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PAN Bulk-Docket_Booking\"/>
    </mc:Choice>
  </mc:AlternateContent>
  <bookViews>
    <workbookView xWindow="0" yWindow="0" windowWidth="24000" windowHeight="9615" tabRatio="757" activeTab="3"/>
  </bookViews>
  <sheets>
    <sheet name="PASTE-DOWN-DL" sheetId="3" r:id="rId1"/>
    <sheet name="PASTE-DL-ALARMS" sheetId="9" r:id="rId2"/>
    <sheet name="FINAL-DL-DOWN-Report" sheetId="1" r:id="rId3"/>
    <sheet name="BULK-DOCKET-FORMAT" sheetId="11" r:id="rId4"/>
    <sheet name="SSA-NODAL-CODE" sheetId="12" r:id="rId5"/>
    <sheet name="SSA-CODE" sheetId="10" r:id="rId6"/>
    <sheet name="CPAN-NODE-LIST" sheetId="6" r:id="rId7"/>
    <sheet name="BULK-BOOKED-RECORD" sheetId="5" state="hidden" r:id="rId8"/>
  </sheets>
  <externalReferences>
    <externalReference r:id="rId9"/>
  </externalReferences>
  <definedNames>
    <definedName name="_xlnm._FilterDatabase" localSheetId="6" hidden="1">'CPAN-NODE-LIST'!$S$9:$V$2164</definedName>
    <definedName name="_xlnm._FilterDatabase" localSheetId="0" hidden="1">'PASTE-DOWN-DL'!$P$9:$AL$2394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3" i="9" l="1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10" i="9"/>
  <c r="D11" i="9" s="1"/>
  <c r="D12" i="9" s="1"/>
  <c r="D14" i="9" l="1"/>
  <c r="D15" i="9" s="1"/>
  <c r="D13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10" i="9"/>
  <c r="D16" i="9" l="1"/>
  <c r="L2" i="11"/>
  <c r="D17" i="9" l="1"/>
  <c r="E5" i="1"/>
  <c r="AL3" i="3"/>
  <c r="AN2349" i="3"/>
  <c r="AN2350" i="3"/>
  <c r="AN2351" i="3"/>
  <c r="AN2352" i="3"/>
  <c r="AN2353" i="3"/>
  <c r="AN2354" i="3"/>
  <c r="AN2355" i="3"/>
  <c r="AN2356" i="3"/>
  <c r="AN2357" i="3"/>
  <c r="AN2358" i="3"/>
  <c r="AN2359" i="3"/>
  <c r="AN2360" i="3"/>
  <c r="AN2361" i="3"/>
  <c r="AN2362" i="3"/>
  <c r="AN2363" i="3"/>
  <c r="AN2364" i="3"/>
  <c r="AN2365" i="3"/>
  <c r="AN2366" i="3"/>
  <c r="AN2367" i="3"/>
  <c r="AN2368" i="3"/>
  <c r="AN2369" i="3"/>
  <c r="AN2370" i="3"/>
  <c r="AN2371" i="3"/>
  <c r="AN2372" i="3"/>
  <c r="AN2373" i="3"/>
  <c r="AN2374" i="3"/>
  <c r="AN2375" i="3"/>
  <c r="AN2376" i="3"/>
  <c r="AN2377" i="3"/>
  <c r="AN2378" i="3"/>
  <c r="AN2379" i="3"/>
  <c r="AN2380" i="3"/>
  <c r="AN2381" i="3"/>
  <c r="AN2382" i="3"/>
  <c r="AN2383" i="3"/>
  <c r="AN2384" i="3"/>
  <c r="AN2385" i="3"/>
  <c r="AN2386" i="3"/>
  <c r="AN2387" i="3"/>
  <c r="AN2388" i="3"/>
  <c r="AN2389" i="3"/>
  <c r="AN2390" i="3"/>
  <c r="AN2391" i="3"/>
  <c r="AN2392" i="3"/>
  <c r="AN2393" i="3"/>
  <c r="AN2394" i="3"/>
  <c r="AM2349" i="3"/>
  <c r="AM2350" i="3"/>
  <c r="AM2351" i="3"/>
  <c r="AM2352" i="3"/>
  <c r="AM2353" i="3"/>
  <c r="AM2354" i="3"/>
  <c r="AM2355" i="3"/>
  <c r="AM2356" i="3"/>
  <c r="AM2357" i="3"/>
  <c r="AM2358" i="3"/>
  <c r="AM2359" i="3"/>
  <c r="AM2360" i="3"/>
  <c r="AM2361" i="3"/>
  <c r="AM2362" i="3"/>
  <c r="AM2363" i="3"/>
  <c r="AM2364" i="3"/>
  <c r="AM2365" i="3"/>
  <c r="AM2366" i="3"/>
  <c r="AM2367" i="3"/>
  <c r="AM2368" i="3"/>
  <c r="AM2369" i="3"/>
  <c r="AM2370" i="3"/>
  <c r="AM2371" i="3"/>
  <c r="AM2372" i="3"/>
  <c r="AM2373" i="3"/>
  <c r="AM2374" i="3"/>
  <c r="AM2375" i="3"/>
  <c r="AM2376" i="3"/>
  <c r="AM2377" i="3"/>
  <c r="AM2378" i="3"/>
  <c r="AM2379" i="3"/>
  <c r="AM2380" i="3"/>
  <c r="AM2381" i="3"/>
  <c r="AM2382" i="3"/>
  <c r="AM2383" i="3"/>
  <c r="AM2384" i="3"/>
  <c r="AM2385" i="3"/>
  <c r="AM2386" i="3"/>
  <c r="AM2387" i="3"/>
  <c r="AM2388" i="3"/>
  <c r="AM2389" i="3"/>
  <c r="AM2390" i="3"/>
  <c r="AM2391" i="3"/>
  <c r="AM2392" i="3"/>
  <c r="AM2393" i="3"/>
  <c r="AM2394" i="3"/>
  <c r="M2" i="1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D11" i="3"/>
  <c r="C11" i="3" s="1"/>
  <c r="D12" i="3"/>
  <c r="C12" i="3" s="1"/>
  <c r="D13" i="3"/>
  <c r="C13" i="3" s="1"/>
  <c r="D14" i="3"/>
  <c r="C14" i="3" s="1"/>
  <c r="D15" i="3"/>
  <c r="C15" i="3" s="1"/>
  <c r="D16" i="3"/>
  <c r="C16" i="3" s="1"/>
  <c r="D17" i="3"/>
  <c r="C17" i="3" s="1"/>
  <c r="D18" i="3"/>
  <c r="C18" i="3" s="1"/>
  <c r="D19" i="3"/>
  <c r="C19" i="3" s="1"/>
  <c r="D20" i="3"/>
  <c r="C20" i="3" s="1"/>
  <c r="D21" i="3"/>
  <c r="C21" i="3" s="1"/>
  <c r="D22" i="3"/>
  <c r="C22" i="3" s="1"/>
  <c r="D23" i="3"/>
  <c r="C23" i="3" s="1"/>
  <c r="D24" i="3"/>
  <c r="C24" i="3" s="1"/>
  <c r="D25" i="3"/>
  <c r="C25" i="3" s="1"/>
  <c r="D26" i="3"/>
  <c r="C26" i="3" s="1"/>
  <c r="D27" i="3"/>
  <c r="C27" i="3" s="1"/>
  <c r="D28" i="3"/>
  <c r="C28" i="3" s="1"/>
  <c r="D29" i="3"/>
  <c r="C29" i="3" s="1"/>
  <c r="D30" i="3"/>
  <c r="C30" i="3" s="1"/>
  <c r="D31" i="3"/>
  <c r="C31" i="3" s="1"/>
  <c r="D32" i="3"/>
  <c r="C32" i="3" s="1"/>
  <c r="D33" i="3"/>
  <c r="C33" i="3" s="1"/>
  <c r="D34" i="3"/>
  <c r="C34" i="3" s="1"/>
  <c r="D35" i="3"/>
  <c r="C35" i="3" s="1"/>
  <c r="D36" i="3"/>
  <c r="C36" i="3" s="1"/>
  <c r="D37" i="3"/>
  <c r="D38" i="3"/>
  <c r="C38" i="3" s="1"/>
  <c r="D39" i="3"/>
  <c r="C39" i="3" s="1"/>
  <c r="D40" i="3"/>
  <c r="C40" i="3" s="1"/>
  <c r="D41" i="3"/>
  <c r="C41" i="3" s="1"/>
  <c r="D42" i="3"/>
  <c r="C42" i="3" s="1"/>
  <c r="D43" i="3"/>
  <c r="C43" i="3" s="1"/>
  <c r="D44" i="3"/>
  <c r="C44" i="3" s="1"/>
  <c r="D45" i="3"/>
  <c r="C45" i="3" s="1"/>
  <c r="D46" i="3"/>
  <c r="C46" i="3" s="1"/>
  <c r="D47" i="3"/>
  <c r="C47" i="3" s="1"/>
  <c r="D48" i="3"/>
  <c r="C48" i="3" s="1"/>
  <c r="D49" i="3"/>
  <c r="C49" i="3" s="1"/>
  <c r="D50" i="3"/>
  <c r="C50" i="3" s="1"/>
  <c r="D51" i="3"/>
  <c r="D52" i="3"/>
  <c r="C52" i="3" s="1"/>
  <c r="D53" i="3"/>
  <c r="C53" i="3" s="1"/>
  <c r="D54" i="3"/>
  <c r="C54" i="3" s="1"/>
  <c r="D55" i="3"/>
  <c r="C55" i="3" s="1"/>
  <c r="D56" i="3"/>
  <c r="D57" i="3"/>
  <c r="C57" i="3" s="1"/>
  <c r="D58" i="3"/>
  <c r="C58" i="3" s="1"/>
  <c r="D59" i="3"/>
  <c r="C59" i="3" s="1"/>
  <c r="D60" i="3"/>
  <c r="C60" i="3" s="1"/>
  <c r="D61" i="3"/>
  <c r="C61" i="3" s="1"/>
  <c r="D62" i="3"/>
  <c r="C62" i="3" s="1"/>
  <c r="D63" i="3"/>
  <c r="C63" i="3" s="1"/>
  <c r="D64" i="3"/>
  <c r="C64" i="3" s="1"/>
  <c r="D65" i="3"/>
  <c r="C65" i="3" s="1"/>
  <c r="D66" i="3"/>
  <c r="C66" i="3" s="1"/>
  <c r="D67" i="3"/>
  <c r="C67" i="3" s="1"/>
  <c r="D68" i="3"/>
  <c r="D69" i="3"/>
  <c r="C69" i="3" s="1"/>
  <c r="D70" i="3"/>
  <c r="C70" i="3" s="1"/>
  <c r="D71" i="3"/>
  <c r="C71" i="3" s="1"/>
  <c r="D72" i="3"/>
  <c r="C72" i="3" s="1"/>
  <c r="D73" i="3"/>
  <c r="C73" i="3" s="1"/>
  <c r="D74" i="3"/>
  <c r="C74" i="3" s="1"/>
  <c r="D75" i="3"/>
  <c r="C75" i="3" s="1"/>
  <c r="D76" i="3"/>
  <c r="C76" i="3" s="1"/>
  <c r="D77" i="3"/>
  <c r="D78" i="3"/>
  <c r="C78" i="3" s="1"/>
  <c r="D79" i="3"/>
  <c r="C79" i="3" s="1"/>
  <c r="D80" i="3"/>
  <c r="C80" i="3" s="1"/>
  <c r="D81" i="3"/>
  <c r="C81" i="3" s="1"/>
  <c r="D82" i="3"/>
  <c r="C82" i="3" s="1"/>
  <c r="D83" i="3"/>
  <c r="C83" i="3" s="1"/>
  <c r="D84" i="3"/>
  <c r="C84" i="3" s="1"/>
  <c r="D85" i="3"/>
  <c r="D86" i="3"/>
  <c r="C86" i="3" s="1"/>
  <c r="D87" i="3"/>
  <c r="C87" i="3" s="1"/>
  <c r="D88" i="3"/>
  <c r="C88" i="3" s="1"/>
  <c r="D89" i="3"/>
  <c r="C89" i="3" s="1"/>
  <c r="D90" i="3"/>
  <c r="C90" i="3" s="1"/>
  <c r="D91" i="3"/>
  <c r="C91" i="3" s="1"/>
  <c r="D92" i="3"/>
  <c r="C92" i="3" s="1"/>
  <c r="D93" i="3"/>
  <c r="C93" i="3" s="1"/>
  <c r="D94" i="3"/>
  <c r="C94" i="3" s="1"/>
  <c r="D95" i="3"/>
  <c r="C95" i="3" s="1"/>
  <c r="D96" i="3"/>
  <c r="C96" i="3" s="1"/>
  <c r="D97" i="3"/>
  <c r="C97" i="3" s="1"/>
  <c r="D98" i="3"/>
  <c r="C98" i="3" s="1"/>
  <c r="D99" i="3"/>
  <c r="C99" i="3" s="1"/>
  <c r="D100" i="3"/>
  <c r="C100" i="3" s="1"/>
  <c r="D101" i="3"/>
  <c r="D102" i="3"/>
  <c r="C102" i="3" s="1"/>
  <c r="D103" i="3"/>
  <c r="C103" i="3" s="1"/>
  <c r="D104" i="3"/>
  <c r="C104" i="3" s="1"/>
  <c r="D105" i="3"/>
  <c r="C105" i="3" s="1"/>
  <c r="D106" i="3"/>
  <c r="C106" i="3" s="1"/>
  <c r="D107" i="3"/>
  <c r="C107" i="3" s="1"/>
  <c r="D108" i="3"/>
  <c r="C108" i="3" s="1"/>
  <c r="D109" i="3"/>
  <c r="C109" i="3" s="1"/>
  <c r="D110" i="3"/>
  <c r="C110" i="3" s="1"/>
  <c r="D111" i="3"/>
  <c r="C111" i="3" s="1"/>
  <c r="D112" i="3"/>
  <c r="C112" i="3" s="1"/>
  <c r="D113" i="3"/>
  <c r="C113" i="3" s="1"/>
  <c r="D114" i="3"/>
  <c r="C114" i="3" s="1"/>
  <c r="D115" i="3"/>
  <c r="C115" i="3" s="1"/>
  <c r="D116" i="3"/>
  <c r="C116" i="3" s="1"/>
  <c r="D117" i="3"/>
  <c r="C117" i="3" s="1"/>
  <c r="D118" i="3"/>
  <c r="C118" i="3" s="1"/>
  <c r="D119" i="3"/>
  <c r="C119" i="3" s="1"/>
  <c r="D120" i="3"/>
  <c r="C120" i="3" s="1"/>
  <c r="D121" i="3"/>
  <c r="C121" i="3" s="1"/>
  <c r="D122" i="3"/>
  <c r="C122" i="3" s="1"/>
  <c r="D123" i="3"/>
  <c r="C123" i="3" s="1"/>
  <c r="D124" i="3"/>
  <c r="C124" i="3" s="1"/>
  <c r="D125" i="3"/>
  <c r="C125" i="3" s="1"/>
  <c r="D126" i="3"/>
  <c r="C126" i="3" s="1"/>
  <c r="D127" i="3"/>
  <c r="C127" i="3" s="1"/>
  <c r="D128" i="3"/>
  <c r="C128" i="3" s="1"/>
  <c r="D129" i="3"/>
  <c r="D130" i="3"/>
  <c r="C130" i="3" s="1"/>
  <c r="D131" i="3"/>
  <c r="C131" i="3" s="1"/>
  <c r="D132" i="3"/>
  <c r="D133" i="3"/>
  <c r="C133" i="3" s="1"/>
  <c r="D134" i="3"/>
  <c r="C134" i="3" s="1"/>
  <c r="D135" i="3"/>
  <c r="C135" i="3" s="1"/>
  <c r="D136" i="3"/>
  <c r="C136" i="3" s="1"/>
  <c r="D137" i="3"/>
  <c r="C137" i="3" s="1"/>
  <c r="D138" i="3"/>
  <c r="C138" i="3" s="1"/>
  <c r="D139" i="3"/>
  <c r="C139" i="3" s="1"/>
  <c r="D140" i="3"/>
  <c r="C140" i="3" s="1"/>
  <c r="D141" i="3"/>
  <c r="C141" i="3" s="1"/>
  <c r="D142" i="3"/>
  <c r="C142" i="3" s="1"/>
  <c r="D143" i="3"/>
  <c r="C143" i="3" s="1"/>
  <c r="D144" i="3"/>
  <c r="C144" i="3" s="1"/>
  <c r="D145" i="3"/>
  <c r="D146" i="3"/>
  <c r="C146" i="3" s="1"/>
  <c r="D147" i="3"/>
  <c r="C147" i="3" s="1"/>
  <c r="D148" i="3"/>
  <c r="C148" i="3" s="1"/>
  <c r="D149" i="3"/>
  <c r="C149" i="3" s="1"/>
  <c r="D150" i="3"/>
  <c r="D151" i="3"/>
  <c r="C151" i="3" s="1"/>
  <c r="D152" i="3"/>
  <c r="C152" i="3" s="1"/>
  <c r="D153" i="3"/>
  <c r="C153" i="3" s="1"/>
  <c r="D154" i="3"/>
  <c r="C154" i="3" s="1"/>
  <c r="D155" i="3"/>
  <c r="C155" i="3" s="1"/>
  <c r="D156" i="3"/>
  <c r="C156" i="3" s="1"/>
  <c r="D157" i="3"/>
  <c r="C157" i="3" s="1"/>
  <c r="D158" i="3"/>
  <c r="C158" i="3" s="1"/>
  <c r="D159" i="3"/>
  <c r="C159" i="3" s="1"/>
  <c r="D160" i="3"/>
  <c r="C160" i="3" s="1"/>
  <c r="D161" i="3"/>
  <c r="C161" i="3" s="1"/>
  <c r="D162" i="3"/>
  <c r="C162" i="3" s="1"/>
  <c r="D163" i="3"/>
  <c r="C163" i="3" s="1"/>
  <c r="D164" i="3"/>
  <c r="C164" i="3" s="1"/>
  <c r="D165" i="3"/>
  <c r="C165" i="3" s="1"/>
  <c r="D166" i="3"/>
  <c r="C166" i="3" s="1"/>
  <c r="D167" i="3"/>
  <c r="C167" i="3" s="1"/>
  <c r="D168" i="3"/>
  <c r="D169" i="3"/>
  <c r="C169" i="3" s="1"/>
  <c r="D170" i="3"/>
  <c r="C170" i="3" s="1"/>
  <c r="D171" i="3"/>
  <c r="C171" i="3" s="1"/>
  <c r="D172" i="3"/>
  <c r="C172" i="3" s="1"/>
  <c r="D173" i="3"/>
  <c r="C173" i="3" s="1"/>
  <c r="D174" i="3"/>
  <c r="C174" i="3" s="1"/>
  <c r="D175" i="3"/>
  <c r="C175" i="3" s="1"/>
  <c r="D176" i="3"/>
  <c r="C176" i="3" s="1"/>
  <c r="D177" i="3"/>
  <c r="C177" i="3" s="1"/>
  <c r="D178" i="3"/>
  <c r="D179" i="3"/>
  <c r="C179" i="3" s="1"/>
  <c r="D180" i="3"/>
  <c r="C180" i="3" s="1"/>
  <c r="D181" i="3"/>
  <c r="D182" i="3"/>
  <c r="C182" i="3" s="1"/>
  <c r="D183" i="3"/>
  <c r="C183" i="3" s="1"/>
  <c r="D184" i="3"/>
  <c r="C184" i="3" s="1"/>
  <c r="D185" i="3"/>
  <c r="C185" i="3" s="1"/>
  <c r="D186" i="3"/>
  <c r="C186" i="3" s="1"/>
  <c r="D187" i="3"/>
  <c r="C187" i="3" s="1"/>
  <c r="D188" i="3"/>
  <c r="C188" i="3" s="1"/>
  <c r="D189" i="3"/>
  <c r="D190" i="3"/>
  <c r="C190" i="3" s="1"/>
  <c r="D191" i="3"/>
  <c r="C191" i="3" s="1"/>
  <c r="D192" i="3"/>
  <c r="C192" i="3" s="1"/>
  <c r="D193" i="3"/>
  <c r="C193" i="3" s="1"/>
  <c r="D194" i="3"/>
  <c r="C194" i="3" s="1"/>
  <c r="D195" i="3"/>
  <c r="C195" i="3" s="1"/>
  <c r="D196" i="3"/>
  <c r="C196" i="3" s="1"/>
  <c r="D197" i="3"/>
  <c r="C197" i="3" s="1"/>
  <c r="D198" i="3"/>
  <c r="C198" i="3" s="1"/>
  <c r="D199" i="3"/>
  <c r="C199" i="3" s="1"/>
  <c r="D200" i="3"/>
  <c r="D201" i="3"/>
  <c r="D202" i="3"/>
  <c r="D203" i="3"/>
  <c r="C203" i="3" s="1"/>
  <c r="D204" i="3"/>
  <c r="C204" i="3" s="1"/>
  <c r="D205" i="3"/>
  <c r="C205" i="3" s="1"/>
  <c r="D206" i="3"/>
  <c r="D207" i="3"/>
  <c r="C207" i="3" s="1"/>
  <c r="D208" i="3"/>
  <c r="C208" i="3" s="1"/>
  <c r="D209" i="3"/>
  <c r="C209" i="3" s="1"/>
  <c r="D210" i="3"/>
  <c r="C210" i="3" s="1"/>
  <c r="D211" i="3"/>
  <c r="C211" i="3" s="1"/>
  <c r="D212" i="3"/>
  <c r="C212" i="3" s="1"/>
  <c r="D213" i="3"/>
  <c r="C213" i="3" s="1"/>
  <c r="D214" i="3"/>
  <c r="C214" i="3" s="1"/>
  <c r="D215" i="3"/>
  <c r="C215" i="3" s="1"/>
  <c r="D216" i="3"/>
  <c r="C216" i="3" s="1"/>
  <c r="D217" i="3"/>
  <c r="C217" i="3" s="1"/>
  <c r="D218" i="3"/>
  <c r="C218" i="3" s="1"/>
  <c r="D219" i="3"/>
  <c r="D220" i="3"/>
  <c r="C220" i="3" s="1"/>
  <c r="D221" i="3"/>
  <c r="C221" i="3" s="1"/>
  <c r="D222" i="3"/>
  <c r="C222" i="3" s="1"/>
  <c r="D223" i="3"/>
  <c r="C223" i="3" s="1"/>
  <c r="D224" i="3"/>
  <c r="D225" i="3"/>
  <c r="C225" i="3" s="1"/>
  <c r="D226" i="3"/>
  <c r="C226" i="3" s="1"/>
  <c r="D227" i="3"/>
  <c r="D228" i="3"/>
  <c r="C228" i="3" s="1"/>
  <c r="D229" i="3"/>
  <c r="C229" i="3" s="1"/>
  <c r="D230" i="3"/>
  <c r="C230" i="3" s="1"/>
  <c r="D231" i="3"/>
  <c r="C231" i="3" s="1"/>
  <c r="D232" i="3"/>
  <c r="C232" i="3" s="1"/>
  <c r="D233" i="3"/>
  <c r="C233" i="3" s="1"/>
  <c r="D234" i="3"/>
  <c r="C234" i="3" s="1"/>
  <c r="D235" i="3"/>
  <c r="C235" i="3" s="1"/>
  <c r="D236" i="3"/>
  <c r="C236" i="3" s="1"/>
  <c r="D237" i="3"/>
  <c r="C237" i="3" s="1"/>
  <c r="D238" i="3"/>
  <c r="C238" i="3" s="1"/>
  <c r="D239" i="3"/>
  <c r="C239" i="3" s="1"/>
  <c r="D240" i="3"/>
  <c r="C240" i="3" s="1"/>
  <c r="D241" i="3"/>
  <c r="D242" i="3"/>
  <c r="C242" i="3" s="1"/>
  <c r="D243" i="3"/>
  <c r="C243" i="3" s="1"/>
  <c r="D244" i="3"/>
  <c r="C244" i="3" s="1"/>
  <c r="D245" i="3"/>
  <c r="C245" i="3" s="1"/>
  <c r="D246" i="3"/>
  <c r="C246" i="3" s="1"/>
  <c r="D247" i="3"/>
  <c r="C247" i="3" s="1"/>
  <c r="D248" i="3"/>
  <c r="C248" i="3" s="1"/>
  <c r="D249" i="3"/>
  <c r="D250" i="3"/>
  <c r="C250" i="3" s="1"/>
  <c r="D251" i="3"/>
  <c r="C251" i="3" s="1"/>
  <c r="D252" i="3"/>
  <c r="C252" i="3" s="1"/>
  <c r="D253" i="3"/>
  <c r="C253" i="3" s="1"/>
  <c r="D254" i="3"/>
  <c r="C254" i="3" s="1"/>
  <c r="D255" i="3"/>
  <c r="C255" i="3" s="1"/>
  <c r="D256" i="3"/>
  <c r="C256" i="3" s="1"/>
  <c r="D257" i="3"/>
  <c r="D258" i="3"/>
  <c r="C258" i="3" s="1"/>
  <c r="D259" i="3"/>
  <c r="C259" i="3" s="1"/>
  <c r="D260" i="3"/>
  <c r="C260" i="3" s="1"/>
  <c r="D261" i="3"/>
  <c r="C261" i="3" s="1"/>
  <c r="D262" i="3"/>
  <c r="D263" i="3"/>
  <c r="C263" i="3" s="1"/>
  <c r="D264" i="3"/>
  <c r="C264" i="3" s="1"/>
  <c r="D265" i="3"/>
  <c r="D266" i="3"/>
  <c r="C266" i="3" s="1"/>
  <c r="D267" i="3"/>
  <c r="C267" i="3" s="1"/>
  <c r="D268" i="3"/>
  <c r="C268" i="3" s="1"/>
  <c r="D269" i="3"/>
  <c r="D270" i="3"/>
  <c r="C270" i="3" s="1"/>
  <c r="D271" i="3"/>
  <c r="C271" i="3" s="1"/>
  <c r="D272" i="3"/>
  <c r="C272" i="3" s="1"/>
  <c r="D273" i="3"/>
  <c r="D274" i="3"/>
  <c r="C274" i="3" s="1"/>
  <c r="D275" i="3"/>
  <c r="C275" i="3" s="1"/>
  <c r="D276" i="3"/>
  <c r="C276" i="3" s="1"/>
  <c r="D277" i="3"/>
  <c r="C277" i="3" s="1"/>
  <c r="D278" i="3"/>
  <c r="C278" i="3" s="1"/>
  <c r="D279" i="3"/>
  <c r="C279" i="3" s="1"/>
  <c r="D280" i="3"/>
  <c r="C280" i="3" s="1"/>
  <c r="D281" i="3"/>
  <c r="C281" i="3" s="1"/>
  <c r="D282" i="3"/>
  <c r="C282" i="3" s="1"/>
  <c r="D283" i="3"/>
  <c r="D284" i="3"/>
  <c r="D285" i="3"/>
  <c r="C285" i="3" s="1"/>
  <c r="D286" i="3"/>
  <c r="C286" i="3" s="1"/>
  <c r="D287" i="3"/>
  <c r="C287" i="3" s="1"/>
  <c r="D288" i="3"/>
  <c r="C288" i="3" s="1"/>
  <c r="D289" i="3"/>
  <c r="C289" i="3" s="1"/>
  <c r="D290" i="3"/>
  <c r="C290" i="3" s="1"/>
  <c r="D291" i="3"/>
  <c r="C291" i="3" s="1"/>
  <c r="D292" i="3"/>
  <c r="C292" i="3" s="1"/>
  <c r="D293" i="3"/>
  <c r="C293" i="3" s="1"/>
  <c r="D294" i="3"/>
  <c r="C294" i="3" s="1"/>
  <c r="D295" i="3"/>
  <c r="C295" i="3" s="1"/>
  <c r="D296" i="3"/>
  <c r="C296" i="3" s="1"/>
  <c r="D297" i="3"/>
  <c r="C297" i="3" s="1"/>
  <c r="D298" i="3"/>
  <c r="C298" i="3" s="1"/>
  <c r="D299" i="3"/>
  <c r="C299" i="3" s="1"/>
  <c r="D300" i="3"/>
  <c r="C300" i="3" s="1"/>
  <c r="D301" i="3"/>
  <c r="C301" i="3" s="1"/>
  <c r="D302" i="3"/>
  <c r="C302" i="3" s="1"/>
  <c r="D303" i="3"/>
  <c r="C303" i="3" s="1"/>
  <c r="D304" i="3"/>
  <c r="C304" i="3" s="1"/>
  <c r="D305" i="3"/>
  <c r="C305" i="3" s="1"/>
  <c r="D306" i="3"/>
  <c r="C306" i="3" s="1"/>
  <c r="D307" i="3"/>
  <c r="D308" i="3"/>
  <c r="D309" i="3"/>
  <c r="C309" i="3" s="1"/>
  <c r="D310" i="3"/>
  <c r="C310" i="3" s="1"/>
  <c r="D311" i="3"/>
  <c r="C311" i="3" s="1"/>
  <c r="D312" i="3"/>
  <c r="C312" i="3" s="1"/>
  <c r="D313" i="3"/>
  <c r="C313" i="3" s="1"/>
  <c r="D314" i="3"/>
  <c r="C314" i="3" s="1"/>
  <c r="D315" i="3"/>
  <c r="C315" i="3" s="1"/>
  <c r="D316" i="3"/>
  <c r="C316" i="3" s="1"/>
  <c r="D317" i="3"/>
  <c r="C317" i="3" s="1"/>
  <c r="D318" i="3"/>
  <c r="C318" i="3" s="1"/>
  <c r="D319" i="3"/>
  <c r="D320" i="3"/>
  <c r="D321" i="3"/>
  <c r="C321" i="3" s="1"/>
  <c r="D322" i="3"/>
  <c r="C322" i="3" s="1"/>
  <c r="D323" i="3"/>
  <c r="C323" i="3" s="1"/>
  <c r="D324" i="3"/>
  <c r="D325" i="3"/>
  <c r="D326" i="3"/>
  <c r="C326" i="3" s="1"/>
  <c r="D327" i="3"/>
  <c r="C327" i="3" s="1"/>
  <c r="D328" i="3"/>
  <c r="C328" i="3" s="1"/>
  <c r="D329" i="3"/>
  <c r="C329" i="3" s="1"/>
  <c r="D330" i="3"/>
  <c r="C330" i="3" s="1"/>
  <c r="D331" i="3"/>
  <c r="C331" i="3" s="1"/>
  <c r="D332" i="3"/>
  <c r="D333" i="3"/>
  <c r="C333" i="3" s="1"/>
  <c r="D334" i="3"/>
  <c r="C334" i="3" s="1"/>
  <c r="D335" i="3"/>
  <c r="C335" i="3" s="1"/>
  <c r="D336" i="3"/>
  <c r="C336" i="3" s="1"/>
  <c r="D337" i="3"/>
  <c r="C337" i="3" s="1"/>
  <c r="D338" i="3"/>
  <c r="C338" i="3" s="1"/>
  <c r="D339" i="3"/>
  <c r="C339" i="3" s="1"/>
  <c r="D340" i="3"/>
  <c r="C340" i="3" s="1"/>
  <c r="D341" i="3"/>
  <c r="C341" i="3" s="1"/>
  <c r="D342" i="3"/>
  <c r="C342" i="3" s="1"/>
  <c r="D343" i="3"/>
  <c r="C343" i="3" s="1"/>
  <c r="D344" i="3"/>
  <c r="C344" i="3" s="1"/>
  <c r="D345" i="3"/>
  <c r="C345" i="3" s="1"/>
  <c r="D346" i="3"/>
  <c r="C346" i="3" s="1"/>
  <c r="D347" i="3"/>
  <c r="C347" i="3" s="1"/>
  <c r="D348" i="3"/>
  <c r="C348" i="3" s="1"/>
  <c r="D349" i="3"/>
  <c r="C349" i="3" s="1"/>
  <c r="D350" i="3"/>
  <c r="C350" i="3" s="1"/>
  <c r="D351" i="3"/>
  <c r="C351" i="3" s="1"/>
  <c r="D352" i="3"/>
  <c r="C352" i="3" s="1"/>
  <c r="D353" i="3"/>
  <c r="C353" i="3" s="1"/>
  <c r="D354" i="3"/>
  <c r="D355" i="3"/>
  <c r="C355" i="3" s="1"/>
  <c r="D356" i="3"/>
  <c r="C356" i="3" s="1"/>
  <c r="D357" i="3"/>
  <c r="D358" i="3"/>
  <c r="C358" i="3" s="1"/>
  <c r="D359" i="3"/>
  <c r="C359" i="3" s="1"/>
  <c r="D360" i="3"/>
  <c r="C360" i="3" s="1"/>
  <c r="D361" i="3"/>
  <c r="C361" i="3" s="1"/>
  <c r="D362" i="3"/>
  <c r="D363" i="3"/>
  <c r="C363" i="3" s="1"/>
  <c r="D364" i="3"/>
  <c r="C364" i="3" s="1"/>
  <c r="D365" i="3"/>
  <c r="C365" i="3" s="1"/>
  <c r="D366" i="3"/>
  <c r="C366" i="3" s="1"/>
  <c r="D367" i="3"/>
  <c r="C367" i="3" s="1"/>
  <c r="D368" i="3"/>
  <c r="C368" i="3" s="1"/>
  <c r="D369" i="3"/>
  <c r="D370" i="3"/>
  <c r="D371" i="3"/>
  <c r="C371" i="3" s="1"/>
  <c r="D372" i="3"/>
  <c r="C372" i="3" s="1"/>
  <c r="D373" i="3"/>
  <c r="C373" i="3" s="1"/>
  <c r="D374" i="3"/>
  <c r="C374" i="3" s="1"/>
  <c r="D375" i="3"/>
  <c r="C375" i="3" s="1"/>
  <c r="D376" i="3"/>
  <c r="C376" i="3" s="1"/>
  <c r="D377" i="3"/>
  <c r="C377" i="3" s="1"/>
  <c r="D378" i="3"/>
  <c r="C378" i="3" s="1"/>
  <c r="D379" i="3"/>
  <c r="C379" i="3" s="1"/>
  <c r="D380" i="3"/>
  <c r="C380" i="3" s="1"/>
  <c r="D381" i="3"/>
  <c r="C381" i="3" s="1"/>
  <c r="D382" i="3"/>
  <c r="C382" i="3" s="1"/>
  <c r="D383" i="3"/>
  <c r="D384" i="3"/>
  <c r="D385" i="3"/>
  <c r="C385" i="3" s="1"/>
  <c r="D386" i="3"/>
  <c r="C386" i="3" s="1"/>
  <c r="D387" i="3"/>
  <c r="C387" i="3" s="1"/>
  <c r="D388" i="3"/>
  <c r="C388" i="3" s="1"/>
  <c r="D389" i="3"/>
  <c r="C389" i="3" s="1"/>
  <c r="D390" i="3"/>
  <c r="C390" i="3" s="1"/>
  <c r="D391" i="3"/>
  <c r="D392" i="3"/>
  <c r="C392" i="3" s="1"/>
  <c r="D393" i="3"/>
  <c r="C393" i="3" s="1"/>
  <c r="D394" i="3"/>
  <c r="C394" i="3" s="1"/>
  <c r="D395" i="3"/>
  <c r="C395" i="3" s="1"/>
  <c r="D396" i="3"/>
  <c r="C396" i="3" s="1"/>
  <c r="D397" i="3"/>
  <c r="C397" i="3" s="1"/>
  <c r="D398" i="3"/>
  <c r="C398" i="3" s="1"/>
  <c r="D399" i="3"/>
  <c r="C399" i="3" s="1"/>
  <c r="D400" i="3"/>
  <c r="C400" i="3" s="1"/>
  <c r="D401" i="3"/>
  <c r="C401" i="3" s="1"/>
  <c r="D402" i="3"/>
  <c r="C402" i="3" s="1"/>
  <c r="D403" i="3"/>
  <c r="C403" i="3" s="1"/>
  <c r="D404" i="3"/>
  <c r="C404" i="3" s="1"/>
  <c r="D405" i="3"/>
  <c r="C405" i="3" s="1"/>
  <c r="D406" i="3"/>
  <c r="C406" i="3" s="1"/>
  <c r="D407" i="3"/>
  <c r="C407" i="3" s="1"/>
  <c r="D408" i="3"/>
  <c r="C408" i="3" s="1"/>
  <c r="D409" i="3"/>
  <c r="D410" i="3"/>
  <c r="C410" i="3" s="1"/>
  <c r="D411" i="3"/>
  <c r="C411" i="3" s="1"/>
  <c r="D412" i="3"/>
  <c r="D413" i="3"/>
  <c r="D414" i="3"/>
  <c r="C414" i="3" s="1"/>
  <c r="D415" i="3"/>
  <c r="C415" i="3" s="1"/>
  <c r="D416" i="3"/>
  <c r="C416" i="3" s="1"/>
  <c r="D417" i="3"/>
  <c r="C417" i="3" s="1"/>
  <c r="D418" i="3"/>
  <c r="C418" i="3" s="1"/>
  <c r="D419" i="3"/>
  <c r="C419" i="3" s="1"/>
  <c r="D420" i="3"/>
  <c r="C420" i="3" s="1"/>
  <c r="D421" i="3"/>
  <c r="C421" i="3" s="1"/>
  <c r="D422" i="3"/>
  <c r="C422" i="3" s="1"/>
  <c r="D423" i="3"/>
  <c r="D424" i="3"/>
  <c r="C424" i="3" s="1"/>
  <c r="D425" i="3"/>
  <c r="C425" i="3" s="1"/>
  <c r="D426" i="3"/>
  <c r="C426" i="3" s="1"/>
  <c r="D427" i="3"/>
  <c r="C427" i="3" s="1"/>
  <c r="D428" i="3"/>
  <c r="C428" i="3" s="1"/>
  <c r="D429" i="3"/>
  <c r="C429" i="3" s="1"/>
  <c r="D430" i="3"/>
  <c r="C430" i="3" s="1"/>
  <c r="D431" i="3"/>
  <c r="C431" i="3" s="1"/>
  <c r="D432" i="3"/>
  <c r="C432" i="3" s="1"/>
  <c r="D433" i="3"/>
  <c r="C433" i="3" s="1"/>
  <c r="D434" i="3"/>
  <c r="C434" i="3" s="1"/>
  <c r="D435" i="3"/>
  <c r="C435" i="3" s="1"/>
  <c r="D436" i="3"/>
  <c r="C436" i="3" s="1"/>
  <c r="D437" i="3"/>
  <c r="D438" i="3"/>
  <c r="D439" i="3"/>
  <c r="C439" i="3" s="1"/>
  <c r="D440" i="3"/>
  <c r="C440" i="3" s="1"/>
  <c r="D441" i="3"/>
  <c r="C441" i="3" s="1"/>
  <c r="D442" i="3"/>
  <c r="C442" i="3" s="1"/>
  <c r="D443" i="3"/>
  <c r="C443" i="3" s="1"/>
  <c r="D444" i="3"/>
  <c r="C444" i="3" s="1"/>
  <c r="D445" i="3"/>
  <c r="D446" i="3"/>
  <c r="C446" i="3" s="1"/>
  <c r="D447" i="3"/>
  <c r="C447" i="3" s="1"/>
  <c r="D448" i="3"/>
  <c r="C448" i="3" s="1"/>
  <c r="D449" i="3"/>
  <c r="C449" i="3" s="1"/>
  <c r="D450" i="3"/>
  <c r="C450" i="3" s="1"/>
  <c r="D451" i="3"/>
  <c r="C451" i="3" s="1"/>
  <c r="D452" i="3"/>
  <c r="C452" i="3" s="1"/>
  <c r="D453" i="3"/>
  <c r="C453" i="3" s="1"/>
  <c r="D454" i="3"/>
  <c r="D455" i="3"/>
  <c r="C455" i="3" s="1"/>
  <c r="D456" i="3"/>
  <c r="C456" i="3" s="1"/>
  <c r="D457" i="3"/>
  <c r="C457" i="3" s="1"/>
  <c r="D458" i="3"/>
  <c r="C458" i="3" s="1"/>
  <c r="D459" i="3"/>
  <c r="D460" i="3"/>
  <c r="D461" i="3"/>
  <c r="C461" i="3" s="1"/>
  <c r="D462" i="3"/>
  <c r="D463" i="3"/>
  <c r="C463" i="3" s="1"/>
  <c r="D464" i="3"/>
  <c r="C464" i="3" s="1"/>
  <c r="D465" i="3"/>
  <c r="C465" i="3" s="1"/>
  <c r="D466" i="3"/>
  <c r="C466" i="3" s="1"/>
  <c r="D467" i="3"/>
  <c r="C467" i="3" s="1"/>
  <c r="D468" i="3"/>
  <c r="C468" i="3" s="1"/>
  <c r="D469" i="3"/>
  <c r="C469" i="3" s="1"/>
  <c r="D470" i="3"/>
  <c r="C470" i="3" s="1"/>
  <c r="D471" i="3"/>
  <c r="D472" i="3"/>
  <c r="C472" i="3" s="1"/>
  <c r="D473" i="3"/>
  <c r="C473" i="3" s="1"/>
  <c r="D474" i="3"/>
  <c r="C474" i="3" s="1"/>
  <c r="D475" i="3"/>
  <c r="C475" i="3" s="1"/>
  <c r="D476" i="3"/>
  <c r="C476" i="3" s="1"/>
  <c r="D477" i="3"/>
  <c r="C477" i="3" s="1"/>
  <c r="D478" i="3"/>
  <c r="C478" i="3" s="1"/>
  <c r="D479" i="3"/>
  <c r="C479" i="3" s="1"/>
  <c r="D480" i="3"/>
  <c r="C480" i="3" s="1"/>
  <c r="D481" i="3"/>
  <c r="C481" i="3" s="1"/>
  <c r="D482" i="3"/>
  <c r="C482" i="3" s="1"/>
  <c r="D483" i="3"/>
  <c r="C483" i="3" s="1"/>
  <c r="D484" i="3"/>
  <c r="C484" i="3" s="1"/>
  <c r="D485" i="3"/>
  <c r="C485" i="3" s="1"/>
  <c r="D486" i="3"/>
  <c r="C486" i="3" s="1"/>
  <c r="D487" i="3"/>
  <c r="C487" i="3" s="1"/>
  <c r="D488" i="3"/>
  <c r="C488" i="3" s="1"/>
  <c r="D489" i="3"/>
  <c r="C489" i="3" s="1"/>
  <c r="D490" i="3"/>
  <c r="C490" i="3" s="1"/>
  <c r="D491" i="3"/>
  <c r="C491" i="3" s="1"/>
  <c r="D492" i="3"/>
  <c r="D493" i="3"/>
  <c r="D494" i="3"/>
  <c r="C494" i="3" s="1"/>
  <c r="D495" i="3"/>
  <c r="C495" i="3" s="1"/>
  <c r="D496" i="3"/>
  <c r="C496" i="3" s="1"/>
  <c r="D497" i="3"/>
  <c r="C497" i="3" s="1"/>
  <c r="D498" i="3"/>
  <c r="C498" i="3" s="1"/>
  <c r="D499" i="3"/>
  <c r="D500" i="3"/>
  <c r="C500" i="3" s="1"/>
  <c r="D501" i="3"/>
  <c r="C501" i="3" s="1"/>
  <c r="D502" i="3"/>
  <c r="C502" i="3" s="1"/>
  <c r="D503" i="3"/>
  <c r="C503" i="3" s="1"/>
  <c r="D504" i="3"/>
  <c r="C504" i="3" s="1"/>
  <c r="D505" i="3"/>
  <c r="C505" i="3" s="1"/>
  <c r="D506" i="3"/>
  <c r="C506" i="3" s="1"/>
  <c r="D507" i="3"/>
  <c r="C507" i="3" s="1"/>
  <c r="D508" i="3"/>
  <c r="C508" i="3" s="1"/>
  <c r="D509" i="3"/>
  <c r="C509" i="3" s="1"/>
  <c r="D510" i="3"/>
  <c r="C510" i="3" s="1"/>
  <c r="D511" i="3"/>
  <c r="C511" i="3" s="1"/>
  <c r="D512" i="3"/>
  <c r="C512" i="3" s="1"/>
  <c r="D513" i="3"/>
  <c r="C513" i="3" s="1"/>
  <c r="D514" i="3"/>
  <c r="C514" i="3" s="1"/>
  <c r="D515" i="3"/>
  <c r="C515" i="3" s="1"/>
  <c r="D516" i="3"/>
  <c r="C516" i="3" s="1"/>
  <c r="D517" i="3"/>
  <c r="D518" i="3"/>
  <c r="D519" i="3"/>
  <c r="C519" i="3" s="1"/>
  <c r="D520" i="3"/>
  <c r="C520" i="3" s="1"/>
  <c r="D521" i="3"/>
  <c r="C521" i="3" s="1"/>
  <c r="D522" i="3"/>
  <c r="C522" i="3" s="1"/>
  <c r="D523" i="3"/>
  <c r="C523" i="3" s="1"/>
  <c r="D524" i="3"/>
  <c r="C524" i="3" s="1"/>
  <c r="D525" i="3"/>
  <c r="D526" i="3"/>
  <c r="C526" i="3" s="1"/>
  <c r="D527" i="3"/>
  <c r="C527" i="3" s="1"/>
  <c r="D528" i="3"/>
  <c r="C528" i="3" s="1"/>
  <c r="D529" i="3"/>
  <c r="C529" i="3" s="1"/>
  <c r="D530" i="3"/>
  <c r="C530" i="3" s="1"/>
  <c r="D531" i="3"/>
  <c r="C531" i="3" s="1"/>
  <c r="D532" i="3"/>
  <c r="C532" i="3" s="1"/>
  <c r="D533" i="3"/>
  <c r="C533" i="3" s="1"/>
  <c r="D534" i="3"/>
  <c r="C534" i="3" s="1"/>
  <c r="D535" i="3"/>
  <c r="C535" i="3" s="1"/>
  <c r="D536" i="3"/>
  <c r="D537" i="3"/>
  <c r="D538" i="3"/>
  <c r="C538" i="3" s="1"/>
  <c r="D539" i="3"/>
  <c r="C539" i="3" s="1"/>
  <c r="D540" i="3"/>
  <c r="C540" i="3" s="1"/>
  <c r="D541" i="3"/>
  <c r="D542" i="3"/>
  <c r="C542" i="3" s="1"/>
  <c r="D543" i="3"/>
  <c r="C543" i="3" s="1"/>
  <c r="D544" i="3"/>
  <c r="C544" i="3" s="1"/>
  <c r="D545" i="3"/>
  <c r="C545" i="3" s="1"/>
  <c r="D546" i="3"/>
  <c r="C546" i="3" s="1"/>
  <c r="D547" i="3"/>
  <c r="C547" i="3" s="1"/>
  <c r="D548" i="3"/>
  <c r="C548" i="3" s="1"/>
  <c r="D549" i="3"/>
  <c r="C549" i="3" s="1"/>
  <c r="D550" i="3"/>
  <c r="C550" i="3" s="1"/>
  <c r="D551" i="3"/>
  <c r="C551" i="3" s="1"/>
  <c r="D552" i="3"/>
  <c r="C552" i="3" s="1"/>
  <c r="D553" i="3"/>
  <c r="C553" i="3" s="1"/>
  <c r="D554" i="3"/>
  <c r="D555" i="3"/>
  <c r="C555" i="3" s="1"/>
  <c r="D556" i="3"/>
  <c r="D557" i="3"/>
  <c r="C557" i="3" s="1"/>
  <c r="D558" i="3"/>
  <c r="C558" i="3" s="1"/>
  <c r="D559" i="3"/>
  <c r="C559" i="3" s="1"/>
  <c r="D560" i="3"/>
  <c r="C560" i="3" s="1"/>
  <c r="D561" i="3"/>
  <c r="C561" i="3" s="1"/>
  <c r="D562" i="3"/>
  <c r="D563" i="3"/>
  <c r="C563" i="3" s="1"/>
  <c r="D564" i="3"/>
  <c r="C564" i="3" s="1"/>
  <c r="D565" i="3"/>
  <c r="C565" i="3" s="1"/>
  <c r="D566" i="3"/>
  <c r="C566" i="3" s="1"/>
  <c r="D567" i="3"/>
  <c r="C567" i="3" s="1"/>
  <c r="D568" i="3"/>
  <c r="C568" i="3" s="1"/>
  <c r="D569" i="3"/>
  <c r="C569" i="3" s="1"/>
  <c r="D570" i="3"/>
  <c r="C570" i="3" s="1"/>
  <c r="D571" i="3"/>
  <c r="C571" i="3" s="1"/>
  <c r="D572" i="3"/>
  <c r="C572" i="3" s="1"/>
  <c r="D573" i="3"/>
  <c r="C573" i="3" s="1"/>
  <c r="D574" i="3"/>
  <c r="C574" i="3" s="1"/>
  <c r="D575" i="3"/>
  <c r="C575" i="3" s="1"/>
  <c r="D576" i="3"/>
  <c r="D577" i="3"/>
  <c r="C577" i="3" s="1"/>
  <c r="D578" i="3"/>
  <c r="C578" i="3" s="1"/>
  <c r="D579" i="3"/>
  <c r="C579" i="3" s="1"/>
  <c r="D580" i="3"/>
  <c r="C580" i="3" s="1"/>
  <c r="D581" i="3"/>
  <c r="C581" i="3" s="1"/>
  <c r="D582" i="3"/>
  <c r="C582" i="3" s="1"/>
  <c r="D583" i="3"/>
  <c r="C583" i="3" s="1"/>
  <c r="D584" i="3"/>
  <c r="C584" i="3" s="1"/>
  <c r="D585" i="3"/>
  <c r="C585" i="3" s="1"/>
  <c r="D586" i="3"/>
  <c r="C586" i="3" s="1"/>
  <c r="D587" i="3"/>
  <c r="C587" i="3" s="1"/>
  <c r="D588" i="3"/>
  <c r="C588" i="3" s="1"/>
  <c r="D589" i="3"/>
  <c r="C589" i="3" s="1"/>
  <c r="D590" i="3"/>
  <c r="C590" i="3" s="1"/>
  <c r="D591" i="3"/>
  <c r="D592" i="3"/>
  <c r="D593" i="3"/>
  <c r="C593" i="3" s="1"/>
  <c r="D594" i="3"/>
  <c r="C594" i="3" s="1"/>
  <c r="D595" i="3"/>
  <c r="C595" i="3" s="1"/>
  <c r="D596" i="3"/>
  <c r="C596" i="3" s="1"/>
  <c r="D597" i="3"/>
  <c r="C597" i="3" s="1"/>
  <c r="D598" i="3"/>
  <c r="C598" i="3" s="1"/>
  <c r="D599" i="3"/>
  <c r="C599" i="3" s="1"/>
  <c r="D600" i="3"/>
  <c r="C600" i="3" s="1"/>
  <c r="D601" i="3"/>
  <c r="C601" i="3" s="1"/>
  <c r="D602" i="3"/>
  <c r="C602" i="3" s="1"/>
  <c r="D603" i="3"/>
  <c r="C603" i="3" s="1"/>
  <c r="D604" i="3"/>
  <c r="D605" i="3"/>
  <c r="C605" i="3" s="1"/>
  <c r="D606" i="3"/>
  <c r="C606" i="3" s="1"/>
  <c r="D607" i="3"/>
  <c r="C607" i="3" s="1"/>
  <c r="D608" i="3"/>
  <c r="D609" i="3"/>
  <c r="D610" i="3"/>
  <c r="C610" i="3" s="1"/>
  <c r="D611" i="3"/>
  <c r="C611" i="3" s="1"/>
  <c r="D612" i="3"/>
  <c r="C612" i="3" s="1"/>
  <c r="D613" i="3"/>
  <c r="C613" i="3" s="1"/>
  <c r="D614" i="3"/>
  <c r="C614" i="3" s="1"/>
  <c r="D615" i="3"/>
  <c r="C615" i="3" s="1"/>
  <c r="D616" i="3"/>
  <c r="C616" i="3" s="1"/>
  <c r="D617" i="3"/>
  <c r="C617" i="3" s="1"/>
  <c r="D618" i="3"/>
  <c r="C618" i="3" s="1"/>
  <c r="D619" i="3"/>
  <c r="C619" i="3" s="1"/>
  <c r="D620" i="3"/>
  <c r="D621" i="3"/>
  <c r="C621" i="3" s="1"/>
  <c r="D622" i="3"/>
  <c r="D623" i="3"/>
  <c r="D624" i="3"/>
  <c r="C624" i="3" s="1"/>
  <c r="D625" i="3"/>
  <c r="C625" i="3" s="1"/>
  <c r="D626" i="3"/>
  <c r="C626" i="3" s="1"/>
  <c r="D627" i="3"/>
  <c r="C627" i="3" s="1"/>
  <c r="D628" i="3"/>
  <c r="C628" i="3" s="1"/>
  <c r="D629" i="3"/>
  <c r="D630" i="3"/>
  <c r="C630" i="3" s="1"/>
  <c r="D631" i="3"/>
  <c r="C631" i="3" s="1"/>
  <c r="D632" i="3"/>
  <c r="C632" i="3" s="1"/>
  <c r="D633" i="3"/>
  <c r="D634" i="3"/>
  <c r="C634" i="3" s="1"/>
  <c r="D635" i="3"/>
  <c r="C635" i="3" s="1"/>
  <c r="D636" i="3"/>
  <c r="C636" i="3" s="1"/>
  <c r="D637" i="3"/>
  <c r="C637" i="3" s="1"/>
  <c r="D638" i="3"/>
  <c r="C638" i="3" s="1"/>
  <c r="D639" i="3"/>
  <c r="C639" i="3" s="1"/>
  <c r="D640" i="3"/>
  <c r="C640" i="3" s="1"/>
  <c r="D641" i="3"/>
  <c r="C641" i="3" s="1"/>
  <c r="D642" i="3"/>
  <c r="C642" i="3" s="1"/>
  <c r="D643" i="3"/>
  <c r="C643" i="3" s="1"/>
  <c r="D644" i="3"/>
  <c r="C644" i="3" s="1"/>
  <c r="D645" i="3"/>
  <c r="C645" i="3" s="1"/>
  <c r="D646" i="3"/>
  <c r="D647" i="3"/>
  <c r="D648" i="3"/>
  <c r="C648" i="3" s="1"/>
  <c r="D649" i="3"/>
  <c r="C649" i="3" s="1"/>
  <c r="D650" i="3"/>
  <c r="C650" i="3" s="1"/>
  <c r="D651" i="3"/>
  <c r="C651" i="3" s="1"/>
  <c r="D652" i="3"/>
  <c r="C652" i="3" s="1"/>
  <c r="D653" i="3"/>
  <c r="C653" i="3" s="1"/>
  <c r="D654" i="3"/>
  <c r="C654" i="3" s="1"/>
  <c r="D655" i="3"/>
  <c r="C655" i="3" s="1"/>
  <c r="D656" i="3"/>
  <c r="C656" i="3" s="1"/>
  <c r="D657" i="3"/>
  <c r="C657" i="3" s="1"/>
  <c r="D658" i="3"/>
  <c r="C658" i="3" s="1"/>
  <c r="D659" i="3"/>
  <c r="C659" i="3" s="1"/>
  <c r="D660" i="3"/>
  <c r="D661" i="3"/>
  <c r="C661" i="3" s="1"/>
  <c r="D662" i="3"/>
  <c r="C662" i="3" s="1"/>
  <c r="D663" i="3"/>
  <c r="C663" i="3" s="1"/>
  <c r="D664" i="3"/>
  <c r="C664" i="3" s="1"/>
  <c r="D665" i="3"/>
  <c r="C665" i="3" s="1"/>
  <c r="D666" i="3"/>
  <c r="C666" i="3" s="1"/>
  <c r="D667" i="3"/>
  <c r="C667" i="3" s="1"/>
  <c r="D668" i="3"/>
  <c r="C668" i="3" s="1"/>
  <c r="D669" i="3"/>
  <c r="C669" i="3" s="1"/>
  <c r="D670" i="3"/>
  <c r="C670" i="3" s="1"/>
  <c r="D671" i="3"/>
  <c r="C671" i="3" s="1"/>
  <c r="D672" i="3"/>
  <c r="C672" i="3" s="1"/>
  <c r="D673" i="3"/>
  <c r="C673" i="3" s="1"/>
  <c r="D674" i="3"/>
  <c r="C674" i="3" s="1"/>
  <c r="D675" i="3"/>
  <c r="C675" i="3" s="1"/>
  <c r="D676" i="3"/>
  <c r="C676" i="3" s="1"/>
  <c r="D677" i="3"/>
  <c r="C677" i="3" s="1"/>
  <c r="D678" i="3"/>
  <c r="C678" i="3" s="1"/>
  <c r="D679" i="3"/>
  <c r="C679" i="3" s="1"/>
  <c r="D680" i="3"/>
  <c r="C680" i="3" s="1"/>
  <c r="D681" i="3"/>
  <c r="C681" i="3" s="1"/>
  <c r="D682" i="3"/>
  <c r="C682" i="3" s="1"/>
  <c r="D683" i="3"/>
  <c r="C683" i="3" s="1"/>
  <c r="D684" i="3"/>
  <c r="C684" i="3" s="1"/>
  <c r="D685" i="3"/>
  <c r="C685" i="3" s="1"/>
  <c r="D686" i="3"/>
  <c r="C686" i="3" s="1"/>
  <c r="D687" i="3"/>
  <c r="C687" i="3" s="1"/>
  <c r="D688" i="3"/>
  <c r="C688" i="3" s="1"/>
  <c r="D689" i="3"/>
  <c r="C689" i="3" s="1"/>
  <c r="D690" i="3"/>
  <c r="C690" i="3" s="1"/>
  <c r="D691" i="3"/>
  <c r="C691" i="3" s="1"/>
  <c r="D692" i="3"/>
  <c r="C692" i="3" s="1"/>
  <c r="D693" i="3"/>
  <c r="C693" i="3" s="1"/>
  <c r="D694" i="3"/>
  <c r="C694" i="3" s="1"/>
  <c r="D695" i="3"/>
  <c r="C695" i="3" s="1"/>
  <c r="D696" i="3"/>
  <c r="C696" i="3" s="1"/>
  <c r="D697" i="3"/>
  <c r="C697" i="3" s="1"/>
  <c r="D698" i="3"/>
  <c r="C698" i="3" s="1"/>
  <c r="D699" i="3"/>
  <c r="C699" i="3" s="1"/>
  <c r="D700" i="3"/>
  <c r="C700" i="3" s="1"/>
  <c r="D701" i="3"/>
  <c r="C701" i="3" s="1"/>
  <c r="D702" i="3"/>
  <c r="C702" i="3" s="1"/>
  <c r="D703" i="3"/>
  <c r="C703" i="3" s="1"/>
  <c r="D704" i="3"/>
  <c r="C704" i="3" s="1"/>
  <c r="D705" i="3"/>
  <c r="C705" i="3" s="1"/>
  <c r="D706" i="3"/>
  <c r="D707" i="3"/>
  <c r="C707" i="3" s="1"/>
  <c r="D708" i="3"/>
  <c r="C708" i="3" s="1"/>
  <c r="D709" i="3"/>
  <c r="C709" i="3" s="1"/>
  <c r="D710" i="3"/>
  <c r="D711" i="3"/>
  <c r="C711" i="3" s="1"/>
  <c r="D712" i="3"/>
  <c r="C712" i="3" s="1"/>
  <c r="D713" i="3"/>
  <c r="C713" i="3" s="1"/>
  <c r="D714" i="3"/>
  <c r="C714" i="3" s="1"/>
  <c r="D715" i="3"/>
  <c r="C715" i="3" s="1"/>
  <c r="D716" i="3"/>
  <c r="C716" i="3" s="1"/>
  <c r="D717" i="3"/>
  <c r="D718" i="3"/>
  <c r="C718" i="3" s="1"/>
  <c r="D719" i="3"/>
  <c r="C719" i="3" s="1"/>
  <c r="D720" i="3"/>
  <c r="C720" i="3" s="1"/>
  <c r="D721" i="3"/>
  <c r="C721" i="3" s="1"/>
  <c r="D722" i="3"/>
  <c r="C722" i="3" s="1"/>
  <c r="D723" i="3"/>
  <c r="C723" i="3" s="1"/>
  <c r="D724" i="3"/>
  <c r="D725" i="3"/>
  <c r="C725" i="3" s="1"/>
  <c r="D726" i="3"/>
  <c r="D727" i="3"/>
  <c r="D728" i="3"/>
  <c r="C728" i="3" s="1"/>
  <c r="D729" i="3"/>
  <c r="C729" i="3" s="1"/>
  <c r="D730" i="3"/>
  <c r="C730" i="3" s="1"/>
  <c r="D731" i="3"/>
  <c r="C731" i="3" s="1"/>
  <c r="D732" i="3"/>
  <c r="C732" i="3" s="1"/>
  <c r="D733" i="3"/>
  <c r="C733" i="3" s="1"/>
  <c r="D734" i="3"/>
  <c r="D735" i="3"/>
  <c r="C735" i="3" s="1"/>
  <c r="D736" i="3"/>
  <c r="C736" i="3" s="1"/>
  <c r="D737" i="3"/>
  <c r="C737" i="3" s="1"/>
  <c r="D738" i="3"/>
  <c r="C738" i="3" s="1"/>
  <c r="D739" i="3"/>
  <c r="C739" i="3" s="1"/>
  <c r="D740" i="3"/>
  <c r="C740" i="3" s="1"/>
  <c r="D741" i="3"/>
  <c r="C741" i="3" s="1"/>
  <c r="D742" i="3"/>
  <c r="D743" i="3"/>
  <c r="D744" i="3"/>
  <c r="C744" i="3" s="1"/>
  <c r="D745" i="3"/>
  <c r="D746" i="3"/>
  <c r="C746" i="3" s="1"/>
  <c r="D747" i="3"/>
  <c r="C747" i="3" s="1"/>
  <c r="D748" i="3"/>
  <c r="C748" i="3" s="1"/>
  <c r="D749" i="3"/>
  <c r="C749" i="3" s="1"/>
  <c r="D750" i="3"/>
  <c r="C750" i="3" s="1"/>
  <c r="D751" i="3"/>
  <c r="C751" i="3" s="1"/>
  <c r="D752" i="3"/>
  <c r="C752" i="3" s="1"/>
  <c r="D753" i="3"/>
  <c r="C753" i="3" s="1"/>
  <c r="D754" i="3"/>
  <c r="D755" i="3"/>
  <c r="D756" i="3"/>
  <c r="D757" i="3"/>
  <c r="C757" i="3" s="1"/>
  <c r="D758" i="3"/>
  <c r="C758" i="3" s="1"/>
  <c r="D759" i="3"/>
  <c r="D760" i="3"/>
  <c r="D761" i="3"/>
  <c r="D762" i="3"/>
  <c r="D763" i="3"/>
  <c r="C763" i="3" s="1"/>
  <c r="D764" i="3"/>
  <c r="C764" i="3" s="1"/>
  <c r="D765" i="3"/>
  <c r="C765" i="3" s="1"/>
  <c r="D766" i="3"/>
  <c r="C766" i="3" s="1"/>
  <c r="D767" i="3"/>
  <c r="C767" i="3" s="1"/>
  <c r="D768" i="3"/>
  <c r="C768" i="3" s="1"/>
  <c r="D769" i="3"/>
  <c r="C769" i="3" s="1"/>
  <c r="D770" i="3"/>
  <c r="C770" i="3" s="1"/>
  <c r="D771" i="3"/>
  <c r="C771" i="3" s="1"/>
  <c r="D772" i="3"/>
  <c r="C772" i="3" s="1"/>
  <c r="D773" i="3"/>
  <c r="C773" i="3" s="1"/>
  <c r="D774" i="3"/>
  <c r="C774" i="3" s="1"/>
  <c r="D775" i="3"/>
  <c r="C775" i="3" s="1"/>
  <c r="D776" i="3"/>
  <c r="C776" i="3" s="1"/>
  <c r="D777" i="3"/>
  <c r="C777" i="3" s="1"/>
  <c r="D778" i="3"/>
  <c r="C778" i="3" s="1"/>
  <c r="D779" i="3"/>
  <c r="C779" i="3" s="1"/>
  <c r="D780" i="3"/>
  <c r="C780" i="3" s="1"/>
  <c r="D781" i="3"/>
  <c r="C781" i="3" s="1"/>
  <c r="D782" i="3"/>
  <c r="C782" i="3" s="1"/>
  <c r="D783" i="3"/>
  <c r="C783" i="3" s="1"/>
  <c r="D784" i="3"/>
  <c r="C784" i="3" s="1"/>
  <c r="D785" i="3"/>
  <c r="D786" i="3"/>
  <c r="C786" i="3" s="1"/>
  <c r="D787" i="3"/>
  <c r="C787" i="3" s="1"/>
  <c r="D788" i="3"/>
  <c r="C788" i="3" s="1"/>
  <c r="D789" i="3"/>
  <c r="C789" i="3" s="1"/>
  <c r="D790" i="3"/>
  <c r="C790" i="3" s="1"/>
  <c r="D791" i="3"/>
  <c r="C791" i="3" s="1"/>
  <c r="D792" i="3"/>
  <c r="C792" i="3" s="1"/>
  <c r="D793" i="3"/>
  <c r="C793" i="3" s="1"/>
  <c r="D794" i="3"/>
  <c r="D795" i="3"/>
  <c r="D796" i="3"/>
  <c r="D797" i="3"/>
  <c r="C797" i="3" s="1"/>
  <c r="D798" i="3"/>
  <c r="C798" i="3" s="1"/>
  <c r="D799" i="3"/>
  <c r="C799" i="3" s="1"/>
  <c r="D800" i="3"/>
  <c r="D801" i="3"/>
  <c r="C801" i="3" s="1"/>
  <c r="D802" i="3"/>
  <c r="C802" i="3" s="1"/>
  <c r="D803" i="3"/>
  <c r="C803" i="3" s="1"/>
  <c r="D804" i="3"/>
  <c r="C804" i="3" s="1"/>
  <c r="D805" i="3"/>
  <c r="D806" i="3"/>
  <c r="D807" i="3"/>
  <c r="D808" i="3"/>
  <c r="C808" i="3" s="1"/>
  <c r="D809" i="3"/>
  <c r="C809" i="3" s="1"/>
  <c r="D810" i="3"/>
  <c r="C810" i="3" s="1"/>
  <c r="D811" i="3"/>
  <c r="C811" i="3" s="1"/>
  <c r="D812" i="3"/>
  <c r="C812" i="3" s="1"/>
  <c r="D813" i="3"/>
  <c r="D814" i="3"/>
  <c r="C814" i="3" s="1"/>
  <c r="D815" i="3"/>
  <c r="C815" i="3" s="1"/>
  <c r="D816" i="3"/>
  <c r="C816" i="3" s="1"/>
  <c r="D817" i="3"/>
  <c r="C817" i="3" s="1"/>
  <c r="D818" i="3"/>
  <c r="D819" i="3"/>
  <c r="C819" i="3" s="1"/>
  <c r="D820" i="3"/>
  <c r="C820" i="3" s="1"/>
  <c r="D821" i="3"/>
  <c r="C821" i="3" s="1"/>
  <c r="D822" i="3"/>
  <c r="C822" i="3" s="1"/>
  <c r="D823" i="3"/>
  <c r="C823" i="3" s="1"/>
  <c r="D824" i="3"/>
  <c r="C824" i="3" s="1"/>
  <c r="D825" i="3"/>
  <c r="C825" i="3" s="1"/>
  <c r="D826" i="3"/>
  <c r="C826" i="3" s="1"/>
  <c r="D827" i="3"/>
  <c r="C827" i="3" s="1"/>
  <c r="D828" i="3"/>
  <c r="C828" i="3" s="1"/>
  <c r="D829" i="3"/>
  <c r="C829" i="3" s="1"/>
  <c r="D830" i="3"/>
  <c r="C830" i="3" s="1"/>
  <c r="D831" i="3"/>
  <c r="C831" i="3" s="1"/>
  <c r="D832" i="3"/>
  <c r="C832" i="3" s="1"/>
  <c r="D833" i="3"/>
  <c r="C833" i="3" s="1"/>
  <c r="D834" i="3"/>
  <c r="C834" i="3" s="1"/>
  <c r="D835" i="3"/>
  <c r="C835" i="3" s="1"/>
  <c r="D836" i="3"/>
  <c r="C836" i="3" s="1"/>
  <c r="D837" i="3"/>
  <c r="C837" i="3" s="1"/>
  <c r="D838" i="3"/>
  <c r="C838" i="3" s="1"/>
  <c r="D839" i="3"/>
  <c r="C839" i="3" s="1"/>
  <c r="D840" i="3"/>
  <c r="C840" i="3" s="1"/>
  <c r="D841" i="3"/>
  <c r="C841" i="3" s="1"/>
  <c r="D842" i="3"/>
  <c r="C842" i="3" s="1"/>
  <c r="D843" i="3"/>
  <c r="C843" i="3" s="1"/>
  <c r="D844" i="3"/>
  <c r="C844" i="3" s="1"/>
  <c r="D845" i="3"/>
  <c r="C845" i="3" s="1"/>
  <c r="D846" i="3"/>
  <c r="C846" i="3" s="1"/>
  <c r="D847" i="3"/>
  <c r="C847" i="3" s="1"/>
  <c r="D848" i="3"/>
  <c r="C848" i="3" s="1"/>
  <c r="D849" i="3"/>
  <c r="D850" i="3"/>
  <c r="C850" i="3" s="1"/>
  <c r="D851" i="3"/>
  <c r="C851" i="3" s="1"/>
  <c r="D852" i="3"/>
  <c r="C852" i="3" s="1"/>
  <c r="D853" i="3"/>
  <c r="C853" i="3" s="1"/>
  <c r="D854" i="3"/>
  <c r="C854" i="3" s="1"/>
  <c r="D855" i="3"/>
  <c r="D856" i="3"/>
  <c r="D857" i="3"/>
  <c r="D858" i="3"/>
  <c r="C858" i="3" s="1"/>
  <c r="D859" i="3"/>
  <c r="D860" i="3"/>
  <c r="D861" i="3"/>
  <c r="C861" i="3" s="1"/>
  <c r="D862" i="3"/>
  <c r="C862" i="3" s="1"/>
  <c r="D863" i="3"/>
  <c r="C863" i="3" s="1"/>
  <c r="D864" i="3"/>
  <c r="C864" i="3" s="1"/>
  <c r="D865" i="3"/>
  <c r="C865" i="3" s="1"/>
  <c r="D866" i="3"/>
  <c r="C866" i="3" s="1"/>
  <c r="D867" i="3"/>
  <c r="C867" i="3" s="1"/>
  <c r="D868" i="3"/>
  <c r="C868" i="3" s="1"/>
  <c r="D869" i="3"/>
  <c r="C869" i="3" s="1"/>
  <c r="D870" i="3"/>
  <c r="C870" i="3" s="1"/>
  <c r="D871" i="3"/>
  <c r="C871" i="3" s="1"/>
  <c r="D872" i="3"/>
  <c r="C872" i="3" s="1"/>
  <c r="D873" i="3"/>
  <c r="C873" i="3" s="1"/>
  <c r="D874" i="3"/>
  <c r="C874" i="3" s="1"/>
  <c r="D875" i="3"/>
  <c r="C875" i="3" s="1"/>
  <c r="D876" i="3"/>
  <c r="C876" i="3" s="1"/>
  <c r="D877" i="3"/>
  <c r="C877" i="3" s="1"/>
  <c r="D878" i="3"/>
  <c r="D879" i="3"/>
  <c r="C879" i="3" s="1"/>
  <c r="D880" i="3"/>
  <c r="C880" i="3" s="1"/>
  <c r="D881" i="3"/>
  <c r="C881" i="3" s="1"/>
  <c r="D882" i="3"/>
  <c r="C882" i="3" s="1"/>
  <c r="D883" i="3"/>
  <c r="C883" i="3" s="1"/>
  <c r="D884" i="3"/>
  <c r="D885" i="3"/>
  <c r="D886" i="3"/>
  <c r="C886" i="3" s="1"/>
  <c r="D887" i="3"/>
  <c r="C887" i="3" s="1"/>
  <c r="D888" i="3"/>
  <c r="C888" i="3" s="1"/>
  <c r="D889" i="3"/>
  <c r="C889" i="3" s="1"/>
  <c r="D890" i="3"/>
  <c r="C890" i="3" s="1"/>
  <c r="D891" i="3"/>
  <c r="C891" i="3" s="1"/>
  <c r="D892" i="3"/>
  <c r="C892" i="3" s="1"/>
  <c r="D893" i="3"/>
  <c r="C893" i="3" s="1"/>
  <c r="D894" i="3"/>
  <c r="C894" i="3" s="1"/>
  <c r="D895" i="3"/>
  <c r="C895" i="3" s="1"/>
  <c r="D896" i="3"/>
  <c r="C896" i="3" s="1"/>
  <c r="D897" i="3"/>
  <c r="D898" i="3"/>
  <c r="D899" i="3"/>
  <c r="D900" i="3"/>
  <c r="C900" i="3" s="1"/>
  <c r="D901" i="3"/>
  <c r="C901" i="3" s="1"/>
  <c r="D902" i="3"/>
  <c r="C902" i="3" s="1"/>
  <c r="D903" i="3"/>
  <c r="C903" i="3" s="1"/>
  <c r="D904" i="3"/>
  <c r="C904" i="3" s="1"/>
  <c r="D905" i="3"/>
  <c r="C905" i="3" s="1"/>
  <c r="D906" i="3"/>
  <c r="C906" i="3" s="1"/>
  <c r="D907" i="3"/>
  <c r="C907" i="3" s="1"/>
  <c r="D908" i="3"/>
  <c r="C908" i="3" s="1"/>
  <c r="D909" i="3"/>
  <c r="C909" i="3" s="1"/>
  <c r="D910" i="3"/>
  <c r="C910" i="3" s="1"/>
  <c r="D911" i="3"/>
  <c r="D912" i="3"/>
  <c r="D913" i="3"/>
  <c r="C913" i="3" s="1"/>
  <c r="D914" i="3"/>
  <c r="C914" i="3" s="1"/>
  <c r="D915" i="3"/>
  <c r="C915" i="3" s="1"/>
  <c r="D916" i="3"/>
  <c r="D917" i="3"/>
  <c r="D918" i="3"/>
  <c r="C918" i="3" s="1"/>
  <c r="D919" i="3"/>
  <c r="C919" i="3" s="1"/>
  <c r="D920" i="3"/>
  <c r="C920" i="3" s="1"/>
  <c r="D921" i="3"/>
  <c r="C921" i="3" s="1"/>
  <c r="D922" i="3"/>
  <c r="C922" i="3" s="1"/>
  <c r="D923" i="3"/>
  <c r="C923" i="3" s="1"/>
  <c r="D924" i="3"/>
  <c r="C924" i="3" s="1"/>
  <c r="D925" i="3"/>
  <c r="C925" i="3" s="1"/>
  <c r="D926" i="3"/>
  <c r="D927" i="3"/>
  <c r="C927" i="3" s="1"/>
  <c r="D928" i="3"/>
  <c r="C928" i="3" s="1"/>
  <c r="D929" i="3"/>
  <c r="C929" i="3" s="1"/>
  <c r="D930" i="3"/>
  <c r="C930" i="3" s="1"/>
  <c r="D931" i="3"/>
  <c r="C931" i="3" s="1"/>
  <c r="D932" i="3"/>
  <c r="C932" i="3" s="1"/>
  <c r="D933" i="3"/>
  <c r="C933" i="3" s="1"/>
  <c r="D934" i="3"/>
  <c r="C934" i="3" s="1"/>
  <c r="D935" i="3"/>
  <c r="C935" i="3" s="1"/>
  <c r="D936" i="3"/>
  <c r="C936" i="3" s="1"/>
  <c r="D937" i="3"/>
  <c r="C937" i="3" s="1"/>
  <c r="D938" i="3"/>
  <c r="C938" i="3" s="1"/>
  <c r="D939" i="3"/>
  <c r="C939" i="3" s="1"/>
  <c r="D940" i="3"/>
  <c r="C940" i="3" s="1"/>
  <c r="D941" i="3"/>
  <c r="D942" i="3"/>
  <c r="C942" i="3" s="1"/>
  <c r="D943" i="3"/>
  <c r="C943" i="3" s="1"/>
  <c r="D944" i="3"/>
  <c r="C944" i="3" s="1"/>
  <c r="D945" i="3"/>
  <c r="C945" i="3" s="1"/>
  <c r="D946" i="3"/>
  <c r="C946" i="3" s="1"/>
  <c r="D947" i="3"/>
  <c r="D948" i="3"/>
  <c r="C948" i="3" s="1"/>
  <c r="D949" i="3"/>
  <c r="C949" i="3" s="1"/>
  <c r="D950" i="3"/>
  <c r="C950" i="3" s="1"/>
  <c r="D951" i="3"/>
  <c r="C951" i="3" s="1"/>
  <c r="D952" i="3"/>
  <c r="C952" i="3" s="1"/>
  <c r="D953" i="3"/>
  <c r="C953" i="3" s="1"/>
  <c r="D954" i="3"/>
  <c r="D955" i="3"/>
  <c r="D956" i="3"/>
  <c r="C956" i="3" s="1"/>
  <c r="D957" i="3"/>
  <c r="C957" i="3" s="1"/>
  <c r="D958" i="3"/>
  <c r="C958" i="3" s="1"/>
  <c r="D959" i="3"/>
  <c r="C959" i="3" s="1"/>
  <c r="D960" i="3"/>
  <c r="C960" i="3" s="1"/>
  <c r="D961" i="3"/>
  <c r="C961" i="3" s="1"/>
  <c r="D962" i="3"/>
  <c r="C962" i="3" s="1"/>
  <c r="D963" i="3"/>
  <c r="C963" i="3" s="1"/>
  <c r="D964" i="3"/>
  <c r="C964" i="3" s="1"/>
  <c r="D965" i="3"/>
  <c r="C965" i="3" s="1"/>
  <c r="D966" i="3"/>
  <c r="C966" i="3" s="1"/>
  <c r="D967" i="3"/>
  <c r="D968" i="3"/>
  <c r="D969" i="3"/>
  <c r="C969" i="3" s="1"/>
  <c r="D970" i="3"/>
  <c r="C970" i="3" s="1"/>
  <c r="D971" i="3"/>
  <c r="C971" i="3" s="1"/>
  <c r="D972" i="3"/>
  <c r="C972" i="3" s="1"/>
  <c r="D973" i="3"/>
  <c r="C973" i="3" s="1"/>
  <c r="D974" i="3"/>
  <c r="C974" i="3" s="1"/>
  <c r="D975" i="3"/>
  <c r="C975" i="3" s="1"/>
  <c r="D976" i="3"/>
  <c r="C976" i="3" s="1"/>
  <c r="D977" i="3"/>
  <c r="C977" i="3" s="1"/>
  <c r="D978" i="3"/>
  <c r="C978" i="3" s="1"/>
  <c r="D979" i="3"/>
  <c r="C979" i="3" s="1"/>
  <c r="D980" i="3"/>
  <c r="C980" i="3" s="1"/>
  <c r="D981" i="3"/>
  <c r="C981" i="3" s="1"/>
  <c r="D982" i="3"/>
  <c r="C982" i="3" s="1"/>
  <c r="D983" i="3"/>
  <c r="C983" i="3" s="1"/>
  <c r="D984" i="3"/>
  <c r="C984" i="3" s="1"/>
  <c r="D985" i="3"/>
  <c r="C985" i="3" s="1"/>
  <c r="D986" i="3"/>
  <c r="C986" i="3" s="1"/>
  <c r="D987" i="3"/>
  <c r="C987" i="3" s="1"/>
  <c r="D988" i="3"/>
  <c r="D989" i="3"/>
  <c r="D990" i="3"/>
  <c r="C990" i="3" s="1"/>
  <c r="D991" i="3"/>
  <c r="C991" i="3" s="1"/>
  <c r="D992" i="3"/>
  <c r="C992" i="3" s="1"/>
  <c r="D993" i="3"/>
  <c r="C993" i="3" s="1"/>
  <c r="D994" i="3"/>
  <c r="C994" i="3" s="1"/>
  <c r="D995" i="3"/>
  <c r="C995" i="3" s="1"/>
  <c r="D996" i="3"/>
  <c r="C996" i="3" s="1"/>
  <c r="D997" i="3"/>
  <c r="D998" i="3"/>
  <c r="C998" i="3" s="1"/>
  <c r="D999" i="3"/>
  <c r="C999" i="3" s="1"/>
  <c r="D1000" i="3"/>
  <c r="C1000" i="3" s="1"/>
  <c r="D1001" i="3"/>
  <c r="C1001" i="3" s="1"/>
  <c r="D1002" i="3"/>
  <c r="C1002" i="3" s="1"/>
  <c r="D1003" i="3"/>
  <c r="C1003" i="3" s="1"/>
  <c r="D1004" i="3"/>
  <c r="D1005" i="3"/>
  <c r="C1005" i="3" s="1"/>
  <c r="D1006" i="3"/>
  <c r="C1006" i="3" s="1"/>
  <c r="D1007" i="3"/>
  <c r="C1007" i="3" s="1"/>
  <c r="D1008" i="3"/>
  <c r="C1008" i="3" s="1"/>
  <c r="D1009" i="3"/>
  <c r="C1009" i="3" s="1"/>
  <c r="D1010" i="3"/>
  <c r="C1010" i="3" s="1"/>
  <c r="D1011" i="3"/>
  <c r="C1011" i="3" s="1"/>
  <c r="D1012" i="3"/>
  <c r="C1012" i="3" s="1"/>
  <c r="D1013" i="3"/>
  <c r="C1013" i="3" s="1"/>
  <c r="D1014" i="3"/>
  <c r="C1014" i="3" s="1"/>
  <c r="D1015" i="3"/>
  <c r="C1015" i="3" s="1"/>
  <c r="D1016" i="3"/>
  <c r="C1016" i="3" s="1"/>
  <c r="D1017" i="3"/>
  <c r="C1017" i="3" s="1"/>
  <c r="D1018" i="3"/>
  <c r="C1018" i="3" s="1"/>
  <c r="D1019" i="3"/>
  <c r="C1019" i="3" s="1"/>
  <c r="D1020" i="3"/>
  <c r="C1020" i="3" s="1"/>
  <c r="D1021" i="3"/>
  <c r="C1021" i="3" s="1"/>
  <c r="D1022" i="3"/>
  <c r="C1022" i="3" s="1"/>
  <c r="D1023" i="3"/>
  <c r="C1023" i="3" s="1"/>
  <c r="D1024" i="3"/>
  <c r="C1024" i="3" s="1"/>
  <c r="D1025" i="3"/>
  <c r="C1025" i="3" s="1"/>
  <c r="D1026" i="3"/>
  <c r="C1026" i="3" s="1"/>
  <c r="D1027" i="3"/>
  <c r="C1027" i="3" s="1"/>
  <c r="D1028" i="3"/>
  <c r="C1028" i="3" s="1"/>
  <c r="D1029" i="3"/>
  <c r="C1029" i="3" s="1"/>
  <c r="D1030" i="3"/>
  <c r="C1030" i="3" s="1"/>
  <c r="D1031" i="3"/>
  <c r="C1031" i="3" s="1"/>
  <c r="D1032" i="3"/>
  <c r="C1032" i="3" s="1"/>
  <c r="D1033" i="3"/>
  <c r="C1033" i="3" s="1"/>
  <c r="D1034" i="3"/>
  <c r="C1034" i="3" s="1"/>
  <c r="D1035" i="3"/>
  <c r="C1035" i="3" s="1"/>
  <c r="D1036" i="3"/>
  <c r="C1036" i="3" s="1"/>
  <c r="D1037" i="3"/>
  <c r="C1037" i="3" s="1"/>
  <c r="D1038" i="3"/>
  <c r="C1038" i="3" s="1"/>
  <c r="D1039" i="3"/>
  <c r="C1039" i="3" s="1"/>
  <c r="D1040" i="3"/>
  <c r="D1041" i="3"/>
  <c r="C1041" i="3" s="1"/>
  <c r="D1042" i="3"/>
  <c r="C1042" i="3" s="1"/>
  <c r="D1043" i="3"/>
  <c r="C1043" i="3" s="1"/>
  <c r="D1044" i="3"/>
  <c r="C1044" i="3" s="1"/>
  <c r="D1045" i="3"/>
  <c r="C1045" i="3" s="1"/>
  <c r="D1046" i="3"/>
  <c r="C1046" i="3" s="1"/>
  <c r="D1047" i="3"/>
  <c r="D1048" i="3"/>
  <c r="C1048" i="3" s="1"/>
  <c r="D1049" i="3"/>
  <c r="C1049" i="3" s="1"/>
  <c r="D1050" i="3"/>
  <c r="C1050" i="3" s="1"/>
  <c r="D1051" i="3"/>
  <c r="D1052" i="3"/>
  <c r="D1053" i="3"/>
  <c r="C1053" i="3" s="1"/>
  <c r="D1054" i="3"/>
  <c r="C1054" i="3" s="1"/>
  <c r="D1055" i="3"/>
  <c r="C1055" i="3" s="1"/>
  <c r="D1056" i="3"/>
  <c r="C1056" i="3" s="1"/>
  <c r="D1057" i="3"/>
  <c r="C1057" i="3" s="1"/>
  <c r="D1058" i="3"/>
  <c r="C1058" i="3" s="1"/>
  <c r="D1059" i="3"/>
  <c r="C1059" i="3" s="1"/>
  <c r="D1060" i="3"/>
  <c r="D1061" i="3"/>
  <c r="D1062" i="3"/>
  <c r="C1062" i="3" s="1"/>
  <c r="D1063" i="3"/>
  <c r="C1063" i="3" s="1"/>
  <c r="D1064" i="3"/>
  <c r="C1064" i="3" s="1"/>
  <c r="D1065" i="3"/>
  <c r="D1066" i="3"/>
  <c r="C1066" i="3" s="1"/>
  <c r="D1067" i="3"/>
  <c r="C1067" i="3" s="1"/>
  <c r="D1068" i="3"/>
  <c r="D1069" i="3"/>
  <c r="C1069" i="3" s="1"/>
  <c r="D1070" i="3"/>
  <c r="D1071" i="3"/>
  <c r="C1071" i="3" s="1"/>
  <c r="D1072" i="3"/>
  <c r="C1072" i="3" s="1"/>
  <c r="D1073" i="3"/>
  <c r="C1073" i="3" s="1"/>
  <c r="D1074" i="3"/>
  <c r="C1074" i="3" s="1"/>
  <c r="D1075" i="3"/>
  <c r="C1075" i="3" s="1"/>
  <c r="D1076" i="3"/>
  <c r="C1076" i="3" s="1"/>
  <c r="D1077" i="3"/>
  <c r="C1077" i="3" s="1"/>
  <c r="D1078" i="3"/>
  <c r="C1078" i="3" s="1"/>
  <c r="D1079" i="3"/>
  <c r="C1079" i="3" s="1"/>
  <c r="D1080" i="3"/>
  <c r="C1080" i="3" s="1"/>
  <c r="D1081" i="3"/>
  <c r="C1081" i="3" s="1"/>
  <c r="D1082" i="3"/>
  <c r="D1083" i="3"/>
  <c r="C1083" i="3" s="1"/>
  <c r="D1084" i="3"/>
  <c r="C1084" i="3" s="1"/>
  <c r="D1085" i="3"/>
  <c r="C1085" i="3" s="1"/>
  <c r="D1086" i="3"/>
  <c r="C1086" i="3" s="1"/>
  <c r="D1087" i="3"/>
  <c r="C1087" i="3" s="1"/>
  <c r="D1088" i="3"/>
  <c r="C1088" i="3" s="1"/>
  <c r="D1089" i="3"/>
  <c r="C1089" i="3" s="1"/>
  <c r="D1090" i="3"/>
  <c r="C1090" i="3" s="1"/>
  <c r="D1091" i="3"/>
  <c r="C1091" i="3" s="1"/>
  <c r="D1092" i="3"/>
  <c r="C1092" i="3" s="1"/>
  <c r="D1093" i="3"/>
  <c r="C1093" i="3" s="1"/>
  <c r="D1094" i="3"/>
  <c r="D1095" i="3"/>
  <c r="C1095" i="3" s="1"/>
  <c r="D1096" i="3"/>
  <c r="C1096" i="3" s="1"/>
  <c r="D1097" i="3"/>
  <c r="C1097" i="3" s="1"/>
  <c r="D1098" i="3"/>
  <c r="C1098" i="3" s="1"/>
  <c r="D1099" i="3"/>
  <c r="C1099" i="3" s="1"/>
  <c r="D1100" i="3"/>
  <c r="D1101" i="3"/>
  <c r="C1101" i="3" s="1"/>
  <c r="D1102" i="3"/>
  <c r="C1102" i="3" s="1"/>
  <c r="D1103" i="3"/>
  <c r="C1103" i="3" s="1"/>
  <c r="D1104" i="3"/>
  <c r="C1104" i="3" s="1"/>
  <c r="D1105" i="3"/>
  <c r="C1105" i="3" s="1"/>
  <c r="D1106" i="3"/>
  <c r="C1106" i="3" s="1"/>
  <c r="D1107" i="3"/>
  <c r="D1108" i="3"/>
  <c r="C1108" i="3" s="1"/>
  <c r="D1109" i="3"/>
  <c r="C1109" i="3" s="1"/>
  <c r="D1110" i="3"/>
  <c r="C1110" i="3" s="1"/>
  <c r="D1111" i="3"/>
  <c r="C1111" i="3" s="1"/>
  <c r="D1112" i="3"/>
  <c r="C1112" i="3" s="1"/>
  <c r="D1113" i="3"/>
  <c r="C1113" i="3" s="1"/>
  <c r="D1114" i="3"/>
  <c r="C1114" i="3" s="1"/>
  <c r="D1115" i="3"/>
  <c r="C1115" i="3" s="1"/>
  <c r="D1116" i="3"/>
  <c r="C1116" i="3" s="1"/>
  <c r="D1117" i="3"/>
  <c r="C1117" i="3" s="1"/>
  <c r="D1118" i="3"/>
  <c r="C1118" i="3" s="1"/>
  <c r="D1119" i="3"/>
  <c r="C1119" i="3" s="1"/>
  <c r="D1120" i="3"/>
  <c r="C1120" i="3" s="1"/>
  <c r="D1121" i="3"/>
  <c r="C1121" i="3" s="1"/>
  <c r="D1122" i="3"/>
  <c r="C1122" i="3" s="1"/>
  <c r="D1123" i="3"/>
  <c r="C1123" i="3" s="1"/>
  <c r="D1124" i="3"/>
  <c r="D1125" i="3"/>
  <c r="C1125" i="3" s="1"/>
  <c r="D1126" i="3"/>
  <c r="D1127" i="3"/>
  <c r="C1127" i="3" s="1"/>
  <c r="D1128" i="3"/>
  <c r="C1128" i="3" s="1"/>
  <c r="D1129" i="3"/>
  <c r="C1129" i="3" s="1"/>
  <c r="D1130" i="3"/>
  <c r="C1130" i="3" s="1"/>
  <c r="D1131" i="3"/>
  <c r="C1131" i="3" s="1"/>
  <c r="D1132" i="3"/>
  <c r="C1132" i="3" s="1"/>
  <c r="D1133" i="3"/>
  <c r="D1134" i="3"/>
  <c r="C1134" i="3" s="1"/>
  <c r="D1135" i="3"/>
  <c r="C1135" i="3" s="1"/>
  <c r="D1136" i="3"/>
  <c r="C1136" i="3" s="1"/>
  <c r="D1137" i="3"/>
  <c r="C1137" i="3" s="1"/>
  <c r="D1138" i="3"/>
  <c r="C1138" i="3" s="1"/>
  <c r="D1139" i="3"/>
  <c r="D1140" i="3"/>
  <c r="C1140" i="3" s="1"/>
  <c r="D1141" i="3"/>
  <c r="C1141" i="3" s="1"/>
  <c r="D1142" i="3"/>
  <c r="C1142" i="3" s="1"/>
  <c r="D1143" i="3"/>
  <c r="D1144" i="3"/>
  <c r="C1144" i="3" s="1"/>
  <c r="D1145" i="3"/>
  <c r="C1145" i="3" s="1"/>
  <c r="D1146" i="3"/>
  <c r="C1146" i="3" s="1"/>
  <c r="D1147" i="3"/>
  <c r="C1147" i="3" s="1"/>
  <c r="D1148" i="3"/>
  <c r="C1148" i="3" s="1"/>
  <c r="D1149" i="3"/>
  <c r="C1149" i="3" s="1"/>
  <c r="D1150" i="3"/>
  <c r="C1150" i="3" s="1"/>
  <c r="D1151" i="3"/>
  <c r="C1151" i="3" s="1"/>
  <c r="D1152" i="3"/>
  <c r="C1152" i="3" s="1"/>
  <c r="D1153" i="3"/>
  <c r="C1153" i="3" s="1"/>
  <c r="D1154" i="3"/>
  <c r="C1154" i="3" s="1"/>
  <c r="D1155" i="3"/>
  <c r="C1155" i="3" s="1"/>
  <c r="D1156" i="3"/>
  <c r="C1156" i="3" s="1"/>
  <c r="D1157" i="3"/>
  <c r="C1157" i="3" s="1"/>
  <c r="D1158" i="3"/>
  <c r="C1158" i="3" s="1"/>
  <c r="D1159" i="3"/>
  <c r="C1159" i="3" s="1"/>
  <c r="D1160" i="3"/>
  <c r="C1160" i="3" s="1"/>
  <c r="D1161" i="3"/>
  <c r="C1161" i="3" s="1"/>
  <c r="D1162" i="3"/>
  <c r="C1162" i="3" s="1"/>
  <c r="D1163" i="3"/>
  <c r="C1163" i="3" s="1"/>
  <c r="D1164" i="3"/>
  <c r="C1164" i="3" s="1"/>
  <c r="D1165" i="3"/>
  <c r="C1165" i="3" s="1"/>
  <c r="D1166" i="3"/>
  <c r="C1166" i="3" s="1"/>
  <c r="D1167" i="3"/>
  <c r="C1167" i="3" s="1"/>
  <c r="D1168" i="3"/>
  <c r="C1168" i="3" s="1"/>
  <c r="D1169" i="3"/>
  <c r="C1169" i="3" s="1"/>
  <c r="D1170" i="3"/>
  <c r="C1170" i="3" s="1"/>
  <c r="D1171" i="3"/>
  <c r="C1171" i="3" s="1"/>
  <c r="D1172" i="3"/>
  <c r="C1172" i="3" s="1"/>
  <c r="D1173" i="3"/>
  <c r="C1173" i="3" s="1"/>
  <c r="D1174" i="3"/>
  <c r="C1174" i="3" s="1"/>
  <c r="D1175" i="3"/>
  <c r="C1175" i="3" s="1"/>
  <c r="D1176" i="3"/>
  <c r="C1176" i="3" s="1"/>
  <c r="D1177" i="3"/>
  <c r="D1178" i="3"/>
  <c r="C1178" i="3" s="1"/>
  <c r="D1179" i="3"/>
  <c r="C1179" i="3" s="1"/>
  <c r="D1180" i="3"/>
  <c r="C1180" i="3" s="1"/>
  <c r="D1181" i="3"/>
  <c r="C1181" i="3" s="1"/>
  <c r="D1182" i="3"/>
  <c r="C1182" i="3" s="1"/>
  <c r="D1183" i="3"/>
  <c r="C1183" i="3" s="1"/>
  <c r="D1184" i="3"/>
  <c r="D1185" i="3"/>
  <c r="D1186" i="3"/>
  <c r="C1186" i="3" s="1"/>
  <c r="D1187" i="3"/>
  <c r="C1187" i="3" s="1"/>
  <c r="D1188" i="3"/>
  <c r="C1188" i="3" s="1"/>
  <c r="D1189" i="3"/>
  <c r="C1189" i="3" s="1"/>
  <c r="D1190" i="3"/>
  <c r="C1190" i="3" s="1"/>
  <c r="D1191" i="3"/>
  <c r="C1191" i="3" s="1"/>
  <c r="D1192" i="3"/>
  <c r="C1192" i="3" s="1"/>
  <c r="D1193" i="3"/>
  <c r="D1194" i="3"/>
  <c r="C1194" i="3" s="1"/>
  <c r="D1195" i="3"/>
  <c r="D1196" i="3"/>
  <c r="C1196" i="3" s="1"/>
  <c r="D1197" i="3"/>
  <c r="C1197" i="3" s="1"/>
  <c r="D1198" i="3"/>
  <c r="C1198" i="3" s="1"/>
  <c r="D1199" i="3"/>
  <c r="C1199" i="3" s="1"/>
  <c r="D1200" i="3"/>
  <c r="D1201" i="3"/>
  <c r="C1201" i="3" s="1"/>
  <c r="D1202" i="3"/>
  <c r="D1203" i="3"/>
  <c r="C1203" i="3" s="1"/>
  <c r="D1204" i="3"/>
  <c r="C1204" i="3" s="1"/>
  <c r="D1205" i="3"/>
  <c r="D1206" i="3"/>
  <c r="C1206" i="3" s="1"/>
  <c r="D1207" i="3"/>
  <c r="C1207" i="3" s="1"/>
  <c r="D1208" i="3"/>
  <c r="C1208" i="3" s="1"/>
  <c r="D1209" i="3"/>
  <c r="C1209" i="3" s="1"/>
  <c r="D1210" i="3"/>
  <c r="C1210" i="3" s="1"/>
  <c r="D1211" i="3"/>
  <c r="C1211" i="3" s="1"/>
  <c r="D1212" i="3"/>
  <c r="C1212" i="3" s="1"/>
  <c r="D1213" i="3"/>
  <c r="D1214" i="3"/>
  <c r="C1214" i="3" s="1"/>
  <c r="D1215" i="3"/>
  <c r="C1215" i="3" s="1"/>
  <c r="D1216" i="3"/>
  <c r="C1216" i="3" s="1"/>
  <c r="D1217" i="3"/>
  <c r="C1217" i="3" s="1"/>
  <c r="D1218" i="3"/>
  <c r="C1218" i="3" s="1"/>
  <c r="D1219" i="3"/>
  <c r="C1219" i="3" s="1"/>
  <c r="D1220" i="3"/>
  <c r="C1220" i="3" s="1"/>
  <c r="D1221" i="3"/>
  <c r="C1221" i="3" s="1"/>
  <c r="D1222" i="3"/>
  <c r="C1222" i="3" s="1"/>
  <c r="D1223" i="3"/>
  <c r="C1223" i="3" s="1"/>
  <c r="D1224" i="3"/>
  <c r="D1225" i="3"/>
  <c r="C1225" i="3" s="1"/>
  <c r="D1226" i="3"/>
  <c r="C1226" i="3" s="1"/>
  <c r="D1227" i="3"/>
  <c r="C1227" i="3" s="1"/>
  <c r="D1228" i="3"/>
  <c r="C1228" i="3" s="1"/>
  <c r="D1229" i="3"/>
  <c r="C1229" i="3" s="1"/>
  <c r="D1230" i="3"/>
  <c r="C1230" i="3" s="1"/>
  <c r="D1231" i="3"/>
  <c r="C1231" i="3" s="1"/>
  <c r="D1232" i="3"/>
  <c r="C1232" i="3" s="1"/>
  <c r="D1233" i="3"/>
  <c r="C1233" i="3" s="1"/>
  <c r="D1234" i="3"/>
  <c r="C1234" i="3" s="1"/>
  <c r="D1235" i="3"/>
  <c r="C1235" i="3" s="1"/>
  <c r="D1236" i="3"/>
  <c r="C1236" i="3" s="1"/>
  <c r="D1237" i="3"/>
  <c r="C1237" i="3" s="1"/>
  <c r="D1238" i="3"/>
  <c r="D1239" i="3"/>
  <c r="D1240" i="3"/>
  <c r="D1241" i="3"/>
  <c r="D1242" i="3"/>
  <c r="C1242" i="3" s="1"/>
  <c r="D1243" i="3"/>
  <c r="C1243" i="3" s="1"/>
  <c r="D1244" i="3"/>
  <c r="C1244" i="3" s="1"/>
  <c r="D1245" i="3"/>
  <c r="C1245" i="3" s="1"/>
  <c r="D1246" i="3"/>
  <c r="C1246" i="3" s="1"/>
  <c r="D1247" i="3"/>
  <c r="C1247" i="3" s="1"/>
  <c r="D1248" i="3"/>
  <c r="C1248" i="3" s="1"/>
  <c r="D1249" i="3"/>
  <c r="C1249" i="3" s="1"/>
  <c r="D1250" i="3"/>
  <c r="C1250" i="3" s="1"/>
  <c r="D1251" i="3"/>
  <c r="C1251" i="3" s="1"/>
  <c r="D1252" i="3"/>
  <c r="C1252" i="3" s="1"/>
  <c r="D1253" i="3"/>
  <c r="C1253" i="3" s="1"/>
  <c r="D1254" i="3"/>
  <c r="C1254" i="3" s="1"/>
  <c r="D1255" i="3"/>
  <c r="C1255" i="3" s="1"/>
  <c r="D1256" i="3"/>
  <c r="C1256" i="3" s="1"/>
  <c r="D1257" i="3"/>
  <c r="C1257" i="3" s="1"/>
  <c r="D1258" i="3"/>
  <c r="C1258" i="3" s="1"/>
  <c r="D1259" i="3"/>
  <c r="C1259" i="3" s="1"/>
  <c r="D1260" i="3"/>
  <c r="C1260" i="3" s="1"/>
  <c r="D1261" i="3"/>
  <c r="C1261" i="3" s="1"/>
  <c r="D1262" i="3"/>
  <c r="C1262" i="3" s="1"/>
  <c r="D1263" i="3"/>
  <c r="C1263" i="3" s="1"/>
  <c r="D1264" i="3"/>
  <c r="C1264" i="3" s="1"/>
  <c r="D1265" i="3"/>
  <c r="C1265" i="3" s="1"/>
  <c r="D1266" i="3"/>
  <c r="C1266" i="3" s="1"/>
  <c r="D1267" i="3"/>
  <c r="C1267" i="3" s="1"/>
  <c r="D1268" i="3"/>
  <c r="C1268" i="3" s="1"/>
  <c r="D1269" i="3"/>
  <c r="C1269" i="3" s="1"/>
  <c r="D1270" i="3"/>
  <c r="C1270" i="3" s="1"/>
  <c r="D1271" i="3"/>
  <c r="C1271" i="3" s="1"/>
  <c r="D1272" i="3"/>
  <c r="C1272" i="3" s="1"/>
  <c r="D1273" i="3"/>
  <c r="C1273" i="3" s="1"/>
  <c r="D1274" i="3"/>
  <c r="C1274" i="3" s="1"/>
  <c r="D1275" i="3"/>
  <c r="C1275" i="3" s="1"/>
  <c r="D1276" i="3"/>
  <c r="C1276" i="3" s="1"/>
  <c r="D1277" i="3"/>
  <c r="C1277" i="3" s="1"/>
  <c r="D1278" i="3"/>
  <c r="C1278" i="3" s="1"/>
  <c r="D1279" i="3"/>
  <c r="C1279" i="3" s="1"/>
  <c r="D1280" i="3"/>
  <c r="D1281" i="3"/>
  <c r="C1281" i="3" s="1"/>
  <c r="D1282" i="3"/>
  <c r="C1282" i="3" s="1"/>
  <c r="D1283" i="3"/>
  <c r="C1283" i="3" s="1"/>
  <c r="D1284" i="3"/>
  <c r="C1284" i="3" s="1"/>
  <c r="D1285" i="3"/>
  <c r="C1285" i="3" s="1"/>
  <c r="D1286" i="3"/>
  <c r="C1286" i="3" s="1"/>
  <c r="D1287" i="3"/>
  <c r="C1287" i="3" s="1"/>
  <c r="D1288" i="3"/>
  <c r="C1288" i="3" s="1"/>
  <c r="D1289" i="3"/>
  <c r="C1289" i="3" s="1"/>
  <c r="D1290" i="3"/>
  <c r="C1290" i="3" s="1"/>
  <c r="D1291" i="3"/>
  <c r="C1291" i="3" s="1"/>
  <c r="D1292" i="3"/>
  <c r="C1292" i="3" s="1"/>
  <c r="D1293" i="3"/>
  <c r="C1293" i="3" s="1"/>
  <c r="D1294" i="3"/>
  <c r="C1294" i="3" s="1"/>
  <c r="D1295" i="3"/>
  <c r="D1296" i="3"/>
  <c r="C1296" i="3" s="1"/>
  <c r="D1297" i="3"/>
  <c r="C1297" i="3" s="1"/>
  <c r="D1298" i="3"/>
  <c r="C1298" i="3" s="1"/>
  <c r="D1299" i="3"/>
  <c r="C1299" i="3" s="1"/>
  <c r="D1300" i="3"/>
  <c r="C1300" i="3" s="1"/>
  <c r="D1301" i="3"/>
  <c r="C1301" i="3" s="1"/>
  <c r="D1302" i="3"/>
  <c r="C1302" i="3" s="1"/>
  <c r="D1303" i="3"/>
  <c r="C1303" i="3" s="1"/>
  <c r="D1304" i="3"/>
  <c r="C1304" i="3" s="1"/>
  <c r="D1305" i="3"/>
  <c r="C1305" i="3" s="1"/>
  <c r="D1306" i="3"/>
  <c r="C1306" i="3" s="1"/>
  <c r="D1307" i="3"/>
  <c r="C1307" i="3" s="1"/>
  <c r="D1308" i="3"/>
  <c r="C1308" i="3" s="1"/>
  <c r="D1309" i="3"/>
  <c r="C1309" i="3" s="1"/>
  <c r="D1310" i="3"/>
  <c r="D1311" i="3"/>
  <c r="D1312" i="3"/>
  <c r="D1313" i="3"/>
  <c r="D1314" i="3"/>
  <c r="D1315" i="3"/>
  <c r="C1315" i="3" s="1"/>
  <c r="D1316" i="3"/>
  <c r="C1316" i="3" s="1"/>
  <c r="D1317" i="3"/>
  <c r="C1317" i="3" s="1"/>
  <c r="D1318" i="3"/>
  <c r="C1318" i="3" s="1"/>
  <c r="D1319" i="3"/>
  <c r="C1319" i="3" s="1"/>
  <c r="D1320" i="3"/>
  <c r="C1320" i="3" s="1"/>
  <c r="D1321" i="3"/>
  <c r="C1321" i="3" s="1"/>
  <c r="D1322" i="3"/>
  <c r="C1322" i="3" s="1"/>
  <c r="D1323" i="3"/>
  <c r="C1323" i="3" s="1"/>
  <c r="D1324" i="3"/>
  <c r="C1324" i="3" s="1"/>
  <c r="D1325" i="3"/>
  <c r="C1325" i="3" s="1"/>
  <c r="D1326" i="3"/>
  <c r="C1326" i="3" s="1"/>
  <c r="D1327" i="3"/>
  <c r="C1327" i="3" s="1"/>
  <c r="D1328" i="3"/>
  <c r="C1328" i="3" s="1"/>
  <c r="D1329" i="3"/>
  <c r="C1329" i="3" s="1"/>
  <c r="D1330" i="3"/>
  <c r="C1330" i="3" s="1"/>
  <c r="D1331" i="3"/>
  <c r="C1331" i="3" s="1"/>
  <c r="D1332" i="3"/>
  <c r="C1332" i="3" s="1"/>
  <c r="D1333" i="3"/>
  <c r="C1333" i="3" s="1"/>
  <c r="D1334" i="3"/>
  <c r="C1334" i="3" s="1"/>
  <c r="D1335" i="3"/>
  <c r="C1335" i="3" s="1"/>
  <c r="D1336" i="3"/>
  <c r="C1336" i="3" s="1"/>
  <c r="D1337" i="3"/>
  <c r="C1337" i="3" s="1"/>
  <c r="D1338" i="3"/>
  <c r="C1338" i="3" s="1"/>
  <c r="D1339" i="3"/>
  <c r="C1339" i="3" s="1"/>
  <c r="D1340" i="3"/>
  <c r="C1340" i="3" s="1"/>
  <c r="D1341" i="3"/>
  <c r="C1341" i="3" s="1"/>
  <c r="D1342" i="3"/>
  <c r="C1342" i="3" s="1"/>
  <c r="D1343" i="3"/>
  <c r="C1343" i="3" s="1"/>
  <c r="D1344" i="3"/>
  <c r="C1344" i="3" s="1"/>
  <c r="D1345" i="3"/>
  <c r="C1345" i="3" s="1"/>
  <c r="D1346" i="3"/>
  <c r="C1346" i="3" s="1"/>
  <c r="D1347" i="3"/>
  <c r="C1347" i="3" s="1"/>
  <c r="D1348" i="3"/>
  <c r="D1349" i="3"/>
  <c r="C1349" i="3" s="1"/>
  <c r="D1350" i="3"/>
  <c r="C1350" i="3" s="1"/>
  <c r="D1351" i="3"/>
  <c r="C1351" i="3" s="1"/>
  <c r="D1352" i="3"/>
  <c r="C1352" i="3" s="1"/>
  <c r="D1353" i="3"/>
  <c r="C1353" i="3" s="1"/>
  <c r="D1354" i="3"/>
  <c r="C1354" i="3" s="1"/>
  <c r="D1355" i="3"/>
  <c r="C1355" i="3" s="1"/>
  <c r="D1356" i="3"/>
  <c r="C1356" i="3" s="1"/>
  <c r="D1357" i="3"/>
  <c r="C1357" i="3" s="1"/>
  <c r="D1358" i="3"/>
  <c r="C1358" i="3" s="1"/>
  <c r="D1359" i="3"/>
  <c r="C1359" i="3" s="1"/>
  <c r="D1360" i="3"/>
  <c r="C1360" i="3" s="1"/>
  <c r="D1361" i="3"/>
  <c r="C1361" i="3" s="1"/>
  <c r="D1362" i="3"/>
  <c r="C1362" i="3" s="1"/>
  <c r="D1363" i="3"/>
  <c r="C1363" i="3" s="1"/>
  <c r="D1364" i="3"/>
  <c r="C1364" i="3" s="1"/>
  <c r="D1365" i="3"/>
  <c r="D1366" i="3"/>
  <c r="C1366" i="3" s="1"/>
  <c r="D1367" i="3"/>
  <c r="C1367" i="3" s="1"/>
  <c r="D1368" i="3"/>
  <c r="C1368" i="3" s="1"/>
  <c r="D1369" i="3"/>
  <c r="C1369" i="3" s="1"/>
  <c r="D1370" i="3"/>
  <c r="D1371" i="3"/>
  <c r="C1371" i="3" s="1"/>
  <c r="D1372" i="3"/>
  <c r="C1372" i="3" s="1"/>
  <c r="D1373" i="3"/>
  <c r="C1373" i="3" s="1"/>
  <c r="D1374" i="3"/>
  <c r="C1374" i="3" s="1"/>
  <c r="D1375" i="3"/>
  <c r="C1375" i="3" s="1"/>
  <c r="D1376" i="3"/>
  <c r="C1376" i="3" s="1"/>
  <c r="D1377" i="3"/>
  <c r="C1377" i="3" s="1"/>
  <c r="D1378" i="3"/>
  <c r="C1378" i="3" s="1"/>
  <c r="D1379" i="3"/>
  <c r="C1379" i="3" s="1"/>
  <c r="D1380" i="3"/>
  <c r="C1380" i="3" s="1"/>
  <c r="D1381" i="3"/>
  <c r="C1381" i="3" s="1"/>
  <c r="D1382" i="3"/>
  <c r="C1382" i="3" s="1"/>
  <c r="D1383" i="3"/>
  <c r="D1384" i="3"/>
  <c r="C1384" i="3" s="1"/>
  <c r="D1385" i="3"/>
  <c r="C1385" i="3" s="1"/>
  <c r="D1386" i="3"/>
  <c r="D1387" i="3"/>
  <c r="C1387" i="3" s="1"/>
  <c r="D1388" i="3"/>
  <c r="C1388" i="3" s="1"/>
  <c r="D1389" i="3"/>
  <c r="C1389" i="3" s="1"/>
  <c r="D1390" i="3"/>
  <c r="C1390" i="3" s="1"/>
  <c r="D1391" i="3"/>
  <c r="C1391" i="3" s="1"/>
  <c r="D1392" i="3"/>
  <c r="C1392" i="3" s="1"/>
  <c r="D1393" i="3"/>
  <c r="C1393" i="3" s="1"/>
  <c r="D1394" i="3"/>
  <c r="C1394" i="3" s="1"/>
  <c r="D1395" i="3"/>
  <c r="C1395" i="3" s="1"/>
  <c r="D1396" i="3"/>
  <c r="D1397" i="3"/>
  <c r="C1397" i="3" s="1"/>
  <c r="D1398" i="3"/>
  <c r="C1398" i="3" s="1"/>
  <c r="D1399" i="3"/>
  <c r="C1399" i="3" s="1"/>
  <c r="D1400" i="3"/>
  <c r="D1401" i="3"/>
  <c r="C1401" i="3" s="1"/>
  <c r="D1402" i="3"/>
  <c r="C1402" i="3" s="1"/>
  <c r="D1403" i="3"/>
  <c r="C1403" i="3" s="1"/>
  <c r="D1404" i="3"/>
  <c r="D1405" i="3"/>
  <c r="C1405" i="3" s="1"/>
  <c r="D1406" i="3"/>
  <c r="D1407" i="3"/>
  <c r="D1408" i="3"/>
  <c r="C1408" i="3" s="1"/>
  <c r="D1409" i="3"/>
  <c r="C1409" i="3" s="1"/>
  <c r="D1410" i="3"/>
  <c r="D1411" i="3"/>
  <c r="C1411" i="3" s="1"/>
  <c r="D1412" i="3"/>
  <c r="C1412" i="3" s="1"/>
  <c r="D1413" i="3"/>
  <c r="C1413" i="3" s="1"/>
  <c r="D1414" i="3"/>
  <c r="C1414" i="3" s="1"/>
  <c r="D1415" i="3"/>
  <c r="C1415" i="3" s="1"/>
  <c r="D1416" i="3"/>
  <c r="C1416" i="3" s="1"/>
  <c r="D1417" i="3"/>
  <c r="C1417" i="3" s="1"/>
  <c r="D1418" i="3"/>
  <c r="C1418" i="3" s="1"/>
  <c r="D1419" i="3"/>
  <c r="C1419" i="3" s="1"/>
  <c r="D1420" i="3"/>
  <c r="D1421" i="3"/>
  <c r="C1421" i="3" s="1"/>
  <c r="D1422" i="3"/>
  <c r="C1422" i="3" s="1"/>
  <c r="D1423" i="3"/>
  <c r="C1423" i="3" s="1"/>
  <c r="D1424" i="3"/>
  <c r="C1424" i="3" s="1"/>
  <c r="D1425" i="3"/>
  <c r="C1425" i="3" s="1"/>
  <c r="D1426" i="3"/>
  <c r="C1426" i="3" s="1"/>
  <c r="D1427" i="3"/>
  <c r="C1427" i="3" s="1"/>
  <c r="D1428" i="3"/>
  <c r="D1429" i="3"/>
  <c r="C1429" i="3" s="1"/>
  <c r="D1430" i="3"/>
  <c r="C1430" i="3" s="1"/>
  <c r="D1431" i="3"/>
  <c r="D1432" i="3"/>
  <c r="D1433" i="3"/>
  <c r="C1433" i="3" s="1"/>
  <c r="D1434" i="3"/>
  <c r="D1435" i="3"/>
  <c r="C1435" i="3" s="1"/>
  <c r="D1436" i="3"/>
  <c r="D1437" i="3"/>
  <c r="C1437" i="3" s="1"/>
  <c r="D1438" i="3"/>
  <c r="D1439" i="3"/>
  <c r="D1440" i="3"/>
  <c r="D1441" i="3"/>
  <c r="D1442" i="3"/>
  <c r="C1442" i="3" s="1"/>
  <c r="D1443" i="3"/>
  <c r="C1443" i="3" s="1"/>
  <c r="D1444" i="3"/>
  <c r="C1444" i="3" s="1"/>
  <c r="D1445" i="3"/>
  <c r="C1445" i="3" s="1"/>
  <c r="D1446" i="3"/>
  <c r="C1446" i="3" s="1"/>
  <c r="D1447" i="3"/>
  <c r="C1447" i="3" s="1"/>
  <c r="D1448" i="3"/>
  <c r="C1448" i="3" s="1"/>
  <c r="D1449" i="3"/>
  <c r="C1449" i="3" s="1"/>
  <c r="D1450" i="3"/>
  <c r="C1450" i="3" s="1"/>
  <c r="D1451" i="3"/>
  <c r="C1451" i="3" s="1"/>
  <c r="D1452" i="3"/>
  <c r="C1452" i="3" s="1"/>
  <c r="D1453" i="3"/>
  <c r="C1453" i="3" s="1"/>
  <c r="D1454" i="3"/>
  <c r="C1454" i="3" s="1"/>
  <c r="D1455" i="3"/>
  <c r="C1455" i="3" s="1"/>
  <c r="D1456" i="3"/>
  <c r="C1456" i="3" s="1"/>
  <c r="D1457" i="3"/>
  <c r="C1457" i="3" s="1"/>
  <c r="D1458" i="3"/>
  <c r="D1459" i="3"/>
  <c r="C1459" i="3" s="1"/>
  <c r="D1460" i="3"/>
  <c r="D1461" i="3"/>
  <c r="C1461" i="3" s="1"/>
  <c r="D1462" i="3"/>
  <c r="C1462" i="3" s="1"/>
  <c r="D1463" i="3"/>
  <c r="C1463" i="3" s="1"/>
  <c r="D1464" i="3"/>
  <c r="D1465" i="3"/>
  <c r="C1465" i="3" s="1"/>
  <c r="D1466" i="3"/>
  <c r="C1466" i="3" s="1"/>
  <c r="D1467" i="3"/>
  <c r="C1467" i="3" s="1"/>
  <c r="D1468" i="3"/>
  <c r="C1468" i="3" s="1"/>
  <c r="D1469" i="3"/>
  <c r="C1469" i="3" s="1"/>
  <c r="D1470" i="3"/>
  <c r="C1470" i="3" s="1"/>
  <c r="D1471" i="3"/>
  <c r="D1472" i="3"/>
  <c r="C1472" i="3" s="1"/>
  <c r="D1473" i="3"/>
  <c r="C1473" i="3" s="1"/>
  <c r="D1474" i="3"/>
  <c r="C1474" i="3" s="1"/>
  <c r="D1475" i="3"/>
  <c r="C1475" i="3" s="1"/>
  <c r="D1476" i="3"/>
  <c r="C1476" i="3" s="1"/>
  <c r="D1477" i="3"/>
  <c r="C1477" i="3" s="1"/>
  <c r="D1478" i="3"/>
  <c r="C1478" i="3" s="1"/>
  <c r="D1479" i="3"/>
  <c r="C1479" i="3" s="1"/>
  <c r="D1480" i="3"/>
  <c r="C1480" i="3" s="1"/>
  <c r="D1481" i="3"/>
  <c r="C1481" i="3" s="1"/>
  <c r="D1482" i="3"/>
  <c r="C1482" i="3" s="1"/>
  <c r="D1483" i="3"/>
  <c r="C1483" i="3" s="1"/>
  <c r="D1484" i="3"/>
  <c r="C1484" i="3" s="1"/>
  <c r="D1485" i="3"/>
  <c r="C1485" i="3" s="1"/>
  <c r="D1486" i="3"/>
  <c r="C1486" i="3" s="1"/>
  <c r="D1487" i="3"/>
  <c r="C1487" i="3" s="1"/>
  <c r="D1488" i="3"/>
  <c r="C1488" i="3" s="1"/>
  <c r="D1489" i="3"/>
  <c r="C1489" i="3" s="1"/>
  <c r="D1490" i="3"/>
  <c r="C1490" i="3" s="1"/>
  <c r="D1491" i="3"/>
  <c r="C1491" i="3" s="1"/>
  <c r="D1492" i="3"/>
  <c r="C1492" i="3" s="1"/>
  <c r="D1493" i="3"/>
  <c r="C1493" i="3" s="1"/>
  <c r="D1494" i="3"/>
  <c r="C1494" i="3" s="1"/>
  <c r="D1495" i="3"/>
  <c r="C1495" i="3" s="1"/>
  <c r="D1496" i="3"/>
  <c r="C1496" i="3" s="1"/>
  <c r="D1497" i="3"/>
  <c r="C1497" i="3" s="1"/>
  <c r="D1498" i="3"/>
  <c r="D1499" i="3"/>
  <c r="C1499" i="3" s="1"/>
  <c r="D1500" i="3"/>
  <c r="C1500" i="3" s="1"/>
  <c r="D1501" i="3"/>
  <c r="C1501" i="3" s="1"/>
  <c r="D1502" i="3"/>
  <c r="C1502" i="3" s="1"/>
  <c r="D1503" i="3"/>
  <c r="D1504" i="3"/>
  <c r="D1505" i="3"/>
  <c r="C1505" i="3" s="1"/>
  <c r="D1506" i="3"/>
  <c r="C1506" i="3" s="1"/>
  <c r="D1507" i="3"/>
  <c r="C1507" i="3" s="1"/>
  <c r="D1508" i="3"/>
  <c r="C1508" i="3" s="1"/>
  <c r="D1509" i="3"/>
  <c r="C1509" i="3" s="1"/>
  <c r="D1510" i="3"/>
  <c r="C1510" i="3" s="1"/>
  <c r="D1511" i="3"/>
  <c r="D1512" i="3"/>
  <c r="C1512" i="3" s="1"/>
  <c r="D1513" i="3"/>
  <c r="C1513" i="3" s="1"/>
  <c r="D1514" i="3"/>
  <c r="C1514" i="3" s="1"/>
  <c r="D1515" i="3"/>
  <c r="C1515" i="3" s="1"/>
  <c r="D1516" i="3"/>
  <c r="D1517" i="3"/>
  <c r="D1518" i="3"/>
  <c r="C1518" i="3" s="1"/>
  <c r="D1519" i="3"/>
  <c r="D1520" i="3"/>
  <c r="C1520" i="3" s="1"/>
  <c r="D1521" i="3"/>
  <c r="C1521" i="3" s="1"/>
  <c r="D1522" i="3"/>
  <c r="C1522" i="3" s="1"/>
  <c r="D1523" i="3"/>
  <c r="D1524" i="3"/>
  <c r="D1525" i="3"/>
  <c r="C1525" i="3" s="1"/>
  <c r="D1526" i="3"/>
  <c r="C1526" i="3" s="1"/>
  <c r="D1527" i="3"/>
  <c r="C1527" i="3" s="1"/>
  <c r="D1528" i="3"/>
  <c r="D1529" i="3"/>
  <c r="D1530" i="3"/>
  <c r="C1530" i="3" s="1"/>
  <c r="D1531" i="3"/>
  <c r="D1532" i="3"/>
  <c r="C1532" i="3" s="1"/>
  <c r="D1533" i="3"/>
  <c r="C1533" i="3" s="1"/>
  <c r="D1534" i="3"/>
  <c r="C1534" i="3" s="1"/>
  <c r="D1535" i="3"/>
  <c r="C1535" i="3" s="1"/>
  <c r="D1536" i="3"/>
  <c r="C1536" i="3" s="1"/>
  <c r="D1537" i="3"/>
  <c r="C1537" i="3" s="1"/>
  <c r="D1538" i="3"/>
  <c r="C1538" i="3" s="1"/>
  <c r="D1539" i="3"/>
  <c r="C1539" i="3" s="1"/>
  <c r="D1540" i="3"/>
  <c r="C1540" i="3" s="1"/>
  <c r="D1541" i="3"/>
  <c r="D1542" i="3"/>
  <c r="C1542" i="3" s="1"/>
  <c r="D1543" i="3"/>
  <c r="C1543" i="3" s="1"/>
  <c r="D1544" i="3"/>
  <c r="C1544" i="3" s="1"/>
  <c r="D1545" i="3"/>
  <c r="C1545" i="3" s="1"/>
  <c r="D1546" i="3"/>
  <c r="C1546" i="3" s="1"/>
  <c r="D1547" i="3"/>
  <c r="C1547" i="3" s="1"/>
  <c r="D1548" i="3"/>
  <c r="D1549" i="3"/>
  <c r="D1550" i="3"/>
  <c r="C1550" i="3" s="1"/>
  <c r="D1551" i="3"/>
  <c r="C1551" i="3" s="1"/>
  <c r="D1552" i="3"/>
  <c r="C1552" i="3" s="1"/>
  <c r="D1553" i="3"/>
  <c r="C1553" i="3" s="1"/>
  <c r="D1554" i="3"/>
  <c r="C1554" i="3" s="1"/>
  <c r="D1555" i="3"/>
  <c r="C1555" i="3" s="1"/>
  <c r="D1556" i="3"/>
  <c r="C1556" i="3" s="1"/>
  <c r="D1557" i="3"/>
  <c r="C1557" i="3" s="1"/>
  <c r="D1558" i="3"/>
  <c r="C1558" i="3" s="1"/>
  <c r="D1559" i="3"/>
  <c r="C1559" i="3" s="1"/>
  <c r="D1560" i="3"/>
  <c r="C1560" i="3" s="1"/>
  <c r="D1561" i="3"/>
  <c r="C1561" i="3" s="1"/>
  <c r="D1562" i="3"/>
  <c r="C1562" i="3" s="1"/>
  <c r="D1563" i="3"/>
  <c r="C1563" i="3" s="1"/>
  <c r="D1564" i="3"/>
  <c r="C1564" i="3" s="1"/>
  <c r="D1565" i="3"/>
  <c r="C1565" i="3" s="1"/>
  <c r="D1566" i="3"/>
  <c r="C1566" i="3" s="1"/>
  <c r="D1567" i="3"/>
  <c r="C1567" i="3" s="1"/>
  <c r="D1568" i="3"/>
  <c r="C1568" i="3" s="1"/>
  <c r="D1569" i="3"/>
  <c r="C1569" i="3" s="1"/>
  <c r="D1570" i="3"/>
  <c r="C1570" i="3" s="1"/>
  <c r="D1571" i="3"/>
  <c r="D1572" i="3"/>
  <c r="C1572" i="3" s="1"/>
  <c r="D1573" i="3"/>
  <c r="C1573" i="3" s="1"/>
  <c r="D1574" i="3"/>
  <c r="C1574" i="3" s="1"/>
  <c r="D1575" i="3"/>
  <c r="C1575" i="3" s="1"/>
  <c r="D1576" i="3"/>
  <c r="C1576" i="3" s="1"/>
  <c r="D1577" i="3"/>
  <c r="C1577" i="3" s="1"/>
  <c r="D1578" i="3"/>
  <c r="C1578" i="3" s="1"/>
  <c r="D1579" i="3"/>
  <c r="C1579" i="3" s="1"/>
  <c r="D1580" i="3"/>
  <c r="D1581" i="3"/>
  <c r="C1581" i="3" s="1"/>
  <c r="D1582" i="3"/>
  <c r="C1582" i="3" s="1"/>
  <c r="D1583" i="3"/>
  <c r="C1583" i="3" s="1"/>
  <c r="D1584" i="3"/>
  <c r="C1584" i="3" s="1"/>
  <c r="D1585" i="3"/>
  <c r="C1585" i="3" s="1"/>
  <c r="D1586" i="3"/>
  <c r="C1586" i="3" s="1"/>
  <c r="D1587" i="3"/>
  <c r="C1587" i="3" s="1"/>
  <c r="D1588" i="3"/>
  <c r="C1588" i="3" s="1"/>
  <c r="D1589" i="3"/>
  <c r="C1589" i="3" s="1"/>
  <c r="D1590" i="3"/>
  <c r="C1590" i="3" s="1"/>
  <c r="D1591" i="3"/>
  <c r="C1591" i="3" s="1"/>
  <c r="D1592" i="3"/>
  <c r="C1592" i="3" s="1"/>
  <c r="D1593" i="3"/>
  <c r="C1593" i="3" s="1"/>
  <c r="D1594" i="3"/>
  <c r="D1595" i="3"/>
  <c r="C1595" i="3" s="1"/>
  <c r="D1596" i="3"/>
  <c r="C1596" i="3" s="1"/>
  <c r="D1597" i="3"/>
  <c r="C1597" i="3" s="1"/>
  <c r="D1598" i="3"/>
  <c r="C1598" i="3" s="1"/>
  <c r="D1599" i="3"/>
  <c r="C1599" i="3" s="1"/>
  <c r="D1600" i="3"/>
  <c r="C1600" i="3" s="1"/>
  <c r="D1601" i="3"/>
  <c r="C1601" i="3" s="1"/>
  <c r="D1602" i="3"/>
  <c r="C1602" i="3" s="1"/>
  <c r="D1603" i="3"/>
  <c r="C1603" i="3" s="1"/>
  <c r="D1604" i="3"/>
  <c r="C1604" i="3" s="1"/>
  <c r="D1605" i="3"/>
  <c r="C1605" i="3" s="1"/>
  <c r="D1606" i="3"/>
  <c r="C1606" i="3" s="1"/>
  <c r="D1607" i="3"/>
  <c r="D1608" i="3"/>
  <c r="C1608" i="3" s="1"/>
  <c r="D1609" i="3"/>
  <c r="C1609" i="3" s="1"/>
  <c r="D1610" i="3"/>
  <c r="C1610" i="3" s="1"/>
  <c r="D1611" i="3"/>
  <c r="C1611" i="3" s="1"/>
  <c r="D1612" i="3"/>
  <c r="C1612" i="3" s="1"/>
  <c r="D1613" i="3"/>
  <c r="C1613" i="3" s="1"/>
  <c r="D1614" i="3"/>
  <c r="C1614" i="3" s="1"/>
  <c r="D1615" i="3"/>
  <c r="C1615" i="3" s="1"/>
  <c r="D1616" i="3"/>
  <c r="C1616" i="3" s="1"/>
  <c r="D1617" i="3"/>
  <c r="C1617" i="3" s="1"/>
  <c r="D1618" i="3"/>
  <c r="C1618" i="3" s="1"/>
  <c r="D1619" i="3"/>
  <c r="C1619" i="3" s="1"/>
  <c r="D1620" i="3"/>
  <c r="C1620" i="3" s="1"/>
  <c r="D1621" i="3"/>
  <c r="C1621" i="3" s="1"/>
  <c r="D1622" i="3"/>
  <c r="D1623" i="3"/>
  <c r="C1623" i="3" s="1"/>
  <c r="D1624" i="3"/>
  <c r="D1625" i="3"/>
  <c r="C1625" i="3" s="1"/>
  <c r="D1626" i="3"/>
  <c r="C1626" i="3" s="1"/>
  <c r="D1627" i="3"/>
  <c r="C1627" i="3" s="1"/>
  <c r="D1628" i="3"/>
  <c r="C1628" i="3" s="1"/>
  <c r="D1629" i="3"/>
  <c r="C1629" i="3" s="1"/>
  <c r="D1630" i="3"/>
  <c r="C1630" i="3" s="1"/>
  <c r="D1631" i="3"/>
  <c r="D1632" i="3"/>
  <c r="C1632" i="3" s="1"/>
  <c r="D1633" i="3"/>
  <c r="C1633" i="3" s="1"/>
  <c r="D1634" i="3"/>
  <c r="C1634" i="3" s="1"/>
  <c r="D1635" i="3"/>
  <c r="C1635" i="3" s="1"/>
  <c r="D1636" i="3"/>
  <c r="C1636" i="3" s="1"/>
  <c r="D1637" i="3"/>
  <c r="C1637" i="3" s="1"/>
  <c r="D1638" i="3"/>
  <c r="C1638" i="3" s="1"/>
  <c r="D1639" i="3"/>
  <c r="C1639" i="3" s="1"/>
  <c r="D1640" i="3"/>
  <c r="C1640" i="3" s="1"/>
  <c r="D1641" i="3"/>
  <c r="C1641" i="3" s="1"/>
  <c r="D1642" i="3"/>
  <c r="C1642" i="3" s="1"/>
  <c r="D1643" i="3"/>
  <c r="C1643" i="3" s="1"/>
  <c r="D1644" i="3"/>
  <c r="C1644" i="3" s="1"/>
  <c r="D1645" i="3"/>
  <c r="C1645" i="3" s="1"/>
  <c r="D1646" i="3"/>
  <c r="C1646" i="3" s="1"/>
  <c r="D1647" i="3"/>
  <c r="C1647" i="3" s="1"/>
  <c r="D1648" i="3"/>
  <c r="C1648" i="3" s="1"/>
  <c r="D1649" i="3"/>
  <c r="C1649" i="3" s="1"/>
  <c r="D1650" i="3"/>
  <c r="C1650" i="3" s="1"/>
  <c r="D1651" i="3"/>
  <c r="D1652" i="3"/>
  <c r="C1652" i="3" s="1"/>
  <c r="D1653" i="3"/>
  <c r="C1653" i="3" s="1"/>
  <c r="D1654" i="3"/>
  <c r="C1654" i="3" s="1"/>
  <c r="D1655" i="3"/>
  <c r="C1655" i="3" s="1"/>
  <c r="D1656" i="3"/>
  <c r="C1656" i="3" s="1"/>
  <c r="D1657" i="3"/>
  <c r="C1657" i="3" s="1"/>
  <c r="D1658" i="3"/>
  <c r="C1658" i="3" s="1"/>
  <c r="D1659" i="3"/>
  <c r="C1659" i="3" s="1"/>
  <c r="D1660" i="3"/>
  <c r="D1661" i="3"/>
  <c r="C1661" i="3" s="1"/>
  <c r="D1662" i="3"/>
  <c r="C1662" i="3" s="1"/>
  <c r="D1663" i="3"/>
  <c r="C1663" i="3" s="1"/>
  <c r="D1664" i="3"/>
  <c r="C1664" i="3" s="1"/>
  <c r="D1665" i="3"/>
  <c r="C1665" i="3" s="1"/>
  <c r="D1666" i="3"/>
  <c r="C1666" i="3" s="1"/>
  <c r="D1667" i="3"/>
  <c r="C1667" i="3" s="1"/>
  <c r="D1668" i="3"/>
  <c r="D1669" i="3"/>
  <c r="C1669" i="3" s="1"/>
  <c r="D1670" i="3"/>
  <c r="D1671" i="3"/>
  <c r="C1671" i="3" s="1"/>
  <c r="D1672" i="3"/>
  <c r="C1672" i="3" s="1"/>
  <c r="D1673" i="3"/>
  <c r="C1673" i="3" s="1"/>
  <c r="D1674" i="3"/>
  <c r="C1674" i="3" s="1"/>
  <c r="D1675" i="3"/>
  <c r="C1675" i="3" s="1"/>
  <c r="D1676" i="3"/>
  <c r="C1676" i="3" s="1"/>
  <c r="D1677" i="3"/>
  <c r="C1677" i="3" s="1"/>
  <c r="D1678" i="3"/>
  <c r="C1678" i="3" s="1"/>
  <c r="D1679" i="3"/>
  <c r="C1679" i="3" s="1"/>
  <c r="D1680" i="3"/>
  <c r="C1680" i="3" s="1"/>
  <c r="D1681" i="3"/>
  <c r="C1681" i="3" s="1"/>
  <c r="D1682" i="3"/>
  <c r="C1682" i="3" s="1"/>
  <c r="D1683" i="3"/>
  <c r="D1684" i="3"/>
  <c r="C1684" i="3" s="1"/>
  <c r="D1685" i="3"/>
  <c r="D1686" i="3"/>
  <c r="C1686" i="3" s="1"/>
  <c r="D1687" i="3"/>
  <c r="C1687" i="3" s="1"/>
  <c r="D1688" i="3"/>
  <c r="C1688" i="3" s="1"/>
  <c r="D1689" i="3"/>
  <c r="C1689" i="3" s="1"/>
  <c r="D1690" i="3"/>
  <c r="C1690" i="3" s="1"/>
  <c r="D1691" i="3"/>
  <c r="C1691" i="3" s="1"/>
  <c r="D1692" i="3"/>
  <c r="C1692" i="3" s="1"/>
  <c r="D1693" i="3"/>
  <c r="C1693" i="3" s="1"/>
  <c r="D1694" i="3"/>
  <c r="C1694" i="3" s="1"/>
  <c r="D1695" i="3"/>
  <c r="D1696" i="3"/>
  <c r="C1696" i="3" s="1"/>
  <c r="D1697" i="3"/>
  <c r="D1698" i="3"/>
  <c r="C1698" i="3" s="1"/>
  <c r="D1699" i="3"/>
  <c r="C1699" i="3" s="1"/>
  <c r="D1700" i="3"/>
  <c r="D1701" i="3"/>
  <c r="C1701" i="3" s="1"/>
  <c r="D1702" i="3"/>
  <c r="C1702" i="3" s="1"/>
  <c r="D1703" i="3"/>
  <c r="D1704" i="3"/>
  <c r="C1704" i="3" s="1"/>
  <c r="D1705" i="3"/>
  <c r="D1706" i="3"/>
  <c r="C1706" i="3" s="1"/>
  <c r="D1707" i="3"/>
  <c r="D1708" i="3"/>
  <c r="C1708" i="3" s="1"/>
  <c r="D1709" i="3"/>
  <c r="D1710" i="3"/>
  <c r="C1710" i="3" s="1"/>
  <c r="D1711" i="3"/>
  <c r="C1711" i="3" s="1"/>
  <c r="D1712" i="3"/>
  <c r="C1712" i="3" s="1"/>
  <c r="D1713" i="3"/>
  <c r="C1713" i="3" s="1"/>
  <c r="D1714" i="3"/>
  <c r="C1714" i="3" s="1"/>
  <c r="D1715" i="3"/>
  <c r="C1715" i="3" s="1"/>
  <c r="D1716" i="3"/>
  <c r="C1716" i="3" s="1"/>
  <c r="D1717" i="3"/>
  <c r="C1717" i="3" s="1"/>
  <c r="D1718" i="3"/>
  <c r="C1718" i="3" s="1"/>
  <c r="D1719" i="3"/>
  <c r="C1719" i="3" s="1"/>
  <c r="D1720" i="3"/>
  <c r="C1720" i="3" s="1"/>
  <c r="D1721" i="3"/>
  <c r="C1721" i="3" s="1"/>
  <c r="D1722" i="3"/>
  <c r="C1722" i="3" s="1"/>
  <c r="D1723" i="3"/>
  <c r="C1723" i="3" s="1"/>
  <c r="D1724" i="3"/>
  <c r="C1724" i="3" s="1"/>
  <c r="D1725" i="3"/>
  <c r="C1725" i="3" s="1"/>
  <c r="D1726" i="3"/>
  <c r="C1726" i="3" s="1"/>
  <c r="D1727" i="3"/>
  <c r="C1727" i="3" s="1"/>
  <c r="D1728" i="3"/>
  <c r="C1728" i="3" s="1"/>
  <c r="D1729" i="3"/>
  <c r="C1729" i="3" s="1"/>
  <c r="D1730" i="3"/>
  <c r="C1730" i="3" s="1"/>
  <c r="D1731" i="3"/>
  <c r="C1731" i="3" s="1"/>
  <c r="D1732" i="3"/>
  <c r="C1732" i="3" s="1"/>
  <c r="D1733" i="3"/>
  <c r="C1733" i="3" s="1"/>
  <c r="D1734" i="3"/>
  <c r="C1734" i="3" s="1"/>
  <c r="D1735" i="3"/>
  <c r="C1735" i="3" s="1"/>
  <c r="D1736" i="3"/>
  <c r="C1736" i="3" s="1"/>
  <c r="D1737" i="3"/>
  <c r="C1737" i="3" s="1"/>
  <c r="D1738" i="3"/>
  <c r="C1738" i="3" s="1"/>
  <c r="D1739" i="3"/>
  <c r="C1739" i="3" s="1"/>
  <c r="D1740" i="3"/>
  <c r="C1740" i="3" s="1"/>
  <c r="D1741" i="3"/>
  <c r="C1741" i="3" s="1"/>
  <c r="D1742" i="3"/>
  <c r="C1742" i="3" s="1"/>
  <c r="D1743" i="3"/>
  <c r="C1743" i="3" s="1"/>
  <c r="D1744" i="3"/>
  <c r="C1744" i="3" s="1"/>
  <c r="D1745" i="3"/>
  <c r="C1745" i="3" s="1"/>
  <c r="D1746" i="3"/>
  <c r="C1746" i="3" s="1"/>
  <c r="D1747" i="3"/>
  <c r="D1748" i="3"/>
  <c r="C1748" i="3" s="1"/>
  <c r="D1749" i="3"/>
  <c r="C1749" i="3" s="1"/>
  <c r="D1750" i="3"/>
  <c r="C1750" i="3" s="1"/>
  <c r="D1751" i="3"/>
  <c r="C1751" i="3" s="1"/>
  <c r="D1752" i="3"/>
  <c r="D1753" i="3"/>
  <c r="C1753" i="3" s="1"/>
  <c r="D1754" i="3"/>
  <c r="C1754" i="3" s="1"/>
  <c r="D1755" i="3"/>
  <c r="C1755" i="3" s="1"/>
  <c r="D1756" i="3"/>
  <c r="C1756" i="3" s="1"/>
  <c r="D1757" i="3"/>
  <c r="C1757" i="3" s="1"/>
  <c r="D1758" i="3"/>
  <c r="C1758" i="3" s="1"/>
  <c r="D1759" i="3"/>
  <c r="C1759" i="3" s="1"/>
  <c r="D1760" i="3"/>
  <c r="C1760" i="3" s="1"/>
  <c r="D1761" i="3"/>
  <c r="C1761" i="3" s="1"/>
  <c r="D1762" i="3"/>
  <c r="C1762" i="3" s="1"/>
  <c r="D1763" i="3"/>
  <c r="C1763" i="3" s="1"/>
  <c r="D1764" i="3"/>
  <c r="C1764" i="3" s="1"/>
  <c r="D1765" i="3"/>
  <c r="C1765" i="3" s="1"/>
  <c r="D1766" i="3"/>
  <c r="C1766" i="3" s="1"/>
  <c r="D1767" i="3"/>
  <c r="C1767" i="3" s="1"/>
  <c r="D1768" i="3"/>
  <c r="D1769" i="3"/>
  <c r="C1769" i="3" s="1"/>
  <c r="D1770" i="3"/>
  <c r="C1770" i="3" s="1"/>
  <c r="D1771" i="3"/>
  <c r="C1771" i="3" s="1"/>
  <c r="D1772" i="3"/>
  <c r="C1772" i="3" s="1"/>
  <c r="D1773" i="3"/>
  <c r="D1774" i="3"/>
  <c r="C1774" i="3" s="1"/>
  <c r="D1775" i="3"/>
  <c r="C1775" i="3" s="1"/>
  <c r="D1776" i="3"/>
  <c r="C1776" i="3" s="1"/>
  <c r="D1777" i="3"/>
  <c r="D1778" i="3"/>
  <c r="C1778" i="3" s="1"/>
  <c r="D1779" i="3"/>
  <c r="C1779" i="3" s="1"/>
  <c r="D1780" i="3"/>
  <c r="C1780" i="3" s="1"/>
  <c r="D1781" i="3"/>
  <c r="C1781" i="3" s="1"/>
  <c r="D1782" i="3"/>
  <c r="C1782" i="3" s="1"/>
  <c r="D1783" i="3"/>
  <c r="C1783" i="3" s="1"/>
  <c r="D1784" i="3"/>
  <c r="C1784" i="3" s="1"/>
  <c r="D1785" i="3"/>
  <c r="C1785" i="3" s="1"/>
  <c r="D1786" i="3"/>
  <c r="C1786" i="3" s="1"/>
  <c r="D1787" i="3"/>
  <c r="C1787" i="3" s="1"/>
  <c r="D1788" i="3"/>
  <c r="C1788" i="3" s="1"/>
  <c r="D1789" i="3"/>
  <c r="C1789" i="3" s="1"/>
  <c r="D1790" i="3"/>
  <c r="D1791" i="3"/>
  <c r="C1791" i="3" s="1"/>
  <c r="D1792" i="3"/>
  <c r="D1793" i="3"/>
  <c r="C1793" i="3" s="1"/>
  <c r="D1794" i="3"/>
  <c r="C1794" i="3" s="1"/>
  <c r="D1795" i="3"/>
  <c r="C1795" i="3" s="1"/>
  <c r="D1796" i="3"/>
  <c r="C1796" i="3" s="1"/>
  <c r="D1797" i="3"/>
  <c r="C1797" i="3" s="1"/>
  <c r="D1798" i="3"/>
  <c r="C1798" i="3" s="1"/>
  <c r="D1799" i="3"/>
  <c r="C1799" i="3" s="1"/>
  <c r="D1800" i="3"/>
  <c r="C1800" i="3" s="1"/>
  <c r="D1801" i="3"/>
  <c r="C1801" i="3" s="1"/>
  <c r="D1802" i="3"/>
  <c r="C1802" i="3" s="1"/>
  <c r="D1803" i="3"/>
  <c r="D1804" i="3"/>
  <c r="D1805" i="3"/>
  <c r="C1805" i="3" s="1"/>
  <c r="D1806" i="3"/>
  <c r="D1807" i="3"/>
  <c r="C1807" i="3" s="1"/>
  <c r="D1808" i="3"/>
  <c r="C1808" i="3" s="1"/>
  <c r="D1809" i="3"/>
  <c r="C1809" i="3" s="1"/>
  <c r="D1810" i="3"/>
  <c r="C1810" i="3" s="1"/>
  <c r="D1811" i="3"/>
  <c r="C1811" i="3" s="1"/>
  <c r="D1812" i="3"/>
  <c r="C1812" i="3" s="1"/>
  <c r="D1813" i="3"/>
  <c r="C1813" i="3" s="1"/>
  <c r="D1814" i="3"/>
  <c r="C1814" i="3" s="1"/>
  <c r="D1815" i="3"/>
  <c r="C1815" i="3" s="1"/>
  <c r="D1816" i="3"/>
  <c r="D1817" i="3"/>
  <c r="D1818" i="3"/>
  <c r="D1819" i="3"/>
  <c r="D1820" i="3"/>
  <c r="C1820" i="3" s="1"/>
  <c r="D1821" i="3"/>
  <c r="D1822" i="3"/>
  <c r="C1822" i="3" s="1"/>
  <c r="D1823" i="3"/>
  <c r="C1823" i="3" s="1"/>
  <c r="D1824" i="3"/>
  <c r="C1824" i="3" s="1"/>
  <c r="D1825" i="3"/>
  <c r="C1825" i="3" s="1"/>
  <c r="D1826" i="3"/>
  <c r="C1826" i="3" s="1"/>
  <c r="D1827" i="3"/>
  <c r="C1827" i="3" s="1"/>
  <c r="D1828" i="3"/>
  <c r="C1828" i="3" s="1"/>
  <c r="D1829" i="3"/>
  <c r="C1829" i="3" s="1"/>
  <c r="D1830" i="3"/>
  <c r="C1830" i="3" s="1"/>
  <c r="D1831" i="3"/>
  <c r="C1831" i="3" s="1"/>
  <c r="D1832" i="3"/>
  <c r="C1832" i="3" s="1"/>
  <c r="D1833" i="3"/>
  <c r="C1833" i="3" s="1"/>
  <c r="D1834" i="3"/>
  <c r="C1834" i="3" s="1"/>
  <c r="D1835" i="3"/>
  <c r="C1835" i="3" s="1"/>
  <c r="D1836" i="3"/>
  <c r="D1837" i="3"/>
  <c r="C1837" i="3" s="1"/>
  <c r="D1838" i="3"/>
  <c r="C1838" i="3" s="1"/>
  <c r="D1839" i="3"/>
  <c r="C1839" i="3" s="1"/>
  <c r="D1840" i="3"/>
  <c r="D1841" i="3"/>
  <c r="C1841" i="3" s="1"/>
  <c r="D1842" i="3"/>
  <c r="D1843" i="3"/>
  <c r="C1843" i="3" s="1"/>
  <c r="D1844" i="3"/>
  <c r="C1844" i="3" s="1"/>
  <c r="D1845" i="3"/>
  <c r="C1845" i="3" s="1"/>
  <c r="D1846" i="3"/>
  <c r="C1846" i="3" s="1"/>
  <c r="D1847" i="3"/>
  <c r="C1847" i="3" s="1"/>
  <c r="D1848" i="3"/>
  <c r="C1848" i="3" s="1"/>
  <c r="D1849" i="3"/>
  <c r="C1849" i="3" s="1"/>
  <c r="D1850" i="3"/>
  <c r="C1850" i="3" s="1"/>
  <c r="D1851" i="3"/>
  <c r="C1851" i="3" s="1"/>
  <c r="D1852" i="3"/>
  <c r="C1852" i="3" s="1"/>
  <c r="D1853" i="3"/>
  <c r="C1853" i="3" s="1"/>
  <c r="D1854" i="3"/>
  <c r="C1854" i="3" s="1"/>
  <c r="D1855" i="3"/>
  <c r="C1855" i="3" s="1"/>
  <c r="D1856" i="3"/>
  <c r="C1856" i="3" s="1"/>
  <c r="D1857" i="3"/>
  <c r="C1857" i="3" s="1"/>
  <c r="D1858" i="3"/>
  <c r="C1858" i="3" s="1"/>
  <c r="D1859" i="3"/>
  <c r="C1859" i="3" s="1"/>
  <c r="D1860" i="3"/>
  <c r="D1861" i="3"/>
  <c r="C1861" i="3" s="1"/>
  <c r="D1862" i="3"/>
  <c r="D1863" i="3"/>
  <c r="C1863" i="3" s="1"/>
  <c r="D1864" i="3"/>
  <c r="D1865" i="3"/>
  <c r="C1865" i="3" s="1"/>
  <c r="D1866" i="3"/>
  <c r="C1866" i="3" s="1"/>
  <c r="D1867" i="3"/>
  <c r="C1867" i="3" s="1"/>
  <c r="D1868" i="3"/>
  <c r="C1868" i="3" s="1"/>
  <c r="D1869" i="3"/>
  <c r="C1869" i="3" s="1"/>
  <c r="D1870" i="3"/>
  <c r="C1870" i="3" s="1"/>
  <c r="D1871" i="3"/>
  <c r="C1871" i="3" s="1"/>
  <c r="D1872" i="3"/>
  <c r="C1872" i="3" s="1"/>
  <c r="D1873" i="3"/>
  <c r="C1873" i="3" s="1"/>
  <c r="D1874" i="3"/>
  <c r="D1875" i="3"/>
  <c r="C1875" i="3" s="1"/>
  <c r="D1876" i="3"/>
  <c r="C1876" i="3" s="1"/>
  <c r="D1877" i="3"/>
  <c r="C1877" i="3" s="1"/>
  <c r="D1878" i="3"/>
  <c r="C1878" i="3" s="1"/>
  <c r="D1879" i="3"/>
  <c r="C1879" i="3" s="1"/>
  <c r="D1880" i="3"/>
  <c r="C1880" i="3" s="1"/>
  <c r="D1881" i="3"/>
  <c r="C1881" i="3" s="1"/>
  <c r="D1882" i="3"/>
  <c r="D1883" i="3"/>
  <c r="C1883" i="3" s="1"/>
  <c r="D1884" i="3"/>
  <c r="D1885" i="3"/>
  <c r="D1886" i="3"/>
  <c r="C1886" i="3" s="1"/>
  <c r="D1887" i="3"/>
  <c r="D1888" i="3"/>
  <c r="C1888" i="3" s="1"/>
  <c r="D1889" i="3"/>
  <c r="D1890" i="3"/>
  <c r="C1890" i="3" s="1"/>
  <c r="D1891" i="3"/>
  <c r="C1891" i="3" s="1"/>
  <c r="D1892" i="3"/>
  <c r="C1892" i="3" s="1"/>
  <c r="D1893" i="3"/>
  <c r="C1893" i="3" s="1"/>
  <c r="D1894" i="3"/>
  <c r="C1894" i="3" s="1"/>
  <c r="D1895" i="3"/>
  <c r="C1895" i="3" s="1"/>
  <c r="D1896" i="3"/>
  <c r="C1896" i="3" s="1"/>
  <c r="D1897" i="3"/>
  <c r="C1897" i="3" s="1"/>
  <c r="D1898" i="3"/>
  <c r="C1898" i="3" s="1"/>
  <c r="D1899" i="3"/>
  <c r="C1899" i="3" s="1"/>
  <c r="D1900" i="3"/>
  <c r="C1900" i="3" s="1"/>
  <c r="D1901" i="3"/>
  <c r="C1901" i="3" s="1"/>
  <c r="D1902" i="3"/>
  <c r="C1902" i="3" s="1"/>
  <c r="D1903" i="3"/>
  <c r="C1903" i="3" s="1"/>
  <c r="D1904" i="3"/>
  <c r="C1904" i="3" s="1"/>
  <c r="D1905" i="3"/>
  <c r="D1906" i="3"/>
  <c r="D1907" i="3"/>
  <c r="C1907" i="3" s="1"/>
  <c r="D1908" i="3"/>
  <c r="D1909" i="3"/>
  <c r="C1909" i="3" s="1"/>
  <c r="D1910" i="3"/>
  <c r="D1911" i="3"/>
  <c r="C1911" i="3" s="1"/>
  <c r="D1912" i="3"/>
  <c r="C1912" i="3" s="1"/>
  <c r="D1913" i="3"/>
  <c r="C1913" i="3" s="1"/>
  <c r="D1914" i="3"/>
  <c r="D1915" i="3"/>
  <c r="D1916" i="3"/>
  <c r="D1917" i="3"/>
  <c r="C1917" i="3" s="1"/>
  <c r="D1918" i="3"/>
  <c r="D1919" i="3"/>
  <c r="C1919" i="3" s="1"/>
  <c r="D1920" i="3"/>
  <c r="D1921" i="3"/>
  <c r="C1921" i="3" s="1"/>
  <c r="D1922" i="3"/>
  <c r="C1922" i="3" s="1"/>
  <c r="D1923" i="3"/>
  <c r="C1923" i="3" s="1"/>
  <c r="D1924" i="3"/>
  <c r="C1924" i="3" s="1"/>
  <c r="D1925" i="3"/>
  <c r="C1925" i="3" s="1"/>
  <c r="D1926" i="3"/>
  <c r="C1926" i="3" s="1"/>
  <c r="D1927" i="3"/>
  <c r="C1927" i="3" s="1"/>
  <c r="D1928" i="3"/>
  <c r="C1928" i="3" s="1"/>
  <c r="D1929" i="3"/>
  <c r="C1929" i="3" s="1"/>
  <c r="D1930" i="3"/>
  <c r="C1930" i="3" s="1"/>
  <c r="D1931" i="3"/>
  <c r="C1931" i="3" s="1"/>
  <c r="D1932" i="3"/>
  <c r="C1932" i="3" s="1"/>
  <c r="D1933" i="3"/>
  <c r="C1933" i="3" s="1"/>
  <c r="D1934" i="3"/>
  <c r="C1934" i="3" s="1"/>
  <c r="D1935" i="3"/>
  <c r="C1935" i="3" s="1"/>
  <c r="D1936" i="3"/>
  <c r="D1937" i="3"/>
  <c r="C1937" i="3" s="1"/>
  <c r="D1938" i="3"/>
  <c r="C1938" i="3" s="1"/>
  <c r="D1939" i="3"/>
  <c r="C1939" i="3" s="1"/>
  <c r="D1940" i="3"/>
  <c r="C1940" i="3" s="1"/>
  <c r="D1941" i="3"/>
  <c r="C1941" i="3" s="1"/>
  <c r="D1942" i="3"/>
  <c r="C1942" i="3" s="1"/>
  <c r="D1943" i="3"/>
  <c r="C1943" i="3" s="1"/>
  <c r="D1944" i="3"/>
  <c r="C1944" i="3" s="1"/>
  <c r="D1945" i="3"/>
  <c r="C1945" i="3" s="1"/>
  <c r="D1946" i="3"/>
  <c r="C1946" i="3" s="1"/>
  <c r="D1947" i="3"/>
  <c r="C1947" i="3" s="1"/>
  <c r="D1948" i="3"/>
  <c r="D1949" i="3"/>
  <c r="C1949" i="3" s="1"/>
  <c r="D1950" i="3"/>
  <c r="C1950" i="3" s="1"/>
  <c r="D1951" i="3"/>
  <c r="C1951" i="3" s="1"/>
  <c r="D1952" i="3"/>
  <c r="C1952" i="3" s="1"/>
  <c r="D1953" i="3"/>
  <c r="C1953" i="3" s="1"/>
  <c r="D1954" i="3"/>
  <c r="D1955" i="3"/>
  <c r="C1955" i="3" s="1"/>
  <c r="D1956" i="3"/>
  <c r="C1956" i="3" s="1"/>
  <c r="D1957" i="3"/>
  <c r="C1957" i="3" s="1"/>
  <c r="D1958" i="3"/>
  <c r="C1958" i="3" s="1"/>
  <c r="D1959" i="3"/>
  <c r="C1959" i="3" s="1"/>
  <c r="D1960" i="3"/>
  <c r="C1960" i="3" s="1"/>
  <c r="D1961" i="3"/>
  <c r="C1961" i="3" s="1"/>
  <c r="D1962" i="3"/>
  <c r="C1962" i="3" s="1"/>
  <c r="D1963" i="3"/>
  <c r="C1963" i="3" s="1"/>
  <c r="D1964" i="3"/>
  <c r="C1964" i="3" s="1"/>
  <c r="D1965" i="3"/>
  <c r="C1965" i="3" s="1"/>
  <c r="D1966" i="3"/>
  <c r="C1966" i="3" s="1"/>
  <c r="D1967" i="3"/>
  <c r="C1967" i="3" s="1"/>
  <c r="D1968" i="3"/>
  <c r="C1968" i="3" s="1"/>
  <c r="D1969" i="3"/>
  <c r="C1969" i="3" s="1"/>
  <c r="D1970" i="3"/>
  <c r="C1970" i="3" s="1"/>
  <c r="D1971" i="3"/>
  <c r="C1971" i="3" s="1"/>
  <c r="D1972" i="3"/>
  <c r="C1972" i="3" s="1"/>
  <c r="D1973" i="3"/>
  <c r="C1973" i="3" s="1"/>
  <c r="D1974" i="3"/>
  <c r="D1975" i="3"/>
  <c r="C1975" i="3" s="1"/>
  <c r="D1976" i="3"/>
  <c r="D1977" i="3"/>
  <c r="C1977" i="3" s="1"/>
  <c r="D1978" i="3"/>
  <c r="D1979" i="3"/>
  <c r="C1979" i="3" s="1"/>
  <c r="D1980" i="3"/>
  <c r="C1980" i="3" s="1"/>
  <c r="D1981" i="3"/>
  <c r="C1981" i="3" s="1"/>
  <c r="D1982" i="3"/>
  <c r="C1982" i="3" s="1"/>
  <c r="D1983" i="3"/>
  <c r="C1983" i="3" s="1"/>
  <c r="D1984" i="3"/>
  <c r="C1984" i="3" s="1"/>
  <c r="D1985" i="3"/>
  <c r="C1985" i="3" s="1"/>
  <c r="D1986" i="3"/>
  <c r="C1986" i="3" s="1"/>
  <c r="D1987" i="3"/>
  <c r="C1987" i="3" s="1"/>
  <c r="D1988" i="3"/>
  <c r="C1988" i="3" s="1"/>
  <c r="D1989" i="3"/>
  <c r="C1989" i="3" s="1"/>
  <c r="D1990" i="3"/>
  <c r="C1990" i="3" s="1"/>
  <c r="D1991" i="3"/>
  <c r="C1991" i="3" s="1"/>
  <c r="D1992" i="3"/>
  <c r="C1992" i="3" s="1"/>
  <c r="D1993" i="3"/>
  <c r="D1994" i="3"/>
  <c r="C1994" i="3" s="1"/>
  <c r="D1995" i="3"/>
  <c r="C1995" i="3" s="1"/>
  <c r="D1996" i="3"/>
  <c r="C1996" i="3" s="1"/>
  <c r="D1997" i="3"/>
  <c r="C1997" i="3" s="1"/>
  <c r="D1998" i="3"/>
  <c r="C1998" i="3" s="1"/>
  <c r="D1999" i="3"/>
  <c r="D2000" i="3"/>
  <c r="D2001" i="3"/>
  <c r="C2001" i="3" s="1"/>
  <c r="D2002" i="3"/>
  <c r="D2003" i="3"/>
  <c r="C2003" i="3" s="1"/>
  <c r="D2004" i="3"/>
  <c r="D2005" i="3"/>
  <c r="C2005" i="3" s="1"/>
  <c r="D2006" i="3"/>
  <c r="C2006" i="3" s="1"/>
  <c r="D2007" i="3"/>
  <c r="C2007" i="3" s="1"/>
  <c r="D2008" i="3"/>
  <c r="C2008" i="3" s="1"/>
  <c r="D2009" i="3"/>
  <c r="D2010" i="3"/>
  <c r="C2010" i="3" s="1"/>
  <c r="D2011" i="3"/>
  <c r="C2011" i="3" s="1"/>
  <c r="D2012" i="3"/>
  <c r="C2012" i="3" s="1"/>
  <c r="D2013" i="3"/>
  <c r="C2013" i="3" s="1"/>
  <c r="D2014" i="3"/>
  <c r="C2014" i="3" s="1"/>
  <c r="D2015" i="3"/>
  <c r="C2015" i="3" s="1"/>
  <c r="D2016" i="3"/>
  <c r="C2016" i="3" s="1"/>
  <c r="D2017" i="3"/>
  <c r="C2017" i="3" s="1"/>
  <c r="D2018" i="3"/>
  <c r="D2019" i="3"/>
  <c r="C2019" i="3" s="1"/>
  <c r="D2020" i="3"/>
  <c r="D2021" i="3"/>
  <c r="C2021" i="3" s="1"/>
  <c r="D2022" i="3"/>
  <c r="D2023" i="3"/>
  <c r="C2023" i="3" s="1"/>
  <c r="D2024" i="3"/>
  <c r="C2024" i="3" s="1"/>
  <c r="D2025" i="3"/>
  <c r="D2026" i="3"/>
  <c r="D2027" i="3"/>
  <c r="C2027" i="3" s="1"/>
  <c r="D2028" i="3"/>
  <c r="C2028" i="3" s="1"/>
  <c r="D2029" i="3"/>
  <c r="C2029" i="3" s="1"/>
  <c r="D2030" i="3"/>
  <c r="C2030" i="3" s="1"/>
  <c r="D2031" i="3"/>
  <c r="C2031" i="3" s="1"/>
  <c r="D2032" i="3"/>
  <c r="C2032" i="3" s="1"/>
  <c r="D2033" i="3"/>
  <c r="C2033" i="3" s="1"/>
  <c r="D2034" i="3"/>
  <c r="C2034" i="3" s="1"/>
  <c r="D2035" i="3"/>
  <c r="C2035" i="3" s="1"/>
  <c r="D2036" i="3"/>
  <c r="C2036" i="3" s="1"/>
  <c r="D2037" i="3"/>
  <c r="C2037" i="3" s="1"/>
  <c r="D2038" i="3"/>
  <c r="C2038" i="3" s="1"/>
  <c r="D2039" i="3"/>
  <c r="C2039" i="3" s="1"/>
  <c r="D2040" i="3"/>
  <c r="D2041" i="3"/>
  <c r="C2041" i="3" s="1"/>
  <c r="D2042" i="3"/>
  <c r="C2042" i="3" s="1"/>
  <c r="D2043" i="3"/>
  <c r="C2043" i="3" s="1"/>
  <c r="D2044" i="3"/>
  <c r="C2044" i="3" s="1"/>
  <c r="D2045" i="3"/>
  <c r="C2045" i="3" s="1"/>
  <c r="D2046" i="3"/>
  <c r="C2046" i="3" s="1"/>
  <c r="D2047" i="3"/>
  <c r="C2047" i="3" s="1"/>
  <c r="D2048" i="3"/>
  <c r="C2048" i="3" s="1"/>
  <c r="D2049" i="3"/>
  <c r="D2050" i="3"/>
  <c r="C2050" i="3" s="1"/>
  <c r="D2051" i="3"/>
  <c r="C2051" i="3" s="1"/>
  <c r="D2052" i="3"/>
  <c r="D2053" i="3"/>
  <c r="C2053" i="3" s="1"/>
  <c r="D2054" i="3"/>
  <c r="C2054" i="3" s="1"/>
  <c r="D2055" i="3"/>
  <c r="C2055" i="3" s="1"/>
  <c r="D2056" i="3"/>
  <c r="C2056" i="3" s="1"/>
  <c r="D2057" i="3"/>
  <c r="C2057" i="3" s="1"/>
  <c r="D2058" i="3"/>
  <c r="C2058" i="3" s="1"/>
  <c r="D2059" i="3"/>
  <c r="C2059" i="3" s="1"/>
  <c r="D2060" i="3"/>
  <c r="C2060" i="3" s="1"/>
  <c r="D2061" i="3"/>
  <c r="C2061" i="3" s="1"/>
  <c r="D2062" i="3"/>
  <c r="C2062" i="3" s="1"/>
  <c r="D2063" i="3"/>
  <c r="C2063" i="3" s="1"/>
  <c r="D2064" i="3"/>
  <c r="C2064" i="3" s="1"/>
  <c r="D2065" i="3"/>
  <c r="C2065" i="3" s="1"/>
  <c r="D2066" i="3"/>
  <c r="C2066" i="3" s="1"/>
  <c r="D2067" i="3"/>
  <c r="C2067" i="3" s="1"/>
  <c r="D2068" i="3"/>
  <c r="C2068" i="3" s="1"/>
  <c r="D2069" i="3"/>
  <c r="C2069" i="3" s="1"/>
  <c r="D2070" i="3"/>
  <c r="C2070" i="3" s="1"/>
  <c r="D2071" i="3"/>
  <c r="C2071" i="3" s="1"/>
  <c r="D2072" i="3"/>
  <c r="C2072" i="3" s="1"/>
  <c r="D2073" i="3"/>
  <c r="C2073" i="3" s="1"/>
  <c r="D2074" i="3"/>
  <c r="C2074" i="3" s="1"/>
  <c r="D2075" i="3"/>
  <c r="C2075" i="3" s="1"/>
  <c r="D2076" i="3"/>
  <c r="C2076" i="3" s="1"/>
  <c r="D2077" i="3"/>
  <c r="C2077" i="3" s="1"/>
  <c r="D2078" i="3"/>
  <c r="C2078" i="3" s="1"/>
  <c r="D2079" i="3"/>
  <c r="C2079" i="3" s="1"/>
  <c r="D2080" i="3"/>
  <c r="C2080" i="3" s="1"/>
  <c r="D2081" i="3"/>
  <c r="C2081" i="3" s="1"/>
  <c r="D2082" i="3"/>
  <c r="C2082" i="3" s="1"/>
  <c r="D2083" i="3"/>
  <c r="C2083" i="3" s="1"/>
  <c r="D2084" i="3"/>
  <c r="C2084" i="3" s="1"/>
  <c r="D2085" i="3"/>
  <c r="C2085" i="3" s="1"/>
  <c r="D2086" i="3"/>
  <c r="C2086" i="3" s="1"/>
  <c r="D2087" i="3"/>
  <c r="C2087" i="3" s="1"/>
  <c r="D2088" i="3"/>
  <c r="C2088" i="3" s="1"/>
  <c r="D2089" i="3"/>
  <c r="C2089" i="3" s="1"/>
  <c r="D2090" i="3"/>
  <c r="C2090" i="3" s="1"/>
  <c r="D2091" i="3"/>
  <c r="D2092" i="3"/>
  <c r="C2092" i="3" s="1"/>
  <c r="D2093" i="3"/>
  <c r="D2094" i="3"/>
  <c r="D2095" i="3"/>
  <c r="C2095" i="3" s="1"/>
  <c r="D2096" i="3"/>
  <c r="C2096" i="3" s="1"/>
  <c r="D2097" i="3"/>
  <c r="C2097" i="3" s="1"/>
  <c r="D2098" i="3"/>
  <c r="C2098" i="3" s="1"/>
  <c r="D2099" i="3"/>
  <c r="C2099" i="3" s="1"/>
  <c r="D2100" i="3"/>
  <c r="C2100" i="3" s="1"/>
  <c r="D2101" i="3"/>
  <c r="D2102" i="3"/>
  <c r="C2102" i="3" s="1"/>
  <c r="D2103" i="3"/>
  <c r="C2103" i="3" s="1"/>
  <c r="D2104" i="3"/>
  <c r="C2104" i="3" s="1"/>
  <c r="D2105" i="3"/>
  <c r="C2105" i="3" s="1"/>
  <c r="D2106" i="3"/>
  <c r="C2106" i="3" s="1"/>
  <c r="D2107" i="3"/>
  <c r="C2107" i="3" s="1"/>
  <c r="D2108" i="3"/>
  <c r="D2109" i="3"/>
  <c r="C2109" i="3" s="1"/>
  <c r="D2110" i="3"/>
  <c r="D2111" i="3"/>
  <c r="C2111" i="3" s="1"/>
  <c r="D2112" i="3"/>
  <c r="D2113" i="3"/>
  <c r="C2113" i="3" s="1"/>
  <c r="D2114" i="3"/>
  <c r="C2114" i="3" s="1"/>
  <c r="D2115" i="3"/>
  <c r="C2115" i="3" s="1"/>
  <c r="D2116" i="3"/>
  <c r="C2116" i="3" s="1"/>
  <c r="D2117" i="3"/>
  <c r="C2117" i="3" s="1"/>
  <c r="D2118" i="3"/>
  <c r="C2118" i="3" s="1"/>
  <c r="D2119" i="3"/>
  <c r="C2119" i="3" s="1"/>
  <c r="D2120" i="3"/>
  <c r="C2120" i="3" s="1"/>
  <c r="D2121" i="3"/>
  <c r="D2122" i="3"/>
  <c r="C2122" i="3" s="1"/>
  <c r="D2123" i="3"/>
  <c r="C2123" i="3" s="1"/>
  <c r="D2124" i="3"/>
  <c r="C2124" i="3" s="1"/>
  <c r="D2125" i="3"/>
  <c r="D2126" i="3"/>
  <c r="C2126" i="3" s="1"/>
  <c r="D2127" i="3"/>
  <c r="C2127" i="3" s="1"/>
  <c r="D2128" i="3"/>
  <c r="C2128" i="3" s="1"/>
  <c r="D2129" i="3"/>
  <c r="C2129" i="3" s="1"/>
  <c r="D2130" i="3"/>
  <c r="C2130" i="3" s="1"/>
  <c r="D2131" i="3"/>
  <c r="C2131" i="3" s="1"/>
  <c r="D2132" i="3"/>
  <c r="C2132" i="3" s="1"/>
  <c r="D2133" i="3"/>
  <c r="C2133" i="3" s="1"/>
  <c r="D2134" i="3"/>
  <c r="C2134" i="3" s="1"/>
  <c r="D2135" i="3"/>
  <c r="C2135" i="3" s="1"/>
  <c r="D2136" i="3"/>
  <c r="D2137" i="3"/>
  <c r="C2137" i="3" s="1"/>
  <c r="D2138" i="3"/>
  <c r="C2138" i="3" s="1"/>
  <c r="D2139" i="3"/>
  <c r="C2139" i="3" s="1"/>
  <c r="D2140" i="3"/>
  <c r="C2140" i="3" s="1"/>
  <c r="D2141" i="3"/>
  <c r="C2141" i="3" s="1"/>
  <c r="D2142" i="3"/>
  <c r="D2143" i="3"/>
  <c r="C2143" i="3" s="1"/>
  <c r="D2144" i="3"/>
  <c r="C2144" i="3" s="1"/>
  <c r="D2145" i="3"/>
  <c r="C2145" i="3" s="1"/>
  <c r="D2146" i="3"/>
  <c r="C2146" i="3" s="1"/>
  <c r="D2147" i="3"/>
  <c r="C2147" i="3" s="1"/>
  <c r="D2148" i="3"/>
  <c r="C2148" i="3" s="1"/>
  <c r="D2149" i="3"/>
  <c r="C2149" i="3" s="1"/>
  <c r="D2150" i="3"/>
  <c r="C2150" i="3" s="1"/>
  <c r="D2151" i="3"/>
  <c r="C2151" i="3" s="1"/>
  <c r="D2152" i="3"/>
  <c r="C2152" i="3" s="1"/>
  <c r="D2153" i="3"/>
  <c r="C2153" i="3" s="1"/>
  <c r="D2154" i="3"/>
  <c r="C2154" i="3" s="1"/>
  <c r="D2155" i="3"/>
  <c r="C2155" i="3" s="1"/>
  <c r="D2156" i="3"/>
  <c r="C2156" i="3" s="1"/>
  <c r="D2157" i="3"/>
  <c r="C2157" i="3" s="1"/>
  <c r="D2158" i="3"/>
  <c r="C2158" i="3" s="1"/>
  <c r="D2159" i="3"/>
  <c r="C2159" i="3" s="1"/>
  <c r="D2160" i="3"/>
  <c r="D2161" i="3"/>
  <c r="D2162" i="3"/>
  <c r="C2162" i="3" s="1"/>
  <c r="D2163" i="3"/>
  <c r="D2164" i="3"/>
  <c r="C2164" i="3" s="1"/>
  <c r="D2165" i="3"/>
  <c r="D2166" i="3"/>
  <c r="C2166" i="3" s="1"/>
  <c r="D2167" i="3"/>
  <c r="C2167" i="3" s="1"/>
  <c r="D2168" i="3"/>
  <c r="C2168" i="3" s="1"/>
  <c r="D2169" i="3"/>
  <c r="C2169" i="3" s="1"/>
  <c r="D2170" i="3"/>
  <c r="C2170" i="3" s="1"/>
  <c r="D2171" i="3"/>
  <c r="C2171" i="3" s="1"/>
  <c r="D2172" i="3"/>
  <c r="C2172" i="3" s="1"/>
  <c r="D2173" i="3"/>
  <c r="C2173" i="3" s="1"/>
  <c r="D2174" i="3"/>
  <c r="D2175" i="3"/>
  <c r="C2175" i="3" s="1"/>
  <c r="D2176" i="3"/>
  <c r="C2176" i="3" s="1"/>
  <c r="D2177" i="3"/>
  <c r="C2177" i="3" s="1"/>
  <c r="D2178" i="3"/>
  <c r="C2178" i="3" s="1"/>
  <c r="D2179" i="3"/>
  <c r="C2179" i="3" s="1"/>
  <c r="D2180" i="3"/>
  <c r="C2180" i="3" s="1"/>
  <c r="D2181" i="3"/>
  <c r="C2181" i="3" s="1"/>
  <c r="D2182" i="3"/>
  <c r="C2182" i="3" s="1"/>
  <c r="D2183" i="3"/>
  <c r="C2183" i="3" s="1"/>
  <c r="D2184" i="3"/>
  <c r="C2184" i="3" s="1"/>
  <c r="D2185" i="3"/>
  <c r="C2185" i="3" s="1"/>
  <c r="D2186" i="3"/>
  <c r="C2186" i="3" s="1"/>
  <c r="D2187" i="3"/>
  <c r="C2187" i="3" s="1"/>
  <c r="D2188" i="3"/>
  <c r="D2189" i="3"/>
  <c r="C2189" i="3" s="1"/>
  <c r="D2190" i="3"/>
  <c r="C2190" i="3" s="1"/>
  <c r="D2191" i="3"/>
  <c r="C2191" i="3" s="1"/>
  <c r="D2192" i="3"/>
  <c r="C2192" i="3" s="1"/>
  <c r="D2193" i="3"/>
  <c r="D2194" i="3"/>
  <c r="C2194" i="3" s="1"/>
  <c r="D2195" i="3"/>
  <c r="C2195" i="3" s="1"/>
  <c r="D2196" i="3"/>
  <c r="C2196" i="3" s="1"/>
  <c r="D2197" i="3"/>
  <c r="C2197" i="3" s="1"/>
  <c r="D2198" i="3"/>
  <c r="C2198" i="3" s="1"/>
  <c r="D2199" i="3"/>
  <c r="C2199" i="3" s="1"/>
  <c r="D2200" i="3"/>
  <c r="C2200" i="3" s="1"/>
  <c r="D2201" i="3"/>
  <c r="C2201" i="3" s="1"/>
  <c r="D2202" i="3"/>
  <c r="D2203" i="3"/>
  <c r="C2203" i="3" s="1"/>
  <c r="D2204" i="3"/>
  <c r="C2204" i="3" s="1"/>
  <c r="D2205" i="3"/>
  <c r="C2205" i="3" s="1"/>
  <c r="D2206" i="3"/>
  <c r="C2206" i="3" s="1"/>
  <c r="D2207" i="3"/>
  <c r="C2207" i="3" s="1"/>
  <c r="D2208" i="3"/>
  <c r="C2208" i="3" s="1"/>
  <c r="D2209" i="3"/>
  <c r="C2209" i="3" s="1"/>
  <c r="D2210" i="3"/>
  <c r="C2210" i="3" s="1"/>
  <c r="D2211" i="3"/>
  <c r="C2211" i="3" s="1"/>
  <c r="D2212" i="3"/>
  <c r="D2213" i="3"/>
  <c r="D2214" i="3"/>
  <c r="C2214" i="3" s="1"/>
  <c r="D2215" i="3"/>
  <c r="D2216" i="3"/>
  <c r="D2217" i="3"/>
  <c r="C2217" i="3" s="1"/>
  <c r="D2218" i="3"/>
  <c r="C2218" i="3" s="1"/>
  <c r="D2219" i="3"/>
  <c r="D2220" i="3"/>
  <c r="C2220" i="3" s="1"/>
  <c r="D2221" i="3"/>
  <c r="C2221" i="3" s="1"/>
  <c r="D2222" i="3"/>
  <c r="C2222" i="3" s="1"/>
  <c r="D2223" i="3"/>
  <c r="C2223" i="3" s="1"/>
  <c r="D2224" i="3"/>
  <c r="C2224" i="3" s="1"/>
  <c r="D2225" i="3"/>
  <c r="C2225" i="3" s="1"/>
  <c r="D2226" i="3"/>
  <c r="C2226" i="3" s="1"/>
  <c r="D2227" i="3"/>
  <c r="C2227" i="3" s="1"/>
  <c r="D2228" i="3"/>
  <c r="D2229" i="3"/>
  <c r="C2229" i="3" s="1"/>
  <c r="D2230" i="3"/>
  <c r="C2230" i="3" s="1"/>
  <c r="D2231" i="3"/>
  <c r="C2231" i="3" s="1"/>
  <c r="D2232" i="3"/>
  <c r="C2232" i="3" s="1"/>
  <c r="D2233" i="3"/>
  <c r="C2233" i="3" s="1"/>
  <c r="D2234" i="3"/>
  <c r="C2234" i="3" s="1"/>
  <c r="D2235" i="3"/>
  <c r="C2235" i="3" s="1"/>
  <c r="D2236" i="3"/>
  <c r="C2236" i="3" s="1"/>
  <c r="D2237" i="3"/>
  <c r="C2237" i="3" s="1"/>
  <c r="D2238" i="3"/>
  <c r="C2238" i="3" s="1"/>
  <c r="D2239" i="3"/>
  <c r="C2239" i="3" s="1"/>
  <c r="D2240" i="3"/>
  <c r="C2240" i="3" s="1"/>
  <c r="D2241" i="3"/>
  <c r="C2241" i="3" s="1"/>
  <c r="D2242" i="3"/>
  <c r="C2242" i="3" s="1"/>
  <c r="D2243" i="3"/>
  <c r="C2243" i="3" s="1"/>
  <c r="D2244" i="3"/>
  <c r="C2244" i="3" s="1"/>
  <c r="D2245" i="3"/>
  <c r="C2245" i="3" s="1"/>
  <c r="D2246" i="3"/>
  <c r="C2246" i="3" s="1"/>
  <c r="D2247" i="3"/>
  <c r="D2248" i="3"/>
  <c r="C2248" i="3" s="1"/>
  <c r="D2249" i="3"/>
  <c r="D2250" i="3"/>
  <c r="C2250" i="3" s="1"/>
  <c r="D2251" i="3"/>
  <c r="D2252" i="3"/>
  <c r="C2252" i="3" s="1"/>
  <c r="D2253" i="3"/>
  <c r="C2253" i="3" s="1"/>
  <c r="D2254" i="3"/>
  <c r="C2254" i="3" s="1"/>
  <c r="D2255" i="3"/>
  <c r="C2255" i="3" s="1"/>
  <c r="D2256" i="3"/>
  <c r="D2257" i="3"/>
  <c r="C2257" i="3" s="1"/>
  <c r="D2258" i="3"/>
  <c r="C2258" i="3" s="1"/>
  <c r="D2259" i="3"/>
  <c r="C2259" i="3" s="1"/>
  <c r="D2260" i="3"/>
  <c r="C2260" i="3" s="1"/>
  <c r="D2261" i="3"/>
  <c r="C2261" i="3" s="1"/>
  <c r="D2262" i="3"/>
  <c r="C2262" i="3" s="1"/>
  <c r="D2263" i="3"/>
  <c r="C2263" i="3" s="1"/>
  <c r="D2264" i="3"/>
  <c r="C2264" i="3" s="1"/>
  <c r="D2265" i="3"/>
  <c r="D2266" i="3"/>
  <c r="C2266" i="3" s="1"/>
  <c r="D2267" i="3"/>
  <c r="C2267" i="3" s="1"/>
  <c r="D2268" i="3"/>
  <c r="C2268" i="3" s="1"/>
  <c r="D2269" i="3"/>
  <c r="D2270" i="3"/>
  <c r="C2270" i="3" s="1"/>
  <c r="D2271" i="3"/>
  <c r="C2271" i="3" s="1"/>
  <c r="D2272" i="3"/>
  <c r="C2272" i="3" s="1"/>
  <c r="D2273" i="3"/>
  <c r="C2273" i="3" s="1"/>
  <c r="D2274" i="3"/>
  <c r="D2275" i="3"/>
  <c r="D2276" i="3"/>
  <c r="C2276" i="3" s="1"/>
  <c r="D2277" i="3"/>
  <c r="C2277" i="3" s="1"/>
  <c r="D2278" i="3"/>
  <c r="C2278" i="3" s="1"/>
  <c r="D2279" i="3"/>
  <c r="C2279" i="3" s="1"/>
  <c r="D2280" i="3"/>
  <c r="C2280" i="3" s="1"/>
  <c r="D2281" i="3"/>
  <c r="C2281" i="3" s="1"/>
  <c r="D2282" i="3"/>
  <c r="C2282" i="3" s="1"/>
  <c r="D2283" i="3"/>
  <c r="C2283" i="3" s="1"/>
  <c r="D2284" i="3"/>
  <c r="C2284" i="3" s="1"/>
  <c r="D2285" i="3"/>
  <c r="C2285" i="3" s="1"/>
  <c r="D2286" i="3"/>
  <c r="C2286" i="3" s="1"/>
  <c r="D2287" i="3"/>
  <c r="C2287" i="3" s="1"/>
  <c r="D2288" i="3"/>
  <c r="C2288" i="3" s="1"/>
  <c r="D2289" i="3"/>
  <c r="C2289" i="3" s="1"/>
  <c r="D2290" i="3"/>
  <c r="C2290" i="3" s="1"/>
  <c r="D2291" i="3"/>
  <c r="D2292" i="3"/>
  <c r="D2293" i="3"/>
  <c r="C2293" i="3" s="1"/>
  <c r="D2294" i="3"/>
  <c r="D2295" i="3"/>
  <c r="C2295" i="3" s="1"/>
  <c r="D2296" i="3"/>
  <c r="C2296" i="3" s="1"/>
  <c r="D2297" i="3"/>
  <c r="C2297" i="3" s="1"/>
  <c r="D2298" i="3"/>
  <c r="C2298" i="3" s="1"/>
  <c r="D2299" i="3"/>
  <c r="C2299" i="3" s="1"/>
  <c r="D2300" i="3"/>
  <c r="D2301" i="3"/>
  <c r="C2301" i="3" s="1"/>
  <c r="D2302" i="3"/>
  <c r="C2302" i="3" s="1"/>
  <c r="D2303" i="3"/>
  <c r="C2303" i="3" s="1"/>
  <c r="D2304" i="3"/>
  <c r="C2304" i="3" s="1"/>
  <c r="D2305" i="3"/>
  <c r="C2305" i="3" s="1"/>
  <c r="D2306" i="3"/>
  <c r="D2307" i="3"/>
  <c r="C2307" i="3" s="1"/>
  <c r="D2308" i="3"/>
  <c r="C2308" i="3" s="1"/>
  <c r="D2309" i="3"/>
  <c r="C2309" i="3" s="1"/>
  <c r="D2310" i="3"/>
  <c r="C2310" i="3" s="1"/>
  <c r="D2311" i="3"/>
  <c r="C2311" i="3" s="1"/>
  <c r="D2312" i="3"/>
  <c r="C2312" i="3" s="1"/>
  <c r="D2313" i="3"/>
  <c r="C2313" i="3" s="1"/>
  <c r="D2314" i="3"/>
  <c r="C2314" i="3" s="1"/>
  <c r="D2315" i="3"/>
  <c r="C2315" i="3" s="1"/>
  <c r="D2316" i="3"/>
  <c r="C2316" i="3" s="1"/>
  <c r="D2317" i="3"/>
  <c r="C2317" i="3" s="1"/>
  <c r="D2318" i="3"/>
  <c r="C2318" i="3" s="1"/>
  <c r="D2319" i="3"/>
  <c r="C2319" i="3" s="1"/>
  <c r="D2320" i="3"/>
  <c r="C2320" i="3" s="1"/>
  <c r="D2321" i="3"/>
  <c r="C2321" i="3" s="1"/>
  <c r="D2322" i="3"/>
  <c r="C2322" i="3" s="1"/>
  <c r="D2323" i="3"/>
  <c r="D2324" i="3"/>
  <c r="D2325" i="3"/>
  <c r="C2325" i="3" s="1"/>
  <c r="D2326" i="3"/>
  <c r="C2326" i="3" s="1"/>
  <c r="D2327" i="3"/>
  <c r="C2327" i="3" s="1"/>
  <c r="D2328" i="3"/>
  <c r="C2328" i="3" s="1"/>
  <c r="D2329" i="3"/>
  <c r="C2329" i="3" s="1"/>
  <c r="D2330" i="3"/>
  <c r="C2330" i="3" s="1"/>
  <c r="D2331" i="3"/>
  <c r="C2331" i="3" s="1"/>
  <c r="D2332" i="3"/>
  <c r="C2332" i="3" s="1"/>
  <c r="D2333" i="3"/>
  <c r="C2333" i="3" s="1"/>
  <c r="D2334" i="3"/>
  <c r="C2334" i="3" s="1"/>
  <c r="D2335" i="3"/>
  <c r="C2335" i="3" s="1"/>
  <c r="D2336" i="3"/>
  <c r="C2336" i="3" s="1"/>
  <c r="D2337" i="3"/>
  <c r="D2338" i="3"/>
  <c r="D2339" i="3"/>
  <c r="C2339" i="3" s="1"/>
  <c r="D2340" i="3"/>
  <c r="D2341" i="3"/>
  <c r="C2341" i="3" s="1"/>
  <c r="D2342" i="3"/>
  <c r="C2342" i="3" s="1"/>
  <c r="D2343" i="3"/>
  <c r="C2343" i="3" s="1"/>
  <c r="D2344" i="3"/>
  <c r="C2344" i="3" s="1"/>
  <c r="D2345" i="3"/>
  <c r="D2346" i="3"/>
  <c r="D2347" i="3"/>
  <c r="C2347" i="3" s="1"/>
  <c r="D2348" i="3"/>
  <c r="C2348" i="3" s="1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10" i="3"/>
  <c r="C10" i="3" s="1"/>
  <c r="AG2349" i="3"/>
  <c r="AH2349" i="3"/>
  <c r="AG2350" i="3"/>
  <c r="AH2350" i="3"/>
  <c r="AG2351" i="3"/>
  <c r="AH2351" i="3"/>
  <c r="AG2352" i="3"/>
  <c r="AH2352" i="3"/>
  <c r="AG2353" i="3"/>
  <c r="AH2353" i="3"/>
  <c r="AG2354" i="3"/>
  <c r="AH2354" i="3"/>
  <c r="AG2355" i="3"/>
  <c r="AH2355" i="3"/>
  <c r="AG2356" i="3"/>
  <c r="AH2356" i="3"/>
  <c r="AG2357" i="3"/>
  <c r="AH2357" i="3"/>
  <c r="AG2358" i="3"/>
  <c r="AH2358" i="3"/>
  <c r="AG2359" i="3"/>
  <c r="AH2359" i="3"/>
  <c r="AG2360" i="3"/>
  <c r="AH2360" i="3"/>
  <c r="AG2361" i="3"/>
  <c r="AH2361" i="3"/>
  <c r="AG2362" i="3"/>
  <c r="AH2362" i="3"/>
  <c r="AG2363" i="3"/>
  <c r="AH2363" i="3"/>
  <c r="AG2364" i="3"/>
  <c r="AH2364" i="3"/>
  <c r="AG2365" i="3"/>
  <c r="AH2365" i="3"/>
  <c r="AG2366" i="3"/>
  <c r="AH2366" i="3"/>
  <c r="AG2367" i="3"/>
  <c r="AH2367" i="3"/>
  <c r="AG2368" i="3"/>
  <c r="AH2368" i="3"/>
  <c r="AG2369" i="3"/>
  <c r="AH2369" i="3"/>
  <c r="AG2370" i="3"/>
  <c r="AH2370" i="3"/>
  <c r="AG2371" i="3"/>
  <c r="AH2371" i="3"/>
  <c r="AG2372" i="3"/>
  <c r="AH2372" i="3"/>
  <c r="AG2373" i="3"/>
  <c r="AH2373" i="3"/>
  <c r="AG2374" i="3"/>
  <c r="AH2374" i="3"/>
  <c r="AG2375" i="3"/>
  <c r="AH2375" i="3"/>
  <c r="AG2376" i="3"/>
  <c r="AH2376" i="3"/>
  <c r="AG2377" i="3"/>
  <c r="AH2377" i="3"/>
  <c r="AG2378" i="3"/>
  <c r="AH2378" i="3"/>
  <c r="AG2379" i="3"/>
  <c r="AH2379" i="3"/>
  <c r="AG2380" i="3"/>
  <c r="AH2380" i="3"/>
  <c r="AG2381" i="3"/>
  <c r="AH2381" i="3"/>
  <c r="AG2382" i="3"/>
  <c r="AH2382" i="3"/>
  <c r="AG2383" i="3"/>
  <c r="AH2383" i="3"/>
  <c r="AG2384" i="3"/>
  <c r="AH2384" i="3"/>
  <c r="AG2385" i="3"/>
  <c r="AH2385" i="3"/>
  <c r="AG2386" i="3"/>
  <c r="AH2386" i="3"/>
  <c r="AG2387" i="3"/>
  <c r="AH2387" i="3"/>
  <c r="AG2388" i="3"/>
  <c r="AH2388" i="3"/>
  <c r="AG2389" i="3"/>
  <c r="AH2389" i="3"/>
  <c r="AG2390" i="3"/>
  <c r="AH2390" i="3"/>
  <c r="AG2391" i="3"/>
  <c r="AH2391" i="3"/>
  <c r="AG2392" i="3"/>
  <c r="AH2392" i="3"/>
  <c r="AG2393" i="3"/>
  <c r="AH2393" i="3"/>
  <c r="AG2394" i="3"/>
  <c r="AH2394" i="3"/>
  <c r="AA11" i="3"/>
  <c r="AB11" i="3"/>
  <c r="AC11" i="3"/>
  <c r="AD11" i="3"/>
  <c r="AA12" i="3"/>
  <c r="AB12" i="3"/>
  <c r="AC12" i="3"/>
  <c r="AD12" i="3"/>
  <c r="AA13" i="3"/>
  <c r="AB13" i="3"/>
  <c r="AC13" i="3"/>
  <c r="AD13" i="3"/>
  <c r="AA14" i="3"/>
  <c r="AB14" i="3"/>
  <c r="AC14" i="3"/>
  <c r="AD14" i="3"/>
  <c r="AA15" i="3"/>
  <c r="AB15" i="3"/>
  <c r="AC15" i="3"/>
  <c r="AD15" i="3"/>
  <c r="AA16" i="3"/>
  <c r="AB16" i="3"/>
  <c r="AC16" i="3"/>
  <c r="AD16" i="3"/>
  <c r="AA17" i="3"/>
  <c r="AB17" i="3"/>
  <c r="AC17" i="3"/>
  <c r="AD17" i="3"/>
  <c r="AA18" i="3"/>
  <c r="AB18" i="3"/>
  <c r="AC18" i="3"/>
  <c r="AD18" i="3"/>
  <c r="AA19" i="3"/>
  <c r="AB19" i="3"/>
  <c r="AC19" i="3"/>
  <c r="AD19" i="3"/>
  <c r="AA20" i="3"/>
  <c r="AB20" i="3"/>
  <c r="AC20" i="3"/>
  <c r="AD20" i="3"/>
  <c r="AA21" i="3"/>
  <c r="AB21" i="3"/>
  <c r="AC21" i="3"/>
  <c r="AD21" i="3"/>
  <c r="AA22" i="3"/>
  <c r="AB22" i="3"/>
  <c r="AC22" i="3"/>
  <c r="AD22" i="3"/>
  <c r="AA23" i="3"/>
  <c r="AB23" i="3"/>
  <c r="AC23" i="3"/>
  <c r="AD23" i="3"/>
  <c r="AA24" i="3"/>
  <c r="AB24" i="3"/>
  <c r="AC24" i="3"/>
  <c r="AD24" i="3"/>
  <c r="AA25" i="3"/>
  <c r="AB25" i="3"/>
  <c r="AC25" i="3"/>
  <c r="AD25" i="3"/>
  <c r="AA26" i="3"/>
  <c r="AB26" i="3"/>
  <c r="AC26" i="3"/>
  <c r="AD26" i="3"/>
  <c r="AA27" i="3"/>
  <c r="AB27" i="3"/>
  <c r="AC27" i="3"/>
  <c r="AD27" i="3"/>
  <c r="AA28" i="3"/>
  <c r="AB28" i="3"/>
  <c r="AC28" i="3"/>
  <c r="AD28" i="3"/>
  <c r="AA29" i="3"/>
  <c r="AB29" i="3"/>
  <c r="AC29" i="3"/>
  <c r="AD29" i="3"/>
  <c r="AA30" i="3"/>
  <c r="AB30" i="3"/>
  <c r="AC30" i="3"/>
  <c r="AD30" i="3"/>
  <c r="AA31" i="3"/>
  <c r="AB31" i="3"/>
  <c r="AC31" i="3"/>
  <c r="AD31" i="3"/>
  <c r="AA32" i="3"/>
  <c r="AB32" i="3"/>
  <c r="AC32" i="3"/>
  <c r="AD32" i="3"/>
  <c r="AA33" i="3"/>
  <c r="AB33" i="3"/>
  <c r="AC33" i="3"/>
  <c r="AD33" i="3"/>
  <c r="AA34" i="3"/>
  <c r="AB34" i="3"/>
  <c r="AC34" i="3"/>
  <c r="AD34" i="3"/>
  <c r="AA35" i="3"/>
  <c r="AB35" i="3"/>
  <c r="AC35" i="3"/>
  <c r="AD35" i="3"/>
  <c r="AA36" i="3"/>
  <c r="AB36" i="3"/>
  <c r="AC36" i="3"/>
  <c r="AD36" i="3"/>
  <c r="AA37" i="3"/>
  <c r="AB37" i="3"/>
  <c r="AC37" i="3"/>
  <c r="AD37" i="3"/>
  <c r="AA38" i="3"/>
  <c r="AB38" i="3"/>
  <c r="AC38" i="3"/>
  <c r="AD38" i="3"/>
  <c r="AA39" i="3"/>
  <c r="AB39" i="3"/>
  <c r="AC39" i="3"/>
  <c r="AD39" i="3"/>
  <c r="AA40" i="3"/>
  <c r="AB40" i="3"/>
  <c r="AC40" i="3"/>
  <c r="AD40" i="3"/>
  <c r="AA41" i="3"/>
  <c r="AB41" i="3"/>
  <c r="AC41" i="3"/>
  <c r="AD41" i="3"/>
  <c r="AA42" i="3"/>
  <c r="AB42" i="3"/>
  <c r="AC42" i="3"/>
  <c r="AD42" i="3"/>
  <c r="AA43" i="3"/>
  <c r="AB43" i="3"/>
  <c r="AC43" i="3"/>
  <c r="AD43" i="3"/>
  <c r="AA44" i="3"/>
  <c r="AB44" i="3"/>
  <c r="AC44" i="3"/>
  <c r="AD44" i="3"/>
  <c r="AA45" i="3"/>
  <c r="AB45" i="3"/>
  <c r="AC45" i="3"/>
  <c r="AD45" i="3"/>
  <c r="AA46" i="3"/>
  <c r="AB46" i="3"/>
  <c r="AC46" i="3"/>
  <c r="AD46" i="3"/>
  <c r="AA47" i="3"/>
  <c r="AB47" i="3"/>
  <c r="AC47" i="3"/>
  <c r="AD47" i="3"/>
  <c r="AA48" i="3"/>
  <c r="AB48" i="3"/>
  <c r="AC48" i="3"/>
  <c r="AD48" i="3"/>
  <c r="AA49" i="3"/>
  <c r="AB49" i="3"/>
  <c r="AC49" i="3"/>
  <c r="AD49" i="3"/>
  <c r="AA50" i="3"/>
  <c r="AB50" i="3"/>
  <c r="AC50" i="3"/>
  <c r="AD50" i="3"/>
  <c r="AA51" i="3"/>
  <c r="AB51" i="3"/>
  <c r="AC51" i="3"/>
  <c r="AD51" i="3"/>
  <c r="AA52" i="3"/>
  <c r="AB52" i="3"/>
  <c r="AC52" i="3"/>
  <c r="AD52" i="3"/>
  <c r="AA53" i="3"/>
  <c r="AB53" i="3"/>
  <c r="AC53" i="3"/>
  <c r="AD53" i="3"/>
  <c r="AA54" i="3"/>
  <c r="AB54" i="3"/>
  <c r="AC54" i="3"/>
  <c r="AD54" i="3"/>
  <c r="AA55" i="3"/>
  <c r="AB55" i="3"/>
  <c r="AC55" i="3"/>
  <c r="AD55" i="3"/>
  <c r="AA56" i="3"/>
  <c r="AB56" i="3"/>
  <c r="AC56" i="3"/>
  <c r="AD56" i="3"/>
  <c r="AA57" i="3"/>
  <c r="AB57" i="3"/>
  <c r="AC57" i="3"/>
  <c r="AD57" i="3"/>
  <c r="AA58" i="3"/>
  <c r="AB58" i="3"/>
  <c r="AC58" i="3"/>
  <c r="AD58" i="3"/>
  <c r="AA59" i="3"/>
  <c r="AB59" i="3"/>
  <c r="AC59" i="3"/>
  <c r="AD59" i="3"/>
  <c r="AA60" i="3"/>
  <c r="AB60" i="3"/>
  <c r="AC60" i="3"/>
  <c r="AD60" i="3"/>
  <c r="AA61" i="3"/>
  <c r="AB61" i="3"/>
  <c r="AC61" i="3"/>
  <c r="AD61" i="3"/>
  <c r="AA62" i="3"/>
  <c r="AB62" i="3"/>
  <c r="AC62" i="3"/>
  <c r="AD62" i="3"/>
  <c r="AA63" i="3"/>
  <c r="AB63" i="3"/>
  <c r="AC63" i="3"/>
  <c r="AD63" i="3"/>
  <c r="AA64" i="3"/>
  <c r="AB64" i="3"/>
  <c r="AC64" i="3"/>
  <c r="AD64" i="3"/>
  <c r="AA65" i="3"/>
  <c r="AB65" i="3"/>
  <c r="AC65" i="3"/>
  <c r="AD65" i="3"/>
  <c r="AA66" i="3"/>
  <c r="AB66" i="3"/>
  <c r="AC66" i="3"/>
  <c r="AD66" i="3"/>
  <c r="AA67" i="3"/>
  <c r="AB67" i="3"/>
  <c r="AC67" i="3"/>
  <c r="AD67" i="3"/>
  <c r="AA68" i="3"/>
  <c r="AB68" i="3"/>
  <c r="AC68" i="3"/>
  <c r="AD68" i="3"/>
  <c r="AA69" i="3"/>
  <c r="AB69" i="3"/>
  <c r="AC69" i="3"/>
  <c r="AD69" i="3"/>
  <c r="AA70" i="3"/>
  <c r="AB70" i="3"/>
  <c r="AC70" i="3"/>
  <c r="AD70" i="3"/>
  <c r="AA71" i="3"/>
  <c r="AB71" i="3"/>
  <c r="AC71" i="3"/>
  <c r="AD71" i="3"/>
  <c r="AA72" i="3"/>
  <c r="AB72" i="3"/>
  <c r="AC72" i="3"/>
  <c r="AD72" i="3"/>
  <c r="AA73" i="3"/>
  <c r="AB73" i="3"/>
  <c r="AC73" i="3"/>
  <c r="AD73" i="3"/>
  <c r="AA74" i="3"/>
  <c r="AB74" i="3"/>
  <c r="AC74" i="3"/>
  <c r="AD74" i="3"/>
  <c r="AA75" i="3"/>
  <c r="AB75" i="3"/>
  <c r="AC75" i="3"/>
  <c r="AD75" i="3"/>
  <c r="AA76" i="3"/>
  <c r="AB76" i="3"/>
  <c r="AC76" i="3"/>
  <c r="AD76" i="3"/>
  <c r="AA77" i="3"/>
  <c r="AB77" i="3"/>
  <c r="AC77" i="3"/>
  <c r="AD77" i="3"/>
  <c r="AA78" i="3"/>
  <c r="AB78" i="3"/>
  <c r="AC78" i="3"/>
  <c r="AD78" i="3"/>
  <c r="AA79" i="3"/>
  <c r="AB79" i="3"/>
  <c r="AC79" i="3"/>
  <c r="AD79" i="3"/>
  <c r="AA80" i="3"/>
  <c r="AB80" i="3"/>
  <c r="AC80" i="3"/>
  <c r="AD80" i="3"/>
  <c r="AA81" i="3"/>
  <c r="AB81" i="3"/>
  <c r="AC81" i="3"/>
  <c r="AD81" i="3"/>
  <c r="AA82" i="3"/>
  <c r="AB82" i="3"/>
  <c r="AC82" i="3"/>
  <c r="AD82" i="3"/>
  <c r="AA83" i="3"/>
  <c r="AB83" i="3"/>
  <c r="AC83" i="3"/>
  <c r="AD83" i="3"/>
  <c r="AA84" i="3"/>
  <c r="AB84" i="3"/>
  <c r="AC84" i="3"/>
  <c r="AD84" i="3"/>
  <c r="AA85" i="3"/>
  <c r="AB85" i="3"/>
  <c r="AC85" i="3"/>
  <c r="AD85" i="3"/>
  <c r="AA86" i="3"/>
  <c r="AB86" i="3"/>
  <c r="AC86" i="3"/>
  <c r="AD86" i="3"/>
  <c r="AA87" i="3"/>
  <c r="AB87" i="3"/>
  <c r="AC87" i="3"/>
  <c r="AD87" i="3"/>
  <c r="AA88" i="3"/>
  <c r="AB88" i="3"/>
  <c r="AC88" i="3"/>
  <c r="AD88" i="3"/>
  <c r="AA89" i="3"/>
  <c r="AB89" i="3"/>
  <c r="AC89" i="3"/>
  <c r="AD89" i="3"/>
  <c r="AA90" i="3"/>
  <c r="AB90" i="3"/>
  <c r="AC90" i="3"/>
  <c r="AD90" i="3"/>
  <c r="AA91" i="3"/>
  <c r="AB91" i="3"/>
  <c r="AC91" i="3"/>
  <c r="AD91" i="3"/>
  <c r="AA92" i="3"/>
  <c r="AB92" i="3"/>
  <c r="AC92" i="3"/>
  <c r="AD92" i="3"/>
  <c r="AA93" i="3"/>
  <c r="AB93" i="3"/>
  <c r="AC93" i="3"/>
  <c r="AD93" i="3"/>
  <c r="AA94" i="3"/>
  <c r="AB94" i="3"/>
  <c r="AC94" i="3"/>
  <c r="AD94" i="3"/>
  <c r="AA95" i="3"/>
  <c r="AB95" i="3"/>
  <c r="AC95" i="3"/>
  <c r="AD95" i="3"/>
  <c r="AA96" i="3"/>
  <c r="AB96" i="3"/>
  <c r="AC96" i="3"/>
  <c r="AD96" i="3"/>
  <c r="AA97" i="3"/>
  <c r="AB97" i="3"/>
  <c r="AC97" i="3"/>
  <c r="AD97" i="3"/>
  <c r="AA98" i="3"/>
  <c r="AB98" i="3"/>
  <c r="AC98" i="3"/>
  <c r="AD98" i="3"/>
  <c r="AA99" i="3"/>
  <c r="AB99" i="3"/>
  <c r="AC99" i="3"/>
  <c r="AD99" i="3"/>
  <c r="AA100" i="3"/>
  <c r="AB100" i="3"/>
  <c r="AC100" i="3"/>
  <c r="AD100" i="3"/>
  <c r="AA101" i="3"/>
  <c r="AB101" i="3"/>
  <c r="AC101" i="3"/>
  <c r="AD101" i="3"/>
  <c r="AA102" i="3"/>
  <c r="AB102" i="3"/>
  <c r="AC102" i="3"/>
  <c r="AD102" i="3"/>
  <c r="AA103" i="3"/>
  <c r="AB103" i="3"/>
  <c r="AC103" i="3"/>
  <c r="AD103" i="3"/>
  <c r="AA104" i="3"/>
  <c r="AB104" i="3"/>
  <c r="AC104" i="3"/>
  <c r="AD104" i="3"/>
  <c r="AA105" i="3"/>
  <c r="AB105" i="3"/>
  <c r="AC105" i="3"/>
  <c r="AD105" i="3"/>
  <c r="AA106" i="3"/>
  <c r="AB106" i="3"/>
  <c r="AC106" i="3"/>
  <c r="AD106" i="3"/>
  <c r="AA107" i="3"/>
  <c r="AB107" i="3"/>
  <c r="AC107" i="3"/>
  <c r="AD107" i="3"/>
  <c r="AA108" i="3"/>
  <c r="AB108" i="3"/>
  <c r="AC108" i="3"/>
  <c r="AD108" i="3"/>
  <c r="AA109" i="3"/>
  <c r="AB109" i="3"/>
  <c r="AC109" i="3"/>
  <c r="AD109" i="3"/>
  <c r="AA110" i="3"/>
  <c r="AB110" i="3"/>
  <c r="AC110" i="3"/>
  <c r="AD110" i="3"/>
  <c r="AA111" i="3"/>
  <c r="AB111" i="3"/>
  <c r="AC111" i="3"/>
  <c r="AD111" i="3"/>
  <c r="AA112" i="3"/>
  <c r="AB112" i="3"/>
  <c r="AC112" i="3"/>
  <c r="AD112" i="3"/>
  <c r="AA113" i="3"/>
  <c r="AB113" i="3"/>
  <c r="AC113" i="3"/>
  <c r="AD113" i="3"/>
  <c r="AA114" i="3"/>
  <c r="AB114" i="3"/>
  <c r="AC114" i="3"/>
  <c r="AD114" i="3"/>
  <c r="AA115" i="3"/>
  <c r="AB115" i="3"/>
  <c r="AC115" i="3"/>
  <c r="AD115" i="3"/>
  <c r="AA116" i="3"/>
  <c r="AB116" i="3"/>
  <c r="AC116" i="3"/>
  <c r="AD116" i="3"/>
  <c r="AA117" i="3"/>
  <c r="AB117" i="3"/>
  <c r="AC117" i="3"/>
  <c r="AD117" i="3"/>
  <c r="AA118" i="3"/>
  <c r="AB118" i="3"/>
  <c r="AC118" i="3"/>
  <c r="AD118" i="3"/>
  <c r="AA119" i="3"/>
  <c r="AB119" i="3"/>
  <c r="AC119" i="3"/>
  <c r="AD119" i="3"/>
  <c r="AA120" i="3"/>
  <c r="AB120" i="3"/>
  <c r="AC120" i="3"/>
  <c r="AD120" i="3"/>
  <c r="AA121" i="3"/>
  <c r="AB121" i="3"/>
  <c r="AC121" i="3"/>
  <c r="AD121" i="3"/>
  <c r="AA122" i="3"/>
  <c r="AB122" i="3"/>
  <c r="AC122" i="3"/>
  <c r="AD122" i="3"/>
  <c r="AA123" i="3"/>
  <c r="AB123" i="3"/>
  <c r="AC123" i="3"/>
  <c r="AD123" i="3"/>
  <c r="AA124" i="3"/>
  <c r="AB124" i="3"/>
  <c r="AC124" i="3"/>
  <c r="AD124" i="3"/>
  <c r="AA125" i="3"/>
  <c r="AB125" i="3"/>
  <c r="AC125" i="3"/>
  <c r="AD125" i="3"/>
  <c r="AA126" i="3"/>
  <c r="AB126" i="3"/>
  <c r="AC126" i="3"/>
  <c r="AD126" i="3"/>
  <c r="AA127" i="3"/>
  <c r="AB127" i="3"/>
  <c r="AC127" i="3"/>
  <c r="AD127" i="3"/>
  <c r="AA128" i="3"/>
  <c r="AB128" i="3"/>
  <c r="AC128" i="3"/>
  <c r="AD128" i="3"/>
  <c r="AA129" i="3"/>
  <c r="AB129" i="3"/>
  <c r="AC129" i="3"/>
  <c r="AD129" i="3"/>
  <c r="AA130" i="3"/>
  <c r="AB130" i="3"/>
  <c r="AC130" i="3"/>
  <c r="AD130" i="3"/>
  <c r="AA131" i="3"/>
  <c r="AB131" i="3"/>
  <c r="AC131" i="3"/>
  <c r="AD131" i="3"/>
  <c r="AA132" i="3"/>
  <c r="AB132" i="3"/>
  <c r="AC132" i="3"/>
  <c r="AD132" i="3"/>
  <c r="AA133" i="3"/>
  <c r="AB133" i="3"/>
  <c r="AC133" i="3"/>
  <c r="AD133" i="3"/>
  <c r="AA134" i="3"/>
  <c r="AB134" i="3"/>
  <c r="AC134" i="3"/>
  <c r="AD134" i="3"/>
  <c r="AA135" i="3"/>
  <c r="AB135" i="3"/>
  <c r="AC135" i="3"/>
  <c r="AD135" i="3"/>
  <c r="AA136" i="3"/>
  <c r="AB136" i="3"/>
  <c r="AC136" i="3"/>
  <c r="AD136" i="3"/>
  <c r="AA137" i="3"/>
  <c r="AB137" i="3"/>
  <c r="AC137" i="3"/>
  <c r="AD137" i="3"/>
  <c r="AA138" i="3"/>
  <c r="AB138" i="3"/>
  <c r="AC138" i="3"/>
  <c r="AD138" i="3"/>
  <c r="AA139" i="3"/>
  <c r="AB139" i="3"/>
  <c r="AC139" i="3"/>
  <c r="AD139" i="3"/>
  <c r="AA140" i="3"/>
  <c r="AB140" i="3"/>
  <c r="AC140" i="3"/>
  <c r="AD140" i="3"/>
  <c r="AA141" i="3"/>
  <c r="AB141" i="3"/>
  <c r="AC141" i="3"/>
  <c r="AD141" i="3"/>
  <c r="AA142" i="3"/>
  <c r="AB142" i="3"/>
  <c r="AC142" i="3"/>
  <c r="AD142" i="3"/>
  <c r="AA143" i="3"/>
  <c r="AB143" i="3"/>
  <c r="AC143" i="3"/>
  <c r="AD143" i="3"/>
  <c r="AA144" i="3"/>
  <c r="AB144" i="3"/>
  <c r="AC144" i="3"/>
  <c r="AD144" i="3"/>
  <c r="AA145" i="3"/>
  <c r="AB145" i="3"/>
  <c r="AC145" i="3"/>
  <c r="AD145" i="3"/>
  <c r="AA146" i="3"/>
  <c r="AB146" i="3"/>
  <c r="AC146" i="3"/>
  <c r="AD146" i="3"/>
  <c r="AA147" i="3"/>
  <c r="AB147" i="3"/>
  <c r="AC147" i="3"/>
  <c r="AD147" i="3"/>
  <c r="AA148" i="3"/>
  <c r="AB148" i="3"/>
  <c r="AC148" i="3"/>
  <c r="AD148" i="3"/>
  <c r="AA149" i="3"/>
  <c r="AB149" i="3"/>
  <c r="AC149" i="3"/>
  <c r="AD149" i="3"/>
  <c r="AA150" i="3"/>
  <c r="AB150" i="3"/>
  <c r="AC150" i="3"/>
  <c r="AD150" i="3"/>
  <c r="AA151" i="3"/>
  <c r="AB151" i="3"/>
  <c r="AC151" i="3"/>
  <c r="AD151" i="3"/>
  <c r="AA152" i="3"/>
  <c r="AB152" i="3"/>
  <c r="AC152" i="3"/>
  <c r="AD152" i="3"/>
  <c r="AA153" i="3"/>
  <c r="AB153" i="3"/>
  <c r="AC153" i="3"/>
  <c r="AD153" i="3"/>
  <c r="AA154" i="3"/>
  <c r="AB154" i="3"/>
  <c r="AC154" i="3"/>
  <c r="AD154" i="3"/>
  <c r="AA155" i="3"/>
  <c r="AB155" i="3"/>
  <c r="AC155" i="3"/>
  <c r="AD155" i="3"/>
  <c r="AA156" i="3"/>
  <c r="AB156" i="3"/>
  <c r="AC156" i="3"/>
  <c r="AD156" i="3"/>
  <c r="AA157" i="3"/>
  <c r="AB157" i="3"/>
  <c r="AC157" i="3"/>
  <c r="AD157" i="3"/>
  <c r="AA158" i="3"/>
  <c r="AB158" i="3"/>
  <c r="AC158" i="3"/>
  <c r="AD158" i="3"/>
  <c r="AA159" i="3"/>
  <c r="AB159" i="3"/>
  <c r="AC159" i="3"/>
  <c r="AD159" i="3"/>
  <c r="AA160" i="3"/>
  <c r="AB160" i="3"/>
  <c r="AC160" i="3"/>
  <c r="AD160" i="3"/>
  <c r="AA161" i="3"/>
  <c r="AB161" i="3"/>
  <c r="AC161" i="3"/>
  <c r="AD161" i="3"/>
  <c r="AA162" i="3"/>
  <c r="AB162" i="3"/>
  <c r="AC162" i="3"/>
  <c r="AD162" i="3"/>
  <c r="AA163" i="3"/>
  <c r="AB163" i="3"/>
  <c r="AC163" i="3"/>
  <c r="AD163" i="3"/>
  <c r="AA164" i="3"/>
  <c r="AB164" i="3"/>
  <c r="AC164" i="3"/>
  <c r="AD164" i="3"/>
  <c r="AA165" i="3"/>
  <c r="AB165" i="3"/>
  <c r="AC165" i="3"/>
  <c r="AD165" i="3"/>
  <c r="AA166" i="3"/>
  <c r="AB166" i="3"/>
  <c r="AC166" i="3"/>
  <c r="AD166" i="3"/>
  <c r="AA167" i="3"/>
  <c r="AB167" i="3"/>
  <c r="AC167" i="3"/>
  <c r="AD167" i="3"/>
  <c r="AA168" i="3"/>
  <c r="AB168" i="3"/>
  <c r="AC168" i="3"/>
  <c r="AD168" i="3"/>
  <c r="AA169" i="3"/>
  <c r="AB169" i="3"/>
  <c r="AC169" i="3"/>
  <c r="AD169" i="3"/>
  <c r="AA170" i="3"/>
  <c r="AB170" i="3"/>
  <c r="AC170" i="3"/>
  <c r="AD170" i="3"/>
  <c r="AA171" i="3"/>
  <c r="AB171" i="3"/>
  <c r="AC171" i="3"/>
  <c r="AD171" i="3"/>
  <c r="AA172" i="3"/>
  <c r="AB172" i="3"/>
  <c r="AC172" i="3"/>
  <c r="AD172" i="3"/>
  <c r="AA173" i="3"/>
  <c r="AB173" i="3"/>
  <c r="AC173" i="3"/>
  <c r="AD173" i="3"/>
  <c r="AA174" i="3"/>
  <c r="AB174" i="3"/>
  <c r="AC174" i="3"/>
  <c r="AD174" i="3"/>
  <c r="AA175" i="3"/>
  <c r="AB175" i="3"/>
  <c r="AC175" i="3"/>
  <c r="AD175" i="3"/>
  <c r="AA176" i="3"/>
  <c r="AB176" i="3"/>
  <c r="AC176" i="3"/>
  <c r="AD176" i="3"/>
  <c r="AA177" i="3"/>
  <c r="AB177" i="3"/>
  <c r="AC177" i="3"/>
  <c r="AD177" i="3"/>
  <c r="AA178" i="3"/>
  <c r="AB178" i="3"/>
  <c r="AC178" i="3"/>
  <c r="AD178" i="3"/>
  <c r="AA179" i="3"/>
  <c r="AB179" i="3"/>
  <c r="AC179" i="3"/>
  <c r="AD179" i="3"/>
  <c r="AA180" i="3"/>
  <c r="AB180" i="3"/>
  <c r="AC180" i="3"/>
  <c r="AD180" i="3"/>
  <c r="AA181" i="3"/>
  <c r="AB181" i="3"/>
  <c r="AC181" i="3"/>
  <c r="AD181" i="3"/>
  <c r="AA182" i="3"/>
  <c r="AB182" i="3"/>
  <c r="AC182" i="3"/>
  <c r="AD182" i="3"/>
  <c r="AA183" i="3"/>
  <c r="AB183" i="3"/>
  <c r="AC183" i="3"/>
  <c r="AD183" i="3"/>
  <c r="AA184" i="3"/>
  <c r="AB184" i="3"/>
  <c r="AC184" i="3"/>
  <c r="AD184" i="3"/>
  <c r="AA185" i="3"/>
  <c r="AB185" i="3"/>
  <c r="AC185" i="3"/>
  <c r="AD185" i="3"/>
  <c r="AA186" i="3"/>
  <c r="AB186" i="3"/>
  <c r="AC186" i="3"/>
  <c r="AD186" i="3"/>
  <c r="AA187" i="3"/>
  <c r="AB187" i="3"/>
  <c r="AC187" i="3"/>
  <c r="AD187" i="3"/>
  <c r="AA188" i="3"/>
  <c r="AB188" i="3"/>
  <c r="AC188" i="3"/>
  <c r="AD188" i="3"/>
  <c r="AA189" i="3"/>
  <c r="AB189" i="3"/>
  <c r="AC189" i="3"/>
  <c r="AD189" i="3"/>
  <c r="AA190" i="3"/>
  <c r="AB190" i="3"/>
  <c r="AC190" i="3"/>
  <c r="AD190" i="3"/>
  <c r="AA191" i="3"/>
  <c r="AB191" i="3"/>
  <c r="AC191" i="3"/>
  <c r="AD191" i="3"/>
  <c r="AA192" i="3"/>
  <c r="AB192" i="3"/>
  <c r="AC192" i="3"/>
  <c r="AD192" i="3"/>
  <c r="AA193" i="3"/>
  <c r="AB193" i="3"/>
  <c r="AC193" i="3"/>
  <c r="AD193" i="3"/>
  <c r="AA194" i="3"/>
  <c r="AB194" i="3"/>
  <c r="AC194" i="3"/>
  <c r="AD194" i="3"/>
  <c r="AA195" i="3"/>
  <c r="AB195" i="3"/>
  <c r="AC195" i="3"/>
  <c r="AD195" i="3"/>
  <c r="AA196" i="3"/>
  <c r="AB196" i="3"/>
  <c r="AC196" i="3"/>
  <c r="AD196" i="3"/>
  <c r="AA197" i="3"/>
  <c r="AB197" i="3"/>
  <c r="AC197" i="3"/>
  <c r="AD197" i="3"/>
  <c r="AA198" i="3"/>
  <c r="AB198" i="3"/>
  <c r="AC198" i="3"/>
  <c r="AD198" i="3"/>
  <c r="AA199" i="3"/>
  <c r="AB199" i="3"/>
  <c r="AC199" i="3"/>
  <c r="AD199" i="3"/>
  <c r="AA200" i="3"/>
  <c r="AB200" i="3"/>
  <c r="AC200" i="3"/>
  <c r="AD200" i="3"/>
  <c r="AA201" i="3"/>
  <c r="AB201" i="3"/>
  <c r="AC201" i="3"/>
  <c r="AD201" i="3"/>
  <c r="AA202" i="3"/>
  <c r="AB202" i="3"/>
  <c r="AC202" i="3"/>
  <c r="AD202" i="3"/>
  <c r="AA203" i="3"/>
  <c r="AB203" i="3"/>
  <c r="AC203" i="3"/>
  <c r="AD203" i="3"/>
  <c r="AA204" i="3"/>
  <c r="AB204" i="3"/>
  <c r="AC204" i="3"/>
  <c r="AD204" i="3"/>
  <c r="AA205" i="3"/>
  <c r="AB205" i="3"/>
  <c r="AC205" i="3"/>
  <c r="AD205" i="3"/>
  <c r="AA206" i="3"/>
  <c r="AB206" i="3"/>
  <c r="AC206" i="3"/>
  <c r="AD206" i="3"/>
  <c r="AA207" i="3"/>
  <c r="AB207" i="3"/>
  <c r="AC207" i="3"/>
  <c r="AD207" i="3"/>
  <c r="AA208" i="3"/>
  <c r="AB208" i="3"/>
  <c r="AC208" i="3"/>
  <c r="AD208" i="3"/>
  <c r="AA209" i="3"/>
  <c r="AB209" i="3"/>
  <c r="AC209" i="3"/>
  <c r="AD209" i="3"/>
  <c r="AA210" i="3"/>
  <c r="AB210" i="3"/>
  <c r="AC210" i="3"/>
  <c r="AD210" i="3"/>
  <c r="AA211" i="3"/>
  <c r="AB211" i="3"/>
  <c r="AC211" i="3"/>
  <c r="AD211" i="3"/>
  <c r="AA212" i="3"/>
  <c r="AB212" i="3"/>
  <c r="AC212" i="3"/>
  <c r="AD212" i="3"/>
  <c r="AA213" i="3"/>
  <c r="AB213" i="3"/>
  <c r="AC213" i="3"/>
  <c r="AD213" i="3"/>
  <c r="AA214" i="3"/>
  <c r="AB214" i="3"/>
  <c r="AC214" i="3"/>
  <c r="AD214" i="3"/>
  <c r="AA215" i="3"/>
  <c r="AB215" i="3"/>
  <c r="AC215" i="3"/>
  <c r="AD215" i="3"/>
  <c r="AA216" i="3"/>
  <c r="AB216" i="3"/>
  <c r="AC216" i="3"/>
  <c r="AD216" i="3"/>
  <c r="AA217" i="3"/>
  <c r="AB217" i="3"/>
  <c r="AC217" i="3"/>
  <c r="AD217" i="3"/>
  <c r="AA218" i="3"/>
  <c r="AB218" i="3"/>
  <c r="AC218" i="3"/>
  <c r="AD218" i="3"/>
  <c r="AA219" i="3"/>
  <c r="AB219" i="3"/>
  <c r="AC219" i="3"/>
  <c r="AD219" i="3"/>
  <c r="AA220" i="3"/>
  <c r="AB220" i="3"/>
  <c r="AC220" i="3"/>
  <c r="AD220" i="3"/>
  <c r="AA221" i="3"/>
  <c r="AB221" i="3"/>
  <c r="AC221" i="3"/>
  <c r="AD221" i="3"/>
  <c r="AA222" i="3"/>
  <c r="AB222" i="3"/>
  <c r="AC222" i="3"/>
  <c r="AD222" i="3"/>
  <c r="AA223" i="3"/>
  <c r="AB223" i="3"/>
  <c r="AC223" i="3"/>
  <c r="AD223" i="3"/>
  <c r="AA224" i="3"/>
  <c r="AB224" i="3"/>
  <c r="AC224" i="3"/>
  <c r="AD224" i="3"/>
  <c r="AA225" i="3"/>
  <c r="AB225" i="3"/>
  <c r="AC225" i="3"/>
  <c r="AD225" i="3"/>
  <c r="AA226" i="3"/>
  <c r="AB226" i="3"/>
  <c r="AC226" i="3"/>
  <c r="AD226" i="3"/>
  <c r="AA227" i="3"/>
  <c r="AB227" i="3"/>
  <c r="AC227" i="3"/>
  <c r="AD227" i="3"/>
  <c r="AA228" i="3"/>
  <c r="AB228" i="3"/>
  <c r="AC228" i="3"/>
  <c r="AD228" i="3"/>
  <c r="AA229" i="3"/>
  <c r="AB229" i="3"/>
  <c r="AC229" i="3"/>
  <c r="AD229" i="3"/>
  <c r="AA230" i="3"/>
  <c r="AB230" i="3"/>
  <c r="AC230" i="3"/>
  <c r="AD230" i="3"/>
  <c r="AA231" i="3"/>
  <c r="AB231" i="3"/>
  <c r="AC231" i="3"/>
  <c r="AD231" i="3"/>
  <c r="AA232" i="3"/>
  <c r="AB232" i="3"/>
  <c r="AC232" i="3"/>
  <c r="AD232" i="3"/>
  <c r="AA233" i="3"/>
  <c r="AB233" i="3"/>
  <c r="AC233" i="3"/>
  <c r="AD233" i="3"/>
  <c r="AA234" i="3"/>
  <c r="AB234" i="3"/>
  <c r="AC234" i="3"/>
  <c r="AD234" i="3"/>
  <c r="AA235" i="3"/>
  <c r="AB235" i="3"/>
  <c r="AC235" i="3"/>
  <c r="AD235" i="3"/>
  <c r="AA236" i="3"/>
  <c r="AB236" i="3"/>
  <c r="AC236" i="3"/>
  <c r="AD236" i="3"/>
  <c r="AA237" i="3"/>
  <c r="AB237" i="3"/>
  <c r="AC237" i="3"/>
  <c r="AD237" i="3"/>
  <c r="AA238" i="3"/>
  <c r="AB238" i="3"/>
  <c r="AC238" i="3"/>
  <c r="AD238" i="3"/>
  <c r="AA239" i="3"/>
  <c r="AB239" i="3"/>
  <c r="AC239" i="3"/>
  <c r="AD239" i="3"/>
  <c r="AA240" i="3"/>
  <c r="AB240" i="3"/>
  <c r="AC240" i="3"/>
  <c r="AD240" i="3"/>
  <c r="AA241" i="3"/>
  <c r="AB241" i="3"/>
  <c r="AC241" i="3"/>
  <c r="AD241" i="3"/>
  <c r="AA242" i="3"/>
  <c r="AB242" i="3"/>
  <c r="AC242" i="3"/>
  <c r="AD242" i="3"/>
  <c r="AA243" i="3"/>
  <c r="AB243" i="3"/>
  <c r="AC243" i="3"/>
  <c r="AD243" i="3"/>
  <c r="AA244" i="3"/>
  <c r="AB244" i="3"/>
  <c r="AC244" i="3"/>
  <c r="AD244" i="3"/>
  <c r="AA245" i="3"/>
  <c r="AB245" i="3"/>
  <c r="AC245" i="3"/>
  <c r="AD245" i="3"/>
  <c r="AA246" i="3"/>
  <c r="AB246" i="3"/>
  <c r="AC246" i="3"/>
  <c r="AD246" i="3"/>
  <c r="AA247" i="3"/>
  <c r="AB247" i="3"/>
  <c r="AC247" i="3"/>
  <c r="AD247" i="3"/>
  <c r="AA248" i="3"/>
  <c r="AB248" i="3"/>
  <c r="AC248" i="3"/>
  <c r="AD248" i="3"/>
  <c r="AA249" i="3"/>
  <c r="AB249" i="3"/>
  <c r="AC249" i="3"/>
  <c r="AD249" i="3"/>
  <c r="AA250" i="3"/>
  <c r="AB250" i="3"/>
  <c r="AC250" i="3"/>
  <c r="AD250" i="3"/>
  <c r="AA251" i="3"/>
  <c r="AB251" i="3"/>
  <c r="AC251" i="3"/>
  <c r="AD251" i="3"/>
  <c r="AA252" i="3"/>
  <c r="AB252" i="3"/>
  <c r="AC252" i="3"/>
  <c r="AD252" i="3"/>
  <c r="AA253" i="3"/>
  <c r="AB253" i="3"/>
  <c r="AC253" i="3"/>
  <c r="AD253" i="3"/>
  <c r="AA254" i="3"/>
  <c r="AB254" i="3"/>
  <c r="AC254" i="3"/>
  <c r="AD254" i="3"/>
  <c r="AA255" i="3"/>
  <c r="AB255" i="3"/>
  <c r="AC255" i="3"/>
  <c r="AD255" i="3"/>
  <c r="AA256" i="3"/>
  <c r="AB256" i="3"/>
  <c r="AC256" i="3"/>
  <c r="AD256" i="3"/>
  <c r="AA257" i="3"/>
  <c r="AB257" i="3"/>
  <c r="AC257" i="3"/>
  <c r="AD257" i="3"/>
  <c r="AA258" i="3"/>
  <c r="AB258" i="3"/>
  <c r="AC258" i="3"/>
  <c r="AD258" i="3"/>
  <c r="AA259" i="3"/>
  <c r="AB259" i="3"/>
  <c r="AC259" i="3"/>
  <c r="AD259" i="3"/>
  <c r="AA260" i="3"/>
  <c r="AB260" i="3"/>
  <c r="AC260" i="3"/>
  <c r="AD260" i="3"/>
  <c r="AA261" i="3"/>
  <c r="AB261" i="3"/>
  <c r="AC261" i="3"/>
  <c r="AD261" i="3"/>
  <c r="AA262" i="3"/>
  <c r="AB262" i="3"/>
  <c r="AC262" i="3"/>
  <c r="AD262" i="3"/>
  <c r="AA263" i="3"/>
  <c r="AB263" i="3"/>
  <c r="AC263" i="3"/>
  <c r="AD263" i="3"/>
  <c r="AA264" i="3"/>
  <c r="AB264" i="3"/>
  <c r="AC264" i="3"/>
  <c r="AD264" i="3"/>
  <c r="AA265" i="3"/>
  <c r="AB265" i="3"/>
  <c r="AC265" i="3"/>
  <c r="AD265" i="3"/>
  <c r="AA266" i="3"/>
  <c r="AB266" i="3"/>
  <c r="AC266" i="3"/>
  <c r="AD266" i="3"/>
  <c r="AA267" i="3"/>
  <c r="AB267" i="3"/>
  <c r="AC267" i="3"/>
  <c r="AD267" i="3"/>
  <c r="AA268" i="3"/>
  <c r="AB268" i="3"/>
  <c r="AC268" i="3"/>
  <c r="AD268" i="3"/>
  <c r="AA269" i="3"/>
  <c r="AB269" i="3"/>
  <c r="AC269" i="3"/>
  <c r="AD269" i="3"/>
  <c r="AA270" i="3"/>
  <c r="AB270" i="3"/>
  <c r="AC270" i="3"/>
  <c r="AD270" i="3"/>
  <c r="AA271" i="3"/>
  <c r="AB271" i="3"/>
  <c r="AC271" i="3"/>
  <c r="AD271" i="3"/>
  <c r="AA272" i="3"/>
  <c r="AB272" i="3"/>
  <c r="AC272" i="3"/>
  <c r="AD272" i="3"/>
  <c r="AA273" i="3"/>
  <c r="AB273" i="3"/>
  <c r="AC273" i="3"/>
  <c r="AD273" i="3"/>
  <c r="AA274" i="3"/>
  <c r="AB274" i="3"/>
  <c r="AC274" i="3"/>
  <c r="AD274" i="3"/>
  <c r="AA275" i="3"/>
  <c r="AB275" i="3"/>
  <c r="AC275" i="3"/>
  <c r="AD275" i="3"/>
  <c r="AA276" i="3"/>
  <c r="AB276" i="3"/>
  <c r="AC276" i="3"/>
  <c r="AD276" i="3"/>
  <c r="AA277" i="3"/>
  <c r="AB277" i="3"/>
  <c r="AC277" i="3"/>
  <c r="AD277" i="3"/>
  <c r="AA278" i="3"/>
  <c r="AB278" i="3"/>
  <c r="AC278" i="3"/>
  <c r="AD278" i="3"/>
  <c r="AA279" i="3"/>
  <c r="AB279" i="3"/>
  <c r="AC279" i="3"/>
  <c r="AD279" i="3"/>
  <c r="AA280" i="3"/>
  <c r="AB280" i="3"/>
  <c r="AC280" i="3"/>
  <c r="AD280" i="3"/>
  <c r="AA281" i="3"/>
  <c r="AB281" i="3"/>
  <c r="AC281" i="3"/>
  <c r="AD281" i="3"/>
  <c r="AA282" i="3"/>
  <c r="AB282" i="3"/>
  <c r="AC282" i="3"/>
  <c r="AD282" i="3"/>
  <c r="AA283" i="3"/>
  <c r="AB283" i="3"/>
  <c r="AC283" i="3"/>
  <c r="AD283" i="3"/>
  <c r="AA284" i="3"/>
  <c r="AB284" i="3"/>
  <c r="AC284" i="3"/>
  <c r="AD284" i="3"/>
  <c r="AA285" i="3"/>
  <c r="AB285" i="3"/>
  <c r="AC285" i="3"/>
  <c r="AD285" i="3"/>
  <c r="AA286" i="3"/>
  <c r="AB286" i="3"/>
  <c r="AC286" i="3"/>
  <c r="AD286" i="3"/>
  <c r="AA287" i="3"/>
  <c r="AB287" i="3"/>
  <c r="AC287" i="3"/>
  <c r="AD287" i="3"/>
  <c r="AA288" i="3"/>
  <c r="AB288" i="3"/>
  <c r="AC288" i="3"/>
  <c r="AD288" i="3"/>
  <c r="AA289" i="3"/>
  <c r="AB289" i="3"/>
  <c r="AC289" i="3"/>
  <c r="AD289" i="3"/>
  <c r="AA290" i="3"/>
  <c r="AB290" i="3"/>
  <c r="AC290" i="3"/>
  <c r="AD290" i="3"/>
  <c r="AA291" i="3"/>
  <c r="AB291" i="3"/>
  <c r="AC291" i="3"/>
  <c r="AD291" i="3"/>
  <c r="AA292" i="3"/>
  <c r="AB292" i="3"/>
  <c r="AC292" i="3"/>
  <c r="AD292" i="3"/>
  <c r="AA293" i="3"/>
  <c r="AB293" i="3"/>
  <c r="AC293" i="3"/>
  <c r="AD293" i="3"/>
  <c r="AA294" i="3"/>
  <c r="AB294" i="3"/>
  <c r="AC294" i="3"/>
  <c r="AD294" i="3"/>
  <c r="AA295" i="3"/>
  <c r="AB295" i="3"/>
  <c r="AC295" i="3"/>
  <c r="AD295" i="3"/>
  <c r="AA296" i="3"/>
  <c r="AB296" i="3"/>
  <c r="AC296" i="3"/>
  <c r="AD296" i="3"/>
  <c r="AA297" i="3"/>
  <c r="AB297" i="3"/>
  <c r="AC297" i="3"/>
  <c r="AD297" i="3"/>
  <c r="AA298" i="3"/>
  <c r="AB298" i="3"/>
  <c r="AC298" i="3"/>
  <c r="AD298" i="3"/>
  <c r="AA299" i="3"/>
  <c r="AB299" i="3"/>
  <c r="AC299" i="3"/>
  <c r="AD299" i="3"/>
  <c r="AA300" i="3"/>
  <c r="AB300" i="3"/>
  <c r="AC300" i="3"/>
  <c r="AD300" i="3"/>
  <c r="AA301" i="3"/>
  <c r="AB301" i="3"/>
  <c r="AC301" i="3"/>
  <c r="AD301" i="3"/>
  <c r="AA302" i="3"/>
  <c r="AB302" i="3"/>
  <c r="AC302" i="3"/>
  <c r="AD302" i="3"/>
  <c r="AA303" i="3"/>
  <c r="AB303" i="3"/>
  <c r="AC303" i="3"/>
  <c r="AD303" i="3"/>
  <c r="AA304" i="3"/>
  <c r="AB304" i="3"/>
  <c r="AC304" i="3"/>
  <c r="AD304" i="3"/>
  <c r="AA305" i="3"/>
  <c r="AB305" i="3"/>
  <c r="AC305" i="3"/>
  <c r="AD305" i="3"/>
  <c r="AA306" i="3"/>
  <c r="AB306" i="3"/>
  <c r="AC306" i="3"/>
  <c r="AD306" i="3"/>
  <c r="AA307" i="3"/>
  <c r="AB307" i="3"/>
  <c r="AC307" i="3"/>
  <c r="AD307" i="3"/>
  <c r="AA308" i="3"/>
  <c r="AB308" i="3"/>
  <c r="AC308" i="3"/>
  <c r="AD308" i="3"/>
  <c r="AA309" i="3"/>
  <c r="AB309" i="3"/>
  <c r="AC309" i="3"/>
  <c r="AD309" i="3"/>
  <c r="AA310" i="3"/>
  <c r="AB310" i="3"/>
  <c r="AC310" i="3"/>
  <c r="AD310" i="3"/>
  <c r="AA311" i="3"/>
  <c r="AB311" i="3"/>
  <c r="AC311" i="3"/>
  <c r="AD311" i="3"/>
  <c r="AA312" i="3"/>
  <c r="AB312" i="3"/>
  <c r="AC312" i="3"/>
  <c r="AD312" i="3"/>
  <c r="AA313" i="3"/>
  <c r="AB313" i="3"/>
  <c r="AC313" i="3"/>
  <c r="AD313" i="3"/>
  <c r="AA314" i="3"/>
  <c r="AB314" i="3"/>
  <c r="AC314" i="3"/>
  <c r="AD314" i="3"/>
  <c r="AA315" i="3"/>
  <c r="AB315" i="3"/>
  <c r="AC315" i="3"/>
  <c r="AD315" i="3"/>
  <c r="AA316" i="3"/>
  <c r="AB316" i="3"/>
  <c r="AC316" i="3"/>
  <c r="AD316" i="3"/>
  <c r="AA317" i="3"/>
  <c r="AB317" i="3"/>
  <c r="AC317" i="3"/>
  <c r="AD317" i="3"/>
  <c r="AA318" i="3"/>
  <c r="AB318" i="3"/>
  <c r="AC318" i="3"/>
  <c r="AD318" i="3"/>
  <c r="AA319" i="3"/>
  <c r="AB319" i="3"/>
  <c r="AC319" i="3"/>
  <c r="AD319" i="3"/>
  <c r="AA320" i="3"/>
  <c r="AB320" i="3"/>
  <c r="AC320" i="3"/>
  <c r="AD320" i="3"/>
  <c r="AA321" i="3"/>
  <c r="AB321" i="3"/>
  <c r="AC321" i="3"/>
  <c r="AD321" i="3"/>
  <c r="AA322" i="3"/>
  <c r="AB322" i="3"/>
  <c r="AC322" i="3"/>
  <c r="AD322" i="3"/>
  <c r="AA323" i="3"/>
  <c r="AB323" i="3"/>
  <c r="AC323" i="3"/>
  <c r="AD323" i="3"/>
  <c r="AA324" i="3"/>
  <c r="AB324" i="3"/>
  <c r="AC324" i="3"/>
  <c r="AD324" i="3"/>
  <c r="AA325" i="3"/>
  <c r="AB325" i="3"/>
  <c r="AC325" i="3"/>
  <c r="AD325" i="3"/>
  <c r="AA326" i="3"/>
  <c r="AB326" i="3"/>
  <c r="AC326" i="3"/>
  <c r="AD326" i="3"/>
  <c r="AA327" i="3"/>
  <c r="AB327" i="3"/>
  <c r="AC327" i="3"/>
  <c r="AD327" i="3"/>
  <c r="AA328" i="3"/>
  <c r="AB328" i="3"/>
  <c r="AC328" i="3"/>
  <c r="AD328" i="3"/>
  <c r="AA329" i="3"/>
  <c r="AB329" i="3"/>
  <c r="AC329" i="3"/>
  <c r="AD329" i="3"/>
  <c r="AA330" i="3"/>
  <c r="AB330" i="3"/>
  <c r="AC330" i="3"/>
  <c r="AD330" i="3"/>
  <c r="AA331" i="3"/>
  <c r="AB331" i="3"/>
  <c r="AC331" i="3"/>
  <c r="AD331" i="3"/>
  <c r="AA332" i="3"/>
  <c r="AB332" i="3"/>
  <c r="AC332" i="3"/>
  <c r="AD332" i="3"/>
  <c r="AA333" i="3"/>
  <c r="AB333" i="3"/>
  <c r="AC333" i="3"/>
  <c r="AD333" i="3"/>
  <c r="AA334" i="3"/>
  <c r="AB334" i="3"/>
  <c r="AC334" i="3"/>
  <c r="AD334" i="3"/>
  <c r="AA335" i="3"/>
  <c r="AB335" i="3"/>
  <c r="AC335" i="3"/>
  <c r="AD335" i="3"/>
  <c r="AA336" i="3"/>
  <c r="AB336" i="3"/>
  <c r="AC336" i="3"/>
  <c r="AD336" i="3"/>
  <c r="AA337" i="3"/>
  <c r="AB337" i="3"/>
  <c r="AC337" i="3"/>
  <c r="AD337" i="3"/>
  <c r="AA338" i="3"/>
  <c r="AB338" i="3"/>
  <c r="AC338" i="3"/>
  <c r="AD338" i="3"/>
  <c r="AA339" i="3"/>
  <c r="AB339" i="3"/>
  <c r="AC339" i="3"/>
  <c r="AD339" i="3"/>
  <c r="AA340" i="3"/>
  <c r="AB340" i="3"/>
  <c r="AC340" i="3"/>
  <c r="AD340" i="3"/>
  <c r="AA341" i="3"/>
  <c r="AB341" i="3"/>
  <c r="AC341" i="3"/>
  <c r="AD341" i="3"/>
  <c r="AA342" i="3"/>
  <c r="AB342" i="3"/>
  <c r="AC342" i="3"/>
  <c r="AD342" i="3"/>
  <c r="AA343" i="3"/>
  <c r="AB343" i="3"/>
  <c r="AC343" i="3"/>
  <c r="AD343" i="3"/>
  <c r="AA344" i="3"/>
  <c r="AB344" i="3"/>
  <c r="AC344" i="3"/>
  <c r="AD344" i="3"/>
  <c r="AA345" i="3"/>
  <c r="AB345" i="3"/>
  <c r="AC345" i="3"/>
  <c r="AD345" i="3"/>
  <c r="AA346" i="3"/>
  <c r="AB346" i="3"/>
  <c r="AC346" i="3"/>
  <c r="AD346" i="3"/>
  <c r="AA347" i="3"/>
  <c r="AB347" i="3"/>
  <c r="AC347" i="3"/>
  <c r="AD347" i="3"/>
  <c r="AA348" i="3"/>
  <c r="AB348" i="3"/>
  <c r="AC348" i="3"/>
  <c r="AD348" i="3"/>
  <c r="AA349" i="3"/>
  <c r="AB349" i="3"/>
  <c r="AC349" i="3"/>
  <c r="AD349" i="3"/>
  <c r="AA350" i="3"/>
  <c r="AB350" i="3"/>
  <c r="AC350" i="3"/>
  <c r="AD350" i="3"/>
  <c r="AA351" i="3"/>
  <c r="AB351" i="3"/>
  <c r="AC351" i="3"/>
  <c r="AD351" i="3"/>
  <c r="AA352" i="3"/>
  <c r="AB352" i="3"/>
  <c r="AC352" i="3"/>
  <c r="AD352" i="3"/>
  <c r="AA353" i="3"/>
  <c r="AB353" i="3"/>
  <c r="AC353" i="3"/>
  <c r="AD353" i="3"/>
  <c r="AA354" i="3"/>
  <c r="AB354" i="3"/>
  <c r="AC354" i="3"/>
  <c r="AD354" i="3"/>
  <c r="AA355" i="3"/>
  <c r="AB355" i="3"/>
  <c r="AC355" i="3"/>
  <c r="AD355" i="3"/>
  <c r="AA356" i="3"/>
  <c r="AB356" i="3"/>
  <c r="AC356" i="3"/>
  <c r="AD356" i="3"/>
  <c r="AA357" i="3"/>
  <c r="AB357" i="3"/>
  <c r="AC357" i="3"/>
  <c r="AD357" i="3"/>
  <c r="AA358" i="3"/>
  <c r="AB358" i="3"/>
  <c r="AC358" i="3"/>
  <c r="AD358" i="3"/>
  <c r="AA359" i="3"/>
  <c r="AB359" i="3"/>
  <c r="AC359" i="3"/>
  <c r="AD359" i="3"/>
  <c r="AA360" i="3"/>
  <c r="AB360" i="3"/>
  <c r="AC360" i="3"/>
  <c r="AD360" i="3"/>
  <c r="AA361" i="3"/>
  <c r="AB361" i="3"/>
  <c r="AC361" i="3"/>
  <c r="AD361" i="3"/>
  <c r="AA362" i="3"/>
  <c r="AB362" i="3"/>
  <c r="AC362" i="3"/>
  <c r="AD362" i="3"/>
  <c r="AA363" i="3"/>
  <c r="AB363" i="3"/>
  <c r="AC363" i="3"/>
  <c r="AD363" i="3"/>
  <c r="AA364" i="3"/>
  <c r="AB364" i="3"/>
  <c r="AC364" i="3"/>
  <c r="AD364" i="3"/>
  <c r="AA365" i="3"/>
  <c r="AB365" i="3"/>
  <c r="AC365" i="3"/>
  <c r="AD365" i="3"/>
  <c r="AA366" i="3"/>
  <c r="AB366" i="3"/>
  <c r="AC366" i="3"/>
  <c r="AD366" i="3"/>
  <c r="AA367" i="3"/>
  <c r="AB367" i="3"/>
  <c r="AC367" i="3"/>
  <c r="AD367" i="3"/>
  <c r="AA368" i="3"/>
  <c r="AB368" i="3"/>
  <c r="AC368" i="3"/>
  <c r="AD368" i="3"/>
  <c r="AA369" i="3"/>
  <c r="AB369" i="3"/>
  <c r="AC369" i="3"/>
  <c r="AD369" i="3"/>
  <c r="AA370" i="3"/>
  <c r="AB370" i="3"/>
  <c r="AC370" i="3"/>
  <c r="AD370" i="3"/>
  <c r="AA371" i="3"/>
  <c r="AB371" i="3"/>
  <c r="AC371" i="3"/>
  <c r="AD371" i="3"/>
  <c r="AA372" i="3"/>
  <c r="AB372" i="3"/>
  <c r="AC372" i="3"/>
  <c r="AD372" i="3"/>
  <c r="AA373" i="3"/>
  <c r="AB373" i="3"/>
  <c r="AC373" i="3"/>
  <c r="AD373" i="3"/>
  <c r="AA374" i="3"/>
  <c r="AB374" i="3"/>
  <c r="AC374" i="3"/>
  <c r="AD374" i="3"/>
  <c r="AA375" i="3"/>
  <c r="AB375" i="3"/>
  <c r="AC375" i="3"/>
  <c r="AD375" i="3"/>
  <c r="AA376" i="3"/>
  <c r="AB376" i="3"/>
  <c r="AC376" i="3"/>
  <c r="AD376" i="3"/>
  <c r="AA377" i="3"/>
  <c r="AB377" i="3"/>
  <c r="AC377" i="3"/>
  <c r="AD377" i="3"/>
  <c r="AA378" i="3"/>
  <c r="AB378" i="3"/>
  <c r="AC378" i="3"/>
  <c r="AD378" i="3"/>
  <c r="AA379" i="3"/>
  <c r="AB379" i="3"/>
  <c r="AC379" i="3"/>
  <c r="AD379" i="3"/>
  <c r="AA380" i="3"/>
  <c r="AB380" i="3"/>
  <c r="AC380" i="3"/>
  <c r="AD380" i="3"/>
  <c r="AA381" i="3"/>
  <c r="AB381" i="3"/>
  <c r="AC381" i="3"/>
  <c r="AD381" i="3"/>
  <c r="AA382" i="3"/>
  <c r="AB382" i="3"/>
  <c r="AC382" i="3"/>
  <c r="AD382" i="3"/>
  <c r="AA383" i="3"/>
  <c r="AB383" i="3"/>
  <c r="AC383" i="3"/>
  <c r="AD383" i="3"/>
  <c r="AA384" i="3"/>
  <c r="AB384" i="3"/>
  <c r="AC384" i="3"/>
  <c r="AD384" i="3"/>
  <c r="AA385" i="3"/>
  <c r="AB385" i="3"/>
  <c r="AC385" i="3"/>
  <c r="AD385" i="3"/>
  <c r="AA386" i="3"/>
  <c r="AB386" i="3"/>
  <c r="AC386" i="3"/>
  <c r="AD386" i="3"/>
  <c r="AA387" i="3"/>
  <c r="AB387" i="3"/>
  <c r="AC387" i="3"/>
  <c r="AD387" i="3"/>
  <c r="AA388" i="3"/>
  <c r="AB388" i="3"/>
  <c r="AC388" i="3"/>
  <c r="AD388" i="3"/>
  <c r="AA389" i="3"/>
  <c r="AB389" i="3"/>
  <c r="AC389" i="3"/>
  <c r="AD389" i="3"/>
  <c r="AA390" i="3"/>
  <c r="AB390" i="3"/>
  <c r="AC390" i="3"/>
  <c r="AD390" i="3"/>
  <c r="AA391" i="3"/>
  <c r="AB391" i="3"/>
  <c r="AC391" i="3"/>
  <c r="AD391" i="3"/>
  <c r="AA392" i="3"/>
  <c r="AB392" i="3"/>
  <c r="AC392" i="3"/>
  <c r="AD392" i="3"/>
  <c r="AA393" i="3"/>
  <c r="AB393" i="3"/>
  <c r="AC393" i="3"/>
  <c r="AD393" i="3"/>
  <c r="AA394" i="3"/>
  <c r="AB394" i="3"/>
  <c r="AC394" i="3"/>
  <c r="AD394" i="3"/>
  <c r="AA395" i="3"/>
  <c r="AB395" i="3"/>
  <c r="AC395" i="3"/>
  <c r="AD395" i="3"/>
  <c r="AA396" i="3"/>
  <c r="AB396" i="3"/>
  <c r="AC396" i="3"/>
  <c r="AD396" i="3"/>
  <c r="AA397" i="3"/>
  <c r="AB397" i="3"/>
  <c r="AC397" i="3"/>
  <c r="AD397" i="3"/>
  <c r="AA398" i="3"/>
  <c r="AB398" i="3"/>
  <c r="AC398" i="3"/>
  <c r="AD398" i="3"/>
  <c r="AA399" i="3"/>
  <c r="AB399" i="3"/>
  <c r="AC399" i="3"/>
  <c r="AD399" i="3"/>
  <c r="AA400" i="3"/>
  <c r="AB400" i="3"/>
  <c r="AC400" i="3"/>
  <c r="AD400" i="3"/>
  <c r="AA401" i="3"/>
  <c r="AB401" i="3"/>
  <c r="AC401" i="3"/>
  <c r="AD401" i="3"/>
  <c r="AA402" i="3"/>
  <c r="AB402" i="3"/>
  <c r="AC402" i="3"/>
  <c r="AD402" i="3"/>
  <c r="AA403" i="3"/>
  <c r="AB403" i="3"/>
  <c r="AC403" i="3"/>
  <c r="AD403" i="3"/>
  <c r="AA404" i="3"/>
  <c r="AB404" i="3"/>
  <c r="AC404" i="3"/>
  <c r="AD404" i="3"/>
  <c r="AA405" i="3"/>
  <c r="AB405" i="3"/>
  <c r="AC405" i="3"/>
  <c r="AD405" i="3"/>
  <c r="AA406" i="3"/>
  <c r="AB406" i="3"/>
  <c r="AC406" i="3"/>
  <c r="AD406" i="3"/>
  <c r="AA407" i="3"/>
  <c r="AB407" i="3"/>
  <c r="AC407" i="3"/>
  <c r="AD407" i="3"/>
  <c r="AA408" i="3"/>
  <c r="AB408" i="3"/>
  <c r="AC408" i="3"/>
  <c r="AD408" i="3"/>
  <c r="AA409" i="3"/>
  <c r="AB409" i="3"/>
  <c r="AC409" i="3"/>
  <c r="AD409" i="3"/>
  <c r="AA410" i="3"/>
  <c r="AB410" i="3"/>
  <c r="AC410" i="3"/>
  <c r="AD410" i="3"/>
  <c r="AA411" i="3"/>
  <c r="AB411" i="3"/>
  <c r="AC411" i="3"/>
  <c r="AD411" i="3"/>
  <c r="AA412" i="3"/>
  <c r="AB412" i="3"/>
  <c r="AC412" i="3"/>
  <c r="AD412" i="3"/>
  <c r="AA413" i="3"/>
  <c r="AB413" i="3"/>
  <c r="AC413" i="3"/>
  <c r="AD413" i="3"/>
  <c r="AA414" i="3"/>
  <c r="AB414" i="3"/>
  <c r="AC414" i="3"/>
  <c r="AD414" i="3"/>
  <c r="AA415" i="3"/>
  <c r="AB415" i="3"/>
  <c r="AC415" i="3"/>
  <c r="AD415" i="3"/>
  <c r="AA416" i="3"/>
  <c r="AB416" i="3"/>
  <c r="AC416" i="3"/>
  <c r="AD416" i="3"/>
  <c r="AA417" i="3"/>
  <c r="AB417" i="3"/>
  <c r="AC417" i="3"/>
  <c r="AD417" i="3"/>
  <c r="AA418" i="3"/>
  <c r="AB418" i="3"/>
  <c r="AC418" i="3"/>
  <c r="AD418" i="3"/>
  <c r="AA419" i="3"/>
  <c r="AB419" i="3"/>
  <c r="AC419" i="3"/>
  <c r="AD419" i="3"/>
  <c r="AA420" i="3"/>
  <c r="AB420" i="3"/>
  <c r="AC420" i="3"/>
  <c r="AD420" i="3"/>
  <c r="AA421" i="3"/>
  <c r="AB421" i="3"/>
  <c r="AC421" i="3"/>
  <c r="AD421" i="3"/>
  <c r="AA422" i="3"/>
  <c r="AB422" i="3"/>
  <c r="AC422" i="3"/>
  <c r="AD422" i="3"/>
  <c r="AA423" i="3"/>
  <c r="AB423" i="3"/>
  <c r="AC423" i="3"/>
  <c r="AD423" i="3"/>
  <c r="AA424" i="3"/>
  <c r="AB424" i="3"/>
  <c r="AC424" i="3"/>
  <c r="AD424" i="3"/>
  <c r="AA425" i="3"/>
  <c r="AB425" i="3"/>
  <c r="AC425" i="3"/>
  <c r="AD425" i="3"/>
  <c r="AA426" i="3"/>
  <c r="AB426" i="3"/>
  <c r="AC426" i="3"/>
  <c r="AD426" i="3"/>
  <c r="AA427" i="3"/>
  <c r="AB427" i="3"/>
  <c r="AC427" i="3"/>
  <c r="AD427" i="3"/>
  <c r="AA428" i="3"/>
  <c r="AB428" i="3"/>
  <c r="AC428" i="3"/>
  <c r="AD428" i="3"/>
  <c r="AA429" i="3"/>
  <c r="AB429" i="3"/>
  <c r="AC429" i="3"/>
  <c r="AD429" i="3"/>
  <c r="AA430" i="3"/>
  <c r="AB430" i="3"/>
  <c r="AC430" i="3"/>
  <c r="AD430" i="3"/>
  <c r="AA431" i="3"/>
  <c r="AB431" i="3"/>
  <c r="AC431" i="3"/>
  <c r="AD431" i="3"/>
  <c r="AA432" i="3"/>
  <c r="AB432" i="3"/>
  <c r="AC432" i="3"/>
  <c r="AD432" i="3"/>
  <c r="AA433" i="3"/>
  <c r="AB433" i="3"/>
  <c r="AC433" i="3"/>
  <c r="AD433" i="3"/>
  <c r="AA434" i="3"/>
  <c r="AB434" i="3"/>
  <c r="AC434" i="3"/>
  <c r="AD434" i="3"/>
  <c r="AA435" i="3"/>
  <c r="AB435" i="3"/>
  <c r="AC435" i="3"/>
  <c r="AD435" i="3"/>
  <c r="AA436" i="3"/>
  <c r="AB436" i="3"/>
  <c r="AC436" i="3"/>
  <c r="AD436" i="3"/>
  <c r="AA437" i="3"/>
  <c r="AB437" i="3"/>
  <c r="AC437" i="3"/>
  <c r="AD437" i="3"/>
  <c r="AA438" i="3"/>
  <c r="AB438" i="3"/>
  <c r="AC438" i="3"/>
  <c r="AD438" i="3"/>
  <c r="AA439" i="3"/>
  <c r="AB439" i="3"/>
  <c r="AC439" i="3"/>
  <c r="AD439" i="3"/>
  <c r="AA440" i="3"/>
  <c r="AB440" i="3"/>
  <c r="AC440" i="3"/>
  <c r="AD440" i="3"/>
  <c r="AA441" i="3"/>
  <c r="AB441" i="3"/>
  <c r="AC441" i="3"/>
  <c r="AD441" i="3"/>
  <c r="AA442" i="3"/>
  <c r="AB442" i="3"/>
  <c r="AC442" i="3"/>
  <c r="AD442" i="3"/>
  <c r="AA443" i="3"/>
  <c r="AB443" i="3"/>
  <c r="AC443" i="3"/>
  <c r="AD443" i="3"/>
  <c r="AA444" i="3"/>
  <c r="AB444" i="3"/>
  <c r="AC444" i="3"/>
  <c r="AD444" i="3"/>
  <c r="AA445" i="3"/>
  <c r="AB445" i="3"/>
  <c r="AC445" i="3"/>
  <c r="AD445" i="3"/>
  <c r="AA446" i="3"/>
  <c r="AB446" i="3"/>
  <c r="AC446" i="3"/>
  <c r="AD446" i="3"/>
  <c r="AA447" i="3"/>
  <c r="AB447" i="3"/>
  <c r="AC447" i="3"/>
  <c r="AD447" i="3"/>
  <c r="AA448" i="3"/>
  <c r="AB448" i="3"/>
  <c r="AC448" i="3"/>
  <c r="AD448" i="3"/>
  <c r="AA449" i="3"/>
  <c r="AB449" i="3"/>
  <c r="AC449" i="3"/>
  <c r="AD449" i="3"/>
  <c r="AA450" i="3"/>
  <c r="AB450" i="3"/>
  <c r="AC450" i="3"/>
  <c r="AD450" i="3"/>
  <c r="AA451" i="3"/>
  <c r="AB451" i="3"/>
  <c r="AC451" i="3"/>
  <c r="AD451" i="3"/>
  <c r="AA452" i="3"/>
  <c r="AB452" i="3"/>
  <c r="AC452" i="3"/>
  <c r="AD452" i="3"/>
  <c r="AA453" i="3"/>
  <c r="AB453" i="3"/>
  <c r="AC453" i="3"/>
  <c r="AD453" i="3"/>
  <c r="AA454" i="3"/>
  <c r="AB454" i="3"/>
  <c r="AC454" i="3"/>
  <c r="AD454" i="3"/>
  <c r="AA455" i="3"/>
  <c r="AB455" i="3"/>
  <c r="AC455" i="3"/>
  <c r="AD455" i="3"/>
  <c r="AA456" i="3"/>
  <c r="AB456" i="3"/>
  <c r="AC456" i="3"/>
  <c r="AD456" i="3"/>
  <c r="AA457" i="3"/>
  <c r="AB457" i="3"/>
  <c r="AC457" i="3"/>
  <c r="AD457" i="3"/>
  <c r="AA458" i="3"/>
  <c r="AB458" i="3"/>
  <c r="AC458" i="3"/>
  <c r="AD458" i="3"/>
  <c r="AA459" i="3"/>
  <c r="AB459" i="3"/>
  <c r="AC459" i="3"/>
  <c r="AD459" i="3"/>
  <c r="AA460" i="3"/>
  <c r="AB460" i="3"/>
  <c r="AC460" i="3"/>
  <c r="AD460" i="3"/>
  <c r="AA461" i="3"/>
  <c r="AB461" i="3"/>
  <c r="AC461" i="3"/>
  <c r="AD461" i="3"/>
  <c r="AA462" i="3"/>
  <c r="AB462" i="3"/>
  <c r="AC462" i="3"/>
  <c r="AD462" i="3"/>
  <c r="AA463" i="3"/>
  <c r="AB463" i="3"/>
  <c r="AC463" i="3"/>
  <c r="AD463" i="3"/>
  <c r="AA464" i="3"/>
  <c r="AB464" i="3"/>
  <c r="AC464" i="3"/>
  <c r="AD464" i="3"/>
  <c r="AA465" i="3"/>
  <c r="AB465" i="3"/>
  <c r="AC465" i="3"/>
  <c r="AD465" i="3"/>
  <c r="AA466" i="3"/>
  <c r="AB466" i="3"/>
  <c r="AC466" i="3"/>
  <c r="AD466" i="3"/>
  <c r="AA467" i="3"/>
  <c r="AB467" i="3"/>
  <c r="AC467" i="3"/>
  <c r="AD467" i="3"/>
  <c r="AA468" i="3"/>
  <c r="AB468" i="3"/>
  <c r="AC468" i="3"/>
  <c r="AD468" i="3"/>
  <c r="AA469" i="3"/>
  <c r="AB469" i="3"/>
  <c r="AC469" i="3"/>
  <c r="AD469" i="3"/>
  <c r="AA470" i="3"/>
  <c r="AB470" i="3"/>
  <c r="AC470" i="3"/>
  <c r="AD470" i="3"/>
  <c r="AA471" i="3"/>
  <c r="AB471" i="3"/>
  <c r="AC471" i="3"/>
  <c r="AD471" i="3"/>
  <c r="AA472" i="3"/>
  <c r="AB472" i="3"/>
  <c r="AC472" i="3"/>
  <c r="AD472" i="3"/>
  <c r="AA473" i="3"/>
  <c r="AB473" i="3"/>
  <c r="AC473" i="3"/>
  <c r="AD473" i="3"/>
  <c r="AA474" i="3"/>
  <c r="AB474" i="3"/>
  <c r="AC474" i="3"/>
  <c r="AD474" i="3"/>
  <c r="AA475" i="3"/>
  <c r="AB475" i="3"/>
  <c r="AC475" i="3"/>
  <c r="AD475" i="3"/>
  <c r="AA476" i="3"/>
  <c r="AB476" i="3"/>
  <c r="AC476" i="3"/>
  <c r="AD476" i="3"/>
  <c r="AA477" i="3"/>
  <c r="AB477" i="3"/>
  <c r="AC477" i="3"/>
  <c r="AD477" i="3"/>
  <c r="AA478" i="3"/>
  <c r="AB478" i="3"/>
  <c r="AC478" i="3"/>
  <c r="AD478" i="3"/>
  <c r="AA479" i="3"/>
  <c r="AB479" i="3"/>
  <c r="AC479" i="3"/>
  <c r="AD479" i="3"/>
  <c r="AA480" i="3"/>
  <c r="AB480" i="3"/>
  <c r="AC480" i="3"/>
  <c r="AD480" i="3"/>
  <c r="AA481" i="3"/>
  <c r="AB481" i="3"/>
  <c r="AC481" i="3"/>
  <c r="AD481" i="3"/>
  <c r="AA482" i="3"/>
  <c r="AB482" i="3"/>
  <c r="AC482" i="3"/>
  <c r="AD482" i="3"/>
  <c r="AA483" i="3"/>
  <c r="AB483" i="3"/>
  <c r="AC483" i="3"/>
  <c r="AD483" i="3"/>
  <c r="AA484" i="3"/>
  <c r="AB484" i="3"/>
  <c r="AC484" i="3"/>
  <c r="AD484" i="3"/>
  <c r="AA485" i="3"/>
  <c r="AB485" i="3"/>
  <c r="AC485" i="3"/>
  <c r="AD485" i="3"/>
  <c r="AA486" i="3"/>
  <c r="AB486" i="3"/>
  <c r="AC486" i="3"/>
  <c r="AD486" i="3"/>
  <c r="AA487" i="3"/>
  <c r="AB487" i="3"/>
  <c r="AC487" i="3"/>
  <c r="AD487" i="3"/>
  <c r="AA488" i="3"/>
  <c r="AB488" i="3"/>
  <c r="AC488" i="3"/>
  <c r="AD488" i="3"/>
  <c r="AA489" i="3"/>
  <c r="AB489" i="3"/>
  <c r="AC489" i="3"/>
  <c r="AD489" i="3"/>
  <c r="AA490" i="3"/>
  <c r="AB490" i="3"/>
  <c r="AC490" i="3"/>
  <c r="AD490" i="3"/>
  <c r="AA491" i="3"/>
  <c r="AB491" i="3"/>
  <c r="AC491" i="3"/>
  <c r="AD491" i="3"/>
  <c r="AA492" i="3"/>
  <c r="AB492" i="3"/>
  <c r="AC492" i="3"/>
  <c r="AD492" i="3"/>
  <c r="AA493" i="3"/>
  <c r="AB493" i="3"/>
  <c r="AC493" i="3"/>
  <c r="AD493" i="3"/>
  <c r="AA494" i="3"/>
  <c r="AB494" i="3"/>
  <c r="AC494" i="3"/>
  <c r="AD494" i="3"/>
  <c r="AA495" i="3"/>
  <c r="AB495" i="3"/>
  <c r="AC495" i="3"/>
  <c r="AD495" i="3"/>
  <c r="AA496" i="3"/>
  <c r="AB496" i="3"/>
  <c r="AC496" i="3"/>
  <c r="AD496" i="3"/>
  <c r="AA497" i="3"/>
  <c r="AB497" i="3"/>
  <c r="AC497" i="3"/>
  <c r="AD497" i="3"/>
  <c r="AA498" i="3"/>
  <c r="AB498" i="3"/>
  <c r="AC498" i="3"/>
  <c r="AD498" i="3"/>
  <c r="AA499" i="3"/>
  <c r="AB499" i="3"/>
  <c r="AC499" i="3"/>
  <c r="AD499" i="3"/>
  <c r="AA500" i="3"/>
  <c r="AB500" i="3"/>
  <c r="AC500" i="3"/>
  <c r="AD500" i="3"/>
  <c r="AA501" i="3"/>
  <c r="AB501" i="3"/>
  <c r="AC501" i="3"/>
  <c r="AD501" i="3"/>
  <c r="AA502" i="3"/>
  <c r="AB502" i="3"/>
  <c r="AC502" i="3"/>
  <c r="AD502" i="3"/>
  <c r="AA503" i="3"/>
  <c r="AB503" i="3"/>
  <c r="AC503" i="3"/>
  <c r="AD503" i="3"/>
  <c r="AA504" i="3"/>
  <c r="AB504" i="3"/>
  <c r="AC504" i="3"/>
  <c r="AD504" i="3"/>
  <c r="AA505" i="3"/>
  <c r="AB505" i="3"/>
  <c r="AC505" i="3"/>
  <c r="AD505" i="3"/>
  <c r="AA506" i="3"/>
  <c r="AB506" i="3"/>
  <c r="AC506" i="3"/>
  <c r="AD506" i="3"/>
  <c r="AA507" i="3"/>
  <c r="AB507" i="3"/>
  <c r="AC507" i="3"/>
  <c r="AD507" i="3"/>
  <c r="AA508" i="3"/>
  <c r="AB508" i="3"/>
  <c r="AC508" i="3"/>
  <c r="AD508" i="3"/>
  <c r="AA509" i="3"/>
  <c r="AB509" i="3"/>
  <c r="AC509" i="3"/>
  <c r="AD509" i="3"/>
  <c r="AA510" i="3"/>
  <c r="AB510" i="3"/>
  <c r="AC510" i="3"/>
  <c r="AD510" i="3"/>
  <c r="AA511" i="3"/>
  <c r="AB511" i="3"/>
  <c r="AC511" i="3"/>
  <c r="AD511" i="3"/>
  <c r="AA512" i="3"/>
  <c r="AB512" i="3"/>
  <c r="AC512" i="3"/>
  <c r="AD512" i="3"/>
  <c r="AA513" i="3"/>
  <c r="AB513" i="3"/>
  <c r="AC513" i="3"/>
  <c r="AD513" i="3"/>
  <c r="AA514" i="3"/>
  <c r="AB514" i="3"/>
  <c r="AC514" i="3"/>
  <c r="AD514" i="3"/>
  <c r="AA515" i="3"/>
  <c r="AB515" i="3"/>
  <c r="AC515" i="3"/>
  <c r="AD515" i="3"/>
  <c r="AA516" i="3"/>
  <c r="AB516" i="3"/>
  <c r="AC516" i="3"/>
  <c r="AD516" i="3"/>
  <c r="AA517" i="3"/>
  <c r="AB517" i="3"/>
  <c r="AC517" i="3"/>
  <c r="AD517" i="3"/>
  <c r="AA518" i="3"/>
  <c r="AB518" i="3"/>
  <c r="AC518" i="3"/>
  <c r="AD518" i="3"/>
  <c r="AA519" i="3"/>
  <c r="AB519" i="3"/>
  <c r="AC519" i="3"/>
  <c r="AD519" i="3"/>
  <c r="AA520" i="3"/>
  <c r="AB520" i="3"/>
  <c r="AC520" i="3"/>
  <c r="AD520" i="3"/>
  <c r="AA521" i="3"/>
  <c r="AB521" i="3"/>
  <c r="AC521" i="3"/>
  <c r="AD521" i="3"/>
  <c r="AA522" i="3"/>
  <c r="AB522" i="3"/>
  <c r="AC522" i="3"/>
  <c r="AD522" i="3"/>
  <c r="AA523" i="3"/>
  <c r="AB523" i="3"/>
  <c r="AC523" i="3"/>
  <c r="AD523" i="3"/>
  <c r="AA524" i="3"/>
  <c r="AB524" i="3"/>
  <c r="AC524" i="3"/>
  <c r="AD524" i="3"/>
  <c r="AA525" i="3"/>
  <c r="AB525" i="3"/>
  <c r="AC525" i="3"/>
  <c r="AD525" i="3"/>
  <c r="AA526" i="3"/>
  <c r="AB526" i="3"/>
  <c r="AC526" i="3"/>
  <c r="AD526" i="3"/>
  <c r="AA527" i="3"/>
  <c r="AB527" i="3"/>
  <c r="AC527" i="3"/>
  <c r="AD527" i="3"/>
  <c r="AA528" i="3"/>
  <c r="AB528" i="3"/>
  <c r="AC528" i="3"/>
  <c r="AD528" i="3"/>
  <c r="AA529" i="3"/>
  <c r="AB529" i="3"/>
  <c r="AC529" i="3"/>
  <c r="AD529" i="3"/>
  <c r="AA530" i="3"/>
  <c r="AB530" i="3"/>
  <c r="AC530" i="3"/>
  <c r="AD530" i="3"/>
  <c r="AA531" i="3"/>
  <c r="AB531" i="3"/>
  <c r="AC531" i="3"/>
  <c r="AD531" i="3"/>
  <c r="AA532" i="3"/>
  <c r="AB532" i="3"/>
  <c r="AC532" i="3"/>
  <c r="AD532" i="3"/>
  <c r="AA533" i="3"/>
  <c r="AB533" i="3"/>
  <c r="AC533" i="3"/>
  <c r="AD533" i="3"/>
  <c r="AA534" i="3"/>
  <c r="AB534" i="3"/>
  <c r="AC534" i="3"/>
  <c r="AD534" i="3"/>
  <c r="AA535" i="3"/>
  <c r="AB535" i="3"/>
  <c r="AC535" i="3"/>
  <c r="AD535" i="3"/>
  <c r="AA536" i="3"/>
  <c r="AB536" i="3"/>
  <c r="AC536" i="3"/>
  <c r="AD536" i="3"/>
  <c r="AA537" i="3"/>
  <c r="AB537" i="3"/>
  <c r="AC537" i="3"/>
  <c r="AD537" i="3"/>
  <c r="AA538" i="3"/>
  <c r="AB538" i="3"/>
  <c r="AC538" i="3"/>
  <c r="AD538" i="3"/>
  <c r="AA539" i="3"/>
  <c r="AB539" i="3"/>
  <c r="AC539" i="3"/>
  <c r="AD539" i="3"/>
  <c r="AA540" i="3"/>
  <c r="AB540" i="3"/>
  <c r="AC540" i="3"/>
  <c r="AD540" i="3"/>
  <c r="AA541" i="3"/>
  <c r="AB541" i="3"/>
  <c r="AC541" i="3"/>
  <c r="AD541" i="3"/>
  <c r="AA542" i="3"/>
  <c r="AB542" i="3"/>
  <c r="AC542" i="3"/>
  <c r="AD542" i="3"/>
  <c r="AA543" i="3"/>
  <c r="AB543" i="3"/>
  <c r="AC543" i="3"/>
  <c r="AD543" i="3"/>
  <c r="AA544" i="3"/>
  <c r="AB544" i="3"/>
  <c r="AC544" i="3"/>
  <c r="AD544" i="3"/>
  <c r="AA545" i="3"/>
  <c r="AB545" i="3"/>
  <c r="AC545" i="3"/>
  <c r="AD545" i="3"/>
  <c r="AA546" i="3"/>
  <c r="AB546" i="3"/>
  <c r="AC546" i="3"/>
  <c r="AD546" i="3"/>
  <c r="AA547" i="3"/>
  <c r="AB547" i="3"/>
  <c r="AC547" i="3"/>
  <c r="AD547" i="3"/>
  <c r="AA548" i="3"/>
  <c r="AB548" i="3"/>
  <c r="AC548" i="3"/>
  <c r="AD548" i="3"/>
  <c r="AA549" i="3"/>
  <c r="AB549" i="3"/>
  <c r="AC549" i="3"/>
  <c r="AD549" i="3"/>
  <c r="AA550" i="3"/>
  <c r="AB550" i="3"/>
  <c r="AC550" i="3"/>
  <c r="AD550" i="3"/>
  <c r="AA551" i="3"/>
  <c r="AB551" i="3"/>
  <c r="AC551" i="3"/>
  <c r="AD551" i="3"/>
  <c r="AA552" i="3"/>
  <c r="AB552" i="3"/>
  <c r="AC552" i="3"/>
  <c r="AD552" i="3"/>
  <c r="AA553" i="3"/>
  <c r="AB553" i="3"/>
  <c r="AC553" i="3"/>
  <c r="AD553" i="3"/>
  <c r="AA554" i="3"/>
  <c r="AB554" i="3"/>
  <c r="AC554" i="3"/>
  <c r="AD554" i="3"/>
  <c r="AA555" i="3"/>
  <c r="AB555" i="3"/>
  <c r="AC555" i="3"/>
  <c r="AD555" i="3"/>
  <c r="AA556" i="3"/>
  <c r="AB556" i="3"/>
  <c r="AC556" i="3"/>
  <c r="AD556" i="3"/>
  <c r="AA557" i="3"/>
  <c r="AB557" i="3"/>
  <c r="AC557" i="3"/>
  <c r="AD557" i="3"/>
  <c r="AA558" i="3"/>
  <c r="AB558" i="3"/>
  <c r="AC558" i="3"/>
  <c r="AD558" i="3"/>
  <c r="AA559" i="3"/>
  <c r="AB559" i="3"/>
  <c r="AC559" i="3"/>
  <c r="AD559" i="3"/>
  <c r="AA560" i="3"/>
  <c r="AB560" i="3"/>
  <c r="AC560" i="3"/>
  <c r="AD560" i="3"/>
  <c r="AA561" i="3"/>
  <c r="AB561" i="3"/>
  <c r="AC561" i="3"/>
  <c r="AD561" i="3"/>
  <c r="AA562" i="3"/>
  <c r="AB562" i="3"/>
  <c r="AC562" i="3"/>
  <c r="AD562" i="3"/>
  <c r="AA563" i="3"/>
  <c r="AB563" i="3"/>
  <c r="AC563" i="3"/>
  <c r="AD563" i="3"/>
  <c r="AA564" i="3"/>
  <c r="AB564" i="3"/>
  <c r="AC564" i="3"/>
  <c r="AD564" i="3"/>
  <c r="AA565" i="3"/>
  <c r="AB565" i="3"/>
  <c r="AC565" i="3"/>
  <c r="AD565" i="3"/>
  <c r="AA566" i="3"/>
  <c r="AB566" i="3"/>
  <c r="AC566" i="3"/>
  <c r="AD566" i="3"/>
  <c r="AA567" i="3"/>
  <c r="AB567" i="3"/>
  <c r="AC567" i="3"/>
  <c r="AD567" i="3"/>
  <c r="AA568" i="3"/>
  <c r="AB568" i="3"/>
  <c r="AC568" i="3"/>
  <c r="AD568" i="3"/>
  <c r="AA569" i="3"/>
  <c r="AB569" i="3"/>
  <c r="AC569" i="3"/>
  <c r="AD569" i="3"/>
  <c r="AA570" i="3"/>
  <c r="AB570" i="3"/>
  <c r="AC570" i="3"/>
  <c r="AD570" i="3"/>
  <c r="AA571" i="3"/>
  <c r="AB571" i="3"/>
  <c r="AC571" i="3"/>
  <c r="AD571" i="3"/>
  <c r="AA572" i="3"/>
  <c r="AB572" i="3"/>
  <c r="AC572" i="3"/>
  <c r="AD572" i="3"/>
  <c r="AA573" i="3"/>
  <c r="AB573" i="3"/>
  <c r="AC573" i="3"/>
  <c r="AD573" i="3"/>
  <c r="AA574" i="3"/>
  <c r="AB574" i="3"/>
  <c r="AC574" i="3"/>
  <c r="AD574" i="3"/>
  <c r="AA575" i="3"/>
  <c r="AB575" i="3"/>
  <c r="AC575" i="3"/>
  <c r="AD575" i="3"/>
  <c r="AA576" i="3"/>
  <c r="AB576" i="3"/>
  <c r="AC576" i="3"/>
  <c r="AD576" i="3"/>
  <c r="AA577" i="3"/>
  <c r="AB577" i="3"/>
  <c r="AC577" i="3"/>
  <c r="AD577" i="3"/>
  <c r="AA578" i="3"/>
  <c r="AB578" i="3"/>
  <c r="AC578" i="3"/>
  <c r="AD578" i="3"/>
  <c r="AA579" i="3"/>
  <c r="AB579" i="3"/>
  <c r="AC579" i="3"/>
  <c r="AD579" i="3"/>
  <c r="AA580" i="3"/>
  <c r="AB580" i="3"/>
  <c r="AC580" i="3"/>
  <c r="AD580" i="3"/>
  <c r="AA581" i="3"/>
  <c r="AB581" i="3"/>
  <c r="AC581" i="3"/>
  <c r="AD581" i="3"/>
  <c r="AA582" i="3"/>
  <c r="AB582" i="3"/>
  <c r="AC582" i="3"/>
  <c r="AD582" i="3"/>
  <c r="AA583" i="3"/>
  <c r="AB583" i="3"/>
  <c r="AC583" i="3"/>
  <c r="AD583" i="3"/>
  <c r="AA584" i="3"/>
  <c r="AB584" i="3"/>
  <c r="AC584" i="3"/>
  <c r="AD584" i="3"/>
  <c r="AA585" i="3"/>
  <c r="AB585" i="3"/>
  <c r="AC585" i="3"/>
  <c r="AD585" i="3"/>
  <c r="AA586" i="3"/>
  <c r="AB586" i="3"/>
  <c r="AC586" i="3"/>
  <c r="AD586" i="3"/>
  <c r="AA587" i="3"/>
  <c r="AB587" i="3"/>
  <c r="AC587" i="3"/>
  <c r="AD587" i="3"/>
  <c r="AA588" i="3"/>
  <c r="AB588" i="3"/>
  <c r="AC588" i="3"/>
  <c r="AD588" i="3"/>
  <c r="AA589" i="3"/>
  <c r="AB589" i="3"/>
  <c r="AC589" i="3"/>
  <c r="AD589" i="3"/>
  <c r="AA590" i="3"/>
  <c r="AB590" i="3"/>
  <c r="AC590" i="3"/>
  <c r="AD590" i="3"/>
  <c r="AA591" i="3"/>
  <c r="AB591" i="3"/>
  <c r="AC591" i="3"/>
  <c r="AD591" i="3"/>
  <c r="AA592" i="3"/>
  <c r="AB592" i="3"/>
  <c r="AC592" i="3"/>
  <c r="AD592" i="3"/>
  <c r="AA593" i="3"/>
  <c r="AB593" i="3"/>
  <c r="AC593" i="3"/>
  <c r="AD593" i="3"/>
  <c r="AA594" i="3"/>
  <c r="AB594" i="3"/>
  <c r="AC594" i="3"/>
  <c r="AD594" i="3"/>
  <c r="AA595" i="3"/>
  <c r="AB595" i="3"/>
  <c r="AC595" i="3"/>
  <c r="AD595" i="3"/>
  <c r="AA596" i="3"/>
  <c r="AB596" i="3"/>
  <c r="AC596" i="3"/>
  <c r="AD596" i="3"/>
  <c r="AA597" i="3"/>
  <c r="AB597" i="3"/>
  <c r="AC597" i="3"/>
  <c r="AD597" i="3"/>
  <c r="AA598" i="3"/>
  <c r="AB598" i="3"/>
  <c r="AC598" i="3"/>
  <c r="AD598" i="3"/>
  <c r="AA599" i="3"/>
  <c r="AB599" i="3"/>
  <c r="AC599" i="3"/>
  <c r="AD599" i="3"/>
  <c r="AA600" i="3"/>
  <c r="AB600" i="3"/>
  <c r="AC600" i="3"/>
  <c r="AD600" i="3"/>
  <c r="AA601" i="3"/>
  <c r="AB601" i="3"/>
  <c r="AC601" i="3"/>
  <c r="AD601" i="3"/>
  <c r="AA602" i="3"/>
  <c r="AB602" i="3"/>
  <c r="AC602" i="3"/>
  <c r="AD602" i="3"/>
  <c r="AA603" i="3"/>
  <c r="AB603" i="3"/>
  <c r="AC603" i="3"/>
  <c r="AD603" i="3"/>
  <c r="AA604" i="3"/>
  <c r="AB604" i="3"/>
  <c r="AC604" i="3"/>
  <c r="AD604" i="3"/>
  <c r="AA605" i="3"/>
  <c r="AB605" i="3"/>
  <c r="AC605" i="3"/>
  <c r="AD605" i="3"/>
  <c r="AA606" i="3"/>
  <c r="AB606" i="3"/>
  <c r="AC606" i="3"/>
  <c r="AD606" i="3"/>
  <c r="AA607" i="3"/>
  <c r="AB607" i="3"/>
  <c r="AC607" i="3"/>
  <c r="AD607" i="3"/>
  <c r="AA608" i="3"/>
  <c r="AB608" i="3"/>
  <c r="AC608" i="3"/>
  <c r="AD608" i="3"/>
  <c r="AA609" i="3"/>
  <c r="AB609" i="3"/>
  <c r="AC609" i="3"/>
  <c r="AD609" i="3"/>
  <c r="AA610" i="3"/>
  <c r="AB610" i="3"/>
  <c r="AC610" i="3"/>
  <c r="AD610" i="3"/>
  <c r="AA611" i="3"/>
  <c r="AB611" i="3"/>
  <c r="AC611" i="3"/>
  <c r="AD611" i="3"/>
  <c r="AA612" i="3"/>
  <c r="AB612" i="3"/>
  <c r="AC612" i="3"/>
  <c r="AD612" i="3"/>
  <c r="AA613" i="3"/>
  <c r="AB613" i="3"/>
  <c r="AC613" i="3"/>
  <c r="AD613" i="3"/>
  <c r="AA614" i="3"/>
  <c r="AB614" i="3"/>
  <c r="AC614" i="3"/>
  <c r="AD614" i="3"/>
  <c r="AA615" i="3"/>
  <c r="AB615" i="3"/>
  <c r="AC615" i="3"/>
  <c r="AD615" i="3"/>
  <c r="AA616" i="3"/>
  <c r="AB616" i="3"/>
  <c r="AC616" i="3"/>
  <c r="AD616" i="3"/>
  <c r="AA617" i="3"/>
  <c r="AB617" i="3"/>
  <c r="AC617" i="3"/>
  <c r="AD617" i="3"/>
  <c r="AA618" i="3"/>
  <c r="AB618" i="3"/>
  <c r="AC618" i="3"/>
  <c r="AD618" i="3"/>
  <c r="AA619" i="3"/>
  <c r="AB619" i="3"/>
  <c r="AC619" i="3"/>
  <c r="AD619" i="3"/>
  <c r="AA620" i="3"/>
  <c r="AB620" i="3"/>
  <c r="AC620" i="3"/>
  <c r="AD620" i="3"/>
  <c r="AA621" i="3"/>
  <c r="AB621" i="3"/>
  <c r="AC621" i="3"/>
  <c r="AD621" i="3"/>
  <c r="AA622" i="3"/>
  <c r="AB622" i="3"/>
  <c r="AC622" i="3"/>
  <c r="AD622" i="3"/>
  <c r="AA623" i="3"/>
  <c r="AB623" i="3"/>
  <c r="AC623" i="3"/>
  <c r="AD623" i="3"/>
  <c r="AA624" i="3"/>
  <c r="AB624" i="3"/>
  <c r="AC624" i="3"/>
  <c r="AD624" i="3"/>
  <c r="AA625" i="3"/>
  <c r="AB625" i="3"/>
  <c r="AC625" i="3"/>
  <c r="AD625" i="3"/>
  <c r="AA626" i="3"/>
  <c r="AB626" i="3"/>
  <c r="AC626" i="3"/>
  <c r="AD626" i="3"/>
  <c r="AA627" i="3"/>
  <c r="AB627" i="3"/>
  <c r="AC627" i="3"/>
  <c r="AD627" i="3"/>
  <c r="AA628" i="3"/>
  <c r="AB628" i="3"/>
  <c r="AC628" i="3"/>
  <c r="AD628" i="3"/>
  <c r="AA629" i="3"/>
  <c r="AB629" i="3"/>
  <c r="AC629" i="3"/>
  <c r="AD629" i="3"/>
  <c r="AA630" i="3"/>
  <c r="AB630" i="3"/>
  <c r="AC630" i="3"/>
  <c r="AD630" i="3"/>
  <c r="AA631" i="3"/>
  <c r="AB631" i="3"/>
  <c r="AC631" i="3"/>
  <c r="AD631" i="3"/>
  <c r="AA632" i="3"/>
  <c r="AB632" i="3"/>
  <c r="AC632" i="3"/>
  <c r="AD632" i="3"/>
  <c r="AA633" i="3"/>
  <c r="AB633" i="3"/>
  <c r="AC633" i="3"/>
  <c r="AD633" i="3"/>
  <c r="AA634" i="3"/>
  <c r="AB634" i="3"/>
  <c r="AC634" i="3"/>
  <c r="AD634" i="3"/>
  <c r="AA635" i="3"/>
  <c r="AB635" i="3"/>
  <c r="AC635" i="3"/>
  <c r="AD635" i="3"/>
  <c r="AA636" i="3"/>
  <c r="AB636" i="3"/>
  <c r="AC636" i="3"/>
  <c r="AD636" i="3"/>
  <c r="AA637" i="3"/>
  <c r="AB637" i="3"/>
  <c r="AC637" i="3"/>
  <c r="AD637" i="3"/>
  <c r="AA638" i="3"/>
  <c r="AB638" i="3"/>
  <c r="AC638" i="3"/>
  <c r="AD638" i="3"/>
  <c r="AA639" i="3"/>
  <c r="AB639" i="3"/>
  <c r="AC639" i="3"/>
  <c r="AD639" i="3"/>
  <c r="AA640" i="3"/>
  <c r="AB640" i="3"/>
  <c r="AC640" i="3"/>
  <c r="AD640" i="3"/>
  <c r="AA641" i="3"/>
  <c r="AB641" i="3"/>
  <c r="AC641" i="3"/>
  <c r="AD641" i="3"/>
  <c r="AA642" i="3"/>
  <c r="AB642" i="3"/>
  <c r="AC642" i="3"/>
  <c r="AD642" i="3"/>
  <c r="AA643" i="3"/>
  <c r="AB643" i="3"/>
  <c r="AC643" i="3"/>
  <c r="AD643" i="3"/>
  <c r="AA644" i="3"/>
  <c r="AB644" i="3"/>
  <c r="AC644" i="3"/>
  <c r="AD644" i="3"/>
  <c r="AA645" i="3"/>
  <c r="AB645" i="3"/>
  <c r="AC645" i="3"/>
  <c r="AD645" i="3"/>
  <c r="AA646" i="3"/>
  <c r="AB646" i="3"/>
  <c r="AC646" i="3"/>
  <c r="AD646" i="3"/>
  <c r="AA647" i="3"/>
  <c r="AB647" i="3"/>
  <c r="AC647" i="3"/>
  <c r="AD647" i="3"/>
  <c r="AA648" i="3"/>
  <c r="AB648" i="3"/>
  <c r="AC648" i="3"/>
  <c r="AD648" i="3"/>
  <c r="AA649" i="3"/>
  <c r="AB649" i="3"/>
  <c r="AC649" i="3"/>
  <c r="AD649" i="3"/>
  <c r="AA650" i="3"/>
  <c r="AB650" i="3"/>
  <c r="AC650" i="3"/>
  <c r="AD650" i="3"/>
  <c r="AA651" i="3"/>
  <c r="AB651" i="3"/>
  <c r="AC651" i="3"/>
  <c r="AD651" i="3"/>
  <c r="AA652" i="3"/>
  <c r="AB652" i="3"/>
  <c r="AC652" i="3"/>
  <c r="AD652" i="3"/>
  <c r="AA653" i="3"/>
  <c r="AB653" i="3"/>
  <c r="AC653" i="3"/>
  <c r="AD653" i="3"/>
  <c r="AA654" i="3"/>
  <c r="AB654" i="3"/>
  <c r="AC654" i="3"/>
  <c r="AD654" i="3"/>
  <c r="AA655" i="3"/>
  <c r="AB655" i="3"/>
  <c r="AC655" i="3"/>
  <c r="AD655" i="3"/>
  <c r="AA656" i="3"/>
  <c r="AB656" i="3"/>
  <c r="AC656" i="3"/>
  <c r="AD656" i="3"/>
  <c r="AA657" i="3"/>
  <c r="AB657" i="3"/>
  <c r="AC657" i="3"/>
  <c r="AD657" i="3"/>
  <c r="AA658" i="3"/>
  <c r="AB658" i="3"/>
  <c r="AC658" i="3"/>
  <c r="AD658" i="3"/>
  <c r="AA659" i="3"/>
  <c r="AB659" i="3"/>
  <c r="AC659" i="3"/>
  <c r="AD659" i="3"/>
  <c r="AA660" i="3"/>
  <c r="AB660" i="3"/>
  <c r="AC660" i="3"/>
  <c r="AD660" i="3"/>
  <c r="AA661" i="3"/>
  <c r="AB661" i="3"/>
  <c r="AC661" i="3"/>
  <c r="AD661" i="3"/>
  <c r="AA662" i="3"/>
  <c r="AB662" i="3"/>
  <c r="AC662" i="3"/>
  <c r="AD662" i="3"/>
  <c r="AA663" i="3"/>
  <c r="AB663" i="3"/>
  <c r="AC663" i="3"/>
  <c r="AD663" i="3"/>
  <c r="AA664" i="3"/>
  <c r="AB664" i="3"/>
  <c r="AC664" i="3"/>
  <c r="AD664" i="3"/>
  <c r="AA665" i="3"/>
  <c r="AB665" i="3"/>
  <c r="AC665" i="3"/>
  <c r="AD665" i="3"/>
  <c r="AA666" i="3"/>
  <c r="AB666" i="3"/>
  <c r="AC666" i="3"/>
  <c r="AD666" i="3"/>
  <c r="AA667" i="3"/>
  <c r="AB667" i="3"/>
  <c r="AC667" i="3"/>
  <c r="AD667" i="3"/>
  <c r="AA668" i="3"/>
  <c r="AB668" i="3"/>
  <c r="AC668" i="3"/>
  <c r="AD668" i="3"/>
  <c r="AA669" i="3"/>
  <c r="AB669" i="3"/>
  <c r="AC669" i="3"/>
  <c r="AD669" i="3"/>
  <c r="AA670" i="3"/>
  <c r="AB670" i="3"/>
  <c r="AC670" i="3"/>
  <c r="AD670" i="3"/>
  <c r="AA671" i="3"/>
  <c r="AB671" i="3"/>
  <c r="AC671" i="3"/>
  <c r="AD671" i="3"/>
  <c r="AA672" i="3"/>
  <c r="AB672" i="3"/>
  <c r="AC672" i="3"/>
  <c r="AD672" i="3"/>
  <c r="AA673" i="3"/>
  <c r="AB673" i="3"/>
  <c r="AC673" i="3"/>
  <c r="AD673" i="3"/>
  <c r="AA674" i="3"/>
  <c r="AB674" i="3"/>
  <c r="AC674" i="3"/>
  <c r="AD674" i="3"/>
  <c r="AA675" i="3"/>
  <c r="AB675" i="3"/>
  <c r="AC675" i="3"/>
  <c r="AD675" i="3"/>
  <c r="AA676" i="3"/>
  <c r="AB676" i="3"/>
  <c r="AC676" i="3"/>
  <c r="AD676" i="3"/>
  <c r="AA677" i="3"/>
  <c r="AB677" i="3"/>
  <c r="AC677" i="3"/>
  <c r="AD677" i="3"/>
  <c r="AA678" i="3"/>
  <c r="AB678" i="3"/>
  <c r="AC678" i="3"/>
  <c r="AD678" i="3"/>
  <c r="AA679" i="3"/>
  <c r="AB679" i="3"/>
  <c r="AC679" i="3"/>
  <c r="AD679" i="3"/>
  <c r="AA680" i="3"/>
  <c r="AB680" i="3"/>
  <c r="AC680" i="3"/>
  <c r="AD680" i="3"/>
  <c r="AA681" i="3"/>
  <c r="AB681" i="3"/>
  <c r="AC681" i="3"/>
  <c r="AD681" i="3"/>
  <c r="AA682" i="3"/>
  <c r="AB682" i="3"/>
  <c r="AC682" i="3"/>
  <c r="AD682" i="3"/>
  <c r="AA683" i="3"/>
  <c r="AB683" i="3"/>
  <c r="AC683" i="3"/>
  <c r="AD683" i="3"/>
  <c r="AA684" i="3"/>
  <c r="AB684" i="3"/>
  <c r="AC684" i="3"/>
  <c r="AD684" i="3"/>
  <c r="AA685" i="3"/>
  <c r="AB685" i="3"/>
  <c r="AC685" i="3"/>
  <c r="AD685" i="3"/>
  <c r="AA686" i="3"/>
  <c r="AB686" i="3"/>
  <c r="AC686" i="3"/>
  <c r="AD686" i="3"/>
  <c r="AA687" i="3"/>
  <c r="AB687" i="3"/>
  <c r="AC687" i="3"/>
  <c r="AD687" i="3"/>
  <c r="AA688" i="3"/>
  <c r="AB688" i="3"/>
  <c r="AC688" i="3"/>
  <c r="AD688" i="3"/>
  <c r="AA689" i="3"/>
  <c r="AB689" i="3"/>
  <c r="AC689" i="3"/>
  <c r="AD689" i="3"/>
  <c r="AA690" i="3"/>
  <c r="AB690" i="3"/>
  <c r="AC690" i="3"/>
  <c r="AD690" i="3"/>
  <c r="AA691" i="3"/>
  <c r="AB691" i="3"/>
  <c r="AC691" i="3"/>
  <c r="AD691" i="3"/>
  <c r="AA692" i="3"/>
  <c r="AB692" i="3"/>
  <c r="AC692" i="3"/>
  <c r="AD692" i="3"/>
  <c r="AA693" i="3"/>
  <c r="AB693" i="3"/>
  <c r="AC693" i="3"/>
  <c r="AD693" i="3"/>
  <c r="AA694" i="3"/>
  <c r="AB694" i="3"/>
  <c r="AC694" i="3"/>
  <c r="AD694" i="3"/>
  <c r="AA695" i="3"/>
  <c r="AB695" i="3"/>
  <c r="AC695" i="3"/>
  <c r="AD695" i="3"/>
  <c r="AA696" i="3"/>
  <c r="AB696" i="3"/>
  <c r="AC696" i="3"/>
  <c r="AD696" i="3"/>
  <c r="AA697" i="3"/>
  <c r="AB697" i="3"/>
  <c r="AC697" i="3"/>
  <c r="AD697" i="3"/>
  <c r="AA698" i="3"/>
  <c r="AB698" i="3"/>
  <c r="AC698" i="3"/>
  <c r="AD698" i="3"/>
  <c r="AA699" i="3"/>
  <c r="AB699" i="3"/>
  <c r="AC699" i="3"/>
  <c r="AD699" i="3"/>
  <c r="AA700" i="3"/>
  <c r="AB700" i="3"/>
  <c r="AC700" i="3"/>
  <c r="AD700" i="3"/>
  <c r="AA701" i="3"/>
  <c r="AB701" i="3"/>
  <c r="AC701" i="3"/>
  <c r="AD701" i="3"/>
  <c r="AA702" i="3"/>
  <c r="AB702" i="3"/>
  <c r="AC702" i="3"/>
  <c r="AD702" i="3"/>
  <c r="AA703" i="3"/>
  <c r="AB703" i="3"/>
  <c r="AC703" i="3"/>
  <c r="AD703" i="3"/>
  <c r="AA704" i="3"/>
  <c r="AB704" i="3"/>
  <c r="AC704" i="3"/>
  <c r="AD704" i="3"/>
  <c r="AA705" i="3"/>
  <c r="AB705" i="3"/>
  <c r="AC705" i="3"/>
  <c r="AD705" i="3"/>
  <c r="AA706" i="3"/>
  <c r="AB706" i="3"/>
  <c r="AC706" i="3"/>
  <c r="AD706" i="3"/>
  <c r="AA707" i="3"/>
  <c r="AB707" i="3"/>
  <c r="AC707" i="3"/>
  <c r="AD707" i="3"/>
  <c r="AA708" i="3"/>
  <c r="AB708" i="3"/>
  <c r="AC708" i="3"/>
  <c r="AD708" i="3"/>
  <c r="AA709" i="3"/>
  <c r="AB709" i="3"/>
  <c r="AC709" i="3"/>
  <c r="AD709" i="3"/>
  <c r="AA710" i="3"/>
  <c r="AB710" i="3"/>
  <c r="AC710" i="3"/>
  <c r="AD710" i="3"/>
  <c r="AA711" i="3"/>
  <c r="AB711" i="3"/>
  <c r="AC711" i="3"/>
  <c r="AD711" i="3"/>
  <c r="AA712" i="3"/>
  <c r="AB712" i="3"/>
  <c r="AC712" i="3"/>
  <c r="AD712" i="3"/>
  <c r="AA713" i="3"/>
  <c r="AB713" i="3"/>
  <c r="AC713" i="3"/>
  <c r="AD713" i="3"/>
  <c r="AA714" i="3"/>
  <c r="AB714" i="3"/>
  <c r="AC714" i="3"/>
  <c r="AD714" i="3"/>
  <c r="AA715" i="3"/>
  <c r="AB715" i="3"/>
  <c r="AC715" i="3"/>
  <c r="AD715" i="3"/>
  <c r="AA716" i="3"/>
  <c r="AB716" i="3"/>
  <c r="AC716" i="3"/>
  <c r="AD716" i="3"/>
  <c r="AA717" i="3"/>
  <c r="AB717" i="3"/>
  <c r="AC717" i="3"/>
  <c r="AD717" i="3"/>
  <c r="AA718" i="3"/>
  <c r="AB718" i="3"/>
  <c r="AC718" i="3"/>
  <c r="AD718" i="3"/>
  <c r="AA719" i="3"/>
  <c r="AB719" i="3"/>
  <c r="AC719" i="3"/>
  <c r="AD719" i="3"/>
  <c r="AA720" i="3"/>
  <c r="AB720" i="3"/>
  <c r="AC720" i="3"/>
  <c r="AD720" i="3"/>
  <c r="AA721" i="3"/>
  <c r="AB721" i="3"/>
  <c r="AC721" i="3"/>
  <c r="AD721" i="3"/>
  <c r="AA722" i="3"/>
  <c r="AB722" i="3"/>
  <c r="AC722" i="3"/>
  <c r="AD722" i="3"/>
  <c r="AA723" i="3"/>
  <c r="AB723" i="3"/>
  <c r="AC723" i="3"/>
  <c r="AD723" i="3"/>
  <c r="AA724" i="3"/>
  <c r="AB724" i="3"/>
  <c r="AC724" i="3"/>
  <c r="AD724" i="3"/>
  <c r="AA725" i="3"/>
  <c r="AB725" i="3"/>
  <c r="AC725" i="3"/>
  <c r="AD725" i="3"/>
  <c r="AA726" i="3"/>
  <c r="AB726" i="3"/>
  <c r="AC726" i="3"/>
  <c r="AD726" i="3"/>
  <c r="AA727" i="3"/>
  <c r="AB727" i="3"/>
  <c r="AC727" i="3"/>
  <c r="AD727" i="3"/>
  <c r="AA728" i="3"/>
  <c r="AB728" i="3"/>
  <c r="AC728" i="3"/>
  <c r="AD728" i="3"/>
  <c r="AA729" i="3"/>
  <c r="AB729" i="3"/>
  <c r="AC729" i="3"/>
  <c r="AD729" i="3"/>
  <c r="AA730" i="3"/>
  <c r="AB730" i="3"/>
  <c r="AC730" i="3"/>
  <c r="AD730" i="3"/>
  <c r="AA731" i="3"/>
  <c r="AB731" i="3"/>
  <c r="AC731" i="3"/>
  <c r="AD731" i="3"/>
  <c r="AA732" i="3"/>
  <c r="AB732" i="3"/>
  <c r="AC732" i="3"/>
  <c r="AD732" i="3"/>
  <c r="AA733" i="3"/>
  <c r="AB733" i="3"/>
  <c r="AC733" i="3"/>
  <c r="AD733" i="3"/>
  <c r="AA734" i="3"/>
  <c r="AB734" i="3"/>
  <c r="AC734" i="3"/>
  <c r="AD734" i="3"/>
  <c r="AA735" i="3"/>
  <c r="AB735" i="3"/>
  <c r="AC735" i="3"/>
  <c r="AD735" i="3"/>
  <c r="AA736" i="3"/>
  <c r="AB736" i="3"/>
  <c r="AC736" i="3"/>
  <c r="AD736" i="3"/>
  <c r="AA737" i="3"/>
  <c r="AB737" i="3"/>
  <c r="AC737" i="3"/>
  <c r="AD737" i="3"/>
  <c r="AA738" i="3"/>
  <c r="AB738" i="3"/>
  <c r="AC738" i="3"/>
  <c r="AD738" i="3"/>
  <c r="AA739" i="3"/>
  <c r="AB739" i="3"/>
  <c r="AC739" i="3"/>
  <c r="AD739" i="3"/>
  <c r="AA740" i="3"/>
  <c r="AB740" i="3"/>
  <c r="AC740" i="3"/>
  <c r="AD740" i="3"/>
  <c r="AA741" i="3"/>
  <c r="AB741" i="3"/>
  <c r="AC741" i="3"/>
  <c r="AD741" i="3"/>
  <c r="AA742" i="3"/>
  <c r="AB742" i="3"/>
  <c r="AC742" i="3"/>
  <c r="AD742" i="3"/>
  <c r="AA743" i="3"/>
  <c r="AB743" i="3"/>
  <c r="AC743" i="3"/>
  <c r="AD743" i="3"/>
  <c r="AA744" i="3"/>
  <c r="AB744" i="3"/>
  <c r="AC744" i="3"/>
  <c r="AD744" i="3"/>
  <c r="AA745" i="3"/>
  <c r="AB745" i="3"/>
  <c r="AC745" i="3"/>
  <c r="AD745" i="3"/>
  <c r="AA746" i="3"/>
  <c r="AB746" i="3"/>
  <c r="AC746" i="3"/>
  <c r="AD746" i="3"/>
  <c r="AA747" i="3"/>
  <c r="AB747" i="3"/>
  <c r="AC747" i="3"/>
  <c r="AD747" i="3"/>
  <c r="AA748" i="3"/>
  <c r="AB748" i="3"/>
  <c r="AC748" i="3"/>
  <c r="AD748" i="3"/>
  <c r="AA749" i="3"/>
  <c r="AB749" i="3"/>
  <c r="AC749" i="3"/>
  <c r="AD749" i="3"/>
  <c r="AA750" i="3"/>
  <c r="AB750" i="3"/>
  <c r="AC750" i="3"/>
  <c r="AD750" i="3"/>
  <c r="AA751" i="3"/>
  <c r="AB751" i="3"/>
  <c r="AC751" i="3"/>
  <c r="AD751" i="3"/>
  <c r="AA752" i="3"/>
  <c r="AB752" i="3"/>
  <c r="AC752" i="3"/>
  <c r="AD752" i="3"/>
  <c r="AA753" i="3"/>
  <c r="AB753" i="3"/>
  <c r="AC753" i="3"/>
  <c r="AD753" i="3"/>
  <c r="AA754" i="3"/>
  <c r="AB754" i="3"/>
  <c r="AC754" i="3"/>
  <c r="AD754" i="3"/>
  <c r="AA755" i="3"/>
  <c r="AB755" i="3"/>
  <c r="AC755" i="3"/>
  <c r="AD755" i="3"/>
  <c r="AA756" i="3"/>
  <c r="AB756" i="3"/>
  <c r="AC756" i="3"/>
  <c r="AD756" i="3"/>
  <c r="AA757" i="3"/>
  <c r="AB757" i="3"/>
  <c r="AC757" i="3"/>
  <c r="AD757" i="3"/>
  <c r="AA758" i="3"/>
  <c r="AB758" i="3"/>
  <c r="AC758" i="3"/>
  <c r="AD758" i="3"/>
  <c r="AA759" i="3"/>
  <c r="AB759" i="3"/>
  <c r="AC759" i="3"/>
  <c r="AD759" i="3"/>
  <c r="AA760" i="3"/>
  <c r="AB760" i="3"/>
  <c r="AC760" i="3"/>
  <c r="AD760" i="3"/>
  <c r="AA761" i="3"/>
  <c r="AB761" i="3"/>
  <c r="AC761" i="3"/>
  <c r="AD761" i="3"/>
  <c r="AA762" i="3"/>
  <c r="AB762" i="3"/>
  <c r="AC762" i="3"/>
  <c r="AD762" i="3"/>
  <c r="AA763" i="3"/>
  <c r="AB763" i="3"/>
  <c r="AC763" i="3"/>
  <c r="AD763" i="3"/>
  <c r="AA764" i="3"/>
  <c r="AB764" i="3"/>
  <c r="AC764" i="3"/>
  <c r="AD764" i="3"/>
  <c r="AA765" i="3"/>
  <c r="AB765" i="3"/>
  <c r="AC765" i="3"/>
  <c r="AD765" i="3"/>
  <c r="AA766" i="3"/>
  <c r="AB766" i="3"/>
  <c r="AC766" i="3"/>
  <c r="AD766" i="3"/>
  <c r="AA767" i="3"/>
  <c r="AB767" i="3"/>
  <c r="AC767" i="3"/>
  <c r="AD767" i="3"/>
  <c r="AA768" i="3"/>
  <c r="AB768" i="3"/>
  <c r="AC768" i="3"/>
  <c r="AD768" i="3"/>
  <c r="AA769" i="3"/>
  <c r="AB769" i="3"/>
  <c r="AC769" i="3"/>
  <c r="AD769" i="3"/>
  <c r="AA770" i="3"/>
  <c r="AB770" i="3"/>
  <c r="AC770" i="3"/>
  <c r="AD770" i="3"/>
  <c r="AA771" i="3"/>
  <c r="AB771" i="3"/>
  <c r="AC771" i="3"/>
  <c r="AD771" i="3"/>
  <c r="AA772" i="3"/>
  <c r="AB772" i="3"/>
  <c r="AC772" i="3"/>
  <c r="AD772" i="3"/>
  <c r="AA773" i="3"/>
  <c r="AB773" i="3"/>
  <c r="AC773" i="3"/>
  <c r="AD773" i="3"/>
  <c r="AA774" i="3"/>
  <c r="AB774" i="3"/>
  <c r="AC774" i="3"/>
  <c r="AD774" i="3"/>
  <c r="AA775" i="3"/>
  <c r="AB775" i="3"/>
  <c r="AC775" i="3"/>
  <c r="AD775" i="3"/>
  <c r="AA776" i="3"/>
  <c r="AB776" i="3"/>
  <c r="AC776" i="3"/>
  <c r="AD776" i="3"/>
  <c r="AA777" i="3"/>
  <c r="AB777" i="3"/>
  <c r="AC777" i="3"/>
  <c r="AD777" i="3"/>
  <c r="AA778" i="3"/>
  <c r="AB778" i="3"/>
  <c r="AC778" i="3"/>
  <c r="AD778" i="3"/>
  <c r="AA779" i="3"/>
  <c r="AB779" i="3"/>
  <c r="AC779" i="3"/>
  <c r="AD779" i="3"/>
  <c r="AA780" i="3"/>
  <c r="AB780" i="3"/>
  <c r="AC780" i="3"/>
  <c r="AD780" i="3"/>
  <c r="AA781" i="3"/>
  <c r="AB781" i="3"/>
  <c r="AC781" i="3"/>
  <c r="AD781" i="3"/>
  <c r="AA782" i="3"/>
  <c r="AB782" i="3"/>
  <c r="AC782" i="3"/>
  <c r="AD782" i="3"/>
  <c r="AA783" i="3"/>
  <c r="AB783" i="3"/>
  <c r="AC783" i="3"/>
  <c r="AD783" i="3"/>
  <c r="AA784" i="3"/>
  <c r="AB784" i="3"/>
  <c r="AC784" i="3"/>
  <c r="AD784" i="3"/>
  <c r="AA785" i="3"/>
  <c r="AB785" i="3"/>
  <c r="AC785" i="3"/>
  <c r="AD785" i="3"/>
  <c r="AA786" i="3"/>
  <c r="AB786" i="3"/>
  <c r="AC786" i="3"/>
  <c r="AD786" i="3"/>
  <c r="AA787" i="3"/>
  <c r="AB787" i="3"/>
  <c r="AC787" i="3"/>
  <c r="AD787" i="3"/>
  <c r="AA788" i="3"/>
  <c r="AB788" i="3"/>
  <c r="AC788" i="3"/>
  <c r="AD788" i="3"/>
  <c r="AA789" i="3"/>
  <c r="AB789" i="3"/>
  <c r="AC789" i="3"/>
  <c r="AD789" i="3"/>
  <c r="AA790" i="3"/>
  <c r="AB790" i="3"/>
  <c r="AC790" i="3"/>
  <c r="AD790" i="3"/>
  <c r="AA791" i="3"/>
  <c r="AB791" i="3"/>
  <c r="AC791" i="3"/>
  <c r="AD791" i="3"/>
  <c r="AA792" i="3"/>
  <c r="AB792" i="3"/>
  <c r="AC792" i="3"/>
  <c r="AD792" i="3"/>
  <c r="AA793" i="3"/>
  <c r="AB793" i="3"/>
  <c r="AC793" i="3"/>
  <c r="AD793" i="3"/>
  <c r="AA794" i="3"/>
  <c r="AB794" i="3"/>
  <c r="AC794" i="3"/>
  <c r="AD794" i="3"/>
  <c r="AA795" i="3"/>
  <c r="AB795" i="3"/>
  <c r="AC795" i="3"/>
  <c r="AD795" i="3"/>
  <c r="AA796" i="3"/>
  <c r="AB796" i="3"/>
  <c r="AC796" i="3"/>
  <c r="AD796" i="3"/>
  <c r="AA797" i="3"/>
  <c r="AB797" i="3"/>
  <c r="AC797" i="3"/>
  <c r="AD797" i="3"/>
  <c r="AA798" i="3"/>
  <c r="AB798" i="3"/>
  <c r="AC798" i="3"/>
  <c r="AD798" i="3"/>
  <c r="AA799" i="3"/>
  <c r="AB799" i="3"/>
  <c r="AC799" i="3"/>
  <c r="AD799" i="3"/>
  <c r="AA800" i="3"/>
  <c r="AB800" i="3"/>
  <c r="AC800" i="3"/>
  <c r="AD800" i="3"/>
  <c r="AA801" i="3"/>
  <c r="AB801" i="3"/>
  <c r="AC801" i="3"/>
  <c r="AD801" i="3"/>
  <c r="AA802" i="3"/>
  <c r="AB802" i="3"/>
  <c r="AC802" i="3"/>
  <c r="AD802" i="3"/>
  <c r="AA803" i="3"/>
  <c r="AB803" i="3"/>
  <c r="AC803" i="3"/>
  <c r="AD803" i="3"/>
  <c r="AA804" i="3"/>
  <c r="AB804" i="3"/>
  <c r="AC804" i="3"/>
  <c r="AD804" i="3"/>
  <c r="AA805" i="3"/>
  <c r="AB805" i="3"/>
  <c r="AC805" i="3"/>
  <c r="AD805" i="3"/>
  <c r="AA806" i="3"/>
  <c r="AB806" i="3"/>
  <c r="AC806" i="3"/>
  <c r="AD806" i="3"/>
  <c r="AA807" i="3"/>
  <c r="AB807" i="3"/>
  <c r="AC807" i="3"/>
  <c r="AD807" i="3"/>
  <c r="AA808" i="3"/>
  <c r="AB808" i="3"/>
  <c r="AC808" i="3"/>
  <c r="AD808" i="3"/>
  <c r="AA809" i="3"/>
  <c r="AB809" i="3"/>
  <c r="AC809" i="3"/>
  <c r="AD809" i="3"/>
  <c r="AA810" i="3"/>
  <c r="AB810" i="3"/>
  <c r="AC810" i="3"/>
  <c r="AD810" i="3"/>
  <c r="AA811" i="3"/>
  <c r="AB811" i="3"/>
  <c r="AC811" i="3"/>
  <c r="AD811" i="3"/>
  <c r="AA812" i="3"/>
  <c r="AB812" i="3"/>
  <c r="AC812" i="3"/>
  <c r="AD812" i="3"/>
  <c r="AA813" i="3"/>
  <c r="AB813" i="3"/>
  <c r="AC813" i="3"/>
  <c r="AD813" i="3"/>
  <c r="AA814" i="3"/>
  <c r="AB814" i="3"/>
  <c r="AC814" i="3"/>
  <c r="AD814" i="3"/>
  <c r="AA815" i="3"/>
  <c r="AB815" i="3"/>
  <c r="AC815" i="3"/>
  <c r="AD815" i="3"/>
  <c r="AA816" i="3"/>
  <c r="AB816" i="3"/>
  <c r="AC816" i="3"/>
  <c r="AD816" i="3"/>
  <c r="AA817" i="3"/>
  <c r="AB817" i="3"/>
  <c r="AC817" i="3"/>
  <c r="AD817" i="3"/>
  <c r="AA818" i="3"/>
  <c r="AB818" i="3"/>
  <c r="AC818" i="3"/>
  <c r="AD818" i="3"/>
  <c r="AA819" i="3"/>
  <c r="AB819" i="3"/>
  <c r="AC819" i="3"/>
  <c r="AD819" i="3"/>
  <c r="AA820" i="3"/>
  <c r="AB820" i="3"/>
  <c r="AC820" i="3"/>
  <c r="AD820" i="3"/>
  <c r="AA821" i="3"/>
  <c r="AB821" i="3"/>
  <c r="AC821" i="3"/>
  <c r="AD821" i="3"/>
  <c r="AA822" i="3"/>
  <c r="AB822" i="3"/>
  <c r="AC822" i="3"/>
  <c r="AD822" i="3"/>
  <c r="AA823" i="3"/>
  <c r="AB823" i="3"/>
  <c r="AC823" i="3"/>
  <c r="AD823" i="3"/>
  <c r="AA824" i="3"/>
  <c r="AB824" i="3"/>
  <c r="AC824" i="3"/>
  <c r="AD824" i="3"/>
  <c r="AA825" i="3"/>
  <c r="AB825" i="3"/>
  <c r="AC825" i="3"/>
  <c r="AD825" i="3"/>
  <c r="AA826" i="3"/>
  <c r="AB826" i="3"/>
  <c r="AC826" i="3"/>
  <c r="AD826" i="3"/>
  <c r="AA827" i="3"/>
  <c r="AB827" i="3"/>
  <c r="AC827" i="3"/>
  <c r="AD827" i="3"/>
  <c r="AA828" i="3"/>
  <c r="AB828" i="3"/>
  <c r="AC828" i="3"/>
  <c r="AD828" i="3"/>
  <c r="AA829" i="3"/>
  <c r="AB829" i="3"/>
  <c r="AC829" i="3"/>
  <c r="AD829" i="3"/>
  <c r="AA830" i="3"/>
  <c r="AB830" i="3"/>
  <c r="AC830" i="3"/>
  <c r="AD830" i="3"/>
  <c r="AA831" i="3"/>
  <c r="AB831" i="3"/>
  <c r="AC831" i="3"/>
  <c r="AD831" i="3"/>
  <c r="AA832" i="3"/>
  <c r="AB832" i="3"/>
  <c r="AC832" i="3"/>
  <c r="AD832" i="3"/>
  <c r="AA833" i="3"/>
  <c r="AB833" i="3"/>
  <c r="AC833" i="3"/>
  <c r="AD833" i="3"/>
  <c r="AA834" i="3"/>
  <c r="AB834" i="3"/>
  <c r="AC834" i="3"/>
  <c r="AD834" i="3"/>
  <c r="AA835" i="3"/>
  <c r="AB835" i="3"/>
  <c r="AC835" i="3"/>
  <c r="AD835" i="3"/>
  <c r="AA836" i="3"/>
  <c r="AB836" i="3"/>
  <c r="AC836" i="3"/>
  <c r="AD836" i="3"/>
  <c r="AA837" i="3"/>
  <c r="AB837" i="3"/>
  <c r="AC837" i="3"/>
  <c r="AD837" i="3"/>
  <c r="AA838" i="3"/>
  <c r="AB838" i="3"/>
  <c r="AC838" i="3"/>
  <c r="AD838" i="3"/>
  <c r="AA839" i="3"/>
  <c r="AB839" i="3"/>
  <c r="AC839" i="3"/>
  <c r="AD839" i="3"/>
  <c r="AA840" i="3"/>
  <c r="AB840" i="3"/>
  <c r="AC840" i="3"/>
  <c r="AD840" i="3"/>
  <c r="AA841" i="3"/>
  <c r="AB841" i="3"/>
  <c r="AC841" i="3"/>
  <c r="AD841" i="3"/>
  <c r="AA842" i="3"/>
  <c r="AB842" i="3"/>
  <c r="AC842" i="3"/>
  <c r="AD842" i="3"/>
  <c r="AA843" i="3"/>
  <c r="AB843" i="3"/>
  <c r="AC843" i="3"/>
  <c r="AD843" i="3"/>
  <c r="AA844" i="3"/>
  <c r="AB844" i="3"/>
  <c r="AC844" i="3"/>
  <c r="AD844" i="3"/>
  <c r="AA845" i="3"/>
  <c r="AB845" i="3"/>
  <c r="AC845" i="3"/>
  <c r="AD845" i="3"/>
  <c r="AA846" i="3"/>
  <c r="AB846" i="3"/>
  <c r="AC846" i="3"/>
  <c r="AD846" i="3"/>
  <c r="AA847" i="3"/>
  <c r="AB847" i="3"/>
  <c r="AC847" i="3"/>
  <c r="AD847" i="3"/>
  <c r="AA848" i="3"/>
  <c r="AB848" i="3"/>
  <c r="AC848" i="3"/>
  <c r="AD848" i="3"/>
  <c r="AA849" i="3"/>
  <c r="AB849" i="3"/>
  <c r="AC849" i="3"/>
  <c r="AD849" i="3"/>
  <c r="AA850" i="3"/>
  <c r="AB850" i="3"/>
  <c r="AC850" i="3"/>
  <c r="AD850" i="3"/>
  <c r="AA851" i="3"/>
  <c r="AB851" i="3"/>
  <c r="AC851" i="3"/>
  <c r="AD851" i="3"/>
  <c r="AA852" i="3"/>
  <c r="AB852" i="3"/>
  <c r="AC852" i="3"/>
  <c r="AD852" i="3"/>
  <c r="AA853" i="3"/>
  <c r="AB853" i="3"/>
  <c r="AC853" i="3"/>
  <c r="AD853" i="3"/>
  <c r="AA854" i="3"/>
  <c r="AB854" i="3"/>
  <c r="AC854" i="3"/>
  <c r="AD854" i="3"/>
  <c r="AA855" i="3"/>
  <c r="AB855" i="3"/>
  <c r="AC855" i="3"/>
  <c r="AD855" i="3"/>
  <c r="AA856" i="3"/>
  <c r="AB856" i="3"/>
  <c r="AC856" i="3"/>
  <c r="AD856" i="3"/>
  <c r="AA857" i="3"/>
  <c r="AB857" i="3"/>
  <c r="AC857" i="3"/>
  <c r="AD857" i="3"/>
  <c r="AA858" i="3"/>
  <c r="AB858" i="3"/>
  <c r="AC858" i="3"/>
  <c r="AD858" i="3"/>
  <c r="AA859" i="3"/>
  <c r="AB859" i="3"/>
  <c r="AC859" i="3"/>
  <c r="AD859" i="3"/>
  <c r="AA860" i="3"/>
  <c r="AB860" i="3"/>
  <c r="AC860" i="3"/>
  <c r="AD860" i="3"/>
  <c r="AA861" i="3"/>
  <c r="AB861" i="3"/>
  <c r="AC861" i="3"/>
  <c r="AD861" i="3"/>
  <c r="AA862" i="3"/>
  <c r="AB862" i="3"/>
  <c r="AC862" i="3"/>
  <c r="AD862" i="3"/>
  <c r="AA863" i="3"/>
  <c r="AB863" i="3"/>
  <c r="AC863" i="3"/>
  <c r="AD863" i="3"/>
  <c r="AA864" i="3"/>
  <c r="AB864" i="3"/>
  <c r="AC864" i="3"/>
  <c r="AD864" i="3"/>
  <c r="AA865" i="3"/>
  <c r="AB865" i="3"/>
  <c r="AC865" i="3"/>
  <c r="AD865" i="3"/>
  <c r="AA866" i="3"/>
  <c r="AB866" i="3"/>
  <c r="AC866" i="3"/>
  <c r="AD866" i="3"/>
  <c r="AA867" i="3"/>
  <c r="AB867" i="3"/>
  <c r="AC867" i="3"/>
  <c r="AD867" i="3"/>
  <c r="AA868" i="3"/>
  <c r="AB868" i="3"/>
  <c r="AC868" i="3"/>
  <c r="AD868" i="3"/>
  <c r="AA869" i="3"/>
  <c r="AB869" i="3"/>
  <c r="AC869" i="3"/>
  <c r="AD869" i="3"/>
  <c r="AA870" i="3"/>
  <c r="AB870" i="3"/>
  <c r="AC870" i="3"/>
  <c r="AD870" i="3"/>
  <c r="AA871" i="3"/>
  <c r="AB871" i="3"/>
  <c r="AC871" i="3"/>
  <c r="AD871" i="3"/>
  <c r="AA872" i="3"/>
  <c r="AB872" i="3"/>
  <c r="AC872" i="3"/>
  <c r="AD872" i="3"/>
  <c r="AA873" i="3"/>
  <c r="AB873" i="3"/>
  <c r="AC873" i="3"/>
  <c r="AD873" i="3"/>
  <c r="AA874" i="3"/>
  <c r="AB874" i="3"/>
  <c r="AC874" i="3"/>
  <c r="AD874" i="3"/>
  <c r="AA875" i="3"/>
  <c r="AB875" i="3"/>
  <c r="AC875" i="3"/>
  <c r="AD875" i="3"/>
  <c r="AA876" i="3"/>
  <c r="AB876" i="3"/>
  <c r="AC876" i="3"/>
  <c r="AD876" i="3"/>
  <c r="AA877" i="3"/>
  <c r="AB877" i="3"/>
  <c r="AC877" i="3"/>
  <c r="AD877" i="3"/>
  <c r="AA878" i="3"/>
  <c r="AB878" i="3"/>
  <c r="AC878" i="3"/>
  <c r="AD878" i="3"/>
  <c r="AA879" i="3"/>
  <c r="AB879" i="3"/>
  <c r="AC879" i="3"/>
  <c r="AD879" i="3"/>
  <c r="AA880" i="3"/>
  <c r="AB880" i="3"/>
  <c r="AC880" i="3"/>
  <c r="AD880" i="3"/>
  <c r="AA881" i="3"/>
  <c r="AB881" i="3"/>
  <c r="AC881" i="3"/>
  <c r="AD881" i="3"/>
  <c r="AA882" i="3"/>
  <c r="AB882" i="3"/>
  <c r="AC882" i="3"/>
  <c r="AD882" i="3"/>
  <c r="AA883" i="3"/>
  <c r="AB883" i="3"/>
  <c r="AC883" i="3"/>
  <c r="AD883" i="3"/>
  <c r="AA884" i="3"/>
  <c r="AB884" i="3"/>
  <c r="AC884" i="3"/>
  <c r="AD884" i="3"/>
  <c r="AA885" i="3"/>
  <c r="AB885" i="3"/>
  <c r="AC885" i="3"/>
  <c r="AD885" i="3"/>
  <c r="AA886" i="3"/>
  <c r="AB886" i="3"/>
  <c r="AC886" i="3"/>
  <c r="AD886" i="3"/>
  <c r="AA887" i="3"/>
  <c r="AB887" i="3"/>
  <c r="AC887" i="3"/>
  <c r="AD887" i="3"/>
  <c r="AA888" i="3"/>
  <c r="AB888" i="3"/>
  <c r="AC888" i="3"/>
  <c r="AD888" i="3"/>
  <c r="AA889" i="3"/>
  <c r="AB889" i="3"/>
  <c r="AC889" i="3"/>
  <c r="AD889" i="3"/>
  <c r="AA890" i="3"/>
  <c r="AB890" i="3"/>
  <c r="AC890" i="3"/>
  <c r="AD890" i="3"/>
  <c r="AA891" i="3"/>
  <c r="AB891" i="3"/>
  <c r="AC891" i="3"/>
  <c r="AD891" i="3"/>
  <c r="AA892" i="3"/>
  <c r="AB892" i="3"/>
  <c r="AC892" i="3"/>
  <c r="AD892" i="3"/>
  <c r="AA893" i="3"/>
  <c r="AB893" i="3"/>
  <c r="AC893" i="3"/>
  <c r="AD893" i="3"/>
  <c r="AA894" i="3"/>
  <c r="AB894" i="3"/>
  <c r="AC894" i="3"/>
  <c r="AD894" i="3"/>
  <c r="AA895" i="3"/>
  <c r="AB895" i="3"/>
  <c r="AC895" i="3"/>
  <c r="AD895" i="3"/>
  <c r="AA896" i="3"/>
  <c r="AB896" i="3"/>
  <c r="AC896" i="3"/>
  <c r="AD896" i="3"/>
  <c r="AA897" i="3"/>
  <c r="AB897" i="3"/>
  <c r="AC897" i="3"/>
  <c r="AD897" i="3"/>
  <c r="AA898" i="3"/>
  <c r="AB898" i="3"/>
  <c r="AC898" i="3"/>
  <c r="AD898" i="3"/>
  <c r="AA899" i="3"/>
  <c r="AB899" i="3"/>
  <c r="AC899" i="3"/>
  <c r="AD899" i="3"/>
  <c r="AA900" i="3"/>
  <c r="AB900" i="3"/>
  <c r="AC900" i="3"/>
  <c r="AD900" i="3"/>
  <c r="AA901" i="3"/>
  <c r="AB901" i="3"/>
  <c r="AC901" i="3"/>
  <c r="AD901" i="3"/>
  <c r="AA902" i="3"/>
  <c r="AB902" i="3"/>
  <c r="AC902" i="3"/>
  <c r="AD902" i="3"/>
  <c r="AA903" i="3"/>
  <c r="AB903" i="3"/>
  <c r="AC903" i="3"/>
  <c r="AD903" i="3"/>
  <c r="AA904" i="3"/>
  <c r="AB904" i="3"/>
  <c r="AC904" i="3"/>
  <c r="AD904" i="3"/>
  <c r="AA905" i="3"/>
  <c r="AB905" i="3"/>
  <c r="AC905" i="3"/>
  <c r="AD905" i="3"/>
  <c r="AA906" i="3"/>
  <c r="AB906" i="3"/>
  <c r="AC906" i="3"/>
  <c r="AD906" i="3"/>
  <c r="AA907" i="3"/>
  <c r="AB907" i="3"/>
  <c r="AC907" i="3"/>
  <c r="AD907" i="3"/>
  <c r="AA908" i="3"/>
  <c r="AB908" i="3"/>
  <c r="AC908" i="3"/>
  <c r="AD908" i="3"/>
  <c r="AA909" i="3"/>
  <c r="AB909" i="3"/>
  <c r="AC909" i="3"/>
  <c r="AD909" i="3"/>
  <c r="AA910" i="3"/>
  <c r="AB910" i="3"/>
  <c r="AC910" i="3"/>
  <c r="AD910" i="3"/>
  <c r="AA911" i="3"/>
  <c r="AB911" i="3"/>
  <c r="AC911" i="3"/>
  <c r="AD911" i="3"/>
  <c r="AA912" i="3"/>
  <c r="AB912" i="3"/>
  <c r="AC912" i="3"/>
  <c r="AD912" i="3"/>
  <c r="AA913" i="3"/>
  <c r="AB913" i="3"/>
  <c r="AC913" i="3"/>
  <c r="AD913" i="3"/>
  <c r="AA914" i="3"/>
  <c r="AB914" i="3"/>
  <c r="AC914" i="3"/>
  <c r="AD914" i="3"/>
  <c r="AA915" i="3"/>
  <c r="AB915" i="3"/>
  <c r="AC915" i="3"/>
  <c r="AD915" i="3"/>
  <c r="AA916" i="3"/>
  <c r="AB916" i="3"/>
  <c r="AC916" i="3"/>
  <c r="AD916" i="3"/>
  <c r="AA917" i="3"/>
  <c r="AB917" i="3"/>
  <c r="AC917" i="3"/>
  <c r="AD917" i="3"/>
  <c r="AA918" i="3"/>
  <c r="AB918" i="3"/>
  <c r="AC918" i="3"/>
  <c r="AD918" i="3"/>
  <c r="AA919" i="3"/>
  <c r="AB919" i="3"/>
  <c r="AC919" i="3"/>
  <c r="AD919" i="3"/>
  <c r="AA920" i="3"/>
  <c r="AB920" i="3"/>
  <c r="AC920" i="3"/>
  <c r="AD920" i="3"/>
  <c r="AA921" i="3"/>
  <c r="AB921" i="3"/>
  <c r="AC921" i="3"/>
  <c r="AD921" i="3"/>
  <c r="AA922" i="3"/>
  <c r="AB922" i="3"/>
  <c r="AC922" i="3"/>
  <c r="AD922" i="3"/>
  <c r="AA923" i="3"/>
  <c r="AB923" i="3"/>
  <c r="AC923" i="3"/>
  <c r="AD923" i="3"/>
  <c r="AA924" i="3"/>
  <c r="AB924" i="3"/>
  <c r="AC924" i="3"/>
  <c r="AD924" i="3"/>
  <c r="AA925" i="3"/>
  <c r="AB925" i="3"/>
  <c r="AC925" i="3"/>
  <c r="AD925" i="3"/>
  <c r="AA926" i="3"/>
  <c r="AB926" i="3"/>
  <c r="AC926" i="3"/>
  <c r="AD926" i="3"/>
  <c r="AA927" i="3"/>
  <c r="AB927" i="3"/>
  <c r="AC927" i="3"/>
  <c r="AD927" i="3"/>
  <c r="AA928" i="3"/>
  <c r="AB928" i="3"/>
  <c r="AC928" i="3"/>
  <c r="AD928" i="3"/>
  <c r="AA929" i="3"/>
  <c r="AB929" i="3"/>
  <c r="AC929" i="3"/>
  <c r="AD929" i="3"/>
  <c r="AA930" i="3"/>
  <c r="AB930" i="3"/>
  <c r="AC930" i="3"/>
  <c r="AD930" i="3"/>
  <c r="AA931" i="3"/>
  <c r="AB931" i="3"/>
  <c r="AC931" i="3"/>
  <c r="AD931" i="3"/>
  <c r="AA932" i="3"/>
  <c r="AB932" i="3"/>
  <c r="AC932" i="3"/>
  <c r="AD932" i="3"/>
  <c r="AA933" i="3"/>
  <c r="AB933" i="3"/>
  <c r="AC933" i="3"/>
  <c r="AD933" i="3"/>
  <c r="AA934" i="3"/>
  <c r="AB934" i="3"/>
  <c r="AC934" i="3"/>
  <c r="AD934" i="3"/>
  <c r="AA935" i="3"/>
  <c r="AB935" i="3"/>
  <c r="AC935" i="3"/>
  <c r="AD935" i="3"/>
  <c r="AA936" i="3"/>
  <c r="AB936" i="3"/>
  <c r="AC936" i="3"/>
  <c r="AD936" i="3"/>
  <c r="AA937" i="3"/>
  <c r="AB937" i="3"/>
  <c r="AC937" i="3"/>
  <c r="AD937" i="3"/>
  <c r="AA938" i="3"/>
  <c r="AB938" i="3"/>
  <c r="AC938" i="3"/>
  <c r="AD938" i="3"/>
  <c r="AA939" i="3"/>
  <c r="AB939" i="3"/>
  <c r="AC939" i="3"/>
  <c r="AD939" i="3"/>
  <c r="AA940" i="3"/>
  <c r="AB940" i="3"/>
  <c r="AC940" i="3"/>
  <c r="AD940" i="3"/>
  <c r="AA941" i="3"/>
  <c r="AB941" i="3"/>
  <c r="AC941" i="3"/>
  <c r="AD941" i="3"/>
  <c r="AA942" i="3"/>
  <c r="AB942" i="3"/>
  <c r="AC942" i="3"/>
  <c r="AD942" i="3"/>
  <c r="AA943" i="3"/>
  <c r="AB943" i="3"/>
  <c r="AC943" i="3"/>
  <c r="AD943" i="3"/>
  <c r="AA944" i="3"/>
  <c r="AB944" i="3"/>
  <c r="AC944" i="3"/>
  <c r="AD944" i="3"/>
  <c r="AA945" i="3"/>
  <c r="AB945" i="3"/>
  <c r="AC945" i="3"/>
  <c r="AD945" i="3"/>
  <c r="AA946" i="3"/>
  <c r="AB946" i="3"/>
  <c r="AC946" i="3"/>
  <c r="AD946" i="3"/>
  <c r="AA947" i="3"/>
  <c r="AB947" i="3"/>
  <c r="AC947" i="3"/>
  <c r="AD947" i="3"/>
  <c r="AA948" i="3"/>
  <c r="AB948" i="3"/>
  <c r="AC948" i="3"/>
  <c r="AD948" i="3"/>
  <c r="AA949" i="3"/>
  <c r="AB949" i="3"/>
  <c r="AC949" i="3"/>
  <c r="AD949" i="3"/>
  <c r="AA950" i="3"/>
  <c r="AB950" i="3"/>
  <c r="AC950" i="3"/>
  <c r="AD950" i="3"/>
  <c r="AA951" i="3"/>
  <c r="AB951" i="3"/>
  <c r="AC951" i="3"/>
  <c r="AD951" i="3"/>
  <c r="AA952" i="3"/>
  <c r="AB952" i="3"/>
  <c r="AC952" i="3"/>
  <c r="AD952" i="3"/>
  <c r="AA953" i="3"/>
  <c r="AB953" i="3"/>
  <c r="AC953" i="3"/>
  <c r="AD953" i="3"/>
  <c r="AA954" i="3"/>
  <c r="AB954" i="3"/>
  <c r="AC954" i="3"/>
  <c r="AD954" i="3"/>
  <c r="AA955" i="3"/>
  <c r="AB955" i="3"/>
  <c r="AC955" i="3"/>
  <c r="AD955" i="3"/>
  <c r="AA956" i="3"/>
  <c r="AB956" i="3"/>
  <c r="AC956" i="3"/>
  <c r="AD956" i="3"/>
  <c r="AA957" i="3"/>
  <c r="AB957" i="3"/>
  <c r="AC957" i="3"/>
  <c r="AD957" i="3"/>
  <c r="AA958" i="3"/>
  <c r="AB958" i="3"/>
  <c r="AC958" i="3"/>
  <c r="AD958" i="3"/>
  <c r="AA959" i="3"/>
  <c r="AB959" i="3"/>
  <c r="AC959" i="3"/>
  <c r="AD959" i="3"/>
  <c r="AA960" i="3"/>
  <c r="AB960" i="3"/>
  <c r="AC960" i="3"/>
  <c r="AD960" i="3"/>
  <c r="AA961" i="3"/>
  <c r="AB961" i="3"/>
  <c r="AC961" i="3"/>
  <c r="AD961" i="3"/>
  <c r="AA962" i="3"/>
  <c r="AB962" i="3"/>
  <c r="AC962" i="3"/>
  <c r="AD962" i="3"/>
  <c r="AA963" i="3"/>
  <c r="AB963" i="3"/>
  <c r="AC963" i="3"/>
  <c r="AD963" i="3"/>
  <c r="AA964" i="3"/>
  <c r="AB964" i="3"/>
  <c r="AC964" i="3"/>
  <c r="AD964" i="3"/>
  <c r="AA965" i="3"/>
  <c r="AB965" i="3"/>
  <c r="AC965" i="3"/>
  <c r="AD965" i="3"/>
  <c r="AA966" i="3"/>
  <c r="AB966" i="3"/>
  <c r="AC966" i="3"/>
  <c r="AD966" i="3"/>
  <c r="AA967" i="3"/>
  <c r="AB967" i="3"/>
  <c r="AC967" i="3"/>
  <c r="AD967" i="3"/>
  <c r="AA968" i="3"/>
  <c r="AB968" i="3"/>
  <c r="AC968" i="3"/>
  <c r="AD968" i="3"/>
  <c r="AA969" i="3"/>
  <c r="AB969" i="3"/>
  <c r="AC969" i="3"/>
  <c r="AD969" i="3"/>
  <c r="AA970" i="3"/>
  <c r="AB970" i="3"/>
  <c r="AC970" i="3"/>
  <c r="AD970" i="3"/>
  <c r="AA971" i="3"/>
  <c r="AB971" i="3"/>
  <c r="AC971" i="3"/>
  <c r="AD971" i="3"/>
  <c r="AA972" i="3"/>
  <c r="AB972" i="3"/>
  <c r="AC972" i="3"/>
  <c r="AD972" i="3"/>
  <c r="AA973" i="3"/>
  <c r="AB973" i="3"/>
  <c r="AC973" i="3"/>
  <c r="AD973" i="3"/>
  <c r="AA974" i="3"/>
  <c r="AB974" i="3"/>
  <c r="AC974" i="3"/>
  <c r="AD974" i="3"/>
  <c r="AA975" i="3"/>
  <c r="AB975" i="3"/>
  <c r="AC975" i="3"/>
  <c r="AD975" i="3"/>
  <c r="AA976" i="3"/>
  <c r="AB976" i="3"/>
  <c r="AC976" i="3"/>
  <c r="AD976" i="3"/>
  <c r="AA977" i="3"/>
  <c r="AB977" i="3"/>
  <c r="AC977" i="3"/>
  <c r="AD977" i="3"/>
  <c r="AA978" i="3"/>
  <c r="AB978" i="3"/>
  <c r="AC978" i="3"/>
  <c r="AD978" i="3"/>
  <c r="AA979" i="3"/>
  <c r="AB979" i="3"/>
  <c r="AC979" i="3"/>
  <c r="AD979" i="3"/>
  <c r="AA980" i="3"/>
  <c r="AB980" i="3"/>
  <c r="AC980" i="3"/>
  <c r="AD980" i="3"/>
  <c r="AA981" i="3"/>
  <c r="AB981" i="3"/>
  <c r="AC981" i="3"/>
  <c r="AD981" i="3"/>
  <c r="AA982" i="3"/>
  <c r="AB982" i="3"/>
  <c r="AC982" i="3"/>
  <c r="AD982" i="3"/>
  <c r="AA983" i="3"/>
  <c r="AB983" i="3"/>
  <c r="AC983" i="3"/>
  <c r="AD983" i="3"/>
  <c r="AA984" i="3"/>
  <c r="AB984" i="3"/>
  <c r="AC984" i="3"/>
  <c r="AD984" i="3"/>
  <c r="AA985" i="3"/>
  <c r="AB985" i="3"/>
  <c r="AC985" i="3"/>
  <c r="AD985" i="3"/>
  <c r="AA986" i="3"/>
  <c r="AB986" i="3"/>
  <c r="AC986" i="3"/>
  <c r="AD986" i="3"/>
  <c r="AA987" i="3"/>
  <c r="AB987" i="3"/>
  <c r="AC987" i="3"/>
  <c r="AD987" i="3"/>
  <c r="AA988" i="3"/>
  <c r="AB988" i="3"/>
  <c r="AC988" i="3"/>
  <c r="AD988" i="3"/>
  <c r="AA989" i="3"/>
  <c r="AB989" i="3"/>
  <c r="AC989" i="3"/>
  <c r="AD989" i="3"/>
  <c r="AA990" i="3"/>
  <c r="AB990" i="3"/>
  <c r="AC990" i="3"/>
  <c r="AD990" i="3"/>
  <c r="AA991" i="3"/>
  <c r="AB991" i="3"/>
  <c r="AC991" i="3"/>
  <c r="AD991" i="3"/>
  <c r="AA992" i="3"/>
  <c r="AB992" i="3"/>
  <c r="AC992" i="3"/>
  <c r="AD992" i="3"/>
  <c r="AA993" i="3"/>
  <c r="AB993" i="3"/>
  <c r="AC993" i="3"/>
  <c r="AD993" i="3"/>
  <c r="AA994" i="3"/>
  <c r="AB994" i="3"/>
  <c r="AC994" i="3"/>
  <c r="AD994" i="3"/>
  <c r="AA995" i="3"/>
  <c r="AB995" i="3"/>
  <c r="AC995" i="3"/>
  <c r="AD995" i="3"/>
  <c r="AA996" i="3"/>
  <c r="AB996" i="3"/>
  <c r="AC996" i="3"/>
  <c r="AD996" i="3"/>
  <c r="AA997" i="3"/>
  <c r="AB997" i="3"/>
  <c r="AC997" i="3"/>
  <c r="AD997" i="3"/>
  <c r="AA998" i="3"/>
  <c r="AB998" i="3"/>
  <c r="AC998" i="3"/>
  <c r="AD998" i="3"/>
  <c r="AA999" i="3"/>
  <c r="AB999" i="3"/>
  <c r="AC999" i="3"/>
  <c r="AD999" i="3"/>
  <c r="AA1000" i="3"/>
  <c r="AB1000" i="3"/>
  <c r="AC1000" i="3"/>
  <c r="AD1000" i="3"/>
  <c r="AA1001" i="3"/>
  <c r="AB1001" i="3"/>
  <c r="AC1001" i="3"/>
  <c r="AD1001" i="3"/>
  <c r="AA1002" i="3"/>
  <c r="AB1002" i="3"/>
  <c r="AC1002" i="3"/>
  <c r="AD1002" i="3"/>
  <c r="AA1003" i="3"/>
  <c r="AB1003" i="3"/>
  <c r="AC1003" i="3"/>
  <c r="AD1003" i="3"/>
  <c r="AA1004" i="3"/>
  <c r="AB1004" i="3"/>
  <c r="AC1004" i="3"/>
  <c r="AD1004" i="3"/>
  <c r="AA1005" i="3"/>
  <c r="AB1005" i="3"/>
  <c r="AC1005" i="3"/>
  <c r="AD1005" i="3"/>
  <c r="AA1006" i="3"/>
  <c r="AB1006" i="3"/>
  <c r="AC1006" i="3"/>
  <c r="AD1006" i="3"/>
  <c r="AA1007" i="3"/>
  <c r="AB1007" i="3"/>
  <c r="AC1007" i="3"/>
  <c r="AD1007" i="3"/>
  <c r="AA1008" i="3"/>
  <c r="AB1008" i="3"/>
  <c r="AC1008" i="3"/>
  <c r="AD1008" i="3"/>
  <c r="AA1009" i="3"/>
  <c r="AB1009" i="3"/>
  <c r="AC1009" i="3"/>
  <c r="AD1009" i="3"/>
  <c r="AA1010" i="3"/>
  <c r="AB1010" i="3"/>
  <c r="AC1010" i="3"/>
  <c r="AD1010" i="3"/>
  <c r="AA1011" i="3"/>
  <c r="AB1011" i="3"/>
  <c r="AC1011" i="3"/>
  <c r="AD1011" i="3"/>
  <c r="AA1012" i="3"/>
  <c r="AB1012" i="3"/>
  <c r="AC1012" i="3"/>
  <c r="AD1012" i="3"/>
  <c r="AA1013" i="3"/>
  <c r="AB1013" i="3"/>
  <c r="AC1013" i="3"/>
  <c r="AD1013" i="3"/>
  <c r="AA1014" i="3"/>
  <c r="AB1014" i="3"/>
  <c r="AC1014" i="3"/>
  <c r="AD1014" i="3"/>
  <c r="AA1015" i="3"/>
  <c r="AB1015" i="3"/>
  <c r="AC1015" i="3"/>
  <c r="AD1015" i="3"/>
  <c r="AA1016" i="3"/>
  <c r="AB1016" i="3"/>
  <c r="AC1016" i="3"/>
  <c r="AD1016" i="3"/>
  <c r="AA1017" i="3"/>
  <c r="AB1017" i="3"/>
  <c r="AC1017" i="3"/>
  <c r="AD1017" i="3"/>
  <c r="AA1018" i="3"/>
  <c r="AB1018" i="3"/>
  <c r="AC1018" i="3"/>
  <c r="AD1018" i="3"/>
  <c r="AA1019" i="3"/>
  <c r="AB1019" i="3"/>
  <c r="AC1019" i="3"/>
  <c r="AD1019" i="3"/>
  <c r="AA1020" i="3"/>
  <c r="AB1020" i="3"/>
  <c r="AC1020" i="3"/>
  <c r="AD1020" i="3"/>
  <c r="AA1021" i="3"/>
  <c r="AB1021" i="3"/>
  <c r="AC1021" i="3"/>
  <c r="AD1021" i="3"/>
  <c r="AA1022" i="3"/>
  <c r="AB1022" i="3"/>
  <c r="AC1022" i="3"/>
  <c r="AD1022" i="3"/>
  <c r="AA1023" i="3"/>
  <c r="AB1023" i="3"/>
  <c r="AC1023" i="3"/>
  <c r="AD1023" i="3"/>
  <c r="AA1024" i="3"/>
  <c r="AB1024" i="3"/>
  <c r="AC1024" i="3"/>
  <c r="AD1024" i="3"/>
  <c r="AA1025" i="3"/>
  <c r="AB1025" i="3"/>
  <c r="AC1025" i="3"/>
  <c r="AD1025" i="3"/>
  <c r="AA1026" i="3"/>
  <c r="AB1026" i="3"/>
  <c r="AC1026" i="3"/>
  <c r="AD1026" i="3"/>
  <c r="AA1027" i="3"/>
  <c r="AB1027" i="3"/>
  <c r="AC1027" i="3"/>
  <c r="AD1027" i="3"/>
  <c r="AA1028" i="3"/>
  <c r="AB1028" i="3"/>
  <c r="AC1028" i="3"/>
  <c r="AD1028" i="3"/>
  <c r="AA1029" i="3"/>
  <c r="AB1029" i="3"/>
  <c r="AC1029" i="3"/>
  <c r="AD1029" i="3"/>
  <c r="AA1030" i="3"/>
  <c r="AB1030" i="3"/>
  <c r="AC1030" i="3"/>
  <c r="AD1030" i="3"/>
  <c r="AA1031" i="3"/>
  <c r="AB1031" i="3"/>
  <c r="AC1031" i="3"/>
  <c r="AD1031" i="3"/>
  <c r="AA1032" i="3"/>
  <c r="AB1032" i="3"/>
  <c r="AC1032" i="3"/>
  <c r="AD1032" i="3"/>
  <c r="AA1033" i="3"/>
  <c r="AB1033" i="3"/>
  <c r="AC1033" i="3"/>
  <c r="AD1033" i="3"/>
  <c r="AA1034" i="3"/>
  <c r="AB1034" i="3"/>
  <c r="AC1034" i="3"/>
  <c r="AD1034" i="3"/>
  <c r="AA1035" i="3"/>
  <c r="AB1035" i="3"/>
  <c r="AC1035" i="3"/>
  <c r="AD1035" i="3"/>
  <c r="AA1036" i="3"/>
  <c r="AB1036" i="3"/>
  <c r="AC1036" i="3"/>
  <c r="AD1036" i="3"/>
  <c r="AA1037" i="3"/>
  <c r="AB1037" i="3"/>
  <c r="AC1037" i="3"/>
  <c r="AD1037" i="3"/>
  <c r="AA1038" i="3"/>
  <c r="AB1038" i="3"/>
  <c r="AC1038" i="3"/>
  <c r="AD1038" i="3"/>
  <c r="AA1039" i="3"/>
  <c r="AB1039" i="3"/>
  <c r="AC1039" i="3"/>
  <c r="AD1039" i="3"/>
  <c r="AA1040" i="3"/>
  <c r="AB1040" i="3"/>
  <c r="AC1040" i="3"/>
  <c r="AD1040" i="3"/>
  <c r="AA1041" i="3"/>
  <c r="AB1041" i="3"/>
  <c r="AC1041" i="3"/>
  <c r="AD1041" i="3"/>
  <c r="AA1042" i="3"/>
  <c r="AB1042" i="3"/>
  <c r="AC1042" i="3"/>
  <c r="AD1042" i="3"/>
  <c r="AA1043" i="3"/>
  <c r="AB1043" i="3"/>
  <c r="AC1043" i="3"/>
  <c r="AD1043" i="3"/>
  <c r="AA1044" i="3"/>
  <c r="AB1044" i="3"/>
  <c r="AC1044" i="3"/>
  <c r="AD1044" i="3"/>
  <c r="AA1045" i="3"/>
  <c r="AB1045" i="3"/>
  <c r="AC1045" i="3"/>
  <c r="AD1045" i="3"/>
  <c r="AA1046" i="3"/>
  <c r="AB1046" i="3"/>
  <c r="AC1046" i="3"/>
  <c r="AD1046" i="3"/>
  <c r="AA1047" i="3"/>
  <c r="AB1047" i="3"/>
  <c r="AC1047" i="3"/>
  <c r="AD1047" i="3"/>
  <c r="AA1048" i="3"/>
  <c r="AB1048" i="3"/>
  <c r="AC1048" i="3"/>
  <c r="AD1048" i="3"/>
  <c r="AA1049" i="3"/>
  <c r="AB1049" i="3"/>
  <c r="AC1049" i="3"/>
  <c r="AD1049" i="3"/>
  <c r="AA1050" i="3"/>
  <c r="AB1050" i="3"/>
  <c r="AC1050" i="3"/>
  <c r="AD1050" i="3"/>
  <c r="AA1051" i="3"/>
  <c r="AB1051" i="3"/>
  <c r="AC1051" i="3"/>
  <c r="AD1051" i="3"/>
  <c r="AA1052" i="3"/>
  <c r="AB1052" i="3"/>
  <c r="AC1052" i="3"/>
  <c r="AD1052" i="3"/>
  <c r="AA1053" i="3"/>
  <c r="AB1053" i="3"/>
  <c r="AC1053" i="3"/>
  <c r="AD1053" i="3"/>
  <c r="AA1054" i="3"/>
  <c r="AB1054" i="3"/>
  <c r="AC1054" i="3"/>
  <c r="AD1054" i="3"/>
  <c r="AA1055" i="3"/>
  <c r="AB1055" i="3"/>
  <c r="AC1055" i="3"/>
  <c r="AD1055" i="3"/>
  <c r="AA1056" i="3"/>
  <c r="AB1056" i="3"/>
  <c r="AC1056" i="3"/>
  <c r="AD1056" i="3"/>
  <c r="AA1057" i="3"/>
  <c r="AB1057" i="3"/>
  <c r="AC1057" i="3"/>
  <c r="AD1057" i="3"/>
  <c r="AA1058" i="3"/>
  <c r="AB1058" i="3"/>
  <c r="AC1058" i="3"/>
  <c r="AD1058" i="3"/>
  <c r="AA1059" i="3"/>
  <c r="AB1059" i="3"/>
  <c r="AC1059" i="3"/>
  <c r="AD1059" i="3"/>
  <c r="AA1060" i="3"/>
  <c r="AB1060" i="3"/>
  <c r="AC1060" i="3"/>
  <c r="AD1060" i="3"/>
  <c r="AA1061" i="3"/>
  <c r="AB1061" i="3"/>
  <c r="AC1061" i="3"/>
  <c r="AD1061" i="3"/>
  <c r="AA1062" i="3"/>
  <c r="AB1062" i="3"/>
  <c r="AC1062" i="3"/>
  <c r="AD1062" i="3"/>
  <c r="AA1063" i="3"/>
  <c r="AB1063" i="3"/>
  <c r="AC1063" i="3"/>
  <c r="AD1063" i="3"/>
  <c r="AA1064" i="3"/>
  <c r="AB1064" i="3"/>
  <c r="AC1064" i="3"/>
  <c r="AD1064" i="3"/>
  <c r="AA1065" i="3"/>
  <c r="AB1065" i="3"/>
  <c r="AC1065" i="3"/>
  <c r="AD1065" i="3"/>
  <c r="AA1066" i="3"/>
  <c r="AB1066" i="3"/>
  <c r="AC1066" i="3"/>
  <c r="AD1066" i="3"/>
  <c r="AA1067" i="3"/>
  <c r="AB1067" i="3"/>
  <c r="AC1067" i="3"/>
  <c r="AD1067" i="3"/>
  <c r="AA1068" i="3"/>
  <c r="AB1068" i="3"/>
  <c r="AC1068" i="3"/>
  <c r="AD1068" i="3"/>
  <c r="AA1069" i="3"/>
  <c r="AB1069" i="3"/>
  <c r="AC1069" i="3"/>
  <c r="AD1069" i="3"/>
  <c r="AA1070" i="3"/>
  <c r="AB1070" i="3"/>
  <c r="AC1070" i="3"/>
  <c r="AD1070" i="3"/>
  <c r="AA1071" i="3"/>
  <c r="AB1071" i="3"/>
  <c r="AC1071" i="3"/>
  <c r="AD1071" i="3"/>
  <c r="AA1072" i="3"/>
  <c r="AB1072" i="3"/>
  <c r="AC1072" i="3"/>
  <c r="AD1072" i="3"/>
  <c r="AA1073" i="3"/>
  <c r="AB1073" i="3"/>
  <c r="AC1073" i="3"/>
  <c r="AD1073" i="3"/>
  <c r="AA1074" i="3"/>
  <c r="AB1074" i="3"/>
  <c r="AC1074" i="3"/>
  <c r="AD1074" i="3"/>
  <c r="AA1075" i="3"/>
  <c r="AB1075" i="3"/>
  <c r="AC1075" i="3"/>
  <c r="AD1075" i="3"/>
  <c r="AA1076" i="3"/>
  <c r="AB1076" i="3"/>
  <c r="AC1076" i="3"/>
  <c r="AD1076" i="3"/>
  <c r="AA1077" i="3"/>
  <c r="AB1077" i="3"/>
  <c r="AC1077" i="3"/>
  <c r="AD1077" i="3"/>
  <c r="AA1078" i="3"/>
  <c r="AB1078" i="3"/>
  <c r="AC1078" i="3"/>
  <c r="AD1078" i="3"/>
  <c r="AA1079" i="3"/>
  <c r="AB1079" i="3"/>
  <c r="AC1079" i="3"/>
  <c r="AD1079" i="3"/>
  <c r="AA1080" i="3"/>
  <c r="AB1080" i="3"/>
  <c r="AC1080" i="3"/>
  <c r="AD1080" i="3"/>
  <c r="AA1081" i="3"/>
  <c r="AB1081" i="3"/>
  <c r="AC1081" i="3"/>
  <c r="AD1081" i="3"/>
  <c r="AA1082" i="3"/>
  <c r="AB1082" i="3"/>
  <c r="AC1082" i="3"/>
  <c r="AD1082" i="3"/>
  <c r="AA1083" i="3"/>
  <c r="AB1083" i="3"/>
  <c r="AC1083" i="3"/>
  <c r="AD1083" i="3"/>
  <c r="AA1084" i="3"/>
  <c r="AB1084" i="3"/>
  <c r="AC1084" i="3"/>
  <c r="AD1084" i="3"/>
  <c r="AA1085" i="3"/>
  <c r="AB1085" i="3"/>
  <c r="AC1085" i="3"/>
  <c r="AD1085" i="3"/>
  <c r="AA1086" i="3"/>
  <c r="AB1086" i="3"/>
  <c r="AC1086" i="3"/>
  <c r="AD1086" i="3"/>
  <c r="AA1087" i="3"/>
  <c r="AB1087" i="3"/>
  <c r="AC1087" i="3"/>
  <c r="AD1087" i="3"/>
  <c r="AA1088" i="3"/>
  <c r="AB1088" i="3"/>
  <c r="AC1088" i="3"/>
  <c r="AD1088" i="3"/>
  <c r="AA1089" i="3"/>
  <c r="AB1089" i="3"/>
  <c r="AC1089" i="3"/>
  <c r="AD1089" i="3"/>
  <c r="AA1090" i="3"/>
  <c r="AB1090" i="3"/>
  <c r="AC1090" i="3"/>
  <c r="AD1090" i="3"/>
  <c r="AA1091" i="3"/>
  <c r="AB1091" i="3"/>
  <c r="AC1091" i="3"/>
  <c r="AD1091" i="3"/>
  <c r="AA1092" i="3"/>
  <c r="AB1092" i="3"/>
  <c r="AC1092" i="3"/>
  <c r="AD1092" i="3"/>
  <c r="AA1093" i="3"/>
  <c r="AB1093" i="3"/>
  <c r="AC1093" i="3"/>
  <c r="AD1093" i="3"/>
  <c r="AA1094" i="3"/>
  <c r="AB1094" i="3"/>
  <c r="AC1094" i="3"/>
  <c r="AD1094" i="3"/>
  <c r="AA1095" i="3"/>
  <c r="AB1095" i="3"/>
  <c r="AC1095" i="3"/>
  <c r="AD1095" i="3"/>
  <c r="AA1096" i="3"/>
  <c r="AB1096" i="3"/>
  <c r="AC1096" i="3"/>
  <c r="AD1096" i="3"/>
  <c r="AA1097" i="3"/>
  <c r="AB1097" i="3"/>
  <c r="AC1097" i="3"/>
  <c r="AD1097" i="3"/>
  <c r="AA1098" i="3"/>
  <c r="AB1098" i="3"/>
  <c r="AC1098" i="3"/>
  <c r="AD1098" i="3"/>
  <c r="AA1099" i="3"/>
  <c r="AB1099" i="3"/>
  <c r="AC1099" i="3"/>
  <c r="AD1099" i="3"/>
  <c r="AA1100" i="3"/>
  <c r="AB1100" i="3"/>
  <c r="AC1100" i="3"/>
  <c r="AD1100" i="3"/>
  <c r="AA1101" i="3"/>
  <c r="AB1101" i="3"/>
  <c r="AC1101" i="3"/>
  <c r="AD1101" i="3"/>
  <c r="AA1102" i="3"/>
  <c r="AB1102" i="3"/>
  <c r="AC1102" i="3"/>
  <c r="AD1102" i="3"/>
  <c r="AA1103" i="3"/>
  <c r="AB1103" i="3"/>
  <c r="AC1103" i="3"/>
  <c r="AD1103" i="3"/>
  <c r="AA1104" i="3"/>
  <c r="AB1104" i="3"/>
  <c r="AC1104" i="3"/>
  <c r="AD1104" i="3"/>
  <c r="AA1105" i="3"/>
  <c r="AB1105" i="3"/>
  <c r="AC1105" i="3"/>
  <c r="AD1105" i="3"/>
  <c r="AA1106" i="3"/>
  <c r="AB1106" i="3"/>
  <c r="AC1106" i="3"/>
  <c r="AD1106" i="3"/>
  <c r="AA1107" i="3"/>
  <c r="AB1107" i="3"/>
  <c r="AC1107" i="3"/>
  <c r="AD1107" i="3"/>
  <c r="AA1108" i="3"/>
  <c r="AB1108" i="3"/>
  <c r="AC1108" i="3"/>
  <c r="AD1108" i="3"/>
  <c r="AA1109" i="3"/>
  <c r="AB1109" i="3"/>
  <c r="AC1109" i="3"/>
  <c r="AD1109" i="3"/>
  <c r="AA1110" i="3"/>
  <c r="AB1110" i="3"/>
  <c r="AC1110" i="3"/>
  <c r="AD1110" i="3"/>
  <c r="AA1111" i="3"/>
  <c r="AB1111" i="3"/>
  <c r="AC1111" i="3"/>
  <c r="AD1111" i="3"/>
  <c r="AA1112" i="3"/>
  <c r="AB1112" i="3"/>
  <c r="AC1112" i="3"/>
  <c r="AD1112" i="3"/>
  <c r="AA1113" i="3"/>
  <c r="AB1113" i="3"/>
  <c r="AC1113" i="3"/>
  <c r="AD1113" i="3"/>
  <c r="AA1114" i="3"/>
  <c r="AB1114" i="3"/>
  <c r="AC1114" i="3"/>
  <c r="AD1114" i="3"/>
  <c r="AA1115" i="3"/>
  <c r="AB1115" i="3"/>
  <c r="AC1115" i="3"/>
  <c r="AD1115" i="3"/>
  <c r="AA1116" i="3"/>
  <c r="AB1116" i="3"/>
  <c r="AC1116" i="3"/>
  <c r="AD1116" i="3"/>
  <c r="AA1117" i="3"/>
  <c r="AB1117" i="3"/>
  <c r="AC1117" i="3"/>
  <c r="AD1117" i="3"/>
  <c r="AA1118" i="3"/>
  <c r="AB1118" i="3"/>
  <c r="AC1118" i="3"/>
  <c r="AD1118" i="3"/>
  <c r="AA1119" i="3"/>
  <c r="AB1119" i="3"/>
  <c r="AC1119" i="3"/>
  <c r="AD1119" i="3"/>
  <c r="AA1120" i="3"/>
  <c r="AB1120" i="3"/>
  <c r="AC1120" i="3"/>
  <c r="AD1120" i="3"/>
  <c r="AA1121" i="3"/>
  <c r="AB1121" i="3"/>
  <c r="AC1121" i="3"/>
  <c r="AD1121" i="3"/>
  <c r="AA1122" i="3"/>
  <c r="AB1122" i="3"/>
  <c r="AC1122" i="3"/>
  <c r="AD1122" i="3"/>
  <c r="AA1123" i="3"/>
  <c r="AB1123" i="3"/>
  <c r="AC1123" i="3"/>
  <c r="AD1123" i="3"/>
  <c r="AA1124" i="3"/>
  <c r="AB1124" i="3"/>
  <c r="AC1124" i="3"/>
  <c r="AD1124" i="3"/>
  <c r="AA1125" i="3"/>
  <c r="AB1125" i="3"/>
  <c r="AC1125" i="3"/>
  <c r="AD1125" i="3"/>
  <c r="AA1126" i="3"/>
  <c r="AB1126" i="3"/>
  <c r="AC1126" i="3"/>
  <c r="AD1126" i="3"/>
  <c r="AA1127" i="3"/>
  <c r="AB1127" i="3"/>
  <c r="AC1127" i="3"/>
  <c r="AD1127" i="3"/>
  <c r="AA1128" i="3"/>
  <c r="AB1128" i="3"/>
  <c r="AC1128" i="3"/>
  <c r="AD1128" i="3"/>
  <c r="AA1129" i="3"/>
  <c r="AB1129" i="3"/>
  <c r="AC1129" i="3"/>
  <c r="AD1129" i="3"/>
  <c r="AA1130" i="3"/>
  <c r="AB1130" i="3"/>
  <c r="AC1130" i="3"/>
  <c r="AD1130" i="3"/>
  <c r="AA1131" i="3"/>
  <c r="AB1131" i="3"/>
  <c r="AC1131" i="3"/>
  <c r="AD1131" i="3"/>
  <c r="AA1132" i="3"/>
  <c r="AB1132" i="3"/>
  <c r="AC1132" i="3"/>
  <c r="AD1132" i="3"/>
  <c r="AA1133" i="3"/>
  <c r="AB1133" i="3"/>
  <c r="AC1133" i="3"/>
  <c r="AD1133" i="3"/>
  <c r="AA1134" i="3"/>
  <c r="AB1134" i="3"/>
  <c r="AC1134" i="3"/>
  <c r="AD1134" i="3"/>
  <c r="AA1135" i="3"/>
  <c r="AB1135" i="3"/>
  <c r="AC1135" i="3"/>
  <c r="AD1135" i="3"/>
  <c r="AA1136" i="3"/>
  <c r="AB1136" i="3"/>
  <c r="AC1136" i="3"/>
  <c r="AD1136" i="3"/>
  <c r="AA1137" i="3"/>
  <c r="AB1137" i="3"/>
  <c r="AC1137" i="3"/>
  <c r="AD1137" i="3"/>
  <c r="AA1138" i="3"/>
  <c r="AB1138" i="3"/>
  <c r="AC1138" i="3"/>
  <c r="AD1138" i="3"/>
  <c r="AA1139" i="3"/>
  <c r="AB1139" i="3"/>
  <c r="AC1139" i="3"/>
  <c r="AD1139" i="3"/>
  <c r="AA1140" i="3"/>
  <c r="AB1140" i="3"/>
  <c r="AC1140" i="3"/>
  <c r="AD1140" i="3"/>
  <c r="AA1141" i="3"/>
  <c r="AB1141" i="3"/>
  <c r="AC1141" i="3"/>
  <c r="AD1141" i="3"/>
  <c r="AA1142" i="3"/>
  <c r="AB1142" i="3"/>
  <c r="AC1142" i="3"/>
  <c r="AD1142" i="3"/>
  <c r="AA1143" i="3"/>
  <c r="AB1143" i="3"/>
  <c r="AC1143" i="3"/>
  <c r="AD1143" i="3"/>
  <c r="AA1144" i="3"/>
  <c r="AB1144" i="3"/>
  <c r="AC1144" i="3"/>
  <c r="AD1144" i="3"/>
  <c r="AA1145" i="3"/>
  <c r="AB1145" i="3"/>
  <c r="AC1145" i="3"/>
  <c r="AD1145" i="3"/>
  <c r="AA1146" i="3"/>
  <c r="AB1146" i="3"/>
  <c r="AC1146" i="3"/>
  <c r="AD1146" i="3"/>
  <c r="AA1147" i="3"/>
  <c r="AB1147" i="3"/>
  <c r="AC1147" i="3"/>
  <c r="AD1147" i="3"/>
  <c r="AA1148" i="3"/>
  <c r="AB1148" i="3"/>
  <c r="AC1148" i="3"/>
  <c r="AD1148" i="3"/>
  <c r="AA1149" i="3"/>
  <c r="AB1149" i="3"/>
  <c r="AC1149" i="3"/>
  <c r="AD1149" i="3"/>
  <c r="AA1150" i="3"/>
  <c r="AB1150" i="3"/>
  <c r="AC1150" i="3"/>
  <c r="AD1150" i="3"/>
  <c r="AA1151" i="3"/>
  <c r="AB1151" i="3"/>
  <c r="AC1151" i="3"/>
  <c r="AD1151" i="3"/>
  <c r="AA1152" i="3"/>
  <c r="AB1152" i="3"/>
  <c r="AC1152" i="3"/>
  <c r="AD1152" i="3"/>
  <c r="AA1153" i="3"/>
  <c r="AB1153" i="3"/>
  <c r="AC1153" i="3"/>
  <c r="AD1153" i="3"/>
  <c r="AA1154" i="3"/>
  <c r="AB1154" i="3"/>
  <c r="AC1154" i="3"/>
  <c r="AD1154" i="3"/>
  <c r="AA1155" i="3"/>
  <c r="AB1155" i="3"/>
  <c r="AC1155" i="3"/>
  <c r="AD1155" i="3"/>
  <c r="AA1156" i="3"/>
  <c r="AB1156" i="3"/>
  <c r="AC1156" i="3"/>
  <c r="AD1156" i="3"/>
  <c r="AA1157" i="3"/>
  <c r="AB1157" i="3"/>
  <c r="AC1157" i="3"/>
  <c r="AD1157" i="3"/>
  <c r="AA1158" i="3"/>
  <c r="AB1158" i="3"/>
  <c r="AC1158" i="3"/>
  <c r="AD1158" i="3"/>
  <c r="AA1159" i="3"/>
  <c r="AB1159" i="3"/>
  <c r="AC1159" i="3"/>
  <c r="AD1159" i="3"/>
  <c r="AA1160" i="3"/>
  <c r="AB1160" i="3"/>
  <c r="AC1160" i="3"/>
  <c r="AD1160" i="3"/>
  <c r="AA1161" i="3"/>
  <c r="AB1161" i="3"/>
  <c r="AC1161" i="3"/>
  <c r="AD1161" i="3"/>
  <c r="AA1162" i="3"/>
  <c r="AB1162" i="3"/>
  <c r="AC1162" i="3"/>
  <c r="AD1162" i="3"/>
  <c r="AA1163" i="3"/>
  <c r="AB1163" i="3"/>
  <c r="AC1163" i="3"/>
  <c r="AD1163" i="3"/>
  <c r="AA1164" i="3"/>
  <c r="AB1164" i="3"/>
  <c r="AC1164" i="3"/>
  <c r="AD1164" i="3"/>
  <c r="AA1165" i="3"/>
  <c r="AB1165" i="3"/>
  <c r="AC1165" i="3"/>
  <c r="AD1165" i="3"/>
  <c r="AA1166" i="3"/>
  <c r="AB1166" i="3"/>
  <c r="AC1166" i="3"/>
  <c r="AD1166" i="3"/>
  <c r="AA1167" i="3"/>
  <c r="AB1167" i="3"/>
  <c r="AC1167" i="3"/>
  <c r="AD1167" i="3"/>
  <c r="AA1168" i="3"/>
  <c r="AB1168" i="3"/>
  <c r="AC1168" i="3"/>
  <c r="AD1168" i="3"/>
  <c r="AA1169" i="3"/>
  <c r="AB1169" i="3"/>
  <c r="AC1169" i="3"/>
  <c r="AD1169" i="3"/>
  <c r="AA1170" i="3"/>
  <c r="AB1170" i="3"/>
  <c r="AC1170" i="3"/>
  <c r="AD1170" i="3"/>
  <c r="AA1171" i="3"/>
  <c r="AB1171" i="3"/>
  <c r="AC1171" i="3"/>
  <c r="AD1171" i="3"/>
  <c r="AA1172" i="3"/>
  <c r="AB1172" i="3"/>
  <c r="AC1172" i="3"/>
  <c r="AD1172" i="3"/>
  <c r="AA1173" i="3"/>
  <c r="AB1173" i="3"/>
  <c r="AC1173" i="3"/>
  <c r="AD1173" i="3"/>
  <c r="AA1174" i="3"/>
  <c r="AB1174" i="3"/>
  <c r="AC1174" i="3"/>
  <c r="AD1174" i="3"/>
  <c r="AA1175" i="3"/>
  <c r="AB1175" i="3"/>
  <c r="AC1175" i="3"/>
  <c r="AD1175" i="3"/>
  <c r="AA1176" i="3"/>
  <c r="AB1176" i="3"/>
  <c r="AC1176" i="3"/>
  <c r="AD1176" i="3"/>
  <c r="AA1177" i="3"/>
  <c r="AB1177" i="3"/>
  <c r="AC1177" i="3"/>
  <c r="AD1177" i="3"/>
  <c r="AA1178" i="3"/>
  <c r="AB1178" i="3"/>
  <c r="AC1178" i="3"/>
  <c r="AD1178" i="3"/>
  <c r="AA1179" i="3"/>
  <c r="AB1179" i="3"/>
  <c r="AC1179" i="3"/>
  <c r="AD1179" i="3"/>
  <c r="AA1180" i="3"/>
  <c r="AB1180" i="3"/>
  <c r="AC1180" i="3"/>
  <c r="AD1180" i="3"/>
  <c r="AA1181" i="3"/>
  <c r="AB1181" i="3"/>
  <c r="AC1181" i="3"/>
  <c r="AD1181" i="3"/>
  <c r="AA1182" i="3"/>
  <c r="AB1182" i="3"/>
  <c r="AC1182" i="3"/>
  <c r="AD1182" i="3"/>
  <c r="AA1183" i="3"/>
  <c r="AB1183" i="3"/>
  <c r="AC1183" i="3"/>
  <c r="AD1183" i="3"/>
  <c r="AA1184" i="3"/>
  <c r="AB1184" i="3"/>
  <c r="AC1184" i="3"/>
  <c r="AD1184" i="3"/>
  <c r="AA1185" i="3"/>
  <c r="AB1185" i="3"/>
  <c r="AC1185" i="3"/>
  <c r="AD1185" i="3"/>
  <c r="AA1186" i="3"/>
  <c r="AB1186" i="3"/>
  <c r="AC1186" i="3"/>
  <c r="AD1186" i="3"/>
  <c r="AA1187" i="3"/>
  <c r="AB1187" i="3"/>
  <c r="AC1187" i="3"/>
  <c r="AD1187" i="3"/>
  <c r="AA1188" i="3"/>
  <c r="AB1188" i="3"/>
  <c r="AC1188" i="3"/>
  <c r="AD1188" i="3"/>
  <c r="AA1189" i="3"/>
  <c r="AB1189" i="3"/>
  <c r="AC1189" i="3"/>
  <c r="AD1189" i="3"/>
  <c r="AA1190" i="3"/>
  <c r="AB1190" i="3"/>
  <c r="AC1190" i="3"/>
  <c r="AD1190" i="3"/>
  <c r="AA1191" i="3"/>
  <c r="AB1191" i="3"/>
  <c r="AC1191" i="3"/>
  <c r="AD1191" i="3"/>
  <c r="AA1192" i="3"/>
  <c r="AB1192" i="3"/>
  <c r="AC1192" i="3"/>
  <c r="AD1192" i="3"/>
  <c r="AA1193" i="3"/>
  <c r="AB1193" i="3"/>
  <c r="AC1193" i="3"/>
  <c r="AD1193" i="3"/>
  <c r="AA1194" i="3"/>
  <c r="AB1194" i="3"/>
  <c r="AC1194" i="3"/>
  <c r="AD1194" i="3"/>
  <c r="AA1195" i="3"/>
  <c r="AB1195" i="3"/>
  <c r="AC1195" i="3"/>
  <c r="AD1195" i="3"/>
  <c r="AA1196" i="3"/>
  <c r="AB1196" i="3"/>
  <c r="AC1196" i="3"/>
  <c r="AD1196" i="3"/>
  <c r="AA1197" i="3"/>
  <c r="AB1197" i="3"/>
  <c r="AC1197" i="3"/>
  <c r="AD1197" i="3"/>
  <c r="AA1198" i="3"/>
  <c r="AB1198" i="3"/>
  <c r="AC1198" i="3"/>
  <c r="AD1198" i="3"/>
  <c r="AA1199" i="3"/>
  <c r="AB1199" i="3"/>
  <c r="AC1199" i="3"/>
  <c r="AD1199" i="3"/>
  <c r="AA1200" i="3"/>
  <c r="AB1200" i="3"/>
  <c r="AC1200" i="3"/>
  <c r="AD1200" i="3"/>
  <c r="AA1201" i="3"/>
  <c r="AB1201" i="3"/>
  <c r="AC1201" i="3"/>
  <c r="AD1201" i="3"/>
  <c r="AA1202" i="3"/>
  <c r="AB1202" i="3"/>
  <c r="AC1202" i="3"/>
  <c r="AD1202" i="3"/>
  <c r="AA1203" i="3"/>
  <c r="AB1203" i="3"/>
  <c r="AC1203" i="3"/>
  <c r="AD1203" i="3"/>
  <c r="AA1204" i="3"/>
  <c r="AB1204" i="3"/>
  <c r="AC1204" i="3"/>
  <c r="AD1204" i="3"/>
  <c r="AA1205" i="3"/>
  <c r="AB1205" i="3"/>
  <c r="AC1205" i="3"/>
  <c r="AD1205" i="3"/>
  <c r="AA1206" i="3"/>
  <c r="AB1206" i="3"/>
  <c r="AC1206" i="3"/>
  <c r="AD1206" i="3"/>
  <c r="AA1207" i="3"/>
  <c r="AB1207" i="3"/>
  <c r="AC1207" i="3"/>
  <c r="AD1207" i="3"/>
  <c r="AA1208" i="3"/>
  <c r="AB1208" i="3"/>
  <c r="AC1208" i="3"/>
  <c r="AD1208" i="3"/>
  <c r="AA1209" i="3"/>
  <c r="AB1209" i="3"/>
  <c r="AC1209" i="3"/>
  <c r="AD1209" i="3"/>
  <c r="AA1210" i="3"/>
  <c r="AB1210" i="3"/>
  <c r="AC1210" i="3"/>
  <c r="AD1210" i="3"/>
  <c r="AA1211" i="3"/>
  <c r="AB1211" i="3"/>
  <c r="AC1211" i="3"/>
  <c r="AD1211" i="3"/>
  <c r="AA1212" i="3"/>
  <c r="AB1212" i="3"/>
  <c r="AC1212" i="3"/>
  <c r="AD1212" i="3"/>
  <c r="AA1213" i="3"/>
  <c r="AB1213" i="3"/>
  <c r="AC1213" i="3"/>
  <c r="AD1213" i="3"/>
  <c r="AA1214" i="3"/>
  <c r="AB1214" i="3"/>
  <c r="AC1214" i="3"/>
  <c r="AD1214" i="3"/>
  <c r="AA1215" i="3"/>
  <c r="AB1215" i="3"/>
  <c r="AC1215" i="3"/>
  <c r="AD1215" i="3"/>
  <c r="AA1216" i="3"/>
  <c r="AB1216" i="3"/>
  <c r="AC1216" i="3"/>
  <c r="AD1216" i="3"/>
  <c r="AA1217" i="3"/>
  <c r="AB1217" i="3"/>
  <c r="AC1217" i="3"/>
  <c r="AD1217" i="3"/>
  <c r="AA1218" i="3"/>
  <c r="AB1218" i="3"/>
  <c r="AC1218" i="3"/>
  <c r="AD1218" i="3"/>
  <c r="AA1219" i="3"/>
  <c r="AB1219" i="3"/>
  <c r="AC1219" i="3"/>
  <c r="AD1219" i="3"/>
  <c r="AA1220" i="3"/>
  <c r="AB1220" i="3"/>
  <c r="AC1220" i="3"/>
  <c r="AD1220" i="3"/>
  <c r="AA1221" i="3"/>
  <c r="AB1221" i="3"/>
  <c r="AC1221" i="3"/>
  <c r="AD1221" i="3"/>
  <c r="AA1222" i="3"/>
  <c r="AB1222" i="3"/>
  <c r="AC1222" i="3"/>
  <c r="AD1222" i="3"/>
  <c r="AA1223" i="3"/>
  <c r="AB1223" i="3"/>
  <c r="AC1223" i="3"/>
  <c r="AD1223" i="3"/>
  <c r="AA1224" i="3"/>
  <c r="AB1224" i="3"/>
  <c r="AC1224" i="3"/>
  <c r="AD1224" i="3"/>
  <c r="AA1225" i="3"/>
  <c r="AB1225" i="3"/>
  <c r="AC1225" i="3"/>
  <c r="AD1225" i="3"/>
  <c r="AA1226" i="3"/>
  <c r="AB1226" i="3"/>
  <c r="AC1226" i="3"/>
  <c r="AD1226" i="3"/>
  <c r="AA1227" i="3"/>
  <c r="AB1227" i="3"/>
  <c r="AC1227" i="3"/>
  <c r="AD1227" i="3"/>
  <c r="AA1228" i="3"/>
  <c r="AB1228" i="3"/>
  <c r="AC1228" i="3"/>
  <c r="AD1228" i="3"/>
  <c r="AA1229" i="3"/>
  <c r="AB1229" i="3"/>
  <c r="AC1229" i="3"/>
  <c r="AD1229" i="3"/>
  <c r="AA1230" i="3"/>
  <c r="AB1230" i="3"/>
  <c r="AC1230" i="3"/>
  <c r="AD1230" i="3"/>
  <c r="AA1231" i="3"/>
  <c r="AB1231" i="3"/>
  <c r="AC1231" i="3"/>
  <c r="AD1231" i="3"/>
  <c r="AA1232" i="3"/>
  <c r="AB1232" i="3"/>
  <c r="AC1232" i="3"/>
  <c r="AD1232" i="3"/>
  <c r="AA1233" i="3"/>
  <c r="AB1233" i="3"/>
  <c r="AC1233" i="3"/>
  <c r="AD1233" i="3"/>
  <c r="AA1234" i="3"/>
  <c r="AB1234" i="3"/>
  <c r="AC1234" i="3"/>
  <c r="AD1234" i="3"/>
  <c r="AA1235" i="3"/>
  <c r="AB1235" i="3"/>
  <c r="AC1235" i="3"/>
  <c r="AD1235" i="3"/>
  <c r="AA1236" i="3"/>
  <c r="AB1236" i="3"/>
  <c r="AC1236" i="3"/>
  <c r="AD1236" i="3"/>
  <c r="AA1237" i="3"/>
  <c r="AB1237" i="3"/>
  <c r="AC1237" i="3"/>
  <c r="AD1237" i="3"/>
  <c r="AA1238" i="3"/>
  <c r="AB1238" i="3"/>
  <c r="AC1238" i="3"/>
  <c r="AD1238" i="3"/>
  <c r="AA1239" i="3"/>
  <c r="AB1239" i="3"/>
  <c r="AC1239" i="3"/>
  <c r="AD1239" i="3"/>
  <c r="AA1240" i="3"/>
  <c r="AB1240" i="3"/>
  <c r="AC1240" i="3"/>
  <c r="AD1240" i="3"/>
  <c r="AA1241" i="3"/>
  <c r="AB1241" i="3"/>
  <c r="AC1241" i="3"/>
  <c r="AD1241" i="3"/>
  <c r="AA1242" i="3"/>
  <c r="AB1242" i="3"/>
  <c r="AC1242" i="3"/>
  <c r="AD1242" i="3"/>
  <c r="AA1243" i="3"/>
  <c r="AB1243" i="3"/>
  <c r="AC1243" i="3"/>
  <c r="AD1243" i="3"/>
  <c r="AA1244" i="3"/>
  <c r="AB1244" i="3"/>
  <c r="AC1244" i="3"/>
  <c r="AD1244" i="3"/>
  <c r="AA1245" i="3"/>
  <c r="AB1245" i="3"/>
  <c r="AC1245" i="3"/>
  <c r="AD1245" i="3"/>
  <c r="AA1246" i="3"/>
  <c r="AB1246" i="3"/>
  <c r="AC1246" i="3"/>
  <c r="AD1246" i="3"/>
  <c r="AA1247" i="3"/>
  <c r="AB1247" i="3"/>
  <c r="AC1247" i="3"/>
  <c r="AD1247" i="3"/>
  <c r="AA1248" i="3"/>
  <c r="AB1248" i="3"/>
  <c r="AC1248" i="3"/>
  <c r="AD1248" i="3"/>
  <c r="AA1249" i="3"/>
  <c r="AB1249" i="3"/>
  <c r="AC1249" i="3"/>
  <c r="AD1249" i="3"/>
  <c r="AA1250" i="3"/>
  <c r="AB1250" i="3"/>
  <c r="AC1250" i="3"/>
  <c r="AD1250" i="3"/>
  <c r="AA1251" i="3"/>
  <c r="AB1251" i="3"/>
  <c r="AC1251" i="3"/>
  <c r="AD1251" i="3"/>
  <c r="AA1252" i="3"/>
  <c r="AB1252" i="3"/>
  <c r="AC1252" i="3"/>
  <c r="AD1252" i="3"/>
  <c r="AA1253" i="3"/>
  <c r="AB1253" i="3"/>
  <c r="AC1253" i="3"/>
  <c r="AD1253" i="3"/>
  <c r="AA1254" i="3"/>
  <c r="AB1254" i="3"/>
  <c r="AC1254" i="3"/>
  <c r="AD1254" i="3"/>
  <c r="AA1255" i="3"/>
  <c r="AB1255" i="3"/>
  <c r="AC1255" i="3"/>
  <c r="AD1255" i="3"/>
  <c r="AA1256" i="3"/>
  <c r="AB1256" i="3"/>
  <c r="AC1256" i="3"/>
  <c r="AD1256" i="3"/>
  <c r="AA1257" i="3"/>
  <c r="AB1257" i="3"/>
  <c r="AC1257" i="3"/>
  <c r="AD1257" i="3"/>
  <c r="AA1258" i="3"/>
  <c r="AB1258" i="3"/>
  <c r="AC1258" i="3"/>
  <c r="AD1258" i="3"/>
  <c r="AA1259" i="3"/>
  <c r="AB1259" i="3"/>
  <c r="AC1259" i="3"/>
  <c r="AD1259" i="3"/>
  <c r="AA1260" i="3"/>
  <c r="AB1260" i="3"/>
  <c r="AC1260" i="3"/>
  <c r="AD1260" i="3"/>
  <c r="AA1261" i="3"/>
  <c r="AB1261" i="3"/>
  <c r="AC1261" i="3"/>
  <c r="AD1261" i="3"/>
  <c r="AA1262" i="3"/>
  <c r="AB1262" i="3"/>
  <c r="AC1262" i="3"/>
  <c r="AD1262" i="3"/>
  <c r="AA1263" i="3"/>
  <c r="AB1263" i="3"/>
  <c r="AC1263" i="3"/>
  <c r="AD1263" i="3"/>
  <c r="AA1264" i="3"/>
  <c r="AB1264" i="3"/>
  <c r="AC1264" i="3"/>
  <c r="AD1264" i="3"/>
  <c r="AA1265" i="3"/>
  <c r="AB1265" i="3"/>
  <c r="AC1265" i="3"/>
  <c r="AD1265" i="3"/>
  <c r="AA1266" i="3"/>
  <c r="AB1266" i="3"/>
  <c r="AC1266" i="3"/>
  <c r="AD1266" i="3"/>
  <c r="AA1267" i="3"/>
  <c r="AB1267" i="3"/>
  <c r="AC1267" i="3"/>
  <c r="AD1267" i="3"/>
  <c r="AA1268" i="3"/>
  <c r="AB1268" i="3"/>
  <c r="AC1268" i="3"/>
  <c r="AD1268" i="3"/>
  <c r="AA1269" i="3"/>
  <c r="AB1269" i="3"/>
  <c r="AC1269" i="3"/>
  <c r="AD1269" i="3"/>
  <c r="AA1270" i="3"/>
  <c r="AB1270" i="3"/>
  <c r="AC1270" i="3"/>
  <c r="AD1270" i="3"/>
  <c r="AA1271" i="3"/>
  <c r="AB1271" i="3"/>
  <c r="AC1271" i="3"/>
  <c r="AD1271" i="3"/>
  <c r="AA1272" i="3"/>
  <c r="AB1272" i="3"/>
  <c r="AC1272" i="3"/>
  <c r="AD1272" i="3"/>
  <c r="AA1273" i="3"/>
  <c r="AB1273" i="3"/>
  <c r="AC1273" i="3"/>
  <c r="AD1273" i="3"/>
  <c r="AA1274" i="3"/>
  <c r="AB1274" i="3"/>
  <c r="AC1274" i="3"/>
  <c r="AD1274" i="3"/>
  <c r="AA1275" i="3"/>
  <c r="AB1275" i="3"/>
  <c r="AC1275" i="3"/>
  <c r="AD1275" i="3"/>
  <c r="AA1276" i="3"/>
  <c r="AB1276" i="3"/>
  <c r="AC1276" i="3"/>
  <c r="AD1276" i="3"/>
  <c r="AA1277" i="3"/>
  <c r="AB1277" i="3"/>
  <c r="AC1277" i="3"/>
  <c r="AD1277" i="3"/>
  <c r="AA1278" i="3"/>
  <c r="AB1278" i="3"/>
  <c r="AC1278" i="3"/>
  <c r="AD1278" i="3"/>
  <c r="AA1279" i="3"/>
  <c r="AB1279" i="3"/>
  <c r="AC1279" i="3"/>
  <c r="AD1279" i="3"/>
  <c r="AA1280" i="3"/>
  <c r="AB1280" i="3"/>
  <c r="AC1280" i="3"/>
  <c r="AD1280" i="3"/>
  <c r="AA1281" i="3"/>
  <c r="AB1281" i="3"/>
  <c r="AC1281" i="3"/>
  <c r="AD1281" i="3"/>
  <c r="AA1282" i="3"/>
  <c r="AB1282" i="3"/>
  <c r="AC1282" i="3"/>
  <c r="AD1282" i="3"/>
  <c r="AA1283" i="3"/>
  <c r="AB1283" i="3"/>
  <c r="AC1283" i="3"/>
  <c r="AD1283" i="3"/>
  <c r="AA1284" i="3"/>
  <c r="AB1284" i="3"/>
  <c r="AC1284" i="3"/>
  <c r="AD1284" i="3"/>
  <c r="AA1285" i="3"/>
  <c r="AB1285" i="3"/>
  <c r="AC1285" i="3"/>
  <c r="AD1285" i="3"/>
  <c r="AA1286" i="3"/>
  <c r="AB1286" i="3"/>
  <c r="AC1286" i="3"/>
  <c r="AD1286" i="3"/>
  <c r="AA1287" i="3"/>
  <c r="AB1287" i="3"/>
  <c r="AC1287" i="3"/>
  <c r="AD1287" i="3"/>
  <c r="AA1288" i="3"/>
  <c r="AB1288" i="3"/>
  <c r="AC1288" i="3"/>
  <c r="AD1288" i="3"/>
  <c r="AA1289" i="3"/>
  <c r="AB1289" i="3"/>
  <c r="AC1289" i="3"/>
  <c r="AD1289" i="3"/>
  <c r="AA1290" i="3"/>
  <c r="AB1290" i="3"/>
  <c r="AC1290" i="3"/>
  <c r="AD1290" i="3"/>
  <c r="AA1291" i="3"/>
  <c r="AB1291" i="3"/>
  <c r="AC1291" i="3"/>
  <c r="AD1291" i="3"/>
  <c r="AA1292" i="3"/>
  <c r="AB1292" i="3"/>
  <c r="AC1292" i="3"/>
  <c r="AD1292" i="3"/>
  <c r="AA1293" i="3"/>
  <c r="AB1293" i="3"/>
  <c r="AC1293" i="3"/>
  <c r="AD1293" i="3"/>
  <c r="AA1294" i="3"/>
  <c r="AB1294" i="3"/>
  <c r="AC1294" i="3"/>
  <c r="AD1294" i="3"/>
  <c r="AA1295" i="3"/>
  <c r="AB1295" i="3"/>
  <c r="AC1295" i="3"/>
  <c r="AD1295" i="3"/>
  <c r="AA1296" i="3"/>
  <c r="AB1296" i="3"/>
  <c r="AC1296" i="3"/>
  <c r="AD1296" i="3"/>
  <c r="AA1297" i="3"/>
  <c r="AB1297" i="3"/>
  <c r="AC1297" i="3"/>
  <c r="AD1297" i="3"/>
  <c r="AA1298" i="3"/>
  <c r="AB1298" i="3"/>
  <c r="AC1298" i="3"/>
  <c r="AD1298" i="3"/>
  <c r="AA1299" i="3"/>
  <c r="AB1299" i="3"/>
  <c r="AC1299" i="3"/>
  <c r="AD1299" i="3"/>
  <c r="AA1300" i="3"/>
  <c r="AB1300" i="3"/>
  <c r="AC1300" i="3"/>
  <c r="AD1300" i="3"/>
  <c r="AA1301" i="3"/>
  <c r="AB1301" i="3"/>
  <c r="AC1301" i="3"/>
  <c r="AD1301" i="3"/>
  <c r="AA1302" i="3"/>
  <c r="AB1302" i="3"/>
  <c r="AC1302" i="3"/>
  <c r="AD1302" i="3"/>
  <c r="AA1303" i="3"/>
  <c r="AB1303" i="3"/>
  <c r="AC1303" i="3"/>
  <c r="AD1303" i="3"/>
  <c r="AA1304" i="3"/>
  <c r="AB1304" i="3"/>
  <c r="AC1304" i="3"/>
  <c r="AD1304" i="3"/>
  <c r="AA1305" i="3"/>
  <c r="AB1305" i="3"/>
  <c r="AC1305" i="3"/>
  <c r="AD1305" i="3"/>
  <c r="AA1306" i="3"/>
  <c r="AB1306" i="3"/>
  <c r="AC1306" i="3"/>
  <c r="AD1306" i="3"/>
  <c r="AA1307" i="3"/>
  <c r="AB1307" i="3"/>
  <c r="AC1307" i="3"/>
  <c r="AD1307" i="3"/>
  <c r="AA1308" i="3"/>
  <c r="AB1308" i="3"/>
  <c r="AC1308" i="3"/>
  <c r="AD1308" i="3"/>
  <c r="AA1309" i="3"/>
  <c r="AB1309" i="3"/>
  <c r="AC1309" i="3"/>
  <c r="AD1309" i="3"/>
  <c r="AA1310" i="3"/>
  <c r="AB1310" i="3"/>
  <c r="AC1310" i="3"/>
  <c r="AD1310" i="3"/>
  <c r="AA1311" i="3"/>
  <c r="AB1311" i="3"/>
  <c r="AC1311" i="3"/>
  <c r="AD1311" i="3"/>
  <c r="AA1312" i="3"/>
  <c r="AB1312" i="3"/>
  <c r="AC1312" i="3"/>
  <c r="AD1312" i="3"/>
  <c r="AA1313" i="3"/>
  <c r="AB1313" i="3"/>
  <c r="AC1313" i="3"/>
  <c r="AD1313" i="3"/>
  <c r="AA1314" i="3"/>
  <c r="AB1314" i="3"/>
  <c r="AC1314" i="3"/>
  <c r="AD1314" i="3"/>
  <c r="AA1315" i="3"/>
  <c r="AB1315" i="3"/>
  <c r="AC1315" i="3"/>
  <c r="AD1315" i="3"/>
  <c r="AA1316" i="3"/>
  <c r="AB1316" i="3"/>
  <c r="AC1316" i="3"/>
  <c r="AD1316" i="3"/>
  <c r="AA1317" i="3"/>
  <c r="AB1317" i="3"/>
  <c r="AC1317" i="3"/>
  <c r="AD1317" i="3"/>
  <c r="AA1318" i="3"/>
  <c r="AB1318" i="3"/>
  <c r="AC1318" i="3"/>
  <c r="AD1318" i="3"/>
  <c r="AA1319" i="3"/>
  <c r="AB1319" i="3"/>
  <c r="AC1319" i="3"/>
  <c r="AD1319" i="3"/>
  <c r="AA1320" i="3"/>
  <c r="AB1320" i="3"/>
  <c r="AC1320" i="3"/>
  <c r="AD1320" i="3"/>
  <c r="AA1321" i="3"/>
  <c r="AB1321" i="3"/>
  <c r="AC1321" i="3"/>
  <c r="AD1321" i="3"/>
  <c r="AA1322" i="3"/>
  <c r="AB1322" i="3"/>
  <c r="AC1322" i="3"/>
  <c r="AD1322" i="3"/>
  <c r="AA1323" i="3"/>
  <c r="AB1323" i="3"/>
  <c r="AC1323" i="3"/>
  <c r="AD1323" i="3"/>
  <c r="AA1324" i="3"/>
  <c r="AB1324" i="3"/>
  <c r="AC1324" i="3"/>
  <c r="AD1324" i="3"/>
  <c r="AA1325" i="3"/>
  <c r="AB1325" i="3"/>
  <c r="AC1325" i="3"/>
  <c r="AD1325" i="3"/>
  <c r="AA1326" i="3"/>
  <c r="AB1326" i="3"/>
  <c r="AC1326" i="3"/>
  <c r="AD1326" i="3"/>
  <c r="AA1327" i="3"/>
  <c r="AB1327" i="3"/>
  <c r="AC1327" i="3"/>
  <c r="AD1327" i="3"/>
  <c r="AA1328" i="3"/>
  <c r="AB1328" i="3"/>
  <c r="AC1328" i="3"/>
  <c r="AD1328" i="3"/>
  <c r="AA1329" i="3"/>
  <c r="AB1329" i="3"/>
  <c r="AC1329" i="3"/>
  <c r="AD1329" i="3"/>
  <c r="AA1330" i="3"/>
  <c r="AB1330" i="3"/>
  <c r="AC1330" i="3"/>
  <c r="AD1330" i="3"/>
  <c r="AA1331" i="3"/>
  <c r="AB1331" i="3"/>
  <c r="AC1331" i="3"/>
  <c r="AD1331" i="3"/>
  <c r="AA1332" i="3"/>
  <c r="AB1332" i="3"/>
  <c r="AC1332" i="3"/>
  <c r="AD1332" i="3"/>
  <c r="AA1333" i="3"/>
  <c r="AB1333" i="3"/>
  <c r="AC1333" i="3"/>
  <c r="AD1333" i="3"/>
  <c r="AA1334" i="3"/>
  <c r="AB1334" i="3"/>
  <c r="AC1334" i="3"/>
  <c r="AD1334" i="3"/>
  <c r="AA1335" i="3"/>
  <c r="AB1335" i="3"/>
  <c r="AC1335" i="3"/>
  <c r="AD1335" i="3"/>
  <c r="AA1336" i="3"/>
  <c r="AB1336" i="3"/>
  <c r="AC1336" i="3"/>
  <c r="AD1336" i="3"/>
  <c r="AA1337" i="3"/>
  <c r="AB1337" i="3"/>
  <c r="AC1337" i="3"/>
  <c r="AD1337" i="3"/>
  <c r="AA1338" i="3"/>
  <c r="AB1338" i="3"/>
  <c r="AC1338" i="3"/>
  <c r="AD1338" i="3"/>
  <c r="AA1339" i="3"/>
  <c r="AB1339" i="3"/>
  <c r="AC1339" i="3"/>
  <c r="AD1339" i="3"/>
  <c r="AA1340" i="3"/>
  <c r="AB1340" i="3"/>
  <c r="AC1340" i="3"/>
  <c r="AD1340" i="3"/>
  <c r="AA1341" i="3"/>
  <c r="AB1341" i="3"/>
  <c r="AC1341" i="3"/>
  <c r="AD1341" i="3"/>
  <c r="AA1342" i="3"/>
  <c r="AB1342" i="3"/>
  <c r="AC1342" i="3"/>
  <c r="AD1342" i="3"/>
  <c r="AA1343" i="3"/>
  <c r="AB1343" i="3"/>
  <c r="AC1343" i="3"/>
  <c r="AD1343" i="3"/>
  <c r="AA1344" i="3"/>
  <c r="AB1344" i="3"/>
  <c r="AC1344" i="3"/>
  <c r="AD1344" i="3"/>
  <c r="AA1345" i="3"/>
  <c r="AB1345" i="3"/>
  <c r="AC1345" i="3"/>
  <c r="AD1345" i="3"/>
  <c r="AA1346" i="3"/>
  <c r="AB1346" i="3"/>
  <c r="AC1346" i="3"/>
  <c r="AD1346" i="3"/>
  <c r="AA1347" i="3"/>
  <c r="AB1347" i="3"/>
  <c r="AC1347" i="3"/>
  <c r="AD1347" i="3"/>
  <c r="AA1348" i="3"/>
  <c r="AB1348" i="3"/>
  <c r="AC1348" i="3"/>
  <c r="AD1348" i="3"/>
  <c r="AA1349" i="3"/>
  <c r="AB1349" i="3"/>
  <c r="AC1349" i="3"/>
  <c r="AD1349" i="3"/>
  <c r="AA1350" i="3"/>
  <c r="AB1350" i="3"/>
  <c r="AC1350" i="3"/>
  <c r="AD1350" i="3"/>
  <c r="AA1351" i="3"/>
  <c r="AB1351" i="3"/>
  <c r="AC1351" i="3"/>
  <c r="AD1351" i="3"/>
  <c r="AA1352" i="3"/>
  <c r="AB1352" i="3"/>
  <c r="AC1352" i="3"/>
  <c r="AD1352" i="3"/>
  <c r="AA1353" i="3"/>
  <c r="AB1353" i="3"/>
  <c r="AC1353" i="3"/>
  <c r="AD1353" i="3"/>
  <c r="AA1354" i="3"/>
  <c r="AB1354" i="3"/>
  <c r="AC1354" i="3"/>
  <c r="AD1354" i="3"/>
  <c r="AA1355" i="3"/>
  <c r="AB1355" i="3"/>
  <c r="AC1355" i="3"/>
  <c r="AD1355" i="3"/>
  <c r="AA1356" i="3"/>
  <c r="AB1356" i="3"/>
  <c r="AC1356" i="3"/>
  <c r="AD1356" i="3"/>
  <c r="AA1357" i="3"/>
  <c r="AB1357" i="3"/>
  <c r="AC1357" i="3"/>
  <c r="AD1357" i="3"/>
  <c r="AA1358" i="3"/>
  <c r="AB1358" i="3"/>
  <c r="AC1358" i="3"/>
  <c r="AD1358" i="3"/>
  <c r="AA1359" i="3"/>
  <c r="AB1359" i="3"/>
  <c r="AC1359" i="3"/>
  <c r="AD1359" i="3"/>
  <c r="AA1360" i="3"/>
  <c r="AB1360" i="3"/>
  <c r="AC1360" i="3"/>
  <c r="AD1360" i="3"/>
  <c r="AA1361" i="3"/>
  <c r="AB1361" i="3"/>
  <c r="AC1361" i="3"/>
  <c r="AD1361" i="3"/>
  <c r="AA1362" i="3"/>
  <c r="AB1362" i="3"/>
  <c r="AC1362" i="3"/>
  <c r="AD1362" i="3"/>
  <c r="AA1363" i="3"/>
  <c r="AB1363" i="3"/>
  <c r="AC1363" i="3"/>
  <c r="AD1363" i="3"/>
  <c r="AA1364" i="3"/>
  <c r="AB1364" i="3"/>
  <c r="AC1364" i="3"/>
  <c r="AD1364" i="3"/>
  <c r="AA1365" i="3"/>
  <c r="AB1365" i="3"/>
  <c r="AC1365" i="3"/>
  <c r="AD1365" i="3"/>
  <c r="AA1366" i="3"/>
  <c r="AB1366" i="3"/>
  <c r="AC1366" i="3"/>
  <c r="AD1366" i="3"/>
  <c r="AA1367" i="3"/>
  <c r="AB1367" i="3"/>
  <c r="AC1367" i="3"/>
  <c r="AD1367" i="3"/>
  <c r="AA1368" i="3"/>
  <c r="AB1368" i="3"/>
  <c r="AC1368" i="3"/>
  <c r="AD1368" i="3"/>
  <c r="AA1369" i="3"/>
  <c r="AB1369" i="3"/>
  <c r="AC1369" i="3"/>
  <c r="AD1369" i="3"/>
  <c r="AA1370" i="3"/>
  <c r="AB1370" i="3"/>
  <c r="AC1370" i="3"/>
  <c r="AD1370" i="3"/>
  <c r="AA1371" i="3"/>
  <c r="AB1371" i="3"/>
  <c r="AC1371" i="3"/>
  <c r="AD1371" i="3"/>
  <c r="AA1372" i="3"/>
  <c r="AB1372" i="3"/>
  <c r="AC1372" i="3"/>
  <c r="AD1372" i="3"/>
  <c r="AA1373" i="3"/>
  <c r="AB1373" i="3"/>
  <c r="AC1373" i="3"/>
  <c r="AD1373" i="3"/>
  <c r="AA1374" i="3"/>
  <c r="AB1374" i="3"/>
  <c r="AC1374" i="3"/>
  <c r="AD1374" i="3"/>
  <c r="AA1375" i="3"/>
  <c r="AB1375" i="3"/>
  <c r="AC1375" i="3"/>
  <c r="AD1375" i="3"/>
  <c r="AA1376" i="3"/>
  <c r="AB1376" i="3"/>
  <c r="AC1376" i="3"/>
  <c r="AD1376" i="3"/>
  <c r="AA1377" i="3"/>
  <c r="AB1377" i="3"/>
  <c r="AC1377" i="3"/>
  <c r="AD1377" i="3"/>
  <c r="AA1378" i="3"/>
  <c r="AB1378" i="3"/>
  <c r="AC1378" i="3"/>
  <c r="AD1378" i="3"/>
  <c r="AA1379" i="3"/>
  <c r="AB1379" i="3"/>
  <c r="AC1379" i="3"/>
  <c r="AD1379" i="3"/>
  <c r="AA1380" i="3"/>
  <c r="AB1380" i="3"/>
  <c r="AC1380" i="3"/>
  <c r="AD1380" i="3"/>
  <c r="AA1381" i="3"/>
  <c r="AB1381" i="3"/>
  <c r="AC1381" i="3"/>
  <c r="AD1381" i="3"/>
  <c r="AA1382" i="3"/>
  <c r="AB1382" i="3"/>
  <c r="AC1382" i="3"/>
  <c r="AD1382" i="3"/>
  <c r="AA1383" i="3"/>
  <c r="AB1383" i="3"/>
  <c r="AC1383" i="3"/>
  <c r="AD1383" i="3"/>
  <c r="AA1384" i="3"/>
  <c r="AB1384" i="3"/>
  <c r="AC1384" i="3"/>
  <c r="AD1384" i="3"/>
  <c r="AA1385" i="3"/>
  <c r="AB1385" i="3"/>
  <c r="AC1385" i="3"/>
  <c r="AD1385" i="3"/>
  <c r="AA1386" i="3"/>
  <c r="AB1386" i="3"/>
  <c r="AC1386" i="3"/>
  <c r="AD1386" i="3"/>
  <c r="AA1387" i="3"/>
  <c r="AB1387" i="3"/>
  <c r="AC1387" i="3"/>
  <c r="AD1387" i="3"/>
  <c r="AA1388" i="3"/>
  <c r="AB1388" i="3"/>
  <c r="AC1388" i="3"/>
  <c r="AD1388" i="3"/>
  <c r="AA1389" i="3"/>
  <c r="AB1389" i="3"/>
  <c r="AC1389" i="3"/>
  <c r="AD1389" i="3"/>
  <c r="AA1390" i="3"/>
  <c r="AB1390" i="3"/>
  <c r="AC1390" i="3"/>
  <c r="AD1390" i="3"/>
  <c r="AA1391" i="3"/>
  <c r="AB1391" i="3"/>
  <c r="AC1391" i="3"/>
  <c r="AD1391" i="3"/>
  <c r="AA1392" i="3"/>
  <c r="AB1392" i="3"/>
  <c r="AC1392" i="3"/>
  <c r="AD1392" i="3"/>
  <c r="AA1393" i="3"/>
  <c r="AB1393" i="3"/>
  <c r="AC1393" i="3"/>
  <c r="AD1393" i="3"/>
  <c r="AA1394" i="3"/>
  <c r="AB1394" i="3"/>
  <c r="AC1394" i="3"/>
  <c r="AD1394" i="3"/>
  <c r="AA1395" i="3"/>
  <c r="AB1395" i="3"/>
  <c r="AC1395" i="3"/>
  <c r="AD1395" i="3"/>
  <c r="AA1396" i="3"/>
  <c r="AB1396" i="3"/>
  <c r="AC1396" i="3"/>
  <c r="AD1396" i="3"/>
  <c r="AA1397" i="3"/>
  <c r="AB1397" i="3"/>
  <c r="AC1397" i="3"/>
  <c r="AD1397" i="3"/>
  <c r="AA1398" i="3"/>
  <c r="AB1398" i="3"/>
  <c r="AC1398" i="3"/>
  <c r="AD1398" i="3"/>
  <c r="AA1399" i="3"/>
  <c r="AB1399" i="3"/>
  <c r="AC1399" i="3"/>
  <c r="AD1399" i="3"/>
  <c r="AA1400" i="3"/>
  <c r="AB1400" i="3"/>
  <c r="AC1400" i="3"/>
  <c r="AD1400" i="3"/>
  <c r="AA1401" i="3"/>
  <c r="AB1401" i="3"/>
  <c r="AC1401" i="3"/>
  <c r="AD1401" i="3"/>
  <c r="AA1402" i="3"/>
  <c r="AB1402" i="3"/>
  <c r="AC1402" i="3"/>
  <c r="AD1402" i="3"/>
  <c r="AA1403" i="3"/>
  <c r="AB1403" i="3"/>
  <c r="AC1403" i="3"/>
  <c r="AD1403" i="3"/>
  <c r="AA1404" i="3"/>
  <c r="AB1404" i="3"/>
  <c r="AC1404" i="3"/>
  <c r="AD1404" i="3"/>
  <c r="AA1405" i="3"/>
  <c r="AB1405" i="3"/>
  <c r="AC1405" i="3"/>
  <c r="AD1405" i="3"/>
  <c r="AA1406" i="3"/>
  <c r="AB1406" i="3"/>
  <c r="AC1406" i="3"/>
  <c r="AD1406" i="3"/>
  <c r="AA1407" i="3"/>
  <c r="AB1407" i="3"/>
  <c r="AC1407" i="3"/>
  <c r="AD1407" i="3"/>
  <c r="AA1408" i="3"/>
  <c r="AB1408" i="3"/>
  <c r="AC1408" i="3"/>
  <c r="AD1408" i="3"/>
  <c r="AA1409" i="3"/>
  <c r="AB1409" i="3"/>
  <c r="AC1409" i="3"/>
  <c r="AD1409" i="3"/>
  <c r="AA1410" i="3"/>
  <c r="AB1410" i="3"/>
  <c r="AC1410" i="3"/>
  <c r="AD1410" i="3"/>
  <c r="AA1411" i="3"/>
  <c r="AB1411" i="3"/>
  <c r="AC1411" i="3"/>
  <c r="AD1411" i="3"/>
  <c r="AA1412" i="3"/>
  <c r="AB1412" i="3"/>
  <c r="AC1412" i="3"/>
  <c r="AD1412" i="3"/>
  <c r="AA1413" i="3"/>
  <c r="AB1413" i="3"/>
  <c r="AC1413" i="3"/>
  <c r="AD1413" i="3"/>
  <c r="AA1414" i="3"/>
  <c r="AB1414" i="3"/>
  <c r="AC1414" i="3"/>
  <c r="AD1414" i="3"/>
  <c r="AA1415" i="3"/>
  <c r="AB1415" i="3"/>
  <c r="AC1415" i="3"/>
  <c r="AD1415" i="3"/>
  <c r="AA1416" i="3"/>
  <c r="AB1416" i="3"/>
  <c r="AC1416" i="3"/>
  <c r="AD1416" i="3"/>
  <c r="AA1417" i="3"/>
  <c r="AB1417" i="3"/>
  <c r="AC1417" i="3"/>
  <c r="AD1417" i="3"/>
  <c r="AA1418" i="3"/>
  <c r="AB1418" i="3"/>
  <c r="AC1418" i="3"/>
  <c r="AD1418" i="3"/>
  <c r="AA1419" i="3"/>
  <c r="AB1419" i="3"/>
  <c r="AC1419" i="3"/>
  <c r="AD1419" i="3"/>
  <c r="AA1420" i="3"/>
  <c r="AB1420" i="3"/>
  <c r="AC1420" i="3"/>
  <c r="AD1420" i="3"/>
  <c r="AA1421" i="3"/>
  <c r="AB1421" i="3"/>
  <c r="AC1421" i="3"/>
  <c r="AD1421" i="3"/>
  <c r="AA1422" i="3"/>
  <c r="AB1422" i="3"/>
  <c r="AC1422" i="3"/>
  <c r="AD1422" i="3"/>
  <c r="AA1423" i="3"/>
  <c r="AB1423" i="3"/>
  <c r="AC1423" i="3"/>
  <c r="AD1423" i="3"/>
  <c r="AA1424" i="3"/>
  <c r="AB1424" i="3"/>
  <c r="AC1424" i="3"/>
  <c r="AD1424" i="3"/>
  <c r="AA1425" i="3"/>
  <c r="AB1425" i="3"/>
  <c r="AC1425" i="3"/>
  <c r="AD1425" i="3"/>
  <c r="AA1426" i="3"/>
  <c r="AB1426" i="3"/>
  <c r="AC1426" i="3"/>
  <c r="AD1426" i="3"/>
  <c r="AA1427" i="3"/>
  <c r="AB1427" i="3"/>
  <c r="AC1427" i="3"/>
  <c r="AD1427" i="3"/>
  <c r="AA1428" i="3"/>
  <c r="AB1428" i="3"/>
  <c r="AC1428" i="3"/>
  <c r="AD1428" i="3"/>
  <c r="AA1429" i="3"/>
  <c r="AB1429" i="3"/>
  <c r="AC1429" i="3"/>
  <c r="AD1429" i="3"/>
  <c r="AA1430" i="3"/>
  <c r="AB1430" i="3"/>
  <c r="AC1430" i="3"/>
  <c r="AD1430" i="3"/>
  <c r="AA1431" i="3"/>
  <c r="AB1431" i="3"/>
  <c r="AC1431" i="3"/>
  <c r="AD1431" i="3"/>
  <c r="AA1432" i="3"/>
  <c r="AB1432" i="3"/>
  <c r="AC1432" i="3"/>
  <c r="AD1432" i="3"/>
  <c r="AA1433" i="3"/>
  <c r="AB1433" i="3"/>
  <c r="AC1433" i="3"/>
  <c r="AD1433" i="3"/>
  <c r="AA1434" i="3"/>
  <c r="AB1434" i="3"/>
  <c r="AC1434" i="3"/>
  <c r="AD1434" i="3"/>
  <c r="AA1435" i="3"/>
  <c r="AB1435" i="3"/>
  <c r="AC1435" i="3"/>
  <c r="AD1435" i="3"/>
  <c r="AA1436" i="3"/>
  <c r="AB1436" i="3"/>
  <c r="AC1436" i="3"/>
  <c r="AD1436" i="3"/>
  <c r="AA1437" i="3"/>
  <c r="AB1437" i="3"/>
  <c r="AC1437" i="3"/>
  <c r="AD1437" i="3"/>
  <c r="AA1438" i="3"/>
  <c r="AB1438" i="3"/>
  <c r="AC1438" i="3"/>
  <c r="AD1438" i="3"/>
  <c r="AA1439" i="3"/>
  <c r="AB1439" i="3"/>
  <c r="AC1439" i="3"/>
  <c r="AD1439" i="3"/>
  <c r="AA1440" i="3"/>
  <c r="AB1440" i="3"/>
  <c r="AC1440" i="3"/>
  <c r="AD1440" i="3"/>
  <c r="AA1441" i="3"/>
  <c r="AB1441" i="3"/>
  <c r="AC1441" i="3"/>
  <c r="AD1441" i="3"/>
  <c r="AA1442" i="3"/>
  <c r="AB1442" i="3"/>
  <c r="AC1442" i="3"/>
  <c r="AD1442" i="3"/>
  <c r="AA1443" i="3"/>
  <c r="AB1443" i="3"/>
  <c r="AC1443" i="3"/>
  <c r="AD1443" i="3"/>
  <c r="AA1444" i="3"/>
  <c r="AB1444" i="3"/>
  <c r="AC1444" i="3"/>
  <c r="AD1444" i="3"/>
  <c r="AA1445" i="3"/>
  <c r="AB1445" i="3"/>
  <c r="AC1445" i="3"/>
  <c r="AD1445" i="3"/>
  <c r="AA1446" i="3"/>
  <c r="AB1446" i="3"/>
  <c r="AC1446" i="3"/>
  <c r="AD1446" i="3"/>
  <c r="AA1447" i="3"/>
  <c r="AB1447" i="3"/>
  <c r="AC1447" i="3"/>
  <c r="AD1447" i="3"/>
  <c r="AA1448" i="3"/>
  <c r="AB1448" i="3"/>
  <c r="AC1448" i="3"/>
  <c r="AD1448" i="3"/>
  <c r="AA1449" i="3"/>
  <c r="AB1449" i="3"/>
  <c r="AC1449" i="3"/>
  <c r="AD1449" i="3"/>
  <c r="AA1450" i="3"/>
  <c r="AB1450" i="3"/>
  <c r="AC1450" i="3"/>
  <c r="AD1450" i="3"/>
  <c r="AA1451" i="3"/>
  <c r="AB1451" i="3"/>
  <c r="AC1451" i="3"/>
  <c r="AD1451" i="3"/>
  <c r="AA1452" i="3"/>
  <c r="AB1452" i="3"/>
  <c r="AC1452" i="3"/>
  <c r="AD1452" i="3"/>
  <c r="AA1453" i="3"/>
  <c r="AB1453" i="3"/>
  <c r="AC1453" i="3"/>
  <c r="AD1453" i="3"/>
  <c r="AA1454" i="3"/>
  <c r="AB1454" i="3"/>
  <c r="AC1454" i="3"/>
  <c r="AD1454" i="3"/>
  <c r="AA1455" i="3"/>
  <c r="AB1455" i="3"/>
  <c r="AC1455" i="3"/>
  <c r="AD1455" i="3"/>
  <c r="AA1456" i="3"/>
  <c r="AB1456" i="3"/>
  <c r="AC1456" i="3"/>
  <c r="AD1456" i="3"/>
  <c r="AA1457" i="3"/>
  <c r="AB1457" i="3"/>
  <c r="AC1457" i="3"/>
  <c r="AD1457" i="3"/>
  <c r="AA1458" i="3"/>
  <c r="AB1458" i="3"/>
  <c r="AC1458" i="3"/>
  <c r="AD1458" i="3"/>
  <c r="AA1459" i="3"/>
  <c r="AB1459" i="3"/>
  <c r="AC1459" i="3"/>
  <c r="AD1459" i="3"/>
  <c r="AA1460" i="3"/>
  <c r="AB1460" i="3"/>
  <c r="AC1460" i="3"/>
  <c r="AD1460" i="3"/>
  <c r="AA1461" i="3"/>
  <c r="AB1461" i="3"/>
  <c r="AC1461" i="3"/>
  <c r="AD1461" i="3"/>
  <c r="AA1462" i="3"/>
  <c r="AB1462" i="3"/>
  <c r="AC1462" i="3"/>
  <c r="AD1462" i="3"/>
  <c r="AA1463" i="3"/>
  <c r="AB1463" i="3"/>
  <c r="AC1463" i="3"/>
  <c r="AD1463" i="3"/>
  <c r="AA1464" i="3"/>
  <c r="AB1464" i="3"/>
  <c r="AC1464" i="3"/>
  <c r="AD1464" i="3"/>
  <c r="AA1465" i="3"/>
  <c r="AB1465" i="3"/>
  <c r="AC1465" i="3"/>
  <c r="AD1465" i="3"/>
  <c r="AA1466" i="3"/>
  <c r="AB1466" i="3"/>
  <c r="AC1466" i="3"/>
  <c r="AD1466" i="3"/>
  <c r="AA1467" i="3"/>
  <c r="AB1467" i="3"/>
  <c r="AC1467" i="3"/>
  <c r="AD1467" i="3"/>
  <c r="AA1468" i="3"/>
  <c r="AB1468" i="3"/>
  <c r="AC1468" i="3"/>
  <c r="AD1468" i="3"/>
  <c r="AA1469" i="3"/>
  <c r="AB1469" i="3"/>
  <c r="AC1469" i="3"/>
  <c r="AD1469" i="3"/>
  <c r="AA1470" i="3"/>
  <c r="AB1470" i="3"/>
  <c r="AC1470" i="3"/>
  <c r="AD1470" i="3"/>
  <c r="AA1471" i="3"/>
  <c r="AB1471" i="3"/>
  <c r="AC1471" i="3"/>
  <c r="AD1471" i="3"/>
  <c r="AA1472" i="3"/>
  <c r="AB1472" i="3"/>
  <c r="AC1472" i="3"/>
  <c r="AD1472" i="3"/>
  <c r="AA1473" i="3"/>
  <c r="AB1473" i="3"/>
  <c r="AC1473" i="3"/>
  <c r="AD1473" i="3"/>
  <c r="AA1474" i="3"/>
  <c r="AB1474" i="3"/>
  <c r="AC1474" i="3"/>
  <c r="AD1474" i="3"/>
  <c r="AA1475" i="3"/>
  <c r="AB1475" i="3"/>
  <c r="AC1475" i="3"/>
  <c r="AD1475" i="3"/>
  <c r="AA1476" i="3"/>
  <c r="AB1476" i="3"/>
  <c r="AC1476" i="3"/>
  <c r="AD1476" i="3"/>
  <c r="AA1477" i="3"/>
  <c r="AB1477" i="3"/>
  <c r="AC1477" i="3"/>
  <c r="AD1477" i="3"/>
  <c r="AA1478" i="3"/>
  <c r="AB1478" i="3"/>
  <c r="AC1478" i="3"/>
  <c r="AD1478" i="3"/>
  <c r="AA1479" i="3"/>
  <c r="AB1479" i="3"/>
  <c r="AC1479" i="3"/>
  <c r="AD1479" i="3"/>
  <c r="AA1480" i="3"/>
  <c r="AB1480" i="3"/>
  <c r="AC1480" i="3"/>
  <c r="AD1480" i="3"/>
  <c r="AA1481" i="3"/>
  <c r="AB1481" i="3"/>
  <c r="AC1481" i="3"/>
  <c r="AD1481" i="3"/>
  <c r="AA1482" i="3"/>
  <c r="AB1482" i="3"/>
  <c r="AC1482" i="3"/>
  <c r="AD1482" i="3"/>
  <c r="AA1483" i="3"/>
  <c r="AB1483" i="3"/>
  <c r="AC1483" i="3"/>
  <c r="AD1483" i="3"/>
  <c r="AA1484" i="3"/>
  <c r="AB1484" i="3"/>
  <c r="AC1484" i="3"/>
  <c r="AD1484" i="3"/>
  <c r="AA1485" i="3"/>
  <c r="AB1485" i="3"/>
  <c r="AC1485" i="3"/>
  <c r="AD1485" i="3"/>
  <c r="AA1486" i="3"/>
  <c r="AB1486" i="3"/>
  <c r="AC1486" i="3"/>
  <c r="AD1486" i="3"/>
  <c r="AA1487" i="3"/>
  <c r="AB1487" i="3"/>
  <c r="AC1487" i="3"/>
  <c r="AD1487" i="3"/>
  <c r="AA1488" i="3"/>
  <c r="AB1488" i="3"/>
  <c r="AC1488" i="3"/>
  <c r="AD1488" i="3"/>
  <c r="AA1489" i="3"/>
  <c r="AB1489" i="3"/>
  <c r="AC1489" i="3"/>
  <c r="AD1489" i="3"/>
  <c r="AA1490" i="3"/>
  <c r="AB1490" i="3"/>
  <c r="AC1490" i="3"/>
  <c r="AD1490" i="3"/>
  <c r="AA1491" i="3"/>
  <c r="AB1491" i="3"/>
  <c r="AC1491" i="3"/>
  <c r="AD1491" i="3"/>
  <c r="AA1492" i="3"/>
  <c r="AB1492" i="3"/>
  <c r="AC1492" i="3"/>
  <c r="AD1492" i="3"/>
  <c r="AA1493" i="3"/>
  <c r="AB1493" i="3"/>
  <c r="AC1493" i="3"/>
  <c r="AD1493" i="3"/>
  <c r="AA1494" i="3"/>
  <c r="AB1494" i="3"/>
  <c r="AC1494" i="3"/>
  <c r="AD1494" i="3"/>
  <c r="AA1495" i="3"/>
  <c r="AB1495" i="3"/>
  <c r="AC1495" i="3"/>
  <c r="AD1495" i="3"/>
  <c r="AA1496" i="3"/>
  <c r="AB1496" i="3"/>
  <c r="AC1496" i="3"/>
  <c r="AD1496" i="3"/>
  <c r="AA1497" i="3"/>
  <c r="AB1497" i="3"/>
  <c r="AC1497" i="3"/>
  <c r="AD1497" i="3"/>
  <c r="AA1498" i="3"/>
  <c r="AB1498" i="3"/>
  <c r="AC1498" i="3"/>
  <c r="AD1498" i="3"/>
  <c r="AA1499" i="3"/>
  <c r="AB1499" i="3"/>
  <c r="AC1499" i="3"/>
  <c r="AD1499" i="3"/>
  <c r="AA1500" i="3"/>
  <c r="AB1500" i="3"/>
  <c r="AC1500" i="3"/>
  <c r="AD1500" i="3"/>
  <c r="AA1501" i="3"/>
  <c r="AB1501" i="3"/>
  <c r="AC1501" i="3"/>
  <c r="AD1501" i="3"/>
  <c r="AA1502" i="3"/>
  <c r="AB1502" i="3"/>
  <c r="AC1502" i="3"/>
  <c r="AD1502" i="3"/>
  <c r="AA1503" i="3"/>
  <c r="AB1503" i="3"/>
  <c r="AC1503" i="3"/>
  <c r="AD1503" i="3"/>
  <c r="AA1504" i="3"/>
  <c r="AB1504" i="3"/>
  <c r="AC1504" i="3"/>
  <c r="AD1504" i="3"/>
  <c r="AA1505" i="3"/>
  <c r="AB1505" i="3"/>
  <c r="AC1505" i="3"/>
  <c r="AD1505" i="3"/>
  <c r="AA1506" i="3"/>
  <c r="AB1506" i="3"/>
  <c r="AC1506" i="3"/>
  <c r="AD1506" i="3"/>
  <c r="AA1507" i="3"/>
  <c r="AB1507" i="3"/>
  <c r="AC1507" i="3"/>
  <c r="AD1507" i="3"/>
  <c r="AA1508" i="3"/>
  <c r="AB1508" i="3"/>
  <c r="AC1508" i="3"/>
  <c r="AD1508" i="3"/>
  <c r="AA1509" i="3"/>
  <c r="AB1509" i="3"/>
  <c r="AC1509" i="3"/>
  <c r="AD1509" i="3"/>
  <c r="AA1510" i="3"/>
  <c r="AB1510" i="3"/>
  <c r="AC1510" i="3"/>
  <c r="AD1510" i="3"/>
  <c r="AA1511" i="3"/>
  <c r="AB1511" i="3"/>
  <c r="AC1511" i="3"/>
  <c r="AD1511" i="3"/>
  <c r="AA1512" i="3"/>
  <c r="AB1512" i="3"/>
  <c r="AC1512" i="3"/>
  <c r="AD1512" i="3"/>
  <c r="AA1513" i="3"/>
  <c r="AB1513" i="3"/>
  <c r="AC1513" i="3"/>
  <c r="AD1513" i="3"/>
  <c r="AA1514" i="3"/>
  <c r="AB1514" i="3"/>
  <c r="AC1514" i="3"/>
  <c r="AD1514" i="3"/>
  <c r="AA1515" i="3"/>
  <c r="AB1515" i="3"/>
  <c r="AC1515" i="3"/>
  <c r="AD1515" i="3"/>
  <c r="AA1516" i="3"/>
  <c r="AB1516" i="3"/>
  <c r="AC1516" i="3"/>
  <c r="AD1516" i="3"/>
  <c r="AA1517" i="3"/>
  <c r="AB1517" i="3"/>
  <c r="AC1517" i="3"/>
  <c r="AD1517" i="3"/>
  <c r="AA1518" i="3"/>
  <c r="AB1518" i="3"/>
  <c r="AC1518" i="3"/>
  <c r="AD1518" i="3"/>
  <c r="AA1519" i="3"/>
  <c r="AB1519" i="3"/>
  <c r="AC1519" i="3"/>
  <c r="AD1519" i="3"/>
  <c r="AA1520" i="3"/>
  <c r="AB1520" i="3"/>
  <c r="AC1520" i="3"/>
  <c r="AD1520" i="3"/>
  <c r="AA1521" i="3"/>
  <c r="AB1521" i="3"/>
  <c r="AC1521" i="3"/>
  <c r="AD1521" i="3"/>
  <c r="AA1522" i="3"/>
  <c r="AB1522" i="3"/>
  <c r="AC1522" i="3"/>
  <c r="AD1522" i="3"/>
  <c r="AA1523" i="3"/>
  <c r="AB1523" i="3"/>
  <c r="AC1523" i="3"/>
  <c r="AD1523" i="3"/>
  <c r="AA1524" i="3"/>
  <c r="AB1524" i="3"/>
  <c r="AC1524" i="3"/>
  <c r="AD1524" i="3"/>
  <c r="AA1525" i="3"/>
  <c r="AB1525" i="3"/>
  <c r="AC1525" i="3"/>
  <c r="AD1525" i="3"/>
  <c r="AA1526" i="3"/>
  <c r="AB1526" i="3"/>
  <c r="AC1526" i="3"/>
  <c r="AD1526" i="3"/>
  <c r="AA1527" i="3"/>
  <c r="AB1527" i="3"/>
  <c r="AC1527" i="3"/>
  <c r="AD1527" i="3"/>
  <c r="AA1528" i="3"/>
  <c r="AB1528" i="3"/>
  <c r="AC1528" i="3"/>
  <c r="AD1528" i="3"/>
  <c r="AA1529" i="3"/>
  <c r="AB1529" i="3"/>
  <c r="AC1529" i="3"/>
  <c r="AD1529" i="3"/>
  <c r="AA1530" i="3"/>
  <c r="AB1530" i="3"/>
  <c r="AC1530" i="3"/>
  <c r="AD1530" i="3"/>
  <c r="AA1531" i="3"/>
  <c r="AB1531" i="3"/>
  <c r="AC1531" i="3"/>
  <c r="AD1531" i="3"/>
  <c r="AA1532" i="3"/>
  <c r="AB1532" i="3"/>
  <c r="AC1532" i="3"/>
  <c r="AD1532" i="3"/>
  <c r="AA1533" i="3"/>
  <c r="AB1533" i="3"/>
  <c r="AC1533" i="3"/>
  <c r="AD1533" i="3"/>
  <c r="AA1534" i="3"/>
  <c r="AB1534" i="3"/>
  <c r="AC1534" i="3"/>
  <c r="AD1534" i="3"/>
  <c r="AA1535" i="3"/>
  <c r="AB1535" i="3"/>
  <c r="AC1535" i="3"/>
  <c r="AD1535" i="3"/>
  <c r="AA1536" i="3"/>
  <c r="AB1536" i="3"/>
  <c r="AC1536" i="3"/>
  <c r="AD1536" i="3"/>
  <c r="AA1537" i="3"/>
  <c r="AB1537" i="3"/>
  <c r="AC1537" i="3"/>
  <c r="AD1537" i="3"/>
  <c r="AA1538" i="3"/>
  <c r="AB1538" i="3"/>
  <c r="AC1538" i="3"/>
  <c r="AD1538" i="3"/>
  <c r="AA1539" i="3"/>
  <c r="AB1539" i="3"/>
  <c r="AC1539" i="3"/>
  <c r="AD1539" i="3"/>
  <c r="AA1540" i="3"/>
  <c r="AB1540" i="3"/>
  <c r="AC1540" i="3"/>
  <c r="AD1540" i="3"/>
  <c r="AA1541" i="3"/>
  <c r="AB1541" i="3"/>
  <c r="AC1541" i="3"/>
  <c r="AD1541" i="3"/>
  <c r="AA1542" i="3"/>
  <c r="AB1542" i="3"/>
  <c r="AC1542" i="3"/>
  <c r="AD1542" i="3"/>
  <c r="AA1543" i="3"/>
  <c r="AB1543" i="3"/>
  <c r="AC1543" i="3"/>
  <c r="AD1543" i="3"/>
  <c r="AA1544" i="3"/>
  <c r="AB1544" i="3"/>
  <c r="AC1544" i="3"/>
  <c r="AD1544" i="3"/>
  <c r="AA1545" i="3"/>
  <c r="AB1545" i="3"/>
  <c r="AC1545" i="3"/>
  <c r="AD1545" i="3"/>
  <c r="AA1546" i="3"/>
  <c r="AB1546" i="3"/>
  <c r="AC1546" i="3"/>
  <c r="AD1546" i="3"/>
  <c r="AA1547" i="3"/>
  <c r="AB1547" i="3"/>
  <c r="AC1547" i="3"/>
  <c r="AD1547" i="3"/>
  <c r="AA1548" i="3"/>
  <c r="AB1548" i="3"/>
  <c r="AC1548" i="3"/>
  <c r="AD1548" i="3"/>
  <c r="AA1549" i="3"/>
  <c r="AB1549" i="3"/>
  <c r="AC1549" i="3"/>
  <c r="AD1549" i="3"/>
  <c r="AA1550" i="3"/>
  <c r="AB1550" i="3"/>
  <c r="AC1550" i="3"/>
  <c r="AD1550" i="3"/>
  <c r="AA1551" i="3"/>
  <c r="AB1551" i="3"/>
  <c r="AC1551" i="3"/>
  <c r="AD1551" i="3"/>
  <c r="AA1552" i="3"/>
  <c r="AB1552" i="3"/>
  <c r="AC1552" i="3"/>
  <c r="AD1552" i="3"/>
  <c r="AA1553" i="3"/>
  <c r="AB1553" i="3"/>
  <c r="AC1553" i="3"/>
  <c r="AD1553" i="3"/>
  <c r="AA1554" i="3"/>
  <c r="AB1554" i="3"/>
  <c r="AC1554" i="3"/>
  <c r="AD1554" i="3"/>
  <c r="AA1555" i="3"/>
  <c r="AB1555" i="3"/>
  <c r="AC1555" i="3"/>
  <c r="AD1555" i="3"/>
  <c r="AA1556" i="3"/>
  <c r="AB1556" i="3"/>
  <c r="AC1556" i="3"/>
  <c r="AD1556" i="3"/>
  <c r="AA1557" i="3"/>
  <c r="AB1557" i="3"/>
  <c r="AC1557" i="3"/>
  <c r="AD1557" i="3"/>
  <c r="AA1558" i="3"/>
  <c r="AB1558" i="3"/>
  <c r="AC1558" i="3"/>
  <c r="AD1558" i="3"/>
  <c r="AA1559" i="3"/>
  <c r="AB1559" i="3"/>
  <c r="AC1559" i="3"/>
  <c r="AD1559" i="3"/>
  <c r="AA1560" i="3"/>
  <c r="AB1560" i="3"/>
  <c r="AC1560" i="3"/>
  <c r="AD1560" i="3"/>
  <c r="AA1561" i="3"/>
  <c r="AB1561" i="3"/>
  <c r="AC1561" i="3"/>
  <c r="AD1561" i="3"/>
  <c r="AA1562" i="3"/>
  <c r="AB1562" i="3"/>
  <c r="AC1562" i="3"/>
  <c r="AD1562" i="3"/>
  <c r="AA1563" i="3"/>
  <c r="AB1563" i="3"/>
  <c r="AC1563" i="3"/>
  <c r="AD1563" i="3"/>
  <c r="AA1564" i="3"/>
  <c r="AB1564" i="3"/>
  <c r="AC1564" i="3"/>
  <c r="AD1564" i="3"/>
  <c r="AA1565" i="3"/>
  <c r="AB1565" i="3"/>
  <c r="AC1565" i="3"/>
  <c r="AD1565" i="3"/>
  <c r="AA1566" i="3"/>
  <c r="AB1566" i="3"/>
  <c r="AC1566" i="3"/>
  <c r="AD1566" i="3"/>
  <c r="AA1567" i="3"/>
  <c r="AB1567" i="3"/>
  <c r="AC1567" i="3"/>
  <c r="AD1567" i="3"/>
  <c r="AA1568" i="3"/>
  <c r="AB1568" i="3"/>
  <c r="AC1568" i="3"/>
  <c r="AD1568" i="3"/>
  <c r="AA1569" i="3"/>
  <c r="AB1569" i="3"/>
  <c r="AC1569" i="3"/>
  <c r="AD1569" i="3"/>
  <c r="AA1570" i="3"/>
  <c r="AB1570" i="3"/>
  <c r="AC1570" i="3"/>
  <c r="AD1570" i="3"/>
  <c r="AA1571" i="3"/>
  <c r="AB1571" i="3"/>
  <c r="AC1571" i="3"/>
  <c r="AD1571" i="3"/>
  <c r="AA1572" i="3"/>
  <c r="AB1572" i="3"/>
  <c r="AC1572" i="3"/>
  <c r="AD1572" i="3"/>
  <c r="AA1573" i="3"/>
  <c r="AB1573" i="3"/>
  <c r="AC1573" i="3"/>
  <c r="AD1573" i="3"/>
  <c r="AA1574" i="3"/>
  <c r="AB1574" i="3"/>
  <c r="AC1574" i="3"/>
  <c r="AD1574" i="3"/>
  <c r="AA1575" i="3"/>
  <c r="AB1575" i="3"/>
  <c r="AC1575" i="3"/>
  <c r="AD1575" i="3"/>
  <c r="AA1576" i="3"/>
  <c r="AB1576" i="3"/>
  <c r="AC1576" i="3"/>
  <c r="AD1576" i="3"/>
  <c r="AA1577" i="3"/>
  <c r="AB1577" i="3"/>
  <c r="AC1577" i="3"/>
  <c r="AD1577" i="3"/>
  <c r="AA1578" i="3"/>
  <c r="AB1578" i="3"/>
  <c r="AC1578" i="3"/>
  <c r="AD1578" i="3"/>
  <c r="AA1579" i="3"/>
  <c r="AB1579" i="3"/>
  <c r="AC1579" i="3"/>
  <c r="AD1579" i="3"/>
  <c r="AA1580" i="3"/>
  <c r="AB1580" i="3"/>
  <c r="AC1580" i="3"/>
  <c r="AD1580" i="3"/>
  <c r="AA1581" i="3"/>
  <c r="AB1581" i="3"/>
  <c r="AC1581" i="3"/>
  <c r="AD1581" i="3"/>
  <c r="AA1582" i="3"/>
  <c r="AB1582" i="3"/>
  <c r="AC1582" i="3"/>
  <c r="AD1582" i="3"/>
  <c r="AA1583" i="3"/>
  <c r="AB1583" i="3"/>
  <c r="AC1583" i="3"/>
  <c r="AD1583" i="3"/>
  <c r="AA1584" i="3"/>
  <c r="AB1584" i="3"/>
  <c r="AC1584" i="3"/>
  <c r="AD1584" i="3"/>
  <c r="AA1585" i="3"/>
  <c r="AB1585" i="3"/>
  <c r="AC1585" i="3"/>
  <c r="AD1585" i="3"/>
  <c r="AA1586" i="3"/>
  <c r="AB1586" i="3"/>
  <c r="AC1586" i="3"/>
  <c r="AD1586" i="3"/>
  <c r="AA1587" i="3"/>
  <c r="AB1587" i="3"/>
  <c r="AC1587" i="3"/>
  <c r="AD1587" i="3"/>
  <c r="AA1588" i="3"/>
  <c r="AB1588" i="3"/>
  <c r="AC1588" i="3"/>
  <c r="AD1588" i="3"/>
  <c r="AA1589" i="3"/>
  <c r="AB1589" i="3"/>
  <c r="AC1589" i="3"/>
  <c r="AD1589" i="3"/>
  <c r="AA1590" i="3"/>
  <c r="AB1590" i="3"/>
  <c r="AC1590" i="3"/>
  <c r="AD1590" i="3"/>
  <c r="AA1591" i="3"/>
  <c r="AB1591" i="3"/>
  <c r="AC1591" i="3"/>
  <c r="AD1591" i="3"/>
  <c r="AA1592" i="3"/>
  <c r="AB1592" i="3"/>
  <c r="AC1592" i="3"/>
  <c r="AD1592" i="3"/>
  <c r="AA1593" i="3"/>
  <c r="AB1593" i="3"/>
  <c r="AC1593" i="3"/>
  <c r="AD1593" i="3"/>
  <c r="AA1594" i="3"/>
  <c r="AB1594" i="3"/>
  <c r="AC1594" i="3"/>
  <c r="AD1594" i="3"/>
  <c r="AA1595" i="3"/>
  <c r="AB1595" i="3"/>
  <c r="AC1595" i="3"/>
  <c r="AD1595" i="3"/>
  <c r="AA1596" i="3"/>
  <c r="AB1596" i="3"/>
  <c r="AC1596" i="3"/>
  <c r="AD1596" i="3"/>
  <c r="AA1597" i="3"/>
  <c r="AB1597" i="3"/>
  <c r="AC1597" i="3"/>
  <c r="AD1597" i="3"/>
  <c r="AA1598" i="3"/>
  <c r="AB1598" i="3"/>
  <c r="AC1598" i="3"/>
  <c r="AD1598" i="3"/>
  <c r="AA1599" i="3"/>
  <c r="AB1599" i="3"/>
  <c r="AC1599" i="3"/>
  <c r="AD1599" i="3"/>
  <c r="AA1600" i="3"/>
  <c r="AB1600" i="3"/>
  <c r="AC1600" i="3"/>
  <c r="AD1600" i="3"/>
  <c r="AA1601" i="3"/>
  <c r="AB1601" i="3"/>
  <c r="AC1601" i="3"/>
  <c r="AD1601" i="3"/>
  <c r="AA1602" i="3"/>
  <c r="AB1602" i="3"/>
  <c r="AC1602" i="3"/>
  <c r="AD1602" i="3"/>
  <c r="AA1603" i="3"/>
  <c r="AB1603" i="3"/>
  <c r="AC1603" i="3"/>
  <c r="AD1603" i="3"/>
  <c r="AA1604" i="3"/>
  <c r="AB1604" i="3"/>
  <c r="AC1604" i="3"/>
  <c r="AD1604" i="3"/>
  <c r="AA1605" i="3"/>
  <c r="AB1605" i="3"/>
  <c r="AC1605" i="3"/>
  <c r="AD1605" i="3"/>
  <c r="AA1606" i="3"/>
  <c r="AB1606" i="3"/>
  <c r="AC1606" i="3"/>
  <c r="AD1606" i="3"/>
  <c r="AA1607" i="3"/>
  <c r="AB1607" i="3"/>
  <c r="AC1607" i="3"/>
  <c r="AD1607" i="3"/>
  <c r="AA1608" i="3"/>
  <c r="AB1608" i="3"/>
  <c r="AC1608" i="3"/>
  <c r="AD1608" i="3"/>
  <c r="AA1609" i="3"/>
  <c r="AB1609" i="3"/>
  <c r="AC1609" i="3"/>
  <c r="AD1609" i="3"/>
  <c r="AA1610" i="3"/>
  <c r="AB1610" i="3"/>
  <c r="AC1610" i="3"/>
  <c r="AD1610" i="3"/>
  <c r="AA1611" i="3"/>
  <c r="AB1611" i="3"/>
  <c r="AC1611" i="3"/>
  <c r="AD1611" i="3"/>
  <c r="AA1612" i="3"/>
  <c r="AB1612" i="3"/>
  <c r="AC1612" i="3"/>
  <c r="AD1612" i="3"/>
  <c r="AA1613" i="3"/>
  <c r="AB1613" i="3"/>
  <c r="AC1613" i="3"/>
  <c r="AD1613" i="3"/>
  <c r="AA1614" i="3"/>
  <c r="AB1614" i="3"/>
  <c r="AC1614" i="3"/>
  <c r="AD1614" i="3"/>
  <c r="AA1615" i="3"/>
  <c r="AB1615" i="3"/>
  <c r="AC1615" i="3"/>
  <c r="AD1615" i="3"/>
  <c r="AA1616" i="3"/>
  <c r="AB1616" i="3"/>
  <c r="AC1616" i="3"/>
  <c r="AD1616" i="3"/>
  <c r="AA1617" i="3"/>
  <c r="AB1617" i="3"/>
  <c r="AC1617" i="3"/>
  <c r="AD1617" i="3"/>
  <c r="AA1618" i="3"/>
  <c r="AB1618" i="3"/>
  <c r="AC1618" i="3"/>
  <c r="AD1618" i="3"/>
  <c r="AA1619" i="3"/>
  <c r="AB1619" i="3"/>
  <c r="AC1619" i="3"/>
  <c r="AD1619" i="3"/>
  <c r="AA1620" i="3"/>
  <c r="AB1620" i="3"/>
  <c r="AC1620" i="3"/>
  <c r="AD1620" i="3"/>
  <c r="AA1621" i="3"/>
  <c r="AB1621" i="3"/>
  <c r="AC1621" i="3"/>
  <c r="AD1621" i="3"/>
  <c r="AA1622" i="3"/>
  <c r="AB1622" i="3"/>
  <c r="AC1622" i="3"/>
  <c r="AD1622" i="3"/>
  <c r="AA1623" i="3"/>
  <c r="AB1623" i="3"/>
  <c r="AC1623" i="3"/>
  <c r="AD1623" i="3"/>
  <c r="AA1624" i="3"/>
  <c r="AB1624" i="3"/>
  <c r="AC1624" i="3"/>
  <c r="AD1624" i="3"/>
  <c r="AA1625" i="3"/>
  <c r="AB1625" i="3"/>
  <c r="AC1625" i="3"/>
  <c r="AD1625" i="3"/>
  <c r="AA1626" i="3"/>
  <c r="AB1626" i="3"/>
  <c r="AC1626" i="3"/>
  <c r="AD1626" i="3"/>
  <c r="AA1627" i="3"/>
  <c r="AB1627" i="3"/>
  <c r="AC1627" i="3"/>
  <c r="AD1627" i="3"/>
  <c r="AA1628" i="3"/>
  <c r="AB1628" i="3"/>
  <c r="AC1628" i="3"/>
  <c r="AD1628" i="3"/>
  <c r="AA1629" i="3"/>
  <c r="AB1629" i="3"/>
  <c r="AC1629" i="3"/>
  <c r="AD1629" i="3"/>
  <c r="AA1630" i="3"/>
  <c r="AB1630" i="3"/>
  <c r="AC1630" i="3"/>
  <c r="AD1630" i="3"/>
  <c r="AA1631" i="3"/>
  <c r="AB1631" i="3"/>
  <c r="AC1631" i="3"/>
  <c r="AD1631" i="3"/>
  <c r="AA1632" i="3"/>
  <c r="AB1632" i="3"/>
  <c r="AC1632" i="3"/>
  <c r="AD1632" i="3"/>
  <c r="AA1633" i="3"/>
  <c r="AB1633" i="3"/>
  <c r="AC1633" i="3"/>
  <c r="AD1633" i="3"/>
  <c r="AA1634" i="3"/>
  <c r="AB1634" i="3"/>
  <c r="AC1634" i="3"/>
  <c r="AD1634" i="3"/>
  <c r="AA1635" i="3"/>
  <c r="AB1635" i="3"/>
  <c r="AC1635" i="3"/>
  <c r="AD1635" i="3"/>
  <c r="AA1636" i="3"/>
  <c r="AB1636" i="3"/>
  <c r="AC1636" i="3"/>
  <c r="AD1636" i="3"/>
  <c r="AA1637" i="3"/>
  <c r="AB1637" i="3"/>
  <c r="AC1637" i="3"/>
  <c r="AD1637" i="3"/>
  <c r="AA1638" i="3"/>
  <c r="AB1638" i="3"/>
  <c r="AC1638" i="3"/>
  <c r="AD1638" i="3"/>
  <c r="AA1639" i="3"/>
  <c r="AB1639" i="3"/>
  <c r="AC1639" i="3"/>
  <c r="AD1639" i="3"/>
  <c r="AA1640" i="3"/>
  <c r="AB1640" i="3"/>
  <c r="AC1640" i="3"/>
  <c r="AD1640" i="3"/>
  <c r="AA1641" i="3"/>
  <c r="AB1641" i="3"/>
  <c r="AC1641" i="3"/>
  <c r="AD1641" i="3"/>
  <c r="AA1642" i="3"/>
  <c r="AB1642" i="3"/>
  <c r="AC1642" i="3"/>
  <c r="AD1642" i="3"/>
  <c r="AA1643" i="3"/>
  <c r="AB1643" i="3"/>
  <c r="AC1643" i="3"/>
  <c r="AD1643" i="3"/>
  <c r="AA1644" i="3"/>
  <c r="AB1644" i="3"/>
  <c r="AC1644" i="3"/>
  <c r="AD1644" i="3"/>
  <c r="AA1645" i="3"/>
  <c r="AB1645" i="3"/>
  <c r="AC1645" i="3"/>
  <c r="AD1645" i="3"/>
  <c r="AA1646" i="3"/>
  <c r="AB1646" i="3"/>
  <c r="AC1646" i="3"/>
  <c r="AD1646" i="3"/>
  <c r="AA1647" i="3"/>
  <c r="AB1647" i="3"/>
  <c r="AC1647" i="3"/>
  <c r="AD1647" i="3"/>
  <c r="AA1648" i="3"/>
  <c r="AB1648" i="3"/>
  <c r="AC1648" i="3"/>
  <c r="AD1648" i="3"/>
  <c r="AA1649" i="3"/>
  <c r="AB1649" i="3"/>
  <c r="AC1649" i="3"/>
  <c r="AD1649" i="3"/>
  <c r="AA1650" i="3"/>
  <c r="AB1650" i="3"/>
  <c r="AC1650" i="3"/>
  <c r="AD1650" i="3"/>
  <c r="AA1651" i="3"/>
  <c r="AB1651" i="3"/>
  <c r="AC1651" i="3"/>
  <c r="AD1651" i="3"/>
  <c r="AA1652" i="3"/>
  <c r="AB1652" i="3"/>
  <c r="AC1652" i="3"/>
  <c r="AD1652" i="3"/>
  <c r="AA1653" i="3"/>
  <c r="AB1653" i="3"/>
  <c r="AC1653" i="3"/>
  <c r="AD1653" i="3"/>
  <c r="AA1654" i="3"/>
  <c r="AB1654" i="3"/>
  <c r="AC1654" i="3"/>
  <c r="AD1654" i="3"/>
  <c r="AA1655" i="3"/>
  <c r="AB1655" i="3"/>
  <c r="AC1655" i="3"/>
  <c r="AD1655" i="3"/>
  <c r="AA1656" i="3"/>
  <c r="AB1656" i="3"/>
  <c r="AC1656" i="3"/>
  <c r="AD1656" i="3"/>
  <c r="AA1657" i="3"/>
  <c r="AB1657" i="3"/>
  <c r="AC1657" i="3"/>
  <c r="AD1657" i="3"/>
  <c r="AA1658" i="3"/>
  <c r="AB1658" i="3"/>
  <c r="AC1658" i="3"/>
  <c r="AD1658" i="3"/>
  <c r="AA1659" i="3"/>
  <c r="AB1659" i="3"/>
  <c r="AC1659" i="3"/>
  <c r="AD1659" i="3"/>
  <c r="AA1660" i="3"/>
  <c r="AB1660" i="3"/>
  <c r="AC1660" i="3"/>
  <c r="AD1660" i="3"/>
  <c r="AA1661" i="3"/>
  <c r="AB1661" i="3"/>
  <c r="AC1661" i="3"/>
  <c r="AD1661" i="3"/>
  <c r="AA1662" i="3"/>
  <c r="AB1662" i="3"/>
  <c r="AC1662" i="3"/>
  <c r="AD1662" i="3"/>
  <c r="AA1663" i="3"/>
  <c r="AB1663" i="3"/>
  <c r="AC1663" i="3"/>
  <c r="AD1663" i="3"/>
  <c r="AA1664" i="3"/>
  <c r="AB1664" i="3"/>
  <c r="AC1664" i="3"/>
  <c r="AD1664" i="3"/>
  <c r="AA1665" i="3"/>
  <c r="AB1665" i="3"/>
  <c r="AC1665" i="3"/>
  <c r="AD1665" i="3"/>
  <c r="AA1666" i="3"/>
  <c r="AB1666" i="3"/>
  <c r="AC1666" i="3"/>
  <c r="AD1666" i="3"/>
  <c r="AA1667" i="3"/>
  <c r="AB1667" i="3"/>
  <c r="AC1667" i="3"/>
  <c r="AD1667" i="3"/>
  <c r="AA1668" i="3"/>
  <c r="AB1668" i="3"/>
  <c r="AC1668" i="3"/>
  <c r="AD1668" i="3"/>
  <c r="AA1669" i="3"/>
  <c r="AB1669" i="3"/>
  <c r="AC1669" i="3"/>
  <c r="AD1669" i="3"/>
  <c r="AA1670" i="3"/>
  <c r="AB1670" i="3"/>
  <c r="AC1670" i="3"/>
  <c r="AD1670" i="3"/>
  <c r="AA1671" i="3"/>
  <c r="AB1671" i="3"/>
  <c r="AC1671" i="3"/>
  <c r="AD1671" i="3"/>
  <c r="AA1672" i="3"/>
  <c r="AB1672" i="3"/>
  <c r="AC1672" i="3"/>
  <c r="AD1672" i="3"/>
  <c r="AA1673" i="3"/>
  <c r="AB1673" i="3"/>
  <c r="AC1673" i="3"/>
  <c r="AD1673" i="3"/>
  <c r="AA1674" i="3"/>
  <c r="AB1674" i="3"/>
  <c r="AC1674" i="3"/>
  <c r="AD1674" i="3"/>
  <c r="AA1675" i="3"/>
  <c r="AB1675" i="3"/>
  <c r="AC1675" i="3"/>
  <c r="AD1675" i="3"/>
  <c r="AA1676" i="3"/>
  <c r="AB1676" i="3"/>
  <c r="AC1676" i="3"/>
  <c r="AD1676" i="3"/>
  <c r="AA1677" i="3"/>
  <c r="AB1677" i="3"/>
  <c r="AC1677" i="3"/>
  <c r="AD1677" i="3"/>
  <c r="AA1678" i="3"/>
  <c r="AB1678" i="3"/>
  <c r="AC1678" i="3"/>
  <c r="AD1678" i="3"/>
  <c r="AA1679" i="3"/>
  <c r="AB1679" i="3"/>
  <c r="AC1679" i="3"/>
  <c r="AD1679" i="3"/>
  <c r="AA1680" i="3"/>
  <c r="AB1680" i="3"/>
  <c r="AC1680" i="3"/>
  <c r="AD1680" i="3"/>
  <c r="AA1681" i="3"/>
  <c r="AB1681" i="3"/>
  <c r="AC1681" i="3"/>
  <c r="AD1681" i="3"/>
  <c r="AA1682" i="3"/>
  <c r="AB1682" i="3"/>
  <c r="AC1682" i="3"/>
  <c r="AD1682" i="3"/>
  <c r="AA1683" i="3"/>
  <c r="AB1683" i="3"/>
  <c r="AC1683" i="3"/>
  <c r="AD1683" i="3"/>
  <c r="AA1684" i="3"/>
  <c r="AB1684" i="3"/>
  <c r="AC1684" i="3"/>
  <c r="AD1684" i="3"/>
  <c r="AA1685" i="3"/>
  <c r="AB1685" i="3"/>
  <c r="AC1685" i="3"/>
  <c r="AD1685" i="3"/>
  <c r="AA1686" i="3"/>
  <c r="AB1686" i="3"/>
  <c r="AC1686" i="3"/>
  <c r="AD1686" i="3"/>
  <c r="AA1687" i="3"/>
  <c r="AB1687" i="3"/>
  <c r="AC1687" i="3"/>
  <c r="AD1687" i="3"/>
  <c r="AA1688" i="3"/>
  <c r="AB1688" i="3"/>
  <c r="AC1688" i="3"/>
  <c r="AD1688" i="3"/>
  <c r="AA1689" i="3"/>
  <c r="AB1689" i="3"/>
  <c r="AC1689" i="3"/>
  <c r="AD1689" i="3"/>
  <c r="AA1690" i="3"/>
  <c r="AB1690" i="3"/>
  <c r="AC1690" i="3"/>
  <c r="AD1690" i="3"/>
  <c r="AA1691" i="3"/>
  <c r="AB1691" i="3"/>
  <c r="AC1691" i="3"/>
  <c r="AD1691" i="3"/>
  <c r="AA1692" i="3"/>
  <c r="AB1692" i="3"/>
  <c r="AC1692" i="3"/>
  <c r="AD1692" i="3"/>
  <c r="AA1693" i="3"/>
  <c r="AB1693" i="3"/>
  <c r="AC1693" i="3"/>
  <c r="AD1693" i="3"/>
  <c r="AA1694" i="3"/>
  <c r="AB1694" i="3"/>
  <c r="AC1694" i="3"/>
  <c r="AD1694" i="3"/>
  <c r="AA1695" i="3"/>
  <c r="AB1695" i="3"/>
  <c r="AC1695" i="3"/>
  <c r="AD1695" i="3"/>
  <c r="AA1696" i="3"/>
  <c r="AB1696" i="3"/>
  <c r="AC1696" i="3"/>
  <c r="AD1696" i="3"/>
  <c r="AA1697" i="3"/>
  <c r="AB1697" i="3"/>
  <c r="AC1697" i="3"/>
  <c r="AD1697" i="3"/>
  <c r="AA1698" i="3"/>
  <c r="AB1698" i="3"/>
  <c r="AC1698" i="3"/>
  <c r="AD1698" i="3"/>
  <c r="AA1699" i="3"/>
  <c r="AB1699" i="3"/>
  <c r="AC1699" i="3"/>
  <c r="AD1699" i="3"/>
  <c r="AA1700" i="3"/>
  <c r="AB1700" i="3"/>
  <c r="AC1700" i="3"/>
  <c r="AD1700" i="3"/>
  <c r="AA1701" i="3"/>
  <c r="AB1701" i="3"/>
  <c r="AC1701" i="3"/>
  <c r="AD1701" i="3"/>
  <c r="AA1702" i="3"/>
  <c r="AB1702" i="3"/>
  <c r="AC1702" i="3"/>
  <c r="AD1702" i="3"/>
  <c r="AA1703" i="3"/>
  <c r="AB1703" i="3"/>
  <c r="AC1703" i="3"/>
  <c r="AD1703" i="3"/>
  <c r="AA1704" i="3"/>
  <c r="AB1704" i="3"/>
  <c r="AC1704" i="3"/>
  <c r="AD1704" i="3"/>
  <c r="AA1705" i="3"/>
  <c r="AB1705" i="3"/>
  <c r="AC1705" i="3"/>
  <c r="AD1705" i="3"/>
  <c r="AA1706" i="3"/>
  <c r="AB1706" i="3"/>
  <c r="AC1706" i="3"/>
  <c r="AD1706" i="3"/>
  <c r="AA1707" i="3"/>
  <c r="AB1707" i="3"/>
  <c r="AC1707" i="3"/>
  <c r="AD1707" i="3"/>
  <c r="AA1708" i="3"/>
  <c r="AB1708" i="3"/>
  <c r="AC1708" i="3"/>
  <c r="AD1708" i="3"/>
  <c r="AA1709" i="3"/>
  <c r="AB1709" i="3"/>
  <c r="AC1709" i="3"/>
  <c r="AD1709" i="3"/>
  <c r="AA1710" i="3"/>
  <c r="AB1710" i="3"/>
  <c r="AC1710" i="3"/>
  <c r="AD1710" i="3"/>
  <c r="AA1711" i="3"/>
  <c r="AB1711" i="3"/>
  <c r="AC1711" i="3"/>
  <c r="AD1711" i="3"/>
  <c r="AA1712" i="3"/>
  <c r="AB1712" i="3"/>
  <c r="AC1712" i="3"/>
  <c r="AD1712" i="3"/>
  <c r="AA1713" i="3"/>
  <c r="AB1713" i="3"/>
  <c r="AC1713" i="3"/>
  <c r="AD1713" i="3"/>
  <c r="AA1714" i="3"/>
  <c r="AB1714" i="3"/>
  <c r="AC1714" i="3"/>
  <c r="AD1714" i="3"/>
  <c r="AA1715" i="3"/>
  <c r="AB1715" i="3"/>
  <c r="AC1715" i="3"/>
  <c r="AD1715" i="3"/>
  <c r="AA1716" i="3"/>
  <c r="AB1716" i="3"/>
  <c r="AC1716" i="3"/>
  <c r="AD1716" i="3"/>
  <c r="AA1717" i="3"/>
  <c r="AB1717" i="3"/>
  <c r="AC1717" i="3"/>
  <c r="AD1717" i="3"/>
  <c r="AA1718" i="3"/>
  <c r="AB1718" i="3"/>
  <c r="AC1718" i="3"/>
  <c r="AD1718" i="3"/>
  <c r="AA1719" i="3"/>
  <c r="AB1719" i="3"/>
  <c r="AC1719" i="3"/>
  <c r="AD1719" i="3"/>
  <c r="AA1720" i="3"/>
  <c r="AB1720" i="3"/>
  <c r="AC1720" i="3"/>
  <c r="AD1720" i="3"/>
  <c r="AA1721" i="3"/>
  <c r="AB1721" i="3"/>
  <c r="AC1721" i="3"/>
  <c r="AD1721" i="3"/>
  <c r="AA1722" i="3"/>
  <c r="AB1722" i="3"/>
  <c r="AC1722" i="3"/>
  <c r="AD1722" i="3"/>
  <c r="AA1723" i="3"/>
  <c r="AB1723" i="3"/>
  <c r="AC1723" i="3"/>
  <c r="AD1723" i="3"/>
  <c r="AA1724" i="3"/>
  <c r="AB1724" i="3"/>
  <c r="AC1724" i="3"/>
  <c r="AD1724" i="3"/>
  <c r="AA1725" i="3"/>
  <c r="AB1725" i="3"/>
  <c r="AC1725" i="3"/>
  <c r="AD1725" i="3"/>
  <c r="AA1726" i="3"/>
  <c r="AB1726" i="3"/>
  <c r="AC1726" i="3"/>
  <c r="AD1726" i="3"/>
  <c r="AA1727" i="3"/>
  <c r="AB1727" i="3"/>
  <c r="AC1727" i="3"/>
  <c r="AD1727" i="3"/>
  <c r="AA1728" i="3"/>
  <c r="AB1728" i="3"/>
  <c r="AC1728" i="3"/>
  <c r="AD1728" i="3"/>
  <c r="AA1729" i="3"/>
  <c r="AB1729" i="3"/>
  <c r="AC1729" i="3"/>
  <c r="AD1729" i="3"/>
  <c r="AA1730" i="3"/>
  <c r="AB1730" i="3"/>
  <c r="AC1730" i="3"/>
  <c r="AD1730" i="3"/>
  <c r="AA1731" i="3"/>
  <c r="AB1731" i="3"/>
  <c r="AC1731" i="3"/>
  <c r="AD1731" i="3"/>
  <c r="AA1732" i="3"/>
  <c r="AB1732" i="3"/>
  <c r="AC1732" i="3"/>
  <c r="AD1732" i="3"/>
  <c r="AA1733" i="3"/>
  <c r="AB1733" i="3"/>
  <c r="AC1733" i="3"/>
  <c r="AD1733" i="3"/>
  <c r="AA1734" i="3"/>
  <c r="AB1734" i="3"/>
  <c r="AC1734" i="3"/>
  <c r="AD1734" i="3"/>
  <c r="AA1735" i="3"/>
  <c r="AB1735" i="3"/>
  <c r="AC1735" i="3"/>
  <c r="AD1735" i="3"/>
  <c r="AA1736" i="3"/>
  <c r="AB1736" i="3"/>
  <c r="AC1736" i="3"/>
  <c r="AD1736" i="3"/>
  <c r="AA1737" i="3"/>
  <c r="AB1737" i="3"/>
  <c r="AC1737" i="3"/>
  <c r="AD1737" i="3"/>
  <c r="AA1738" i="3"/>
  <c r="AB1738" i="3"/>
  <c r="AC1738" i="3"/>
  <c r="AD1738" i="3"/>
  <c r="AA1739" i="3"/>
  <c r="AB1739" i="3"/>
  <c r="AC1739" i="3"/>
  <c r="AD1739" i="3"/>
  <c r="AA1740" i="3"/>
  <c r="AB1740" i="3"/>
  <c r="AC1740" i="3"/>
  <c r="AD1740" i="3"/>
  <c r="AA1741" i="3"/>
  <c r="AB1741" i="3"/>
  <c r="AC1741" i="3"/>
  <c r="AD1741" i="3"/>
  <c r="AA1742" i="3"/>
  <c r="AB1742" i="3"/>
  <c r="AC1742" i="3"/>
  <c r="AD1742" i="3"/>
  <c r="AA1743" i="3"/>
  <c r="AB1743" i="3"/>
  <c r="AC1743" i="3"/>
  <c r="AD1743" i="3"/>
  <c r="AA1744" i="3"/>
  <c r="AB1744" i="3"/>
  <c r="AC1744" i="3"/>
  <c r="AD1744" i="3"/>
  <c r="AA1745" i="3"/>
  <c r="AB1745" i="3"/>
  <c r="AC1745" i="3"/>
  <c r="AD1745" i="3"/>
  <c r="AA1746" i="3"/>
  <c r="AB1746" i="3"/>
  <c r="AC1746" i="3"/>
  <c r="AD1746" i="3"/>
  <c r="AA1747" i="3"/>
  <c r="AB1747" i="3"/>
  <c r="AC1747" i="3"/>
  <c r="AD1747" i="3"/>
  <c r="AA1748" i="3"/>
  <c r="AB1748" i="3"/>
  <c r="AC1748" i="3"/>
  <c r="AD1748" i="3"/>
  <c r="AA1749" i="3"/>
  <c r="AB1749" i="3"/>
  <c r="AC1749" i="3"/>
  <c r="AD1749" i="3"/>
  <c r="AA1750" i="3"/>
  <c r="AB1750" i="3"/>
  <c r="AC1750" i="3"/>
  <c r="AD1750" i="3"/>
  <c r="AA1751" i="3"/>
  <c r="AB1751" i="3"/>
  <c r="AC1751" i="3"/>
  <c r="AD1751" i="3"/>
  <c r="AA1752" i="3"/>
  <c r="AB1752" i="3"/>
  <c r="AC1752" i="3"/>
  <c r="AD1752" i="3"/>
  <c r="AA1753" i="3"/>
  <c r="AB1753" i="3"/>
  <c r="AC1753" i="3"/>
  <c r="AD1753" i="3"/>
  <c r="AA1754" i="3"/>
  <c r="AB1754" i="3"/>
  <c r="AC1754" i="3"/>
  <c r="AD1754" i="3"/>
  <c r="AA1755" i="3"/>
  <c r="AB1755" i="3"/>
  <c r="AC1755" i="3"/>
  <c r="AD1755" i="3"/>
  <c r="AA1756" i="3"/>
  <c r="AB1756" i="3"/>
  <c r="AC1756" i="3"/>
  <c r="AD1756" i="3"/>
  <c r="AA1757" i="3"/>
  <c r="AB1757" i="3"/>
  <c r="AC1757" i="3"/>
  <c r="AD1757" i="3"/>
  <c r="AA1758" i="3"/>
  <c r="AB1758" i="3"/>
  <c r="AC1758" i="3"/>
  <c r="AD1758" i="3"/>
  <c r="AA1759" i="3"/>
  <c r="AB1759" i="3"/>
  <c r="AC1759" i="3"/>
  <c r="AD1759" i="3"/>
  <c r="AA1760" i="3"/>
  <c r="AB1760" i="3"/>
  <c r="AC1760" i="3"/>
  <c r="AD1760" i="3"/>
  <c r="AA1761" i="3"/>
  <c r="AB1761" i="3"/>
  <c r="AC1761" i="3"/>
  <c r="AD1761" i="3"/>
  <c r="AA1762" i="3"/>
  <c r="AB1762" i="3"/>
  <c r="AC1762" i="3"/>
  <c r="AD1762" i="3"/>
  <c r="AA1763" i="3"/>
  <c r="AB1763" i="3"/>
  <c r="AC1763" i="3"/>
  <c r="AD1763" i="3"/>
  <c r="AA1764" i="3"/>
  <c r="AB1764" i="3"/>
  <c r="AC1764" i="3"/>
  <c r="AD1764" i="3"/>
  <c r="AA1765" i="3"/>
  <c r="AB1765" i="3"/>
  <c r="AC1765" i="3"/>
  <c r="AD1765" i="3"/>
  <c r="AA1766" i="3"/>
  <c r="AB1766" i="3"/>
  <c r="AC1766" i="3"/>
  <c r="AD1766" i="3"/>
  <c r="AA1767" i="3"/>
  <c r="AB1767" i="3"/>
  <c r="AC1767" i="3"/>
  <c r="AD1767" i="3"/>
  <c r="AA1768" i="3"/>
  <c r="AB1768" i="3"/>
  <c r="AC1768" i="3"/>
  <c r="AD1768" i="3"/>
  <c r="AA1769" i="3"/>
  <c r="AB1769" i="3"/>
  <c r="AC1769" i="3"/>
  <c r="AD1769" i="3"/>
  <c r="AA1770" i="3"/>
  <c r="AB1770" i="3"/>
  <c r="AC1770" i="3"/>
  <c r="AD1770" i="3"/>
  <c r="AA1771" i="3"/>
  <c r="AB1771" i="3"/>
  <c r="AC1771" i="3"/>
  <c r="AD1771" i="3"/>
  <c r="AA1772" i="3"/>
  <c r="AB1772" i="3"/>
  <c r="AC1772" i="3"/>
  <c r="AD1772" i="3"/>
  <c r="AA1773" i="3"/>
  <c r="AB1773" i="3"/>
  <c r="AC1773" i="3"/>
  <c r="AD1773" i="3"/>
  <c r="AA1774" i="3"/>
  <c r="AB1774" i="3"/>
  <c r="AC1774" i="3"/>
  <c r="AD1774" i="3"/>
  <c r="AA1775" i="3"/>
  <c r="AB1775" i="3"/>
  <c r="AC1775" i="3"/>
  <c r="AD1775" i="3"/>
  <c r="AA1776" i="3"/>
  <c r="AB1776" i="3"/>
  <c r="AC1776" i="3"/>
  <c r="AD1776" i="3"/>
  <c r="AA1777" i="3"/>
  <c r="AB1777" i="3"/>
  <c r="AC1777" i="3"/>
  <c r="AD1777" i="3"/>
  <c r="AA1778" i="3"/>
  <c r="AB1778" i="3"/>
  <c r="AC1778" i="3"/>
  <c r="AD1778" i="3"/>
  <c r="AA1779" i="3"/>
  <c r="AB1779" i="3"/>
  <c r="AC1779" i="3"/>
  <c r="AD1779" i="3"/>
  <c r="AA1780" i="3"/>
  <c r="AB1780" i="3"/>
  <c r="AC1780" i="3"/>
  <c r="AD1780" i="3"/>
  <c r="AA1781" i="3"/>
  <c r="AB1781" i="3"/>
  <c r="AC1781" i="3"/>
  <c r="AD1781" i="3"/>
  <c r="AA1782" i="3"/>
  <c r="AB1782" i="3"/>
  <c r="AC1782" i="3"/>
  <c r="AD1782" i="3"/>
  <c r="AA1783" i="3"/>
  <c r="AB1783" i="3"/>
  <c r="AC1783" i="3"/>
  <c r="AD1783" i="3"/>
  <c r="AA1784" i="3"/>
  <c r="AB1784" i="3"/>
  <c r="AC1784" i="3"/>
  <c r="AD1784" i="3"/>
  <c r="AA1785" i="3"/>
  <c r="AB1785" i="3"/>
  <c r="AC1785" i="3"/>
  <c r="AD1785" i="3"/>
  <c r="AA1786" i="3"/>
  <c r="AB1786" i="3"/>
  <c r="AC1786" i="3"/>
  <c r="AD1786" i="3"/>
  <c r="AA1787" i="3"/>
  <c r="AB1787" i="3"/>
  <c r="AC1787" i="3"/>
  <c r="AD1787" i="3"/>
  <c r="AA1788" i="3"/>
  <c r="AB1788" i="3"/>
  <c r="AC1788" i="3"/>
  <c r="AD1788" i="3"/>
  <c r="AA1789" i="3"/>
  <c r="AB1789" i="3"/>
  <c r="AC1789" i="3"/>
  <c r="AD1789" i="3"/>
  <c r="AA1790" i="3"/>
  <c r="AB1790" i="3"/>
  <c r="AC1790" i="3"/>
  <c r="AD1790" i="3"/>
  <c r="AA1791" i="3"/>
  <c r="AB1791" i="3"/>
  <c r="AC1791" i="3"/>
  <c r="AD1791" i="3"/>
  <c r="AA1792" i="3"/>
  <c r="AB1792" i="3"/>
  <c r="AC1792" i="3"/>
  <c r="AD1792" i="3"/>
  <c r="AA1793" i="3"/>
  <c r="AB1793" i="3"/>
  <c r="AC1793" i="3"/>
  <c r="AD1793" i="3"/>
  <c r="AA1794" i="3"/>
  <c r="AB1794" i="3"/>
  <c r="AC1794" i="3"/>
  <c r="AD1794" i="3"/>
  <c r="AA1795" i="3"/>
  <c r="AB1795" i="3"/>
  <c r="AC1795" i="3"/>
  <c r="AD1795" i="3"/>
  <c r="AA1796" i="3"/>
  <c r="AB1796" i="3"/>
  <c r="AC1796" i="3"/>
  <c r="AD1796" i="3"/>
  <c r="AA1797" i="3"/>
  <c r="AB1797" i="3"/>
  <c r="AC1797" i="3"/>
  <c r="AD1797" i="3"/>
  <c r="AA1798" i="3"/>
  <c r="AB1798" i="3"/>
  <c r="AC1798" i="3"/>
  <c r="AD1798" i="3"/>
  <c r="AA1799" i="3"/>
  <c r="AB1799" i="3"/>
  <c r="AC1799" i="3"/>
  <c r="AD1799" i="3"/>
  <c r="AA1800" i="3"/>
  <c r="AB1800" i="3"/>
  <c r="AC1800" i="3"/>
  <c r="AD1800" i="3"/>
  <c r="AA1801" i="3"/>
  <c r="AB1801" i="3"/>
  <c r="AC1801" i="3"/>
  <c r="AD1801" i="3"/>
  <c r="AA1802" i="3"/>
  <c r="AB1802" i="3"/>
  <c r="AC1802" i="3"/>
  <c r="AD1802" i="3"/>
  <c r="AA1803" i="3"/>
  <c r="AB1803" i="3"/>
  <c r="AC1803" i="3"/>
  <c r="AD1803" i="3"/>
  <c r="AA1804" i="3"/>
  <c r="AB1804" i="3"/>
  <c r="AC1804" i="3"/>
  <c r="AD1804" i="3"/>
  <c r="AA1805" i="3"/>
  <c r="AB1805" i="3"/>
  <c r="AC1805" i="3"/>
  <c r="AD1805" i="3"/>
  <c r="AA1806" i="3"/>
  <c r="AB1806" i="3"/>
  <c r="AC1806" i="3"/>
  <c r="AD1806" i="3"/>
  <c r="AA1807" i="3"/>
  <c r="AB1807" i="3"/>
  <c r="AC1807" i="3"/>
  <c r="AD1807" i="3"/>
  <c r="AA1808" i="3"/>
  <c r="AB1808" i="3"/>
  <c r="AC1808" i="3"/>
  <c r="AD1808" i="3"/>
  <c r="AA1809" i="3"/>
  <c r="AB1809" i="3"/>
  <c r="AC1809" i="3"/>
  <c r="AD1809" i="3"/>
  <c r="AA1810" i="3"/>
  <c r="AB1810" i="3"/>
  <c r="AC1810" i="3"/>
  <c r="AD1810" i="3"/>
  <c r="AA1811" i="3"/>
  <c r="AB1811" i="3"/>
  <c r="AC1811" i="3"/>
  <c r="AD1811" i="3"/>
  <c r="AA1812" i="3"/>
  <c r="AB1812" i="3"/>
  <c r="AC1812" i="3"/>
  <c r="AD1812" i="3"/>
  <c r="AA1813" i="3"/>
  <c r="AB1813" i="3"/>
  <c r="AC1813" i="3"/>
  <c r="AD1813" i="3"/>
  <c r="AA1814" i="3"/>
  <c r="AB1814" i="3"/>
  <c r="AC1814" i="3"/>
  <c r="AD1814" i="3"/>
  <c r="AA1815" i="3"/>
  <c r="AB1815" i="3"/>
  <c r="AC1815" i="3"/>
  <c r="AD1815" i="3"/>
  <c r="AA1816" i="3"/>
  <c r="AB1816" i="3"/>
  <c r="AC1816" i="3"/>
  <c r="AD1816" i="3"/>
  <c r="AA1817" i="3"/>
  <c r="AB1817" i="3"/>
  <c r="AC1817" i="3"/>
  <c r="AD1817" i="3"/>
  <c r="AA1818" i="3"/>
  <c r="AB1818" i="3"/>
  <c r="AC1818" i="3"/>
  <c r="AD1818" i="3"/>
  <c r="AA1819" i="3"/>
  <c r="AB1819" i="3"/>
  <c r="AC1819" i="3"/>
  <c r="AD1819" i="3"/>
  <c r="AA1820" i="3"/>
  <c r="AB1820" i="3"/>
  <c r="AC1820" i="3"/>
  <c r="AD1820" i="3"/>
  <c r="AA1821" i="3"/>
  <c r="AB1821" i="3"/>
  <c r="AC1821" i="3"/>
  <c r="AD1821" i="3"/>
  <c r="AA1822" i="3"/>
  <c r="AB1822" i="3"/>
  <c r="AC1822" i="3"/>
  <c r="AD1822" i="3"/>
  <c r="AA1823" i="3"/>
  <c r="AB1823" i="3"/>
  <c r="AC1823" i="3"/>
  <c r="AD1823" i="3"/>
  <c r="AA1824" i="3"/>
  <c r="AB1824" i="3"/>
  <c r="AC1824" i="3"/>
  <c r="AD1824" i="3"/>
  <c r="AA1825" i="3"/>
  <c r="AB1825" i="3"/>
  <c r="AC1825" i="3"/>
  <c r="AD1825" i="3"/>
  <c r="AA1826" i="3"/>
  <c r="AB1826" i="3"/>
  <c r="AC1826" i="3"/>
  <c r="AD1826" i="3"/>
  <c r="AA1827" i="3"/>
  <c r="AB1827" i="3"/>
  <c r="AC1827" i="3"/>
  <c r="AD1827" i="3"/>
  <c r="AA1828" i="3"/>
  <c r="AB1828" i="3"/>
  <c r="AC1828" i="3"/>
  <c r="AD1828" i="3"/>
  <c r="AA1829" i="3"/>
  <c r="AB1829" i="3"/>
  <c r="AC1829" i="3"/>
  <c r="AD1829" i="3"/>
  <c r="AA1830" i="3"/>
  <c r="AB1830" i="3"/>
  <c r="AC1830" i="3"/>
  <c r="AD1830" i="3"/>
  <c r="AA1831" i="3"/>
  <c r="AB1831" i="3"/>
  <c r="AC1831" i="3"/>
  <c r="AD1831" i="3"/>
  <c r="AA1832" i="3"/>
  <c r="AB1832" i="3"/>
  <c r="AC1832" i="3"/>
  <c r="AD1832" i="3"/>
  <c r="AA1833" i="3"/>
  <c r="AB1833" i="3"/>
  <c r="AC1833" i="3"/>
  <c r="AD1833" i="3"/>
  <c r="AA1834" i="3"/>
  <c r="AB1834" i="3"/>
  <c r="AC1834" i="3"/>
  <c r="AD1834" i="3"/>
  <c r="AA1835" i="3"/>
  <c r="AB1835" i="3"/>
  <c r="AC1835" i="3"/>
  <c r="AD1835" i="3"/>
  <c r="AA1836" i="3"/>
  <c r="AB1836" i="3"/>
  <c r="AC1836" i="3"/>
  <c r="AD1836" i="3"/>
  <c r="AA1837" i="3"/>
  <c r="AB1837" i="3"/>
  <c r="AC1837" i="3"/>
  <c r="AD1837" i="3"/>
  <c r="AA1838" i="3"/>
  <c r="AB1838" i="3"/>
  <c r="AC1838" i="3"/>
  <c r="AD1838" i="3"/>
  <c r="AA1839" i="3"/>
  <c r="AB1839" i="3"/>
  <c r="AC1839" i="3"/>
  <c r="AD1839" i="3"/>
  <c r="AA1840" i="3"/>
  <c r="AB1840" i="3"/>
  <c r="AC1840" i="3"/>
  <c r="AD1840" i="3"/>
  <c r="AA1841" i="3"/>
  <c r="AB1841" i="3"/>
  <c r="AC1841" i="3"/>
  <c r="AD1841" i="3"/>
  <c r="AA1842" i="3"/>
  <c r="AB1842" i="3"/>
  <c r="AC1842" i="3"/>
  <c r="AD1842" i="3"/>
  <c r="AA1843" i="3"/>
  <c r="AB1843" i="3"/>
  <c r="AC1843" i="3"/>
  <c r="AD1843" i="3"/>
  <c r="AA1844" i="3"/>
  <c r="AB1844" i="3"/>
  <c r="AC1844" i="3"/>
  <c r="AD1844" i="3"/>
  <c r="AA1845" i="3"/>
  <c r="AB1845" i="3"/>
  <c r="AC1845" i="3"/>
  <c r="AD1845" i="3"/>
  <c r="AA1846" i="3"/>
  <c r="AB1846" i="3"/>
  <c r="AC1846" i="3"/>
  <c r="AD1846" i="3"/>
  <c r="AA1847" i="3"/>
  <c r="AB1847" i="3"/>
  <c r="AC1847" i="3"/>
  <c r="AD1847" i="3"/>
  <c r="AA1848" i="3"/>
  <c r="AB1848" i="3"/>
  <c r="AC1848" i="3"/>
  <c r="AD1848" i="3"/>
  <c r="AA1849" i="3"/>
  <c r="AB1849" i="3"/>
  <c r="AC1849" i="3"/>
  <c r="AD1849" i="3"/>
  <c r="AA1850" i="3"/>
  <c r="AB1850" i="3"/>
  <c r="AC1850" i="3"/>
  <c r="AD1850" i="3"/>
  <c r="AA1851" i="3"/>
  <c r="AB1851" i="3"/>
  <c r="AC1851" i="3"/>
  <c r="AD1851" i="3"/>
  <c r="AA1852" i="3"/>
  <c r="AB1852" i="3"/>
  <c r="AC1852" i="3"/>
  <c r="AD1852" i="3"/>
  <c r="AA1853" i="3"/>
  <c r="AB1853" i="3"/>
  <c r="AC1853" i="3"/>
  <c r="AD1853" i="3"/>
  <c r="AA1854" i="3"/>
  <c r="AB1854" i="3"/>
  <c r="AC1854" i="3"/>
  <c r="AD1854" i="3"/>
  <c r="AA1855" i="3"/>
  <c r="AB1855" i="3"/>
  <c r="AC1855" i="3"/>
  <c r="AD1855" i="3"/>
  <c r="AA1856" i="3"/>
  <c r="AB1856" i="3"/>
  <c r="AC1856" i="3"/>
  <c r="AD1856" i="3"/>
  <c r="AA1857" i="3"/>
  <c r="AB1857" i="3"/>
  <c r="AC1857" i="3"/>
  <c r="AD1857" i="3"/>
  <c r="AA1858" i="3"/>
  <c r="AB1858" i="3"/>
  <c r="AC1858" i="3"/>
  <c r="AD1858" i="3"/>
  <c r="AA1859" i="3"/>
  <c r="AB1859" i="3"/>
  <c r="AC1859" i="3"/>
  <c r="AD1859" i="3"/>
  <c r="AA1860" i="3"/>
  <c r="AB1860" i="3"/>
  <c r="AC1860" i="3"/>
  <c r="AD1860" i="3"/>
  <c r="AA1861" i="3"/>
  <c r="AB1861" i="3"/>
  <c r="AC1861" i="3"/>
  <c r="AD1861" i="3"/>
  <c r="AA1862" i="3"/>
  <c r="AB1862" i="3"/>
  <c r="AC1862" i="3"/>
  <c r="AD1862" i="3"/>
  <c r="AA1863" i="3"/>
  <c r="AB1863" i="3"/>
  <c r="AC1863" i="3"/>
  <c r="AD1863" i="3"/>
  <c r="AA1864" i="3"/>
  <c r="AB1864" i="3"/>
  <c r="AC1864" i="3"/>
  <c r="AD1864" i="3"/>
  <c r="AA1865" i="3"/>
  <c r="AB1865" i="3"/>
  <c r="AC1865" i="3"/>
  <c r="AD1865" i="3"/>
  <c r="AA1866" i="3"/>
  <c r="AB1866" i="3"/>
  <c r="AC1866" i="3"/>
  <c r="AD1866" i="3"/>
  <c r="AA1867" i="3"/>
  <c r="AB1867" i="3"/>
  <c r="AC1867" i="3"/>
  <c r="AD1867" i="3"/>
  <c r="AA1868" i="3"/>
  <c r="AB1868" i="3"/>
  <c r="AC1868" i="3"/>
  <c r="AD1868" i="3"/>
  <c r="AA1869" i="3"/>
  <c r="AB1869" i="3"/>
  <c r="AC1869" i="3"/>
  <c r="AD1869" i="3"/>
  <c r="AA1870" i="3"/>
  <c r="AB1870" i="3"/>
  <c r="AC1870" i="3"/>
  <c r="AD1870" i="3"/>
  <c r="AA1871" i="3"/>
  <c r="AB1871" i="3"/>
  <c r="AC1871" i="3"/>
  <c r="AD1871" i="3"/>
  <c r="AA1872" i="3"/>
  <c r="AB1872" i="3"/>
  <c r="AC1872" i="3"/>
  <c r="AD1872" i="3"/>
  <c r="AA1873" i="3"/>
  <c r="AB1873" i="3"/>
  <c r="AC1873" i="3"/>
  <c r="AD1873" i="3"/>
  <c r="AA1874" i="3"/>
  <c r="AB1874" i="3"/>
  <c r="AC1874" i="3"/>
  <c r="AD1874" i="3"/>
  <c r="AA1875" i="3"/>
  <c r="AB1875" i="3"/>
  <c r="AC1875" i="3"/>
  <c r="AD1875" i="3"/>
  <c r="AA1876" i="3"/>
  <c r="AB1876" i="3"/>
  <c r="AC1876" i="3"/>
  <c r="AD1876" i="3"/>
  <c r="AA1877" i="3"/>
  <c r="AB1877" i="3"/>
  <c r="AC1877" i="3"/>
  <c r="AD1877" i="3"/>
  <c r="AA1878" i="3"/>
  <c r="AB1878" i="3"/>
  <c r="AC1878" i="3"/>
  <c r="AD1878" i="3"/>
  <c r="AA1879" i="3"/>
  <c r="AB1879" i="3"/>
  <c r="AC1879" i="3"/>
  <c r="AD1879" i="3"/>
  <c r="AA1880" i="3"/>
  <c r="AB1880" i="3"/>
  <c r="AC1880" i="3"/>
  <c r="AD1880" i="3"/>
  <c r="AA1881" i="3"/>
  <c r="AB1881" i="3"/>
  <c r="AC1881" i="3"/>
  <c r="AD1881" i="3"/>
  <c r="AA1882" i="3"/>
  <c r="AB1882" i="3"/>
  <c r="AC1882" i="3"/>
  <c r="AD1882" i="3"/>
  <c r="AA1883" i="3"/>
  <c r="AB1883" i="3"/>
  <c r="AC1883" i="3"/>
  <c r="AD1883" i="3"/>
  <c r="AA1884" i="3"/>
  <c r="AB1884" i="3"/>
  <c r="AC1884" i="3"/>
  <c r="AD1884" i="3"/>
  <c r="AA1885" i="3"/>
  <c r="AB1885" i="3"/>
  <c r="AC1885" i="3"/>
  <c r="AD1885" i="3"/>
  <c r="AA1886" i="3"/>
  <c r="AB1886" i="3"/>
  <c r="AC1886" i="3"/>
  <c r="AD1886" i="3"/>
  <c r="AA1887" i="3"/>
  <c r="AB1887" i="3"/>
  <c r="AC1887" i="3"/>
  <c r="AD1887" i="3"/>
  <c r="AA1888" i="3"/>
  <c r="AB1888" i="3"/>
  <c r="AC1888" i="3"/>
  <c r="AD1888" i="3"/>
  <c r="AA1889" i="3"/>
  <c r="AB1889" i="3"/>
  <c r="AC1889" i="3"/>
  <c r="AD1889" i="3"/>
  <c r="AA1890" i="3"/>
  <c r="AB1890" i="3"/>
  <c r="AC1890" i="3"/>
  <c r="AD1890" i="3"/>
  <c r="AA1891" i="3"/>
  <c r="AB1891" i="3"/>
  <c r="AC1891" i="3"/>
  <c r="AD1891" i="3"/>
  <c r="AA1892" i="3"/>
  <c r="AB1892" i="3"/>
  <c r="AC1892" i="3"/>
  <c r="AD1892" i="3"/>
  <c r="AA1893" i="3"/>
  <c r="AB1893" i="3"/>
  <c r="AC1893" i="3"/>
  <c r="AD1893" i="3"/>
  <c r="AA1894" i="3"/>
  <c r="AB1894" i="3"/>
  <c r="AC1894" i="3"/>
  <c r="AD1894" i="3"/>
  <c r="AA1895" i="3"/>
  <c r="AB1895" i="3"/>
  <c r="AC1895" i="3"/>
  <c r="AD1895" i="3"/>
  <c r="AA1896" i="3"/>
  <c r="AB1896" i="3"/>
  <c r="AC1896" i="3"/>
  <c r="AD1896" i="3"/>
  <c r="AA1897" i="3"/>
  <c r="AB1897" i="3"/>
  <c r="AC1897" i="3"/>
  <c r="AD1897" i="3"/>
  <c r="AA1898" i="3"/>
  <c r="AB1898" i="3"/>
  <c r="AC1898" i="3"/>
  <c r="AD1898" i="3"/>
  <c r="AA1899" i="3"/>
  <c r="AB1899" i="3"/>
  <c r="AC1899" i="3"/>
  <c r="AD1899" i="3"/>
  <c r="AA1900" i="3"/>
  <c r="AB1900" i="3"/>
  <c r="AC1900" i="3"/>
  <c r="AD1900" i="3"/>
  <c r="AA1901" i="3"/>
  <c r="AB1901" i="3"/>
  <c r="AC1901" i="3"/>
  <c r="AD1901" i="3"/>
  <c r="AA1902" i="3"/>
  <c r="AB1902" i="3"/>
  <c r="AC1902" i="3"/>
  <c r="AD1902" i="3"/>
  <c r="AA1903" i="3"/>
  <c r="AB1903" i="3"/>
  <c r="AC1903" i="3"/>
  <c r="AD1903" i="3"/>
  <c r="AA1904" i="3"/>
  <c r="AB1904" i="3"/>
  <c r="AC1904" i="3"/>
  <c r="AD1904" i="3"/>
  <c r="AA1905" i="3"/>
  <c r="AB1905" i="3"/>
  <c r="AC1905" i="3"/>
  <c r="AD1905" i="3"/>
  <c r="AA1906" i="3"/>
  <c r="AB1906" i="3"/>
  <c r="AC1906" i="3"/>
  <c r="AD1906" i="3"/>
  <c r="AA1907" i="3"/>
  <c r="AB1907" i="3"/>
  <c r="AC1907" i="3"/>
  <c r="AD1907" i="3"/>
  <c r="AA1908" i="3"/>
  <c r="AB1908" i="3"/>
  <c r="AC1908" i="3"/>
  <c r="AD1908" i="3"/>
  <c r="AA1909" i="3"/>
  <c r="AB1909" i="3"/>
  <c r="AC1909" i="3"/>
  <c r="AD1909" i="3"/>
  <c r="AA1910" i="3"/>
  <c r="AB1910" i="3"/>
  <c r="AC1910" i="3"/>
  <c r="AD1910" i="3"/>
  <c r="AA1911" i="3"/>
  <c r="AB1911" i="3"/>
  <c r="AC1911" i="3"/>
  <c r="AD1911" i="3"/>
  <c r="AA1912" i="3"/>
  <c r="AB1912" i="3"/>
  <c r="AC1912" i="3"/>
  <c r="AD1912" i="3"/>
  <c r="AA1913" i="3"/>
  <c r="AB1913" i="3"/>
  <c r="AC1913" i="3"/>
  <c r="AD1913" i="3"/>
  <c r="AA1914" i="3"/>
  <c r="AB1914" i="3"/>
  <c r="AC1914" i="3"/>
  <c r="AD1914" i="3"/>
  <c r="AA1915" i="3"/>
  <c r="AB1915" i="3"/>
  <c r="AC1915" i="3"/>
  <c r="AD1915" i="3"/>
  <c r="AA1916" i="3"/>
  <c r="AB1916" i="3"/>
  <c r="AC1916" i="3"/>
  <c r="AD1916" i="3"/>
  <c r="AA1917" i="3"/>
  <c r="AB1917" i="3"/>
  <c r="AC1917" i="3"/>
  <c r="AD1917" i="3"/>
  <c r="AA1918" i="3"/>
  <c r="AB1918" i="3"/>
  <c r="AC1918" i="3"/>
  <c r="AD1918" i="3"/>
  <c r="AA1919" i="3"/>
  <c r="AB1919" i="3"/>
  <c r="AC1919" i="3"/>
  <c r="AD1919" i="3"/>
  <c r="AA1920" i="3"/>
  <c r="AB1920" i="3"/>
  <c r="AC1920" i="3"/>
  <c r="AD1920" i="3"/>
  <c r="AA1921" i="3"/>
  <c r="AB1921" i="3"/>
  <c r="AC1921" i="3"/>
  <c r="AD1921" i="3"/>
  <c r="AA1922" i="3"/>
  <c r="AB1922" i="3"/>
  <c r="AC1922" i="3"/>
  <c r="AD1922" i="3"/>
  <c r="AA1923" i="3"/>
  <c r="AB1923" i="3"/>
  <c r="AC1923" i="3"/>
  <c r="AD1923" i="3"/>
  <c r="AA1924" i="3"/>
  <c r="AB1924" i="3"/>
  <c r="AC1924" i="3"/>
  <c r="AD1924" i="3"/>
  <c r="AA1925" i="3"/>
  <c r="AB1925" i="3"/>
  <c r="AC1925" i="3"/>
  <c r="AD1925" i="3"/>
  <c r="AA1926" i="3"/>
  <c r="AB1926" i="3"/>
  <c r="AC1926" i="3"/>
  <c r="AD1926" i="3"/>
  <c r="AA1927" i="3"/>
  <c r="AB1927" i="3"/>
  <c r="AC1927" i="3"/>
  <c r="AD1927" i="3"/>
  <c r="AA1928" i="3"/>
  <c r="AB1928" i="3"/>
  <c r="AC1928" i="3"/>
  <c r="AD1928" i="3"/>
  <c r="AA1929" i="3"/>
  <c r="AB1929" i="3"/>
  <c r="AC1929" i="3"/>
  <c r="AD1929" i="3"/>
  <c r="AA1930" i="3"/>
  <c r="AB1930" i="3"/>
  <c r="AC1930" i="3"/>
  <c r="AD1930" i="3"/>
  <c r="AA1931" i="3"/>
  <c r="AB1931" i="3"/>
  <c r="AC1931" i="3"/>
  <c r="AD1931" i="3"/>
  <c r="AA1932" i="3"/>
  <c r="AB1932" i="3"/>
  <c r="AC1932" i="3"/>
  <c r="AD1932" i="3"/>
  <c r="AA1933" i="3"/>
  <c r="AB1933" i="3"/>
  <c r="AC1933" i="3"/>
  <c r="AD1933" i="3"/>
  <c r="AA1934" i="3"/>
  <c r="AB1934" i="3"/>
  <c r="AC1934" i="3"/>
  <c r="AD1934" i="3"/>
  <c r="AA1935" i="3"/>
  <c r="AB1935" i="3"/>
  <c r="AC1935" i="3"/>
  <c r="AD1935" i="3"/>
  <c r="AA1936" i="3"/>
  <c r="AB1936" i="3"/>
  <c r="AC1936" i="3"/>
  <c r="AD1936" i="3"/>
  <c r="AA1937" i="3"/>
  <c r="AB1937" i="3"/>
  <c r="AC1937" i="3"/>
  <c r="AD1937" i="3"/>
  <c r="AA1938" i="3"/>
  <c r="AB1938" i="3"/>
  <c r="AC1938" i="3"/>
  <c r="AD1938" i="3"/>
  <c r="AA1939" i="3"/>
  <c r="AB1939" i="3"/>
  <c r="AC1939" i="3"/>
  <c r="AD1939" i="3"/>
  <c r="AA1940" i="3"/>
  <c r="AB1940" i="3"/>
  <c r="AC1940" i="3"/>
  <c r="AD1940" i="3"/>
  <c r="AA1941" i="3"/>
  <c r="AB1941" i="3"/>
  <c r="AC1941" i="3"/>
  <c r="AD1941" i="3"/>
  <c r="AA1942" i="3"/>
  <c r="AB1942" i="3"/>
  <c r="AC1942" i="3"/>
  <c r="AD1942" i="3"/>
  <c r="AA1943" i="3"/>
  <c r="AB1943" i="3"/>
  <c r="AC1943" i="3"/>
  <c r="AD1943" i="3"/>
  <c r="AA1944" i="3"/>
  <c r="AB1944" i="3"/>
  <c r="AC1944" i="3"/>
  <c r="AD1944" i="3"/>
  <c r="AA1945" i="3"/>
  <c r="AB1945" i="3"/>
  <c r="AC1945" i="3"/>
  <c r="AD1945" i="3"/>
  <c r="AA1946" i="3"/>
  <c r="AB1946" i="3"/>
  <c r="AC1946" i="3"/>
  <c r="AD1946" i="3"/>
  <c r="AA1947" i="3"/>
  <c r="AB1947" i="3"/>
  <c r="AC1947" i="3"/>
  <c r="AD1947" i="3"/>
  <c r="AA1948" i="3"/>
  <c r="AB1948" i="3"/>
  <c r="AC1948" i="3"/>
  <c r="AD1948" i="3"/>
  <c r="AA1949" i="3"/>
  <c r="AB1949" i="3"/>
  <c r="AC1949" i="3"/>
  <c r="AD1949" i="3"/>
  <c r="AA1950" i="3"/>
  <c r="AB1950" i="3"/>
  <c r="AC1950" i="3"/>
  <c r="AD1950" i="3"/>
  <c r="AA1951" i="3"/>
  <c r="AB1951" i="3"/>
  <c r="AC1951" i="3"/>
  <c r="AD1951" i="3"/>
  <c r="AA1952" i="3"/>
  <c r="AB1952" i="3"/>
  <c r="AC1952" i="3"/>
  <c r="AD1952" i="3"/>
  <c r="AA1953" i="3"/>
  <c r="AB1953" i="3"/>
  <c r="AC1953" i="3"/>
  <c r="AD1953" i="3"/>
  <c r="AA1954" i="3"/>
  <c r="AB1954" i="3"/>
  <c r="AC1954" i="3"/>
  <c r="AD1954" i="3"/>
  <c r="AA1955" i="3"/>
  <c r="AB1955" i="3"/>
  <c r="AC1955" i="3"/>
  <c r="AD1955" i="3"/>
  <c r="AA1956" i="3"/>
  <c r="AB1956" i="3"/>
  <c r="AC1956" i="3"/>
  <c r="AD1956" i="3"/>
  <c r="AA1957" i="3"/>
  <c r="AB1957" i="3"/>
  <c r="AC1957" i="3"/>
  <c r="AD1957" i="3"/>
  <c r="AA1958" i="3"/>
  <c r="AB1958" i="3"/>
  <c r="AC1958" i="3"/>
  <c r="AD1958" i="3"/>
  <c r="AA1959" i="3"/>
  <c r="AB1959" i="3"/>
  <c r="AC1959" i="3"/>
  <c r="AD1959" i="3"/>
  <c r="AA1960" i="3"/>
  <c r="AB1960" i="3"/>
  <c r="AC1960" i="3"/>
  <c r="AD1960" i="3"/>
  <c r="AA1961" i="3"/>
  <c r="AB1961" i="3"/>
  <c r="AC1961" i="3"/>
  <c r="AD1961" i="3"/>
  <c r="AA1962" i="3"/>
  <c r="AB1962" i="3"/>
  <c r="AC1962" i="3"/>
  <c r="AD1962" i="3"/>
  <c r="AA1963" i="3"/>
  <c r="AB1963" i="3"/>
  <c r="AC1963" i="3"/>
  <c r="AD1963" i="3"/>
  <c r="AA1964" i="3"/>
  <c r="AB1964" i="3"/>
  <c r="AC1964" i="3"/>
  <c r="AD1964" i="3"/>
  <c r="AA1965" i="3"/>
  <c r="AB1965" i="3"/>
  <c r="AC1965" i="3"/>
  <c r="AD1965" i="3"/>
  <c r="AA1966" i="3"/>
  <c r="AB1966" i="3"/>
  <c r="AC1966" i="3"/>
  <c r="AD1966" i="3"/>
  <c r="AA1967" i="3"/>
  <c r="AB1967" i="3"/>
  <c r="AC1967" i="3"/>
  <c r="AD1967" i="3"/>
  <c r="AA1968" i="3"/>
  <c r="AB1968" i="3"/>
  <c r="AC1968" i="3"/>
  <c r="AD1968" i="3"/>
  <c r="AA1969" i="3"/>
  <c r="AB1969" i="3"/>
  <c r="AC1969" i="3"/>
  <c r="AD1969" i="3"/>
  <c r="AA1970" i="3"/>
  <c r="AB1970" i="3"/>
  <c r="AC1970" i="3"/>
  <c r="AD1970" i="3"/>
  <c r="AA1971" i="3"/>
  <c r="AB1971" i="3"/>
  <c r="AC1971" i="3"/>
  <c r="AD1971" i="3"/>
  <c r="AA1972" i="3"/>
  <c r="AB1972" i="3"/>
  <c r="AC1972" i="3"/>
  <c r="AD1972" i="3"/>
  <c r="AA1973" i="3"/>
  <c r="AB1973" i="3"/>
  <c r="AC1973" i="3"/>
  <c r="AD1973" i="3"/>
  <c r="AA1974" i="3"/>
  <c r="AB1974" i="3"/>
  <c r="AC1974" i="3"/>
  <c r="AD1974" i="3"/>
  <c r="AA1975" i="3"/>
  <c r="AB1975" i="3"/>
  <c r="AC1975" i="3"/>
  <c r="AD1975" i="3"/>
  <c r="AA1976" i="3"/>
  <c r="AB1976" i="3"/>
  <c r="AC1976" i="3"/>
  <c r="AD1976" i="3"/>
  <c r="AA1977" i="3"/>
  <c r="AB1977" i="3"/>
  <c r="AC1977" i="3"/>
  <c r="AD1977" i="3"/>
  <c r="AA1978" i="3"/>
  <c r="AB1978" i="3"/>
  <c r="AC1978" i="3"/>
  <c r="AD1978" i="3"/>
  <c r="AA1979" i="3"/>
  <c r="AB1979" i="3"/>
  <c r="AC1979" i="3"/>
  <c r="AD1979" i="3"/>
  <c r="AA1980" i="3"/>
  <c r="AB1980" i="3"/>
  <c r="AC1980" i="3"/>
  <c r="AD1980" i="3"/>
  <c r="AA1981" i="3"/>
  <c r="AB1981" i="3"/>
  <c r="AC1981" i="3"/>
  <c r="AD1981" i="3"/>
  <c r="AA1982" i="3"/>
  <c r="AB1982" i="3"/>
  <c r="AC1982" i="3"/>
  <c r="AD1982" i="3"/>
  <c r="AA1983" i="3"/>
  <c r="AB1983" i="3"/>
  <c r="AC1983" i="3"/>
  <c r="AD1983" i="3"/>
  <c r="AA1984" i="3"/>
  <c r="AB1984" i="3"/>
  <c r="AC1984" i="3"/>
  <c r="AD1984" i="3"/>
  <c r="AA1985" i="3"/>
  <c r="AB1985" i="3"/>
  <c r="AC1985" i="3"/>
  <c r="AD1985" i="3"/>
  <c r="AA1986" i="3"/>
  <c r="AB1986" i="3"/>
  <c r="AC1986" i="3"/>
  <c r="AD1986" i="3"/>
  <c r="AA1987" i="3"/>
  <c r="AB1987" i="3"/>
  <c r="AC1987" i="3"/>
  <c r="AD1987" i="3"/>
  <c r="AA1988" i="3"/>
  <c r="AB1988" i="3"/>
  <c r="AC1988" i="3"/>
  <c r="AD1988" i="3"/>
  <c r="AA1989" i="3"/>
  <c r="AB1989" i="3"/>
  <c r="AC1989" i="3"/>
  <c r="AD1989" i="3"/>
  <c r="AA1990" i="3"/>
  <c r="AB1990" i="3"/>
  <c r="AC1990" i="3"/>
  <c r="AD1990" i="3"/>
  <c r="AA1991" i="3"/>
  <c r="AB1991" i="3"/>
  <c r="AC1991" i="3"/>
  <c r="AD1991" i="3"/>
  <c r="AA1992" i="3"/>
  <c r="AB1992" i="3"/>
  <c r="AC1992" i="3"/>
  <c r="AD1992" i="3"/>
  <c r="AA1993" i="3"/>
  <c r="AB1993" i="3"/>
  <c r="AC1993" i="3"/>
  <c r="AD1993" i="3"/>
  <c r="AA1994" i="3"/>
  <c r="AB1994" i="3"/>
  <c r="AC1994" i="3"/>
  <c r="AD1994" i="3"/>
  <c r="AA1995" i="3"/>
  <c r="AB1995" i="3"/>
  <c r="AC1995" i="3"/>
  <c r="AD1995" i="3"/>
  <c r="AA1996" i="3"/>
  <c r="AB1996" i="3"/>
  <c r="AC1996" i="3"/>
  <c r="AD1996" i="3"/>
  <c r="AA1997" i="3"/>
  <c r="AB1997" i="3"/>
  <c r="AC1997" i="3"/>
  <c r="AD1997" i="3"/>
  <c r="AA1998" i="3"/>
  <c r="AB1998" i="3"/>
  <c r="AC1998" i="3"/>
  <c r="AD1998" i="3"/>
  <c r="AA1999" i="3"/>
  <c r="AB1999" i="3"/>
  <c r="AC1999" i="3"/>
  <c r="AD1999" i="3"/>
  <c r="AA2000" i="3"/>
  <c r="AB2000" i="3"/>
  <c r="AC2000" i="3"/>
  <c r="AD2000" i="3"/>
  <c r="AA2001" i="3"/>
  <c r="AB2001" i="3"/>
  <c r="AC2001" i="3"/>
  <c r="AD2001" i="3"/>
  <c r="AA2002" i="3"/>
  <c r="AB2002" i="3"/>
  <c r="AC2002" i="3"/>
  <c r="AD2002" i="3"/>
  <c r="AA2003" i="3"/>
  <c r="AB2003" i="3"/>
  <c r="AC2003" i="3"/>
  <c r="AD2003" i="3"/>
  <c r="AA2004" i="3"/>
  <c r="AB2004" i="3"/>
  <c r="AC2004" i="3"/>
  <c r="AD2004" i="3"/>
  <c r="AA2005" i="3"/>
  <c r="AB2005" i="3"/>
  <c r="AC2005" i="3"/>
  <c r="AD2005" i="3"/>
  <c r="AA2006" i="3"/>
  <c r="AB2006" i="3"/>
  <c r="AC2006" i="3"/>
  <c r="AD2006" i="3"/>
  <c r="AA2007" i="3"/>
  <c r="AB2007" i="3"/>
  <c r="AC2007" i="3"/>
  <c r="AD2007" i="3"/>
  <c r="AA2008" i="3"/>
  <c r="AB2008" i="3"/>
  <c r="AC2008" i="3"/>
  <c r="AD2008" i="3"/>
  <c r="AA2009" i="3"/>
  <c r="AB2009" i="3"/>
  <c r="AC2009" i="3"/>
  <c r="AD2009" i="3"/>
  <c r="AA2010" i="3"/>
  <c r="AB2010" i="3"/>
  <c r="AC2010" i="3"/>
  <c r="AD2010" i="3"/>
  <c r="AA2011" i="3"/>
  <c r="AB2011" i="3"/>
  <c r="AC2011" i="3"/>
  <c r="AD2011" i="3"/>
  <c r="AA2012" i="3"/>
  <c r="AB2012" i="3"/>
  <c r="AC2012" i="3"/>
  <c r="AD2012" i="3"/>
  <c r="AA2013" i="3"/>
  <c r="AB2013" i="3"/>
  <c r="AC2013" i="3"/>
  <c r="AD2013" i="3"/>
  <c r="AA2014" i="3"/>
  <c r="AB2014" i="3"/>
  <c r="AC2014" i="3"/>
  <c r="AD2014" i="3"/>
  <c r="AA2015" i="3"/>
  <c r="AB2015" i="3"/>
  <c r="AC2015" i="3"/>
  <c r="AD2015" i="3"/>
  <c r="AA2016" i="3"/>
  <c r="AB2016" i="3"/>
  <c r="AC2016" i="3"/>
  <c r="AD2016" i="3"/>
  <c r="AA2017" i="3"/>
  <c r="AB2017" i="3"/>
  <c r="AC2017" i="3"/>
  <c r="AD2017" i="3"/>
  <c r="AA2018" i="3"/>
  <c r="AB2018" i="3"/>
  <c r="AC2018" i="3"/>
  <c r="AD2018" i="3"/>
  <c r="AA2019" i="3"/>
  <c r="AB2019" i="3"/>
  <c r="AC2019" i="3"/>
  <c r="AD2019" i="3"/>
  <c r="AA2020" i="3"/>
  <c r="AB2020" i="3"/>
  <c r="AC2020" i="3"/>
  <c r="AD2020" i="3"/>
  <c r="AA2021" i="3"/>
  <c r="AB2021" i="3"/>
  <c r="AC2021" i="3"/>
  <c r="AD2021" i="3"/>
  <c r="AA2022" i="3"/>
  <c r="AB2022" i="3"/>
  <c r="AC2022" i="3"/>
  <c r="AD2022" i="3"/>
  <c r="AA2023" i="3"/>
  <c r="AB2023" i="3"/>
  <c r="AC2023" i="3"/>
  <c r="AD2023" i="3"/>
  <c r="AA2024" i="3"/>
  <c r="AB2024" i="3"/>
  <c r="AC2024" i="3"/>
  <c r="AD2024" i="3"/>
  <c r="AA2025" i="3"/>
  <c r="AB2025" i="3"/>
  <c r="AC2025" i="3"/>
  <c r="AD2025" i="3"/>
  <c r="AA2026" i="3"/>
  <c r="AB2026" i="3"/>
  <c r="AC2026" i="3"/>
  <c r="AD2026" i="3"/>
  <c r="AA2027" i="3"/>
  <c r="AB2027" i="3"/>
  <c r="AC2027" i="3"/>
  <c r="AD2027" i="3"/>
  <c r="AA2028" i="3"/>
  <c r="AB2028" i="3"/>
  <c r="AC2028" i="3"/>
  <c r="AD2028" i="3"/>
  <c r="AA2029" i="3"/>
  <c r="AB2029" i="3"/>
  <c r="AC2029" i="3"/>
  <c r="AD2029" i="3"/>
  <c r="AA2030" i="3"/>
  <c r="AB2030" i="3"/>
  <c r="AC2030" i="3"/>
  <c r="AD2030" i="3"/>
  <c r="AA2031" i="3"/>
  <c r="AB2031" i="3"/>
  <c r="AC2031" i="3"/>
  <c r="AD2031" i="3"/>
  <c r="AA2032" i="3"/>
  <c r="AB2032" i="3"/>
  <c r="AC2032" i="3"/>
  <c r="AD2032" i="3"/>
  <c r="AA2033" i="3"/>
  <c r="AB2033" i="3"/>
  <c r="AC2033" i="3"/>
  <c r="AD2033" i="3"/>
  <c r="AA2034" i="3"/>
  <c r="AB2034" i="3"/>
  <c r="AC2034" i="3"/>
  <c r="AD2034" i="3"/>
  <c r="AA2035" i="3"/>
  <c r="AB2035" i="3"/>
  <c r="AC2035" i="3"/>
  <c r="AD2035" i="3"/>
  <c r="AA2036" i="3"/>
  <c r="AB2036" i="3"/>
  <c r="AC2036" i="3"/>
  <c r="AD2036" i="3"/>
  <c r="AA2037" i="3"/>
  <c r="AB2037" i="3"/>
  <c r="AC2037" i="3"/>
  <c r="AD2037" i="3"/>
  <c r="AA2038" i="3"/>
  <c r="AB2038" i="3"/>
  <c r="AC2038" i="3"/>
  <c r="AD2038" i="3"/>
  <c r="AA2039" i="3"/>
  <c r="AB2039" i="3"/>
  <c r="AC2039" i="3"/>
  <c r="AD2039" i="3"/>
  <c r="AA2040" i="3"/>
  <c r="AB2040" i="3"/>
  <c r="AC2040" i="3"/>
  <c r="AD2040" i="3"/>
  <c r="AA2041" i="3"/>
  <c r="AB2041" i="3"/>
  <c r="AC2041" i="3"/>
  <c r="AD2041" i="3"/>
  <c r="AA2042" i="3"/>
  <c r="AB2042" i="3"/>
  <c r="AC2042" i="3"/>
  <c r="AD2042" i="3"/>
  <c r="AA2043" i="3"/>
  <c r="AB2043" i="3"/>
  <c r="AC2043" i="3"/>
  <c r="AD2043" i="3"/>
  <c r="AA2044" i="3"/>
  <c r="AB2044" i="3"/>
  <c r="AC2044" i="3"/>
  <c r="AD2044" i="3"/>
  <c r="AA2045" i="3"/>
  <c r="AB2045" i="3"/>
  <c r="AC2045" i="3"/>
  <c r="AD2045" i="3"/>
  <c r="AA2046" i="3"/>
  <c r="AB2046" i="3"/>
  <c r="AC2046" i="3"/>
  <c r="AD2046" i="3"/>
  <c r="AA2047" i="3"/>
  <c r="AB2047" i="3"/>
  <c r="AC2047" i="3"/>
  <c r="AD2047" i="3"/>
  <c r="AA2048" i="3"/>
  <c r="AB2048" i="3"/>
  <c r="AC2048" i="3"/>
  <c r="AD2048" i="3"/>
  <c r="AA2049" i="3"/>
  <c r="AB2049" i="3"/>
  <c r="AC2049" i="3"/>
  <c r="AD2049" i="3"/>
  <c r="AA2050" i="3"/>
  <c r="AB2050" i="3"/>
  <c r="AC2050" i="3"/>
  <c r="AD2050" i="3"/>
  <c r="AA2051" i="3"/>
  <c r="AB2051" i="3"/>
  <c r="AC2051" i="3"/>
  <c r="AD2051" i="3"/>
  <c r="AA2052" i="3"/>
  <c r="AB2052" i="3"/>
  <c r="AC2052" i="3"/>
  <c r="AD2052" i="3"/>
  <c r="AA2053" i="3"/>
  <c r="AB2053" i="3"/>
  <c r="AC2053" i="3"/>
  <c r="AD2053" i="3"/>
  <c r="AA2054" i="3"/>
  <c r="AB2054" i="3"/>
  <c r="AC2054" i="3"/>
  <c r="AD2054" i="3"/>
  <c r="AA2055" i="3"/>
  <c r="AB2055" i="3"/>
  <c r="AC2055" i="3"/>
  <c r="AD2055" i="3"/>
  <c r="AA2056" i="3"/>
  <c r="AB2056" i="3"/>
  <c r="AC2056" i="3"/>
  <c r="AD2056" i="3"/>
  <c r="AA2057" i="3"/>
  <c r="AB2057" i="3"/>
  <c r="AC2057" i="3"/>
  <c r="AD2057" i="3"/>
  <c r="AA2058" i="3"/>
  <c r="AB2058" i="3"/>
  <c r="AC2058" i="3"/>
  <c r="AD2058" i="3"/>
  <c r="AA2059" i="3"/>
  <c r="AB2059" i="3"/>
  <c r="AC2059" i="3"/>
  <c r="AD2059" i="3"/>
  <c r="AA2060" i="3"/>
  <c r="AB2060" i="3"/>
  <c r="AC2060" i="3"/>
  <c r="AD2060" i="3"/>
  <c r="AA2061" i="3"/>
  <c r="AB2061" i="3"/>
  <c r="AC2061" i="3"/>
  <c r="AD2061" i="3"/>
  <c r="AA2062" i="3"/>
  <c r="AB2062" i="3"/>
  <c r="AC2062" i="3"/>
  <c r="AD2062" i="3"/>
  <c r="AA2063" i="3"/>
  <c r="AB2063" i="3"/>
  <c r="AC2063" i="3"/>
  <c r="AD2063" i="3"/>
  <c r="AA2064" i="3"/>
  <c r="AB2064" i="3"/>
  <c r="AC2064" i="3"/>
  <c r="AD2064" i="3"/>
  <c r="AA2065" i="3"/>
  <c r="AB2065" i="3"/>
  <c r="AC2065" i="3"/>
  <c r="AD2065" i="3"/>
  <c r="AA2066" i="3"/>
  <c r="AB2066" i="3"/>
  <c r="AC2066" i="3"/>
  <c r="AD2066" i="3"/>
  <c r="AA2067" i="3"/>
  <c r="AB2067" i="3"/>
  <c r="AC2067" i="3"/>
  <c r="AD2067" i="3"/>
  <c r="AA2068" i="3"/>
  <c r="AB2068" i="3"/>
  <c r="AC2068" i="3"/>
  <c r="AD2068" i="3"/>
  <c r="AA2069" i="3"/>
  <c r="AB2069" i="3"/>
  <c r="AC2069" i="3"/>
  <c r="AD2069" i="3"/>
  <c r="AA2070" i="3"/>
  <c r="AB2070" i="3"/>
  <c r="AC2070" i="3"/>
  <c r="AD2070" i="3"/>
  <c r="AA2071" i="3"/>
  <c r="AB2071" i="3"/>
  <c r="AC2071" i="3"/>
  <c r="AD2071" i="3"/>
  <c r="AA2072" i="3"/>
  <c r="AB2072" i="3"/>
  <c r="AC2072" i="3"/>
  <c r="AD2072" i="3"/>
  <c r="AA2073" i="3"/>
  <c r="AB2073" i="3"/>
  <c r="AC2073" i="3"/>
  <c r="AD2073" i="3"/>
  <c r="AA2074" i="3"/>
  <c r="AB2074" i="3"/>
  <c r="AC2074" i="3"/>
  <c r="AD2074" i="3"/>
  <c r="AA2075" i="3"/>
  <c r="AB2075" i="3"/>
  <c r="AC2075" i="3"/>
  <c r="AD2075" i="3"/>
  <c r="AA2076" i="3"/>
  <c r="AB2076" i="3"/>
  <c r="AC2076" i="3"/>
  <c r="AD2076" i="3"/>
  <c r="AA2077" i="3"/>
  <c r="AB2077" i="3"/>
  <c r="AC2077" i="3"/>
  <c r="AD2077" i="3"/>
  <c r="AA2078" i="3"/>
  <c r="AB2078" i="3"/>
  <c r="AC2078" i="3"/>
  <c r="AD2078" i="3"/>
  <c r="AA2079" i="3"/>
  <c r="AB2079" i="3"/>
  <c r="AC2079" i="3"/>
  <c r="AD2079" i="3"/>
  <c r="AA2080" i="3"/>
  <c r="AB2080" i="3"/>
  <c r="AC2080" i="3"/>
  <c r="AD2080" i="3"/>
  <c r="AA2081" i="3"/>
  <c r="AB2081" i="3"/>
  <c r="AC2081" i="3"/>
  <c r="AD2081" i="3"/>
  <c r="AA2082" i="3"/>
  <c r="AB2082" i="3"/>
  <c r="AC2082" i="3"/>
  <c r="AD2082" i="3"/>
  <c r="AA2083" i="3"/>
  <c r="AB2083" i="3"/>
  <c r="AC2083" i="3"/>
  <c r="AD2083" i="3"/>
  <c r="AA2084" i="3"/>
  <c r="AB2084" i="3"/>
  <c r="AC2084" i="3"/>
  <c r="AD2084" i="3"/>
  <c r="AA2085" i="3"/>
  <c r="AB2085" i="3"/>
  <c r="AC2085" i="3"/>
  <c r="AD2085" i="3"/>
  <c r="AA2086" i="3"/>
  <c r="AB2086" i="3"/>
  <c r="AC2086" i="3"/>
  <c r="AD2086" i="3"/>
  <c r="AA2087" i="3"/>
  <c r="AB2087" i="3"/>
  <c r="AC2087" i="3"/>
  <c r="AD2087" i="3"/>
  <c r="AA2088" i="3"/>
  <c r="AB2088" i="3"/>
  <c r="AC2088" i="3"/>
  <c r="AD2088" i="3"/>
  <c r="AA2089" i="3"/>
  <c r="AB2089" i="3"/>
  <c r="AC2089" i="3"/>
  <c r="AD2089" i="3"/>
  <c r="AA2090" i="3"/>
  <c r="AB2090" i="3"/>
  <c r="AC2090" i="3"/>
  <c r="AD2090" i="3"/>
  <c r="AA2091" i="3"/>
  <c r="AB2091" i="3"/>
  <c r="AC2091" i="3"/>
  <c r="AD2091" i="3"/>
  <c r="AA2092" i="3"/>
  <c r="AB2092" i="3"/>
  <c r="AC2092" i="3"/>
  <c r="AD2092" i="3"/>
  <c r="AA2093" i="3"/>
  <c r="AB2093" i="3"/>
  <c r="AC2093" i="3"/>
  <c r="AD2093" i="3"/>
  <c r="AA2094" i="3"/>
  <c r="AB2094" i="3"/>
  <c r="AC2094" i="3"/>
  <c r="AD2094" i="3"/>
  <c r="AA2095" i="3"/>
  <c r="AB2095" i="3"/>
  <c r="AC2095" i="3"/>
  <c r="AD2095" i="3"/>
  <c r="AA2096" i="3"/>
  <c r="AB2096" i="3"/>
  <c r="AC2096" i="3"/>
  <c r="AD2096" i="3"/>
  <c r="AA2097" i="3"/>
  <c r="AB2097" i="3"/>
  <c r="AC2097" i="3"/>
  <c r="AD2097" i="3"/>
  <c r="AA2098" i="3"/>
  <c r="AB2098" i="3"/>
  <c r="AC2098" i="3"/>
  <c r="AD2098" i="3"/>
  <c r="AA2099" i="3"/>
  <c r="AB2099" i="3"/>
  <c r="AC2099" i="3"/>
  <c r="AD2099" i="3"/>
  <c r="AA2100" i="3"/>
  <c r="AB2100" i="3"/>
  <c r="AC2100" i="3"/>
  <c r="AD2100" i="3"/>
  <c r="AA2101" i="3"/>
  <c r="AB2101" i="3"/>
  <c r="AC2101" i="3"/>
  <c r="AD2101" i="3"/>
  <c r="AA2102" i="3"/>
  <c r="AB2102" i="3"/>
  <c r="AC2102" i="3"/>
  <c r="AD2102" i="3"/>
  <c r="AA2103" i="3"/>
  <c r="AB2103" i="3"/>
  <c r="AC2103" i="3"/>
  <c r="AD2103" i="3"/>
  <c r="AA2104" i="3"/>
  <c r="AB2104" i="3"/>
  <c r="AC2104" i="3"/>
  <c r="AD2104" i="3"/>
  <c r="AA2105" i="3"/>
  <c r="AB2105" i="3"/>
  <c r="AC2105" i="3"/>
  <c r="AD2105" i="3"/>
  <c r="AA2106" i="3"/>
  <c r="AB2106" i="3"/>
  <c r="AC2106" i="3"/>
  <c r="AD2106" i="3"/>
  <c r="AA2107" i="3"/>
  <c r="AB2107" i="3"/>
  <c r="AC2107" i="3"/>
  <c r="AD2107" i="3"/>
  <c r="AA2108" i="3"/>
  <c r="AB2108" i="3"/>
  <c r="AC2108" i="3"/>
  <c r="AD2108" i="3"/>
  <c r="AA2109" i="3"/>
  <c r="AB2109" i="3"/>
  <c r="AC2109" i="3"/>
  <c r="AD2109" i="3"/>
  <c r="AA2110" i="3"/>
  <c r="AB2110" i="3"/>
  <c r="AC2110" i="3"/>
  <c r="AD2110" i="3"/>
  <c r="AA2111" i="3"/>
  <c r="AB2111" i="3"/>
  <c r="AC2111" i="3"/>
  <c r="AD2111" i="3"/>
  <c r="AA2112" i="3"/>
  <c r="AB2112" i="3"/>
  <c r="AC2112" i="3"/>
  <c r="AD2112" i="3"/>
  <c r="AA2113" i="3"/>
  <c r="AB2113" i="3"/>
  <c r="AC2113" i="3"/>
  <c r="AD2113" i="3"/>
  <c r="AA2114" i="3"/>
  <c r="AB2114" i="3"/>
  <c r="AC2114" i="3"/>
  <c r="AD2114" i="3"/>
  <c r="AA2115" i="3"/>
  <c r="AB2115" i="3"/>
  <c r="AC2115" i="3"/>
  <c r="AD2115" i="3"/>
  <c r="AA2116" i="3"/>
  <c r="AB2116" i="3"/>
  <c r="AC2116" i="3"/>
  <c r="AD2116" i="3"/>
  <c r="AA2117" i="3"/>
  <c r="AB2117" i="3"/>
  <c r="AC2117" i="3"/>
  <c r="AD2117" i="3"/>
  <c r="AA2118" i="3"/>
  <c r="AB2118" i="3"/>
  <c r="AC2118" i="3"/>
  <c r="AD2118" i="3"/>
  <c r="AA2119" i="3"/>
  <c r="AB2119" i="3"/>
  <c r="AC2119" i="3"/>
  <c r="AD2119" i="3"/>
  <c r="AA2120" i="3"/>
  <c r="AB2120" i="3"/>
  <c r="AC2120" i="3"/>
  <c r="AD2120" i="3"/>
  <c r="AA2121" i="3"/>
  <c r="AB2121" i="3"/>
  <c r="AC2121" i="3"/>
  <c r="AD2121" i="3"/>
  <c r="AA2122" i="3"/>
  <c r="AB2122" i="3"/>
  <c r="AC2122" i="3"/>
  <c r="AD2122" i="3"/>
  <c r="AA2123" i="3"/>
  <c r="AB2123" i="3"/>
  <c r="AC2123" i="3"/>
  <c r="AD2123" i="3"/>
  <c r="AA2124" i="3"/>
  <c r="AB2124" i="3"/>
  <c r="AC2124" i="3"/>
  <c r="AD2124" i="3"/>
  <c r="AA2125" i="3"/>
  <c r="AB2125" i="3"/>
  <c r="AC2125" i="3"/>
  <c r="AD2125" i="3"/>
  <c r="AA2126" i="3"/>
  <c r="AB2126" i="3"/>
  <c r="AC2126" i="3"/>
  <c r="AD2126" i="3"/>
  <c r="AA2127" i="3"/>
  <c r="AB2127" i="3"/>
  <c r="AC2127" i="3"/>
  <c r="AD2127" i="3"/>
  <c r="AA2128" i="3"/>
  <c r="AB2128" i="3"/>
  <c r="AC2128" i="3"/>
  <c r="AD2128" i="3"/>
  <c r="AA2129" i="3"/>
  <c r="AB2129" i="3"/>
  <c r="AC2129" i="3"/>
  <c r="AD2129" i="3"/>
  <c r="AA2130" i="3"/>
  <c r="AB2130" i="3"/>
  <c r="AC2130" i="3"/>
  <c r="AD2130" i="3"/>
  <c r="AA2131" i="3"/>
  <c r="AB2131" i="3"/>
  <c r="AC2131" i="3"/>
  <c r="AD2131" i="3"/>
  <c r="AA2132" i="3"/>
  <c r="AB2132" i="3"/>
  <c r="AC2132" i="3"/>
  <c r="AD2132" i="3"/>
  <c r="AA2133" i="3"/>
  <c r="AB2133" i="3"/>
  <c r="AC2133" i="3"/>
  <c r="AD2133" i="3"/>
  <c r="AA2134" i="3"/>
  <c r="AB2134" i="3"/>
  <c r="AC2134" i="3"/>
  <c r="AD2134" i="3"/>
  <c r="AA2135" i="3"/>
  <c r="AB2135" i="3"/>
  <c r="AC2135" i="3"/>
  <c r="AD2135" i="3"/>
  <c r="AA2136" i="3"/>
  <c r="AB2136" i="3"/>
  <c r="AC2136" i="3"/>
  <c r="AD2136" i="3"/>
  <c r="AA2137" i="3"/>
  <c r="AB2137" i="3"/>
  <c r="AC2137" i="3"/>
  <c r="AD2137" i="3"/>
  <c r="AA2138" i="3"/>
  <c r="AB2138" i="3"/>
  <c r="AC2138" i="3"/>
  <c r="AD2138" i="3"/>
  <c r="AA2139" i="3"/>
  <c r="AB2139" i="3"/>
  <c r="AC2139" i="3"/>
  <c r="AD2139" i="3"/>
  <c r="AA2140" i="3"/>
  <c r="AB2140" i="3"/>
  <c r="AC2140" i="3"/>
  <c r="AD2140" i="3"/>
  <c r="AA2141" i="3"/>
  <c r="AB2141" i="3"/>
  <c r="AC2141" i="3"/>
  <c r="AD2141" i="3"/>
  <c r="AA2142" i="3"/>
  <c r="AB2142" i="3"/>
  <c r="AC2142" i="3"/>
  <c r="AD2142" i="3"/>
  <c r="AA2143" i="3"/>
  <c r="AB2143" i="3"/>
  <c r="AC2143" i="3"/>
  <c r="AD2143" i="3"/>
  <c r="AA2144" i="3"/>
  <c r="AB2144" i="3"/>
  <c r="AC2144" i="3"/>
  <c r="AD2144" i="3"/>
  <c r="AA2145" i="3"/>
  <c r="AB2145" i="3"/>
  <c r="AC2145" i="3"/>
  <c r="AD2145" i="3"/>
  <c r="AA2146" i="3"/>
  <c r="AB2146" i="3"/>
  <c r="AC2146" i="3"/>
  <c r="AD2146" i="3"/>
  <c r="AA2147" i="3"/>
  <c r="AB2147" i="3"/>
  <c r="AC2147" i="3"/>
  <c r="AD2147" i="3"/>
  <c r="AA2148" i="3"/>
  <c r="AB2148" i="3"/>
  <c r="AC2148" i="3"/>
  <c r="AD2148" i="3"/>
  <c r="AA2149" i="3"/>
  <c r="AB2149" i="3"/>
  <c r="AC2149" i="3"/>
  <c r="AD2149" i="3"/>
  <c r="AA2150" i="3"/>
  <c r="AB2150" i="3"/>
  <c r="AC2150" i="3"/>
  <c r="AD2150" i="3"/>
  <c r="AA2151" i="3"/>
  <c r="AB2151" i="3"/>
  <c r="AC2151" i="3"/>
  <c r="AD2151" i="3"/>
  <c r="AA2152" i="3"/>
  <c r="AB2152" i="3"/>
  <c r="AC2152" i="3"/>
  <c r="AD2152" i="3"/>
  <c r="AA2153" i="3"/>
  <c r="AB2153" i="3"/>
  <c r="AC2153" i="3"/>
  <c r="AD2153" i="3"/>
  <c r="AA2154" i="3"/>
  <c r="AB2154" i="3"/>
  <c r="AC2154" i="3"/>
  <c r="AD2154" i="3"/>
  <c r="AA2155" i="3"/>
  <c r="AB2155" i="3"/>
  <c r="AC2155" i="3"/>
  <c r="AD2155" i="3"/>
  <c r="AA2156" i="3"/>
  <c r="AB2156" i="3"/>
  <c r="AC2156" i="3"/>
  <c r="AD2156" i="3"/>
  <c r="AA2157" i="3"/>
  <c r="AB2157" i="3"/>
  <c r="AC2157" i="3"/>
  <c r="AD2157" i="3"/>
  <c r="AA2158" i="3"/>
  <c r="AB2158" i="3"/>
  <c r="AC2158" i="3"/>
  <c r="AD2158" i="3"/>
  <c r="AA2159" i="3"/>
  <c r="AB2159" i="3"/>
  <c r="AC2159" i="3"/>
  <c r="AD2159" i="3"/>
  <c r="AA2160" i="3"/>
  <c r="AB2160" i="3"/>
  <c r="AC2160" i="3"/>
  <c r="AD2160" i="3"/>
  <c r="AA2161" i="3"/>
  <c r="AB2161" i="3"/>
  <c r="AC2161" i="3"/>
  <c r="AD2161" i="3"/>
  <c r="AA2162" i="3"/>
  <c r="AB2162" i="3"/>
  <c r="AC2162" i="3"/>
  <c r="AD2162" i="3"/>
  <c r="AA2163" i="3"/>
  <c r="AB2163" i="3"/>
  <c r="AC2163" i="3"/>
  <c r="AD2163" i="3"/>
  <c r="AA2164" i="3"/>
  <c r="AB2164" i="3"/>
  <c r="AC2164" i="3"/>
  <c r="AD2164" i="3"/>
  <c r="AA2165" i="3"/>
  <c r="AB2165" i="3"/>
  <c r="AC2165" i="3"/>
  <c r="AD2165" i="3"/>
  <c r="AA2166" i="3"/>
  <c r="AB2166" i="3"/>
  <c r="AC2166" i="3"/>
  <c r="AD2166" i="3"/>
  <c r="AA2167" i="3"/>
  <c r="AB2167" i="3"/>
  <c r="AC2167" i="3"/>
  <c r="AD2167" i="3"/>
  <c r="AA2168" i="3"/>
  <c r="AB2168" i="3"/>
  <c r="AC2168" i="3"/>
  <c r="AD2168" i="3"/>
  <c r="AA2169" i="3"/>
  <c r="AB2169" i="3"/>
  <c r="AC2169" i="3"/>
  <c r="AD2169" i="3"/>
  <c r="AA2170" i="3"/>
  <c r="AB2170" i="3"/>
  <c r="AC2170" i="3"/>
  <c r="AD2170" i="3"/>
  <c r="AA2171" i="3"/>
  <c r="AB2171" i="3"/>
  <c r="AC2171" i="3"/>
  <c r="AD2171" i="3"/>
  <c r="AA2172" i="3"/>
  <c r="AB2172" i="3"/>
  <c r="AC2172" i="3"/>
  <c r="AD2172" i="3"/>
  <c r="AA2173" i="3"/>
  <c r="AB2173" i="3"/>
  <c r="AC2173" i="3"/>
  <c r="AD2173" i="3"/>
  <c r="AA2174" i="3"/>
  <c r="AB2174" i="3"/>
  <c r="AC2174" i="3"/>
  <c r="AD2174" i="3"/>
  <c r="AA2175" i="3"/>
  <c r="AB2175" i="3"/>
  <c r="AC2175" i="3"/>
  <c r="AD2175" i="3"/>
  <c r="AA2176" i="3"/>
  <c r="AB2176" i="3"/>
  <c r="AC2176" i="3"/>
  <c r="AD2176" i="3"/>
  <c r="AA2177" i="3"/>
  <c r="AB2177" i="3"/>
  <c r="AC2177" i="3"/>
  <c r="AD2177" i="3"/>
  <c r="AA2178" i="3"/>
  <c r="AB2178" i="3"/>
  <c r="AC2178" i="3"/>
  <c r="AD2178" i="3"/>
  <c r="AA2179" i="3"/>
  <c r="AB2179" i="3"/>
  <c r="AC2179" i="3"/>
  <c r="AD2179" i="3"/>
  <c r="AA2180" i="3"/>
  <c r="AB2180" i="3"/>
  <c r="AC2180" i="3"/>
  <c r="AD2180" i="3"/>
  <c r="AA2181" i="3"/>
  <c r="AB2181" i="3"/>
  <c r="AC2181" i="3"/>
  <c r="AD2181" i="3"/>
  <c r="AA2182" i="3"/>
  <c r="AB2182" i="3"/>
  <c r="AC2182" i="3"/>
  <c r="AD2182" i="3"/>
  <c r="AA2183" i="3"/>
  <c r="AB2183" i="3"/>
  <c r="AC2183" i="3"/>
  <c r="AD2183" i="3"/>
  <c r="AA2184" i="3"/>
  <c r="AB2184" i="3"/>
  <c r="AC2184" i="3"/>
  <c r="AD2184" i="3"/>
  <c r="AA2185" i="3"/>
  <c r="AB2185" i="3"/>
  <c r="AC2185" i="3"/>
  <c r="AD2185" i="3"/>
  <c r="AA2186" i="3"/>
  <c r="AB2186" i="3"/>
  <c r="AC2186" i="3"/>
  <c r="AD2186" i="3"/>
  <c r="AA2187" i="3"/>
  <c r="AB2187" i="3"/>
  <c r="AC2187" i="3"/>
  <c r="AD2187" i="3"/>
  <c r="AA2188" i="3"/>
  <c r="AB2188" i="3"/>
  <c r="AC2188" i="3"/>
  <c r="AD2188" i="3"/>
  <c r="AA2189" i="3"/>
  <c r="AB2189" i="3"/>
  <c r="AC2189" i="3"/>
  <c r="AD2189" i="3"/>
  <c r="AA2190" i="3"/>
  <c r="AB2190" i="3"/>
  <c r="AC2190" i="3"/>
  <c r="AD2190" i="3"/>
  <c r="AA2191" i="3"/>
  <c r="AB2191" i="3"/>
  <c r="AC2191" i="3"/>
  <c r="AD2191" i="3"/>
  <c r="AA2192" i="3"/>
  <c r="AB2192" i="3"/>
  <c r="AC2192" i="3"/>
  <c r="AD2192" i="3"/>
  <c r="AA2193" i="3"/>
  <c r="AB2193" i="3"/>
  <c r="AC2193" i="3"/>
  <c r="AD2193" i="3"/>
  <c r="AA2194" i="3"/>
  <c r="AB2194" i="3"/>
  <c r="AC2194" i="3"/>
  <c r="AD2194" i="3"/>
  <c r="AA2195" i="3"/>
  <c r="AB2195" i="3"/>
  <c r="AC2195" i="3"/>
  <c r="AD2195" i="3"/>
  <c r="AA2196" i="3"/>
  <c r="AB2196" i="3"/>
  <c r="AC2196" i="3"/>
  <c r="AD2196" i="3"/>
  <c r="AA2197" i="3"/>
  <c r="AB2197" i="3"/>
  <c r="AC2197" i="3"/>
  <c r="AD2197" i="3"/>
  <c r="AA2198" i="3"/>
  <c r="AB2198" i="3"/>
  <c r="AC2198" i="3"/>
  <c r="AD2198" i="3"/>
  <c r="AA2199" i="3"/>
  <c r="AB2199" i="3"/>
  <c r="AC2199" i="3"/>
  <c r="AD2199" i="3"/>
  <c r="AA2200" i="3"/>
  <c r="AB2200" i="3"/>
  <c r="AC2200" i="3"/>
  <c r="AD2200" i="3"/>
  <c r="AA2201" i="3"/>
  <c r="AB2201" i="3"/>
  <c r="AC2201" i="3"/>
  <c r="AD2201" i="3"/>
  <c r="AA2202" i="3"/>
  <c r="AB2202" i="3"/>
  <c r="AC2202" i="3"/>
  <c r="AD2202" i="3"/>
  <c r="AA2203" i="3"/>
  <c r="AB2203" i="3"/>
  <c r="AC2203" i="3"/>
  <c r="AD2203" i="3"/>
  <c r="AA2204" i="3"/>
  <c r="AB2204" i="3"/>
  <c r="AC2204" i="3"/>
  <c r="AD2204" i="3"/>
  <c r="AA2205" i="3"/>
  <c r="AB2205" i="3"/>
  <c r="AC2205" i="3"/>
  <c r="AD2205" i="3"/>
  <c r="AA2206" i="3"/>
  <c r="AB2206" i="3"/>
  <c r="AC2206" i="3"/>
  <c r="AD2206" i="3"/>
  <c r="AA2207" i="3"/>
  <c r="AB2207" i="3"/>
  <c r="AC2207" i="3"/>
  <c r="AD2207" i="3"/>
  <c r="AA2208" i="3"/>
  <c r="AB2208" i="3"/>
  <c r="AC2208" i="3"/>
  <c r="AD2208" i="3"/>
  <c r="AA2209" i="3"/>
  <c r="AB2209" i="3"/>
  <c r="AC2209" i="3"/>
  <c r="AD2209" i="3"/>
  <c r="AA2210" i="3"/>
  <c r="AB2210" i="3"/>
  <c r="AC2210" i="3"/>
  <c r="AD2210" i="3"/>
  <c r="AA2211" i="3"/>
  <c r="AB2211" i="3"/>
  <c r="AC2211" i="3"/>
  <c r="AD2211" i="3"/>
  <c r="AA2212" i="3"/>
  <c r="AB2212" i="3"/>
  <c r="AC2212" i="3"/>
  <c r="AD2212" i="3"/>
  <c r="AA2213" i="3"/>
  <c r="AB2213" i="3"/>
  <c r="AC2213" i="3"/>
  <c r="AD2213" i="3"/>
  <c r="AA2214" i="3"/>
  <c r="AB2214" i="3"/>
  <c r="AC2214" i="3"/>
  <c r="AD2214" i="3"/>
  <c r="AA2215" i="3"/>
  <c r="AB2215" i="3"/>
  <c r="AC2215" i="3"/>
  <c r="AD2215" i="3"/>
  <c r="AA2216" i="3"/>
  <c r="AB2216" i="3"/>
  <c r="AC2216" i="3"/>
  <c r="AD2216" i="3"/>
  <c r="AA2217" i="3"/>
  <c r="AB2217" i="3"/>
  <c r="AC2217" i="3"/>
  <c r="AD2217" i="3"/>
  <c r="AA2218" i="3"/>
  <c r="AB2218" i="3"/>
  <c r="AC2218" i="3"/>
  <c r="AD2218" i="3"/>
  <c r="AA2219" i="3"/>
  <c r="AB2219" i="3"/>
  <c r="AC2219" i="3"/>
  <c r="AD2219" i="3"/>
  <c r="AA2220" i="3"/>
  <c r="AB2220" i="3"/>
  <c r="AC2220" i="3"/>
  <c r="AD2220" i="3"/>
  <c r="AA2221" i="3"/>
  <c r="AB2221" i="3"/>
  <c r="AC2221" i="3"/>
  <c r="AD2221" i="3"/>
  <c r="AA2222" i="3"/>
  <c r="AB2222" i="3"/>
  <c r="AC2222" i="3"/>
  <c r="AD2222" i="3"/>
  <c r="AA2223" i="3"/>
  <c r="AB2223" i="3"/>
  <c r="AC2223" i="3"/>
  <c r="AD2223" i="3"/>
  <c r="AA2224" i="3"/>
  <c r="AB2224" i="3"/>
  <c r="AC2224" i="3"/>
  <c r="AD2224" i="3"/>
  <c r="AA2225" i="3"/>
  <c r="AB2225" i="3"/>
  <c r="AC2225" i="3"/>
  <c r="AD2225" i="3"/>
  <c r="AA2226" i="3"/>
  <c r="AB2226" i="3"/>
  <c r="AC2226" i="3"/>
  <c r="AD2226" i="3"/>
  <c r="AA2227" i="3"/>
  <c r="AB2227" i="3"/>
  <c r="AC2227" i="3"/>
  <c r="AD2227" i="3"/>
  <c r="AA2228" i="3"/>
  <c r="AB2228" i="3"/>
  <c r="AC2228" i="3"/>
  <c r="AD2228" i="3"/>
  <c r="AA2229" i="3"/>
  <c r="AB2229" i="3"/>
  <c r="AC2229" i="3"/>
  <c r="AD2229" i="3"/>
  <c r="AA2230" i="3"/>
  <c r="AB2230" i="3"/>
  <c r="AC2230" i="3"/>
  <c r="AD2230" i="3"/>
  <c r="AA2231" i="3"/>
  <c r="AB2231" i="3"/>
  <c r="AC2231" i="3"/>
  <c r="AD2231" i="3"/>
  <c r="AA2232" i="3"/>
  <c r="AB2232" i="3"/>
  <c r="AC2232" i="3"/>
  <c r="AD2232" i="3"/>
  <c r="AA2233" i="3"/>
  <c r="AB2233" i="3"/>
  <c r="AC2233" i="3"/>
  <c r="AD2233" i="3"/>
  <c r="AA2234" i="3"/>
  <c r="AB2234" i="3"/>
  <c r="AC2234" i="3"/>
  <c r="AD2234" i="3"/>
  <c r="AA2235" i="3"/>
  <c r="AB2235" i="3"/>
  <c r="AC2235" i="3"/>
  <c r="AD2235" i="3"/>
  <c r="AA2236" i="3"/>
  <c r="AB2236" i="3"/>
  <c r="AC2236" i="3"/>
  <c r="AD2236" i="3"/>
  <c r="AA2237" i="3"/>
  <c r="AB2237" i="3"/>
  <c r="AC2237" i="3"/>
  <c r="AD2237" i="3"/>
  <c r="AA2238" i="3"/>
  <c r="AB2238" i="3"/>
  <c r="AC2238" i="3"/>
  <c r="AD2238" i="3"/>
  <c r="AA2239" i="3"/>
  <c r="AB2239" i="3"/>
  <c r="AC2239" i="3"/>
  <c r="AD2239" i="3"/>
  <c r="AA2240" i="3"/>
  <c r="AB2240" i="3"/>
  <c r="AC2240" i="3"/>
  <c r="AD2240" i="3"/>
  <c r="AA2241" i="3"/>
  <c r="AB2241" i="3"/>
  <c r="AC2241" i="3"/>
  <c r="AD2241" i="3"/>
  <c r="AA2242" i="3"/>
  <c r="AB2242" i="3"/>
  <c r="AC2242" i="3"/>
  <c r="AD2242" i="3"/>
  <c r="AA2243" i="3"/>
  <c r="AB2243" i="3"/>
  <c r="AC2243" i="3"/>
  <c r="AD2243" i="3"/>
  <c r="AA2244" i="3"/>
  <c r="AB2244" i="3"/>
  <c r="AC2244" i="3"/>
  <c r="AD2244" i="3"/>
  <c r="AA2245" i="3"/>
  <c r="AB2245" i="3"/>
  <c r="AC2245" i="3"/>
  <c r="AD2245" i="3"/>
  <c r="AA2246" i="3"/>
  <c r="AB2246" i="3"/>
  <c r="AC2246" i="3"/>
  <c r="AD2246" i="3"/>
  <c r="AA2247" i="3"/>
  <c r="AB2247" i="3"/>
  <c r="AC2247" i="3"/>
  <c r="AD2247" i="3"/>
  <c r="AA2248" i="3"/>
  <c r="AB2248" i="3"/>
  <c r="AC2248" i="3"/>
  <c r="AD2248" i="3"/>
  <c r="AA2249" i="3"/>
  <c r="AB2249" i="3"/>
  <c r="AC2249" i="3"/>
  <c r="AD2249" i="3"/>
  <c r="AA2250" i="3"/>
  <c r="AB2250" i="3"/>
  <c r="AC2250" i="3"/>
  <c r="AD2250" i="3"/>
  <c r="AA2251" i="3"/>
  <c r="AB2251" i="3"/>
  <c r="AC2251" i="3"/>
  <c r="AD2251" i="3"/>
  <c r="AA2252" i="3"/>
  <c r="AB2252" i="3"/>
  <c r="AC2252" i="3"/>
  <c r="AD2252" i="3"/>
  <c r="AA2253" i="3"/>
  <c r="AB2253" i="3"/>
  <c r="AC2253" i="3"/>
  <c r="AD2253" i="3"/>
  <c r="AA2254" i="3"/>
  <c r="AB2254" i="3"/>
  <c r="AC2254" i="3"/>
  <c r="AD2254" i="3"/>
  <c r="AA2255" i="3"/>
  <c r="AB2255" i="3"/>
  <c r="AC2255" i="3"/>
  <c r="AD2255" i="3"/>
  <c r="AA2256" i="3"/>
  <c r="AB2256" i="3"/>
  <c r="AC2256" i="3"/>
  <c r="AD2256" i="3"/>
  <c r="AA2257" i="3"/>
  <c r="AB2257" i="3"/>
  <c r="AC2257" i="3"/>
  <c r="AD2257" i="3"/>
  <c r="AA2258" i="3"/>
  <c r="AB2258" i="3"/>
  <c r="AC2258" i="3"/>
  <c r="AD2258" i="3"/>
  <c r="AA2259" i="3"/>
  <c r="AB2259" i="3"/>
  <c r="AC2259" i="3"/>
  <c r="AD2259" i="3"/>
  <c r="AA2260" i="3"/>
  <c r="AB2260" i="3"/>
  <c r="AC2260" i="3"/>
  <c r="AD2260" i="3"/>
  <c r="AA2261" i="3"/>
  <c r="AB2261" i="3"/>
  <c r="AC2261" i="3"/>
  <c r="AD2261" i="3"/>
  <c r="AA2262" i="3"/>
  <c r="AB2262" i="3"/>
  <c r="AC2262" i="3"/>
  <c r="AD2262" i="3"/>
  <c r="AA2263" i="3"/>
  <c r="AB2263" i="3"/>
  <c r="AC2263" i="3"/>
  <c r="AD2263" i="3"/>
  <c r="AA2264" i="3"/>
  <c r="AB2264" i="3"/>
  <c r="AC2264" i="3"/>
  <c r="AD2264" i="3"/>
  <c r="AA2265" i="3"/>
  <c r="AB2265" i="3"/>
  <c r="AC2265" i="3"/>
  <c r="AD2265" i="3"/>
  <c r="AA2266" i="3"/>
  <c r="AB2266" i="3"/>
  <c r="AC2266" i="3"/>
  <c r="AD2266" i="3"/>
  <c r="AA2267" i="3"/>
  <c r="AB2267" i="3"/>
  <c r="AC2267" i="3"/>
  <c r="AD2267" i="3"/>
  <c r="AA2268" i="3"/>
  <c r="AB2268" i="3"/>
  <c r="AC2268" i="3"/>
  <c r="AD2268" i="3"/>
  <c r="AA2269" i="3"/>
  <c r="AB2269" i="3"/>
  <c r="AC2269" i="3"/>
  <c r="AD2269" i="3"/>
  <c r="AA2270" i="3"/>
  <c r="AB2270" i="3"/>
  <c r="AC2270" i="3"/>
  <c r="AD2270" i="3"/>
  <c r="AA2271" i="3"/>
  <c r="AB2271" i="3"/>
  <c r="AC2271" i="3"/>
  <c r="AD2271" i="3"/>
  <c r="AA2272" i="3"/>
  <c r="AB2272" i="3"/>
  <c r="AC2272" i="3"/>
  <c r="AD2272" i="3"/>
  <c r="AA2273" i="3"/>
  <c r="AB2273" i="3"/>
  <c r="AC2273" i="3"/>
  <c r="AD2273" i="3"/>
  <c r="AA2274" i="3"/>
  <c r="AB2274" i="3"/>
  <c r="AC2274" i="3"/>
  <c r="AD2274" i="3"/>
  <c r="AA2275" i="3"/>
  <c r="AB2275" i="3"/>
  <c r="AC2275" i="3"/>
  <c r="AD2275" i="3"/>
  <c r="AA2276" i="3"/>
  <c r="AB2276" i="3"/>
  <c r="AC2276" i="3"/>
  <c r="AD2276" i="3"/>
  <c r="AA2277" i="3"/>
  <c r="AB2277" i="3"/>
  <c r="AC2277" i="3"/>
  <c r="AD2277" i="3"/>
  <c r="AA2278" i="3"/>
  <c r="AB2278" i="3"/>
  <c r="AC2278" i="3"/>
  <c r="AD2278" i="3"/>
  <c r="AA2279" i="3"/>
  <c r="AB2279" i="3"/>
  <c r="AC2279" i="3"/>
  <c r="AD2279" i="3"/>
  <c r="AA2280" i="3"/>
  <c r="AB2280" i="3"/>
  <c r="AC2280" i="3"/>
  <c r="AD2280" i="3"/>
  <c r="AA2281" i="3"/>
  <c r="AB2281" i="3"/>
  <c r="AC2281" i="3"/>
  <c r="AD2281" i="3"/>
  <c r="AA2282" i="3"/>
  <c r="AB2282" i="3"/>
  <c r="AC2282" i="3"/>
  <c r="AD2282" i="3"/>
  <c r="AA2283" i="3"/>
  <c r="AB2283" i="3"/>
  <c r="AC2283" i="3"/>
  <c r="AD2283" i="3"/>
  <c r="AA2284" i="3"/>
  <c r="AB2284" i="3"/>
  <c r="AC2284" i="3"/>
  <c r="AD2284" i="3"/>
  <c r="AA2285" i="3"/>
  <c r="AB2285" i="3"/>
  <c r="AC2285" i="3"/>
  <c r="AD2285" i="3"/>
  <c r="AA2286" i="3"/>
  <c r="AB2286" i="3"/>
  <c r="AC2286" i="3"/>
  <c r="AD2286" i="3"/>
  <c r="AA2287" i="3"/>
  <c r="AB2287" i="3"/>
  <c r="AC2287" i="3"/>
  <c r="AD2287" i="3"/>
  <c r="AA2288" i="3"/>
  <c r="AB2288" i="3"/>
  <c r="AC2288" i="3"/>
  <c r="AD2288" i="3"/>
  <c r="AA2289" i="3"/>
  <c r="AB2289" i="3"/>
  <c r="AC2289" i="3"/>
  <c r="AD2289" i="3"/>
  <c r="AA2290" i="3"/>
  <c r="AB2290" i="3"/>
  <c r="AC2290" i="3"/>
  <c r="AD2290" i="3"/>
  <c r="AA2291" i="3"/>
  <c r="AB2291" i="3"/>
  <c r="AC2291" i="3"/>
  <c r="AD2291" i="3"/>
  <c r="AA2292" i="3"/>
  <c r="AB2292" i="3"/>
  <c r="AC2292" i="3"/>
  <c r="AD2292" i="3"/>
  <c r="AA2293" i="3"/>
  <c r="AB2293" i="3"/>
  <c r="AC2293" i="3"/>
  <c r="AD2293" i="3"/>
  <c r="AA2294" i="3"/>
  <c r="AB2294" i="3"/>
  <c r="AC2294" i="3"/>
  <c r="AD2294" i="3"/>
  <c r="AA2295" i="3"/>
  <c r="AB2295" i="3"/>
  <c r="AC2295" i="3"/>
  <c r="AD2295" i="3"/>
  <c r="AA2296" i="3"/>
  <c r="AB2296" i="3"/>
  <c r="AC2296" i="3"/>
  <c r="AD2296" i="3"/>
  <c r="AA2297" i="3"/>
  <c r="AB2297" i="3"/>
  <c r="AC2297" i="3"/>
  <c r="AD2297" i="3"/>
  <c r="AA2298" i="3"/>
  <c r="AB2298" i="3"/>
  <c r="AC2298" i="3"/>
  <c r="AD2298" i="3"/>
  <c r="AA2299" i="3"/>
  <c r="AB2299" i="3"/>
  <c r="AC2299" i="3"/>
  <c r="AD2299" i="3"/>
  <c r="AA2300" i="3"/>
  <c r="AB2300" i="3"/>
  <c r="AC2300" i="3"/>
  <c r="AD2300" i="3"/>
  <c r="AA2301" i="3"/>
  <c r="AB2301" i="3"/>
  <c r="AC2301" i="3"/>
  <c r="AD2301" i="3"/>
  <c r="AA2302" i="3"/>
  <c r="AB2302" i="3"/>
  <c r="AC2302" i="3"/>
  <c r="AD2302" i="3"/>
  <c r="AA2303" i="3"/>
  <c r="AB2303" i="3"/>
  <c r="AC2303" i="3"/>
  <c r="AD2303" i="3"/>
  <c r="AA2304" i="3"/>
  <c r="AB2304" i="3"/>
  <c r="AC2304" i="3"/>
  <c r="AD2304" i="3"/>
  <c r="AA2305" i="3"/>
  <c r="AB2305" i="3"/>
  <c r="AC2305" i="3"/>
  <c r="AD2305" i="3"/>
  <c r="AA2306" i="3"/>
  <c r="AB2306" i="3"/>
  <c r="AC2306" i="3"/>
  <c r="AD2306" i="3"/>
  <c r="AA2307" i="3"/>
  <c r="AB2307" i="3"/>
  <c r="AC2307" i="3"/>
  <c r="AD2307" i="3"/>
  <c r="AA2308" i="3"/>
  <c r="AB2308" i="3"/>
  <c r="AC2308" i="3"/>
  <c r="AD2308" i="3"/>
  <c r="AA2309" i="3"/>
  <c r="AB2309" i="3"/>
  <c r="AC2309" i="3"/>
  <c r="AD2309" i="3"/>
  <c r="AA2310" i="3"/>
  <c r="AB2310" i="3"/>
  <c r="AC2310" i="3"/>
  <c r="AD2310" i="3"/>
  <c r="AA2311" i="3"/>
  <c r="AB2311" i="3"/>
  <c r="AC2311" i="3"/>
  <c r="AD2311" i="3"/>
  <c r="AA2312" i="3"/>
  <c r="AB2312" i="3"/>
  <c r="AC2312" i="3"/>
  <c r="AD2312" i="3"/>
  <c r="AA2313" i="3"/>
  <c r="AB2313" i="3"/>
  <c r="AC2313" i="3"/>
  <c r="AD2313" i="3"/>
  <c r="AA2314" i="3"/>
  <c r="AB2314" i="3"/>
  <c r="AC2314" i="3"/>
  <c r="AD2314" i="3"/>
  <c r="AA2315" i="3"/>
  <c r="AB2315" i="3"/>
  <c r="AC2315" i="3"/>
  <c r="AD2315" i="3"/>
  <c r="AA2316" i="3"/>
  <c r="AB2316" i="3"/>
  <c r="AC2316" i="3"/>
  <c r="AD2316" i="3"/>
  <c r="AA2317" i="3"/>
  <c r="AB2317" i="3"/>
  <c r="AC2317" i="3"/>
  <c r="AD2317" i="3"/>
  <c r="AA2318" i="3"/>
  <c r="AB2318" i="3"/>
  <c r="AC2318" i="3"/>
  <c r="AD2318" i="3"/>
  <c r="AA2319" i="3"/>
  <c r="AB2319" i="3"/>
  <c r="AC2319" i="3"/>
  <c r="AD2319" i="3"/>
  <c r="AA2320" i="3"/>
  <c r="AB2320" i="3"/>
  <c r="AC2320" i="3"/>
  <c r="AD2320" i="3"/>
  <c r="AA2321" i="3"/>
  <c r="AB2321" i="3"/>
  <c r="AC2321" i="3"/>
  <c r="AD2321" i="3"/>
  <c r="AA2322" i="3"/>
  <c r="AB2322" i="3"/>
  <c r="AC2322" i="3"/>
  <c r="AD2322" i="3"/>
  <c r="AA2323" i="3"/>
  <c r="AB2323" i="3"/>
  <c r="AC2323" i="3"/>
  <c r="AD2323" i="3"/>
  <c r="AA2324" i="3"/>
  <c r="AB2324" i="3"/>
  <c r="AC2324" i="3"/>
  <c r="AD2324" i="3"/>
  <c r="AA2325" i="3"/>
  <c r="AB2325" i="3"/>
  <c r="AC2325" i="3"/>
  <c r="AD2325" i="3"/>
  <c r="AA2326" i="3"/>
  <c r="AB2326" i="3"/>
  <c r="AC2326" i="3"/>
  <c r="AD2326" i="3"/>
  <c r="AA2327" i="3"/>
  <c r="AB2327" i="3"/>
  <c r="AC2327" i="3"/>
  <c r="AD2327" i="3"/>
  <c r="AA2328" i="3"/>
  <c r="AB2328" i="3"/>
  <c r="AC2328" i="3"/>
  <c r="AD2328" i="3"/>
  <c r="AA2329" i="3"/>
  <c r="AB2329" i="3"/>
  <c r="AC2329" i="3"/>
  <c r="AD2329" i="3"/>
  <c r="AA2330" i="3"/>
  <c r="AB2330" i="3"/>
  <c r="AC2330" i="3"/>
  <c r="AD2330" i="3"/>
  <c r="AA2331" i="3"/>
  <c r="AB2331" i="3"/>
  <c r="AC2331" i="3"/>
  <c r="AD2331" i="3"/>
  <c r="AA2332" i="3"/>
  <c r="AB2332" i="3"/>
  <c r="AC2332" i="3"/>
  <c r="AD2332" i="3"/>
  <c r="AA2333" i="3"/>
  <c r="AB2333" i="3"/>
  <c r="AC2333" i="3"/>
  <c r="AD2333" i="3"/>
  <c r="AA2334" i="3"/>
  <c r="AB2334" i="3"/>
  <c r="AC2334" i="3"/>
  <c r="AD2334" i="3"/>
  <c r="AA2335" i="3"/>
  <c r="AB2335" i="3"/>
  <c r="AC2335" i="3"/>
  <c r="AD2335" i="3"/>
  <c r="AA2336" i="3"/>
  <c r="AB2336" i="3"/>
  <c r="AC2336" i="3"/>
  <c r="AD2336" i="3"/>
  <c r="AA2337" i="3"/>
  <c r="AB2337" i="3"/>
  <c r="AC2337" i="3"/>
  <c r="AD2337" i="3"/>
  <c r="AA2338" i="3"/>
  <c r="AB2338" i="3"/>
  <c r="AC2338" i="3"/>
  <c r="AD2338" i="3"/>
  <c r="AA2339" i="3"/>
  <c r="AB2339" i="3"/>
  <c r="AC2339" i="3"/>
  <c r="AD2339" i="3"/>
  <c r="AA2340" i="3"/>
  <c r="AB2340" i="3"/>
  <c r="AC2340" i="3"/>
  <c r="AD2340" i="3"/>
  <c r="AA2341" i="3"/>
  <c r="AB2341" i="3"/>
  <c r="AC2341" i="3"/>
  <c r="AD2341" i="3"/>
  <c r="AA2342" i="3"/>
  <c r="AB2342" i="3"/>
  <c r="AC2342" i="3"/>
  <c r="AD2342" i="3"/>
  <c r="AA2343" i="3"/>
  <c r="AB2343" i="3"/>
  <c r="AC2343" i="3"/>
  <c r="AD2343" i="3"/>
  <c r="AA2344" i="3"/>
  <c r="AB2344" i="3"/>
  <c r="AC2344" i="3"/>
  <c r="AD2344" i="3"/>
  <c r="AA2345" i="3"/>
  <c r="AB2345" i="3"/>
  <c r="AC2345" i="3"/>
  <c r="AD2345" i="3"/>
  <c r="AA2346" i="3"/>
  <c r="AB2346" i="3"/>
  <c r="AC2346" i="3"/>
  <c r="AD2346" i="3"/>
  <c r="AA2347" i="3"/>
  <c r="AG2347" i="3" s="1"/>
  <c r="AB2347" i="3"/>
  <c r="AC2347" i="3"/>
  <c r="AH2347" i="3" s="1"/>
  <c r="AD2347" i="3"/>
  <c r="AA2348" i="3"/>
  <c r="AG2348" i="3" s="1"/>
  <c r="AB2348" i="3"/>
  <c r="AC2348" i="3"/>
  <c r="AH2348" i="3" s="1"/>
  <c r="AD2348" i="3"/>
  <c r="AA2349" i="3"/>
  <c r="AB2349" i="3"/>
  <c r="AC2349" i="3"/>
  <c r="AD2349" i="3"/>
  <c r="AA2350" i="3"/>
  <c r="AB2350" i="3"/>
  <c r="AC2350" i="3"/>
  <c r="AD2350" i="3"/>
  <c r="AA2351" i="3"/>
  <c r="AB2351" i="3"/>
  <c r="AC2351" i="3"/>
  <c r="AD2351" i="3"/>
  <c r="AA2352" i="3"/>
  <c r="AB2352" i="3"/>
  <c r="AC2352" i="3"/>
  <c r="AD2352" i="3"/>
  <c r="AA2353" i="3"/>
  <c r="AB2353" i="3"/>
  <c r="AC2353" i="3"/>
  <c r="AD2353" i="3"/>
  <c r="AA2354" i="3"/>
  <c r="AB2354" i="3"/>
  <c r="AC2354" i="3"/>
  <c r="AD2354" i="3"/>
  <c r="AA2355" i="3"/>
  <c r="AB2355" i="3"/>
  <c r="AC2355" i="3"/>
  <c r="AD2355" i="3"/>
  <c r="AA2356" i="3"/>
  <c r="AB2356" i="3"/>
  <c r="AC2356" i="3"/>
  <c r="AD2356" i="3"/>
  <c r="AA2357" i="3"/>
  <c r="AB2357" i="3"/>
  <c r="AC2357" i="3"/>
  <c r="AD2357" i="3"/>
  <c r="AA2358" i="3"/>
  <c r="AB2358" i="3"/>
  <c r="AC2358" i="3"/>
  <c r="AD2358" i="3"/>
  <c r="AA2359" i="3"/>
  <c r="AB2359" i="3"/>
  <c r="AC2359" i="3"/>
  <c r="AD2359" i="3"/>
  <c r="AA2360" i="3"/>
  <c r="AB2360" i="3"/>
  <c r="AC2360" i="3"/>
  <c r="AD2360" i="3"/>
  <c r="AA2361" i="3"/>
  <c r="AB2361" i="3"/>
  <c r="AC2361" i="3"/>
  <c r="AD2361" i="3"/>
  <c r="AA2362" i="3"/>
  <c r="AB2362" i="3"/>
  <c r="AC2362" i="3"/>
  <c r="AD2362" i="3"/>
  <c r="AA2363" i="3"/>
  <c r="AB2363" i="3"/>
  <c r="AC2363" i="3"/>
  <c r="AD2363" i="3"/>
  <c r="AA2364" i="3"/>
  <c r="AB2364" i="3"/>
  <c r="AC2364" i="3"/>
  <c r="AD2364" i="3"/>
  <c r="AA2365" i="3"/>
  <c r="AB2365" i="3"/>
  <c r="AC2365" i="3"/>
  <c r="AD2365" i="3"/>
  <c r="AA2366" i="3"/>
  <c r="AB2366" i="3"/>
  <c r="AC2366" i="3"/>
  <c r="AD2366" i="3"/>
  <c r="AA2367" i="3"/>
  <c r="AB2367" i="3"/>
  <c r="AC2367" i="3"/>
  <c r="AD2367" i="3"/>
  <c r="AA2368" i="3"/>
  <c r="AB2368" i="3"/>
  <c r="AC2368" i="3"/>
  <c r="AD2368" i="3"/>
  <c r="AA2369" i="3"/>
  <c r="AB2369" i="3"/>
  <c r="AC2369" i="3"/>
  <c r="AD2369" i="3"/>
  <c r="AA2370" i="3"/>
  <c r="AB2370" i="3"/>
  <c r="AC2370" i="3"/>
  <c r="AD2370" i="3"/>
  <c r="AA2371" i="3"/>
  <c r="AB2371" i="3"/>
  <c r="AC2371" i="3"/>
  <c r="AD2371" i="3"/>
  <c r="AA2372" i="3"/>
  <c r="AB2372" i="3"/>
  <c r="AC2372" i="3"/>
  <c r="AD2372" i="3"/>
  <c r="AA2373" i="3"/>
  <c r="AB2373" i="3"/>
  <c r="AC2373" i="3"/>
  <c r="AD2373" i="3"/>
  <c r="AA2374" i="3"/>
  <c r="AB2374" i="3"/>
  <c r="AC2374" i="3"/>
  <c r="AD2374" i="3"/>
  <c r="AA2375" i="3"/>
  <c r="AB2375" i="3"/>
  <c r="AC2375" i="3"/>
  <c r="AD2375" i="3"/>
  <c r="AA2376" i="3"/>
  <c r="AB2376" i="3"/>
  <c r="AC2376" i="3"/>
  <c r="AD2376" i="3"/>
  <c r="AA2377" i="3"/>
  <c r="AB2377" i="3"/>
  <c r="AC2377" i="3"/>
  <c r="AD2377" i="3"/>
  <c r="AA2378" i="3"/>
  <c r="AB2378" i="3"/>
  <c r="AC2378" i="3"/>
  <c r="AD2378" i="3"/>
  <c r="AA2379" i="3"/>
  <c r="AB2379" i="3"/>
  <c r="AC2379" i="3"/>
  <c r="AD2379" i="3"/>
  <c r="AA2380" i="3"/>
  <c r="AB2380" i="3"/>
  <c r="AC2380" i="3"/>
  <c r="AD2380" i="3"/>
  <c r="AA2381" i="3"/>
  <c r="AB2381" i="3"/>
  <c r="AC2381" i="3"/>
  <c r="AD2381" i="3"/>
  <c r="AA2382" i="3"/>
  <c r="AB2382" i="3"/>
  <c r="AC2382" i="3"/>
  <c r="AD2382" i="3"/>
  <c r="AA2383" i="3"/>
  <c r="AB2383" i="3"/>
  <c r="AC2383" i="3"/>
  <c r="AD2383" i="3"/>
  <c r="AA2384" i="3"/>
  <c r="AB2384" i="3"/>
  <c r="AC2384" i="3"/>
  <c r="AD2384" i="3"/>
  <c r="AA2385" i="3"/>
  <c r="AB2385" i="3"/>
  <c r="AC2385" i="3"/>
  <c r="AD2385" i="3"/>
  <c r="AA2386" i="3"/>
  <c r="AB2386" i="3"/>
  <c r="AC2386" i="3"/>
  <c r="AD2386" i="3"/>
  <c r="AA2387" i="3"/>
  <c r="AB2387" i="3"/>
  <c r="AC2387" i="3"/>
  <c r="AD2387" i="3"/>
  <c r="AA2388" i="3"/>
  <c r="AB2388" i="3"/>
  <c r="AC2388" i="3"/>
  <c r="AD2388" i="3"/>
  <c r="AA2389" i="3"/>
  <c r="AB2389" i="3"/>
  <c r="AC2389" i="3"/>
  <c r="AD2389" i="3"/>
  <c r="AA2390" i="3"/>
  <c r="AB2390" i="3"/>
  <c r="AC2390" i="3"/>
  <c r="AD2390" i="3"/>
  <c r="AA2391" i="3"/>
  <c r="AB2391" i="3"/>
  <c r="AC2391" i="3"/>
  <c r="AD2391" i="3"/>
  <c r="AA2392" i="3"/>
  <c r="AB2392" i="3"/>
  <c r="AC2392" i="3"/>
  <c r="AD2392" i="3"/>
  <c r="AA2393" i="3"/>
  <c r="AB2393" i="3"/>
  <c r="AC2393" i="3"/>
  <c r="AD2393" i="3"/>
  <c r="AA2394" i="3"/>
  <c r="AB2394" i="3"/>
  <c r="AC2394" i="3"/>
  <c r="AD2394" i="3"/>
  <c r="AD10" i="3"/>
  <c r="AC10" i="3"/>
  <c r="AB10" i="3"/>
  <c r="AA10" i="3"/>
  <c r="AG10" i="3" s="1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10" i="3"/>
  <c r="T133" i="9"/>
  <c r="U133" i="9"/>
  <c r="V133" i="9"/>
  <c r="W133" i="9"/>
  <c r="T134" i="9"/>
  <c r="U134" i="9"/>
  <c r="V134" i="9"/>
  <c r="W134" i="9"/>
  <c r="T135" i="9"/>
  <c r="U135" i="9"/>
  <c r="V135" i="9"/>
  <c r="W135" i="9"/>
  <c r="T136" i="9"/>
  <c r="U136" i="9"/>
  <c r="V136" i="9"/>
  <c r="W136" i="9"/>
  <c r="T137" i="9"/>
  <c r="U137" i="9"/>
  <c r="V137" i="9"/>
  <c r="W137" i="9"/>
  <c r="T138" i="9"/>
  <c r="U138" i="9"/>
  <c r="V138" i="9"/>
  <c r="W138" i="9"/>
  <c r="T139" i="9"/>
  <c r="U139" i="9"/>
  <c r="V139" i="9"/>
  <c r="W139" i="9"/>
  <c r="T140" i="9"/>
  <c r="U140" i="9"/>
  <c r="V140" i="9"/>
  <c r="W140" i="9"/>
  <c r="T141" i="9"/>
  <c r="U141" i="9"/>
  <c r="V141" i="9"/>
  <c r="W141" i="9"/>
  <c r="T142" i="9"/>
  <c r="U142" i="9"/>
  <c r="V142" i="9"/>
  <c r="W142" i="9"/>
  <c r="T143" i="9"/>
  <c r="U143" i="9"/>
  <c r="V143" i="9"/>
  <c r="W143" i="9"/>
  <c r="T144" i="9"/>
  <c r="U144" i="9"/>
  <c r="V144" i="9"/>
  <c r="W144" i="9"/>
  <c r="T145" i="9"/>
  <c r="U145" i="9"/>
  <c r="V145" i="9"/>
  <c r="W145" i="9"/>
  <c r="T146" i="9"/>
  <c r="U146" i="9"/>
  <c r="V146" i="9"/>
  <c r="W146" i="9"/>
  <c r="T147" i="9"/>
  <c r="U147" i="9"/>
  <c r="V147" i="9"/>
  <c r="W147" i="9"/>
  <c r="T148" i="9"/>
  <c r="U148" i="9"/>
  <c r="V148" i="9"/>
  <c r="W148" i="9"/>
  <c r="T149" i="9"/>
  <c r="U149" i="9"/>
  <c r="V149" i="9"/>
  <c r="W149" i="9"/>
  <c r="T150" i="9"/>
  <c r="U150" i="9"/>
  <c r="V150" i="9"/>
  <c r="W150" i="9"/>
  <c r="T151" i="9"/>
  <c r="U151" i="9"/>
  <c r="V151" i="9"/>
  <c r="W151" i="9"/>
  <c r="T152" i="9"/>
  <c r="U152" i="9"/>
  <c r="V152" i="9"/>
  <c r="W152" i="9"/>
  <c r="T153" i="9"/>
  <c r="U153" i="9"/>
  <c r="V153" i="9"/>
  <c r="W153" i="9"/>
  <c r="T154" i="9"/>
  <c r="U154" i="9"/>
  <c r="V154" i="9"/>
  <c r="W154" i="9"/>
  <c r="T155" i="9"/>
  <c r="U155" i="9"/>
  <c r="V155" i="9"/>
  <c r="W155" i="9"/>
  <c r="T156" i="9"/>
  <c r="U156" i="9"/>
  <c r="V156" i="9"/>
  <c r="W156" i="9"/>
  <c r="T157" i="9"/>
  <c r="U157" i="9"/>
  <c r="V157" i="9"/>
  <c r="W157" i="9"/>
  <c r="T158" i="9"/>
  <c r="U158" i="9"/>
  <c r="V158" i="9"/>
  <c r="W158" i="9"/>
  <c r="T159" i="9"/>
  <c r="U159" i="9"/>
  <c r="V159" i="9"/>
  <c r="W159" i="9"/>
  <c r="T160" i="9"/>
  <c r="U160" i="9"/>
  <c r="V160" i="9"/>
  <c r="W160" i="9"/>
  <c r="T161" i="9"/>
  <c r="U161" i="9"/>
  <c r="V161" i="9"/>
  <c r="W161" i="9"/>
  <c r="T162" i="9"/>
  <c r="U162" i="9"/>
  <c r="V162" i="9"/>
  <c r="W162" i="9"/>
  <c r="T163" i="9"/>
  <c r="U163" i="9"/>
  <c r="V163" i="9"/>
  <c r="W163" i="9"/>
  <c r="T164" i="9"/>
  <c r="U164" i="9"/>
  <c r="V164" i="9"/>
  <c r="W164" i="9"/>
  <c r="T165" i="9"/>
  <c r="U165" i="9"/>
  <c r="V165" i="9"/>
  <c r="W165" i="9"/>
  <c r="T166" i="9"/>
  <c r="U166" i="9"/>
  <c r="V166" i="9"/>
  <c r="W166" i="9"/>
  <c r="T167" i="9"/>
  <c r="U167" i="9"/>
  <c r="V167" i="9"/>
  <c r="W167" i="9"/>
  <c r="T168" i="9"/>
  <c r="U168" i="9"/>
  <c r="V168" i="9"/>
  <c r="W168" i="9"/>
  <c r="T169" i="9"/>
  <c r="U169" i="9"/>
  <c r="V169" i="9"/>
  <c r="W169" i="9"/>
  <c r="T170" i="9"/>
  <c r="U170" i="9"/>
  <c r="V170" i="9"/>
  <c r="W170" i="9"/>
  <c r="T171" i="9"/>
  <c r="U171" i="9"/>
  <c r="V171" i="9"/>
  <c r="W171" i="9"/>
  <c r="T172" i="9"/>
  <c r="U172" i="9"/>
  <c r="V172" i="9"/>
  <c r="W172" i="9"/>
  <c r="T173" i="9"/>
  <c r="U173" i="9"/>
  <c r="V173" i="9"/>
  <c r="W173" i="9"/>
  <c r="T174" i="9"/>
  <c r="U174" i="9"/>
  <c r="V174" i="9"/>
  <c r="W174" i="9"/>
  <c r="T175" i="9"/>
  <c r="U175" i="9"/>
  <c r="V175" i="9"/>
  <c r="W175" i="9"/>
  <c r="T176" i="9"/>
  <c r="U176" i="9"/>
  <c r="V176" i="9"/>
  <c r="W176" i="9"/>
  <c r="T177" i="9"/>
  <c r="U177" i="9"/>
  <c r="V177" i="9"/>
  <c r="W177" i="9"/>
  <c r="T178" i="9"/>
  <c r="U178" i="9"/>
  <c r="V178" i="9"/>
  <c r="W178" i="9"/>
  <c r="T179" i="9"/>
  <c r="U179" i="9"/>
  <c r="V179" i="9"/>
  <c r="W179" i="9"/>
  <c r="T180" i="9"/>
  <c r="U180" i="9"/>
  <c r="V180" i="9"/>
  <c r="W180" i="9"/>
  <c r="T181" i="9"/>
  <c r="U181" i="9"/>
  <c r="V181" i="9"/>
  <c r="W181" i="9"/>
  <c r="T182" i="9"/>
  <c r="U182" i="9"/>
  <c r="V182" i="9"/>
  <c r="W182" i="9"/>
  <c r="T183" i="9"/>
  <c r="U183" i="9"/>
  <c r="V183" i="9"/>
  <c r="W183" i="9"/>
  <c r="T184" i="9"/>
  <c r="U184" i="9"/>
  <c r="V184" i="9"/>
  <c r="W184" i="9"/>
  <c r="T185" i="9"/>
  <c r="U185" i="9"/>
  <c r="V185" i="9"/>
  <c r="W185" i="9"/>
  <c r="T186" i="9"/>
  <c r="U186" i="9"/>
  <c r="V186" i="9"/>
  <c r="W186" i="9"/>
  <c r="T187" i="9"/>
  <c r="U187" i="9"/>
  <c r="V187" i="9"/>
  <c r="W187" i="9"/>
  <c r="T188" i="9"/>
  <c r="U188" i="9"/>
  <c r="V188" i="9"/>
  <c r="W188" i="9"/>
  <c r="T189" i="9"/>
  <c r="U189" i="9"/>
  <c r="V189" i="9"/>
  <c r="W189" i="9"/>
  <c r="T190" i="9"/>
  <c r="U190" i="9"/>
  <c r="V190" i="9"/>
  <c r="W190" i="9"/>
  <c r="T191" i="9"/>
  <c r="U191" i="9"/>
  <c r="V191" i="9"/>
  <c r="W191" i="9"/>
  <c r="T192" i="9"/>
  <c r="U192" i="9"/>
  <c r="V192" i="9"/>
  <c r="W192" i="9"/>
  <c r="T193" i="9"/>
  <c r="U193" i="9"/>
  <c r="V193" i="9"/>
  <c r="W193" i="9"/>
  <c r="T194" i="9"/>
  <c r="U194" i="9"/>
  <c r="V194" i="9"/>
  <c r="W194" i="9"/>
  <c r="T195" i="9"/>
  <c r="U195" i="9"/>
  <c r="V195" i="9"/>
  <c r="W195" i="9"/>
  <c r="T196" i="9"/>
  <c r="U196" i="9"/>
  <c r="V196" i="9"/>
  <c r="W196" i="9"/>
  <c r="T197" i="9"/>
  <c r="U197" i="9"/>
  <c r="V197" i="9"/>
  <c r="W197" i="9"/>
  <c r="T198" i="9"/>
  <c r="U198" i="9"/>
  <c r="V198" i="9"/>
  <c r="W198" i="9"/>
  <c r="T199" i="9"/>
  <c r="U199" i="9"/>
  <c r="V199" i="9"/>
  <c r="W199" i="9"/>
  <c r="T200" i="9"/>
  <c r="U200" i="9"/>
  <c r="V200" i="9"/>
  <c r="W200" i="9"/>
  <c r="T201" i="9"/>
  <c r="U201" i="9"/>
  <c r="V201" i="9"/>
  <c r="W201" i="9"/>
  <c r="T202" i="9"/>
  <c r="U202" i="9"/>
  <c r="V202" i="9"/>
  <c r="W202" i="9"/>
  <c r="T203" i="9"/>
  <c r="U203" i="9"/>
  <c r="V203" i="9"/>
  <c r="W203" i="9"/>
  <c r="T204" i="9"/>
  <c r="U204" i="9"/>
  <c r="V204" i="9"/>
  <c r="W204" i="9"/>
  <c r="T205" i="9"/>
  <c r="U205" i="9"/>
  <c r="V205" i="9"/>
  <c r="W205" i="9"/>
  <c r="T206" i="9"/>
  <c r="U206" i="9"/>
  <c r="V206" i="9"/>
  <c r="W206" i="9"/>
  <c r="T207" i="9"/>
  <c r="U207" i="9"/>
  <c r="V207" i="9"/>
  <c r="W207" i="9"/>
  <c r="T208" i="9"/>
  <c r="U208" i="9"/>
  <c r="V208" i="9"/>
  <c r="W208" i="9"/>
  <c r="T209" i="9"/>
  <c r="U209" i="9"/>
  <c r="V209" i="9"/>
  <c r="W209" i="9"/>
  <c r="T210" i="9"/>
  <c r="U210" i="9"/>
  <c r="V210" i="9"/>
  <c r="W210" i="9"/>
  <c r="T211" i="9"/>
  <c r="U211" i="9"/>
  <c r="V211" i="9"/>
  <c r="W211" i="9"/>
  <c r="T212" i="9"/>
  <c r="U212" i="9"/>
  <c r="V212" i="9"/>
  <c r="W212" i="9"/>
  <c r="T213" i="9"/>
  <c r="U213" i="9"/>
  <c r="V213" i="9"/>
  <c r="W213" i="9"/>
  <c r="T214" i="9"/>
  <c r="U214" i="9"/>
  <c r="V214" i="9"/>
  <c r="W214" i="9"/>
  <c r="T215" i="9"/>
  <c r="U215" i="9"/>
  <c r="V215" i="9"/>
  <c r="W215" i="9"/>
  <c r="T216" i="9"/>
  <c r="U216" i="9"/>
  <c r="V216" i="9"/>
  <c r="W216" i="9"/>
  <c r="T217" i="9"/>
  <c r="U217" i="9"/>
  <c r="V217" i="9"/>
  <c r="W217" i="9"/>
  <c r="T218" i="9"/>
  <c r="U218" i="9"/>
  <c r="V218" i="9"/>
  <c r="W218" i="9"/>
  <c r="T219" i="9"/>
  <c r="U219" i="9"/>
  <c r="V219" i="9"/>
  <c r="W219" i="9"/>
  <c r="T220" i="9"/>
  <c r="U220" i="9"/>
  <c r="V220" i="9"/>
  <c r="W220" i="9"/>
  <c r="T221" i="9"/>
  <c r="U221" i="9"/>
  <c r="V221" i="9"/>
  <c r="W221" i="9"/>
  <c r="T222" i="9"/>
  <c r="U222" i="9"/>
  <c r="V222" i="9"/>
  <c r="W222" i="9"/>
  <c r="T223" i="9"/>
  <c r="U223" i="9"/>
  <c r="V223" i="9"/>
  <c r="W223" i="9"/>
  <c r="T224" i="9"/>
  <c r="U224" i="9"/>
  <c r="V224" i="9"/>
  <c r="W224" i="9"/>
  <c r="T225" i="9"/>
  <c r="U225" i="9"/>
  <c r="V225" i="9"/>
  <c r="W225" i="9"/>
  <c r="T226" i="9"/>
  <c r="U226" i="9"/>
  <c r="V226" i="9"/>
  <c r="W226" i="9"/>
  <c r="T227" i="9"/>
  <c r="U227" i="9"/>
  <c r="V227" i="9"/>
  <c r="W227" i="9"/>
  <c r="T228" i="9"/>
  <c r="U228" i="9"/>
  <c r="V228" i="9"/>
  <c r="W228" i="9"/>
  <c r="T229" i="9"/>
  <c r="U229" i="9"/>
  <c r="V229" i="9"/>
  <c r="W229" i="9"/>
  <c r="T230" i="9"/>
  <c r="U230" i="9"/>
  <c r="V230" i="9"/>
  <c r="W230" i="9"/>
  <c r="T231" i="9"/>
  <c r="U231" i="9"/>
  <c r="V231" i="9"/>
  <c r="W231" i="9"/>
  <c r="T232" i="9"/>
  <c r="U232" i="9"/>
  <c r="V232" i="9"/>
  <c r="W232" i="9"/>
  <c r="T233" i="9"/>
  <c r="U233" i="9"/>
  <c r="V233" i="9"/>
  <c r="W233" i="9"/>
  <c r="T234" i="9"/>
  <c r="U234" i="9"/>
  <c r="V234" i="9"/>
  <c r="W234" i="9"/>
  <c r="T235" i="9"/>
  <c r="U235" i="9"/>
  <c r="V235" i="9"/>
  <c r="W235" i="9"/>
  <c r="T236" i="9"/>
  <c r="U236" i="9"/>
  <c r="V236" i="9"/>
  <c r="W236" i="9"/>
  <c r="T237" i="9"/>
  <c r="U237" i="9"/>
  <c r="V237" i="9"/>
  <c r="W237" i="9"/>
  <c r="T238" i="9"/>
  <c r="U238" i="9"/>
  <c r="V238" i="9"/>
  <c r="W238" i="9"/>
  <c r="T239" i="9"/>
  <c r="U239" i="9"/>
  <c r="V239" i="9"/>
  <c r="W239" i="9"/>
  <c r="T240" i="9"/>
  <c r="U240" i="9"/>
  <c r="V240" i="9"/>
  <c r="W240" i="9"/>
  <c r="T241" i="9"/>
  <c r="U241" i="9"/>
  <c r="V241" i="9"/>
  <c r="W241" i="9"/>
  <c r="T242" i="9"/>
  <c r="U242" i="9"/>
  <c r="V242" i="9"/>
  <c r="W242" i="9"/>
  <c r="T243" i="9"/>
  <c r="U243" i="9"/>
  <c r="V243" i="9"/>
  <c r="W243" i="9"/>
  <c r="T244" i="9"/>
  <c r="U244" i="9"/>
  <c r="V244" i="9"/>
  <c r="W244" i="9"/>
  <c r="T245" i="9"/>
  <c r="U245" i="9"/>
  <c r="V245" i="9"/>
  <c r="W245" i="9"/>
  <c r="T246" i="9"/>
  <c r="U246" i="9"/>
  <c r="V246" i="9"/>
  <c r="W246" i="9"/>
  <c r="T247" i="9"/>
  <c r="U247" i="9"/>
  <c r="V247" i="9"/>
  <c r="W247" i="9"/>
  <c r="T248" i="9"/>
  <c r="U248" i="9"/>
  <c r="V248" i="9"/>
  <c r="W248" i="9"/>
  <c r="T249" i="9"/>
  <c r="U249" i="9"/>
  <c r="V249" i="9"/>
  <c r="W249" i="9"/>
  <c r="T250" i="9"/>
  <c r="U250" i="9"/>
  <c r="V250" i="9"/>
  <c r="W250" i="9"/>
  <c r="T251" i="9"/>
  <c r="U251" i="9"/>
  <c r="V251" i="9"/>
  <c r="W251" i="9"/>
  <c r="T252" i="9"/>
  <c r="U252" i="9"/>
  <c r="V252" i="9"/>
  <c r="W252" i="9"/>
  <c r="T253" i="9"/>
  <c r="U253" i="9"/>
  <c r="V253" i="9"/>
  <c r="W253" i="9"/>
  <c r="T254" i="9"/>
  <c r="U254" i="9"/>
  <c r="V254" i="9"/>
  <c r="W254" i="9"/>
  <c r="T255" i="9"/>
  <c r="U255" i="9"/>
  <c r="V255" i="9"/>
  <c r="W255" i="9"/>
  <c r="T256" i="9"/>
  <c r="U256" i="9"/>
  <c r="V256" i="9"/>
  <c r="W256" i="9"/>
  <c r="T257" i="9"/>
  <c r="U257" i="9"/>
  <c r="V257" i="9"/>
  <c r="W257" i="9"/>
  <c r="T258" i="9"/>
  <c r="U258" i="9"/>
  <c r="V258" i="9"/>
  <c r="W258" i="9"/>
  <c r="T259" i="9"/>
  <c r="U259" i="9"/>
  <c r="V259" i="9"/>
  <c r="W259" i="9"/>
  <c r="T260" i="9"/>
  <c r="U260" i="9"/>
  <c r="V260" i="9"/>
  <c r="W260" i="9"/>
  <c r="T261" i="9"/>
  <c r="U261" i="9"/>
  <c r="V261" i="9"/>
  <c r="W261" i="9"/>
  <c r="T262" i="9"/>
  <c r="U262" i="9"/>
  <c r="V262" i="9"/>
  <c r="W262" i="9"/>
  <c r="T263" i="9"/>
  <c r="U263" i="9"/>
  <c r="V263" i="9"/>
  <c r="W263" i="9"/>
  <c r="T264" i="9"/>
  <c r="U264" i="9"/>
  <c r="V264" i="9"/>
  <c r="W264" i="9"/>
  <c r="T265" i="9"/>
  <c r="U265" i="9"/>
  <c r="V265" i="9"/>
  <c r="W265" i="9"/>
  <c r="T266" i="9"/>
  <c r="U266" i="9"/>
  <c r="V266" i="9"/>
  <c r="W266" i="9"/>
  <c r="T267" i="9"/>
  <c r="U267" i="9"/>
  <c r="V267" i="9"/>
  <c r="W267" i="9"/>
  <c r="T268" i="9"/>
  <c r="U268" i="9"/>
  <c r="V268" i="9"/>
  <c r="W268" i="9"/>
  <c r="T269" i="9"/>
  <c r="U269" i="9"/>
  <c r="V269" i="9"/>
  <c r="W269" i="9"/>
  <c r="T270" i="9"/>
  <c r="U270" i="9"/>
  <c r="V270" i="9"/>
  <c r="W270" i="9"/>
  <c r="T271" i="9"/>
  <c r="U271" i="9"/>
  <c r="V271" i="9"/>
  <c r="W271" i="9"/>
  <c r="T272" i="9"/>
  <c r="U272" i="9"/>
  <c r="V272" i="9"/>
  <c r="W272" i="9"/>
  <c r="T273" i="9"/>
  <c r="U273" i="9"/>
  <c r="V273" i="9"/>
  <c r="W273" i="9"/>
  <c r="T274" i="9"/>
  <c r="U274" i="9"/>
  <c r="V274" i="9"/>
  <c r="W274" i="9"/>
  <c r="T275" i="9"/>
  <c r="U275" i="9"/>
  <c r="V275" i="9"/>
  <c r="W275" i="9"/>
  <c r="T276" i="9"/>
  <c r="U276" i="9"/>
  <c r="V276" i="9"/>
  <c r="W276" i="9"/>
  <c r="T277" i="9"/>
  <c r="U277" i="9"/>
  <c r="V277" i="9"/>
  <c r="W277" i="9"/>
  <c r="T278" i="9"/>
  <c r="U278" i="9"/>
  <c r="V278" i="9"/>
  <c r="W278" i="9"/>
  <c r="T279" i="9"/>
  <c r="U279" i="9"/>
  <c r="V279" i="9"/>
  <c r="W279" i="9"/>
  <c r="T280" i="9"/>
  <c r="U280" i="9"/>
  <c r="V280" i="9"/>
  <c r="W280" i="9"/>
  <c r="T281" i="9"/>
  <c r="U281" i="9"/>
  <c r="V281" i="9"/>
  <c r="W281" i="9"/>
  <c r="T282" i="9"/>
  <c r="U282" i="9"/>
  <c r="V282" i="9"/>
  <c r="W282" i="9"/>
  <c r="T283" i="9"/>
  <c r="U283" i="9"/>
  <c r="V283" i="9"/>
  <c r="W283" i="9"/>
  <c r="T284" i="9"/>
  <c r="U284" i="9"/>
  <c r="V284" i="9"/>
  <c r="W284" i="9"/>
  <c r="T285" i="9"/>
  <c r="U285" i="9"/>
  <c r="V285" i="9"/>
  <c r="W285" i="9"/>
  <c r="T286" i="9"/>
  <c r="U286" i="9"/>
  <c r="V286" i="9"/>
  <c r="W286" i="9"/>
  <c r="T287" i="9"/>
  <c r="U287" i="9"/>
  <c r="V287" i="9"/>
  <c r="W287" i="9"/>
  <c r="T288" i="9"/>
  <c r="U288" i="9"/>
  <c r="V288" i="9"/>
  <c r="W288" i="9"/>
  <c r="T289" i="9"/>
  <c r="U289" i="9"/>
  <c r="V289" i="9"/>
  <c r="W289" i="9"/>
  <c r="T290" i="9"/>
  <c r="U290" i="9"/>
  <c r="V290" i="9"/>
  <c r="W290" i="9"/>
  <c r="T291" i="9"/>
  <c r="U291" i="9"/>
  <c r="V291" i="9"/>
  <c r="W291" i="9"/>
  <c r="T292" i="9"/>
  <c r="U292" i="9"/>
  <c r="V292" i="9"/>
  <c r="W292" i="9"/>
  <c r="T293" i="9"/>
  <c r="U293" i="9"/>
  <c r="V293" i="9"/>
  <c r="W293" i="9"/>
  <c r="T294" i="9"/>
  <c r="U294" i="9"/>
  <c r="V294" i="9"/>
  <c r="W294" i="9"/>
  <c r="T295" i="9"/>
  <c r="U295" i="9"/>
  <c r="V295" i="9"/>
  <c r="W295" i="9"/>
  <c r="T296" i="9"/>
  <c r="U296" i="9"/>
  <c r="V296" i="9"/>
  <c r="W296" i="9"/>
  <c r="T297" i="9"/>
  <c r="U297" i="9"/>
  <c r="V297" i="9"/>
  <c r="W297" i="9"/>
  <c r="T298" i="9"/>
  <c r="U298" i="9"/>
  <c r="V298" i="9"/>
  <c r="W298" i="9"/>
  <c r="T299" i="9"/>
  <c r="U299" i="9"/>
  <c r="V299" i="9"/>
  <c r="W299" i="9"/>
  <c r="T300" i="9"/>
  <c r="U300" i="9"/>
  <c r="V300" i="9"/>
  <c r="W300" i="9"/>
  <c r="T301" i="9"/>
  <c r="U301" i="9"/>
  <c r="V301" i="9"/>
  <c r="W301" i="9"/>
  <c r="T302" i="9"/>
  <c r="U302" i="9"/>
  <c r="V302" i="9"/>
  <c r="W302" i="9"/>
  <c r="T303" i="9"/>
  <c r="U303" i="9"/>
  <c r="V303" i="9"/>
  <c r="W303" i="9"/>
  <c r="T304" i="9"/>
  <c r="U304" i="9"/>
  <c r="V304" i="9"/>
  <c r="W304" i="9"/>
  <c r="T305" i="9"/>
  <c r="U305" i="9"/>
  <c r="V305" i="9"/>
  <c r="W305" i="9"/>
  <c r="T306" i="9"/>
  <c r="U306" i="9"/>
  <c r="V306" i="9"/>
  <c r="W306" i="9"/>
  <c r="T307" i="9"/>
  <c r="U307" i="9"/>
  <c r="V307" i="9"/>
  <c r="W307" i="9"/>
  <c r="T308" i="9"/>
  <c r="U308" i="9"/>
  <c r="V308" i="9"/>
  <c r="W308" i="9"/>
  <c r="T309" i="9"/>
  <c r="U309" i="9"/>
  <c r="V309" i="9"/>
  <c r="W309" i="9"/>
  <c r="T310" i="9"/>
  <c r="U310" i="9"/>
  <c r="V310" i="9"/>
  <c r="W310" i="9"/>
  <c r="T311" i="9"/>
  <c r="U311" i="9"/>
  <c r="V311" i="9"/>
  <c r="W311" i="9"/>
  <c r="T312" i="9"/>
  <c r="U312" i="9"/>
  <c r="V312" i="9"/>
  <c r="W312" i="9"/>
  <c r="T313" i="9"/>
  <c r="U313" i="9"/>
  <c r="V313" i="9"/>
  <c r="W313" i="9"/>
  <c r="T314" i="9"/>
  <c r="U314" i="9"/>
  <c r="V314" i="9"/>
  <c r="W314" i="9"/>
  <c r="T315" i="9"/>
  <c r="U315" i="9"/>
  <c r="V315" i="9"/>
  <c r="W315" i="9"/>
  <c r="T316" i="9"/>
  <c r="U316" i="9"/>
  <c r="V316" i="9"/>
  <c r="W316" i="9"/>
  <c r="T317" i="9"/>
  <c r="U317" i="9"/>
  <c r="V317" i="9"/>
  <c r="W317" i="9"/>
  <c r="T318" i="9"/>
  <c r="U318" i="9"/>
  <c r="V318" i="9"/>
  <c r="W318" i="9"/>
  <c r="T319" i="9"/>
  <c r="U319" i="9"/>
  <c r="V319" i="9"/>
  <c r="W319" i="9"/>
  <c r="T320" i="9"/>
  <c r="U320" i="9"/>
  <c r="V320" i="9"/>
  <c r="W320" i="9"/>
  <c r="T321" i="9"/>
  <c r="U321" i="9"/>
  <c r="V321" i="9"/>
  <c r="W321" i="9"/>
  <c r="T322" i="9"/>
  <c r="U322" i="9"/>
  <c r="V322" i="9"/>
  <c r="W322" i="9"/>
  <c r="T323" i="9"/>
  <c r="U323" i="9"/>
  <c r="V323" i="9"/>
  <c r="W323" i="9"/>
  <c r="T324" i="9"/>
  <c r="U324" i="9"/>
  <c r="V324" i="9"/>
  <c r="W324" i="9"/>
  <c r="T325" i="9"/>
  <c r="U325" i="9"/>
  <c r="V325" i="9"/>
  <c r="W325" i="9"/>
  <c r="T326" i="9"/>
  <c r="U326" i="9"/>
  <c r="V326" i="9"/>
  <c r="W326" i="9"/>
  <c r="T327" i="9"/>
  <c r="U327" i="9"/>
  <c r="V327" i="9"/>
  <c r="W327" i="9"/>
  <c r="T328" i="9"/>
  <c r="U328" i="9"/>
  <c r="V328" i="9"/>
  <c r="W328" i="9"/>
  <c r="T329" i="9"/>
  <c r="U329" i="9"/>
  <c r="V329" i="9"/>
  <c r="W329" i="9"/>
  <c r="T330" i="9"/>
  <c r="U330" i="9"/>
  <c r="V330" i="9"/>
  <c r="W330" i="9"/>
  <c r="T331" i="9"/>
  <c r="U331" i="9"/>
  <c r="V331" i="9"/>
  <c r="W331" i="9"/>
  <c r="T332" i="9"/>
  <c r="U332" i="9"/>
  <c r="V332" i="9"/>
  <c r="W332" i="9"/>
  <c r="T333" i="9"/>
  <c r="U333" i="9"/>
  <c r="V333" i="9"/>
  <c r="W333" i="9"/>
  <c r="T334" i="9"/>
  <c r="U334" i="9"/>
  <c r="V334" i="9"/>
  <c r="W334" i="9"/>
  <c r="T335" i="9"/>
  <c r="U335" i="9"/>
  <c r="V335" i="9"/>
  <c r="W335" i="9"/>
  <c r="T336" i="9"/>
  <c r="U336" i="9"/>
  <c r="V336" i="9"/>
  <c r="W336" i="9"/>
  <c r="T337" i="9"/>
  <c r="U337" i="9"/>
  <c r="V337" i="9"/>
  <c r="W337" i="9"/>
  <c r="T338" i="9"/>
  <c r="U338" i="9"/>
  <c r="V338" i="9"/>
  <c r="W338" i="9"/>
  <c r="T339" i="9"/>
  <c r="U339" i="9"/>
  <c r="V339" i="9"/>
  <c r="W339" i="9"/>
  <c r="T340" i="9"/>
  <c r="U340" i="9"/>
  <c r="V340" i="9"/>
  <c r="W340" i="9"/>
  <c r="T341" i="9"/>
  <c r="U341" i="9"/>
  <c r="V341" i="9"/>
  <c r="W341" i="9"/>
  <c r="T342" i="9"/>
  <c r="U342" i="9"/>
  <c r="V342" i="9"/>
  <c r="W342" i="9"/>
  <c r="T343" i="9"/>
  <c r="U343" i="9"/>
  <c r="V343" i="9"/>
  <c r="W343" i="9"/>
  <c r="T344" i="9"/>
  <c r="U344" i="9"/>
  <c r="V344" i="9"/>
  <c r="W344" i="9"/>
  <c r="T345" i="9"/>
  <c r="U345" i="9"/>
  <c r="V345" i="9"/>
  <c r="W345" i="9"/>
  <c r="T346" i="9"/>
  <c r="U346" i="9"/>
  <c r="V346" i="9"/>
  <c r="W346" i="9"/>
  <c r="T347" i="9"/>
  <c r="U347" i="9"/>
  <c r="V347" i="9"/>
  <c r="W347" i="9"/>
  <c r="T348" i="9"/>
  <c r="U348" i="9"/>
  <c r="V348" i="9"/>
  <c r="W348" i="9"/>
  <c r="T349" i="9"/>
  <c r="U349" i="9"/>
  <c r="V349" i="9"/>
  <c r="W349" i="9"/>
  <c r="T350" i="9"/>
  <c r="U350" i="9"/>
  <c r="V350" i="9"/>
  <c r="W350" i="9"/>
  <c r="T351" i="9"/>
  <c r="U351" i="9"/>
  <c r="V351" i="9"/>
  <c r="W351" i="9"/>
  <c r="T352" i="9"/>
  <c r="U352" i="9"/>
  <c r="V352" i="9"/>
  <c r="W352" i="9"/>
  <c r="T353" i="9"/>
  <c r="U353" i="9"/>
  <c r="V353" i="9"/>
  <c r="W353" i="9"/>
  <c r="T354" i="9"/>
  <c r="U354" i="9"/>
  <c r="V354" i="9"/>
  <c r="W354" i="9"/>
  <c r="T355" i="9"/>
  <c r="U355" i="9"/>
  <c r="V355" i="9"/>
  <c r="W355" i="9"/>
  <c r="T356" i="9"/>
  <c r="U356" i="9"/>
  <c r="V356" i="9"/>
  <c r="W356" i="9"/>
  <c r="T357" i="9"/>
  <c r="U357" i="9"/>
  <c r="V357" i="9"/>
  <c r="W357" i="9"/>
  <c r="T358" i="9"/>
  <c r="U358" i="9"/>
  <c r="V358" i="9"/>
  <c r="W358" i="9"/>
  <c r="T359" i="9"/>
  <c r="U359" i="9"/>
  <c r="V359" i="9"/>
  <c r="W359" i="9"/>
  <c r="T360" i="9"/>
  <c r="U360" i="9"/>
  <c r="V360" i="9"/>
  <c r="W360" i="9"/>
  <c r="T361" i="9"/>
  <c r="U361" i="9"/>
  <c r="V361" i="9"/>
  <c r="W361" i="9"/>
  <c r="T362" i="9"/>
  <c r="U362" i="9"/>
  <c r="V362" i="9"/>
  <c r="W362" i="9"/>
  <c r="R11" i="9"/>
  <c r="T11" i="9" s="1"/>
  <c r="S11" i="9"/>
  <c r="R12" i="9"/>
  <c r="S12" i="9"/>
  <c r="R13" i="9"/>
  <c r="S13" i="9"/>
  <c r="R14" i="9"/>
  <c r="T14" i="9" s="1"/>
  <c r="S14" i="9"/>
  <c r="R15" i="9"/>
  <c r="T15" i="9" s="1"/>
  <c r="S15" i="9"/>
  <c r="R16" i="9"/>
  <c r="V16" i="9" s="1"/>
  <c r="S16" i="9"/>
  <c r="R17" i="9"/>
  <c r="U17" i="9" s="1"/>
  <c r="S17" i="9"/>
  <c r="R18" i="9"/>
  <c r="T18" i="9" s="1"/>
  <c r="S18" i="9"/>
  <c r="R19" i="9"/>
  <c r="T19" i="9" s="1"/>
  <c r="S19" i="9"/>
  <c r="R20" i="9"/>
  <c r="S20" i="9"/>
  <c r="R21" i="9"/>
  <c r="U21" i="9" s="1"/>
  <c r="S21" i="9"/>
  <c r="R22" i="9"/>
  <c r="T22" i="9" s="1"/>
  <c r="S22" i="9"/>
  <c r="R23" i="9"/>
  <c r="T23" i="9" s="1"/>
  <c r="S23" i="9"/>
  <c r="R24" i="9"/>
  <c r="S24" i="9"/>
  <c r="R25" i="9"/>
  <c r="U25" i="9" s="1"/>
  <c r="S25" i="9"/>
  <c r="R26" i="9"/>
  <c r="T26" i="9" s="1"/>
  <c r="S26" i="9"/>
  <c r="R27" i="9"/>
  <c r="T27" i="9" s="1"/>
  <c r="S27" i="9"/>
  <c r="R28" i="9"/>
  <c r="S28" i="9"/>
  <c r="R29" i="9"/>
  <c r="S29" i="9"/>
  <c r="R30" i="9"/>
  <c r="T30" i="9" s="1"/>
  <c r="S30" i="9"/>
  <c r="R31" i="9"/>
  <c r="T31" i="9" s="1"/>
  <c r="S31" i="9"/>
  <c r="R32" i="9"/>
  <c r="V32" i="9" s="1"/>
  <c r="S32" i="9"/>
  <c r="R33" i="9"/>
  <c r="U33" i="9" s="1"/>
  <c r="S33" i="9"/>
  <c r="R34" i="9"/>
  <c r="T34" i="9" s="1"/>
  <c r="S34" i="9"/>
  <c r="R35" i="9"/>
  <c r="T35" i="9" s="1"/>
  <c r="S35" i="9"/>
  <c r="R36" i="9"/>
  <c r="S36" i="9"/>
  <c r="R37" i="9"/>
  <c r="U37" i="9" s="1"/>
  <c r="S37" i="9"/>
  <c r="R38" i="9"/>
  <c r="T38" i="9" s="1"/>
  <c r="S38" i="9"/>
  <c r="R39" i="9"/>
  <c r="T39" i="9" s="1"/>
  <c r="S39" i="9"/>
  <c r="R40" i="9"/>
  <c r="S40" i="9"/>
  <c r="R41" i="9"/>
  <c r="U41" i="9" s="1"/>
  <c r="S41" i="9"/>
  <c r="R42" i="9"/>
  <c r="T42" i="9" s="1"/>
  <c r="S42" i="9"/>
  <c r="R43" i="9"/>
  <c r="T43" i="9" s="1"/>
  <c r="S43" i="9"/>
  <c r="R44" i="9"/>
  <c r="S44" i="9"/>
  <c r="R45" i="9"/>
  <c r="S45" i="9"/>
  <c r="R46" i="9"/>
  <c r="T46" i="9" s="1"/>
  <c r="S46" i="9"/>
  <c r="R47" i="9"/>
  <c r="T47" i="9" s="1"/>
  <c r="S47" i="9"/>
  <c r="R48" i="9"/>
  <c r="V48" i="9" s="1"/>
  <c r="S48" i="9"/>
  <c r="R49" i="9"/>
  <c r="U49" i="9" s="1"/>
  <c r="S49" i="9"/>
  <c r="R50" i="9"/>
  <c r="T50" i="9" s="1"/>
  <c r="S50" i="9"/>
  <c r="R51" i="9"/>
  <c r="T51" i="9" s="1"/>
  <c r="S51" i="9"/>
  <c r="R52" i="9"/>
  <c r="S52" i="9"/>
  <c r="R53" i="9"/>
  <c r="U53" i="9" s="1"/>
  <c r="S53" i="9"/>
  <c r="R54" i="9"/>
  <c r="T54" i="9" s="1"/>
  <c r="S54" i="9"/>
  <c r="R55" i="9"/>
  <c r="T55" i="9" s="1"/>
  <c r="S55" i="9"/>
  <c r="R56" i="9"/>
  <c r="S56" i="9"/>
  <c r="R57" i="9"/>
  <c r="U57" i="9" s="1"/>
  <c r="S57" i="9"/>
  <c r="R58" i="9"/>
  <c r="T58" i="9" s="1"/>
  <c r="S58" i="9"/>
  <c r="R59" i="9"/>
  <c r="T59" i="9" s="1"/>
  <c r="S59" i="9"/>
  <c r="R60" i="9"/>
  <c r="S60" i="9"/>
  <c r="R61" i="9"/>
  <c r="S61" i="9"/>
  <c r="R62" i="9"/>
  <c r="T62" i="9" s="1"/>
  <c r="S62" i="9"/>
  <c r="R63" i="9"/>
  <c r="T63" i="9" s="1"/>
  <c r="S63" i="9"/>
  <c r="R64" i="9"/>
  <c r="V64" i="9" s="1"/>
  <c r="S64" i="9"/>
  <c r="R65" i="9"/>
  <c r="U65" i="9" s="1"/>
  <c r="S65" i="9"/>
  <c r="R66" i="9"/>
  <c r="T66" i="9" s="1"/>
  <c r="S66" i="9"/>
  <c r="R67" i="9"/>
  <c r="T67" i="9" s="1"/>
  <c r="S67" i="9"/>
  <c r="R68" i="9"/>
  <c r="S68" i="9"/>
  <c r="R69" i="9"/>
  <c r="U69" i="9" s="1"/>
  <c r="S69" i="9"/>
  <c r="R70" i="9"/>
  <c r="T70" i="9" s="1"/>
  <c r="S70" i="9"/>
  <c r="R71" i="9"/>
  <c r="T71" i="9" s="1"/>
  <c r="S71" i="9"/>
  <c r="R72" i="9"/>
  <c r="S72" i="9"/>
  <c r="R73" i="9"/>
  <c r="U73" i="9" s="1"/>
  <c r="S73" i="9"/>
  <c r="R74" i="9"/>
  <c r="T74" i="9" s="1"/>
  <c r="S74" i="9"/>
  <c r="R75" i="9"/>
  <c r="T75" i="9" s="1"/>
  <c r="S75" i="9"/>
  <c r="R76" i="9"/>
  <c r="S76" i="9"/>
  <c r="R77" i="9"/>
  <c r="S77" i="9"/>
  <c r="R78" i="9"/>
  <c r="T78" i="9" s="1"/>
  <c r="S78" i="9"/>
  <c r="R79" i="9"/>
  <c r="T79" i="9" s="1"/>
  <c r="S79" i="9"/>
  <c r="R80" i="9"/>
  <c r="V80" i="9" s="1"/>
  <c r="S80" i="9"/>
  <c r="R81" i="9"/>
  <c r="U81" i="9" s="1"/>
  <c r="S81" i="9"/>
  <c r="R82" i="9"/>
  <c r="T82" i="9" s="1"/>
  <c r="S82" i="9"/>
  <c r="R83" i="9"/>
  <c r="T83" i="9" s="1"/>
  <c r="S83" i="9"/>
  <c r="R84" i="9"/>
  <c r="S84" i="9"/>
  <c r="R85" i="9"/>
  <c r="U85" i="9" s="1"/>
  <c r="S85" i="9"/>
  <c r="R86" i="9"/>
  <c r="U86" i="9" s="1"/>
  <c r="S86" i="9"/>
  <c r="R87" i="9"/>
  <c r="U87" i="9" s="1"/>
  <c r="S87" i="9"/>
  <c r="R88" i="9"/>
  <c r="U88" i="9" s="1"/>
  <c r="S88" i="9"/>
  <c r="R89" i="9"/>
  <c r="U89" i="9" s="1"/>
  <c r="S89" i="9"/>
  <c r="R90" i="9"/>
  <c r="U90" i="9" s="1"/>
  <c r="S90" i="9"/>
  <c r="R91" i="9"/>
  <c r="U91" i="9" s="1"/>
  <c r="S91" i="9"/>
  <c r="R92" i="9"/>
  <c r="U92" i="9" s="1"/>
  <c r="S92" i="9"/>
  <c r="R93" i="9"/>
  <c r="U93" i="9" s="1"/>
  <c r="S93" i="9"/>
  <c r="R94" i="9"/>
  <c r="U94" i="9" s="1"/>
  <c r="S94" i="9"/>
  <c r="R95" i="9"/>
  <c r="U95" i="9" s="1"/>
  <c r="S95" i="9"/>
  <c r="R96" i="9"/>
  <c r="U96" i="9" s="1"/>
  <c r="S96" i="9"/>
  <c r="R97" i="9"/>
  <c r="U97" i="9" s="1"/>
  <c r="S97" i="9"/>
  <c r="R98" i="9"/>
  <c r="U98" i="9" s="1"/>
  <c r="S98" i="9"/>
  <c r="R99" i="9"/>
  <c r="U99" i="9" s="1"/>
  <c r="S99" i="9"/>
  <c r="R100" i="9"/>
  <c r="U100" i="9" s="1"/>
  <c r="S100" i="9"/>
  <c r="R101" i="9"/>
  <c r="U101" i="9" s="1"/>
  <c r="S101" i="9"/>
  <c r="R102" i="9"/>
  <c r="U102" i="9" s="1"/>
  <c r="S102" i="9"/>
  <c r="R103" i="9"/>
  <c r="U103" i="9" s="1"/>
  <c r="S103" i="9"/>
  <c r="R104" i="9"/>
  <c r="U104" i="9" s="1"/>
  <c r="S104" i="9"/>
  <c r="R105" i="9"/>
  <c r="U105" i="9" s="1"/>
  <c r="S105" i="9"/>
  <c r="R106" i="9"/>
  <c r="U106" i="9" s="1"/>
  <c r="S106" i="9"/>
  <c r="R107" i="9"/>
  <c r="U107" i="9" s="1"/>
  <c r="S107" i="9"/>
  <c r="R108" i="9"/>
  <c r="U108" i="9" s="1"/>
  <c r="S108" i="9"/>
  <c r="R109" i="9"/>
  <c r="V109" i="9" s="1"/>
  <c r="S109" i="9"/>
  <c r="R110" i="9"/>
  <c r="V110" i="9" s="1"/>
  <c r="S110" i="9"/>
  <c r="R111" i="9"/>
  <c r="V111" i="9" s="1"/>
  <c r="S111" i="9"/>
  <c r="R112" i="9"/>
  <c r="V112" i="9" s="1"/>
  <c r="S112" i="9"/>
  <c r="R113" i="9"/>
  <c r="V113" i="9" s="1"/>
  <c r="S113" i="9"/>
  <c r="R114" i="9"/>
  <c r="V114" i="9" s="1"/>
  <c r="S114" i="9"/>
  <c r="R115" i="9"/>
  <c r="V115" i="9" s="1"/>
  <c r="S115" i="9"/>
  <c r="R116" i="9"/>
  <c r="V116" i="9" s="1"/>
  <c r="S116" i="9"/>
  <c r="R117" i="9"/>
  <c r="U117" i="9" s="1"/>
  <c r="S117" i="9"/>
  <c r="R118" i="9"/>
  <c r="U118" i="9" s="1"/>
  <c r="S118" i="9"/>
  <c r="R119" i="9"/>
  <c r="U119" i="9" s="1"/>
  <c r="S119" i="9"/>
  <c r="R120" i="9"/>
  <c r="U120" i="9" s="1"/>
  <c r="S120" i="9"/>
  <c r="R121" i="9"/>
  <c r="U121" i="9" s="1"/>
  <c r="S121" i="9"/>
  <c r="R122" i="9"/>
  <c r="U122" i="9" s="1"/>
  <c r="S122" i="9"/>
  <c r="R123" i="9"/>
  <c r="U123" i="9" s="1"/>
  <c r="S123" i="9"/>
  <c r="R124" i="9"/>
  <c r="U124" i="9" s="1"/>
  <c r="S124" i="9"/>
  <c r="R125" i="9"/>
  <c r="U125" i="9" s="1"/>
  <c r="S125" i="9"/>
  <c r="R126" i="9"/>
  <c r="U126" i="9" s="1"/>
  <c r="S126" i="9"/>
  <c r="R127" i="9"/>
  <c r="U127" i="9" s="1"/>
  <c r="S127" i="9"/>
  <c r="R128" i="9"/>
  <c r="U128" i="9" s="1"/>
  <c r="S128" i="9"/>
  <c r="R129" i="9"/>
  <c r="U129" i="9" s="1"/>
  <c r="S129" i="9"/>
  <c r="R130" i="9"/>
  <c r="U130" i="9" s="1"/>
  <c r="S130" i="9"/>
  <c r="R131" i="9"/>
  <c r="U131" i="9" s="1"/>
  <c r="S131" i="9"/>
  <c r="R132" i="9"/>
  <c r="U132" i="9" s="1"/>
  <c r="S132" i="9"/>
  <c r="R133" i="9"/>
  <c r="S133" i="9"/>
  <c r="R134" i="9"/>
  <c r="S134" i="9"/>
  <c r="R135" i="9"/>
  <c r="S135" i="9"/>
  <c r="R136" i="9"/>
  <c r="S136" i="9"/>
  <c r="R137" i="9"/>
  <c r="S137" i="9"/>
  <c r="R138" i="9"/>
  <c r="S138" i="9"/>
  <c r="R139" i="9"/>
  <c r="S139" i="9"/>
  <c r="R140" i="9"/>
  <c r="S140" i="9"/>
  <c r="R141" i="9"/>
  <c r="S141" i="9"/>
  <c r="R142" i="9"/>
  <c r="S142" i="9"/>
  <c r="R143" i="9"/>
  <c r="S143" i="9"/>
  <c r="R144" i="9"/>
  <c r="S144" i="9"/>
  <c r="R145" i="9"/>
  <c r="S145" i="9"/>
  <c r="R146" i="9"/>
  <c r="S146" i="9"/>
  <c r="R147" i="9"/>
  <c r="S147" i="9"/>
  <c r="R148" i="9"/>
  <c r="S148" i="9"/>
  <c r="R149" i="9"/>
  <c r="S149" i="9"/>
  <c r="R150" i="9"/>
  <c r="S150" i="9"/>
  <c r="R151" i="9"/>
  <c r="S151" i="9"/>
  <c r="R152" i="9"/>
  <c r="S152" i="9"/>
  <c r="R153" i="9"/>
  <c r="S153" i="9"/>
  <c r="R154" i="9"/>
  <c r="S154" i="9"/>
  <c r="R155" i="9"/>
  <c r="S155" i="9"/>
  <c r="R156" i="9"/>
  <c r="S156" i="9"/>
  <c r="R157" i="9"/>
  <c r="S157" i="9"/>
  <c r="R158" i="9"/>
  <c r="S158" i="9"/>
  <c r="R159" i="9"/>
  <c r="S159" i="9"/>
  <c r="R160" i="9"/>
  <c r="S160" i="9"/>
  <c r="R161" i="9"/>
  <c r="S161" i="9"/>
  <c r="R162" i="9"/>
  <c r="S162" i="9"/>
  <c r="R163" i="9"/>
  <c r="S163" i="9"/>
  <c r="R164" i="9"/>
  <c r="S164" i="9"/>
  <c r="R165" i="9"/>
  <c r="S165" i="9"/>
  <c r="R166" i="9"/>
  <c r="S166" i="9"/>
  <c r="R167" i="9"/>
  <c r="S167" i="9"/>
  <c r="R168" i="9"/>
  <c r="S168" i="9"/>
  <c r="R169" i="9"/>
  <c r="S169" i="9"/>
  <c r="R170" i="9"/>
  <c r="S170" i="9"/>
  <c r="R171" i="9"/>
  <c r="S171" i="9"/>
  <c r="R172" i="9"/>
  <c r="S172" i="9"/>
  <c r="R173" i="9"/>
  <c r="S173" i="9"/>
  <c r="R174" i="9"/>
  <c r="S174" i="9"/>
  <c r="R175" i="9"/>
  <c r="S175" i="9"/>
  <c r="R176" i="9"/>
  <c r="S176" i="9"/>
  <c r="R177" i="9"/>
  <c r="S177" i="9"/>
  <c r="R178" i="9"/>
  <c r="S178" i="9"/>
  <c r="R179" i="9"/>
  <c r="S179" i="9"/>
  <c r="R180" i="9"/>
  <c r="S180" i="9"/>
  <c r="R181" i="9"/>
  <c r="S181" i="9"/>
  <c r="R182" i="9"/>
  <c r="S182" i="9"/>
  <c r="R183" i="9"/>
  <c r="S183" i="9"/>
  <c r="R184" i="9"/>
  <c r="S184" i="9"/>
  <c r="R185" i="9"/>
  <c r="S185" i="9"/>
  <c r="R186" i="9"/>
  <c r="S186" i="9"/>
  <c r="R187" i="9"/>
  <c r="S187" i="9"/>
  <c r="R188" i="9"/>
  <c r="S188" i="9"/>
  <c r="R189" i="9"/>
  <c r="S189" i="9"/>
  <c r="R190" i="9"/>
  <c r="S190" i="9"/>
  <c r="R191" i="9"/>
  <c r="S191" i="9"/>
  <c r="R192" i="9"/>
  <c r="S192" i="9"/>
  <c r="R193" i="9"/>
  <c r="S193" i="9"/>
  <c r="R194" i="9"/>
  <c r="S194" i="9"/>
  <c r="R195" i="9"/>
  <c r="S195" i="9"/>
  <c r="R196" i="9"/>
  <c r="S196" i="9"/>
  <c r="R197" i="9"/>
  <c r="S197" i="9"/>
  <c r="R198" i="9"/>
  <c r="S198" i="9"/>
  <c r="R199" i="9"/>
  <c r="S199" i="9"/>
  <c r="R200" i="9"/>
  <c r="S200" i="9"/>
  <c r="R201" i="9"/>
  <c r="S201" i="9"/>
  <c r="R202" i="9"/>
  <c r="S202" i="9"/>
  <c r="R203" i="9"/>
  <c r="S203" i="9"/>
  <c r="R204" i="9"/>
  <c r="S204" i="9"/>
  <c r="R205" i="9"/>
  <c r="S205" i="9"/>
  <c r="R206" i="9"/>
  <c r="S206" i="9"/>
  <c r="R207" i="9"/>
  <c r="S207" i="9"/>
  <c r="R208" i="9"/>
  <c r="S208" i="9"/>
  <c r="R209" i="9"/>
  <c r="S209" i="9"/>
  <c r="R210" i="9"/>
  <c r="S210" i="9"/>
  <c r="R211" i="9"/>
  <c r="S211" i="9"/>
  <c r="R212" i="9"/>
  <c r="S212" i="9"/>
  <c r="R213" i="9"/>
  <c r="S213" i="9"/>
  <c r="R214" i="9"/>
  <c r="S214" i="9"/>
  <c r="R215" i="9"/>
  <c r="S215" i="9"/>
  <c r="R216" i="9"/>
  <c r="S216" i="9"/>
  <c r="R217" i="9"/>
  <c r="S217" i="9"/>
  <c r="R218" i="9"/>
  <c r="S218" i="9"/>
  <c r="R219" i="9"/>
  <c r="S219" i="9"/>
  <c r="R220" i="9"/>
  <c r="S220" i="9"/>
  <c r="R221" i="9"/>
  <c r="S221" i="9"/>
  <c r="R222" i="9"/>
  <c r="S222" i="9"/>
  <c r="R223" i="9"/>
  <c r="S223" i="9"/>
  <c r="R224" i="9"/>
  <c r="S224" i="9"/>
  <c r="R225" i="9"/>
  <c r="S225" i="9"/>
  <c r="R226" i="9"/>
  <c r="S226" i="9"/>
  <c r="R227" i="9"/>
  <c r="S227" i="9"/>
  <c r="R228" i="9"/>
  <c r="S228" i="9"/>
  <c r="R229" i="9"/>
  <c r="S229" i="9"/>
  <c r="R230" i="9"/>
  <c r="S230" i="9"/>
  <c r="R231" i="9"/>
  <c r="S231" i="9"/>
  <c r="R232" i="9"/>
  <c r="S232" i="9"/>
  <c r="R233" i="9"/>
  <c r="S233" i="9"/>
  <c r="R234" i="9"/>
  <c r="S234" i="9"/>
  <c r="R235" i="9"/>
  <c r="S235" i="9"/>
  <c r="R236" i="9"/>
  <c r="S236" i="9"/>
  <c r="R237" i="9"/>
  <c r="S237" i="9"/>
  <c r="R238" i="9"/>
  <c r="S238" i="9"/>
  <c r="R239" i="9"/>
  <c r="S239" i="9"/>
  <c r="R240" i="9"/>
  <c r="S240" i="9"/>
  <c r="R241" i="9"/>
  <c r="S241" i="9"/>
  <c r="R242" i="9"/>
  <c r="S242" i="9"/>
  <c r="R243" i="9"/>
  <c r="S243" i="9"/>
  <c r="R244" i="9"/>
  <c r="S244" i="9"/>
  <c r="R245" i="9"/>
  <c r="S245" i="9"/>
  <c r="R246" i="9"/>
  <c r="S246" i="9"/>
  <c r="R247" i="9"/>
  <c r="S247" i="9"/>
  <c r="R248" i="9"/>
  <c r="S248" i="9"/>
  <c r="R249" i="9"/>
  <c r="S249" i="9"/>
  <c r="R250" i="9"/>
  <c r="S250" i="9"/>
  <c r="R251" i="9"/>
  <c r="S251" i="9"/>
  <c r="R252" i="9"/>
  <c r="S252" i="9"/>
  <c r="R253" i="9"/>
  <c r="S253" i="9"/>
  <c r="R254" i="9"/>
  <c r="S254" i="9"/>
  <c r="R255" i="9"/>
  <c r="S255" i="9"/>
  <c r="R256" i="9"/>
  <c r="S256" i="9"/>
  <c r="R257" i="9"/>
  <c r="S257" i="9"/>
  <c r="R258" i="9"/>
  <c r="S258" i="9"/>
  <c r="R259" i="9"/>
  <c r="S259" i="9"/>
  <c r="R260" i="9"/>
  <c r="S260" i="9"/>
  <c r="R261" i="9"/>
  <c r="S261" i="9"/>
  <c r="R262" i="9"/>
  <c r="S262" i="9"/>
  <c r="R263" i="9"/>
  <c r="S263" i="9"/>
  <c r="R264" i="9"/>
  <c r="S264" i="9"/>
  <c r="R265" i="9"/>
  <c r="S265" i="9"/>
  <c r="R266" i="9"/>
  <c r="S266" i="9"/>
  <c r="R267" i="9"/>
  <c r="S267" i="9"/>
  <c r="R268" i="9"/>
  <c r="S268" i="9"/>
  <c r="R269" i="9"/>
  <c r="S269" i="9"/>
  <c r="R270" i="9"/>
  <c r="S270" i="9"/>
  <c r="R271" i="9"/>
  <c r="S271" i="9"/>
  <c r="R272" i="9"/>
  <c r="S272" i="9"/>
  <c r="R273" i="9"/>
  <c r="S273" i="9"/>
  <c r="R274" i="9"/>
  <c r="S274" i="9"/>
  <c r="R275" i="9"/>
  <c r="S275" i="9"/>
  <c r="R276" i="9"/>
  <c r="S276" i="9"/>
  <c r="R277" i="9"/>
  <c r="S277" i="9"/>
  <c r="R278" i="9"/>
  <c r="S278" i="9"/>
  <c r="R279" i="9"/>
  <c r="S279" i="9"/>
  <c r="R280" i="9"/>
  <c r="S280" i="9"/>
  <c r="R281" i="9"/>
  <c r="S281" i="9"/>
  <c r="R282" i="9"/>
  <c r="S282" i="9"/>
  <c r="R283" i="9"/>
  <c r="S283" i="9"/>
  <c r="R284" i="9"/>
  <c r="S284" i="9"/>
  <c r="R285" i="9"/>
  <c r="S285" i="9"/>
  <c r="R286" i="9"/>
  <c r="S286" i="9"/>
  <c r="R287" i="9"/>
  <c r="S287" i="9"/>
  <c r="R288" i="9"/>
  <c r="S288" i="9"/>
  <c r="R289" i="9"/>
  <c r="S289" i="9"/>
  <c r="R290" i="9"/>
  <c r="S290" i="9"/>
  <c r="R291" i="9"/>
  <c r="S291" i="9"/>
  <c r="R292" i="9"/>
  <c r="S292" i="9"/>
  <c r="R293" i="9"/>
  <c r="S293" i="9"/>
  <c r="R294" i="9"/>
  <c r="S294" i="9"/>
  <c r="R295" i="9"/>
  <c r="S295" i="9"/>
  <c r="R296" i="9"/>
  <c r="S296" i="9"/>
  <c r="R297" i="9"/>
  <c r="S297" i="9"/>
  <c r="R298" i="9"/>
  <c r="S298" i="9"/>
  <c r="R299" i="9"/>
  <c r="S299" i="9"/>
  <c r="R300" i="9"/>
  <c r="S300" i="9"/>
  <c r="R301" i="9"/>
  <c r="S301" i="9"/>
  <c r="R302" i="9"/>
  <c r="S302" i="9"/>
  <c r="R303" i="9"/>
  <c r="S303" i="9"/>
  <c r="R304" i="9"/>
  <c r="S304" i="9"/>
  <c r="R305" i="9"/>
  <c r="S305" i="9"/>
  <c r="R306" i="9"/>
  <c r="S306" i="9"/>
  <c r="R307" i="9"/>
  <c r="S307" i="9"/>
  <c r="R308" i="9"/>
  <c r="S308" i="9"/>
  <c r="R309" i="9"/>
  <c r="S309" i="9"/>
  <c r="R310" i="9"/>
  <c r="S310" i="9"/>
  <c r="R311" i="9"/>
  <c r="S311" i="9"/>
  <c r="R312" i="9"/>
  <c r="S312" i="9"/>
  <c r="R313" i="9"/>
  <c r="S313" i="9"/>
  <c r="R314" i="9"/>
  <c r="S314" i="9"/>
  <c r="R315" i="9"/>
  <c r="S315" i="9"/>
  <c r="R316" i="9"/>
  <c r="S316" i="9"/>
  <c r="R317" i="9"/>
  <c r="S317" i="9"/>
  <c r="R318" i="9"/>
  <c r="S318" i="9"/>
  <c r="R319" i="9"/>
  <c r="S319" i="9"/>
  <c r="R320" i="9"/>
  <c r="S320" i="9"/>
  <c r="R321" i="9"/>
  <c r="S321" i="9"/>
  <c r="R322" i="9"/>
  <c r="S322" i="9"/>
  <c r="R323" i="9"/>
  <c r="S323" i="9"/>
  <c r="R324" i="9"/>
  <c r="S324" i="9"/>
  <c r="R325" i="9"/>
  <c r="S325" i="9"/>
  <c r="R326" i="9"/>
  <c r="S326" i="9"/>
  <c r="R327" i="9"/>
  <c r="S327" i="9"/>
  <c r="R328" i="9"/>
  <c r="S328" i="9"/>
  <c r="R329" i="9"/>
  <c r="S329" i="9"/>
  <c r="R330" i="9"/>
  <c r="S330" i="9"/>
  <c r="R331" i="9"/>
  <c r="S331" i="9"/>
  <c r="R332" i="9"/>
  <c r="S332" i="9"/>
  <c r="R333" i="9"/>
  <c r="S333" i="9"/>
  <c r="R334" i="9"/>
  <c r="S334" i="9"/>
  <c r="R335" i="9"/>
  <c r="S335" i="9"/>
  <c r="R336" i="9"/>
  <c r="S336" i="9"/>
  <c r="R337" i="9"/>
  <c r="S337" i="9"/>
  <c r="R338" i="9"/>
  <c r="S338" i="9"/>
  <c r="R339" i="9"/>
  <c r="S339" i="9"/>
  <c r="R340" i="9"/>
  <c r="S340" i="9"/>
  <c r="R341" i="9"/>
  <c r="S341" i="9"/>
  <c r="R342" i="9"/>
  <c r="S342" i="9"/>
  <c r="R343" i="9"/>
  <c r="S343" i="9"/>
  <c r="R344" i="9"/>
  <c r="S344" i="9"/>
  <c r="R345" i="9"/>
  <c r="S345" i="9"/>
  <c r="R346" i="9"/>
  <c r="S346" i="9"/>
  <c r="R347" i="9"/>
  <c r="S347" i="9"/>
  <c r="R348" i="9"/>
  <c r="S348" i="9"/>
  <c r="R349" i="9"/>
  <c r="S349" i="9"/>
  <c r="R350" i="9"/>
  <c r="S350" i="9"/>
  <c r="R351" i="9"/>
  <c r="S351" i="9"/>
  <c r="R352" i="9"/>
  <c r="S352" i="9"/>
  <c r="R353" i="9"/>
  <c r="S353" i="9"/>
  <c r="R354" i="9"/>
  <c r="S354" i="9"/>
  <c r="R355" i="9"/>
  <c r="S355" i="9"/>
  <c r="R356" i="9"/>
  <c r="S356" i="9"/>
  <c r="R357" i="9"/>
  <c r="S357" i="9"/>
  <c r="R358" i="9"/>
  <c r="S358" i="9"/>
  <c r="R359" i="9"/>
  <c r="S359" i="9"/>
  <c r="R360" i="9"/>
  <c r="S360" i="9"/>
  <c r="R361" i="9"/>
  <c r="S361" i="9"/>
  <c r="R362" i="9"/>
  <c r="S362" i="9"/>
  <c r="S10" i="9"/>
  <c r="R10" i="9"/>
  <c r="U10" i="9" s="1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0" i="9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J2242" i="3"/>
  <c r="AJ2243" i="3"/>
  <c r="AJ2244" i="3"/>
  <c r="AJ2245" i="3"/>
  <c r="AJ2246" i="3"/>
  <c r="AJ2247" i="3"/>
  <c r="AJ2248" i="3"/>
  <c r="AJ2249" i="3"/>
  <c r="AJ2250" i="3"/>
  <c r="AJ2251" i="3"/>
  <c r="AJ2252" i="3"/>
  <c r="AJ2253" i="3"/>
  <c r="AJ2254" i="3"/>
  <c r="AJ2255" i="3"/>
  <c r="AJ2256" i="3"/>
  <c r="AJ2257" i="3"/>
  <c r="AJ2258" i="3"/>
  <c r="AJ2259" i="3"/>
  <c r="AJ2260" i="3"/>
  <c r="AJ2261" i="3"/>
  <c r="AJ2262" i="3"/>
  <c r="AJ2263" i="3"/>
  <c r="AJ2264" i="3"/>
  <c r="AJ2265" i="3"/>
  <c r="AJ2266" i="3"/>
  <c r="AJ2267" i="3"/>
  <c r="AJ2268" i="3"/>
  <c r="AJ2269" i="3"/>
  <c r="AJ2270" i="3"/>
  <c r="AJ2271" i="3"/>
  <c r="AJ2272" i="3"/>
  <c r="AJ2273" i="3"/>
  <c r="AJ2274" i="3"/>
  <c r="AJ2275" i="3"/>
  <c r="AJ2276" i="3"/>
  <c r="AJ2277" i="3"/>
  <c r="AJ2278" i="3"/>
  <c r="AJ2279" i="3"/>
  <c r="AJ2280" i="3"/>
  <c r="AJ2281" i="3"/>
  <c r="AJ2282" i="3"/>
  <c r="AJ2283" i="3"/>
  <c r="AJ2284" i="3"/>
  <c r="AJ2285" i="3"/>
  <c r="AJ2286" i="3"/>
  <c r="AJ2287" i="3"/>
  <c r="AJ2288" i="3"/>
  <c r="AJ2289" i="3"/>
  <c r="AJ2290" i="3"/>
  <c r="AJ2291" i="3"/>
  <c r="AJ2292" i="3"/>
  <c r="AJ2293" i="3"/>
  <c r="AJ2294" i="3"/>
  <c r="AJ2295" i="3"/>
  <c r="AJ2296" i="3"/>
  <c r="AJ2297" i="3"/>
  <c r="AJ2298" i="3"/>
  <c r="AJ2299" i="3"/>
  <c r="AJ2300" i="3"/>
  <c r="AJ2301" i="3"/>
  <c r="AJ2302" i="3"/>
  <c r="AJ2303" i="3"/>
  <c r="AJ2304" i="3"/>
  <c r="AJ2305" i="3"/>
  <c r="AJ2306" i="3"/>
  <c r="AJ2307" i="3"/>
  <c r="AJ2308" i="3"/>
  <c r="AJ2309" i="3"/>
  <c r="AJ2310" i="3"/>
  <c r="AJ2311" i="3"/>
  <c r="AJ2312" i="3"/>
  <c r="AJ2313" i="3"/>
  <c r="AJ2314" i="3"/>
  <c r="AJ2315" i="3"/>
  <c r="AJ2316" i="3"/>
  <c r="AJ2317" i="3"/>
  <c r="AJ2318" i="3"/>
  <c r="AJ2319" i="3"/>
  <c r="AJ2320" i="3"/>
  <c r="AJ2321" i="3"/>
  <c r="AJ2322" i="3"/>
  <c r="AJ2323" i="3"/>
  <c r="AJ2324" i="3"/>
  <c r="AJ2325" i="3"/>
  <c r="AJ2326" i="3"/>
  <c r="AJ2327" i="3"/>
  <c r="AJ2328" i="3"/>
  <c r="AJ2329" i="3"/>
  <c r="AJ2330" i="3"/>
  <c r="AJ2331" i="3"/>
  <c r="AJ2332" i="3"/>
  <c r="AJ2333" i="3"/>
  <c r="AJ2334" i="3"/>
  <c r="AJ2335" i="3"/>
  <c r="AJ2336" i="3"/>
  <c r="AJ2337" i="3"/>
  <c r="AJ2338" i="3"/>
  <c r="AJ2339" i="3"/>
  <c r="AJ2340" i="3"/>
  <c r="AJ2341" i="3"/>
  <c r="AJ2342" i="3"/>
  <c r="AJ2343" i="3"/>
  <c r="AJ2344" i="3"/>
  <c r="AJ2345" i="3"/>
  <c r="AJ2346" i="3"/>
  <c r="AJ2347" i="3"/>
  <c r="AJ2348" i="3"/>
  <c r="AJ2349" i="3"/>
  <c r="AJ2350" i="3"/>
  <c r="AJ2351" i="3"/>
  <c r="AJ2352" i="3"/>
  <c r="AJ2353" i="3"/>
  <c r="AJ2354" i="3"/>
  <c r="AJ2355" i="3"/>
  <c r="AJ2356" i="3"/>
  <c r="AJ2357" i="3"/>
  <c r="AJ2358" i="3"/>
  <c r="AJ2359" i="3"/>
  <c r="AJ2360" i="3"/>
  <c r="AJ2361" i="3"/>
  <c r="AJ2362" i="3"/>
  <c r="AJ2363" i="3"/>
  <c r="AJ2364" i="3"/>
  <c r="AJ2365" i="3"/>
  <c r="AJ2366" i="3"/>
  <c r="AJ2367" i="3"/>
  <c r="AJ2368" i="3"/>
  <c r="AJ2369" i="3"/>
  <c r="AJ2370" i="3"/>
  <c r="AJ2371" i="3"/>
  <c r="AJ2372" i="3"/>
  <c r="AJ2373" i="3"/>
  <c r="AJ2374" i="3"/>
  <c r="AJ2375" i="3"/>
  <c r="AJ2376" i="3"/>
  <c r="AJ2377" i="3"/>
  <c r="AJ2378" i="3"/>
  <c r="AJ2379" i="3"/>
  <c r="AJ2380" i="3"/>
  <c r="AJ2381" i="3"/>
  <c r="AJ2382" i="3"/>
  <c r="AJ2383" i="3"/>
  <c r="AJ2384" i="3"/>
  <c r="AJ2385" i="3"/>
  <c r="AJ2386" i="3"/>
  <c r="AJ2387" i="3"/>
  <c r="AJ2388" i="3"/>
  <c r="AJ2389" i="3"/>
  <c r="AJ2390" i="3"/>
  <c r="AJ2391" i="3"/>
  <c r="AJ2392" i="3"/>
  <c r="AJ2393" i="3"/>
  <c r="AJ2394" i="3"/>
  <c r="AJ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223" i="3"/>
  <c r="AI2224" i="3"/>
  <c r="AI2225" i="3"/>
  <c r="AI2226" i="3"/>
  <c r="AI2227" i="3"/>
  <c r="AI2228" i="3"/>
  <c r="AI2229" i="3"/>
  <c r="AI2230" i="3"/>
  <c r="AI2231" i="3"/>
  <c r="AI2232" i="3"/>
  <c r="AI2233" i="3"/>
  <c r="AI2234" i="3"/>
  <c r="AI2235" i="3"/>
  <c r="AI2236" i="3"/>
  <c r="AI2237" i="3"/>
  <c r="AI2238" i="3"/>
  <c r="AI2239" i="3"/>
  <c r="AI2240" i="3"/>
  <c r="AI2241" i="3"/>
  <c r="AI2242" i="3"/>
  <c r="AI2243" i="3"/>
  <c r="AI2244" i="3"/>
  <c r="AI2245" i="3"/>
  <c r="AI2246" i="3"/>
  <c r="AI2247" i="3"/>
  <c r="AI2248" i="3"/>
  <c r="AI2249" i="3"/>
  <c r="AI2250" i="3"/>
  <c r="AI2251" i="3"/>
  <c r="AI2252" i="3"/>
  <c r="AI2253" i="3"/>
  <c r="AI2254" i="3"/>
  <c r="AI2255" i="3"/>
  <c r="AI2256" i="3"/>
  <c r="AI2257" i="3"/>
  <c r="AI2258" i="3"/>
  <c r="AI2259" i="3"/>
  <c r="AI2260" i="3"/>
  <c r="AI2261" i="3"/>
  <c r="AI2262" i="3"/>
  <c r="AI2263" i="3"/>
  <c r="AI2264" i="3"/>
  <c r="AI2265" i="3"/>
  <c r="AI2266" i="3"/>
  <c r="AI2267" i="3"/>
  <c r="AI2268" i="3"/>
  <c r="AI2269" i="3"/>
  <c r="AI2270" i="3"/>
  <c r="AI2271" i="3"/>
  <c r="AI2272" i="3"/>
  <c r="AI2273" i="3"/>
  <c r="AI2274" i="3"/>
  <c r="AI2275" i="3"/>
  <c r="AI2276" i="3"/>
  <c r="AI2277" i="3"/>
  <c r="AI2278" i="3"/>
  <c r="AI2279" i="3"/>
  <c r="AI2280" i="3"/>
  <c r="AI2281" i="3"/>
  <c r="AI2282" i="3"/>
  <c r="AI2283" i="3"/>
  <c r="AI2284" i="3"/>
  <c r="AI2285" i="3"/>
  <c r="AI2286" i="3"/>
  <c r="AI2287" i="3"/>
  <c r="AI2288" i="3"/>
  <c r="AI2289" i="3"/>
  <c r="AI2290" i="3"/>
  <c r="AI2291" i="3"/>
  <c r="AI2292" i="3"/>
  <c r="AI2293" i="3"/>
  <c r="AI2294" i="3"/>
  <c r="AI2295" i="3"/>
  <c r="AI2296" i="3"/>
  <c r="AI2297" i="3"/>
  <c r="AI2298" i="3"/>
  <c r="AI2299" i="3"/>
  <c r="AI2300" i="3"/>
  <c r="AI2301" i="3"/>
  <c r="AI2302" i="3"/>
  <c r="AI2303" i="3"/>
  <c r="AI2304" i="3"/>
  <c r="AI2305" i="3"/>
  <c r="AI2306" i="3"/>
  <c r="AI2307" i="3"/>
  <c r="AI2308" i="3"/>
  <c r="AI2309" i="3"/>
  <c r="AI2310" i="3"/>
  <c r="AI2311" i="3"/>
  <c r="AI2312" i="3"/>
  <c r="AI2313" i="3"/>
  <c r="AI2314" i="3"/>
  <c r="AI2315" i="3"/>
  <c r="AI2316" i="3"/>
  <c r="AI2317" i="3"/>
  <c r="AI2318" i="3"/>
  <c r="AI2319" i="3"/>
  <c r="AI2320" i="3"/>
  <c r="AI2321" i="3"/>
  <c r="AI2322" i="3"/>
  <c r="AI2323" i="3"/>
  <c r="AI2324" i="3"/>
  <c r="AI2325" i="3"/>
  <c r="AI2326" i="3"/>
  <c r="AI2327" i="3"/>
  <c r="AI2328" i="3"/>
  <c r="AI2329" i="3"/>
  <c r="AI2330" i="3"/>
  <c r="AI2331" i="3"/>
  <c r="AI2332" i="3"/>
  <c r="AI2333" i="3"/>
  <c r="AI2334" i="3"/>
  <c r="AI2335" i="3"/>
  <c r="AI2336" i="3"/>
  <c r="AI2337" i="3"/>
  <c r="AI2338" i="3"/>
  <c r="AI2339" i="3"/>
  <c r="AI2340" i="3"/>
  <c r="AI2341" i="3"/>
  <c r="AI2342" i="3"/>
  <c r="AI2343" i="3"/>
  <c r="AI2344" i="3"/>
  <c r="AI2345" i="3"/>
  <c r="AI2346" i="3"/>
  <c r="AI2347" i="3"/>
  <c r="AI2348" i="3"/>
  <c r="AI2349" i="3"/>
  <c r="AI2350" i="3"/>
  <c r="AI2351" i="3"/>
  <c r="AI2352" i="3"/>
  <c r="AI2353" i="3"/>
  <c r="AI2354" i="3"/>
  <c r="AI2355" i="3"/>
  <c r="AI2356" i="3"/>
  <c r="AI2357" i="3"/>
  <c r="AI2358" i="3"/>
  <c r="AI2359" i="3"/>
  <c r="AI2360" i="3"/>
  <c r="AI2361" i="3"/>
  <c r="AI2362" i="3"/>
  <c r="AI2363" i="3"/>
  <c r="AI2364" i="3"/>
  <c r="AI2365" i="3"/>
  <c r="AI2366" i="3"/>
  <c r="AI2367" i="3"/>
  <c r="AI2368" i="3"/>
  <c r="AI2369" i="3"/>
  <c r="AI2370" i="3"/>
  <c r="AI2371" i="3"/>
  <c r="AI2372" i="3"/>
  <c r="AI2373" i="3"/>
  <c r="AI2374" i="3"/>
  <c r="AI2375" i="3"/>
  <c r="AI2376" i="3"/>
  <c r="AI2377" i="3"/>
  <c r="AI2378" i="3"/>
  <c r="AI2379" i="3"/>
  <c r="AI2380" i="3"/>
  <c r="AI2381" i="3"/>
  <c r="AI2382" i="3"/>
  <c r="AI2383" i="3"/>
  <c r="AI2384" i="3"/>
  <c r="AI2385" i="3"/>
  <c r="AI2386" i="3"/>
  <c r="AI2387" i="3"/>
  <c r="AI2388" i="3"/>
  <c r="AI2389" i="3"/>
  <c r="AI2390" i="3"/>
  <c r="AI2391" i="3"/>
  <c r="AI2392" i="3"/>
  <c r="AI2393" i="3"/>
  <c r="AI2394" i="3"/>
  <c r="AI10" i="3"/>
  <c r="T132" i="9" l="1"/>
  <c r="T128" i="9"/>
  <c r="T124" i="9"/>
  <c r="T120" i="9"/>
  <c r="U113" i="9"/>
  <c r="V85" i="9"/>
  <c r="U43" i="9"/>
  <c r="T131" i="9"/>
  <c r="T127" i="9"/>
  <c r="T123" i="9"/>
  <c r="T119" i="9"/>
  <c r="U109" i="9"/>
  <c r="U75" i="9"/>
  <c r="T130" i="9"/>
  <c r="T126" i="9"/>
  <c r="T122" i="9"/>
  <c r="T118" i="9"/>
  <c r="V101" i="9"/>
  <c r="V23" i="9"/>
  <c r="V10" i="9"/>
  <c r="T129" i="9"/>
  <c r="T125" i="9"/>
  <c r="T121" i="9"/>
  <c r="T117" i="9"/>
  <c r="V93" i="9"/>
  <c r="V55" i="9"/>
  <c r="U11" i="9"/>
  <c r="AH10" i="3"/>
  <c r="D18" i="9"/>
  <c r="W127" i="9"/>
  <c r="U116" i="9"/>
  <c r="U112" i="9"/>
  <c r="T108" i="9"/>
  <c r="T100" i="9"/>
  <c r="T92" i="9"/>
  <c r="U82" i="9"/>
  <c r="V62" i="9"/>
  <c r="U50" i="9"/>
  <c r="V30" i="9"/>
  <c r="U18" i="9"/>
  <c r="V132" i="9"/>
  <c r="W132" i="9" s="1"/>
  <c r="AK517" i="3" s="1"/>
  <c r="AO517" i="3" s="1"/>
  <c r="V131" i="9"/>
  <c r="W131" i="9" s="1"/>
  <c r="V130" i="9"/>
  <c r="W130" i="9" s="1"/>
  <c r="V129" i="9"/>
  <c r="W129" i="9" s="1"/>
  <c r="AK2002" i="3" s="1"/>
  <c r="AO2002" i="3" s="1"/>
  <c r="V128" i="9"/>
  <c r="W128" i="9" s="1"/>
  <c r="AK1887" i="3" s="1"/>
  <c r="AO1887" i="3" s="1"/>
  <c r="V127" i="9"/>
  <c r="V126" i="9"/>
  <c r="W126" i="9" s="1"/>
  <c r="V125" i="9"/>
  <c r="W125" i="9" s="1"/>
  <c r="V124" i="9"/>
  <c r="W124" i="9" s="1"/>
  <c r="V123" i="9"/>
  <c r="W123" i="9" s="1"/>
  <c r="V122" i="9"/>
  <c r="W122" i="9" s="1"/>
  <c r="V121" i="9"/>
  <c r="W121" i="9" s="1"/>
  <c r="V120" i="9"/>
  <c r="W120" i="9" s="1"/>
  <c r="AK2213" i="3" s="1"/>
  <c r="AO2213" i="3" s="1"/>
  <c r="V119" i="9"/>
  <c r="W119" i="9" s="1"/>
  <c r="V118" i="9"/>
  <c r="W118" i="9" s="1"/>
  <c r="AK1458" i="3" s="1"/>
  <c r="AO1458" i="3" s="1"/>
  <c r="V117" i="9"/>
  <c r="W117" i="9" s="1"/>
  <c r="AK1705" i="3" s="1"/>
  <c r="AO1705" i="3" s="1"/>
  <c r="U115" i="9"/>
  <c r="U111" i="9"/>
  <c r="V105" i="9"/>
  <c r="V97" i="9"/>
  <c r="V89" i="9"/>
  <c r="V71" i="9"/>
  <c r="U59" i="9"/>
  <c r="V39" i="9"/>
  <c r="U27" i="9"/>
  <c r="U114" i="9"/>
  <c r="U110" i="9"/>
  <c r="T104" i="9"/>
  <c r="T96" i="9"/>
  <c r="T88" i="9"/>
  <c r="V78" i="9"/>
  <c r="U66" i="9"/>
  <c r="V46" i="9"/>
  <c r="U34" i="9"/>
  <c r="V14" i="9"/>
  <c r="AG2346" i="3"/>
  <c r="AG2345" i="3"/>
  <c r="AG2344" i="3"/>
  <c r="AG2343" i="3"/>
  <c r="AG2342" i="3"/>
  <c r="AG2341" i="3"/>
  <c r="AG2340" i="3"/>
  <c r="AG2339" i="3"/>
  <c r="AG2338" i="3"/>
  <c r="AG2337" i="3"/>
  <c r="AG2336" i="3"/>
  <c r="AG2335" i="3"/>
  <c r="AG2334" i="3"/>
  <c r="AG2333" i="3"/>
  <c r="AG2332" i="3"/>
  <c r="AG2331" i="3"/>
  <c r="AG2330" i="3"/>
  <c r="AG2329" i="3"/>
  <c r="AG2328" i="3"/>
  <c r="AG2327" i="3"/>
  <c r="AG2326" i="3"/>
  <c r="AG2325" i="3"/>
  <c r="AG2324" i="3"/>
  <c r="AG2323" i="3"/>
  <c r="AG2322" i="3"/>
  <c r="AG2321" i="3"/>
  <c r="AG2320" i="3"/>
  <c r="AG2319" i="3"/>
  <c r="AG2318" i="3"/>
  <c r="AG2317" i="3"/>
  <c r="AG2316" i="3"/>
  <c r="AG2315" i="3"/>
  <c r="AG2314" i="3"/>
  <c r="AG2313" i="3"/>
  <c r="AG2312" i="3"/>
  <c r="AG2311" i="3"/>
  <c r="AG2310" i="3"/>
  <c r="AG2309" i="3"/>
  <c r="AG2308" i="3"/>
  <c r="AG2307" i="3"/>
  <c r="AG2306" i="3"/>
  <c r="AG2305" i="3"/>
  <c r="AG2304" i="3"/>
  <c r="AG2303" i="3"/>
  <c r="AG2302" i="3"/>
  <c r="AG2301" i="3"/>
  <c r="AG2300" i="3"/>
  <c r="AG2299" i="3"/>
  <c r="AG2298" i="3"/>
  <c r="AG2297" i="3"/>
  <c r="AG2296" i="3"/>
  <c r="AG2295" i="3"/>
  <c r="AG2294" i="3"/>
  <c r="AG2293" i="3"/>
  <c r="AG2292" i="3"/>
  <c r="AG2291" i="3"/>
  <c r="AG2290" i="3"/>
  <c r="AG2289" i="3"/>
  <c r="AG2288" i="3"/>
  <c r="AG2287" i="3"/>
  <c r="AG2286" i="3"/>
  <c r="AG2285" i="3"/>
  <c r="AG2284" i="3"/>
  <c r="AG2283" i="3"/>
  <c r="AG2282" i="3"/>
  <c r="AG2281" i="3"/>
  <c r="AG2280" i="3"/>
  <c r="AG2279" i="3"/>
  <c r="AG2278" i="3"/>
  <c r="AG2277" i="3"/>
  <c r="AG2276" i="3"/>
  <c r="AG2275" i="3"/>
  <c r="AG2274" i="3"/>
  <c r="AG2273" i="3"/>
  <c r="AG2272" i="3"/>
  <c r="AG2271" i="3"/>
  <c r="AG2270" i="3"/>
  <c r="AG2269" i="3"/>
  <c r="AG2268" i="3"/>
  <c r="AG2267" i="3"/>
  <c r="AG2266" i="3"/>
  <c r="AG2265" i="3"/>
  <c r="AG2264" i="3"/>
  <c r="AG2263" i="3"/>
  <c r="AG2262" i="3"/>
  <c r="AG2261" i="3"/>
  <c r="AG2260" i="3"/>
  <c r="AG2259" i="3"/>
  <c r="AG2258" i="3"/>
  <c r="AG2257" i="3"/>
  <c r="AG2256" i="3"/>
  <c r="AG2255" i="3"/>
  <c r="AG2254" i="3"/>
  <c r="AG2253" i="3"/>
  <c r="AG2252" i="3"/>
  <c r="AG2251" i="3"/>
  <c r="AG2250" i="3"/>
  <c r="AG2249" i="3"/>
  <c r="AG2248" i="3"/>
  <c r="AG2247" i="3"/>
  <c r="AG2246" i="3"/>
  <c r="AG2245" i="3"/>
  <c r="AG2244" i="3"/>
  <c r="AG2243" i="3"/>
  <c r="AG2242" i="3"/>
  <c r="AG2241" i="3"/>
  <c r="AG2240" i="3"/>
  <c r="AG2239" i="3"/>
  <c r="AG2238" i="3"/>
  <c r="AG2237" i="3"/>
  <c r="AG2236" i="3"/>
  <c r="AG2235" i="3"/>
  <c r="AG2234" i="3"/>
  <c r="AG2233" i="3"/>
  <c r="AG2232" i="3"/>
  <c r="AG2231" i="3"/>
  <c r="AG2230" i="3"/>
  <c r="AG2229" i="3"/>
  <c r="AG2228" i="3"/>
  <c r="AG2227" i="3"/>
  <c r="AG2226" i="3"/>
  <c r="AG2225" i="3"/>
  <c r="AG2224" i="3"/>
  <c r="AG2223" i="3"/>
  <c r="AG2222" i="3"/>
  <c r="AG2221" i="3"/>
  <c r="AG2220" i="3"/>
  <c r="AG2219" i="3"/>
  <c r="AG2218" i="3"/>
  <c r="AG2217" i="3"/>
  <c r="AG2216" i="3"/>
  <c r="AG2215" i="3"/>
  <c r="AG2214" i="3"/>
  <c r="AG2213" i="3"/>
  <c r="AG2212" i="3"/>
  <c r="AG2211" i="3"/>
  <c r="AG2210" i="3"/>
  <c r="AG2209" i="3"/>
  <c r="AG2208" i="3"/>
  <c r="AG2207" i="3"/>
  <c r="AG2206" i="3"/>
  <c r="AG2205" i="3"/>
  <c r="AG2204" i="3"/>
  <c r="AG2203" i="3"/>
  <c r="AG2202" i="3"/>
  <c r="AG2201" i="3"/>
  <c r="AG2200" i="3"/>
  <c r="AG2199" i="3"/>
  <c r="AG2198" i="3"/>
  <c r="AG2197" i="3"/>
  <c r="AG2196" i="3"/>
  <c r="AG2195" i="3"/>
  <c r="AG2194" i="3"/>
  <c r="AG2193" i="3"/>
  <c r="AG2192" i="3"/>
  <c r="AG2191" i="3"/>
  <c r="AG2190" i="3"/>
  <c r="AG2189" i="3"/>
  <c r="AG2188" i="3"/>
  <c r="AG2187" i="3"/>
  <c r="AG2186" i="3"/>
  <c r="AG2185" i="3"/>
  <c r="AG2184" i="3"/>
  <c r="AG2183" i="3"/>
  <c r="AG2182" i="3"/>
  <c r="AG2181" i="3"/>
  <c r="AG2180" i="3"/>
  <c r="AG2179" i="3"/>
  <c r="AG2178" i="3"/>
  <c r="AG2177" i="3"/>
  <c r="AG2176" i="3"/>
  <c r="AG2175" i="3"/>
  <c r="AG2174" i="3"/>
  <c r="AG2173" i="3"/>
  <c r="AG2172" i="3"/>
  <c r="AG2171" i="3"/>
  <c r="AG2170" i="3"/>
  <c r="AG2169" i="3"/>
  <c r="AG2168" i="3"/>
  <c r="AG2167" i="3"/>
  <c r="AG2166" i="3"/>
  <c r="AG2165" i="3"/>
  <c r="AG2164" i="3"/>
  <c r="AG2163" i="3"/>
  <c r="AG2162" i="3"/>
  <c r="AG2161" i="3"/>
  <c r="AG2160" i="3"/>
  <c r="AG2159" i="3"/>
  <c r="AG2158" i="3"/>
  <c r="AG2157" i="3"/>
  <c r="AG2156" i="3"/>
  <c r="AG2155" i="3"/>
  <c r="AG2154" i="3"/>
  <c r="AG2153" i="3"/>
  <c r="AG2152" i="3"/>
  <c r="AG2151" i="3"/>
  <c r="AG2150" i="3"/>
  <c r="AG2149" i="3"/>
  <c r="AG2148" i="3"/>
  <c r="AG2147" i="3"/>
  <c r="AG2146" i="3"/>
  <c r="AG2145" i="3"/>
  <c r="AG2144" i="3"/>
  <c r="AG2143" i="3"/>
  <c r="AG2142" i="3"/>
  <c r="AG2141" i="3"/>
  <c r="AG2140" i="3"/>
  <c r="AG2139" i="3"/>
  <c r="AG2138" i="3"/>
  <c r="AG2137" i="3"/>
  <c r="AG2136" i="3"/>
  <c r="AG2135" i="3"/>
  <c r="AG2134" i="3"/>
  <c r="AG2133" i="3"/>
  <c r="AG2132" i="3"/>
  <c r="AG2131" i="3"/>
  <c r="AG2130" i="3"/>
  <c r="AG2129" i="3"/>
  <c r="AG2128" i="3"/>
  <c r="AG2127" i="3"/>
  <c r="AG2126" i="3"/>
  <c r="AG2125" i="3"/>
  <c r="AG2124" i="3"/>
  <c r="AG2123" i="3"/>
  <c r="AG2122" i="3"/>
  <c r="AG2121" i="3"/>
  <c r="AG2120" i="3"/>
  <c r="AG2119" i="3"/>
  <c r="AG2118" i="3"/>
  <c r="AG2117" i="3"/>
  <c r="AG2116" i="3"/>
  <c r="AG2115" i="3"/>
  <c r="AG2114" i="3"/>
  <c r="AG2113" i="3"/>
  <c r="AG2112" i="3"/>
  <c r="AG2111" i="3"/>
  <c r="AG2110" i="3"/>
  <c r="AG2109" i="3"/>
  <c r="AG2108" i="3"/>
  <c r="AG2107" i="3"/>
  <c r="AG2106" i="3"/>
  <c r="AG2105" i="3"/>
  <c r="AG2104" i="3"/>
  <c r="AG2103" i="3"/>
  <c r="AG2102" i="3"/>
  <c r="AG2101" i="3"/>
  <c r="AG2100" i="3"/>
  <c r="AG2099" i="3"/>
  <c r="AG2098" i="3"/>
  <c r="AG2097" i="3"/>
  <c r="AG2096" i="3"/>
  <c r="AG2095" i="3"/>
  <c r="AG2094" i="3"/>
  <c r="AG2093" i="3"/>
  <c r="AG2092" i="3"/>
  <c r="AG2091" i="3"/>
  <c r="AG2090" i="3"/>
  <c r="AG2089" i="3"/>
  <c r="AG2088" i="3"/>
  <c r="AG2087" i="3"/>
  <c r="AG2086" i="3"/>
  <c r="AG2085" i="3"/>
  <c r="AG2084" i="3"/>
  <c r="AG2083" i="3"/>
  <c r="AG2082" i="3"/>
  <c r="AG2081" i="3"/>
  <c r="AG2080" i="3"/>
  <c r="AG2079" i="3"/>
  <c r="AG2078" i="3"/>
  <c r="AG2077" i="3"/>
  <c r="AG2076" i="3"/>
  <c r="AG2075" i="3"/>
  <c r="AG2074" i="3"/>
  <c r="AG2073" i="3"/>
  <c r="AG2072" i="3"/>
  <c r="AG2071" i="3"/>
  <c r="AG2070" i="3"/>
  <c r="AG2069" i="3"/>
  <c r="AG2068" i="3"/>
  <c r="AG2067" i="3"/>
  <c r="AG2066" i="3"/>
  <c r="AG2065" i="3"/>
  <c r="AG2064" i="3"/>
  <c r="AG2063" i="3"/>
  <c r="AG2062" i="3"/>
  <c r="AG2061" i="3"/>
  <c r="AG2060" i="3"/>
  <c r="AG2059" i="3"/>
  <c r="AG2058" i="3"/>
  <c r="AG2057" i="3"/>
  <c r="AG2056" i="3"/>
  <c r="AG2055" i="3"/>
  <c r="AG2054" i="3"/>
  <c r="AG2053" i="3"/>
  <c r="AG2052" i="3"/>
  <c r="AG2051" i="3"/>
  <c r="AG2050" i="3"/>
  <c r="AG2049" i="3"/>
  <c r="AG2048" i="3"/>
  <c r="AG2047" i="3"/>
  <c r="AG2046" i="3"/>
  <c r="AG2045" i="3"/>
  <c r="AG2044" i="3"/>
  <c r="AG2043" i="3"/>
  <c r="AG2042" i="3"/>
  <c r="AG2041" i="3"/>
  <c r="AG2040" i="3"/>
  <c r="AG2039" i="3"/>
  <c r="AG2038" i="3"/>
  <c r="AG2037" i="3"/>
  <c r="AG2036" i="3"/>
  <c r="AG2035" i="3"/>
  <c r="AG2034" i="3"/>
  <c r="AG2033" i="3"/>
  <c r="AG2032" i="3"/>
  <c r="AG2031" i="3"/>
  <c r="AG2030" i="3"/>
  <c r="AG2029" i="3"/>
  <c r="AG2028" i="3"/>
  <c r="AG2027" i="3"/>
  <c r="AG2026" i="3"/>
  <c r="AG2025" i="3"/>
  <c r="AG2024" i="3"/>
  <c r="AG2023" i="3"/>
  <c r="AG2022" i="3"/>
  <c r="AG2021" i="3"/>
  <c r="AG2020" i="3"/>
  <c r="AG2019" i="3"/>
  <c r="AG2018" i="3"/>
  <c r="AG2017" i="3"/>
  <c r="AG2016" i="3"/>
  <c r="AG2015" i="3"/>
  <c r="AG2014" i="3"/>
  <c r="AG2013" i="3"/>
  <c r="AG2012" i="3"/>
  <c r="AG2011" i="3"/>
  <c r="AG2010" i="3"/>
  <c r="AG2009" i="3"/>
  <c r="AG2008" i="3"/>
  <c r="AG2007" i="3"/>
  <c r="AG2006" i="3"/>
  <c r="AG2005" i="3"/>
  <c r="AG2004" i="3"/>
  <c r="AG2003" i="3"/>
  <c r="AG2002" i="3"/>
  <c r="AG2001" i="3"/>
  <c r="AG2000" i="3"/>
  <c r="AG1999" i="3"/>
  <c r="AG1998" i="3"/>
  <c r="AG1997" i="3"/>
  <c r="AG1996" i="3"/>
  <c r="AG1995" i="3"/>
  <c r="AG1994" i="3"/>
  <c r="AG1993" i="3"/>
  <c r="AG1992" i="3"/>
  <c r="AG1991" i="3"/>
  <c r="AG1990" i="3"/>
  <c r="AG1989" i="3"/>
  <c r="AG1988" i="3"/>
  <c r="AG1987" i="3"/>
  <c r="AG1986" i="3"/>
  <c r="AG1985" i="3"/>
  <c r="AG1984" i="3"/>
  <c r="AG1983" i="3"/>
  <c r="AG1982" i="3"/>
  <c r="AG1981" i="3"/>
  <c r="AG1980" i="3"/>
  <c r="AG1979" i="3"/>
  <c r="AG1978" i="3"/>
  <c r="AG1977" i="3"/>
  <c r="AG1976" i="3"/>
  <c r="AG1975" i="3"/>
  <c r="AG1974" i="3"/>
  <c r="AG1973" i="3"/>
  <c r="AG1972" i="3"/>
  <c r="AG1971" i="3"/>
  <c r="AG1970" i="3"/>
  <c r="AG1969" i="3"/>
  <c r="AG1968" i="3"/>
  <c r="AG1967" i="3"/>
  <c r="AG1966" i="3"/>
  <c r="AG1965" i="3"/>
  <c r="AG1964" i="3"/>
  <c r="AG1963" i="3"/>
  <c r="AG1962" i="3"/>
  <c r="AG1961" i="3"/>
  <c r="AG1960" i="3"/>
  <c r="AG1959" i="3"/>
  <c r="AG1958" i="3"/>
  <c r="AG1957" i="3"/>
  <c r="AG1956" i="3"/>
  <c r="AG1955" i="3"/>
  <c r="AG1954" i="3"/>
  <c r="AG1953" i="3"/>
  <c r="AG1952" i="3"/>
  <c r="AG1951" i="3"/>
  <c r="AG1950" i="3"/>
  <c r="AG1949" i="3"/>
  <c r="AG1948" i="3"/>
  <c r="AG1947" i="3"/>
  <c r="AG1946" i="3"/>
  <c r="AG1945" i="3"/>
  <c r="AG1944" i="3"/>
  <c r="AG1943" i="3"/>
  <c r="AG1942" i="3"/>
  <c r="AG1941" i="3"/>
  <c r="AG1940" i="3"/>
  <c r="AG1939" i="3"/>
  <c r="AG1938" i="3"/>
  <c r="AG1937" i="3"/>
  <c r="AG1936" i="3"/>
  <c r="AG1935" i="3"/>
  <c r="AG1934" i="3"/>
  <c r="AG1933" i="3"/>
  <c r="AG1932" i="3"/>
  <c r="AG1931" i="3"/>
  <c r="AG1930" i="3"/>
  <c r="AG1929" i="3"/>
  <c r="AG1928" i="3"/>
  <c r="AG1927" i="3"/>
  <c r="AG1926" i="3"/>
  <c r="AG1925" i="3"/>
  <c r="AG1924" i="3"/>
  <c r="AG1923" i="3"/>
  <c r="AG1922" i="3"/>
  <c r="AG1921" i="3"/>
  <c r="AG1920" i="3"/>
  <c r="AG1919" i="3"/>
  <c r="AG1918" i="3"/>
  <c r="AG1917" i="3"/>
  <c r="AG1916" i="3"/>
  <c r="AG1915" i="3"/>
  <c r="AG1914" i="3"/>
  <c r="AG1913" i="3"/>
  <c r="AG1912" i="3"/>
  <c r="AG1911" i="3"/>
  <c r="AG1910" i="3"/>
  <c r="AG1909" i="3"/>
  <c r="AG1908" i="3"/>
  <c r="AG1907" i="3"/>
  <c r="AG1906" i="3"/>
  <c r="AG1905" i="3"/>
  <c r="AG1904" i="3"/>
  <c r="AG1903" i="3"/>
  <c r="AG1902" i="3"/>
  <c r="AG1901" i="3"/>
  <c r="AG1900" i="3"/>
  <c r="AG1899" i="3"/>
  <c r="AG1898" i="3"/>
  <c r="AG1897" i="3"/>
  <c r="AG1896" i="3"/>
  <c r="AG1895" i="3"/>
  <c r="AG1894" i="3"/>
  <c r="AG1893" i="3"/>
  <c r="AG1892" i="3"/>
  <c r="AG1891" i="3"/>
  <c r="AG1890" i="3"/>
  <c r="AG1889" i="3"/>
  <c r="AG1888" i="3"/>
  <c r="AG1887" i="3"/>
  <c r="AG1886" i="3"/>
  <c r="AG1885" i="3"/>
  <c r="AG1884" i="3"/>
  <c r="AG1883" i="3"/>
  <c r="AG1882" i="3"/>
  <c r="AG1881" i="3"/>
  <c r="AG1880" i="3"/>
  <c r="AG1879" i="3"/>
  <c r="AG1878" i="3"/>
  <c r="AG1877" i="3"/>
  <c r="AG1876" i="3"/>
  <c r="AG1875" i="3"/>
  <c r="AG1874" i="3"/>
  <c r="AG1873" i="3"/>
  <c r="AG1872" i="3"/>
  <c r="AG1871" i="3"/>
  <c r="AG1870" i="3"/>
  <c r="AG1869" i="3"/>
  <c r="AG1868" i="3"/>
  <c r="AG1867" i="3"/>
  <c r="AG1866" i="3"/>
  <c r="AG1865" i="3"/>
  <c r="AG1864" i="3"/>
  <c r="AG1863" i="3"/>
  <c r="AG1862" i="3"/>
  <c r="AG1861" i="3"/>
  <c r="AG1860" i="3"/>
  <c r="AG1859" i="3"/>
  <c r="AG1858" i="3"/>
  <c r="AG1857" i="3"/>
  <c r="AG1856" i="3"/>
  <c r="AG1855" i="3"/>
  <c r="AG1854" i="3"/>
  <c r="AG1853" i="3"/>
  <c r="AG1852" i="3"/>
  <c r="AG1851" i="3"/>
  <c r="AG1850" i="3"/>
  <c r="AG1849" i="3"/>
  <c r="AG1848" i="3"/>
  <c r="AG1847" i="3"/>
  <c r="AG1846" i="3"/>
  <c r="AG1845" i="3"/>
  <c r="AG1844" i="3"/>
  <c r="AG1843" i="3"/>
  <c r="AG1842" i="3"/>
  <c r="AG1841" i="3"/>
  <c r="AG1840" i="3"/>
  <c r="AG1839" i="3"/>
  <c r="AG1838" i="3"/>
  <c r="AG1837" i="3"/>
  <c r="AG1836" i="3"/>
  <c r="AG1835" i="3"/>
  <c r="AG1834" i="3"/>
  <c r="AG1833" i="3"/>
  <c r="AG1832" i="3"/>
  <c r="AG1831" i="3"/>
  <c r="AG1830" i="3"/>
  <c r="AG1829" i="3"/>
  <c r="AG1828" i="3"/>
  <c r="AG1827" i="3"/>
  <c r="AG1826" i="3"/>
  <c r="AG1825" i="3"/>
  <c r="AG1824" i="3"/>
  <c r="AG1823" i="3"/>
  <c r="AG1822" i="3"/>
  <c r="AG1821" i="3"/>
  <c r="AG1820" i="3"/>
  <c r="AG1819" i="3"/>
  <c r="AG1818" i="3"/>
  <c r="AG1817" i="3"/>
  <c r="AG1816" i="3"/>
  <c r="AG1815" i="3"/>
  <c r="AG1814" i="3"/>
  <c r="AG1813" i="3"/>
  <c r="AG1812" i="3"/>
  <c r="AG1811" i="3"/>
  <c r="AG1810" i="3"/>
  <c r="AG1809" i="3"/>
  <c r="AG1808" i="3"/>
  <c r="AG1807" i="3"/>
  <c r="AG1806" i="3"/>
  <c r="AG1805" i="3"/>
  <c r="AG1804" i="3"/>
  <c r="AG1803" i="3"/>
  <c r="AG1802" i="3"/>
  <c r="AG1801" i="3"/>
  <c r="AG1800" i="3"/>
  <c r="AG1799" i="3"/>
  <c r="AG1798" i="3"/>
  <c r="AG1797" i="3"/>
  <c r="AG1796" i="3"/>
  <c r="AG1795" i="3"/>
  <c r="AG1794" i="3"/>
  <c r="AG1793" i="3"/>
  <c r="AG1792" i="3"/>
  <c r="AG1791" i="3"/>
  <c r="AG1790" i="3"/>
  <c r="AG1789" i="3"/>
  <c r="AG1788" i="3"/>
  <c r="AG1787" i="3"/>
  <c r="AG1786" i="3"/>
  <c r="AG1785" i="3"/>
  <c r="AG1784" i="3"/>
  <c r="AG1783" i="3"/>
  <c r="AG1782" i="3"/>
  <c r="AG1781" i="3"/>
  <c r="AG1780" i="3"/>
  <c r="AG1779" i="3"/>
  <c r="AG1778" i="3"/>
  <c r="AG1777" i="3"/>
  <c r="AG1776" i="3"/>
  <c r="AG1775" i="3"/>
  <c r="AG1774" i="3"/>
  <c r="AG1773" i="3"/>
  <c r="AG1772" i="3"/>
  <c r="AG1771" i="3"/>
  <c r="AG1770" i="3"/>
  <c r="AG1769" i="3"/>
  <c r="AG1768" i="3"/>
  <c r="AG1767" i="3"/>
  <c r="AG1766" i="3"/>
  <c r="AG1765" i="3"/>
  <c r="AG1764" i="3"/>
  <c r="AG1763" i="3"/>
  <c r="AG1762" i="3"/>
  <c r="AG1761" i="3"/>
  <c r="AG1760" i="3"/>
  <c r="AG1759" i="3"/>
  <c r="AG1758" i="3"/>
  <c r="AG1757" i="3"/>
  <c r="AG1756" i="3"/>
  <c r="AG1755" i="3"/>
  <c r="AG1754" i="3"/>
  <c r="AG1753" i="3"/>
  <c r="AG1752" i="3"/>
  <c r="AG1751" i="3"/>
  <c r="AG1750" i="3"/>
  <c r="AG1749" i="3"/>
  <c r="AG1748" i="3"/>
  <c r="AG1747" i="3"/>
  <c r="AG1746" i="3"/>
  <c r="AG1745" i="3"/>
  <c r="AG1744" i="3"/>
  <c r="AG1743" i="3"/>
  <c r="AG1742" i="3"/>
  <c r="AG1741" i="3"/>
  <c r="AG1740" i="3"/>
  <c r="AG1739" i="3"/>
  <c r="AG1738" i="3"/>
  <c r="AG1737" i="3"/>
  <c r="AG1736" i="3"/>
  <c r="AG1735" i="3"/>
  <c r="AG1734" i="3"/>
  <c r="AG1733" i="3"/>
  <c r="AG1732" i="3"/>
  <c r="AG1731" i="3"/>
  <c r="AG1730" i="3"/>
  <c r="AG1729" i="3"/>
  <c r="AG1728" i="3"/>
  <c r="AG1727" i="3"/>
  <c r="AG1726" i="3"/>
  <c r="AG1725" i="3"/>
  <c r="AG1724" i="3"/>
  <c r="AG1723" i="3"/>
  <c r="AG1722" i="3"/>
  <c r="AG1721" i="3"/>
  <c r="AG1720" i="3"/>
  <c r="AG1719" i="3"/>
  <c r="AG1718" i="3"/>
  <c r="AG1717" i="3"/>
  <c r="AG1716" i="3"/>
  <c r="AG1715" i="3"/>
  <c r="AG1714" i="3"/>
  <c r="AG1713" i="3"/>
  <c r="AG1712" i="3"/>
  <c r="AG1711" i="3"/>
  <c r="AG1710" i="3"/>
  <c r="AG1709" i="3"/>
  <c r="AG1708" i="3"/>
  <c r="AG1707" i="3"/>
  <c r="AG1706" i="3"/>
  <c r="AG1705" i="3"/>
  <c r="AG1704" i="3"/>
  <c r="AG1703" i="3"/>
  <c r="AG1702" i="3"/>
  <c r="AG1701" i="3"/>
  <c r="AG1700" i="3"/>
  <c r="AG1699" i="3"/>
  <c r="AG1698" i="3"/>
  <c r="AG1697" i="3"/>
  <c r="AG1696" i="3"/>
  <c r="AG1695" i="3"/>
  <c r="AG1694" i="3"/>
  <c r="AG1693" i="3"/>
  <c r="AG1692" i="3"/>
  <c r="AG1691" i="3"/>
  <c r="AG1690" i="3"/>
  <c r="AG1689" i="3"/>
  <c r="AG1688" i="3"/>
  <c r="AG1687" i="3"/>
  <c r="AG1686" i="3"/>
  <c r="AG1685" i="3"/>
  <c r="AG1684" i="3"/>
  <c r="AG1683" i="3"/>
  <c r="AG1682" i="3"/>
  <c r="AG1681" i="3"/>
  <c r="AG1680" i="3"/>
  <c r="AG1679" i="3"/>
  <c r="AG1678" i="3"/>
  <c r="AG1677" i="3"/>
  <c r="AG1676" i="3"/>
  <c r="AG1675" i="3"/>
  <c r="AG1674" i="3"/>
  <c r="AG1673" i="3"/>
  <c r="AG1672" i="3"/>
  <c r="AG1671" i="3"/>
  <c r="AG1670" i="3"/>
  <c r="AG1669" i="3"/>
  <c r="AG1668" i="3"/>
  <c r="AG1667" i="3"/>
  <c r="AG1666" i="3"/>
  <c r="AG1665" i="3"/>
  <c r="AG1664" i="3"/>
  <c r="AG1663" i="3"/>
  <c r="AG1662" i="3"/>
  <c r="AG1661" i="3"/>
  <c r="AG1660" i="3"/>
  <c r="AG1659" i="3"/>
  <c r="AG1658" i="3"/>
  <c r="AG1657" i="3"/>
  <c r="AG1656" i="3"/>
  <c r="AG1655" i="3"/>
  <c r="AG1654" i="3"/>
  <c r="AG1653" i="3"/>
  <c r="AG1652" i="3"/>
  <c r="AG1651" i="3"/>
  <c r="AG1650" i="3"/>
  <c r="AG1649" i="3"/>
  <c r="AG1648" i="3"/>
  <c r="AG1647" i="3"/>
  <c r="AG1646" i="3"/>
  <c r="AG1645" i="3"/>
  <c r="AG1644" i="3"/>
  <c r="AG1643" i="3"/>
  <c r="AG1642" i="3"/>
  <c r="AG1641" i="3"/>
  <c r="AG1640" i="3"/>
  <c r="AG1639" i="3"/>
  <c r="AG1638" i="3"/>
  <c r="AG1637" i="3"/>
  <c r="AG1636" i="3"/>
  <c r="AG1635" i="3"/>
  <c r="AG1634" i="3"/>
  <c r="AG1633" i="3"/>
  <c r="AG1632" i="3"/>
  <c r="AG1631" i="3"/>
  <c r="AG1630" i="3"/>
  <c r="AG1629" i="3"/>
  <c r="AG1628" i="3"/>
  <c r="AG1627" i="3"/>
  <c r="AG1626" i="3"/>
  <c r="AG1625" i="3"/>
  <c r="AG1624" i="3"/>
  <c r="AG1623" i="3"/>
  <c r="AG1622" i="3"/>
  <c r="AG1621" i="3"/>
  <c r="AG1620" i="3"/>
  <c r="AG1619" i="3"/>
  <c r="AG1618" i="3"/>
  <c r="AG1617" i="3"/>
  <c r="AG1616" i="3"/>
  <c r="AG1615" i="3"/>
  <c r="AG1614" i="3"/>
  <c r="AG1613" i="3"/>
  <c r="AG1612" i="3"/>
  <c r="AG1611" i="3"/>
  <c r="AG1610" i="3"/>
  <c r="AG1609" i="3"/>
  <c r="AG1608" i="3"/>
  <c r="AG1607" i="3"/>
  <c r="AG1606" i="3"/>
  <c r="AG1605" i="3"/>
  <c r="AG1604" i="3"/>
  <c r="AG1603" i="3"/>
  <c r="AG1602" i="3"/>
  <c r="AG1601" i="3"/>
  <c r="AG1600" i="3"/>
  <c r="AG1599" i="3"/>
  <c r="AG1598" i="3"/>
  <c r="AG1597" i="3"/>
  <c r="AG1596" i="3"/>
  <c r="AG1595" i="3"/>
  <c r="AG1594" i="3"/>
  <c r="AG1593" i="3"/>
  <c r="AG1592" i="3"/>
  <c r="AG1591" i="3"/>
  <c r="AG1590" i="3"/>
  <c r="AG1589" i="3"/>
  <c r="AG1588" i="3"/>
  <c r="AG1587" i="3"/>
  <c r="AG1586" i="3"/>
  <c r="AG1585" i="3"/>
  <c r="AG1584" i="3"/>
  <c r="AG1583" i="3"/>
  <c r="AG1582" i="3"/>
  <c r="AG1581" i="3"/>
  <c r="AG1580" i="3"/>
  <c r="AG1579" i="3"/>
  <c r="AG1578" i="3"/>
  <c r="AG1577" i="3"/>
  <c r="AG1576" i="3"/>
  <c r="AG1575" i="3"/>
  <c r="AG1574" i="3"/>
  <c r="AG1573" i="3"/>
  <c r="AG1572" i="3"/>
  <c r="AG1571" i="3"/>
  <c r="AG1570" i="3"/>
  <c r="AG1569" i="3"/>
  <c r="AG1568" i="3"/>
  <c r="AG1567" i="3"/>
  <c r="AG1566" i="3"/>
  <c r="AG1565" i="3"/>
  <c r="AG1564" i="3"/>
  <c r="AG1563" i="3"/>
  <c r="AG1562" i="3"/>
  <c r="AG1561" i="3"/>
  <c r="AG1560" i="3"/>
  <c r="AG1559" i="3"/>
  <c r="AG1558" i="3"/>
  <c r="AG1557" i="3"/>
  <c r="AG1556" i="3"/>
  <c r="AG1555" i="3"/>
  <c r="AG1554" i="3"/>
  <c r="AG1553" i="3"/>
  <c r="AG1552" i="3"/>
  <c r="AG1551" i="3"/>
  <c r="AG1550" i="3"/>
  <c r="AG1549" i="3"/>
  <c r="AG1548" i="3"/>
  <c r="AG1547" i="3"/>
  <c r="AG1546" i="3"/>
  <c r="AG1545" i="3"/>
  <c r="AG1544" i="3"/>
  <c r="AG1543" i="3"/>
  <c r="AG1542" i="3"/>
  <c r="AG1541" i="3"/>
  <c r="AG1540" i="3"/>
  <c r="AG1539" i="3"/>
  <c r="AG1538" i="3"/>
  <c r="AG1537" i="3"/>
  <c r="AG1536" i="3"/>
  <c r="AG1535" i="3"/>
  <c r="AG1534" i="3"/>
  <c r="AG1533" i="3"/>
  <c r="AG1532" i="3"/>
  <c r="AG1531" i="3"/>
  <c r="AG1530" i="3"/>
  <c r="AG1529" i="3"/>
  <c r="AG1528" i="3"/>
  <c r="AG1527" i="3"/>
  <c r="AG1526" i="3"/>
  <c r="AG1525" i="3"/>
  <c r="AG1524" i="3"/>
  <c r="AG1523" i="3"/>
  <c r="AG1522" i="3"/>
  <c r="AG1521" i="3"/>
  <c r="AG1520" i="3"/>
  <c r="AG1519" i="3"/>
  <c r="AG1518" i="3"/>
  <c r="AG1517" i="3"/>
  <c r="AG1516" i="3"/>
  <c r="AG1515" i="3"/>
  <c r="AG1514" i="3"/>
  <c r="AG1513" i="3"/>
  <c r="AG1512" i="3"/>
  <c r="AG1511" i="3"/>
  <c r="AG1510" i="3"/>
  <c r="AG1509" i="3"/>
  <c r="AG1508" i="3"/>
  <c r="AG1507" i="3"/>
  <c r="AG1506" i="3"/>
  <c r="AG1505" i="3"/>
  <c r="AG1504" i="3"/>
  <c r="AG1503" i="3"/>
  <c r="AG1502" i="3"/>
  <c r="AG1501" i="3"/>
  <c r="AG1500" i="3"/>
  <c r="AG1499" i="3"/>
  <c r="AG1498" i="3"/>
  <c r="AG1497" i="3"/>
  <c r="AG1496" i="3"/>
  <c r="AG1495" i="3"/>
  <c r="AG1494" i="3"/>
  <c r="AG1493" i="3"/>
  <c r="AG1492" i="3"/>
  <c r="AG1491" i="3"/>
  <c r="AG1490" i="3"/>
  <c r="AG1489" i="3"/>
  <c r="AG1488" i="3"/>
  <c r="AG1487" i="3"/>
  <c r="AG1486" i="3"/>
  <c r="AG1485" i="3"/>
  <c r="AG1484" i="3"/>
  <c r="AG1483" i="3"/>
  <c r="AG1482" i="3"/>
  <c r="AG1481" i="3"/>
  <c r="AG1480" i="3"/>
  <c r="AG1479" i="3"/>
  <c r="AG1478" i="3"/>
  <c r="AG1477" i="3"/>
  <c r="AG1476" i="3"/>
  <c r="AG1475" i="3"/>
  <c r="AG1474" i="3"/>
  <c r="AG1473" i="3"/>
  <c r="AG1472" i="3"/>
  <c r="AG1471" i="3"/>
  <c r="AG1470" i="3"/>
  <c r="AG1469" i="3"/>
  <c r="AG1468" i="3"/>
  <c r="AG1467" i="3"/>
  <c r="AG1466" i="3"/>
  <c r="AG1465" i="3"/>
  <c r="AG1464" i="3"/>
  <c r="AG1463" i="3"/>
  <c r="AG1462" i="3"/>
  <c r="AG1461" i="3"/>
  <c r="AG1460" i="3"/>
  <c r="AG1459" i="3"/>
  <c r="AG1458" i="3"/>
  <c r="AG1457" i="3"/>
  <c r="AG1456" i="3"/>
  <c r="AG1455" i="3"/>
  <c r="AG1454" i="3"/>
  <c r="AG1453" i="3"/>
  <c r="AG1452" i="3"/>
  <c r="AG1451" i="3"/>
  <c r="AG1450" i="3"/>
  <c r="AG1449" i="3"/>
  <c r="AG1448" i="3"/>
  <c r="AG1447" i="3"/>
  <c r="AG1446" i="3"/>
  <c r="AG1445" i="3"/>
  <c r="AG1444" i="3"/>
  <c r="AG1443" i="3"/>
  <c r="AG1442" i="3"/>
  <c r="AG1441" i="3"/>
  <c r="AG1440" i="3"/>
  <c r="AG1439" i="3"/>
  <c r="AG1438" i="3"/>
  <c r="AG1437" i="3"/>
  <c r="AG1436" i="3"/>
  <c r="AG1435" i="3"/>
  <c r="AG1434" i="3"/>
  <c r="AG1433" i="3"/>
  <c r="AG1432" i="3"/>
  <c r="AG1431" i="3"/>
  <c r="AG1430" i="3"/>
  <c r="AG1429" i="3"/>
  <c r="AG1428" i="3"/>
  <c r="AG1427" i="3"/>
  <c r="AG1426" i="3"/>
  <c r="AG1425" i="3"/>
  <c r="AG1424" i="3"/>
  <c r="AG1423" i="3"/>
  <c r="AG1422" i="3"/>
  <c r="AG1421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5" i="3"/>
  <c r="AG1404" i="3"/>
  <c r="AG1403" i="3"/>
  <c r="AG1402" i="3"/>
  <c r="AG1401" i="3"/>
  <c r="AG1400" i="3"/>
  <c r="AG1399" i="3"/>
  <c r="AG1398" i="3"/>
  <c r="AG1397" i="3"/>
  <c r="AG1396" i="3"/>
  <c r="AG1395" i="3"/>
  <c r="AG1394" i="3"/>
  <c r="AG1393" i="3"/>
  <c r="AG1392" i="3"/>
  <c r="AG1391" i="3"/>
  <c r="AG1390" i="3"/>
  <c r="AG1389" i="3"/>
  <c r="AG1388" i="3"/>
  <c r="AG1387" i="3"/>
  <c r="AG1386" i="3"/>
  <c r="AG1385" i="3"/>
  <c r="AG1384" i="3"/>
  <c r="AG1383" i="3"/>
  <c r="AG1382" i="3"/>
  <c r="AG1381" i="3"/>
  <c r="AG1380" i="3"/>
  <c r="AG1379" i="3"/>
  <c r="AG1378" i="3"/>
  <c r="AG1377" i="3"/>
  <c r="AG1376" i="3"/>
  <c r="AG1375" i="3"/>
  <c r="AG1374" i="3"/>
  <c r="AG1373" i="3"/>
  <c r="AG1372" i="3"/>
  <c r="AG1371" i="3"/>
  <c r="AG1370" i="3"/>
  <c r="AG1369" i="3"/>
  <c r="AG1368" i="3"/>
  <c r="AG1367" i="3"/>
  <c r="AG1366" i="3"/>
  <c r="AG1365" i="3"/>
  <c r="AG1364" i="3"/>
  <c r="AG1363" i="3"/>
  <c r="AG1362" i="3"/>
  <c r="AG1361" i="3"/>
  <c r="AG1360" i="3"/>
  <c r="AG1359" i="3"/>
  <c r="AG1358" i="3"/>
  <c r="AG1357" i="3"/>
  <c r="AG1356" i="3"/>
  <c r="AG1355" i="3"/>
  <c r="AG1354" i="3"/>
  <c r="AG1353" i="3"/>
  <c r="AG1352" i="3"/>
  <c r="AG1351" i="3"/>
  <c r="AG1350" i="3"/>
  <c r="AG1349" i="3"/>
  <c r="AG1348" i="3"/>
  <c r="AG1347" i="3"/>
  <c r="AG1346" i="3"/>
  <c r="AG1345" i="3"/>
  <c r="AG1344" i="3"/>
  <c r="AG1343" i="3"/>
  <c r="AG1342" i="3"/>
  <c r="AG1341" i="3"/>
  <c r="AG1340" i="3"/>
  <c r="AG1339" i="3"/>
  <c r="AG1338" i="3"/>
  <c r="AG1337" i="3"/>
  <c r="AG1336" i="3"/>
  <c r="AG1335" i="3"/>
  <c r="AG1334" i="3"/>
  <c r="AG1333" i="3"/>
  <c r="AG1332" i="3"/>
  <c r="AG1331" i="3"/>
  <c r="AG1330" i="3"/>
  <c r="AG1329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G1328" i="3"/>
  <c r="AG1327" i="3"/>
  <c r="AG1326" i="3"/>
  <c r="AG1325" i="3"/>
  <c r="AG1324" i="3"/>
  <c r="AG1323" i="3"/>
  <c r="AG1322" i="3"/>
  <c r="AG1321" i="3"/>
  <c r="AG1320" i="3"/>
  <c r="AG1319" i="3"/>
  <c r="AG1318" i="3"/>
  <c r="AG1317" i="3"/>
  <c r="AG1316" i="3"/>
  <c r="AG1315" i="3"/>
  <c r="AG1314" i="3"/>
  <c r="AG1313" i="3"/>
  <c r="AG1312" i="3"/>
  <c r="AG1311" i="3"/>
  <c r="AG1310" i="3"/>
  <c r="AG1309" i="3"/>
  <c r="AG1308" i="3"/>
  <c r="AG1307" i="3"/>
  <c r="AG1306" i="3"/>
  <c r="AG1305" i="3"/>
  <c r="AG1304" i="3"/>
  <c r="AG1303" i="3"/>
  <c r="AG1302" i="3"/>
  <c r="AG1301" i="3"/>
  <c r="AG1300" i="3"/>
  <c r="AG1299" i="3"/>
  <c r="AG1298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6" i="3"/>
  <c r="AG1285" i="3"/>
  <c r="AG1284" i="3"/>
  <c r="AG1283" i="3"/>
  <c r="AG1282" i="3"/>
  <c r="AG1281" i="3"/>
  <c r="AG1280" i="3"/>
  <c r="AG1279" i="3"/>
  <c r="AG1278" i="3"/>
  <c r="AG1277" i="3"/>
  <c r="AG1276" i="3"/>
  <c r="AG1275" i="3"/>
  <c r="AG1274" i="3"/>
  <c r="AG1273" i="3"/>
  <c r="AG1272" i="3"/>
  <c r="AG1271" i="3"/>
  <c r="AG1270" i="3"/>
  <c r="AG1269" i="3"/>
  <c r="AG1268" i="3"/>
  <c r="AG1267" i="3"/>
  <c r="AG1266" i="3"/>
  <c r="AG1265" i="3"/>
  <c r="AG1264" i="3"/>
  <c r="AG1263" i="3"/>
  <c r="AG1262" i="3"/>
  <c r="AG1261" i="3"/>
  <c r="AG1260" i="3"/>
  <c r="AG1259" i="3"/>
  <c r="AG1258" i="3"/>
  <c r="AG1257" i="3"/>
  <c r="AG1256" i="3"/>
  <c r="AG1255" i="3"/>
  <c r="AG1254" i="3"/>
  <c r="AG1253" i="3"/>
  <c r="AG1252" i="3"/>
  <c r="AG1251" i="3"/>
  <c r="AG1250" i="3"/>
  <c r="AG1249" i="3"/>
  <c r="AG1248" i="3"/>
  <c r="AG1247" i="3"/>
  <c r="AG1246" i="3"/>
  <c r="AG1245" i="3"/>
  <c r="AG1244" i="3"/>
  <c r="AG1243" i="3"/>
  <c r="AG1242" i="3"/>
  <c r="AG1241" i="3"/>
  <c r="AG1240" i="3"/>
  <c r="AG1239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6" i="3"/>
  <c r="AG1225" i="3"/>
  <c r="AG1224" i="3"/>
  <c r="AG1223" i="3"/>
  <c r="AG1222" i="3"/>
  <c r="AG1221" i="3"/>
  <c r="AG1220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6" i="3"/>
  <c r="AG1205" i="3"/>
  <c r="AG1204" i="3"/>
  <c r="AG1203" i="3"/>
  <c r="AG1202" i="3"/>
  <c r="AG1201" i="3"/>
  <c r="AG1200" i="3"/>
  <c r="AG1199" i="3"/>
  <c r="AG1198" i="3"/>
  <c r="AG1197" i="3"/>
  <c r="AG1196" i="3"/>
  <c r="AG1195" i="3"/>
  <c r="AG1194" i="3"/>
  <c r="AG1193" i="3"/>
  <c r="AG1192" i="3"/>
  <c r="AG1191" i="3"/>
  <c r="AG1190" i="3"/>
  <c r="AG1189" i="3"/>
  <c r="AG1188" i="3"/>
  <c r="AG1187" i="3"/>
  <c r="AG1186" i="3"/>
  <c r="AG1185" i="3"/>
  <c r="AG1184" i="3"/>
  <c r="AG1183" i="3"/>
  <c r="AG1182" i="3"/>
  <c r="AG1181" i="3"/>
  <c r="AG1180" i="3"/>
  <c r="AG1179" i="3"/>
  <c r="AG1178" i="3"/>
  <c r="AG1177" i="3"/>
  <c r="AG1176" i="3"/>
  <c r="AG1175" i="3"/>
  <c r="AG1174" i="3"/>
  <c r="AG1173" i="3"/>
  <c r="AG1172" i="3"/>
  <c r="AG1171" i="3"/>
  <c r="AG1170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1155" i="3"/>
  <c r="AG1154" i="3"/>
  <c r="AG1153" i="3"/>
  <c r="AG1152" i="3"/>
  <c r="AG1151" i="3"/>
  <c r="AG1150" i="3"/>
  <c r="AG1149" i="3"/>
  <c r="AG1148" i="3"/>
  <c r="AG1147" i="3"/>
  <c r="AG1146" i="3"/>
  <c r="AG1145" i="3"/>
  <c r="AG1144" i="3"/>
  <c r="AG1143" i="3"/>
  <c r="AG1142" i="3"/>
  <c r="AG1141" i="3"/>
  <c r="AG1140" i="3"/>
  <c r="AG1139" i="3"/>
  <c r="AG1138" i="3"/>
  <c r="AG1137" i="3"/>
  <c r="AG1136" i="3"/>
  <c r="AG1135" i="3"/>
  <c r="AG1134" i="3"/>
  <c r="AG1133" i="3"/>
  <c r="AG1132" i="3"/>
  <c r="AG1131" i="3"/>
  <c r="AG1130" i="3"/>
  <c r="AG1129" i="3"/>
  <c r="AG1128" i="3"/>
  <c r="AG1127" i="3"/>
  <c r="AG1126" i="3"/>
  <c r="AG1125" i="3"/>
  <c r="AG1124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H1584" i="3"/>
  <c r="AH1583" i="3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AH1556" i="3"/>
  <c r="AH1555" i="3"/>
  <c r="AH1554" i="3"/>
  <c r="AH1553" i="3"/>
  <c r="AH1552" i="3"/>
  <c r="AH1551" i="3"/>
  <c r="AH1550" i="3"/>
  <c r="AH1549" i="3"/>
  <c r="AH1548" i="3"/>
  <c r="AH1547" i="3"/>
  <c r="AH1546" i="3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6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7" i="3"/>
  <c r="AG586" i="3"/>
  <c r="AG585" i="3"/>
  <c r="AG584" i="3"/>
  <c r="AG583" i="3"/>
  <c r="AG582" i="3"/>
  <c r="AG581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G50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C3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P2349" i="3"/>
  <c r="AP2353" i="3"/>
  <c r="AP2357" i="3"/>
  <c r="AP2361" i="3"/>
  <c r="AP2365" i="3"/>
  <c r="AP2369" i="3"/>
  <c r="AP2373" i="3"/>
  <c r="AP2377" i="3"/>
  <c r="AP2381" i="3"/>
  <c r="AP2385" i="3"/>
  <c r="AP2389" i="3"/>
  <c r="AP2393" i="3"/>
  <c r="AP2356" i="3"/>
  <c r="AP2372" i="3"/>
  <c r="AP2384" i="3"/>
  <c r="AP2350" i="3"/>
  <c r="AP2354" i="3"/>
  <c r="AP2358" i="3"/>
  <c r="AP2362" i="3"/>
  <c r="AP2366" i="3"/>
  <c r="AP2370" i="3"/>
  <c r="AP2374" i="3"/>
  <c r="AP2378" i="3"/>
  <c r="AP2382" i="3"/>
  <c r="AP2386" i="3"/>
  <c r="AP2390" i="3"/>
  <c r="AP2394" i="3"/>
  <c r="AP2352" i="3"/>
  <c r="AP2376" i="3"/>
  <c r="AP2388" i="3"/>
  <c r="AP2351" i="3"/>
  <c r="AP2355" i="3"/>
  <c r="AP2359" i="3"/>
  <c r="AP2363" i="3"/>
  <c r="AP2367" i="3"/>
  <c r="AP2371" i="3"/>
  <c r="AP2375" i="3"/>
  <c r="AP2379" i="3"/>
  <c r="AP2383" i="3"/>
  <c r="AP2387" i="3"/>
  <c r="AP2391" i="3"/>
  <c r="AP2360" i="3"/>
  <c r="AP2364" i="3"/>
  <c r="AP2368" i="3"/>
  <c r="AP2380" i="3"/>
  <c r="AP2392" i="3"/>
  <c r="AL15" i="3"/>
  <c r="AL23" i="3"/>
  <c r="AL31" i="3"/>
  <c r="AL1063" i="3"/>
  <c r="AL1071" i="3"/>
  <c r="AL2349" i="3"/>
  <c r="AL2353" i="3"/>
  <c r="AL2357" i="3"/>
  <c r="AL2361" i="3"/>
  <c r="AL2365" i="3"/>
  <c r="AL2369" i="3"/>
  <c r="AL2373" i="3"/>
  <c r="AL2377" i="3"/>
  <c r="AL2381" i="3"/>
  <c r="AL2385" i="3"/>
  <c r="AL2389" i="3"/>
  <c r="AL2393" i="3"/>
  <c r="AK1343" i="3"/>
  <c r="AK1851" i="3"/>
  <c r="AK2107" i="3"/>
  <c r="AK2257" i="3"/>
  <c r="AK2369" i="3"/>
  <c r="AL17" i="3"/>
  <c r="AL25" i="3"/>
  <c r="AL33" i="3"/>
  <c r="AL1065" i="3"/>
  <c r="AL1073" i="3"/>
  <c r="AL2350" i="3"/>
  <c r="AL2354" i="3"/>
  <c r="AL2358" i="3"/>
  <c r="AL2362" i="3"/>
  <c r="AL2366" i="3"/>
  <c r="AL2370" i="3"/>
  <c r="AL2374" i="3"/>
  <c r="AL2378" i="3"/>
  <c r="AL2382" i="3"/>
  <c r="AL2386" i="3"/>
  <c r="AL2390" i="3"/>
  <c r="AL2394" i="3"/>
  <c r="AK1471" i="3"/>
  <c r="AK2289" i="3"/>
  <c r="AK2385" i="3"/>
  <c r="AL11" i="3"/>
  <c r="AL19" i="3"/>
  <c r="AL27" i="3"/>
  <c r="AL35" i="3"/>
  <c r="AL1067" i="3"/>
  <c r="AL1075" i="3"/>
  <c r="AL2351" i="3"/>
  <c r="AL2355" i="3"/>
  <c r="AL2359" i="3"/>
  <c r="AL2363" i="3"/>
  <c r="AL2367" i="3"/>
  <c r="AL2371" i="3"/>
  <c r="AL2375" i="3"/>
  <c r="AL2379" i="3"/>
  <c r="AL2383" i="3"/>
  <c r="AL2387" i="3"/>
  <c r="AL2391" i="3"/>
  <c r="AK1049" i="3"/>
  <c r="AK1723" i="3"/>
  <c r="AK1979" i="3"/>
  <c r="AK2321" i="3"/>
  <c r="AL13" i="3"/>
  <c r="AL21" i="3"/>
  <c r="AL29" i="3"/>
  <c r="AL1061" i="3"/>
  <c r="AL1069" i="3"/>
  <c r="AL1077" i="3"/>
  <c r="AL2352" i="3"/>
  <c r="AL2356" i="3"/>
  <c r="AL2360" i="3"/>
  <c r="AL2364" i="3"/>
  <c r="AL2368" i="3"/>
  <c r="AL2372" i="3"/>
  <c r="AL2376" i="3"/>
  <c r="AL2380" i="3"/>
  <c r="AL2384" i="3"/>
  <c r="AL2388" i="3"/>
  <c r="AL2392" i="3"/>
  <c r="AK1215" i="3"/>
  <c r="AK1787" i="3"/>
  <c r="AK2043" i="3"/>
  <c r="AK2225" i="3"/>
  <c r="AK2353" i="3"/>
  <c r="T84" i="9"/>
  <c r="U84" i="9"/>
  <c r="T80" i="9"/>
  <c r="U80" i="9"/>
  <c r="T76" i="9"/>
  <c r="U76" i="9"/>
  <c r="T72" i="9"/>
  <c r="U72" i="9"/>
  <c r="T68" i="9"/>
  <c r="U68" i="9"/>
  <c r="T64" i="9"/>
  <c r="U64" i="9"/>
  <c r="T60" i="9"/>
  <c r="U60" i="9"/>
  <c r="T56" i="9"/>
  <c r="U56" i="9"/>
  <c r="T52" i="9"/>
  <c r="U52" i="9"/>
  <c r="T48" i="9"/>
  <c r="U48" i="9"/>
  <c r="T44" i="9"/>
  <c r="U44" i="9"/>
  <c r="T40" i="9"/>
  <c r="U40" i="9"/>
  <c r="T36" i="9"/>
  <c r="U36" i="9"/>
  <c r="T32" i="9"/>
  <c r="U32" i="9"/>
  <c r="T28" i="9"/>
  <c r="U28" i="9"/>
  <c r="T24" i="9"/>
  <c r="U24" i="9"/>
  <c r="T20" i="9"/>
  <c r="U20" i="9"/>
  <c r="T16" i="9"/>
  <c r="U16" i="9"/>
  <c r="T12" i="9"/>
  <c r="U12" i="9"/>
  <c r="T116" i="9"/>
  <c r="W116" i="9" s="1"/>
  <c r="T115" i="9"/>
  <c r="W115" i="9" s="1"/>
  <c r="T114" i="9"/>
  <c r="W114" i="9" s="1"/>
  <c r="T113" i="9"/>
  <c r="W113" i="9" s="1"/>
  <c r="T112" i="9"/>
  <c r="W112" i="9" s="1"/>
  <c r="T111" i="9"/>
  <c r="W111" i="9" s="1"/>
  <c r="T110" i="9"/>
  <c r="W110" i="9" s="1"/>
  <c r="T109" i="9"/>
  <c r="W109" i="9" s="1"/>
  <c r="V106" i="9"/>
  <c r="T105" i="9"/>
  <c r="W105" i="9" s="1"/>
  <c r="V102" i="9"/>
  <c r="T101" i="9"/>
  <c r="W101" i="9" s="1"/>
  <c r="V98" i="9"/>
  <c r="T97" i="9"/>
  <c r="W97" i="9" s="1"/>
  <c r="V94" i="9"/>
  <c r="T93" i="9"/>
  <c r="W93" i="9" s="1"/>
  <c r="V90" i="9"/>
  <c r="T89" i="9"/>
  <c r="W89" i="9" s="1"/>
  <c r="V86" i="9"/>
  <c r="T85" i="9"/>
  <c r="W85" i="9" s="1"/>
  <c r="V83" i="9"/>
  <c r="U78" i="9"/>
  <c r="W78" i="9" s="1"/>
  <c r="V76" i="9"/>
  <c r="V74" i="9"/>
  <c r="U71" i="9"/>
  <c r="W71" i="9" s="1"/>
  <c r="V67" i="9"/>
  <c r="U62" i="9"/>
  <c r="W62" i="9" s="1"/>
  <c r="V60" i="9"/>
  <c r="V58" i="9"/>
  <c r="U55" i="9"/>
  <c r="W55" i="9" s="1"/>
  <c r="V51" i="9"/>
  <c r="U46" i="9"/>
  <c r="W46" i="9" s="1"/>
  <c r="V44" i="9"/>
  <c r="V42" i="9"/>
  <c r="U39" i="9"/>
  <c r="W39" i="9" s="1"/>
  <c r="V35" i="9"/>
  <c r="U30" i="9"/>
  <c r="W30" i="9" s="1"/>
  <c r="V28" i="9"/>
  <c r="V26" i="9"/>
  <c r="U23" i="9"/>
  <c r="W23" i="9" s="1"/>
  <c r="V19" i="9"/>
  <c r="U14" i="9"/>
  <c r="W14" i="9" s="1"/>
  <c r="V12" i="9"/>
  <c r="V107" i="9"/>
  <c r="T106" i="9"/>
  <c r="W106" i="9" s="1"/>
  <c r="V103" i="9"/>
  <c r="T102" i="9"/>
  <c r="W102" i="9" s="1"/>
  <c r="V99" i="9"/>
  <c r="T98" i="9"/>
  <c r="W98" i="9" s="1"/>
  <c r="V95" i="9"/>
  <c r="T94" i="9"/>
  <c r="W94" i="9" s="1"/>
  <c r="AK2161" i="3" s="1"/>
  <c r="AO2161" i="3" s="1"/>
  <c r="V91" i="9"/>
  <c r="T90" i="9"/>
  <c r="W90" i="9" s="1"/>
  <c r="V87" i="9"/>
  <c r="T86" i="9"/>
  <c r="W86" i="9" s="1"/>
  <c r="U83" i="9"/>
  <c r="V79" i="9"/>
  <c r="U74" i="9"/>
  <c r="V72" i="9"/>
  <c r="V70" i="9"/>
  <c r="U67" i="9"/>
  <c r="V63" i="9"/>
  <c r="U58" i="9"/>
  <c r="V56" i="9"/>
  <c r="V54" i="9"/>
  <c r="U51" i="9"/>
  <c r="V47" i="9"/>
  <c r="U42" i="9"/>
  <c r="V40" i="9"/>
  <c r="V38" i="9"/>
  <c r="U35" i="9"/>
  <c r="V31" i="9"/>
  <c r="U26" i="9"/>
  <c r="V24" i="9"/>
  <c r="V22" i="9"/>
  <c r="U19" i="9"/>
  <c r="V15" i="9"/>
  <c r="AK2394" i="3"/>
  <c r="AK2390" i="3"/>
  <c r="AK2386" i="3"/>
  <c r="AK2382" i="3"/>
  <c r="AK2378" i="3"/>
  <c r="AK2374" i="3"/>
  <c r="AK2370" i="3"/>
  <c r="AK2366" i="3"/>
  <c r="AK2362" i="3"/>
  <c r="AK2358" i="3"/>
  <c r="AK2354" i="3"/>
  <c r="AK2350" i="3"/>
  <c r="AP1150" i="3"/>
  <c r="AL1074" i="3"/>
  <c r="AL1070" i="3"/>
  <c r="AL1066" i="3"/>
  <c r="AL1062" i="3"/>
  <c r="AL1058" i="3"/>
  <c r="AL1054" i="3"/>
  <c r="AL1050" i="3"/>
  <c r="AL1046" i="3"/>
  <c r="AL1042" i="3"/>
  <c r="AL1038" i="3"/>
  <c r="AL1034" i="3"/>
  <c r="AL1030" i="3"/>
  <c r="AL1026" i="3"/>
  <c r="AL1022" i="3"/>
  <c r="T81" i="9"/>
  <c r="V81" i="9"/>
  <c r="T77" i="9"/>
  <c r="V77" i="9"/>
  <c r="T73" i="9"/>
  <c r="V73" i="9"/>
  <c r="T69" i="9"/>
  <c r="V69" i="9"/>
  <c r="T65" i="9"/>
  <c r="V65" i="9"/>
  <c r="T61" i="9"/>
  <c r="V61" i="9"/>
  <c r="T57" i="9"/>
  <c r="V57" i="9"/>
  <c r="T53" i="9"/>
  <c r="V53" i="9"/>
  <c r="T49" i="9"/>
  <c r="V49" i="9"/>
  <c r="T45" i="9"/>
  <c r="V45" i="9"/>
  <c r="T41" i="9"/>
  <c r="V41" i="9"/>
  <c r="T37" i="9"/>
  <c r="V37" i="9"/>
  <c r="T33" i="9"/>
  <c r="V33" i="9"/>
  <c r="T29" i="9"/>
  <c r="V29" i="9"/>
  <c r="T25" i="9"/>
  <c r="V25" i="9"/>
  <c r="T21" i="9"/>
  <c r="V21" i="9"/>
  <c r="T17" i="9"/>
  <c r="V17" i="9"/>
  <c r="T13" i="9"/>
  <c r="V13" i="9"/>
  <c r="V108" i="9"/>
  <c r="W108" i="9" s="1"/>
  <c r="T107" i="9"/>
  <c r="V104" i="9"/>
  <c r="W104" i="9" s="1"/>
  <c r="T103" i="9"/>
  <c r="W103" i="9" s="1"/>
  <c r="V100" i="9"/>
  <c r="W100" i="9" s="1"/>
  <c r="T99" i="9"/>
  <c r="V96" i="9"/>
  <c r="W96" i="9" s="1"/>
  <c r="T95" i="9"/>
  <c r="W95" i="9" s="1"/>
  <c r="V92" i="9"/>
  <c r="W92" i="9" s="1"/>
  <c r="T91" i="9"/>
  <c r="V88" i="9"/>
  <c r="W88" i="9" s="1"/>
  <c r="T87" i="9"/>
  <c r="W87" i="9" s="1"/>
  <c r="V84" i="9"/>
  <c r="V82" i="9"/>
  <c r="W82" i="9" s="1"/>
  <c r="U79" i="9"/>
  <c r="W79" i="9" s="1"/>
  <c r="U77" i="9"/>
  <c r="V75" i="9"/>
  <c r="W75" i="9" s="1"/>
  <c r="AK1915" i="3" s="1"/>
  <c r="AO1915" i="3" s="1"/>
  <c r="U70" i="9"/>
  <c r="V68" i="9"/>
  <c r="V66" i="9"/>
  <c r="W66" i="9" s="1"/>
  <c r="U63" i="9"/>
  <c r="W63" i="9" s="1"/>
  <c r="U61" i="9"/>
  <c r="V59" i="9"/>
  <c r="W59" i="9" s="1"/>
  <c r="U54" i="9"/>
  <c r="W54" i="9" s="1"/>
  <c r="V52" i="9"/>
  <c r="V50" i="9"/>
  <c r="W50" i="9" s="1"/>
  <c r="U47" i="9"/>
  <c r="W47" i="9" s="1"/>
  <c r="U45" i="9"/>
  <c r="V43" i="9"/>
  <c r="W43" i="9" s="1"/>
  <c r="U38" i="9"/>
  <c r="W38" i="9" s="1"/>
  <c r="AK1842" i="3" s="1"/>
  <c r="AO1842" i="3" s="1"/>
  <c r="V36" i="9"/>
  <c r="V34" i="9"/>
  <c r="W34" i="9" s="1"/>
  <c r="U31" i="9"/>
  <c r="U29" i="9"/>
  <c r="V27" i="9"/>
  <c r="W27" i="9" s="1"/>
  <c r="U22" i="9"/>
  <c r="V20" i="9"/>
  <c r="V18" i="9"/>
  <c r="W18" i="9" s="1"/>
  <c r="U15" i="9"/>
  <c r="W15" i="9" s="1"/>
  <c r="U13" i="9"/>
  <c r="V11" i="9"/>
  <c r="W11" i="9" s="1"/>
  <c r="AK2393" i="3"/>
  <c r="AK2389" i="3"/>
  <c r="AK2381" i="3"/>
  <c r="AK2377" i="3"/>
  <c r="AK2373" i="3"/>
  <c r="AK2365" i="3"/>
  <c r="AK2361" i="3"/>
  <c r="AK2357" i="3"/>
  <c r="AK2349" i="3"/>
  <c r="AP2337" i="3"/>
  <c r="AP2321" i="3"/>
  <c r="AP2305" i="3"/>
  <c r="AP2289" i="3"/>
  <c r="AP2273" i="3"/>
  <c r="AP2257" i="3"/>
  <c r="AP2241" i="3"/>
  <c r="AP2225" i="3"/>
  <c r="AP2209" i="3"/>
  <c r="AP2193" i="3"/>
  <c r="AP2177" i="3"/>
  <c r="AP2161" i="3"/>
  <c r="AL1057" i="3"/>
  <c r="AL1053" i="3"/>
  <c r="AP1049" i="3"/>
  <c r="AL1045" i="3"/>
  <c r="AL1041" i="3"/>
  <c r="AL1037" i="3"/>
  <c r="AL1033" i="3"/>
  <c r="AL1029" i="3"/>
  <c r="AL1025" i="3"/>
  <c r="AL1021" i="3"/>
  <c r="AL1017" i="3"/>
  <c r="AL1013" i="3"/>
  <c r="AL1009" i="3"/>
  <c r="AL1005" i="3"/>
  <c r="AL1001" i="3"/>
  <c r="AK2391" i="3"/>
  <c r="AK2387" i="3"/>
  <c r="AK2383" i="3"/>
  <c r="AK2379" i="3"/>
  <c r="AK2375" i="3"/>
  <c r="AK2371" i="3"/>
  <c r="AL1018" i="3"/>
  <c r="AL1014" i="3"/>
  <c r="AL1010" i="3"/>
  <c r="AL1006" i="3"/>
  <c r="AL1002" i="3"/>
  <c r="AL998" i="3"/>
  <c r="AL994" i="3"/>
  <c r="AL990" i="3"/>
  <c r="AL986" i="3"/>
  <c r="AL982" i="3"/>
  <c r="AL978" i="3"/>
  <c r="AL974" i="3"/>
  <c r="AL970" i="3"/>
  <c r="AL966" i="3"/>
  <c r="AL962" i="3"/>
  <c r="AL958" i="3"/>
  <c r="AL954" i="3"/>
  <c r="AL950" i="3"/>
  <c r="AL946" i="3"/>
  <c r="AL942" i="3"/>
  <c r="AL938" i="3"/>
  <c r="AL934" i="3"/>
  <c r="AL930" i="3"/>
  <c r="AL926" i="3"/>
  <c r="AL922" i="3"/>
  <c r="AL918" i="3"/>
  <c r="AL914" i="3"/>
  <c r="AL910" i="3"/>
  <c r="AL906" i="3"/>
  <c r="AL902" i="3"/>
  <c r="AL898" i="3"/>
  <c r="AL894" i="3"/>
  <c r="AL890" i="3"/>
  <c r="AL886" i="3"/>
  <c r="AL882" i="3"/>
  <c r="AL878" i="3"/>
  <c r="AL874" i="3"/>
  <c r="AL870" i="3"/>
  <c r="AL866" i="3"/>
  <c r="AL862" i="3"/>
  <c r="AL858" i="3"/>
  <c r="AL854" i="3"/>
  <c r="AL850" i="3"/>
  <c r="AL846" i="3"/>
  <c r="AL842" i="3"/>
  <c r="AL838" i="3"/>
  <c r="AL834" i="3"/>
  <c r="AL830" i="3"/>
  <c r="AL826" i="3"/>
  <c r="AL822" i="3"/>
  <c r="AL997" i="3"/>
  <c r="AL993" i="3"/>
  <c r="AL989" i="3"/>
  <c r="AL985" i="3"/>
  <c r="AL981" i="3"/>
  <c r="AL977" i="3"/>
  <c r="AL973" i="3"/>
  <c r="AL969" i="3"/>
  <c r="AL965" i="3"/>
  <c r="AL961" i="3"/>
  <c r="AL957" i="3"/>
  <c r="AL953" i="3"/>
  <c r="AL949" i="3"/>
  <c r="AL945" i="3"/>
  <c r="AL941" i="3"/>
  <c r="AL937" i="3"/>
  <c r="AL933" i="3"/>
  <c r="AL929" i="3"/>
  <c r="AL925" i="3"/>
  <c r="AL921" i="3"/>
  <c r="AL917" i="3"/>
  <c r="AL913" i="3"/>
  <c r="AL909" i="3"/>
  <c r="AL905" i="3"/>
  <c r="AL901" i="3"/>
  <c r="AL897" i="3"/>
  <c r="AL893" i="3"/>
  <c r="AL889" i="3"/>
  <c r="AL885" i="3"/>
  <c r="AL881" i="3"/>
  <c r="AL877" i="3"/>
  <c r="AL873" i="3"/>
  <c r="AL869" i="3"/>
  <c r="AL865" i="3"/>
  <c r="AL861" i="3"/>
  <c r="AL857" i="3"/>
  <c r="AL853" i="3"/>
  <c r="AL849" i="3"/>
  <c r="AL845" i="3"/>
  <c r="AL841" i="3"/>
  <c r="AL837" i="3"/>
  <c r="AL833" i="3"/>
  <c r="AL829" i="3"/>
  <c r="AK2392" i="3"/>
  <c r="AK2388" i="3"/>
  <c r="AK2384" i="3"/>
  <c r="AK2380" i="3"/>
  <c r="AK2376" i="3"/>
  <c r="AK2372" i="3"/>
  <c r="AK2368" i="3"/>
  <c r="AK2364" i="3"/>
  <c r="AK2360" i="3"/>
  <c r="AK2356" i="3"/>
  <c r="AK2352" i="3"/>
  <c r="AL825" i="3"/>
  <c r="AL821" i="3"/>
  <c r="AL817" i="3"/>
  <c r="AL813" i="3"/>
  <c r="AL809" i="3"/>
  <c r="AL805" i="3"/>
  <c r="AL801" i="3"/>
  <c r="AL797" i="3"/>
  <c r="AL793" i="3"/>
  <c r="AL789" i="3"/>
  <c r="AL785" i="3"/>
  <c r="AL781" i="3"/>
  <c r="AL777" i="3"/>
  <c r="AL773" i="3"/>
  <c r="AL769" i="3"/>
  <c r="AL765" i="3"/>
  <c r="AL761" i="3"/>
  <c r="AL757" i="3"/>
  <c r="AL753" i="3"/>
  <c r="AL749" i="3"/>
  <c r="AL745" i="3"/>
  <c r="AL741" i="3"/>
  <c r="AL737" i="3"/>
  <c r="AL733" i="3"/>
  <c r="AL729" i="3"/>
  <c r="AL725" i="3"/>
  <c r="AL721" i="3"/>
  <c r="AL717" i="3"/>
  <c r="AL713" i="3"/>
  <c r="AL709" i="3"/>
  <c r="AL705" i="3"/>
  <c r="AL701" i="3"/>
  <c r="AL697" i="3"/>
  <c r="AL693" i="3"/>
  <c r="AL689" i="3"/>
  <c r="AL685" i="3"/>
  <c r="AL681" i="3"/>
  <c r="AL677" i="3"/>
  <c r="AL673" i="3"/>
  <c r="AL669" i="3"/>
  <c r="AL665" i="3"/>
  <c r="AL661" i="3"/>
  <c r="AL657" i="3"/>
  <c r="AL653" i="3"/>
  <c r="AL649" i="3"/>
  <c r="AL645" i="3"/>
  <c r="AL641" i="3"/>
  <c r="AL637" i="3"/>
  <c r="AL633" i="3"/>
  <c r="AL629" i="3"/>
  <c r="AK2367" i="3"/>
  <c r="AK2363" i="3"/>
  <c r="AK2359" i="3"/>
  <c r="AK2355" i="3"/>
  <c r="AK2351" i="3"/>
  <c r="AP2139" i="3"/>
  <c r="AP2107" i="3"/>
  <c r="AP2075" i="3"/>
  <c r="AP2043" i="3"/>
  <c r="AP2011" i="3"/>
  <c r="AP1979" i="3"/>
  <c r="AP1947" i="3"/>
  <c r="AP1915" i="3"/>
  <c r="AP1883" i="3"/>
  <c r="AP1851" i="3"/>
  <c r="AP1819" i="3"/>
  <c r="AP1787" i="3"/>
  <c r="AP1755" i="3"/>
  <c r="AP1723" i="3"/>
  <c r="AP1535" i="3"/>
  <c r="AP1471" i="3"/>
  <c r="AP1407" i="3"/>
  <c r="AP1343" i="3"/>
  <c r="AP1279" i="3"/>
  <c r="AP1215" i="3"/>
  <c r="AP827" i="3"/>
  <c r="AL818" i="3"/>
  <c r="AL814" i="3"/>
  <c r="AL810" i="3"/>
  <c r="AL806" i="3"/>
  <c r="AL802" i="3"/>
  <c r="AL798" i="3"/>
  <c r="AL794" i="3"/>
  <c r="AL790" i="3"/>
  <c r="AL786" i="3"/>
  <c r="AL782" i="3"/>
  <c r="AL778" i="3"/>
  <c r="AL774" i="3"/>
  <c r="AL770" i="3"/>
  <c r="AL766" i="3"/>
  <c r="AL762" i="3"/>
  <c r="AL758" i="3"/>
  <c r="AL754" i="3"/>
  <c r="AL750" i="3"/>
  <c r="AL746" i="3"/>
  <c r="AL742" i="3"/>
  <c r="AL738" i="3"/>
  <c r="AL734" i="3"/>
  <c r="AL730" i="3"/>
  <c r="AL726" i="3"/>
  <c r="AL722" i="3"/>
  <c r="AL718" i="3"/>
  <c r="AP714" i="3"/>
  <c r="AL710" i="3"/>
  <c r="AL706" i="3"/>
  <c r="AL702" i="3"/>
  <c r="AL698" i="3"/>
  <c r="AL694" i="3"/>
  <c r="AL690" i="3"/>
  <c r="AL686" i="3"/>
  <c r="AL682" i="3"/>
  <c r="AL678" i="3"/>
  <c r="AL674" i="3"/>
  <c r="AL670" i="3"/>
  <c r="AL666" i="3"/>
  <c r="AL662" i="3"/>
  <c r="AL658" i="3"/>
  <c r="AL654" i="3"/>
  <c r="AL650" i="3"/>
  <c r="AL646" i="3"/>
  <c r="AL642" i="3"/>
  <c r="AL638" i="3"/>
  <c r="AL634" i="3"/>
  <c r="AL630" i="3"/>
  <c r="AL626" i="3"/>
  <c r="AL622" i="3"/>
  <c r="AL618" i="3"/>
  <c r="AL614" i="3"/>
  <c r="AL610" i="3"/>
  <c r="AL606" i="3"/>
  <c r="AL602" i="3"/>
  <c r="AL598" i="3"/>
  <c r="AL594" i="3"/>
  <c r="AL590" i="3"/>
  <c r="AL586" i="3"/>
  <c r="AL582" i="3"/>
  <c r="AL578" i="3"/>
  <c r="AL574" i="3"/>
  <c r="AL570" i="3"/>
  <c r="AL566" i="3"/>
  <c r="AL562" i="3"/>
  <c r="AL558" i="3"/>
  <c r="AL554" i="3"/>
  <c r="AL550" i="3"/>
  <c r="AL546" i="3"/>
  <c r="AL542" i="3"/>
  <c r="AL538" i="3"/>
  <c r="AL534" i="3"/>
  <c r="AL530" i="3"/>
  <c r="AL526" i="3"/>
  <c r="AL522" i="3"/>
  <c r="AL518" i="3"/>
  <c r="AL514" i="3"/>
  <c r="AL510" i="3"/>
  <c r="AL506" i="3"/>
  <c r="AL502" i="3"/>
  <c r="AL498" i="3"/>
  <c r="AL494" i="3"/>
  <c r="AL490" i="3"/>
  <c r="AL486" i="3"/>
  <c r="AL482" i="3"/>
  <c r="AL478" i="3"/>
  <c r="AL474" i="3"/>
  <c r="AL470" i="3"/>
  <c r="AL466" i="3"/>
  <c r="AL462" i="3"/>
  <c r="AL458" i="3"/>
  <c r="AL454" i="3"/>
  <c r="AL450" i="3"/>
  <c r="AL446" i="3"/>
  <c r="AL442" i="3"/>
  <c r="AL438" i="3"/>
  <c r="AL434" i="3"/>
  <c r="AL430" i="3"/>
  <c r="AL426" i="3"/>
  <c r="AL422" i="3"/>
  <c r="AL418" i="3"/>
  <c r="AL414" i="3"/>
  <c r="AL410" i="3"/>
  <c r="AL406" i="3"/>
  <c r="AL402" i="3"/>
  <c r="AL398" i="3"/>
  <c r="AL394" i="3"/>
  <c r="AL390" i="3"/>
  <c r="AL386" i="3"/>
  <c r="AL382" i="3"/>
  <c r="AL378" i="3"/>
  <c r="AL374" i="3"/>
  <c r="AL370" i="3"/>
  <c r="AL366" i="3"/>
  <c r="AL362" i="3"/>
  <c r="AL358" i="3"/>
  <c r="AL354" i="3"/>
  <c r="AL350" i="3"/>
  <c r="AL346" i="3"/>
  <c r="AL342" i="3"/>
  <c r="AL338" i="3"/>
  <c r="AL334" i="3"/>
  <c r="AL330" i="3"/>
  <c r="AL326" i="3"/>
  <c r="AL322" i="3"/>
  <c r="AL318" i="3"/>
  <c r="AL314" i="3"/>
  <c r="AL310" i="3"/>
  <c r="AL306" i="3"/>
  <c r="AL302" i="3"/>
  <c r="AL298" i="3"/>
  <c r="AL294" i="3"/>
  <c r="AL290" i="3"/>
  <c r="AL625" i="3"/>
  <c r="AL621" i="3"/>
  <c r="AL617" i="3"/>
  <c r="AL613" i="3"/>
  <c r="AL609" i="3"/>
  <c r="AL605" i="3"/>
  <c r="AL601" i="3"/>
  <c r="AL597" i="3"/>
  <c r="AL593" i="3"/>
  <c r="AL589" i="3"/>
  <c r="AL585" i="3"/>
  <c r="AL581" i="3"/>
  <c r="AL577" i="3"/>
  <c r="AL573" i="3"/>
  <c r="AL569" i="3"/>
  <c r="AL565" i="3"/>
  <c r="AL561" i="3"/>
  <c r="AL557" i="3"/>
  <c r="AL553" i="3"/>
  <c r="AL549" i="3"/>
  <c r="AL545" i="3"/>
  <c r="AL541" i="3"/>
  <c r="AL537" i="3"/>
  <c r="AL533" i="3"/>
  <c r="AL529" i="3"/>
  <c r="AL525" i="3"/>
  <c r="AL521" i="3"/>
  <c r="AL517" i="3"/>
  <c r="AL513" i="3"/>
  <c r="AL509" i="3"/>
  <c r="AL505" i="3"/>
  <c r="AL501" i="3"/>
  <c r="AL497" i="3"/>
  <c r="AL493" i="3"/>
  <c r="AL489" i="3"/>
  <c r="AL485" i="3"/>
  <c r="AL481" i="3"/>
  <c r="AL477" i="3"/>
  <c r="AL473" i="3"/>
  <c r="AL469" i="3"/>
  <c r="AL465" i="3"/>
  <c r="AL461" i="3"/>
  <c r="AL457" i="3"/>
  <c r="AL453" i="3"/>
  <c r="AL449" i="3"/>
  <c r="AL445" i="3"/>
  <c r="AL441" i="3"/>
  <c r="AL437" i="3"/>
  <c r="AL433" i="3"/>
  <c r="AL429" i="3"/>
  <c r="AL425" i="3"/>
  <c r="AL421" i="3"/>
  <c r="AL417" i="3"/>
  <c r="AL413" i="3"/>
  <c r="AL409" i="3"/>
  <c r="AL405" i="3"/>
  <c r="AL401" i="3"/>
  <c r="AL397" i="3"/>
  <c r="AL393" i="3"/>
  <c r="AL389" i="3"/>
  <c r="AL385" i="3"/>
  <c r="AL381" i="3"/>
  <c r="AL377" i="3"/>
  <c r="AL373" i="3"/>
  <c r="AL369" i="3"/>
  <c r="AL365" i="3"/>
  <c r="AL361" i="3"/>
  <c r="AL357" i="3"/>
  <c r="AL353" i="3"/>
  <c r="AL349" i="3"/>
  <c r="AL345" i="3"/>
  <c r="AL341" i="3"/>
  <c r="AL337" i="3"/>
  <c r="AL333" i="3"/>
  <c r="AL329" i="3"/>
  <c r="AL325" i="3"/>
  <c r="AL321" i="3"/>
  <c r="AL317" i="3"/>
  <c r="AL313" i="3"/>
  <c r="AL309" i="3"/>
  <c r="AL305" i="3"/>
  <c r="AL301" i="3"/>
  <c r="AL297" i="3"/>
  <c r="AL293" i="3"/>
  <c r="AL289" i="3"/>
  <c r="AL286" i="3"/>
  <c r="AL282" i="3"/>
  <c r="AL278" i="3"/>
  <c r="AL274" i="3"/>
  <c r="AL270" i="3"/>
  <c r="AL266" i="3"/>
  <c r="AL262" i="3"/>
  <c r="AL258" i="3"/>
  <c r="AL254" i="3"/>
  <c r="AL250" i="3"/>
  <c r="AL246" i="3"/>
  <c r="AL242" i="3"/>
  <c r="AL238" i="3"/>
  <c r="AL234" i="3"/>
  <c r="AL230" i="3"/>
  <c r="AL226" i="3"/>
  <c r="AL222" i="3"/>
  <c r="AL218" i="3"/>
  <c r="AL214" i="3"/>
  <c r="AL210" i="3"/>
  <c r="AL206" i="3"/>
  <c r="AL202" i="3"/>
  <c r="AL198" i="3"/>
  <c r="AL194" i="3"/>
  <c r="AL190" i="3"/>
  <c r="AL186" i="3"/>
  <c r="AL182" i="3"/>
  <c r="AL178" i="3"/>
  <c r="AL174" i="3"/>
  <c r="AL170" i="3"/>
  <c r="AL166" i="3"/>
  <c r="AL162" i="3"/>
  <c r="AL158" i="3"/>
  <c r="AL154" i="3"/>
  <c r="AL150" i="3"/>
  <c r="AL146" i="3"/>
  <c r="AL142" i="3"/>
  <c r="AL138" i="3"/>
  <c r="AL134" i="3"/>
  <c r="AL130" i="3"/>
  <c r="AL126" i="3"/>
  <c r="AL122" i="3"/>
  <c r="AL118" i="3"/>
  <c r="AL114" i="3"/>
  <c r="AL110" i="3"/>
  <c r="AL106" i="3"/>
  <c r="AL102" i="3"/>
  <c r="AL98" i="3"/>
  <c r="AL94" i="3"/>
  <c r="AL90" i="3"/>
  <c r="AL86" i="3"/>
  <c r="AL82" i="3"/>
  <c r="AL78" i="3"/>
  <c r="AL74" i="3"/>
  <c r="AL70" i="3"/>
  <c r="AL66" i="3"/>
  <c r="AL62" i="3"/>
  <c r="AL58" i="3"/>
  <c r="AL54" i="3"/>
  <c r="AL50" i="3"/>
  <c r="AL46" i="3"/>
  <c r="AL42" i="3"/>
  <c r="AL38" i="3"/>
  <c r="AL285" i="3"/>
  <c r="AL281" i="3"/>
  <c r="AL277" i="3"/>
  <c r="AL273" i="3"/>
  <c r="AL269" i="3"/>
  <c r="AL265" i="3"/>
  <c r="AL261" i="3"/>
  <c r="AL257" i="3"/>
  <c r="AL253" i="3"/>
  <c r="AL249" i="3"/>
  <c r="AL245" i="3"/>
  <c r="AL241" i="3"/>
  <c r="AL237" i="3"/>
  <c r="AL233" i="3"/>
  <c r="AL229" i="3"/>
  <c r="AL225" i="3"/>
  <c r="AL221" i="3"/>
  <c r="AL217" i="3"/>
  <c r="AL213" i="3"/>
  <c r="AL209" i="3"/>
  <c r="AL205" i="3"/>
  <c r="AL201" i="3"/>
  <c r="AL197" i="3"/>
  <c r="AL193" i="3"/>
  <c r="AL189" i="3"/>
  <c r="AL185" i="3"/>
  <c r="AL181" i="3"/>
  <c r="AL177" i="3"/>
  <c r="AL173" i="3"/>
  <c r="AL169" i="3"/>
  <c r="AL165" i="3"/>
  <c r="AL161" i="3"/>
  <c r="AL157" i="3"/>
  <c r="AL153" i="3"/>
  <c r="AL149" i="3"/>
  <c r="AL145" i="3"/>
  <c r="AL141" i="3"/>
  <c r="AL137" i="3"/>
  <c r="AL133" i="3"/>
  <c r="AL129" i="3"/>
  <c r="AL125" i="3"/>
  <c r="AL121" i="3"/>
  <c r="AL117" i="3"/>
  <c r="AL113" i="3"/>
  <c r="AL109" i="3"/>
  <c r="AL105" i="3"/>
  <c r="AL101" i="3"/>
  <c r="AL97" i="3"/>
  <c r="AL93" i="3"/>
  <c r="AL89" i="3"/>
  <c r="AL85" i="3"/>
  <c r="AL81" i="3"/>
  <c r="AL77" i="3"/>
  <c r="AL73" i="3"/>
  <c r="AL69" i="3"/>
  <c r="AL65" i="3"/>
  <c r="AL61" i="3"/>
  <c r="AL57" i="3"/>
  <c r="AL53" i="3"/>
  <c r="AL49" i="3"/>
  <c r="AL45" i="3"/>
  <c r="AL41" i="3"/>
  <c r="AK2348" i="3"/>
  <c r="AP2348" i="3"/>
  <c r="AK2344" i="3"/>
  <c r="AP2344" i="3"/>
  <c r="AK2340" i="3"/>
  <c r="AP2340" i="3"/>
  <c r="AK2336" i="3"/>
  <c r="AP2336" i="3"/>
  <c r="AK2332" i="3"/>
  <c r="AP2332" i="3"/>
  <c r="AK2328" i="3"/>
  <c r="AP2328" i="3"/>
  <c r="AP2324" i="3"/>
  <c r="AK2320" i="3"/>
  <c r="AP2320" i="3"/>
  <c r="AK2316" i="3"/>
  <c r="AP2316" i="3"/>
  <c r="AK2312" i="3"/>
  <c r="AP2312" i="3"/>
  <c r="AK2308" i="3"/>
  <c r="AP2308" i="3"/>
  <c r="AK2304" i="3"/>
  <c r="AP2304" i="3"/>
  <c r="AK2300" i="3"/>
  <c r="AP2300" i="3"/>
  <c r="AK2296" i="3"/>
  <c r="AP2296" i="3"/>
  <c r="AK2292" i="3"/>
  <c r="AP2292" i="3"/>
  <c r="AK2288" i="3"/>
  <c r="AP2288" i="3"/>
  <c r="AK2284" i="3"/>
  <c r="AP2284" i="3"/>
  <c r="AK2280" i="3"/>
  <c r="AP2280" i="3"/>
  <c r="AK2276" i="3"/>
  <c r="AP2276" i="3"/>
  <c r="AK2272" i="3"/>
  <c r="AP2272" i="3"/>
  <c r="AK2268" i="3"/>
  <c r="AP2268" i="3"/>
  <c r="AK2264" i="3"/>
  <c r="AP2264" i="3"/>
  <c r="AK2260" i="3"/>
  <c r="AP2260" i="3"/>
  <c r="AK2256" i="3"/>
  <c r="AP2256" i="3"/>
  <c r="AK2252" i="3"/>
  <c r="AP2252" i="3"/>
  <c r="AK2248" i="3"/>
  <c r="AP2248" i="3"/>
  <c r="AK2244" i="3"/>
  <c r="AP2244" i="3"/>
  <c r="AK2240" i="3"/>
  <c r="AP2240" i="3"/>
  <c r="AK2236" i="3"/>
  <c r="AP2236" i="3"/>
  <c r="AK2232" i="3"/>
  <c r="AP2232" i="3"/>
  <c r="AP2228" i="3"/>
  <c r="AK2224" i="3"/>
  <c r="AP2224" i="3"/>
  <c r="AK2220" i="3"/>
  <c r="AP2220" i="3"/>
  <c r="AK2216" i="3"/>
  <c r="AP2216" i="3"/>
  <c r="AK2212" i="3"/>
  <c r="AP2212" i="3"/>
  <c r="AK2208" i="3"/>
  <c r="AP2208" i="3"/>
  <c r="AK2204" i="3"/>
  <c r="AP2204" i="3"/>
  <c r="AK2200" i="3"/>
  <c r="AP2200" i="3"/>
  <c r="AK2196" i="3"/>
  <c r="AP2196" i="3"/>
  <c r="AK2192" i="3"/>
  <c r="AP2192" i="3"/>
  <c r="AK2188" i="3"/>
  <c r="AP2188" i="3"/>
  <c r="AK2184" i="3"/>
  <c r="AP2184" i="3"/>
  <c r="AK2180" i="3"/>
  <c r="AP2180" i="3"/>
  <c r="AK2176" i="3"/>
  <c r="AP2176" i="3"/>
  <c r="AK2172" i="3"/>
  <c r="AP2172" i="3"/>
  <c r="AK2168" i="3"/>
  <c r="AP2168" i="3"/>
  <c r="AK2164" i="3"/>
  <c r="AP2164" i="3"/>
  <c r="AK2160" i="3"/>
  <c r="AP2160" i="3"/>
  <c r="AK2156" i="3"/>
  <c r="AP2156" i="3"/>
  <c r="AK2152" i="3"/>
  <c r="AP2152" i="3"/>
  <c r="AK2148" i="3"/>
  <c r="AP2148" i="3"/>
  <c r="AK2144" i="3"/>
  <c r="AP2144" i="3"/>
  <c r="AK2140" i="3"/>
  <c r="AP2140" i="3"/>
  <c r="AP2136" i="3"/>
  <c r="AK2132" i="3"/>
  <c r="AP2132" i="3"/>
  <c r="AK2128" i="3"/>
  <c r="AP2128" i="3"/>
  <c r="AK2124" i="3"/>
  <c r="AP2124" i="3"/>
  <c r="AK2120" i="3"/>
  <c r="AP2120" i="3"/>
  <c r="AK2116" i="3"/>
  <c r="AP2116" i="3"/>
  <c r="AK2112" i="3"/>
  <c r="AP2112" i="3"/>
  <c r="AK2108" i="3"/>
  <c r="AP2108" i="3"/>
  <c r="AK2104" i="3"/>
  <c r="AP2104" i="3"/>
  <c r="AK2100" i="3"/>
  <c r="AP2100" i="3"/>
  <c r="AK2096" i="3"/>
  <c r="AP2096" i="3"/>
  <c r="AK2092" i="3"/>
  <c r="AP2092" i="3"/>
  <c r="AK2088" i="3"/>
  <c r="AP2088" i="3"/>
  <c r="AK2084" i="3"/>
  <c r="AP2084" i="3"/>
  <c r="AK2080" i="3"/>
  <c r="AP2080" i="3"/>
  <c r="AK2076" i="3"/>
  <c r="AP2076" i="3"/>
  <c r="AK2072" i="3"/>
  <c r="AP2072" i="3"/>
  <c r="AK2068" i="3"/>
  <c r="AP2068" i="3"/>
  <c r="AK2064" i="3"/>
  <c r="AP2064" i="3"/>
  <c r="AK2060" i="3"/>
  <c r="AP2060" i="3"/>
  <c r="AK2056" i="3"/>
  <c r="AP2056" i="3"/>
  <c r="AP2052" i="3"/>
  <c r="AK2048" i="3"/>
  <c r="AP2048" i="3"/>
  <c r="AK2044" i="3"/>
  <c r="AP2044" i="3"/>
  <c r="AK2040" i="3"/>
  <c r="AP2040" i="3"/>
  <c r="AK2036" i="3"/>
  <c r="AP2036" i="3"/>
  <c r="AK2032" i="3"/>
  <c r="AP2032" i="3"/>
  <c r="AK2028" i="3"/>
  <c r="AP2028" i="3"/>
  <c r="AK2024" i="3"/>
  <c r="AP2024" i="3"/>
  <c r="AK2020" i="3"/>
  <c r="AP2020" i="3"/>
  <c r="AK2016" i="3"/>
  <c r="AP2016" i="3"/>
  <c r="AK2012" i="3"/>
  <c r="AP2012" i="3"/>
  <c r="AK2008" i="3"/>
  <c r="AP2008" i="3"/>
  <c r="AK2004" i="3"/>
  <c r="AP2004" i="3"/>
  <c r="AK2000" i="3"/>
  <c r="AP2000" i="3"/>
  <c r="AK1996" i="3"/>
  <c r="AP1996" i="3"/>
  <c r="AK1992" i="3"/>
  <c r="AP1992" i="3"/>
  <c r="AK1988" i="3"/>
  <c r="AP1988" i="3"/>
  <c r="AK1984" i="3"/>
  <c r="AP1984" i="3"/>
  <c r="AK1980" i="3"/>
  <c r="AP1980" i="3"/>
  <c r="AP1976" i="3"/>
  <c r="AK1972" i="3"/>
  <c r="AP1972" i="3"/>
  <c r="AK1968" i="3"/>
  <c r="AP1968" i="3"/>
  <c r="AK1964" i="3"/>
  <c r="AP1964" i="3"/>
  <c r="AK1960" i="3"/>
  <c r="AP1960" i="3"/>
  <c r="AK1956" i="3"/>
  <c r="AP1956" i="3"/>
  <c r="AK1952" i="3"/>
  <c r="AP1952" i="3"/>
  <c r="AP1948" i="3"/>
  <c r="AK1944" i="3"/>
  <c r="AP1944" i="3"/>
  <c r="AK1940" i="3"/>
  <c r="AP1940" i="3"/>
  <c r="AP1936" i="3"/>
  <c r="AK1932" i="3"/>
  <c r="AP1932" i="3"/>
  <c r="AK1928" i="3"/>
  <c r="AP1928" i="3"/>
  <c r="AK1924" i="3"/>
  <c r="AP1924" i="3"/>
  <c r="AK1920" i="3"/>
  <c r="AP1920" i="3"/>
  <c r="AK1916" i="3"/>
  <c r="AP1916" i="3"/>
  <c r="AK1912" i="3"/>
  <c r="AP1912" i="3"/>
  <c r="AK1908" i="3"/>
  <c r="AP1908" i="3"/>
  <c r="AK1904" i="3"/>
  <c r="AP1904" i="3"/>
  <c r="AK1900" i="3"/>
  <c r="AP1900" i="3"/>
  <c r="AK1896" i="3"/>
  <c r="AP1896" i="3"/>
  <c r="AK1892" i="3"/>
  <c r="AP1892" i="3"/>
  <c r="AK1888" i="3"/>
  <c r="AP1888" i="3"/>
  <c r="AK1884" i="3"/>
  <c r="AP1884" i="3"/>
  <c r="AK1880" i="3"/>
  <c r="AP1880" i="3"/>
  <c r="AK1876" i="3"/>
  <c r="AP1876" i="3"/>
  <c r="AK1872" i="3"/>
  <c r="AP1872" i="3"/>
  <c r="AK1868" i="3"/>
  <c r="AP1868" i="3"/>
  <c r="AP1864" i="3"/>
  <c r="AK1860" i="3"/>
  <c r="AP1860" i="3"/>
  <c r="AK1856" i="3"/>
  <c r="AP1856" i="3"/>
  <c r="AK1852" i="3"/>
  <c r="AP1852" i="3"/>
  <c r="AK1848" i="3"/>
  <c r="AP1848" i="3"/>
  <c r="AK1844" i="3"/>
  <c r="AP1844" i="3"/>
  <c r="AK1840" i="3"/>
  <c r="AP1840" i="3"/>
  <c r="AK1836" i="3"/>
  <c r="AP1836" i="3"/>
  <c r="AK1832" i="3"/>
  <c r="AP1832" i="3"/>
  <c r="AK1828" i="3"/>
  <c r="AP1828" i="3"/>
  <c r="AK1824" i="3"/>
  <c r="AP1824" i="3"/>
  <c r="AK1820" i="3"/>
  <c r="AP1820" i="3"/>
  <c r="AP1816" i="3"/>
  <c r="AK1812" i="3"/>
  <c r="AP1812" i="3"/>
  <c r="AK1808" i="3"/>
  <c r="AP1808" i="3"/>
  <c r="AK1804" i="3"/>
  <c r="AP1804" i="3"/>
  <c r="AK1800" i="3"/>
  <c r="AP1800" i="3"/>
  <c r="AK1796" i="3"/>
  <c r="AP1796" i="3"/>
  <c r="AK1792" i="3"/>
  <c r="AP1792" i="3"/>
  <c r="AK1788" i="3"/>
  <c r="AP1788" i="3"/>
  <c r="AK1784" i="3"/>
  <c r="AP1784" i="3"/>
  <c r="AK1780" i="3"/>
  <c r="AP1780" i="3"/>
  <c r="AK1776" i="3"/>
  <c r="AP1776" i="3"/>
  <c r="AK1772" i="3"/>
  <c r="AP1772" i="3"/>
  <c r="AP1768" i="3"/>
  <c r="AK1764" i="3"/>
  <c r="AP1764" i="3"/>
  <c r="AK1760" i="3"/>
  <c r="AP1760" i="3"/>
  <c r="AK1756" i="3"/>
  <c r="AP1756" i="3"/>
  <c r="AK1752" i="3"/>
  <c r="AP1752" i="3"/>
  <c r="AK1748" i="3"/>
  <c r="AP1748" i="3"/>
  <c r="AK1744" i="3"/>
  <c r="AP1744" i="3"/>
  <c r="AK1740" i="3"/>
  <c r="AP1740" i="3"/>
  <c r="AK1736" i="3"/>
  <c r="AP1736" i="3"/>
  <c r="AK1732" i="3"/>
  <c r="AP1732" i="3"/>
  <c r="AK1728" i="3"/>
  <c r="AP1728" i="3"/>
  <c r="AK1724" i="3"/>
  <c r="AP1724" i="3"/>
  <c r="AK1720" i="3"/>
  <c r="AP1720" i="3"/>
  <c r="AK1716" i="3"/>
  <c r="AP1716" i="3"/>
  <c r="AK1712" i="3"/>
  <c r="AP1712" i="3"/>
  <c r="AK1708" i="3"/>
  <c r="AP1708" i="3"/>
  <c r="AK1704" i="3"/>
  <c r="AP1704" i="3"/>
  <c r="AK1700" i="3"/>
  <c r="AP1700" i="3"/>
  <c r="AK1696" i="3"/>
  <c r="AP1696" i="3"/>
  <c r="AK1692" i="3"/>
  <c r="AP1692" i="3"/>
  <c r="AK1688" i="3"/>
  <c r="AP1688" i="3"/>
  <c r="AK1684" i="3"/>
  <c r="AP1684" i="3"/>
  <c r="AK1680" i="3"/>
  <c r="AP1680" i="3"/>
  <c r="AK1676" i="3"/>
  <c r="AP1676" i="3"/>
  <c r="AK1672" i="3"/>
  <c r="AP1672" i="3"/>
  <c r="AP1668" i="3"/>
  <c r="AK1664" i="3"/>
  <c r="AP1664" i="3"/>
  <c r="AK1660" i="3"/>
  <c r="AP1660" i="3"/>
  <c r="AK1656" i="3"/>
  <c r="AP1656" i="3"/>
  <c r="AK1652" i="3"/>
  <c r="AP1652" i="3"/>
  <c r="AK1648" i="3"/>
  <c r="AP1648" i="3"/>
  <c r="AK1644" i="3"/>
  <c r="AP1644" i="3"/>
  <c r="AK1640" i="3"/>
  <c r="AP1640" i="3"/>
  <c r="AK1636" i="3"/>
  <c r="AP1636" i="3"/>
  <c r="AK1632" i="3"/>
  <c r="AP1632" i="3"/>
  <c r="AK1628" i="3"/>
  <c r="AP1628" i="3"/>
  <c r="AK1624" i="3"/>
  <c r="AP1624" i="3"/>
  <c r="AK1620" i="3"/>
  <c r="AP1620" i="3"/>
  <c r="AK1616" i="3"/>
  <c r="AP1616" i="3"/>
  <c r="AK1612" i="3"/>
  <c r="AP1612" i="3"/>
  <c r="AK1608" i="3"/>
  <c r="AP1608" i="3"/>
  <c r="AK1604" i="3"/>
  <c r="AP1604" i="3"/>
  <c r="AK1600" i="3"/>
  <c r="AP1600" i="3"/>
  <c r="AK1596" i="3"/>
  <c r="AP1596" i="3"/>
  <c r="AK1592" i="3"/>
  <c r="AP1592" i="3"/>
  <c r="AK1588" i="3"/>
  <c r="AP1588" i="3"/>
  <c r="AK1584" i="3"/>
  <c r="AP1584" i="3"/>
  <c r="AP1580" i="3"/>
  <c r="AK1576" i="3"/>
  <c r="AP1576" i="3"/>
  <c r="AK1572" i="3"/>
  <c r="AP1572" i="3"/>
  <c r="AK1568" i="3"/>
  <c r="AP1568" i="3"/>
  <c r="AK1564" i="3"/>
  <c r="AP1564" i="3"/>
  <c r="AK1560" i="3"/>
  <c r="AP1560" i="3"/>
  <c r="AK1556" i="3"/>
  <c r="AP1556" i="3"/>
  <c r="AK1552" i="3"/>
  <c r="AP1552" i="3"/>
  <c r="AP1548" i="3"/>
  <c r="AK1544" i="3"/>
  <c r="AP1544" i="3"/>
  <c r="AK1540" i="3"/>
  <c r="AP1540" i="3"/>
  <c r="AK1536" i="3"/>
  <c r="AP1536" i="3"/>
  <c r="AK1532" i="3"/>
  <c r="AP1532" i="3"/>
  <c r="AK1528" i="3"/>
  <c r="AP1528" i="3"/>
  <c r="AP1524" i="3"/>
  <c r="AK1520" i="3"/>
  <c r="AP1520" i="3"/>
  <c r="AP1516" i="3"/>
  <c r="AK1512" i="3"/>
  <c r="AP1512" i="3"/>
  <c r="AK1508" i="3"/>
  <c r="AP1508" i="3"/>
  <c r="AP1504" i="3"/>
  <c r="AK1500" i="3"/>
  <c r="AP1500" i="3"/>
  <c r="AK1496" i="3"/>
  <c r="AP1496" i="3"/>
  <c r="AK1492" i="3"/>
  <c r="AP1492" i="3"/>
  <c r="AK1488" i="3"/>
  <c r="AP1488" i="3"/>
  <c r="AK1484" i="3"/>
  <c r="AP1484" i="3"/>
  <c r="AK1480" i="3"/>
  <c r="AP1480" i="3"/>
  <c r="AK1476" i="3"/>
  <c r="AP1476" i="3"/>
  <c r="AK1472" i="3"/>
  <c r="AP1472" i="3"/>
  <c r="AK1468" i="3"/>
  <c r="AP1468" i="3"/>
  <c r="AK1464" i="3"/>
  <c r="AP1464" i="3"/>
  <c r="AK1460" i="3"/>
  <c r="AP1460" i="3"/>
  <c r="AK1456" i="3"/>
  <c r="AP1456" i="3"/>
  <c r="AK1452" i="3"/>
  <c r="AP1452" i="3"/>
  <c r="AK1448" i="3"/>
  <c r="AP1448" i="3"/>
  <c r="AK1444" i="3"/>
  <c r="AP1444" i="3"/>
  <c r="AK1440" i="3"/>
  <c r="AP1440" i="3"/>
  <c r="AP1436" i="3"/>
  <c r="AK1432" i="3"/>
  <c r="AP1432" i="3"/>
  <c r="AK1428" i="3"/>
  <c r="AP1428" i="3"/>
  <c r="AK1424" i="3"/>
  <c r="AP1424" i="3"/>
  <c r="AK1420" i="3"/>
  <c r="AP1420" i="3"/>
  <c r="AK1416" i="3"/>
  <c r="AP1416" i="3"/>
  <c r="AK1412" i="3"/>
  <c r="AP1412" i="3"/>
  <c r="AK1408" i="3"/>
  <c r="AP1408" i="3"/>
  <c r="AP1404" i="3"/>
  <c r="AK1400" i="3"/>
  <c r="AP1400" i="3"/>
  <c r="AP1396" i="3"/>
  <c r="AK1392" i="3"/>
  <c r="AP1392" i="3"/>
  <c r="AK1388" i="3"/>
  <c r="AP1388" i="3"/>
  <c r="AK1384" i="3"/>
  <c r="AP1384" i="3"/>
  <c r="AK1380" i="3"/>
  <c r="AP1380" i="3"/>
  <c r="AK1376" i="3"/>
  <c r="AP1376" i="3"/>
  <c r="AK1372" i="3"/>
  <c r="AP1372" i="3"/>
  <c r="AK1368" i="3"/>
  <c r="AP1368" i="3"/>
  <c r="AK1364" i="3"/>
  <c r="AP1364" i="3"/>
  <c r="AK1360" i="3"/>
  <c r="AP1360" i="3"/>
  <c r="AK1356" i="3"/>
  <c r="AP1356" i="3"/>
  <c r="AK1352" i="3"/>
  <c r="AP1352" i="3"/>
  <c r="AP1348" i="3"/>
  <c r="AK1344" i="3"/>
  <c r="AP1344" i="3"/>
  <c r="AK1340" i="3"/>
  <c r="AP1340" i="3"/>
  <c r="AK1336" i="3"/>
  <c r="AP1336" i="3"/>
  <c r="AK1332" i="3"/>
  <c r="AP1332" i="3"/>
  <c r="AK1328" i="3"/>
  <c r="AP1328" i="3"/>
  <c r="AK1324" i="3"/>
  <c r="AP1324" i="3"/>
  <c r="AK1320" i="3"/>
  <c r="AP1320" i="3"/>
  <c r="AK1316" i="3"/>
  <c r="AP1316" i="3"/>
  <c r="AP1312" i="3"/>
  <c r="AK1308" i="3"/>
  <c r="AP1308" i="3"/>
  <c r="AK1304" i="3"/>
  <c r="AP1304" i="3"/>
  <c r="AK1300" i="3"/>
  <c r="AP1300" i="3"/>
  <c r="AK1296" i="3"/>
  <c r="AP1296" i="3"/>
  <c r="AK1292" i="3"/>
  <c r="AP1292" i="3"/>
  <c r="AK1288" i="3"/>
  <c r="AP1288" i="3"/>
  <c r="AK1284" i="3"/>
  <c r="AP1284" i="3"/>
  <c r="AK1280" i="3"/>
  <c r="AP1280" i="3"/>
  <c r="AK1276" i="3"/>
  <c r="AP1276" i="3"/>
  <c r="AK1272" i="3"/>
  <c r="AP1272" i="3"/>
  <c r="AK1268" i="3"/>
  <c r="AP1268" i="3"/>
  <c r="AK1264" i="3"/>
  <c r="AP1264" i="3"/>
  <c r="AK1260" i="3"/>
  <c r="AP1260" i="3"/>
  <c r="AK1256" i="3"/>
  <c r="AP1256" i="3"/>
  <c r="AK1252" i="3"/>
  <c r="AP1252" i="3"/>
  <c r="AK1248" i="3"/>
  <c r="AP1248" i="3"/>
  <c r="AK1244" i="3"/>
  <c r="AP1244" i="3"/>
  <c r="AK1240" i="3"/>
  <c r="AP1240" i="3"/>
  <c r="AK1236" i="3"/>
  <c r="AP1236" i="3"/>
  <c r="AK1232" i="3"/>
  <c r="AP1232" i="3"/>
  <c r="AK1228" i="3"/>
  <c r="AP1228" i="3"/>
  <c r="AP1224" i="3"/>
  <c r="AK1220" i="3"/>
  <c r="AP1220" i="3"/>
  <c r="AK1216" i="3"/>
  <c r="AP1216" i="3"/>
  <c r="AK1212" i="3"/>
  <c r="AP1212" i="3"/>
  <c r="AK1208" i="3"/>
  <c r="AP1208" i="3"/>
  <c r="AK1204" i="3"/>
  <c r="AP1204" i="3"/>
  <c r="AK1200" i="3"/>
  <c r="AP1200" i="3"/>
  <c r="AK1196" i="3"/>
  <c r="AP1196" i="3"/>
  <c r="AK1192" i="3"/>
  <c r="AP1192" i="3"/>
  <c r="AK1188" i="3"/>
  <c r="AP1188" i="3"/>
  <c r="AK1184" i="3"/>
  <c r="AP1184" i="3"/>
  <c r="AK1180" i="3"/>
  <c r="AP1180" i="3"/>
  <c r="AK1176" i="3"/>
  <c r="AP1176" i="3"/>
  <c r="AK1172" i="3"/>
  <c r="AP1172" i="3"/>
  <c r="AK1168" i="3"/>
  <c r="AP1168" i="3"/>
  <c r="AK1164" i="3"/>
  <c r="AP1164" i="3"/>
  <c r="AK1160" i="3"/>
  <c r="AP1160" i="3"/>
  <c r="AK1156" i="3"/>
  <c r="AP1156" i="3"/>
  <c r="AK1152" i="3"/>
  <c r="AP1152" i="3"/>
  <c r="AK1148" i="3"/>
  <c r="AP1148" i="3"/>
  <c r="AK1144" i="3"/>
  <c r="AP1144" i="3"/>
  <c r="AK1140" i="3"/>
  <c r="AP1140" i="3"/>
  <c r="AK1136" i="3"/>
  <c r="AP1136" i="3"/>
  <c r="AK1132" i="3"/>
  <c r="AP1132" i="3"/>
  <c r="AK1128" i="3"/>
  <c r="AP1128" i="3"/>
  <c r="AK1124" i="3"/>
  <c r="AP1124" i="3"/>
  <c r="AK1120" i="3"/>
  <c r="AP1120" i="3"/>
  <c r="AK1116" i="3"/>
  <c r="AP1116" i="3"/>
  <c r="AK1112" i="3"/>
  <c r="AP1112" i="3"/>
  <c r="AK1108" i="3"/>
  <c r="AP1108" i="3"/>
  <c r="AK1104" i="3"/>
  <c r="AP1104" i="3"/>
  <c r="AK1100" i="3"/>
  <c r="AP1100" i="3"/>
  <c r="AK1096" i="3"/>
  <c r="AP1096" i="3"/>
  <c r="AK1092" i="3"/>
  <c r="AP1092" i="3"/>
  <c r="AK1088" i="3"/>
  <c r="AP1088" i="3"/>
  <c r="AK1084" i="3"/>
  <c r="AP1084" i="3"/>
  <c r="AK1080" i="3"/>
  <c r="AP1080" i="3"/>
  <c r="AK1076" i="3"/>
  <c r="AP1076" i="3"/>
  <c r="AK1072" i="3"/>
  <c r="AP1072" i="3"/>
  <c r="AK1068" i="3"/>
  <c r="AP1068" i="3"/>
  <c r="AK1064" i="3"/>
  <c r="AP1064" i="3"/>
  <c r="AK1060" i="3"/>
  <c r="AP1060" i="3"/>
  <c r="AK1056" i="3"/>
  <c r="AP1056" i="3"/>
  <c r="AK1052" i="3"/>
  <c r="AP1052" i="3"/>
  <c r="AK1048" i="3"/>
  <c r="AP1048" i="3"/>
  <c r="AK1044" i="3"/>
  <c r="AP1044" i="3"/>
  <c r="AP1040" i="3"/>
  <c r="AK1036" i="3"/>
  <c r="AP1036" i="3"/>
  <c r="AK1032" i="3"/>
  <c r="AP1032" i="3"/>
  <c r="AK1028" i="3"/>
  <c r="AP1028" i="3"/>
  <c r="AK1024" i="3"/>
  <c r="AP1024" i="3"/>
  <c r="AK1020" i="3"/>
  <c r="AP1020" i="3"/>
  <c r="AK1016" i="3"/>
  <c r="AP1016" i="3"/>
  <c r="AK1012" i="3"/>
  <c r="AP1012" i="3"/>
  <c r="AK1008" i="3"/>
  <c r="AP1008" i="3"/>
  <c r="AP1004" i="3"/>
  <c r="AK1000" i="3"/>
  <c r="AP1000" i="3"/>
  <c r="AK996" i="3"/>
  <c r="AP996" i="3"/>
  <c r="AK992" i="3"/>
  <c r="AP992" i="3"/>
  <c r="AK988" i="3"/>
  <c r="AP988" i="3"/>
  <c r="AK984" i="3"/>
  <c r="AP984" i="3"/>
  <c r="AK980" i="3"/>
  <c r="AP980" i="3"/>
  <c r="AK976" i="3"/>
  <c r="AP976" i="3"/>
  <c r="AK972" i="3"/>
  <c r="AP972" i="3"/>
  <c r="AK968" i="3"/>
  <c r="AP968" i="3"/>
  <c r="AK964" i="3"/>
  <c r="AP964" i="3"/>
  <c r="AK960" i="3"/>
  <c r="AP960" i="3"/>
  <c r="AK956" i="3"/>
  <c r="AP956" i="3"/>
  <c r="AK952" i="3"/>
  <c r="AP952" i="3"/>
  <c r="AK948" i="3"/>
  <c r="AP948" i="3"/>
  <c r="AK944" i="3"/>
  <c r="AP944" i="3"/>
  <c r="AK940" i="3"/>
  <c r="AP940" i="3"/>
  <c r="AK936" i="3"/>
  <c r="AP936" i="3"/>
  <c r="AK932" i="3"/>
  <c r="AP932" i="3"/>
  <c r="AK928" i="3"/>
  <c r="AP928" i="3"/>
  <c r="AK924" i="3"/>
  <c r="AP924" i="3"/>
  <c r="AK920" i="3"/>
  <c r="AP920" i="3"/>
  <c r="AP916" i="3"/>
  <c r="AK912" i="3"/>
  <c r="AP912" i="3"/>
  <c r="AK908" i="3"/>
  <c r="AP908" i="3"/>
  <c r="AK904" i="3"/>
  <c r="AP904" i="3"/>
  <c r="AK900" i="3"/>
  <c r="AP900" i="3"/>
  <c r="AK896" i="3"/>
  <c r="AP896" i="3"/>
  <c r="AK892" i="3"/>
  <c r="AP892" i="3"/>
  <c r="AK888" i="3"/>
  <c r="AP888" i="3"/>
  <c r="AP884" i="3"/>
  <c r="AK880" i="3"/>
  <c r="AP880" i="3"/>
  <c r="AK876" i="3"/>
  <c r="AP876" i="3"/>
  <c r="AK872" i="3"/>
  <c r="AP872" i="3"/>
  <c r="AK868" i="3"/>
  <c r="AP868" i="3"/>
  <c r="AK864" i="3"/>
  <c r="AP864" i="3"/>
  <c r="AK860" i="3"/>
  <c r="AP860" i="3"/>
  <c r="AK856" i="3"/>
  <c r="AP856" i="3"/>
  <c r="AK852" i="3"/>
  <c r="AP852" i="3"/>
  <c r="AK848" i="3"/>
  <c r="AP848" i="3"/>
  <c r="AK844" i="3"/>
  <c r="AP844" i="3"/>
  <c r="AK840" i="3"/>
  <c r="AP840" i="3"/>
  <c r="AK836" i="3"/>
  <c r="AP836" i="3"/>
  <c r="AK832" i="3"/>
  <c r="AP832" i="3"/>
  <c r="AK828" i="3"/>
  <c r="AP828" i="3"/>
  <c r="AK824" i="3"/>
  <c r="AP824" i="3"/>
  <c r="AK820" i="3"/>
  <c r="AP820" i="3"/>
  <c r="AK816" i="3"/>
  <c r="AP816" i="3"/>
  <c r="AK812" i="3"/>
  <c r="AP812" i="3"/>
  <c r="AK808" i="3"/>
  <c r="AP808" i="3"/>
  <c r="AK804" i="3"/>
  <c r="AP804" i="3"/>
  <c r="AK800" i="3"/>
  <c r="AP800" i="3"/>
  <c r="AK796" i="3"/>
  <c r="AP796" i="3"/>
  <c r="AK792" i="3"/>
  <c r="AP792" i="3"/>
  <c r="AK788" i="3"/>
  <c r="AP788" i="3"/>
  <c r="AK784" i="3"/>
  <c r="AP784" i="3"/>
  <c r="AK780" i="3"/>
  <c r="AP780" i="3"/>
  <c r="AK776" i="3"/>
  <c r="AP776" i="3"/>
  <c r="AK772" i="3"/>
  <c r="AP772" i="3"/>
  <c r="AK768" i="3"/>
  <c r="AP768" i="3"/>
  <c r="AK764" i="3"/>
  <c r="AP764" i="3"/>
  <c r="AK760" i="3"/>
  <c r="AP760" i="3"/>
  <c r="AK756" i="3"/>
  <c r="AP756" i="3"/>
  <c r="AK752" i="3"/>
  <c r="AP752" i="3"/>
  <c r="AK748" i="3"/>
  <c r="AP748" i="3"/>
  <c r="AK744" i="3"/>
  <c r="AP744" i="3"/>
  <c r="AK740" i="3"/>
  <c r="AP740" i="3"/>
  <c r="AK736" i="3"/>
  <c r="AP736" i="3"/>
  <c r="AK732" i="3"/>
  <c r="AP732" i="3"/>
  <c r="AK728" i="3"/>
  <c r="AP728" i="3"/>
  <c r="AK724" i="3"/>
  <c r="AP724" i="3"/>
  <c r="AK720" i="3"/>
  <c r="AP720" i="3"/>
  <c r="AK716" i="3"/>
  <c r="AP716" i="3"/>
  <c r="AK712" i="3"/>
  <c r="AP712" i="3"/>
  <c r="AK708" i="3"/>
  <c r="AP708" i="3"/>
  <c r="AK704" i="3"/>
  <c r="AP704" i="3"/>
  <c r="AK700" i="3"/>
  <c r="AP700" i="3"/>
  <c r="AK696" i="3"/>
  <c r="AP696" i="3"/>
  <c r="AK692" i="3"/>
  <c r="AP692" i="3"/>
  <c r="AK688" i="3"/>
  <c r="AP688" i="3"/>
  <c r="AK684" i="3"/>
  <c r="AP684" i="3"/>
  <c r="AK680" i="3"/>
  <c r="AP680" i="3"/>
  <c r="AK676" i="3"/>
  <c r="AP676" i="3"/>
  <c r="AK672" i="3"/>
  <c r="AP672" i="3"/>
  <c r="AK668" i="3"/>
  <c r="AP668" i="3"/>
  <c r="AK664" i="3"/>
  <c r="AP664" i="3"/>
  <c r="AP660" i="3"/>
  <c r="AK656" i="3"/>
  <c r="AP656" i="3"/>
  <c r="AK652" i="3"/>
  <c r="AP652" i="3"/>
  <c r="AK648" i="3"/>
  <c r="AP648" i="3"/>
  <c r="AK644" i="3"/>
  <c r="AP644" i="3"/>
  <c r="AK640" i="3"/>
  <c r="AP640" i="3"/>
  <c r="AK636" i="3"/>
  <c r="AP636" i="3"/>
  <c r="AK632" i="3"/>
  <c r="AP632" i="3"/>
  <c r="AK628" i="3"/>
  <c r="AP628" i="3"/>
  <c r="AK624" i="3"/>
  <c r="AP624" i="3"/>
  <c r="AK620" i="3"/>
  <c r="AP620" i="3"/>
  <c r="AK616" i="3"/>
  <c r="AP616" i="3"/>
  <c r="AK612" i="3"/>
  <c r="AP612" i="3"/>
  <c r="AK608" i="3"/>
  <c r="AP608" i="3"/>
  <c r="AK604" i="3"/>
  <c r="AP604" i="3"/>
  <c r="AK600" i="3"/>
  <c r="AP600" i="3"/>
  <c r="AK596" i="3"/>
  <c r="AP596" i="3"/>
  <c r="AP592" i="3"/>
  <c r="AK588" i="3"/>
  <c r="AP588" i="3"/>
  <c r="AK584" i="3"/>
  <c r="AP584" i="3"/>
  <c r="AK580" i="3"/>
  <c r="AP580" i="3"/>
  <c r="AP576" i="3"/>
  <c r="AK572" i="3"/>
  <c r="AP572" i="3"/>
  <c r="AK568" i="3"/>
  <c r="AP568" i="3"/>
  <c r="AK564" i="3"/>
  <c r="AP564" i="3"/>
  <c r="AK560" i="3"/>
  <c r="AP560" i="3"/>
  <c r="AK556" i="3"/>
  <c r="AP556" i="3"/>
  <c r="AK552" i="3"/>
  <c r="AP552" i="3"/>
  <c r="AK548" i="3"/>
  <c r="AP548" i="3"/>
  <c r="AK544" i="3"/>
  <c r="AP544" i="3"/>
  <c r="AK540" i="3"/>
  <c r="AP540" i="3"/>
  <c r="AP536" i="3"/>
  <c r="AK532" i="3"/>
  <c r="AP532" i="3"/>
  <c r="AK528" i="3"/>
  <c r="AP528" i="3"/>
  <c r="AK524" i="3"/>
  <c r="AP524" i="3"/>
  <c r="AK520" i="3"/>
  <c r="AP520" i="3"/>
  <c r="AK516" i="3"/>
  <c r="AP516" i="3"/>
  <c r="AK512" i="3"/>
  <c r="AP512" i="3"/>
  <c r="AK508" i="3"/>
  <c r="AP508" i="3"/>
  <c r="AK504" i="3"/>
  <c r="AP504" i="3"/>
  <c r="AK500" i="3"/>
  <c r="AP500" i="3"/>
  <c r="AK496" i="3"/>
  <c r="AP496" i="3"/>
  <c r="AP492" i="3"/>
  <c r="AK488" i="3"/>
  <c r="AP488" i="3"/>
  <c r="AK484" i="3"/>
  <c r="AP484" i="3"/>
  <c r="AK480" i="3"/>
  <c r="AP480" i="3"/>
  <c r="AK476" i="3"/>
  <c r="AP476" i="3"/>
  <c r="AK472" i="3"/>
  <c r="AP472" i="3"/>
  <c r="AK468" i="3"/>
  <c r="AP468" i="3"/>
  <c r="AK464" i="3"/>
  <c r="AP464" i="3"/>
  <c r="AP460" i="3"/>
  <c r="AK456" i="3"/>
  <c r="AP456" i="3"/>
  <c r="AK452" i="3"/>
  <c r="AP452" i="3"/>
  <c r="AK448" i="3"/>
  <c r="AP448" i="3"/>
  <c r="AK444" i="3"/>
  <c r="AP444" i="3"/>
  <c r="AK440" i="3"/>
  <c r="AP440" i="3"/>
  <c r="AK436" i="3"/>
  <c r="AP436" i="3"/>
  <c r="AK432" i="3"/>
  <c r="AP432" i="3"/>
  <c r="AK428" i="3"/>
  <c r="AP428" i="3"/>
  <c r="AK424" i="3"/>
  <c r="AP424" i="3"/>
  <c r="AK420" i="3"/>
  <c r="AP420" i="3"/>
  <c r="AK416" i="3"/>
  <c r="AP416" i="3"/>
  <c r="AP412" i="3"/>
  <c r="AK408" i="3"/>
  <c r="AP408" i="3"/>
  <c r="AK404" i="3"/>
  <c r="AP404" i="3"/>
  <c r="AK400" i="3"/>
  <c r="AP400" i="3"/>
  <c r="AK396" i="3"/>
  <c r="AP396" i="3"/>
  <c r="AK392" i="3"/>
  <c r="AP392" i="3"/>
  <c r="AK388" i="3"/>
  <c r="AP388" i="3"/>
  <c r="AP384" i="3"/>
  <c r="AK380" i="3"/>
  <c r="AP380" i="3"/>
  <c r="AK376" i="3"/>
  <c r="AP376" i="3"/>
  <c r="AK372" i="3"/>
  <c r="AP372" i="3"/>
  <c r="AK368" i="3"/>
  <c r="AP368" i="3"/>
  <c r="AK364" i="3"/>
  <c r="AP364" i="3"/>
  <c r="AK360" i="3"/>
  <c r="AP360" i="3"/>
  <c r="AK356" i="3"/>
  <c r="AP356" i="3"/>
  <c r="AK352" i="3"/>
  <c r="AP352" i="3"/>
  <c r="AK348" i="3"/>
  <c r="AP348" i="3"/>
  <c r="AK344" i="3"/>
  <c r="AP344" i="3"/>
  <c r="AK340" i="3"/>
  <c r="AP340" i="3"/>
  <c r="AK336" i="3"/>
  <c r="AP336" i="3"/>
  <c r="AP332" i="3"/>
  <c r="AK328" i="3"/>
  <c r="AP328" i="3"/>
  <c r="AK324" i="3"/>
  <c r="AP324" i="3"/>
  <c r="AK320" i="3"/>
  <c r="AP320" i="3"/>
  <c r="AK316" i="3"/>
  <c r="AP316" i="3"/>
  <c r="AK312" i="3"/>
  <c r="AP312" i="3"/>
  <c r="AK308" i="3"/>
  <c r="AP308" i="3"/>
  <c r="AK304" i="3"/>
  <c r="AP304" i="3"/>
  <c r="AK300" i="3"/>
  <c r="AP300" i="3"/>
  <c r="AK296" i="3"/>
  <c r="AP296" i="3"/>
  <c r="AK292" i="3"/>
  <c r="AP292" i="3"/>
  <c r="AK288" i="3"/>
  <c r="AP288" i="3"/>
  <c r="AK284" i="3"/>
  <c r="AP284" i="3"/>
  <c r="AK280" i="3"/>
  <c r="AP280" i="3"/>
  <c r="AK276" i="3"/>
  <c r="AP276" i="3"/>
  <c r="AK272" i="3"/>
  <c r="AP272" i="3"/>
  <c r="AK268" i="3"/>
  <c r="AP268" i="3"/>
  <c r="AK264" i="3"/>
  <c r="AP264" i="3"/>
  <c r="AK260" i="3"/>
  <c r="AP260" i="3"/>
  <c r="AK256" i="3"/>
  <c r="AP256" i="3"/>
  <c r="AK252" i="3"/>
  <c r="AP252" i="3"/>
  <c r="AK248" i="3"/>
  <c r="AP248" i="3"/>
  <c r="AK244" i="3"/>
  <c r="AP244" i="3"/>
  <c r="AK240" i="3"/>
  <c r="AP240" i="3"/>
  <c r="AK236" i="3"/>
  <c r="AP236" i="3"/>
  <c r="AK232" i="3"/>
  <c r="AP232" i="3"/>
  <c r="AK228" i="3"/>
  <c r="AP228" i="3"/>
  <c r="AP224" i="3"/>
  <c r="AK220" i="3"/>
  <c r="AP220" i="3"/>
  <c r="AK216" i="3"/>
  <c r="AP216" i="3"/>
  <c r="AK212" i="3"/>
  <c r="AP212" i="3"/>
  <c r="AK208" i="3"/>
  <c r="AP208" i="3"/>
  <c r="AK204" i="3"/>
  <c r="AP204" i="3"/>
  <c r="AP200" i="3"/>
  <c r="AK196" i="3"/>
  <c r="AP196" i="3"/>
  <c r="AK192" i="3"/>
  <c r="AP192" i="3"/>
  <c r="AK188" i="3"/>
  <c r="AP188" i="3"/>
  <c r="AK184" i="3"/>
  <c r="AP184" i="3"/>
  <c r="AK180" i="3"/>
  <c r="AP180" i="3"/>
  <c r="AK176" i="3"/>
  <c r="AP176" i="3"/>
  <c r="AK172" i="3"/>
  <c r="AP172" i="3"/>
  <c r="AK168" i="3"/>
  <c r="AP168" i="3"/>
  <c r="AK164" i="3"/>
  <c r="AP164" i="3"/>
  <c r="AK160" i="3"/>
  <c r="AP160" i="3"/>
  <c r="AK156" i="3"/>
  <c r="AP156" i="3"/>
  <c r="AK152" i="3"/>
  <c r="AP152" i="3"/>
  <c r="AK148" i="3"/>
  <c r="AP148" i="3"/>
  <c r="AK144" i="3"/>
  <c r="AP144" i="3"/>
  <c r="AK140" i="3"/>
  <c r="AP140" i="3"/>
  <c r="AK136" i="3"/>
  <c r="AP136" i="3"/>
  <c r="AK132" i="3"/>
  <c r="AP132" i="3"/>
  <c r="AK128" i="3"/>
  <c r="AP128" i="3"/>
  <c r="AK124" i="3"/>
  <c r="AP124" i="3"/>
  <c r="AK120" i="3"/>
  <c r="AP120" i="3"/>
  <c r="AK116" i="3"/>
  <c r="AP116" i="3"/>
  <c r="AK112" i="3"/>
  <c r="AP112" i="3"/>
  <c r="AK108" i="3"/>
  <c r="AP108" i="3"/>
  <c r="AK104" i="3"/>
  <c r="AP104" i="3"/>
  <c r="AK100" i="3"/>
  <c r="AP100" i="3"/>
  <c r="AK96" i="3"/>
  <c r="AP96" i="3"/>
  <c r="AK92" i="3"/>
  <c r="AP92" i="3"/>
  <c r="AK88" i="3"/>
  <c r="AP88" i="3"/>
  <c r="AK84" i="3"/>
  <c r="AP84" i="3"/>
  <c r="AK80" i="3"/>
  <c r="AP80" i="3"/>
  <c r="AK76" i="3"/>
  <c r="AP76" i="3"/>
  <c r="AK72" i="3"/>
  <c r="AP72" i="3"/>
  <c r="AK68" i="3"/>
  <c r="AP68" i="3"/>
  <c r="AK64" i="3"/>
  <c r="AP64" i="3"/>
  <c r="AK60" i="3"/>
  <c r="AP60" i="3"/>
  <c r="AK56" i="3"/>
  <c r="AP56" i="3"/>
  <c r="AK52" i="3"/>
  <c r="AP52" i="3"/>
  <c r="AK48" i="3"/>
  <c r="AP48" i="3"/>
  <c r="AK44" i="3"/>
  <c r="AP44" i="3"/>
  <c r="AK40" i="3"/>
  <c r="AP40" i="3"/>
  <c r="AK36" i="3"/>
  <c r="AP36" i="3"/>
  <c r="AK32" i="3"/>
  <c r="AP32" i="3"/>
  <c r="AK28" i="3"/>
  <c r="AP28" i="3"/>
  <c r="AK24" i="3"/>
  <c r="AP24" i="3"/>
  <c r="AK20" i="3"/>
  <c r="AP20" i="3"/>
  <c r="AK16" i="3"/>
  <c r="AP16" i="3"/>
  <c r="AK12" i="3"/>
  <c r="AP12" i="3"/>
  <c r="AK714" i="3"/>
  <c r="AL2348" i="3"/>
  <c r="AL2344" i="3"/>
  <c r="AL2340" i="3"/>
  <c r="AL2336" i="3"/>
  <c r="AL2332" i="3"/>
  <c r="AL2328" i="3"/>
  <c r="AL2324" i="3"/>
  <c r="AL2320" i="3"/>
  <c r="AL2316" i="3"/>
  <c r="AL2312" i="3"/>
  <c r="AL2308" i="3"/>
  <c r="AL2304" i="3"/>
  <c r="AL2300" i="3"/>
  <c r="AL2296" i="3"/>
  <c r="AL2292" i="3"/>
  <c r="AL2288" i="3"/>
  <c r="AL2284" i="3"/>
  <c r="AL2280" i="3"/>
  <c r="AL2276" i="3"/>
  <c r="AL2272" i="3"/>
  <c r="AL2268" i="3"/>
  <c r="AL2264" i="3"/>
  <c r="AL2260" i="3"/>
  <c r="AL2256" i="3"/>
  <c r="AL2252" i="3"/>
  <c r="AL2248" i="3"/>
  <c r="AL2244" i="3"/>
  <c r="AL2240" i="3"/>
  <c r="AL2236" i="3"/>
  <c r="AL2232" i="3"/>
  <c r="AL2228" i="3"/>
  <c r="AL2224" i="3"/>
  <c r="AL2220" i="3"/>
  <c r="AL2216" i="3"/>
  <c r="AL2212" i="3"/>
  <c r="AL2208" i="3"/>
  <c r="AL2204" i="3"/>
  <c r="AL2200" i="3"/>
  <c r="AL2196" i="3"/>
  <c r="AL2192" i="3"/>
  <c r="AL2188" i="3"/>
  <c r="AL2184" i="3"/>
  <c r="AL2180" i="3"/>
  <c r="AL2176" i="3"/>
  <c r="AL2172" i="3"/>
  <c r="AL2168" i="3"/>
  <c r="AL2164" i="3"/>
  <c r="AL2160" i="3"/>
  <c r="AL2156" i="3"/>
  <c r="AL2152" i="3"/>
  <c r="AL2148" i="3"/>
  <c r="AL2144" i="3"/>
  <c r="AL2140" i="3"/>
  <c r="AL2136" i="3"/>
  <c r="AL2132" i="3"/>
  <c r="AL2128" i="3"/>
  <c r="AL2124" i="3"/>
  <c r="AL2120" i="3"/>
  <c r="AL2116" i="3"/>
  <c r="AL2112" i="3"/>
  <c r="AL2108" i="3"/>
  <c r="AL2104" i="3"/>
  <c r="AL2100" i="3"/>
  <c r="AL2096" i="3"/>
  <c r="AL2092" i="3"/>
  <c r="AL2088" i="3"/>
  <c r="AL2084" i="3"/>
  <c r="AL2080" i="3"/>
  <c r="AL2076" i="3"/>
  <c r="AL2072" i="3"/>
  <c r="AL2068" i="3"/>
  <c r="AL2064" i="3"/>
  <c r="AL2060" i="3"/>
  <c r="AL2056" i="3"/>
  <c r="AL2052" i="3"/>
  <c r="AL2048" i="3"/>
  <c r="AL2044" i="3"/>
  <c r="AL2040" i="3"/>
  <c r="AL2036" i="3"/>
  <c r="AL2032" i="3"/>
  <c r="AL2028" i="3"/>
  <c r="AL2024" i="3"/>
  <c r="AL2020" i="3"/>
  <c r="AL2016" i="3"/>
  <c r="AL2012" i="3"/>
  <c r="AL2008" i="3"/>
  <c r="AL2004" i="3"/>
  <c r="AL2000" i="3"/>
  <c r="AL1996" i="3"/>
  <c r="AL1992" i="3"/>
  <c r="AL1988" i="3"/>
  <c r="AL1984" i="3"/>
  <c r="AL1980" i="3"/>
  <c r="AL1976" i="3"/>
  <c r="AL1972" i="3"/>
  <c r="AL1968" i="3"/>
  <c r="AL1964" i="3"/>
  <c r="AL1960" i="3"/>
  <c r="AL1956" i="3"/>
  <c r="AL1952" i="3"/>
  <c r="AL1948" i="3"/>
  <c r="AL1944" i="3"/>
  <c r="AL1940" i="3"/>
  <c r="AL1936" i="3"/>
  <c r="AL1932" i="3"/>
  <c r="AL1928" i="3"/>
  <c r="AL1924" i="3"/>
  <c r="AL1920" i="3"/>
  <c r="AL1916" i="3"/>
  <c r="AL1912" i="3"/>
  <c r="AL1908" i="3"/>
  <c r="AL1904" i="3"/>
  <c r="AL1900" i="3"/>
  <c r="AL1896" i="3"/>
  <c r="AL1892" i="3"/>
  <c r="AL1888" i="3"/>
  <c r="AL1884" i="3"/>
  <c r="AL1880" i="3"/>
  <c r="AL1876" i="3"/>
  <c r="AL1872" i="3"/>
  <c r="AL1868" i="3"/>
  <c r="AL1864" i="3"/>
  <c r="AL1860" i="3"/>
  <c r="AL1856" i="3"/>
  <c r="AL1852" i="3"/>
  <c r="AL1848" i="3"/>
  <c r="AL1844" i="3"/>
  <c r="AL1840" i="3"/>
  <c r="AL1836" i="3"/>
  <c r="AL1832" i="3"/>
  <c r="AL1828" i="3"/>
  <c r="AL1824" i="3"/>
  <c r="AL1820" i="3"/>
  <c r="AL1816" i="3"/>
  <c r="AL1812" i="3"/>
  <c r="AL1808" i="3"/>
  <c r="AL1804" i="3"/>
  <c r="AL1800" i="3"/>
  <c r="AL1796" i="3"/>
  <c r="AL1792" i="3"/>
  <c r="AL1788" i="3"/>
  <c r="AL1784" i="3"/>
  <c r="AL1780" i="3"/>
  <c r="AL1776" i="3"/>
  <c r="AL1772" i="3"/>
  <c r="AL1768" i="3"/>
  <c r="AL1764" i="3"/>
  <c r="AL1760" i="3"/>
  <c r="AL1756" i="3"/>
  <c r="AL1752" i="3"/>
  <c r="AL1748" i="3"/>
  <c r="AL1744" i="3"/>
  <c r="AL1740" i="3"/>
  <c r="AL1736" i="3"/>
  <c r="AL1732" i="3"/>
  <c r="AL1728" i="3"/>
  <c r="AL1724" i="3"/>
  <c r="AL1720" i="3"/>
  <c r="AL1716" i="3"/>
  <c r="AL1712" i="3"/>
  <c r="AL1708" i="3"/>
  <c r="AL1704" i="3"/>
  <c r="AL1700" i="3"/>
  <c r="AL1696" i="3"/>
  <c r="AL1692" i="3"/>
  <c r="AL1688" i="3"/>
  <c r="AL1684" i="3"/>
  <c r="AL1680" i="3"/>
  <c r="AL1676" i="3"/>
  <c r="AL1672" i="3"/>
  <c r="AL1668" i="3"/>
  <c r="AL1664" i="3"/>
  <c r="AL1660" i="3"/>
  <c r="AL1656" i="3"/>
  <c r="AL1652" i="3"/>
  <c r="AL1648" i="3"/>
  <c r="AL1644" i="3"/>
  <c r="AL1640" i="3"/>
  <c r="AL1636" i="3"/>
  <c r="AL1632" i="3"/>
  <c r="AL1628" i="3"/>
  <c r="AL1624" i="3"/>
  <c r="AL1620" i="3"/>
  <c r="AL1616" i="3"/>
  <c r="AL1612" i="3"/>
  <c r="AL1608" i="3"/>
  <c r="AL1604" i="3"/>
  <c r="AL1600" i="3"/>
  <c r="AL1596" i="3"/>
  <c r="AL1592" i="3"/>
  <c r="AL1588" i="3"/>
  <c r="AL1584" i="3"/>
  <c r="AL1580" i="3"/>
  <c r="AL1576" i="3"/>
  <c r="AL1572" i="3"/>
  <c r="AL1568" i="3"/>
  <c r="AL1564" i="3"/>
  <c r="AL1560" i="3"/>
  <c r="AL1556" i="3"/>
  <c r="AL1552" i="3"/>
  <c r="AL1548" i="3"/>
  <c r="AL1544" i="3"/>
  <c r="AL1540" i="3"/>
  <c r="AL1536" i="3"/>
  <c r="AL1532" i="3"/>
  <c r="AL1528" i="3"/>
  <c r="AL1524" i="3"/>
  <c r="AL1520" i="3"/>
  <c r="AL1516" i="3"/>
  <c r="AL1512" i="3"/>
  <c r="AL1508" i="3"/>
  <c r="AL1504" i="3"/>
  <c r="AL1500" i="3"/>
  <c r="AL1496" i="3"/>
  <c r="AL1492" i="3"/>
  <c r="AL1488" i="3"/>
  <c r="AL1484" i="3"/>
  <c r="AL1480" i="3"/>
  <c r="AL1476" i="3"/>
  <c r="AL1472" i="3"/>
  <c r="AL1468" i="3"/>
  <c r="AL1464" i="3"/>
  <c r="AL1460" i="3"/>
  <c r="AL1456" i="3"/>
  <c r="AL1452" i="3"/>
  <c r="AL1448" i="3"/>
  <c r="AL1444" i="3"/>
  <c r="AL1440" i="3"/>
  <c r="AL1436" i="3"/>
  <c r="AL1432" i="3"/>
  <c r="AL1428" i="3"/>
  <c r="AL1424" i="3"/>
  <c r="AL1420" i="3"/>
  <c r="AL1416" i="3"/>
  <c r="AL1412" i="3"/>
  <c r="AL1408" i="3"/>
  <c r="AL1404" i="3"/>
  <c r="AL1400" i="3"/>
  <c r="AL1396" i="3"/>
  <c r="AL1392" i="3"/>
  <c r="AL1388" i="3"/>
  <c r="AL1384" i="3"/>
  <c r="AL1380" i="3"/>
  <c r="AL1376" i="3"/>
  <c r="AL1372" i="3"/>
  <c r="AL1368" i="3"/>
  <c r="AL1364" i="3"/>
  <c r="AL1360" i="3"/>
  <c r="AL1356" i="3"/>
  <c r="AL1352" i="3"/>
  <c r="AL1348" i="3"/>
  <c r="AL1344" i="3"/>
  <c r="AL1340" i="3"/>
  <c r="AL1336" i="3"/>
  <c r="AL1332" i="3"/>
  <c r="AL1328" i="3"/>
  <c r="AL1324" i="3"/>
  <c r="AL1320" i="3"/>
  <c r="AL1316" i="3"/>
  <c r="AL1312" i="3"/>
  <c r="AL1308" i="3"/>
  <c r="AL1304" i="3"/>
  <c r="AL1300" i="3"/>
  <c r="AL1296" i="3"/>
  <c r="AL1292" i="3"/>
  <c r="AL1288" i="3"/>
  <c r="AL1284" i="3"/>
  <c r="AL1280" i="3"/>
  <c r="AL1276" i="3"/>
  <c r="AL1272" i="3"/>
  <c r="AL1268" i="3"/>
  <c r="AL1264" i="3"/>
  <c r="AL1260" i="3"/>
  <c r="AL1256" i="3"/>
  <c r="AL1252" i="3"/>
  <c r="AL1248" i="3"/>
  <c r="AL1244" i="3"/>
  <c r="AL1240" i="3"/>
  <c r="AL1236" i="3"/>
  <c r="AL1232" i="3"/>
  <c r="AL1228" i="3"/>
  <c r="AL1224" i="3"/>
  <c r="AL1220" i="3"/>
  <c r="AL1216" i="3"/>
  <c r="AL1212" i="3"/>
  <c r="AL1208" i="3"/>
  <c r="AL1204" i="3"/>
  <c r="AL1200" i="3"/>
  <c r="AL1196" i="3"/>
  <c r="AL1192" i="3"/>
  <c r="AL1188" i="3"/>
  <c r="AL1184" i="3"/>
  <c r="AL1180" i="3"/>
  <c r="AL1176" i="3"/>
  <c r="AL1172" i="3"/>
  <c r="AL1168" i="3"/>
  <c r="AL1164" i="3"/>
  <c r="AL1160" i="3"/>
  <c r="AL1156" i="3"/>
  <c r="AL1152" i="3"/>
  <c r="AL1148" i="3"/>
  <c r="AL1144" i="3"/>
  <c r="AL1140" i="3"/>
  <c r="AL1136" i="3"/>
  <c r="AL1132" i="3"/>
  <c r="AL1128" i="3"/>
  <c r="AL1124" i="3"/>
  <c r="AL1120" i="3"/>
  <c r="AL1116" i="3"/>
  <c r="AL1112" i="3"/>
  <c r="AL1108" i="3"/>
  <c r="AL1104" i="3"/>
  <c r="AL1100" i="3"/>
  <c r="AL1096" i="3"/>
  <c r="AL1092" i="3"/>
  <c r="AL1088" i="3"/>
  <c r="AL1084" i="3"/>
  <c r="AL1080" i="3"/>
  <c r="AL714" i="3"/>
  <c r="AK10" i="3"/>
  <c r="AP10" i="3"/>
  <c r="AK2347" i="3"/>
  <c r="AP2347" i="3"/>
  <c r="AK2343" i="3"/>
  <c r="AP2343" i="3"/>
  <c r="AK2339" i="3"/>
  <c r="AP2339" i="3"/>
  <c r="AK2335" i="3"/>
  <c r="AP2335" i="3"/>
  <c r="AK2331" i="3"/>
  <c r="AP2331" i="3"/>
  <c r="AK2327" i="3"/>
  <c r="AP2327" i="3"/>
  <c r="AK2323" i="3"/>
  <c r="AP2323" i="3"/>
  <c r="AK2319" i="3"/>
  <c r="AP2319" i="3"/>
  <c r="AK2315" i="3"/>
  <c r="AP2315" i="3"/>
  <c r="AK2311" i="3"/>
  <c r="AP2311" i="3"/>
  <c r="AK2307" i="3"/>
  <c r="AP2307" i="3"/>
  <c r="AK2303" i="3"/>
  <c r="AP2303" i="3"/>
  <c r="AK2299" i="3"/>
  <c r="AP2299" i="3"/>
  <c r="AK2295" i="3"/>
  <c r="AP2295" i="3"/>
  <c r="AK2291" i="3"/>
  <c r="AP2291" i="3"/>
  <c r="AK2287" i="3"/>
  <c r="AP2287" i="3"/>
  <c r="AK2283" i="3"/>
  <c r="AP2283" i="3"/>
  <c r="AK2279" i="3"/>
  <c r="AP2279" i="3"/>
  <c r="AK2275" i="3"/>
  <c r="AP2275" i="3"/>
  <c r="AK2271" i="3"/>
  <c r="AP2271" i="3"/>
  <c r="AK2267" i="3"/>
  <c r="AP2267" i="3"/>
  <c r="AK2263" i="3"/>
  <c r="AP2263" i="3"/>
  <c r="AK2259" i="3"/>
  <c r="AP2259" i="3"/>
  <c r="AK2255" i="3"/>
  <c r="AP2255" i="3"/>
  <c r="AK2251" i="3"/>
  <c r="AP2251" i="3"/>
  <c r="AP2247" i="3"/>
  <c r="AK2243" i="3"/>
  <c r="AP2243" i="3"/>
  <c r="AK2239" i="3"/>
  <c r="AP2239" i="3"/>
  <c r="AK2235" i="3"/>
  <c r="AP2235" i="3"/>
  <c r="AK2231" i="3"/>
  <c r="AP2231" i="3"/>
  <c r="AK2227" i="3"/>
  <c r="AP2227" i="3"/>
  <c r="AK2223" i="3"/>
  <c r="AP2223" i="3"/>
  <c r="AP2219" i="3"/>
  <c r="AK2215" i="3"/>
  <c r="AP2215" i="3"/>
  <c r="AK2211" i="3"/>
  <c r="AP2211" i="3"/>
  <c r="AK2207" i="3"/>
  <c r="AP2207" i="3"/>
  <c r="AK2203" i="3"/>
  <c r="AP2203" i="3"/>
  <c r="AK2199" i="3"/>
  <c r="AP2199" i="3"/>
  <c r="AK2195" i="3"/>
  <c r="AP2195" i="3"/>
  <c r="AK2191" i="3"/>
  <c r="AP2191" i="3"/>
  <c r="AK2187" i="3"/>
  <c r="AP2187" i="3"/>
  <c r="AK2183" i="3"/>
  <c r="AP2183" i="3"/>
  <c r="AK2179" i="3"/>
  <c r="AP2179" i="3"/>
  <c r="AK2175" i="3"/>
  <c r="AP2175" i="3"/>
  <c r="AK2171" i="3"/>
  <c r="AP2171" i="3"/>
  <c r="AK2167" i="3"/>
  <c r="AP2167" i="3"/>
  <c r="AK2163" i="3"/>
  <c r="AP2163" i="3"/>
  <c r="AK2159" i="3"/>
  <c r="AP2159" i="3"/>
  <c r="AK2155" i="3"/>
  <c r="AP2155" i="3"/>
  <c r="AK2151" i="3"/>
  <c r="AP2151" i="3"/>
  <c r="AK2147" i="3"/>
  <c r="AP2147" i="3"/>
  <c r="AK2143" i="3"/>
  <c r="AP2143" i="3"/>
  <c r="AK2135" i="3"/>
  <c r="AP2135" i="3"/>
  <c r="AK2131" i="3"/>
  <c r="AP2131" i="3"/>
  <c r="AK2127" i="3"/>
  <c r="AP2127" i="3"/>
  <c r="AK2123" i="3"/>
  <c r="AP2123" i="3"/>
  <c r="AK2119" i="3"/>
  <c r="AP2119" i="3"/>
  <c r="AK2115" i="3"/>
  <c r="AP2115" i="3"/>
  <c r="AK2111" i="3"/>
  <c r="AP2111" i="3"/>
  <c r="AK2103" i="3"/>
  <c r="AP2103" i="3"/>
  <c r="AK2099" i="3"/>
  <c r="AP2099" i="3"/>
  <c r="AK2095" i="3"/>
  <c r="AP2095" i="3"/>
  <c r="AP2091" i="3"/>
  <c r="AK2087" i="3"/>
  <c r="AP2087" i="3"/>
  <c r="AK2083" i="3"/>
  <c r="AP2083" i="3"/>
  <c r="AK2079" i="3"/>
  <c r="AP2079" i="3"/>
  <c r="AK2071" i="3"/>
  <c r="AP2071" i="3"/>
  <c r="AK2067" i="3"/>
  <c r="AP2067" i="3"/>
  <c r="AK2063" i="3"/>
  <c r="AP2063" i="3"/>
  <c r="AK2059" i="3"/>
  <c r="AP2059" i="3"/>
  <c r="AK2055" i="3"/>
  <c r="AP2055" i="3"/>
  <c r="AK2051" i="3"/>
  <c r="AP2051" i="3"/>
  <c r="AK2047" i="3"/>
  <c r="AP2047" i="3"/>
  <c r="AK2039" i="3"/>
  <c r="AP2039" i="3"/>
  <c r="AK2035" i="3"/>
  <c r="AP2035" i="3"/>
  <c r="AK2031" i="3"/>
  <c r="AP2031" i="3"/>
  <c r="AK2027" i="3"/>
  <c r="AP2027" i="3"/>
  <c r="AK2023" i="3"/>
  <c r="AP2023" i="3"/>
  <c r="AK2019" i="3"/>
  <c r="AP2019" i="3"/>
  <c r="AK2015" i="3"/>
  <c r="AP2015" i="3"/>
  <c r="AK2007" i="3"/>
  <c r="AP2007" i="3"/>
  <c r="AK2003" i="3"/>
  <c r="AP2003" i="3"/>
  <c r="AK1999" i="3"/>
  <c r="AP1999" i="3"/>
  <c r="AK1995" i="3"/>
  <c r="AP1995" i="3"/>
  <c r="AK1991" i="3"/>
  <c r="AP1991" i="3"/>
  <c r="AK1987" i="3"/>
  <c r="AP1987" i="3"/>
  <c r="AK1983" i="3"/>
  <c r="AP1983" i="3"/>
  <c r="AK1975" i="3"/>
  <c r="AP1975" i="3"/>
  <c r="AK1971" i="3"/>
  <c r="AP1971" i="3"/>
  <c r="AK1967" i="3"/>
  <c r="AP1967" i="3"/>
  <c r="AK1963" i="3"/>
  <c r="AP1963" i="3"/>
  <c r="AK1959" i="3"/>
  <c r="AP1959" i="3"/>
  <c r="AK1955" i="3"/>
  <c r="AP1955" i="3"/>
  <c r="AK1951" i="3"/>
  <c r="AP1951" i="3"/>
  <c r="AK1943" i="3"/>
  <c r="AP1943" i="3"/>
  <c r="AK1939" i="3"/>
  <c r="AP1939" i="3"/>
  <c r="AK1935" i="3"/>
  <c r="AP1935" i="3"/>
  <c r="AK1931" i="3"/>
  <c r="AP1931" i="3"/>
  <c r="AK1927" i="3"/>
  <c r="AP1927" i="3"/>
  <c r="AK1923" i="3"/>
  <c r="AP1923" i="3"/>
  <c r="AK1919" i="3"/>
  <c r="AP1919" i="3"/>
  <c r="AK1911" i="3"/>
  <c r="AP1911" i="3"/>
  <c r="AK1907" i="3"/>
  <c r="AP1907" i="3"/>
  <c r="AK1903" i="3"/>
  <c r="AP1903" i="3"/>
  <c r="AK1899" i="3"/>
  <c r="AP1899" i="3"/>
  <c r="AK1895" i="3"/>
  <c r="AP1895" i="3"/>
  <c r="AK1891" i="3"/>
  <c r="AP1891" i="3"/>
  <c r="AP1887" i="3"/>
  <c r="AK1879" i="3"/>
  <c r="AP1879" i="3"/>
  <c r="AK1875" i="3"/>
  <c r="AP1875" i="3"/>
  <c r="AK1871" i="3"/>
  <c r="AP1871" i="3"/>
  <c r="AK1867" i="3"/>
  <c r="AP1867" i="3"/>
  <c r="AK1863" i="3"/>
  <c r="AP1863" i="3"/>
  <c r="AK1859" i="3"/>
  <c r="AP1859" i="3"/>
  <c r="AK1855" i="3"/>
  <c r="AP1855" i="3"/>
  <c r="AK1847" i="3"/>
  <c r="AP1847" i="3"/>
  <c r="AK1843" i="3"/>
  <c r="AP1843" i="3"/>
  <c r="AK1839" i="3"/>
  <c r="AP1839" i="3"/>
  <c r="AK1835" i="3"/>
  <c r="AP1835" i="3"/>
  <c r="AK1831" i="3"/>
  <c r="AP1831" i="3"/>
  <c r="AK1827" i="3"/>
  <c r="AP1827" i="3"/>
  <c r="AK1823" i="3"/>
  <c r="AP1823" i="3"/>
  <c r="AK1815" i="3"/>
  <c r="AP1815" i="3"/>
  <c r="AK1811" i="3"/>
  <c r="AP1811" i="3"/>
  <c r="AK1807" i="3"/>
  <c r="AP1807" i="3"/>
  <c r="AK1803" i="3"/>
  <c r="AP1803" i="3"/>
  <c r="AK1799" i="3"/>
  <c r="AP1799" i="3"/>
  <c r="AK1795" i="3"/>
  <c r="AP1795" i="3"/>
  <c r="AK1791" i="3"/>
  <c r="AP1791" i="3"/>
  <c r="AK1783" i="3"/>
  <c r="AP1783" i="3"/>
  <c r="AK1779" i="3"/>
  <c r="AP1779" i="3"/>
  <c r="AK1775" i="3"/>
  <c r="AP1775" i="3"/>
  <c r="AK1771" i="3"/>
  <c r="AP1771" i="3"/>
  <c r="AK1767" i="3"/>
  <c r="AP1767" i="3"/>
  <c r="AK1763" i="3"/>
  <c r="AP1763" i="3"/>
  <c r="AK1759" i="3"/>
  <c r="AP1759" i="3"/>
  <c r="AK1751" i="3"/>
  <c r="AP1751" i="3"/>
  <c r="AP1747" i="3"/>
  <c r="AK1743" i="3"/>
  <c r="AP1743" i="3"/>
  <c r="AK1739" i="3"/>
  <c r="AP1739" i="3"/>
  <c r="AK1735" i="3"/>
  <c r="AP1735" i="3"/>
  <c r="AK1731" i="3"/>
  <c r="AP1731" i="3"/>
  <c r="AK1727" i="3"/>
  <c r="AP1727" i="3"/>
  <c r="AK1719" i="3"/>
  <c r="AP1719" i="3"/>
  <c r="AK1715" i="3"/>
  <c r="AP1715" i="3"/>
  <c r="AK1711" i="3"/>
  <c r="AP1711" i="3"/>
  <c r="AK1707" i="3"/>
  <c r="AP1707" i="3"/>
  <c r="AK1703" i="3"/>
  <c r="AP1703" i="3"/>
  <c r="AK1699" i="3"/>
  <c r="AP1699" i="3"/>
  <c r="AK1695" i="3"/>
  <c r="AP1695" i="3"/>
  <c r="AK1691" i="3"/>
  <c r="AP1691" i="3"/>
  <c r="AK1687" i="3"/>
  <c r="AP1687" i="3"/>
  <c r="AK1683" i="3"/>
  <c r="AP1683" i="3"/>
  <c r="AK1679" i="3"/>
  <c r="AP1679" i="3"/>
  <c r="AK1675" i="3"/>
  <c r="AP1675" i="3"/>
  <c r="AK1671" i="3"/>
  <c r="AP1671" i="3"/>
  <c r="AK1667" i="3"/>
  <c r="AP1667" i="3"/>
  <c r="AK1663" i="3"/>
  <c r="AP1663" i="3"/>
  <c r="AK1659" i="3"/>
  <c r="AP1659" i="3"/>
  <c r="AK1655" i="3"/>
  <c r="AP1655" i="3"/>
  <c r="AK1651" i="3"/>
  <c r="AP1651" i="3"/>
  <c r="AK1647" i="3"/>
  <c r="AP1647" i="3"/>
  <c r="AK1643" i="3"/>
  <c r="AP1643" i="3"/>
  <c r="AK1639" i="3"/>
  <c r="AP1639" i="3"/>
  <c r="AK1635" i="3"/>
  <c r="AP1635" i="3"/>
  <c r="AK1631" i="3"/>
  <c r="AP1631" i="3"/>
  <c r="AK1627" i="3"/>
  <c r="AP1627" i="3"/>
  <c r="AK1623" i="3"/>
  <c r="AP1623" i="3"/>
  <c r="AK1619" i="3"/>
  <c r="AP1619" i="3"/>
  <c r="AK1615" i="3"/>
  <c r="AP1615" i="3"/>
  <c r="AK1611" i="3"/>
  <c r="AP1611" i="3"/>
  <c r="AK1607" i="3"/>
  <c r="AP1607" i="3"/>
  <c r="AK1603" i="3"/>
  <c r="AP1603" i="3"/>
  <c r="AK1599" i="3"/>
  <c r="AP1599" i="3"/>
  <c r="AK1595" i="3"/>
  <c r="AP1595" i="3"/>
  <c r="AK1591" i="3"/>
  <c r="AP1591" i="3"/>
  <c r="AK1587" i="3"/>
  <c r="AP1587" i="3"/>
  <c r="AK1583" i="3"/>
  <c r="AP1583" i="3"/>
  <c r="AK1579" i="3"/>
  <c r="AP1579" i="3"/>
  <c r="AK1575" i="3"/>
  <c r="AP1575" i="3"/>
  <c r="AK1571" i="3"/>
  <c r="AP1571" i="3"/>
  <c r="AK1567" i="3"/>
  <c r="AP1567" i="3"/>
  <c r="AK1563" i="3"/>
  <c r="AP1563" i="3"/>
  <c r="AK1559" i="3"/>
  <c r="AP1559" i="3"/>
  <c r="AK1555" i="3"/>
  <c r="AP1555" i="3"/>
  <c r="AK1551" i="3"/>
  <c r="AP1551" i="3"/>
  <c r="AK1547" i="3"/>
  <c r="AP1547" i="3"/>
  <c r="AK1543" i="3"/>
  <c r="AP1543" i="3"/>
  <c r="AK1539" i="3"/>
  <c r="AP1539" i="3"/>
  <c r="AP1531" i="3"/>
  <c r="AK1527" i="3"/>
  <c r="AP1527" i="3"/>
  <c r="AK1523" i="3"/>
  <c r="AP1523" i="3"/>
  <c r="AK1519" i="3"/>
  <c r="AP1519" i="3"/>
  <c r="AK1515" i="3"/>
  <c r="AP1515" i="3"/>
  <c r="AP1511" i="3"/>
  <c r="AK1507" i="3"/>
  <c r="AP1507" i="3"/>
  <c r="AP1503" i="3"/>
  <c r="AK1499" i="3"/>
  <c r="AP1499" i="3"/>
  <c r="AK1495" i="3"/>
  <c r="AP1495" i="3"/>
  <c r="AK1491" i="3"/>
  <c r="AP1491" i="3"/>
  <c r="AK1487" i="3"/>
  <c r="AP1487" i="3"/>
  <c r="AK1483" i="3"/>
  <c r="AP1483" i="3"/>
  <c r="AK1479" i="3"/>
  <c r="AP1479" i="3"/>
  <c r="AK1475" i="3"/>
  <c r="AP1475" i="3"/>
  <c r="AK1467" i="3"/>
  <c r="AP1467" i="3"/>
  <c r="AK1463" i="3"/>
  <c r="AP1463" i="3"/>
  <c r="AK1459" i="3"/>
  <c r="AP1459" i="3"/>
  <c r="AK1455" i="3"/>
  <c r="AP1455" i="3"/>
  <c r="AK1451" i="3"/>
  <c r="AP1451" i="3"/>
  <c r="AK1447" i="3"/>
  <c r="AP1447" i="3"/>
  <c r="AK1443" i="3"/>
  <c r="AP1443" i="3"/>
  <c r="AK1439" i="3"/>
  <c r="AP1439" i="3"/>
  <c r="AK1435" i="3"/>
  <c r="AP1435" i="3"/>
  <c r="AP1431" i="3"/>
  <c r="AK1427" i="3"/>
  <c r="AP1427" i="3"/>
  <c r="AK1423" i="3"/>
  <c r="AP1423" i="3"/>
  <c r="AK1419" i="3"/>
  <c r="AP1419" i="3"/>
  <c r="AK1415" i="3"/>
  <c r="AP1415" i="3"/>
  <c r="AK1411" i="3"/>
  <c r="AP1411" i="3"/>
  <c r="AK1403" i="3"/>
  <c r="AP1403" i="3"/>
  <c r="AK1399" i="3"/>
  <c r="AP1399" i="3"/>
  <c r="AK1395" i="3"/>
  <c r="AP1395" i="3"/>
  <c r="AK1391" i="3"/>
  <c r="AP1391" i="3"/>
  <c r="AK1387" i="3"/>
  <c r="AP1387" i="3"/>
  <c r="AP1383" i="3"/>
  <c r="AK1379" i="3"/>
  <c r="AP1379" i="3"/>
  <c r="AK1375" i="3"/>
  <c r="AP1375" i="3"/>
  <c r="AK1371" i="3"/>
  <c r="AP1371" i="3"/>
  <c r="AK1367" i="3"/>
  <c r="AP1367" i="3"/>
  <c r="AK1363" i="3"/>
  <c r="AP1363" i="3"/>
  <c r="AK1359" i="3"/>
  <c r="AP1359" i="3"/>
  <c r="AK1355" i="3"/>
  <c r="AP1355" i="3"/>
  <c r="AK1351" i="3"/>
  <c r="AP1351" i="3"/>
  <c r="AK1347" i="3"/>
  <c r="AP1347" i="3"/>
  <c r="AK1339" i="3"/>
  <c r="AP1339" i="3"/>
  <c r="AK1335" i="3"/>
  <c r="AP1335" i="3"/>
  <c r="AK1331" i="3"/>
  <c r="AP1331" i="3"/>
  <c r="AK1327" i="3"/>
  <c r="AP1327" i="3"/>
  <c r="AK1323" i="3"/>
  <c r="AP1323" i="3"/>
  <c r="AK1319" i="3"/>
  <c r="AP1319" i="3"/>
  <c r="AK1315" i="3"/>
  <c r="AP1315" i="3"/>
  <c r="AK1311" i="3"/>
  <c r="AP1311" i="3"/>
  <c r="AK1307" i="3"/>
  <c r="AP1307" i="3"/>
  <c r="AK1303" i="3"/>
  <c r="AP1303" i="3"/>
  <c r="AK1299" i="3"/>
  <c r="AP1299" i="3"/>
  <c r="AK1295" i="3"/>
  <c r="AP1295" i="3"/>
  <c r="AK1291" i="3"/>
  <c r="AP1291" i="3"/>
  <c r="AK1287" i="3"/>
  <c r="AP1287" i="3"/>
  <c r="AK1283" i="3"/>
  <c r="AP1283" i="3"/>
  <c r="AK1275" i="3"/>
  <c r="AP1275" i="3"/>
  <c r="AK1271" i="3"/>
  <c r="AP1271" i="3"/>
  <c r="AK1267" i="3"/>
  <c r="AP1267" i="3"/>
  <c r="AK1263" i="3"/>
  <c r="AP1263" i="3"/>
  <c r="AK1259" i="3"/>
  <c r="AP1259" i="3"/>
  <c r="AK1255" i="3"/>
  <c r="AP1255" i="3"/>
  <c r="AK1251" i="3"/>
  <c r="AP1251" i="3"/>
  <c r="AK1247" i="3"/>
  <c r="AP1247" i="3"/>
  <c r="AK1243" i="3"/>
  <c r="AP1243" i="3"/>
  <c r="AK1239" i="3"/>
  <c r="AP1239" i="3"/>
  <c r="AK1235" i="3"/>
  <c r="AP1235" i="3"/>
  <c r="AK1231" i="3"/>
  <c r="AP1231" i="3"/>
  <c r="AK1227" i="3"/>
  <c r="AP1227" i="3"/>
  <c r="AK1223" i="3"/>
  <c r="AP1223" i="3"/>
  <c r="AK1219" i="3"/>
  <c r="AP1219" i="3"/>
  <c r="AK1211" i="3"/>
  <c r="AP1211" i="3"/>
  <c r="AK1207" i="3"/>
  <c r="AP1207" i="3"/>
  <c r="AK1203" i="3"/>
  <c r="AP1203" i="3"/>
  <c r="AK1199" i="3"/>
  <c r="AP1199" i="3"/>
  <c r="AK1195" i="3"/>
  <c r="AP1195" i="3"/>
  <c r="AK1191" i="3"/>
  <c r="AP1191" i="3"/>
  <c r="AK1187" i="3"/>
  <c r="AP1187" i="3"/>
  <c r="AK1183" i="3"/>
  <c r="AP1183" i="3"/>
  <c r="AK1179" i="3"/>
  <c r="AP1179" i="3"/>
  <c r="AK1175" i="3"/>
  <c r="AP1175" i="3"/>
  <c r="AK1171" i="3"/>
  <c r="AP1171" i="3"/>
  <c r="AK1167" i="3"/>
  <c r="AP1167" i="3"/>
  <c r="AK1163" i="3"/>
  <c r="AP1163" i="3"/>
  <c r="AK1159" i="3"/>
  <c r="AP1159" i="3"/>
  <c r="AK1155" i="3"/>
  <c r="AP1155" i="3"/>
  <c r="AK1151" i="3"/>
  <c r="AP1151" i="3"/>
  <c r="AK1147" i="3"/>
  <c r="AP1147" i="3"/>
  <c r="AP1143" i="3"/>
  <c r="AP1139" i="3"/>
  <c r="AK1135" i="3"/>
  <c r="AP1135" i="3"/>
  <c r="AK1131" i="3"/>
  <c r="AP1131" i="3"/>
  <c r="AK1127" i="3"/>
  <c r="AP1127" i="3"/>
  <c r="AK1123" i="3"/>
  <c r="AP1123" i="3"/>
  <c r="AK1119" i="3"/>
  <c r="AP1119" i="3"/>
  <c r="AK1115" i="3"/>
  <c r="AP1115" i="3"/>
  <c r="AK1111" i="3"/>
  <c r="AP1111" i="3"/>
  <c r="AP1107" i="3"/>
  <c r="AK1103" i="3"/>
  <c r="AP1103" i="3"/>
  <c r="AK1099" i="3"/>
  <c r="AP1099" i="3"/>
  <c r="AK1095" i="3"/>
  <c r="AP1095" i="3"/>
  <c r="AK1091" i="3"/>
  <c r="AP1091" i="3"/>
  <c r="AK1087" i="3"/>
  <c r="AP1087" i="3"/>
  <c r="AK1083" i="3"/>
  <c r="AP1083" i="3"/>
  <c r="AK1079" i="3"/>
  <c r="AP1079" i="3"/>
  <c r="AK1075" i="3"/>
  <c r="AP1075" i="3"/>
  <c r="AK1071" i="3"/>
  <c r="AP1071" i="3"/>
  <c r="AK1067" i="3"/>
  <c r="AP1067" i="3"/>
  <c r="AK1063" i="3"/>
  <c r="AP1063" i="3"/>
  <c r="AK1059" i="3"/>
  <c r="AP1059" i="3"/>
  <c r="AK1055" i="3"/>
  <c r="AP1055" i="3"/>
  <c r="AK1051" i="3"/>
  <c r="AP1051" i="3"/>
  <c r="AK1047" i="3"/>
  <c r="AP1047" i="3"/>
  <c r="AK1043" i="3"/>
  <c r="AP1043" i="3"/>
  <c r="AK1039" i="3"/>
  <c r="AP1039" i="3"/>
  <c r="AK1035" i="3"/>
  <c r="AP1035" i="3"/>
  <c r="AK1031" i="3"/>
  <c r="AP1031" i="3"/>
  <c r="AK1027" i="3"/>
  <c r="AP1027" i="3"/>
  <c r="AK1023" i="3"/>
  <c r="AP1023" i="3"/>
  <c r="AK1019" i="3"/>
  <c r="AP1019" i="3"/>
  <c r="AK1015" i="3"/>
  <c r="AP1015" i="3"/>
  <c r="AK1011" i="3"/>
  <c r="AP1011" i="3"/>
  <c r="AK1007" i="3"/>
  <c r="AP1007" i="3"/>
  <c r="AK1003" i="3"/>
  <c r="AP1003" i="3"/>
  <c r="AK999" i="3"/>
  <c r="AP999" i="3"/>
  <c r="AK995" i="3"/>
  <c r="AP995" i="3"/>
  <c r="AK991" i="3"/>
  <c r="AP991" i="3"/>
  <c r="AK987" i="3"/>
  <c r="AP987" i="3"/>
  <c r="AK983" i="3"/>
  <c r="AP983" i="3"/>
  <c r="AK979" i="3"/>
  <c r="AP979" i="3"/>
  <c r="AK975" i="3"/>
  <c r="AP975" i="3"/>
  <c r="AK971" i="3"/>
  <c r="AP971" i="3"/>
  <c r="AK967" i="3"/>
  <c r="AP967" i="3"/>
  <c r="AK963" i="3"/>
  <c r="AP963" i="3"/>
  <c r="AP959" i="3"/>
  <c r="AK955" i="3"/>
  <c r="AP955" i="3"/>
  <c r="AK951" i="3"/>
  <c r="AP951" i="3"/>
  <c r="AK947" i="3"/>
  <c r="AP947" i="3"/>
  <c r="AK943" i="3"/>
  <c r="AP943" i="3"/>
  <c r="AK939" i="3"/>
  <c r="AP939" i="3"/>
  <c r="AK935" i="3"/>
  <c r="AP935" i="3"/>
  <c r="AK931" i="3"/>
  <c r="AP931" i="3"/>
  <c r="AK927" i="3"/>
  <c r="AP927" i="3"/>
  <c r="AK923" i="3"/>
  <c r="AP923" i="3"/>
  <c r="AK919" i="3"/>
  <c r="AP919" i="3"/>
  <c r="AK915" i="3"/>
  <c r="AP915" i="3"/>
  <c r="AP911" i="3"/>
  <c r="AK907" i="3"/>
  <c r="AP907" i="3"/>
  <c r="AK903" i="3"/>
  <c r="AP903" i="3"/>
  <c r="AK899" i="3"/>
  <c r="AP899" i="3"/>
  <c r="AK895" i="3"/>
  <c r="AP895" i="3"/>
  <c r="AK891" i="3"/>
  <c r="AP891" i="3"/>
  <c r="AK887" i="3"/>
  <c r="AP887" i="3"/>
  <c r="AK883" i="3"/>
  <c r="AP883" i="3"/>
  <c r="AK879" i="3"/>
  <c r="AP879" i="3"/>
  <c r="AK875" i="3"/>
  <c r="AP875" i="3"/>
  <c r="AK871" i="3"/>
  <c r="AP871" i="3"/>
  <c r="AK867" i="3"/>
  <c r="AP867" i="3"/>
  <c r="AK863" i="3"/>
  <c r="AP863" i="3"/>
  <c r="AK859" i="3"/>
  <c r="AP859" i="3"/>
  <c r="AP855" i="3"/>
  <c r="AK851" i="3"/>
  <c r="AP851" i="3"/>
  <c r="AK847" i="3"/>
  <c r="AP847" i="3"/>
  <c r="AK843" i="3"/>
  <c r="AP843" i="3"/>
  <c r="AK839" i="3"/>
  <c r="AP839" i="3"/>
  <c r="AK835" i="3"/>
  <c r="AP835" i="3"/>
  <c r="AK831" i="3"/>
  <c r="AP831" i="3"/>
  <c r="AK823" i="3"/>
  <c r="AP823" i="3"/>
  <c r="AK819" i="3"/>
  <c r="AP819" i="3"/>
  <c r="AK815" i="3"/>
  <c r="AP815" i="3"/>
  <c r="AK811" i="3"/>
  <c r="AP811" i="3"/>
  <c r="AK807" i="3"/>
  <c r="AP807" i="3"/>
  <c r="AK803" i="3"/>
  <c r="AP803" i="3"/>
  <c r="AK799" i="3"/>
  <c r="AP799" i="3"/>
  <c r="AK795" i="3"/>
  <c r="AP795" i="3"/>
  <c r="AK791" i="3"/>
  <c r="AP791" i="3"/>
  <c r="AK787" i="3"/>
  <c r="AP787" i="3"/>
  <c r="AK783" i="3"/>
  <c r="AP783" i="3"/>
  <c r="AK779" i="3"/>
  <c r="AP779" i="3"/>
  <c r="AK775" i="3"/>
  <c r="AP775" i="3"/>
  <c r="AK771" i="3"/>
  <c r="AP771" i="3"/>
  <c r="AK767" i="3"/>
  <c r="AP767" i="3"/>
  <c r="AK763" i="3"/>
  <c r="AP763" i="3"/>
  <c r="AP759" i="3"/>
  <c r="AP755" i="3"/>
  <c r="AK751" i="3"/>
  <c r="AP751" i="3"/>
  <c r="AK747" i="3"/>
  <c r="AP747" i="3"/>
  <c r="AP743" i="3"/>
  <c r="AK739" i="3"/>
  <c r="AP739" i="3"/>
  <c r="AK735" i="3"/>
  <c r="AP735" i="3"/>
  <c r="AK731" i="3"/>
  <c r="AP731" i="3"/>
  <c r="AK727" i="3"/>
  <c r="AP727" i="3"/>
  <c r="AK723" i="3"/>
  <c r="AP723" i="3"/>
  <c r="AK719" i="3"/>
  <c r="AP719" i="3"/>
  <c r="AK715" i="3"/>
  <c r="AP715" i="3"/>
  <c r="AK711" i="3"/>
  <c r="AP711" i="3"/>
  <c r="AK707" i="3"/>
  <c r="AP707" i="3"/>
  <c r="AK703" i="3"/>
  <c r="AP703" i="3"/>
  <c r="AK699" i="3"/>
  <c r="AP699" i="3"/>
  <c r="AK695" i="3"/>
  <c r="AP695" i="3"/>
  <c r="AK691" i="3"/>
  <c r="AP691" i="3"/>
  <c r="AK687" i="3"/>
  <c r="AP687" i="3"/>
  <c r="AK683" i="3"/>
  <c r="AP683" i="3"/>
  <c r="AK679" i="3"/>
  <c r="AP679" i="3"/>
  <c r="AK675" i="3"/>
  <c r="AP675" i="3"/>
  <c r="AK671" i="3"/>
  <c r="AP671" i="3"/>
  <c r="AK667" i="3"/>
  <c r="AP667" i="3"/>
  <c r="AK663" i="3"/>
  <c r="AP663" i="3"/>
  <c r="AK659" i="3"/>
  <c r="AP659" i="3"/>
  <c r="AK655" i="3"/>
  <c r="AP655" i="3"/>
  <c r="AK651" i="3"/>
  <c r="AP651" i="3"/>
  <c r="AK647" i="3"/>
  <c r="AP647" i="3"/>
  <c r="AK643" i="3"/>
  <c r="AP643" i="3"/>
  <c r="AK639" i="3"/>
  <c r="AP639" i="3"/>
  <c r="AK635" i="3"/>
  <c r="AP635" i="3"/>
  <c r="AK631" i="3"/>
  <c r="AP631" i="3"/>
  <c r="AK627" i="3"/>
  <c r="AP627" i="3"/>
  <c r="AK623" i="3"/>
  <c r="AP623" i="3"/>
  <c r="AK619" i="3"/>
  <c r="AP619" i="3"/>
  <c r="AK615" i="3"/>
  <c r="AP615" i="3"/>
  <c r="AK611" i="3"/>
  <c r="AP611" i="3"/>
  <c r="AK607" i="3"/>
  <c r="AP607" i="3"/>
  <c r="AK603" i="3"/>
  <c r="AP603" i="3"/>
  <c r="AK599" i="3"/>
  <c r="AP599" i="3"/>
  <c r="AK595" i="3"/>
  <c r="AP595" i="3"/>
  <c r="AP591" i="3"/>
  <c r="AK587" i="3"/>
  <c r="AP587" i="3"/>
  <c r="AK583" i="3"/>
  <c r="AP583" i="3"/>
  <c r="AK579" i="3"/>
  <c r="AP579" i="3"/>
  <c r="AK575" i="3"/>
  <c r="AP575" i="3"/>
  <c r="AK571" i="3"/>
  <c r="AP571" i="3"/>
  <c r="AK567" i="3"/>
  <c r="AP567" i="3"/>
  <c r="AK563" i="3"/>
  <c r="AP563" i="3"/>
  <c r="AK559" i="3"/>
  <c r="AP559" i="3"/>
  <c r="AK555" i="3"/>
  <c r="AP555" i="3"/>
  <c r="AK551" i="3"/>
  <c r="AP551" i="3"/>
  <c r="AK547" i="3"/>
  <c r="AP547" i="3"/>
  <c r="AK543" i="3"/>
  <c r="AP543" i="3"/>
  <c r="AK539" i="3"/>
  <c r="AP539" i="3"/>
  <c r="AK535" i="3"/>
  <c r="AP535" i="3"/>
  <c r="AK531" i="3"/>
  <c r="AP531" i="3"/>
  <c r="AK527" i="3"/>
  <c r="AP527" i="3"/>
  <c r="AK523" i="3"/>
  <c r="AP523" i="3"/>
  <c r="AK519" i="3"/>
  <c r="AP519" i="3"/>
  <c r="AK515" i="3"/>
  <c r="AP515" i="3"/>
  <c r="AK511" i="3"/>
  <c r="AP511" i="3"/>
  <c r="AK507" i="3"/>
  <c r="AP507" i="3"/>
  <c r="AK503" i="3"/>
  <c r="AP503" i="3"/>
  <c r="AK499" i="3"/>
  <c r="AP499" i="3"/>
  <c r="AK495" i="3"/>
  <c r="AP495" i="3"/>
  <c r="AK491" i="3"/>
  <c r="AP491" i="3"/>
  <c r="AK487" i="3"/>
  <c r="AP487" i="3"/>
  <c r="AK483" i="3"/>
  <c r="AP483" i="3"/>
  <c r="AK479" i="3"/>
  <c r="AP479" i="3"/>
  <c r="AK475" i="3"/>
  <c r="AP475" i="3"/>
  <c r="AK471" i="3"/>
  <c r="AP471" i="3"/>
  <c r="AK467" i="3"/>
  <c r="AP467" i="3"/>
  <c r="AK463" i="3"/>
  <c r="AP463" i="3"/>
  <c r="AP459" i="3"/>
  <c r="AK455" i="3"/>
  <c r="AP455" i="3"/>
  <c r="AK451" i="3"/>
  <c r="AP451" i="3"/>
  <c r="AK447" i="3"/>
  <c r="AP447" i="3"/>
  <c r="AK443" i="3"/>
  <c r="AP443" i="3"/>
  <c r="AK439" i="3"/>
  <c r="AP439" i="3"/>
  <c r="AK435" i="3"/>
  <c r="AP435" i="3"/>
  <c r="AK431" i="3"/>
  <c r="AP431" i="3"/>
  <c r="AK427" i="3"/>
  <c r="AP427" i="3"/>
  <c r="AK423" i="3"/>
  <c r="AP423" i="3"/>
  <c r="AK419" i="3"/>
  <c r="AP419" i="3"/>
  <c r="AK415" i="3"/>
  <c r="AP415" i="3"/>
  <c r="AK411" i="3"/>
  <c r="AP411" i="3"/>
  <c r="AK407" i="3"/>
  <c r="AP407" i="3"/>
  <c r="AK403" i="3"/>
  <c r="AP403" i="3"/>
  <c r="AK399" i="3"/>
  <c r="AP399" i="3"/>
  <c r="AK395" i="3"/>
  <c r="AP395" i="3"/>
  <c r="AP391" i="3"/>
  <c r="AK387" i="3"/>
  <c r="AP387" i="3"/>
  <c r="AP383" i="3"/>
  <c r="AK379" i="3"/>
  <c r="AP379" i="3"/>
  <c r="AK375" i="3"/>
  <c r="AP375" i="3"/>
  <c r="AK371" i="3"/>
  <c r="AP371" i="3"/>
  <c r="AK367" i="3"/>
  <c r="AP367" i="3"/>
  <c r="AK363" i="3"/>
  <c r="AP363" i="3"/>
  <c r="AK359" i="3"/>
  <c r="AP359" i="3"/>
  <c r="AK355" i="3"/>
  <c r="AP355" i="3"/>
  <c r="AK351" i="3"/>
  <c r="AP351" i="3"/>
  <c r="AK347" i="3"/>
  <c r="AP347" i="3"/>
  <c r="AK343" i="3"/>
  <c r="AP343" i="3"/>
  <c r="AK339" i="3"/>
  <c r="AP339" i="3"/>
  <c r="AK335" i="3"/>
  <c r="AP335" i="3"/>
  <c r="AK331" i="3"/>
  <c r="AP331" i="3"/>
  <c r="AK327" i="3"/>
  <c r="AP327" i="3"/>
  <c r="AK323" i="3"/>
  <c r="AP323" i="3"/>
  <c r="AP319" i="3"/>
  <c r="AK315" i="3"/>
  <c r="AP315" i="3"/>
  <c r="AK311" i="3"/>
  <c r="AP311" i="3"/>
  <c r="AP307" i="3"/>
  <c r="AK303" i="3"/>
  <c r="AP303" i="3"/>
  <c r="AK299" i="3"/>
  <c r="AP299" i="3"/>
  <c r="AK295" i="3"/>
  <c r="AP295" i="3"/>
  <c r="AK291" i="3"/>
  <c r="AP291" i="3"/>
  <c r="AK287" i="3"/>
  <c r="AP287" i="3"/>
  <c r="AP283" i="3"/>
  <c r="AK279" i="3"/>
  <c r="AP279" i="3"/>
  <c r="AK275" i="3"/>
  <c r="AP275" i="3"/>
  <c r="AK271" i="3"/>
  <c r="AP271" i="3"/>
  <c r="AK267" i="3"/>
  <c r="AP267" i="3"/>
  <c r="AK263" i="3"/>
  <c r="AP263" i="3"/>
  <c r="AK259" i="3"/>
  <c r="AP259" i="3"/>
  <c r="AK255" i="3"/>
  <c r="AP255" i="3"/>
  <c r="AK251" i="3"/>
  <c r="AP251" i="3"/>
  <c r="AK247" i="3"/>
  <c r="AP247" i="3"/>
  <c r="AK243" i="3"/>
  <c r="AP243" i="3"/>
  <c r="AK239" i="3"/>
  <c r="AP239" i="3"/>
  <c r="AK235" i="3"/>
  <c r="AP235" i="3"/>
  <c r="AK231" i="3"/>
  <c r="AP231" i="3"/>
  <c r="AK227" i="3"/>
  <c r="AP227" i="3"/>
  <c r="AK223" i="3"/>
  <c r="AP223" i="3"/>
  <c r="AK219" i="3"/>
  <c r="AP219" i="3"/>
  <c r="AK215" i="3"/>
  <c r="AP215" i="3"/>
  <c r="AK211" i="3"/>
  <c r="AP211" i="3"/>
  <c r="AK207" i="3"/>
  <c r="AP207" i="3"/>
  <c r="AK203" i="3"/>
  <c r="AP203" i="3"/>
  <c r="AK199" i="3"/>
  <c r="AP199" i="3"/>
  <c r="AK195" i="3"/>
  <c r="AP195" i="3"/>
  <c r="AK191" i="3"/>
  <c r="AP191" i="3"/>
  <c r="AK187" i="3"/>
  <c r="AP187" i="3"/>
  <c r="AK183" i="3"/>
  <c r="AP183" i="3"/>
  <c r="AK179" i="3"/>
  <c r="AP179" i="3"/>
  <c r="AK175" i="3"/>
  <c r="AP175" i="3"/>
  <c r="AK171" i="3"/>
  <c r="AP171" i="3"/>
  <c r="AK167" i="3"/>
  <c r="AP167" i="3"/>
  <c r="AK163" i="3"/>
  <c r="AP163" i="3"/>
  <c r="AK159" i="3"/>
  <c r="AP159" i="3"/>
  <c r="AK155" i="3"/>
  <c r="AP155" i="3"/>
  <c r="AK151" i="3"/>
  <c r="AP151" i="3"/>
  <c r="AK147" i="3"/>
  <c r="AP147" i="3"/>
  <c r="AK143" i="3"/>
  <c r="AP143" i="3"/>
  <c r="AK139" i="3"/>
  <c r="AP139" i="3"/>
  <c r="AK135" i="3"/>
  <c r="AP135" i="3"/>
  <c r="AK131" i="3"/>
  <c r="AP131" i="3"/>
  <c r="AK127" i="3"/>
  <c r="AP127" i="3"/>
  <c r="AK123" i="3"/>
  <c r="AP123" i="3"/>
  <c r="AK119" i="3"/>
  <c r="AP119" i="3"/>
  <c r="AK115" i="3"/>
  <c r="AP115" i="3"/>
  <c r="AK111" i="3"/>
  <c r="AP111" i="3"/>
  <c r="AK107" i="3"/>
  <c r="AP107" i="3"/>
  <c r="AK103" i="3"/>
  <c r="AP103" i="3"/>
  <c r="AK99" i="3"/>
  <c r="AP99" i="3"/>
  <c r="AK95" i="3"/>
  <c r="AP95" i="3"/>
  <c r="AK91" i="3"/>
  <c r="AP91" i="3"/>
  <c r="AK87" i="3"/>
  <c r="AP87" i="3"/>
  <c r="AK83" i="3"/>
  <c r="AP83" i="3"/>
  <c r="AK79" i="3"/>
  <c r="AP79" i="3"/>
  <c r="AK75" i="3"/>
  <c r="AP75" i="3"/>
  <c r="AK71" i="3"/>
  <c r="AP71" i="3"/>
  <c r="AK67" i="3"/>
  <c r="AP67" i="3"/>
  <c r="AK63" i="3"/>
  <c r="AP63" i="3"/>
  <c r="AK59" i="3"/>
  <c r="AP59" i="3"/>
  <c r="AK55" i="3"/>
  <c r="AP55" i="3"/>
  <c r="AP51" i="3"/>
  <c r="AK47" i="3"/>
  <c r="AP47" i="3"/>
  <c r="AK43" i="3"/>
  <c r="AP43" i="3"/>
  <c r="AK39" i="3"/>
  <c r="AP39" i="3"/>
  <c r="AK35" i="3"/>
  <c r="AP35" i="3"/>
  <c r="AK31" i="3"/>
  <c r="AP31" i="3"/>
  <c r="AK27" i="3"/>
  <c r="AP27" i="3"/>
  <c r="AK23" i="3"/>
  <c r="AP23" i="3"/>
  <c r="AK19" i="3"/>
  <c r="AP19" i="3"/>
  <c r="AK15" i="3"/>
  <c r="AP15" i="3"/>
  <c r="AK11" i="3"/>
  <c r="AP11" i="3"/>
  <c r="AK2337" i="3"/>
  <c r="AK2273" i="3"/>
  <c r="AK2209" i="3"/>
  <c r="AK2139" i="3"/>
  <c r="AK2011" i="3"/>
  <c r="AK1883" i="3"/>
  <c r="AK1755" i="3"/>
  <c r="AK1150" i="3"/>
  <c r="AL10" i="3"/>
  <c r="AL2347" i="3"/>
  <c r="AL2343" i="3"/>
  <c r="AL2339" i="3"/>
  <c r="AL2335" i="3"/>
  <c r="AL2331" i="3"/>
  <c r="AL2327" i="3"/>
  <c r="AL2323" i="3"/>
  <c r="AL2319" i="3"/>
  <c r="AL2315" i="3"/>
  <c r="AL2311" i="3"/>
  <c r="AL2307" i="3"/>
  <c r="AL2303" i="3"/>
  <c r="AL2299" i="3"/>
  <c r="AL2295" i="3"/>
  <c r="AL2291" i="3"/>
  <c r="AL2287" i="3"/>
  <c r="AL2283" i="3"/>
  <c r="AL2279" i="3"/>
  <c r="AL2275" i="3"/>
  <c r="AL2271" i="3"/>
  <c r="AL2267" i="3"/>
  <c r="AL2263" i="3"/>
  <c r="AL2259" i="3"/>
  <c r="AL2255" i="3"/>
  <c r="AL2251" i="3"/>
  <c r="AL2247" i="3"/>
  <c r="AL2243" i="3"/>
  <c r="AL2239" i="3"/>
  <c r="AL2235" i="3"/>
  <c r="AL2231" i="3"/>
  <c r="AL2227" i="3"/>
  <c r="AL2223" i="3"/>
  <c r="AL2219" i="3"/>
  <c r="AL2215" i="3"/>
  <c r="AL2211" i="3"/>
  <c r="AL2207" i="3"/>
  <c r="AL2203" i="3"/>
  <c r="AL2199" i="3"/>
  <c r="AL2195" i="3"/>
  <c r="AL2191" i="3"/>
  <c r="AL2187" i="3"/>
  <c r="AL2183" i="3"/>
  <c r="AL2179" i="3"/>
  <c r="AL2175" i="3"/>
  <c r="AL2171" i="3"/>
  <c r="AL2167" i="3"/>
  <c r="AL2163" i="3"/>
  <c r="AL2159" i="3"/>
  <c r="AL2155" i="3"/>
  <c r="AL2151" i="3"/>
  <c r="AL2147" i="3"/>
  <c r="AL2143" i="3"/>
  <c r="AL2139" i="3"/>
  <c r="AL2135" i="3"/>
  <c r="AL2131" i="3"/>
  <c r="AL2127" i="3"/>
  <c r="AL2123" i="3"/>
  <c r="AL2119" i="3"/>
  <c r="AL2115" i="3"/>
  <c r="AL2111" i="3"/>
  <c r="AL2107" i="3"/>
  <c r="AL2103" i="3"/>
  <c r="AL2099" i="3"/>
  <c r="AL2095" i="3"/>
  <c r="AL2091" i="3"/>
  <c r="AL2087" i="3"/>
  <c r="AL2083" i="3"/>
  <c r="AL2079" i="3"/>
  <c r="AL2075" i="3"/>
  <c r="AL2071" i="3"/>
  <c r="AL2067" i="3"/>
  <c r="AL2063" i="3"/>
  <c r="AL2059" i="3"/>
  <c r="AL2055" i="3"/>
  <c r="AL2051" i="3"/>
  <c r="AL2047" i="3"/>
  <c r="AL2043" i="3"/>
  <c r="AL2039" i="3"/>
  <c r="AL2035" i="3"/>
  <c r="AL2031" i="3"/>
  <c r="AL2027" i="3"/>
  <c r="AL2023" i="3"/>
  <c r="AL2019" i="3"/>
  <c r="AL2015" i="3"/>
  <c r="AL2011" i="3"/>
  <c r="AL2007" i="3"/>
  <c r="AL2003" i="3"/>
  <c r="AL1999" i="3"/>
  <c r="AL1995" i="3"/>
  <c r="AL1991" i="3"/>
  <c r="AL1987" i="3"/>
  <c r="AL1983" i="3"/>
  <c r="AL1979" i="3"/>
  <c r="AL1975" i="3"/>
  <c r="AL1971" i="3"/>
  <c r="AL1967" i="3"/>
  <c r="AL1963" i="3"/>
  <c r="AL1959" i="3"/>
  <c r="AL1955" i="3"/>
  <c r="AL1951" i="3"/>
  <c r="AL1947" i="3"/>
  <c r="AL1943" i="3"/>
  <c r="AL1939" i="3"/>
  <c r="AL1935" i="3"/>
  <c r="AL1931" i="3"/>
  <c r="AL1927" i="3"/>
  <c r="AL1923" i="3"/>
  <c r="AL1919" i="3"/>
  <c r="AL1915" i="3"/>
  <c r="AL1911" i="3"/>
  <c r="AL1907" i="3"/>
  <c r="AL1903" i="3"/>
  <c r="AL1899" i="3"/>
  <c r="AL1895" i="3"/>
  <c r="AL1891" i="3"/>
  <c r="AL1887" i="3"/>
  <c r="AL1883" i="3"/>
  <c r="AL1879" i="3"/>
  <c r="AL1875" i="3"/>
  <c r="AL1871" i="3"/>
  <c r="AL1867" i="3"/>
  <c r="AL1863" i="3"/>
  <c r="AL1859" i="3"/>
  <c r="AL1855" i="3"/>
  <c r="AL1851" i="3"/>
  <c r="AL1847" i="3"/>
  <c r="AL1843" i="3"/>
  <c r="AL1839" i="3"/>
  <c r="AL1835" i="3"/>
  <c r="AL1831" i="3"/>
  <c r="AL1827" i="3"/>
  <c r="AL1823" i="3"/>
  <c r="AL1819" i="3"/>
  <c r="AL1815" i="3"/>
  <c r="AL1811" i="3"/>
  <c r="AL1807" i="3"/>
  <c r="AL1803" i="3"/>
  <c r="AL1799" i="3"/>
  <c r="AL1795" i="3"/>
  <c r="AL1791" i="3"/>
  <c r="AL1787" i="3"/>
  <c r="AL1783" i="3"/>
  <c r="AL1779" i="3"/>
  <c r="AL1775" i="3"/>
  <c r="AL1771" i="3"/>
  <c r="AL1767" i="3"/>
  <c r="AL1763" i="3"/>
  <c r="AL1759" i="3"/>
  <c r="AL1755" i="3"/>
  <c r="AL1751" i="3"/>
  <c r="AL1747" i="3"/>
  <c r="AL1743" i="3"/>
  <c r="AL1739" i="3"/>
  <c r="AL1735" i="3"/>
  <c r="AL1731" i="3"/>
  <c r="AL1727" i="3"/>
  <c r="AL1723" i="3"/>
  <c r="AL1719" i="3"/>
  <c r="AL1715" i="3"/>
  <c r="AL1711" i="3"/>
  <c r="AL1707" i="3"/>
  <c r="AL1703" i="3"/>
  <c r="AL1699" i="3"/>
  <c r="AL1695" i="3"/>
  <c r="AL1691" i="3"/>
  <c r="AL1687" i="3"/>
  <c r="AL1683" i="3"/>
  <c r="AL1679" i="3"/>
  <c r="AL1675" i="3"/>
  <c r="AL1671" i="3"/>
  <c r="AL1667" i="3"/>
  <c r="AL1663" i="3"/>
  <c r="AL1659" i="3"/>
  <c r="AL1655" i="3"/>
  <c r="AL1651" i="3"/>
  <c r="AL1647" i="3"/>
  <c r="AL1643" i="3"/>
  <c r="AL1639" i="3"/>
  <c r="AL1635" i="3"/>
  <c r="AL1631" i="3"/>
  <c r="AL1627" i="3"/>
  <c r="AL1623" i="3"/>
  <c r="AL1619" i="3"/>
  <c r="AL1615" i="3"/>
  <c r="AL1611" i="3"/>
  <c r="AL1607" i="3"/>
  <c r="AL1603" i="3"/>
  <c r="AL1599" i="3"/>
  <c r="AL1595" i="3"/>
  <c r="AL1591" i="3"/>
  <c r="AL1587" i="3"/>
  <c r="AL1583" i="3"/>
  <c r="AL1579" i="3"/>
  <c r="AL1575" i="3"/>
  <c r="AL1571" i="3"/>
  <c r="AL1567" i="3"/>
  <c r="AL1563" i="3"/>
  <c r="AL1559" i="3"/>
  <c r="AL1555" i="3"/>
  <c r="AL1551" i="3"/>
  <c r="AL1547" i="3"/>
  <c r="AL1543" i="3"/>
  <c r="AL1539" i="3"/>
  <c r="AL1535" i="3"/>
  <c r="AL1531" i="3"/>
  <c r="AL1527" i="3"/>
  <c r="AL1523" i="3"/>
  <c r="AL1519" i="3"/>
  <c r="AL1515" i="3"/>
  <c r="AL1511" i="3"/>
  <c r="AL1507" i="3"/>
  <c r="AL1503" i="3"/>
  <c r="AL1499" i="3"/>
  <c r="AL1495" i="3"/>
  <c r="AL1491" i="3"/>
  <c r="AL1487" i="3"/>
  <c r="AL1483" i="3"/>
  <c r="AL1479" i="3"/>
  <c r="AL1475" i="3"/>
  <c r="AL1471" i="3"/>
  <c r="AL1467" i="3"/>
  <c r="AL1463" i="3"/>
  <c r="AL1459" i="3"/>
  <c r="AL1455" i="3"/>
  <c r="AL1451" i="3"/>
  <c r="AL1447" i="3"/>
  <c r="AL1443" i="3"/>
  <c r="AL1439" i="3"/>
  <c r="AL1435" i="3"/>
  <c r="AL1431" i="3"/>
  <c r="AL1427" i="3"/>
  <c r="AL1423" i="3"/>
  <c r="AL1419" i="3"/>
  <c r="AL1415" i="3"/>
  <c r="AL1411" i="3"/>
  <c r="AL1407" i="3"/>
  <c r="AL1403" i="3"/>
  <c r="AL1399" i="3"/>
  <c r="AL1395" i="3"/>
  <c r="AL1391" i="3"/>
  <c r="AL1387" i="3"/>
  <c r="AL1383" i="3"/>
  <c r="AL1379" i="3"/>
  <c r="AL1375" i="3"/>
  <c r="AL1371" i="3"/>
  <c r="AL1367" i="3"/>
  <c r="AL1363" i="3"/>
  <c r="AL1359" i="3"/>
  <c r="AL1355" i="3"/>
  <c r="AL1351" i="3"/>
  <c r="AL1347" i="3"/>
  <c r="AL1343" i="3"/>
  <c r="AL1339" i="3"/>
  <c r="AL1335" i="3"/>
  <c r="AL1331" i="3"/>
  <c r="AL1327" i="3"/>
  <c r="AL1323" i="3"/>
  <c r="AL1319" i="3"/>
  <c r="AL1315" i="3"/>
  <c r="AL1311" i="3"/>
  <c r="AL1307" i="3"/>
  <c r="AL1303" i="3"/>
  <c r="AL1299" i="3"/>
  <c r="AL1295" i="3"/>
  <c r="AL1291" i="3"/>
  <c r="AL1287" i="3"/>
  <c r="AL1283" i="3"/>
  <c r="AL1279" i="3"/>
  <c r="AL1275" i="3"/>
  <c r="AL1271" i="3"/>
  <c r="AL1267" i="3"/>
  <c r="AL1263" i="3"/>
  <c r="AL1259" i="3"/>
  <c r="AL1255" i="3"/>
  <c r="AL1251" i="3"/>
  <c r="AL1247" i="3"/>
  <c r="AL1243" i="3"/>
  <c r="AL1239" i="3"/>
  <c r="AL1235" i="3"/>
  <c r="AL1231" i="3"/>
  <c r="AL1227" i="3"/>
  <c r="AL1223" i="3"/>
  <c r="AL1219" i="3"/>
  <c r="AL1215" i="3"/>
  <c r="AL1211" i="3"/>
  <c r="AL1207" i="3"/>
  <c r="AL1203" i="3"/>
  <c r="AL1199" i="3"/>
  <c r="AL1195" i="3"/>
  <c r="AL1191" i="3"/>
  <c r="AL1187" i="3"/>
  <c r="AL1183" i="3"/>
  <c r="AL1179" i="3"/>
  <c r="AL1175" i="3"/>
  <c r="AL1171" i="3"/>
  <c r="AL1167" i="3"/>
  <c r="AL1163" i="3"/>
  <c r="AL1159" i="3"/>
  <c r="AL1155" i="3"/>
  <c r="AL1151" i="3"/>
  <c r="AL1147" i="3"/>
  <c r="AL1143" i="3"/>
  <c r="AL1139" i="3"/>
  <c r="AL1135" i="3"/>
  <c r="AL1131" i="3"/>
  <c r="AL1127" i="3"/>
  <c r="AL1123" i="3"/>
  <c r="AL1119" i="3"/>
  <c r="AL1115" i="3"/>
  <c r="AL1111" i="3"/>
  <c r="AL1107" i="3"/>
  <c r="AL1103" i="3"/>
  <c r="AL1099" i="3"/>
  <c r="AL1095" i="3"/>
  <c r="AL1091" i="3"/>
  <c r="AL1087" i="3"/>
  <c r="AL1083" i="3"/>
  <c r="AL1079" i="3"/>
  <c r="AL1049" i="3"/>
  <c r="AL36" i="3"/>
  <c r="AL32" i="3"/>
  <c r="AL28" i="3"/>
  <c r="AL24" i="3"/>
  <c r="AL20" i="3"/>
  <c r="AL16" i="3"/>
  <c r="AL12" i="3"/>
  <c r="AP2346" i="3"/>
  <c r="AK2342" i="3"/>
  <c r="AP2342" i="3"/>
  <c r="AK2338" i="3"/>
  <c r="AP2338" i="3"/>
  <c r="AK2334" i="3"/>
  <c r="AP2334" i="3"/>
  <c r="AK2330" i="3"/>
  <c r="AP2330" i="3"/>
  <c r="AK2326" i="3"/>
  <c r="AP2326" i="3"/>
  <c r="AK2322" i="3"/>
  <c r="AP2322" i="3"/>
  <c r="AK2318" i="3"/>
  <c r="AP2318" i="3"/>
  <c r="AK2314" i="3"/>
  <c r="AP2314" i="3"/>
  <c r="AK2310" i="3"/>
  <c r="AP2310" i="3"/>
  <c r="AK2306" i="3"/>
  <c r="AP2306" i="3"/>
  <c r="AK2302" i="3"/>
  <c r="AP2302" i="3"/>
  <c r="AK2298" i="3"/>
  <c r="AP2298" i="3"/>
  <c r="AK2294" i="3"/>
  <c r="AP2294" i="3"/>
  <c r="AK2290" i="3"/>
  <c r="AP2290" i="3"/>
  <c r="AK2286" i="3"/>
  <c r="AP2286" i="3"/>
  <c r="AK2282" i="3"/>
  <c r="AP2282" i="3"/>
  <c r="AK2278" i="3"/>
  <c r="AP2278" i="3"/>
  <c r="AP2274" i="3"/>
  <c r="AK2270" i="3"/>
  <c r="AP2270" i="3"/>
  <c r="AK2266" i="3"/>
  <c r="AP2266" i="3"/>
  <c r="AK2262" i="3"/>
  <c r="AP2262" i="3"/>
  <c r="AK2258" i="3"/>
  <c r="AP2258" i="3"/>
  <c r="AK2254" i="3"/>
  <c r="AP2254" i="3"/>
  <c r="AK2250" i="3"/>
  <c r="AP2250" i="3"/>
  <c r="AK2246" i="3"/>
  <c r="AP2246" i="3"/>
  <c r="AK2242" i="3"/>
  <c r="AP2242" i="3"/>
  <c r="AK2238" i="3"/>
  <c r="AP2238" i="3"/>
  <c r="AK2234" i="3"/>
  <c r="AP2234" i="3"/>
  <c r="AK2230" i="3"/>
  <c r="AP2230" i="3"/>
  <c r="AK2226" i="3"/>
  <c r="AP2226" i="3"/>
  <c r="AK2222" i="3"/>
  <c r="AP2222" i="3"/>
  <c r="AK2218" i="3"/>
  <c r="AP2218" i="3"/>
  <c r="AK2214" i="3"/>
  <c r="AP2214" i="3"/>
  <c r="AK2210" i="3"/>
  <c r="AP2210" i="3"/>
  <c r="AK2206" i="3"/>
  <c r="AP2206" i="3"/>
  <c r="AK2202" i="3"/>
  <c r="AP2202" i="3"/>
  <c r="AK2198" i="3"/>
  <c r="AP2198" i="3"/>
  <c r="AK2194" i="3"/>
  <c r="AP2194" i="3"/>
  <c r="AK2190" i="3"/>
  <c r="AP2190" i="3"/>
  <c r="AK2186" i="3"/>
  <c r="AP2186" i="3"/>
  <c r="AK2182" i="3"/>
  <c r="AP2182" i="3"/>
  <c r="AK2178" i="3"/>
  <c r="AP2178" i="3"/>
  <c r="AP2174" i="3"/>
  <c r="AK2170" i="3"/>
  <c r="AP2170" i="3"/>
  <c r="AK2166" i="3"/>
  <c r="AP2166" i="3"/>
  <c r="AK2162" i="3"/>
  <c r="AP2162" i="3"/>
  <c r="AK2158" i="3"/>
  <c r="AP2158" i="3"/>
  <c r="AK2154" i="3"/>
  <c r="AP2154" i="3"/>
  <c r="AK2150" i="3"/>
  <c r="AP2150" i="3"/>
  <c r="AK2146" i="3"/>
  <c r="AP2146" i="3"/>
  <c r="AP2142" i="3"/>
  <c r="AK2138" i="3"/>
  <c r="AP2138" i="3"/>
  <c r="AK2134" i="3"/>
  <c r="AP2134" i="3"/>
  <c r="AK2130" i="3"/>
  <c r="AP2130" i="3"/>
  <c r="AK2126" i="3"/>
  <c r="AP2126" i="3"/>
  <c r="AK2122" i="3"/>
  <c r="AP2122" i="3"/>
  <c r="AK2118" i="3"/>
  <c r="AP2118" i="3"/>
  <c r="AK2114" i="3"/>
  <c r="AP2114" i="3"/>
  <c r="AK2110" i="3"/>
  <c r="AP2110" i="3"/>
  <c r="AK2106" i="3"/>
  <c r="AP2106" i="3"/>
  <c r="AK2102" i="3"/>
  <c r="AP2102" i="3"/>
  <c r="AK2098" i="3"/>
  <c r="AP2098" i="3"/>
  <c r="AK2094" i="3"/>
  <c r="AP2094" i="3"/>
  <c r="AK2090" i="3"/>
  <c r="AP2090" i="3"/>
  <c r="AK2086" i="3"/>
  <c r="AP2086" i="3"/>
  <c r="AK2082" i="3"/>
  <c r="AP2082" i="3"/>
  <c r="AK2078" i="3"/>
  <c r="AP2078" i="3"/>
  <c r="AK2074" i="3"/>
  <c r="AP2074" i="3"/>
  <c r="AK2070" i="3"/>
  <c r="AP2070" i="3"/>
  <c r="AK2066" i="3"/>
  <c r="AP2066" i="3"/>
  <c r="AK2062" i="3"/>
  <c r="AP2062" i="3"/>
  <c r="AK2058" i="3"/>
  <c r="AP2058" i="3"/>
  <c r="AK2054" i="3"/>
  <c r="AP2054" i="3"/>
  <c r="AK2050" i="3"/>
  <c r="AP2050" i="3"/>
  <c r="AK2046" i="3"/>
  <c r="AP2046" i="3"/>
  <c r="AK2042" i="3"/>
  <c r="AP2042" i="3"/>
  <c r="AK2038" i="3"/>
  <c r="AP2038" i="3"/>
  <c r="AK2034" i="3"/>
  <c r="AP2034" i="3"/>
  <c r="AK2030" i="3"/>
  <c r="AP2030" i="3"/>
  <c r="AK2026" i="3"/>
  <c r="AP2026" i="3"/>
  <c r="AK2022" i="3"/>
  <c r="AP2022" i="3"/>
  <c r="AP2018" i="3"/>
  <c r="AK2014" i="3"/>
  <c r="AP2014" i="3"/>
  <c r="AK2010" i="3"/>
  <c r="AP2010" i="3"/>
  <c r="AK2006" i="3"/>
  <c r="AP2006" i="3"/>
  <c r="AP2002" i="3"/>
  <c r="AK1998" i="3"/>
  <c r="AP1998" i="3"/>
  <c r="AK1994" i="3"/>
  <c r="AP1994" i="3"/>
  <c r="AK1990" i="3"/>
  <c r="AP1990" i="3"/>
  <c r="AK1986" i="3"/>
  <c r="AP1986" i="3"/>
  <c r="AK1982" i="3"/>
  <c r="AP1982" i="3"/>
  <c r="AK1978" i="3"/>
  <c r="AP1978" i="3"/>
  <c r="AP1974" i="3"/>
  <c r="AK1970" i="3"/>
  <c r="AP1970" i="3"/>
  <c r="AK1966" i="3"/>
  <c r="AP1966" i="3"/>
  <c r="AK1962" i="3"/>
  <c r="AP1962" i="3"/>
  <c r="AK1958" i="3"/>
  <c r="AP1958" i="3"/>
  <c r="AK1954" i="3"/>
  <c r="AP1954" i="3"/>
  <c r="AK1950" i="3"/>
  <c r="AP1950" i="3"/>
  <c r="AK1946" i="3"/>
  <c r="AP1946" i="3"/>
  <c r="AK1942" i="3"/>
  <c r="AP1942" i="3"/>
  <c r="AK1938" i="3"/>
  <c r="AP1938" i="3"/>
  <c r="AK1934" i="3"/>
  <c r="AP1934" i="3"/>
  <c r="AK1930" i="3"/>
  <c r="AP1930" i="3"/>
  <c r="AK1926" i="3"/>
  <c r="AP1926" i="3"/>
  <c r="AK1922" i="3"/>
  <c r="AP1922" i="3"/>
  <c r="AK1918" i="3"/>
  <c r="AP1918" i="3"/>
  <c r="AP1914" i="3"/>
  <c r="AK1910" i="3"/>
  <c r="AP1910" i="3"/>
  <c r="AK1906" i="3"/>
  <c r="AP1906" i="3"/>
  <c r="AK1902" i="3"/>
  <c r="AP1902" i="3"/>
  <c r="AK1898" i="3"/>
  <c r="AP1898" i="3"/>
  <c r="AK1894" i="3"/>
  <c r="AP1894" i="3"/>
  <c r="AK1890" i="3"/>
  <c r="AP1890" i="3"/>
  <c r="AK1886" i="3"/>
  <c r="AP1886" i="3"/>
  <c r="AK1882" i="3"/>
  <c r="AP1882" i="3"/>
  <c r="AK1878" i="3"/>
  <c r="AP1878" i="3"/>
  <c r="AK1874" i="3"/>
  <c r="AP1874" i="3"/>
  <c r="AK1870" i="3"/>
  <c r="AP1870" i="3"/>
  <c r="AK1866" i="3"/>
  <c r="AP1866" i="3"/>
  <c r="AK1862" i="3"/>
  <c r="AP1862" i="3"/>
  <c r="AK1858" i="3"/>
  <c r="AP1858" i="3"/>
  <c r="AK1854" i="3"/>
  <c r="AP1854" i="3"/>
  <c r="AK1850" i="3"/>
  <c r="AP1850" i="3"/>
  <c r="AK1846" i="3"/>
  <c r="AP1846" i="3"/>
  <c r="AP1842" i="3"/>
  <c r="AK1838" i="3"/>
  <c r="AP1838" i="3"/>
  <c r="AK1834" i="3"/>
  <c r="AP1834" i="3"/>
  <c r="AK1830" i="3"/>
  <c r="AP1830" i="3"/>
  <c r="AK1826" i="3"/>
  <c r="AP1826" i="3"/>
  <c r="AK1822" i="3"/>
  <c r="AP1822" i="3"/>
  <c r="AK1818" i="3"/>
  <c r="AP1818" i="3"/>
  <c r="AK1814" i="3"/>
  <c r="AP1814" i="3"/>
  <c r="AK1810" i="3"/>
  <c r="AP1810" i="3"/>
  <c r="AK1806" i="3"/>
  <c r="AP1806" i="3"/>
  <c r="AK1802" i="3"/>
  <c r="AP1802" i="3"/>
  <c r="AK1798" i="3"/>
  <c r="AP1798" i="3"/>
  <c r="AK1794" i="3"/>
  <c r="AP1794" i="3"/>
  <c r="AK1790" i="3"/>
  <c r="AP1790" i="3"/>
  <c r="AK1786" i="3"/>
  <c r="AP1786" i="3"/>
  <c r="AK1782" i="3"/>
  <c r="AP1782" i="3"/>
  <c r="AK1778" i="3"/>
  <c r="AP1778" i="3"/>
  <c r="AK1774" i="3"/>
  <c r="AP1774" i="3"/>
  <c r="AK1770" i="3"/>
  <c r="AP1770" i="3"/>
  <c r="AK1766" i="3"/>
  <c r="AP1766" i="3"/>
  <c r="AK1762" i="3"/>
  <c r="AP1762" i="3"/>
  <c r="AK1758" i="3"/>
  <c r="AP1758" i="3"/>
  <c r="AK1754" i="3"/>
  <c r="AP1754" i="3"/>
  <c r="AK1750" i="3"/>
  <c r="AP1750" i="3"/>
  <c r="AK1746" i="3"/>
  <c r="AP1746" i="3"/>
  <c r="AK1742" i="3"/>
  <c r="AP1742" i="3"/>
  <c r="AK1738" i="3"/>
  <c r="AP1738" i="3"/>
  <c r="AK1734" i="3"/>
  <c r="AP1734" i="3"/>
  <c r="AK1730" i="3"/>
  <c r="AP1730" i="3"/>
  <c r="AK1726" i="3"/>
  <c r="AP1726" i="3"/>
  <c r="AK1722" i="3"/>
  <c r="AP1722" i="3"/>
  <c r="AK1718" i="3"/>
  <c r="AP1718" i="3"/>
  <c r="AK1714" i="3"/>
  <c r="AP1714" i="3"/>
  <c r="AK1710" i="3"/>
  <c r="AP1710" i="3"/>
  <c r="AK1706" i="3"/>
  <c r="AP1706" i="3"/>
  <c r="AK1702" i="3"/>
  <c r="AP1702" i="3"/>
  <c r="AK1698" i="3"/>
  <c r="AP1698" i="3"/>
  <c r="AK1694" i="3"/>
  <c r="AP1694" i="3"/>
  <c r="AK1690" i="3"/>
  <c r="AP1690" i="3"/>
  <c r="AK1686" i="3"/>
  <c r="AP1686" i="3"/>
  <c r="AK1682" i="3"/>
  <c r="AP1682" i="3"/>
  <c r="AK1678" i="3"/>
  <c r="AP1678" i="3"/>
  <c r="AK1674" i="3"/>
  <c r="AP1674" i="3"/>
  <c r="AP1670" i="3"/>
  <c r="AK1666" i="3"/>
  <c r="AP1666" i="3"/>
  <c r="AK1662" i="3"/>
  <c r="AP1662" i="3"/>
  <c r="AK1658" i="3"/>
  <c r="AP1658" i="3"/>
  <c r="AK1654" i="3"/>
  <c r="AP1654" i="3"/>
  <c r="AK1650" i="3"/>
  <c r="AP1650" i="3"/>
  <c r="AK1646" i="3"/>
  <c r="AP1646" i="3"/>
  <c r="AK1642" i="3"/>
  <c r="AP1642" i="3"/>
  <c r="AK1638" i="3"/>
  <c r="AP1638" i="3"/>
  <c r="AK1634" i="3"/>
  <c r="AP1634" i="3"/>
  <c r="AK1630" i="3"/>
  <c r="AP1630" i="3"/>
  <c r="AK1626" i="3"/>
  <c r="AP1626" i="3"/>
  <c r="AK1622" i="3"/>
  <c r="AP1622" i="3"/>
  <c r="AK1618" i="3"/>
  <c r="AP1618" i="3"/>
  <c r="AK1614" i="3"/>
  <c r="AP1614" i="3"/>
  <c r="AK1610" i="3"/>
  <c r="AP1610" i="3"/>
  <c r="AK1606" i="3"/>
  <c r="AP1606" i="3"/>
  <c r="AK1602" i="3"/>
  <c r="AP1602" i="3"/>
  <c r="AK1598" i="3"/>
  <c r="AP1598" i="3"/>
  <c r="AK1594" i="3"/>
  <c r="AP1594" i="3"/>
  <c r="AK1590" i="3"/>
  <c r="AP1590" i="3"/>
  <c r="AK1586" i="3"/>
  <c r="AP1586" i="3"/>
  <c r="AK1582" i="3"/>
  <c r="AP1582" i="3"/>
  <c r="AK1578" i="3"/>
  <c r="AP1578" i="3"/>
  <c r="AK1574" i="3"/>
  <c r="AP1574" i="3"/>
  <c r="AK1570" i="3"/>
  <c r="AP1570" i="3"/>
  <c r="AK1566" i="3"/>
  <c r="AP1566" i="3"/>
  <c r="AK1562" i="3"/>
  <c r="AP1562" i="3"/>
  <c r="AK1558" i="3"/>
  <c r="AP1558" i="3"/>
  <c r="AK1554" i="3"/>
  <c r="AP1554" i="3"/>
  <c r="AK1550" i="3"/>
  <c r="AP1550" i="3"/>
  <c r="AK1546" i="3"/>
  <c r="AP1546" i="3"/>
  <c r="AK1542" i="3"/>
  <c r="AP1542" i="3"/>
  <c r="AK1538" i="3"/>
  <c r="AP1538" i="3"/>
  <c r="AK1534" i="3"/>
  <c r="AP1534" i="3"/>
  <c r="AK1530" i="3"/>
  <c r="AP1530" i="3"/>
  <c r="AK1526" i="3"/>
  <c r="AP1526" i="3"/>
  <c r="AK1522" i="3"/>
  <c r="AP1522" i="3"/>
  <c r="AK1518" i="3"/>
  <c r="AP1518" i="3"/>
  <c r="AK1514" i="3"/>
  <c r="AP1514" i="3"/>
  <c r="AK1510" i="3"/>
  <c r="AP1510" i="3"/>
  <c r="AK1506" i="3"/>
  <c r="AP1506" i="3"/>
  <c r="AK1502" i="3"/>
  <c r="AP1502" i="3"/>
  <c r="AK1498" i="3"/>
  <c r="AP1498" i="3"/>
  <c r="AK1494" i="3"/>
  <c r="AP1494" i="3"/>
  <c r="AK1490" i="3"/>
  <c r="AP1490" i="3"/>
  <c r="AK1486" i="3"/>
  <c r="AP1486" i="3"/>
  <c r="AK1482" i="3"/>
  <c r="AP1482" i="3"/>
  <c r="AK1478" i="3"/>
  <c r="AP1478" i="3"/>
  <c r="AK1474" i="3"/>
  <c r="AP1474" i="3"/>
  <c r="AK1470" i="3"/>
  <c r="AP1470" i="3"/>
  <c r="AK1466" i="3"/>
  <c r="AP1466" i="3"/>
  <c r="AK1462" i="3"/>
  <c r="AP1462" i="3"/>
  <c r="AP1458" i="3"/>
  <c r="AK1454" i="3"/>
  <c r="AP1454" i="3"/>
  <c r="AK1450" i="3"/>
  <c r="AP1450" i="3"/>
  <c r="AK1446" i="3"/>
  <c r="AP1446" i="3"/>
  <c r="AK1442" i="3"/>
  <c r="AP1442" i="3"/>
  <c r="AK1438" i="3"/>
  <c r="AP1438" i="3"/>
  <c r="AK1434" i="3"/>
  <c r="AP1434" i="3"/>
  <c r="AK1430" i="3"/>
  <c r="AP1430" i="3"/>
  <c r="AK1426" i="3"/>
  <c r="AP1426" i="3"/>
  <c r="AK1422" i="3"/>
  <c r="AP1422" i="3"/>
  <c r="AK1418" i="3"/>
  <c r="AP1418" i="3"/>
  <c r="AK1414" i="3"/>
  <c r="AP1414" i="3"/>
  <c r="AP1410" i="3"/>
  <c r="AK1406" i="3"/>
  <c r="AP1406" i="3"/>
  <c r="AK1402" i="3"/>
  <c r="AP1402" i="3"/>
  <c r="AK1398" i="3"/>
  <c r="AP1398" i="3"/>
  <c r="AK1394" i="3"/>
  <c r="AP1394" i="3"/>
  <c r="AK1390" i="3"/>
  <c r="AP1390" i="3"/>
  <c r="AP1386" i="3"/>
  <c r="AK1382" i="3"/>
  <c r="AP1382" i="3"/>
  <c r="AK1378" i="3"/>
  <c r="AP1378" i="3"/>
  <c r="AK1374" i="3"/>
  <c r="AP1374" i="3"/>
  <c r="AK1370" i="3"/>
  <c r="AP1370" i="3"/>
  <c r="AK1366" i="3"/>
  <c r="AP1366" i="3"/>
  <c r="AK1362" i="3"/>
  <c r="AP1362" i="3"/>
  <c r="AK1358" i="3"/>
  <c r="AP1358" i="3"/>
  <c r="AK1354" i="3"/>
  <c r="AP1354" i="3"/>
  <c r="AK1350" i="3"/>
  <c r="AP1350" i="3"/>
  <c r="AK1346" i="3"/>
  <c r="AP1346" i="3"/>
  <c r="AK1342" i="3"/>
  <c r="AP1342" i="3"/>
  <c r="AK1338" i="3"/>
  <c r="AP1338" i="3"/>
  <c r="AK1334" i="3"/>
  <c r="AP1334" i="3"/>
  <c r="AK1330" i="3"/>
  <c r="AP1330" i="3"/>
  <c r="AK1326" i="3"/>
  <c r="AP1326" i="3"/>
  <c r="AK1322" i="3"/>
  <c r="AP1322" i="3"/>
  <c r="AK1318" i="3"/>
  <c r="AP1318" i="3"/>
  <c r="AK1314" i="3"/>
  <c r="AP1314" i="3"/>
  <c r="AP1310" i="3"/>
  <c r="AK1306" i="3"/>
  <c r="AP1306" i="3"/>
  <c r="AK1302" i="3"/>
  <c r="AP1302" i="3"/>
  <c r="AK1298" i="3"/>
  <c r="AP1298" i="3"/>
  <c r="AK1294" i="3"/>
  <c r="AP1294" i="3"/>
  <c r="AK1290" i="3"/>
  <c r="AP1290" i="3"/>
  <c r="AK1286" i="3"/>
  <c r="AP1286" i="3"/>
  <c r="AK1282" i="3"/>
  <c r="AP1282" i="3"/>
  <c r="AK1278" i="3"/>
  <c r="AP1278" i="3"/>
  <c r="AK1274" i="3"/>
  <c r="AP1274" i="3"/>
  <c r="AK1270" i="3"/>
  <c r="AP1270" i="3"/>
  <c r="AK1266" i="3"/>
  <c r="AP1266" i="3"/>
  <c r="AK1262" i="3"/>
  <c r="AP1262" i="3"/>
  <c r="AK1258" i="3"/>
  <c r="AP1258" i="3"/>
  <c r="AK1254" i="3"/>
  <c r="AP1254" i="3"/>
  <c r="AK1250" i="3"/>
  <c r="AP1250" i="3"/>
  <c r="AK1246" i="3"/>
  <c r="AP1246" i="3"/>
  <c r="AK1242" i="3"/>
  <c r="AP1242" i="3"/>
  <c r="AK1238" i="3"/>
  <c r="AP1238" i="3"/>
  <c r="AK1234" i="3"/>
  <c r="AP1234" i="3"/>
  <c r="AK1230" i="3"/>
  <c r="AP1230" i="3"/>
  <c r="AK1226" i="3"/>
  <c r="AP1226" i="3"/>
  <c r="AK1222" i="3"/>
  <c r="AP1222" i="3"/>
  <c r="AK1218" i="3"/>
  <c r="AP1218" i="3"/>
  <c r="AK1214" i="3"/>
  <c r="AP1214" i="3"/>
  <c r="AK1210" i="3"/>
  <c r="AP1210" i="3"/>
  <c r="AK1206" i="3"/>
  <c r="AP1206" i="3"/>
  <c r="AK1202" i="3"/>
  <c r="AP1202" i="3"/>
  <c r="AK1198" i="3"/>
  <c r="AP1198" i="3"/>
  <c r="AK1194" i="3"/>
  <c r="AP1194" i="3"/>
  <c r="AK1190" i="3"/>
  <c r="AP1190" i="3"/>
  <c r="AK1186" i="3"/>
  <c r="AP1186" i="3"/>
  <c r="AK1182" i="3"/>
  <c r="AP1182" i="3"/>
  <c r="AK1178" i="3"/>
  <c r="AP1178" i="3"/>
  <c r="AK1174" i="3"/>
  <c r="AP1174" i="3"/>
  <c r="AK1170" i="3"/>
  <c r="AP1170" i="3"/>
  <c r="AK1166" i="3"/>
  <c r="AP1166" i="3"/>
  <c r="AK1162" i="3"/>
  <c r="AP1162" i="3"/>
  <c r="AK1158" i="3"/>
  <c r="AP1158" i="3"/>
  <c r="AK1154" i="3"/>
  <c r="AP1154" i="3"/>
  <c r="AK1146" i="3"/>
  <c r="AP1146" i="3"/>
  <c r="AK1142" i="3"/>
  <c r="AP1142" i="3"/>
  <c r="AK1138" i="3"/>
  <c r="AP1138" i="3"/>
  <c r="AK1134" i="3"/>
  <c r="AP1134" i="3"/>
  <c r="AK1130" i="3"/>
  <c r="AP1130" i="3"/>
  <c r="AK1126" i="3"/>
  <c r="AP1126" i="3"/>
  <c r="AK1122" i="3"/>
  <c r="AP1122" i="3"/>
  <c r="AK1118" i="3"/>
  <c r="AP1118" i="3"/>
  <c r="AK1114" i="3"/>
  <c r="AP1114" i="3"/>
  <c r="AK1110" i="3"/>
  <c r="AP1110" i="3"/>
  <c r="AK1106" i="3"/>
  <c r="AP1106" i="3"/>
  <c r="AK1102" i="3"/>
  <c r="AP1102" i="3"/>
  <c r="AK1098" i="3"/>
  <c r="AP1098" i="3"/>
  <c r="AP1094" i="3"/>
  <c r="AK1090" i="3"/>
  <c r="AP1090" i="3"/>
  <c r="AK1086" i="3"/>
  <c r="AP1086" i="3"/>
  <c r="AP1082" i="3"/>
  <c r="AK1078" i="3"/>
  <c r="AP1078" i="3"/>
  <c r="AK1074" i="3"/>
  <c r="AP1074" i="3"/>
  <c r="AP1070" i="3"/>
  <c r="AK1066" i="3"/>
  <c r="AP1066" i="3"/>
  <c r="AK1062" i="3"/>
  <c r="AP1062" i="3"/>
  <c r="AK1058" i="3"/>
  <c r="AP1058" i="3"/>
  <c r="AK1054" i="3"/>
  <c r="AP1054" i="3"/>
  <c r="AK1050" i="3"/>
  <c r="AP1050" i="3"/>
  <c r="AK1046" i="3"/>
  <c r="AP1046" i="3"/>
  <c r="AK1042" i="3"/>
  <c r="AP1042" i="3"/>
  <c r="AK1038" i="3"/>
  <c r="AP1038" i="3"/>
  <c r="AK1034" i="3"/>
  <c r="AP1034" i="3"/>
  <c r="AK1030" i="3"/>
  <c r="AP1030" i="3"/>
  <c r="AK1026" i="3"/>
  <c r="AP1026" i="3"/>
  <c r="AK1022" i="3"/>
  <c r="AP1022" i="3"/>
  <c r="AK1018" i="3"/>
  <c r="AP1018" i="3"/>
  <c r="AK1014" i="3"/>
  <c r="AP1014" i="3"/>
  <c r="AK1010" i="3"/>
  <c r="AP1010" i="3"/>
  <c r="AK1006" i="3"/>
  <c r="AP1006" i="3"/>
  <c r="AK1002" i="3"/>
  <c r="AP1002" i="3"/>
  <c r="AK998" i="3"/>
  <c r="AP998" i="3"/>
  <c r="AK994" i="3"/>
  <c r="AP994" i="3"/>
  <c r="AK990" i="3"/>
  <c r="AP990" i="3"/>
  <c r="AK986" i="3"/>
  <c r="AP986" i="3"/>
  <c r="AK982" i="3"/>
  <c r="AP982" i="3"/>
  <c r="AK978" i="3"/>
  <c r="AP978" i="3"/>
  <c r="AK974" i="3"/>
  <c r="AP974" i="3"/>
  <c r="AK970" i="3"/>
  <c r="AP970" i="3"/>
  <c r="AK966" i="3"/>
  <c r="AP966" i="3"/>
  <c r="AK962" i="3"/>
  <c r="AP962" i="3"/>
  <c r="AK958" i="3"/>
  <c r="AP958" i="3"/>
  <c r="AK954" i="3"/>
  <c r="AP954" i="3"/>
  <c r="AK950" i="3"/>
  <c r="AP950" i="3"/>
  <c r="AK946" i="3"/>
  <c r="AP946" i="3"/>
  <c r="AK942" i="3"/>
  <c r="AP942" i="3"/>
  <c r="AK938" i="3"/>
  <c r="AP938" i="3"/>
  <c r="AK934" i="3"/>
  <c r="AP934" i="3"/>
  <c r="AK930" i="3"/>
  <c r="AP930" i="3"/>
  <c r="AK926" i="3"/>
  <c r="AP926" i="3"/>
  <c r="AK922" i="3"/>
  <c r="AP922" i="3"/>
  <c r="AK918" i="3"/>
  <c r="AP918" i="3"/>
  <c r="AK914" i="3"/>
  <c r="AP914" i="3"/>
  <c r="AK910" i="3"/>
  <c r="AP910" i="3"/>
  <c r="AK906" i="3"/>
  <c r="AP906" i="3"/>
  <c r="AK902" i="3"/>
  <c r="AP902" i="3"/>
  <c r="AK898" i="3"/>
  <c r="AP898" i="3"/>
  <c r="AK894" i="3"/>
  <c r="AP894" i="3"/>
  <c r="AK890" i="3"/>
  <c r="AP890" i="3"/>
  <c r="AK886" i="3"/>
  <c r="AP886" i="3"/>
  <c r="AK882" i="3"/>
  <c r="AP882" i="3"/>
  <c r="AK878" i="3"/>
  <c r="AP878" i="3"/>
  <c r="AK874" i="3"/>
  <c r="AP874" i="3"/>
  <c r="AK870" i="3"/>
  <c r="AP870" i="3"/>
  <c r="AK866" i="3"/>
  <c r="AP866" i="3"/>
  <c r="AK862" i="3"/>
  <c r="AP862" i="3"/>
  <c r="AK858" i="3"/>
  <c r="AP858" i="3"/>
  <c r="AK854" i="3"/>
  <c r="AP854" i="3"/>
  <c r="AK850" i="3"/>
  <c r="AP850" i="3"/>
  <c r="AK846" i="3"/>
  <c r="AP846" i="3"/>
  <c r="AK842" i="3"/>
  <c r="AP842" i="3"/>
  <c r="AK838" i="3"/>
  <c r="AP838" i="3"/>
  <c r="AK834" i="3"/>
  <c r="AP834" i="3"/>
  <c r="AK830" i="3"/>
  <c r="AP830" i="3"/>
  <c r="AK826" i="3"/>
  <c r="AP826" i="3"/>
  <c r="AK822" i="3"/>
  <c r="AP822" i="3"/>
  <c r="AP818" i="3"/>
  <c r="AK814" i="3"/>
  <c r="AP814" i="3"/>
  <c r="AK810" i="3"/>
  <c r="AP810" i="3"/>
  <c r="AP806" i="3"/>
  <c r="AK802" i="3"/>
  <c r="AP802" i="3"/>
  <c r="AK798" i="3"/>
  <c r="AP798" i="3"/>
  <c r="AK794" i="3"/>
  <c r="AP794" i="3"/>
  <c r="AK790" i="3"/>
  <c r="AP790" i="3"/>
  <c r="AK786" i="3"/>
  <c r="AP786" i="3"/>
  <c r="AK782" i="3"/>
  <c r="AP782" i="3"/>
  <c r="AK778" i="3"/>
  <c r="AP778" i="3"/>
  <c r="AK774" i="3"/>
  <c r="AP774" i="3"/>
  <c r="AK770" i="3"/>
  <c r="AP770" i="3"/>
  <c r="AK766" i="3"/>
  <c r="AP766" i="3"/>
  <c r="AP762" i="3"/>
  <c r="AK758" i="3"/>
  <c r="AP758" i="3"/>
  <c r="AK754" i="3"/>
  <c r="AP754" i="3"/>
  <c r="AK750" i="3"/>
  <c r="AP750" i="3"/>
  <c r="AK746" i="3"/>
  <c r="AP746" i="3"/>
  <c r="AK742" i="3"/>
  <c r="AP742" i="3"/>
  <c r="AK738" i="3"/>
  <c r="AP738" i="3"/>
  <c r="AK734" i="3"/>
  <c r="AP734" i="3"/>
  <c r="AK730" i="3"/>
  <c r="AP730" i="3"/>
  <c r="AP726" i="3"/>
  <c r="AK722" i="3"/>
  <c r="AP722" i="3"/>
  <c r="AK718" i="3"/>
  <c r="AP718" i="3"/>
  <c r="AK710" i="3"/>
  <c r="AP710" i="3"/>
  <c r="AK706" i="3"/>
  <c r="AP706" i="3"/>
  <c r="AK702" i="3"/>
  <c r="AP702" i="3"/>
  <c r="AP698" i="3"/>
  <c r="AK694" i="3"/>
  <c r="AP694" i="3"/>
  <c r="AK690" i="3"/>
  <c r="AP690" i="3"/>
  <c r="AK686" i="3"/>
  <c r="AP686" i="3"/>
  <c r="AK682" i="3"/>
  <c r="AP682" i="3"/>
  <c r="AK678" i="3"/>
  <c r="AP678" i="3"/>
  <c r="AK674" i="3"/>
  <c r="AP674" i="3"/>
  <c r="AK670" i="3"/>
  <c r="AP670" i="3"/>
  <c r="AK666" i="3"/>
  <c r="AP666" i="3"/>
  <c r="AK662" i="3"/>
  <c r="AP662" i="3"/>
  <c r="AK658" i="3"/>
  <c r="AP658" i="3"/>
  <c r="AK654" i="3"/>
  <c r="AP654" i="3"/>
  <c r="AK650" i="3"/>
  <c r="AP650" i="3"/>
  <c r="AK646" i="3"/>
  <c r="AP646" i="3"/>
  <c r="AK642" i="3"/>
  <c r="AP642" i="3"/>
  <c r="AK638" i="3"/>
  <c r="AP638" i="3"/>
  <c r="AK634" i="3"/>
  <c r="AP634" i="3"/>
  <c r="AK630" i="3"/>
  <c r="AP630" i="3"/>
  <c r="AK626" i="3"/>
  <c r="AP626" i="3"/>
  <c r="AP622" i="3"/>
  <c r="AK618" i="3"/>
  <c r="AP618" i="3"/>
  <c r="AK614" i="3"/>
  <c r="AP614" i="3"/>
  <c r="AK610" i="3"/>
  <c r="AP610" i="3"/>
  <c r="AK606" i="3"/>
  <c r="AP606" i="3"/>
  <c r="AK602" i="3"/>
  <c r="AP602" i="3"/>
  <c r="AK598" i="3"/>
  <c r="AP598" i="3"/>
  <c r="AK594" i="3"/>
  <c r="AP594" i="3"/>
  <c r="AK590" i="3"/>
  <c r="AP590" i="3"/>
  <c r="AK586" i="3"/>
  <c r="AP586" i="3"/>
  <c r="AK582" i="3"/>
  <c r="AP582" i="3"/>
  <c r="AK578" i="3"/>
  <c r="AP578" i="3"/>
  <c r="AK574" i="3"/>
  <c r="AP574" i="3"/>
  <c r="AK570" i="3"/>
  <c r="AP570" i="3"/>
  <c r="AK566" i="3"/>
  <c r="AP566" i="3"/>
  <c r="AK562" i="3"/>
  <c r="AP562" i="3"/>
  <c r="AK558" i="3"/>
  <c r="AP558" i="3"/>
  <c r="AK554" i="3"/>
  <c r="AP554" i="3"/>
  <c r="AK550" i="3"/>
  <c r="AP550" i="3"/>
  <c r="AK546" i="3"/>
  <c r="AP546" i="3"/>
  <c r="AK542" i="3"/>
  <c r="AP542" i="3"/>
  <c r="AK538" i="3"/>
  <c r="AP538" i="3"/>
  <c r="AK534" i="3"/>
  <c r="AP534" i="3"/>
  <c r="AK530" i="3"/>
  <c r="AP530" i="3"/>
  <c r="AK526" i="3"/>
  <c r="AP526" i="3"/>
  <c r="AK522" i="3"/>
  <c r="AP522" i="3"/>
  <c r="AK518" i="3"/>
  <c r="AP518" i="3"/>
  <c r="AK514" i="3"/>
  <c r="AP514" i="3"/>
  <c r="AK510" i="3"/>
  <c r="AP510" i="3"/>
  <c r="AK506" i="3"/>
  <c r="AP506" i="3"/>
  <c r="AK502" i="3"/>
  <c r="AP502" i="3"/>
  <c r="AK498" i="3"/>
  <c r="AP498" i="3"/>
  <c r="AK494" i="3"/>
  <c r="AP494" i="3"/>
  <c r="AK490" i="3"/>
  <c r="AP490" i="3"/>
  <c r="AK486" i="3"/>
  <c r="AP486" i="3"/>
  <c r="AK482" i="3"/>
  <c r="AP482" i="3"/>
  <c r="AK478" i="3"/>
  <c r="AP478" i="3"/>
  <c r="AK474" i="3"/>
  <c r="AP474" i="3"/>
  <c r="AK470" i="3"/>
  <c r="AP470" i="3"/>
  <c r="AK466" i="3"/>
  <c r="AP466" i="3"/>
  <c r="AP462" i="3"/>
  <c r="AK458" i="3"/>
  <c r="AP458" i="3"/>
  <c r="AP454" i="3"/>
  <c r="AK450" i="3"/>
  <c r="AP450" i="3"/>
  <c r="AK446" i="3"/>
  <c r="AP446" i="3"/>
  <c r="AK442" i="3"/>
  <c r="AP442" i="3"/>
  <c r="AP438" i="3"/>
  <c r="AK434" i="3"/>
  <c r="AP434" i="3"/>
  <c r="AK430" i="3"/>
  <c r="AP430" i="3"/>
  <c r="AK426" i="3"/>
  <c r="AP426" i="3"/>
  <c r="AK422" i="3"/>
  <c r="AP422" i="3"/>
  <c r="AK418" i="3"/>
  <c r="AP418" i="3"/>
  <c r="AK414" i="3"/>
  <c r="AP414" i="3"/>
  <c r="AK410" i="3"/>
  <c r="AP410" i="3"/>
  <c r="AK406" i="3"/>
  <c r="AP406" i="3"/>
  <c r="AK402" i="3"/>
  <c r="AP402" i="3"/>
  <c r="AK398" i="3"/>
  <c r="AP398" i="3"/>
  <c r="AK394" i="3"/>
  <c r="AP394" i="3"/>
  <c r="AK390" i="3"/>
  <c r="AP390" i="3"/>
  <c r="AK386" i="3"/>
  <c r="AP386" i="3"/>
  <c r="AK382" i="3"/>
  <c r="AP382" i="3"/>
  <c r="AK378" i="3"/>
  <c r="AP378" i="3"/>
  <c r="AK374" i="3"/>
  <c r="AP374" i="3"/>
  <c r="AK370" i="3"/>
  <c r="AP370" i="3"/>
  <c r="AK366" i="3"/>
  <c r="AP366" i="3"/>
  <c r="AK362" i="3"/>
  <c r="AP362" i="3"/>
  <c r="AK358" i="3"/>
  <c r="AP358" i="3"/>
  <c r="AK354" i="3"/>
  <c r="AP354" i="3"/>
  <c r="AK350" i="3"/>
  <c r="AP350" i="3"/>
  <c r="AK346" i="3"/>
  <c r="AP346" i="3"/>
  <c r="AK342" i="3"/>
  <c r="AP342" i="3"/>
  <c r="AK338" i="3"/>
  <c r="AP338" i="3"/>
  <c r="AK334" i="3"/>
  <c r="AP334" i="3"/>
  <c r="AK330" i="3"/>
  <c r="AP330" i="3"/>
  <c r="AK326" i="3"/>
  <c r="AP326" i="3"/>
  <c r="AK322" i="3"/>
  <c r="AP322" i="3"/>
  <c r="AK318" i="3"/>
  <c r="AP318" i="3"/>
  <c r="AK314" i="3"/>
  <c r="AP314" i="3"/>
  <c r="AK310" i="3"/>
  <c r="AP310" i="3"/>
  <c r="AK306" i="3"/>
  <c r="AP306" i="3"/>
  <c r="AK302" i="3"/>
  <c r="AP302" i="3"/>
  <c r="AK298" i="3"/>
  <c r="AP298" i="3"/>
  <c r="AK294" i="3"/>
  <c r="AP294" i="3"/>
  <c r="AK290" i="3"/>
  <c r="AP290" i="3"/>
  <c r="AK286" i="3"/>
  <c r="AP286" i="3"/>
  <c r="AK282" i="3"/>
  <c r="AP282" i="3"/>
  <c r="AK278" i="3"/>
  <c r="AP278" i="3"/>
  <c r="AK274" i="3"/>
  <c r="AP274" i="3"/>
  <c r="AK270" i="3"/>
  <c r="AP270" i="3"/>
  <c r="AK266" i="3"/>
  <c r="AP266" i="3"/>
  <c r="AK262" i="3"/>
  <c r="AP262" i="3"/>
  <c r="AK258" i="3"/>
  <c r="AP258" i="3"/>
  <c r="AK254" i="3"/>
  <c r="AP254" i="3"/>
  <c r="AK250" i="3"/>
  <c r="AP250" i="3"/>
  <c r="AK246" i="3"/>
  <c r="AP246" i="3"/>
  <c r="AK242" i="3"/>
  <c r="AP242" i="3"/>
  <c r="AK238" i="3"/>
  <c r="AP238" i="3"/>
  <c r="AK234" i="3"/>
  <c r="AP234" i="3"/>
  <c r="AK230" i="3"/>
  <c r="AP230" i="3"/>
  <c r="AK226" i="3"/>
  <c r="AP226" i="3"/>
  <c r="AK222" i="3"/>
  <c r="AP222" i="3"/>
  <c r="AK218" i="3"/>
  <c r="AP218" i="3"/>
  <c r="AK214" i="3"/>
  <c r="AP214" i="3"/>
  <c r="AK210" i="3"/>
  <c r="AP210" i="3"/>
  <c r="AK206" i="3"/>
  <c r="AP206" i="3"/>
  <c r="AK202" i="3"/>
  <c r="AP202" i="3"/>
  <c r="AK198" i="3"/>
  <c r="AP198" i="3"/>
  <c r="AK194" i="3"/>
  <c r="AP194" i="3"/>
  <c r="AK190" i="3"/>
  <c r="AP190" i="3"/>
  <c r="AK186" i="3"/>
  <c r="AP186" i="3"/>
  <c r="AK182" i="3"/>
  <c r="AP182" i="3"/>
  <c r="AP178" i="3"/>
  <c r="AK174" i="3"/>
  <c r="AP174" i="3"/>
  <c r="AK170" i="3"/>
  <c r="AP170" i="3"/>
  <c r="AK166" i="3"/>
  <c r="AP166" i="3"/>
  <c r="AK162" i="3"/>
  <c r="AP162" i="3"/>
  <c r="AK158" i="3"/>
  <c r="AP158" i="3"/>
  <c r="AK154" i="3"/>
  <c r="AP154" i="3"/>
  <c r="AK150" i="3"/>
  <c r="AP150" i="3"/>
  <c r="AK146" i="3"/>
  <c r="AP146" i="3"/>
  <c r="AK142" i="3"/>
  <c r="AP142" i="3"/>
  <c r="AK138" i="3"/>
  <c r="AP138" i="3"/>
  <c r="AK134" i="3"/>
  <c r="AP134" i="3"/>
  <c r="AK130" i="3"/>
  <c r="AP130" i="3"/>
  <c r="AK126" i="3"/>
  <c r="AP126" i="3"/>
  <c r="AK122" i="3"/>
  <c r="AP122" i="3"/>
  <c r="AK118" i="3"/>
  <c r="AP118" i="3"/>
  <c r="AK114" i="3"/>
  <c r="AP114" i="3"/>
  <c r="AK110" i="3"/>
  <c r="AP110" i="3"/>
  <c r="AK106" i="3"/>
  <c r="AP106" i="3"/>
  <c r="AK102" i="3"/>
  <c r="AP102" i="3"/>
  <c r="AK98" i="3"/>
  <c r="AP98" i="3"/>
  <c r="AK94" i="3"/>
  <c r="AP94" i="3"/>
  <c r="AK90" i="3"/>
  <c r="AP90" i="3"/>
  <c r="AK86" i="3"/>
  <c r="AP86" i="3"/>
  <c r="AK82" i="3"/>
  <c r="AP82" i="3"/>
  <c r="AK78" i="3"/>
  <c r="AP78" i="3"/>
  <c r="AK74" i="3"/>
  <c r="AP74" i="3"/>
  <c r="AK70" i="3"/>
  <c r="AP70" i="3"/>
  <c r="AK66" i="3"/>
  <c r="AP66" i="3"/>
  <c r="AK62" i="3"/>
  <c r="AP62" i="3"/>
  <c r="AK58" i="3"/>
  <c r="AP58" i="3"/>
  <c r="AK54" i="3"/>
  <c r="AP54" i="3"/>
  <c r="AK50" i="3"/>
  <c r="AP50" i="3"/>
  <c r="AK46" i="3"/>
  <c r="AP46" i="3"/>
  <c r="AK42" i="3"/>
  <c r="AP42" i="3"/>
  <c r="AK38" i="3"/>
  <c r="AP38" i="3"/>
  <c r="AK34" i="3"/>
  <c r="AP34" i="3"/>
  <c r="AK30" i="3"/>
  <c r="AP30" i="3"/>
  <c r="AK26" i="3"/>
  <c r="AP26" i="3"/>
  <c r="AK22" i="3"/>
  <c r="AP22" i="3"/>
  <c r="AK18" i="3"/>
  <c r="AP18" i="3"/>
  <c r="AK14" i="3"/>
  <c r="AP14" i="3"/>
  <c r="AL2346" i="3"/>
  <c r="AL2342" i="3"/>
  <c r="AL2338" i="3"/>
  <c r="AL2334" i="3"/>
  <c r="AL2330" i="3"/>
  <c r="AL2326" i="3"/>
  <c r="AL2322" i="3"/>
  <c r="AL2318" i="3"/>
  <c r="AL2314" i="3"/>
  <c r="AL2310" i="3"/>
  <c r="AL2306" i="3"/>
  <c r="AL2302" i="3"/>
  <c r="AL2298" i="3"/>
  <c r="AL2294" i="3"/>
  <c r="AL2290" i="3"/>
  <c r="AL2286" i="3"/>
  <c r="AL2282" i="3"/>
  <c r="AL2278" i="3"/>
  <c r="AL2274" i="3"/>
  <c r="AL2270" i="3"/>
  <c r="AL2266" i="3"/>
  <c r="AL2262" i="3"/>
  <c r="AL2258" i="3"/>
  <c r="AL2254" i="3"/>
  <c r="AL2250" i="3"/>
  <c r="AL2246" i="3"/>
  <c r="AL2242" i="3"/>
  <c r="AL2238" i="3"/>
  <c r="AL2234" i="3"/>
  <c r="AL2230" i="3"/>
  <c r="AL2226" i="3"/>
  <c r="AL2222" i="3"/>
  <c r="AL2218" i="3"/>
  <c r="AL2214" i="3"/>
  <c r="AL2210" i="3"/>
  <c r="AL2206" i="3"/>
  <c r="AL2202" i="3"/>
  <c r="AL2198" i="3"/>
  <c r="AL2194" i="3"/>
  <c r="AL2190" i="3"/>
  <c r="AL2186" i="3"/>
  <c r="AL2182" i="3"/>
  <c r="AL2178" i="3"/>
  <c r="AL2174" i="3"/>
  <c r="AL2170" i="3"/>
  <c r="AL2166" i="3"/>
  <c r="AL2162" i="3"/>
  <c r="AL2158" i="3"/>
  <c r="AL2154" i="3"/>
  <c r="AL2150" i="3"/>
  <c r="AL2146" i="3"/>
  <c r="AL2142" i="3"/>
  <c r="AL2138" i="3"/>
  <c r="AL2134" i="3"/>
  <c r="AL2130" i="3"/>
  <c r="AL2126" i="3"/>
  <c r="AL2122" i="3"/>
  <c r="AL2118" i="3"/>
  <c r="AL2114" i="3"/>
  <c r="AL2110" i="3"/>
  <c r="AL2106" i="3"/>
  <c r="AL2102" i="3"/>
  <c r="AL2098" i="3"/>
  <c r="AL2094" i="3"/>
  <c r="AL2090" i="3"/>
  <c r="AL2086" i="3"/>
  <c r="AL2082" i="3"/>
  <c r="AL2078" i="3"/>
  <c r="AL2074" i="3"/>
  <c r="AL2070" i="3"/>
  <c r="AL2066" i="3"/>
  <c r="AL2062" i="3"/>
  <c r="AL2058" i="3"/>
  <c r="AL2054" i="3"/>
  <c r="AL2050" i="3"/>
  <c r="AL2046" i="3"/>
  <c r="AL2042" i="3"/>
  <c r="AL2038" i="3"/>
  <c r="AL2034" i="3"/>
  <c r="AL2030" i="3"/>
  <c r="AL2026" i="3"/>
  <c r="AL2022" i="3"/>
  <c r="AL2018" i="3"/>
  <c r="AL2014" i="3"/>
  <c r="AL2010" i="3"/>
  <c r="AL2006" i="3"/>
  <c r="AL2002" i="3"/>
  <c r="AL1998" i="3"/>
  <c r="AL1994" i="3"/>
  <c r="AL1990" i="3"/>
  <c r="AL1986" i="3"/>
  <c r="AL1982" i="3"/>
  <c r="AL1978" i="3"/>
  <c r="AL1974" i="3"/>
  <c r="AL1970" i="3"/>
  <c r="AL1966" i="3"/>
  <c r="AL1962" i="3"/>
  <c r="AL1958" i="3"/>
  <c r="AL1954" i="3"/>
  <c r="AL1950" i="3"/>
  <c r="AL1946" i="3"/>
  <c r="AL1942" i="3"/>
  <c r="AL1938" i="3"/>
  <c r="AL1934" i="3"/>
  <c r="AL1930" i="3"/>
  <c r="AL1926" i="3"/>
  <c r="AL1922" i="3"/>
  <c r="AL1918" i="3"/>
  <c r="AL1914" i="3"/>
  <c r="AL1910" i="3"/>
  <c r="AL1906" i="3"/>
  <c r="AL1902" i="3"/>
  <c r="AL1898" i="3"/>
  <c r="AL1894" i="3"/>
  <c r="AL1890" i="3"/>
  <c r="AL1886" i="3"/>
  <c r="AL1882" i="3"/>
  <c r="AL1878" i="3"/>
  <c r="AL1874" i="3"/>
  <c r="AL1870" i="3"/>
  <c r="AL1866" i="3"/>
  <c r="AL1862" i="3"/>
  <c r="AL1858" i="3"/>
  <c r="AL1854" i="3"/>
  <c r="AL1850" i="3"/>
  <c r="AL1846" i="3"/>
  <c r="AL1842" i="3"/>
  <c r="AL1838" i="3"/>
  <c r="AL1834" i="3"/>
  <c r="AL1830" i="3"/>
  <c r="AL1826" i="3"/>
  <c r="AL1822" i="3"/>
  <c r="AL1818" i="3"/>
  <c r="AL1814" i="3"/>
  <c r="AL1810" i="3"/>
  <c r="AL1806" i="3"/>
  <c r="AL1802" i="3"/>
  <c r="AL1798" i="3"/>
  <c r="AL1794" i="3"/>
  <c r="AL1790" i="3"/>
  <c r="AL1786" i="3"/>
  <c r="AL1782" i="3"/>
  <c r="AL1778" i="3"/>
  <c r="AL1774" i="3"/>
  <c r="AL1770" i="3"/>
  <c r="AL1766" i="3"/>
  <c r="AL1762" i="3"/>
  <c r="AL1758" i="3"/>
  <c r="AL1754" i="3"/>
  <c r="AL1750" i="3"/>
  <c r="AL1746" i="3"/>
  <c r="AL1742" i="3"/>
  <c r="AL1738" i="3"/>
  <c r="AL1734" i="3"/>
  <c r="AL1730" i="3"/>
  <c r="AL1726" i="3"/>
  <c r="AL1722" i="3"/>
  <c r="AL1718" i="3"/>
  <c r="AL1714" i="3"/>
  <c r="AL1710" i="3"/>
  <c r="AL1706" i="3"/>
  <c r="AL1702" i="3"/>
  <c r="AL1698" i="3"/>
  <c r="AL1694" i="3"/>
  <c r="AL1690" i="3"/>
  <c r="AL1686" i="3"/>
  <c r="AL1682" i="3"/>
  <c r="AL1678" i="3"/>
  <c r="AL1674" i="3"/>
  <c r="AL1670" i="3"/>
  <c r="AL1666" i="3"/>
  <c r="AL1662" i="3"/>
  <c r="AL1658" i="3"/>
  <c r="AL1654" i="3"/>
  <c r="AL1650" i="3"/>
  <c r="AL1646" i="3"/>
  <c r="AL1642" i="3"/>
  <c r="AL1638" i="3"/>
  <c r="AL1634" i="3"/>
  <c r="AL1630" i="3"/>
  <c r="AL1626" i="3"/>
  <c r="AL1622" i="3"/>
  <c r="AL1618" i="3"/>
  <c r="AL1614" i="3"/>
  <c r="AL1610" i="3"/>
  <c r="AL1606" i="3"/>
  <c r="AL1602" i="3"/>
  <c r="AL1598" i="3"/>
  <c r="AL1594" i="3"/>
  <c r="AL1590" i="3"/>
  <c r="AL1586" i="3"/>
  <c r="AL1582" i="3"/>
  <c r="AL1578" i="3"/>
  <c r="AL1574" i="3"/>
  <c r="AL1570" i="3"/>
  <c r="AL1566" i="3"/>
  <c r="AL1562" i="3"/>
  <c r="AL1558" i="3"/>
  <c r="AL1554" i="3"/>
  <c r="AL1550" i="3"/>
  <c r="AL1546" i="3"/>
  <c r="AL1542" i="3"/>
  <c r="AL1538" i="3"/>
  <c r="AL1534" i="3"/>
  <c r="AL1530" i="3"/>
  <c r="AL1526" i="3"/>
  <c r="AL1522" i="3"/>
  <c r="AL1518" i="3"/>
  <c r="AL1514" i="3"/>
  <c r="AL1510" i="3"/>
  <c r="AL1506" i="3"/>
  <c r="AL1502" i="3"/>
  <c r="AL1498" i="3"/>
  <c r="AL1494" i="3"/>
  <c r="AL1490" i="3"/>
  <c r="AL1486" i="3"/>
  <c r="AL1482" i="3"/>
  <c r="AL1478" i="3"/>
  <c r="AL1474" i="3"/>
  <c r="AL1470" i="3"/>
  <c r="AL1466" i="3"/>
  <c r="AL1462" i="3"/>
  <c r="AL1458" i="3"/>
  <c r="AL1454" i="3"/>
  <c r="AL1450" i="3"/>
  <c r="AL1446" i="3"/>
  <c r="AL1442" i="3"/>
  <c r="AL1438" i="3"/>
  <c r="AL1434" i="3"/>
  <c r="AL1430" i="3"/>
  <c r="AL1426" i="3"/>
  <c r="AL1422" i="3"/>
  <c r="AL1418" i="3"/>
  <c r="AL1414" i="3"/>
  <c r="AL1410" i="3"/>
  <c r="AL1406" i="3"/>
  <c r="AL1402" i="3"/>
  <c r="AL1398" i="3"/>
  <c r="AL1394" i="3"/>
  <c r="AL1390" i="3"/>
  <c r="AL1386" i="3"/>
  <c r="AL1382" i="3"/>
  <c r="AL1378" i="3"/>
  <c r="AL1374" i="3"/>
  <c r="AL1370" i="3"/>
  <c r="AL1366" i="3"/>
  <c r="AL1362" i="3"/>
  <c r="AL1358" i="3"/>
  <c r="AL1354" i="3"/>
  <c r="AL1350" i="3"/>
  <c r="AL1346" i="3"/>
  <c r="AL1342" i="3"/>
  <c r="AL1338" i="3"/>
  <c r="AL1334" i="3"/>
  <c r="AL1330" i="3"/>
  <c r="AL1326" i="3"/>
  <c r="AL1322" i="3"/>
  <c r="AL1318" i="3"/>
  <c r="AL1314" i="3"/>
  <c r="AL1310" i="3"/>
  <c r="AL1306" i="3"/>
  <c r="AL1302" i="3"/>
  <c r="AL1298" i="3"/>
  <c r="AL1294" i="3"/>
  <c r="AL1290" i="3"/>
  <c r="AL1286" i="3"/>
  <c r="AL1282" i="3"/>
  <c r="AL1278" i="3"/>
  <c r="AL1274" i="3"/>
  <c r="AL1270" i="3"/>
  <c r="AL1266" i="3"/>
  <c r="AL1262" i="3"/>
  <c r="AL1258" i="3"/>
  <c r="AL1254" i="3"/>
  <c r="AL1250" i="3"/>
  <c r="AL1246" i="3"/>
  <c r="AL1242" i="3"/>
  <c r="AL1238" i="3"/>
  <c r="AL1234" i="3"/>
  <c r="AL1230" i="3"/>
  <c r="AL1226" i="3"/>
  <c r="AL1222" i="3"/>
  <c r="AL1218" i="3"/>
  <c r="AL1214" i="3"/>
  <c r="AL1210" i="3"/>
  <c r="AL1206" i="3"/>
  <c r="AL1202" i="3"/>
  <c r="AL1198" i="3"/>
  <c r="AL1194" i="3"/>
  <c r="AL1190" i="3"/>
  <c r="AL1186" i="3"/>
  <c r="AL1182" i="3"/>
  <c r="AL1178" i="3"/>
  <c r="AL1174" i="3"/>
  <c r="AL1170" i="3"/>
  <c r="AL1166" i="3"/>
  <c r="AL1162" i="3"/>
  <c r="AL1158" i="3"/>
  <c r="AL1154" i="3"/>
  <c r="AL1150" i="3"/>
  <c r="AL1146" i="3"/>
  <c r="AL1142" i="3"/>
  <c r="AL1138" i="3"/>
  <c r="AL1134" i="3"/>
  <c r="AL1130" i="3"/>
  <c r="AL1126" i="3"/>
  <c r="AL1122" i="3"/>
  <c r="AL1118" i="3"/>
  <c r="AL1114" i="3"/>
  <c r="AL1110" i="3"/>
  <c r="AL1106" i="3"/>
  <c r="AL1102" i="3"/>
  <c r="AL1098" i="3"/>
  <c r="AL1094" i="3"/>
  <c r="AL1090" i="3"/>
  <c r="AL1086" i="3"/>
  <c r="AL1082" i="3"/>
  <c r="AL1056" i="3"/>
  <c r="AL1052" i="3"/>
  <c r="AL1048" i="3"/>
  <c r="AL1044" i="3"/>
  <c r="AL1040" i="3"/>
  <c r="AL1036" i="3"/>
  <c r="AL1032" i="3"/>
  <c r="AL1028" i="3"/>
  <c r="AL1024" i="3"/>
  <c r="AL1020" i="3"/>
  <c r="AL1016" i="3"/>
  <c r="AL1012" i="3"/>
  <c r="AL1008" i="3"/>
  <c r="AL1004" i="3"/>
  <c r="AL1000" i="3"/>
  <c r="AL996" i="3"/>
  <c r="AL992" i="3"/>
  <c r="AL988" i="3"/>
  <c r="AL984" i="3"/>
  <c r="AL980" i="3"/>
  <c r="AL976" i="3"/>
  <c r="AL972" i="3"/>
  <c r="AL968" i="3"/>
  <c r="AL964" i="3"/>
  <c r="AL960" i="3"/>
  <c r="AL956" i="3"/>
  <c r="AL952" i="3"/>
  <c r="AL948" i="3"/>
  <c r="AL944" i="3"/>
  <c r="AL940" i="3"/>
  <c r="AL936" i="3"/>
  <c r="AL932" i="3"/>
  <c r="AL928" i="3"/>
  <c r="AL924" i="3"/>
  <c r="AL920" i="3"/>
  <c r="AL916" i="3"/>
  <c r="AL912" i="3"/>
  <c r="AL908" i="3"/>
  <c r="AL904" i="3"/>
  <c r="AL900" i="3"/>
  <c r="AL896" i="3"/>
  <c r="AL892" i="3"/>
  <c r="AL888" i="3"/>
  <c r="AL884" i="3"/>
  <c r="AL880" i="3"/>
  <c r="AL876" i="3"/>
  <c r="AL872" i="3"/>
  <c r="AL868" i="3"/>
  <c r="AL864" i="3"/>
  <c r="AL860" i="3"/>
  <c r="AL856" i="3"/>
  <c r="AL852" i="3"/>
  <c r="AL848" i="3"/>
  <c r="AL844" i="3"/>
  <c r="AL840" i="3"/>
  <c r="AL836" i="3"/>
  <c r="AL832" i="3"/>
  <c r="AL828" i="3"/>
  <c r="AL824" i="3"/>
  <c r="AL820" i="3"/>
  <c r="AL816" i="3"/>
  <c r="AL812" i="3"/>
  <c r="AL808" i="3"/>
  <c r="AL804" i="3"/>
  <c r="AL800" i="3"/>
  <c r="AL796" i="3"/>
  <c r="AL792" i="3"/>
  <c r="AL788" i="3"/>
  <c r="AL784" i="3"/>
  <c r="AL780" i="3"/>
  <c r="AL776" i="3"/>
  <c r="AL772" i="3"/>
  <c r="AL768" i="3"/>
  <c r="AL764" i="3"/>
  <c r="AL760" i="3"/>
  <c r="AL756" i="3"/>
  <c r="AL752" i="3"/>
  <c r="AL748" i="3"/>
  <c r="AL744" i="3"/>
  <c r="AL740" i="3"/>
  <c r="AL736" i="3"/>
  <c r="AL732" i="3"/>
  <c r="AL728" i="3"/>
  <c r="AL724" i="3"/>
  <c r="AL720" i="3"/>
  <c r="AL716" i="3"/>
  <c r="AL712" i="3"/>
  <c r="AL708" i="3"/>
  <c r="AL704" i="3"/>
  <c r="AL700" i="3"/>
  <c r="AL696" i="3"/>
  <c r="AL692" i="3"/>
  <c r="AL688" i="3"/>
  <c r="AL684" i="3"/>
  <c r="AL680" i="3"/>
  <c r="AL676" i="3"/>
  <c r="AL672" i="3"/>
  <c r="AL668" i="3"/>
  <c r="AL664" i="3"/>
  <c r="AL660" i="3"/>
  <c r="AL656" i="3"/>
  <c r="AL652" i="3"/>
  <c r="AL648" i="3"/>
  <c r="AL644" i="3"/>
  <c r="AL640" i="3"/>
  <c r="AL636" i="3"/>
  <c r="AL632" i="3"/>
  <c r="AL628" i="3"/>
  <c r="AL624" i="3"/>
  <c r="AL620" i="3"/>
  <c r="AL616" i="3"/>
  <c r="AL612" i="3"/>
  <c r="AL608" i="3"/>
  <c r="AL604" i="3"/>
  <c r="AL600" i="3"/>
  <c r="AL596" i="3"/>
  <c r="AL592" i="3"/>
  <c r="AL588" i="3"/>
  <c r="AL584" i="3"/>
  <c r="AL580" i="3"/>
  <c r="AL576" i="3"/>
  <c r="AL572" i="3"/>
  <c r="AL568" i="3"/>
  <c r="AL564" i="3"/>
  <c r="AL560" i="3"/>
  <c r="AL556" i="3"/>
  <c r="AL552" i="3"/>
  <c r="AL548" i="3"/>
  <c r="AL544" i="3"/>
  <c r="AL540" i="3"/>
  <c r="AL536" i="3"/>
  <c r="AL532" i="3"/>
  <c r="AL528" i="3"/>
  <c r="AL524" i="3"/>
  <c r="AL520" i="3"/>
  <c r="AL516" i="3"/>
  <c r="AL512" i="3"/>
  <c r="AL508" i="3"/>
  <c r="AL504" i="3"/>
  <c r="AL500" i="3"/>
  <c r="AL496" i="3"/>
  <c r="AL492" i="3"/>
  <c r="AL488" i="3"/>
  <c r="AL484" i="3"/>
  <c r="AL480" i="3"/>
  <c r="AL476" i="3"/>
  <c r="AL472" i="3"/>
  <c r="AL468" i="3"/>
  <c r="AL464" i="3"/>
  <c r="AL460" i="3"/>
  <c r="AL456" i="3"/>
  <c r="AL452" i="3"/>
  <c r="AL448" i="3"/>
  <c r="AL444" i="3"/>
  <c r="AL440" i="3"/>
  <c r="AL436" i="3"/>
  <c r="AL432" i="3"/>
  <c r="AL428" i="3"/>
  <c r="AL424" i="3"/>
  <c r="AL420" i="3"/>
  <c r="AL416" i="3"/>
  <c r="AL412" i="3"/>
  <c r="AL408" i="3"/>
  <c r="AL404" i="3"/>
  <c r="AL400" i="3"/>
  <c r="AL396" i="3"/>
  <c r="AL392" i="3"/>
  <c r="AL388" i="3"/>
  <c r="AL384" i="3"/>
  <c r="AL380" i="3"/>
  <c r="AL376" i="3"/>
  <c r="AL372" i="3"/>
  <c r="AL368" i="3"/>
  <c r="AL364" i="3"/>
  <c r="AL360" i="3"/>
  <c r="AL356" i="3"/>
  <c r="AL352" i="3"/>
  <c r="AL348" i="3"/>
  <c r="AL344" i="3"/>
  <c r="AL340" i="3"/>
  <c r="AL336" i="3"/>
  <c r="AL332" i="3"/>
  <c r="AL328" i="3"/>
  <c r="AL324" i="3"/>
  <c r="AL320" i="3"/>
  <c r="AL316" i="3"/>
  <c r="AL312" i="3"/>
  <c r="AL308" i="3"/>
  <c r="AL304" i="3"/>
  <c r="AL300" i="3"/>
  <c r="AL296" i="3"/>
  <c r="AL292" i="3"/>
  <c r="AL288" i="3"/>
  <c r="AL284" i="3"/>
  <c r="AL280" i="3"/>
  <c r="AL276" i="3"/>
  <c r="AL272" i="3"/>
  <c r="AL268" i="3"/>
  <c r="AL264" i="3"/>
  <c r="AL260" i="3"/>
  <c r="AL256" i="3"/>
  <c r="AL252" i="3"/>
  <c r="AL248" i="3"/>
  <c r="AL244" i="3"/>
  <c r="AL240" i="3"/>
  <c r="AL236" i="3"/>
  <c r="AL232" i="3"/>
  <c r="AL228" i="3"/>
  <c r="AL224" i="3"/>
  <c r="AL220" i="3"/>
  <c r="AL216" i="3"/>
  <c r="AL212" i="3"/>
  <c r="AL208" i="3"/>
  <c r="AL204" i="3"/>
  <c r="AL200" i="3"/>
  <c r="AL196" i="3"/>
  <c r="AL192" i="3"/>
  <c r="AL188" i="3"/>
  <c r="AL184" i="3"/>
  <c r="AL180" i="3"/>
  <c r="AL176" i="3"/>
  <c r="AL172" i="3"/>
  <c r="AL168" i="3"/>
  <c r="AL164" i="3"/>
  <c r="AL160" i="3"/>
  <c r="AL156" i="3"/>
  <c r="AL152" i="3"/>
  <c r="AL148" i="3"/>
  <c r="AL144" i="3"/>
  <c r="AL140" i="3"/>
  <c r="AL136" i="3"/>
  <c r="AL132" i="3"/>
  <c r="AL128" i="3"/>
  <c r="AL124" i="3"/>
  <c r="AL120" i="3"/>
  <c r="AL116" i="3"/>
  <c r="AL112" i="3"/>
  <c r="AL108" i="3"/>
  <c r="AL104" i="3"/>
  <c r="AL100" i="3"/>
  <c r="AL96" i="3"/>
  <c r="AL92" i="3"/>
  <c r="AL88" i="3"/>
  <c r="AL84" i="3"/>
  <c r="AL80" i="3"/>
  <c r="AL76" i="3"/>
  <c r="AL72" i="3"/>
  <c r="AL68" i="3"/>
  <c r="AL64" i="3"/>
  <c r="AL60" i="3"/>
  <c r="AL56" i="3"/>
  <c r="AL52" i="3"/>
  <c r="AL48" i="3"/>
  <c r="AL44" i="3"/>
  <c r="AL40" i="3"/>
  <c r="AP2345" i="3"/>
  <c r="AP2341" i="3"/>
  <c r="AK2333" i="3"/>
  <c r="AP2333" i="3"/>
  <c r="AK2329" i="3"/>
  <c r="AP2329" i="3"/>
  <c r="AK2325" i="3"/>
  <c r="AP2325" i="3"/>
  <c r="AK2317" i="3"/>
  <c r="AP2317" i="3"/>
  <c r="AK2313" i="3"/>
  <c r="AP2313" i="3"/>
  <c r="AK2309" i="3"/>
  <c r="AP2309" i="3"/>
  <c r="AK2301" i="3"/>
  <c r="AP2301" i="3"/>
  <c r="AK2297" i="3"/>
  <c r="AP2297" i="3"/>
  <c r="AK2293" i="3"/>
  <c r="AP2293" i="3"/>
  <c r="AK2285" i="3"/>
  <c r="AP2285" i="3"/>
  <c r="AK2281" i="3"/>
  <c r="AP2281" i="3"/>
  <c r="AK2277" i="3"/>
  <c r="AP2277" i="3"/>
  <c r="AK2269" i="3"/>
  <c r="AP2269" i="3"/>
  <c r="AP2265" i="3"/>
  <c r="AK2261" i="3"/>
  <c r="AP2261" i="3"/>
  <c r="AK2253" i="3"/>
  <c r="AP2253" i="3"/>
  <c r="AK2249" i="3"/>
  <c r="AP2249" i="3"/>
  <c r="AK2245" i="3"/>
  <c r="AP2245" i="3"/>
  <c r="AK2237" i="3"/>
  <c r="AP2237" i="3"/>
  <c r="AK2233" i="3"/>
  <c r="AP2233" i="3"/>
  <c r="AK2229" i="3"/>
  <c r="AP2229" i="3"/>
  <c r="AK2221" i="3"/>
  <c r="AP2221" i="3"/>
  <c r="AK2217" i="3"/>
  <c r="AP2217" i="3"/>
  <c r="AP2213" i="3"/>
  <c r="AK2205" i="3"/>
  <c r="AP2205" i="3"/>
  <c r="AK2201" i="3"/>
  <c r="AP2201" i="3"/>
  <c r="AK2197" i="3"/>
  <c r="AP2197" i="3"/>
  <c r="AK2189" i="3"/>
  <c r="AP2189" i="3"/>
  <c r="AK2185" i="3"/>
  <c r="AP2185" i="3"/>
  <c r="AK2181" i="3"/>
  <c r="AP2181" i="3"/>
  <c r="AK2173" i="3"/>
  <c r="AP2173" i="3"/>
  <c r="AK2169" i="3"/>
  <c r="AP2169" i="3"/>
  <c r="AK2165" i="3"/>
  <c r="AP2165" i="3"/>
  <c r="AK2157" i="3"/>
  <c r="AP2157" i="3"/>
  <c r="AK2153" i="3"/>
  <c r="AP2153" i="3"/>
  <c r="AK2149" i="3"/>
  <c r="AP2149" i="3"/>
  <c r="AK2145" i="3"/>
  <c r="AP2145" i="3"/>
  <c r="AK2141" i="3"/>
  <c r="AP2141" i="3"/>
  <c r="AK2137" i="3"/>
  <c r="AP2137" i="3"/>
  <c r="AK2133" i="3"/>
  <c r="AP2133" i="3"/>
  <c r="AK2129" i="3"/>
  <c r="AP2129" i="3"/>
  <c r="AP2125" i="3"/>
  <c r="AK2121" i="3"/>
  <c r="AP2121" i="3"/>
  <c r="AK2117" i="3"/>
  <c r="AP2117" i="3"/>
  <c r="AK2113" i="3"/>
  <c r="AP2113" i="3"/>
  <c r="AK2109" i="3"/>
  <c r="AP2109" i="3"/>
  <c r="AK2105" i="3"/>
  <c r="AP2105" i="3"/>
  <c r="AK2101" i="3"/>
  <c r="AP2101" i="3"/>
  <c r="AK2097" i="3"/>
  <c r="AP2097" i="3"/>
  <c r="AP2093" i="3"/>
  <c r="AK2089" i="3"/>
  <c r="AP2089" i="3"/>
  <c r="AK2085" i="3"/>
  <c r="AP2085" i="3"/>
  <c r="AK2081" i="3"/>
  <c r="AP2081" i="3"/>
  <c r="AK2077" i="3"/>
  <c r="AP2077" i="3"/>
  <c r="AK2073" i="3"/>
  <c r="AP2073" i="3"/>
  <c r="AK2069" i="3"/>
  <c r="AP2069" i="3"/>
  <c r="AK2065" i="3"/>
  <c r="AP2065" i="3"/>
  <c r="AK2061" i="3"/>
  <c r="AP2061" i="3"/>
  <c r="AK2057" i="3"/>
  <c r="AP2057" i="3"/>
  <c r="AK2053" i="3"/>
  <c r="AP2053" i="3"/>
  <c r="AK2049" i="3"/>
  <c r="AP2049" i="3"/>
  <c r="AK2045" i="3"/>
  <c r="AP2045" i="3"/>
  <c r="AK2041" i="3"/>
  <c r="AP2041" i="3"/>
  <c r="AK2037" i="3"/>
  <c r="AP2037" i="3"/>
  <c r="AK2033" i="3"/>
  <c r="AP2033" i="3"/>
  <c r="AK2029" i="3"/>
  <c r="AP2029" i="3"/>
  <c r="AK2025" i="3"/>
  <c r="AP2025" i="3"/>
  <c r="AK2021" i="3"/>
  <c r="AP2021" i="3"/>
  <c r="AK2017" i="3"/>
  <c r="AP2017" i="3"/>
  <c r="AK2013" i="3"/>
  <c r="AP2013" i="3"/>
  <c r="AP2009" i="3"/>
  <c r="AK2005" i="3"/>
  <c r="AP2005" i="3"/>
  <c r="AK2001" i="3"/>
  <c r="AP2001" i="3"/>
  <c r="AK1997" i="3"/>
  <c r="AP1997" i="3"/>
  <c r="AP1993" i="3"/>
  <c r="AK1989" i="3"/>
  <c r="AP1989" i="3"/>
  <c r="AK1985" i="3"/>
  <c r="AP1985" i="3"/>
  <c r="AK1981" i="3"/>
  <c r="AP1981" i="3"/>
  <c r="AK1977" i="3"/>
  <c r="AP1977" i="3"/>
  <c r="AK1973" i="3"/>
  <c r="AP1973" i="3"/>
  <c r="AK1969" i="3"/>
  <c r="AP1969" i="3"/>
  <c r="AK1965" i="3"/>
  <c r="AP1965" i="3"/>
  <c r="AK1961" i="3"/>
  <c r="AP1961" i="3"/>
  <c r="AK1957" i="3"/>
  <c r="AP1957" i="3"/>
  <c r="AK1953" i="3"/>
  <c r="AP1953" i="3"/>
  <c r="AK1949" i="3"/>
  <c r="AP1949" i="3"/>
  <c r="AK1945" i="3"/>
  <c r="AP1945" i="3"/>
  <c r="AK1941" i="3"/>
  <c r="AP1941" i="3"/>
  <c r="AK1937" i="3"/>
  <c r="AP1937" i="3"/>
  <c r="AK1933" i="3"/>
  <c r="AP1933" i="3"/>
  <c r="AK1929" i="3"/>
  <c r="AP1929" i="3"/>
  <c r="AK1925" i="3"/>
  <c r="AP1925" i="3"/>
  <c r="AK1921" i="3"/>
  <c r="AP1921" i="3"/>
  <c r="AK1917" i="3"/>
  <c r="AP1917" i="3"/>
  <c r="AK1913" i="3"/>
  <c r="AP1913" i="3"/>
  <c r="AK1909" i="3"/>
  <c r="AP1909" i="3"/>
  <c r="AP1905" i="3"/>
  <c r="AK1901" i="3"/>
  <c r="AP1901" i="3"/>
  <c r="AK1897" i="3"/>
  <c r="AP1897" i="3"/>
  <c r="AK1893" i="3"/>
  <c r="AP1893" i="3"/>
  <c r="AK1889" i="3"/>
  <c r="AP1889" i="3"/>
  <c r="AK1885" i="3"/>
  <c r="AP1885" i="3"/>
  <c r="AK1881" i="3"/>
  <c r="AP1881" i="3"/>
  <c r="AK1877" i="3"/>
  <c r="AP1877" i="3"/>
  <c r="AK1873" i="3"/>
  <c r="AP1873" i="3"/>
  <c r="AK1869" i="3"/>
  <c r="AP1869" i="3"/>
  <c r="AK1865" i="3"/>
  <c r="AP1865" i="3"/>
  <c r="AK1861" i="3"/>
  <c r="AP1861" i="3"/>
  <c r="AK1857" i="3"/>
  <c r="AP1857" i="3"/>
  <c r="AK1853" i="3"/>
  <c r="AP1853" i="3"/>
  <c r="AK1849" i="3"/>
  <c r="AP1849" i="3"/>
  <c r="AK1845" i="3"/>
  <c r="AP1845" i="3"/>
  <c r="AK1841" i="3"/>
  <c r="AP1841" i="3"/>
  <c r="AK1837" i="3"/>
  <c r="AP1837" i="3"/>
  <c r="AK1833" i="3"/>
  <c r="AP1833" i="3"/>
  <c r="AK1829" i="3"/>
  <c r="AP1829" i="3"/>
  <c r="AK1825" i="3"/>
  <c r="AP1825" i="3"/>
  <c r="AK1821" i="3"/>
  <c r="AP1821" i="3"/>
  <c r="AK1817" i="3"/>
  <c r="AP1817" i="3"/>
  <c r="AK1813" i="3"/>
  <c r="AP1813" i="3"/>
  <c r="AK1809" i="3"/>
  <c r="AP1809" i="3"/>
  <c r="AK1805" i="3"/>
  <c r="AP1805" i="3"/>
  <c r="AK1801" i="3"/>
  <c r="AP1801" i="3"/>
  <c r="AK1797" i="3"/>
  <c r="AP1797" i="3"/>
  <c r="AK1793" i="3"/>
  <c r="AP1793" i="3"/>
  <c r="AK1789" i="3"/>
  <c r="AP1789" i="3"/>
  <c r="AK1785" i="3"/>
  <c r="AP1785" i="3"/>
  <c r="AK1781" i="3"/>
  <c r="AP1781" i="3"/>
  <c r="AK1777" i="3"/>
  <c r="AP1777" i="3"/>
  <c r="AK1773" i="3"/>
  <c r="AP1773" i="3"/>
  <c r="AK1769" i="3"/>
  <c r="AP1769" i="3"/>
  <c r="AK1765" i="3"/>
  <c r="AP1765" i="3"/>
  <c r="AK1761" i="3"/>
  <c r="AP1761" i="3"/>
  <c r="AK1757" i="3"/>
  <c r="AP1757" i="3"/>
  <c r="AK1753" i="3"/>
  <c r="AP1753" i="3"/>
  <c r="AK1749" i="3"/>
  <c r="AP1749" i="3"/>
  <c r="AK1745" i="3"/>
  <c r="AP1745" i="3"/>
  <c r="AK1741" i="3"/>
  <c r="AP1741" i="3"/>
  <c r="AK1737" i="3"/>
  <c r="AP1737" i="3"/>
  <c r="AK1733" i="3"/>
  <c r="AP1733" i="3"/>
  <c r="AK1729" i="3"/>
  <c r="AP1729" i="3"/>
  <c r="AK1725" i="3"/>
  <c r="AP1725" i="3"/>
  <c r="AK1721" i="3"/>
  <c r="AP1721" i="3"/>
  <c r="AK1717" i="3"/>
  <c r="AP1717" i="3"/>
  <c r="AK1713" i="3"/>
  <c r="AP1713" i="3"/>
  <c r="AK1709" i="3"/>
  <c r="AP1709" i="3"/>
  <c r="AP1705" i="3"/>
  <c r="AK1701" i="3"/>
  <c r="AP1701" i="3"/>
  <c r="AK1697" i="3"/>
  <c r="AP1697" i="3"/>
  <c r="AK1693" i="3"/>
  <c r="AP1693" i="3"/>
  <c r="AK1689" i="3"/>
  <c r="AP1689" i="3"/>
  <c r="AP1685" i="3"/>
  <c r="AK1681" i="3"/>
  <c r="AP1681" i="3"/>
  <c r="AK1677" i="3"/>
  <c r="AP1677" i="3"/>
  <c r="AK1673" i="3"/>
  <c r="AP1673" i="3"/>
  <c r="AK1669" i="3"/>
  <c r="AP1669" i="3"/>
  <c r="AK1665" i="3"/>
  <c r="AP1665" i="3"/>
  <c r="AK1661" i="3"/>
  <c r="AP1661" i="3"/>
  <c r="AK1657" i="3"/>
  <c r="AP1657" i="3"/>
  <c r="AK1653" i="3"/>
  <c r="AP1653" i="3"/>
  <c r="AK1649" i="3"/>
  <c r="AP1649" i="3"/>
  <c r="AK1645" i="3"/>
  <c r="AP1645" i="3"/>
  <c r="AK1641" i="3"/>
  <c r="AP1641" i="3"/>
  <c r="AK1637" i="3"/>
  <c r="AP1637" i="3"/>
  <c r="AK1633" i="3"/>
  <c r="AP1633" i="3"/>
  <c r="AK1629" i="3"/>
  <c r="AP1629" i="3"/>
  <c r="AK1625" i="3"/>
  <c r="AP1625" i="3"/>
  <c r="AK1621" i="3"/>
  <c r="AP1621" i="3"/>
  <c r="AK1617" i="3"/>
  <c r="AP1617" i="3"/>
  <c r="AK1613" i="3"/>
  <c r="AP1613" i="3"/>
  <c r="AK1609" i="3"/>
  <c r="AP1609" i="3"/>
  <c r="AK1605" i="3"/>
  <c r="AP1605" i="3"/>
  <c r="AK1601" i="3"/>
  <c r="AP1601" i="3"/>
  <c r="AK1597" i="3"/>
  <c r="AP1597" i="3"/>
  <c r="AK1593" i="3"/>
  <c r="AP1593" i="3"/>
  <c r="AK1589" i="3"/>
  <c r="AP1589" i="3"/>
  <c r="AK1585" i="3"/>
  <c r="AP1585" i="3"/>
  <c r="AK1581" i="3"/>
  <c r="AP1581" i="3"/>
  <c r="AK1577" i="3"/>
  <c r="AP1577" i="3"/>
  <c r="AK1573" i="3"/>
  <c r="AP1573" i="3"/>
  <c r="AK1569" i="3"/>
  <c r="AP1569" i="3"/>
  <c r="AK1565" i="3"/>
  <c r="AP1565" i="3"/>
  <c r="AK1561" i="3"/>
  <c r="AP1561" i="3"/>
  <c r="AK1557" i="3"/>
  <c r="AP1557" i="3"/>
  <c r="AK1553" i="3"/>
  <c r="AP1553" i="3"/>
  <c r="AP1549" i="3"/>
  <c r="AK1545" i="3"/>
  <c r="AP1545" i="3"/>
  <c r="AK1541" i="3"/>
  <c r="AP1541" i="3"/>
  <c r="AK1537" i="3"/>
  <c r="AP1537" i="3"/>
  <c r="AK1533" i="3"/>
  <c r="AP1533" i="3"/>
  <c r="AK1529" i="3"/>
  <c r="AP1529" i="3"/>
  <c r="AK1525" i="3"/>
  <c r="AP1525" i="3"/>
  <c r="AK1521" i="3"/>
  <c r="AP1521" i="3"/>
  <c r="AP1517" i="3"/>
  <c r="AK1513" i="3"/>
  <c r="AP1513" i="3"/>
  <c r="AK1509" i="3"/>
  <c r="AP1509" i="3"/>
  <c r="AK1505" i="3"/>
  <c r="AP1505" i="3"/>
  <c r="AK1501" i="3"/>
  <c r="AP1501" i="3"/>
  <c r="AK1497" i="3"/>
  <c r="AP1497" i="3"/>
  <c r="AK1493" i="3"/>
  <c r="AP1493" i="3"/>
  <c r="AK1489" i="3"/>
  <c r="AP1489" i="3"/>
  <c r="AK1485" i="3"/>
  <c r="AP1485" i="3"/>
  <c r="AK1481" i="3"/>
  <c r="AP1481" i="3"/>
  <c r="AK1477" i="3"/>
  <c r="AP1477" i="3"/>
  <c r="AK1473" i="3"/>
  <c r="AP1473" i="3"/>
  <c r="AK1469" i="3"/>
  <c r="AO1469" i="3" s="1"/>
  <c r="AP1469" i="3"/>
  <c r="AK1465" i="3"/>
  <c r="AP1465" i="3"/>
  <c r="AK1461" i="3"/>
  <c r="AO1461" i="3" s="1"/>
  <c r="AP1461" i="3"/>
  <c r="AK1457" i="3"/>
  <c r="AP1457" i="3"/>
  <c r="AK1453" i="3"/>
  <c r="AP1453" i="3"/>
  <c r="AK1449" i="3"/>
  <c r="AP1449" i="3"/>
  <c r="AK1445" i="3"/>
  <c r="AP1445" i="3"/>
  <c r="AK1441" i="3"/>
  <c r="AP1441" i="3"/>
  <c r="AK1437" i="3"/>
  <c r="AP1437" i="3"/>
  <c r="AK1433" i="3"/>
  <c r="AP1433" i="3"/>
  <c r="AK1429" i="3"/>
  <c r="AP1429" i="3"/>
  <c r="AK1425" i="3"/>
  <c r="AP1425" i="3"/>
  <c r="AK1421" i="3"/>
  <c r="AP1421" i="3"/>
  <c r="AK1417" i="3"/>
  <c r="AP1417" i="3"/>
  <c r="AK1413" i="3"/>
  <c r="AP1413" i="3"/>
  <c r="AK1409" i="3"/>
  <c r="AP1409" i="3"/>
  <c r="AK1405" i="3"/>
  <c r="AP1405" i="3"/>
  <c r="AK1401" i="3"/>
  <c r="AP1401" i="3"/>
  <c r="AK1397" i="3"/>
  <c r="AO1397" i="3" s="1"/>
  <c r="AP1397" i="3"/>
  <c r="AK1393" i="3"/>
  <c r="AP1393" i="3"/>
  <c r="AK1389" i="3"/>
  <c r="AP1389" i="3"/>
  <c r="AK1385" i="3"/>
  <c r="AP1385" i="3"/>
  <c r="AK1381" i="3"/>
  <c r="AP1381" i="3"/>
  <c r="AK1377" i="3"/>
  <c r="AP1377" i="3"/>
  <c r="AK1373" i="3"/>
  <c r="AP1373" i="3"/>
  <c r="AK1369" i="3"/>
  <c r="AP1369" i="3"/>
  <c r="AK1365" i="3"/>
  <c r="AP1365" i="3"/>
  <c r="AK1361" i="3"/>
  <c r="AP1361" i="3"/>
  <c r="AK1357" i="3"/>
  <c r="AP1357" i="3"/>
  <c r="AK1353" i="3"/>
  <c r="AP1353" i="3"/>
  <c r="AK1349" i="3"/>
  <c r="AP1349" i="3"/>
  <c r="AK1345" i="3"/>
  <c r="AP1345" i="3"/>
  <c r="AK1341" i="3"/>
  <c r="AP1341" i="3"/>
  <c r="AK1337" i="3"/>
  <c r="AP1337" i="3"/>
  <c r="AK1333" i="3"/>
  <c r="AO1333" i="3" s="1"/>
  <c r="AP1333" i="3"/>
  <c r="AK1329" i="3"/>
  <c r="AP1329" i="3"/>
  <c r="AK1325" i="3"/>
  <c r="AO1325" i="3" s="1"/>
  <c r="AP1325" i="3"/>
  <c r="AK1321" i="3"/>
  <c r="AP1321" i="3"/>
  <c r="AK1317" i="3"/>
  <c r="AP1317" i="3"/>
  <c r="AK1313" i="3"/>
  <c r="AP1313" i="3"/>
  <c r="AK1309" i="3"/>
  <c r="AP1309" i="3"/>
  <c r="AK1305" i="3"/>
  <c r="AP1305" i="3"/>
  <c r="AK1301" i="3"/>
  <c r="AP1301" i="3"/>
  <c r="AK1297" i="3"/>
  <c r="AP1297" i="3"/>
  <c r="AK1293" i="3"/>
  <c r="AP1293" i="3"/>
  <c r="AK1289" i="3"/>
  <c r="AP1289" i="3"/>
  <c r="AK1285" i="3"/>
  <c r="AO1285" i="3" s="1"/>
  <c r="AP1285" i="3"/>
  <c r="AK1281" i="3"/>
  <c r="AP1281" i="3"/>
  <c r="AK1277" i="3"/>
  <c r="AP1277" i="3"/>
  <c r="AK1273" i="3"/>
  <c r="AP1273" i="3"/>
  <c r="AK1269" i="3"/>
  <c r="AP1269" i="3"/>
  <c r="AK1265" i="3"/>
  <c r="AP1265" i="3"/>
  <c r="AK1261" i="3"/>
  <c r="AO1261" i="3" s="1"/>
  <c r="AP1261" i="3"/>
  <c r="AK1257" i="3"/>
  <c r="AP1257" i="3"/>
  <c r="AK1253" i="3"/>
  <c r="AP1253" i="3"/>
  <c r="AK1249" i="3"/>
  <c r="AP1249" i="3"/>
  <c r="AK1245" i="3"/>
  <c r="AP1245" i="3"/>
  <c r="AK1241" i="3"/>
  <c r="AP1241" i="3"/>
  <c r="AK1237" i="3"/>
  <c r="AP1237" i="3"/>
  <c r="AK1233" i="3"/>
  <c r="AP1233" i="3"/>
  <c r="AK1229" i="3"/>
  <c r="AP1229" i="3"/>
  <c r="AK1225" i="3"/>
  <c r="AP1225" i="3"/>
  <c r="AK1221" i="3"/>
  <c r="AP1221" i="3"/>
  <c r="AK1217" i="3"/>
  <c r="AP1217" i="3"/>
  <c r="AK1213" i="3"/>
  <c r="AP1213" i="3"/>
  <c r="AK1209" i="3"/>
  <c r="AP1209" i="3"/>
  <c r="AK1205" i="3"/>
  <c r="AP1205" i="3"/>
  <c r="AK1201" i="3"/>
  <c r="AP1201" i="3"/>
  <c r="AK1197" i="3"/>
  <c r="AO1197" i="3" s="1"/>
  <c r="AP1197" i="3"/>
  <c r="AK1193" i="3"/>
  <c r="AP1193" i="3"/>
  <c r="AK1189" i="3"/>
  <c r="AP1189" i="3"/>
  <c r="AP1185" i="3"/>
  <c r="AK1181" i="3"/>
  <c r="AO1181" i="3" s="1"/>
  <c r="AP1181" i="3"/>
  <c r="AP1177" i="3"/>
  <c r="AK1173" i="3"/>
  <c r="AP1173" i="3"/>
  <c r="AK1169" i="3"/>
  <c r="AP1169" i="3"/>
  <c r="AK1165" i="3"/>
  <c r="AP1165" i="3"/>
  <c r="AK1161" i="3"/>
  <c r="AP1161" i="3"/>
  <c r="AK1157" i="3"/>
  <c r="AP1157" i="3"/>
  <c r="AK1153" i="3"/>
  <c r="AP1153" i="3"/>
  <c r="AK1149" i="3"/>
  <c r="AP1149" i="3"/>
  <c r="AK1145" i="3"/>
  <c r="AP1145" i="3"/>
  <c r="AK1141" i="3"/>
  <c r="AO1141" i="3" s="1"/>
  <c r="AP1141" i="3"/>
  <c r="AK1137" i="3"/>
  <c r="AP1137" i="3"/>
  <c r="AK1133" i="3"/>
  <c r="AO1133" i="3" s="1"/>
  <c r="AP1133" i="3"/>
  <c r="AK1129" i="3"/>
  <c r="AP1129" i="3"/>
  <c r="AK1125" i="3"/>
  <c r="AP1125" i="3"/>
  <c r="AK1121" i="3"/>
  <c r="AP1121" i="3"/>
  <c r="AK1117" i="3"/>
  <c r="AP1117" i="3"/>
  <c r="AK1113" i="3"/>
  <c r="AP1113" i="3"/>
  <c r="AK1109" i="3"/>
  <c r="AO1109" i="3" s="1"/>
  <c r="AP1109" i="3"/>
  <c r="AK1105" i="3"/>
  <c r="AP1105" i="3"/>
  <c r="AK1101" i="3"/>
  <c r="AP1101" i="3"/>
  <c r="AK1097" i="3"/>
  <c r="AP1097" i="3"/>
  <c r="AK1093" i="3"/>
  <c r="AO1093" i="3" s="1"/>
  <c r="AP1093" i="3"/>
  <c r="AK1089" i="3"/>
  <c r="AP1089" i="3"/>
  <c r="AK1085" i="3"/>
  <c r="AP1085" i="3"/>
  <c r="AK1081" i="3"/>
  <c r="AP1081" i="3"/>
  <c r="AK1077" i="3"/>
  <c r="AO1077" i="3" s="1"/>
  <c r="AP1077" i="3"/>
  <c r="AK1073" i="3"/>
  <c r="AO1073" i="3" s="1"/>
  <c r="AP1073" i="3"/>
  <c r="AK1069" i="3"/>
  <c r="AO1069" i="3" s="1"/>
  <c r="AP1069" i="3"/>
  <c r="AK1065" i="3"/>
  <c r="AP1065" i="3"/>
  <c r="AP1061" i="3"/>
  <c r="AK1057" i="3"/>
  <c r="AP1057" i="3"/>
  <c r="AK1053" i="3"/>
  <c r="AP1053" i="3"/>
  <c r="AK1045" i="3"/>
  <c r="AP1045" i="3"/>
  <c r="AK1041" i="3"/>
  <c r="AP1041" i="3"/>
  <c r="AK1037" i="3"/>
  <c r="AP1037" i="3"/>
  <c r="AK1033" i="3"/>
  <c r="AP1033" i="3"/>
  <c r="AK1029" i="3"/>
  <c r="AP1029" i="3"/>
  <c r="AK1025" i="3"/>
  <c r="AP1025" i="3"/>
  <c r="AK1021" i="3"/>
  <c r="AP1021" i="3"/>
  <c r="AK1017" i="3"/>
  <c r="AP1017" i="3"/>
  <c r="AK1013" i="3"/>
  <c r="AP1013" i="3"/>
  <c r="AK1009" i="3"/>
  <c r="AO1009" i="3" s="1"/>
  <c r="AP1009" i="3"/>
  <c r="AK1005" i="3"/>
  <c r="AP1005" i="3"/>
  <c r="AK1001" i="3"/>
  <c r="AP1001" i="3"/>
  <c r="AP997" i="3"/>
  <c r="AK993" i="3"/>
  <c r="AP993" i="3"/>
  <c r="AK989" i="3"/>
  <c r="AP989" i="3"/>
  <c r="AK985" i="3"/>
  <c r="AP985" i="3"/>
  <c r="AK981" i="3"/>
  <c r="AP981" i="3"/>
  <c r="AK977" i="3"/>
  <c r="AP977" i="3"/>
  <c r="AK973" i="3"/>
  <c r="AO973" i="3" s="1"/>
  <c r="AP973" i="3"/>
  <c r="AK969" i="3"/>
  <c r="AP969" i="3"/>
  <c r="AK965" i="3"/>
  <c r="AO965" i="3" s="1"/>
  <c r="AP965" i="3"/>
  <c r="AK961" i="3"/>
  <c r="AP961" i="3"/>
  <c r="AK957" i="3"/>
  <c r="AO957" i="3" s="1"/>
  <c r="AP957" i="3"/>
  <c r="AK953" i="3"/>
  <c r="AP953" i="3"/>
  <c r="AK949" i="3"/>
  <c r="AO949" i="3" s="1"/>
  <c r="AP949" i="3"/>
  <c r="AK945" i="3"/>
  <c r="AP945" i="3"/>
  <c r="AK941" i="3"/>
  <c r="AP941" i="3"/>
  <c r="AK937" i="3"/>
  <c r="AP937" i="3"/>
  <c r="AK933" i="3"/>
  <c r="AO933" i="3" s="1"/>
  <c r="AP933" i="3"/>
  <c r="AK929" i="3"/>
  <c r="AP929" i="3"/>
  <c r="AK925" i="3"/>
  <c r="AP925" i="3"/>
  <c r="AK921" i="3"/>
  <c r="AP921" i="3"/>
  <c r="AK917" i="3"/>
  <c r="AO917" i="3" s="1"/>
  <c r="AP917" i="3"/>
  <c r="AK913" i="3"/>
  <c r="AP913" i="3"/>
  <c r="AK909" i="3"/>
  <c r="AO909" i="3" s="1"/>
  <c r="AP909" i="3"/>
  <c r="AK905" i="3"/>
  <c r="AP905" i="3"/>
  <c r="AK901" i="3"/>
  <c r="AP901" i="3"/>
  <c r="AP897" i="3"/>
  <c r="AK893" i="3"/>
  <c r="AP893" i="3"/>
  <c r="AK889" i="3"/>
  <c r="AP889" i="3"/>
  <c r="AK885" i="3"/>
  <c r="AO885" i="3" s="1"/>
  <c r="AP885" i="3"/>
  <c r="AK881" i="3"/>
  <c r="AP881" i="3"/>
  <c r="AK877" i="3"/>
  <c r="AO877" i="3" s="1"/>
  <c r="AP877" i="3"/>
  <c r="AK873" i="3"/>
  <c r="AO873" i="3" s="1"/>
  <c r="AP873" i="3"/>
  <c r="AK869" i="3"/>
  <c r="AP869" i="3"/>
  <c r="AK865" i="3"/>
  <c r="AP865" i="3"/>
  <c r="AK861" i="3"/>
  <c r="AP861" i="3"/>
  <c r="AK857" i="3"/>
  <c r="AP857" i="3"/>
  <c r="AK853" i="3"/>
  <c r="AO853" i="3" s="1"/>
  <c r="AP853" i="3"/>
  <c r="AK849" i="3"/>
  <c r="AP849" i="3"/>
  <c r="AK845" i="3"/>
  <c r="AP845" i="3"/>
  <c r="AK841" i="3"/>
  <c r="AP841" i="3"/>
  <c r="AK837" i="3"/>
  <c r="AP837" i="3"/>
  <c r="AK833" i="3"/>
  <c r="AO833" i="3" s="1"/>
  <c r="AP833" i="3"/>
  <c r="AK829" i="3"/>
  <c r="AO829" i="3" s="1"/>
  <c r="AP829" i="3"/>
  <c r="AK825" i="3"/>
  <c r="AP825" i="3"/>
  <c r="AK821" i="3"/>
  <c r="AP821" i="3"/>
  <c r="AK817" i="3"/>
  <c r="AO817" i="3" s="1"/>
  <c r="AP817" i="3"/>
  <c r="AP813" i="3"/>
  <c r="AK809" i="3"/>
  <c r="AP809" i="3"/>
  <c r="AP805" i="3"/>
  <c r="AK801" i="3"/>
  <c r="AP801" i="3"/>
  <c r="AK797" i="3"/>
  <c r="AO797" i="3" s="1"/>
  <c r="AP797" i="3"/>
  <c r="AK793" i="3"/>
  <c r="AO793" i="3" s="1"/>
  <c r="AP793" i="3"/>
  <c r="AK789" i="3"/>
  <c r="AP789" i="3"/>
  <c r="AK785" i="3"/>
  <c r="AO785" i="3" s="1"/>
  <c r="AP785" i="3"/>
  <c r="AK781" i="3"/>
  <c r="AO781" i="3" s="1"/>
  <c r="AP781" i="3"/>
  <c r="AK777" i="3"/>
  <c r="AO777" i="3" s="1"/>
  <c r="AP777" i="3"/>
  <c r="AK773" i="3"/>
  <c r="AO773" i="3" s="1"/>
  <c r="AP773" i="3"/>
  <c r="AK769" i="3"/>
  <c r="AP769" i="3"/>
  <c r="AK765" i="3"/>
  <c r="AO765" i="3" s="1"/>
  <c r="AP765" i="3"/>
  <c r="AP761" i="3"/>
  <c r="AK757" i="3"/>
  <c r="AO757" i="3" s="1"/>
  <c r="AP757" i="3"/>
  <c r="AK753" i="3"/>
  <c r="AO753" i="3" s="1"/>
  <c r="AP753" i="3"/>
  <c r="AK749" i="3"/>
  <c r="AP749" i="3"/>
  <c r="AK745" i="3"/>
  <c r="AP745" i="3"/>
  <c r="AK741" i="3"/>
  <c r="AO741" i="3" s="1"/>
  <c r="AP741" i="3"/>
  <c r="AK737" i="3"/>
  <c r="AO737" i="3" s="1"/>
  <c r="AP737" i="3"/>
  <c r="AK733" i="3"/>
  <c r="AO733" i="3" s="1"/>
  <c r="AP733" i="3"/>
  <c r="AK729" i="3"/>
  <c r="AO729" i="3" s="1"/>
  <c r="AP729" i="3"/>
  <c r="AK725" i="3"/>
  <c r="AO725" i="3" s="1"/>
  <c r="AP725" i="3"/>
  <c r="AK721" i="3"/>
  <c r="AP721" i="3"/>
  <c r="AP717" i="3"/>
  <c r="AK713" i="3"/>
  <c r="AO713" i="3" s="1"/>
  <c r="AP713" i="3"/>
  <c r="AK709" i="3"/>
  <c r="AO709" i="3" s="1"/>
  <c r="AP709" i="3"/>
  <c r="AK705" i="3"/>
  <c r="AO705" i="3" s="1"/>
  <c r="AP705" i="3"/>
  <c r="AK701" i="3"/>
  <c r="AO701" i="3" s="1"/>
  <c r="AP701" i="3"/>
  <c r="AK697" i="3"/>
  <c r="AO697" i="3" s="1"/>
  <c r="AP697" i="3"/>
  <c r="AK693" i="3"/>
  <c r="AO693" i="3" s="1"/>
  <c r="AP693" i="3"/>
  <c r="AK689" i="3"/>
  <c r="AP689" i="3"/>
  <c r="AK685" i="3"/>
  <c r="AP685" i="3"/>
  <c r="AK681" i="3"/>
  <c r="AO681" i="3" s="1"/>
  <c r="AP681" i="3"/>
  <c r="AK677" i="3"/>
  <c r="AO677" i="3" s="1"/>
  <c r="AP677" i="3"/>
  <c r="AK673" i="3"/>
  <c r="AO673" i="3" s="1"/>
  <c r="AP673" i="3"/>
  <c r="AK669" i="3"/>
  <c r="AO669" i="3" s="1"/>
  <c r="AP669" i="3"/>
  <c r="AK665" i="3"/>
  <c r="AO665" i="3" s="1"/>
  <c r="AP665" i="3"/>
  <c r="AK661" i="3"/>
  <c r="AO661" i="3" s="1"/>
  <c r="AP661" i="3"/>
  <c r="AK657" i="3"/>
  <c r="AO657" i="3" s="1"/>
  <c r="AP657" i="3"/>
  <c r="AK653" i="3"/>
  <c r="AO653" i="3" s="1"/>
  <c r="AP653" i="3"/>
  <c r="AK649" i="3"/>
  <c r="AO649" i="3" s="1"/>
  <c r="AP649" i="3"/>
  <c r="AK645" i="3"/>
  <c r="AO645" i="3" s="1"/>
  <c r="AP645" i="3"/>
  <c r="AK641" i="3"/>
  <c r="AO641" i="3" s="1"/>
  <c r="AP641" i="3"/>
  <c r="AK637" i="3"/>
  <c r="AO637" i="3" s="1"/>
  <c r="AP637" i="3"/>
  <c r="AP633" i="3"/>
  <c r="AP629" i="3"/>
  <c r="AK625" i="3"/>
  <c r="AO625" i="3" s="1"/>
  <c r="AP625" i="3"/>
  <c r="AK621" i="3"/>
  <c r="AP621" i="3"/>
  <c r="AK617" i="3"/>
  <c r="AP617" i="3"/>
  <c r="AK613" i="3"/>
  <c r="AP613" i="3"/>
  <c r="AK609" i="3"/>
  <c r="AO609" i="3" s="1"/>
  <c r="AP609" i="3"/>
  <c r="AK605" i="3"/>
  <c r="AO605" i="3" s="1"/>
  <c r="AP605" i="3"/>
  <c r="AK601" i="3"/>
  <c r="AO601" i="3" s="1"/>
  <c r="AP601" i="3"/>
  <c r="AK597" i="3"/>
  <c r="AP597" i="3"/>
  <c r="AK593" i="3"/>
  <c r="AO593" i="3" s="1"/>
  <c r="AP593" i="3"/>
  <c r="AK589" i="3"/>
  <c r="AO589" i="3" s="1"/>
  <c r="AP589" i="3"/>
  <c r="AK585" i="3"/>
  <c r="AP585" i="3"/>
  <c r="AK581" i="3"/>
  <c r="AO581" i="3" s="1"/>
  <c r="AP581" i="3"/>
  <c r="AK577" i="3"/>
  <c r="AP577" i="3"/>
  <c r="AK573" i="3"/>
  <c r="AP573" i="3"/>
  <c r="AK569" i="3"/>
  <c r="AO569" i="3" s="1"/>
  <c r="AP569" i="3"/>
  <c r="AK565" i="3"/>
  <c r="AP565" i="3"/>
  <c r="AK561" i="3"/>
  <c r="AO561" i="3" s="1"/>
  <c r="AP561" i="3"/>
  <c r="AK557" i="3"/>
  <c r="AP557" i="3"/>
  <c r="AK553" i="3"/>
  <c r="AP553" i="3"/>
  <c r="AK549" i="3"/>
  <c r="AO549" i="3" s="1"/>
  <c r="AP549" i="3"/>
  <c r="AK545" i="3"/>
  <c r="AP545" i="3"/>
  <c r="AP541" i="3"/>
  <c r="AK537" i="3"/>
  <c r="AO537" i="3" s="1"/>
  <c r="AP537" i="3"/>
  <c r="AK533" i="3"/>
  <c r="AO533" i="3" s="1"/>
  <c r="AP533" i="3"/>
  <c r="AK529" i="3"/>
  <c r="AO529" i="3" s="1"/>
  <c r="AP529" i="3"/>
  <c r="AP525" i="3"/>
  <c r="AK521" i="3"/>
  <c r="AO521" i="3" s="1"/>
  <c r="AP521" i="3"/>
  <c r="AP517" i="3"/>
  <c r="AK513" i="3"/>
  <c r="AP513" i="3"/>
  <c r="AK509" i="3"/>
  <c r="AO509" i="3" s="1"/>
  <c r="AP509" i="3"/>
  <c r="AK505" i="3"/>
  <c r="AO505" i="3" s="1"/>
  <c r="AP505" i="3"/>
  <c r="AK501" i="3"/>
  <c r="AO501" i="3" s="1"/>
  <c r="AP501" i="3"/>
  <c r="AK497" i="3"/>
  <c r="AO497" i="3" s="1"/>
  <c r="AP497" i="3"/>
  <c r="AK493" i="3"/>
  <c r="AP493" i="3"/>
  <c r="AK489" i="3"/>
  <c r="AP489" i="3"/>
  <c r="AK485" i="3"/>
  <c r="AP485" i="3"/>
  <c r="AK481" i="3"/>
  <c r="AP481" i="3"/>
  <c r="AK477" i="3"/>
  <c r="AP477" i="3"/>
  <c r="AK473" i="3"/>
  <c r="AO473" i="3" s="1"/>
  <c r="AP473" i="3"/>
  <c r="AK469" i="3"/>
  <c r="AO469" i="3" s="1"/>
  <c r="AP469" i="3"/>
  <c r="AK465" i="3"/>
  <c r="AO465" i="3" s="1"/>
  <c r="AP465" i="3"/>
  <c r="AK461" i="3"/>
  <c r="AO461" i="3" s="1"/>
  <c r="AP461" i="3"/>
  <c r="AK457" i="3"/>
  <c r="AO457" i="3" s="1"/>
  <c r="AP457" i="3"/>
  <c r="AK453" i="3"/>
  <c r="AO453" i="3" s="1"/>
  <c r="AP453" i="3"/>
  <c r="AK449" i="3"/>
  <c r="AO449" i="3" s="1"/>
  <c r="AP449" i="3"/>
  <c r="AK445" i="3"/>
  <c r="AO445" i="3" s="1"/>
  <c r="AP445" i="3"/>
  <c r="AK441" i="3"/>
  <c r="AO441" i="3" s="1"/>
  <c r="AP441" i="3"/>
  <c r="AP437" i="3"/>
  <c r="AK433" i="3"/>
  <c r="AO433" i="3" s="1"/>
  <c r="AP433" i="3"/>
  <c r="AK429" i="3"/>
  <c r="AO429" i="3" s="1"/>
  <c r="AP429" i="3"/>
  <c r="AK425" i="3"/>
  <c r="AO425" i="3" s="1"/>
  <c r="AP425" i="3"/>
  <c r="AK421" i="3"/>
  <c r="AO421" i="3" s="1"/>
  <c r="AP421" i="3"/>
  <c r="AK417" i="3"/>
  <c r="AO417" i="3" s="1"/>
  <c r="AP417" i="3"/>
  <c r="AK413" i="3"/>
  <c r="AO413" i="3" s="1"/>
  <c r="AP413" i="3"/>
  <c r="AP409" i="3"/>
  <c r="AK405" i="3"/>
  <c r="AO405" i="3" s="1"/>
  <c r="AP405" i="3"/>
  <c r="AK401" i="3"/>
  <c r="AO401" i="3" s="1"/>
  <c r="AP401" i="3"/>
  <c r="AK397" i="3"/>
  <c r="AO397" i="3" s="1"/>
  <c r="AP397" i="3"/>
  <c r="AK393" i="3"/>
  <c r="AO393" i="3" s="1"/>
  <c r="AP393" i="3"/>
  <c r="AK389" i="3"/>
  <c r="AP389" i="3"/>
  <c r="AK385" i="3"/>
  <c r="AO385" i="3" s="1"/>
  <c r="AP385" i="3"/>
  <c r="AK381" i="3"/>
  <c r="AO381" i="3" s="1"/>
  <c r="AP381" i="3"/>
  <c r="AK377" i="3"/>
  <c r="AO377" i="3" s="1"/>
  <c r="AP377" i="3"/>
  <c r="AK373" i="3"/>
  <c r="AO373" i="3" s="1"/>
  <c r="AP373" i="3"/>
  <c r="AK369" i="3"/>
  <c r="AO369" i="3" s="1"/>
  <c r="AP369" i="3"/>
  <c r="AK365" i="3"/>
  <c r="AO365" i="3" s="1"/>
  <c r="AP365" i="3"/>
  <c r="AK361" i="3"/>
  <c r="AO361" i="3" s="1"/>
  <c r="AP361" i="3"/>
  <c r="AK357" i="3"/>
  <c r="AO357" i="3" s="1"/>
  <c r="AP357" i="3"/>
  <c r="AK353" i="3"/>
  <c r="AO353" i="3" s="1"/>
  <c r="AP353" i="3"/>
  <c r="AK349" i="3"/>
  <c r="AO349" i="3" s="1"/>
  <c r="AP349" i="3"/>
  <c r="AK345" i="3"/>
  <c r="AO345" i="3" s="1"/>
  <c r="AP345" i="3"/>
  <c r="AK341" i="3"/>
  <c r="AO341" i="3" s="1"/>
  <c r="AP341" i="3"/>
  <c r="AK337" i="3"/>
  <c r="AO337" i="3" s="1"/>
  <c r="AP337" i="3"/>
  <c r="AK333" i="3"/>
  <c r="AP333" i="3"/>
  <c r="AK329" i="3"/>
  <c r="AO329" i="3" s="1"/>
  <c r="AP329" i="3"/>
  <c r="AK325" i="3"/>
  <c r="AO325" i="3" s="1"/>
  <c r="AP325" i="3"/>
  <c r="AK321" i="3"/>
  <c r="AP321" i="3"/>
  <c r="AK317" i="3"/>
  <c r="AO317" i="3" s="1"/>
  <c r="AP317" i="3"/>
  <c r="AK313" i="3"/>
  <c r="AO313" i="3" s="1"/>
  <c r="AP313" i="3"/>
  <c r="AK309" i="3"/>
  <c r="AO309" i="3" s="1"/>
  <c r="AP309" i="3"/>
  <c r="AK305" i="3"/>
  <c r="AO305" i="3" s="1"/>
  <c r="AP305" i="3"/>
  <c r="AK301" i="3"/>
  <c r="AO301" i="3" s="1"/>
  <c r="AP301" i="3"/>
  <c r="AK297" i="3"/>
  <c r="AO297" i="3" s="1"/>
  <c r="AP297" i="3"/>
  <c r="AK293" i="3"/>
  <c r="AO293" i="3" s="1"/>
  <c r="AP293" i="3"/>
  <c r="AK289" i="3"/>
  <c r="AO289" i="3" s="1"/>
  <c r="AP289" i="3"/>
  <c r="AK285" i="3"/>
  <c r="AO285" i="3" s="1"/>
  <c r="AP285" i="3"/>
  <c r="AK281" i="3"/>
  <c r="AO281" i="3" s="1"/>
  <c r="AP281" i="3"/>
  <c r="AK277" i="3"/>
  <c r="AO277" i="3" s="1"/>
  <c r="AP277" i="3"/>
  <c r="AK273" i="3"/>
  <c r="AO273" i="3" s="1"/>
  <c r="AP273" i="3"/>
  <c r="AK269" i="3"/>
  <c r="AO269" i="3" s="1"/>
  <c r="AP269" i="3"/>
  <c r="AK265" i="3"/>
  <c r="AO265" i="3" s="1"/>
  <c r="AP265" i="3"/>
  <c r="AK261" i="3"/>
  <c r="AO261" i="3" s="1"/>
  <c r="AP261" i="3"/>
  <c r="AK257" i="3"/>
  <c r="AO257" i="3" s="1"/>
  <c r="AP257" i="3"/>
  <c r="AK253" i="3"/>
  <c r="AO253" i="3" s="1"/>
  <c r="AP253" i="3"/>
  <c r="AK249" i="3"/>
  <c r="AO249" i="3" s="1"/>
  <c r="AP249" i="3"/>
  <c r="AK245" i="3"/>
  <c r="AO245" i="3" s="1"/>
  <c r="AP245" i="3"/>
  <c r="AK241" i="3"/>
  <c r="AO241" i="3" s="1"/>
  <c r="AP241" i="3"/>
  <c r="AK237" i="3"/>
  <c r="AO237" i="3" s="1"/>
  <c r="AP237" i="3"/>
  <c r="AK233" i="3"/>
  <c r="AO233" i="3" s="1"/>
  <c r="AP233" i="3"/>
  <c r="AK229" i="3"/>
  <c r="AO229" i="3" s="1"/>
  <c r="AP229" i="3"/>
  <c r="AK225" i="3"/>
  <c r="AO225" i="3" s="1"/>
  <c r="AP225" i="3"/>
  <c r="AK221" i="3"/>
  <c r="AO221" i="3" s="1"/>
  <c r="AP221" i="3"/>
  <c r="AK217" i="3"/>
  <c r="AO217" i="3" s="1"/>
  <c r="AP217" i="3"/>
  <c r="AK213" i="3"/>
  <c r="AO213" i="3" s="1"/>
  <c r="AP213" i="3"/>
  <c r="AK209" i="3"/>
  <c r="AO209" i="3" s="1"/>
  <c r="AP209" i="3"/>
  <c r="AK205" i="3"/>
  <c r="AO205" i="3" s="1"/>
  <c r="AP205" i="3"/>
  <c r="AP201" i="3"/>
  <c r="AK197" i="3"/>
  <c r="AO197" i="3" s="1"/>
  <c r="AP197" i="3"/>
  <c r="AK193" i="3"/>
  <c r="AO193" i="3" s="1"/>
  <c r="AP193" i="3"/>
  <c r="AP189" i="3"/>
  <c r="AK185" i="3"/>
  <c r="AO185" i="3" s="1"/>
  <c r="AP185" i="3"/>
  <c r="AP181" i="3"/>
  <c r="AK177" i="3"/>
  <c r="AO177" i="3" s="1"/>
  <c r="AP177" i="3"/>
  <c r="AK173" i="3"/>
  <c r="AO173" i="3" s="1"/>
  <c r="AP173" i="3"/>
  <c r="AK169" i="3"/>
  <c r="AO169" i="3" s="1"/>
  <c r="AP169" i="3"/>
  <c r="AK165" i="3"/>
  <c r="AO165" i="3" s="1"/>
  <c r="AP165" i="3"/>
  <c r="AK161" i="3"/>
  <c r="AO161" i="3" s="1"/>
  <c r="AP161" i="3"/>
  <c r="AK157" i="3"/>
  <c r="AO157" i="3" s="1"/>
  <c r="AP157" i="3"/>
  <c r="AK153" i="3"/>
  <c r="AO153" i="3" s="1"/>
  <c r="AP153" i="3"/>
  <c r="AK149" i="3"/>
  <c r="AO149" i="3" s="1"/>
  <c r="AP149" i="3"/>
  <c r="AP145" i="3"/>
  <c r="AK141" i="3"/>
  <c r="AO141" i="3" s="1"/>
  <c r="AP141" i="3"/>
  <c r="AK137" i="3"/>
  <c r="AO137" i="3" s="1"/>
  <c r="AP137" i="3"/>
  <c r="AK133" i="3"/>
  <c r="AO133" i="3" s="1"/>
  <c r="AP133" i="3"/>
  <c r="AK129" i="3"/>
  <c r="AO129" i="3" s="1"/>
  <c r="AP129" i="3"/>
  <c r="AK125" i="3"/>
  <c r="AO125" i="3" s="1"/>
  <c r="AP125" i="3"/>
  <c r="AK121" i="3"/>
  <c r="AO121" i="3" s="1"/>
  <c r="AP121" i="3"/>
  <c r="AK117" i="3"/>
  <c r="AO117" i="3" s="1"/>
  <c r="AP117" i="3"/>
  <c r="AK113" i="3"/>
  <c r="AO113" i="3" s="1"/>
  <c r="AP113" i="3"/>
  <c r="AK109" i="3"/>
  <c r="AO109" i="3" s="1"/>
  <c r="AP109" i="3"/>
  <c r="AK105" i="3"/>
  <c r="AO105" i="3" s="1"/>
  <c r="AP105" i="3"/>
  <c r="AP101" i="3"/>
  <c r="AK97" i="3"/>
  <c r="AO97" i="3" s="1"/>
  <c r="AP97" i="3"/>
  <c r="AK93" i="3"/>
  <c r="AO93" i="3" s="1"/>
  <c r="AP93" i="3"/>
  <c r="AK89" i="3"/>
  <c r="AO89" i="3" s="1"/>
  <c r="AP89" i="3"/>
  <c r="AK85" i="3"/>
  <c r="AO85" i="3" s="1"/>
  <c r="AP85" i="3"/>
  <c r="AK81" i="3"/>
  <c r="AO81" i="3" s="1"/>
  <c r="AP81" i="3"/>
  <c r="AP77" i="3"/>
  <c r="AK73" i="3"/>
  <c r="AO73" i="3" s="1"/>
  <c r="AP73" i="3"/>
  <c r="AK69" i="3"/>
  <c r="AO69" i="3" s="1"/>
  <c r="AP69" i="3"/>
  <c r="AK65" i="3"/>
  <c r="AO65" i="3" s="1"/>
  <c r="AP65" i="3"/>
  <c r="AK61" i="3"/>
  <c r="AO61" i="3" s="1"/>
  <c r="AP61" i="3"/>
  <c r="AK57" i="3"/>
  <c r="AO57" i="3" s="1"/>
  <c r="AP57" i="3"/>
  <c r="AK53" i="3"/>
  <c r="AO53" i="3" s="1"/>
  <c r="AP53" i="3"/>
  <c r="AK49" i="3"/>
  <c r="AO49" i="3" s="1"/>
  <c r="AP49" i="3"/>
  <c r="AK45" i="3"/>
  <c r="AO45" i="3" s="1"/>
  <c r="AP45" i="3"/>
  <c r="AK41" i="3"/>
  <c r="AO41" i="3" s="1"/>
  <c r="AP41" i="3"/>
  <c r="AP37" i="3"/>
  <c r="AK33" i="3"/>
  <c r="AO33" i="3" s="1"/>
  <c r="AP33" i="3"/>
  <c r="AK29" i="3"/>
  <c r="AO29" i="3" s="1"/>
  <c r="AP29" i="3"/>
  <c r="AK25" i="3"/>
  <c r="AO25" i="3" s="1"/>
  <c r="AP25" i="3"/>
  <c r="AK21" i="3"/>
  <c r="AO21" i="3" s="1"/>
  <c r="AP21" i="3"/>
  <c r="AK17" i="3"/>
  <c r="AO17" i="3" s="1"/>
  <c r="AP17" i="3"/>
  <c r="AK13" i="3"/>
  <c r="AO13" i="3" s="1"/>
  <c r="AP13" i="3"/>
  <c r="AK2305" i="3"/>
  <c r="AO2305" i="3" s="1"/>
  <c r="AK2241" i="3"/>
  <c r="AO2241" i="3" s="1"/>
  <c r="AK2177" i="3"/>
  <c r="AO2177" i="3" s="1"/>
  <c r="AK2075" i="3"/>
  <c r="AK1947" i="3"/>
  <c r="AO1947" i="3" s="1"/>
  <c r="AK1819" i="3"/>
  <c r="AO1819" i="3" s="1"/>
  <c r="AK1535" i="3"/>
  <c r="AO1535" i="3" s="1"/>
  <c r="AK1279" i="3"/>
  <c r="AO1279" i="3" s="1"/>
  <c r="AK827" i="3"/>
  <c r="AO827" i="3" s="1"/>
  <c r="AL2345" i="3"/>
  <c r="AL2341" i="3"/>
  <c r="AL2337" i="3"/>
  <c r="AL2333" i="3"/>
  <c r="AL2329" i="3"/>
  <c r="AL2325" i="3"/>
  <c r="AL2321" i="3"/>
  <c r="AL2317" i="3"/>
  <c r="AL2313" i="3"/>
  <c r="AL2309" i="3"/>
  <c r="AL2305" i="3"/>
  <c r="AL2301" i="3"/>
  <c r="AL2297" i="3"/>
  <c r="AL2293" i="3"/>
  <c r="AL2289" i="3"/>
  <c r="AL2285" i="3"/>
  <c r="AL2281" i="3"/>
  <c r="AL2277" i="3"/>
  <c r="AL2273" i="3"/>
  <c r="AL2269" i="3"/>
  <c r="AL2265" i="3"/>
  <c r="AL2261" i="3"/>
  <c r="AL2257" i="3"/>
  <c r="AL2253" i="3"/>
  <c r="AL2249" i="3"/>
  <c r="AL2245" i="3"/>
  <c r="AL2241" i="3"/>
  <c r="AL2237" i="3"/>
  <c r="AL2233" i="3"/>
  <c r="AL2229" i="3"/>
  <c r="AL2225" i="3"/>
  <c r="AL2221" i="3"/>
  <c r="AL2217" i="3"/>
  <c r="AL2213" i="3"/>
  <c r="AL2209" i="3"/>
  <c r="AL2205" i="3"/>
  <c r="AL2201" i="3"/>
  <c r="AL2197" i="3"/>
  <c r="AL2193" i="3"/>
  <c r="AL2189" i="3"/>
  <c r="AL2185" i="3"/>
  <c r="AL2181" i="3"/>
  <c r="AL2177" i="3"/>
  <c r="AL2173" i="3"/>
  <c r="AL2169" i="3"/>
  <c r="AL2165" i="3"/>
  <c r="AL2161" i="3"/>
  <c r="AL2157" i="3"/>
  <c r="AL2153" i="3"/>
  <c r="AL2149" i="3"/>
  <c r="AL2145" i="3"/>
  <c r="AL2141" i="3"/>
  <c r="AL2137" i="3"/>
  <c r="AL2133" i="3"/>
  <c r="AL2129" i="3"/>
  <c r="AL2125" i="3"/>
  <c r="AL2121" i="3"/>
  <c r="AL2117" i="3"/>
  <c r="AL2113" i="3"/>
  <c r="AL2109" i="3"/>
  <c r="AL2105" i="3"/>
  <c r="AL2101" i="3"/>
  <c r="AL2097" i="3"/>
  <c r="AL2093" i="3"/>
  <c r="AL2089" i="3"/>
  <c r="AL2085" i="3"/>
  <c r="AL2081" i="3"/>
  <c r="AL2077" i="3"/>
  <c r="AL2073" i="3"/>
  <c r="AL2069" i="3"/>
  <c r="AL2065" i="3"/>
  <c r="AL2061" i="3"/>
  <c r="AL2057" i="3"/>
  <c r="AL2053" i="3"/>
  <c r="AL2049" i="3"/>
  <c r="AL2045" i="3"/>
  <c r="AL2041" i="3"/>
  <c r="AL2037" i="3"/>
  <c r="AL2033" i="3"/>
  <c r="AL2029" i="3"/>
  <c r="AL2025" i="3"/>
  <c r="AL2021" i="3"/>
  <c r="AL2017" i="3"/>
  <c r="AL2013" i="3"/>
  <c r="AL2009" i="3"/>
  <c r="AL2005" i="3"/>
  <c r="AL2001" i="3"/>
  <c r="AL1997" i="3"/>
  <c r="AL1993" i="3"/>
  <c r="AL1989" i="3"/>
  <c r="AL1985" i="3"/>
  <c r="AL1981" i="3"/>
  <c r="AL1977" i="3"/>
  <c r="AL1973" i="3"/>
  <c r="AL1969" i="3"/>
  <c r="AL1965" i="3"/>
  <c r="AL1961" i="3"/>
  <c r="AL1957" i="3"/>
  <c r="AL1953" i="3"/>
  <c r="AL1949" i="3"/>
  <c r="AL1945" i="3"/>
  <c r="AL1941" i="3"/>
  <c r="AL1937" i="3"/>
  <c r="AL1933" i="3"/>
  <c r="AL1929" i="3"/>
  <c r="AL1925" i="3"/>
  <c r="AL1921" i="3"/>
  <c r="AL1917" i="3"/>
  <c r="AL1913" i="3"/>
  <c r="AL1909" i="3"/>
  <c r="AL1905" i="3"/>
  <c r="AL1901" i="3"/>
  <c r="AL1897" i="3"/>
  <c r="AL1893" i="3"/>
  <c r="AL1889" i="3"/>
  <c r="AL1885" i="3"/>
  <c r="AL1881" i="3"/>
  <c r="AL1877" i="3"/>
  <c r="AL1873" i="3"/>
  <c r="AL1869" i="3"/>
  <c r="AL1865" i="3"/>
  <c r="AL1861" i="3"/>
  <c r="AL1857" i="3"/>
  <c r="AL1853" i="3"/>
  <c r="AL1849" i="3"/>
  <c r="AL1845" i="3"/>
  <c r="AL1841" i="3"/>
  <c r="AL1837" i="3"/>
  <c r="AL1833" i="3"/>
  <c r="AL1829" i="3"/>
  <c r="AL1825" i="3"/>
  <c r="AL1821" i="3"/>
  <c r="AL1817" i="3"/>
  <c r="AL1813" i="3"/>
  <c r="AL1809" i="3"/>
  <c r="AL1805" i="3"/>
  <c r="AL1801" i="3"/>
  <c r="AL1797" i="3"/>
  <c r="AL1793" i="3"/>
  <c r="AL1789" i="3"/>
  <c r="AL1785" i="3"/>
  <c r="AL1781" i="3"/>
  <c r="AL1777" i="3"/>
  <c r="AL1773" i="3"/>
  <c r="AL1769" i="3"/>
  <c r="AL1765" i="3"/>
  <c r="AL1761" i="3"/>
  <c r="AL1757" i="3"/>
  <c r="AL1753" i="3"/>
  <c r="AL1749" i="3"/>
  <c r="AL1745" i="3"/>
  <c r="AL1741" i="3"/>
  <c r="AL1737" i="3"/>
  <c r="AL1733" i="3"/>
  <c r="AL1729" i="3"/>
  <c r="AL1725" i="3"/>
  <c r="AL1721" i="3"/>
  <c r="AL1717" i="3"/>
  <c r="AL1713" i="3"/>
  <c r="AL1709" i="3"/>
  <c r="AL1705" i="3"/>
  <c r="AL1701" i="3"/>
  <c r="AL1697" i="3"/>
  <c r="AL1693" i="3"/>
  <c r="AL1689" i="3"/>
  <c r="AL1685" i="3"/>
  <c r="AL1681" i="3"/>
  <c r="AL1677" i="3"/>
  <c r="AL1673" i="3"/>
  <c r="AL1669" i="3"/>
  <c r="AL1665" i="3"/>
  <c r="AL1661" i="3"/>
  <c r="AL1657" i="3"/>
  <c r="AL1653" i="3"/>
  <c r="AL1649" i="3"/>
  <c r="AL1645" i="3"/>
  <c r="AL1641" i="3"/>
  <c r="AL1637" i="3"/>
  <c r="AL1633" i="3"/>
  <c r="AL1629" i="3"/>
  <c r="AL1625" i="3"/>
  <c r="AL1621" i="3"/>
  <c r="AL1617" i="3"/>
  <c r="AL1613" i="3"/>
  <c r="AL1609" i="3"/>
  <c r="AL1605" i="3"/>
  <c r="AL1601" i="3"/>
  <c r="AL1597" i="3"/>
  <c r="AL1593" i="3"/>
  <c r="AL1589" i="3"/>
  <c r="AL1585" i="3"/>
  <c r="AL1581" i="3"/>
  <c r="AL1577" i="3"/>
  <c r="AL1573" i="3"/>
  <c r="AL1569" i="3"/>
  <c r="AL1565" i="3"/>
  <c r="AL1561" i="3"/>
  <c r="AL1557" i="3"/>
  <c r="AL1553" i="3"/>
  <c r="AL1549" i="3"/>
  <c r="AL1545" i="3"/>
  <c r="AL1541" i="3"/>
  <c r="AL1537" i="3"/>
  <c r="AL1533" i="3"/>
  <c r="AL1529" i="3"/>
  <c r="AL1525" i="3"/>
  <c r="AL1521" i="3"/>
  <c r="AL1517" i="3"/>
  <c r="AL1513" i="3"/>
  <c r="AL1509" i="3"/>
  <c r="AL1505" i="3"/>
  <c r="AL1501" i="3"/>
  <c r="AL1497" i="3"/>
  <c r="AL1493" i="3"/>
  <c r="AL1489" i="3"/>
  <c r="AL1485" i="3"/>
  <c r="AL1481" i="3"/>
  <c r="AL1477" i="3"/>
  <c r="AL1473" i="3"/>
  <c r="AL1469" i="3"/>
  <c r="AL1465" i="3"/>
  <c r="AL1461" i="3"/>
  <c r="AL1457" i="3"/>
  <c r="AL1453" i="3"/>
  <c r="AL1449" i="3"/>
  <c r="AL1445" i="3"/>
  <c r="AL1441" i="3"/>
  <c r="AL1437" i="3"/>
  <c r="AL1433" i="3"/>
  <c r="AL1429" i="3"/>
  <c r="AL1425" i="3"/>
  <c r="AL1421" i="3"/>
  <c r="AL1417" i="3"/>
  <c r="AL1413" i="3"/>
  <c r="AL1409" i="3"/>
  <c r="AL1405" i="3"/>
  <c r="AL1401" i="3"/>
  <c r="AL1397" i="3"/>
  <c r="AL1393" i="3"/>
  <c r="AL1389" i="3"/>
  <c r="AL1385" i="3"/>
  <c r="AL1381" i="3"/>
  <c r="AL1377" i="3"/>
  <c r="AL1373" i="3"/>
  <c r="AL1369" i="3"/>
  <c r="AL1365" i="3"/>
  <c r="AL1361" i="3"/>
  <c r="AL1357" i="3"/>
  <c r="AL1353" i="3"/>
  <c r="AL1349" i="3"/>
  <c r="AL1345" i="3"/>
  <c r="AL1341" i="3"/>
  <c r="AL1337" i="3"/>
  <c r="AL1333" i="3"/>
  <c r="AL1329" i="3"/>
  <c r="AL1325" i="3"/>
  <c r="AL1321" i="3"/>
  <c r="AL1317" i="3"/>
  <c r="AL1313" i="3"/>
  <c r="AL1309" i="3"/>
  <c r="AL1305" i="3"/>
  <c r="AL1301" i="3"/>
  <c r="AL1297" i="3"/>
  <c r="AL1293" i="3"/>
  <c r="AL1289" i="3"/>
  <c r="AL1285" i="3"/>
  <c r="AL1281" i="3"/>
  <c r="AL1277" i="3"/>
  <c r="AL1273" i="3"/>
  <c r="AL1269" i="3"/>
  <c r="AL1265" i="3"/>
  <c r="AL1261" i="3"/>
  <c r="AL1257" i="3"/>
  <c r="AL1253" i="3"/>
  <c r="AL1249" i="3"/>
  <c r="AL1245" i="3"/>
  <c r="AL1241" i="3"/>
  <c r="AL1237" i="3"/>
  <c r="AL1233" i="3"/>
  <c r="AL1229" i="3"/>
  <c r="AL1225" i="3"/>
  <c r="AL1221" i="3"/>
  <c r="AL1217" i="3"/>
  <c r="AL1213" i="3"/>
  <c r="AL1209" i="3"/>
  <c r="AL1205" i="3"/>
  <c r="AL1201" i="3"/>
  <c r="AL1197" i="3"/>
  <c r="AL1193" i="3"/>
  <c r="AL1189" i="3"/>
  <c r="AL1185" i="3"/>
  <c r="AL1181" i="3"/>
  <c r="AL1177" i="3"/>
  <c r="AL1173" i="3"/>
  <c r="AL1169" i="3"/>
  <c r="AL1165" i="3"/>
  <c r="AL1161" i="3"/>
  <c r="AL1157" i="3"/>
  <c r="AL1153" i="3"/>
  <c r="AL1149" i="3"/>
  <c r="AL1145" i="3"/>
  <c r="AL1141" i="3"/>
  <c r="AL1137" i="3"/>
  <c r="AL1133" i="3"/>
  <c r="AL1129" i="3"/>
  <c r="AL1125" i="3"/>
  <c r="AL1121" i="3"/>
  <c r="AL1117" i="3"/>
  <c r="AL1113" i="3"/>
  <c r="AL1109" i="3"/>
  <c r="AL1105" i="3"/>
  <c r="AL1101" i="3"/>
  <c r="AL1097" i="3"/>
  <c r="AL1093" i="3"/>
  <c r="AL1089" i="3"/>
  <c r="AL1085" i="3"/>
  <c r="AL1081" i="3"/>
  <c r="AL1076" i="3"/>
  <c r="AL1072" i="3"/>
  <c r="AL1068" i="3"/>
  <c r="AL1064" i="3"/>
  <c r="AL1059" i="3"/>
  <c r="AL1055" i="3"/>
  <c r="AL1051" i="3"/>
  <c r="AL1047" i="3"/>
  <c r="AL1043" i="3"/>
  <c r="AL1039" i="3"/>
  <c r="AL1035" i="3"/>
  <c r="AL1031" i="3"/>
  <c r="AL1027" i="3"/>
  <c r="AL1023" i="3"/>
  <c r="AL1019" i="3"/>
  <c r="AL1015" i="3"/>
  <c r="AL1011" i="3"/>
  <c r="AL1007" i="3"/>
  <c r="AL1003" i="3"/>
  <c r="AL999" i="3"/>
  <c r="AL995" i="3"/>
  <c r="AL991" i="3"/>
  <c r="AL987" i="3"/>
  <c r="AL983" i="3"/>
  <c r="AL979" i="3"/>
  <c r="AL975" i="3"/>
  <c r="AL971" i="3"/>
  <c r="AL967" i="3"/>
  <c r="AL963" i="3"/>
  <c r="AL959" i="3"/>
  <c r="AL955" i="3"/>
  <c r="AL951" i="3"/>
  <c r="AL947" i="3"/>
  <c r="AL943" i="3"/>
  <c r="AL939" i="3"/>
  <c r="AL935" i="3"/>
  <c r="AL931" i="3"/>
  <c r="AL927" i="3"/>
  <c r="AL923" i="3"/>
  <c r="AL919" i="3"/>
  <c r="AL915" i="3"/>
  <c r="AL911" i="3"/>
  <c r="AL907" i="3"/>
  <c r="AL903" i="3"/>
  <c r="AL899" i="3"/>
  <c r="AL895" i="3"/>
  <c r="AL891" i="3"/>
  <c r="AL887" i="3"/>
  <c r="AL883" i="3"/>
  <c r="AL879" i="3"/>
  <c r="AL875" i="3"/>
  <c r="AL871" i="3"/>
  <c r="AL867" i="3"/>
  <c r="AL863" i="3"/>
  <c r="AL859" i="3"/>
  <c r="AL855" i="3"/>
  <c r="AL851" i="3"/>
  <c r="AL847" i="3"/>
  <c r="AL843" i="3"/>
  <c r="AL839" i="3"/>
  <c r="AL835" i="3"/>
  <c r="AL831" i="3"/>
  <c r="AL827" i="3"/>
  <c r="AL823" i="3"/>
  <c r="AL819" i="3"/>
  <c r="AL815" i="3"/>
  <c r="AL811" i="3"/>
  <c r="AL807" i="3"/>
  <c r="AL803" i="3"/>
  <c r="AL799" i="3"/>
  <c r="AL795" i="3"/>
  <c r="AL791" i="3"/>
  <c r="AL787" i="3"/>
  <c r="AL783" i="3"/>
  <c r="AL779" i="3"/>
  <c r="AL775" i="3"/>
  <c r="AL771" i="3"/>
  <c r="AL767" i="3"/>
  <c r="AL763" i="3"/>
  <c r="AL759" i="3"/>
  <c r="AL755" i="3"/>
  <c r="AL751" i="3"/>
  <c r="AL747" i="3"/>
  <c r="AL743" i="3"/>
  <c r="AL739" i="3"/>
  <c r="AL735" i="3"/>
  <c r="AL731" i="3"/>
  <c r="AL727" i="3"/>
  <c r="AL723" i="3"/>
  <c r="AL719" i="3"/>
  <c r="AL715" i="3"/>
  <c r="AL711" i="3"/>
  <c r="AL707" i="3"/>
  <c r="AL703" i="3"/>
  <c r="AL699" i="3"/>
  <c r="AL695" i="3"/>
  <c r="AL691" i="3"/>
  <c r="AL687" i="3"/>
  <c r="AL683" i="3"/>
  <c r="AL679" i="3"/>
  <c r="AL675" i="3"/>
  <c r="AL671" i="3"/>
  <c r="AL667" i="3"/>
  <c r="AL663" i="3"/>
  <c r="AL659" i="3"/>
  <c r="AL655" i="3"/>
  <c r="AL651" i="3"/>
  <c r="AL647" i="3"/>
  <c r="AL643" i="3"/>
  <c r="AL639" i="3"/>
  <c r="AL635" i="3"/>
  <c r="AL631" i="3"/>
  <c r="AL627" i="3"/>
  <c r="AL623" i="3"/>
  <c r="AL619" i="3"/>
  <c r="AL615" i="3"/>
  <c r="AL611" i="3"/>
  <c r="AL607" i="3"/>
  <c r="AL603" i="3"/>
  <c r="AL599" i="3"/>
  <c r="AL595" i="3"/>
  <c r="AL591" i="3"/>
  <c r="AL587" i="3"/>
  <c r="AL583" i="3"/>
  <c r="AL579" i="3"/>
  <c r="AL575" i="3"/>
  <c r="AL571" i="3"/>
  <c r="AL567" i="3"/>
  <c r="AL563" i="3"/>
  <c r="AL559" i="3"/>
  <c r="AL555" i="3"/>
  <c r="AL551" i="3"/>
  <c r="AL547" i="3"/>
  <c r="AL543" i="3"/>
  <c r="AL539" i="3"/>
  <c r="AL535" i="3"/>
  <c r="AL531" i="3"/>
  <c r="AL527" i="3"/>
  <c r="AL523" i="3"/>
  <c r="AL519" i="3"/>
  <c r="AL515" i="3"/>
  <c r="AL511" i="3"/>
  <c r="AL507" i="3"/>
  <c r="AL503" i="3"/>
  <c r="AL499" i="3"/>
  <c r="AL495" i="3"/>
  <c r="AL491" i="3"/>
  <c r="AL487" i="3"/>
  <c r="AL483" i="3"/>
  <c r="AL479" i="3"/>
  <c r="AL475" i="3"/>
  <c r="AL471" i="3"/>
  <c r="AL467" i="3"/>
  <c r="AL463" i="3"/>
  <c r="AL459" i="3"/>
  <c r="AL455" i="3"/>
  <c r="AL451" i="3"/>
  <c r="AL447" i="3"/>
  <c r="AL443" i="3"/>
  <c r="AL439" i="3"/>
  <c r="AL435" i="3"/>
  <c r="AL431" i="3"/>
  <c r="AL427" i="3"/>
  <c r="AL423" i="3"/>
  <c r="AL419" i="3"/>
  <c r="AL415" i="3"/>
  <c r="AL411" i="3"/>
  <c r="AL407" i="3"/>
  <c r="AL403" i="3"/>
  <c r="AL399" i="3"/>
  <c r="AL395" i="3"/>
  <c r="AL391" i="3"/>
  <c r="AL387" i="3"/>
  <c r="AL383" i="3"/>
  <c r="AL379" i="3"/>
  <c r="AL375" i="3"/>
  <c r="AL371" i="3"/>
  <c r="AL367" i="3"/>
  <c r="AL363" i="3"/>
  <c r="AL359" i="3"/>
  <c r="AL355" i="3"/>
  <c r="AL351" i="3"/>
  <c r="AL347" i="3"/>
  <c r="AL343" i="3"/>
  <c r="AL339" i="3"/>
  <c r="AL335" i="3"/>
  <c r="AL331" i="3"/>
  <c r="AL327" i="3"/>
  <c r="AL323" i="3"/>
  <c r="AL319" i="3"/>
  <c r="AL315" i="3"/>
  <c r="AL311" i="3"/>
  <c r="AL307" i="3"/>
  <c r="AL303" i="3"/>
  <c r="AL299" i="3"/>
  <c r="AL295" i="3"/>
  <c r="AL291" i="3"/>
  <c r="AL287" i="3"/>
  <c r="AL283" i="3"/>
  <c r="AL279" i="3"/>
  <c r="AL275" i="3"/>
  <c r="AL271" i="3"/>
  <c r="AL267" i="3"/>
  <c r="AL263" i="3"/>
  <c r="AL259" i="3"/>
  <c r="AL255" i="3"/>
  <c r="AL251" i="3"/>
  <c r="AL247" i="3"/>
  <c r="AL243" i="3"/>
  <c r="AL239" i="3"/>
  <c r="AL235" i="3"/>
  <c r="AL231" i="3"/>
  <c r="AL227" i="3"/>
  <c r="AL223" i="3"/>
  <c r="AL219" i="3"/>
  <c r="AL215" i="3"/>
  <c r="AL211" i="3"/>
  <c r="AL207" i="3"/>
  <c r="AL203" i="3"/>
  <c r="AL199" i="3"/>
  <c r="AL195" i="3"/>
  <c r="AL191" i="3"/>
  <c r="AL187" i="3"/>
  <c r="AL183" i="3"/>
  <c r="AL179" i="3"/>
  <c r="AL175" i="3"/>
  <c r="AL171" i="3"/>
  <c r="AL167" i="3"/>
  <c r="AL163" i="3"/>
  <c r="AL159" i="3"/>
  <c r="AL155" i="3"/>
  <c r="AL151" i="3"/>
  <c r="AL147" i="3"/>
  <c r="AL143" i="3"/>
  <c r="AL139" i="3"/>
  <c r="AL135" i="3"/>
  <c r="AL131" i="3"/>
  <c r="AL127" i="3"/>
  <c r="AL123" i="3"/>
  <c r="AL119" i="3"/>
  <c r="AL115" i="3"/>
  <c r="AL111" i="3"/>
  <c r="AL107" i="3"/>
  <c r="AL103" i="3"/>
  <c r="AL99" i="3"/>
  <c r="AL95" i="3"/>
  <c r="AL91" i="3"/>
  <c r="AL87" i="3"/>
  <c r="AL83" i="3"/>
  <c r="AL79" i="3"/>
  <c r="AL75" i="3"/>
  <c r="AL71" i="3"/>
  <c r="AL67" i="3"/>
  <c r="AL63" i="3"/>
  <c r="AL59" i="3"/>
  <c r="AL55" i="3"/>
  <c r="AL51" i="3"/>
  <c r="AL47" i="3"/>
  <c r="AL43" i="3"/>
  <c r="AL39" i="3"/>
  <c r="AL34" i="3"/>
  <c r="AL30" i="3"/>
  <c r="AL26" i="3"/>
  <c r="AL22" i="3"/>
  <c r="AL18" i="3"/>
  <c r="AL14" i="3"/>
  <c r="AO87" i="3"/>
  <c r="AL1078" i="3"/>
  <c r="AL1060" i="3"/>
  <c r="AL37" i="3"/>
  <c r="AO471" i="3"/>
  <c r="AO258" i="3"/>
  <c r="AO2376" i="3"/>
  <c r="AO2355" i="3"/>
  <c r="AO2334" i="3"/>
  <c r="AO2312" i="3"/>
  <c r="AO2291" i="3"/>
  <c r="AO2270" i="3"/>
  <c r="AO2248" i="3"/>
  <c r="AO2227" i="3"/>
  <c r="AO2206" i="3"/>
  <c r="AO2184" i="3"/>
  <c r="AO2163" i="3"/>
  <c r="AO2120" i="3"/>
  <c r="AO2099" i="3"/>
  <c r="AO2078" i="3"/>
  <c r="AO2056" i="3"/>
  <c r="AO2034" i="3"/>
  <c r="AO2006" i="3"/>
  <c r="AO1978" i="3"/>
  <c r="AO1920" i="3"/>
  <c r="AO1892" i="3"/>
  <c r="AO1863" i="3"/>
  <c r="AO1835" i="3"/>
  <c r="AO1807" i="3"/>
  <c r="AO1731" i="3"/>
  <c r="AO1694" i="3"/>
  <c r="AO1655" i="3"/>
  <c r="AO1614" i="3"/>
  <c r="AO1563" i="3"/>
  <c r="AO1510" i="3"/>
  <c r="AO1411" i="3"/>
  <c r="AO1359" i="3"/>
  <c r="AO1259" i="3"/>
  <c r="AO1209" i="3"/>
  <c r="AO1158" i="3"/>
  <c r="AO1038" i="3"/>
  <c r="AO970" i="3"/>
  <c r="AO905" i="3"/>
  <c r="AO835" i="3"/>
  <c r="AO2392" i="3"/>
  <c r="AO2371" i="3"/>
  <c r="AO2350" i="3"/>
  <c r="AO2328" i="3"/>
  <c r="AO2307" i="3"/>
  <c r="AO2286" i="3"/>
  <c r="AO2264" i="3"/>
  <c r="AO2243" i="3"/>
  <c r="AO2222" i="3"/>
  <c r="AO2200" i="3"/>
  <c r="AO2179" i="3"/>
  <c r="AO2158" i="3"/>
  <c r="AO2115" i="3"/>
  <c r="AO2094" i="3"/>
  <c r="AO2072" i="3"/>
  <c r="AO2051" i="3"/>
  <c r="AO2027" i="3"/>
  <c r="AO1999" i="3"/>
  <c r="AO1970" i="3"/>
  <c r="AO1942" i="3"/>
  <c r="AO1884" i="3"/>
  <c r="AO1856" i="3"/>
  <c r="AO1828" i="3"/>
  <c r="AO1796" i="3"/>
  <c r="AO1759" i="3"/>
  <c r="AO1722" i="3"/>
  <c r="AO1683" i="3"/>
  <c r="AO1646" i="3"/>
  <c r="AO1601" i="3"/>
  <c r="AO1550" i="3"/>
  <c r="AO1499" i="3"/>
  <c r="AO1450" i="3"/>
  <c r="AO1347" i="3"/>
  <c r="AO1297" i="3"/>
  <c r="AO1246" i="3"/>
  <c r="AO1195" i="3"/>
  <c r="AO1146" i="3"/>
  <c r="AO1089" i="3"/>
  <c r="AO1023" i="3"/>
  <c r="AO955" i="3"/>
  <c r="AO819" i="3"/>
  <c r="AO571" i="3"/>
  <c r="AO431" i="3"/>
  <c r="AO187" i="3"/>
  <c r="AO2387" i="3"/>
  <c r="AO2366" i="3"/>
  <c r="AO2344" i="3"/>
  <c r="AO2323" i="3"/>
  <c r="AO2302" i="3"/>
  <c r="AO2280" i="3"/>
  <c r="AO2259" i="3"/>
  <c r="AO2238" i="3"/>
  <c r="AO2216" i="3"/>
  <c r="AO2195" i="3"/>
  <c r="AO2152" i="3"/>
  <c r="AO2131" i="3"/>
  <c r="AO2110" i="3"/>
  <c r="AO2088" i="3"/>
  <c r="AO2067" i="3"/>
  <c r="AO2046" i="3"/>
  <c r="AO2020" i="3"/>
  <c r="AO1991" i="3"/>
  <c r="AO1963" i="3"/>
  <c r="AO1935" i="3"/>
  <c r="AO1906" i="3"/>
  <c r="AO1878" i="3"/>
  <c r="AO1850" i="3"/>
  <c r="AO1820" i="3"/>
  <c r="AO1788" i="3"/>
  <c r="AO1751" i="3"/>
  <c r="AO1711" i="3"/>
  <c r="AO1674" i="3"/>
  <c r="AO1636" i="3"/>
  <c r="AO1587" i="3"/>
  <c r="AO1537" i="3"/>
  <c r="AO1487" i="3"/>
  <c r="AO1435" i="3"/>
  <c r="AO1337" i="3"/>
  <c r="AO1283" i="3"/>
  <c r="AO1233" i="3"/>
  <c r="AO1183" i="3"/>
  <c r="AO1131" i="3"/>
  <c r="AO1006" i="3"/>
  <c r="AO938" i="3"/>
  <c r="AO870" i="3"/>
  <c r="AO803" i="3"/>
  <c r="AO671" i="3"/>
  <c r="AO539" i="3"/>
  <c r="AO116" i="3"/>
  <c r="AO2382" i="3"/>
  <c r="AO2360" i="3"/>
  <c r="AO2339" i="3"/>
  <c r="AO2318" i="3"/>
  <c r="AO2296" i="3"/>
  <c r="AO2275" i="3"/>
  <c r="AO2254" i="3"/>
  <c r="AO2232" i="3"/>
  <c r="AO2211" i="3"/>
  <c r="AO2190" i="3"/>
  <c r="AO2168" i="3"/>
  <c r="AO2147" i="3"/>
  <c r="AO2126" i="3"/>
  <c r="AO2104" i="3"/>
  <c r="AO2083" i="3"/>
  <c r="AO2062" i="3"/>
  <c r="AO2040" i="3"/>
  <c r="AO2012" i="3"/>
  <c r="AO1984" i="3"/>
  <c r="AO1956" i="3"/>
  <c r="AO1927" i="3"/>
  <c r="AO1899" i="3"/>
  <c r="AO1871" i="3"/>
  <c r="AO1814" i="3"/>
  <c r="AO1779" i="3"/>
  <c r="AO1740" i="3"/>
  <c r="AO1703" i="3"/>
  <c r="AO1666" i="3"/>
  <c r="AO1625" i="3"/>
  <c r="AO1574" i="3"/>
  <c r="AO1525" i="3"/>
  <c r="AO1473" i="3"/>
  <c r="AO1423" i="3"/>
  <c r="AO1374" i="3"/>
  <c r="AO1322" i="3"/>
  <c r="AO1273" i="3"/>
  <c r="AO1222" i="3"/>
  <c r="AO1169" i="3"/>
  <c r="AO1119" i="3"/>
  <c r="AO1055" i="3"/>
  <c r="AO987" i="3"/>
  <c r="AO921" i="3"/>
  <c r="AO854" i="3"/>
  <c r="AO511" i="3"/>
  <c r="AO315" i="3"/>
  <c r="AO2391" i="3"/>
  <c r="AO2386" i="3"/>
  <c r="AO2380" i="3"/>
  <c r="AO2375" i="3"/>
  <c r="AO2370" i="3"/>
  <c r="AO2364" i="3"/>
  <c r="AO2359" i="3"/>
  <c r="AO2354" i="3"/>
  <c r="AO2348" i="3"/>
  <c r="AO2343" i="3"/>
  <c r="AO2338" i="3"/>
  <c r="AO2332" i="3"/>
  <c r="AO2327" i="3"/>
  <c r="AO2322" i="3"/>
  <c r="AO2316" i="3"/>
  <c r="AO2311" i="3"/>
  <c r="AO2306" i="3"/>
  <c r="AO2300" i="3"/>
  <c r="AO2295" i="3"/>
  <c r="AO2290" i="3"/>
  <c r="AO2284" i="3"/>
  <c r="AO2279" i="3"/>
  <c r="AO2268" i="3"/>
  <c r="AO2263" i="3"/>
  <c r="AO2258" i="3"/>
  <c r="AO2252" i="3"/>
  <c r="AO2242" i="3"/>
  <c r="AO2236" i="3"/>
  <c r="AO2231" i="3"/>
  <c r="AO2226" i="3"/>
  <c r="AO2220" i="3"/>
  <c r="AO2215" i="3"/>
  <c r="AO2210" i="3"/>
  <c r="AO2204" i="3"/>
  <c r="AO2199" i="3"/>
  <c r="AO2194" i="3"/>
  <c r="AO2188" i="3"/>
  <c r="AO2183" i="3"/>
  <c r="AO2178" i="3"/>
  <c r="AO2172" i="3"/>
  <c r="AO2167" i="3"/>
  <c r="AO2162" i="3"/>
  <c r="AO2156" i="3"/>
  <c r="AO2151" i="3"/>
  <c r="AO2146" i="3"/>
  <c r="AO2140" i="3"/>
  <c r="AO2135" i="3"/>
  <c r="AO2130" i="3"/>
  <c r="AO2124" i="3"/>
  <c r="AO2119" i="3"/>
  <c r="AO2114" i="3"/>
  <c r="AO2108" i="3"/>
  <c r="AO2103" i="3"/>
  <c r="AO2098" i="3"/>
  <c r="AO2092" i="3"/>
  <c r="AO2087" i="3"/>
  <c r="AO2082" i="3"/>
  <c r="AO2076" i="3"/>
  <c r="AO2071" i="3"/>
  <c r="AO2066" i="3"/>
  <c r="AO2060" i="3"/>
  <c r="AO2055" i="3"/>
  <c r="AO2050" i="3"/>
  <c r="AO2044" i="3"/>
  <c r="AO2039" i="3"/>
  <c r="AO2032" i="3"/>
  <c r="AO2026" i="3"/>
  <c r="AO2011" i="3"/>
  <c r="AO2004" i="3"/>
  <c r="AO1996" i="3"/>
  <c r="AO1990" i="3"/>
  <c r="AO1983" i="3"/>
  <c r="AO1975" i="3"/>
  <c r="AO1968" i="3"/>
  <c r="AO1962" i="3"/>
  <c r="AO1954" i="3"/>
  <c r="AO1940" i="3"/>
  <c r="AO1932" i="3"/>
  <c r="AO1926" i="3"/>
  <c r="AO1919" i="3"/>
  <c r="AO1911" i="3"/>
  <c r="AO1904" i="3"/>
  <c r="AO1898" i="3"/>
  <c r="AO1890" i="3"/>
  <c r="AO1883" i="3"/>
  <c r="AO1876" i="3"/>
  <c r="AO1868" i="3"/>
  <c r="AO1862" i="3"/>
  <c r="AO1855" i="3"/>
  <c r="AO1847" i="3"/>
  <c r="AO1840" i="3"/>
  <c r="AO1834" i="3"/>
  <c r="AO1826" i="3"/>
  <c r="AO1812" i="3"/>
  <c r="AO1804" i="3"/>
  <c r="AO1795" i="3"/>
  <c r="AO1786" i="3"/>
  <c r="AO1775" i="3"/>
  <c r="AO1767" i="3"/>
  <c r="AO1758" i="3"/>
  <c r="AO1738" i="3"/>
  <c r="AO1730" i="3"/>
  <c r="AO1719" i="3"/>
  <c r="AO1710" i="3"/>
  <c r="AO1700" i="3"/>
  <c r="AO1690" i="3"/>
  <c r="AO1682" i="3"/>
  <c r="AO1672" i="3"/>
  <c r="AO1662" i="3"/>
  <c r="AO1652" i="3"/>
  <c r="AO1644" i="3"/>
  <c r="AO1634" i="3"/>
  <c r="AO1622" i="3"/>
  <c r="AO1610" i="3"/>
  <c r="AO1595" i="3"/>
  <c r="AO1585" i="3"/>
  <c r="AO1573" i="3"/>
  <c r="AO1558" i="3"/>
  <c r="AO1546" i="3"/>
  <c r="AO1521" i="3"/>
  <c r="AO1509" i="3"/>
  <c r="AO1497" i="3"/>
  <c r="AO1482" i="3"/>
  <c r="AO1471" i="3"/>
  <c r="AO1459" i="3"/>
  <c r="AO1445" i="3"/>
  <c r="AO1433" i="3"/>
  <c r="AO1422" i="3"/>
  <c r="AO1395" i="3"/>
  <c r="AO1382" i="3"/>
  <c r="AO1369" i="3"/>
  <c r="AO1358" i="3"/>
  <c r="AO1345" i="3"/>
  <c r="AO1331" i="3"/>
  <c r="AO1318" i="3"/>
  <c r="AO1307" i="3"/>
  <c r="AO1294" i="3"/>
  <c r="AO1281" i="3"/>
  <c r="AO1269" i="3"/>
  <c r="AO1254" i="3"/>
  <c r="AO1243" i="3"/>
  <c r="AO1231" i="3"/>
  <c r="AO1217" i="3"/>
  <c r="AO1205" i="3"/>
  <c r="AO1194" i="3"/>
  <c r="AO1179" i="3"/>
  <c r="AO1167" i="3"/>
  <c r="AO1155" i="3"/>
  <c r="AO1130" i="3"/>
  <c r="AO1118" i="3"/>
  <c r="AO1102" i="3"/>
  <c r="AO1083" i="3"/>
  <c r="AO1051" i="3"/>
  <c r="AO1034" i="3"/>
  <c r="AO1018" i="3"/>
  <c r="AO998" i="3"/>
  <c r="AO985" i="3"/>
  <c r="AO969" i="3"/>
  <c r="AO918" i="3"/>
  <c r="AO899" i="3"/>
  <c r="AO883" i="3"/>
  <c r="AO867" i="3"/>
  <c r="AO847" i="3"/>
  <c r="AO767" i="3"/>
  <c r="AO699" i="3"/>
  <c r="AO667" i="3"/>
  <c r="AO631" i="3"/>
  <c r="AO596" i="3"/>
  <c r="AO567" i="3"/>
  <c r="AO532" i="3"/>
  <c r="AO496" i="3"/>
  <c r="AO420" i="3"/>
  <c r="AO367" i="3"/>
  <c r="AO300" i="3"/>
  <c r="AO236" i="3"/>
  <c r="AO159" i="3"/>
  <c r="AO10" i="3"/>
  <c r="AO321" i="3"/>
  <c r="AO333" i="3"/>
  <c r="AO14" i="3"/>
  <c r="AO19" i="3"/>
  <c r="AO24" i="3"/>
  <c r="AO30" i="3"/>
  <c r="AO35" i="3"/>
  <c r="AO40" i="3"/>
  <c r="AO46" i="3"/>
  <c r="AO56" i="3"/>
  <c r="AO62" i="3"/>
  <c r="AO67" i="3"/>
  <c r="AO72" i="3"/>
  <c r="AO78" i="3"/>
  <c r="AO83" i="3"/>
  <c r="AO88" i="3"/>
  <c r="AO94" i="3"/>
  <c r="AO99" i="3"/>
  <c r="AO104" i="3"/>
  <c r="AO110" i="3"/>
  <c r="AO115" i="3"/>
  <c r="AO120" i="3"/>
  <c r="AO126" i="3"/>
  <c r="AO131" i="3"/>
  <c r="AO136" i="3"/>
  <c r="AO142" i="3"/>
  <c r="AO147" i="3"/>
  <c r="AO152" i="3"/>
  <c r="AO158" i="3"/>
  <c r="AO163" i="3"/>
  <c r="AO168" i="3"/>
  <c r="AO174" i="3"/>
  <c r="AO179" i="3"/>
  <c r="AO184" i="3"/>
  <c r="AO190" i="3"/>
  <c r="AO195" i="3"/>
  <c r="AO206" i="3"/>
  <c r="AO211" i="3"/>
  <c r="AO216" i="3"/>
  <c r="AO222" i="3"/>
  <c r="AO227" i="3"/>
  <c r="AO232" i="3"/>
  <c r="AO238" i="3"/>
  <c r="AO243" i="3"/>
  <c r="AO248" i="3"/>
  <c r="AO254" i="3"/>
  <c r="AO259" i="3"/>
  <c r="AO264" i="3"/>
  <c r="AO270" i="3"/>
  <c r="AO275" i="3"/>
  <c r="AO280" i="3"/>
  <c r="AO286" i="3"/>
  <c r="AO291" i="3"/>
  <c r="AO296" i="3"/>
  <c r="AO302" i="3"/>
  <c r="AO312" i="3"/>
  <c r="AO318" i="3"/>
  <c r="AO323" i="3"/>
  <c r="AO328" i="3"/>
  <c r="AO334" i="3"/>
  <c r="AO339" i="3"/>
  <c r="AO344" i="3"/>
  <c r="AO350" i="3"/>
  <c r="AO354" i="3"/>
  <c r="AO358" i="3"/>
  <c r="AO362" i="3"/>
  <c r="AO366" i="3"/>
  <c r="AO370" i="3"/>
  <c r="AO374" i="3"/>
  <c r="AO378" i="3"/>
  <c r="AO382" i="3"/>
  <c r="AO386" i="3"/>
  <c r="AO390" i="3"/>
  <c r="AO394" i="3"/>
  <c r="AO398" i="3"/>
  <c r="AO402" i="3"/>
  <c r="AO406" i="3"/>
  <c r="AO410" i="3"/>
  <c r="AO414" i="3"/>
  <c r="AO418" i="3"/>
  <c r="AO422" i="3"/>
  <c r="AO426" i="3"/>
  <c r="AO430" i="3"/>
  <c r="AO434" i="3"/>
  <c r="AO442" i="3"/>
  <c r="AO446" i="3"/>
  <c r="AO450" i="3"/>
  <c r="AO458" i="3"/>
  <c r="AO466" i="3"/>
  <c r="AO470" i="3"/>
  <c r="AO474" i="3"/>
  <c r="AO478" i="3"/>
  <c r="AO482" i="3"/>
  <c r="AO486" i="3"/>
  <c r="AO490" i="3"/>
  <c r="AO494" i="3"/>
  <c r="AO498" i="3"/>
  <c r="AO502" i="3"/>
  <c r="AO506" i="3"/>
  <c r="AO510" i="3"/>
  <c r="AO514" i="3"/>
  <c r="AO518" i="3"/>
  <c r="AO522" i="3"/>
  <c r="AO526" i="3"/>
  <c r="AO530" i="3"/>
  <c r="AO534" i="3"/>
  <c r="AO538" i="3"/>
  <c r="AO542" i="3"/>
  <c r="AO546" i="3"/>
  <c r="AO550" i="3"/>
  <c r="AO554" i="3"/>
  <c r="AO558" i="3"/>
  <c r="AO562" i="3"/>
  <c r="AO566" i="3"/>
  <c r="AO570" i="3"/>
  <c r="AO574" i="3"/>
  <c r="AO578" i="3"/>
  <c r="AO582" i="3"/>
  <c r="AO586" i="3"/>
  <c r="AO590" i="3"/>
  <c r="AO594" i="3"/>
  <c r="AO598" i="3"/>
  <c r="AO602" i="3"/>
  <c r="AO606" i="3"/>
  <c r="AO610" i="3"/>
  <c r="AO614" i="3"/>
  <c r="AO618" i="3"/>
  <c r="AO626" i="3"/>
  <c r="AO630" i="3"/>
  <c r="AO634" i="3"/>
  <c r="AO638" i="3"/>
  <c r="AO642" i="3"/>
  <c r="AO646" i="3"/>
  <c r="AO650" i="3"/>
  <c r="AO654" i="3"/>
  <c r="AO658" i="3"/>
  <c r="AO662" i="3"/>
  <c r="AO666" i="3"/>
  <c r="AO670" i="3"/>
  <c r="AO674" i="3"/>
  <c r="AO678" i="3"/>
  <c r="AO682" i="3"/>
  <c r="AO686" i="3"/>
  <c r="AO690" i="3"/>
  <c r="AO694" i="3"/>
  <c r="AO702" i="3"/>
  <c r="AO706" i="3"/>
  <c r="AO710" i="3"/>
  <c r="AO714" i="3"/>
  <c r="AO718" i="3"/>
  <c r="AO722" i="3"/>
  <c r="AO730" i="3"/>
  <c r="AO734" i="3"/>
  <c r="AO738" i="3"/>
  <c r="AO742" i="3"/>
  <c r="AO746" i="3"/>
  <c r="AO750" i="3"/>
  <c r="AO754" i="3"/>
  <c r="AO758" i="3"/>
  <c r="AO766" i="3"/>
  <c r="AO770" i="3"/>
  <c r="AO774" i="3"/>
  <c r="AO12" i="3"/>
  <c r="AO20" i="3"/>
  <c r="AO27" i="3"/>
  <c r="AO34" i="3"/>
  <c r="AO42" i="3"/>
  <c r="AO48" i="3"/>
  <c r="AO55" i="3"/>
  <c r="AO63" i="3"/>
  <c r="AO70" i="3"/>
  <c r="AO76" i="3"/>
  <c r="AO84" i="3"/>
  <c r="AO91" i="3"/>
  <c r="AO98" i="3"/>
  <c r="AO106" i="3"/>
  <c r="AO112" i="3"/>
  <c r="AO119" i="3"/>
  <c r="AO127" i="3"/>
  <c r="AO134" i="3"/>
  <c r="AO140" i="3"/>
  <c r="AO148" i="3"/>
  <c r="AO155" i="3"/>
  <c r="AO162" i="3"/>
  <c r="AO170" i="3"/>
  <c r="AO176" i="3"/>
  <c r="AO183" i="3"/>
  <c r="AO191" i="3"/>
  <c r="AO198" i="3"/>
  <c r="AO204" i="3"/>
  <c r="AO212" i="3"/>
  <c r="AO219" i="3"/>
  <c r="AO226" i="3"/>
  <c r="AO234" i="3"/>
  <c r="AO240" i="3"/>
  <c r="AO247" i="3"/>
  <c r="AO255" i="3"/>
  <c r="AO262" i="3"/>
  <c r="AO268" i="3"/>
  <c r="AO276" i="3"/>
  <c r="AO290" i="3"/>
  <c r="AO298" i="3"/>
  <c r="AO304" i="3"/>
  <c r="AO311" i="3"/>
  <c r="AO326" i="3"/>
  <c r="AO340" i="3"/>
  <c r="AO347" i="3"/>
  <c r="AO359" i="3"/>
  <c r="AO364" i="3"/>
  <c r="AO375" i="3"/>
  <c r="AO380" i="3"/>
  <c r="AO396" i="3"/>
  <c r="AO407" i="3"/>
  <c r="AO423" i="3"/>
  <c r="AO428" i="3"/>
  <c r="AO439" i="3"/>
  <c r="AO444" i="3"/>
  <c r="AO455" i="3"/>
  <c r="AO15" i="3"/>
  <c r="AO22" i="3"/>
  <c r="AO28" i="3"/>
  <c r="AO36" i="3"/>
  <c r="AO43" i="3"/>
  <c r="AO50" i="3"/>
  <c r="AO58" i="3"/>
  <c r="AO64" i="3"/>
  <c r="AO71" i="3"/>
  <c r="AO79" i="3"/>
  <c r="AO86" i="3"/>
  <c r="AO92" i="3"/>
  <c r="AO100" i="3"/>
  <c r="AO107" i="3"/>
  <c r="AO114" i="3"/>
  <c r="AO122" i="3"/>
  <c r="AO128" i="3"/>
  <c r="AO135" i="3"/>
  <c r="AO143" i="3"/>
  <c r="AO150" i="3"/>
  <c r="AO156" i="3"/>
  <c r="AO164" i="3"/>
  <c r="AO171" i="3"/>
  <c r="AO186" i="3"/>
  <c r="AO192" i="3"/>
  <c r="AO199" i="3"/>
  <c r="AO207" i="3"/>
  <c r="AO214" i="3"/>
  <c r="AO220" i="3"/>
  <c r="AO228" i="3"/>
  <c r="AO235" i="3"/>
  <c r="AO242" i="3"/>
  <c r="AO250" i="3"/>
  <c r="AO256" i="3"/>
  <c r="AO263" i="3"/>
  <c r="AO271" i="3"/>
  <c r="AO278" i="3"/>
  <c r="AO284" i="3"/>
  <c r="AO292" i="3"/>
  <c r="AO299" i="3"/>
  <c r="AO306" i="3"/>
  <c r="AO314" i="3"/>
  <c r="AO320" i="3"/>
  <c r="AO327" i="3"/>
  <c r="AO335" i="3"/>
  <c r="AO342" i="3"/>
  <c r="AO348" i="3"/>
  <c r="AO355" i="3"/>
  <c r="AO360" i="3"/>
  <c r="AO371" i="3"/>
  <c r="AO376" i="3"/>
  <c r="AO387" i="3"/>
  <c r="AO392" i="3"/>
  <c r="AO403" i="3"/>
  <c r="AO408" i="3"/>
  <c r="AO419" i="3"/>
  <c r="AO424" i="3"/>
  <c r="AO435" i="3"/>
  <c r="AO440" i="3"/>
  <c r="AO451" i="3"/>
  <c r="AO456" i="3"/>
  <c r="AO467" i="3"/>
  <c r="AO472" i="3"/>
  <c r="AO477" i="3"/>
  <c r="AO483" i="3"/>
  <c r="AO488" i="3"/>
  <c r="AO493" i="3"/>
  <c r="AO499" i="3"/>
  <c r="AO504" i="3"/>
  <c r="AO515" i="3"/>
  <c r="AO520" i="3"/>
  <c r="AO531" i="3"/>
  <c r="AO547" i="3"/>
  <c r="AO552" i="3"/>
  <c r="AO557" i="3"/>
  <c r="AO563" i="3"/>
  <c r="AO568" i="3"/>
  <c r="AO573" i="3"/>
  <c r="AO579" i="3"/>
  <c r="AO584" i="3"/>
  <c r="AO595" i="3"/>
  <c r="AO600" i="3"/>
  <c r="AO611" i="3"/>
  <c r="AO616" i="3"/>
  <c r="AO621" i="3"/>
  <c r="AO627" i="3"/>
  <c r="AO632" i="3"/>
  <c r="AO643" i="3"/>
  <c r="AO648" i="3"/>
  <c r="AO659" i="3"/>
  <c r="AO664" i="3"/>
  <c r="AO675" i="3"/>
  <c r="AO680" i="3"/>
  <c r="AO685" i="3"/>
  <c r="AO691" i="3"/>
  <c r="AO696" i="3"/>
  <c r="AO707" i="3"/>
  <c r="AO712" i="3"/>
  <c r="AO723" i="3"/>
  <c r="AO728" i="3"/>
  <c r="AO739" i="3"/>
  <c r="AO744" i="3"/>
  <c r="AO749" i="3"/>
  <c r="AO760" i="3"/>
  <c r="AO771" i="3"/>
  <c r="AO776" i="3"/>
  <c r="AO780" i="3"/>
  <c r="AO784" i="3"/>
  <c r="AO788" i="3"/>
  <c r="AO792" i="3"/>
  <c r="AO796" i="3"/>
  <c r="AO800" i="3"/>
  <c r="AO804" i="3"/>
  <c r="AO808" i="3"/>
  <c r="AO812" i="3"/>
  <c r="AO816" i="3"/>
  <c r="AO820" i="3"/>
  <c r="AO824" i="3"/>
  <c r="AO828" i="3"/>
  <c r="AO832" i="3"/>
  <c r="AO836" i="3"/>
  <c r="AO840" i="3"/>
  <c r="AO844" i="3"/>
  <c r="AO848" i="3"/>
  <c r="AO852" i="3"/>
  <c r="AO856" i="3"/>
  <c r="AO860" i="3"/>
  <c r="AO864" i="3"/>
  <c r="AO868" i="3"/>
  <c r="AO872" i="3"/>
  <c r="AO876" i="3"/>
  <c r="AO880" i="3"/>
  <c r="AO888" i="3"/>
  <c r="AO892" i="3"/>
  <c r="AO896" i="3"/>
  <c r="AO900" i="3"/>
  <c r="AO904" i="3"/>
  <c r="AO908" i="3"/>
  <c r="AO912" i="3"/>
  <c r="AO920" i="3"/>
  <c r="AO924" i="3"/>
  <c r="AO928" i="3"/>
  <c r="AO932" i="3"/>
  <c r="AO936" i="3"/>
  <c r="AO940" i="3"/>
  <c r="AO944" i="3"/>
  <c r="AO948" i="3"/>
  <c r="AO952" i="3"/>
  <c r="AO956" i="3"/>
  <c r="AO960" i="3"/>
  <c r="AO964" i="3"/>
  <c r="AO968" i="3"/>
  <c r="AO972" i="3"/>
  <c r="AO976" i="3"/>
  <c r="AO980" i="3"/>
  <c r="AO984" i="3"/>
  <c r="AO988" i="3"/>
  <c r="AO992" i="3"/>
  <c r="AO996" i="3"/>
  <c r="AO1000" i="3"/>
  <c r="AO1008" i="3"/>
  <c r="AO1012" i="3"/>
  <c r="AO1016" i="3"/>
  <c r="AO1020" i="3"/>
  <c r="AO1024" i="3"/>
  <c r="AO1028" i="3"/>
  <c r="AO1032" i="3"/>
  <c r="AO1036" i="3"/>
  <c r="AO1044" i="3"/>
  <c r="AO1048" i="3"/>
  <c r="AO1052" i="3"/>
  <c r="AO1056" i="3"/>
  <c r="AO1060" i="3"/>
  <c r="AO1064" i="3"/>
  <c r="AO1068" i="3"/>
  <c r="AO1072" i="3"/>
  <c r="AO1076" i="3"/>
  <c r="AO1080" i="3"/>
  <c r="AO1084" i="3"/>
  <c r="AO1088" i="3"/>
  <c r="AO1092" i="3"/>
  <c r="AO1096" i="3"/>
  <c r="AO1100" i="3"/>
  <c r="AO1104" i="3"/>
  <c r="AO1108" i="3"/>
  <c r="AO1112" i="3"/>
  <c r="AO1116" i="3"/>
  <c r="AO1120" i="3"/>
  <c r="AO1124" i="3"/>
  <c r="AO1128" i="3"/>
  <c r="AO1132" i="3"/>
  <c r="AO1136" i="3"/>
  <c r="AO1140" i="3"/>
  <c r="AO1144" i="3"/>
  <c r="AO1148" i="3"/>
  <c r="AO1152" i="3"/>
  <c r="AO1156" i="3"/>
  <c r="AO1160" i="3"/>
  <c r="AO1164" i="3"/>
  <c r="AO1168" i="3"/>
  <c r="AO1172" i="3"/>
  <c r="AO1176" i="3"/>
  <c r="AO1180" i="3"/>
  <c r="AO1184" i="3"/>
  <c r="AO1188" i="3"/>
  <c r="AO1192" i="3"/>
  <c r="AO1196" i="3"/>
  <c r="AO1200" i="3"/>
  <c r="AO1204" i="3"/>
  <c r="AO1208" i="3"/>
  <c r="AO1212" i="3"/>
  <c r="AO1216" i="3"/>
  <c r="AO1220" i="3"/>
  <c r="AO1228" i="3"/>
  <c r="AO1232" i="3"/>
  <c r="AO1236" i="3"/>
  <c r="AO1240" i="3"/>
  <c r="AO1244" i="3"/>
  <c r="AO1248" i="3"/>
  <c r="AO1252" i="3"/>
  <c r="AO1256" i="3"/>
  <c r="AO1260" i="3"/>
  <c r="AO1264" i="3"/>
  <c r="AO1268" i="3"/>
  <c r="AO1272" i="3"/>
  <c r="AO1276" i="3"/>
  <c r="AO1280" i="3"/>
  <c r="AO1284" i="3"/>
  <c r="AO1288" i="3"/>
  <c r="AO1292" i="3"/>
  <c r="AO1296" i="3"/>
  <c r="AO1300" i="3"/>
  <c r="AO1304" i="3"/>
  <c r="AO1308" i="3"/>
  <c r="AO1316" i="3"/>
  <c r="AO1320" i="3"/>
  <c r="AO1324" i="3"/>
  <c r="AO1328" i="3"/>
  <c r="AO1332" i="3"/>
  <c r="AO1336" i="3"/>
  <c r="AO1340" i="3"/>
  <c r="AO1344" i="3"/>
  <c r="AO1352" i="3"/>
  <c r="AO1356" i="3"/>
  <c r="AO1360" i="3"/>
  <c r="AO1364" i="3"/>
  <c r="AO1368" i="3"/>
  <c r="AO1372" i="3"/>
  <c r="AO1376" i="3"/>
  <c r="AO1380" i="3"/>
  <c r="AO1384" i="3"/>
  <c r="AO1388" i="3"/>
  <c r="AO1392" i="3"/>
  <c r="AO1400" i="3"/>
  <c r="AO1408" i="3"/>
  <c r="AO1412" i="3"/>
  <c r="AO1416" i="3"/>
  <c r="AO1420" i="3"/>
  <c r="AO1424" i="3"/>
  <c r="AO1428" i="3"/>
  <c r="AO1432" i="3"/>
  <c r="AO1440" i="3"/>
  <c r="AO1444" i="3"/>
  <c r="AO1448" i="3"/>
  <c r="AO1452" i="3"/>
  <c r="AO1456" i="3"/>
  <c r="AO1460" i="3"/>
  <c r="AO1464" i="3"/>
  <c r="AO1468" i="3"/>
  <c r="AO1472" i="3"/>
  <c r="AO1476" i="3"/>
  <c r="AO1480" i="3"/>
  <c r="AO1484" i="3"/>
  <c r="AO1488" i="3"/>
  <c r="AO1492" i="3"/>
  <c r="AO1496" i="3"/>
  <c r="AO1500" i="3"/>
  <c r="AO1508" i="3"/>
  <c r="AO1512" i="3"/>
  <c r="AO1520" i="3"/>
  <c r="AO1528" i="3"/>
  <c r="AO1532" i="3"/>
  <c r="AO1536" i="3"/>
  <c r="AO1540" i="3"/>
  <c r="AO1544" i="3"/>
  <c r="AO1552" i="3"/>
  <c r="AO1556" i="3"/>
  <c r="AO1560" i="3"/>
  <c r="AO1564" i="3"/>
  <c r="AO1568" i="3"/>
  <c r="AO1572" i="3"/>
  <c r="AO1576" i="3"/>
  <c r="AO1584" i="3"/>
  <c r="AO1588" i="3"/>
  <c r="AO1592" i="3"/>
  <c r="AO1596" i="3"/>
  <c r="AO1600" i="3"/>
  <c r="AO1604" i="3"/>
  <c r="AO1608" i="3"/>
  <c r="AO1612" i="3"/>
  <c r="AO1616" i="3"/>
  <c r="AO1620" i="3"/>
  <c r="AO1624" i="3"/>
  <c r="AO1628" i="3"/>
  <c r="AO11" i="3"/>
  <c r="AO26" i="3"/>
  <c r="AO39" i="3"/>
  <c r="AO54" i="3"/>
  <c r="AO68" i="3"/>
  <c r="AO82" i="3"/>
  <c r="AO96" i="3"/>
  <c r="AO111" i="3"/>
  <c r="AO124" i="3"/>
  <c r="AO139" i="3"/>
  <c r="AO154" i="3"/>
  <c r="AO167" i="3"/>
  <c r="AO182" i="3"/>
  <c r="AO196" i="3"/>
  <c r="AO210" i="3"/>
  <c r="AO239" i="3"/>
  <c r="AO252" i="3"/>
  <c r="AO267" i="3"/>
  <c r="AO282" i="3"/>
  <c r="AO295" i="3"/>
  <c r="AO310" i="3"/>
  <c r="AO324" i="3"/>
  <c r="AO338" i="3"/>
  <c r="AO352" i="3"/>
  <c r="AO363" i="3"/>
  <c r="AO395" i="3"/>
  <c r="AO416" i="3"/>
  <c r="AO427" i="3"/>
  <c r="AO448" i="3"/>
  <c r="AO480" i="3"/>
  <c r="AO487" i="3"/>
  <c r="AO495" i="3"/>
  <c r="AO508" i="3"/>
  <c r="AO516" i="3"/>
  <c r="AO523" i="3"/>
  <c r="AO544" i="3"/>
  <c r="AO551" i="3"/>
  <c r="AO559" i="3"/>
  <c r="AO565" i="3"/>
  <c r="AO572" i="3"/>
  <c r="AO580" i="3"/>
  <c r="AO587" i="3"/>
  <c r="AO608" i="3"/>
  <c r="AO615" i="3"/>
  <c r="AO623" i="3"/>
  <c r="AO636" i="3"/>
  <c r="AO644" i="3"/>
  <c r="AO651" i="3"/>
  <c r="AO672" i="3"/>
  <c r="AO679" i="3"/>
  <c r="AO687" i="3"/>
  <c r="AO700" i="3"/>
  <c r="AO708" i="3"/>
  <c r="AO715" i="3"/>
  <c r="AO721" i="3"/>
  <c r="AO736" i="3"/>
  <c r="AO751" i="3"/>
  <c r="AO764" i="3"/>
  <c r="AO772" i="3"/>
  <c r="AO778" i="3"/>
  <c r="AO783" i="3"/>
  <c r="AO789" i="3"/>
  <c r="AO794" i="3"/>
  <c r="AO799" i="3"/>
  <c r="AO18" i="3"/>
  <c r="AO32" i="3"/>
  <c r="AO47" i="3"/>
  <c r="AO60" i="3"/>
  <c r="AO75" i="3"/>
  <c r="AO90" i="3"/>
  <c r="AO103" i="3"/>
  <c r="AO118" i="3"/>
  <c r="AO132" i="3"/>
  <c r="AO146" i="3"/>
  <c r="AO160" i="3"/>
  <c r="AO175" i="3"/>
  <c r="AO188" i="3"/>
  <c r="AO203" i="3"/>
  <c r="AO218" i="3"/>
  <c r="AO231" i="3"/>
  <c r="AO246" i="3"/>
  <c r="AO260" i="3"/>
  <c r="AO274" i="3"/>
  <c r="AO288" i="3"/>
  <c r="AO303" i="3"/>
  <c r="AO316" i="3"/>
  <c r="AO331" i="3"/>
  <c r="AO346" i="3"/>
  <c r="AO368" i="3"/>
  <c r="AO379" i="3"/>
  <c r="AO389" i="3"/>
  <c r="AO400" i="3"/>
  <c r="AO411" i="3"/>
  <c r="AO432" i="3"/>
  <c r="AO443" i="3"/>
  <c r="AO463" i="3"/>
  <c r="AO476" i="3"/>
  <c r="AO484" i="3"/>
  <c r="AO491" i="3"/>
  <c r="AO512" i="3"/>
  <c r="AO519" i="3"/>
  <c r="AO527" i="3"/>
  <c r="AO540" i="3"/>
  <c r="AO548" i="3"/>
  <c r="AO555" i="3"/>
  <c r="AO583" i="3"/>
  <c r="AO597" i="3"/>
  <c r="AO604" i="3"/>
  <c r="AO612" i="3"/>
  <c r="AO619" i="3"/>
  <c r="AO640" i="3"/>
  <c r="AO647" i="3"/>
  <c r="AO655" i="3"/>
  <c r="AO668" i="3"/>
  <c r="AO676" i="3"/>
  <c r="AO683" i="3"/>
  <c r="AO689" i="3"/>
  <c r="AO704" i="3"/>
  <c r="AO711" i="3"/>
  <c r="AO719" i="3"/>
  <c r="AO732" i="3"/>
  <c r="AO740" i="3"/>
  <c r="AO747" i="3"/>
  <c r="AO768" i="3"/>
  <c r="AO775" i="3"/>
  <c r="AO786" i="3"/>
  <c r="AO791" i="3"/>
  <c r="AO802" i="3"/>
  <c r="AO807" i="3"/>
  <c r="AO823" i="3"/>
  <c r="AO834" i="3"/>
  <c r="AO839" i="3"/>
  <c r="AO845" i="3"/>
  <c r="AO850" i="3"/>
  <c r="AO861" i="3"/>
  <c r="AO866" i="3"/>
  <c r="AO871" i="3"/>
  <c r="AO882" i="3"/>
  <c r="AO887" i="3"/>
  <c r="AO893" i="3"/>
  <c r="AO898" i="3"/>
  <c r="AO903" i="3"/>
  <c r="AO914" i="3"/>
  <c r="AO919" i="3"/>
  <c r="AO925" i="3"/>
  <c r="AO930" i="3"/>
  <c r="AO935" i="3"/>
  <c r="AO941" i="3"/>
  <c r="AO946" i="3"/>
  <c r="AO951" i="3"/>
  <c r="AO962" i="3"/>
  <c r="AO967" i="3"/>
  <c r="AO978" i="3"/>
  <c r="AO983" i="3"/>
  <c r="AO989" i="3"/>
  <c r="AO994" i="3"/>
  <c r="AO999" i="3"/>
  <c r="AO1005" i="3"/>
  <c r="AO1010" i="3"/>
  <c r="AO1015" i="3"/>
  <c r="AO1021" i="3"/>
  <c r="AO1026" i="3"/>
  <c r="AO1031" i="3"/>
  <c r="AO1037" i="3"/>
  <c r="AO1042" i="3"/>
  <c r="AO1047" i="3"/>
  <c r="AO1053" i="3"/>
  <c r="AO1058" i="3"/>
  <c r="AO1063" i="3"/>
  <c r="AO1074" i="3"/>
  <c r="AO1079" i="3"/>
  <c r="AO1085" i="3"/>
  <c r="AO1090" i="3"/>
  <c r="AO1095" i="3"/>
  <c r="AO1101" i="3"/>
  <c r="AO1106" i="3"/>
  <c r="AO1111" i="3"/>
  <c r="AO1117" i="3"/>
  <c r="AO1122" i="3"/>
  <c r="AO1127" i="3"/>
  <c r="AO1138" i="3"/>
  <c r="AO1149" i="3"/>
  <c r="AO1154" i="3"/>
  <c r="AO1159" i="3"/>
  <c r="AO1165" i="3"/>
  <c r="AO1170" i="3"/>
  <c r="AO1175" i="3"/>
  <c r="AO1186" i="3"/>
  <c r="AO1191" i="3"/>
  <c r="AO1202" i="3"/>
  <c r="AO1207" i="3"/>
  <c r="AO1213" i="3"/>
  <c r="AO1218" i="3"/>
  <c r="AO1223" i="3"/>
  <c r="AO1229" i="3"/>
  <c r="AO1234" i="3"/>
  <c r="AO1239" i="3"/>
  <c r="AO1245" i="3"/>
  <c r="AO1250" i="3"/>
  <c r="AO1255" i="3"/>
  <c r="AO1266" i="3"/>
  <c r="AO1271" i="3"/>
  <c r="AO1277" i="3"/>
  <c r="AO1282" i="3"/>
  <c r="AO1287" i="3"/>
  <c r="AO1293" i="3"/>
  <c r="AO1298" i="3"/>
  <c r="AO1303" i="3"/>
  <c r="AO1309" i="3"/>
  <c r="AO1314" i="3"/>
  <c r="AO1319" i="3"/>
  <c r="AO1330" i="3"/>
  <c r="AO1335" i="3"/>
  <c r="AO1341" i="3"/>
  <c r="AO1346" i="3"/>
  <c r="AO1351" i="3"/>
  <c r="AO1357" i="3"/>
  <c r="AO1362" i="3"/>
  <c r="AO1367" i="3"/>
  <c r="AO1373" i="3"/>
  <c r="AO1378" i="3"/>
  <c r="AO1389" i="3"/>
  <c r="AO1394" i="3"/>
  <c r="AO1399" i="3"/>
  <c r="AO1405" i="3"/>
  <c r="AO1415" i="3"/>
  <c r="AO1421" i="3"/>
  <c r="AO1426" i="3"/>
  <c r="AO1437" i="3"/>
  <c r="AO1442" i="3"/>
  <c r="AO1447" i="3"/>
  <c r="AO1453" i="3"/>
  <c r="AO1463" i="3"/>
  <c r="AO1474" i="3"/>
  <c r="AO1479" i="3"/>
  <c r="AO1485" i="3"/>
  <c r="AO1490" i="3"/>
  <c r="AO1495" i="3"/>
  <c r="AO1501" i="3"/>
  <c r="AO1506" i="3"/>
  <c r="AO1522" i="3"/>
  <c r="AO1527" i="3"/>
  <c r="AO1533" i="3"/>
  <c r="AO1538" i="3"/>
  <c r="AO1543" i="3"/>
  <c r="AO1554" i="3"/>
  <c r="AO1559" i="3"/>
  <c r="AO1565" i="3"/>
  <c r="AO1570" i="3"/>
  <c r="AO1575" i="3"/>
  <c r="AO1581" i="3"/>
  <c r="AO1586" i="3"/>
  <c r="AO1591" i="3"/>
  <c r="AO1597" i="3"/>
  <c r="AO1602" i="3"/>
  <c r="AO1607" i="3"/>
  <c r="AO1613" i="3"/>
  <c r="AO1618" i="3"/>
  <c r="AO1623" i="3"/>
  <c r="AO1629" i="3"/>
  <c r="AO1633" i="3"/>
  <c r="AO1637" i="3"/>
  <c r="AO1641" i="3"/>
  <c r="AO1645" i="3"/>
  <c r="AO1649" i="3"/>
  <c r="AO1653" i="3"/>
  <c r="AO1657" i="3"/>
  <c r="AO1661" i="3"/>
  <c r="AO1665" i="3"/>
  <c r="AO1669" i="3"/>
  <c r="AO1673" i="3"/>
  <c r="AO1677" i="3"/>
  <c r="AO1681" i="3"/>
  <c r="AO1689" i="3"/>
  <c r="AO1693" i="3"/>
  <c r="AO1697" i="3"/>
  <c r="AO1701" i="3"/>
  <c r="AO1709" i="3"/>
  <c r="AO1713" i="3"/>
  <c r="AO1717" i="3"/>
  <c r="AO1721" i="3"/>
  <c r="AO1725" i="3"/>
  <c r="AO1729" i="3"/>
  <c r="AO1733" i="3"/>
  <c r="AO1737" i="3"/>
  <c r="AO1741" i="3"/>
  <c r="AO1745" i="3"/>
  <c r="AO1749" i="3"/>
  <c r="AO1753" i="3"/>
  <c r="AO1757" i="3"/>
  <c r="AO1761" i="3"/>
  <c r="AO1765" i="3"/>
  <c r="AO1769" i="3"/>
  <c r="AO1773" i="3"/>
  <c r="AO1777" i="3"/>
  <c r="AO1781" i="3"/>
  <c r="AO1785" i="3"/>
  <c r="AO1789" i="3"/>
  <c r="AO1793" i="3"/>
  <c r="AO1797" i="3"/>
  <c r="AO1801" i="3"/>
  <c r="AO1805" i="3"/>
  <c r="AO1809" i="3"/>
  <c r="AO1813" i="3"/>
  <c r="AO1817" i="3"/>
  <c r="AO1821" i="3"/>
  <c r="AO1825" i="3"/>
  <c r="AO1829" i="3"/>
  <c r="AO1833" i="3"/>
  <c r="AO1837" i="3"/>
  <c r="AO1841" i="3"/>
  <c r="AO1845" i="3"/>
  <c r="AO1849" i="3"/>
  <c r="AO1853" i="3"/>
  <c r="AO1857" i="3"/>
  <c r="AO1861" i="3"/>
  <c r="AO1865" i="3"/>
  <c r="AO1869" i="3"/>
  <c r="AO1873" i="3"/>
  <c r="AO1877" i="3"/>
  <c r="AO1881" i="3"/>
  <c r="AO1885" i="3"/>
  <c r="AO1889" i="3"/>
  <c r="AO1893" i="3"/>
  <c r="AO1897" i="3"/>
  <c r="AO1901" i="3"/>
  <c r="AO1909" i="3"/>
  <c r="AO1913" i="3"/>
  <c r="AO1917" i="3"/>
  <c r="AO1921" i="3"/>
  <c r="AO1925" i="3"/>
  <c r="AO1929" i="3"/>
  <c r="AO1933" i="3"/>
  <c r="AO1937" i="3"/>
  <c r="AO1941" i="3"/>
  <c r="AO1945" i="3"/>
  <c r="AO1949" i="3"/>
  <c r="AO1953" i="3"/>
  <c r="AO1957" i="3"/>
  <c r="AO1961" i="3"/>
  <c r="AO1965" i="3"/>
  <c r="AO1969" i="3"/>
  <c r="AO1973" i="3"/>
  <c r="AO1977" i="3"/>
  <c r="AO1981" i="3"/>
  <c r="AO1985" i="3"/>
  <c r="AO1989" i="3"/>
  <c r="AO1997" i="3"/>
  <c r="AO2001" i="3"/>
  <c r="AO2005" i="3"/>
  <c r="AO2013" i="3"/>
  <c r="AO2017" i="3"/>
  <c r="AO2021" i="3"/>
  <c r="AO2025" i="3"/>
  <c r="AO2029" i="3"/>
  <c r="AO2033" i="3"/>
  <c r="AO2037" i="3"/>
  <c r="AO2041" i="3"/>
  <c r="AO2045" i="3"/>
  <c r="AO2049" i="3"/>
  <c r="AO2053" i="3"/>
  <c r="AO2057" i="3"/>
  <c r="AO2061" i="3"/>
  <c r="AO2065" i="3"/>
  <c r="AO2069" i="3"/>
  <c r="AO2073" i="3"/>
  <c r="AO2077" i="3"/>
  <c r="AO2081" i="3"/>
  <c r="AO2085" i="3"/>
  <c r="AO2089" i="3"/>
  <c r="AO2097" i="3"/>
  <c r="AO2101" i="3"/>
  <c r="AO2105" i="3"/>
  <c r="AO2109" i="3"/>
  <c r="AO2113" i="3"/>
  <c r="AO2117" i="3"/>
  <c r="AO2121" i="3"/>
  <c r="AO2129" i="3"/>
  <c r="AO2133" i="3"/>
  <c r="AO2137" i="3"/>
  <c r="AO2141" i="3"/>
  <c r="AO2145" i="3"/>
  <c r="AO2149" i="3"/>
  <c r="AO2153" i="3"/>
  <c r="AO2157" i="3"/>
  <c r="AO2165" i="3"/>
  <c r="AO2169" i="3"/>
  <c r="AO2173" i="3"/>
  <c r="AO2181" i="3"/>
  <c r="AO2185" i="3"/>
  <c r="AO2189" i="3"/>
  <c r="AO2197" i="3"/>
  <c r="AO2201" i="3"/>
  <c r="AO2205" i="3"/>
  <c r="AO2209" i="3"/>
  <c r="AO2217" i="3"/>
  <c r="AO2221" i="3"/>
  <c r="AO2225" i="3"/>
  <c r="AO2229" i="3"/>
  <c r="AO2233" i="3"/>
  <c r="AO2237" i="3"/>
  <c r="AO2245" i="3"/>
  <c r="AO2249" i="3"/>
  <c r="AO2253" i="3"/>
  <c r="AO2257" i="3"/>
  <c r="AO2261" i="3"/>
  <c r="AO2269" i="3"/>
  <c r="AO2273" i="3"/>
  <c r="AO2277" i="3"/>
  <c r="AO2281" i="3"/>
  <c r="AO2285" i="3"/>
  <c r="AO2289" i="3"/>
  <c r="AO2293" i="3"/>
  <c r="AO2297" i="3"/>
  <c r="AO2301" i="3"/>
  <c r="AO2309" i="3"/>
  <c r="AO2313" i="3"/>
  <c r="AO2317" i="3"/>
  <c r="AO2321" i="3"/>
  <c r="AO2325" i="3"/>
  <c r="AO2329" i="3"/>
  <c r="AO2333" i="3"/>
  <c r="AO2337" i="3"/>
  <c r="AO2349" i="3"/>
  <c r="AO2353" i="3"/>
  <c r="AO2357" i="3"/>
  <c r="AO2361" i="3"/>
  <c r="AO2365" i="3"/>
  <c r="AO2369" i="3"/>
  <c r="AO2373" i="3"/>
  <c r="AO2377" i="3"/>
  <c r="AO2381" i="3"/>
  <c r="AO2385" i="3"/>
  <c r="AO2389" i="3"/>
  <c r="AO2393" i="3"/>
  <c r="AO23" i="3"/>
  <c r="AO52" i="3"/>
  <c r="AO80" i="3"/>
  <c r="AO108" i="3"/>
  <c r="AO138" i="3"/>
  <c r="AO166" i="3"/>
  <c r="AO194" i="3"/>
  <c r="AO223" i="3"/>
  <c r="AO251" i="3"/>
  <c r="AO279" i="3"/>
  <c r="AO308" i="3"/>
  <c r="AO336" i="3"/>
  <c r="AO404" i="3"/>
  <c r="AO447" i="3"/>
  <c r="AO464" i="3"/>
  <c r="AO479" i="3"/>
  <c r="AO507" i="3"/>
  <c r="AO535" i="3"/>
  <c r="AO564" i="3"/>
  <c r="AO577" i="3"/>
  <c r="AO607" i="3"/>
  <c r="AO620" i="3"/>
  <c r="AO635" i="3"/>
  <c r="AO663" i="3"/>
  <c r="AO692" i="3"/>
  <c r="AO720" i="3"/>
  <c r="AO735" i="3"/>
  <c r="AO748" i="3"/>
  <c r="AO763" i="3"/>
  <c r="AO787" i="3"/>
  <c r="AO798" i="3"/>
  <c r="AO809" i="3"/>
  <c r="AO815" i="3"/>
  <c r="AO822" i="3"/>
  <c r="AO830" i="3"/>
  <c r="AO837" i="3"/>
  <c r="AO843" i="3"/>
  <c r="AO851" i="3"/>
  <c r="AO858" i="3"/>
  <c r="AO865" i="3"/>
  <c r="AO879" i="3"/>
  <c r="AO886" i="3"/>
  <c r="AO894" i="3"/>
  <c r="AO901" i="3"/>
  <c r="AO907" i="3"/>
  <c r="AO915" i="3"/>
  <c r="AO922" i="3"/>
  <c r="AO929" i="3"/>
  <c r="AO937" i="3"/>
  <c r="AO943" i="3"/>
  <c r="AO950" i="3"/>
  <c r="AO958" i="3"/>
  <c r="AO971" i="3"/>
  <c r="AO979" i="3"/>
  <c r="AO986" i="3"/>
  <c r="AO993" i="3"/>
  <c r="AO1001" i="3"/>
  <c r="AO1007" i="3"/>
  <c r="AO1014" i="3"/>
  <c r="AO1022" i="3"/>
  <c r="AO1029" i="3"/>
  <c r="AO1035" i="3"/>
  <c r="AO1043" i="3"/>
  <c r="AO1050" i="3"/>
  <c r="AO1057" i="3"/>
  <c r="AO1065" i="3"/>
  <c r="AO1071" i="3"/>
  <c r="AO1078" i="3"/>
  <c r="AO1086" i="3"/>
  <c r="AO1099" i="3"/>
  <c r="AO16" i="3"/>
  <c r="AO59" i="3"/>
  <c r="AO95" i="3"/>
  <c r="AO130" i="3"/>
  <c r="AO172" i="3"/>
  <c r="AO208" i="3"/>
  <c r="AO244" i="3"/>
  <c r="AO287" i="3"/>
  <c r="AO322" i="3"/>
  <c r="AO356" i="3"/>
  <c r="AO388" i="3"/>
  <c r="AO415" i="3"/>
  <c r="AO468" i="3"/>
  <c r="AO485" i="3"/>
  <c r="AO503" i="3"/>
  <c r="AO524" i="3"/>
  <c r="AO543" i="3"/>
  <c r="AO560" i="3"/>
  <c r="AO599" i="3"/>
  <c r="AO617" i="3"/>
  <c r="AO639" i="3"/>
  <c r="AO656" i="3"/>
  <c r="AO695" i="3"/>
  <c r="AO731" i="3"/>
  <c r="AO752" i="3"/>
  <c r="AO769" i="3"/>
  <c r="AO801" i="3"/>
  <c r="AO811" i="3"/>
  <c r="AO821" i="3"/>
  <c r="AO831" i="3"/>
  <c r="AO841" i="3"/>
  <c r="AO849" i="3"/>
  <c r="AO859" i="3"/>
  <c r="AO869" i="3"/>
  <c r="AO878" i="3"/>
  <c r="AO889" i="3"/>
  <c r="AO906" i="3"/>
  <c r="AO926" i="3"/>
  <c r="AO934" i="3"/>
  <c r="AO945" i="3"/>
  <c r="AO954" i="3"/>
  <c r="AO963" i="3"/>
  <c r="AO974" i="3"/>
  <c r="AO982" i="3"/>
  <c r="AO991" i="3"/>
  <c r="AO1002" i="3"/>
  <c r="AO1011" i="3"/>
  <c r="AO1019" i="3"/>
  <c r="AO1030" i="3"/>
  <c r="AO1039" i="3"/>
  <c r="AO1049" i="3"/>
  <c r="AO1059" i="3"/>
  <c r="AO1067" i="3"/>
  <c r="AO1087" i="3"/>
  <c r="AO1097" i="3"/>
  <c r="AO1105" i="3"/>
  <c r="AO1114" i="3"/>
  <c r="AO1121" i="3"/>
  <c r="AO1129" i="3"/>
  <c r="AO1135" i="3"/>
  <c r="AO1142" i="3"/>
  <c r="AO1150" i="3"/>
  <c r="AO1157" i="3"/>
  <c r="AO1163" i="3"/>
  <c r="AO1171" i="3"/>
  <c r="AO1178" i="3"/>
  <c r="AO1193" i="3"/>
  <c r="AO1199" i="3"/>
  <c r="AO1206" i="3"/>
  <c r="AO1214" i="3"/>
  <c r="AO1221" i="3"/>
  <c r="AO1227" i="3"/>
  <c r="AO1235" i="3"/>
  <c r="AO1242" i="3"/>
  <c r="AO1249" i="3"/>
  <c r="AO1257" i="3"/>
  <c r="AO1263" i="3"/>
  <c r="AO1270" i="3"/>
  <c r="AO1278" i="3"/>
  <c r="AO1291" i="3"/>
  <c r="AO1299" i="3"/>
  <c r="AO1306" i="3"/>
  <c r="AO1313" i="3"/>
  <c r="AO1321" i="3"/>
  <c r="AO1327" i="3"/>
  <c r="AO1334" i="3"/>
  <c r="AO1342" i="3"/>
  <c r="AO1349" i="3"/>
  <c r="AO1355" i="3"/>
  <c r="AO1363" i="3"/>
  <c r="AO1370" i="3"/>
  <c r="AO1377" i="3"/>
  <c r="AO1385" i="3"/>
  <c r="AO1391" i="3"/>
  <c r="AO1398" i="3"/>
  <c r="AO1406" i="3"/>
  <c r="AO1413" i="3"/>
  <c r="AO1419" i="3"/>
  <c r="AO1427" i="3"/>
  <c r="AO1434" i="3"/>
  <c r="AO1441" i="3"/>
  <c r="AO1449" i="3"/>
  <c r="AO1455" i="3"/>
  <c r="AO1462" i="3"/>
  <c r="AO1470" i="3"/>
  <c r="AO1477" i="3"/>
  <c r="AO1483" i="3"/>
  <c r="AO1491" i="3"/>
  <c r="AO1498" i="3"/>
  <c r="AO1505" i="3"/>
  <c r="AO1513" i="3"/>
  <c r="AO1519" i="3"/>
  <c r="AO1526" i="3"/>
  <c r="AO1534" i="3"/>
  <c r="AO1541" i="3"/>
  <c r="AO1547" i="3"/>
  <c r="AO1555" i="3"/>
  <c r="AO1562" i="3"/>
  <c r="AO1569" i="3"/>
  <c r="AO1577" i="3"/>
  <c r="AO1583" i="3"/>
  <c r="AO1590" i="3"/>
  <c r="AO1598" i="3"/>
  <c r="AO1605" i="3"/>
  <c r="AO1611" i="3"/>
  <c r="AO1619" i="3"/>
  <c r="AO1626" i="3"/>
  <c r="AO1632" i="3"/>
  <c r="AO1638" i="3"/>
  <c r="AO1643" i="3"/>
  <c r="AO1648" i="3"/>
  <c r="AO1654" i="3"/>
  <c r="AO1659" i="3"/>
  <c r="AO1664" i="3"/>
  <c r="AO1675" i="3"/>
  <c r="AO1680" i="3"/>
  <c r="AO1686" i="3"/>
  <c r="AO1691" i="3"/>
  <c r="AO1696" i="3"/>
  <c r="AO1702" i="3"/>
  <c r="AO1707" i="3"/>
  <c r="AO1712" i="3"/>
  <c r="AO1718" i="3"/>
  <c r="AO1723" i="3"/>
  <c r="AO1728" i="3"/>
  <c r="AO1734" i="3"/>
  <c r="AO1739" i="3"/>
  <c r="AO1744" i="3"/>
  <c r="AO1750" i="3"/>
  <c r="AO1755" i="3"/>
  <c r="AO1760" i="3"/>
  <c r="AO1766" i="3"/>
  <c r="AO1771" i="3"/>
  <c r="AO1776" i="3"/>
  <c r="AO1782" i="3"/>
  <c r="AO1787" i="3"/>
  <c r="AO1792" i="3"/>
  <c r="AO1798" i="3"/>
  <c r="AO1803" i="3"/>
  <c r="AO31" i="3"/>
  <c r="AO66" i="3"/>
  <c r="AO102" i="3"/>
  <c r="AO44" i="3"/>
  <c r="AO123" i="3"/>
  <c r="AO180" i="3"/>
  <c r="AO230" i="3"/>
  <c r="AO272" i="3"/>
  <c r="AO330" i="3"/>
  <c r="AO372" i="3"/>
  <c r="AO452" i="3"/>
  <c r="AO475" i="3"/>
  <c r="AO500" i="3"/>
  <c r="AO528" i="3"/>
  <c r="AO553" i="3"/>
  <c r="AO575" i="3"/>
  <c r="AO603" i="3"/>
  <c r="AO628" i="3"/>
  <c r="AO652" i="3"/>
  <c r="AO703" i="3"/>
  <c r="AO727" i="3"/>
  <c r="AO756" i="3"/>
  <c r="AO779" i="3"/>
  <c r="AO795" i="3"/>
  <c r="AO814" i="3"/>
  <c r="AO826" i="3"/>
  <c r="AO838" i="3"/>
  <c r="AO863" i="3"/>
  <c r="AO875" i="3"/>
  <c r="AO890" i="3"/>
  <c r="AO902" i="3"/>
  <c r="AO913" i="3"/>
  <c r="AO927" i="3"/>
  <c r="AO939" i="3"/>
  <c r="AO953" i="3"/>
  <c r="AO966" i="3"/>
  <c r="AO977" i="3"/>
  <c r="AO990" i="3"/>
  <c r="AO1003" i="3"/>
  <c r="AO1017" i="3"/>
  <c r="AO1027" i="3"/>
  <c r="AO1041" i="3"/>
  <c r="AO1054" i="3"/>
  <c r="AO1066" i="3"/>
  <c r="AO1081" i="3"/>
  <c r="AO1091" i="3"/>
  <c r="AO1103" i="3"/>
  <c r="AO1115" i="3"/>
  <c r="AO1125" i="3"/>
  <c r="AO1134" i="3"/>
  <c r="AO1145" i="3"/>
  <c r="AO1153" i="3"/>
  <c r="AO1162" i="3"/>
  <c r="AO1173" i="3"/>
  <c r="AO1182" i="3"/>
  <c r="AO1190" i="3"/>
  <c r="AO1201" i="3"/>
  <c r="AO1210" i="3"/>
  <c r="AO1219" i="3"/>
  <c r="AO1230" i="3"/>
  <c r="AO1238" i="3"/>
  <c r="AO1247" i="3"/>
  <c r="AO1258" i="3"/>
  <c r="AO1267" i="3"/>
  <c r="AO1275" i="3"/>
  <c r="AO1286" i="3"/>
  <c r="AO1295" i="3"/>
  <c r="AO1305" i="3"/>
  <c r="AO1315" i="3"/>
  <c r="AO1323" i="3"/>
  <c r="AO1343" i="3"/>
  <c r="AO1353" i="3"/>
  <c r="AO1361" i="3"/>
  <c r="AO1371" i="3"/>
  <c r="AO1381" i="3"/>
  <c r="AO1390" i="3"/>
  <c r="AO1401" i="3"/>
  <c r="AO1409" i="3"/>
  <c r="AO1418" i="3"/>
  <c r="AO1429" i="3"/>
  <c r="AO1438" i="3"/>
  <c r="AO1446" i="3"/>
  <c r="AO1457" i="3"/>
  <c r="AO1466" i="3"/>
  <c r="AO1475" i="3"/>
  <c r="AO1486" i="3"/>
  <c r="AO1494" i="3"/>
  <c r="AO1514" i="3"/>
  <c r="AO1523" i="3"/>
  <c r="AO1542" i="3"/>
  <c r="AO1551" i="3"/>
  <c r="AO1561" i="3"/>
  <c r="AO1571" i="3"/>
  <c r="AO1579" i="3"/>
  <c r="AO1589" i="3"/>
  <c r="AO1599" i="3"/>
  <c r="AO1609" i="3"/>
  <c r="AO1617" i="3"/>
  <c r="AO1627" i="3"/>
  <c r="AO1635" i="3"/>
  <c r="AO1642" i="3"/>
  <c r="AO1650" i="3"/>
  <c r="AO1656" i="3"/>
  <c r="AO1663" i="3"/>
  <c r="AO1671" i="3"/>
  <c r="AO1678" i="3"/>
  <c r="AO1684" i="3"/>
  <c r="AO1692" i="3"/>
  <c r="AO1699" i="3"/>
  <c r="AO1706" i="3"/>
  <c r="AO1714" i="3"/>
  <c r="AO1720" i="3"/>
  <c r="AO1727" i="3"/>
  <c r="AO1735" i="3"/>
  <c r="AO1742" i="3"/>
  <c r="AO1748" i="3"/>
  <c r="AO1756" i="3"/>
  <c r="AO1763" i="3"/>
  <c r="AO1770" i="3"/>
  <c r="AO1778" i="3"/>
  <c r="AO1784" i="3"/>
  <c r="AO1791" i="3"/>
  <c r="AO1799" i="3"/>
  <c r="AO1806" i="3"/>
  <c r="AO1811" i="3"/>
  <c r="AO1822" i="3"/>
  <c r="AO1827" i="3"/>
  <c r="AO1832" i="3"/>
  <c r="AO1838" i="3"/>
  <c r="AO1843" i="3"/>
  <c r="AO1848" i="3"/>
  <c r="AO1854" i="3"/>
  <c r="AO1859" i="3"/>
  <c r="AO1870" i="3"/>
  <c r="AO1875" i="3"/>
  <c r="AO1880" i="3"/>
  <c r="AO1886" i="3"/>
  <c r="AO1891" i="3"/>
  <c r="AO1896" i="3"/>
  <c r="AO1902" i="3"/>
  <c r="AO1907" i="3"/>
  <c r="AO1912" i="3"/>
  <c r="AO1918" i="3"/>
  <c r="AO1923" i="3"/>
  <c r="AO1928" i="3"/>
  <c r="AO1934" i="3"/>
  <c r="AO1939" i="3"/>
  <c r="AO1944" i="3"/>
  <c r="AO1950" i="3"/>
  <c r="AO1955" i="3"/>
  <c r="AO1960" i="3"/>
  <c r="AO1966" i="3"/>
  <c r="AO1971" i="3"/>
  <c r="AO1982" i="3"/>
  <c r="AO1987" i="3"/>
  <c r="AO1992" i="3"/>
  <c r="AO1998" i="3"/>
  <c r="AO2003" i="3"/>
  <c r="AO2008" i="3"/>
  <c r="AO2014" i="3"/>
  <c r="AO2019" i="3"/>
  <c r="AO2024" i="3"/>
  <c r="AO2030" i="3"/>
  <c r="AO2035" i="3"/>
  <c r="AO2390" i="3"/>
  <c r="AO2384" i="3"/>
  <c r="AO2379" i="3"/>
  <c r="AO2374" i="3"/>
  <c r="AO2368" i="3"/>
  <c r="AO2363" i="3"/>
  <c r="AO2358" i="3"/>
  <c r="AO2352" i="3"/>
  <c r="AO2347" i="3"/>
  <c r="AO2342" i="3"/>
  <c r="AO2336" i="3"/>
  <c r="AO2331" i="3"/>
  <c r="AO2326" i="3"/>
  <c r="AO2320" i="3"/>
  <c r="AO2315" i="3"/>
  <c r="AO2310" i="3"/>
  <c r="AO2304" i="3"/>
  <c r="AO2299" i="3"/>
  <c r="AO2294" i="3"/>
  <c r="AO2288" i="3"/>
  <c r="AO2283" i="3"/>
  <c r="AO2278" i="3"/>
  <c r="AO2272" i="3"/>
  <c r="AO2267" i="3"/>
  <c r="AO2262" i="3"/>
  <c r="AO2256" i="3"/>
  <c r="AO2251" i="3"/>
  <c r="AO2246" i="3"/>
  <c r="AO2240" i="3"/>
  <c r="AO2235" i="3"/>
  <c r="AO2230" i="3"/>
  <c r="AO2224" i="3"/>
  <c r="AO2214" i="3"/>
  <c r="AO2208" i="3"/>
  <c r="AO2203" i="3"/>
  <c r="AO2198" i="3"/>
  <c r="AO2192" i="3"/>
  <c r="AO2187" i="3"/>
  <c r="AO2182" i="3"/>
  <c r="AO2176" i="3"/>
  <c r="AO2171" i="3"/>
  <c r="AO2166" i="3"/>
  <c r="AO2160" i="3"/>
  <c r="AO2155" i="3"/>
  <c r="AO2150" i="3"/>
  <c r="AO2144" i="3"/>
  <c r="AO2139" i="3"/>
  <c r="AO2134" i="3"/>
  <c r="AO2128" i="3"/>
  <c r="AO2123" i="3"/>
  <c r="AO2118" i="3"/>
  <c r="AO2112" i="3"/>
  <c r="AO2107" i="3"/>
  <c r="AO2102" i="3"/>
  <c r="AO2096" i="3"/>
  <c r="AO2086" i="3"/>
  <c r="AO2080" i="3"/>
  <c r="AO2075" i="3"/>
  <c r="AO2070" i="3"/>
  <c r="AO2064" i="3"/>
  <c r="AO2059" i="3"/>
  <c r="AO2054" i="3"/>
  <c r="AO2048" i="3"/>
  <c r="AO2043" i="3"/>
  <c r="AO2038" i="3"/>
  <c r="AO2031" i="3"/>
  <c r="AO2023" i="3"/>
  <c r="AO2016" i="3"/>
  <c r="AO2010" i="3"/>
  <c r="AO1995" i="3"/>
  <c r="AO1988" i="3"/>
  <c r="AO1980" i="3"/>
  <c r="AO1967" i="3"/>
  <c r="AO1959" i="3"/>
  <c r="AO1952" i="3"/>
  <c r="AO1946" i="3"/>
  <c r="AO1938" i="3"/>
  <c r="AO1931" i="3"/>
  <c r="AO1924" i="3"/>
  <c r="AO1916" i="3"/>
  <c r="AO1910" i="3"/>
  <c r="AO1903" i="3"/>
  <c r="AO1895" i="3"/>
  <c r="AO1888" i="3"/>
  <c r="AO1882" i="3"/>
  <c r="AO1874" i="3"/>
  <c r="AO1867" i="3"/>
  <c r="AO1860" i="3"/>
  <c r="AO1852" i="3"/>
  <c r="AO1846" i="3"/>
  <c r="AO1839" i="3"/>
  <c r="AO1831" i="3"/>
  <c r="AO1824" i="3"/>
  <c r="AO1818" i="3"/>
  <c r="AO1810" i="3"/>
  <c r="AO1802" i="3"/>
  <c r="AO1794" i="3"/>
  <c r="AO1783" i="3"/>
  <c r="AO1774" i="3"/>
  <c r="AO1764" i="3"/>
  <c r="AO1754" i="3"/>
  <c r="AO1746" i="3"/>
  <c r="AO1736" i="3"/>
  <c r="AO1726" i="3"/>
  <c r="AO1716" i="3"/>
  <c r="AO1708" i="3"/>
  <c r="AO1698" i="3"/>
  <c r="AO1688" i="3"/>
  <c r="AO1679" i="3"/>
  <c r="AO1660" i="3"/>
  <c r="AO1651" i="3"/>
  <c r="AO1640" i="3"/>
  <c r="AO1631" i="3"/>
  <c r="AO1621" i="3"/>
  <c r="AO1606" i="3"/>
  <c r="AO1594" i="3"/>
  <c r="AO1582" i="3"/>
  <c r="AO1567" i="3"/>
  <c r="AO1557" i="3"/>
  <c r="AO1545" i="3"/>
  <c r="AO1530" i="3"/>
  <c r="AO1518" i="3"/>
  <c r="AO1507" i="3"/>
  <c r="AO1493" i="3"/>
  <c r="AO1481" i="3"/>
  <c r="AO1467" i="3"/>
  <c r="AO1454" i="3"/>
  <c r="AO1443" i="3"/>
  <c r="AO1430" i="3"/>
  <c r="AO1417" i="3"/>
  <c r="AO1403" i="3"/>
  <c r="AO1393" i="3"/>
  <c r="AO1379" i="3"/>
  <c r="AO1366" i="3"/>
  <c r="AO1354" i="3"/>
  <c r="AO1339" i="3"/>
  <c r="AO1329" i="3"/>
  <c r="AO1317" i="3"/>
  <c r="AO1302" i="3"/>
  <c r="AO1290" i="3"/>
  <c r="AO1265" i="3"/>
  <c r="AO1253" i="3"/>
  <c r="AO1241" i="3"/>
  <c r="AO1226" i="3"/>
  <c r="AO1215" i="3"/>
  <c r="AO1203" i="3"/>
  <c r="AO1189" i="3"/>
  <c r="AO1166" i="3"/>
  <c r="AO1151" i="3"/>
  <c r="AO1126" i="3"/>
  <c r="AO1113" i="3"/>
  <c r="AO1098" i="3"/>
  <c r="AO1062" i="3"/>
  <c r="AO1046" i="3"/>
  <c r="AO1033" i="3"/>
  <c r="AO1013" i="3"/>
  <c r="AO981" i="3"/>
  <c r="AO961" i="3"/>
  <c r="AO947" i="3"/>
  <c r="AO931" i="3"/>
  <c r="AO895" i="3"/>
  <c r="AO881" i="3"/>
  <c r="AO862" i="3"/>
  <c r="AO846" i="3"/>
  <c r="AO810" i="3"/>
  <c r="AO790" i="3"/>
  <c r="AO724" i="3"/>
  <c r="AO688" i="3"/>
  <c r="AO624" i="3"/>
  <c r="AO588" i="3"/>
  <c r="AO556" i="3"/>
  <c r="AO489" i="3"/>
  <c r="AO399" i="3"/>
  <c r="AO351" i="3"/>
  <c r="AO294" i="3"/>
  <c r="AO215" i="3"/>
  <c r="AO151" i="3"/>
  <c r="AO74" i="3"/>
  <c r="AO2394" i="3"/>
  <c r="AO2388" i="3"/>
  <c r="AO2383" i="3"/>
  <c r="AO2378" i="3"/>
  <c r="AO2372" i="3"/>
  <c r="AO2367" i="3"/>
  <c r="AO2362" i="3"/>
  <c r="AO2356" i="3"/>
  <c r="AO2351" i="3"/>
  <c r="AO2340" i="3"/>
  <c r="AO2335" i="3"/>
  <c r="AO2330" i="3"/>
  <c r="AO2319" i="3"/>
  <c r="AO2314" i="3"/>
  <c r="AO2308" i="3"/>
  <c r="AO2303" i="3"/>
  <c r="AO2298" i="3"/>
  <c r="AO2292" i="3"/>
  <c r="AO2287" i="3"/>
  <c r="AO2282" i="3"/>
  <c r="AO2276" i="3"/>
  <c r="AO2271" i="3"/>
  <c r="AO2266" i="3"/>
  <c r="AO2260" i="3"/>
  <c r="AO2255" i="3"/>
  <c r="AO2250" i="3"/>
  <c r="AO2244" i="3"/>
  <c r="AO2239" i="3"/>
  <c r="AO2234" i="3"/>
  <c r="AO2223" i="3"/>
  <c r="AO2218" i="3"/>
  <c r="AO2212" i="3"/>
  <c r="AO2207" i="3"/>
  <c r="AO2202" i="3"/>
  <c r="AO2196" i="3"/>
  <c r="AO2191" i="3"/>
  <c r="AO2186" i="3"/>
  <c r="AO2180" i="3"/>
  <c r="AO2175" i="3"/>
  <c r="AO2170" i="3"/>
  <c r="AO2164" i="3"/>
  <c r="AO2159" i="3"/>
  <c r="AO2154" i="3"/>
  <c r="AO2148" i="3"/>
  <c r="AO2143" i="3"/>
  <c r="AO2138" i="3"/>
  <c r="AO2132" i="3"/>
  <c r="AO2127" i="3"/>
  <c r="AO2122" i="3"/>
  <c r="AO2116" i="3"/>
  <c r="AO2111" i="3"/>
  <c r="AO2106" i="3"/>
  <c r="AO2100" i="3"/>
  <c r="AO2095" i="3"/>
  <c r="AO2090" i="3"/>
  <c r="AO2084" i="3"/>
  <c r="AO2079" i="3"/>
  <c r="AO2074" i="3"/>
  <c r="AO2068" i="3"/>
  <c r="AO2063" i="3"/>
  <c r="AO2058" i="3"/>
  <c r="AO2047" i="3"/>
  <c r="AO2042" i="3"/>
  <c r="AO2036" i="3"/>
  <c r="AO2028" i="3"/>
  <c r="AO2022" i="3"/>
  <c r="AO2015" i="3"/>
  <c r="AO2007" i="3"/>
  <c r="AO2000" i="3"/>
  <c r="AO1994" i="3"/>
  <c r="AO1986" i="3"/>
  <c r="AO1979" i="3"/>
  <c r="AO1972" i="3"/>
  <c r="AO1964" i="3"/>
  <c r="AO1958" i="3"/>
  <c r="AO1951" i="3"/>
  <c r="AO1943" i="3"/>
  <c r="AO1930" i="3"/>
  <c r="AO1922" i="3"/>
  <c r="AO1908" i="3"/>
  <c r="AO1900" i="3"/>
  <c r="AO1894" i="3"/>
  <c r="AO1879" i="3"/>
  <c r="AO1872" i="3"/>
  <c r="AO1866" i="3"/>
  <c r="AO1858" i="3"/>
  <c r="AO1851" i="3"/>
  <c r="AO1844" i="3"/>
  <c r="AO1836" i="3"/>
  <c r="AO1830" i="3"/>
  <c r="AO1823" i="3"/>
  <c r="AO1815" i="3"/>
  <c r="AO1808" i="3"/>
  <c r="AO1800" i="3"/>
  <c r="AO1790" i="3"/>
  <c r="AO1780" i="3"/>
  <c r="AO1772" i="3"/>
  <c r="AO1762" i="3"/>
  <c r="AO1752" i="3"/>
  <c r="AO1743" i="3"/>
  <c r="AO1732" i="3"/>
  <c r="AO1724" i="3"/>
  <c r="AO1715" i="3"/>
  <c r="AO1704" i="3"/>
  <c r="AO1695" i="3"/>
  <c r="AO1687" i="3"/>
  <c r="AO1676" i="3"/>
  <c r="AO1667" i="3"/>
  <c r="AO1658" i="3"/>
  <c r="AO1647" i="3"/>
  <c r="AO1639" i="3"/>
  <c r="AO1630" i="3"/>
  <c r="AO1615" i="3"/>
  <c r="AO1603" i="3"/>
  <c r="AO1593" i="3"/>
  <c r="AO1578" i="3"/>
  <c r="AO1566" i="3"/>
  <c r="AO1553" i="3"/>
  <c r="AO1539" i="3"/>
  <c r="AO1529" i="3"/>
  <c r="AO1515" i="3"/>
  <c r="AO1502" i="3"/>
  <c r="AO1489" i="3"/>
  <c r="AO1478" i="3"/>
  <c r="AO1465" i="3"/>
  <c r="AO1451" i="3"/>
  <c r="AO1439" i="3"/>
  <c r="AO1425" i="3"/>
  <c r="AO1414" i="3"/>
  <c r="AO1402" i="3"/>
  <c r="AO1387" i="3"/>
  <c r="AO1375" i="3"/>
  <c r="AO1365" i="3"/>
  <c r="AO1350" i="3"/>
  <c r="AO1338" i="3"/>
  <c r="AO1326" i="3"/>
  <c r="AO1311" i="3"/>
  <c r="AO1301" i="3"/>
  <c r="AO1289" i="3"/>
  <c r="AO1274" i="3"/>
  <c r="AO1262" i="3"/>
  <c r="AO1251" i="3"/>
  <c r="AO1237" i="3"/>
  <c r="AO1225" i="3"/>
  <c r="AO1211" i="3"/>
  <c r="AO1198" i="3"/>
  <c r="AO1187" i="3"/>
  <c r="AO1174" i="3"/>
  <c r="AO1161" i="3"/>
  <c r="AO1147" i="3"/>
  <c r="AO1137" i="3"/>
  <c r="AO1123" i="3"/>
  <c r="AO1110" i="3"/>
  <c r="AO1075" i="3"/>
  <c r="AO1045" i="3"/>
  <c r="AO1025" i="3"/>
  <c r="AO995" i="3"/>
  <c r="AO975" i="3"/>
  <c r="AO942" i="3"/>
  <c r="AO923" i="3"/>
  <c r="AO910" i="3"/>
  <c r="AO891" i="3"/>
  <c r="AO874" i="3"/>
  <c r="AO857" i="3"/>
  <c r="AO842" i="3"/>
  <c r="AO825" i="3"/>
  <c r="AO782" i="3"/>
  <c r="AO745" i="3"/>
  <c r="AO716" i="3"/>
  <c r="AO684" i="3"/>
  <c r="AO613" i="3"/>
  <c r="AO585" i="3"/>
  <c r="AO545" i="3"/>
  <c r="AO513" i="3"/>
  <c r="AO481" i="3"/>
  <c r="AO436" i="3"/>
  <c r="AO343" i="3"/>
  <c r="AO266" i="3"/>
  <c r="AO202" i="3"/>
  <c r="AO144" i="3"/>
  <c r="AO38" i="3"/>
  <c r="C56" i="3"/>
  <c r="T10" i="9"/>
  <c r="W10" i="9" s="1"/>
  <c r="AK997" i="3" s="1"/>
  <c r="AO997" i="3" s="1"/>
  <c r="G11" i="3"/>
  <c r="F11" i="3" s="1"/>
  <c r="E11" i="3" s="1"/>
  <c r="G12" i="3"/>
  <c r="F12" i="3" s="1"/>
  <c r="E12" i="3" s="1"/>
  <c r="G13" i="3"/>
  <c r="F13" i="3" s="1"/>
  <c r="E13" i="3" s="1"/>
  <c r="G14" i="3"/>
  <c r="F14" i="3" s="1"/>
  <c r="E14" i="3" s="1"/>
  <c r="G15" i="3"/>
  <c r="F15" i="3" s="1"/>
  <c r="E15" i="3" s="1"/>
  <c r="G16" i="3"/>
  <c r="F16" i="3" s="1"/>
  <c r="E16" i="3" s="1"/>
  <c r="G17" i="3"/>
  <c r="F17" i="3" s="1"/>
  <c r="E17" i="3" s="1"/>
  <c r="G18" i="3"/>
  <c r="F18" i="3" s="1"/>
  <c r="E18" i="3" s="1"/>
  <c r="G19" i="3"/>
  <c r="F19" i="3" s="1"/>
  <c r="E19" i="3" s="1"/>
  <c r="G20" i="3"/>
  <c r="F20" i="3" s="1"/>
  <c r="E20" i="3" s="1"/>
  <c r="G21" i="3"/>
  <c r="F21" i="3" s="1"/>
  <c r="E21" i="3" s="1"/>
  <c r="G22" i="3"/>
  <c r="F22" i="3" s="1"/>
  <c r="E22" i="3" s="1"/>
  <c r="G23" i="3"/>
  <c r="F23" i="3" s="1"/>
  <c r="E23" i="3" s="1"/>
  <c r="G24" i="3"/>
  <c r="F24" i="3" s="1"/>
  <c r="E24" i="3" s="1"/>
  <c r="G25" i="3"/>
  <c r="F25" i="3" s="1"/>
  <c r="E25" i="3" s="1"/>
  <c r="G26" i="3"/>
  <c r="F26" i="3" s="1"/>
  <c r="E26" i="3" s="1"/>
  <c r="G27" i="3"/>
  <c r="F27" i="3" s="1"/>
  <c r="E27" i="3" s="1"/>
  <c r="G28" i="3"/>
  <c r="F28" i="3" s="1"/>
  <c r="E28" i="3" s="1"/>
  <c r="G29" i="3"/>
  <c r="F29" i="3" s="1"/>
  <c r="E29" i="3" s="1"/>
  <c r="G30" i="3"/>
  <c r="F30" i="3" s="1"/>
  <c r="E30" i="3" s="1"/>
  <c r="G31" i="3"/>
  <c r="F31" i="3" s="1"/>
  <c r="E31" i="3" s="1"/>
  <c r="G32" i="3"/>
  <c r="F32" i="3" s="1"/>
  <c r="E32" i="3" s="1"/>
  <c r="G33" i="3"/>
  <c r="F33" i="3" s="1"/>
  <c r="E33" i="3" s="1"/>
  <c r="G34" i="3"/>
  <c r="F34" i="3" s="1"/>
  <c r="E34" i="3" s="1"/>
  <c r="G35" i="3"/>
  <c r="F35" i="3" s="1"/>
  <c r="E35" i="3" s="1"/>
  <c r="G36" i="3"/>
  <c r="F36" i="3" s="1"/>
  <c r="E36" i="3" s="1"/>
  <c r="G37" i="3"/>
  <c r="F37" i="3" s="1"/>
  <c r="E37" i="3" s="1"/>
  <c r="G38" i="3"/>
  <c r="F38" i="3" s="1"/>
  <c r="E38" i="3" s="1"/>
  <c r="G39" i="3"/>
  <c r="F39" i="3" s="1"/>
  <c r="E39" i="3" s="1"/>
  <c r="G40" i="3"/>
  <c r="F40" i="3" s="1"/>
  <c r="E40" i="3" s="1"/>
  <c r="G41" i="3"/>
  <c r="F41" i="3" s="1"/>
  <c r="E41" i="3" s="1"/>
  <c r="G42" i="3"/>
  <c r="F42" i="3" s="1"/>
  <c r="E42" i="3" s="1"/>
  <c r="G43" i="3"/>
  <c r="F43" i="3" s="1"/>
  <c r="E43" i="3" s="1"/>
  <c r="G44" i="3"/>
  <c r="F44" i="3" s="1"/>
  <c r="E44" i="3" s="1"/>
  <c r="G45" i="3"/>
  <c r="F45" i="3" s="1"/>
  <c r="E45" i="3" s="1"/>
  <c r="G46" i="3"/>
  <c r="F46" i="3" s="1"/>
  <c r="E46" i="3" s="1"/>
  <c r="G47" i="3"/>
  <c r="F47" i="3" s="1"/>
  <c r="E47" i="3" s="1"/>
  <c r="G48" i="3"/>
  <c r="F48" i="3" s="1"/>
  <c r="E48" i="3" s="1"/>
  <c r="G49" i="3"/>
  <c r="F49" i="3" s="1"/>
  <c r="E49" i="3" s="1"/>
  <c r="G50" i="3"/>
  <c r="F50" i="3" s="1"/>
  <c r="E50" i="3" s="1"/>
  <c r="G51" i="3"/>
  <c r="F51" i="3" s="1"/>
  <c r="E51" i="3" s="1"/>
  <c r="G52" i="3"/>
  <c r="F52" i="3" s="1"/>
  <c r="E52" i="3" s="1"/>
  <c r="G53" i="3"/>
  <c r="F53" i="3" s="1"/>
  <c r="E53" i="3" s="1"/>
  <c r="G54" i="3"/>
  <c r="F54" i="3" s="1"/>
  <c r="E54" i="3" s="1"/>
  <c r="G55" i="3"/>
  <c r="F55" i="3" s="1"/>
  <c r="E55" i="3" s="1"/>
  <c r="G56" i="3"/>
  <c r="F56" i="3" s="1"/>
  <c r="E56" i="3" s="1"/>
  <c r="G57" i="3"/>
  <c r="F57" i="3" s="1"/>
  <c r="E57" i="3" s="1"/>
  <c r="G58" i="3"/>
  <c r="F58" i="3" s="1"/>
  <c r="E58" i="3" s="1"/>
  <c r="G59" i="3"/>
  <c r="F59" i="3" s="1"/>
  <c r="E59" i="3" s="1"/>
  <c r="G60" i="3"/>
  <c r="F60" i="3" s="1"/>
  <c r="E60" i="3" s="1"/>
  <c r="G61" i="3"/>
  <c r="F61" i="3" s="1"/>
  <c r="E61" i="3" s="1"/>
  <c r="G62" i="3"/>
  <c r="F62" i="3" s="1"/>
  <c r="E62" i="3" s="1"/>
  <c r="G63" i="3"/>
  <c r="F63" i="3" s="1"/>
  <c r="E63" i="3" s="1"/>
  <c r="G64" i="3"/>
  <c r="F64" i="3" s="1"/>
  <c r="E64" i="3" s="1"/>
  <c r="G65" i="3"/>
  <c r="F65" i="3" s="1"/>
  <c r="E65" i="3" s="1"/>
  <c r="G66" i="3"/>
  <c r="F66" i="3" s="1"/>
  <c r="E66" i="3" s="1"/>
  <c r="G67" i="3"/>
  <c r="F67" i="3" s="1"/>
  <c r="E67" i="3" s="1"/>
  <c r="G68" i="3"/>
  <c r="F68" i="3" s="1"/>
  <c r="E68" i="3" s="1"/>
  <c r="G69" i="3"/>
  <c r="F69" i="3" s="1"/>
  <c r="E69" i="3" s="1"/>
  <c r="G70" i="3"/>
  <c r="F70" i="3" s="1"/>
  <c r="E70" i="3" s="1"/>
  <c r="G71" i="3"/>
  <c r="F71" i="3" s="1"/>
  <c r="E71" i="3" s="1"/>
  <c r="G72" i="3"/>
  <c r="F72" i="3" s="1"/>
  <c r="E72" i="3" s="1"/>
  <c r="G73" i="3"/>
  <c r="F73" i="3" s="1"/>
  <c r="E73" i="3" s="1"/>
  <c r="G74" i="3"/>
  <c r="F74" i="3" s="1"/>
  <c r="E74" i="3" s="1"/>
  <c r="G75" i="3"/>
  <c r="F75" i="3" s="1"/>
  <c r="E75" i="3" s="1"/>
  <c r="G76" i="3"/>
  <c r="F76" i="3" s="1"/>
  <c r="E76" i="3" s="1"/>
  <c r="G77" i="3"/>
  <c r="F77" i="3" s="1"/>
  <c r="E77" i="3" s="1"/>
  <c r="G78" i="3"/>
  <c r="F78" i="3" s="1"/>
  <c r="E78" i="3" s="1"/>
  <c r="G79" i="3"/>
  <c r="F79" i="3" s="1"/>
  <c r="E79" i="3" s="1"/>
  <c r="G80" i="3"/>
  <c r="F80" i="3" s="1"/>
  <c r="E80" i="3" s="1"/>
  <c r="G81" i="3"/>
  <c r="F81" i="3" s="1"/>
  <c r="E81" i="3" s="1"/>
  <c r="G82" i="3"/>
  <c r="F82" i="3" s="1"/>
  <c r="E82" i="3" s="1"/>
  <c r="G83" i="3"/>
  <c r="F83" i="3" s="1"/>
  <c r="E83" i="3" s="1"/>
  <c r="G84" i="3"/>
  <c r="F84" i="3" s="1"/>
  <c r="E84" i="3" s="1"/>
  <c r="G85" i="3"/>
  <c r="F85" i="3" s="1"/>
  <c r="E85" i="3" s="1"/>
  <c r="G86" i="3"/>
  <c r="F86" i="3" s="1"/>
  <c r="E86" i="3" s="1"/>
  <c r="G87" i="3"/>
  <c r="F87" i="3" s="1"/>
  <c r="E87" i="3" s="1"/>
  <c r="G88" i="3"/>
  <c r="F88" i="3" s="1"/>
  <c r="E88" i="3" s="1"/>
  <c r="G89" i="3"/>
  <c r="F89" i="3" s="1"/>
  <c r="E89" i="3" s="1"/>
  <c r="G90" i="3"/>
  <c r="F90" i="3" s="1"/>
  <c r="E90" i="3" s="1"/>
  <c r="G91" i="3"/>
  <c r="F91" i="3" s="1"/>
  <c r="E91" i="3" s="1"/>
  <c r="G92" i="3"/>
  <c r="F92" i="3" s="1"/>
  <c r="E92" i="3" s="1"/>
  <c r="G93" i="3"/>
  <c r="F93" i="3" s="1"/>
  <c r="E93" i="3" s="1"/>
  <c r="G94" i="3"/>
  <c r="F94" i="3" s="1"/>
  <c r="E94" i="3" s="1"/>
  <c r="G95" i="3"/>
  <c r="F95" i="3" s="1"/>
  <c r="E95" i="3" s="1"/>
  <c r="G96" i="3"/>
  <c r="F96" i="3" s="1"/>
  <c r="E96" i="3" s="1"/>
  <c r="G97" i="3"/>
  <c r="F97" i="3" s="1"/>
  <c r="E97" i="3" s="1"/>
  <c r="G98" i="3"/>
  <c r="F98" i="3" s="1"/>
  <c r="E98" i="3" s="1"/>
  <c r="G99" i="3"/>
  <c r="F99" i="3" s="1"/>
  <c r="E99" i="3" s="1"/>
  <c r="G100" i="3"/>
  <c r="F100" i="3" s="1"/>
  <c r="E100" i="3" s="1"/>
  <c r="G101" i="3"/>
  <c r="F101" i="3" s="1"/>
  <c r="E101" i="3" s="1"/>
  <c r="G102" i="3"/>
  <c r="F102" i="3" s="1"/>
  <c r="E102" i="3" s="1"/>
  <c r="G103" i="3"/>
  <c r="F103" i="3" s="1"/>
  <c r="E103" i="3" s="1"/>
  <c r="G104" i="3"/>
  <c r="F104" i="3" s="1"/>
  <c r="E104" i="3" s="1"/>
  <c r="G105" i="3"/>
  <c r="F105" i="3" s="1"/>
  <c r="E105" i="3" s="1"/>
  <c r="G106" i="3"/>
  <c r="F106" i="3" s="1"/>
  <c r="E106" i="3" s="1"/>
  <c r="G107" i="3"/>
  <c r="F107" i="3" s="1"/>
  <c r="E107" i="3" s="1"/>
  <c r="G108" i="3"/>
  <c r="F108" i="3" s="1"/>
  <c r="E108" i="3" s="1"/>
  <c r="G109" i="3"/>
  <c r="F109" i="3" s="1"/>
  <c r="E109" i="3" s="1"/>
  <c r="G110" i="3"/>
  <c r="F110" i="3" s="1"/>
  <c r="E110" i="3" s="1"/>
  <c r="G111" i="3"/>
  <c r="F111" i="3" s="1"/>
  <c r="E111" i="3" s="1"/>
  <c r="G112" i="3"/>
  <c r="F112" i="3" s="1"/>
  <c r="E112" i="3" s="1"/>
  <c r="G113" i="3"/>
  <c r="F113" i="3" s="1"/>
  <c r="E113" i="3" s="1"/>
  <c r="G114" i="3"/>
  <c r="F114" i="3" s="1"/>
  <c r="E114" i="3" s="1"/>
  <c r="G115" i="3"/>
  <c r="F115" i="3" s="1"/>
  <c r="E115" i="3" s="1"/>
  <c r="G116" i="3"/>
  <c r="F116" i="3" s="1"/>
  <c r="E116" i="3" s="1"/>
  <c r="G117" i="3"/>
  <c r="F117" i="3" s="1"/>
  <c r="E117" i="3" s="1"/>
  <c r="G118" i="3"/>
  <c r="F118" i="3" s="1"/>
  <c r="E118" i="3" s="1"/>
  <c r="G119" i="3"/>
  <c r="F119" i="3" s="1"/>
  <c r="E119" i="3" s="1"/>
  <c r="G120" i="3"/>
  <c r="F120" i="3" s="1"/>
  <c r="E120" i="3" s="1"/>
  <c r="G121" i="3"/>
  <c r="F121" i="3" s="1"/>
  <c r="E121" i="3" s="1"/>
  <c r="G122" i="3"/>
  <c r="F122" i="3" s="1"/>
  <c r="E122" i="3" s="1"/>
  <c r="G123" i="3"/>
  <c r="F123" i="3" s="1"/>
  <c r="E123" i="3" s="1"/>
  <c r="G124" i="3"/>
  <c r="F124" i="3" s="1"/>
  <c r="E124" i="3" s="1"/>
  <c r="G125" i="3"/>
  <c r="F125" i="3" s="1"/>
  <c r="E125" i="3" s="1"/>
  <c r="G126" i="3"/>
  <c r="F126" i="3" s="1"/>
  <c r="E126" i="3" s="1"/>
  <c r="G127" i="3"/>
  <c r="F127" i="3" s="1"/>
  <c r="E127" i="3" s="1"/>
  <c r="G128" i="3"/>
  <c r="F128" i="3" s="1"/>
  <c r="E128" i="3" s="1"/>
  <c r="G129" i="3"/>
  <c r="F129" i="3" s="1"/>
  <c r="E129" i="3" s="1"/>
  <c r="G130" i="3"/>
  <c r="F130" i="3" s="1"/>
  <c r="E130" i="3" s="1"/>
  <c r="G131" i="3"/>
  <c r="F131" i="3" s="1"/>
  <c r="E131" i="3" s="1"/>
  <c r="G132" i="3"/>
  <c r="F132" i="3" s="1"/>
  <c r="E132" i="3" s="1"/>
  <c r="G133" i="3"/>
  <c r="F133" i="3" s="1"/>
  <c r="E133" i="3" s="1"/>
  <c r="G134" i="3"/>
  <c r="F134" i="3" s="1"/>
  <c r="E134" i="3" s="1"/>
  <c r="G135" i="3"/>
  <c r="F135" i="3" s="1"/>
  <c r="E135" i="3" s="1"/>
  <c r="G136" i="3"/>
  <c r="F136" i="3" s="1"/>
  <c r="E136" i="3" s="1"/>
  <c r="G137" i="3"/>
  <c r="F137" i="3" s="1"/>
  <c r="E137" i="3" s="1"/>
  <c r="G138" i="3"/>
  <c r="F138" i="3" s="1"/>
  <c r="E138" i="3" s="1"/>
  <c r="G139" i="3"/>
  <c r="F139" i="3" s="1"/>
  <c r="E139" i="3" s="1"/>
  <c r="G140" i="3"/>
  <c r="F140" i="3" s="1"/>
  <c r="E140" i="3" s="1"/>
  <c r="G141" i="3"/>
  <c r="F141" i="3" s="1"/>
  <c r="E141" i="3" s="1"/>
  <c r="G142" i="3"/>
  <c r="F142" i="3" s="1"/>
  <c r="E142" i="3" s="1"/>
  <c r="G143" i="3"/>
  <c r="F143" i="3" s="1"/>
  <c r="E143" i="3" s="1"/>
  <c r="G144" i="3"/>
  <c r="F144" i="3" s="1"/>
  <c r="E144" i="3" s="1"/>
  <c r="G145" i="3"/>
  <c r="F145" i="3" s="1"/>
  <c r="E145" i="3" s="1"/>
  <c r="G146" i="3"/>
  <c r="F146" i="3" s="1"/>
  <c r="E146" i="3" s="1"/>
  <c r="G147" i="3"/>
  <c r="F147" i="3" s="1"/>
  <c r="E147" i="3" s="1"/>
  <c r="G148" i="3"/>
  <c r="F148" i="3" s="1"/>
  <c r="E148" i="3" s="1"/>
  <c r="G149" i="3"/>
  <c r="F149" i="3" s="1"/>
  <c r="E149" i="3" s="1"/>
  <c r="G150" i="3"/>
  <c r="F150" i="3" s="1"/>
  <c r="E150" i="3" s="1"/>
  <c r="G151" i="3"/>
  <c r="F151" i="3" s="1"/>
  <c r="E151" i="3" s="1"/>
  <c r="G152" i="3"/>
  <c r="F152" i="3" s="1"/>
  <c r="E152" i="3" s="1"/>
  <c r="G153" i="3"/>
  <c r="F153" i="3" s="1"/>
  <c r="E153" i="3" s="1"/>
  <c r="G154" i="3"/>
  <c r="F154" i="3" s="1"/>
  <c r="E154" i="3" s="1"/>
  <c r="G155" i="3"/>
  <c r="F155" i="3" s="1"/>
  <c r="E155" i="3" s="1"/>
  <c r="G156" i="3"/>
  <c r="F156" i="3" s="1"/>
  <c r="E156" i="3" s="1"/>
  <c r="G157" i="3"/>
  <c r="F157" i="3" s="1"/>
  <c r="E157" i="3" s="1"/>
  <c r="G158" i="3"/>
  <c r="F158" i="3" s="1"/>
  <c r="E158" i="3" s="1"/>
  <c r="G159" i="3"/>
  <c r="F159" i="3" s="1"/>
  <c r="E159" i="3" s="1"/>
  <c r="G160" i="3"/>
  <c r="F160" i="3" s="1"/>
  <c r="E160" i="3" s="1"/>
  <c r="G161" i="3"/>
  <c r="F161" i="3" s="1"/>
  <c r="E161" i="3" s="1"/>
  <c r="G162" i="3"/>
  <c r="F162" i="3" s="1"/>
  <c r="E162" i="3" s="1"/>
  <c r="G163" i="3"/>
  <c r="F163" i="3" s="1"/>
  <c r="E163" i="3" s="1"/>
  <c r="G164" i="3"/>
  <c r="F164" i="3" s="1"/>
  <c r="E164" i="3" s="1"/>
  <c r="G165" i="3"/>
  <c r="F165" i="3" s="1"/>
  <c r="E165" i="3" s="1"/>
  <c r="G166" i="3"/>
  <c r="F166" i="3" s="1"/>
  <c r="E166" i="3" s="1"/>
  <c r="G167" i="3"/>
  <c r="F167" i="3" s="1"/>
  <c r="E167" i="3" s="1"/>
  <c r="G168" i="3"/>
  <c r="F168" i="3" s="1"/>
  <c r="E168" i="3" s="1"/>
  <c r="G169" i="3"/>
  <c r="F169" i="3" s="1"/>
  <c r="E169" i="3" s="1"/>
  <c r="G170" i="3"/>
  <c r="F170" i="3" s="1"/>
  <c r="E170" i="3" s="1"/>
  <c r="G171" i="3"/>
  <c r="F171" i="3" s="1"/>
  <c r="E171" i="3" s="1"/>
  <c r="G172" i="3"/>
  <c r="F172" i="3" s="1"/>
  <c r="E172" i="3" s="1"/>
  <c r="G173" i="3"/>
  <c r="F173" i="3" s="1"/>
  <c r="E173" i="3" s="1"/>
  <c r="G174" i="3"/>
  <c r="F174" i="3" s="1"/>
  <c r="E174" i="3" s="1"/>
  <c r="G175" i="3"/>
  <c r="F175" i="3" s="1"/>
  <c r="E175" i="3" s="1"/>
  <c r="G176" i="3"/>
  <c r="F176" i="3" s="1"/>
  <c r="E176" i="3" s="1"/>
  <c r="G177" i="3"/>
  <c r="F177" i="3" s="1"/>
  <c r="E177" i="3" s="1"/>
  <c r="G178" i="3"/>
  <c r="F178" i="3" s="1"/>
  <c r="E178" i="3" s="1"/>
  <c r="G179" i="3"/>
  <c r="F179" i="3" s="1"/>
  <c r="E179" i="3" s="1"/>
  <c r="G180" i="3"/>
  <c r="F180" i="3" s="1"/>
  <c r="E180" i="3" s="1"/>
  <c r="G181" i="3"/>
  <c r="F181" i="3" s="1"/>
  <c r="E181" i="3" s="1"/>
  <c r="G182" i="3"/>
  <c r="F182" i="3" s="1"/>
  <c r="E182" i="3" s="1"/>
  <c r="G183" i="3"/>
  <c r="F183" i="3" s="1"/>
  <c r="E183" i="3" s="1"/>
  <c r="G184" i="3"/>
  <c r="F184" i="3" s="1"/>
  <c r="E184" i="3" s="1"/>
  <c r="G185" i="3"/>
  <c r="F185" i="3" s="1"/>
  <c r="E185" i="3" s="1"/>
  <c r="G186" i="3"/>
  <c r="F186" i="3" s="1"/>
  <c r="E186" i="3" s="1"/>
  <c r="G187" i="3"/>
  <c r="F187" i="3" s="1"/>
  <c r="E187" i="3" s="1"/>
  <c r="G188" i="3"/>
  <c r="F188" i="3" s="1"/>
  <c r="E188" i="3" s="1"/>
  <c r="G189" i="3"/>
  <c r="F189" i="3" s="1"/>
  <c r="E189" i="3" s="1"/>
  <c r="G190" i="3"/>
  <c r="F190" i="3" s="1"/>
  <c r="E190" i="3" s="1"/>
  <c r="G191" i="3"/>
  <c r="F191" i="3" s="1"/>
  <c r="E191" i="3" s="1"/>
  <c r="G192" i="3"/>
  <c r="F192" i="3" s="1"/>
  <c r="E192" i="3" s="1"/>
  <c r="G193" i="3"/>
  <c r="F193" i="3" s="1"/>
  <c r="E193" i="3" s="1"/>
  <c r="G194" i="3"/>
  <c r="F194" i="3" s="1"/>
  <c r="E194" i="3" s="1"/>
  <c r="G195" i="3"/>
  <c r="F195" i="3" s="1"/>
  <c r="E195" i="3" s="1"/>
  <c r="G196" i="3"/>
  <c r="F196" i="3" s="1"/>
  <c r="E196" i="3" s="1"/>
  <c r="G197" i="3"/>
  <c r="F197" i="3" s="1"/>
  <c r="E197" i="3" s="1"/>
  <c r="G198" i="3"/>
  <c r="F198" i="3" s="1"/>
  <c r="E198" i="3" s="1"/>
  <c r="G199" i="3"/>
  <c r="F199" i="3" s="1"/>
  <c r="E199" i="3" s="1"/>
  <c r="G200" i="3"/>
  <c r="F200" i="3" s="1"/>
  <c r="E200" i="3" s="1"/>
  <c r="G201" i="3"/>
  <c r="F201" i="3" s="1"/>
  <c r="E201" i="3" s="1"/>
  <c r="G202" i="3"/>
  <c r="F202" i="3" s="1"/>
  <c r="E202" i="3" s="1"/>
  <c r="G203" i="3"/>
  <c r="F203" i="3" s="1"/>
  <c r="E203" i="3" s="1"/>
  <c r="G204" i="3"/>
  <c r="F204" i="3" s="1"/>
  <c r="E204" i="3" s="1"/>
  <c r="G205" i="3"/>
  <c r="F205" i="3" s="1"/>
  <c r="E205" i="3" s="1"/>
  <c r="G206" i="3"/>
  <c r="F206" i="3" s="1"/>
  <c r="E206" i="3" s="1"/>
  <c r="G207" i="3"/>
  <c r="F207" i="3" s="1"/>
  <c r="E207" i="3" s="1"/>
  <c r="G208" i="3"/>
  <c r="F208" i="3" s="1"/>
  <c r="E208" i="3" s="1"/>
  <c r="G209" i="3"/>
  <c r="F209" i="3" s="1"/>
  <c r="E209" i="3" s="1"/>
  <c r="G210" i="3"/>
  <c r="F210" i="3" s="1"/>
  <c r="E210" i="3" s="1"/>
  <c r="G211" i="3"/>
  <c r="F211" i="3" s="1"/>
  <c r="E211" i="3" s="1"/>
  <c r="G212" i="3"/>
  <c r="F212" i="3" s="1"/>
  <c r="E212" i="3" s="1"/>
  <c r="G213" i="3"/>
  <c r="F213" i="3" s="1"/>
  <c r="E213" i="3" s="1"/>
  <c r="G214" i="3"/>
  <c r="F214" i="3" s="1"/>
  <c r="E214" i="3" s="1"/>
  <c r="G215" i="3"/>
  <c r="F215" i="3" s="1"/>
  <c r="E215" i="3" s="1"/>
  <c r="G216" i="3"/>
  <c r="F216" i="3" s="1"/>
  <c r="E216" i="3" s="1"/>
  <c r="G217" i="3"/>
  <c r="F217" i="3" s="1"/>
  <c r="E217" i="3" s="1"/>
  <c r="G218" i="3"/>
  <c r="F218" i="3" s="1"/>
  <c r="E218" i="3" s="1"/>
  <c r="G219" i="3"/>
  <c r="F219" i="3" s="1"/>
  <c r="E219" i="3" s="1"/>
  <c r="G220" i="3"/>
  <c r="F220" i="3" s="1"/>
  <c r="E220" i="3" s="1"/>
  <c r="G221" i="3"/>
  <c r="F221" i="3" s="1"/>
  <c r="E221" i="3" s="1"/>
  <c r="G222" i="3"/>
  <c r="F222" i="3" s="1"/>
  <c r="E222" i="3" s="1"/>
  <c r="G223" i="3"/>
  <c r="F223" i="3" s="1"/>
  <c r="E223" i="3" s="1"/>
  <c r="G224" i="3"/>
  <c r="F224" i="3" s="1"/>
  <c r="E224" i="3" s="1"/>
  <c r="G225" i="3"/>
  <c r="F225" i="3" s="1"/>
  <c r="E225" i="3" s="1"/>
  <c r="G226" i="3"/>
  <c r="F226" i="3" s="1"/>
  <c r="E226" i="3" s="1"/>
  <c r="G227" i="3"/>
  <c r="F227" i="3" s="1"/>
  <c r="E227" i="3" s="1"/>
  <c r="G228" i="3"/>
  <c r="F228" i="3" s="1"/>
  <c r="E228" i="3" s="1"/>
  <c r="G229" i="3"/>
  <c r="F229" i="3" s="1"/>
  <c r="E229" i="3" s="1"/>
  <c r="G230" i="3"/>
  <c r="F230" i="3" s="1"/>
  <c r="E230" i="3" s="1"/>
  <c r="G231" i="3"/>
  <c r="F231" i="3" s="1"/>
  <c r="E231" i="3" s="1"/>
  <c r="G232" i="3"/>
  <c r="F232" i="3" s="1"/>
  <c r="E232" i="3" s="1"/>
  <c r="G233" i="3"/>
  <c r="F233" i="3" s="1"/>
  <c r="E233" i="3" s="1"/>
  <c r="G234" i="3"/>
  <c r="F234" i="3" s="1"/>
  <c r="E234" i="3" s="1"/>
  <c r="G235" i="3"/>
  <c r="F235" i="3" s="1"/>
  <c r="E235" i="3" s="1"/>
  <c r="G236" i="3"/>
  <c r="F236" i="3" s="1"/>
  <c r="E236" i="3" s="1"/>
  <c r="G237" i="3"/>
  <c r="F237" i="3" s="1"/>
  <c r="E237" i="3" s="1"/>
  <c r="G238" i="3"/>
  <c r="F238" i="3" s="1"/>
  <c r="E238" i="3" s="1"/>
  <c r="G239" i="3"/>
  <c r="F239" i="3" s="1"/>
  <c r="E239" i="3" s="1"/>
  <c r="G240" i="3"/>
  <c r="F240" i="3" s="1"/>
  <c r="E240" i="3" s="1"/>
  <c r="G241" i="3"/>
  <c r="F241" i="3" s="1"/>
  <c r="E241" i="3" s="1"/>
  <c r="G242" i="3"/>
  <c r="F242" i="3" s="1"/>
  <c r="E242" i="3" s="1"/>
  <c r="G243" i="3"/>
  <c r="F243" i="3" s="1"/>
  <c r="E243" i="3" s="1"/>
  <c r="G244" i="3"/>
  <c r="F244" i="3" s="1"/>
  <c r="E244" i="3" s="1"/>
  <c r="G245" i="3"/>
  <c r="F245" i="3" s="1"/>
  <c r="E245" i="3" s="1"/>
  <c r="G246" i="3"/>
  <c r="F246" i="3" s="1"/>
  <c r="E246" i="3" s="1"/>
  <c r="G247" i="3"/>
  <c r="F247" i="3" s="1"/>
  <c r="E247" i="3" s="1"/>
  <c r="G248" i="3"/>
  <c r="F248" i="3" s="1"/>
  <c r="E248" i="3" s="1"/>
  <c r="G249" i="3"/>
  <c r="F249" i="3" s="1"/>
  <c r="E249" i="3" s="1"/>
  <c r="G250" i="3"/>
  <c r="F250" i="3" s="1"/>
  <c r="E250" i="3" s="1"/>
  <c r="G251" i="3"/>
  <c r="F251" i="3" s="1"/>
  <c r="E251" i="3" s="1"/>
  <c r="G252" i="3"/>
  <c r="F252" i="3" s="1"/>
  <c r="E252" i="3" s="1"/>
  <c r="G253" i="3"/>
  <c r="F253" i="3" s="1"/>
  <c r="E253" i="3" s="1"/>
  <c r="G254" i="3"/>
  <c r="F254" i="3" s="1"/>
  <c r="E254" i="3" s="1"/>
  <c r="G255" i="3"/>
  <c r="F255" i="3" s="1"/>
  <c r="E255" i="3" s="1"/>
  <c r="G256" i="3"/>
  <c r="F256" i="3" s="1"/>
  <c r="E256" i="3" s="1"/>
  <c r="G257" i="3"/>
  <c r="F257" i="3" s="1"/>
  <c r="E257" i="3" s="1"/>
  <c r="G258" i="3"/>
  <c r="F258" i="3" s="1"/>
  <c r="E258" i="3" s="1"/>
  <c r="G259" i="3"/>
  <c r="F259" i="3" s="1"/>
  <c r="E259" i="3" s="1"/>
  <c r="G260" i="3"/>
  <c r="F260" i="3" s="1"/>
  <c r="E260" i="3" s="1"/>
  <c r="G261" i="3"/>
  <c r="F261" i="3" s="1"/>
  <c r="E261" i="3" s="1"/>
  <c r="G262" i="3"/>
  <c r="F262" i="3" s="1"/>
  <c r="E262" i="3" s="1"/>
  <c r="G263" i="3"/>
  <c r="F263" i="3" s="1"/>
  <c r="E263" i="3" s="1"/>
  <c r="G264" i="3"/>
  <c r="F264" i="3" s="1"/>
  <c r="E264" i="3" s="1"/>
  <c r="G265" i="3"/>
  <c r="F265" i="3" s="1"/>
  <c r="E265" i="3" s="1"/>
  <c r="G266" i="3"/>
  <c r="F266" i="3" s="1"/>
  <c r="E266" i="3" s="1"/>
  <c r="G267" i="3"/>
  <c r="F267" i="3" s="1"/>
  <c r="E267" i="3" s="1"/>
  <c r="G268" i="3"/>
  <c r="F268" i="3" s="1"/>
  <c r="E268" i="3" s="1"/>
  <c r="G269" i="3"/>
  <c r="F269" i="3" s="1"/>
  <c r="E269" i="3" s="1"/>
  <c r="G270" i="3"/>
  <c r="F270" i="3" s="1"/>
  <c r="E270" i="3" s="1"/>
  <c r="G271" i="3"/>
  <c r="F271" i="3" s="1"/>
  <c r="E271" i="3" s="1"/>
  <c r="G272" i="3"/>
  <c r="F272" i="3" s="1"/>
  <c r="E272" i="3" s="1"/>
  <c r="G273" i="3"/>
  <c r="F273" i="3" s="1"/>
  <c r="E273" i="3" s="1"/>
  <c r="G274" i="3"/>
  <c r="F274" i="3" s="1"/>
  <c r="E274" i="3" s="1"/>
  <c r="G275" i="3"/>
  <c r="F275" i="3" s="1"/>
  <c r="E275" i="3" s="1"/>
  <c r="G276" i="3"/>
  <c r="F276" i="3" s="1"/>
  <c r="E276" i="3" s="1"/>
  <c r="G277" i="3"/>
  <c r="F277" i="3" s="1"/>
  <c r="E277" i="3" s="1"/>
  <c r="G278" i="3"/>
  <c r="F278" i="3" s="1"/>
  <c r="E278" i="3" s="1"/>
  <c r="G279" i="3"/>
  <c r="F279" i="3" s="1"/>
  <c r="E279" i="3" s="1"/>
  <c r="G280" i="3"/>
  <c r="F280" i="3" s="1"/>
  <c r="E280" i="3" s="1"/>
  <c r="G281" i="3"/>
  <c r="F281" i="3" s="1"/>
  <c r="E281" i="3" s="1"/>
  <c r="G282" i="3"/>
  <c r="F282" i="3" s="1"/>
  <c r="E282" i="3" s="1"/>
  <c r="G283" i="3"/>
  <c r="F283" i="3" s="1"/>
  <c r="E283" i="3" s="1"/>
  <c r="G284" i="3"/>
  <c r="F284" i="3" s="1"/>
  <c r="E284" i="3" s="1"/>
  <c r="G285" i="3"/>
  <c r="F285" i="3" s="1"/>
  <c r="E285" i="3" s="1"/>
  <c r="G286" i="3"/>
  <c r="F286" i="3" s="1"/>
  <c r="E286" i="3" s="1"/>
  <c r="G287" i="3"/>
  <c r="F287" i="3" s="1"/>
  <c r="E287" i="3" s="1"/>
  <c r="G288" i="3"/>
  <c r="F288" i="3" s="1"/>
  <c r="E288" i="3" s="1"/>
  <c r="G289" i="3"/>
  <c r="F289" i="3" s="1"/>
  <c r="E289" i="3" s="1"/>
  <c r="G290" i="3"/>
  <c r="F290" i="3" s="1"/>
  <c r="E290" i="3" s="1"/>
  <c r="G291" i="3"/>
  <c r="F291" i="3" s="1"/>
  <c r="E291" i="3" s="1"/>
  <c r="G292" i="3"/>
  <c r="F292" i="3" s="1"/>
  <c r="E292" i="3" s="1"/>
  <c r="G293" i="3"/>
  <c r="F293" i="3" s="1"/>
  <c r="E293" i="3" s="1"/>
  <c r="G294" i="3"/>
  <c r="F294" i="3" s="1"/>
  <c r="E294" i="3" s="1"/>
  <c r="G295" i="3"/>
  <c r="F295" i="3" s="1"/>
  <c r="E295" i="3" s="1"/>
  <c r="G296" i="3"/>
  <c r="F296" i="3" s="1"/>
  <c r="E296" i="3" s="1"/>
  <c r="G297" i="3"/>
  <c r="F297" i="3" s="1"/>
  <c r="E297" i="3" s="1"/>
  <c r="G298" i="3"/>
  <c r="F298" i="3" s="1"/>
  <c r="E298" i="3" s="1"/>
  <c r="G299" i="3"/>
  <c r="F299" i="3" s="1"/>
  <c r="E299" i="3" s="1"/>
  <c r="G300" i="3"/>
  <c r="F300" i="3" s="1"/>
  <c r="E300" i="3" s="1"/>
  <c r="G301" i="3"/>
  <c r="F301" i="3" s="1"/>
  <c r="E301" i="3" s="1"/>
  <c r="G302" i="3"/>
  <c r="F302" i="3" s="1"/>
  <c r="E302" i="3" s="1"/>
  <c r="G303" i="3"/>
  <c r="F303" i="3" s="1"/>
  <c r="E303" i="3" s="1"/>
  <c r="G304" i="3"/>
  <c r="F304" i="3" s="1"/>
  <c r="E304" i="3" s="1"/>
  <c r="G305" i="3"/>
  <c r="F305" i="3" s="1"/>
  <c r="E305" i="3" s="1"/>
  <c r="G306" i="3"/>
  <c r="F306" i="3" s="1"/>
  <c r="E306" i="3" s="1"/>
  <c r="G307" i="3"/>
  <c r="F307" i="3" s="1"/>
  <c r="E307" i="3" s="1"/>
  <c r="G308" i="3"/>
  <c r="F308" i="3" s="1"/>
  <c r="E308" i="3" s="1"/>
  <c r="G309" i="3"/>
  <c r="F309" i="3" s="1"/>
  <c r="E309" i="3" s="1"/>
  <c r="G310" i="3"/>
  <c r="F310" i="3" s="1"/>
  <c r="E310" i="3" s="1"/>
  <c r="G311" i="3"/>
  <c r="F311" i="3" s="1"/>
  <c r="E311" i="3" s="1"/>
  <c r="G312" i="3"/>
  <c r="F312" i="3" s="1"/>
  <c r="E312" i="3" s="1"/>
  <c r="G313" i="3"/>
  <c r="F313" i="3" s="1"/>
  <c r="E313" i="3" s="1"/>
  <c r="G314" i="3"/>
  <c r="F314" i="3" s="1"/>
  <c r="E314" i="3" s="1"/>
  <c r="G315" i="3"/>
  <c r="F315" i="3" s="1"/>
  <c r="E315" i="3" s="1"/>
  <c r="G316" i="3"/>
  <c r="F316" i="3" s="1"/>
  <c r="E316" i="3" s="1"/>
  <c r="G317" i="3"/>
  <c r="F317" i="3" s="1"/>
  <c r="E317" i="3" s="1"/>
  <c r="G318" i="3"/>
  <c r="F318" i="3" s="1"/>
  <c r="E318" i="3" s="1"/>
  <c r="G319" i="3"/>
  <c r="F319" i="3" s="1"/>
  <c r="E319" i="3" s="1"/>
  <c r="G320" i="3"/>
  <c r="F320" i="3" s="1"/>
  <c r="E320" i="3" s="1"/>
  <c r="G321" i="3"/>
  <c r="F321" i="3" s="1"/>
  <c r="E321" i="3" s="1"/>
  <c r="G322" i="3"/>
  <c r="F322" i="3" s="1"/>
  <c r="E322" i="3" s="1"/>
  <c r="G323" i="3"/>
  <c r="F323" i="3" s="1"/>
  <c r="E323" i="3" s="1"/>
  <c r="G324" i="3"/>
  <c r="F324" i="3" s="1"/>
  <c r="E324" i="3" s="1"/>
  <c r="G325" i="3"/>
  <c r="F325" i="3" s="1"/>
  <c r="E325" i="3" s="1"/>
  <c r="G326" i="3"/>
  <c r="F326" i="3" s="1"/>
  <c r="E326" i="3" s="1"/>
  <c r="G327" i="3"/>
  <c r="F327" i="3" s="1"/>
  <c r="E327" i="3" s="1"/>
  <c r="G328" i="3"/>
  <c r="F328" i="3" s="1"/>
  <c r="E328" i="3" s="1"/>
  <c r="G329" i="3"/>
  <c r="F329" i="3" s="1"/>
  <c r="E329" i="3" s="1"/>
  <c r="G330" i="3"/>
  <c r="F330" i="3" s="1"/>
  <c r="E330" i="3" s="1"/>
  <c r="G331" i="3"/>
  <c r="F331" i="3" s="1"/>
  <c r="E331" i="3" s="1"/>
  <c r="G332" i="3"/>
  <c r="F332" i="3" s="1"/>
  <c r="E332" i="3" s="1"/>
  <c r="G333" i="3"/>
  <c r="F333" i="3" s="1"/>
  <c r="E333" i="3" s="1"/>
  <c r="G334" i="3"/>
  <c r="F334" i="3" s="1"/>
  <c r="E334" i="3" s="1"/>
  <c r="G335" i="3"/>
  <c r="F335" i="3" s="1"/>
  <c r="E335" i="3" s="1"/>
  <c r="G336" i="3"/>
  <c r="F336" i="3" s="1"/>
  <c r="E336" i="3" s="1"/>
  <c r="G337" i="3"/>
  <c r="F337" i="3" s="1"/>
  <c r="E337" i="3" s="1"/>
  <c r="G338" i="3"/>
  <c r="F338" i="3" s="1"/>
  <c r="E338" i="3" s="1"/>
  <c r="G339" i="3"/>
  <c r="F339" i="3" s="1"/>
  <c r="E339" i="3" s="1"/>
  <c r="G340" i="3"/>
  <c r="F340" i="3" s="1"/>
  <c r="E340" i="3" s="1"/>
  <c r="G341" i="3"/>
  <c r="F341" i="3" s="1"/>
  <c r="E341" i="3" s="1"/>
  <c r="G342" i="3"/>
  <c r="F342" i="3" s="1"/>
  <c r="E342" i="3" s="1"/>
  <c r="G343" i="3"/>
  <c r="F343" i="3" s="1"/>
  <c r="E343" i="3" s="1"/>
  <c r="G344" i="3"/>
  <c r="F344" i="3" s="1"/>
  <c r="E344" i="3" s="1"/>
  <c r="G345" i="3"/>
  <c r="F345" i="3" s="1"/>
  <c r="E345" i="3" s="1"/>
  <c r="G346" i="3"/>
  <c r="F346" i="3" s="1"/>
  <c r="E346" i="3" s="1"/>
  <c r="G347" i="3"/>
  <c r="F347" i="3" s="1"/>
  <c r="E347" i="3" s="1"/>
  <c r="G348" i="3"/>
  <c r="F348" i="3" s="1"/>
  <c r="E348" i="3" s="1"/>
  <c r="G349" i="3"/>
  <c r="F349" i="3" s="1"/>
  <c r="E349" i="3" s="1"/>
  <c r="G350" i="3"/>
  <c r="F350" i="3" s="1"/>
  <c r="E350" i="3" s="1"/>
  <c r="G351" i="3"/>
  <c r="F351" i="3" s="1"/>
  <c r="E351" i="3" s="1"/>
  <c r="G352" i="3"/>
  <c r="F352" i="3" s="1"/>
  <c r="E352" i="3" s="1"/>
  <c r="G353" i="3"/>
  <c r="F353" i="3" s="1"/>
  <c r="E353" i="3" s="1"/>
  <c r="G354" i="3"/>
  <c r="F354" i="3" s="1"/>
  <c r="E354" i="3" s="1"/>
  <c r="G355" i="3"/>
  <c r="F355" i="3" s="1"/>
  <c r="E355" i="3" s="1"/>
  <c r="G356" i="3"/>
  <c r="F356" i="3" s="1"/>
  <c r="E356" i="3" s="1"/>
  <c r="G357" i="3"/>
  <c r="F357" i="3" s="1"/>
  <c r="E357" i="3" s="1"/>
  <c r="G358" i="3"/>
  <c r="F358" i="3" s="1"/>
  <c r="E358" i="3" s="1"/>
  <c r="G359" i="3"/>
  <c r="F359" i="3" s="1"/>
  <c r="E359" i="3" s="1"/>
  <c r="G360" i="3"/>
  <c r="F360" i="3" s="1"/>
  <c r="E360" i="3" s="1"/>
  <c r="G361" i="3"/>
  <c r="F361" i="3" s="1"/>
  <c r="E361" i="3" s="1"/>
  <c r="G362" i="3"/>
  <c r="F362" i="3" s="1"/>
  <c r="E362" i="3" s="1"/>
  <c r="G363" i="3"/>
  <c r="F363" i="3" s="1"/>
  <c r="E363" i="3" s="1"/>
  <c r="G364" i="3"/>
  <c r="F364" i="3" s="1"/>
  <c r="E364" i="3" s="1"/>
  <c r="G365" i="3"/>
  <c r="F365" i="3" s="1"/>
  <c r="E365" i="3" s="1"/>
  <c r="G366" i="3"/>
  <c r="F366" i="3" s="1"/>
  <c r="E366" i="3" s="1"/>
  <c r="G367" i="3"/>
  <c r="F367" i="3" s="1"/>
  <c r="E367" i="3" s="1"/>
  <c r="G368" i="3"/>
  <c r="F368" i="3" s="1"/>
  <c r="E368" i="3" s="1"/>
  <c r="G369" i="3"/>
  <c r="F369" i="3" s="1"/>
  <c r="E369" i="3" s="1"/>
  <c r="G370" i="3"/>
  <c r="F370" i="3" s="1"/>
  <c r="E370" i="3" s="1"/>
  <c r="G371" i="3"/>
  <c r="F371" i="3" s="1"/>
  <c r="E371" i="3" s="1"/>
  <c r="G372" i="3"/>
  <c r="F372" i="3" s="1"/>
  <c r="E372" i="3" s="1"/>
  <c r="G373" i="3"/>
  <c r="F373" i="3" s="1"/>
  <c r="E373" i="3" s="1"/>
  <c r="G374" i="3"/>
  <c r="F374" i="3" s="1"/>
  <c r="E374" i="3" s="1"/>
  <c r="G375" i="3"/>
  <c r="F375" i="3" s="1"/>
  <c r="E375" i="3" s="1"/>
  <c r="G376" i="3"/>
  <c r="F376" i="3" s="1"/>
  <c r="E376" i="3" s="1"/>
  <c r="G377" i="3"/>
  <c r="F377" i="3" s="1"/>
  <c r="E377" i="3" s="1"/>
  <c r="G378" i="3"/>
  <c r="F378" i="3" s="1"/>
  <c r="E378" i="3" s="1"/>
  <c r="G379" i="3"/>
  <c r="F379" i="3" s="1"/>
  <c r="E379" i="3" s="1"/>
  <c r="G380" i="3"/>
  <c r="F380" i="3" s="1"/>
  <c r="E380" i="3" s="1"/>
  <c r="G381" i="3"/>
  <c r="F381" i="3" s="1"/>
  <c r="E381" i="3" s="1"/>
  <c r="G382" i="3"/>
  <c r="F382" i="3" s="1"/>
  <c r="E382" i="3" s="1"/>
  <c r="G383" i="3"/>
  <c r="F383" i="3" s="1"/>
  <c r="E383" i="3" s="1"/>
  <c r="G384" i="3"/>
  <c r="F384" i="3" s="1"/>
  <c r="E384" i="3" s="1"/>
  <c r="G385" i="3"/>
  <c r="F385" i="3" s="1"/>
  <c r="E385" i="3" s="1"/>
  <c r="G386" i="3"/>
  <c r="F386" i="3" s="1"/>
  <c r="E386" i="3" s="1"/>
  <c r="G387" i="3"/>
  <c r="F387" i="3" s="1"/>
  <c r="E387" i="3" s="1"/>
  <c r="G388" i="3"/>
  <c r="F388" i="3" s="1"/>
  <c r="E388" i="3" s="1"/>
  <c r="G389" i="3"/>
  <c r="F389" i="3" s="1"/>
  <c r="E389" i="3" s="1"/>
  <c r="G390" i="3"/>
  <c r="F390" i="3" s="1"/>
  <c r="E390" i="3" s="1"/>
  <c r="G391" i="3"/>
  <c r="F391" i="3" s="1"/>
  <c r="E391" i="3" s="1"/>
  <c r="G392" i="3"/>
  <c r="F392" i="3" s="1"/>
  <c r="E392" i="3" s="1"/>
  <c r="G393" i="3"/>
  <c r="F393" i="3" s="1"/>
  <c r="E393" i="3" s="1"/>
  <c r="G394" i="3"/>
  <c r="F394" i="3" s="1"/>
  <c r="E394" i="3" s="1"/>
  <c r="G395" i="3"/>
  <c r="F395" i="3" s="1"/>
  <c r="E395" i="3" s="1"/>
  <c r="G396" i="3"/>
  <c r="F396" i="3" s="1"/>
  <c r="E396" i="3" s="1"/>
  <c r="G397" i="3"/>
  <c r="F397" i="3" s="1"/>
  <c r="E397" i="3" s="1"/>
  <c r="G398" i="3"/>
  <c r="F398" i="3" s="1"/>
  <c r="E398" i="3" s="1"/>
  <c r="G399" i="3"/>
  <c r="F399" i="3" s="1"/>
  <c r="E399" i="3" s="1"/>
  <c r="G400" i="3"/>
  <c r="F400" i="3" s="1"/>
  <c r="E400" i="3" s="1"/>
  <c r="G401" i="3"/>
  <c r="F401" i="3" s="1"/>
  <c r="E401" i="3" s="1"/>
  <c r="G402" i="3"/>
  <c r="F402" i="3" s="1"/>
  <c r="E402" i="3" s="1"/>
  <c r="G403" i="3"/>
  <c r="F403" i="3" s="1"/>
  <c r="E403" i="3" s="1"/>
  <c r="G404" i="3"/>
  <c r="F404" i="3" s="1"/>
  <c r="E404" i="3" s="1"/>
  <c r="G405" i="3"/>
  <c r="F405" i="3" s="1"/>
  <c r="E405" i="3" s="1"/>
  <c r="G406" i="3"/>
  <c r="F406" i="3" s="1"/>
  <c r="E406" i="3" s="1"/>
  <c r="G407" i="3"/>
  <c r="F407" i="3" s="1"/>
  <c r="E407" i="3" s="1"/>
  <c r="G408" i="3"/>
  <c r="F408" i="3" s="1"/>
  <c r="E408" i="3" s="1"/>
  <c r="G409" i="3"/>
  <c r="F409" i="3" s="1"/>
  <c r="E409" i="3" s="1"/>
  <c r="G410" i="3"/>
  <c r="F410" i="3" s="1"/>
  <c r="E410" i="3" s="1"/>
  <c r="G411" i="3"/>
  <c r="F411" i="3" s="1"/>
  <c r="E411" i="3" s="1"/>
  <c r="G412" i="3"/>
  <c r="F412" i="3" s="1"/>
  <c r="E412" i="3" s="1"/>
  <c r="G413" i="3"/>
  <c r="F413" i="3" s="1"/>
  <c r="E413" i="3" s="1"/>
  <c r="G414" i="3"/>
  <c r="F414" i="3" s="1"/>
  <c r="E414" i="3" s="1"/>
  <c r="G415" i="3"/>
  <c r="F415" i="3" s="1"/>
  <c r="E415" i="3" s="1"/>
  <c r="G416" i="3"/>
  <c r="F416" i="3" s="1"/>
  <c r="E416" i="3" s="1"/>
  <c r="G417" i="3"/>
  <c r="F417" i="3" s="1"/>
  <c r="E417" i="3" s="1"/>
  <c r="G418" i="3"/>
  <c r="F418" i="3" s="1"/>
  <c r="E418" i="3" s="1"/>
  <c r="G419" i="3"/>
  <c r="F419" i="3" s="1"/>
  <c r="E419" i="3" s="1"/>
  <c r="G420" i="3"/>
  <c r="F420" i="3" s="1"/>
  <c r="E420" i="3" s="1"/>
  <c r="G421" i="3"/>
  <c r="F421" i="3" s="1"/>
  <c r="E421" i="3" s="1"/>
  <c r="G422" i="3"/>
  <c r="F422" i="3" s="1"/>
  <c r="E422" i="3" s="1"/>
  <c r="G423" i="3"/>
  <c r="F423" i="3" s="1"/>
  <c r="E423" i="3" s="1"/>
  <c r="G424" i="3"/>
  <c r="F424" i="3" s="1"/>
  <c r="E424" i="3" s="1"/>
  <c r="G425" i="3"/>
  <c r="F425" i="3" s="1"/>
  <c r="E425" i="3" s="1"/>
  <c r="G426" i="3"/>
  <c r="F426" i="3" s="1"/>
  <c r="E426" i="3" s="1"/>
  <c r="G427" i="3"/>
  <c r="F427" i="3" s="1"/>
  <c r="E427" i="3" s="1"/>
  <c r="G428" i="3"/>
  <c r="F428" i="3" s="1"/>
  <c r="E428" i="3" s="1"/>
  <c r="G429" i="3"/>
  <c r="F429" i="3" s="1"/>
  <c r="E429" i="3" s="1"/>
  <c r="G430" i="3"/>
  <c r="F430" i="3" s="1"/>
  <c r="E430" i="3" s="1"/>
  <c r="G431" i="3"/>
  <c r="F431" i="3" s="1"/>
  <c r="E431" i="3" s="1"/>
  <c r="G432" i="3"/>
  <c r="F432" i="3" s="1"/>
  <c r="E432" i="3" s="1"/>
  <c r="G433" i="3"/>
  <c r="F433" i="3" s="1"/>
  <c r="E433" i="3" s="1"/>
  <c r="G434" i="3"/>
  <c r="F434" i="3" s="1"/>
  <c r="E434" i="3" s="1"/>
  <c r="G435" i="3"/>
  <c r="F435" i="3" s="1"/>
  <c r="E435" i="3" s="1"/>
  <c r="G436" i="3"/>
  <c r="F436" i="3" s="1"/>
  <c r="E436" i="3" s="1"/>
  <c r="G437" i="3"/>
  <c r="F437" i="3" s="1"/>
  <c r="E437" i="3" s="1"/>
  <c r="G438" i="3"/>
  <c r="F438" i="3" s="1"/>
  <c r="E438" i="3" s="1"/>
  <c r="G439" i="3"/>
  <c r="F439" i="3" s="1"/>
  <c r="E439" i="3" s="1"/>
  <c r="G440" i="3"/>
  <c r="F440" i="3" s="1"/>
  <c r="E440" i="3" s="1"/>
  <c r="G441" i="3"/>
  <c r="F441" i="3" s="1"/>
  <c r="E441" i="3" s="1"/>
  <c r="G442" i="3"/>
  <c r="F442" i="3" s="1"/>
  <c r="E442" i="3" s="1"/>
  <c r="G443" i="3"/>
  <c r="F443" i="3" s="1"/>
  <c r="E443" i="3" s="1"/>
  <c r="G444" i="3"/>
  <c r="F444" i="3" s="1"/>
  <c r="E444" i="3" s="1"/>
  <c r="G445" i="3"/>
  <c r="F445" i="3" s="1"/>
  <c r="E445" i="3" s="1"/>
  <c r="G446" i="3"/>
  <c r="F446" i="3" s="1"/>
  <c r="E446" i="3" s="1"/>
  <c r="G447" i="3"/>
  <c r="F447" i="3" s="1"/>
  <c r="E447" i="3" s="1"/>
  <c r="G448" i="3"/>
  <c r="F448" i="3" s="1"/>
  <c r="E448" i="3" s="1"/>
  <c r="G449" i="3"/>
  <c r="F449" i="3" s="1"/>
  <c r="E449" i="3" s="1"/>
  <c r="G450" i="3"/>
  <c r="F450" i="3" s="1"/>
  <c r="E450" i="3" s="1"/>
  <c r="G451" i="3"/>
  <c r="F451" i="3" s="1"/>
  <c r="E451" i="3" s="1"/>
  <c r="G452" i="3"/>
  <c r="F452" i="3" s="1"/>
  <c r="E452" i="3" s="1"/>
  <c r="G453" i="3"/>
  <c r="F453" i="3" s="1"/>
  <c r="E453" i="3" s="1"/>
  <c r="G454" i="3"/>
  <c r="F454" i="3" s="1"/>
  <c r="E454" i="3" s="1"/>
  <c r="G455" i="3"/>
  <c r="F455" i="3" s="1"/>
  <c r="E455" i="3" s="1"/>
  <c r="G456" i="3"/>
  <c r="F456" i="3" s="1"/>
  <c r="E456" i="3" s="1"/>
  <c r="G457" i="3"/>
  <c r="F457" i="3" s="1"/>
  <c r="E457" i="3" s="1"/>
  <c r="G458" i="3"/>
  <c r="F458" i="3" s="1"/>
  <c r="E458" i="3" s="1"/>
  <c r="G459" i="3"/>
  <c r="F459" i="3" s="1"/>
  <c r="E459" i="3" s="1"/>
  <c r="G460" i="3"/>
  <c r="F460" i="3" s="1"/>
  <c r="E460" i="3" s="1"/>
  <c r="G461" i="3"/>
  <c r="F461" i="3" s="1"/>
  <c r="E461" i="3" s="1"/>
  <c r="G462" i="3"/>
  <c r="F462" i="3" s="1"/>
  <c r="E462" i="3" s="1"/>
  <c r="G463" i="3"/>
  <c r="F463" i="3" s="1"/>
  <c r="E463" i="3" s="1"/>
  <c r="G464" i="3"/>
  <c r="F464" i="3" s="1"/>
  <c r="E464" i="3" s="1"/>
  <c r="G465" i="3"/>
  <c r="F465" i="3" s="1"/>
  <c r="E465" i="3" s="1"/>
  <c r="G466" i="3"/>
  <c r="F466" i="3" s="1"/>
  <c r="E466" i="3" s="1"/>
  <c r="G467" i="3"/>
  <c r="F467" i="3" s="1"/>
  <c r="E467" i="3" s="1"/>
  <c r="G468" i="3"/>
  <c r="F468" i="3" s="1"/>
  <c r="E468" i="3" s="1"/>
  <c r="G469" i="3"/>
  <c r="F469" i="3" s="1"/>
  <c r="E469" i="3" s="1"/>
  <c r="G470" i="3"/>
  <c r="F470" i="3" s="1"/>
  <c r="E470" i="3" s="1"/>
  <c r="G471" i="3"/>
  <c r="F471" i="3" s="1"/>
  <c r="E471" i="3" s="1"/>
  <c r="G472" i="3"/>
  <c r="F472" i="3" s="1"/>
  <c r="E472" i="3" s="1"/>
  <c r="G473" i="3"/>
  <c r="F473" i="3" s="1"/>
  <c r="E473" i="3" s="1"/>
  <c r="G474" i="3"/>
  <c r="F474" i="3" s="1"/>
  <c r="E474" i="3" s="1"/>
  <c r="G475" i="3"/>
  <c r="F475" i="3" s="1"/>
  <c r="E475" i="3" s="1"/>
  <c r="G476" i="3"/>
  <c r="F476" i="3" s="1"/>
  <c r="E476" i="3" s="1"/>
  <c r="G477" i="3"/>
  <c r="F477" i="3" s="1"/>
  <c r="E477" i="3" s="1"/>
  <c r="G478" i="3"/>
  <c r="F478" i="3" s="1"/>
  <c r="E478" i="3" s="1"/>
  <c r="G479" i="3"/>
  <c r="F479" i="3" s="1"/>
  <c r="E479" i="3" s="1"/>
  <c r="G480" i="3"/>
  <c r="F480" i="3" s="1"/>
  <c r="E480" i="3" s="1"/>
  <c r="G481" i="3"/>
  <c r="F481" i="3" s="1"/>
  <c r="E481" i="3" s="1"/>
  <c r="G482" i="3"/>
  <c r="F482" i="3" s="1"/>
  <c r="E482" i="3" s="1"/>
  <c r="G483" i="3"/>
  <c r="F483" i="3" s="1"/>
  <c r="E483" i="3" s="1"/>
  <c r="G484" i="3"/>
  <c r="F484" i="3" s="1"/>
  <c r="E484" i="3" s="1"/>
  <c r="G485" i="3"/>
  <c r="F485" i="3" s="1"/>
  <c r="E485" i="3" s="1"/>
  <c r="G486" i="3"/>
  <c r="F486" i="3" s="1"/>
  <c r="E486" i="3" s="1"/>
  <c r="G487" i="3"/>
  <c r="F487" i="3" s="1"/>
  <c r="E487" i="3" s="1"/>
  <c r="G488" i="3"/>
  <c r="F488" i="3" s="1"/>
  <c r="E488" i="3" s="1"/>
  <c r="G489" i="3"/>
  <c r="F489" i="3" s="1"/>
  <c r="E489" i="3" s="1"/>
  <c r="G490" i="3"/>
  <c r="F490" i="3" s="1"/>
  <c r="E490" i="3" s="1"/>
  <c r="G491" i="3"/>
  <c r="F491" i="3" s="1"/>
  <c r="E491" i="3" s="1"/>
  <c r="G492" i="3"/>
  <c r="F492" i="3" s="1"/>
  <c r="E492" i="3" s="1"/>
  <c r="G493" i="3"/>
  <c r="F493" i="3" s="1"/>
  <c r="E493" i="3" s="1"/>
  <c r="G494" i="3"/>
  <c r="F494" i="3" s="1"/>
  <c r="E494" i="3" s="1"/>
  <c r="G495" i="3"/>
  <c r="F495" i="3" s="1"/>
  <c r="E495" i="3" s="1"/>
  <c r="G496" i="3"/>
  <c r="F496" i="3" s="1"/>
  <c r="E496" i="3" s="1"/>
  <c r="G497" i="3"/>
  <c r="F497" i="3" s="1"/>
  <c r="E497" i="3" s="1"/>
  <c r="G498" i="3"/>
  <c r="F498" i="3" s="1"/>
  <c r="E498" i="3" s="1"/>
  <c r="G499" i="3"/>
  <c r="F499" i="3" s="1"/>
  <c r="E499" i="3" s="1"/>
  <c r="G500" i="3"/>
  <c r="F500" i="3" s="1"/>
  <c r="E500" i="3" s="1"/>
  <c r="G501" i="3"/>
  <c r="F501" i="3" s="1"/>
  <c r="E501" i="3" s="1"/>
  <c r="G502" i="3"/>
  <c r="F502" i="3" s="1"/>
  <c r="E502" i="3" s="1"/>
  <c r="G503" i="3"/>
  <c r="F503" i="3" s="1"/>
  <c r="E503" i="3" s="1"/>
  <c r="G504" i="3"/>
  <c r="F504" i="3" s="1"/>
  <c r="E504" i="3" s="1"/>
  <c r="G505" i="3"/>
  <c r="F505" i="3" s="1"/>
  <c r="E505" i="3" s="1"/>
  <c r="G506" i="3"/>
  <c r="F506" i="3" s="1"/>
  <c r="E506" i="3" s="1"/>
  <c r="G507" i="3"/>
  <c r="F507" i="3" s="1"/>
  <c r="E507" i="3" s="1"/>
  <c r="G508" i="3"/>
  <c r="F508" i="3" s="1"/>
  <c r="E508" i="3" s="1"/>
  <c r="G509" i="3"/>
  <c r="F509" i="3" s="1"/>
  <c r="E509" i="3" s="1"/>
  <c r="G510" i="3"/>
  <c r="F510" i="3" s="1"/>
  <c r="E510" i="3" s="1"/>
  <c r="G511" i="3"/>
  <c r="F511" i="3" s="1"/>
  <c r="E511" i="3" s="1"/>
  <c r="G512" i="3"/>
  <c r="F512" i="3" s="1"/>
  <c r="E512" i="3" s="1"/>
  <c r="G513" i="3"/>
  <c r="F513" i="3" s="1"/>
  <c r="E513" i="3" s="1"/>
  <c r="G514" i="3"/>
  <c r="F514" i="3" s="1"/>
  <c r="E514" i="3" s="1"/>
  <c r="G515" i="3"/>
  <c r="F515" i="3" s="1"/>
  <c r="E515" i="3" s="1"/>
  <c r="G516" i="3"/>
  <c r="F516" i="3" s="1"/>
  <c r="E516" i="3" s="1"/>
  <c r="G517" i="3"/>
  <c r="F517" i="3" s="1"/>
  <c r="E517" i="3" s="1"/>
  <c r="G518" i="3"/>
  <c r="F518" i="3" s="1"/>
  <c r="E518" i="3" s="1"/>
  <c r="G519" i="3"/>
  <c r="F519" i="3" s="1"/>
  <c r="E519" i="3" s="1"/>
  <c r="G520" i="3"/>
  <c r="F520" i="3" s="1"/>
  <c r="E520" i="3" s="1"/>
  <c r="G521" i="3"/>
  <c r="F521" i="3" s="1"/>
  <c r="E521" i="3" s="1"/>
  <c r="G522" i="3"/>
  <c r="F522" i="3" s="1"/>
  <c r="E522" i="3" s="1"/>
  <c r="G523" i="3"/>
  <c r="F523" i="3" s="1"/>
  <c r="E523" i="3" s="1"/>
  <c r="G524" i="3"/>
  <c r="F524" i="3" s="1"/>
  <c r="E524" i="3" s="1"/>
  <c r="G525" i="3"/>
  <c r="F525" i="3" s="1"/>
  <c r="E525" i="3" s="1"/>
  <c r="G526" i="3"/>
  <c r="F526" i="3" s="1"/>
  <c r="E526" i="3" s="1"/>
  <c r="G527" i="3"/>
  <c r="F527" i="3" s="1"/>
  <c r="E527" i="3" s="1"/>
  <c r="G528" i="3"/>
  <c r="F528" i="3" s="1"/>
  <c r="E528" i="3" s="1"/>
  <c r="G529" i="3"/>
  <c r="F529" i="3" s="1"/>
  <c r="E529" i="3" s="1"/>
  <c r="G530" i="3"/>
  <c r="F530" i="3" s="1"/>
  <c r="E530" i="3" s="1"/>
  <c r="G531" i="3"/>
  <c r="F531" i="3" s="1"/>
  <c r="E531" i="3" s="1"/>
  <c r="G532" i="3"/>
  <c r="F532" i="3" s="1"/>
  <c r="E532" i="3" s="1"/>
  <c r="G533" i="3"/>
  <c r="F533" i="3" s="1"/>
  <c r="E533" i="3" s="1"/>
  <c r="G534" i="3"/>
  <c r="F534" i="3" s="1"/>
  <c r="E534" i="3" s="1"/>
  <c r="G535" i="3"/>
  <c r="F535" i="3" s="1"/>
  <c r="E535" i="3" s="1"/>
  <c r="G536" i="3"/>
  <c r="F536" i="3" s="1"/>
  <c r="E536" i="3" s="1"/>
  <c r="G537" i="3"/>
  <c r="F537" i="3" s="1"/>
  <c r="E537" i="3" s="1"/>
  <c r="G538" i="3"/>
  <c r="F538" i="3" s="1"/>
  <c r="E538" i="3" s="1"/>
  <c r="G539" i="3"/>
  <c r="F539" i="3" s="1"/>
  <c r="E539" i="3" s="1"/>
  <c r="G540" i="3"/>
  <c r="F540" i="3" s="1"/>
  <c r="E540" i="3" s="1"/>
  <c r="G541" i="3"/>
  <c r="F541" i="3" s="1"/>
  <c r="E541" i="3" s="1"/>
  <c r="G542" i="3"/>
  <c r="F542" i="3" s="1"/>
  <c r="E542" i="3" s="1"/>
  <c r="G543" i="3"/>
  <c r="F543" i="3" s="1"/>
  <c r="E543" i="3" s="1"/>
  <c r="G544" i="3"/>
  <c r="F544" i="3" s="1"/>
  <c r="E544" i="3" s="1"/>
  <c r="G545" i="3"/>
  <c r="F545" i="3" s="1"/>
  <c r="E545" i="3" s="1"/>
  <c r="G546" i="3"/>
  <c r="F546" i="3" s="1"/>
  <c r="E546" i="3" s="1"/>
  <c r="G547" i="3"/>
  <c r="F547" i="3" s="1"/>
  <c r="E547" i="3" s="1"/>
  <c r="G548" i="3"/>
  <c r="F548" i="3" s="1"/>
  <c r="E548" i="3" s="1"/>
  <c r="G549" i="3"/>
  <c r="F549" i="3" s="1"/>
  <c r="E549" i="3" s="1"/>
  <c r="G550" i="3"/>
  <c r="F550" i="3" s="1"/>
  <c r="E550" i="3" s="1"/>
  <c r="G551" i="3"/>
  <c r="F551" i="3" s="1"/>
  <c r="E551" i="3" s="1"/>
  <c r="G552" i="3"/>
  <c r="F552" i="3" s="1"/>
  <c r="E552" i="3" s="1"/>
  <c r="G553" i="3"/>
  <c r="F553" i="3" s="1"/>
  <c r="E553" i="3" s="1"/>
  <c r="G554" i="3"/>
  <c r="F554" i="3" s="1"/>
  <c r="E554" i="3" s="1"/>
  <c r="G555" i="3"/>
  <c r="F555" i="3" s="1"/>
  <c r="E555" i="3" s="1"/>
  <c r="G556" i="3"/>
  <c r="F556" i="3" s="1"/>
  <c r="E556" i="3" s="1"/>
  <c r="G557" i="3"/>
  <c r="F557" i="3" s="1"/>
  <c r="E557" i="3" s="1"/>
  <c r="G558" i="3"/>
  <c r="F558" i="3" s="1"/>
  <c r="E558" i="3" s="1"/>
  <c r="G559" i="3"/>
  <c r="F559" i="3" s="1"/>
  <c r="E559" i="3" s="1"/>
  <c r="G560" i="3"/>
  <c r="F560" i="3" s="1"/>
  <c r="E560" i="3" s="1"/>
  <c r="G561" i="3"/>
  <c r="F561" i="3" s="1"/>
  <c r="E561" i="3" s="1"/>
  <c r="G562" i="3"/>
  <c r="F562" i="3" s="1"/>
  <c r="E562" i="3" s="1"/>
  <c r="G563" i="3"/>
  <c r="F563" i="3" s="1"/>
  <c r="E563" i="3" s="1"/>
  <c r="G564" i="3"/>
  <c r="F564" i="3" s="1"/>
  <c r="E564" i="3" s="1"/>
  <c r="G565" i="3"/>
  <c r="F565" i="3" s="1"/>
  <c r="E565" i="3" s="1"/>
  <c r="G566" i="3"/>
  <c r="F566" i="3" s="1"/>
  <c r="E566" i="3" s="1"/>
  <c r="G567" i="3"/>
  <c r="F567" i="3" s="1"/>
  <c r="E567" i="3" s="1"/>
  <c r="G568" i="3"/>
  <c r="F568" i="3" s="1"/>
  <c r="E568" i="3" s="1"/>
  <c r="G569" i="3"/>
  <c r="F569" i="3" s="1"/>
  <c r="E569" i="3" s="1"/>
  <c r="G570" i="3"/>
  <c r="F570" i="3" s="1"/>
  <c r="E570" i="3" s="1"/>
  <c r="G571" i="3"/>
  <c r="F571" i="3" s="1"/>
  <c r="E571" i="3" s="1"/>
  <c r="G572" i="3"/>
  <c r="F572" i="3" s="1"/>
  <c r="E572" i="3" s="1"/>
  <c r="G573" i="3"/>
  <c r="F573" i="3" s="1"/>
  <c r="E573" i="3" s="1"/>
  <c r="G574" i="3"/>
  <c r="F574" i="3" s="1"/>
  <c r="E574" i="3" s="1"/>
  <c r="G575" i="3"/>
  <c r="F575" i="3" s="1"/>
  <c r="E575" i="3" s="1"/>
  <c r="G576" i="3"/>
  <c r="F576" i="3" s="1"/>
  <c r="E576" i="3" s="1"/>
  <c r="G577" i="3"/>
  <c r="F577" i="3" s="1"/>
  <c r="E577" i="3" s="1"/>
  <c r="G578" i="3"/>
  <c r="F578" i="3" s="1"/>
  <c r="E578" i="3" s="1"/>
  <c r="G579" i="3"/>
  <c r="F579" i="3" s="1"/>
  <c r="E579" i="3" s="1"/>
  <c r="G580" i="3"/>
  <c r="F580" i="3" s="1"/>
  <c r="E580" i="3" s="1"/>
  <c r="G581" i="3"/>
  <c r="F581" i="3" s="1"/>
  <c r="E581" i="3" s="1"/>
  <c r="G582" i="3"/>
  <c r="F582" i="3" s="1"/>
  <c r="E582" i="3" s="1"/>
  <c r="G583" i="3"/>
  <c r="F583" i="3" s="1"/>
  <c r="E583" i="3" s="1"/>
  <c r="G584" i="3"/>
  <c r="F584" i="3" s="1"/>
  <c r="E584" i="3" s="1"/>
  <c r="G585" i="3"/>
  <c r="F585" i="3" s="1"/>
  <c r="E585" i="3" s="1"/>
  <c r="G586" i="3"/>
  <c r="F586" i="3" s="1"/>
  <c r="E586" i="3" s="1"/>
  <c r="G587" i="3"/>
  <c r="F587" i="3" s="1"/>
  <c r="E587" i="3" s="1"/>
  <c r="G588" i="3"/>
  <c r="F588" i="3" s="1"/>
  <c r="E588" i="3" s="1"/>
  <c r="G589" i="3"/>
  <c r="F589" i="3" s="1"/>
  <c r="E589" i="3" s="1"/>
  <c r="G590" i="3"/>
  <c r="F590" i="3" s="1"/>
  <c r="E590" i="3" s="1"/>
  <c r="G591" i="3"/>
  <c r="F591" i="3" s="1"/>
  <c r="E591" i="3" s="1"/>
  <c r="G592" i="3"/>
  <c r="F592" i="3" s="1"/>
  <c r="E592" i="3" s="1"/>
  <c r="G593" i="3"/>
  <c r="F593" i="3" s="1"/>
  <c r="E593" i="3" s="1"/>
  <c r="G594" i="3"/>
  <c r="F594" i="3" s="1"/>
  <c r="E594" i="3" s="1"/>
  <c r="G595" i="3"/>
  <c r="F595" i="3" s="1"/>
  <c r="E595" i="3" s="1"/>
  <c r="G596" i="3"/>
  <c r="F596" i="3" s="1"/>
  <c r="E596" i="3" s="1"/>
  <c r="G597" i="3"/>
  <c r="F597" i="3" s="1"/>
  <c r="E597" i="3" s="1"/>
  <c r="G598" i="3"/>
  <c r="F598" i="3" s="1"/>
  <c r="E598" i="3" s="1"/>
  <c r="G599" i="3"/>
  <c r="F599" i="3" s="1"/>
  <c r="E599" i="3" s="1"/>
  <c r="G600" i="3"/>
  <c r="F600" i="3" s="1"/>
  <c r="E600" i="3" s="1"/>
  <c r="G601" i="3"/>
  <c r="F601" i="3" s="1"/>
  <c r="E601" i="3" s="1"/>
  <c r="G602" i="3"/>
  <c r="F602" i="3" s="1"/>
  <c r="E602" i="3" s="1"/>
  <c r="G603" i="3"/>
  <c r="F603" i="3" s="1"/>
  <c r="E603" i="3" s="1"/>
  <c r="G604" i="3"/>
  <c r="F604" i="3" s="1"/>
  <c r="E604" i="3" s="1"/>
  <c r="G605" i="3"/>
  <c r="F605" i="3" s="1"/>
  <c r="E605" i="3" s="1"/>
  <c r="G606" i="3"/>
  <c r="F606" i="3" s="1"/>
  <c r="E606" i="3" s="1"/>
  <c r="G607" i="3"/>
  <c r="F607" i="3" s="1"/>
  <c r="E607" i="3" s="1"/>
  <c r="G608" i="3"/>
  <c r="F608" i="3" s="1"/>
  <c r="E608" i="3" s="1"/>
  <c r="G609" i="3"/>
  <c r="F609" i="3" s="1"/>
  <c r="E609" i="3" s="1"/>
  <c r="G610" i="3"/>
  <c r="F610" i="3" s="1"/>
  <c r="E610" i="3" s="1"/>
  <c r="G611" i="3"/>
  <c r="F611" i="3" s="1"/>
  <c r="E611" i="3" s="1"/>
  <c r="G612" i="3"/>
  <c r="F612" i="3" s="1"/>
  <c r="E612" i="3" s="1"/>
  <c r="G613" i="3"/>
  <c r="F613" i="3" s="1"/>
  <c r="E613" i="3" s="1"/>
  <c r="G614" i="3"/>
  <c r="F614" i="3" s="1"/>
  <c r="E614" i="3" s="1"/>
  <c r="G615" i="3"/>
  <c r="F615" i="3" s="1"/>
  <c r="E615" i="3" s="1"/>
  <c r="G616" i="3"/>
  <c r="F616" i="3" s="1"/>
  <c r="E616" i="3" s="1"/>
  <c r="G617" i="3"/>
  <c r="F617" i="3" s="1"/>
  <c r="E617" i="3" s="1"/>
  <c r="G618" i="3"/>
  <c r="F618" i="3" s="1"/>
  <c r="E618" i="3" s="1"/>
  <c r="G619" i="3"/>
  <c r="F619" i="3" s="1"/>
  <c r="E619" i="3" s="1"/>
  <c r="G620" i="3"/>
  <c r="F620" i="3" s="1"/>
  <c r="E620" i="3" s="1"/>
  <c r="G621" i="3"/>
  <c r="F621" i="3" s="1"/>
  <c r="E621" i="3" s="1"/>
  <c r="G622" i="3"/>
  <c r="F622" i="3" s="1"/>
  <c r="E622" i="3" s="1"/>
  <c r="G623" i="3"/>
  <c r="F623" i="3" s="1"/>
  <c r="E623" i="3" s="1"/>
  <c r="G624" i="3"/>
  <c r="F624" i="3" s="1"/>
  <c r="E624" i="3" s="1"/>
  <c r="G625" i="3"/>
  <c r="F625" i="3" s="1"/>
  <c r="E625" i="3" s="1"/>
  <c r="G626" i="3"/>
  <c r="F626" i="3" s="1"/>
  <c r="E626" i="3" s="1"/>
  <c r="G627" i="3"/>
  <c r="F627" i="3" s="1"/>
  <c r="E627" i="3" s="1"/>
  <c r="G628" i="3"/>
  <c r="F628" i="3" s="1"/>
  <c r="E628" i="3" s="1"/>
  <c r="G629" i="3"/>
  <c r="F629" i="3" s="1"/>
  <c r="E629" i="3" s="1"/>
  <c r="G630" i="3"/>
  <c r="F630" i="3" s="1"/>
  <c r="E630" i="3" s="1"/>
  <c r="G631" i="3"/>
  <c r="F631" i="3" s="1"/>
  <c r="E631" i="3" s="1"/>
  <c r="G632" i="3"/>
  <c r="F632" i="3" s="1"/>
  <c r="E632" i="3" s="1"/>
  <c r="G633" i="3"/>
  <c r="F633" i="3" s="1"/>
  <c r="E633" i="3" s="1"/>
  <c r="G634" i="3"/>
  <c r="F634" i="3" s="1"/>
  <c r="E634" i="3" s="1"/>
  <c r="G635" i="3"/>
  <c r="F635" i="3" s="1"/>
  <c r="E635" i="3" s="1"/>
  <c r="G636" i="3"/>
  <c r="F636" i="3" s="1"/>
  <c r="E636" i="3" s="1"/>
  <c r="G637" i="3"/>
  <c r="F637" i="3" s="1"/>
  <c r="E637" i="3" s="1"/>
  <c r="G638" i="3"/>
  <c r="F638" i="3" s="1"/>
  <c r="E638" i="3" s="1"/>
  <c r="G639" i="3"/>
  <c r="F639" i="3" s="1"/>
  <c r="E639" i="3" s="1"/>
  <c r="G640" i="3"/>
  <c r="F640" i="3" s="1"/>
  <c r="E640" i="3" s="1"/>
  <c r="G641" i="3"/>
  <c r="F641" i="3" s="1"/>
  <c r="E641" i="3" s="1"/>
  <c r="G642" i="3"/>
  <c r="F642" i="3" s="1"/>
  <c r="E642" i="3" s="1"/>
  <c r="G643" i="3"/>
  <c r="F643" i="3" s="1"/>
  <c r="E643" i="3" s="1"/>
  <c r="G644" i="3"/>
  <c r="F644" i="3" s="1"/>
  <c r="E644" i="3" s="1"/>
  <c r="G645" i="3"/>
  <c r="F645" i="3" s="1"/>
  <c r="E645" i="3" s="1"/>
  <c r="G646" i="3"/>
  <c r="F646" i="3" s="1"/>
  <c r="E646" i="3" s="1"/>
  <c r="G647" i="3"/>
  <c r="F647" i="3" s="1"/>
  <c r="E647" i="3" s="1"/>
  <c r="G648" i="3"/>
  <c r="F648" i="3" s="1"/>
  <c r="E648" i="3" s="1"/>
  <c r="G649" i="3"/>
  <c r="F649" i="3" s="1"/>
  <c r="E649" i="3" s="1"/>
  <c r="G650" i="3"/>
  <c r="F650" i="3" s="1"/>
  <c r="E650" i="3" s="1"/>
  <c r="G651" i="3"/>
  <c r="F651" i="3" s="1"/>
  <c r="E651" i="3" s="1"/>
  <c r="G652" i="3"/>
  <c r="F652" i="3" s="1"/>
  <c r="E652" i="3" s="1"/>
  <c r="G653" i="3"/>
  <c r="F653" i="3" s="1"/>
  <c r="E653" i="3" s="1"/>
  <c r="G654" i="3"/>
  <c r="F654" i="3" s="1"/>
  <c r="E654" i="3" s="1"/>
  <c r="G655" i="3"/>
  <c r="F655" i="3" s="1"/>
  <c r="E655" i="3" s="1"/>
  <c r="G656" i="3"/>
  <c r="F656" i="3" s="1"/>
  <c r="E656" i="3" s="1"/>
  <c r="G657" i="3"/>
  <c r="F657" i="3" s="1"/>
  <c r="E657" i="3" s="1"/>
  <c r="G658" i="3"/>
  <c r="F658" i="3" s="1"/>
  <c r="E658" i="3" s="1"/>
  <c r="G659" i="3"/>
  <c r="F659" i="3" s="1"/>
  <c r="E659" i="3" s="1"/>
  <c r="G660" i="3"/>
  <c r="F660" i="3" s="1"/>
  <c r="E660" i="3" s="1"/>
  <c r="G661" i="3"/>
  <c r="F661" i="3" s="1"/>
  <c r="E661" i="3" s="1"/>
  <c r="G662" i="3"/>
  <c r="F662" i="3" s="1"/>
  <c r="E662" i="3" s="1"/>
  <c r="G663" i="3"/>
  <c r="F663" i="3" s="1"/>
  <c r="E663" i="3" s="1"/>
  <c r="G664" i="3"/>
  <c r="F664" i="3" s="1"/>
  <c r="E664" i="3" s="1"/>
  <c r="G665" i="3"/>
  <c r="F665" i="3" s="1"/>
  <c r="E665" i="3" s="1"/>
  <c r="G666" i="3"/>
  <c r="F666" i="3" s="1"/>
  <c r="E666" i="3" s="1"/>
  <c r="G667" i="3"/>
  <c r="F667" i="3" s="1"/>
  <c r="E667" i="3" s="1"/>
  <c r="G668" i="3"/>
  <c r="F668" i="3" s="1"/>
  <c r="E668" i="3" s="1"/>
  <c r="G669" i="3"/>
  <c r="F669" i="3" s="1"/>
  <c r="E669" i="3" s="1"/>
  <c r="G670" i="3"/>
  <c r="F670" i="3" s="1"/>
  <c r="E670" i="3" s="1"/>
  <c r="G671" i="3"/>
  <c r="F671" i="3" s="1"/>
  <c r="E671" i="3" s="1"/>
  <c r="G672" i="3"/>
  <c r="F672" i="3" s="1"/>
  <c r="E672" i="3" s="1"/>
  <c r="G673" i="3"/>
  <c r="F673" i="3" s="1"/>
  <c r="E673" i="3" s="1"/>
  <c r="G674" i="3"/>
  <c r="F674" i="3" s="1"/>
  <c r="E674" i="3" s="1"/>
  <c r="G675" i="3"/>
  <c r="F675" i="3" s="1"/>
  <c r="E675" i="3" s="1"/>
  <c r="G676" i="3"/>
  <c r="F676" i="3" s="1"/>
  <c r="E676" i="3" s="1"/>
  <c r="G677" i="3"/>
  <c r="F677" i="3" s="1"/>
  <c r="E677" i="3" s="1"/>
  <c r="G678" i="3"/>
  <c r="F678" i="3" s="1"/>
  <c r="E678" i="3" s="1"/>
  <c r="G679" i="3"/>
  <c r="F679" i="3" s="1"/>
  <c r="E679" i="3" s="1"/>
  <c r="G680" i="3"/>
  <c r="F680" i="3" s="1"/>
  <c r="E680" i="3" s="1"/>
  <c r="G681" i="3"/>
  <c r="F681" i="3" s="1"/>
  <c r="E681" i="3" s="1"/>
  <c r="G682" i="3"/>
  <c r="F682" i="3" s="1"/>
  <c r="E682" i="3" s="1"/>
  <c r="G683" i="3"/>
  <c r="F683" i="3" s="1"/>
  <c r="E683" i="3" s="1"/>
  <c r="G684" i="3"/>
  <c r="F684" i="3" s="1"/>
  <c r="E684" i="3" s="1"/>
  <c r="G685" i="3"/>
  <c r="F685" i="3" s="1"/>
  <c r="E685" i="3" s="1"/>
  <c r="G686" i="3"/>
  <c r="F686" i="3" s="1"/>
  <c r="E686" i="3" s="1"/>
  <c r="G687" i="3"/>
  <c r="F687" i="3" s="1"/>
  <c r="E687" i="3" s="1"/>
  <c r="G688" i="3"/>
  <c r="F688" i="3" s="1"/>
  <c r="E688" i="3" s="1"/>
  <c r="G689" i="3"/>
  <c r="F689" i="3" s="1"/>
  <c r="E689" i="3" s="1"/>
  <c r="G690" i="3"/>
  <c r="F690" i="3" s="1"/>
  <c r="E690" i="3" s="1"/>
  <c r="G691" i="3"/>
  <c r="F691" i="3" s="1"/>
  <c r="E691" i="3" s="1"/>
  <c r="G692" i="3"/>
  <c r="F692" i="3" s="1"/>
  <c r="E692" i="3" s="1"/>
  <c r="G693" i="3"/>
  <c r="F693" i="3" s="1"/>
  <c r="E693" i="3" s="1"/>
  <c r="G694" i="3"/>
  <c r="F694" i="3" s="1"/>
  <c r="E694" i="3" s="1"/>
  <c r="G695" i="3"/>
  <c r="F695" i="3" s="1"/>
  <c r="E695" i="3" s="1"/>
  <c r="G696" i="3"/>
  <c r="F696" i="3" s="1"/>
  <c r="E696" i="3" s="1"/>
  <c r="G697" i="3"/>
  <c r="F697" i="3" s="1"/>
  <c r="E697" i="3" s="1"/>
  <c r="G698" i="3"/>
  <c r="F698" i="3" s="1"/>
  <c r="E698" i="3" s="1"/>
  <c r="G699" i="3"/>
  <c r="F699" i="3" s="1"/>
  <c r="E699" i="3" s="1"/>
  <c r="G700" i="3"/>
  <c r="F700" i="3" s="1"/>
  <c r="E700" i="3" s="1"/>
  <c r="G701" i="3"/>
  <c r="F701" i="3" s="1"/>
  <c r="E701" i="3" s="1"/>
  <c r="G702" i="3"/>
  <c r="F702" i="3" s="1"/>
  <c r="E702" i="3" s="1"/>
  <c r="G703" i="3"/>
  <c r="F703" i="3" s="1"/>
  <c r="E703" i="3" s="1"/>
  <c r="G704" i="3"/>
  <c r="F704" i="3" s="1"/>
  <c r="E704" i="3" s="1"/>
  <c r="G705" i="3"/>
  <c r="F705" i="3" s="1"/>
  <c r="E705" i="3" s="1"/>
  <c r="G706" i="3"/>
  <c r="F706" i="3" s="1"/>
  <c r="E706" i="3" s="1"/>
  <c r="G707" i="3"/>
  <c r="F707" i="3" s="1"/>
  <c r="E707" i="3" s="1"/>
  <c r="G708" i="3"/>
  <c r="F708" i="3" s="1"/>
  <c r="E708" i="3" s="1"/>
  <c r="G709" i="3"/>
  <c r="F709" i="3" s="1"/>
  <c r="E709" i="3" s="1"/>
  <c r="G710" i="3"/>
  <c r="F710" i="3" s="1"/>
  <c r="E710" i="3" s="1"/>
  <c r="G711" i="3"/>
  <c r="F711" i="3" s="1"/>
  <c r="E711" i="3" s="1"/>
  <c r="G712" i="3"/>
  <c r="F712" i="3" s="1"/>
  <c r="E712" i="3" s="1"/>
  <c r="G713" i="3"/>
  <c r="F713" i="3" s="1"/>
  <c r="E713" i="3" s="1"/>
  <c r="G714" i="3"/>
  <c r="F714" i="3" s="1"/>
  <c r="E714" i="3" s="1"/>
  <c r="G715" i="3"/>
  <c r="F715" i="3" s="1"/>
  <c r="E715" i="3" s="1"/>
  <c r="G716" i="3"/>
  <c r="F716" i="3" s="1"/>
  <c r="E716" i="3" s="1"/>
  <c r="G717" i="3"/>
  <c r="F717" i="3" s="1"/>
  <c r="E717" i="3" s="1"/>
  <c r="G718" i="3"/>
  <c r="F718" i="3" s="1"/>
  <c r="E718" i="3" s="1"/>
  <c r="G719" i="3"/>
  <c r="F719" i="3" s="1"/>
  <c r="E719" i="3" s="1"/>
  <c r="G720" i="3"/>
  <c r="F720" i="3" s="1"/>
  <c r="E720" i="3" s="1"/>
  <c r="G721" i="3"/>
  <c r="F721" i="3" s="1"/>
  <c r="E721" i="3" s="1"/>
  <c r="G722" i="3"/>
  <c r="F722" i="3" s="1"/>
  <c r="E722" i="3" s="1"/>
  <c r="G723" i="3"/>
  <c r="F723" i="3" s="1"/>
  <c r="E723" i="3" s="1"/>
  <c r="G724" i="3"/>
  <c r="F724" i="3" s="1"/>
  <c r="E724" i="3" s="1"/>
  <c r="G725" i="3"/>
  <c r="F725" i="3" s="1"/>
  <c r="E725" i="3" s="1"/>
  <c r="G726" i="3"/>
  <c r="F726" i="3" s="1"/>
  <c r="E726" i="3" s="1"/>
  <c r="G727" i="3"/>
  <c r="F727" i="3" s="1"/>
  <c r="E727" i="3" s="1"/>
  <c r="G728" i="3"/>
  <c r="F728" i="3" s="1"/>
  <c r="E728" i="3" s="1"/>
  <c r="G729" i="3"/>
  <c r="F729" i="3" s="1"/>
  <c r="E729" i="3" s="1"/>
  <c r="G730" i="3"/>
  <c r="F730" i="3" s="1"/>
  <c r="E730" i="3" s="1"/>
  <c r="G731" i="3"/>
  <c r="F731" i="3" s="1"/>
  <c r="E731" i="3" s="1"/>
  <c r="G732" i="3"/>
  <c r="F732" i="3" s="1"/>
  <c r="E732" i="3" s="1"/>
  <c r="G733" i="3"/>
  <c r="F733" i="3" s="1"/>
  <c r="E733" i="3" s="1"/>
  <c r="G734" i="3"/>
  <c r="F734" i="3" s="1"/>
  <c r="E734" i="3" s="1"/>
  <c r="G735" i="3"/>
  <c r="F735" i="3" s="1"/>
  <c r="E735" i="3" s="1"/>
  <c r="G736" i="3"/>
  <c r="F736" i="3" s="1"/>
  <c r="E736" i="3" s="1"/>
  <c r="G737" i="3"/>
  <c r="F737" i="3" s="1"/>
  <c r="E737" i="3" s="1"/>
  <c r="G738" i="3"/>
  <c r="F738" i="3" s="1"/>
  <c r="E738" i="3" s="1"/>
  <c r="G739" i="3"/>
  <c r="F739" i="3" s="1"/>
  <c r="E739" i="3" s="1"/>
  <c r="G740" i="3"/>
  <c r="F740" i="3" s="1"/>
  <c r="E740" i="3" s="1"/>
  <c r="G741" i="3"/>
  <c r="F741" i="3" s="1"/>
  <c r="E741" i="3" s="1"/>
  <c r="G742" i="3"/>
  <c r="F742" i="3" s="1"/>
  <c r="E742" i="3" s="1"/>
  <c r="G743" i="3"/>
  <c r="F743" i="3" s="1"/>
  <c r="E743" i="3" s="1"/>
  <c r="G744" i="3"/>
  <c r="F744" i="3" s="1"/>
  <c r="E744" i="3" s="1"/>
  <c r="G745" i="3"/>
  <c r="F745" i="3" s="1"/>
  <c r="E745" i="3" s="1"/>
  <c r="G746" i="3"/>
  <c r="F746" i="3" s="1"/>
  <c r="E746" i="3" s="1"/>
  <c r="G747" i="3"/>
  <c r="F747" i="3" s="1"/>
  <c r="E747" i="3" s="1"/>
  <c r="G748" i="3"/>
  <c r="F748" i="3" s="1"/>
  <c r="E748" i="3" s="1"/>
  <c r="G749" i="3"/>
  <c r="F749" i="3" s="1"/>
  <c r="E749" i="3" s="1"/>
  <c r="G750" i="3"/>
  <c r="F750" i="3" s="1"/>
  <c r="E750" i="3" s="1"/>
  <c r="G751" i="3"/>
  <c r="F751" i="3" s="1"/>
  <c r="E751" i="3" s="1"/>
  <c r="G752" i="3"/>
  <c r="F752" i="3" s="1"/>
  <c r="E752" i="3" s="1"/>
  <c r="G753" i="3"/>
  <c r="F753" i="3" s="1"/>
  <c r="E753" i="3" s="1"/>
  <c r="G754" i="3"/>
  <c r="F754" i="3" s="1"/>
  <c r="E754" i="3" s="1"/>
  <c r="G755" i="3"/>
  <c r="F755" i="3" s="1"/>
  <c r="E755" i="3" s="1"/>
  <c r="G756" i="3"/>
  <c r="F756" i="3" s="1"/>
  <c r="E756" i="3" s="1"/>
  <c r="G757" i="3"/>
  <c r="F757" i="3" s="1"/>
  <c r="E757" i="3" s="1"/>
  <c r="G758" i="3"/>
  <c r="F758" i="3" s="1"/>
  <c r="E758" i="3" s="1"/>
  <c r="G759" i="3"/>
  <c r="F759" i="3" s="1"/>
  <c r="E759" i="3" s="1"/>
  <c r="G760" i="3"/>
  <c r="F760" i="3" s="1"/>
  <c r="E760" i="3" s="1"/>
  <c r="G761" i="3"/>
  <c r="F761" i="3" s="1"/>
  <c r="E761" i="3" s="1"/>
  <c r="G762" i="3"/>
  <c r="F762" i="3" s="1"/>
  <c r="E762" i="3" s="1"/>
  <c r="G763" i="3"/>
  <c r="F763" i="3" s="1"/>
  <c r="E763" i="3" s="1"/>
  <c r="G764" i="3"/>
  <c r="F764" i="3" s="1"/>
  <c r="E764" i="3" s="1"/>
  <c r="G765" i="3"/>
  <c r="F765" i="3" s="1"/>
  <c r="E765" i="3" s="1"/>
  <c r="G766" i="3"/>
  <c r="F766" i="3" s="1"/>
  <c r="E766" i="3" s="1"/>
  <c r="G767" i="3"/>
  <c r="F767" i="3" s="1"/>
  <c r="E767" i="3" s="1"/>
  <c r="G768" i="3"/>
  <c r="F768" i="3" s="1"/>
  <c r="E768" i="3" s="1"/>
  <c r="G769" i="3"/>
  <c r="F769" i="3" s="1"/>
  <c r="E769" i="3" s="1"/>
  <c r="G770" i="3"/>
  <c r="F770" i="3" s="1"/>
  <c r="E770" i="3" s="1"/>
  <c r="G771" i="3"/>
  <c r="F771" i="3" s="1"/>
  <c r="E771" i="3" s="1"/>
  <c r="G772" i="3"/>
  <c r="F772" i="3" s="1"/>
  <c r="E772" i="3" s="1"/>
  <c r="G773" i="3"/>
  <c r="F773" i="3" s="1"/>
  <c r="E773" i="3" s="1"/>
  <c r="G774" i="3"/>
  <c r="F774" i="3" s="1"/>
  <c r="E774" i="3" s="1"/>
  <c r="G775" i="3"/>
  <c r="F775" i="3" s="1"/>
  <c r="E775" i="3" s="1"/>
  <c r="G776" i="3"/>
  <c r="F776" i="3" s="1"/>
  <c r="E776" i="3" s="1"/>
  <c r="G777" i="3"/>
  <c r="F777" i="3" s="1"/>
  <c r="E777" i="3" s="1"/>
  <c r="G778" i="3"/>
  <c r="F778" i="3" s="1"/>
  <c r="E778" i="3" s="1"/>
  <c r="G779" i="3"/>
  <c r="F779" i="3" s="1"/>
  <c r="E779" i="3" s="1"/>
  <c r="G780" i="3"/>
  <c r="F780" i="3" s="1"/>
  <c r="E780" i="3" s="1"/>
  <c r="G781" i="3"/>
  <c r="F781" i="3" s="1"/>
  <c r="E781" i="3" s="1"/>
  <c r="G782" i="3"/>
  <c r="F782" i="3" s="1"/>
  <c r="E782" i="3" s="1"/>
  <c r="G783" i="3"/>
  <c r="F783" i="3" s="1"/>
  <c r="E783" i="3" s="1"/>
  <c r="G784" i="3"/>
  <c r="F784" i="3" s="1"/>
  <c r="E784" i="3" s="1"/>
  <c r="G785" i="3"/>
  <c r="F785" i="3" s="1"/>
  <c r="E785" i="3" s="1"/>
  <c r="G786" i="3"/>
  <c r="F786" i="3" s="1"/>
  <c r="E786" i="3" s="1"/>
  <c r="G787" i="3"/>
  <c r="F787" i="3" s="1"/>
  <c r="E787" i="3" s="1"/>
  <c r="G788" i="3"/>
  <c r="F788" i="3" s="1"/>
  <c r="E788" i="3" s="1"/>
  <c r="G789" i="3"/>
  <c r="F789" i="3" s="1"/>
  <c r="E789" i="3" s="1"/>
  <c r="G790" i="3"/>
  <c r="F790" i="3" s="1"/>
  <c r="E790" i="3" s="1"/>
  <c r="G791" i="3"/>
  <c r="F791" i="3" s="1"/>
  <c r="E791" i="3" s="1"/>
  <c r="G792" i="3"/>
  <c r="F792" i="3" s="1"/>
  <c r="E792" i="3" s="1"/>
  <c r="G793" i="3"/>
  <c r="F793" i="3" s="1"/>
  <c r="E793" i="3" s="1"/>
  <c r="G794" i="3"/>
  <c r="F794" i="3" s="1"/>
  <c r="E794" i="3" s="1"/>
  <c r="G795" i="3"/>
  <c r="F795" i="3" s="1"/>
  <c r="E795" i="3" s="1"/>
  <c r="G796" i="3"/>
  <c r="F796" i="3" s="1"/>
  <c r="E796" i="3" s="1"/>
  <c r="G797" i="3"/>
  <c r="F797" i="3" s="1"/>
  <c r="E797" i="3" s="1"/>
  <c r="G798" i="3"/>
  <c r="F798" i="3" s="1"/>
  <c r="E798" i="3" s="1"/>
  <c r="G799" i="3"/>
  <c r="F799" i="3" s="1"/>
  <c r="E799" i="3" s="1"/>
  <c r="G800" i="3"/>
  <c r="F800" i="3" s="1"/>
  <c r="E800" i="3" s="1"/>
  <c r="G801" i="3"/>
  <c r="F801" i="3" s="1"/>
  <c r="E801" i="3" s="1"/>
  <c r="G802" i="3"/>
  <c r="F802" i="3" s="1"/>
  <c r="E802" i="3" s="1"/>
  <c r="G803" i="3"/>
  <c r="F803" i="3" s="1"/>
  <c r="E803" i="3" s="1"/>
  <c r="G804" i="3"/>
  <c r="F804" i="3" s="1"/>
  <c r="E804" i="3" s="1"/>
  <c r="G805" i="3"/>
  <c r="F805" i="3" s="1"/>
  <c r="E805" i="3" s="1"/>
  <c r="G806" i="3"/>
  <c r="F806" i="3" s="1"/>
  <c r="E806" i="3" s="1"/>
  <c r="G807" i="3"/>
  <c r="F807" i="3" s="1"/>
  <c r="E807" i="3" s="1"/>
  <c r="G808" i="3"/>
  <c r="F808" i="3" s="1"/>
  <c r="E808" i="3" s="1"/>
  <c r="G809" i="3"/>
  <c r="F809" i="3" s="1"/>
  <c r="E809" i="3" s="1"/>
  <c r="G810" i="3"/>
  <c r="F810" i="3" s="1"/>
  <c r="E810" i="3" s="1"/>
  <c r="G811" i="3"/>
  <c r="F811" i="3" s="1"/>
  <c r="E811" i="3" s="1"/>
  <c r="G812" i="3"/>
  <c r="F812" i="3" s="1"/>
  <c r="E812" i="3" s="1"/>
  <c r="G813" i="3"/>
  <c r="F813" i="3" s="1"/>
  <c r="E813" i="3" s="1"/>
  <c r="G814" i="3"/>
  <c r="F814" i="3" s="1"/>
  <c r="E814" i="3" s="1"/>
  <c r="G815" i="3"/>
  <c r="F815" i="3" s="1"/>
  <c r="E815" i="3" s="1"/>
  <c r="G816" i="3"/>
  <c r="F816" i="3" s="1"/>
  <c r="E816" i="3" s="1"/>
  <c r="G817" i="3"/>
  <c r="F817" i="3" s="1"/>
  <c r="E817" i="3" s="1"/>
  <c r="G818" i="3"/>
  <c r="F818" i="3" s="1"/>
  <c r="E818" i="3" s="1"/>
  <c r="G819" i="3"/>
  <c r="F819" i="3" s="1"/>
  <c r="E819" i="3" s="1"/>
  <c r="G820" i="3"/>
  <c r="F820" i="3" s="1"/>
  <c r="E820" i="3" s="1"/>
  <c r="G821" i="3"/>
  <c r="F821" i="3" s="1"/>
  <c r="E821" i="3" s="1"/>
  <c r="G822" i="3"/>
  <c r="F822" i="3" s="1"/>
  <c r="E822" i="3" s="1"/>
  <c r="G823" i="3"/>
  <c r="F823" i="3" s="1"/>
  <c r="E823" i="3" s="1"/>
  <c r="G824" i="3"/>
  <c r="F824" i="3" s="1"/>
  <c r="E824" i="3" s="1"/>
  <c r="G825" i="3"/>
  <c r="F825" i="3" s="1"/>
  <c r="E825" i="3" s="1"/>
  <c r="G826" i="3"/>
  <c r="F826" i="3" s="1"/>
  <c r="E826" i="3" s="1"/>
  <c r="G827" i="3"/>
  <c r="F827" i="3" s="1"/>
  <c r="E827" i="3" s="1"/>
  <c r="G828" i="3"/>
  <c r="F828" i="3" s="1"/>
  <c r="E828" i="3" s="1"/>
  <c r="G829" i="3"/>
  <c r="F829" i="3" s="1"/>
  <c r="E829" i="3" s="1"/>
  <c r="G830" i="3"/>
  <c r="F830" i="3" s="1"/>
  <c r="E830" i="3" s="1"/>
  <c r="G831" i="3"/>
  <c r="F831" i="3" s="1"/>
  <c r="E831" i="3" s="1"/>
  <c r="G832" i="3"/>
  <c r="F832" i="3" s="1"/>
  <c r="E832" i="3" s="1"/>
  <c r="G833" i="3"/>
  <c r="F833" i="3" s="1"/>
  <c r="E833" i="3" s="1"/>
  <c r="G834" i="3"/>
  <c r="F834" i="3" s="1"/>
  <c r="E834" i="3" s="1"/>
  <c r="G835" i="3"/>
  <c r="F835" i="3" s="1"/>
  <c r="E835" i="3" s="1"/>
  <c r="G836" i="3"/>
  <c r="F836" i="3" s="1"/>
  <c r="E836" i="3" s="1"/>
  <c r="G837" i="3"/>
  <c r="F837" i="3" s="1"/>
  <c r="E837" i="3" s="1"/>
  <c r="G838" i="3"/>
  <c r="F838" i="3" s="1"/>
  <c r="E838" i="3" s="1"/>
  <c r="G839" i="3"/>
  <c r="F839" i="3" s="1"/>
  <c r="E839" i="3" s="1"/>
  <c r="G840" i="3"/>
  <c r="F840" i="3" s="1"/>
  <c r="E840" i="3" s="1"/>
  <c r="G841" i="3"/>
  <c r="F841" i="3" s="1"/>
  <c r="E841" i="3" s="1"/>
  <c r="G842" i="3"/>
  <c r="F842" i="3" s="1"/>
  <c r="E842" i="3" s="1"/>
  <c r="G843" i="3"/>
  <c r="F843" i="3" s="1"/>
  <c r="E843" i="3" s="1"/>
  <c r="G844" i="3"/>
  <c r="F844" i="3" s="1"/>
  <c r="E844" i="3" s="1"/>
  <c r="G845" i="3"/>
  <c r="F845" i="3" s="1"/>
  <c r="E845" i="3" s="1"/>
  <c r="G846" i="3"/>
  <c r="F846" i="3" s="1"/>
  <c r="E846" i="3" s="1"/>
  <c r="G847" i="3"/>
  <c r="F847" i="3" s="1"/>
  <c r="E847" i="3" s="1"/>
  <c r="G848" i="3"/>
  <c r="F848" i="3" s="1"/>
  <c r="E848" i="3" s="1"/>
  <c r="G849" i="3"/>
  <c r="F849" i="3" s="1"/>
  <c r="E849" i="3" s="1"/>
  <c r="G850" i="3"/>
  <c r="F850" i="3" s="1"/>
  <c r="E850" i="3" s="1"/>
  <c r="G851" i="3"/>
  <c r="F851" i="3" s="1"/>
  <c r="E851" i="3" s="1"/>
  <c r="G852" i="3"/>
  <c r="F852" i="3" s="1"/>
  <c r="E852" i="3" s="1"/>
  <c r="G853" i="3"/>
  <c r="F853" i="3" s="1"/>
  <c r="E853" i="3" s="1"/>
  <c r="G854" i="3"/>
  <c r="F854" i="3" s="1"/>
  <c r="E854" i="3" s="1"/>
  <c r="G855" i="3"/>
  <c r="F855" i="3" s="1"/>
  <c r="E855" i="3" s="1"/>
  <c r="G856" i="3"/>
  <c r="F856" i="3" s="1"/>
  <c r="E856" i="3" s="1"/>
  <c r="G857" i="3"/>
  <c r="F857" i="3" s="1"/>
  <c r="E857" i="3" s="1"/>
  <c r="G858" i="3"/>
  <c r="F858" i="3" s="1"/>
  <c r="E858" i="3" s="1"/>
  <c r="G859" i="3"/>
  <c r="F859" i="3" s="1"/>
  <c r="E859" i="3" s="1"/>
  <c r="G860" i="3"/>
  <c r="F860" i="3" s="1"/>
  <c r="E860" i="3" s="1"/>
  <c r="G861" i="3"/>
  <c r="F861" i="3" s="1"/>
  <c r="E861" i="3" s="1"/>
  <c r="G862" i="3"/>
  <c r="F862" i="3" s="1"/>
  <c r="E862" i="3" s="1"/>
  <c r="G863" i="3"/>
  <c r="F863" i="3" s="1"/>
  <c r="E863" i="3" s="1"/>
  <c r="G864" i="3"/>
  <c r="F864" i="3" s="1"/>
  <c r="E864" i="3" s="1"/>
  <c r="G865" i="3"/>
  <c r="F865" i="3" s="1"/>
  <c r="E865" i="3" s="1"/>
  <c r="G866" i="3"/>
  <c r="F866" i="3" s="1"/>
  <c r="E866" i="3" s="1"/>
  <c r="G867" i="3"/>
  <c r="F867" i="3" s="1"/>
  <c r="E867" i="3" s="1"/>
  <c r="G868" i="3"/>
  <c r="F868" i="3" s="1"/>
  <c r="E868" i="3" s="1"/>
  <c r="G869" i="3"/>
  <c r="F869" i="3" s="1"/>
  <c r="E869" i="3" s="1"/>
  <c r="G870" i="3"/>
  <c r="F870" i="3" s="1"/>
  <c r="E870" i="3" s="1"/>
  <c r="G871" i="3"/>
  <c r="F871" i="3" s="1"/>
  <c r="E871" i="3" s="1"/>
  <c r="G872" i="3"/>
  <c r="F872" i="3" s="1"/>
  <c r="E872" i="3" s="1"/>
  <c r="G873" i="3"/>
  <c r="F873" i="3" s="1"/>
  <c r="E873" i="3" s="1"/>
  <c r="G874" i="3"/>
  <c r="F874" i="3" s="1"/>
  <c r="E874" i="3" s="1"/>
  <c r="G875" i="3"/>
  <c r="F875" i="3" s="1"/>
  <c r="E875" i="3" s="1"/>
  <c r="G876" i="3"/>
  <c r="F876" i="3" s="1"/>
  <c r="E876" i="3" s="1"/>
  <c r="G877" i="3"/>
  <c r="F877" i="3" s="1"/>
  <c r="E877" i="3" s="1"/>
  <c r="G878" i="3"/>
  <c r="F878" i="3" s="1"/>
  <c r="E878" i="3" s="1"/>
  <c r="G879" i="3"/>
  <c r="F879" i="3" s="1"/>
  <c r="E879" i="3" s="1"/>
  <c r="G880" i="3"/>
  <c r="F880" i="3" s="1"/>
  <c r="E880" i="3" s="1"/>
  <c r="G881" i="3"/>
  <c r="F881" i="3" s="1"/>
  <c r="E881" i="3" s="1"/>
  <c r="G882" i="3"/>
  <c r="F882" i="3" s="1"/>
  <c r="E882" i="3" s="1"/>
  <c r="G883" i="3"/>
  <c r="F883" i="3" s="1"/>
  <c r="E883" i="3" s="1"/>
  <c r="G884" i="3"/>
  <c r="F884" i="3" s="1"/>
  <c r="E884" i="3" s="1"/>
  <c r="G885" i="3"/>
  <c r="F885" i="3" s="1"/>
  <c r="E885" i="3" s="1"/>
  <c r="G886" i="3"/>
  <c r="F886" i="3" s="1"/>
  <c r="E886" i="3" s="1"/>
  <c r="G887" i="3"/>
  <c r="F887" i="3" s="1"/>
  <c r="E887" i="3" s="1"/>
  <c r="G888" i="3"/>
  <c r="F888" i="3" s="1"/>
  <c r="E888" i="3" s="1"/>
  <c r="G889" i="3"/>
  <c r="F889" i="3" s="1"/>
  <c r="E889" i="3" s="1"/>
  <c r="G890" i="3"/>
  <c r="F890" i="3" s="1"/>
  <c r="E890" i="3" s="1"/>
  <c r="G891" i="3"/>
  <c r="F891" i="3" s="1"/>
  <c r="E891" i="3" s="1"/>
  <c r="G892" i="3"/>
  <c r="F892" i="3" s="1"/>
  <c r="E892" i="3" s="1"/>
  <c r="G893" i="3"/>
  <c r="F893" i="3" s="1"/>
  <c r="E893" i="3" s="1"/>
  <c r="G894" i="3"/>
  <c r="F894" i="3" s="1"/>
  <c r="E894" i="3" s="1"/>
  <c r="G895" i="3"/>
  <c r="F895" i="3" s="1"/>
  <c r="E895" i="3" s="1"/>
  <c r="G896" i="3"/>
  <c r="F896" i="3" s="1"/>
  <c r="E896" i="3" s="1"/>
  <c r="G897" i="3"/>
  <c r="F897" i="3" s="1"/>
  <c r="E897" i="3" s="1"/>
  <c r="G898" i="3"/>
  <c r="F898" i="3" s="1"/>
  <c r="E898" i="3" s="1"/>
  <c r="G899" i="3"/>
  <c r="F899" i="3" s="1"/>
  <c r="E899" i="3" s="1"/>
  <c r="G900" i="3"/>
  <c r="F900" i="3" s="1"/>
  <c r="E900" i="3" s="1"/>
  <c r="G901" i="3"/>
  <c r="F901" i="3" s="1"/>
  <c r="E901" i="3" s="1"/>
  <c r="G902" i="3"/>
  <c r="F902" i="3" s="1"/>
  <c r="E902" i="3" s="1"/>
  <c r="G903" i="3"/>
  <c r="F903" i="3" s="1"/>
  <c r="E903" i="3" s="1"/>
  <c r="G904" i="3"/>
  <c r="F904" i="3" s="1"/>
  <c r="E904" i="3" s="1"/>
  <c r="G905" i="3"/>
  <c r="F905" i="3" s="1"/>
  <c r="E905" i="3" s="1"/>
  <c r="G906" i="3"/>
  <c r="F906" i="3" s="1"/>
  <c r="E906" i="3" s="1"/>
  <c r="G907" i="3"/>
  <c r="F907" i="3" s="1"/>
  <c r="E907" i="3" s="1"/>
  <c r="G908" i="3"/>
  <c r="F908" i="3" s="1"/>
  <c r="E908" i="3" s="1"/>
  <c r="G909" i="3"/>
  <c r="F909" i="3" s="1"/>
  <c r="E909" i="3" s="1"/>
  <c r="G910" i="3"/>
  <c r="F910" i="3" s="1"/>
  <c r="E910" i="3" s="1"/>
  <c r="G911" i="3"/>
  <c r="F911" i="3" s="1"/>
  <c r="E911" i="3" s="1"/>
  <c r="G912" i="3"/>
  <c r="F912" i="3" s="1"/>
  <c r="E912" i="3" s="1"/>
  <c r="G913" i="3"/>
  <c r="F913" i="3" s="1"/>
  <c r="E913" i="3" s="1"/>
  <c r="G914" i="3"/>
  <c r="F914" i="3" s="1"/>
  <c r="E914" i="3" s="1"/>
  <c r="G915" i="3"/>
  <c r="F915" i="3" s="1"/>
  <c r="E915" i="3" s="1"/>
  <c r="G916" i="3"/>
  <c r="F916" i="3" s="1"/>
  <c r="E916" i="3" s="1"/>
  <c r="G917" i="3"/>
  <c r="F917" i="3" s="1"/>
  <c r="E917" i="3" s="1"/>
  <c r="G918" i="3"/>
  <c r="F918" i="3" s="1"/>
  <c r="E918" i="3" s="1"/>
  <c r="G919" i="3"/>
  <c r="F919" i="3" s="1"/>
  <c r="E919" i="3" s="1"/>
  <c r="G920" i="3"/>
  <c r="F920" i="3" s="1"/>
  <c r="E920" i="3" s="1"/>
  <c r="G921" i="3"/>
  <c r="F921" i="3" s="1"/>
  <c r="E921" i="3" s="1"/>
  <c r="G922" i="3"/>
  <c r="F922" i="3" s="1"/>
  <c r="E922" i="3" s="1"/>
  <c r="G923" i="3"/>
  <c r="F923" i="3" s="1"/>
  <c r="E923" i="3" s="1"/>
  <c r="G924" i="3"/>
  <c r="F924" i="3" s="1"/>
  <c r="E924" i="3" s="1"/>
  <c r="G925" i="3"/>
  <c r="F925" i="3" s="1"/>
  <c r="E925" i="3" s="1"/>
  <c r="G926" i="3"/>
  <c r="F926" i="3" s="1"/>
  <c r="E926" i="3" s="1"/>
  <c r="G927" i="3"/>
  <c r="F927" i="3" s="1"/>
  <c r="E927" i="3" s="1"/>
  <c r="G928" i="3"/>
  <c r="F928" i="3" s="1"/>
  <c r="E928" i="3" s="1"/>
  <c r="G929" i="3"/>
  <c r="F929" i="3" s="1"/>
  <c r="E929" i="3" s="1"/>
  <c r="G930" i="3"/>
  <c r="F930" i="3" s="1"/>
  <c r="E930" i="3" s="1"/>
  <c r="G931" i="3"/>
  <c r="F931" i="3" s="1"/>
  <c r="E931" i="3" s="1"/>
  <c r="G932" i="3"/>
  <c r="F932" i="3" s="1"/>
  <c r="E932" i="3" s="1"/>
  <c r="G933" i="3"/>
  <c r="F933" i="3" s="1"/>
  <c r="E933" i="3" s="1"/>
  <c r="G934" i="3"/>
  <c r="F934" i="3" s="1"/>
  <c r="E934" i="3" s="1"/>
  <c r="G935" i="3"/>
  <c r="F935" i="3" s="1"/>
  <c r="E935" i="3" s="1"/>
  <c r="G936" i="3"/>
  <c r="F936" i="3" s="1"/>
  <c r="E936" i="3" s="1"/>
  <c r="G937" i="3"/>
  <c r="F937" i="3" s="1"/>
  <c r="E937" i="3" s="1"/>
  <c r="G938" i="3"/>
  <c r="F938" i="3" s="1"/>
  <c r="E938" i="3" s="1"/>
  <c r="G939" i="3"/>
  <c r="F939" i="3" s="1"/>
  <c r="E939" i="3" s="1"/>
  <c r="G940" i="3"/>
  <c r="F940" i="3" s="1"/>
  <c r="E940" i="3" s="1"/>
  <c r="G941" i="3"/>
  <c r="F941" i="3" s="1"/>
  <c r="E941" i="3" s="1"/>
  <c r="G942" i="3"/>
  <c r="F942" i="3" s="1"/>
  <c r="E942" i="3" s="1"/>
  <c r="G943" i="3"/>
  <c r="F943" i="3" s="1"/>
  <c r="E943" i="3" s="1"/>
  <c r="G944" i="3"/>
  <c r="F944" i="3" s="1"/>
  <c r="E944" i="3" s="1"/>
  <c r="G945" i="3"/>
  <c r="F945" i="3" s="1"/>
  <c r="E945" i="3" s="1"/>
  <c r="G946" i="3"/>
  <c r="F946" i="3" s="1"/>
  <c r="E946" i="3" s="1"/>
  <c r="G947" i="3"/>
  <c r="F947" i="3" s="1"/>
  <c r="E947" i="3" s="1"/>
  <c r="G948" i="3"/>
  <c r="F948" i="3" s="1"/>
  <c r="E948" i="3" s="1"/>
  <c r="G949" i="3"/>
  <c r="F949" i="3" s="1"/>
  <c r="E949" i="3" s="1"/>
  <c r="G950" i="3"/>
  <c r="F950" i="3" s="1"/>
  <c r="E950" i="3" s="1"/>
  <c r="G951" i="3"/>
  <c r="F951" i="3" s="1"/>
  <c r="E951" i="3" s="1"/>
  <c r="G952" i="3"/>
  <c r="F952" i="3" s="1"/>
  <c r="E952" i="3" s="1"/>
  <c r="G953" i="3"/>
  <c r="F953" i="3" s="1"/>
  <c r="E953" i="3" s="1"/>
  <c r="G954" i="3"/>
  <c r="F954" i="3" s="1"/>
  <c r="E954" i="3" s="1"/>
  <c r="G955" i="3"/>
  <c r="F955" i="3" s="1"/>
  <c r="E955" i="3" s="1"/>
  <c r="G956" i="3"/>
  <c r="F956" i="3" s="1"/>
  <c r="E956" i="3" s="1"/>
  <c r="G957" i="3"/>
  <c r="F957" i="3" s="1"/>
  <c r="E957" i="3" s="1"/>
  <c r="G958" i="3"/>
  <c r="F958" i="3" s="1"/>
  <c r="E958" i="3" s="1"/>
  <c r="G959" i="3"/>
  <c r="F959" i="3" s="1"/>
  <c r="E959" i="3" s="1"/>
  <c r="G960" i="3"/>
  <c r="F960" i="3" s="1"/>
  <c r="E960" i="3" s="1"/>
  <c r="G961" i="3"/>
  <c r="F961" i="3" s="1"/>
  <c r="E961" i="3" s="1"/>
  <c r="G962" i="3"/>
  <c r="F962" i="3" s="1"/>
  <c r="E962" i="3" s="1"/>
  <c r="G963" i="3"/>
  <c r="F963" i="3" s="1"/>
  <c r="E963" i="3" s="1"/>
  <c r="G964" i="3"/>
  <c r="F964" i="3" s="1"/>
  <c r="E964" i="3" s="1"/>
  <c r="G965" i="3"/>
  <c r="F965" i="3" s="1"/>
  <c r="E965" i="3" s="1"/>
  <c r="G966" i="3"/>
  <c r="F966" i="3" s="1"/>
  <c r="E966" i="3" s="1"/>
  <c r="G967" i="3"/>
  <c r="F967" i="3" s="1"/>
  <c r="E967" i="3" s="1"/>
  <c r="G968" i="3"/>
  <c r="F968" i="3" s="1"/>
  <c r="E968" i="3" s="1"/>
  <c r="G969" i="3"/>
  <c r="F969" i="3" s="1"/>
  <c r="E969" i="3" s="1"/>
  <c r="G970" i="3"/>
  <c r="F970" i="3" s="1"/>
  <c r="E970" i="3" s="1"/>
  <c r="G971" i="3"/>
  <c r="F971" i="3" s="1"/>
  <c r="E971" i="3" s="1"/>
  <c r="G972" i="3"/>
  <c r="F972" i="3" s="1"/>
  <c r="E972" i="3" s="1"/>
  <c r="G973" i="3"/>
  <c r="F973" i="3" s="1"/>
  <c r="E973" i="3" s="1"/>
  <c r="G974" i="3"/>
  <c r="F974" i="3" s="1"/>
  <c r="E974" i="3" s="1"/>
  <c r="G975" i="3"/>
  <c r="F975" i="3" s="1"/>
  <c r="E975" i="3" s="1"/>
  <c r="G976" i="3"/>
  <c r="F976" i="3" s="1"/>
  <c r="E976" i="3" s="1"/>
  <c r="G977" i="3"/>
  <c r="F977" i="3" s="1"/>
  <c r="E977" i="3" s="1"/>
  <c r="G978" i="3"/>
  <c r="F978" i="3" s="1"/>
  <c r="E978" i="3" s="1"/>
  <c r="G979" i="3"/>
  <c r="F979" i="3" s="1"/>
  <c r="E979" i="3" s="1"/>
  <c r="G980" i="3"/>
  <c r="F980" i="3" s="1"/>
  <c r="E980" i="3" s="1"/>
  <c r="G981" i="3"/>
  <c r="F981" i="3" s="1"/>
  <c r="E981" i="3" s="1"/>
  <c r="G982" i="3"/>
  <c r="F982" i="3" s="1"/>
  <c r="E982" i="3" s="1"/>
  <c r="G983" i="3"/>
  <c r="F983" i="3" s="1"/>
  <c r="E983" i="3" s="1"/>
  <c r="G984" i="3"/>
  <c r="F984" i="3" s="1"/>
  <c r="E984" i="3" s="1"/>
  <c r="G985" i="3"/>
  <c r="F985" i="3" s="1"/>
  <c r="E985" i="3" s="1"/>
  <c r="G986" i="3"/>
  <c r="F986" i="3" s="1"/>
  <c r="E986" i="3" s="1"/>
  <c r="G987" i="3"/>
  <c r="F987" i="3" s="1"/>
  <c r="E987" i="3" s="1"/>
  <c r="G988" i="3"/>
  <c r="F988" i="3" s="1"/>
  <c r="E988" i="3" s="1"/>
  <c r="G989" i="3"/>
  <c r="F989" i="3" s="1"/>
  <c r="E989" i="3" s="1"/>
  <c r="G990" i="3"/>
  <c r="F990" i="3" s="1"/>
  <c r="E990" i="3" s="1"/>
  <c r="G991" i="3"/>
  <c r="F991" i="3" s="1"/>
  <c r="E991" i="3" s="1"/>
  <c r="G992" i="3"/>
  <c r="F992" i="3" s="1"/>
  <c r="E992" i="3" s="1"/>
  <c r="G993" i="3"/>
  <c r="F993" i="3" s="1"/>
  <c r="E993" i="3" s="1"/>
  <c r="G994" i="3"/>
  <c r="F994" i="3" s="1"/>
  <c r="E994" i="3" s="1"/>
  <c r="G995" i="3"/>
  <c r="F995" i="3" s="1"/>
  <c r="E995" i="3" s="1"/>
  <c r="G996" i="3"/>
  <c r="F996" i="3" s="1"/>
  <c r="E996" i="3" s="1"/>
  <c r="G997" i="3"/>
  <c r="F997" i="3" s="1"/>
  <c r="E997" i="3" s="1"/>
  <c r="G998" i="3"/>
  <c r="F998" i="3" s="1"/>
  <c r="E998" i="3" s="1"/>
  <c r="G999" i="3"/>
  <c r="F999" i="3" s="1"/>
  <c r="E999" i="3" s="1"/>
  <c r="G1000" i="3"/>
  <c r="F1000" i="3" s="1"/>
  <c r="E1000" i="3" s="1"/>
  <c r="G1001" i="3"/>
  <c r="F1001" i="3" s="1"/>
  <c r="E1001" i="3" s="1"/>
  <c r="G1002" i="3"/>
  <c r="F1002" i="3" s="1"/>
  <c r="E1002" i="3" s="1"/>
  <c r="G1003" i="3"/>
  <c r="F1003" i="3" s="1"/>
  <c r="E1003" i="3" s="1"/>
  <c r="G1004" i="3"/>
  <c r="F1004" i="3" s="1"/>
  <c r="E1004" i="3" s="1"/>
  <c r="G1005" i="3"/>
  <c r="F1005" i="3" s="1"/>
  <c r="E1005" i="3" s="1"/>
  <c r="G1006" i="3"/>
  <c r="F1006" i="3" s="1"/>
  <c r="E1006" i="3" s="1"/>
  <c r="G1007" i="3"/>
  <c r="F1007" i="3" s="1"/>
  <c r="E1007" i="3" s="1"/>
  <c r="G1008" i="3"/>
  <c r="F1008" i="3" s="1"/>
  <c r="E1008" i="3" s="1"/>
  <c r="G1009" i="3"/>
  <c r="F1009" i="3" s="1"/>
  <c r="E1009" i="3" s="1"/>
  <c r="G1010" i="3"/>
  <c r="F1010" i="3" s="1"/>
  <c r="E1010" i="3" s="1"/>
  <c r="G1011" i="3"/>
  <c r="F1011" i="3" s="1"/>
  <c r="E1011" i="3" s="1"/>
  <c r="G1012" i="3"/>
  <c r="F1012" i="3" s="1"/>
  <c r="E1012" i="3" s="1"/>
  <c r="G1013" i="3"/>
  <c r="F1013" i="3" s="1"/>
  <c r="E1013" i="3" s="1"/>
  <c r="G1014" i="3"/>
  <c r="F1014" i="3" s="1"/>
  <c r="E1014" i="3" s="1"/>
  <c r="G1015" i="3"/>
  <c r="F1015" i="3" s="1"/>
  <c r="E1015" i="3" s="1"/>
  <c r="G1016" i="3"/>
  <c r="F1016" i="3" s="1"/>
  <c r="E1016" i="3" s="1"/>
  <c r="G1017" i="3"/>
  <c r="F1017" i="3" s="1"/>
  <c r="E1017" i="3" s="1"/>
  <c r="G1018" i="3"/>
  <c r="F1018" i="3" s="1"/>
  <c r="E1018" i="3" s="1"/>
  <c r="G1019" i="3"/>
  <c r="F1019" i="3" s="1"/>
  <c r="E1019" i="3" s="1"/>
  <c r="G1020" i="3"/>
  <c r="F1020" i="3" s="1"/>
  <c r="E1020" i="3" s="1"/>
  <c r="G1021" i="3"/>
  <c r="F1021" i="3" s="1"/>
  <c r="E1021" i="3" s="1"/>
  <c r="G1022" i="3"/>
  <c r="F1022" i="3" s="1"/>
  <c r="E1022" i="3" s="1"/>
  <c r="G1023" i="3"/>
  <c r="F1023" i="3" s="1"/>
  <c r="E1023" i="3" s="1"/>
  <c r="G1024" i="3"/>
  <c r="F1024" i="3" s="1"/>
  <c r="E1024" i="3" s="1"/>
  <c r="G1025" i="3"/>
  <c r="F1025" i="3" s="1"/>
  <c r="E1025" i="3" s="1"/>
  <c r="G1026" i="3"/>
  <c r="F1026" i="3" s="1"/>
  <c r="E1026" i="3" s="1"/>
  <c r="G1027" i="3"/>
  <c r="F1027" i="3" s="1"/>
  <c r="E1027" i="3" s="1"/>
  <c r="G1028" i="3"/>
  <c r="F1028" i="3" s="1"/>
  <c r="E1028" i="3" s="1"/>
  <c r="G1029" i="3"/>
  <c r="F1029" i="3" s="1"/>
  <c r="E1029" i="3" s="1"/>
  <c r="G1030" i="3"/>
  <c r="F1030" i="3" s="1"/>
  <c r="E1030" i="3" s="1"/>
  <c r="G1031" i="3"/>
  <c r="F1031" i="3" s="1"/>
  <c r="E1031" i="3" s="1"/>
  <c r="G1032" i="3"/>
  <c r="F1032" i="3" s="1"/>
  <c r="E1032" i="3" s="1"/>
  <c r="G1033" i="3"/>
  <c r="F1033" i="3" s="1"/>
  <c r="E1033" i="3" s="1"/>
  <c r="G1034" i="3"/>
  <c r="F1034" i="3" s="1"/>
  <c r="E1034" i="3" s="1"/>
  <c r="G1035" i="3"/>
  <c r="F1035" i="3" s="1"/>
  <c r="E1035" i="3" s="1"/>
  <c r="G1036" i="3"/>
  <c r="F1036" i="3" s="1"/>
  <c r="E1036" i="3" s="1"/>
  <c r="G1037" i="3"/>
  <c r="F1037" i="3" s="1"/>
  <c r="E1037" i="3" s="1"/>
  <c r="G1038" i="3"/>
  <c r="F1038" i="3" s="1"/>
  <c r="E1038" i="3" s="1"/>
  <c r="G1039" i="3"/>
  <c r="F1039" i="3" s="1"/>
  <c r="E1039" i="3" s="1"/>
  <c r="G1040" i="3"/>
  <c r="F1040" i="3" s="1"/>
  <c r="E1040" i="3" s="1"/>
  <c r="G1041" i="3"/>
  <c r="F1041" i="3" s="1"/>
  <c r="E1041" i="3" s="1"/>
  <c r="G1042" i="3"/>
  <c r="F1042" i="3" s="1"/>
  <c r="E1042" i="3" s="1"/>
  <c r="G1043" i="3"/>
  <c r="F1043" i="3" s="1"/>
  <c r="E1043" i="3" s="1"/>
  <c r="G1044" i="3"/>
  <c r="F1044" i="3" s="1"/>
  <c r="E1044" i="3" s="1"/>
  <c r="G1045" i="3"/>
  <c r="F1045" i="3" s="1"/>
  <c r="E1045" i="3" s="1"/>
  <c r="G1046" i="3"/>
  <c r="F1046" i="3" s="1"/>
  <c r="E1046" i="3" s="1"/>
  <c r="G1047" i="3"/>
  <c r="F1047" i="3" s="1"/>
  <c r="E1047" i="3" s="1"/>
  <c r="G1048" i="3"/>
  <c r="F1048" i="3" s="1"/>
  <c r="E1048" i="3" s="1"/>
  <c r="G1049" i="3"/>
  <c r="F1049" i="3" s="1"/>
  <c r="E1049" i="3" s="1"/>
  <c r="G1050" i="3"/>
  <c r="F1050" i="3" s="1"/>
  <c r="E1050" i="3" s="1"/>
  <c r="G1051" i="3"/>
  <c r="F1051" i="3" s="1"/>
  <c r="E1051" i="3" s="1"/>
  <c r="G1052" i="3"/>
  <c r="F1052" i="3" s="1"/>
  <c r="E1052" i="3" s="1"/>
  <c r="G1053" i="3"/>
  <c r="F1053" i="3" s="1"/>
  <c r="E1053" i="3" s="1"/>
  <c r="G1054" i="3"/>
  <c r="F1054" i="3" s="1"/>
  <c r="E1054" i="3" s="1"/>
  <c r="G1055" i="3"/>
  <c r="F1055" i="3" s="1"/>
  <c r="E1055" i="3" s="1"/>
  <c r="G1056" i="3"/>
  <c r="F1056" i="3" s="1"/>
  <c r="E1056" i="3" s="1"/>
  <c r="G1057" i="3"/>
  <c r="F1057" i="3" s="1"/>
  <c r="E1057" i="3" s="1"/>
  <c r="G1058" i="3"/>
  <c r="F1058" i="3" s="1"/>
  <c r="E1058" i="3" s="1"/>
  <c r="G1059" i="3"/>
  <c r="F1059" i="3" s="1"/>
  <c r="E1059" i="3" s="1"/>
  <c r="G1060" i="3"/>
  <c r="F1060" i="3" s="1"/>
  <c r="E1060" i="3" s="1"/>
  <c r="G1061" i="3"/>
  <c r="F1061" i="3" s="1"/>
  <c r="E1061" i="3" s="1"/>
  <c r="G1062" i="3"/>
  <c r="F1062" i="3" s="1"/>
  <c r="E1062" i="3" s="1"/>
  <c r="G1063" i="3"/>
  <c r="F1063" i="3" s="1"/>
  <c r="E1063" i="3" s="1"/>
  <c r="G1064" i="3"/>
  <c r="F1064" i="3" s="1"/>
  <c r="E1064" i="3" s="1"/>
  <c r="G1065" i="3"/>
  <c r="F1065" i="3" s="1"/>
  <c r="E1065" i="3" s="1"/>
  <c r="G1066" i="3"/>
  <c r="F1066" i="3" s="1"/>
  <c r="E1066" i="3" s="1"/>
  <c r="G1067" i="3"/>
  <c r="F1067" i="3" s="1"/>
  <c r="E1067" i="3" s="1"/>
  <c r="G1068" i="3"/>
  <c r="F1068" i="3" s="1"/>
  <c r="E1068" i="3" s="1"/>
  <c r="G1069" i="3"/>
  <c r="F1069" i="3" s="1"/>
  <c r="E1069" i="3" s="1"/>
  <c r="G1070" i="3"/>
  <c r="F1070" i="3" s="1"/>
  <c r="E1070" i="3" s="1"/>
  <c r="G1071" i="3"/>
  <c r="F1071" i="3" s="1"/>
  <c r="E1071" i="3" s="1"/>
  <c r="G1072" i="3"/>
  <c r="F1072" i="3" s="1"/>
  <c r="E1072" i="3" s="1"/>
  <c r="G1073" i="3"/>
  <c r="F1073" i="3" s="1"/>
  <c r="E1073" i="3" s="1"/>
  <c r="G1074" i="3"/>
  <c r="F1074" i="3" s="1"/>
  <c r="E1074" i="3" s="1"/>
  <c r="G1075" i="3"/>
  <c r="F1075" i="3" s="1"/>
  <c r="E1075" i="3" s="1"/>
  <c r="G1076" i="3"/>
  <c r="F1076" i="3" s="1"/>
  <c r="E1076" i="3" s="1"/>
  <c r="G1077" i="3"/>
  <c r="F1077" i="3" s="1"/>
  <c r="E1077" i="3" s="1"/>
  <c r="G1078" i="3"/>
  <c r="F1078" i="3" s="1"/>
  <c r="E1078" i="3" s="1"/>
  <c r="G1079" i="3"/>
  <c r="F1079" i="3" s="1"/>
  <c r="E1079" i="3" s="1"/>
  <c r="G1080" i="3"/>
  <c r="F1080" i="3" s="1"/>
  <c r="E1080" i="3" s="1"/>
  <c r="G1081" i="3"/>
  <c r="F1081" i="3" s="1"/>
  <c r="E1081" i="3" s="1"/>
  <c r="G1082" i="3"/>
  <c r="F1082" i="3" s="1"/>
  <c r="E1082" i="3" s="1"/>
  <c r="G1083" i="3"/>
  <c r="F1083" i="3" s="1"/>
  <c r="E1083" i="3" s="1"/>
  <c r="G1084" i="3"/>
  <c r="F1084" i="3" s="1"/>
  <c r="E1084" i="3" s="1"/>
  <c r="G1085" i="3"/>
  <c r="F1085" i="3" s="1"/>
  <c r="E1085" i="3" s="1"/>
  <c r="G1086" i="3"/>
  <c r="F1086" i="3" s="1"/>
  <c r="E1086" i="3" s="1"/>
  <c r="G1087" i="3"/>
  <c r="F1087" i="3" s="1"/>
  <c r="E1087" i="3" s="1"/>
  <c r="G1088" i="3"/>
  <c r="F1088" i="3" s="1"/>
  <c r="E1088" i="3" s="1"/>
  <c r="G1089" i="3"/>
  <c r="F1089" i="3" s="1"/>
  <c r="E1089" i="3" s="1"/>
  <c r="G1090" i="3"/>
  <c r="F1090" i="3" s="1"/>
  <c r="E1090" i="3" s="1"/>
  <c r="G1091" i="3"/>
  <c r="F1091" i="3" s="1"/>
  <c r="E1091" i="3" s="1"/>
  <c r="G1092" i="3"/>
  <c r="F1092" i="3" s="1"/>
  <c r="E1092" i="3" s="1"/>
  <c r="G1093" i="3"/>
  <c r="F1093" i="3" s="1"/>
  <c r="E1093" i="3" s="1"/>
  <c r="G1094" i="3"/>
  <c r="F1094" i="3" s="1"/>
  <c r="E1094" i="3" s="1"/>
  <c r="G1095" i="3"/>
  <c r="F1095" i="3" s="1"/>
  <c r="E1095" i="3" s="1"/>
  <c r="G1096" i="3"/>
  <c r="F1096" i="3" s="1"/>
  <c r="E1096" i="3" s="1"/>
  <c r="G1097" i="3"/>
  <c r="F1097" i="3" s="1"/>
  <c r="E1097" i="3" s="1"/>
  <c r="G1098" i="3"/>
  <c r="F1098" i="3" s="1"/>
  <c r="E1098" i="3" s="1"/>
  <c r="G1099" i="3"/>
  <c r="F1099" i="3" s="1"/>
  <c r="E1099" i="3" s="1"/>
  <c r="G1100" i="3"/>
  <c r="F1100" i="3" s="1"/>
  <c r="E1100" i="3" s="1"/>
  <c r="G1101" i="3"/>
  <c r="F1101" i="3" s="1"/>
  <c r="E1101" i="3" s="1"/>
  <c r="G1102" i="3"/>
  <c r="F1102" i="3" s="1"/>
  <c r="E1102" i="3" s="1"/>
  <c r="G1103" i="3"/>
  <c r="F1103" i="3" s="1"/>
  <c r="E1103" i="3" s="1"/>
  <c r="G1104" i="3"/>
  <c r="F1104" i="3" s="1"/>
  <c r="E1104" i="3" s="1"/>
  <c r="G1105" i="3"/>
  <c r="F1105" i="3" s="1"/>
  <c r="E1105" i="3" s="1"/>
  <c r="G1106" i="3"/>
  <c r="F1106" i="3" s="1"/>
  <c r="E1106" i="3" s="1"/>
  <c r="G1107" i="3"/>
  <c r="F1107" i="3" s="1"/>
  <c r="E1107" i="3" s="1"/>
  <c r="G1108" i="3"/>
  <c r="F1108" i="3" s="1"/>
  <c r="E1108" i="3" s="1"/>
  <c r="G1109" i="3"/>
  <c r="F1109" i="3" s="1"/>
  <c r="E1109" i="3" s="1"/>
  <c r="G1110" i="3"/>
  <c r="F1110" i="3" s="1"/>
  <c r="E1110" i="3" s="1"/>
  <c r="G1111" i="3"/>
  <c r="F1111" i="3" s="1"/>
  <c r="E1111" i="3" s="1"/>
  <c r="G1112" i="3"/>
  <c r="F1112" i="3" s="1"/>
  <c r="E1112" i="3" s="1"/>
  <c r="G1113" i="3"/>
  <c r="F1113" i="3" s="1"/>
  <c r="E1113" i="3" s="1"/>
  <c r="G1114" i="3"/>
  <c r="F1114" i="3" s="1"/>
  <c r="E1114" i="3" s="1"/>
  <c r="G1115" i="3"/>
  <c r="F1115" i="3" s="1"/>
  <c r="E1115" i="3" s="1"/>
  <c r="G1116" i="3"/>
  <c r="F1116" i="3" s="1"/>
  <c r="E1116" i="3" s="1"/>
  <c r="G1117" i="3"/>
  <c r="F1117" i="3" s="1"/>
  <c r="E1117" i="3" s="1"/>
  <c r="G1118" i="3"/>
  <c r="F1118" i="3" s="1"/>
  <c r="E1118" i="3" s="1"/>
  <c r="G1119" i="3"/>
  <c r="F1119" i="3" s="1"/>
  <c r="E1119" i="3" s="1"/>
  <c r="G1120" i="3"/>
  <c r="F1120" i="3" s="1"/>
  <c r="E1120" i="3" s="1"/>
  <c r="G1121" i="3"/>
  <c r="F1121" i="3" s="1"/>
  <c r="E1121" i="3" s="1"/>
  <c r="G1122" i="3"/>
  <c r="F1122" i="3" s="1"/>
  <c r="E1122" i="3" s="1"/>
  <c r="G1123" i="3"/>
  <c r="F1123" i="3" s="1"/>
  <c r="E1123" i="3" s="1"/>
  <c r="G1124" i="3"/>
  <c r="F1124" i="3" s="1"/>
  <c r="E1124" i="3" s="1"/>
  <c r="G1125" i="3"/>
  <c r="F1125" i="3" s="1"/>
  <c r="E1125" i="3" s="1"/>
  <c r="G1126" i="3"/>
  <c r="F1126" i="3" s="1"/>
  <c r="E1126" i="3" s="1"/>
  <c r="G1127" i="3"/>
  <c r="F1127" i="3" s="1"/>
  <c r="E1127" i="3" s="1"/>
  <c r="G1128" i="3"/>
  <c r="F1128" i="3" s="1"/>
  <c r="E1128" i="3" s="1"/>
  <c r="G1129" i="3"/>
  <c r="F1129" i="3" s="1"/>
  <c r="E1129" i="3" s="1"/>
  <c r="G1130" i="3"/>
  <c r="F1130" i="3" s="1"/>
  <c r="E1130" i="3" s="1"/>
  <c r="G1131" i="3"/>
  <c r="F1131" i="3" s="1"/>
  <c r="E1131" i="3" s="1"/>
  <c r="G1132" i="3"/>
  <c r="F1132" i="3" s="1"/>
  <c r="E1132" i="3" s="1"/>
  <c r="G1133" i="3"/>
  <c r="F1133" i="3" s="1"/>
  <c r="E1133" i="3" s="1"/>
  <c r="G1134" i="3"/>
  <c r="F1134" i="3" s="1"/>
  <c r="E1134" i="3" s="1"/>
  <c r="G1135" i="3"/>
  <c r="F1135" i="3" s="1"/>
  <c r="E1135" i="3" s="1"/>
  <c r="G1136" i="3"/>
  <c r="F1136" i="3" s="1"/>
  <c r="E1136" i="3" s="1"/>
  <c r="G1137" i="3"/>
  <c r="F1137" i="3" s="1"/>
  <c r="E1137" i="3" s="1"/>
  <c r="G1138" i="3"/>
  <c r="F1138" i="3" s="1"/>
  <c r="E1138" i="3" s="1"/>
  <c r="G1139" i="3"/>
  <c r="F1139" i="3" s="1"/>
  <c r="E1139" i="3" s="1"/>
  <c r="G1140" i="3"/>
  <c r="F1140" i="3" s="1"/>
  <c r="E1140" i="3" s="1"/>
  <c r="G1141" i="3"/>
  <c r="F1141" i="3" s="1"/>
  <c r="E1141" i="3" s="1"/>
  <c r="G1142" i="3"/>
  <c r="F1142" i="3" s="1"/>
  <c r="E1142" i="3" s="1"/>
  <c r="G1143" i="3"/>
  <c r="F1143" i="3" s="1"/>
  <c r="E1143" i="3" s="1"/>
  <c r="G1144" i="3"/>
  <c r="F1144" i="3" s="1"/>
  <c r="E1144" i="3" s="1"/>
  <c r="G1145" i="3"/>
  <c r="F1145" i="3" s="1"/>
  <c r="E1145" i="3" s="1"/>
  <c r="G1146" i="3"/>
  <c r="F1146" i="3" s="1"/>
  <c r="E1146" i="3" s="1"/>
  <c r="G1147" i="3"/>
  <c r="F1147" i="3" s="1"/>
  <c r="E1147" i="3" s="1"/>
  <c r="G1148" i="3"/>
  <c r="F1148" i="3" s="1"/>
  <c r="E1148" i="3" s="1"/>
  <c r="G1149" i="3"/>
  <c r="F1149" i="3" s="1"/>
  <c r="E1149" i="3" s="1"/>
  <c r="G1150" i="3"/>
  <c r="F1150" i="3" s="1"/>
  <c r="E1150" i="3" s="1"/>
  <c r="G1151" i="3"/>
  <c r="F1151" i="3" s="1"/>
  <c r="E1151" i="3" s="1"/>
  <c r="G1152" i="3"/>
  <c r="F1152" i="3" s="1"/>
  <c r="E1152" i="3" s="1"/>
  <c r="G1153" i="3"/>
  <c r="F1153" i="3" s="1"/>
  <c r="E1153" i="3" s="1"/>
  <c r="G1154" i="3"/>
  <c r="F1154" i="3" s="1"/>
  <c r="E1154" i="3" s="1"/>
  <c r="G1155" i="3"/>
  <c r="F1155" i="3" s="1"/>
  <c r="E1155" i="3" s="1"/>
  <c r="G1156" i="3"/>
  <c r="F1156" i="3" s="1"/>
  <c r="E1156" i="3" s="1"/>
  <c r="G1157" i="3"/>
  <c r="F1157" i="3" s="1"/>
  <c r="E1157" i="3" s="1"/>
  <c r="G1158" i="3"/>
  <c r="F1158" i="3" s="1"/>
  <c r="E1158" i="3" s="1"/>
  <c r="G1159" i="3"/>
  <c r="F1159" i="3" s="1"/>
  <c r="E1159" i="3" s="1"/>
  <c r="G1160" i="3"/>
  <c r="F1160" i="3" s="1"/>
  <c r="E1160" i="3" s="1"/>
  <c r="G1161" i="3"/>
  <c r="F1161" i="3" s="1"/>
  <c r="E1161" i="3" s="1"/>
  <c r="G1162" i="3"/>
  <c r="F1162" i="3" s="1"/>
  <c r="E1162" i="3" s="1"/>
  <c r="G1163" i="3"/>
  <c r="F1163" i="3" s="1"/>
  <c r="E1163" i="3" s="1"/>
  <c r="G1164" i="3"/>
  <c r="F1164" i="3" s="1"/>
  <c r="E1164" i="3" s="1"/>
  <c r="G1165" i="3"/>
  <c r="F1165" i="3" s="1"/>
  <c r="E1165" i="3" s="1"/>
  <c r="G1166" i="3"/>
  <c r="F1166" i="3" s="1"/>
  <c r="E1166" i="3" s="1"/>
  <c r="G1167" i="3"/>
  <c r="F1167" i="3" s="1"/>
  <c r="E1167" i="3" s="1"/>
  <c r="G1168" i="3"/>
  <c r="F1168" i="3" s="1"/>
  <c r="E1168" i="3" s="1"/>
  <c r="G1169" i="3"/>
  <c r="F1169" i="3" s="1"/>
  <c r="E1169" i="3" s="1"/>
  <c r="G1170" i="3"/>
  <c r="F1170" i="3" s="1"/>
  <c r="E1170" i="3" s="1"/>
  <c r="G1171" i="3"/>
  <c r="F1171" i="3" s="1"/>
  <c r="E1171" i="3" s="1"/>
  <c r="G1172" i="3"/>
  <c r="F1172" i="3" s="1"/>
  <c r="E1172" i="3" s="1"/>
  <c r="G1173" i="3"/>
  <c r="F1173" i="3" s="1"/>
  <c r="E1173" i="3" s="1"/>
  <c r="G1174" i="3"/>
  <c r="F1174" i="3" s="1"/>
  <c r="E1174" i="3" s="1"/>
  <c r="G1175" i="3"/>
  <c r="F1175" i="3" s="1"/>
  <c r="E1175" i="3" s="1"/>
  <c r="G1176" i="3"/>
  <c r="F1176" i="3" s="1"/>
  <c r="E1176" i="3" s="1"/>
  <c r="G1177" i="3"/>
  <c r="F1177" i="3" s="1"/>
  <c r="E1177" i="3" s="1"/>
  <c r="G1178" i="3"/>
  <c r="F1178" i="3" s="1"/>
  <c r="E1178" i="3" s="1"/>
  <c r="G1179" i="3"/>
  <c r="F1179" i="3" s="1"/>
  <c r="E1179" i="3" s="1"/>
  <c r="G1180" i="3"/>
  <c r="F1180" i="3" s="1"/>
  <c r="E1180" i="3" s="1"/>
  <c r="G1181" i="3"/>
  <c r="F1181" i="3" s="1"/>
  <c r="E1181" i="3" s="1"/>
  <c r="G1182" i="3"/>
  <c r="F1182" i="3" s="1"/>
  <c r="E1182" i="3" s="1"/>
  <c r="G1183" i="3"/>
  <c r="F1183" i="3" s="1"/>
  <c r="E1183" i="3" s="1"/>
  <c r="G1184" i="3"/>
  <c r="F1184" i="3" s="1"/>
  <c r="E1184" i="3" s="1"/>
  <c r="G1185" i="3"/>
  <c r="F1185" i="3" s="1"/>
  <c r="E1185" i="3" s="1"/>
  <c r="G1186" i="3"/>
  <c r="F1186" i="3" s="1"/>
  <c r="E1186" i="3" s="1"/>
  <c r="G1187" i="3"/>
  <c r="F1187" i="3" s="1"/>
  <c r="E1187" i="3" s="1"/>
  <c r="G1188" i="3"/>
  <c r="F1188" i="3" s="1"/>
  <c r="E1188" i="3" s="1"/>
  <c r="G1189" i="3"/>
  <c r="F1189" i="3" s="1"/>
  <c r="E1189" i="3" s="1"/>
  <c r="G1190" i="3"/>
  <c r="F1190" i="3" s="1"/>
  <c r="E1190" i="3" s="1"/>
  <c r="G1191" i="3"/>
  <c r="F1191" i="3" s="1"/>
  <c r="E1191" i="3" s="1"/>
  <c r="G1192" i="3"/>
  <c r="F1192" i="3" s="1"/>
  <c r="E1192" i="3" s="1"/>
  <c r="G1193" i="3"/>
  <c r="F1193" i="3" s="1"/>
  <c r="E1193" i="3" s="1"/>
  <c r="G1194" i="3"/>
  <c r="F1194" i="3" s="1"/>
  <c r="E1194" i="3" s="1"/>
  <c r="G1195" i="3"/>
  <c r="F1195" i="3" s="1"/>
  <c r="E1195" i="3" s="1"/>
  <c r="G1196" i="3"/>
  <c r="F1196" i="3" s="1"/>
  <c r="E1196" i="3" s="1"/>
  <c r="G1197" i="3"/>
  <c r="F1197" i="3" s="1"/>
  <c r="E1197" i="3" s="1"/>
  <c r="G1198" i="3"/>
  <c r="F1198" i="3" s="1"/>
  <c r="E1198" i="3" s="1"/>
  <c r="G1199" i="3"/>
  <c r="F1199" i="3" s="1"/>
  <c r="E1199" i="3" s="1"/>
  <c r="G1200" i="3"/>
  <c r="F1200" i="3" s="1"/>
  <c r="E1200" i="3" s="1"/>
  <c r="G1201" i="3"/>
  <c r="F1201" i="3" s="1"/>
  <c r="E1201" i="3" s="1"/>
  <c r="G1202" i="3"/>
  <c r="F1202" i="3" s="1"/>
  <c r="E1202" i="3" s="1"/>
  <c r="G1203" i="3"/>
  <c r="F1203" i="3" s="1"/>
  <c r="E1203" i="3" s="1"/>
  <c r="G1204" i="3"/>
  <c r="F1204" i="3" s="1"/>
  <c r="E1204" i="3" s="1"/>
  <c r="G1205" i="3"/>
  <c r="F1205" i="3" s="1"/>
  <c r="E1205" i="3" s="1"/>
  <c r="G1206" i="3"/>
  <c r="F1206" i="3" s="1"/>
  <c r="E1206" i="3" s="1"/>
  <c r="G1207" i="3"/>
  <c r="F1207" i="3" s="1"/>
  <c r="E1207" i="3" s="1"/>
  <c r="G1208" i="3"/>
  <c r="F1208" i="3" s="1"/>
  <c r="E1208" i="3" s="1"/>
  <c r="G1209" i="3"/>
  <c r="F1209" i="3" s="1"/>
  <c r="E1209" i="3" s="1"/>
  <c r="G1210" i="3"/>
  <c r="F1210" i="3" s="1"/>
  <c r="E1210" i="3" s="1"/>
  <c r="G1211" i="3"/>
  <c r="F1211" i="3" s="1"/>
  <c r="E1211" i="3" s="1"/>
  <c r="G1212" i="3"/>
  <c r="F1212" i="3" s="1"/>
  <c r="E1212" i="3" s="1"/>
  <c r="G1213" i="3"/>
  <c r="F1213" i="3" s="1"/>
  <c r="E1213" i="3" s="1"/>
  <c r="G1214" i="3"/>
  <c r="F1214" i="3" s="1"/>
  <c r="E1214" i="3" s="1"/>
  <c r="G1215" i="3"/>
  <c r="F1215" i="3" s="1"/>
  <c r="E1215" i="3" s="1"/>
  <c r="G1216" i="3"/>
  <c r="F1216" i="3" s="1"/>
  <c r="E1216" i="3" s="1"/>
  <c r="G1217" i="3"/>
  <c r="F1217" i="3" s="1"/>
  <c r="E1217" i="3" s="1"/>
  <c r="G1218" i="3"/>
  <c r="F1218" i="3" s="1"/>
  <c r="E1218" i="3" s="1"/>
  <c r="G1219" i="3"/>
  <c r="F1219" i="3" s="1"/>
  <c r="E1219" i="3" s="1"/>
  <c r="G1220" i="3"/>
  <c r="F1220" i="3" s="1"/>
  <c r="E1220" i="3" s="1"/>
  <c r="G1221" i="3"/>
  <c r="F1221" i="3" s="1"/>
  <c r="E1221" i="3" s="1"/>
  <c r="G1222" i="3"/>
  <c r="F1222" i="3" s="1"/>
  <c r="E1222" i="3" s="1"/>
  <c r="G1223" i="3"/>
  <c r="F1223" i="3" s="1"/>
  <c r="E1223" i="3" s="1"/>
  <c r="G1224" i="3"/>
  <c r="F1224" i="3" s="1"/>
  <c r="E1224" i="3" s="1"/>
  <c r="G1225" i="3"/>
  <c r="F1225" i="3" s="1"/>
  <c r="E1225" i="3" s="1"/>
  <c r="G1226" i="3"/>
  <c r="F1226" i="3" s="1"/>
  <c r="E1226" i="3" s="1"/>
  <c r="G1227" i="3"/>
  <c r="F1227" i="3" s="1"/>
  <c r="E1227" i="3" s="1"/>
  <c r="G1228" i="3"/>
  <c r="F1228" i="3" s="1"/>
  <c r="E1228" i="3" s="1"/>
  <c r="G1229" i="3"/>
  <c r="F1229" i="3" s="1"/>
  <c r="E1229" i="3" s="1"/>
  <c r="G1230" i="3"/>
  <c r="F1230" i="3" s="1"/>
  <c r="E1230" i="3" s="1"/>
  <c r="G1231" i="3"/>
  <c r="F1231" i="3" s="1"/>
  <c r="E1231" i="3" s="1"/>
  <c r="G1232" i="3"/>
  <c r="F1232" i="3" s="1"/>
  <c r="E1232" i="3" s="1"/>
  <c r="G1233" i="3"/>
  <c r="F1233" i="3" s="1"/>
  <c r="E1233" i="3" s="1"/>
  <c r="G1234" i="3"/>
  <c r="F1234" i="3" s="1"/>
  <c r="E1234" i="3" s="1"/>
  <c r="G1235" i="3"/>
  <c r="F1235" i="3" s="1"/>
  <c r="E1235" i="3" s="1"/>
  <c r="G1236" i="3"/>
  <c r="F1236" i="3" s="1"/>
  <c r="E1236" i="3" s="1"/>
  <c r="G1237" i="3"/>
  <c r="F1237" i="3" s="1"/>
  <c r="E1237" i="3" s="1"/>
  <c r="G1238" i="3"/>
  <c r="F1238" i="3" s="1"/>
  <c r="E1238" i="3" s="1"/>
  <c r="G1239" i="3"/>
  <c r="F1239" i="3" s="1"/>
  <c r="E1239" i="3" s="1"/>
  <c r="G1240" i="3"/>
  <c r="F1240" i="3" s="1"/>
  <c r="E1240" i="3" s="1"/>
  <c r="G1241" i="3"/>
  <c r="F1241" i="3" s="1"/>
  <c r="E1241" i="3" s="1"/>
  <c r="G1242" i="3"/>
  <c r="F1242" i="3" s="1"/>
  <c r="E1242" i="3" s="1"/>
  <c r="G1243" i="3"/>
  <c r="F1243" i="3" s="1"/>
  <c r="E1243" i="3" s="1"/>
  <c r="G1244" i="3"/>
  <c r="F1244" i="3" s="1"/>
  <c r="E1244" i="3" s="1"/>
  <c r="G1245" i="3"/>
  <c r="F1245" i="3" s="1"/>
  <c r="E1245" i="3" s="1"/>
  <c r="G1246" i="3"/>
  <c r="F1246" i="3" s="1"/>
  <c r="E1246" i="3" s="1"/>
  <c r="G1247" i="3"/>
  <c r="F1247" i="3" s="1"/>
  <c r="E1247" i="3" s="1"/>
  <c r="G1248" i="3"/>
  <c r="F1248" i="3" s="1"/>
  <c r="E1248" i="3" s="1"/>
  <c r="G1249" i="3"/>
  <c r="F1249" i="3" s="1"/>
  <c r="E1249" i="3" s="1"/>
  <c r="G1250" i="3"/>
  <c r="F1250" i="3" s="1"/>
  <c r="E1250" i="3" s="1"/>
  <c r="G1251" i="3"/>
  <c r="F1251" i="3" s="1"/>
  <c r="E1251" i="3" s="1"/>
  <c r="G1252" i="3"/>
  <c r="F1252" i="3" s="1"/>
  <c r="E1252" i="3" s="1"/>
  <c r="G1253" i="3"/>
  <c r="F1253" i="3" s="1"/>
  <c r="E1253" i="3" s="1"/>
  <c r="G1254" i="3"/>
  <c r="F1254" i="3" s="1"/>
  <c r="E1254" i="3" s="1"/>
  <c r="G1255" i="3"/>
  <c r="F1255" i="3" s="1"/>
  <c r="E1255" i="3" s="1"/>
  <c r="G1256" i="3"/>
  <c r="F1256" i="3" s="1"/>
  <c r="E1256" i="3" s="1"/>
  <c r="G1257" i="3"/>
  <c r="F1257" i="3" s="1"/>
  <c r="E1257" i="3" s="1"/>
  <c r="G1258" i="3"/>
  <c r="F1258" i="3" s="1"/>
  <c r="E1258" i="3" s="1"/>
  <c r="G1259" i="3"/>
  <c r="F1259" i="3" s="1"/>
  <c r="E1259" i="3" s="1"/>
  <c r="G1260" i="3"/>
  <c r="F1260" i="3" s="1"/>
  <c r="E1260" i="3" s="1"/>
  <c r="G1261" i="3"/>
  <c r="F1261" i="3" s="1"/>
  <c r="E1261" i="3" s="1"/>
  <c r="G1262" i="3"/>
  <c r="F1262" i="3" s="1"/>
  <c r="E1262" i="3" s="1"/>
  <c r="G1263" i="3"/>
  <c r="F1263" i="3" s="1"/>
  <c r="E1263" i="3" s="1"/>
  <c r="G1264" i="3"/>
  <c r="F1264" i="3" s="1"/>
  <c r="E1264" i="3" s="1"/>
  <c r="G1265" i="3"/>
  <c r="F1265" i="3" s="1"/>
  <c r="E1265" i="3" s="1"/>
  <c r="G1266" i="3"/>
  <c r="F1266" i="3" s="1"/>
  <c r="E1266" i="3" s="1"/>
  <c r="G1267" i="3"/>
  <c r="F1267" i="3" s="1"/>
  <c r="E1267" i="3" s="1"/>
  <c r="G1268" i="3"/>
  <c r="F1268" i="3" s="1"/>
  <c r="E1268" i="3" s="1"/>
  <c r="G1269" i="3"/>
  <c r="F1269" i="3" s="1"/>
  <c r="E1269" i="3" s="1"/>
  <c r="G1270" i="3"/>
  <c r="F1270" i="3" s="1"/>
  <c r="E1270" i="3" s="1"/>
  <c r="G1271" i="3"/>
  <c r="F1271" i="3" s="1"/>
  <c r="E1271" i="3" s="1"/>
  <c r="G1272" i="3"/>
  <c r="F1272" i="3" s="1"/>
  <c r="E1272" i="3" s="1"/>
  <c r="G1273" i="3"/>
  <c r="F1273" i="3" s="1"/>
  <c r="E1273" i="3" s="1"/>
  <c r="G1274" i="3"/>
  <c r="F1274" i="3" s="1"/>
  <c r="E1274" i="3" s="1"/>
  <c r="G1275" i="3"/>
  <c r="F1275" i="3" s="1"/>
  <c r="E1275" i="3" s="1"/>
  <c r="G1276" i="3"/>
  <c r="F1276" i="3" s="1"/>
  <c r="E1276" i="3" s="1"/>
  <c r="G1277" i="3"/>
  <c r="F1277" i="3" s="1"/>
  <c r="E1277" i="3" s="1"/>
  <c r="G1278" i="3"/>
  <c r="F1278" i="3" s="1"/>
  <c r="E1278" i="3" s="1"/>
  <c r="G1279" i="3"/>
  <c r="F1279" i="3" s="1"/>
  <c r="E1279" i="3" s="1"/>
  <c r="G1280" i="3"/>
  <c r="F1280" i="3" s="1"/>
  <c r="E1280" i="3" s="1"/>
  <c r="G1281" i="3"/>
  <c r="F1281" i="3" s="1"/>
  <c r="E1281" i="3" s="1"/>
  <c r="G1282" i="3"/>
  <c r="F1282" i="3" s="1"/>
  <c r="E1282" i="3" s="1"/>
  <c r="G1283" i="3"/>
  <c r="F1283" i="3" s="1"/>
  <c r="E1283" i="3" s="1"/>
  <c r="G1284" i="3"/>
  <c r="F1284" i="3" s="1"/>
  <c r="E1284" i="3" s="1"/>
  <c r="G1285" i="3"/>
  <c r="F1285" i="3" s="1"/>
  <c r="E1285" i="3" s="1"/>
  <c r="G1286" i="3"/>
  <c r="F1286" i="3" s="1"/>
  <c r="E1286" i="3" s="1"/>
  <c r="G1287" i="3"/>
  <c r="F1287" i="3" s="1"/>
  <c r="E1287" i="3" s="1"/>
  <c r="G1288" i="3"/>
  <c r="F1288" i="3" s="1"/>
  <c r="E1288" i="3" s="1"/>
  <c r="G1289" i="3"/>
  <c r="F1289" i="3" s="1"/>
  <c r="E1289" i="3" s="1"/>
  <c r="G1290" i="3"/>
  <c r="F1290" i="3" s="1"/>
  <c r="E1290" i="3" s="1"/>
  <c r="G1291" i="3"/>
  <c r="F1291" i="3" s="1"/>
  <c r="E1291" i="3" s="1"/>
  <c r="G1292" i="3"/>
  <c r="F1292" i="3" s="1"/>
  <c r="E1292" i="3" s="1"/>
  <c r="G1293" i="3"/>
  <c r="F1293" i="3" s="1"/>
  <c r="E1293" i="3" s="1"/>
  <c r="G1294" i="3"/>
  <c r="F1294" i="3" s="1"/>
  <c r="E1294" i="3" s="1"/>
  <c r="G1295" i="3"/>
  <c r="F1295" i="3" s="1"/>
  <c r="E1295" i="3" s="1"/>
  <c r="G1296" i="3"/>
  <c r="F1296" i="3" s="1"/>
  <c r="E1296" i="3" s="1"/>
  <c r="G1297" i="3"/>
  <c r="F1297" i="3" s="1"/>
  <c r="E1297" i="3" s="1"/>
  <c r="G1298" i="3"/>
  <c r="F1298" i="3" s="1"/>
  <c r="E1298" i="3" s="1"/>
  <c r="G1299" i="3"/>
  <c r="F1299" i="3" s="1"/>
  <c r="E1299" i="3" s="1"/>
  <c r="G1300" i="3"/>
  <c r="F1300" i="3" s="1"/>
  <c r="E1300" i="3" s="1"/>
  <c r="G1301" i="3"/>
  <c r="F1301" i="3" s="1"/>
  <c r="E1301" i="3" s="1"/>
  <c r="G1302" i="3"/>
  <c r="F1302" i="3" s="1"/>
  <c r="E1302" i="3" s="1"/>
  <c r="G1303" i="3"/>
  <c r="F1303" i="3" s="1"/>
  <c r="E1303" i="3" s="1"/>
  <c r="G1304" i="3"/>
  <c r="F1304" i="3" s="1"/>
  <c r="E1304" i="3" s="1"/>
  <c r="G1305" i="3"/>
  <c r="F1305" i="3" s="1"/>
  <c r="E1305" i="3" s="1"/>
  <c r="G1306" i="3"/>
  <c r="F1306" i="3" s="1"/>
  <c r="E1306" i="3" s="1"/>
  <c r="G1307" i="3"/>
  <c r="F1307" i="3" s="1"/>
  <c r="E1307" i="3" s="1"/>
  <c r="G1308" i="3"/>
  <c r="F1308" i="3" s="1"/>
  <c r="E1308" i="3" s="1"/>
  <c r="G1309" i="3"/>
  <c r="F1309" i="3" s="1"/>
  <c r="E1309" i="3" s="1"/>
  <c r="G1310" i="3"/>
  <c r="F1310" i="3" s="1"/>
  <c r="E1310" i="3" s="1"/>
  <c r="G1311" i="3"/>
  <c r="F1311" i="3" s="1"/>
  <c r="E1311" i="3" s="1"/>
  <c r="G1312" i="3"/>
  <c r="F1312" i="3" s="1"/>
  <c r="E1312" i="3" s="1"/>
  <c r="G1313" i="3"/>
  <c r="F1313" i="3" s="1"/>
  <c r="E1313" i="3" s="1"/>
  <c r="G1314" i="3"/>
  <c r="F1314" i="3" s="1"/>
  <c r="E1314" i="3" s="1"/>
  <c r="G1315" i="3"/>
  <c r="F1315" i="3" s="1"/>
  <c r="E1315" i="3" s="1"/>
  <c r="G1316" i="3"/>
  <c r="F1316" i="3" s="1"/>
  <c r="E1316" i="3" s="1"/>
  <c r="G1317" i="3"/>
  <c r="F1317" i="3" s="1"/>
  <c r="E1317" i="3" s="1"/>
  <c r="G1318" i="3"/>
  <c r="F1318" i="3" s="1"/>
  <c r="E1318" i="3" s="1"/>
  <c r="G1319" i="3"/>
  <c r="F1319" i="3" s="1"/>
  <c r="E1319" i="3" s="1"/>
  <c r="G1320" i="3"/>
  <c r="F1320" i="3" s="1"/>
  <c r="E1320" i="3" s="1"/>
  <c r="G1321" i="3"/>
  <c r="F1321" i="3" s="1"/>
  <c r="E1321" i="3" s="1"/>
  <c r="G1322" i="3"/>
  <c r="F1322" i="3" s="1"/>
  <c r="E1322" i="3" s="1"/>
  <c r="G1323" i="3"/>
  <c r="F1323" i="3" s="1"/>
  <c r="E1323" i="3" s="1"/>
  <c r="G1324" i="3"/>
  <c r="F1324" i="3" s="1"/>
  <c r="E1324" i="3" s="1"/>
  <c r="G1325" i="3"/>
  <c r="F1325" i="3" s="1"/>
  <c r="E1325" i="3" s="1"/>
  <c r="G1326" i="3"/>
  <c r="F1326" i="3" s="1"/>
  <c r="E1326" i="3" s="1"/>
  <c r="G1327" i="3"/>
  <c r="F1327" i="3" s="1"/>
  <c r="E1327" i="3" s="1"/>
  <c r="G1328" i="3"/>
  <c r="F1328" i="3" s="1"/>
  <c r="E1328" i="3" s="1"/>
  <c r="G1329" i="3"/>
  <c r="F1329" i="3" s="1"/>
  <c r="E1329" i="3" s="1"/>
  <c r="G1330" i="3"/>
  <c r="F1330" i="3" s="1"/>
  <c r="E1330" i="3" s="1"/>
  <c r="G1331" i="3"/>
  <c r="F1331" i="3" s="1"/>
  <c r="E1331" i="3" s="1"/>
  <c r="G1332" i="3"/>
  <c r="F1332" i="3" s="1"/>
  <c r="E1332" i="3" s="1"/>
  <c r="G1333" i="3"/>
  <c r="F1333" i="3" s="1"/>
  <c r="E1333" i="3" s="1"/>
  <c r="G1334" i="3"/>
  <c r="F1334" i="3" s="1"/>
  <c r="E1334" i="3" s="1"/>
  <c r="G1335" i="3"/>
  <c r="F1335" i="3" s="1"/>
  <c r="E1335" i="3" s="1"/>
  <c r="G1336" i="3"/>
  <c r="F1336" i="3" s="1"/>
  <c r="E1336" i="3" s="1"/>
  <c r="G1337" i="3"/>
  <c r="F1337" i="3" s="1"/>
  <c r="E1337" i="3" s="1"/>
  <c r="G1338" i="3"/>
  <c r="F1338" i="3" s="1"/>
  <c r="E1338" i="3" s="1"/>
  <c r="G1339" i="3"/>
  <c r="F1339" i="3" s="1"/>
  <c r="E1339" i="3" s="1"/>
  <c r="G1340" i="3"/>
  <c r="F1340" i="3" s="1"/>
  <c r="E1340" i="3" s="1"/>
  <c r="G1341" i="3"/>
  <c r="F1341" i="3" s="1"/>
  <c r="E1341" i="3" s="1"/>
  <c r="G1342" i="3"/>
  <c r="F1342" i="3" s="1"/>
  <c r="E1342" i="3" s="1"/>
  <c r="G1343" i="3"/>
  <c r="F1343" i="3" s="1"/>
  <c r="E1343" i="3" s="1"/>
  <c r="G1344" i="3"/>
  <c r="F1344" i="3" s="1"/>
  <c r="E1344" i="3" s="1"/>
  <c r="G1345" i="3"/>
  <c r="F1345" i="3" s="1"/>
  <c r="E1345" i="3" s="1"/>
  <c r="G1346" i="3"/>
  <c r="F1346" i="3" s="1"/>
  <c r="E1346" i="3" s="1"/>
  <c r="G1347" i="3"/>
  <c r="F1347" i="3" s="1"/>
  <c r="E1347" i="3" s="1"/>
  <c r="G1348" i="3"/>
  <c r="F1348" i="3" s="1"/>
  <c r="E1348" i="3" s="1"/>
  <c r="G1349" i="3"/>
  <c r="F1349" i="3" s="1"/>
  <c r="E1349" i="3" s="1"/>
  <c r="G1350" i="3"/>
  <c r="F1350" i="3" s="1"/>
  <c r="E1350" i="3" s="1"/>
  <c r="G1351" i="3"/>
  <c r="F1351" i="3" s="1"/>
  <c r="E1351" i="3" s="1"/>
  <c r="G1352" i="3"/>
  <c r="F1352" i="3" s="1"/>
  <c r="E1352" i="3" s="1"/>
  <c r="G1353" i="3"/>
  <c r="F1353" i="3" s="1"/>
  <c r="E1353" i="3" s="1"/>
  <c r="G1354" i="3"/>
  <c r="F1354" i="3" s="1"/>
  <c r="E1354" i="3" s="1"/>
  <c r="G1355" i="3"/>
  <c r="F1355" i="3" s="1"/>
  <c r="E1355" i="3" s="1"/>
  <c r="G1356" i="3"/>
  <c r="F1356" i="3" s="1"/>
  <c r="E1356" i="3" s="1"/>
  <c r="G1357" i="3"/>
  <c r="F1357" i="3" s="1"/>
  <c r="E1357" i="3" s="1"/>
  <c r="G1358" i="3"/>
  <c r="F1358" i="3" s="1"/>
  <c r="E1358" i="3" s="1"/>
  <c r="G1359" i="3"/>
  <c r="F1359" i="3" s="1"/>
  <c r="E1359" i="3" s="1"/>
  <c r="G1360" i="3"/>
  <c r="F1360" i="3" s="1"/>
  <c r="E1360" i="3" s="1"/>
  <c r="G1361" i="3"/>
  <c r="F1361" i="3" s="1"/>
  <c r="E1361" i="3" s="1"/>
  <c r="G1362" i="3"/>
  <c r="F1362" i="3" s="1"/>
  <c r="E1362" i="3" s="1"/>
  <c r="G1363" i="3"/>
  <c r="F1363" i="3" s="1"/>
  <c r="E1363" i="3" s="1"/>
  <c r="G1364" i="3"/>
  <c r="F1364" i="3" s="1"/>
  <c r="E1364" i="3" s="1"/>
  <c r="G1365" i="3"/>
  <c r="F1365" i="3" s="1"/>
  <c r="E1365" i="3" s="1"/>
  <c r="G1366" i="3"/>
  <c r="F1366" i="3" s="1"/>
  <c r="E1366" i="3" s="1"/>
  <c r="G1367" i="3"/>
  <c r="F1367" i="3" s="1"/>
  <c r="E1367" i="3" s="1"/>
  <c r="G1368" i="3"/>
  <c r="F1368" i="3" s="1"/>
  <c r="E1368" i="3" s="1"/>
  <c r="G1369" i="3"/>
  <c r="F1369" i="3" s="1"/>
  <c r="E1369" i="3" s="1"/>
  <c r="G1370" i="3"/>
  <c r="F1370" i="3" s="1"/>
  <c r="E1370" i="3" s="1"/>
  <c r="G1371" i="3"/>
  <c r="F1371" i="3" s="1"/>
  <c r="E1371" i="3" s="1"/>
  <c r="G1372" i="3"/>
  <c r="F1372" i="3" s="1"/>
  <c r="E1372" i="3" s="1"/>
  <c r="G1373" i="3"/>
  <c r="F1373" i="3" s="1"/>
  <c r="E1373" i="3" s="1"/>
  <c r="G1374" i="3"/>
  <c r="F1374" i="3" s="1"/>
  <c r="E1374" i="3" s="1"/>
  <c r="G1375" i="3"/>
  <c r="F1375" i="3" s="1"/>
  <c r="E1375" i="3" s="1"/>
  <c r="G1376" i="3"/>
  <c r="F1376" i="3" s="1"/>
  <c r="E1376" i="3" s="1"/>
  <c r="G1377" i="3"/>
  <c r="F1377" i="3" s="1"/>
  <c r="E1377" i="3" s="1"/>
  <c r="G1378" i="3"/>
  <c r="F1378" i="3" s="1"/>
  <c r="E1378" i="3" s="1"/>
  <c r="G1379" i="3"/>
  <c r="F1379" i="3" s="1"/>
  <c r="E1379" i="3" s="1"/>
  <c r="G1380" i="3"/>
  <c r="F1380" i="3" s="1"/>
  <c r="E1380" i="3" s="1"/>
  <c r="G1381" i="3"/>
  <c r="F1381" i="3" s="1"/>
  <c r="E1381" i="3" s="1"/>
  <c r="G1382" i="3"/>
  <c r="F1382" i="3" s="1"/>
  <c r="E1382" i="3" s="1"/>
  <c r="G1383" i="3"/>
  <c r="F1383" i="3" s="1"/>
  <c r="E1383" i="3" s="1"/>
  <c r="G1384" i="3"/>
  <c r="F1384" i="3" s="1"/>
  <c r="E1384" i="3" s="1"/>
  <c r="G1385" i="3"/>
  <c r="F1385" i="3" s="1"/>
  <c r="E1385" i="3" s="1"/>
  <c r="G1386" i="3"/>
  <c r="F1386" i="3" s="1"/>
  <c r="E1386" i="3" s="1"/>
  <c r="G1387" i="3"/>
  <c r="F1387" i="3" s="1"/>
  <c r="E1387" i="3" s="1"/>
  <c r="G1388" i="3"/>
  <c r="F1388" i="3" s="1"/>
  <c r="E1388" i="3" s="1"/>
  <c r="G1389" i="3"/>
  <c r="F1389" i="3" s="1"/>
  <c r="E1389" i="3" s="1"/>
  <c r="G1390" i="3"/>
  <c r="F1390" i="3" s="1"/>
  <c r="E1390" i="3" s="1"/>
  <c r="G1391" i="3"/>
  <c r="F1391" i="3" s="1"/>
  <c r="E1391" i="3" s="1"/>
  <c r="G1392" i="3"/>
  <c r="F1392" i="3" s="1"/>
  <c r="E1392" i="3" s="1"/>
  <c r="G1393" i="3"/>
  <c r="F1393" i="3" s="1"/>
  <c r="E1393" i="3" s="1"/>
  <c r="G1394" i="3"/>
  <c r="F1394" i="3" s="1"/>
  <c r="E1394" i="3" s="1"/>
  <c r="G1395" i="3"/>
  <c r="F1395" i="3" s="1"/>
  <c r="E1395" i="3" s="1"/>
  <c r="G1396" i="3"/>
  <c r="F1396" i="3" s="1"/>
  <c r="E1396" i="3" s="1"/>
  <c r="G1397" i="3"/>
  <c r="F1397" i="3" s="1"/>
  <c r="E1397" i="3" s="1"/>
  <c r="G1398" i="3"/>
  <c r="F1398" i="3" s="1"/>
  <c r="E1398" i="3" s="1"/>
  <c r="G1399" i="3"/>
  <c r="F1399" i="3" s="1"/>
  <c r="E1399" i="3" s="1"/>
  <c r="G1400" i="3"/>
  <c r="F1400" i="3" s="1"/>
  <c r="E1400" i="3" s="1"/>
  <c r="G1401" i="3"/>
  <c r="F1401" i="3" s="1"/>
  <c r="E1401" i="3" s="1"/>
  <c r="G1402" i="3"/>
  <c r="F1402" i="3" s="1"/>
  <c r="E1402" i="3" s="1"/>
  <c r="G1403" i="3"/>
  <c r="F1403" i="3" s="1"/>
  <c r="E1403" i="3" s="1"/>
  <c r="G1404" i="3"/>
  <c r="F1404" i="3" s="1"/>
  <c r="E1404" i="3" s="1"/>
  <c r="G1405" i="3"/>
  <c r="F1405" i="3" s="1"/>
  <c r="E1405" i="3" s="1"/>
  <c r="G1406" i="3"/>
  <c r="F1406" i="3" s="1"/>
  <c r="E1406" i="3" s="1"/>
  <c r="G1407" i="3"/>
  <c r="F1407" i="3" s="1"/>
  <c r="E1407" i="3" s="1"/>
  <c r="G1408" i="3"/>
  <c r="F1408" i="3" s="1"/>
  <c r="E1408" i="3" s="1"/>
  <c r="G1409" i="3"/>
  <c r="F1409" i="3" s="1"/>
  <c r="E1409" i="3" s="1"/>
  <c r="G1410" i="3"/>
  <c r="F1410" i="3" s="1"/>
  <c r="E1410" i="3" s="1"/>
  <c r="G1411" i="3"/>
  <c r="F1411" i="3" s="1"/>
  <c r="E1411" i="3" s="1"/>
  <c r="G1412" i="3"/>
  <c r="F1412" i="3" s="1"/>
  <c r="E1412" i="3" s="1"/>
  <c r="G1413" i="3"/>
  <c r="F1413" i="3" s="1"/>
  <c r="E1413" i="3" s="1"/>
  <c r="G1414" i="3"/>
  <c r="F1414" i="3" s="1"/>
  <c r="E1414" i="3" s="1"/>
  <c r="G1415" i="3"/>
  <c r="F1415" i="3" s="1"/>
  <c r="E1415" i="3" s="1"/>
  <c r="G1416" i="3"/>
  <c r="F1416" i="3" s="1"/>
  <c r="E1416" i="3" s="1"/>
  <c r="G1417" i="3"/>
  <c r="F1417" i="3" s="1"/>
  <c r="E1417" i="3" s="1"/>
  <c r="G1418" i="3"/>
  <c r="F1418" i="3" s="1"/>
  <c r="E1418" i="3" s="1"/>
  <c r="G1419" i="3"/>
  <c r="F1419" i="3" s="1"/>
  <c r="E1419" i="3" s="1"/>
  <c r="G1420" i="3"/>
  <c r="F1420" i="3" s="1"/>
  <c r="E1420" i="3" s="1"/>
  <c r="G1421" i="3"/>
  <c r="F1421" i="3" s="1"/>
  <c r="E1421" i="3" s="1"/>
  <c r="G1422" i="3"/>
  <c r="F1422" i="3" s="1"/>
  <c r="E1422" i="3" s="1"/>
  <c r="G1423" i="3"/>
  <c r="F1423" i="3" s="1"/>
  <c r="E1423" i="3" s="1"/>
  <c r="G1424" i="3"/>
  <c r="F1424" i="3" s="1"/>
  <c r="E1424" i="3" s="1"/>
  <c r="G1425" i="3"/>
  <c r="F1425" i="3" s="1"/>
  <c r="E1425" i="3" s="1"/>
  <c r="G1426" i="3"/>
  <c r="F1426" i="3" s="1"/>
  <c r="E1426" i="3" s="1"/>
  <c r="G1427" i="3"/>
  <c r="F1427" i="3" s="1"/>
  <c r="E1427" i="3" s="1"/>
  <c r="G1428" i="3"/>
  <c r="F1428" i="3" s="1"/>
  <c r="E1428" i="3" s="1"/>
  <c r="G1429" i="3"/>
  <c r="F1429" i="3" s="1"/>
  <c r="E1429" i="3" s="1"/>
  <c r="G1430" i="3"/>
  <c r="F1430" i="3" s="1"/>
  <c r="E1430" i="3" s="1"/>
  <c r="G1431" i="3"/>
  <c r="F1431" i="3" s="1"/>
  <c r="E1431" i="3" s="1"/>
  <c r="G1432" i="3"/>
  <c r="F1432" i="3" s="1"/>
  <c r="E1432" i="3" s="1"/>
  <c r="G1433" i="3"/>
  <c r="F1433" i="3" s="1"/>
  <c r="E1433" i="3" s="1"/>
  <c r="G1434" i="3"/>
  <c r="F1434" i="3" s="1"/>
  <c r="E1434" i="3" s="1"/>
  <c r="G1435" i="3"/>
  <c r="F1435" i="3" s="1"/>
  <c r="E1435" i="3" s="1"/>
  <c r="G1436" i="3"/>
  <c r="F1436" i="3" s="1"/>
  <c r="E1436" i="3" s="1"/>
  <c r="G1437" i="3"/>
  <c r="F1437" i="3" s="1"/>
  <c r="E1437" i="3" s="1"/>
  <c r="G1438" i="3"/>
  <c r="F1438" i="3" s="1"/>
  <c r="E1438" i="3" s="1"/>
  <c r="G1439" i="3"/>
  <c r="F1439" i="3" s="1"/>
  <c r="E1439" i="3" s="1"/>
  <c r="G1440" i="3"/>
  <c r="F1440" i="3" s="1"/>
  <c r="E1440" i="3" s="1"/>
  <c r="G1441" i="3"/>
  <c r="F1441" i="3" s="1"/>
  <c r="E1441" i="3" s="1"/>
  <c r="G1442" i="3"/>
  <c r="F1442" i="3" s="1"/>
  <c r="E1442" i="3" s="1"/>
  <c r="G1443" i="3"/>
  <c r="F1443" i="3" s="1"/>
  <c r="E1443" i="3" s="1"/>
  <c r="G1444" i="3"/>
  <c r="F1444" i="3" s="1"/>
  <c r="E1444" i="3" s="1"/>
  <c r="G1445" i="3"/>
  <c r="F1445" i="3" s="1"/>
  <c r="E1445" i="3" s="1"/>
  <c r="G1446" i="3"/>
  <c r="F1446" i="3" s="1"/>
  <c r="E1446" i="3" s="1"/>
  <c r="G1447" i="3"/>
  <c r="F1447" i="3" s="1"/>
  <c r="E1447" i="3" s="1"/>
  <c r="G1448" i="3"/>
  <c r="F1448" i="3" s="1"/>
  <c r="E1448" i="3" s="1"/>
  <c r="G1449" i="3"/>
  <c r="F1449" i="3" s="1"/>
  <c r="E1449" i="3" s="1"/>
  <c r="G1450" i="3"/>
  <c r="F1450" i="3" s="1"/>
  <c r="E1450" i="3" s="1"/>
  <c r="G1451" i="3"/>
  <c r="F1451" i="3" s="1"/>
  <c r="E1451" i="3" s="1"/>
  <c r="G1452" i="3"/>
  <c r="F1452" i="3" s="1"/>
  <c r="E1452" i="3" s="1"/>
  <c r="G1453" i="3"/>
  <c r="F1453" i="3" s="1"/>
  <c r="E1453" i="3" s="1"/>
  <c r="G1454" i="3"/>
  <c r="F1454" i="3" s="1"/>
  <c r="E1454" i="3" s="1"/>
  <c r="G1455" i="3"/>
  <c r="F1455" i="3" s="1"/>
  <c r="E1455" i="3" s="1"/>
  <c r="G1456" i="3"/>
  <c r="F1456" i="3" s="1"/>
  <c r="E1456" i="3" s="1"/>
  <c r="G1457" i="3"/>
  <c r="F1457" i="3" s="1"/>
  <c r="E1457" i="3" s="1"/>
  <c r="G1458" i="3"/>
  <c r="F1458" i="3" s="1"/>
  <c r="E1458" i="3" s="1"/>
  <c r="G1459" i="3"/>
  <c r="F1459" i="3" s="1"/>
  <c r="E1459" i="3" s="1"/>
  <c r="G1460" i="3"/>
  <c r="F1460" i="3" s="1"/>
  <c r="E1460" i="3" s="1"/>
  <c r="G1461" i="3"/>
  <c r="F1461" i="3" s="1"/>
  <c r="E1461" i="3" s="1"/>
  <c r="G1462" i="3"/>
  <c r="F1462" i="3" s="1"/>
  <c r="E1462" i="3" s="1"/>
  <c r="G1463" i="3"/>
  <c r="F1463" i="3" s="1"/>
  <c r="E1463" i="3" s="1"/>
  <c r="G1464" i="3"/>
  <c r="F1464" i="3" s="1"/>
  <c r="E1464" i="3" s="1"/>
  <c r="G1465" i="3"/>
  <c r="F1465" i="3" s="1"/>
  <c r="E1465" i="3" s="1"/>
  <c r="G1466" i="3"/>
  <c r="F1466" i="3" s="1"/>
  <c r="E1466" i="3" s="1"/>
  <c r="G1467" i="3"/>
  <c r="F1467" i="3" s="1"/>
  <c r="E1467" i="3" s="1"/>
  <c r="G1468" i="3"/>
  <c r="F1468" i="3" s="1"/>
  <c r="E1468" i="3" s="1"/>
  <c r="G1469" i="3"/>
  <c r="F1469" i="3" s="1"/>
  <c r="E1469" i="3" s="1"/>
  <c r="G1470" i="3"/>
  <c r="F1470" i="3" s="1"/>
  <c r="E1470" i="3" s="1"/>
  <c r="G1471" i="3"/>
  <c r="F1471" i="3" s="1"/>
  <c r="E1471" i="3" s="1"/>
  <c r="G1472" i="3"/>
  <c r="F1472" i="3" s="1"/>
  <c r="E1472" i="3" s="1"/>
  <c r="G1473" i="3"/>
  <c r="F1473" i="3" s="1"/>
  <c r="E1473" i="3" s="1"/>
  <c r="G1474" i="3"/>
  <c r="F1474" i="3" s="1"/>
  <c r="E1474" i="3" s="1"/>
  <c r="G1475" i="3"/>
  <c r="F1475" i="3" s="1"/>
  <c r="E1475" i="3" s="1"/>
  <c r="G1476" i="3"/>
  <c r="F1476" i="3" s="1"/>
  <c r="E1476" i="3" s="1"/>
  <c r="G1477" i="3"/>
  <c r="F1477" i="3" s="1"/>
  <c r="E1477" i="3" s="1"/>
  <c r="G1478" i="3"/>
  <c r="F1478" i="3" s="1"/>
  <c r="E1478" i="3" s="1"/>
  <c r="G1479" i="3"/>
  <c r="F1479" i="3" s="1"/>
  <c r="E1479" i="3" s="1"/>
  <c r="G1480" i="3"/>
  <c r="F1480" i="3" s="1"/>
  <c r="E1480" i="3" s="1"/>
  <c r="G1481" i="3"/>
  <c r="F1481" i="3" s="1"/>
  <c r="E1481" i="3" s="1"/>
  <c r="G1482" i="3"/>
  <c r="F1482" i="3" s="1"/>
  <c r="E1482" i="3" s="1"/>
  <c r="G1483" i="3"/>
  <c r="F1483" i="3" s="1"/>
  <c r="E1483" i="3" s="1"/>
  <c r="G1484" i="3"/>
  <c r="F1484" i="3" s="1"/>
  <c r="E1484" i="3" s="1"/>
  <c r="G1485" i="3"/>
  <c r="F1485" i="3" s="1"/>
  <c r="E1485" i="3" s="1"/>
  <c r="G1486" i="3"/>
  <c r="F1486" i="3" s="1"/>
  <c r="E1486" i="3" s="1"/>
  <c r="G1487" i="3"/>
  <c r="F1487" i="3" s="1"/>
  <c r="E1487" i="3" s="1"/>
  <c r="G1488" i="3"/>
  <c r="F1488" i="3" s="1"/>
  <c r="E1488" i="3" s="1"/>
  <c r="G1489" i="3"/>
  <c r="F1489" i="3" s="1"/>
  <c r="E1489" i="3" s="1"/>
  <c r="G1490" i="3"/>
  <c r="F1490" i="3" s="1"/>
  <c r="E1490" i="3" s="1"/>
  <c r="G1491" i="3"/>
  <c r="F1491" i="3" s="1"/>
  <c r="E1491" i="3" s="1"/>
  <c r="G1492" i="3"/>
  <c r="F1492" i="3" s="1"/>
  <c r="E1492" i="3" s="1"/>
  <c r="G1493" i="3"/>
  <c r="F1493" i="3" s="1"/>
  <c r="E1493" i="3" s="1"/>
  <c r="G1494" i="3"/>
  <c r="F1494" i="3" s="1"/>
  <c r="E1494" i="3" s="1"/>
  <c r="G1495" i="3"/>
  <c r="F1495" i="3" s="1"/>
  <c r="E1495" i="3" s="1"/>
  <c r="G1496" i="3"/>
  <c r="F1496" i="3" s="1"/>
  <c r="E1496" i="3" s="1"/>
  <c r="G1497" i="3"/>
  <c r="F1497" i="3" s="1"/>
  <c r="E1497" i="3" s="1"/>
  <c r="G1498" i="3"/>
  <c r="F1498" i="3" s="1"/>
  <c r="E1498" i="3" s="1"/>
  <c r="G1499" i="3"/>
  <c r="F1499" i="3" s="1"/>
  <c r="E1499" i="3" s="1"/>
  <c r="G1500" i="3"/>
  <c r="F1500" i="3" s="1"/>
  <c r="E1500" i="3" s="1"/>
  <c r="G1501" i="3"/>
  <c r="F1501" i="3" s="1"/>
  <c r="E1501" i="3" s="1"/>
  <c r="G1502" i="3"/>
  <c r="F1502" i="3" s="1"/>
  <c r="E1502" i="3" s="1"/>
  <c r="G1503" i="3"/>
  <c r="F1503" i="3" s="1"/>
  <c r="E1503" i="3" s="1"/>
  <c r="G1504" i="3"/>
  <c r="F1504" i="3" s="1"/>
  <c r="E1504" i="3" s="1"/>
  <c r="G1505" i="3"/>
  <c r="F1505" i="3" s="1"/>
  <c r="E1505" i="3" s="1"/>
  <c r="G1506" i="3"/>
  <c r="F1506" i="3" s="1"/>
  <c r="E1506" i="3" s="1"/>
  <c r="G1507" i="3"/>
  <c r="F1507" i="3" s="1"/>
  <c r="E1507" i="3" s="1"/>
  <c r="G1508" i="3"/>
  <c r="F1508" i="3" s="1"/>
  <c r="E1508" i="3" s="1"/>
  <c r="G1509" i="3"/>
  <c r="F1509" i="3" s="1"/>
  <c r="E1509" i="3" s="1"/>
  <c r="G1510" i="3"/>
  <c r="F1510" i="3" s="1"/>
  <c r="E1510" i="3" s="1"/>
  <c r="G1511" i="3"/>
  <c r="F1511" i="3" s="1"/>
  <c r="E1511" i="3" s="1"/>
  <c r="G1512" i="3"/>
  <c r="F1512" i="3" s="1"/>
  <c r="E1512" i="3" s="1"/>
  <c r="G1513" i="3"/>
  <c r="F1513" i="3" s="1"/>
  <c r="E1513" i="3" s="1"/>
  <c r="G1514" i="3"/>
  <c r="F1514" i="3" s="1"/>
  <c r="E1514" i="3" s="1"/>
  <c r="G1515" i="3"/>
  <c r="F1515" i="3" s="1"/>
  <c r="E1515" i="3" s="1"/>
  <c r="G1516" i="3"/>
  <c r="F1516" i="3" s="1"/>
  <c r="E1516" i="3" s="1"/>
  <c r="G1517" i="3"/>
  <c r="F1517" i="3" s="1"/>
  <c r="E1517" i="3" s="1"/>
  <c r="G1518" i="3"/>
  <c r="F1518" i="3" s="1"/>
  <c r="E1518" i="3" s="1"/>
  <c r="G1519" i="3"/>
  <c r="F1519" i="3" s="1"/>
  <c r="E1519" i="3" s="1"/>
  <c r="G1520" i="3"/>
  <c r="F1520" i="3" s="1"/>
  <c r="E1520" i="3" s="1"/>
  <c r="G1521" i="3"/>
  <c r="F1521" i="3" s="1"/>
  <c r="E1521" i="3" s="1"/>
  <c r="G1522" i="3"/>
  <c r="F1522" i="3" s="1"/>
  <c r="E1522" i="3" s="1"/>
  <c r="G1523" i="3"/>
  <c r="F1523" i="3" s="1"/>
  <c r="E1523" i="3" s="1"/>
  <c r="G1524" i="3"/>
  <c r="F1524" i="3" s="1"/>
  <c r="E1524" i="3" s="1"/>
  <c r="G1525" i="3"/>
  <c r="F1525" i="3" s="1"/>
  <c r="E1525" i="3" s="1"/>
  <c r="G1526" i="3"/>
  <c r="F1526" i="3" s="1"/>
  <c r="E1526" i="3" s="1"/>
  <c r="G1527" i="3"/>
  <c r="F1527" i="3" s="1"/>
  <c r="E1527" i="3" s="1"/>
  <c r="G1528" i="3"/>
  <c r="F1528" i="3" s="1"/>
  <c r="E1528" i="3" s="1"/>
  <c r="G1529" i="3"/>
  <c r="F1529" i="3" s="1"/>
  <c r="E1529" i="3" s="1"/>
  <c r="G1530" i="3"/>
  <c r="F1530" i="3" s="1"/>
  <c r="E1530" i="3" s="1"/>
  <c r="G1531" i="3"/>
  <c r="F1531" i="3" s="1"/>
  <c r="E1531" i="3" s="1"/>
  <c r="G1532" i="3"/>
  <c r="F1532" i="3" s="1"/>
  <c r="E1532" i="3" s="1"/>
  <c r="G1533" i="3"/>
  <c r="F1533" i="3" s="1"/>
  <c r="E1533" i="3" s="1"/>
  <c r="G1534" i="3"/>
  <c r="F1534" i="3" s="1"/>
  <c r="E1534" i="3" s="1"/>
  <c r="G1535" i="3"/>
  <c r="F1535" i="3" s="1"/>
  <c r="E1535" i="3" s="1"/>
  <c r="G1536" i="3"/>
  <c r="F1536" i="3" s="1"/>
  <c r="E1536" i="3" s="1"/>
  <c r="G1537" i="3"/>
  <c r="F1537" i="3" s="1"/>
  <c r="E1537" i="3" s="1"/>
  <c r="G1538" i="3"/>
  <c r="F1538" i="3" s="1"/>
  <c r="E1538" i="3" s="1"/>
  <c r="G1539" i="3"/>
  <c r="F1539" i="3" s="1"/>
  <c r="E1539" i="3" s="1"/>
  <c r="G1540" i="3"/>
  <c r="F1540" i="3" s="1"/>
  <c r="E1540" i="3" s="1"/>
  <c r="G1541" i="3"/>
  <c r="F1541" i="3" s="1"/>
  <c r="E1541" i="3" s="1"/>
  <c r="G1542" i="3"/>
  <c r="F1542" i="3" s="1"/>
  <c r="E1542" i="3" s="1"/>
  <c r="G1543" i="3"/>
  <c r="F1543" i="3" s="1"/>
  <c r="E1543" i="3" s="1"/>
  <c r="G1544" i="3"/>
  <c r="F1544" i="3" s="1"/>
  <c r="E1544" i="3" s="1"/>
  <c r="G1545" i="3"/>
  <c r="F1545" i="3" s="1"/>
  <c r="E1545" i="3" s="1"/>
  <c r="G1546" i="3"/>
  <c r="F1546" i="3" s="1"/>
  <c r="E1546" i="3" s="1"/>
  <c r="G1547" i="3"/>
  <c r="F1547" i="3" s="1"/>
  <c r="E1547" i="3" s="1"/>
  <c r="G1548" i="3"/>
  <c r="F1548" i="3" s="1"/>
  <c r="E1548" i="3" s="1"/>
  <c r="G1549" i="3"/>
  <c r="F1549" i="3" s="1"/>
  <c r="E1549" i="3" s="1"/>
  <c r="G1550" i="3"/>
  <c r="F1550" i="3" s="1"/>
  <c r="E1550" i="3" s="1"/>
  <c r="G1551" i="3"/>
  <c r="F1551" i="3" s="1"/>
  <c r="E1551" i="3" s="1"/>
  <c r="G1552" i="3"/>
  <c r="F1552" i="3" s="1"/>
  <c r="E1552" i="3" s="1"/>
  <c r="G1553" i="3"/>
  <c r="F1553" i="3" s="1"/>
  <c r="E1553" i="3" s="1"/>
  <c r="G1554" i="3"/>
  <c r="F1554" i="3" s="1"/>
  <c r="E1554" i="3" s="1"/>
  <c r="G1555" i="3"/>
  <c r="F1555" i="3" s="1"/>
  <c r="E1555" i="3" s="1"/>
  <c r="G1556" i="3"/>
  <c r="F1556" i="3" s="1"/>
  <c r="E1556" i="3" s="1"/>
  <c r="G1557" i="3"/>
  <c r="F1557" i="3" s="1"/>
  <c r="E1557" i="3" s="1"/>
  <c r="G1558" i="3"/>
  <c r="F1558" i="3" s="1"/>
  <c r="E1558" i="3" s="1"/>
  <c r="G1559" i="3"/>
  <c r="F1559" i="3" s="1"/>
  <c r="E1559" i="3" s="1"/>
  <c r="G1560" i="3"/>
  <c r="F1560" i="3" s="1"/>
  <c r="E1560" i="3" s="1"/>
  <c r="G1561" i="3"/>
  <c r="F1561" i="3" s="1"/>
  <c r="E1561" i="3" s="1"/>
  <c r="G1562" i="3"/>
  <c r="F1562" i="3" s="1"/>
  <c r="E1562" i="3" s="1"/>
  <c r="G1563" i="3"/>
  <c r="F1563" i="3" s="1"/>
  <c r="E1563" i="3" s="1"/>
  <c r="G1564" i="3"/>
  <c r="F1564" i="3" s="1"/>
  <c r="E1564" i="3" s="1"/>
  <c r="G1565" i="3"/>
  <c r="F1565" i="3" s="1"/>
  <c r="E1565" i="3" s="1"/>
  <c r="G1566" i="3"/>
  <c r="F1566" i="3" s="1"/>
  <c r="E1566" i="3" s="1"/>
  <c r="G1567" i="3"/>
  <c r="F1567" i="3" s="1"/>
  <c r="E1567" i="3" s="1"/>
  <c r="G1568" i="3"/>
  <c r="F1568" i="3" s="1"/>
  <c r="E1568" i="3" s="1"/>
  <c r="G1569" i="3"/>
  <c r="F1569" i="3" s="1"/>
  <c r="E1569" i="3" s="1"/>
  <c r="G1570" i="3"/>
  <c r="F1570" i="3" s="1"/>
  <c r="E1570" i="3" s="1"/>
  <c r="G1571" i="3"/>
  <c r="F1571" i="3" s="1"/>
  <c r="E1571" i="3" s="1"/>
  <c r="G1572" i="3"/>
  <c r="F1572" i="3" s="1"/>
  <c r="E1572" i="3" s="1"/>
  <c r="G1573" i="3"/>
  <c r="F1573" i="3" s="1"/>
  <c r="E1573" i="3" s="1"/>
  <c r="G1574" i="3"/>
  <c r="F1574" i="3" s="1"/>
  <c r="E1574" i="3" s="1"/>
  <c r="G1575" i="3"/>
  <c r="F1575" i="3" s="1"/>
  <c r="E1575" i="3" s="1"/>
  <c r="G1576" i="3"/>
  <c r="F1576" i="3" s="1"/>
  <c r="E1576" i="3" s="1"/>
  <c r="G1577" i="3"/>
  <c r="F1577" i="3" s="1"/>
  <c r="E1577" i="3" s="1"/>
  <c r="G1578" i="3"/>
  <c r="F1578" i="3" s="1"/>
  <c r="E1578" i="3" s="1"/>
  <c r="G1579" i="3"/>
  <c r="F1579" i="3" s="1"/>
  <c r="E1579" i="3" s="1"/>
  <c r="G1580" i="3"/>
  <c r="F1580" i="3" s="1"/>
  <c r="E1580" i="3" s="1"/>
  <c r="G1581" i="3"/>
  <c r="F1581" i="3" s="1"/>
  <c r="E1581" i="3" s="1"/>
  <c r="G1582" i="3"/>
  <c r="F1582" i="3" s="1"/>
  <c r="E1582" i="3" s="1"/>
  <c r="G1583" i="3"/>
  <c r="F1583" i="3" s="1"/>
  <c r="E1583" i="3" s="1"/>
  <c r="G1584" i="3"/>
  <c r="F1584" i="3" s="1"/>
  <c r="E1584" i="3" s="1"/>
  <c r="G1585" i="3"/>
  <c r="F1585" i="3" s="1"/>
  <c r="E1585" i="3" s="1"/>
  <c r="G1586" i="3"/>
  <c r="F1586" i="3" s="1"/>
  <c r="E1586" i="3" s="1"/>
  <c r="G1587" i="3"/>
  <c r="F1587" i="3" s="1"/>
  <c r="E1587" i="3" s="1"/>
  <c r="G1588" i="3"/>
  <c r="F1588" i="3" s="1"/>
  <c r="E1588" i="3" s="1"/>
  <c r="G1589" i="3"/>
  <c r="F1589" i="3" s="1"/>
  <c r="E1589" i="3" s="1"/>
  <c r="G1590" i="3"/>
  <c r="F1590" i="3" s="1"/>
  <c r="E1590" i="3" s="1"/>
  <c r="G1591" i="3"/>
  <c r="F1591" i="3" s="1"/>
  <c r="E1591" i="3" s="1"/>
  <c r="G1592" i="3"/>
  <c r="F1592" i="3" s="1"/>
  <c r="E1592" i="3" s="1"/>
  <c r="G1593" i="3"/>
  <c r="F1593" i="3" s="1"/>
  <c r="E1593" i="3" s="1"/>
  <c r="G1594" i="3"/>
  <c r="F1594" i="3" s="1"/>
  <c r="E1594" i="3" s="1"/>
  <c r="G1595" i="3"/>
  <c r="F1595" i="3" s="1"/>
  <c r="E1595" i="3" s="1"/>
  <c r="G1596" i="3"/>
  <c r="F1596" i="3" s="1"/>
  <c r="E1596" i="3" s="1"/>
  <c r="G1597" i="3"/>
  <c r="F1597" i="3" s="1"/>
  <c r="E1597" i="3" s="1"/>
  <c r="G1598" i="3"/>
  <c r="F1598" i="3" s="1"/>
  <c r="E1598" i="3" s="1"/>
  <c r="G1599" i="3"/>
  <c r="F1599" i="3" s="1"/>
  <c r="E1599" i="3" s="1"/>
  <c r="G1600" i="3"/>
  <c r="F1600" i="3" s="1"/>
  <c r="E1600" i="3" s="1"/>
  <c r="G1601" i="3"/>
  <c r="F1601" i="3" s="1"/>
  <c r="E1601" i="3" s="1"/>
  <c r="G1602" i="3"/>
  <c r="F1602" i="3" s="1"/>
  <c r="E1602" i="3" s="1"/>
  <c r="G1603" i="3"/>
  <c r="F1603" i="3" s="1"/>
  <c r="E1603" i="3" s="1"/>
  <c r="G1604" i="3"/>
  <c r="F1604" i="3" s="1"/>
  <c r="E1604" i="3" s="1"/>
  <c r="G1605" i="3"/>
  <c r="F1605" i="3" s="1"/>
  <c r="E1605" i="3" s="1"/>
  <c r="G1606" i="3"/>
  <c r="F1606" i="3" s="1"/>
  <c r="E1606" i="3" s="1"/>
  <c r="G1607" i="3"/>
  <c r="F1607" i="3" s="1"/>
  <c r="E1607" i="3" s="1"/>
  <c r="G1608" i="3"/>
  <c r="F1608" i="3" s="1"/>
  <c r="E1608" i="3" s="1"/>
  <c r="G1609" i="3"/>
  <c r="F1609" i="3" s="1"/>
  <c r="E1609" i="3" s="1"/>
  <c r="G1610" i="3"/>
  <c r="F1610" i="3" s="1"/>
  <c r="E1610" i="3" s="1"/>
  <c r="G1611" i="3"/>
  <c r="F1611" i="3" s="1"/>
  <c r="E1611" i="3" s="1"/>
  <c r="G1612" i="3"/>
  <c r="F1612" i="3" s="1"/>
  <c r="E1612" i="3" s="1"/>
  <c r="G1613" i="3"/>
  <c r="F1613" i="3" s="1"/>
  <c r="E1613" i="3" s="1"/>
  <c r="G1614" i="3"/>
  <c r="F1614" i="3" s="1"/>
  <c r="E1614" i="3" s="1"/>
  <c r="G1615" i="3"/>
  <c r="F1615" i="3" s="1"/>
  <c r="E1615" i="3" s="1"/>
  <c r="G1616" i="3"/>
  <c r="F1616" i="3" s="1"/>
  <c r="E1616" i="3" s="1"/>
  <c r="G1617" i="3"/>
  <c r="F1617" i="3" s="1"/>
  <c r="E1617" i="3" s="1"/>
  <c r="G1618" i="3"/>
  <c r="F1618" i="3" s="1"/>
  <c r="E1618" i="3" s="1"/>
  <c r="G1619" i="3"/>
  <c r="F1619" i="3" s="1"/>
  <c r="E1619" i="3" s="1"/>
  <c r="G1620" i="3"/>
  <c r="F1620" i="3" s="1"/>
  <c r="E1620" i="3" s="1"/>
  <c r="G1621" i="3"/>
  <c r="F1621" i="3" s="1"/>
  <c r="E1621" i="3" s="1"/>
  <c r="G1622" i="3"/>
  <c r="F1622" i="3" s="1"/>
  <c r="E1622" i="3" s="1"/>
  <c r="G1623" i="3"/>
  <c r="F1623" i="3" s="1"/>
  <c r="E1623" i="3" s="1"/>
  <c r="G1624" i="3"/>
  <c r="F1624" i="3" s="1"/>
  <c r="E1624" i="3" s="1"/>
  <c r="G1625" i="3"/>
  <c r="F1625" i="3" s="1"/>
  <c r="E1625" i="3" s="1"/>
  <c r="G1626" i="3"/>
  <c r="F1626" i="3" s="1"/>
  <c r="E1626" i="3" s="1"/>
  <c r="G1627" i="3"/>
  <c r="F1627" i="3" s="1"/>
  <c r="E1627" i="3" s="1"/>
  <c r="G1628" i="3"/>
  <c r="F1628" i="3" s="1"/>
  <c r="E1628" i="3" s="1"/>
  <c r="G1629" i="3"/>
  <c r="F1629" i="3" s="1"/>
  <c r="E1629" i="3" s="1"/>
  <c r="G1630" i="3"/>
  <c r="F1630" i="3" s="1"/>
  <c r="E1630" i="3" s="1"/>
  <c r="G1631" i="3"/>
  <c r="F1631" i="3" s="1"/>
  <c r="E1631" i="3" s="1"/>
  <c r="G1632" i="3"/>
  <c r="F1632" i="3" s="1"/>
  <c r="E1632" i="3" s="1"/>
  <c r="G1633" i="3"/>
  <c r="F1633" i="3" s="1"/>
  <c r="E1633" i="3" s="1"/>
  <c r="G1634" i="3"/>
  <c r="F1634" i="3" s="1"/>
  <c r="E1634" i="3" s="1"/>
  <c r="G1635" i="3"/>
  <c r="F1635" i="3" s="1"/>
  <c r="E1635" i="3" s="1"/>
  <c r="G1636" i="3"/>
  <c r="F1636" i="3" s="1"/>
  <c r="E1636" i="3" s="1"/>
  <c r="G1637" i="3"/>
  <c r="F1637" i="3" s="1"/>
  <c r="E1637" i="3" s="1"/>
  <c r="G1638" i="3"/>
  <c r="F1638" i="3" s="1"/>
  <c r="E1638" i="3" s="1"/>
  <c r="G1639" i="3"/>
  <c r="F1639" i="3" s="1"/>
  <c r="E1639" i="3" s="1"/>
  <c r="G1640" i="3"/>
  <c r="F1640" i="3" s="1"/>
  <c r="E1640" i="3" s="1"/>
  <c r="G1641" i="3"/>
  <c r="F1641" i="3" s="1"/>
  <c r="E1641" i="3" s="1"/>
  <c r="G1642" i="3"/>
  <c r="F1642" i="3" s="1"/>
  <c r="E1642" i="3" s="1"/>
  <c r="G1643" i="3"/>
  <c r="F1643" i="3" s="1"/>
  <c r="E1643" i="3" s="1"/>
  <c r="G1644" i="3"/>
  <c r="F1644" i="3" s="1"/>
  <c r="E1644" i="3" s="1"/>
  <c r="G1645" i="3"/>
  <c r="F1645" i="3" s="1"/>
  <c r="E1645" i="3" s="1"/>
  <c r="G1646" i="3"/>
  <c r="F1646" i="3" s="1"/>
  <c r="E1646" i="3" s="1"/>
  <c r="G1647" i="3"/>
  <c r="F1647" i="3" s="1"/>
  <c r="E1647" i="3" s="1"/>
  <c r="G1648" i="3"/>
  <c r="F1648" i="3" s="1"/>
  <c r="E1648" i="3" s="1"/>
  <c r="G1649" i="3"/>
  <c r="F1649" i="3" s="1"/>
  <c r="E1649" i="3" s="1"/>
  <c r="G1650" i="3"/>
  <c r="F1650" i="3" s="1"/>
  <c r="E1650" i="3" s="1"/>
  <c r="G1651" i="3"/>
  <c r="F1651" i="3" s="1"/>
  <c r="E1651" i="3" s="1"/>
  <c r="G1652" i="3"/>
  <c r="F1652" i="3" s="1"/>
  <c r="E1652" i="3" s="1"/>
  <c r="G1653" i="3"/>
  <c r="F1653" i="3" s="1"/>
  <c r="E1653" i="3" s="1"/>
  <c r="G1654" i="3"/>
  <c r="F1654" i="3" s="1"/>
  <c r="E1654" i="3" s="1"/>
  <c r="G1655" i="3"/>
  <c r="F1655" i="3" s="1"/>
  <c r="E1655" i="3" s="1"/>
  <c r="G1656" i="3"/>
  <c r="F1656" i="3" s="1"/>
  <c r="E1656" i="3" s="1"/>
  <c r="G1657" i="3"/>
  <c r="F1657" i="3" s="1"/>
  <c r="E1657" i="3" s="1"/>
  <c r="G1658" i="3"/>
  <c r="F1658" i="3" s="1"/>
  <c r="E1658" i="3" s="1"/>
  <c r="G1659" i="3"/>
  <c r="F1659" i="3" s="1"/>
  <c r="E1659" i="3" s="1"/>
  <c r="G1660" i="3"/>
  <c r="F1660" i="3" s="1"/>
  <c r="E1660" i="3" s="1"/>
  <c r="G1661" i="3"/>
  <c r="F1661" i="3" s="1"/>
  <c r="E1661" i="3" s="1"/>
  <c r="G1662" i="3"/>
  <c r="F1662" i="3" s="1"/>
  <c r="E1662" i="3" s="1"/>
  <c r="G1663" i="3"/>
  <c r="F1663" i="3" s="1"/>
  <c r="E1663" i="3" s="1"/>
  <c r="G1664" i="3"/>
  <c r="F1664" i="3" s="1"/>
  <c r="E1664" i="3" s="1"/>
  <c r="G1665" i="3"/>
  <c r="F1665" i="3" s="1"/>
  <c r="E1665" i="3" s="1"/>
  <c r="G1666" i="3"/>
  <c r="F1666" i="3" s="1"/>
  <c r="E1666" i="3" s="1"/>
  <c r="G1667" i="3"/>
  <c r="F1667" i="3" s="1"/>
  <c r="E1667" i="3" s="1"/>
  <c r="G1668" i="3"/>
  <c r="F1668" i="3" s="1"/>
  <c r="E1668" i="3" s="1"/>
  <c r="G1669" i="3"/>
  <c r="F1669" i="3" s="1"/>
  <c r="E1669" i="3" s="1"/>
  <c r="G1670" i="3"/>
  <c r="F1670" i="3" s="1"/>
  <c r="E1670" i="3" s="1"/>
  <c r="G1671" i="3"/>
  <c r="F1671" i="3" s="1"/>
  <c r="E1671" i="3" s="1"/>
  <c r="G1672" i="3"/>
  <c r="F1672" i="3" s="1"/>
  <c r="E1672" i="3" s="1"/>
  <c r="G1673" i="3"/>
  <c r="F1673" i="3" s="1"/>
  <c r="E1673" i="3" s="1"/>
  <c r="G1674" i="3"/>
  <c r="F1674" i="3" s="1"/>
  <c r="E1674" i="3" s="1"/>
  <c r="G1675" i="3"/>
  <c r="F1675" i="3" s="1"/>
  <c r="E1675" i="3" s="1"/>
  <c r="G1676" i="3"/>
  <c r="F1676" i="3" s="1"/>
  <c r="E1676" i="3" s="1"/>
  <c r="G1677" i="3"/>
  <c r="F1677" i="3" s="1"/>
  <c r="E1677" i="3" s="1"/>
  <c r="G1678" i="3"/>
  <c r="F1678" i="3" s="1"/>
  <c r="E1678" i="3" s="1"/>
  <c r="G1679" i="3"/>
  <c r="F1679" i="3" s="1"/>
  <c r="E1679" i="3" s="1"/>
  <c r="G1680" i="3"/>
  <c r="F1680" i="3" s="1"/>
  <c r="E1680" i="3" s="1"/>
  <c r="G1681" i="3"/>
  <c r="F1681" i="3" s="1"/>
  <c r="E1681" i="3" s="1"/>
  <c r="G1682" i="3"/>
  <c r="F1682" i="3" s="1"/>
  <c r="E1682" i="3" s="1"/>
  <c r="G1683" i="3"/>
  <c r="F1683" i="3" s="1"/>
  <c r="E1683" i="3" s="1"/>
  <c r="G1684" i="3"/>
  <c r="F1684" i="3" s="1"/>
  <c r="E1684" i="3" s="1"/>
  <c r="G1685" i="3"/>
  <c r="F1685" i="3" s="1"/>
  <c r="E1685" i="3" s="1"/>
  <c r="G1686" i="3"/>
  <c r="F1686" i="3" s="1"/>
  <c r="E1686" i="3" s="1"/>
  <c r="G1687" i="3"/>
  <c r="F1687" i="3" s="1"/>
  <c r="E1687" i="3" s="1"/>
  <c r="G1688" i="3"/>
  <c r="F1688" i="3" s="1"/>
  <c r="E1688" i="3" s="1"/>
  <c r="G1689" i="3"/>
  <c r="F1689" i="3" s="1"/>
  <c r="E1689" i="3" s="1"/>
  <c r="G1690" i="3"/>
  <c r="F1690" i="3" s="1"/>
  <c r="E1690" i="3" s="1"/>
  <c r="G1691" i="3"/>
  <c r="F1691" i="3" s="1"/>
  <c r="E1691" i="3" s="1"/>
  <c r="G1692" i="3"/>
  <c r="F1692" i="3" s="1"/>
  <c r="E1692" i="3" s="1"/>
  <c r="G1693" i="3"/>
  <c r="F1693" i="3" s="1"/>
  <c r="E1693" i="3" s="1"/>
  <c r="G1694" i="3"/>
  <c r="F1694" i="3" s="1"/>
  <c r="E1694" i="3" s="1"/>
  <c r="G1695" i="3"/>
  <c r="F1695" i="3" s="1"/>
  <c r="E1695" i="3" s="1"/>
  <c r="G1696" i="3"/>
  <c r="F1696" i="3" s="1"/>
  <c r="E1696" i="3" s="1"/>
  <c r="G1697" i="3"/>
  <c r="F1697" i="3" s="1"/>
  <c r="E1697" i="3" s="1"/>
  <c r="G1698" i="3"/>
  <c r="F1698" i="3" s="1"/>
  <c r="E1698" i="3" s="1"/>
  <c r="G1699" i="3"/>
  <c r="F1699" i="3" s="1"/>
  <c r="E1699" i="3" s="1"/>
  <c r="G1700" i="3"/>
  <c r="F1700" i="3" s="1"/>
  <c r="E1700" i="3" s="1"/>
  <c r="G1701" i="3"/>
  <c r="F1701" i="3" s="1"/>
  <c r="E1701" i="3" s="1"/>
  <c r="G1702" i="3"/>
  <c r="F1702" i="3" s="1"/>
  <c r="E1702" i="3" s="1"/>
  <c r="G1703" i="3"/>
  <c r="F1703" i="3" s="1"/>
  <c r="E1703" i="3" s="1"/>
  <c r="G1704" i="3"/>
  <c r="F1704" i="3" s="1"/>
  <c r="E1704" i="3" s="1"/>
  <c r="G1705" i="3"/>
  <c r="F1705" i="3" s="1"/>
  <c r="E1705" i="3" s="1"/>
  <c r="G1706" i="3"/>
  <c r="F1706" i="3" s="1"/>
  <c r="E1706" i="3" s="1"/>
  <c r="G1707" i="3"/>
  <c r="F1707" i="3" s="1"/>
  <c r="E1707" i="3" s="1"/>
  <c r="G1708" i="3"/>
  <c r="F1708" i="3" s="1"/>
  <c r="E1708" i="3" s="1"/>
  <c r="G1709" i="3"/>
  <c r="F1709" i="3" s="1"/>
  <c r="E1709" i="3" s="1"/>
  <c r="G1710" i="3"/>
  <c r="F1710" i="3" s="1"/>
  <c r="E1710" i="3" s="1"/>
  <c r="G1711" i="3"/>
  <c r="F1711" i="3" s="1"/>
  <c r="E1711" i="3" s="1"/>
  <c r="G1712" i="3"/>
  <c r="F1712" i="3" s="1"/>
  <c r="E1712" i="3" s="1"/>
  <c r="G1713" i="3"/>
  <c r="F1713" i="3" s="1"/>
  <c r="E1713" i="3" s="1"/>
  <c r="G1714" i="3"/>
  <c r="F1714" i="3" s="1"/>
  <c r="E1714" i="3" s="1"/>
  <c r="G1715" i="3"/>
  <c r="F1715" i="3" s="1"/>
  <c r="E1715" i="3" s="1"/>
  <c r="G1716" i="3"/>
  <c r="F1716" i="3" s="1"/>
  <c r="E1716" i="3" s="1"/>
  <c r="G1717" i="3"/>
  <c r="F1717" i="3" s="1"/>
  <c r="E1717" i="3" s="1"/>
  <c r="G1718" i="3"/>
  <c r="F1718" i="3" s="1"/>
  <c r="E1718" i="3" s="1"/>
  <c r="G1719" i="3"/>
  <c r="F1719" i="3" s="1"/>
  <c r="E1719" i="3" s="1"/>
  <c r="G1720" i="3"/>
  <c r="F1720" i="3" s="1"/>
  <c r="E1720" i="3" s="1"/>
  <c r="G1721" i="3"/>
  <c r="F1721" i="3" s="1"/>
  <c r="E1721" i="3" s="1"/>
  <c r="G1722" i="3"/>
  <c r="F1722" i="3" s="1"/>
  <c r="E1722" i="3" s="1"/>
  <c r="G1723" i="3"/>
  <c r="F1723" i="3" s="1"/>
  <c r="E1723" i="3" s="1"/>
  <c r="G1724" i="3"/>
  <c r="F1724" i="3" s="1"/>
  <c r="E1724" i="3" s="1"/>
  <c r="G1725" i="3"/>
  <c r="F1725" i="3" s="1"/>
  <c r="E1725" i="3" s="1"/>
  <c r="G1726" i="3"/>
  <c r="F1726" i="3" s="1"/>
  <c r="E1726" i="3" s="1"/>
  <c r="G1727" i="3"/>
  <c r="F1727" i="3" s="1"/>
  <c r="E1727" i="3" s="1"/>
  <c r="G1728" i="3"/>
  <c r="F1728" i="3" s="1"/>
  <c r="E1728" i="3" s="1"/>
  <c r="G1729" i="3"/>
  <c r="F1729" i="3" s="1"/>
  <c r="E1729" i="3" s="1"/>
  <c r="G1730" i="3"/>
  <c r="F1730" i="3" s="1"/>
  <c r="E1730" i="3" s="1"/>
  <c r="G1731" i="3"/>
  <c r="F1731" i="3" s="1"/>
  <c r="E1731" i="3" s="1"/>
  <c r="G1732" i="3"/>
  <c r="F1732" i="3" s="1"/>
  <c r="E1732" i="3" s="1"/>
  <c r="G1733" i="3"/>
  <c r="F1733" i="3" s="1"/>
  <c r="E1733" i="3" s="1"/>
  <c r="G1734" i="3"/>
  <c r="F1734" i="3" s="1"/>
  <c r="E1734" i="3" s="1"/>
  <c r="G1735" i="3"/>
  <c r="F1735" i="3" s="1"/>
  <c r="E1735" i="3" s="1"/>
  <c r="G1736" i="3"/>
  <c r="F1736" i="3" s="1"/>
  <c r="E1736" i="3" s="1"/>
  <c r="G1737" i="3"/>
  <c r="F1737" i="3" s="1"/>
  <c r="E1737" i="3" s="1"/>
  <c r="G1738" i="3"/>
  <c r="F1738" i="3" s="1"/>
  <c r="E1738" i="3" s="1"/>
  <c r="G1739" i="3"/>
  <c r="F1739" i="3" s="1"/>
  <c r="E1739" i="3" s="1"/>
  <c r="G1740" i="3"/>
  <c r="F1740" i="3" s="1"/>
  <c r="E1740" i="3" s="1"/>
  <c r="G1741" i="3"/>
  <c r="F1741" i="3" s="1"/>
  <c r="E1741" i="3" s="1"/>
  <c r="G1742" i="3"/>
  <c r="F1742" i="3" s="1"/>
  <c r="E1742" i="3" s="1"/>
  <c r="G1743" i="3"/>
  <c r="F1743" i="3" s="1"/>
  <c r="E1743" i="3" s="1"/>
  <c r="G1744" i="3"/>
  <c r="F1744" i="3" s="1"/>
  <c r="E1744" i="3" s="1"/>
  <c r="G1745" i="3"/>
  <c r="F1745" i="3" s="1"/>
  <c r="E1745" i="3" s="1"/>
  <c r="G1746" i="3"/>
  <c r="F1746" i="3" s="1"/>
  <c r="E1746" i="3" s="1"/>
  <c r="G1747" i="3"/>
  <c r="F1747" i="3" s="1"/>
  <c r="E1747" i="3" s="1"/>
  <c r="G1748" i="3"/>
  <c r="F1748" i="3" s="1"/>
  <c r="E1748" i="3" s="1"/>
  <c r="G1749" i="3"/>
  <c r="F1749" i="3" s="1"/>
  <c r="E1749" i="3" s="1"/>
  <c r="G1750" i="3"/>
  <c r="F1750" i="3" s="1"/>
  <c r="E1750" i="3" s="1"/>
  <c r="G1751" i="3"/>
  <c r="F1751" i="3" s="1"/>
  <c r="E1751" i="3" s="1"/>
  <c r="G1752" i="3"/>
  <c r="F1752" i="3" s="1"/>
  <c r="E1752" i="3" s="1"/>
  <c r="G1753" i="3"/>
  <c r="F1753" i="3" s="1"/>
  <c r="E1753" i="3" s="1"/>
  <c r="G1754" i="3"/>
  <c r="F1754" i="3" s="1"/>
  <c r="E1754" i="3" s="1"/>
  <c r="G1755" i="3"/>
  <c r="F1755" i="3" s="1"/>
  <c r="E1755" i="3" s="1"/>
  <c r="G1756" i="3"/>
  <c r="F1756" i="3" s="1"/>
  <c r="E1756" i="3" s="1"/>
  <c r="G1757" i="3"/>
  <c r="F1757" i="3" s="1"/>
  <c r="E1757" i="3" s="1"/>
  <c r="G1758" i="3"/>
  <c r="F1758" i="3" s="1"/>
  <c r="E1758" i="3" s="1"/>
  <c r="G1759" i="3"/>
  <c r="F1759" i="3" s="1"/>
  <c r="E1759" i="3" s="1"/>
  <c r="G1760" i="3"/>
  <c r="F1760" i="3" s="1"/>
  <c r="E1760" i="3" s="1"/>
  <c r="G1761" i="3"/>
  <c r="F1761" i="3" s="1"/>
  <c r="E1761" i="3" s="1"/>
  <c r="G1762" i="3"/>
  <c r="F1762" i="3" s="1"/>
  <c r="E1762" i="3" s="1"/>
  <c r="G1763" i="3"/>
  <c r="F1763" i="3" s="1"/>
  <c r="E1763" i="3" s="1"/>
  <c r="G1764" i="3"/>
  <c r="F1764" i="3" s="1"/>
  <c r="E1764" i="3" s="1"/>
  <c r="G1765" i="3"/>
  <c r="F1765" i="3" s="1"/>
  <c r="E1765" i="3" s="1"/>
  <c r="G1766" i="3"/>
  <c r="F1766" i="3" s="1"/>
  <c r="E1766" i="3" s="1"/>
  <c r="G1767" i="3"/>
  <c r="F1767" i="3" s="1"/>
  <c r="E1767" i="3" s="1"/>
  <c r="G1768" i="3"/>
  <c r="F1768" i="3" s="1"/>
  <c r="E1768" i="3" s="1"/>
  <c r="G1769" i="3"/>
  <c r="F1769" i="3" s="1"/>
  <c r="E1769" i="3" s="1"/>
  <c r="G1770" i="3"/>
  <c r="F1770" i="3" s="1"/>
  <c r="E1770" i="3" s="1"/>
  <c r="G1771" i="3"/>
  <c r="F1771" i="3" s="1"/>
  <c r="E1771" i="3" s="1"/>
  <c r="G1772" i="3"/>
  <c r="F1772" i="3" s="1"/>
  <c r="E1772" i="3" s="1"/>
  <c r="G1773" i="3"/>
  <c r="F1773" i="3" s="1"/>
  <c r="E1773" i="3" s="1"/>
  <c r="G1774" i="3"/>
  <c r="F1774" i="3" s="1"/>
  <c r="E1774" i="3" s="1"/>
  <c r="G1775" i="3"/>
  <c r="F1775" i="3" s="1"/>
  <c r="E1775" i="3" s="1"/>
  <c r="G1776" i="3"/>
  <c r="F1776" i="3" s="1"/>
  <c r="E1776" i="3" s="1"/>
  <c r="G1777" i="3"/>
  <c r="F1777" i="3" s="1"/>
  <c r="E1777" i="3" s="1"/>
  <c r="G1778" i="3"/>
  <c r="F1778" i="3" s="1"/>
  <c r="E1778" i="3" s="1"/>
  <c r="G1779" i="3"/>
  <c r="F1779" i="3" s="1"/>
  <c r="E1779" i="3" s="1"/>
  <c r="G1780" i="3"/>
  <c r="F1780" i="3" s="1"/>
  <c r="E1780" i="3" s="1"/>
  <c r="G1781" i="3"/>
  <c r="F1781" i="3" s="1"/>
  <c r="E1781" i="3" s="1"/>
  <c r="G1782" i="3"/>
  <c r="F1782" i="3" s="1"/>
  <c r="E1782" i="3" s="1"/>
  <c r="G1783" i="3"/>
  <c r="F1783" i="3" s="1"/>
  <c r="E1783" i="3" s="1"/>
  <c r="G1784" i="3"/>
  <c r="F1784" i="3" s="1"/>
  <c r="E1784" i="3" s="1"/>
  <c r="G1785" i="3"/>
  <c r="F1785" i="3" s="1"/>
  <c r="E1785" i="3" s="1"/>
  <c r="G1786" i="3"/>
  <c r="F1786" i="3" s="1"/>
  <c r="E1786" i="3" s="1"/>
  <c r="G1787" i="3"/>
  <c r="F1787" i="3" s="1"/>
  <c r="E1787" i="3" s="1"/>
  <c r="G1788" i="3"/>
  <c r="F1788" i="3" s="1"/>
  <c r="E1788" i="3" s="1"/>
  <c r="G1789" i="3"/>
  <c r="F1789" i="3" s="1"/>
  <c r="E1789" i="3" s="1"/>
  <c r="G1790" i="3"/>
  <c r="F1790" i="3" s="1"/>
  <c r="E1790" i="3" s="1"/>
  <c r="G1791" i="3"/>
  <c r="F1791" i="3" s="1"/>
  <c r="E1791" i="3" s="1"/>
  <c r="G1792" i="3"/>
  <c r="F1792" i="3" s="1"/>
  <c r="E1792" i="3" s="1"/>
  <c r="G1793" i="3"/>
  <c r="F1793" i="3" s="1"/>
  <c r="E1793" i="3" s="1"/>
  <c r="G1794" i="3"/>
  <c r="F1794" i="3" s="1"/>
  <c r="E1794" i="3" s="1"/>
  <c r="G1795" i="3"/>
  <c r="F1795" i="3" s="1"/>
  <c r="E1795" i="3" s="1"/>
  <c r="G1796" i="3"/>
  <c r="F1796" i="3" s="1"/>
  <c r="E1796" i="3" s="1"/>
  <c r="G1797" i="3"/>
  <c r="F1797" i="3" s="1"/>
  <c r="E1797" i="3" s="1"/>
  <c r="G1798" i="3"/>
  <c r="F1798" i="3" s="1"/>
  <c r="E1798" i="3" s="1"/>
  <c r="G1799" i="3"/>
  <c r="F1799" i="3" s="1"/>
  <c r="E1799" i="3" s="1"/>
  <c r="G1800" i="3"/>
  <c r="F1800" i="3" s="1"/>
  <c r="E1800" i="3" s="1"/>
  <c r="G1801" i="3"/>
  <c r="F1801" i="3" s="1"/>
  <c r="E1801" i="3" s="1"/>
  <c r="G1802" i="3"/>
  <c r="F1802" i="3" s="1"/>
  <c r="E1802" i="3" s="1"/>
  <c r="G1803" i="3"/>
  <c r="F1803" i="3" s="1"/>
  <c r="E1803" i="3" s="1"/>
  <c r="G1804" i="3"/>
  <c r="F1804" i="3" s="1"/>
  <c r="E1804" i="3" s="1"/>
  <c r="G1805" i="3"/>
  <c r="F1805" i="3" s="1"/>
  <c r="E1805" i="3" s="1"/>
  <c r="G1806" i="3"/>
  <c r="F1806" i="3" s="1"/>
  <c r="E1806" i="3" s="1"/>
  <c r="G1807" i="3"/>
  <c r="F1807" i="3" s="1"/>
  <c r="E1807" i="3" s="1"/>
  <c r="G1808" i="3"/>
  <c r="F1808" i="3" s="1"/>
  <c r="E1808" i="3" s="1"/>
  <c r="G1809" i="3"/>
  <c r="F1809" i="3" s="1"/>
  <c r="E1809" i="3" s="1"/>
  <c r="G1810" i="3"/>
  <c r="F1810" i="3" s="1"/>
  <c r="E1810" i="3" s="1"/>
  <c r="G1811" i="3"/>
  <c r="F1811" i="3" s="1"/>
  <c r="E1811" i="3" s="1"/>
  <c r="G1812" i="3"/>
  <c r="F1812" i="3" s="1"/>
  <c r="E1812" i="3" s="1"/>
  <c r="G1813" i="3"/>
  <c r="F1813" i="3" s="1"/>
  <c r="E1813" i="3" s="1"/>
  <c r="G1814" i="3"/>
  <c r="F1814" i="3" s="1"/>
  <c r="E1814" i="3" s="1"/>
  <c r="G1815" i="3"/>
  <c r="F1815" i="3" s="1"/>
  <c r="E1815" i="3" s="1"/>
  <c r="G1816" i="3"/>
  <c r="F1816" i="3" s="1"/>
  <c r="E1816" i="3" s="1"/>
  <c r="G1817" i="3"/>
  <c r="F1817" i="3" s="1"/>
  <c r="E1817" i="3" s="1"/>
  <c r="G1818" i="3"/>
  <c r="F1818" i="3" s="1"/>
  <c r="E1818" i="3" s="1"/>
  <c r="G1819" i="3"/>
  <c r="F1819" i="3" s="1"/>
  <c r="E1819" i="3" s="1"/>
  <c r="G1820" i="3"/>
  <c r="F1820" i="3" s="1"/>
  <c r="E1820" i="3" s="1"/>
  <c r="G1821" i="3"/>
  <c r="F1821" i="3" s="1"/>
  <c r="E1821" i="3" s="1"/>
  <c r="G1822" i="3"/>
  <c r="F1822" i="3" s="1"/>
  <c r="E1822" i="3" s="1"/>
  <c r="G1823" i="3"/>
  <c r="F1823" i="3" s="1"/>
  <c r="E1823" i="3" s="1"/>
  <c r="G1824" i="3"/>
  <c r="F1824" i="3" s="1"/>
  <c r="E1824" i="3" s="1"/>
  <c r="G1825" i="3"/>
  <c r="F1825" i="3" s="1"/>
  <c r="E1825" i="3" s="1"/>
  <c r="G1826" i="3"/>
  <c r="F1826" i="3" s="1"/>
  <c r="E1826" i="3" s="1"/>
  <c r="G1827" i="3"/>
  <c r="F1827" i="3" s="1"/>
  <c r="E1827" i="3" s="1"/>
  <c r="G1828" i="3"/>
  <c r="F1828" i="3" s="1"/>
  <c r="E1828" i="3" s="1"/>
  <c r="G1829" i="3"/>
  <c r="F1829" i="3" s="1"/>
  <c r="E1829" i="3" s="1"/>
  <c r="G1830" i="3"/>
  <c r="F1830" i="3" s="1"/>
  <c r="E1830" i="3" s="1"/>
  <c r="G1831" i="3"/>
  <c r="F1831" i="3" s="1"/>
  <c r="E1831" i="3" s="1"/>
  <c r="G1832" i="3"/>
  <c r="F1832" i="3" s="1"/>
  <c r="E1832" i="3" s="1"/>
  <c r="G1833" i="3"/>
  <c r="F1833" i="3" s="1"/>
  <c r="E1833" i="3" s="1"/>
  <c r="G1834" i="3"/>
  <c r="F1834" i="3" s="1"/>
  <c r="E1834" i="3" s="1"/>
  <c r="G1835" i="3"/>
  <c r="F1835" i="3" s="1"/>
  <c r="E1835" i="3" s="1"/>
  <c r="G1836" i="3"/>
  <c r="F1836" i="3" s="1"/>
  <c r="E1836" i="3" s="1"/>
  <c r="G1837" i="3"/>
  <c r="F1837" i="3" s="1"/>
  <c r="E1837" i="3" s="1"/>
  <c r="G1838" i="3"/>
  <c r="F1838" i="3" s="1"/>
  <c r="E1838" i="3" s="1"/>
  <c r="G1839" i="3"/>
  <c r="F1839" i="3" s="1"/>
  <c r="E1839" i="3" s="1"/>
  <c r="G1840" i="3"/>
  <c r="F1840" i="3" s="1"/>
  <c r="E1840" i="3" s="1"/>
  <c r="G1841" i="3"/>
  <c r="F1841" i="3" s="1"/>
  <c r="E1841" i="3" s="1"/>
  <c r="G1842" i="3"/>
  <c r="F1842" i="3" s="1"/>
  <c r="E1842" i="3" s="1"/>
  <c r="G1843" i="3"/>
  <c r="F1843" i="3" s="1"/>
  <c r="E1843" i="3" s="1"/>
  <c r="G1844" i="3"/>
  <c r="F1844" i="3" s="1"/>
  <c r="E1844" i="3" s="1"/>
  <c r="G1845" i="3"/>
  <c r="F1845" i="3" s="1"/>
  <c r="E1845" i="3" s="1"/>
  <c r="G1846" i="3"/>
  <c r="F1846" i="3" s="1"/>
  <c r="E1846" i="3" s="1"/>
  <c r="G1847" i="3"/>
  <c r="F1847" i="3" s="1"/>
  <c r="E1847" i="3" s="1"/>
  <c r="G1848" i="3"/>
  <c r="F1848" i="3" s="1"/>
  <c r="E1848" i="3" s="1"/>
  <c r="G1849" i="3"/>
  <c r="F1849" i="3" s="1"/>
  <c r="E1849" i="3" s="1"/>
  <c r="G1850" i="3"/>
  <c r="F1850" i="3" s="1"/>
  <c r="E1850" i="3" s="1"/>
  <c r="G1851" i="3"/>
  <c r="F1851" i="3" s="1"/>
  <c r="E1851" i="3" s="1"/>
  <c r="G1852" i="3"/>
  <c r="F1852" i="3" s="1"/>
  <c r="E1852" i="3" s="1"/>
  <c r="G1853" i="3"/>
  <c r="F1853" i="3" s="1"/>
  <c r="E1853" i="3" s="1"/>
  <c r="G1854" i="3"/>
  <c r="F1854" i="3" s="1"/>
  <c r="E1854" i="3" s="1"/>
  <c r="G1855" i="3"/>
  <c r="F1855" i="3" s="1"/>
  <c r="E1855" i="3" s="1"/>
  <c r="G1856" i="3"/>
  <c r="F1856" i="3" s="1"/>
  <c r="E1856" i="3" s="1"/>
  <c r="G1857" i="3"/>
  <c r="F1857" i="3" s="1"/>
  <c r="E1857" i="3" s="1"/>
  <c r="G1858" i="3"/>
  <c r="F1858" i="3" s="1"/>
  <c r="E1858" i="3" s="1"/>
  <c r="G1859" i="3"/>
  <c r="F1859" i="3" s="1"/>
  <c r="E1859" i="3" s="1"/>
  <c r="G1860" i="3"/>
  <c r="F1860" i="3" s="1"/>
  <c r="E1860" i="3" s="1"/>
  <c r="G1861" i="3"/>
  <c r="F1861" i="3" s="1"/>
  <c r="E1861" i="3" s="1"/>
  <c r="G1862" i="3"/>
  <c r="F1862" i="3" s="1"/>
  <c r="E1862" i="3" s="1"/>
  <c r="G1863" i="3"/>
  <c r="F1863" i="3" s="1"/>
  <c r="E1863" i="3" s="1"/>
  <c r="G1864" i="3"/>
  <c r="F1864" i="3" s="1"/>
  <c r="E1864" i="3" s="1"/>
  <c r="G1865" i="3"/>
  <c r="F1865" i="3" s="1"/>
  <c r="E1865" i="3" s="1"/>
  <c r="G1866" i="3"/>
  <c r="F1866" i="3" s="1"/>
  <c r="E1866" i="3" s="1"/>
  <c r="G1867" i="3"/>
  <c r="F1867" i="3" s="1"/>
  <c r="E1867" i="3" s="1"/>
  <c r="G1868" i="3"/>
  <c r="F1868" i="3" s="1"/>
  <c r="E1868" i="3" s="1"/>
  <c r="G1869" i="3"/>
  <c r="F1869" i="3" s="1"/>
  <c r="E1869" i="3" s="1"/>
  <c r="G1870" i="3"/>
  <c r="F1870" i="3" s="1"/>
  <c r="E1870" i="3" s="1"/>
  <c r="G1871" i="3"/>
  <c r="F1871" i="3" s="1"/>
  <c r="E1871" i="3" s="1"/>
  <c r="G1872" i="3"/>
  <c r="F1872" i="3" s="1"/>
  <c r="E1872" i="3" s="1"/>
  <c r="G1873" i="3"/>
  <c r="F1873" i="3" s="1"/>
  <c r="E1873" i="3" s="1"/>
  <c r="G1874" i="3"/>
  <c r="F1874" i="3" s="1"/>
  <c r="E1874" i="3" s="1"/>
  <c r="G1875" i="3"/>
  <c r="F1875" i="3" s="1"/>
  <c r="E1875" i="3" s="1"/>
  <c r="G1876" i="3"/>
  <c r="F1876" i="3" s="1"/>
  <c r="E1876" i="3" s="1"/>
  <c r="G1877" i="3"/>
  <c r="F1877" i="3" s="1"/>
  <c r="E1877" i="3" s="1"/>
  <c r="G1878" i="3"/>
  <c r="F1878" i="3" s="1"/>
  <c r="E1878" i="3" s="1"/>
  <c r="G1879" i="3"/>
  <c r="F1879" i="3" s="1"/>
  <c r="E1879" i="3" s="1"/>
  <c r="G1880" i="3"/>
  <c r="F1880" i="3" s="1"/>
  <c r="E1880" i="3" s="1"/>
  <c r="G1881" i="3"/>
  <c r="F1881" i="3" s="1"/>
  <c r="E1881" i="3" s="1"/>
  <c r="G1882" i="3"/>
  <c r="F1882" i="3" s="1"/>
  <c r="E1882" i="3" s="1"/>
  <c r="G1883" i="3"/>
  <c r="F1883" i="3" s="1"/>
  <c r="E1883" i="3" s="1"/>
  <c r="G1884" i="3"/>
  <c r="F1884" i="3" s="1"/>
  <c r="E1884" i="3" s="1"/>
  <c r="G1885" i="3"/>
  <c r="F1885" i="3" s="1"/>
  <c r="E1885" i="3" s="1"/>
  <c r="G1886" i="3"/>
  <c r="F1886" i="3" s="1"/>
  <c r="E1886" i="3" s="1"/>
  <c r="G1887" i="3"/>
  <c r="F1887" i="3" s="1"/>
  <c r="E1887" i="3" s="1"/>
  <c r="G1888" i="3"/>
  <c r="F1888" i="3" s="1"/>
  <c r="E1888" i="3" s="1"/>
  <c r="G1889" i="3"/>
  <c r="F1889" i="3" s="1"/>
  <c r="E1889" i="3" s="1"/>
  <c r="G1890" i="3"/>
  <c r="F1890" i="3" s="1"/>
  <c r="E1890" i="3" s="1"/>
  <c r="G1891" i="3"/>
  <c r="F1891" i="3" s="1"/>
  <c r="E1891" i="3" s="1"/>
  <c r="G1892" i="3"/>
  <c r="F1892" i="3" s="1"/>
  <c r="E1892" i="3" s="1"/>
  <c r="G1893" i="3"/>
  <c r="F1893" i="3" s="1"/>
  <c r="E1893" i="3" s="1"/>
  <c r="G1894" i="3"/>
  <c r="F1894" i="3" s="1"/>
  <c r="E1894" i="3" s="1"/>
  <c r="G1895" i="3"/>
  <c r="F1895" i="3" s="1"/>
  <c r="E1895" i="3" s="1"/>
  <c r="G1896" i="3"/>
  <c r="F1896" i="3" s="1"/>
  <c r="E1896" i="3" s="1"/>
  <c r="G1897" i="3"/>
  <c r="F1897" i="3" s="1"/>
  <c r="E1897" i="3" s="1"/>
  <c r="G1898" i="3"/>
  <c r="F1898" i="3" s="1"/>
  <c r="E1898" i="3" s="1"/>
  <c r="G1899" i="3"/>
  <c r="F1899" i="3" s="1"/>
  <c r="E1899" i="3" s="1"/>
  <c r="G1900" i="3"/>
  <c r="F1900" i="3" s="1"/>
  <c r="E1900" i="3" s="1"/>
  <c r="G1901" i="3"/>
  <c r="F1901" i="3" s="1"/>
  <c r="E1901" i="3" s="1"/>
  <c r="G1902" i="3"/>
  <c r="F1902" i="3" s="1"/>
  <c r="E1902" i="3" s="1"/>
  <c r="G1903" i="3"/>
  <c r="F1903" i="3" s="1"/>
  <c r="E1903" i="3" s="1"/>
  <c r="G1904" i="3"/>
  <c r="F1904" i="3" s="1"/>
  <c r="E1904" i="3" s="1"/>
  <c r="G1905" i="3"/>
  <c r="F1905" i="3" s="1"/>
  <c r="E1905" i="3" s="1"/>
  <c r="G1906" i="3"/>
  <c r="F1906" i="3" s="1"/>
  <c r="E1906" i="3" s="1"/>
  <c r="G1907" i="3"/>
  <c r="F1907" i="3" s="1"/>
  <c r="E1907" i="3" s="1"/>
  <c r="G1908" i="3"/>
  <c r="F1908" i="3" s="1"/>
  <c r="E1908" i="3" s="1"/>
  <c r="G1909" i="3"/>
  <c r="F1909" i="3" s="1"/>
  <c r="E1909" i="3" s="1"/>
  <c r="G1910" i="3"/>
  <c r="F1910" i="3" s="1"/>
  <c r="E1910" i="3" s="1"/>
  <c r="G1911" i="3"/>
  <c r="F1911" i="3" s="1"/>
  <c r="E1911" i="3" s="1"/>
  <c r="G1912" i="3"/>
  <c r="F1912" i="3" s="1"/>
  <c r="E1912" i="3" s="1"/>
  <c r="G1913" i="3"/>
  <c r="F1913" i="3" s="1"/>
  <c r="E1913" i="3" s="1"/>
  <c r="G1914" i="3"/>
  <c r="F1914" i="3" s="1"/>
  <c r="E1914" i="3" s="1"/>
  <c r="G1915" i="3"/>
  <c r="F1915" i="3" s="1"/>
  <c r="E1915" i="3" s="1"/>
  <c r="G1916" i="3"/>
  <c r="F1916" i="3" s="1"/>
  <c r="E1916" i="3" s="1"/>
  <c r="G1917" i="3"/>
  <c r="F1917" i="3" s="1"/>
  <c r="E1917" i="3" s="1"/>
  <c r="G1918" i="3"/>
  <c r="F1918" i="3" s="1"/>
  <c r="E1918" i="3" s="1"/>
  <c r="G1919" i="3"/>
  <c r="F1919" i="3" s="1"/>
  <c r="E1919" i="3" s="1"/>
  <c r="G1920" i="3"/>
  <c r="F1920" i="3" s="1"/>
  <c r="E1920" i="3" s="1"/>
  <c r="G1921" i="3"/>
  <c r="F1921" i="3" s="1"/>
  <c r="E1921" i="3" s="1"/>
  <c r="G1922" i="3"/>
  <c r="F1922" i="3" s="1"/>
  <c r="E1922" i="3" s="1"/>
  <c r="G1923" i="3"/>
  <c r="F1923" i="3" s="1"/>
  <c r="E1923" i="3" s="1"/>
  <c r="G1924" i="3"/>
  <c r="F1924" i="3" s="1"/>
  <c r="E1924" i="3" s="1"/>
  <c r="G1925" i="3"/>
  <c r="F1925" i="3" s="1"/>
  <c r="E1925" i="3" s="1"/>
  <c r="G1926" i="3"/>
  <c r="F1926" i="3" s="1"/>
  <c r="E1926" i="3" s="1"/>
  <c r="G1927" i="3"/>
  <c r="F1927" i="3" s="1"/>
  <c r="E1927" i="3" s="1"/>
  <c r="G1928" i="3"/>
  <c r="F1928" i="3" s="1"/>
  <c r="E1928" i="3" s="1"/>
  <c r="G1929" i="3"/>
  <c r="F1929" i="3" s="1"/>
  <c r="E1929" i="3" s="1"/>
  <c r="G1930" i="3"/>
  <c r="F1930" i="3" s="1"/>
  <c r="E1930" i="3" s="1"/>
  <c r="G1931" i="3"/>
  <c r="F1931" i="3" s="1"/>
  <c r="E1931" i="3" s="1"/>
  <c r="G1932" i="3"/>
  <c r="F1932" i="3" s="1"/>
  <c r="E1932" i="3" s="1"/>
  <c r="G1933" i="3"/>
  <c r="F1933" i="3" s="1"/>
  <c r="E1933" i="3" s="1"/>
  <c r="G1934" i="3"/>
  <c r="F1934" i="3" s="1"/>
  <c r="E1934" i="3" s="1"/>
  <c r="G1935" i="3"/>
  <c r="F1935" i="3" s="1"/>
  <c r="E1935" i="3" s="1"/>
  <c r="G1936" i="3"/>
  <c r="F1936" i="3" s="1"/>
  <c r="E1936" i="3" s="1"/>
  <c r="G1937" i="3"/>
  <c r="F1937" i="3" s="1"/>
  <c r="E1937" i="3" s="1"/>
  <c r="G1938" i="3"/>
  <c r="F1938" i="3" s="1"/>
  <c r="E1938" i="3" s="1"/>
  <c r="G1939" i="3"/>
  <c r="F1939" i="3" s="1"/>
  <c r="E1939" i="3" s="1"/>
  <c r="G1940" i="3"/>
  <c r="F1940" i="3" s="1"/>
  <c r="E1940" i="3" s="1"/>
  <c r="G1941" i="3"/>
  <c r="F1941" i="3" s="1"/>
  <c r="E1941" i="3" s="1"/>
  <c r="G1942" i="3"/>
  <c r="F1942" i="3" s="1"/>
  <c r="E1942" i="3" s="1"/>
  <c r="G1943" i="3"/>
  <c r="F1943" i="3" s="1"/>
  <c r="E1943" i="3" s="1"/>
  <c r="G1944" i="3"/>
  <c r="F1944" i="3" s="1"/>
  <c r="E1944" i="3" s="1"/>
  <c r="G1945" i="3"/>
  <c r="F1945" i="3" s="1"/>
  <c r="E1945" i="3" s="1"/>
  <c r="G1946" i="3"/>
  <c r="F1946" i="3" s="1"/>
  <c r="E1946" i="3" s="1"/>
  <c r="G1947" i="3"/>
  <c r="F1947" i="3" s="1"/>
  <c r="E1947" i="3" s="1"/>
  <c r="G1948" i="3"/>
  <c r="F1948" i="3" s="1"/>
  <c r="E1948" i="3" s="1"/>
  <c r="G1949" i="3"/>
  <c r="F1949" i="3" s="1"/>
  <c r="E1949" i="3" s="1"/>
  <c r="G1950" i="3"/>
  <c r="F1950" i="3" s="1"/>
  <c r="E1950" i="3" s="1"/>
  <c r="G1951" i="3"/>
  <c r="F1951" i="3" s="1"/>
  <c r="E1951" i="3" s="1"/>
  <c r="G1952" i="3"/>
  <c r="F1952" i="3" s="1"/>
  <c r="E1952" i="3" s="1"/>
  <c r="G1953" i="3"/>
  <c r="F1953" i="3" s="1"/>
  <c r="E1953" i="3" s="1"/>
  <c r="G1954" i="3"/>
  <c r="F1954" i="3" s="1"/>
  <c r="E1954" i="3" s="1"/>
  <c r="G1955" i="3"/>
  <c r="F1955" i="3" s="1"/>
  <c r="E1955" i="3" s="1"/>
  <c r="G1956" i="3"/>
  <c r="F1956" i="3" s="1"/>
  <c r="E1956" i="3" s="1"/>
  <c r="G1957" i="3"/>
  <c r="F1957" i="3" s="1"/>
  <c r="E1957" i="3" s="1"/>
  <c r="G1958" i="3"/>
  <c r="F1958" i="3" s="1"/>
  <c r="E1958" i="3" s="1"/>
  <c r="G1959" i="3"/>
  <c r="F1959" i="3" s="1"/>
  <c r="E1959" i="3" s="1"/>
  <c r="G1960" i="3"/>
  <c r="F1960" i="3" s="1"/>
  <c r="E1960" i="3" s="1"/>
  <c r="G1961" i="3"/>
  <c r="F1961" i="3" s="1"/>
  <c r="E1961" i="3" s="1"/>
  <c r="G1962" i="3"/>
  <c r="F1962" i="3" s="1"/>
  <c r="E1962" i="3" s="1"/>
  <c r="G1963" i="3"/>
  <c r="F1963" i="3" s="1"/>
  <c r="E1963" i="3" s="1"/>
  <c r="G1964" i="3"/>
  <c r="F1964" i="3" s="1"/>
  <c r="E1964" i="3" s="1"/>
  <c r="G1965" i="3"/>
  <c r="F1965" i="3" s="1"/>
  <c r="E1965" i="3" s="1"/>
  <c r="G1966" i="3"/>
  <c r="F1966" i="3" s="1"/>
  <c r="E1966" i="3" s="1"/>
  <c r="G1967" i="3"/>
  <c r="F1967" i="3" s="1"/>
  <c r="E1967" i="3" s="1"/>
  <c r="G1968" i="3"/>
  <c r="F1968" i="3" s="1"/>
  <c r="E1968" i="3" s="1"/>
  <c r="G1969" i="3"/>
  <c r="F1969" i="3" s="1"/>
  <c r="E1969" i="3" s="1"/>
  <c r="G1970" i="3"/>
  <c r="F1970" i="3" s="1"/>
  <c r="E1970" i="3" s="1"/>
  <c r="G1971" i="3"/>
  <c r="F1971" i="3" s="1"/>
  <c r="E1971" i="3" s="1"/>
  <c r="G1972" i="3"/>
  <c r="F1972" i="3" s="1"/>
  <c r="E1972" i="3" s="1"/>
  <c r="G1973" i="3"/>
  <c r="F1973" i="3" s="1"/>
  <c r="E1973" i="3" s="1"/>
  <c r="G1974" i="3"/>
  <c r="F1974" i="3" s="1"/>
  <c r="E1974" i="3" s="1"/>
  <c r="G1975" i="3"/>
  <c r="F1975" i="3" s="1"/>
  <c r="E1975" i="3" s="1"/>
  <c r="G1976" i="3"/>
  <c r="F1976" i="3" s="1"/>
  <c r="E1976" i="3" s="1"/>
  <c r="G1977" i="3"/>
  <c r="F1977" i="3" s="1"/>
  <c r="E1977" i="3" s="1"/>
  <c r="G1978" i="3"/>
  <c r="F1978" i="3" s="1"/>
  <c r="E1978" i="3" s="1"/>
  <c r="G1979" i="3"/>
  <c r="F1979" i="3" s="1"/>
  <c r="E1979" i="3" s="1"/>
  <c r="G1980" i="3"/>
  <c r="F1980" i="3" s="1"/>
  <c r="E1980" i="3" s="1"/>
  <c r="G1981" i="3"/>
  <c r="F1981" i="3" s="1"/>
  <c r="E1981" i="3" s="1"/>
  <c r="G1982" i="3"/>
  <c r="F1982" i="3" s="1"/>
  <c r="E1982" i="3" s="1"/>
  <c r="G1983" i="3"/>
  <c r="F1983" i="3" s="1"/>
  <c r="E1983" i="3" s="1"/>
  <c r="G1984" i="3"/>
  <c r="F1984" i="3" s="1"/>
  <c r="E1984" i="3" s="1"/>
  <c r="G1985" i="3"/>
  <c r="F1985" i="3" s="1"/>
  <c r="E1985" i="3" s="1"/>
  <c r="G1986" i="3"/>
  <c r="F1986" i="3" s="1"/>
  <c r="E1986" i="3" s="1"/>
  <c r="G1987" i="3"/>
  <c r="F1987" i="3" s="1"/>
  <c r="E1987" i="3" s="1"/>
  <c r="G1988" i="3"/>
  <c r="F1988" i="3" s="1"/>
  <c r="E1988" i="3" s="1"/>
  <c r="G1989" i="3"/>
  <c r="F1989" i="3" s="1"/>
  <c r="E1989" i="3" s="1"/>
  <c r="G1990" i="3"/>
  <c r="F1990" i="3" s="1"/>
  <c r="E1990" i="3" s="1"/>
  <c r="G1991" i="3"/>
  <c r="F1991" i="3" s="1"/>
  <c r="E1991" i="3" s="1"/>
  <c r="G1992" i="3"/>
  <c r="F1992" i="3" s="1"/>
  <c r="E1992" i="3" s="1"/>
  <c r="G1993" i="3"/>
  <c r="F1993" i="3" s="1"/>
  <c r="E1993" i="3" s="1"/>
  <c r="G1994" i="3"/>
  <c r="F1994" i="3" s="1"/>
  <c r="E1994" i="3" s="1"/>
  <c r="G1995" i="3"/>
  <c r="F1995" i="3" s="1"/>
  <c r="E1995" i="3" s="1"/>
  <c r="G1996" i="3"/>
  <c r="F1996" i="3" s="1"/>
  <c r="E1996" i="3" s="1"/>
  <c r="G1997" i="3"/>
  <c r="F1997" i="3" s="1"/>
  <c r="E1997" i="3" s="1"/>
  <c r="G1998" i="3"/>
  <c r="F1998" i="3" s="1"/>
  <c r="E1998" i="3" s="1"/>
  <c r="G1999" i="3"/>
  <c r="F1999" i="3" s="1"/>
  <c r="E1999" i="3" s="1"/>
  <c r="G2000" i="3"/>
  <c r="F2000" i="3" s="1"/>
  <c r="E2000" i="3" s="1"/>
  <c r="G2001" i="3"/>
  <c r="F2001" i="3" s="1"/>
  <c r="E2001" i="3" s="1"/>
  <c r="G2002" i="3"/>
  <c r="F2002" i="3" s="1"/>
  <c r="E2002" i="3" s="1"/>
  <c r="G2003" i="3"/>
  <c r="F2003" i="3" s="1"/>
  <c r="E2003" i="3" s="1"/>
  <c r="G2004" i="3"/>
  <c r="F2004" i="3" s="1"/>
  <c r="E2004" i="3" s="1"/>
  <c r="G2005" i="3"/>
  <c r="F2005" i="3" s="1"/>
  <c r="E2005" i="3" s="1"/>
  <c r="G2006" i="3"/>
  <c r="F2006" i="3" s="1"/>
  <c r="E2006" i="3" s="1"/>
  <c r="G2007" i="3"/>
  <c r="F2007" i="3" s="1"/>
  <c r="E2007" i="3" s="1"/>
  <c r="G2008" i="3"/>
  <c r="F2008" i="3" s="1"/>
  <c r="E2008" i="3" s="1"/>
  <c r="G2009" i="3"/>
  <c r="F2009" i="3" s="1"/>
  <c r="E2009" i="3" s="1"/>
  <c r="G2010" i="3"/>
  <c r="F2010" i="3" s="1"/>
  <c r="E2010" i="3" s="1"/>
  <c r="G2011" i="3"/>
  <c r="F2011" i="3" s="1"/>
  <c r="E2011" i="3" s="1"/>
  <c r="G2012" i="3"/>
  <c r="F2012" i="3" s="1"/>
  <c r="E2012" i="3" s="1"/>
  <c r="G2013" i="3"/>
  <c r="F2013" i="3" s="1"/>
  <c r="E2013" i="3" s="1"/>
  <c r="G2014" i="3"/>
  <c r="F2014" i="3" s="1"/>
  <c r="E2014" i="3" s="1"/>
  <c r="G2015" i="3"/>
  <c r="F2015" i="3" s="1"/>
  <c r="E2015" i="3" s="1"/>
  <c r="G2016" i="3"/>
  <c r="F2016" i="3" s="1"/>
  <c r="E2016" i="3" s="1"/>
  <c r="G2017" i="3"/>
  <c r="F2017" i="3" s="1"/>
  <c r="E2017" i="3" s="1"/>
  <c r="G2018" i="3"/>
  <c r="F2018" i="3" s="1"/>
  <c r="E2018" i="3" s="1"/>
  <c r="G2019" i="3"/>
  <c r="F2019" i="3" s="1"/>
  <c r="E2019" i="3" s="1"/>
  <c r="G2020" i="3"/>
  <c r="F2020" i="3" s="1"/>
  <c r="E2020" i="3" s="1"/>
  <c r="G2021" i="3"/>
  <c r="F2021" i="3" s="1"/>
  <c r="E2021" i="3" s="1"/>
  <c r="G2022" i="3"/>
  <c r="F2022" i="3" s="1"/>
  <c r="E2022" i="3" s="1"/>
  <c r="G2023" i="3"/>
  <c r="F2023" i="3" s="1"/>
  <c r="E2023" i="3" s="1"/>
  <c r="G2024" i="3"/>
  <c r="F2024" i="3" s="1"/>
  <c r="E2024" i="3" s="1"/>
  <c r="G2025" i="3"/>
  <c r="F2025" i="3" s="1"/>
  <c r="E2025" i="3" s="1"/>
  <c r="G2026" i="3"/>
  <c r="F2026" i="3" s="1"/>
  <c r="E2026" i="3" s="1"/>
  <c r="G2027" i="3"/>
  <c r="F2027" i="3" s="1"/>
  <c r="E2027" i="3" s="1"/>
  <c r="G2028" i="3"/>
  <c r="F2028" i="3" s="1"/>
  <c r="E2028" i="3" s="1"/>
  <c r="G2029" i="3"/>
  <c r="F2029" i="3" s="1"/>
  <c r="E2029" i="3" s="1"/>
  <c r="G2030" i="3"/>
  <c r="F2030" i="3" s="1"/>
  <c r="E2030" i="3" s="1"/>
  <c r="G2031" i="3"/>
  <c r="F2031" i="3" s="1"/>
  <c r="E2031" i="3" s="1"/>
  <c r="G2032" i="3"/>
  <c r="F2032" i="3" s="1"/>
  <c r="E2032" i="3" s="1"/>
  <c r="G2033" i="3"/>
  <c r="F2033" i="3" s="1"/>
  <c r="E2033" i="3" s="1"/>
  <c r="G2034" i="3"/>
  <c r="F2034" i="3" s="1"/>
  <c r="E2034" i="3" s="1"/>
  <c r="G2035" i="3"/>
  <c r="F2035" i="3" s="1"/>
  <c r="E2035" i="3" s="1"/>
  <c r="G2036" i="3"/>
  <c r="F2036" i="3" s="1"/>
  <c r="E2036" i="3" s="1"/>
  <c r="G2037" i="3"/>
  <c r="F2037" i="3" s="1"/>
  <c r="E2037" i="3" s="1"/>
  <c r="G2038" i="3"/>
  <c r="F2038" i="3" s="1"/>
  <c r="E2038" i="3" s="1"/>
  <c r="G2039" i="3"/>
  <c r="F2039" i="3" s="1"/>
  <c r="E2039" i="3" s="1"/>
  <c r="G2040" i="3"/>
  <c r="F2040" i="3" s="1"/>
  <c r="E2040" i="3" s="1"/>
  <c r="G2041" i="3"/>
  <c r="F2041" i="3" s="1"/>
  <c r="E2041" i="3" s="1"/>
  <c r="G2042" i="3"/>
  <c r="F2042" i="3" s="1"/>
  <c r="E2042" i="3" s="1"/>
  <c r="G2043" i="3"/>
  <c r="F2043" i="3" s="1"/>
  <c r="E2043" i="3" s="1"/>
  <c r="G2044" i="3"/>
  <c r="F2044" i="3" s="1"/>
  <c r="E2044" i="3" s="1"/>
  <c r="G2045" i="3"/>
  <c r="F2045" i="3" s="1"/>
  <c r="E2045" i="3" s="1"/>
  <c r="G2046" i="3"/>
  <c r="F2046" i="3" s="1"/>
  <c r="E2046" i="3" s="1"/>
  <c r="G2047" i="3"/>
  <c r="F2047" i="3" s="1"/>
  <c r="E2047" i="3" s="1"/>
  <c r="G2048" i="3"/>
  <c r="F2048" i="3" s="1"/>
  <c r="E2048" i="3" s="1"/>
  <c r="G2049" i="3"/>
  <c r="F2049" i="3" s="1"/>
  <c r="E2049" i="3" s="1"/>
  <c r="G2050" i="3"/>
  <c r="F2050" i="3" s="1"/>
  <c r="E2050" i="3" s="1"/>
  <c r="G2051" i="3"/>
  <c r="F2051" i="3" s="1"/>
  <c r="E2051" i="3" s="1"/>
  <c r="G2052" i="3"/>
  <c r="F2052" i="3" s="1"/>
  <c r="E2052" i="3" s="1"/>
  <c r="G2053" i="3"/>
  <c r="F2053" i="3" s="1"/>
  <c r="E2053" i="3" s="1"/>
  <c r="G2054" i="3"/>
  <c r="F2054" i="3" s="1"/>
  <c r="E2054" i="3" s="1"/>
  <c r="G2055" i="3"/>
  <c r="F2055" i="3" s="1"/>
  <c r="E2055" i="3" s="1"/>
  <c r="G2056" i="3"/>
  <c r="F2056" i="3" s="1"/>
  <c r="E2056" i="3" s="1"/>
  <c r="G2057" i="3"/>
  <c r="F2057" i="3" s="1"/>
  <c r="E2057" i="3" s="1"/>
  <c r="G2058" i="3"/>
  <c r="F2058" i="3" s="1"/>
  <c r="E2058" i="3" s="1"/>
  <c r="G2059" i="3"/>
  <c r="F2059" i="3" s="1"/>
  <c r="E2059" i="3" s="1"/>
  <c r="G2060" i="3"/>
  <c r="F2060" i="3" s="1"/>
  <c r="E2060" i="3" s="1"/>
  <c r="G2061" i="3"/>
  <c r="F2061" i="3" s="1"/>
  <c r="E2061" i="3" s="1"/>
  <c r="G2062" i="3"/>
  <c r="F2062" i="3" s="1"/>
  <c r="E2062" i="3" s="1"/>
  <c r="G2063" i="3"/>
  <c r="F2063" i="3" s="1"/>
  <c r="E2063" i="3" s="1"/>
  <c r="G2064" i="3"/>
  <c r="F2064" i="3" s="1"/>
  <c r="E2064" i="3" s="1"/>
  <c r="G2065" i="3"/>
  <c r="F2065" i="3" s="1"/>
  <c r="E2065" i="3" s="1"/>
  <c r="G2066" i="3"/>
  <c r="F2066" i="3" s="1"/>
  <c r="E2066" i="3" s="1"/>
  <c r="G2067" i="3"/>
  <c r="F2067" i="3" s="1"/>
  <c r="E2067" i="3" s="1"/>
  <c r="G2068" i="3"/>
  <c r="F2068" i="3" s="1"/>
  <c r="E2068" i="3" s="1"/>
  <c r="G2069" i="3"/>
  <c r="F2069" i="3" s="1"/>
  <c r="E2069" i="3" s="1"/>
  <c r="G2070" i="3"/>
  <c r="F2070" i="3" s="1"/>
  <c r="E2070" i="3" s="1"/>
  <c r="G2071" i="3"/>
  <c r="F2071" i="3" s="1"/>
  <c r="E2071" i="3" s="1"/>
  <c r="G2072" i="3"/>
  <c r="F2072" i="3" s="1"/>
  <c r="E2072" i="3" s="1"/>
  <c r="G2073" i="3"/>
  <c r="F2073" i="3" s="1"/>
  <c r="E2073" i="3" s="1"/>
  <c r="G2074" i="3"/>
  <c r="F2074" i="3" s="1"/>
  <c r="E2074" i="3" s="1"/>
  <c r="G2075" i="3"/>
  <c r="F2075" i="3" s="1"/>
  <c r="E2075" i="3" s="1"/>
  <c r="G2076" i="3"/>
  <c r="F2076" i="3" s="1"/>
  <c r="E2076" i="3" s="1"/>
  <c r="G2077" i="3"/>
  <c r="F2077" i="3" s="1"/>
  <c r="E2077" i="3" s="1"/>
  <c r="G2078" i="3"/>
  <c r="F2078" i="3" s="1"/>
  <c r="E2078" i="3" s="1"/>
  <c r="G2079" i="3"/>
  <c r="F2079" i="3" s="1"/>
  <c r="E2079" i="3" s="1"/>
  <c r="G2080" i="3"/>
  <c r="F2080" i="3" s="1"/>
  <c r="E2080" i="3" s="1"/>
  <c r="G2081" i="3"/>
  <c r="F2081" i="3" s="1"/>
  <c r="E2081" i="3" s="1"/>
  <c r="G2082" i="3"/>
  <c r="F2082" i="3" s="1"/>
  <c r="E2082" i="3" s="1"/>
  <c r="G2083" i="3"/>
  <c r="F2083" i="3" s="1"/>
  <c r="E2083" i="3" s="1"/>
  <c r="G2084" i="3"/>
  <c r="F2084" i="3" s="1"/>
  <c r="E2084" i="3" s="1"/>
  <c r="G2085" i="3"/>
  <c r="F2085" i="3" s="1"/>
  <c r="E2085" i="3" s="1"/>
  <c r="G2086" i="3"/>
  <c r="F2086" i="3" s="1"/>
  <c r="E2086" i="3" s="1"/>
  <c r="G2087" i="3"/>
  <c r="F2087" i="3" s="1"/>
  <c r="E2087" i="3" s="1"/>
  <c r="G2088" i="3"/>
  <c r="F2088" i="3" s="1"/>
  <c r="E2088" i="3" s="1"/>
  <c r="G2089" i="3"/>
  <c r="F2089" i="3" s="1"/>
  <c r="E2089" i="3" s="1"/>
  <c r="G2090" i="3"/>
  <c r="F2090" i="3" s="1"/>
  <c r="E2090" i="3" s="1"/>
  <c r="G2091" i="3"/>
  <c r="F2091" i="3" s="1"/>
  <c r="E2091" i="3" s="1"/>
  <c r="G2092" i="3"/>
  <c r="F2092" i="3" s="1"/>
  <c r="E2092" i="3" s="1"/>
  <c r="G2093" i="3"/>
  <c r="F2093" i="3" s="1"/>
  <c r="E2093" i="3" s="1"/>
  <c r="G2094" i="3"/>
  <c r="F2094" i="3" s="1"/>
  <c r="E2094" i="3" s="1"/>
  <c r="G2095" i="3"/>
  <c r="F2095" i="3" s="1"/>
  <c r="E2095" i="3" s="1"/>
  <c r="G2096" i="3"/>
  <c r="F2096" i="3" s="1"/>
  <c r="E2096" i="3" s="1"/>
  <c r="G2097" i="3"/>
  <c r="F2097" i="3" s="1"/>
  <c r="E2097" i="3" s="1"/>
  <c r="G2098" i="3"/>
  <c r="F2098" i="3" s="1"/>
  <c r="E2098" i="3" s="1"/>
  <c r="G2099" i="3"/>
  <c r="F2099" i="3" s="1"/>
  <c r="E2099" i="3" s="1"/>
  <c r="G2100" i="3"/>
  <c r="F2100" i="3" s="1"/>
  <c r="E2100" i="3" s="1"/>
  <c r="G2101" i="3"/>
  <c r="F2101" i="3" s="1"/>
  <c r="E2101" i="3" s="1"/>
  <c r="G2102" i="3"/>
  <c r="F2102" i="3" s="1"/>
  <c r="E2102" i="3" s="1"/>
  <c r="G2103" i="3"/>
  <c r="F2103" i="3" s="1"/>
  <c r="E2103" i="3" s="1"/>
  <c r="G2104" i="3"/>
  <c r="F2104" i="3" s="1"/>
  <c r="E2104" i="3" s="1"/>
  <c r="G2105" i="3"/>
  <c r="F2105" i="3" s="1"/>
  <c r="E2105" i="3" s="1"/>
  <c r="G2106" i="3"/>
  <c r="F2106" i="3" s="1"/>
  <c r="E2106" i="3" s="1"/>
  <c r="G2107" i="3"/>
  <c r="F2107" i="3" s="1"/>
  <c r="E2107" i="3" s="1"/>
  <c r="G2108" i="3"/>
  <c r="F2108" i="3" s="1"/>
  <c r="E2108" i="3" s="1"/>
  <c r="G2109" i="3"/>
  <c r="F2109" i="3" s="1"/>
  <c r="E2109" i="3" s="1"/>
  <c r="G2110" i="3"/>
  <c r="F2110" i="3" s="1"/>
  <c r="E2110" i="3" s="1"/>
  <c r="G2111" i="3"/>
  <c r="F2111" i="3" s="1"/>
  <c r="E2111" i="3" s="1"/>
  <c r="G2112" i="3"/>
  <c r="F2112" i="3" s="1"/>
  <c r="E2112" i="3" s="1"/>
  <c r="G2113" i="3"/>
  <c r="F2113" i="3" s="1"/>
  <c r="E2113" i="3" s="1"/>
  <c r="G2114" i="3"/>
  <c r="F2114" i="3" s="1"/>
  <c r="E2114" i="3" s="1"/>
  <c r="G2115" i="3"/>
  <c r="F2115" i="3" s="1"/>
  <c r="E2115" i="3" s="1"/>
  <c r="G2116" i="3"/>
  <c r="F2116" i="3" s="1"/>
  <c r="E2116" i="3" s="1"/>
  <c r="G2117" i="3"/>
  <c r="F2117" i="3" s="1"/>
  <c r="E2117" i="3" s="1"/>
  <c r="G2118" i="3"/>
  <c r="F2118" i="3" s="1"/>
  <c r="E2118" i="3" s="1"/>
  <c r="G2119" i="3"/>
  <c r="F2119" i="3" s="1"/>
  <c r="E2119" i="3" s="1"/>
  <c r="G2120" i="3"/>
  <c r="F2120" i="3" s="1"/>
  <c r="E2120" i="3" s="1"/>
  <c r="G2121" i="3"/>
  <c r="F2121" i="3" s="1"/>
  <c r="E2121" i="3" s="1"/>
  <c r="G2122" i="3"/>
  <c r="F2122" i="3" s="1"/>
  <c r="E2122" i="3" s="1"/>
  <c r="G2123" i="3"/>
  <c r="F2123" i="3" s="1"/>
  <c r="E2123" i="3" s="1"/>
  <c r="G2124" i="3"/>
  <c r="F2124" i="3" s="1"/>
  <c r="E2124" i="3" s="1"/>
  <c r="G2125" i="3"/>
  <c r="F2125" i="3" s="1"/>
  <c r="E2125" i="3" s="1"/>
  <c r="G2126" i="3"/>
  <c r="F2126" i="3" s="1"/>
  <c r="E2126" i="3" s="1"/>
  <c r="G2127" i="3"/>
  <c r="F2127" i="3" s="1"/>
  <c r="E2127" i="3" s="1"/>
  <c r="G2128" i="3"/>
  <c r="F2128" i="3" s="1"/>
  <c r="E2128" i="3" s="1"/>
  <c r="G2129" i="3"/>
  <c r="F2129" i="3" s="1"/>
  <c r="E2129" i="3" s="1"/>
  <c r="G2130" i="3"/>
  <c r="F2130" i="3" s="1"/>
  <c r="E2130" i="3" s="1"/>
  <c r="G2131" i="3"/>
  <c r="F2131" i="3" s="1"/>
  <c r="E2131" i="3" s="1"/>
  <c r="G2132" i="3"/>
  <c r="F2132" i="3" s="1"/>
  <c r="E2132" i="3" s="1"/>
  <c r="G2133" i="3"/>
  <c r="F2133" i="3" s="1"/>
  <c r="E2133" i="3" s="1"/>
  <c r="G2134" i="3"/>
  <c r="F2134" i="3" s="1"/>
  <c r="E2134" i="3" s="1"/>
  <c r="G2135" i="3"/>
  <c r="F2135" i="3" s="1"/>
  <c r="E2135" i="3" s="1"/>
  <c r="G2136" i="3"/>
  <c r="F2136" i="3" s="1"/>
  <c r="E2136" i="3" s="1"/>
  <c r="G2137" i="3"/>
  <c r="F2137" i="3" s="1"/>
  <c r="E2137" i="3" s="1"/>
  <c r="G2138" i="3"/>
  <c r="F2138" i="3" s="1"/>
  <c r="E2138" i="3" s="1"/>
  <c r="G2139" i="3"/>
  <c r="F2139" i="3" s="1"/>
  <c r="E2139" i="3" s="1"/>
  <c r="G2140" i="3"/>
  <c r="F2140" i="3" s="1"/>
  <c r="E2140" i="3" s="1"/>
  <c r="G2141" i="3"/>
  <c r="F2141" i="3" s="1"/>
  <c r="E2141" i="3" s="1"/>
  <c r="G2142" i="3"/>
  <c r="F2142" i="3" s="1"/>
  <c r="E2142" i="3" s="1"/>
  <c r="G2143" i="3"/>
  <c r="F2143" i="3" s="1"/>
  <c r="E2143" i="3" s="1"/>
  <c r="G2144" i="3"/>
  <c r="F2144" i="3" s="1"/>
  <c r="E2144" i="3" s="1"/>
  <c r="G2145" i="3"/>
  <c r="F2145" i="3" s="1"/>
  <c r="E2145" i="3" s="1"/>
  <c r="G2146" i="3"/>
  <c r="F2146" i="3" s="1"/>
  <c r="E2146" i="3" s="1"/>
  <c r="G2147" i="3"/>
  <c r="F2147" i="3" s="1"/>
  <c r="E2147" i="3" s="1"/>
  <c r="G2148" i="3"/>
  <c r="F2148" i="3" s="1"/>
  <c r="E2148" i="3" s="1"/>
  <c r="G2149" i="3"/>
  <c r="F2149" i="3" s="1"/>
  <c r="E2149" i="3" s="1"/>
  <c r="G2150" i="3"/>
  <c r="F2150" i="3" s="1"/>
  <c r="E2150" i="3" s="1"/>
  <c r="G2151" i="3"/>
  <c r="F2151" i="3" s="1"/>
  <c r="E2151" i="3" s="1"/>
  <c r="G2152" i="3"/>
  <c r="F2152" i="3" s="1"/>
  <c r="E2152" i="3" s="1"/>
  <c r="G2153" i="3"/>
  <c r="F2153" i="3" s="1"/>
  <c r="E2153" i="3" s="1"/>
  <c r="G2154" i="3"/>
  <c r="F2154" i="3" s="1"/>
  <c r="E2154" i="3" s="1"/>
  <c r="G2155" i="3"/>
  <c r="F2155" i="3" s="1"/>
  <c r="E2155" i="3" s="1"/>
  <c r="G2156" i="3"/>
  <c r="F2156" i="3" s="1"/>
  <c r="E2156" i="3" s="1"/>
  <c r="G2157" i="3"/>
  <c r="F2157" i="3" s="1"/>
  <c r="E2157" i="3" s="1"/>
  <c r="G2158" i="3"/>
  <c r="F2158" i="3" s="1"/>
  <c r="E2158" i="3" s="1"/>
  <c r="G2159" i="3"/>
  <c r="F2159" i="3" s="1"/>
  <c r="E2159" i="3" s="1"/>
  <c r="G2160" i="3"/>
  <c r="F2160" i="3" s="1"/>
  <c r="E2160" i="3" s="1"/>
  <c r="G2161" i="3"/>
  <c r="F2161" i="3" s="1"/>
  <c r="E2161" i="3" s="1"/>
  <c r="G2162" i="3"/>
  <c r="F2162" i="3" s="1"/>
  <c r="E2162" i="3" s="1"/>
  <c r="G2163" i="3"/>
  <c r="F2163" i="3" s="1"/>
  <c r="E2163" i="3" s="1"/>
  <c r="G2164" i="3"/>
  <c r="F2164" i="3" s="1"/>
  <c r="E2164" i="3" s="1"/>
  <c r="G2165" i="3"/>
  <c r="F2165" i="3" s="1"/>
  <c r="E2165" i="3" s="1"/>
  <c r="G2166" i="3"/>
  <c r="F2166" i="3" s="1"/>
  <c r="E2166" i="3" s="1"/>
  <c r="G2167" i="3"/>
  <c r="F2167" i="3" s="1"/>
  <c r="E2167" i="3" s="1"/>
  <c r="G2168" i="3"/>
  <c r="F2168" i="3" s="1"/>
  <c r="E2168" i="3" s="1"/>
  <c r="G2169" i="3"/>
  <c r="F2169" i="3" s="1"/>
  <c r="E2169" i="3" s="1"/>
  <c r="G2170" i="3"/>
  <c r="F2170" i="3" s="1"/>
  <c r="E2170" i="3" s="1"/>
  <c r="G2171" i="3"/>
  <c r="F2171" i="3" s="1"/>
  <c r="E2171" i="3" s="1"/>
  <c r="G2172" i="3"/>
  <c r="F2172" i="3" s="1"/>
  <c r="E2172" i="3" s="1"/>
  <c r="G2173" i="3"/>
  <c r="F2173" i="3" s="1"/>
  <c r="E2173" i="3" s="1"/>
  <c r="G2174" i="3"/>
  <c r="F2174" i="3" s="1"/>
  <c r="E2174" i="3" s="1"/>
  <c r="G2175" i="3"/>
  <c r="F2175" i="3" s="1"/>
  <c r="E2175" i="3" s="1"/>
  <c r="G2176" i="3"/>
  <c r="F2176" i="3" s="1"/>
  <c r="E2176" i="3" s="1"/>
  <c r="G2177" i="3"/>
  <c r="F2177" i="3" s="1"/>
  <c r="E2177" i="3" s="1"/>
  <c r="G2178" i="3"/>
  <c r="F2178" i="3" s="1"/>
  <c r="E2178" i="3" s="1"/>
  <c r="G2179" i="3"/>
  <c r="F2179" i="3" s="1"/>
  <c r="E2179" i="3" s="1"/>
  <c r="G2180" i="3"/>
  <c r="F2180" i="3" s="1"/>
  <c r="E2180" i="3" s="1"/>
  <c r="G2181" i="3"/>
  <c r="F2181" i="3" s="1"/>
  <c r="E2181" i="3" s="1"/>
  <c r="G2182" i="3"/>
  <c r="F2182" i="3" s="1"/>
  <c r="E2182" i="3" s="1"/>
  <c r="G2183" i="3"/>
  <c r="F2183" i="3" s="1"/>
  <c r="E2183" i="3" s="1"/>
  <c r="G2184" i="3"/>
  <c r="F2184" i="3" s="1"/>
  <c r="E2184" i="3" s="1"/>
  <c r="G2185" i="3"/>
  <c r="F2185" i="3" s="1"/>
  <c r="E2185" i="3" s="1"/>
  <c r="G2186" i="3"/>
  <c r="F2186" i="3" s="1"/>
  <c r="E2186" i="3" s="1"/>
  <c r="G2187" i="3"/>
  <c r="F2187" i="3" s="1"/>
  <c r="E2187" i="3" s="1"/>
  <c r="G2188" i="3"/>
  <c r="F2188" i="3" s="1"/>
  <c r="E2188" i="3" s="1"/>
  <c r="G2189" i="3"/>
  <c r="F2189" i="3" s="1"/>
  <c r="E2189" i="3" s="1"/>
  <c r="G2190" i="3"/>
  <c r="F2190" i="3" s="1"/>
  <c r="E2190" i="3" s="1"/>
  <c r="G2191" i="3"/>
  <c r="F2191" i="3" s="1"/>
  <c r="E2191" i="3" s="1"/>
  <c r="G2192" i="3"/>
  <c r="F2192" i="3" s="1"/>
  <c r="E2192" i="3" s="1"/>
  <c r="G2193" i="3"/>
  <c r="F2193" i="3" s="1"/>
  <c r="E2193" i="3" s="1"/>
  <c r="G2194" i="3"/>
  <c r="F2194" i="3" s="1"/>
  <c r="E2194" i="3" s="1"/>
  <c r="G2195" i="3"/>
  <c r="F2195" i="3" s="1"/>
  <c r="E2195" i="3" s="1"/>
  <c r="G2196" i="3"/>
  <c r="F2196" i="3" s="1"/>
  <c r="E2196" i="3" s="1"/>
  <c r="G2197" i="3"/>
  <c r="F2197" i="3" s="1"/>
  <c r="E2197" i="3" s="1"/>
  <c r="G2198" i="3"/>
  <c r="F2198" i="3" s="1"/>
  <c r="E2198" i="3" s="1"/>
  <c r="G2199" i="3"/>
  <c r="F2199" i="3" s="1"/>
  <c r="E2199" i="3" s="1"/>
  <c r="G2200" i="3"/>
  <c r="F2200" i="3" s="1"/>
  <c r="E2200" i="3" s="1"/>
  <c r="G2201" i="3"/>
  <c r="F2201" i="3" s="1"/>
  <c r="E2201" i="3" s="1"/>
  <c r="G2202" i="3"/>
  <c r="F2202" i="3" s="1"/>
  <c r="E2202" i="3" s="1"/>
  <c r="G2203" i="3"/>
  <c r="F2203" i="3" s="1"/>
  <c r="E2203" i="3" s="1"/>
  <c r="G2204" i="3"/>
  <c r="F2204" i="3" s="1"/>
  <c r="E2204" i="3" s="1"/>
  <c r="G2205" i="3"/>
  <c r="F2205" i="3" s="1"/>
  <c r="E2205" i="3" s="1"/>
  <c r="G2206" i="3"/>
  <c r="F2206" i="3" s="1"/>
  <c r="E2206" i="3" s="1"/>
  <c r="G2207" i="3"/>
  <c r="F2207" i="3" s="1"/>
  <c r="E2207" i="3" s="1"/>
  <c r="G2208" i="3"/>
  <c r="F2208" i="3" s="1"/>
  <c r="E2208" i="3" s="1"/>
  <c r="G2209" i="3"/>
  <c r="F2209" i="3" s="1"/>
  <c r="E2209" i="3" s="1"/>
  <c r="G2210" i="3"/>
  <c r="F2210" i="3" s="1"/>
  <c r="E2210" i="3" s="1"/>
  <c r="G2211" i="3"/>
  <c r="F2211" i="3" s="1"/>
  <c r="E2211" i="3" s="1"/>
  <c r="G2212" i="3"/>
  <c r="F2212" i="3" s="1"/>
  <c r="E2212" i="3" s="1"/>
  <c r="G2213" i="3"/>
  <c r="F2213" i="3" s="1"/>
  <c r="E2213" i="3" s="1"/>
  <c r="G2214" i="3"/>
  <c r="F2214" i="3" s="1"/>
  <c r="E2214" i="3" s="1"/>
  <c r="G2215" i="3"/>
  <c r="F2215" i="3" s="1"/>
  <c r="E2215" i="3" s="1"/>
  <c r="G2216" i="3"/>
  <c r="F2216" i="3" s="1"/>
  <c r="E2216" i="3" s="1"/>
  <c r="G2217" i="3"/>
  <c r="F2217" i="3" s="1"/>
  <c r="E2217" i="3" s="1"/>
  <c r="G2218" i="3"/>
  <c r="F2218" i="3" s="1"/>
  <c r="E2218" i="3" s="1"/>
  <c r="G2219" i="3"/>
  <c r="F2219" i="3" s="1"/>
  <c r="E2219" i="3" s="1"/>
  <c r="G2220" i="3"/>
  <c r="F2220" i="3" s="1"/>
  <c r="E2220" i="3" s="1"/>
  <c r="G2221" i="3"/>
  <c r="F2221" i="3" s="1"/>
  <c r="E2221" i="3" s="1"/>
  <c r="G2222" i="3"/>
  <c r="F2222" i="3" s="1"/>
  <c r="E2222" i="3" s="1"/>
  <c r="G2223" i="3"/>
  <c r="F2223" i="3" s="1"/>
  <c r="E2223" i="3" s="1"/>
  <c r="G2224" i="3"/>
  <c r="F2224" i="3" s="1"/>
  <c r="E2224" i="3" s="1"/>
  <c r="G2225" i="3"/>
  <c r="F2225" i="3" s="1"/>
  <c r="E2225" i="3" s="1"/>
  <c r="G2226" i="3"/>
  <c r="F2226" i="3" s="1"/>
  <c r="E2226" i="3" s="1"/>
  <c r="G2227" i="3"/>
  <c r="F2227" i="3" s="1"/>
  <c r="E2227" i="3" s="1"/>
  <c r="G2228" i="3"/>
  <c r="F2228" i="3" s="1"/>
  <c r="E2228" i="3" s="1"/>
  <c r="G2229" i="3"/>
  <c r="F2229" i="3" s="1"/>
  <c r="E2229" i="3" s="1"/>
  <c r="G2230" i="3"/>
  <c r="F2230" i="3" s="1"/>
  <c r="E2230" i="3" s="1"/>
  <c r="G2231" i="3"/>
  <c r="F2231" i="3" s="1"/>
  <c r="E2231" i="3" s="1"/>
  <c r="G2232" i="3"/>
  <c r="F2232" i="3" s="1"/>
  <c r="E2232" i="3" s="1"/>
  <c r="G2233" i="3"/>
  <c r="F2233" i="3" s="1"/>
  <c r="E2233" i="3" s="1"/>
  <c r="G2234" i="3"/>
  <c r="F2234" i="3" s="1"/>
  <c r="E2234" i="3" s="1"/>
  <c r="G2235" i="3"/>
  <c r="F2235" i="3" s="1"/>
  <c r="E2235" i="3" s="1"/>
  <c r="G2236" i="3"/>
  <c r="F2236" i="3" s="1"/>
  <c r="E2236" i="3" s="1"/>
  <c r="G2237" i="3"/>
  <c r="F2237" i="3" s="1"/>
  <c r="E2237" i="3" s="1"/>
  <c r="G2238" i="3"/>
  <c r="F2238" i="3" s="1"/>
  <c r="E2238" i="3" s="1"/>
  <c r="G2239" i="3"/>
  <c r="F2239" i="3" s="1"/>
  <c r="E2239" i="3" s="1"/>
  <c r="G2240" i="3"/>
  <c r="F2240" i="3" s="1"/>
  <c r="E2240" i="3" s="1"/>
  <c r="G2241" i="3"/>
  <c r="F2241" i="3" s="1"/>
  <c r="E2241" i="3" s="1"/>
  <c r="G2242" i="3"/>
  <c r="F2242" i="3" s="1"/>
  <c r="E2242" i="3" s="1"/>
  <c r="G2243" i="3"/>
  <c r="F2243" i="3" s="1"/>
  <c r="E2243" i="3" s="1"/>
  <c r="G2244" i="3"/>
  <c r="F2244" i="3" s="1"/>
  <c r="E2244" i="3" s="1"/>
  <c r="G2245" i="3"/>
  <c r="F2245" i="3" s="1"/>
  <c r="E2245" i="3" s="1"/>
  <c r="G2246" i="3"/>
  <c r="F2246" i="3" s="1"/>
  <c r="E2246" i="3" s="1"/>
  <c r="G2247" i="3"/>
  <c r="F2247" i="3" s="1"/>
  <c r="E2247" i="3" s="1"/>
  <c r="G2248" i="3"/>
  <c r="F2248" i="3" s="1"/>
  <c r="E2248" i="3" s="1"/>
  <c r="G2249" i="3"/>
  <c r="F2249" i="3" s="1"/>
  <c r="E2249" i="3" s="1"/>
  <c r="G2250" i="3"/>
  <c r="F2250" i="3" s="1"/>
  <c r="E2250" i="3" s="1"/>
  <c r="G2251" i="3"/>
  <c r="F2251" i="3" s="1"/>
  <c r="E2251" i="3" s="1"/>
  <c r="G2252" i="3"/>
  <c r="F2252" i="3" s="1"/>
  <c r="E2252" i="3" s="1"/>
  <c r="G2253" i="3"/>
  <c r="F2253" i="3" s="1"/>
  <c r="E2253" i="3" s="1"/>
  <c r="G2254" i="3"/>
  <c r="F2254" i="3" s="1"/>
  <c r="E2254" i="3" s="1"/>
  <c r="G2255" i="3"/>
  <c r="F2255" i="3" s="1"/>
  <c r="E2255" i="3" s="1"/>
  <c r="G2256" i="3"/>
  <c r="F2256" i="3" s="1"/>
  <c r="E2256" i="3" s="1"/>
  <c r="G2257" i="3"/>
  <c r="F2257" i="3" s="1"/>
  <c r="E2257" i="3" s="1"/>
  <c r="G2258" i="3"/>
  <c r="F2258" i="3" s="1"/>
  <c r="E2258" i="3" s="1"/>
  <c r="G2259" i="3"/>
  <c r="F2259" i="3" s="1"/>
  <c r="E2259" i="3" s="1"/>
  <c r="G2260" i="3"/>
  <c r="F2260" i="3" s="1"/>
  <c r="E2260" i="3" s="1"/>
  <c r="G2261" i="3"/>
  <c r="F2261" i="3" s="1"/>
  <c r="E2261" i="3" s="1"/>
  <c r="G2262" i="3"/>
  <c r="F2262" i="3" s="1"/>
  <c r="E2262" i="3" s="1"/>
  <c r="G2263" i="3"/>
  <c r="F2263" i="3" s="1"/>
  <c r="E2263" i="3" s="1"/>
  <c r="G2264" i="3"/>
  <c r="F2264" i="3" s="1"/>
  <c r="E2264" i="3" s="1"/>
  <c r="G2265" i="3"/>
  <c r="F2265" i="3" s="1"/>
  <c r="E2265" i="3" s="1"/>
  <c r="G2266" i="3"/>
  <c r="F2266" i="3" s="1"/>
  <c r="E2266" i="3" s="1"/>
  <c r="G2267" i="3"/>
  <c r="F2267" i="3" s="1"/>
  <c r="E2267" i="3" s="1"/>
  <c r="G2268" i="3"/>
  <c r="F2268" i="3" s="1"/>
  <c r="E2268" i="3" s="1"/>
  <c r="G2269" i="3"/>
  <c r="F2269" i="3" s="1"/>
  <c r="E2269" i="3" s="1"/>
  <c r="G2270" i="3"/>
  <c r="F2270" i="3" s="1"/>
  <c r="E2270" i="3" s="1"/>
  <c r="G2271" i="3"/>
  <c r="F2271" i="3" s="1"/>
  <c r="E2271" i="3" s="1"/>
  <c r="G2272" i="3"/>
  <c r="F2272" i="3" s="1"/>
  <c r="E2272" i="3" s="1"/>
  <c r="G2273" i="3"/>
  <c r="F2273" i="3" s="1"/>
  <c r="E2273" i="3" s="1"/>
  <c r="G2274" i="3"/>
  <c r="F2274" i="3" s="1"/>
  <c r="E2274" i="3" s="1"/>
  <c r="G2275" i="3"/>
  <c r="F2275" i="3" s="1"/>
  <c r="E2275" i="3" s="1"/>
  <c r="G2276" i="3"/>
  <c r="F2276" i="3" s="1"/>
  <c r="E2276" i="3" s="1"/>
  <c r="G2277" i="3"/>
  <c r="F2277" i="3" s="1"/>
  <c r="E2277" i="3" s="1"/>
  <c r="G2278" i="3"/>
  <c r="F2278" i="3" s="1"/>
  <c r="E2278" i="3" s="1"/>
  <c r="G2279" i="3"/>
  <c r="F2279" i="3" s="1"/>
  <c r="E2279" i="3" s="1"/>
  <c r="G2280" i="3"/>
  <c r="F2280" i="3" s="1"/>
  <c r="E2280" i="3" s="1"/>
  <c r="G2281" i="3"/>
  <c r="F2281" i="3" s="1"/>
  <c r="E2281" i="3" s="1"/>
  <c r="G2282" i="3"/>
  <c r="F2282" i="3" s="1"/>
  <c r="E2282" i="3" s="1"/>
  <c r="G2283" i="3"/>
  <c r="F2283" i="3" s="1"/>
  <c r="E2283" i="3" s="1"/>
  <c r="G2284" i="3"/>
  <c r="F2284" i="3" s="1"/>
  <c r="E2284" i="3" s="1"/>
  <c r="G2285" i="3"/>
  <c r="F2285" i="3" s="1"/>
  <c r="E2285" i="3" s="1"/>
  <c r="G2286" i="3"/>
  <c r="F2286" i="3" s="1"/>
  <c r="E2286" i="3" s="1"/>
  <c r="G2287" i="3"/>
  <c r="F2287" i="3" s="1"/>
  <c r="E2287" i="3" s="1"/>
  <c r="G2288" i="3"/>
  <c r="F2288" i="3" s="1"/>
  <c r="E2288" i="3" s="1"/>
  <c r="G2289" i="3"/>
  <c r="F2289" i="3" s="1"/>
  <c r="E2289" i="3" s="1"/>
  <c r="G2290" i="3"/>
  <c r="F2290" i="3" s="1"/>
  <c r="E2290" i="3" s="1"/>
  <c r="G2291" i="3"/>
  <c r="F2291" i="3" s="1"/>
  <c r="E2291" i="3" s="1"/>
  <c r="G2292" i="3"/>
  <c r="F2292" i="3" s="1"/>
  <c r="E2292" i="3" s="1"/>
  <c r="G2293" i="3"/>
  <c r="F2293" i="3" s="1"/>
  <c r="E2293" i="3" s="1"/>
  <c r="G2294" i="3"/>
  <c r="F2294" i="3" s="1"/>
  <c r="E2294" i="3" s="1"/>
  <c r="G2295" i="3"/>
  <c r="F2295" i="3" s="1"/>
  <c r="E2295" i="3" s="1"/>
  <c r="G2296" i="3"/>
  <c r="F2296" i="3" s="1"/>
  <c r="E2296" i="3" s="1"/>
  <c r="G2297" i="3"/>
  <c r="F2297" i="3" s="1"/>
  <c r="E2297" i="3" s="1"/>
  <c r="G2298" i="3"/>
  <c r="F2298" i="3" s="1"/>
  <c r="E2298" i="3" s="1"/>
  <c r="G2299" i="3"/>
  <c r="F2299" i="3" s="1"/>
  <c r="E2299" i="3" s="1"/>
  <c r="G2300" i="3"/>
  <c r="F2300" i="3" s="1"/>
  <c r="E2300" i="3" s="1"/>
  <c r="G2301" i="3"/>
  <c r="F2301" i="3" s="1"/>
  <c r="E2301" i="3" s="1"/>
  <c r="G2302" i="3"/>
  <c r="F2302" i="3" s="1"/>
  <c r="E2302" i="3" s="1"/>
  <c r="G2303" i="3"/>
  <c r="F2303" i="3" s="1"/>
  <c r="E2303" i="3" s="1"/>
  <c r="G2304" i="3"/>
  <c r="F2304" i="3" s="1"/>
  <c r="E2304" i="3" s="1"/>
  <c r="G2305" i="3"/>
  <c r="F2305" i="3" s="1"/>
  <c r="E2305" i="3" s="1"/>
  <c r="G2306" i="3"/>
  <c r="F2306" i="3" s="1"/>
  <c r="E2306" i="3" s="1"/>
  <c r="G2307" i="3"/>
  <c r="F2307" i="3" s="1"/>
  <c r="E2307" i="3" s="1"/>
  <c r="G2308" i="3"/>
  <c r="F2308" i="3" s="1"/>
  <c r="E2308" i="3" s="1"/>
  <c r="G2309" i="3"/>
  <c r="F2309" i="3" s="1"/>
  <c r="E2309" i="3" s="1"/>
  <c r="G2310" i="3"/>
  <c r="F2310" i="3" s="1"/>
  <c r="E2310" i="3" s="1"/>
  <c r="G2311" i="3"/>
  <c r="F2311" i="3" s="1"/>
  <c r="E2311" i="3" s="1"/>
  <c r="G2312" i="3"/>
  <c r="F2312" i="3" s="1"/>
  <c r="E2312" i="3" s="1"/>
  <c r="G2313" i="3"/>
  <c r="F2313" i="3" s="1"/>
  <c r="E2313" i="3" s="1"/>
  <c r="G2314" i="3"/>
  <c r="F2314" i="3" s="1"/>
  <c r="E2314" i="3" s="1"/>
  <c r="G2315" i="3"/>
  <c r="F2315" i="3" s="1"/>
  <c r="E2315" i="3" s="1"/>
  <c r="G2316" i="3"/>
  <c r="F2316" i="3" s="1"/>
  <c r="E2316" i="3" s="1"/>
  <c r="G2317" i="3"/>
  <c r="F2317" i="3" s="1"/>
  <c r="E2317" i="3" s="1"/>
  <c r="G2318" i="3"/>
  <c r="F2318" i="3" s="1"/>
  <c r="E2318" i="3" s="1"/>
  <c r="G2319" i="3"/>
  <c r="F2319" i="3" s="1"/>
  <c r="E2319" i="3" s="1"/>
  <c r="G2320" i="3"/>
  <c r="F2320" i="3" s="1"/>
  <c r="E2320" i="3" s="1"/>
  <c r="G2321" i="3"/>
  <c r="F2321" i="3" s="1"/>
  <c r="E2321" i="3" s="1"/>
  <c r="G2322" i="3"/>
  <c r="F2322" i="3" s="1"/>
  <c r="E2322" i="3" s="1"/>
  <c r="G2323" i="3"/>
  <c r="F2323" i="3" s="1"/>
  <c r="E2323" i="3" s="1"/>
  <c r="G2324" i="3"/>
  <c r="F2324" i="3" s="1"/>
  <c r="E2324" i="3" s="1"/>
  <c r="G2325" i="3"/>
  <c r="F2325" i="3" s="1"/>
  <c r="E2325" i="3" s="1"/>
  <c r="G2326" i="3"/>
  <c r="F2326" i="3" s="1"/>
  <c r="E2326" i="3" s="1"/>
  <c r="G2327" i="3"/>
  <c r="F2327" i="3" s="1"/>
  <c r="E2327" i="3" s="1"/>
  <c r="G2328" i="3"/>
  <c r="F2328" i="3" s="1"/>
  <c r="E2328" i="3" s="1"/>
  <c r="G2329" i="3"/>
  <c r="F2329" i="3" s="1"/>
  <c r="E2329" i="3" s="1"/>
  <c r="G2330" i="3"/>
  <c r="F2330" i="3" s="1"/>
  <c r="E2330" i="3" s="1"/>
  <c r="G2331" i="3"/>
  <c r="F2331" i="3" s="1"/>
  <c r="E2331" i="3" s="1"/>
  <c r="G2332" i="3"/>
  <c r="F2332" i="3" s="1"/>
  <c r="E2332" i="3" s="1"/>
  <c r="G2333" i="3"/>
  <c r="F2333" i="3" s="1"/>
  <c r="E2333" i="3" s="1"/>
  <c r="G2334" i="3"/>
  <c r="F2334" i="3" s="1"/>
  <c r="E2334" i="3" s="1"/>
  <c r="G2335" i="3"/>
  <c r="F2335" i="3" s="1"/>
  <c r="E2335" i="3" s="1"/>
  <c r="G2336" i="3"/>
  <c r="F2336" i="3" s="1"/>
  <c r="E2336" i="3" s="1"/>
  <c r="G2337" i="3"/>
  <c r="F2337" i="3" s="1"/>
  <c r="E2337" i="3" s="1"/>
  <c r="G2338" i="3"/>
  <c r="F2338" i="3" s="1"/>
  <c r="E2338" i="3" s="1"/>
  <c r="G2339" i="3"/>
  <c r="F2339" i="3" s="1"/>
  <c r="E2339" i="3" s="1"/>
  <c r="G2340" i="3"/>
  <c r="F2340" i="3" s="1"/>
  <c r="E2340" i="3" s="1"/>
  <c r="G2341" i="3"/>
  <c r="F2341" i="3" s="1"/>
  <c r="E2341" i="3" s="1"/>
  <c r="G2342" i="3"/>
  <c r="F2342" i="3" s="1"/>
  <c r="E2342" i="3" s="1"/>
  <c r="G2343" i="3"/>
  <c r="F2343" i="3" s="1"/>
  <c r="E2343" i="3" s="1"/>
  <c r="G2344" i="3"/>
  <c r="F2344" i="3" s="1"/>
  <c r="E2344" i="3" s="1"/>
  <c r="G2345" i="3"/>
  <c r="F2345" i="3" s="1"/>
  <c r="E2345" i="3" s="1"/>
  <c r="G2346" i="3"/>
  <c r="F2346" i="3" s="1"/>
  <c r="E2346" i="3" s="1"/>
  <c r="G2347" i="3"/>
  <c r="F2347" i="3" s="1"/>
  <c r="E2347" i="3" s="1"/>
  <c r="G2348" i="3"/>
  <c r="F2348" i="3" s="1"/>
  <c r="E2348" i="3" s="1"/>
  <c r="G2349" i="3"/>
  <c r="F2349" i="3" s="1"/>
  <c r="E2349" i="3" s="1"/>
  <c r="G2350" i="3"/>
  <c r="F2350" i="3" s="1"/>
  <c r="E2350" i="3" s="1"/>
  <c r="G2351" i="3"/>
  <c r="F2351" i="3" s="1"/>
  <c r="E2351" i="3" s="1"/>
  <c r="G2352" i="3"/>
  <c r="F2352" i="3" s="1"/>
  <c r="E2352" i="3" s="1"/>
  <c r="G2353" i="3"/>
  <c r="F2353" i="3" s="1"/>
  <c r="E2353" i="3" s="1"/>
  <c r="G2354" i="3"/>
  <c r="F2354" i="3" s="1"/>
  <c r="E2354" i="3" s="1"/>
  <c r="G2355" i="3"/>
  <c r="F2355" i="3" s="1"/>
  <c r="E2355" i="3" s="1"/>
  <c r="G2356" i="3"/>
  <c r="F2356" i="3" s="1"/>
  <c r="E2356" i="3" s="1"/>
  <c r="G2357" i="3"/>
  <c r="F2357" i="3" s="1"/>
  <c r="E2357" i="3" s="1"/>
  <c r="G2358" i="3"/>
  <c r="F2358" i="3" s="1"/>
  <c r="E2358" i="3" s="1"/>
  <c r="G2359" i="3"/>
  <c r="F2359" i="3" s="1"/>
  <c r="E2359" i="3" s="1"/>
  <c r="G2360" i="3"/>
  <c r="F2360" i="3" s="1"/>
  <c r="E2360" i="3" s="1"/>
  <c r="G2361" i="3"/>
  <c r="F2361" i="3" s="1"/>
  <c r="E2361" i="3" s="1"/>
  <c r="G2362" i="3"/>
  <c r="F2362" i="3" s="1"/>
  <c r="E2362" i="3" s="1"/>
  <c r="G2363" i="3"/>
  <c r="F2363" i="3" s="1"/>
  <c r="E2363" i="3" s="1"/>
  <c r="G2364" i="3"/>
  <c r="F2364" i="3" s="1"/>
  <c r="E2364" i="3" s="1"/>
  <c r="G2365" i="3"/>
  <c r="F2365" i="3" s="1"/>
  <c r="E2365" i="3" s="1"/>
  <c r="G2366" i="3"/>
  <c r="F2366" i="3" s="1"/>
  <c r="E2366" i="3" s="1"/>
  <c r="G2367" i="3"/>
  <c r="F2367" i="3" s="1"/>
  <c r="E2367" i="3" s="1"/>
  <c r="G2368" i="3"/>
  <c r="F2368" i="3" s="1"/>
  <c r="E2368" i="3" s="1"/>
  <c r="G2369" i="3"/>
  <c r="F2369" i="3" s="1"/>
  <c r="E2369" i="3" s="1"/>
  <c r="G2370" i="3"/>
  <c r="F2370" i="3" s="1"/>
  <c r="E2370" i="3" s="1"/>
  <c r="G2371" i="3"/>
  <c r="F2371" i="3" s="1"/>
  <c r="E2371" i="3" s="1"/>
  <c r="G2372" i="3"/>
  <c r="F2372" i="3" s="1"/>
  <c r="E2372" i="3" s="1"/>
  <c r="G2373" i="3"/>
  <c r="F2373" i="3" s="1"/>
  <c r="E2373" i="3" s="1"/>
  <c r="G2374" i="3"/>
  <c r="F2374" i="3" s="1"/>
  <c r="E2374" i="3" s="1"/>
  <c r="G2375" i="3"/>
  <c r="F2375" i="3" s="1"/>
  <c r="E2375" i="3" s="1"/>
  <c r="G2376" i="3"/>
  <c r="F2376" i="3" s="1"/>
  <c r="E2376" i="3" s="1"/>
  <c r="G2377" i="3"/>
  <c r="F2377" i="3" s="1"/>
  <c r="E2377" i="3" s="1"/>
  <c r="G2378" i="3"/>
  <c r="F2378" i="3" s="1"/>
  <c r="E2378" i="3" s="1"/>
  <c r="G2379" i="3"/>
  <c r="F2379" i="3" s="1"/>
  <c r="E2379" i="3" s="1"/>
  <c r="G2380" i="3"/>
  <c r="F2380" i="3" s="1"/>
  <c r="E2380" i="3" s="1"/>
  <c r="G2381" i="3"/>
  <c r="F2381" i="3" s="1"/>
  <c r="E2381" i="3" s="1"/>
  <c r="G2382" i="3"/>
  <c r="F2382" i="3" s="1"/>
  <c r="E2382" i="3" s="1"/>
  <c r="G2383" i="3"/>
  <c r="F2383" i="3" s="1"/>
  <c r="E2383" i="3" s="1"/>
  <c r="G2384" i="3"/>
  <c r="F2384" i="3" s="1"/>
  <c r="E2384" i="3" s="1"/>
  <c r="G2385" i="3"/>
  <c r="F2385" i="3" s="1"/>
  <c r="E2385" i="3" s="1"/>
  <c r="G2386" i="3"/>
  <c r="F2386" i="3" s="1"/>
  <c r="E2386" i="3" s="1"/>
  <c r="G2387" i="3"/>
  <c r="F2387" i="3" s="1"/>
  <c r="E2387" i="3" s="1"/>
  <c r="G2388" i="3"/>
  <c r="F2388" i="3" s="1"/>
  <c r="E2388" i="3" s="1"/>
  <c r="G2389" i="3"/>
  <c r="F2389" i="3" s="1"/>
  <c r="E2389" i="3" s="1"/>
  <c r="G2390" i="3"/>
  <c r="F2390" i="3" s="1"/>
  <c r="E2390" i="3" s="1"/>
  <c r="G2391" i="3"/>
  <c r="F2391" i="3" s="1"/>
  <c r="E2391" i="3" s="1"/>
  <c r="G2392" i="3"/>
  <c r="F2392" i="3" s="1"/>
  <c r="E2392" i="3" s="1"/>
  <c r="G2393" i="3"/>
  <c r="F2393" i="3" s="1"/>
  <c r="E2393" i="3" s="1"/>
  <c r="G2394" i="3"/>
  <c r="F2394" i="3" s="1"/>
  <c r="E2394" i="3" s="1"/>
  <c r="G10" i="3"/>
  <c r="F10" i="3" s="1"/>
  <c r="E10" i="3" s="1"/>
  <c r="AF11" i="3"/>
  <c r="AN11" i="3" s="1"/>
  <c r="AF12" i="3"/>
  <c r="AN12" i="3" s="1"/>
  <c r="AF13" i="3"/>
  <c r="AN13" i="3" s="1"/>
  <c r="AF14" i="3"/>
  <c r="AN14" i="3" s="1"/>
  <c r="AF15" i="3"/>
  <c r="AN15" i="3" s="1"/>
  <c r="AF16" i="3"/>
  <c r="AN16" i="3" s="1"/>
  <c r="AF17" i="3"/>
  <c r="AN17" i="3" s="1"/>
  <c r="AF18" i="3"/>
  <c r="AN18" i="3" s="1"/>
  <c r="AF19" i="3"/>
  <c r="AN19" i="3" s="1"/>
  <c r="AF20" i="3"/>
  <c r="AN20" i="3" s="1"/>
  <c r="AF21" i="3"/>
  <c r="AN21" i="3" s="1"/>
  <c r="AF22" i="3"/>
  <c r="AN22" i="3" s="1"/>
  <c r="AF23" i="3"/>
  <c r="AN23" i="3" s="1"/>
  <c r="AF24" i="3"/>
  <c r="AN24" i="3" s="1"/>
  <c r="AF25" i="3"/>
  <c r="AN25" i="3" s="1"/>
  <c r="AF26" i="3"/>
  <c r="AN26" i="3" s="1"/>
  <c r="AF27" i="3"/>
  <c r="AN27" i="3" s="1"/>
  <c r="AF28" i="3"/>
  <c r="AN28" i="3" s="1"/>
  <c r="AF29" i="3"/>
  <c r="AN29" i="3" s="1"/>
  <c r="AF30" i="3"/>
  <c r="AN30" i="3" s="1"/>
  <c r="AF31" i="3"/>
  <c r="AN31" i="3" s="1"/>
  <c r="AF32" i="3"/>
  <c r="AN32" i="3" s="1"/>
  <c r="AF33" i="3"/>
  <c r="AN33" i="3" s="1"/>
  <c r="AF34" i="3"/>
  <c r="AN34" i="3" s="1"/>
  <c r="AF35" i="3"/>
  <c r="AN35" i="3" s="1"/>
  <c r="AF36" i="3"/>
  <c r="AN36" i="3" s="1"/>
  <c r="AF37" i="3"/>
  <c r="AN37" i="3" s="1"/>
  <c r="AF38" i="3"/>
  <c r="AN38" i="3" s="1"/>
  <c r="AF39" i="3"/>
  <c r="AN39" i="3" s="1"/>
  <c r="AF40" i="3"/>
  <c r="AN40" i="3" s="1"/>
  <c r="AF41" i="3"/>
  <c r="AN41" i="3" s="1"/>
  <c r="AF42" i="3"/>
  <c r="AN42" i="3" s="1"/>
  <c r="AF43" i="3"/>
  <c r="AN43" i="3" s="1"/>
  <c r="AF44" i="3"/>
  <c r="AN44" i="3" s="1"/>
  <c r="AF45" i="3"/>
  <c r="AN45" i="3" s="1"/>
  <c r="AF46" i="3"/>
  <c r="AN46" i="3" s="1"/>
  <c r="AF47" i="3"/>
  <c r="AN47" i="3" s="1"/>
  <c r="AF48" i="3"/>
  <c r="AN48" i="3" s="1"/>
  <c r="AF49" i="3"/>
  <c r="AN49" i="3" s="1"/>
  <c r="AF50" i="3"/>
  <c r="AN50" i="3" s="1"/>
  <c r="AF51" i="3"/>
  <c r="AN51" i="3" s="1"/>
  <c r="AF52" i="3"/>
  <c r="AN52" i="3" s="1"/>
  <c r="AF53" i="3"/>
  <c r="AN53" i="3" s="1"/>
  <c r="AF54" i="3"/>
  <c r="AN54" i="3" s="1"/>
  <c r="AF55" i="3"/>
  <c r="AN55" i="3" s="1"/>
  <c r="AF56" i="3"/>
  <c r="AN56" i="3" s="1"/>
  <c r="AF57" i="3"/>
  <c r="AN57" i="3" s="1"/>
  <c r="AF58" i="3"/>
  <c r="AN58" i="3" s="1"/>
  <c r="AF59" i="3"/>
  <c r="AN59" i="3" s="1"/>
  <c r="AF60" i="3"/>
  <c r="AN60" i="3" s="1"/>
  <c r="AF61" i="3"/>
  <c r="AN61" i="3" s="1"/>
  <c r="AF62" i="3"/>
  <c r="AN62" i="3" s="1"/>
  <c r="AF63" i="3"/>
  <c r="AN63" i="3" s="1"/>
  <c r="AF64" i="3"/>
  <c r="AN64" i="3" s="1"/>
  <c r="AF65" i="3"/>
  <c r="AN65" i="3" s="1"/>
  <c r="AF66" i="3"/>
  <c r="AN66" i="3" s="1"/>
  <c r="AF67" i="3"/>
  <c r="AN67" i="3" s="1"/>
  <c r="AF68" i="3"/>
  <c r="AN68" i="3" s="1"/>
  <c r="AF69" i="3"/>
  <c r="AN69" i="3" s="1"/>
  <c r="AF70" i="3"/>
  <c r="AN70" i="3" s="1"/>
  <c r="AF71" i="3"/>
  <c r="AN71" i="3" s="1"/>
  <c r="AF72" i="3"/>
  <c r="AN72" i="3" s="1"/>
  <c r="AF73" i="3"/>
  <c r="AN73" i="3" s="1"/>
  <c r="AF74" i="3"/>
  <c r="AN74" i="3" s="1"/>
  <c r="AF75" i="3"/>
  <c r="AN75" i="3" s="1"/>
  <c r="AF76" i="3"/>
  <c r="AN76" i="3" s="1"/>
  <c r="AF77" i="3"/>
  <c r="AN77" i="3" s="1"/>
  <c r="AF78" i="3"/>
  <c r="AN78" i="3" s="1"/>
  <c r="AF79" i="3"/>
  <c r="AN79" i="3" s="1"/>
  <c r="AF80" i="3"/>
  <c r="AN80" i="3" s="1"/>
  <c r="AF81" i="3"/>
  <c r="AN81" i="3" s="1"/>
  <c r="AF82" i="3"/>
  <c r="AN82" i="3" s="1"/>
  <c r="AF83" i="3"/>
  <c r="AN83" i="3" s="1"/>
  <c r="AF84" i="3"/>
  <c r="AN84" i="3" s="1"/>
  <c r="AF85" i="3"/>
  <c r="AN85" i="3" s="1"/>
  <c r="AF86" i="3"/>
  <c r="AN86" i="3" s="1"/>
  <c r="AF87" i="3"/>
  <c r="AN87" i="3" s="1"/>
  <c r="AF88" i="3"/>
  <c r="AN88" i="3" s="1"/>
  <c r="AF89" i="3"/>
  <c r="AN89" i="3" s="1"/>
  <c r="AF90" i="3"/>
  <c r="AN90" i="3" s="1"/>
  <c r="AF91" i="3"/>
  <c r="AN91" i="3" s="1"/>
  <c r="AF92" i="3"/>
  <c r="AN92" i="3" s="1"/>
  <c r="AF93" i="3"/>
  <c r="AN93" i="3" s="1"/>
  <c r="AF94" i="3"/>
  <c r="AN94" i="3" s="1"/>
  <c r="AF95" i="3"/>
  <c r="AN95" i="3" s="1"/>
  <c r="AF96" i="3"/>
  <c r="AN96" i="3" s="1"/>
  <c r="AF97" i="3"/>
  <c r="AN97" i="3" s="1"/>
  <c r="AF98" i="3"/>
  <c r="AN98" i="3" s="1"/>
  <c r="AF99" i="3"/>
  <c r="AN99" i="3" s="1"/>
  <c r="AF100" i="3"/>
  <c r="AN100" i="3" s="1"/>
  <c r="AF101" i="3"/>
  <c r="AN101" i="3" s="1"/>
  <c r="AF102" i="3"/>
  <c r="AN102" i="3" s="1"/>
  <c r="AF103" i="3"/>
  <c r="AN103" i="3" s="1"/>
  <c r="AF104" i="3"/>
  <c r="AN104" i="3" s="1"/>
  <c r="AF105" i="3"/>
  <c r="AN105" i="3" s="1"/>
  <c r="AF106" i="3"/>
  <c r="AN106" i="3" s="1"/>
  <c r="AF107" i="3"/>
  <c r="AN107" i="3" s="1"/>
  <c r="AF108" i="3"/>
  <c r="AN108" i="3" s="1"/>
  <c r="AF109" i="3"/>
  <c r="AN109" i="3" s="1"/>
  <c r="AF110" i="3"/>
  <c r="AN110" i="3" s="1"/>
  <c r="AF111" i="3"/>
  <c r="AN111" i="3" s="1"/>
  <c r="AF112" i="3"/>
  <c r="AN112" i="3" s="1"/>
  <c r="AF113" i="3"/>
  <c r="AN113" i="3" s="1"/>
  <c r="AF114" i="3"/>
  <c r="AN114" i="3" s="1"/>
  <c r="AF115" i="3"/>
  <c r="AN115" i="3" s="1"/>
  <c r="AF116" i="3"/>
  <c r="AN116" i="3" s="1"/>
  <c r="AF117" i="3"/>
  <c r="AN117" i="3" s="1"/>
  <c r="AF118" i="3"/>
  <c r="AN118" i="3" s="1"/>
  <c r="AF119" i="3"/>
  <c r="AN119" i="3" s="1"/>
  <c r="AF120" i="3"/>
  <c r="AN120" i="3" s="1"/>
  <c r="AF121" i="3"/>
  <c r="AN121" i="3" s="1"/>
  <c r="AF122" i="3"/>
  <c r="AN122" i="3" s="1"/>
  <c r="AF123" i="3"/>
  <c r="AN123" i="3" s="1"/>
  <c r="AF124" i="3"/>
  <c r="AN124" i="3" s="1"/>
  <c r="AF125" i="3"/>
  <c r="AN125" i="3" s="1"/>
  <c r="AF126" i="3"/>
  <c r="AN126" i="3" s="1"/>
  <c r="AF127" i="3"/>
  <c r="AN127" i="3" s="1"/>
  <c r="AF128" i="3"/>
  <c r="AN128" i="3" s="1"/>
  <c r="AF129" i="3"/>
  <c r="AN129" i="3" s="1"/>
  <c r="AF130" i="3"/>
  <c r="AN130" i="3" s="1"/>
  <c r="AF131" i="3"/>
  <c r="AN131" i="3" s="1"/>
  <c r="AF132" i="3"/>
  <c r="AN132" i="3" s="1"/>
  <c r="AF133" i="3"/>
  <c r="AN133" i="3" s="1"/>
  <c r="AF134" i="3"/>
  <c r="AN134" i="3" s="1"/>
  <c r="AF135" i="3"/>
  <c r="AN135" i="3" s="1"/>
  <c r="AF136" i="3"/>
  <c r="AN136" i="3" s="1"/>
  <c r="AF137" i="3"/>
  <c r="AN137" i="3" s="1"/>
  <c r="AF138" i="3"/>
  <c r="AN138" i="3" s="1"/>
  <c r="AF139" i="3"/>
  <c r="AN139" i="3" s="1"/>
  <c r="AF140" i="3"/>
  <c r="AN140" i="3" s="1"/>
  <c r="AF141" i="3"/>
  <c r="AN141" i="3" s="1"/>
  <c r="AF142" i="3"/>
  <c r="AN142" i="3" s="1"/>
  <c r="AF143" i="3"/>
  <c r="AN143" i="3" s="1"/>
  <c r="AF144" i="3"/>
  <c r="AN144" i="3" s="1"/>
  <c r="AF145" i="3"/>
  <c r="AN145" i="3" s="1"/>
  <c r="AF146" i="3"/>
  <c r="AN146" i="3" s="1"/>
  <c r="AF147" i="3"/>
  <c r="AN147" i="3" s="1"/>
  <c r="AF148" i="3"/>
  <c r="AN148" i="3" s="1"/>
  <c r="AF149" i="3"/>
  <c r="AN149" i="3" s="1"/>
  <c r="AF150" i="3"/>
  <c r="AN150" i="3" s="1"/>
  <c r="AF151" i="3"/>
  <c r="AN151" i="3" s="1"/>
  <c r="AF152" i="3"/>
  <c r="AN152" i="3" s="1"/>
  <c r="AF153" i="3"/>
  <c r="AN153" i="3" s="1"/>
  <c r="AF154" i="3"/>
  <c r="AN154" i="3" s="1"/>
  <c r="AF155" i="3"/>
  <c r="AN155" i="3" s="1"/>
  <c r="AF156" i="3"/>
  <c r="AN156" i="3" s="1"/>
  <c r="AF157" i="3"/>
  <c r="AN157" i="3" s="1"/>
  <c r="AF158" i="3"/>
  <c r="AN158" i="3" s="1"/>
  <c r="AF159" i="3"/>
  <c r="AN159" i="3" s="1"/>
  <c r="AF160" i="3"/>
  <c r="AN160" i="3" s="1"/>
  <c r="AF161" i="3"/>
  <c r="AN161" i="3" s="1"/>
  <c r="AF162" i="3"/>
  <c r="AN162" i="3" s="1"/>
  <c r="AF163" i="3"/>
  <c r="AN163" i="3" s="1"/>
  <c r="AF164" i="3"/>
  <c r="AN164" i="3" s="1"/>
  <c r="AF165" i="3"/>
  <c r="AN165" i="3" s="1"/>
  <c r="AF166" i="3"/>
  <c r="AN166" i="3" s="1"/>
  <c r="AF167" i="3"/>
  <c r="AN167" i="3" s="1"/>
  <c r="AF168" i="3"/>
  <c r="AN168" i="3" s="1"/>
  <c r="AF169" i="3"/>
  <c r="AN169" i="3" s="1"/>
  <c r="AF170" i="3"/>
  <c r="AN170" i="3" s="1"/>
  <c r="AF171" i="3"/>
  <c r="AN171" i="3" s="1"/>
  <c r="AF172" i="3"/>
  <c r="AN172" i="3" s="1"/>
  <c r="AF173" i="3"/>
  <c r="AN173" i="3" s="1"/>
  <c r="AF174" i="3"/>
  <c r="AN174" i="3" s="1"/>
  <c r="AF175" i="3"/>
  <c r="AN175" i="3" s="1"/>
  <c r="AF176" i="3"/>
  <c r="AN176" i="3" s="1"/>
  <c r="AF177" i="3"/>
  <c r="AN177" i="3" s="1"/>
  <c r="AF178" i="3"/>
  <c r="AN178" i="3" s="1"/>
  <c r="AF179" i="3"/>
  <c r="AN179" i="3" s="1"/>
  <c r="AF180" i="3"/>
  <c r="AN180" i="3" s="1"/>
  <c r="AF181" i="3"/>
  <c r="AN181" i="3" s="1"/>
  <c r="AF182" i="3"/>
  <c r="AN182" i="3" s="1"/>
  <c r="AF183" i="3"/>
  <c r="AN183" i="3" s="1"/>
  <c r="AF184" i="3"/>
  <c r="AN184" i="3" s="1"/>
  <c r="AF185" i="3"/>
  <c r="AN185" i="3" s="1"/>
  <c r="AF186" i="3"/>
  <c r="AN186" i="3" s="1"/>
  <c r="AF187" i="3"/>
  <c r="AN187" i="3" s="1"/>
  <c r="AF188" i="3"/>
  <c r="AN188" i="3" s="1"/>
  <c r="AF189" i="3"/>
  <c r="AN189" i="3" s="1"/>
  <c r="AF190" i="3"/>
  <c r="AN190" i="3" s="1"/>
  <c r="AF191" i="3"/>
  <c r="AN191" i="3" s="1"/>
  <c r="AF192" i="3"/>
  <c r="AN192" i="3" s="1"/>
  <c r="AF193" i="3"/>
  <c r="AN193" i="3" s="1"/>
  <c r="AF194" i="3"/>
  <c r="AN194" i="3" s="1"/>
  <c r="AF195" i="3"/>
  <c r="AN195" i="3" s="1"/>
  <c r="AF196" i="3"/>
  <c r="AN196" i="3" s="1"/>
  <c r="AF197" i="3"/>
  <c r="AN197" i="3" s="1"/>
  <c r="AF198" i="3"/>
  <c r="AN198" i="3" s="1"/>
  <c r="AF199" i="3"/>
  <c r="AN199" i="3" s="1"/>
  <c r="AF200" i="3"/>
  <c r="AN200" i="3" s="1"/>
  <c r="AF201" i="3"/>
  <c r="AN201" i="3" s="1"/>
  <c r="AF202" i="3"/>
  <c r="AN202" i="3" s="1"/>
  <c r="AF203" i="3"/>
  <c r="AN203" i="3" s="1"/>
  <c r="AF204" i="3"/>
  <c r="AN204" i="3" s="1"/>
  <c r="AF205" i="3"/>
  <c r="AN205" i="3" s="1"/>
  <c r="AF206" i="3"/>
  <c r="AN206" i="3" s="1"/>
  <c r="AF207" i="3"/>
  <c r="AN207" i="3" s="1"/>
  <c r="AF208" i="3"/>
  <c r="AN208" i="3" s="1"/>
  <c r="AF209" i="3"/>
  <c r="AN209" i="3" s="1"/>
  <c r="AF210" i="3"/>
  <c r="AN210" i="3" s="1"/>
  <c r="AF211" i="3"/>
  <c r="AN211" i="3" s="1"/>
  <c r="AF212" i="3"/>
  <c r="AN212" i="3" s="1"/>
  <c r="AF213" i="3"/>
  <c r="AN213" i="3" s="1"/>
  <c r="AF214" i="3"/>
  <c r="AN214" i="3" s="1"/>
  <c r="AF215" i="3"/>
  <c r="AN215" i="3" s="1"/>
  <c r="AF216" i="3"/>
  <c r="AN216" i="3" s="1"/>
  <c r="AF217" i="3"/>
  <c r="AN217" i="3" s="1"/>
  <c r="AF218" i="3"/>
  <c r="AN218" i="3" s="1"/>
  <c r="AF219" i="3"/>
  <c r="AN219" i="3" s="1"/>
  <c r="AF220" i="3"/>
  <c r="AN220" i="3" s="1"/>
  <c r="AF221" i="3"/>
  <c r="AN221" i="3" s="1"/>
  <c r="AF222" i="3"/>
  <c r="AN222" i="3" s="1"/>
  <c r="AF223" i="3"/>
  <c r="AN223" i="3" s="1"/>
  <c r="AF224" i="3"/>
  <c r="AN224" i="3" s="1"/>
  <c r="AF225" i="3"/>
  <c r="AN225" i="3" s="1"/>
  <c r="AF226" i="3"/>
  <c r="AN226" i="3" s="1"/>
  <c r="AF227" i="3"/>
  <c r="AN227" i="3" s="1"/>
  <c r="AF228" i="3"/>
  <c r="AN228" i="3" s="1"/>
  <c r="AF229" i="3"/>
  <c r="AN229" i="3" s="1"/>
  <c r="AF230" i="3"/>
  <c r="AN230" i="3" s="1"/>
  <c r="AF231" i="3"/>
  <c r="AN231" i="3" s="1"/>
  <c r="AF232" i="3"/>
  <c r="AN232" i="3" s="1"/>
  <c r="AF233" i="3"/>
  <c r="AN233" i="3" s="1"/>
  <c r="AF234" i="3"/>
  <c r="AN234" i="3" s="1"/>
  <c r="AF235" i="3"/>
  <c r="AN235" i="3" s="1"/>
  <c r="AF236" i="3"/>
  <c r="AN236" i="3" s="1"/>
  <c r="AF237" i="3"/>
  <c r="AN237" i="3" s="1"/>
  <c r="AF238" i="3"/>
  <c r="AN238" i="3" s="1"/>
  <c r="AF239" i="3"/>
  <c r="AN239" i="3" s="1"/>
  <c r="AF240" i="3"/>
  <c r="AN240" i="3" s="1"/>
  <c r="AF241" i="3"/>
  <c r="AN241" i="3" s="1"/>
  <c r="AF242" i="3"/>
  <c r="AN242" i="3" s="1"/>
  <c r="AF243" i="3"/>
  <c r="AN243" i="3" s="1"/>
  <c r="AF244" i="3"/>
  <c r="AN244" i="3" s="1"/>
  <c r="AF245" i="3"/>
  <c r="AN245" i="3" s="1"/>
  <c r="AF246" i="3"/>
  <c r="AN246" i="3" s="1"/>
  <c r="AF247" i="3"/>
  <c r="AN247" i="3" s="1"/>
  <c r="AF248" i="3"/>
  <c r="AN248" i="3" s="1"/>
  <c r="AF249" i="3"/>
  <c r="AN249" i="3" s="1"/>
  <c r="AF250" i="3"/>
  <c r="AN250" i="3" s="1"/>
  <c r="AF251" i="3"/>
  <c r="AN251" i="3" s="1"/>
  <c r="AF252" i="3"/>
  <c r="AN252" i="3" s="1"/>
  <c r="AF253" i="3"/>
  <c r="AN253" i="3" s="1"/>
  <c r="AF254" i="3"/>
  <c r="AN254" i="3" s="1"/>
  <c r="AF255" i="3"/>
  <c r="AN255" i="3" s="1"/>
  <c r="AF256" i="3"/>
  <c r="AN256" i="3" s="1"/>
  <c r="AF257" i="3"/>
  <c r="AN257" i="3" s="1"/>
  <c r="AF258" i="3"/>
  <c r="AN258" i="3" s="1"/>
  <c r="AF259" i="3"/>
  <c r="AN259" i="3" s="1"/>
  <c r="AF260" i="3"/>
  <c r="AN260" i="3" s="1"/>
  <c r="AF261" i="3"/>
  <c r="AN261" i="3" s="1"/>
  <c r="AF262" i="3"/>
  <c r="AN262" i="3" s="1"/>
  <c r="AF263" i="3"/>
  <c r="AN263" i="3" s="1"/>
  <c r="AF264" i="3"/>
  <c r="AN264" i="3" s="1"/>
  <c r="AF265" i="3"/>
  <c r="AN265" i="3" s="1"/>
  <c r="AF266" i="3"/>
  <c r="AN266" i="3" s="1"/>
  <c r="AF267" i="3"/>
  <c r="AN267" i="3" s="1"/>
  <c r="AF268" i="3"/>
  <c r="AN268" i="3" s="1"/>
  <c r="AF269" i="3"/>
  <c r="AN269" i="3" s="1"/>
  <c r="AF270" i="3"/>
  <c r="AN270" i="3" s="1"/>
  <c r="AF271" i="3"/>
  <c r="AN271" i="3" s="1"/>
  <c r="AF272" i="3"/>
  <c r="AN272" i="3" s="1"/>
  <c r="AF273" i="3"/>
  <c r="AN273" i="3" s="1"/>
  <c r="AF274" i="3"/>
  <c r="AN274" i="3" s="1"/>
  <c r="AF275" i="3"/>
  <c r="AN275" i="3" s="1"/>
  <c r="AF276" i="3"/>
  <c r="AN276" i="3" s="1"/>
  <c r="AF277" i="3"/>
  <c r="AN277" i="3" s="1"/>
  <c r="AF278" i="3"/>
  <c r="AN278" i="3" s="1"/>
  <c r="AF279" i="3"/>
  <c r="AN279" i="3" s="1"/>
  <c r="AF280" i="3"/>
  <c r="AN280" i="3" s="1"/>
  <c r="AF281" i="3"/>
  <c r="AN281" i="3" s="1"/>
  <c r="AF282" i="3"/>
  <c r="AN282" i="3" s="1"/>
  <c r="AF283" i="3"/>
  <c r="AN283" i="3" s="1"/>
  <c r="AF284" i="3"/>
  <c r="AN284" i="3" s="1"/>
  <c r="AF285" i="3"/>
  <c r="AN285" i="3" s="1"/>
  <c r="AF286" i="3"/>
  <c r="AN286" i="3" s="1"/>
  <c r="AF287" i="3"/>
  <c r="AN287" i="3" s="1"/>
  <c r="AF288" i="3"/>
  <c r="AN288" i="3" s="1"/>
  <c r="AF289" i="3"/>
  <c r="AN289" i="3" s="1"/>
  <c r="AF290" i="3"/>
  <c r="AN290" i="3" s="1"/>
  <c r="AF291" i="3"/>
  <c r="AN291" i="3" s="1"/>
  <c r="AF292" i="3"/>
  <c r="AN292" i="3" s="1"/>
  <c r="AF293" i="3"/>
  <c r="AN293" i="3" s="1"/>
  <c r="AF294" i="3"/>
  <c r="AN294" i="3" s="1"/>
  <c r="AF295" i="3"/>
  <c r="AN295" i="3" s="1"/>
  <c r="AF296" i="3"/>
  <c r="AN296" i="3" s="1"/>
  <c r="AF297" i="3"/>
  <c r="AN297" i="3" s="1"/>
  <c r="AF298" i="3"/>
  <c r="AN298" i="3" s="1"/>
  <c r="AF299" i="3"/>
  <c r="AN299" i="3" s="1"/>
  <c r="AF300" i="3"/>
  <c r="AN300" i="3" s="1"/>
  <c r="AF301" i="3"/>
  <c r="AN301" i="3" s="1"/>
  <c r="AF302" i="3"/>
  <c r="AN302" i="3" s="1"/>
  <c r="AF303" i="3"/>
  <c r="AN303" i="3" s="1"/>
  <c r="AF304" i="3"/>
  <c r="AN304" i="3" s="1"/>
  <c r="AF305" i="3"/>
  <c r="AN305" i="3" s="1"/>
  <c r="AF306" i="3"/>
  <c r="AN306" i="3" s="1"/>
  <c r="AF307" i="3"/>
  <c r="AN307" i="3" s="1"/>
  <c r="AF308" i="3"/>
  <c r="AN308" i="3" s="1"/>
  <c r="AF309" i="3"/>
  <c r="AN309" i="3" s="1"/>
  <c r="AF310" i="3"/>
  <c r="AN310" i="3" s="1"/>
  <c r="AF311" i="3"/>
  <c r="AN311" i="3" s="1"/>
  <c r="AF312" i="3"/>
  <c r="AN312" i="3" s="1"/>
  <c r="AF313" i="3"/>
  <c r="AN313" i="3" s="1"/>
  <c r="AF314" i="3"/>
  <c r="AN314" i="3" s="1"/>
  <c r="AF315" i="3"/>
  <c r="AN315" i="3" s="1"/>
  <c r="AF316" i="3"/>
  <c r="AN316" i="3" s="1"/>
  <c r="AF317" i="3"/>
  <c r="AN317" i="3" s="1"/>
  <c r="AF318" i="3"/>
  <c r="AN318" i="3" s="1"/>
  <c r="AF319" i="3"/>
  <c r="AN319" i="3" s="1"/>
  <c r="AF320" i="3"/>
  <c r="AN320" i="3" s="1"/>
  <c r="AF321" i="3"/>
  <c r="AN321" i="3" s="1"/>
  <c r="AF322" i="3"/>
  <c r="AN322" i="3" s="1"/>
  <c r="AF323" i="3"/>
  <c r="AN323" i="3" s="1"/>
  <c r="AF324" i="3"/>
  <c r="AN324" i="3" s="1"/>
  <c r="AF325" i="3"/>
  <c r="AN325" i="3" s="1"/>
  <c r="AF326" i="3"/>
  <c r="AN326" i="3" s="1"/>
  <c r="AF327" i="3"/>
  <c r="AN327" i="3" s="1"/>
  <c r="AF328" i="3"/>
  <c r="AN328" i="3" s="1"/>
  <c r="AF329" i="3"/>
  <c r="AN329" i="3" s="1"/>
  <c r="AF330" i="3"/>
  <c r="AN330" i="3" s="1"/>
  <c r="AF331" i="3"/>
  <c r="AN331" i="3" s="1"/>
  <c r="AF332" i="3"/>
  <c r="AN332" i="3" s="1"/>
  <c r="AF333" i="3"/>
  <c r="AN333" i="3" s="1"/>
  <c r="AF334" i="3"/>
  <c r="AN334" i="3" s="1"/>
  <c r="AF335" i="3"/>
  <c r="AN335" i="3" s="1"/>
  <c r="AF336" i="3"/>
  <c r="AN336" i="3" s="1"/>
  <c r="AF337" i="3"/>
  <c r="AN337" i="3" s="1"/>
  <c r="AF338" i="3"/>
  <c r="AN338" i="3" s="1"/>
  <c r="AF339" i="3"/>
  <c r="AN339" i="3" s="1"/>
  <c r="AF340" i="3"/>
  <c r="AN340" i="3" s="1"/>
  <c r="AF341" i="3"/>
  <c r="AN341" i="3" s="1"/>
  <c r="AF342" i="3"/>
  <c r="AN342" i="3" s="1"/>
  <c r="AF343" i="3"/>
  <c r="AN343" i="3" s="1"/>
  <c r="AF344" i="3"/>
  <c r="AN344" i="3" s="1"/>
  <c r="AF345" i="3"/>
  <c r="AN345" i="3" s="1"/>
  <c r="AF346" i="3"/>
  <c r="AN346" i="3" s="1"/>
  <c r="AF347" i="3"/>
  <c r="AN347" i="3" s="1"/>
  <c r="AF348" i="3"/>
  <c r="AN348" i="3" s="1"/>
  <c r="AF349" i="3"/>
  <c r="AN349" i="3" s="1"/>
  <c r="AF350" i="3"/>
  <c r="AN350" i="3" s="1"/>
  <c r="AF351" i="3"/>
  <c r="AN351" i="3" s="1"/>
  <c r="AF352" i="3"/>
  <c r="AN352" i="3" s="1"/>
  <c r="AF353" i="3"/>
  <c r="AN353" i="3" s="1"/>
  <c r="AF354" i="3"/>
  <c r="AN354" i="3" s="1"/>
  <c r="AF355" i="3"/>
  <c r="AN355" i="3" s="1"/>
  <c r="AF356" i="3"/>
  <c r="AN356" i="3" s="1"/>
  <c r="AF357" i="3"/>
  <c r="AN357" i="3" s="1"/>
  <c r="AF358" i="3"/>
  <c r="AN358" i="3" s="1"/>
  <c r="AF359" i="3"/>
  <c r="AN359" i="3" s="1"/>
  <c r="AF360" i="3"/>
  <c r="AN360" i="3" s="1"/>
  <c r="AF361" i="3"/>
  <c r="AN361" i="3" s="1"/>
  <c r="AF362" i="3"/>
  <c r="AN362" i="3" s="1"/>
  <c r="AF363" i="3"/>
  <c r="AN363" i="3" s="1"/>
  <c r="AF364" i="3"/>
  <c r="AN364" i="3" s="1"/>
  <c r="AF365" i="3"/>
  <c r="AN365" i="3" s="1"/>
  <c r="AF366" i="3"/>
  <c r="AN366" i="3" s="1"/>
  <c r="AF367" i="3"/>
  <c r="AN367" i="3" s="1"/>
  <c r="AF368" i="3"/>
  <c r="AN368" i="3" s="1"/>
  <c r="AF369" i="3"/>
  <c r="AN369" i="3" s="1"/>
  <c r="AF370" i="3"/>
  <c r="AN370" i="3" s="1"/>
  <c r="AF371" i="3"/>
  <c r="AN371" i="3" s="1"/>
  <c r="AF372" i="3"/>
  <c r="AN372" i="3" s="1"/>
  <c r="AF373" i="3"/>
  <c r="AN373" i="3" s="1"/>
  <c r="AF374" i="3"/>
  <c r="AN374" i="3" s="1"/>
  <c r="AF375" i="3"/>
  <c r="AN375" i="3" s="1"/>
  <c r="AF376" i="3"/>
  <c r="AN376" i="3" s="1"/>
  <c r="AF377" i="3"/>
  <c r="AN377" i="3" s="1"/>
  <c r="AF378" i="3"/>
  <c r="AN378" i="3" s="1"/>
  <c r="AF379" i="3"/>
  <c r="AN379" i="3" s="1"/>
  <c r="AF380" i="3"/>
  <c r="AN380" i="3" s="1"/>
  <c r="AF381" i="3"/>
  <c r="AN381" i="3" s="1"/>
  <c r="AF382" i="3"/>
  <c r="AN382" i="3" s="1"/>
  <c r="AF383" i="3"/>
  <c r="AN383" i="3" s="1"/>
  <c r="AF384" i="3"/>
  <c r="AN384" i="3" s="1"/>
  <c r="AF385" i="3"/>
  <c r="AN385" i="3" s="1"/>
  <c r="AF386" i="3"/>
  <c r="AN386" i="3" s="1"/>
  <c r="AF387" i="3"/>
  <c r="AN387" i="3" s="1"/>
  <c r="AF388" i="3"/>
  <c r="AN388" i="3" s="1"/>
  <c r="AF389" i="3"/>
  <c r="AN389" i="3" s="1"/>
  <c r="AF390" i="3"/>
  <c r="AN390" i="3" s="1"/>
  <c r="AF391" i="3"/>
  <c r="AN391" i="3" s="1"/>
  <c r="AF392" i="3"/>
  <c r="AN392" i="3" s="1"/>
  <c r="AF393" i="3"/>
  <c r="AN393" i="3" s="1"/>
  <c r="AF394" i="3"/>
  <c r="AN394" i="3" s="1"/>
  <c r="AF395" i="3"/>
  <c r="AN395" i="3" s="1"/>
  <c r="AF396" i="3"/>
  <c r="AN396" i="3" s="1"/>
  <c r="AF397" i="3"/>
  <c r="AN397" i="3" s="1"/>
  <c r="AF398" i="3"/>
  <c r="AN398" i="3" s="1"/>
  <c r="AF399" i="3"/>
  <c r="AN399" i="3" s="1"/>
  <c r="AF400" i="3"/>
  <c r="AN400" i="3" s="1"/>
  <c r="AF401" i="3"/>
  <c r="AN401" i="3" s="1"/>
  <c r="AF402" i="3"/>
  <c r="AN402" i="3" s="1"/>
  <c r="AF403" i="3"/>
  <c r="AN403" i="3" s="1"/>
  <c r="AF404" i="3"/>
  <c r="AN404" i="3" s="1"/>
  <c r="AF405" i="3"/>
  <c r="AN405" i="3" s="1"/>
  <c r="AF406" i="3"/>
  <c r="AN406" i="3" s="1"/>
  <c r="AF407" i="3"/>
  <c r="AN407" i="3" s="1"/>
  <c r="AF408" i="3"/>
  <c r="AN408" i="3" s="1"/>
  <c r="AF409" i="3"/>
  <c r="AN409" i="3" s="1"/>
  <c r="AF410" i="3"/>
  <c r="AN410" i="3" s="1"/>
  <c r="AF411" i="3"/>
  <c r="AN411" i="3" s="1"/>
  <c r="AF412" i="3"/>
  <c r="AN412" i="3" s="1"/>
  <c r="AF413" i="3"/>
  <c r="AN413" i="3" s="1"/>
  <c r="AF414" i="3"/>
  <c r="AN414" i="3" s="1"/>
  <c r="AF415" i="3"/>
  <c r="AN415" i="3" s="1"/>
  <c r="AF416" i="3"/>
  <c r="AN416" i="3" s="1"/>
  <c r="AF417" i="3"/>
  <c r="AN417" i="3" s="1"/>
  <c r="AF418" i="3"/>
  <c r="AN418" i="3" s="1"/>
  <c r="AF419" i="3"/>
  <c r="AN419" i="3" s="1"/>
  <c r="AF420" i="3"/>
  <c r="AN420" i="3" s="1"/>
  <c r="AF421" i="3"/>
  <c r="AN421" i="3" s="1"/>
  <c r="AF422" i="3"/>
  <c r="AN422" i="3" s="1"/>
  <c r="AF423" i="3"/>
  <c r="AN423" i="3" s="1"/>
  <c r="AF424" i="3"/>
  <c r="AN424" i="3" s="1"/>
  <c r="AF425" i="3"/>
  <c r="AN425" i="3" s="1"/>
  <c r="AF426" i="3"/>
  <c r="AN426" i="3" s="1"/>
  <c r="AF427" i="3"/>
  <c r="AN427" i="3" s="1"/>
  <c r="AF428" i="3"/>
  <c r="AN428" i="3" s="1"/>
  <c r="AF429" i="3"/>
  <c r="AN429" i="3" s="1"/>
  <c r="AF430" i="3"/>
  <c r="AN430" i="3" s="1"/>
  <c r="AF431" i="3"/>
  <c r="AN431" i="3" s="1"/>
  <c r="AF432" i="3"/>
  <c r="AN432" i="3" s="1"/>
  <c r="AF433" i="3"/>
  <c r="AN433" i="3" s="1"/>
  <c r="AF434" i="3"/>
  <c r="AN434" i="3" s="1"/>
  <c r="AF435" i="3"/>
  <c r="AN435" i="3" s="1"/>
  <c r="AF436" i="3"/>
  <c r="AN436" i="3" s="1"/>
  <c r="AF437" i="3"/>
  <c r="AN437" i="3" s="1"/>
  <c r="AF438" i="3"/>
  <c r="AN438" i="3" s="1"/>
  <c r="AF439" i="3"/>
  <c r="AN439" i="3" s="1"/>
  <c r="AF440" i="3"/>
  <c r="AN440" i="3" s="1"/>
  <c r="AF441" i="3"/>
  <c r="AN441" i="3" s="1"/>
  <c r="AF442" i="3"/>
  <c r="AN442" i="3" s="1"/>
  <c r="AF443" i="3"/>
  <c r="AN443" i="3" s="1"/>
  <c r="AF444" i="3"/>
  <c r="AN444" i="3" s="1"/>
  <c r="AF445" i="3"/>
  <c r="AN445" i="3" s="1"/>
  <c r="AF446" i="3"/>
  <c r="AN446" i="3" s="1"/>
  <c r="AF447" i="3"/>
  <c r="AN447" i="3" s="1"/>
  <c r="AF448" i="3"/>
  <c r="AN448" i="3" s="1"/>
  <c r="AF449" i="3"/>
  <c r="AN449" i="3" s="1"/>
  <c r="AF450" i="3"/>
  <c r="AN450" i="3" s="1"/>
  <c r="AF451" i="3"/>
  <c r="AN451" i="3" s="1"/>
  <c r="AF452" i="3"/>
  <c r="AN452" i="3" s="1"/>
  <c r="AF453" i="3"/>
  <c r="AN453" i="3" s="1"/>
  <c r="AF454" i="3"/>
  <c r="AN454" i="3" s="1"/>
  <c r="AF455" i="3"/>
  <c r="AN455" i="3" s="1"/>
  <c r="AF456" i="3"/>
  <c r="AN456" i="3" s="1"/>
  <c r="AF457" i="3"/>
  <c r="AN457" i="3" s="1"/>
  <c r="AF458" i="3"/>
  <c r="AN458" i="3" s="1"/>
  <c r="AF459" i="3"/>
  <c r="AN459" i="3" s="1"/>
  <c r="AF460" i="3"/>
  <c r="AN460" i="3" s="1"/>
  <c r="AF461" i="3"/>
  <c r="AN461" i="3" s="1"/>
  <c r="AF462" i="3"/>
  <c r="AN462" i="3" s="1"/>
  <c r="AF463" i="3"/>
  <c r="AN463" i="3" s="1"/>
  <c r="AF464" i="3"/>
  <c r="AN464" i="3" s="1"/>
  <c r="AF465" i="3"/>
  <c r="AN465" i="3" s="1"/>
  <c r="AF466" i="3"/>
  <c r="AN466" i="3" s="1"/>
  <c r="AF467" i="3"/>
  <c r="AN467" i="3" s="1"/>
  <c r="AF468" i="3"/>
  <c r="AN468" i="3" s="1"/>
  <c r="AF469" i="3"/>
  <c r="AN469" i="3" s="1"/>
  <c r="AF470" i="3"/>
  <c r="AN470" i="3" s="1"/>
  <c r="AF471" i="3"/>
  <c r="AN471" i="3" s="1"/>
  <c r="AF472" i="3"/>
  <c r="AN472" i="3" s="1"/>
  <c r="AF473" i="3"/>
  <c r="AN473" i="3" s="1"/>
  <c r="AF474" i="3"/>
  <c r="AN474" i="3" s="1"/>
  <c r="AF475" i="3"/>
  <c r="AN475" i="3" s="1"/>
  <c r="AF476" i="3"/>
  <c r="AN476" i="3" s="1"/>
  <c r="AF477" i="3"/>
  <c r="AN477" i="3" s="1"/>
  <c r="AF478" i="3"/>
  <c r="AN478" i="3" s="1"/>
  <c r="AF479" i="3"/>
  <c r="AN479" i="3" s="1"/>
  <c r="AF480" i="3"/>
  <c r="AN480" i="3" s="1"/>
  <c r="AF481" i="3"/>
  <c r="AN481" i="3" s="1"/>
  <c r="AF482" i="3"/>
  <c r="AN482" i="3" s="1"/>
  <c r="AF483" i="3"/>
  <c r="AN483" i="3" s="1"/>
  <c r="AF484" i="3"/>
  <c r="AN484" i="3" s="1"/>
  <c r="AF485" i="3"/>
  <c r="AN485" i="3" s="1"/>
  <c r="AF486" i="3"/>
  <c r="AN486" i="3" s="1"/>
  <c r="AF487" i="3"/>
  <c r="AN487" i="3" s="1"/>
  <c r="AF488" i="3"/>
  <c r="AN488" i="3" s="1"/>
  <c r="AF489" i="3"/>
  <c r="AN489" i="3" s="1"/>
  <c r="AF490" i="3"/>
  <c r="AN490" i="3" s="1"/>
  <c r="AF491" i="3"/>
  <c r="AN491" i="3" s="1"/>
  <c r="AF492" i="3"/>
  <c r="AN492" i="3" s="1"/>
  <c r="AF493" i="3"/>
  <c r="AN493" i="3" s="1"/>
  <c r="AF494" i="3"/>
  <c r="AN494" i="3" s="1"/>
  <c r="AF495" i="3"/>
  <c r="AN495" i="3" s="1"/>
  <c r="AF496" i="3"/>
  <c r="AN496" i="3" s="1"/>
  <c r="AF497" i="3"/>
  <c r="AN497" i="3" s="1"/>
  <c r="AF498" i="3"/>
  <c r="AN498" i="3" s="1"/>
  <c r="AF499" i="3"/>
  <c r="AN499" i="3" s="1"/>
  <c r="AF500" i="3"/>
  <c r="AN500" i="3" s="1"/>
  <c r="AF501" i="3"/>
  <c r="AN501" i="3" s="1"/>
  <c r="AF502" i="3"/>
  <c r="AN502" i="3" s="1"/>
  <c r="AF503" i="3"/>
  <c r="AN503" i="3" s="1"/>
  <c r="AF504" i="3"/>
  <c r="AN504" i="3" s="1"/>
  <c r="AF505" i="3"/>
  <c r="AN505" i="3" s="1"/>
  <c r="AF506" i="3"/>
  <c r="AN506" i="3" s="1"/>
  <c r="AF507" i="3"/>
  <c r="AN507" i="3" s="1"/>
  <c r="AF508" i="3"/>
  <c r="AN508" i="3" s="1"/>
  <c r="AF509" i="3"/>
  <c r="AN509" i="3" s="1"/>
  <c r="AF510" i="3"/>
  <c r="AN510" i="3" s="1"/>
  <c r="AF511" i="3"/>
  <c r="AN511" i="3" s="1"/>
  <c r="AF512" i="3"/>
  <c r="AN512" i="3" s="1"/>
  <c r="AF513" i="3"/>
  <c r="AN513" i="3" s="1"/>
  <c r="AF514" i="3"/>
  <c r="AN514" i="3" s="1"/>
  <c r="AF515" i="3"/>
  <c r="AN515" i="3" s="1"/>
  <c r="AF516" i="3"/>
  <c r="AN516" i="3" s="1"/>
  <c r="AF517" i="3"/>
  <c r="AN517" i="3" s="1"/>
  <c r="AF518" i="3"/>
  <c r="AN518" i="3" s="1"/>
  <c r="AF519" i="3"/>
  <c r="AN519" i="3" s="1"/>
  <c r="AF520" i="3"/>
  <c r="AN520" i="3" s="1"/>
  <c r="AF521" i="3"/>
  <c r="AN521" i="3" s="1"/>
  <c r="AF522" i="3"/>
  <c r="AN522" i="3" s="1"/>
  <c r="AF523" i="3"/>
  <c r="AN523" i="3" s="1"/>
  <c r="AF524" i="3"/>
  <c r="AN524" i="3" s="1"/>
  <c r="AF525" i="3"/>
  <c r="AN525" i="3" s="1"/>
  <c r="AF526" i="3"/>
  <c r="AN526" i="3" s="1"/>
  <c r="AF527" i="3"/>
  <c r="AN527" i="3" s="1"/>
  <c r="AF528" i="3"/>
  <c r="AN528" i="3" s="1"/>
  <c r="AF529" i="3"/>
  <c r="AN529" i="3" s="1"/>
  <c r="AF530" i="3"/>
  <c r="AN530" i="3" s="1"/>
  <c r="AF531" i="3"/>
  <c r="AN531" i="3" s="1"/>
  <c r="AF532" i="3"/>
  <c r="AN532" i="3" s="1"/>
  <c r="AF533" i="3"/>
  <c r="AN533" i="3" s="1"/>
  <c r="AF534" i="3"/>
  <c r="AN534" i="3" s="1"/>
  <c r="AF535" i="3"/>
  <c r="AN535" i="3" s="1"/>
  <c r="AF536" i="3"/>
  <c r="AN536" i="3" s="1"/>
  <c r="AF537" i="3"/>
  <c r="AN537" i="3" s="1"/>
  <c r="AF538" i="3"/>
  <c r="AN538" i="3" s="1"/>
  <c r="AF539" i="3"/>
  <c r="AN539" i="3" s="1"/>
  <c r="AF540" i="3"/>
  <c r="AN540" i="3" s="1"/>
  <c r="AF541" i="3"/>
  <c r="AN541" i="3" s="1"/>
  <c r="AF542" i="3"/>
  <c r="AN542" i="3" s="1"/>
  <c r="AF543" i="3"/>
  <c r="AN543" i="3" s="1"/>
  <c r="AF544" i="3"/>
  <c r="AN544" i="3" s="1"/>
  <c r="AF545" i="3"/>
  <c r="AN545" i="3" s="1"/>
  <c r="AF546" i="3"/>
  <c r="AN546" i="3" s="1"/>
  <c r="AF547" i="3"/>
  <c r="AN547" i="3" s="1"/>
  <c r="AF548" i="3"/>
  <c r="AN548" i="3" s="1"/>
  <c r="AF549" i="3"/>
  <c r="AN549" i="3" s="1"/>
  <c r="AF550" i="3"/>
  <c r="AN550" i="3" s="1"/>
  <c r="AF551" i="3"/>
  <c r="AN551" i="3" s="1"/>
  <c r="AF552" i="3"/>
  <c r="AN552" i="3" s="1"/>
  <c r="AF553" i="3"/>
  <c r="AN553" i="3" s="1"/>
  <c r="AF554" i="3"/>
  <c r="AN554" i="3" s="1"/>
  <c r="AF555" i="3"/>
  <c r="AN555" i="3" s="1"/>
  <c r="AF556" i="3"/>
  <c r="AN556" i="3" s="1"/>
  <c r="AF557" i="3"/>
  <c r="AN557" i="3" s="1"/>
  <c r="AF558" i="3"/>
  <c r="AN558" i="3" s="1"/>
  <c r="AF559" i="3"/>
  <c r="AN559" i="3" s="1"/>
  <c r="AF560" i="3"/>
  <c r="AN560" i="3" s="1"/>
  <c r="AF561" i="3"/>
  <c r="AN561" i="3" s="1"/>
  <c r="AF562" i="3"/>
  <c r="AN562" i="3" s="1"/>
  <c r="AF563" i="3"/>
  <c r="AN563" i="3" s="1"/>
  <c r="AF564" i="3"/>
  <c r="AN564" i="3" s="1"/>
  <c r="AF565" i="3"/>
  <c r="AN565" i="3" s="1"/>
  <c r="AF566" i="3"/>
  <c r="AN566" i="3" s="1"/>
  <c r="AF567" i="3"/>
  <c r="AN567" i="3" s="1"/>
  <c r="AF568" i="3"/>
  <c r="AN568" i="3" s="1"/>
  <c r="AF569" i="3"/>
  <c r="AN569" i="3" s="1"/>
  <c r="AF570" i="3"/>
  <c r="AN570" i="3" s="1"/>
  <c r="AF571" i="3"/>
  <c r="AN571" i="3" s="1"/>
  <c r="AF572" i="3"/>
  <c r="AN572" i="3" s="1"/>
  <c r="AF573" i="3"/>
  <c r="AN573" i="3" s="1"/>
  <c r="AF574" i="3"/>
  <c r="AN574" i="3" s="1"/>
  <c r="AF575" i="3"/>
  <c r="AN575" i="3" s="1"/>
  <c r="AF576" i="3"/>
  <c r="AN576" i="3" s="1"/>
  <c r="AF577" i="3"/>
  <c r="AN577" i="3" s="1"/>
  <c r="AF578" i="3"/>
  <c r="AN578" i="3" s="1"/>
  <c r="AF579" i="3"/>
  <c r="AN579" i="3" s="1"/>
  <c r="AF580" i="3"/>
  <c r="AN580" i="3" s="1"/>
  <c r="AF581" i="3"/>
  <c r="AN581" i="3" s="1"/>
  <c r="AF582" i="3"/>
  <c r="AN582" i="3" s="1"/>
  <c r="AF583" i="3"/>
  <c r="AN583" i="3" s="1"/>
  <c r="AF584" i="3"/>
  <c r="AN584" i="3" s="1"/>
  <c r="AF585" i="3"/>
  <c r="AN585" i="3" s="1"/>
  <c r="AF586" i="3"/>
  <c r="AN586" i="3" s="1"/>
  <c r="AF587" i="3"/>
  <c r="AN587" i="3" s="1"/>
  <c r="AF588" i="3"/>
  <c r="AN588" i="3" s="1"/>
  <c r="AF589" i="3"/>
  <c r="AN589" i="3" s="1"/>
  <c r="AF590" i="3"/>
  <c r="AN590" i="3" s="1"/>
  <c r="AF591" i="3"/>
  <c r="AN591" i="3" s="1"/>
  <c r="AF592" i="3"/>
  <c r="AN592" i="3" s="1"/>
  <c r="AF593" i="3"/>
  <c r="AN593" i="3" s="1"/>
  <c r="AF594" i="3"/>
  <c r="AN594" i="3" s="1"/>
  <c r="AF595" i="3"/>
  <c r="AN595" i="3" s="1"/>
  <c r="AF596" i="3"/>
  <c r="AN596" i="3" s="1"/>
  <c r="AF597" i="3"/>
  <c r="AN597" i="3" s="1"/>
  <c r="AF598" i="3"/>
  <c r="AN598" i="3" s="1"/>
  <c r="AF599" i="3"/>
  <c r="AN599" i="3" s="1"/>
  <c r="AF600" i="3"/>
  <c r="AN600" i="3" s="1"/>
  <c r="AF601" i="3"/>
  <c r="AN601" i="3" s="1"/>
  <c r="AF602" i="3"/>
  <c r="AN602" i="3" s="1"/>
  <c r="AF603" i="3"/>
  <c r="AN603" i="3" s="1"/>
  <c r="AF604" i="3"/>
  <c r="AN604" i="3" s="1"/>
  <c r="AF605" i="3"/>
  <c r="AN605" i="3" s="1"/>
  <c r="AF606" i="3"/>
  <c r="AN606" i="3" s="1"/>
  <c r="AF607" i="3"/>
  <c r="AN607" i="3" s="1"/>
  <c r="AF608" i="3"/>
  <c r="AN608" i="3" s="1"/>
  <c r="AF609" i="3"/>
  <c r="AN609" i="3" s="1"/>
  <c r="AF610" i="3"/>
  <c r="AN610" i="3" s="1"/>
  <c r="AF611" i="3"/>
  <c r="AN611" i="3" s="1"/>
  <c r="AF612" i="3"/>
  <c r="AN612" i="3" s="1"/>
  <c r="AF613" i="3"/>
  <c r="AN613" i="3" s="1"/>
  <c r="AF614" i="3"/>
  <c r="AN614" i="3" s="1"/>
  <c r="AF615" i="3"/>
  <c r="AN615" i="3" s="1"/>
  <c r="AF616" i="3"/>
  <c r="AN616" i="3" s="1"/>
  <c r="AF617" i="3"/>
  <c r="AN617" i="3" s="1"/>
  <c r="AF618" i="3"/>
  <c r="AN618" i="3" s="1"/>
  <c r="AF619" i="3"/>
  <c r="AN619" i="3" s="1"/>
  <c r="AF620" i="3"/>
  <c r="AN620" i="3" s="1"/>
  <c r="AF621" i="3"/>
  <c r="AN621" i="3" s="1"/>
  <c r="AF622" i="3"/>
  <c r="AN622" i="3" s="1"/>
  <c r="AF623" i="3"/>
  <c r="AN623" i="3" s="1"/>
  <c r="AF624" i="3"/>
  <c r="AN624" i="3" s="1"/>
  <c r="AF625" i="3"/>
  <c r="AN625" i="3" s="1"/>
  <c r="AF626" i="3"/>
  <c r="AN626" i="3" s="1"/>
  <c r="AF627" i="3"/>
  <c r="AN627" i="3" s="1"/>
  <c r="AF628" i="3"/>
  <c r="AN628" i="3" s="1"/>
  <c r="AF629" i="3"/>
  <c r="AN629" i="3" s="1"/>
  <c r="AF630" i="3"/>
  <c r="AN630" i="3" s="1"/>
  <c r="AF631" i="3"/>
  <c r="AN631" i="3" s="1"/>
  <c r="AF632" i="3"/>
  <c r="AN632" i="3" s="1"/>
  <c r="AF633" i="3"/>
  <c r="AN633" i="3" s="1"/>
  <c r="AF634" i="3"/>
  <c r="AN634" i="3" s="1"/>
  <c r="AF635" i="3"/>
  <c r="AN635" i="3" s="1"/>
  <c r="AF636" i="3"/>
  <c r="AN636" i="3" s="1"/>
  <c r="AF637" i="3"/>
  <c r="AN637" i="3" s="1"/>
  <c r="AF638" i="3"/>
  <c r="AN638" i="3" s="1"/>
  <c r="AF639" i="3"/>
  <c r="AN639" i="3" s="1"/>
  <c r="AF640" i="3"/>
  <c r="AN640" i="3" s="1"/>
  <c r="AF641" i="3"/>
  <c r="AN641" i="3" s="1"/>
  <c r="AF642" i="3"/>
  <c r="AN642" i="3" s="1"/>
  <c r="AF643" i="3"/>
  <c r="AN643" i="3" s="1"/>
  <c r="AF644" i="3"/>
  <c r="AN644" i="3" s="1"/>
  <c r="AF645" i="3"/>
  <c r="AN645" i="3" s="1"/>
  <c r="AF646" i="3"/>
  <c r="AN646" i="3" s="1"/>
  <c r="AF647" i="3"/>
  <c r="AN647" i="3" s="1"/>
  <c r="AF648" i="3"/>
  <c r="AN648" i="3" s="1"/>
  <c r="AF649" i="3"/>
  <c r="AN649" i="3" s="1"/>
  <c r="AF650" i="3"/>
  <c r="AN650" i="3" s="1"/>
  <c r="AF651" i="3"/>
  <c r="AN651" i="3" s="1"/>
  <c r="AF652" i="3"/>
  <c r="AN652" i="3" s="1"/>
  <c r="AF653" i="3"/>
  <c r="AN653" i="3" s="1"/>
  <c r="AF654" i="3"/>
  <c r="AN654" i="3" s="1"/>
  <c r="AF655" i="3"/>
  <c r="AN655" i="3" s="1"/>
  <c r="AF656" i="3"/>
  <c r="AN656" i="3" s="1"/>
  <c r="AF657" i="3"/>
  <c r="AN657" i="3" s="1"/>
  <c r="AF658" i="3"/>
  <c r="AN658" i="3" s="1"/>
  <c r="AF659" i="3"/>
  <c r="AN659" i="3" s="1"/>
  <c r="AF660" i="3"/>
  <c r="AN660" i="3" s="1"/>
  <c r="AF661" i="3"/>
  <c r="AN661" i="3" s="1"/>
  <c r="AF662" i="3"/>
  <c r="AN662" i="3" s="1"/>
  <c r="AF663" i="3"/>
  <c r="AN663" i="3" s="1"/>
  <c r="AF664" i="3"/>
  <c r="AN664" i="3" s="1"/>
  <c r="AF665" i="3"/>
  <c r="AN665" i="3" s="1"/>
  <c r="AF666" i="3"/>
  <c r="AN666" i="3" s="1"/>
  <c r="AF667" i="3"/>
  <c r="AN667" i="3" s="1"/>
  <c r="AF668" i="3"/>
  <c r="AN668" i="3" s="1"/>
  <c r="AF669" i="3"/>
  <c r="AN669" i="3" s="1"/>
  <c r="AF670" i="3"/>
  <c r="AN670" i="3" s="1"/>
  <c r="AF671" i="3"/>
  <c r="AN671" i="3" s="1"/>
  <c r="AF672" i="3"/>
  <c r="AN672" i="3" s="1"/>
  <c r="AF673" i="3"/>
  <c r="AN673" i="3" s="1"/>
  <c r="AF674" i="3"/>
  <c r="AN674" i="3" s="1"/>
  <c r="AF675" i="3"/>
  <c r="AN675" i="3" s="1"/>
  <c r="AF676" i="3"/>
  <c r="AN676" i="3" s="1"/>
  <c r="AF677" i="3"/>
  <c r="AN677" i="3" s="1"/>
  <c r="AF678" i="3"/>
  <c r="AN678" i="3" s="1"/>
  <c r="AF679" i="3"/>
  <c r="AN679" i="3" s="1"/>
  <c r="AF680" i="3"/>
  <c r="AN680" i="3" s="1"/>
  <c r="AF681" i="3"/>
  <c r="AN681" i="3" s="1"/>
  <c r="AF682" i="3"/>
  <c r="AN682" i="3" s="1"/>
  <c r="AF683" i="3"/>
  <c r="AN683" i="3" s="1"/>
  <c r="AF684" i="3"/>
  <c r="AN684" i="3" s="1"/>
  <c r="AF685" i="3"/>
  <c r="AN685" i="3" s="1"/>
  <c r="AF686" i="3"/>
  <c r="AN686" i="3" s="1"/>
  <c r="AF687" i="3"/>
  <c r="AN687" i="3" s="1"/>
  <c r="AF688" i="3"/>
  <c r="AN688" i="3" s="1"/>
  <c r="AF689" i="3"/>
  <c r="AN689" i="3" s="1"/>
  <c r="AF690" i="3"/>
  <c r="AN690" i="3" s="1"/>
  <c r="AF691" i="3"/>
  <c r="AN691" i="3" s="1"/>
  <c r="AF692" i="3"/>
  <c r="AN692" i="3" s="1"/>
  <c r="AF693" i="3"/>
  <c r="AN693" i="3" s="1"/>
  <c r="AF694" i="3"/>
  <c r="AN694" i="3" s="1"/>
  <c r="AF695" i="3"/>
  <c r="AN695" i="3" s="1"/>
  <c r="AF696" i="3"/>
  <c r="AN696" i="3" s="1"/>
  <c r="AF697" i="3"/>
  <c r="AN697" i="3" s="1"/>
  <c r="AF698" i="3"/>
  <c r="AN698" i="3" s="1"/>
  <c r="AF699" i="3"/>
  <c r="AN699" i="3" s="1"/>
  <c r="AF700" i="3"/>
  <c r="AN700" i="3" s="1"/>
  <c r="AF701" i="3"/>
  <c r="AN701" i="3" s="1"/>
  <c r="AF702" i="3"/>
  <c r="AN702" i="3" s="1"/>
  <c r="AF703" i="3"/>
  <c r="AN703" i="3" s="1"/>
  <c r="AF704" i="3"/>
  <c r="AN704" i="3" s="1"/>
  <c r="AF705" i="3"/>
  <c r="AN705" i="3" s="1"/>
  <c r="AF706" i="3"/>
  <c r="AN706" i="3" s="1"/>
  <c r="AF707" i="3"/>
  <c r="AN707" i="3" s="1"/>
  <c r="AF708" i="3"/>
  <c r="AN708" i="3" s="1"/>
  <c r="AF709" i="3"/>
  <c r="AN709" i="3" s="1"/>
  <c r="AF710" i="3"/>
  <c r="AN710" i="3" s="1"/>
  <c r="AF711" i="3"/>
  <c r="AN711" i="3" s="1"/>
  <c r="AF712" i="3"/>
  <c r="AN712" i="3" s="1"/>
  <c r="AF713" i="3"/>
  <c r="AN713" i="3" s="1"/>
  <c r="AF714" i="3"/>
  <c r="AN714" i="3" s="1"/>
  <c r="AF715" i="3"/>
  <c r="AN715" i="3" s="1"/>
  <c r="AF716" i="3"/>
  <c r="AN716" i="3" s="1"/>
  <c r="AF717" i="3"/>
  <c r="AN717" i="3" s="1"/>
  <c r="AF718" i="3"/>
  <c r="AN718" i="3" s="1"/>
  <c r="AF719" i="3"/>
  <c r="AN719" i="3" s="1"/>
  <c r="AF720" i="3"/>
  <c r="AN720" i="3" s="1"/>
  <c r="AF721" i="3"/>
  <c r="AN721" i="3" s="1"/>
  <c r="AF722" i="3"/>
  <c r="AN722" i="3" s="1"/>
  <c r="AF723" i="3"/>
  <c r="AN723" i="3" s="1"/>
  <c r="AF724" i="3"/>
  <c r="AN724" i="3" s="1"/>
  <c r="AF725" i="3"/>
  <c r="AN725" i="3" s="1"/>
  <c r="AF726" i="3"/>
  <c r="AN726" i="3" s="1"/>
  <c r="AF727" i="3"/>
  <c r="AN727" i="3" s="1"/>
  <c r="AF728" i="3"/>
  <c r="AN728" i="3" s="1"/>
  <c r="AF729" i="3"/>
  <c r="AN729" i="3" s="1"/>
  <c r="AF730" i="3"/>
  <c r="AN730" i="3" s="1"/>
  <c r="AF731" i="3"/>
  <c r="AN731" i="3" s="1"/>
  <c r="AF732" i="3"/>
  <c r="AN732" i="3" s="1"/>
  <c r="AF733" i="3"/>
  <c r="AN733" i="3" s="1"/>
  <c r="AF734" i="3"/>
  <c r="AN734" i="3" s="1"/>
  <c r="AF735" i="3"/>
  <c r="AN735" i="3" s="1"/>
  <c r="AF736" i="3"/>
  <c r="AN736" i="3" s="1"/>
  <c r="AF737" i="3"/>
  <c r="AN737" i="3" s="1"/>
  <c r="AF738" i="3"/>
  <c r="AN738" i="3" s="1"/>
  <c r="AF739" i="3"/>
  <c r="AN739" i="3" s="1"/>
  <c r="AF740" i="3"/>
  <c r="AN740" i="3" s="1"/>
  <c r="AF741" i="3"/>
  <c r="AN741" i="3" s="1"/>
  <c r="AF742" i="3"/>
  <c r="AN742" i="3" s="1"/>
  <c r="AF743" i="3"/>
  <c r="AN743" i="3" s="1"/>
  <c r="AF744" i="3"/>
  <c r="AN744" i="3" s="1"/>
  <c r="AF745" i="3"/>
  <c r="AN745" i="3" s="1"/>
  <c r="AF746" i="3"/>
  <c r="AN746" i="3" s="1"/>
  <c r="AF747" i="3"/>
  <c r="AN747" i="3" s="1"/>
  <c r="AF748" i="3"/>
  <c r="AN748" i="3" s="1"/>
  <c r="AF749" i="3"/>
  <c r="AN749" i="3" s="1"/>
  <c r="AF750" i="3"/>
  <c r="AN750" i="3" s="1"/>
  <c r="AF751" i="3"/>
  <c r="AN751" i="3" s="1"/>
  <c r="AF752" i="3"/>
  <c r="AN752" i="3" s="1"/>
  <c r="AF753" i="3"/>
  <c r="AN753" i="3" s="1"/>
  <c r="AF754" i="3"/>
  <c r="AN754" i="3" s="1"/>
  <c r="AF755" i="3"/>
  <c r="AN755" i="3" s="1"/>
  <c r="AF756" i="3"/>
  <c r="AN756" i="3" s="1"/>
  <c r="AF757" i="3"/>
  <c r="AN757" i="3" s="1"/>
  <c r="AF758" i="3"/>
  <c r="AN758" i="3" s="1"/>
  <c r="AF759" i="3"/>
  <c r="AN759" i="3" s="1"/>
  <c r="AF760" i="3"/>
  <c r="AN760" i="3" s="1"/>
  <c r="AF761" i="3"/>
  <c r="AN761" i="3" s="1"/>
  <c r="AF762" i="3"/>
  <c r="AN762" i="3" s="1"/>
  <c r="AF763" i="3"/>
  <c r="AN763" i="3" s="1"/>
  <c r="AF764" i="3"/>
  <c r="AN764" i="3" s="1"/>
  <c r="AF765" i="3"/>
  <c r="AN765" i="3" s="1"/>
  <c r="AF766" i="3"/>
  <c r="AN766" i="3" s="1"/>
  <c r="AF767" i="3"/>
  <c r="AN767" i="3" s="1"/>
  <c r="AF768" i="3"/>
  <c r="AN768" i="3" s="1"/>
  <c r="AF769" i="3"/>
  <c r="AN769" i="3" s="1"/>
  <c r="AF770" i="3"/>
  <c r="AN770" i="3" s="1"/>
  <c r="AF771" i="3"/>
  <c r="AN771" i="3" s="1"/>
  <c r="AF772" i="3"/>
  <c r="AN772" i="3" s="1"/>
  <c r="AF773" i="3"/>
  <c r="AN773" i="3" s="1"/>
  <c r="AF774" i="3"/>
  <c r="AN774" i="3" s="1"/>
  <c r="AF775" i="3"/>
  <c r="AN775" i="3" s="1"/>
  <c r="AF776" i="3"/>
  <c r="AN776" i="3" s="1"/>
  <c r="AF777" i="3"/>
  <c r="AN777" i="3" s="1"/>
  <c r="AF778" i="3"/>
  <c r="AN778" i="3" s="1"/>
  <c r="AF779" i="3"/>
  <c r="AN779" i="3" s="1"/>
  <c r="AF780" i="3"/>
  <c r="AN780" i="3" s="1"/>
  <c r="AF781" i="3"/>
  <c r="AN781" i="3" s="1"/>
  <c r="AF782" i="3"/>
  <c r="AN782" i="3" s="1"/>
  <c r="AF783" i="3"/>
  <c r="AN783" i="3" s="1"/>
  <c r="AF784" i="3"/>
  <c r="AN784" i="3" s="1"/>
  <c r="AF785" i="3"/>
  <c r="AN785" i="3" s="1"/>
  <c r="AF786" i="3"/>
  <c r="AN786" i="3" s="1"/>
  <c r="AF787" i="3"/>
  <c r="AN787" i="3" s="1"/>
  <c r="AF788" i="3"/>
  <c r="AN788" i="3" s="1"/>
  <c r="AF789" i="3"/>
  <c r="AN789" i="3" s="1"/>
  <c r="AF790" i="3"/>
  <c r="AN790" i="3" s="1"/>
  <c r="AF791" i="3"/>
  <c r="AN791" i="3" s="1"/>
  <c r="AF792" i="3"/>
  <c r="AN792" i="3" s="1"/>
  <c r="AF793" i="3"/>
  <c r="AN793" i="3" s="1"/>
  <c r="AF794" i="3"/>
  <c r="AN794" i="3" s="1"/>
  <c r="AF795" i="3"/>
  <c r="AN795" i="3" s="1"/>
  <c r="AF796" i="3"/>
  <c r="AN796" i="3" s="1"/>
  <c r="AF797" i="3"/>
  <c r="AN797" i="3" s="1"/>
  <c r="AF798" i="3"/>
  <c r="AN798" i="3" s="1"/>
  <c r="AF799" i="3"/>
  <c r="AN799" i="3" s="1"/>
  <c r="AF800" i="3"/>
  <c r="AN800" i="3" s="1"/>
  <c r="AF801" i="3"/>
  <c r="AN801" i="3" s="1"/>
  <c r="AF802" i="3"/>
  <c r="AN802" i="3" s="1"/>
  <c r="AF803" i="3"/>
  <c r="AN803" i="3" s="1"/>
  <c r="AF804" i="3"/>
  <c r="AN804" i="3" s="1"/>
  <c r="AF805" i="3"/>
  <c r="AN805" i="3" s="1"/>
  <c r="AF806" i="3"/>
  <c r="AN806" i="3" s="1"/>
  <c r="AF807" i="3"/>
  <c r="AN807" i="3" s="1"/>
  <c r="AF808" i="3"/>
  <c r="AN808" i="3" s="1"/>
  <c r="AF809" i="3"/>
  <c r="AN809" i="3" s="1"/>
  <c r="AF810" i="3"/>
  <c r="AN810" i="3" s="1"/>
  <c r="AF811" i="3"/>
  <c r="AN811" i="3" s="1"/>
  <c r="AF812" i="3"/>
  <c r="AN812" i="3" s="1"/>
  <c r="AF813" i="3"/>
  <c r="AN813" i="3" s="1"/>
  <c r="AF814" i="3"/>
  <c r="AN814" i="3" s="1"/>
  <c r="AF815" i="3"/>
  <c r="AN815" i="3" s="1"/>
  <c r="AF816" i="3"/>
  <c r="AN816" i="3" s="1"/>
  <c r="AF817" i="3"/>
  <c r="AN817" i="3" s="1"/>
  <c r="AF818" i="3"/>
  <c r="AN818" i="3" s="1"/>
  <c r="AF819" i="3"/>
  <c r="AN819" i="3" s="1"/>
  <c r="AF820" i="3"/>
  <c r="AN820" i="3" s="1"/>
  <c r="AF821" i="3"/>
  <c r="AN821" i="3" s="1"/>
  <c r="AF822" i="3"/>
  <c r="AN822" i="3" s="1"/>
  <c r="AF823" i="3"/>
  <c r="AN823" i="3" s="1"/>
  <c r="AF824" i="3"/>
  <c r="AN824" i="3" s="1"/>
  <c r="AF825" i="3"/>
  <c r="AN825" i="3" s="1"/>
  <c r="AF826" i="3"/>
  <c r="AN826" i="3" s="1"/>
  <c r="AF827" i="3"/>
  <c r="AN827" i="3" s="1"/>
  <c r="AF828" i="3"/>
  <c r="AN828" i="3" s="1"/>
  <c r="AF829" i="3"/>
  <c r="AN829" i="3" s="1"/>
  <c r="AF830" i="3"/>
  <c r="AN830" i="3" s="1"/>
  <c r="AF831" i="3"/>
  <c r="AN831" i="3" s="1"/>
  <c r="AF832" i="3"/>
  <c r="AN832" i="3" s="1"/>
  <c r="AF833" i="3"/>
  <c r="AN833" i="3" s="1"/>
  <c r="AF834" i="3"/>
  <c r="AN834" i="3" s="1"/>
  <c r="AF835" i="3"/>
  <c r="AN835" i="3" s="1"/>
  <c r="AF836" i="3"/>
  <c r="AN836" i="3" s="1"/>
  <c r="AF837" i="3"/>
  <c r="AN837" i="3" s="1"/>
  <c r="AF838" i="3"/>
  <c r="AN838" i="3" s="1"/>
  <c r="AF839" i="3"/>
  <c r="AN839" i="3" s="1"/>
  <c r="AF840" i="3"/>
  <c r="AN840" i="3" s="1"/>
  <c r="AF841" i="3"/>
  <c r="AN841" i="3" s="1"/>
  <c r="AF842" i="3"/>
  <c r="AN842" i="3" s="1"/>
  <c r="AF843" i="3"/>
  <c r="AN843" i="3" s="1"/>
  <c r="AF844" i="3"/>
  <c r="AN844" i="3" s="1"/>
  <c r="AF845" i="3"/>
  <c r="AN845" i="3" s="1"/>
  <c r="AF846" i="3"/>
  <c r="AN846" i="3" s="1"/>
  <c r="AF847" i="3"/>
  <c r="AN847" i="3" s="1"/>
  <c r="AF848" i="3"/>
  <c r="AN848" i="3" s="1"/>
  <c r="AF849" i="3"/>
  <c r="AN849" i="3" s="1"/>
  <c r="AF850" i="3"/>
  <c r="AN850" i="3" s="1"/>
  <c r="AF851" i="3"/>
  <c r="AN851" i="3" s="1"/>
  <c r="AF852" i="3"/>
  <c r="AN852" i="3" s="1"/>
  <c r="AF853" i="3"/>
  <c r="AN853" i="3" s="1"/>
  <c r="AF854" i="3"/>
  <c r="AN854" i="3" s="1"/>
  <c r="AF855" i="3"/>
  <c r="AN855" i="3" s="1"/>
  <c r="AF856" i="3"/>
  <c r="AN856" i="3" s="1"/>
  <c r="AF857" i="3"/>
  <c r="AN857" i="3" s="1"/>
  <c r="AF858" i="3"/>
  <c r="AN858" i="3" s="1"/>
  <c r="AF859" i="3"/>
  <c r="AN859" i="3" s="1"/>
  <c r="AF860" i="3"/>
  <c r="AN860" i="3" s="1"/>
  <c r="AF861" i="3"/>
  <c r="AN861" i="3" s="1"/>
  <c r="AF862" i="3"/>
  <c r="AN862" i="3" s="1"/>
  <c r="AF863" i="3"/>
  <c r="AN863" i="3" s="1"/>
  <c r="AF864" i="3"/>
  <c r="AN864" i="3" s="1"/>
  <c r="AF865" i="3"/>
  <c r="AN865" i="3" s="1"/>
  <c r="AF866" i="3"/>
  <c r="AN866" i="3" s="1"/>
  <c r="AF867" i="3"/>
  <c r="AN867" i="3" s="1"/>
  <c r="AF868" i="3"/>
  <c r="AN868" i="3" s="1"/>
  <c r="AF869" i="3"/>
  <c r="AN869" i="3" s="1"/>
  <c r="AF870" i="3"/>
  <c r="AN870" i="3" s="1"/>
  <c r="AF871" i="3"/>
  <c r="AN871" i="3" s="1"/>
  <c r="AF872" i="3"/>
  <c r="AN872" i="3" s="1"/>
  <c r="AF873" i="3"/>
  <c r="AN873" i="3" s="1"/>
  <c r="AF874" i="3"/>
  <c r="AN874" i="3" s="1"/>
  <c r="AF875" i="3"/>
  <c r="AN875" i="3" s="1"/>
  <c r="AF876" i="3"/>
  <c r="AN876" i="3" s="1"/>
  <c r="AF877" i="3"/>
  <c r="AN877" i="3" s="1"/>
  <c r="AF878" i="3"/>
  <c r="AN878" i="3" s="1"/>
  <c r="AF879" i="3"/>
  <c r="AN879" i="3" s="1"/>
  <c r="AF880" i="3"/>
  <c r="AN880" i="3" s="1"/>
  <c r="AF881" i="3"/>
  <c r="AN881" i="3" s="1"/>
  <c r="AF882" i="3"/>
  <c r="AN882" i="3" s="1"/>
  <c r="AF883" i="3"/>
  <c r="AN883" i="3" s="1"/>
  <c r="AF884" i="3"/>
  <c r="AN884" i="3" s="1"/>
  <c r="AF885" i="3"/>
  <c r="AN885" i="3" s="1"/>
  <c r="AF886" i="3"/>
  <c r="AN886" i="3" s="1"/>
  <c r="AF887" i="3"/>
  <c r="AN887" i="3" s="1"/>
  <c r="AF888" i="3"/>
  <c r="AN888" i="3" s="1"/>
  <c r="AF889" i="3"/>
  <c r="AN889" i="3" s="1"/>
  <c r="AF890" i="3"/>
  <c r="AN890" i="3" s="1"/>
  <c r="AF891" i="3"/>
  <c r="AN891" i="3" s="1"/>
  <c r="AF892" i="3"/>
  <c r="AN892" i="3" s="1"/>
  <c r="AF893" i="3"/>
  <c r="AN893" i="3" s="1"/>
  <c r="AF894" i="3"/>
  <c r="AN894" i="3" s="1"/>
  <c r="AF895" i="3"/>
  <c r="AN895" i="3" s="1"/>
  <c r="AF896" i="3"/>
  <c r="AN896" i="3" s="1"/>
  <c r="AF897" i="3"/>
  <c r="AN897" i="3" s="1"/>
  <c r="AF898" i="3"/>
  <c r="AN898" i="3" s="1"/>
  <c r="AF899" i="3"/>
  <c r="AN899" i="3" s="1"/>
  <c r="AF900" i="3"/>
  <c r="AN900" i="3" s="1"/>
  <c r="AF901" i="3"/>
  <c r="AN901" i="3" s="1"/>
  <c r="AF902" i="3"/>
  <c r="AN902" i="3" s="1"/>
  <c r="AF903" i="3"/>
  <c r="AN903" i="3" s="1"/>
  <c r="AF904" i="3"/>
  <c r="AN904" i="3" s="1"/>
  <c r="AF905" i="3"/>
  <c r="AN905" i="3" s="1"/>
  <c r="AF906" i="3"/>
  <c r="AN906" i="3" s="1"/>
  <c r="AF907" i="3"/>
  <c r="AN907" i="3" s="1"/>
  <c r="AF908" i="3"/>
  <c r="AN908" i="3" s="1"/>
  <c r="AF909" i="3"/>
  <c r="AN909" i="3" s="1"/>
  <c r="AF910" i="3"/>
  <c r="AN910" i="3" s="1"/>
  <c r="AF911" i="3"/>
  <c r="AN911" i="3" s="1"/>
  <c r="AF912" i="3"/>
  <c r="AN912" i="3" s="1"/>
  <c r="AF913" i="3"/>
  <c r="AN913" i="3" s="1"/>
  <c r="AF914" i="3"/>
  <c r="AN914" i="3" s="1"/>
  <c r="AF915" i="3"/>
  <c r="AN915" i="3" s="1"/>
  <c r="AF916" i="3"/>
  <c r="AN916" i="3" s="1"/>
  <c r="AF917" i="3"/>
  <c r="AN917" i="3" s="1"/>
  <c r="AF918" i="3"/>
  <c r="AN918" i="3" s="1"/>
  <c r="AF919" i="3"/>
  <c r="AN919" i="3" s="1"/>
  <c r="AF920" i="3"/>
  <c r="AN920" i="3" s="1"/>
  <c r="AF921" i="3"/>
  <c r="AN921" i="3" s="1"/>
  <c r="AF922" i="3"/>
  <c r="AN922" i="3" s="1"/>
  <c r="AF923" i="3"/>
  <c r="AN923" i="3" s="1"/>
  <c r="AF924" i="3"/>
  <c r="AN924" i="3" s="1"/>
  <c r="AF925" i="3"/>
  <c r="AN925" i="3" s="1"/>
  <c r="AF926" i="3"/>
  <c r="AN926" i="3" s="1"/>
  <c r="AF927" i="3"/>
  <c r="AN927" i="3" s="1"/>
  <c r="AF928" i="3"/>
  <c r="AN928" i="3" s="1"/>
  <c r="AF929" i="3"/>
  <c r="AN929" i="3" s="1"/>
  <c r="AF930" i="3"/>
  <c r="AN930" i="3" s="1"/>
  <c r="AF931" i="3"/>
  <c r="AN931" i="3" s="1"/>
  <c r="AF932" i="3"/>
  <c r="AN932" i="3" s="1"/>
  <c r="AF933" i="3"/>
  <c r="AN933" i="3" s="1"/>
  <c r="AF934" i="3"/>
  <c r="AN934" i="3" s="1"/>
  <c r="AF935" i="3"/>
  <c r="AN935" i="3" s="1"/>
  <c r="AF936" i="3"/>
  <c r="AN936" i="3" s="1"/>
  <c r="AF937" i="3"/>
  <c r="AN937" i="3" s="1"/>
  <c r="AF938" i="3"/>
  <c r="AN938" i="3" s="1"/>
  <c r="AF939" i="3"/>
  <c r="AN939" i="3" s="1"/>
  <c r="AF940" i="3"/>
  <c r="AN940" i="3" s="1"/>
  <c r="AF941" i="3"/>
  <c r="AN941" i="3" s="1"/>
  <c r="AF942" i="3"/>
  <c r="AN942" i="3" s="1"/>
  <c r="AF943" i="3"/>
  <c r="AN943" i="3" s="1"/>
  <c r="AF944" i="3"/>
  <c r="AN944" i="3" s="1"/>
  <c r="AF945" i="3"/>
  <c r="AN945" i="3" s="1"/>
  <c r="AF946" i="3"/>
  <c r="AN946" i="3" s="1"/>
  <c r="AF947" i="3"/>
  <c r="AN947" i="3" s="1"/>
  <c r="AF948" i="3"/>
  <c r="AN948" i="3" s="1"/>
  <c r="AF949" i="3"/>
  <c r="AN949" i="3" s="1"/>
  <c r="AF950" i="3"/>
  <c r="AN950" i="3" s="1"/>
  <c r="AF951" i="3"/>
  <c r="AN951" i="3" s="1"/>
  <c r="AF952" i="3"/>
  <c r="AN952" i="3" s="1"/>
  <c r="AF953" i="3"/>
  <c r="AN953" i="3" s="1"/>
  <c r="AF954" i="3"/>
  <c r="AN954" i="3" s="1"/>
  <c r="AF955" i="3"/>
  <c r="AN955" i="3" s="1"/>
  <c r="AF956" i="3"/>
  <c r="AN956" i="3" s="1"/>
  <c r="AF957" i="3"/>
  <c r="AN957" i="3" s="1"/>
  <c r="AF958" i="3"/>
  <c r="AN958" i="3" s="1"/>
  <c r="AF959" i="3"/>
  <c r="AN959" i="3" s="1"/>
  <c r="AF960" i="3"/>
  <c r="AN960" i="3" s="1"/>
  <c r="AF961" i="3"/>
  <c r="AN961" i="3" s="1"/>
  <c r="AF962" i="3"/>
  <c r="AN962" i="3" s="1"/>
  <c r="AF963" i="3"/>
  <c r="AN963" i="3" s="1"/>
  <c r="AF964" i="3"/>
  <c r="AN964" i="3" s="1"/>
  <c r="AF965" i="3"/>
  <c r="AN965" i="3" s="1"/>
  <c r="AF966" i="3"/>
  <c r="AN966" i="3" s="1"/>
  <c r="AF967" i="3"/>
  <c r="AN967" i="3" s="1"/>
  <c r="AF968" i="3"/>
  <c r="AN968" i="3" s="1"/>
  <c r="AF969" i="3"/>
  <c r="AN969" i="3" s="1"/>
  <c r="AF970" i="3"/>
  <c r="AN970" i="3" s="1"/>
  <c r="AF971" i="3"/>
  <c r="AN971" i="3" s="1"/>
  <c r="AF972" i="3"/>
  <c r="AN972" i="3" s="1"/>
  <c r="AF973" i="3"/>
  <c r="AN973" i="3" s="1"/>
  <c r="AF974" i="3"/>
  <c r="AN974" i="3" s="1"/>
  <c r="AF975" i="3"/>
  <c r="AN975" i="3" s="1"/>
  <c r="AF976" i="3"/>
  <c r="AN976" i="3" s="1"/>
  <c r="AF977" i="3"/>
  <c r="AN977" i="3" s="1"/>
  <c r="AF978" i="3"/>
  <c r="AN978" i="3" s="1"/>
  <c r="AF979" i="3"/>
  <c r="AN979" i="3" s="1"/>
  <c r="AF980" i="3"/>
  <c r="AN980" i="3" s="1"/>
  <c r="AF981" i="3"/>
  <c r="AN981" i="3" s="1"/>
  <c r="AF982" i="3"/>
  <c r="AN982" i="3" s="1"/>
  <c r="AF983" i="3"/>
  <c r="AN983" i="3" s="1"/>
  <c r="AF984" i="3"/>
  <c r="AN984" i="3" s="1"/>
  <c r="AF985" i="3"/>
  <c r="AN985" i="3" s="1"/>
  <c r="AF986" i="3"/>
  <c r="AN986" i="3" s="1"/>
  <c r="AF987" i="3"/>
  <c r="AN987" i="3" s="1"/>
  <c r="AF988" i="3"/>
  <c r="AN988" i="3" s="1"/>
  <c r="AF989" i="3"/>
  <c r="AN989" i="3" s="1"/>
  <c r="AF990" i="3"/>
  <c r="AN990" i="3" s="1"/>
  <c r="AF991" i="3"/>
  <c r="AN991" i="3" s="1"/>
  <c r="AF992" i="3"/>
  <c r="AN992" i="3" s="1"/>
  <c r="AF993" i="3"/>
  <c r="AN993" i="3" s="1"/>
  <c r="AF994" i="3"/>
  <c r="AN994" i="3" s="1"/>
  <c r="AF995" i="3"/>
  <c r="AN995" i="3" s="1"/>
  <c r="AF996" i="3"/>
  <c r="AN996" i="3" s="1"/>
  <c r="AF997" i="3"/>
  <c r="AN997" i="3" s="1"/>
  <c r="AF998" i="3"/>
  <c r="AN998" i="3" s="1"/>
  <c r="AF999" i="3"/>
  <c r="AN999" i="3" s="1"/>
  <c r="AF1000" i="3"/>
  <c r="AN1000" i="3" s="1"/>
  <c r="AF1001" i="3"/>
  <c r="AN1001" i="3" s="1"/>
  <c r="AF1002" i="3"/>
  <c r="AN1002" i="3" s="1"/>
  <c r="AF1003" i="3"/>
  <c r="AN1003" i="3" s="1"/>
  <c r="AF1004" i="3"/>
  <c r="AN1004" i="3" s="1"/>
  <c r="AF1005" i="3"/>
  <c r="AN1005" i="3" s="1"/>
  <c r="AF1006" i="3"/>
  <c r="AN1006" i="3" s="1"/>
  <c r="AF1007" i="3"/>
  <c r="AN1007" i="3" s="1"/>
  <c r="AF1008" i="3"/>
  <c r="AN1008" i="3" s="1"/>
  <c r="AF1009" i="3"/>
  <c r="AN1009" i="3" s="1"/>
  <c r="AF1010" i="3"/>
  <c r="AN1010" i="3" s="1"/>
  <c r="AF1011" i="3"/>
  <c r="AN1011" i="3" s="1"/>
  <c r="AF1012" i="3"/>
  <c r="AN1012" i="3" s="1"/>
  <c r="AF1013" i="3"/>
  <c r="AN1013" i="3" s="1"/>
  <c r="AF1014" i="3"/>
  <c r="AN1014" i="3" s="1"/>
  <c r="AF1015" i="3"/>
  <c r="AN1015" i="3" s="1"/>
  <c r="AF1016" i="3"/>
  <c r="AN1016" i="3" s="1"/>
  <c r="AF1017" i="3"/>
  <c r="AN1017" i="3" s="1"/>
  <c r="AF1018" i="3"/>
  <c r="AN1018" i="3" s="1"/>
  <c r="AF1019" i="3"/>
  <c r="AN1019" i="3" s="1"/>
  <c r="AF1020" i="3"/>
  <c r="AN1020" i="3" s="1"/>
  <c r="AF1021" i="3"/>
  <c r="AN1021" i="3" s="1"/>
  <c r="AF1022" i="3"/>
  <c r="AN1022" i="3" s="1"/>
  <c r="AF1023" i="3"/>
  <c r="AN1023" i="3" s="1"/>
  <c r="AF1024" i="3"/>
  <c r="AN1024" i="3" s="1"/>
  <c r="AF1025" i="3"/>
  <c r="AN1025" i="3" s="1"/>
  <c r="AF1026" i="3"/>
  <c r="AN1026" i="3" s="1"/>
  <c r="AF1027" i="3"/>
  <c r="AN1027" i="3" s="1"/>
  <c r="AF1028" i="3"/>
  <c r="AN1028" i="3" s="1"/>
  <c r="AF1029" i="3"/>
  <c r="AN1029" i="3" s="1"/>
  <c r="AF1030" i="3"/>
  <c r="AN1030" i="3" s="1"/>
  <c r="AF1031" i="3"/>
  <c r="AN1031" i="3" s="1"/>
  <c r="AF1032" i="3"/>
  <c r="AN1032" i="3" s="1"/>
  <c r="AF1033" i="3"/>
  <c r="AN1033" i="3" s="1"/>
  <c r="AF1034" i="3"/>
  <c r="AN1034" i="3" s="1"/>
  <c r="AF1035" i="3"/>
  <c r="AN1035" i="3" s="1"/>
  <c r="AF1036" i="3"/>
  <c r="AN1036" i="3" s="1"/>
  <c r="AF1037" i="3"/>
  <c r="AN1037" i="3" s="1"/>
  <c r="AF1038" i="3"/>
  <c r="AN1038" i="3" s="1"/>
  <c r="AF1039" i="3"/>
  <c r="AN1039" i="3" s="1"/>
  <c r="AF1040" i="3"/>
  <c r="AN1040" i="3" s="1"/>
  <c r="AF1041" i="3"/>
  <c r="AN1041" i="3" s="1"/>
  <c r="AF1042" i="3"/>
  <c r="AN1042" i="3" s="1"/>
  <c r="AF1043" i="3"/>
  <c r="AN1043" i="3" s="1"/>
  <c r="AF1044" i="3"/>
  <c r="AN1044" i="3" s="1"/>
  <c r="AF1045" i="3"/>
  <c r="AN1045" i="3" s="1"/>
  <c r="AF1046" i="3"/>
  <c r="AN1046" i="3" s="1"/>
  <c r="AF1047" i="3"/>
  <c r="AN1047" i="3" s="1"/>
  <c r="AF1048" i="3"/>
  <c r="AN1048" i="3" s="1"/>
  <c r="AF1049" i="3"/>
  <c r="AN1049" i="3" s="1"/>
  <c r="AF1050" i="3"/>
  <c r="AN1050" i="3" s="1"/>
  <c r="AF1051" i="3"/>
  <c r="AN1051" i="3" s="1"/>
  <c r="AF1052" i="3"/>
  <c r="AN1052" i="3" s="1"/>
  <c r="AF1053" i="3"/>
  <c r="AN1053" i="3" s="1"/>
  <c r="AF1054" i="3"/>
  <c r="AN1054" i="3" s="1"/>
  <c r="AF1055" i="3"/>
  <c r="AN1055" i="3" s="1"/>
  <c r="AF1056" i="3"/>
  <c r="AN1056" i="3" s="1"/>
  <c r="AF1057" i="3"/>
  <c r="AN1057" i="3" s="1"/>
  <c r="AF1058" i="3"/>
  <c r="AN1058" i="3" s="1"/>
  <c r="AF1059" i="3"/>
  <c r="AN1059" i="3" s="1"/>
  <c r="AF1060" i="3"/>
  <c r="AN1060" i="3" s="1"/>
  <c r="AF1061" i="3"/>
  <c r="AN1061" i="3" s="1"/>
  <c r="AF1062" i="3"/>
  <c r="AN1062" i="3" s="1"/>
  <c r="AF1063" i="3"/>
  <c r="AN1063" i="3" s="1"/>
  <c r="AF1064" i="3"/>
  <c r="AN1064" i="3" s="1"/>
  <c r="AF1065" i="3"/>
  <c r="AN1065" i="3" s="1"/>
  <c r="AF1066" i="3"/>
  <c r="AN1066" i="3" s="1"/>
  <c r="AF1067" i="3"/>
  <c r="AN1067" i="3" s="1"/>
  <c r="AF1068" i="3"/>
  <c r="AN1068" i="3" s="1"/>
  <c r="AF1069" i="3"/>
  <c r="AN1069" i="3" s="1"/>
  <c r="AF1070" i="3"/>
  <c r="AN1070" i="3" s="1"/>
  <c r="AF1071" i="3"/>
  <c r="AN1071" i="3" s="1"/>
  <c r="AF1072" i="3"/>
  <c r="AN1072" i="3" s="1"/>
  <c r="AF1073" i="3"/>
  <c r="AN1073" i="3" s="1"/>
  <c r="AF1074" i="3"/>
  <c r="AN1074" i="3" s="1"/>
  <c r="AF1075" i="3"/>
  <c r="AN1075" i="3" s="1"/>
  <c r="AF1076" i="3"/>
  <c r="AN1076" i="3" s="1"/>
  <c r="AF1077" i="3"/>
  <c r="AN1077" i="3" s="1"/>
  <c r="AF1078" i="3"/>
  <c r="AN1078" i="3" s="1"/>
  <c r="AF1079" i="3"/>
  <c r="AN1079" i="3" s="1"/>
  <c r="AF1080" i="3"/>
  <c r="AN1080" i="3" s="1"/>
  <c r="AF1081" i="3"/>
  <c r="AN1081" i="3" s="1"/>
  <c r="AF1082" i="3"/>
  <c r="AN1082" i="3" s="1"/>
  <c r="AF1083" i="3"/>
  <c r="AN1083" i="3" s="1"/>
  <c r="AF1084" i="3"/>
  <c r="AN1084" i="3" s="1"/>
  <c r="AF1085" i="3"/>
  <c r="AN1085" i="3" s="1"/>
  <c r="AF1086" i="3"/>
  <c r="AN1086" i="3" s="1"/>
  <c r="AF1087" i="3"/>
  <c r="AN1087" i="3" s="1"/>
  <c r="AF1088" i="3"/>
  <c r="AN1088" i="3" s="1"/>
  <c r="AF1089" i="3"/>
  <c r="AN1089" i="3" s="1"/>
  <c r="AF1090" i="3"/>
  <c r="AN1090" i="3" s="1"/>
  <c r="AF1091" i="3"/>
  <c r="AN1091" i="3" s="1"/>
  <c r="AF1092" i="3"/>
  <c r="AN1092" i="3" s="1"/>
  <c r="AF1093" i="3"/>
  <c r="AN1093" i="3" s="1"/>
  <c r="AF1094" i="3"/>
  <c r="AN1094" i="3" s="1"/>
  <c r="AF1095" i="3"/>
  <c r="AN1095" i="3" s="1"/>
  <c r="AF1096" i="3"/>
  <c r="AN1096" i="3" s="1"/>
  <c r="AF1097" i="3"/>
  <c r="AN1097" i="3" s="1"/>
  <c r="AF1098" i="3"/>
  <c r="AN1098" i="3" s="1"/>
  <c r="AF1099" i="3"/>
  <c r="AN1099" i="3" s="1"/>
  <c r="AF1100" i="3"/>
  <c r="AN1100" i="3" s="1"/>
  <c r="AF1101" i="3"/>
  <c r="AN1101" i="3" s="1"/>
  <c r="AF1102" i="3"/>
  <c r="AN1102" i="3" s="1"/>
  <c r="AF1103" i="3"/>
  <c r="AN1103" i="3" s="1"/>
  <c r="AF1104" i="3"/>
  <c r="AN1104" i="3" s="1"/>
  <c r="AF1105" i="3"/>
  <c r="AN1105" i="3" s="1"/>
  <c r="AF1106" i="3"/>
  <c r="AN1106" i="3" s="1"/>
  <c r="AF1107" i="3"/>
  <c r="AN1107" i="3" s="1"/>
  <c r="AF1108" i="3"/>
  <c r="AN1108" i="3" s="1"/>
  <c r="AF1109" i="3"/>
  <c r="AN1109" i="3" s="1"/>
  <c r="AF1110" i="3"/>
  <c r="AN1110" i="3" s="1"/>
  <c r="AF1111" i="3"/>
  <c r="AN1111" i="3" s="1"/>
  <c r="AF1112" i="3"/>
  <c r="AN1112" i="3" s="1"/>
  <c r="AF1113" i="3"/>
  <c r="AN1113" i="3" s="1"/>
  <c r="AF1114" i="3"/>
  <c r="AN1114" i="3" s="1"/>
  <c r="AF1115" i="3"/>
  <c r="AN1115" i="3" s="1"/>
  <c r="AF1116" i="3"/>
  <c r="AN1116" i="3" s="1"/>
  <c r="AF1117" i="3"/>
  <c r="AN1117" i="3" s="1"/>
  <c r="AF1118" i="3"/>
  <c r="AN1118" i="3" s="1"/>
  <c r="AF1119" i="3"/>
  <c r="AN1119" i="3" s="1"/>
  <c r="AF1120" i="3"/>
  <c r="AN1120" i="3" s="1"/>
  <c r="AF1121" i="3"/>
  <c r="AN1121" i="3" s="1"/>
  <c r="AF1122" i="3"/>
  <c r="AN1122" i="3" s="1"/>
  <c r="AF1123" i="3"/>
  <c r="AN1123" i="3" s="1"/>
  <c r="AF1124" i="3"/>
  <c r="AN1124" i="3" s="1"/>
  <c r="AF1125" i="3"/>
  <c r="AN1125" i="3" s="1"/>
  <c r="AF1126" i="3"/>
  <c r="AN1126" i="3" s="1"/>
  <c r="AF1127" i="3"/>
  <c r="AN1127" i="3" s="1"/>
  <c r="AF1128" i="3"/>
  <c r="AN1128" i="3" s="1"/>
  <c r="AF1129" i="3"/>
  <c r="AN1129" i="3" s="1"/>
  <c r="AF1130" i="3"/>
  <c r="AN1130" i="3" s="1"/>
  <c r="AF1131" i="3"/>
  <c r="AN1131" i="3" s="1"/>
  <c r="AF1132" i="3"/>
  <c r="AN1132" i="3" s="1"/>
  <c r="AF1133" i="3"/>
  <c r="AN1133" i="3" s="1"/>
  <c r="AF1134" i="3"/>
  <c r="AN1134" i="3" s="1"/>
  <c r="AF1135" i="3"/>
  <c r="AN1135" i="3" s="1"/>
  <c r="AF1136" i="3"/>
  <c r="AN1136" i="3" s="1"/>
  <c r="AF1137" i="3"/>
  <c r="AN1137" i="3" s="1"/>
  <c r="AF1138" i="3"/>
  <c r="AN1138" i="3" s="1"/>
  <c r="AF1139" i="3"/>
  <c r="AN1139" i="3" s="1"/>
  <c r="AF1140" i="3"/>
  <c r="AN1140" i="3" s="1"/>
  <c r="AF1141" i="3"/>
  <c r="AN1141" i="3" s="1"/>
  <c r="AF1142" i="3"/>
  <c r="AN1142" i="3" s="1"/>
  <c r="AF1143" i="3"/>
  <c r="AN1143" i="3" s="1"/>
  <c r="AF1144" i="3"/>
  <c r="AN1144" i="3" s="1"/>
  <c r="AF1145" i="3"/>
  <c r="AN1145" i="3" s="1"/>
  <c r="AF1146" i="3"/>
  <c r="AN1146" i="3" s="1"/>
  <c r="AF1147" i="3"/>
  <c r="AN1147" i="3" s="1"/>
  <c r="AF1148" i="3"/>
  <c r="AN1148" i="3" s="1"/>
  <c r="AF1149" i="3"/>
  <c r="AN1149" i="3" s="1"/>
  <c r="AF1150" i="3"/>
  <c r="AN1150" i="3" s="1"/>
  <c r="AF1151" i="3"/>
  <c r="AN1151" i="3" s="1"/>
  <c r="AF1152" i="3"/>
  <c r="AN1152" i="3" s="1"/>
  <c r="AF1153" i="3"/>
  <c r="AN1153" i="3" s="1"/>
  <c r="AF1154" i="3"/>
  <c r="AN1154" i="3" s="1"/>
  <c r="AF1155" i="3"/>
  <c r="AN1155" i="3" s="1"/>
  <c r="AF1156" i="3"/>
  <c r="AN1156" i="3" s="1"/>
  <c r="AF1157" i="3"/>
  <c r="AN1157" i="3" s="1"/>
  <c r="AF1158" i="3"/>
  <c r="AN1158" i="3" s="1"/>
  <c r="AF1159" i="3"/>
  <c r="AN1159" i="3" s="1"/>
  <c r="AF1160" i="3"/>
  <c r="AN1160" i="3" s="1"/>
  <c r="AF1161" i="3"/>
  <c r="AN1161" i="3" s="1"/>
  <c r="AF1162" i="3"/>
  <c r="AN1162" i="3" s="1"/>
  <c r="AF1163" i="3"/>
  <c r="AN1163" i="3" s="1"/>
  <c r="AF1164" i="3"/>
  <c r="AN1164" i="3" s="1"/>
  <c r="AF1165" i="3"/>
  <c r="AN1165" i="3" s="1"/>
  <c r="AF1166" i="3"/>
  <c r="AN1166" i="3" s="1"/>
  <c r="AF1167" i="3"/>
  <c r="AN1167" i="3" s="1"/>
  <c r="AF1168" i="3"/>
  <c r="AN1168" i="3" s="1"/>
  <c r="AF1169" i="3"/>
  <c r="AN1169" i="3" s="1"/>
  <c r="AF1170" i="3"/>
  <c r="AN1170" i="3" s="1"/>
  <c r="AF1171" i="3"/>
  <c r="AN1171" i="3" s="1"/>
  <c r="AF1172" i="3"/>
  <c r="AN1172" i="3" s="1"/>
  <c r="AF1173" i="3"/>
  <c r="AN1173" i="3" s="1"/>
  <c r="AF1174" i="3"/>
  <c r="AN1174" i="3" s="1"/>
  <c r="AF1175" i="3"/>
  <c r="AN1175" i="3" s="1"/>
  <c r="AF1176" i="3"/>
  <c r="AN1176" i="3" s="1"/>
  <c r="AF1177" i="3"/>
  <c r="AN1177" i="3" s="1"/>
  <c r="AF1178" i="3"/>
  <c r="AN1178" i="3" s="1"/>
  <c r="AF1179" i="3"/>
  <c r="AN1179" i="3" s="1"/>
  <c r="AF1180" i="3"/>
  <c r="AN1180" i="3" s="1"/>
  <c r="AF1181" i="3"/>
  <c r="AN1181" i="3" s="1"/>
  <c r="AF1182" i="3"/>
  <c r="AN1182" i="3" s="1"/>
  <c r="AF1183" i="3"/>
  <c r="AN1183" i="3" s="1"/>
  <c r="AF1184" i="3"/>
  <c r="AN1184" i="3" s="1"/>
  <c r="AF1185" i="3"/>
  <c r="AN1185" i="3" s="1"/>
  <c r="AF1186" i="3"/>
  <c r="AN1186" i="3" s="1"/>
  <c r="AF1187" i="3"/>
  <c r="AN1187" i="3" s="1"/>
  <c r="AF1188" i="3"/>
  <c r="AN1188" i="3" s="1"/>
  <c r="AF1189" i="3"/>
  <c r="AN1189" i="3" s="1"/>
  <c r="AF1190" i="3"/>
  <c r="AN1190" i="3" s="1"/>
  <c r="AF1191" i="3"/>
  <c r="AN1191" i="3" s="1"/>
  <c r="AF1192" i="3"/>
  <c r="AN1192" i="3" s="1"/>
  <c r="AF1193" i="3"/>
  <c r="AN1193" i="3" s="1"/>
  <c r="AF1194" i="3"/>
  <c r="AN1194" i="3" s="1"/>
  <c r="AF1195" i="3"/>
  <c r="AN1195" i="3" s="1"/>
  <c r="AF1196" i="3"/>
  <c r="AN1196" i="3" s="1"/>
  <c r="AF1197" i="3"/>
  <c r="AN1197" i="3" s="1"/>
  <c r="AF1198" i="3"/>
  <c r="AN1198" i="3" s="1"/>
  <c r="AF1199" i="3"/>
  <c r="AN1199" i="3" s="1"/>
  <c r="AF1200" i="3"/>
  <c r="AN1200" i="3" s="1"/>
  <c r="AF1201" i="3"/>
  <c r="AN1201" i="3" s="1"/>
  <c r="AF1202" i="3"/>
  <c r="AN1202" i="3" s="1"/>
  <c r="AF1203" i="3"/>
  <c r="AN1203" i="3" s="1"/>
  <c r="AF1204" i="3"/>
  <c r="AN1204" i="3" s="1"/>
  <c r="AF1205" i="3"/>
  <c r="AN1205" i="3" s="1"/>
  <c r="AF1206" i="3"/>
  <c r="AN1206" i="3" s="1"/>
  <c r="AF1207" i="3"/>
  <c r="AN1207" i="3" s="1"/>
  <c r="AF1208" i="3"/>
  <c r="AN1208" i="3" s="1"/>
  <c r="AF1209" i="3"/>
  <c r="AN1209" i="3" s="1"/>
  <c r="AF1210" i="3"/>
  <c r="AN1210" i="3" s="1"/>
  <c r="AF1211" i="3"/>
  <c r="AN1211" i="3" s="1"/>
  <c r="AF1212" i="3"/>
  <c r="AN1212" i="3" s="1"/>
  <c r="AF1213" i="3"/>
  <c r="AN1213" i="3" s="1"/>
  <c r="AF1214" i="3"/>
  <c r="AN1214" i="3" s="1"/>
  <c r="AF1215" i="3"/>
  <c r="AN1215" i="3" s="1"/>
  <c r="AF1216" i="3"/>
  <c r="AN1216" i="3" s="1"/>
  <c r="AF1217" i="3"/>
  <c r="AN1217" i="3" s="1"/>
  <c r="AF1218" i="3"/>
  <c r="AN1218" i="3" s="1"/>
  <c r="AF1219" i="3"/>
  <c r="AN1219" i="3" s="1"/>
  <c r="AF1220" i="3"/>
  <c r="AN1220" i="3" s="1"/>
  <c r="AF1221" i="3"/>
  <c r="AN1221" i="3" s="1"/>
  <c r="AF1222" i="3"/>
  <c r="AN1222" i="3" s="1"/>
  <c r="AF1223" i="3"/>
  <c r="AN1223" i="3" s="1"/>
  <c r="AF1224" i="3"/>
  <c r="AN1224" i="3" s="1"/>
  <c r="AF1225" i="3"/>
  <c r="AN1225" i="3" s="1"/>
  <c r="AF1226" i="3"/>
  <c r="AN1226" i="3" s="1"/>
  <c r="AF1227" i="3"/>
  <c r="AN1227" i="3" s="1"/>
  <c r="AF1228" i="3"/>
  <c r="AN1228" i="3" s="1"/>
  <c r="AF1229" i="3"/>
  <c r="AN1229" i="3" s="1"/>
  <c r="AF1230" i="3"/>
  <c r="AN1230" i="3" s="1"/>
  <c r="AF1231" i="3"/>
  <c r="AN1231" i="3" s="1"/>
  <c r="AF1232" i="3"/>
  <c r="AN1232" i="3" s="1"/>
  <c r="AF1233" i="3"/>
  <c r="AN1233" i="3" s="1"/>
  <c r="AF1234" i="3"/>
  <c r="AN1234" i="3" s="1"/>
  <c r="AF1235" i="3"/>
  <c r="AN1235" i="3" s="1"/>
  <c r="AF1236" i="3"/>
  <c r="AN1236" i="3" s="1"/>
  <c r="AF1237" i="3"/>
  <c r="AN1237" i="3" s="1"/>
  <c r="AF1238" i="3"/>
  <c r="AN1238" i="3" s="1"/>
  <c r="AF1239" i="3"/>
  <c r="AN1239" i="3" s="1"/>
  <c r="AF1240" i="3"/>
  <c r="AN1240" i="3" s="1"/>
  <c r="AF1241" i="3"/>
  <c r="AN1241" i="3" s="1"/>
  <c r="AF1242" i="3"/>
  <c r="AN1242" i="3" s="1"/>
  <c r="AF1243" i="3"/>
  <c r="AN1243" i="3" s="1"/>
  <c r="AF1244" i="3"/>
  <c r="AN1244" i="3" s="1"/>
  <c r="AF1245" i="3"/>
  <c r="AN1245" i="3" s="1"/>
  <c r="AF1246" i="3"/>
  <c r="AN1246" i="3" s="1"/>
  <c r="AF1247" i="3"/>
  <c r="AN1247" i="3" s="1"/>
  <c r="AF1248" i="3"/>
  <c r="AN1248" i="3" s="1"/>
  <c r="AF1249" i="3"/>
  <c r="AN1249" i="3" s="1"/>
  <c r="AF1250" i="3"/>
  <c r="AN1250" i="3" s="1"/>
  <c r="AF1251" i="3"/>
  <c r="AN1251" i="3" s="1"/>
  <c r="AF1252" i="3"/>
  <c r="AN1252" i="3" s="1"/>
  <c r="AF1253" i="3"/>
  <c r="AN1253" i="3" s="1"/>
  <c r="AF1254" i="3"/>
  <c r="AN1254" i="3" s="1"/>
  <c r="AF1255" i="3"/>
  <c r="AN1255" i="3" s="1"/>
  <c r="AF1256" i="3"/>
  <c r="AN1256" i="3" s="1"/>
  <c r="AF1257" i="3"/>
  <c r="AN1257" i="3" s="1"/>
  <c r="AF1258" i="3"/>
  <c r="AN1258" i="3" s="1"/>
  <c r="AF1259" i="3"/>
  <c r="AN1259" i="3" s="1"/>
  <c r="AF1260" i="3"/>
  <c r="AN1260" i="3" s="1"/>
  <c r="AF1261" i="3"/>
  <c r="AN1261" i="3" s="1"/>
  <c r="AF1262" i="3"/>
  <c r="AN1262" i="3" s="1"/>
  <c r="AF1263" i="3"/>
  <c r="AN1263" i="3" s="1"/>
  <c r="AF1264" i="3"/>
  <c r="AN1264" i="3" s="1"/>
  <c r="AF1265" i="3"/>
  <c r="AN1265" i="3" s="1"/>
  <c r="AF1266" i="3"/>
  <c r="AN1266" i="3" s="1"/>
  <c r="AF1267" i="3"/>
  <c r="AN1267" i="3" s="1"/>
  <c r="AF1268" i="3"/>
  <c r="AN1268" i="3" s="1"/>
  <c r="AF1269" i="3"/>
  <c r="AN1269" i="3" s="1"/>
  <c r="AF1270" i="3"/>
  <c r="AN1270" i="3" s="1"/>
  <c r="AF1271" i="3"/>
  <c r="AN1271" i="3" s="1"/>
  <c r="AF1272" i="3"/>
  <c r="AN1272" i="3" s="1"/>
  <c r="AF1273" i="3"/>
  <c r="AN1273" i="3" s="1"/>
  <c r="AF1274" i="3"/>
  <c r="AN1274" i="3" s="1"/>
  <c r="AF1275" i="3"/>
  <c r="AN1275" i="3" s="1"/>
  <c r="AF1276" i="3"/>
  <c r="AN1276" i="3" s="1"/>
  <c r="AF1277" i="3"/>
  <c r="AN1277" i="3" s="1"/>
  <c r="AF1278" i="3"/>
  <c r="AN1278" i="3" s="1"/>
  <c r="AF1279" i="3"/>
  <c r="AN1279" i="3" s="1"/>
  <c r="AF1280" i="3"/>
  <c r="AN1280" i="3" s="1"/>
  <c r="AF1281" i="3"/>
  <c r="AN1281" i="3" s="1"/>
  <c r="AF1282" i="3"/>
  <c r="AN1282" i="3" s="1"/>
  <c r="AF1283" i="3"/>
  <c r="AN1283" i="3" s="1"/>
  <c r="AF1284" i="3"/>
  <c r="AN1284" i="3" s="1"/>
  <c r="AF1285" i="3"/>
  <c r="AN1285" i="3" s="1"/>
  <c r="AF1286" i="3"/>
  <c r="AN1286" i="3" s="1"/>
  <c r="AF1287" i="3"/>
  <c r="AN1287" i="3" s="1"/>
  <c r="AF1288" i="3"/>
  <c r="AN1288" i="3" s="1"/>
  <c r="AF1289" i="3"/>
  <c r="AN1289" i="3" s="1"/>
  <c r="AF1290" i="3"/>
  <c r="AN1290" i="3" s="1"/>
  <c r="AF1291" i="3"/>
  <c r="AN1291" i="3" s="1"/>
  <c r="AF1292" i="3"/>
  <c r="AN1292" i="3" s="1"/>
  <c r="AF1293" i="3"/>
  <c r="AN1293" i="3" s="1"/>
  <c r="AF1294" i="3"/>
  <c r="AN1294" i="3" s="1"/>
  <c r="AF1295" i="3"/>
  <c r="AN1295" i="3" s="1"/>
  <c r="AF1296" i="3"/>
  <c r="AN1296" i="3" s="1"/>
  <c r="AF1297" i="3"/>
  <c r="AN1297" i="3" s="1"/>
  <c r="AF1298" i="3"/>
  <c r="AN1298" i="3" s="1"/>
  <c r="AF1299" i="3"/>
  <c r="AN1299" i="3" s="1"/>
  <c r="AF1300" i="3"/>
  <c r="AN1300" i="3" s="1"/>
  <c r="AF1301" i="3"/>
  <c r="AN1301" i="3" s="1"/>
  <c r="AF1302" i="3"/>
  <c r="AN1302" i="3" s="1"/>
  <c r="AF1303" i="3"/>
  <c r="AN1303" i="3" s="1"/>
  <c r="AF1304" i="3"/>
  <c r="AN1304" i="3" s="1"/>
  <c r="AF1305" i="3"/>
  <c r="AN1305" i="3" s="1"/>
  <c r="AF1306" i="3"/>
  <c r="AN1306" i="3" s="1"/>
  <c r="AF1307" i="3"/>
  <c r="AN1307" i="3" s="1"/>
  <c r="AF1308" i="3"/>
  <c r="AN1308" i="3" s="1"/>
  <c r="AF1309" i="3"/>
  <c r="AN1309" i="3" s="1"/>
  <c r="AF1310" i="3"/>
  <c r="AN1310" i="3" s="1"/>
  <c r="AF1311" i="3"/>
  <c r="AN1311" i="3" s="1"/>
  <c r="AF1312" i="3"/>
  <c r="AN1312" i="3" s="1"/>
  <c r="AF1313" i="3"/>
  <c r="AN1313" i="3" s="1"/>
  <c r="AF1314" i="3"/>
  <c r="AN1314" i="3" s="1"/>
  <c r="AF1315" i="3"/>
  <c r="AN1315" i="3" s="1"/>
  <c r="AF1316" i="3"/>
  <c r="AN1316" i="3" s="1"/>
  <c r="AF1317" i="3"/>
  <c r="AN1317" i="3" s="1"/>
  <c r="AF1318" i="3"/>
  <c r="AN1318" i="3" s="1"/>
  <c r="AF1319" i="3"/>
  <c r="AN1319" i="3" s="1"/>
  <c r="AF1320" i="3"/>
  <c r="AN1320" i="3" s="1"/>
  <c r="AF1321" i="3"/>
  <c r="AN1321" i="3" s="1"/>
  <c r="AF1322" i="3"/>
  <c r="AN1322" i="3" s="1"/>
  <c r="AF1323" i="3"/>
  <c r="AN1323" i="3" s="1"/>
  <c r="AF1324" i="3"/>
  <c r="AN1324" i="3" s="1"/>
  <c r="AF1325" i="3"/>
  <c r="AN1325" i="3" s="1"/>
  <c r="AF1326" i="3"/>
  <c r="AN1326" i="3" s="1"/>
  <c r="AF1327" i="3"/>
  <c r="AN1327" i="3" s="1"/>
  <c r="AF1328" i="3"/>
  <c r="AN1328" i="3" s="1"/>
  <c r="AF1329" i="3"/>
  <c r="AN1329" i="3" s="1"/>
  <c r="AF1330" i="3"/>
  <c r="AN1330" i="3" s="1"/>
  <c r="AF1331" i="3"/>
  <c r="AN1331" i="3" s="1"/>
  <c r="AF1332" i="3"/>
  <c r="AN1332" i="3" s="1"/>
  <c r="AF1333" i="3"/>
  <c r="AN1333" i="3" s="1"/>
  <c r="AF1334" i="3"/>
  <c r="AN1334" i="3" s="1"/>
  <c r="AF1335" i="3"/>
  <c r="AN1335" i="3" s="1"/>
  <c r="AF1336" i="3"/>
  <c r="AN1336" i="3" s="1"/>
  <c r="AF1337" i="3"/>
  <c r="AN1337" i="3" s="1"/>
  <c r="AF1338" i="3"/>
  <c r="AN1338" i="3" s="1"/>
  <c r="AF1339" i="3"/>
  <c r="AN1339" i="3" s="1"/>
  <c r="AF1340" i="3"/>
  <c r="AN1340" i="3" s="1"/>
  <c r="AF1341" i="3"/>
  <c r="AN1341" i="3" s="1"/>
  <c r="AF1342" i="3"/>
  <c r="AN1342" i="3" s="1"/>
  <c r="AF1343" i="3"/>
  <c r="AN1343" i="3" s="1"/>
  <c r="AF1344" i="3"/>
  <c r="AN1344" i="3" s="1"/>
  <c r="AF1345" i="3"/>
  <c r="AN1345" i="3" s="1"/>
  <c r="AF1346" i="3"/>
  <c r="AN1346" i="3" s="1"/>
  <c r="AF1347" i="3"/>
  <c r="AN1347" i="3" s="1"/>
  <c r="AF1348" i="3"/>
  <c r="AN1348" i="3" s="1"/>
  <c r="AF1349" i="3"/>
  <c r="AN1349" i="3" s="1"/>
  <c r="AF1350" i="3"/>
  <c r="AN1350" i="3" s="1"/>
  <c r="AF1351" i="3"/>
  <c r="AN1351" i="3" s="1"/>
  <c r="AF1352" i="3"/>
  <c r="AN1352" i="3" s="1"/>
  <c r="AF1353" i="3"/>
  <c r="AN1353" i="3" s="1"/>
  <c r="AF1354" i="3"/>
  <c r="AN1354" i="3" s="1"/>
  <c r="AF1355" i="3"/>
  <c r="AN1355" i="3" s="1"/>
  <c r="AF1356" i="3"/>
  <c r="AN1356" i="3" s="1"/>
  <c r="AF1357" i="3"/>
  <c r="AN1357" i="3" s="1"/>
  <c r="AF1358" i="3"/>
  <c r="AN1358" i="3" s="1"/>
  <c r="AF1359" i="3"/>
  <c r="AN1359" i="3" s="1"/>
  <c r="AF1360" i="3"/>
  <c r="AN1360" i="3" s="1"/>
  <c r="AF1361" i="3"/>
  <c r="AN1361" i="3" s="1"/>
  <c r="AF1362" i="3"/>
  <c r="AN1362" i="3" s="1"/>
  <c r="AF1363" i="3"/>
  <c r="AN1363" i="3" s="1"/>
  <c r="AF1364" i="3"/>
  <c r="AN1364" i="3" s="1"/>
  <c r="AF1365" i="3"/>
  <c r="AN1365" i="3" s="1"/>
  <c r="AF1366" i="3"/>
  <c r="AN1366" i="3" s="1"/>
  <c r="AF1367" i="3"/>
  <c r="AN1367" i="3" s="1"/>
  <c r="AF1368" i="3"/>
  <c r="AN1368" i="3" s="1"/>
  <c r="AF1369" i="3"/>
  <c r="AN1369" i="3" s="1"/>
  <c r="AF1370" i="3"/>
  <c r="AN1370" i="3" s="1"/>
  <c r="AF1371" i="3"/>
  <c r="AN1371" i="3" s="1"/>
  <c r="AF1372" i="3"/>
  <c r="AN1372" i="3" s="1"/>
  <c r="AF1373" i="3"/>
  <c r="AN1373" i="3" s="1"/>
  <c r="AF1374" i="3"/>
  <c r="AN1374" i="3" s="1"/>
  <c r="AF1375" i="3"/>
  <c r="AN1375" i="3" s="1"/>
  <c r="AF1376" i="3"/>
  <c r="AN1376" i="3" s="1"/>
  <c r="AF1377" i="3"/>
  <c r="AN1377" i="3" s="1"/>
  <c r="AF1378" i="3"/>
  <c r="AN1378" i="3" s="1"/>
  <c r="AF1379" i="3"/>
  <c r="AN1379" i="3" s="1"/>
  <c r="AF1380" i="3"/>
  <c r="AN1380" i="3" s="1"/>
  <c r="AF1381" i="3"/>
  <c r="AN1381" i="3" s="1"/>
  <c r="AF1382" i="3"/>
  <c r="AN1382" i="3" s="1"/>
  <c r="AF1383" i="3"/>
  <c r="AN1383" i="3" s="1"/>
  <c r="AF1384" i="3"/>
  <c r="AN1384" i="3" s="1"/>
  <c r="AF1385" i="3"/>
  <c r="AN1385" i="3" s="1"/>
  <c r="AF1386" i="3"/>
  <c r="AN1386" i="3" s="1"/>
  <c r="AF1387" i="3"/>
  <c r="AN1387" i="3" s="1"/>
  <c r="AF1388" i="3"/>
  <c r="AN1388" i="3" s="1"/>
  <c r="AF1389" i="3"/>
  <c r="AN1389" i="3" s="1"/>
  <c r="AF1390" i="3"/>
  <c r="AN1390" i="3" s="1"/>
  <c r="AF1391" i="3"/>
  <c r="AN1391" i="3" s="1"/>
  <c r="AF1392" i="3"/>
  <c r="AN1392" i="3" s="1"/>
  <c r="AF1393" i="3"/>
  <c r="AN1393" i="3" s="1"/>
  <c r="AF1394" i="3"/>
  <c r="AN1394" i="3" s="1"/>
  <c r="AF1395" i="3"/>
  <c r="AN1395" i="3" s="1"/>
  <c r="AF1396" i="3"/>
  <c r="AN1396" i="3" s="1"/>
  <c r="AF1397" i="3"/>
  <c r="AN1397" i="3" s="1"/>
  <c r="AF1398" i="3"/>
  <c r="AN1398" i="3" s="1"/>
  <c r="AF1399" i="3"/>
  <c r="AN1399" i="3" s="1"/>
  <c r="AF1400" i="3"/>
  <c r="AN1400" i="3" s="1"/>
  <c r="AF1401" i="3"/>
  <c r="AN1401" i="3" s="1"/>
  <c r="AF1402" i="3"/>
  <c r="AN1402" i="3" s="1"/>
  <c r="AF1403" i="3"/>
  <c r="AN1403" i="3" s="1"/>
  <c r="AF1404" i="3"/>
  <c r="AN1404" i="3" s="1"/>
  <c r="AF1405" i="3"/>
  <c r="AN1405" i="3" s="1"/>
  <c r="AF1406" i="3"/>
  <c r="AN1406" i="3" s="1"/>
  <c r="AF1407" i="3"/>
  <c r="AN1407" i="3" s="1"/>
  <c r="AF1408" i="3"/>
  <c r="AN1408" i="3" s="1"/>
  <c r="AF1409" i="3"/>
  <c r="AN1409" i="3" s="1"/>
  <c r="AF1410" i="3"/>
  <c r="AN1410" i="3" s="1"/>
  <c r="AF1411" i="3"/>
  <c r="AN1411" i="3" s="1"/>
  <c r="AF1412" i="3"/>
  <c r="AN1412" i="3" s="1"/>
  <c r="AF1413" i="3"/>
  <c r="AN1413" i="3" s="1"/>
  <c r="AF1414" i="3"/>
  <c r="AN1414" i="3" s="1"/>
  <c r="AF1415" i="3"/>
  <c r="AN1415" i="3" s="1"/>
  <c r="AF1416" i="3"/>
  <c r="AN1416" i="3" s="1"/>
  <c r="AF1417" i="3"/>
  <c r="AN1417" i="3" s="1"/>
  <c r="AF1418" i="3"/>
  <c r="AN1418" i="3" s="1"/>
  <c r="AF1419" i="3"/>
  <c r="AN1419" i="3" s="1"/>
  <c r="AF1420" i="3"/>
  <c r="AN1420" i="3" s="1"/>
  <c r="AF1421" i="3"/>
  <c r="AN1421" i="3" s="1"/>
  <c r="AF1422" i="3"/>
  <c r="AN1422" i="3" s="1"/>
  <c r="AF1423" i="3"/>
  <c r="AN1423" i="3" s="1"/>
  <c r="AF1424" i="3"/>
  <c r="AN1424" i="3" s="1"/>
  <c r="AF1425" i="3"/>
  <c r="AN1425" i="3" s="1"/>
  <c r="AF1426" i="3"/>
  <c r="AN1426" i="3" s="1"/>
  <c r="AF1427" i="3"/>
  <c r="AN1427" i="3" s="1"/>
  <c r="AF1428" i="3"/>
  <c r="AN1428" i="3" s="1"/>
  <c r="AF1429" i="3"/>
  <c r="AN1429" i="3" s="1"/>
  <c r="AF1430" i="3"/>
  <c r="AN1430" i="3" s="1"/>
  <c r="AF1431" i="3"/>
  <c r="AN1431" i="3" s="1"/>
  <c r="AF1432" i="3"/>
  <c r="AN1432" i="3" s="1"/>
  <c r="AF1433" i="3"/>
  <c r="AN1433" i="3" s="1"/>
  <c r="AF1434" i="3"/>
  <c r="AN1434" i="3" s="1"/>
  <c r="AF1435" i="3"/>
  <c r="AN1435" i="3" s="1"/>
  <c r="AF1436" i="3"/>
  <c r="AN1436" i="3" s="1"/>
  <c r="AF1437" i="3"/>
  <c r="AN1437" i="3" s="1"/>
  <c r="AF1438" i="3"/>
  <c r="AN1438" i="3" s="1"/>
  <c r="AF1439" i="3"/>
  <c r="AN1439" i="3" s="1"/>
  <c r="AF1440" i="3"/>
  <c r="AN1440" i="3" s="1"/>
  <c r="AF1441" i="3"/>
  <c r="AN1441" i="3" s="1"/>
  <c r="AF1442" i="3"/>
  <c r="AN1442" i="3" s="1"/>
  <c r="AF1443" i="3"/>
  <c r="AN1443" i="3" s="1"/>
  <c r="AF1444" i="3"/>
  <c r="AN1444" i="3" s="1"/>
  <c r="AF1445" i="3"/>
  <c r="AN1445" i="3" s="1"/>
  <c r="AF1446" i="3"/>
  <c r="AN1446" i="3" s="1"/>
  <c r="AF1447" i="3"/>
  <c r="AN1447" i="3" s="1"/>
  <c r="AF1448" i="3"/>
  <c r="AN1448" i="3" s="1"/>
  <c r="AF1449" i="3"/>
  <c r="AN1449" i="3" s="1"/>
  <c r="AF1450" i="3"/>
  <c r="AN1450" i="3" s="1"/>
  <c r="AF1451" i="3"/>
  <c r="AN1451" i="3" s="1"/>
  <c r="AF1452" i="3"/>
  <c r="AN1452" i="3" s="1"/>
  <c r="AF1453" i="3"/>
  <c r="AN1453" i="3" s="1"/>
  <c r="AF1454" i="3"/>
  <c r="AN1454" i="3" s="1"/>
  <c r="AF1455" i="3"/>
  <c r="AN1455" i="3" s="1"/>
  <c r="AF1456" i="3"/>
  <c r="AN1456" i="3" s="1"/>
  <c r="AF1457" i="3"/>
  <c r="AN1457" i="3" s="1"/>
  <c r="AF1458" i="3"/>
  <c r="AN1458" i="3" s="1"/>
  <c r="AF1459" i="3"/>
  <c r="AN1459" i="3" s="1"/>
  <c r="AF1460" i="3"/>
  <c r="AN1460" i="3" s="1"/>
  <c r="AF1461" i="3"/>
  <c r="AN1461" i="3" s="1"/>
  <c r="AF1462" i="3"/>
  <c r="AN1462" i="3" s="1"/>
  <c r="AF1463" i="3"/>
  <c r="AN1463" i="3" s="1"/>
  <c r="AF1464" i="3"/>
  <c r="AN1464" i="3" s="1"/>
  <c r="AF1465" i="3"/>
  <c r="AN1465" i="3" s="1"/>
  <c r="AF1466" i="3"/>
  <c r="AN1466" i="3" s="1"/>
  <c r="AF1467" i="3"/>
  <c r="AN1467" i="3" s="1"/>
  <c r="AF1468" i="3"/>
  <c r="AN1468" i="3" s="1"/>
  <c r="AF1469" i="3"/>
  <c r="AN1469" i="3" s="1"/>
  <c r="AF1470" i="3"/>
  <c r="AN1470" i="3" s="1"/>
  <c r="AF1471" i="3"/>
  <c r="AN1471" i="3" s="1"/>
  <c r="AF1472" i="3"/>
  <c r="AN1472" i="3" s="1"/>
  <c r="AF1473" i="3"/>
  <c r="AN1473" i="3" s="1"/>
  <c r="AF1474" i="3"/>
  <c r="AN1474" i="3" s="1"/>
  <c r="AF1475" i="3"/>
  <c r="AN1475" i="3" s="1"/>
  <c r="AF1476" i="3"/>
  <c r="AN1476" i="3" s="1"/>
  <c r="AF1477" i="3"/>
  <c r="AN1477" i="3" s="1"/>
  <c r="AF1478" i="3"/>
  <c r="AN1478" i="3" s="1"/>
  <c r="AF1479" i="3"/>
  <c r="AN1479" i="3" s="1"/>
  <c r="AF1480" i="3"/>
  <c r="AN1480" i="3" s="1"/>
  <c r="AF1481" i="3"/>
  <c r="AN1481" i="3" s="1"/>
  <c r="AF1482" i="3"/>
  <c r="AN1482" i="3" s="1"/>
  <c r="AF1483" i="3"/>
  <c r="AN1483" i="3" s="1"/>
  <c r="AF1484" i="3"/>
  <c r="AN1484" i="3" s="1"/>
  <c r="AF1485" i="3"/>
  <c r="AN1485" i="3" s="1"/>
  <c r="AF1486" i="3"/>
  <c r="AN1486" i="3" s="1"/>
  <c r="AF1487" i="3"/>
  <c r="AN1487" i="3" s="1"/>
  <c r="AF1488" i="3"/>
  <c r="AN1488" i="3" s="1"/>
  <c r="AF1489" i="3"/>
  <c r="AN1489" i="3" s="1"/>
  <c r="AF1490" i="3"/>
  <c r="AN1490" i="3" s="1"/>
  <c r="AF1491" i="3"/>
  <c r="AN1491" i="3" s="1"/>
  <c r="AF1492" i="3"/>
  <c r="AN1492" i="3" s="1"/>
  <c r="AF1493" i="3"/>
  <c r="AN1493" i="3" s="1"/>
  <c r="AF1494" i="3"/>
  <c r="AN1494" i="3" s="1"/>
  <c r="AF1495" i="3"/>
  <c r="AN1495" i="3" s="1"/>
  <c r="AF1496" i="3"/>
  <c r="AN1496" i="3" s="1"/>
  <c r="AF1497" i="3"/>
  <c r="AN1497" i="3" s="1"/>
  <c r="AF1498" i="3"/>
  <c r="AN1498" i="3" s="1"/>
  <c r="AF1499" i="3"/>
  <c r="AN1499" i="3" s="1"/>
  <c r="AF1500" i="3"/>
  <c r="AN1500" i="3" s="1"/>
  <c r="AF1501" i="3"/>
  <c r="AN1501" i="3" s="1"/>
  <c r="AF1502" i="3"/>
  <c r="AN1502" i="3" s="1"/>
  <c r="AF1503" i="3"/>
  <c r="AN1503" i="3" s="1"/>
  <c r="AF1504" i="3"/>
  <c r="AN1504" i="3" s="1"/>
  <c r="AF1505" i="3"/>
  <c r="AN1505" i="3" s="1"/>
  <c r="AF1506" i="3"/>
  <c r="AN1506" i="3" s="1"/>
  <c r="AF1507" i="3"/>
  <c r="AN1507" i="3" s="1"/>
  <c r="AF1508" i="3"/>
  <c r="AN1508" i="3" s="1"/>
  <c r="AF1509" i="3"/>
  <c r="AN1509" i="3" s="1"/>
  <c r="AF1510" i="3"/>
  <c r="AN1510" i="3" s="1"/>
  <c r="AF1511" i="3"/>
  <c r="AN1511" i="3" s="1"/>
  <c r="AF1512" i="3"/>
  <c r="AN1512" i="3" s="1"/>
  <c r="AF1513" i="3"/>
  <c r="AN1513" i="3" s="1"/>
  <c r="AF1514" i="3"/>
  <c r="AN1514" i="3" s="1"/>
  <c r="AF1515" i="3"/>
  <c r="AN1515" i="3" s="1"/>
  <c r="AF1516" i="3"/>
  <c r="AN1516" i="3" s="1"/>
  <c r="AF1517" i="3"/>
  <c r="AN1517" i="3" s="1"/>
  <c r="AF1518" i="3"/>
  <c r="AN1518" i="3" s="1"/>
  <c r="AF1519" i="3"/>
  <c r="AN1519" i="3" s="1"/>
  <c r="AF1520" i="3"/>
  <c r="AN1520" i="3" s="1"/>
  <c r="AF1521" i="3"/>
  <c r="AN1521" i="3" s="1"/>
  <c r="AF1522" i="3"/>
  <c r="AN1522" i="3" s="1"/>
  <c r="AF1523" i="3"/>
  <c r="AN1523" i="3" s="1"/>
  <c r="AF1524" i="3"/>
  <c r="AN1524" i="3" s="1"/>
  <c r="AF1525" i="3"/>
  <c r="AN1525" i="3" s="1"/>
  <c r="AF1526" i="3"/>
  <c r="AN1526" i="3" s="1"/>
  <c r="AF1527" i="3"/>
  <c r="AN1527" i="3" s="1"/>
  <c r="AF1528" i="3"/>
  <c r="AN1528" i="3" s="1"/>
  <c r="AF1529" i="3"/>
  <c r="AN1529" i="3" s="1"/>
  <c r="AF1530" i="3"/>
  <c r="AN1530" i="3" s="1"/>
  <c r="AF1531" i="3"/>
  <c r="AN1531" i="3" s="1"/>
  <c r="AF1532" i="3"/>
  <c r="AN1532" i="3" s="1"/>
  <c r="AF1533" i="3"/>
  <c r="AN1533" i="3" s="1"/>
  <c r="AF1534" i="3"/>
  <c r="AN1534" i="3" s="1"/>
  <c r="AF1535" i="3"/>
  <c r="AN1535" i="3" s="1"/>
  <c r="AF1536" i="3"/>
  <c r="AN1536" i="3" s="1"/>
  <c r="AF1537" i="3"/>
  <c r="AN1537" i="3" s="1"/>
  <c r="AF1538" i="3"/>
  <c r="AN1538" i="3" s="1"/>
  <c r="AF1539" i="3"/>
  <c r="AN1539" i="3" s="1"/>
  <c r="AF1540" i="3"/>
  <c r="AN1540" i="3" s="1"/>
  <c r="AF1541" i="3"/>
  <c r="AN1541" i="3" s="1"/>
  <c r="AF1542" i="3"/>
  <c r="AN1542" i="3" s="1"/>
  <c r="AF1543" i="3"/>
  <c r="AN1543" i="3" s="1"/>
  <c r="AF1544" i="3"/>
  <c r="AN1544" i="3" s="1"/>
  <c r="AF1545" i="3"/>
  <c r="AN1545" i="3" s="1"/>
  <c r="AF1546" i="3"/>
  <c r="AN1546" i="3" s="1"/>
  <c r="AF1547" i="3"/>
  <c r="AN1547" i="3" s="1"/>
  <c r="AF1548" i="3"/>
  <c r="AN1548" i="3" s="1"/>
  <c r="AF1549" i="3"/>
  <c r="AN1549" i="3" s="1"/>
  <c r="AF1550" i="3"/>
  <c r="AN1550" i="3" s="1"/>
  <c r="AF1551" i="3"/>
  <c r="AN1551" i="3" s="1"/>
  <c r="AF1552" i="3"/>
  <c r="AN1552" i="3" s="1"/>
  <c r="AF1553" i="3"/>
  <c r="AN1553" i="3" s="1"/>
  <c r="AF1554" i="3"/>
  <c r="AN1554" i="3" s="1"/>
  <c r="AF1555" i="3"/>
  <c r="AN1555" i="3" s="1"/>
  <c r="AF1556" i="3"/>
  <c r="AN1556" i="3" s="1"/>
  <c r="AF1557" i="3"/>
  <c r="AN1557" i="3" s="1"/>
  <c r="AF1558" i="3"/>
  <c r="AN1558" i="3" s="1"/>
  <c r="AF1559" i="3"/>
  <c r="AN1559" i="3" s="1"/>
  <c r="AF1560" i="3"/>
  <c r="AN1560" i="3" s="1"/>
  <c r="AF1561" i="3"/>
  <c r="AN1561" i="3" s="1"/>
  <c r="AF1562" i="3"/>
  <c r="AN1562" i="3" s="1"/>
  <c r="AF1563" i="3"/>
  <c r="AN1563" i="3" s="1"/>
  <c r="AF1564" i="3"/>
  <c r="AN1564" i="3" s="1"/>
  <c r="AF1565" i="3"/>
  <c r="AN1565" i="3" s="1"/>
  <c r="AF1566" i="3"/>
  <c r="AN1566" i="3" s="1"/>
  <c r="AF1567" i="3"/>
  <c r="AN1567" i="3" s="1"/>
  <c r="AF1568" i="3"/>
  <c r="AN1568" i="3" s="1"/>
  <c r="AF1569" i="3"/>
  <c r="AN1569" i="3" s="1"/>
  <c r="AF1570" i="3"/>
  <c r="AN1570" i="3" s="1"/>
  <c r="AF1571" i="3"/>
  <c r="AN1571" i="3" s="1"/>
  <c r="AF1572" i="3"/>
  <c r="AN1572" i="3" s="1"/>
  <c r="AF1573" i="3"/>
  <c r="AN1573" i="3" s="1"/>
  <c r="AF1574" i="3"/>
  <c r="AN1574" i="3" s="1"/>
  <c r="AF1575" i="3"/>
  <c r="AN1575" i="3" s="1"/>
  <c r="AF1576" i="3"/>
  <c r="AN1576" i="3" s="1"/>
  <c r="AF1577" i="3"/>
  <c r="AN1577" i="3" s="1"/>
  <c r="AF1578" i="3"/>
  <c r="AN1578" i="3" s="1"/>
  <c r="AF1579" i="3"/>
  <c r="AN1579" i="3" s="1"/>
  <c r="AF1580" i="3"/>
  <c r="AN1580" i="3" s="1"/>
  <c r="AF1581" i="3"/>
  <c r="AN1581" i="3" s="1"/>
  <c r="AF1582" i="3"/>
  <c r="AN1582" i="3" s="1"/>
  <c r="AF1583" i="3"/>
  <c r="AN1583" i="3" s="1"/>
  <c r="AF1584" i="3"/>
  <c r="AN1584" i="3" s="1"/>
  <c r="AF1585" i="3"/>
  <c r="AN1585" i="3" s="1"/>
  <c r="AF1586" i="3"/>
  <c r="AN1586" i="3" s="1"/>
  <c r="AF1587" i="3"/>
  <c r="AN1587" i="3" s="1"/>
  <c r="AF1588" i="3"/>
  <c r="AN1588" i="3" s="1"/>
  <c r="AF1589" i="3"/>
  <c r="AN1589" i="3" s="1"/>
  <c r="AF1590" i="3"/>
  <c r="AN1590" i="3" s="1"/>
  <c r="AF1591" i="3"/>
  <c r="AN1591" i="3" s="1"/>
  <c r="AF1592" i="3"/>
  <c r="AN1592" i="3" s="1"/>
  <c r="AF1593" i="3"/>
  <c r="AN1593" i="3" s="1"/>
  <c r="AF1594" i="3"/>
  <c r="AN1594" i="3" s="1"/>
  <c r="AF1595" i="3"/>
  <c r="AN1595" i="3" s="1"/>
  <c r="AF1596" i="3"/>
  <c r="AN1596" i="3" s="1"/>
  <c r="AF1597" i="3"/>
  <c r="AN1597" i="3" s="1"/>
  <c r="AF1598" i="3"/>
  <c r="AN1598" i="3" s="1"/>
  <c r="AF1599" i="3"/>
  <c r="AN1599" i="3" s="1"/>
  <c r="AF1600" i="3"/>
  <c r="AN1600" i="3" s="1"/>
  <c r="AF1601" i="3"/>
  <c r="AN1601" i="3" s="1"/>
  <c r="AF1602" i="3"/>
  <c r="AN1602" i="3" s="1"/>
  <c r="AF1603" i="3"/>
  <c r="AN1603" i="3" s="1"/>
  <c r="AF1604" i="3"/>
  <c r="AN1604" i="3" s="1"/>
  <c r="AF1605" i="3"/>
  <c r="AN1605" i="3" s="1"/>
  <c r="AF1606" i="3"/>
  <c r="AN1606" i="3" s="1"/>
  <c r="AF1607" i="3"/>
  <c r="AN1607" i="3" s="1"/>
  <c r="AF1608" i="3"/>
  <c r="AN1608" i="3" s="1"/>
  <c r="AF1609" i="3"/>
  <c r="AN1609" i="3" s="1"/>
  <c r="AF1610" i="3"/>
  <c r="AN1610" i="3" s="1"/>
  <c r="AF1611" i="3"/>
  <c r="AN1611" i="3" s="1"/>
  <c r="AF1612" i="3"/>
  <c r="AN1612" i="3" s="1"/>
  <c r="AF1613" i="3"/>
  <c r="AN1613" i="3" s="1"/>
  <c r="AF1614" i="3"/>
  <c r="AN1614" i="3" s="1"/>
  <c r="AF1615" i="3"/>
  <c r="AN1615" i="3" s="1"/>
  <c r="AF1616" i="3"/>
  <c r="AN1616" i="3" s="1"/>
  <c r="AF1617" i="3"/>
  <c r="AN1617" i="3" s="1"/>
  <c r="AF1618" i="3"/>
  <c r="AN1618" i="3" s="1"/>
  <c r="AF1619" i="3"/>
  <c r="AN1619" i="3" s="1"/>
  <c r="AF1620" i="3"/>
  <c r="AN1620" i="3" s="1"/>
  <c r="AF1621" i="3"/>
  <c r="AN1621" i="3" s="1"/>
  <c r="AF1622" i="3"/>
  <c r="AN1622" i="3" s="1"/>
  <c r="AF1623" i="3"/>
  <c r="AN1623" i="3" s="1"/>
  <c r="AF1624" i="3"/>
  <c r="AN1624" i="3" s="1"/>
  <c r="AF1625" i="3"/>
  <c r="AN1625" i="3" s="1"/>
  <c r="AF1626" i="3"/>
  <c r="AN1626" i="3" s="1"/>
  <c r="AF1627" i="3"/>
  <c r="AN1627" i="3" s="1"/>
  <c r="AF1628" i="3"/>
  <c r="AN1628" i="3" s="1"/>
  <c r="AF1629" i="3"/>
  <c r="AN1629" i="3" s="1"/>
  <c r="AF1630" i="3"/>
  <c r="AN1630" i="3" s="1"/>
  <c r="AF1631" i="3"/>
  <c r="AN1631" i="3" s="1"/>
  <c r="AF1632" i="3"/>
  <c r="AN1632" i="3" s="1"/>
  <c r="AF1633" i="3"/>
  <c r="AN1633" i="3" s="1"/>
  <c r="AF1634" i="3"/>
  <c r="AN1634" i="3" s="1"/>
  <c r="AF1635" i="3"/>
  <c r="AN1635" i="3" s="1"/>
  <c r="AF1636" i="3"/>
  <c r="AN1636" i="3" s="1"/>
  <c r="AF1637" i="3"/>
  <c r="AN1637" i="3" s="1"/>
  <c r="AF1638" i="3"/>
  <c r="AN1638" i="3" s="1"/>
  <c r="AF1639" i="3"/>
  <c r="AN1639" i="3" s="1"/>
  <c r="AF1640" i="3"/>
  <c r="AN1640" i="3" s="1"/>
  <c r="AF1641" i="3"/>
  <c r="AN1641" i="3" s="1"/>
  <c r="AF1642" i="3"/>
  <c r="AN1642" i="3" s="1"/>
  <c r="AF1643" i="3"/>
  <c r="AN1643" i="3" s="1"/>
  <c r="AF1644" i="3"/>
  <c r="AN1644" i="3" s="1"/>
  <c r="AF1645" i="3"/>
  <c r="AN1645" i="3" s="1"/>
  <c r="AF1646" i="3"/>
  <c r="AN1646" i="3" s="1"/>
  <c r="AF1647" i="3"/>
  <c r="AN1647" i="3" s="1"/>
  <c r="AF1648" i="3"/>
  <c r="AN1648" i="3" s="1"/>
  <c r="AF1649" i="3"/>
  <c r="AN1649" i="3" s="1"/>
  <c r="AF1650" i="3"/>
  <c r="AN1650" i="3" s="1"/>
  <c r="AF1651" i="3"/>
  <c r="AN1651" i="3" s="1"/>
  <c r="AF1652" i="3"/>
  <c r="AN1652" i="3" s="1"/>
  <c r="AF1653" i="3"/>
  <c r="AN1653" i="3" s="1"/>
  <c r="AF1654" i="3"/>
  <c r="AN1654" i="3" s="1"/>
  <c r="AF1655" i="3"/>
  <c r="AN1655" i="3" s="1"/>
  <c r="AF1656" i="3"/>
  <c r="AN1656" i="3" s="1"/>
  <c r="AF1657" i="3"/>
  <c r="AN1657" i="3" s="1"/>
  <c r="AF1658" i="3"/>
  <c r="AN1658" i="3" s="1"/>
  <c r="AF1659" i="3"/>
  <c r="AN1659" i="3" s="1"/>
  <c r="AF1660" i="3"/>
  <c r="AN1660" i="3" s="1"/>
  <c r="AF1661" i="3"/>
  <c r="AN1661" i="3" s="1"/>
  <c r="AF1662" i="3"/>
  <c r="AN1662" i="3" s="1"/>
  <c r="AF1663" i="3"/>
  <c r="AN1663" i="3" s="1"/>
  <c r="AF1664" i="3"/>
  <c r="AN1664" i="3" s="1"/>
  <c r="AF1665" i="3"/>
  <c r="AN1665" i="3" s="1"/>
  <c r="AF1666" i="3"/>
  <c r="AN1666" i="3" s="1"/>
  <c r="AF1667" i="3"/>
  <c r="AN1667" i="3" s="1"/>
  <c r="AF1668" i="3"/>
  <c r="AN1668" i="3" s="1"/>
  <c r="AF1669" i="3"/>
  <c r="AN1669" i="3" s="1"/>
  <c r="AF1670" i="3"/>
  <c r="AN1670" i="3" s="1"/>
  <c r="AF1671" i="3"/>
  <c r="AN1671" i="3" s="1"/>
  <c r="AF1672" i="3"/>
  <c r="AN1672" i="3" s="1"/>
  <c r="AF1673" i="3"/>
  <c r="AN1673" i="3" s="1"/>
  <c r="AF1674" i="3"/>
  <c r="AN1674" i="3" s="1"/>
  <c r="AF1675" i="3"/>
  <c r="AN1675" i="3" s="1"/>
  <c r="AF1676" i="3"/>
  <c r="AN1676" i="3" s="1"/>
  <c r="AF1677" i="3"/>
  <c r="AN1677" i="3" s="1"/>
  <c r="AF1678" i="3"/>
  <c r="AN1678" i="3" s="1"/>
  <c r="AF1679" i="3"/>
  <c r="AN1679" i="3" s="1"/>
  <c r="AF1680" i="3"/>
  <c r="AN1680" i="3" s="1"/>
  <c r="AF1681" i="3"/>
  <c r="AN1681" i="3" s="1"/>
  <c r="AF1682" i="3"/>
  <c r="AN1682" i="3" s="1"/>
  <c r="AF1683" i="3"/>
  <c r="AN1683" i="3" s="1"/>
  <c r="AF1684" i="3"/>
  <c r="AN1684" i="3" s="1"/>
  <c r="AF1685" i="3"/>
  <c r="AN1685" i="3" s="1"/>
  <c r="AF1686" i="3"/>
  <c r="AN1686" i="3" s="1"/>
  <c r="AF1687" i="3"/>
  <c r="AN1687" i="3" s="1"/>
  <c r="AF1688" i="3"/>
  <c r="AN1688" i="3" s="1"/>
  <c r="AF1689" i="3"/>
  <c r="AN1689" i="3" s="1"/>
  <c r="AF1690" i="3"/>
  <c r="AN1690" i="3" s="1"/>
  <c r="AF1691" i="3"/>
  <c r="AN1691" i="3" s="1"/>
  <c r="AF1692" i="3"/>
  <c r="AN1692" i="3" s="1"/>
  <c r="AF1693" i="3"/>
  <c r="AN1693" i="3" s="1"/>
  <c r="AF1694" i="3"/>
  <c r="AN1694" i="3" s="1"/>
  <c r="AF1695" i="3"/>
  <c r="AN1695" i="3" s="1"/>
  <c r="AF1696" i="3"/>
  <c r="AN1696" i="3" s="1"/>
  <c r="AF1697" i="3"/>
  <c r="AN1697" i="3" s="1"/>
  <c r="AF1698" i="3"/>
  <c r="AN1698" i="3" s="1"/>
  <c r="AF1699" i="3"/>
  <c r="AN1699" i="3" s="1"/>
  <c r="AF1700" i="3"/>
  <c r="AN1700" i="3" s="1"/>
  <c r="AF1701" i="3"/>
  <c r="AN1701" i="3" s="1"/>
  <c r="AF1702" i="3"/>
  <c r="AN1702" i="3" s="1"/>
  <c r="AF1703" i="3"/>
  <c r="AN1703" i="3" s="1"/>
  <c r="AF1704" i="3"/>
  <c r="AN1704" i="3" s="1"/>
  <c r="AF1705" i="3"/>
  <c r="AN1705" i="3" s="1"/>
  <c r="AF1706" i="3"/>
  <c r="AN1706" i="3" s="1"/>
  <c r="AF1707" i="3"/>
  <c r="AN1707" i="3" s="1"/>
  <c r="AF1708" i="3"/>
  <c r="AN1708" i="3" s="1"/>
  <c r="AF1709" i="3"/>
  <c r="AN1709" i="3" s="1"/>
  <c r="AF1710" i="3"/>
  <c r="AN1710" i="3" s="1"/>
  <c r="AF1711" i="3"/>
  <c r="AN1711" i="3" s="1"/>
  <c r="AF1712" i="3"/>
  <c r="AN1712" i="3" s="1"/>
  <c r="AF1713" i="3"/>
  <c r="AN1713" i="3" s="1"/>
  <c r="AF1714" i="3"/>
  <c r="AN1714" i="3" s="1"/>
  <c r="AF1715" i="3"/>
  <c r="AN1715" i="3" s="1"/>
  <c r="AF1716" i="3"/>
  <c r="AN1716" i="3" s="1"/>
  <c r="AF1717" i="3"/>
  <c r="AN1717" i="3" s="1"/>
  <c r="AF1718" i="3"/>
  <c r="AN1718" i="3" s="1"/>
  <c r="AF1719" i="3"/>
  <c r="AN1719" i="3" s="1"/>
  <c r="AF1720" i="3"/>
  <c r="AN1720" i="3" s="1"/>
  <c r="AF1721" i="3"/>
  <c r="AN1721" i="3" s="1"/>
  <c r="AF1722" i="3"/>
  <c r="AN1722" i="3" s="1"/>
  <c r="AF1723" i="3"/>
  <c r="AN1723" i="3" s="1"/>
  <c r="AF1724" i="3"/>
  <c r="AN1724" i="3" s="1"/>
  <c r="AF1725" i="3"/>
  <c r="AN1725" i="3" s="1"/>
  <c r="AF1726" i="3"/>
  <c r="AN1726" i="3" s="1"/>
  <c r="AF1727" i="3"/>
  <c r="AN1727" i="3" s="1"/>
  <c r="AF1728" i="3"/>
  <c r="AN1728" i="3" s="1"/>
  <c r="AF1729" i="3"/>
  <c r="AN1729" i="3" s="1"/>
  <c r="AF1730" i="3"/>
  <c r="AN1730" i="3" s="1"/>
  <c r="AF1731" i="3"/>
  <c r="AN1731" i="3" s="1"/>
  <c r="AF1732" i="3"/>
  <c r="AN1732" i="3" s="1"/>
  <c r="AF1733" i="3"/>
  <c r="AN1733" i="3" s="1"/>
  <c r="AF1734" i="3"/>
  <c r="AN1734" i="3" s="1"/>
  <c r="AF1735" i="3"/>
  <c r="AN1735" i="3" s="1"/>
  <c r="AF1736" i="3"/>
  <c r="AN1736" i="3" s="1"/>
  <c r="AF1737" i="3"/>
  <c r="AN1737" i="3" s="1"/>
  <c r="AF1738" i="3"/>
  <c r="AN1738" i="3" s="1"/>
  <c r="AF1739" i="3"/>
  <c r="AN1739" i="3" s="1"/>
  <c r="AF1740" i="3"/>
  <c r="AN1740" i="3" s="1"/>
  <c r="AF1741" i="3"/>
  <c r="AN1741" i="3" s="1"/>
  <c r="AF1742" i="3"/>
  <c r="AN1742" i="3" s="1"/>
  <c r="AF1743" i="3"/>
  <c r="AN1743" i="3" s="1"/>
  <c r="AF1744" i="3"/>
  <c r="AN1744" i="3" s="1"/>
  <c r="AF1745" i="3"/>
  <c r="AN1745" i="3" s="1"/>
  <c r="AF1746" i="3"/>
  <c r="AN1746" i="3" s="1"/>
  <c r="AF1747" i="3"/>
  <c r="AN1747" i="3" s="1"/>
  <c r="AF1748" i="3"/>
  <c r="AN1748" i="3" s="1"/>
  <c r="AF1749" i="3"/>
  <c r="AN1749" i="3" s="1"/>
  <c r="AF1750" i="3"/>
  <c r="AN1750" i="3" s="1"/>
  <c r="AF1751" i="3"/>
  <c r="AN1751" i="3" s="1"/>
  <c r="AF1752" i="3"/>
  <c r="AN1752" i="3" s="1"/>
  <c r="AF1753" i="3"/>
  <c r="AN1753" i="3" s="1"/>
  <c r="AF1754" i="3"/>
  <c r="AN1754" i="3" s="1"/>
  <c r="AF1755" i="3"/>
  <c r="AN1755" i="3" s="1"/>
  <c r="AF1756" i="3"/>
  <c r="AN1756" i="3" s="1"/>
  <c r="AF1757" i="3"/>
  <c r="AN1757" i="3" s="1"/>
  <c r="AF1758" i="3"/>
  <c r="AN1758" i="3" s="1"/>
  <c r="AF1759" i="3"/>
  <c r="AN1759" i="3" s="1"/>
  <c r="AF1760" i="3"/>
  <c r="AN1760" i="3" s="1"/>
  <c r="AF1761" i="3"/>
  <c r="AN1761" i="3" s="1"/>
  <c r="AF1762" i="3"/>
  <c r="AN1762" i="3" s="1"/>
  <c r="AF1763" i="3"/>
  <c r="AN1763" i="3" s="1"/>
  <c r="AF1764" i="3"/>
  <c r="AN1764" i="3" s="1"/>
  <c r="AF1765" i="3"/>
  <c r="AN1765" i="3" s="1"/>
  <c r="AF1766" i="3"/>
  <c r="AN1766" i="3" s="1"/>
  <c r="AF1767" i="3"/>
  <c r="AN1767" i="3" s="1"/>
  <c r="AF1768" i="3"/>
  <c r="AN1768" i="3" s="1"/>
  <c r="AF1769" i="3"/>
  <c r="AN1769" i="3" s="1"/>
  <c r="AF1770" i="3"/>
  <c r="AN1770" i="3" s="1"/>
  <c r="AF1771" i="3"/>
  <c r="AN1771" i="3" s="1"/>
  <c r="AF1772" i="3"/>
  <c r="AN1772" i="3" s="1"/>
  <c r="AF1773" i="3"/>
  <c r="AN1773" i="3" s="1"/>
  <c r="AF1774" i="3"/>
  <c r="AN1774" i="3" s="1"/>
  <c r="AF1775" i="3"/>
  <c r="AN1775" i="3" s="1"/>
  <c r="AF1776" i="3"/>
  <c r="AN1776" i="3" s="1"/>
  <c r="AF1777" i="3"/>
  <c r="AN1777" i="3" s="1"/>
  <c r="AF1778" i="3"/>
  <c r="AN1778" i="3" s="1"/>
  <c r="AF1779" i="3"/>
  <c r="AN1779" i="3" s="1"/>
  <c r="AF1780" i="3"/>
  <c r="AN1780" i="3" s="1"/>
  <c r="AF1781" i="3"/>
  <c r="AN1781" i="3" s="1"/>
  <c r="AF1782" i="3"/>
  <c r="AN1782" i="3" s="1"/>
  <c r="AF1783" i="3"/>
  <c r="AN1783" i="3" s="1"/>
  <c r="AF1784" i="3"/>
  <c r="AN1784" i="3" s="1"/>
  <c r="AF1785" i="3"/>
  <c r="AN1785" i="3" s="1"/>
  <c r="AF1786" i="3"/>
  <c r="AN1786" i="3" s="1"/>
  <c r="AF1787" i="3"/>
  <c r="AN1787" i="3" s="1"/>
  <c r="AF1788" i="3"/>
  <c r="AN1788" i="3" s="1"/>
  <c r="AF1789" i="3"/>
  <c r="AN1789" i="3" s="1"/>
  <c r="AF1790" i="3"/>
  <c r="AN1790" i="3" s="1"/>
  <c r="AF1791" i="3"/>
  <c r="AN1791" i="3" s="1"/>
  <c r="AF1792" i="3"/>
  <c r="AN1792" i="3" s="1"/>
  <c r="AF1793" i="3"/>
  <c r="AN1793" i="3" s="1"/>
  <c r="AF1794" i="3"/>
  <c r="AN1794" i="3" s="1"/>
  <c r="AF1795" i="3"/>
  <c r="AN1795" i="3" s="1"/>
  <c r="AF1796" i="3"/>
  <c r="AN1796" i="3" s="1"/>
  <c r="AF1797" i="3"/>
  <c r="AN1797" i="3" s="1"/>
  <c r="AF1798" i="3"/>
  <c r="AN1798" i="3" s="1"/>
  <c r="AF1799" i="3"/>
  <c r="AN1799" i="3" s="1"/>
  <c r="AF1800" i="3"/>
  <c r="AN1800" i="3" s="1"/>
  <c r="AF1801" i="3"/>
  <c r="AN1801" i="3" s="1"/>
  <c r="AF1802" i="3"/>
  <c r="AN1802" i="3" s="1"/>
  <c r="AF1803" i="3"/>
  <c r="AN1803" i="3" s="1"/>
  <c r="AF1804" i="3"/>
  <c r="AN1804" i="3" s="1"/>
  <c r="AF1805" i="3"/>
  <c r="AN1805" i="3" s="1"/>
  <c r="AF1806" i="3"/>
  <c r="AN1806" i="3" s="1"/>
  <c r="AF1807" i="3"/>
  <c r="AN1807" i="3" s="1"/>
  <c r="AF1808" i="3"/>
  <c r="AN1808" i="3" s="1"/>
  <c r="AF1809" i="3"/>
  <c r="AN1809" i="3" s="1"/>
  <c r="AF1810" i="3"/>
  <c r="AN1810" i="3" s="1"/>
  <c r="AF1811" i="3"/>
  <c r="AN1811" i="3" s="1"/>
  <c r="AF1812" i="3"/>
  <c r="AN1812" i="3" s="1"/>
  <c r="AF1813" i="3"/>
  <c r="AN1813" i="3" s="1"/>
  <c r="AF1814" i="3"/>
  <c r="AN1814" i="3" s="1"/>
  <c r="AF1815" i="3"/>
  <c r="AN1815" i="3" s="1"/>
  <c r="AF1816" i="3"/>
  <c r="AN1816" i="3" s="1"/>
  <c r="AF1817" i="3"/>
  <c r="AN1817" i="3" s="1"/>
  <c r="AF1818" i="3"/>
  <c r="AN1818" i="3" s="1"/>
  <c r="AF1819" i="3"/>
  <c r="AN1819" i="3" s="1"/>
  <c r="AF1820" i="3"/>
  <c r="AN1820" i="3" s="1"/>
  <c r="AF1821" i="3"/>
  <c r="AN1821" i="3" s="1"/>
  <c r="AF1822" i="3"/>
  <c r="AN1822" i="3" s="1"/>
  <c r="AF1823" i="3"/>
  <c r="AN1823" i="3" s="1"/>
  <c r="AF1824" i="3"/>
  <c r="AN1824" i="3" s="1"/>
  <c r="AF1825" i="3"/>
  <c r="AN1825" i="3" s="1"/>
  <c r="AF1826" i="3"/>
  <c r="AN1826" i="3" s="1"/>
  <c r="AF1827" i="3"/>
  <c r="AN1827" i="3" s="1"/>
  <c r="AF1828" i="3"/>
  <c r="AN1828" i="3" s="1"/>
  <c r="AF1829" i="3"/>
  <c r="AN1829" i="3" s="1"/>
  <c r="AF1830" i="3"/>
  <c r="AN1830" i="3" s="1"/>
  <c r="AF1831" i="3"/>
  <c r="AN1831" i="3" s="1"/>
  <c r="AF1832" i="3"/>
  <c r="AN1832" i="3" s="1"/>
  <c r="AF1833" i="3"/>
  <c r="AN1833" i="3" s="1"/>
  <c r="AF1834" i="3"/>
  <c r="AN1834" i="3" s="1"/>
  <c r="AF1835" i="3"/>
  <c r="AN1835" i="3" s="1"/>
  <c r="AF1836" i="3"/>
  <c r="AN1836" i="3" s="1"/>
  <c r="AF1837" i="3"/>
  <c r="AN1837" i="3" s="1"/>
  <c r="AF1838" i="3"/>
  <c r="AN1838" i="3" s="1"/>
  <c r="AF1839" i="3"/>
  <c r="AN1839" i="3" s="1"/>
  <c r="AF1840" i="3"/>
  <c r="AN1840" i="3" s="1"/>
  <c r="AF1841" i="3"/>
  <c r="AN1841" i="3" s="1"/>
  <c r="AF1842" i="3"/>
  <c r="AN1842" i="3" s="1"/>
  <c r="AF1843" i="3"/>
  <c r="AN1843" i="3" s="1"/>
  <c r="AF1844" i="3"/>
  <c r="AN1844" i="3" s="1"/>
  <c r="AF1845" i="3"/>
  <c r="AN1845" i="3" s="1"/>
  <c r="AF1846" i="3"/>
  <c r="AN1846" i="3" s="1"/>
  <c r="AF1847" i="3"/>
  <c r="AN1847" i="3" s="1"/>
  <c r="AF1848" i="3"/>
  <c r="AN1848" i="3" s="1"/>
  <c r="AF1849" i="3"/>
  <c r="AN1849" i="3" s="1"/>
  <c r="AF1850" i="3"/>
  <c r="AN1850" i="3" s="1"/>
  <c r="AF1851" i="3"/>
  <c r="AN1851" i="3" s="1"/>
  <c r="AF1852" i="3"/>
  <c r="AN1852" i="3" s="1"/>
  <c r="AF1853" i="3"/>
  <c r="AN1853" i="3" s="1"/>
  <c r="AF1854" i="3"/>
  <c r="AN1854" i="3" s="1"/>
  <c r="AF1855" i="3"/>
  <c r="AN1855" i="3" s="1"/>
  <c r="AF1856" i="3"/>
  <c r="AN1856" i="3" s="1"/>
  <c r="AF1857" i="3"/>
  <c r="AN1857" i="3" s="1"/>
  <c r="AF1858" i="3"/>
  <c r="AN1858" i="3" s="1"/>
  <c r="AF1859" i="3"/>
  <c r="AN1859" i="3" s="1"/>
  <c r="AF1860" i="3"/>
  <c r="AN1860" i="3" s="1"/>
  <c r="AF1861" i="3"/>
  <c r="AN1861" i="3" s="1"/>
  <c r="AF1862" i="3"/>
  <c r="AN1862" i="3" s="1"/>
  <c r="AF1863" i="3"/>
  <c r="AN1863" i="3" s="1"/>
  <c r="AF1864" i="3"/>
  <c r="AN1864" i="3" s="1"/>
  <c r="AF1865" i="3"/>
  <c r="AN1865" i="3" s="1"/>
  <c r="AF1866" i="3"/>
  <c r="AN1866" i="3" s="1"/>
  <c r="AF1867" i="3"/>
  <c r="AN1867" i="3" s="1"/>
  <c r="AF1868" i="3"/>
  <c r="AN1868" i="3" s="1"/>
  <c r="AF1869" i="3"/>
  <c r="AN1869" i="3" s="1"/>
  <c r="AF1870" i="3"/>
  <c r="AN1870" i="3" s="1"/>
  <c r="AF1871" i="3"/>
  <c r="AN1871" i="3" s="1"/>
  <c r="AF1872" i="3"/>
  <c r="AN1872" i="3" s="1"/>
  <c r="AF1873" i="3"/>
  <c r="AN1873" i="3" s="1"/>
  <c r="AF1874" i="3"/>
  <c r="AN1874" i="3" s="1"/>
  <c r="AF1875" i="3"/>
  <c r="AN1875" i="3" s="1"/>
  <c r="AF1876" i="3"/>
  <c r="AN1876" i="3" s="1"/>
  <c r="AF1877" i="3"/>
  <c r="AN1877" i="3" s="1"/>
  <c r="AF1878" i="3"/>
  <c r="AN1878" i="3" s="1"/>
  <c r="AF1879" i="3"/>
  <c r="AN1879" i="3" s="1"/>
  <c r="AF1880" i="3"/>
  <c r="AN1880" i="3" s="1"/>
  <c r="AF1881" i="3"/>
  <c r="AN1881" i="3" s="1"/>
  <c r="AF1882" i="3"/>
  <c r="AN1882" i="3" s="1"/>
  <c r="AF1883" i="3"/>
  <c r="AN1883" i="3" s="1"/>
  <c r="AF1884" i="3"/>
  <c r="AN1884" i="3" s="1"/>
  <c r="AF1885" i="3"/>
  <c r="AN1885" i="3" s="1"/>
  <c r="AF1886" i="3"/>
  <c r="AN1886" i="3" s="1"/>
  <c r="AF1887" i="3"/>
  <c r="AN1887" i="3" s="1"/>
  <c r="AF1888" i="3"/>
  <c r="AN1888" i="3" s="1"/>
  <c r="AF1889" i="3"/>
  <c r="AN1889" i="3" s="1"/>
  <c r="AF1890" i="3"/>
  <c r="AN1890" i="3" s="1"/>
  <c r="AF1891" i="3"/>
  <c r="AN1891" i="3" s="1"/>
  <c r="AF1892" i="3"/>
  <c r="AN1892" i="3" s="1"/>
  <c r="AF1893" i="3"/>
  <c r="AN1893" i="3" s="1"/>
  <c r="AF1894" i="3"/>
  <c r="AN1894" i="3" s="1"/>
  <c r="AF1895" i="3"/>
  <c r="AN1895" i="3" s="1"/>
  <c r="AF1896" i="3"/>
  <c r="AN1896" i="3" s="1"/>
  <c r="AF1897" i="3"/>
  <c r="AN1897" i="3" s="1"/>
  <c r="AF1898" i="3"/>
  <c r="AN1898" i="3" s="1"/>
  <c r="AF1899" i="3"/>
  <c r="AN1899" i="3" s="1"/>
  <c r="AF1900" i="3"/>
  <c r="AN1900" i="3" s="1"/>
  <c r="AF1901" i="3"/>
  <c r="AN1901" i="3" s="1"/>
  <c r="AF1902" i="3"/>
  <c r="AN1902" i="3" s="1"/>
  <c r="AF1903" i="3"/>
  <c r="AN1903" i="3" s="1"/>
  <c r="AF1904" i="3"/>
  <c r="AN1904" i="3" s="1"/>
  <c r="AF1905" i="3"/>
  <c r="AN1905" i="3" s="1"/>
  <c r="AF1906" i="3"/>
  <c r="AN1906" i="3" s="1"/>
  <c r="AF1907" i="3"/>
  <c r="AN1907" i="3" s="1"/>
  <c r="AF1908" i="3"/>
  <c r="AN1908" i="3" s="1"/>
  <c r="AF1909" i="3"/>
  <c r="AN1909" i="3" s="1"/>
  <c r="AF1910" i="3"/>
  <c r="AN1910" i="3" s="1"/>
  <c r="AF1911" i="3"/>
  <c r="AN1911" i="3" s="1"/>
  <c r="AF1912" i="3"/>
  <c r="AN1912" i="3" s="1"/>
  <c r="AF1913" i="3"/>
  <c r="AN1913" i="3" s="1"/>
  <c r="AF1914" i="3"/>
  <c r="AN1914" i="3" s="1"/>
  <c r="AF1915" i="3"/>
  <c r="AN1915" i="3" s="1"/>
  <c r="AF1916" i="3"/>
  <c r="AN1916" i="3" s="1"/>
  <c r="AF1917" i="3"/>
  <c r="AN1917" i="3" s="1"/>
  <c r="AF1918" i="3"/>
  <c r="AN1918" i="3" s="1"/>
  <c r="AF1919" i="3"/>
  <c r="AN1919" i="3" s="1"/>
  <c r="AF1920" i="3"/>
  <c r="AN1920" i="3" s="1"/>
  <c r="AF1921" i="3"/>
  <c r="AN1921" i="3" s="1"/>
  <c r="AF1922" i="3"/>
  <c r="AN1922" i="3" s="1"/>
  <c r="AF1923" i="3"/>
  <c r="AN1923" i="3" s="1"/>
  <c r="AF1924" i="3"/>
  <c r="AN1924" i="3" s="1"/>
  <c r="AF1925" i="3"/>
  <c r="AN1925" i="3" s="1"/>
  <c r="AF1926" i="3"/>
  <c r="AN1926" i="3" s="1"/>
  <c r="AF1927" i="3"/>
  <c r="AN1927" i="3" s="1"/>
  <c r="AF1928" i="3"/>
  <c r="AN1928" i="3" s="1"/>
  <c r="AF1929" i="3"/>
  <c r="AN1929" i="3" s="1"/>
  <c r="AF1930" i="3"/>
  <c r="AN1930" i="3" s="1"/>
  <c r="AF1931" i="3"/>
  <c r="AN1931" i="3" s="1"/>
  <c r="AF1932" i="3"/>
  <c r="AN1932" i="3" s="1"/>
  <c r="AF1933" i="3"/>
  <c r="AN1933" i="3" s="1"/>
  <c r="AF1934" i="3"/>
  <c r="AN1934" i="3" s="1"/>
  <c r="AF1935" i="3"/>
  <c r="AN1935" i="3" s="1"/>
  <c r="AF1936" i="3"/>
  <c r="AN1936" i="3" s="1"/>
  <c r="AF1937" i="3"/>
  <c r="AN1937" i="3" s="1"/>
  <c r="AF1938" i="3"/>
  <c r="AN1938" i="3" s="1"/>
  <c r="AF1939" i="3"/>
  <c r="AN1939" i="3" s="1"/>
  <c r="AF1940" i="3"/>
  <c r="AN1940" i="3" s="1"/>
  <c r="AF1941" i="3"/>
  <c r="AN1941" i="3" s="1"/>
  <c r="AF1942" i="3"/>
  <c r="AN1942" i="3" s="1"/>
  <c r="AF1943" i="3"/>
  <c r="AN1943" i="3" s="1"/>
  <c r="AF1944" i="3"/>
  <c r="AN1944" i="3" s="1"/>
  <c r="AF1945" i="3"/>
  <c r="AN1945" i="3" s="1"/>
  <c r="AF1946" i="3"/>
  <c r="AN1946" i="3" s="1"/>
  <c r="AF1947" i="3"/>
  <c r="AN1947" i="3" s="1"/>
  <c r="AF1948" i="3"/>
  <c r="AN1948" i="3" s="1"/>
  <c r="AF1949" i="3"/>
  <c r="AN1949" i="3" s="1"/>
  <c r="AF1950" i="3"/>
  <c r="AN1950" i="3" s="1"/>
  <c r="AF1951" i="3"/>
  <c r="AN1951" i="3" s="1"/>
  <c r="AF1952" i="3"/>
  <c r="AN1952" i="3" s="1"/>
  <c r="AF1953" i="3"/>
  <c r="AN1953" i="3" s="1"/>
  <c r="AF1954" i="3"/>
  <c r="AN1954" i="3" s="1"/>
  <c r="AF1955" i="3"/>
  <c r="AN1955" i="3" s="1"/>
  <c r="AF1956" i="3"/>
  <c r="AN1956" i="3" s="1"/>
  <c r="AF1957" i="3"/>
  <c r="AN1957" i="3" s="1"/>
  <c r="AF1958" i="3"/>
  <c r="AN1958" i="3" s="1"/>
  <c r="AF1959" i="3"/>
  <c r="AN1959" i="3" s="1"/>
  <c r="AF1960" i="3"/>
  <c r="AN1960" i="3" s="1"/>
  <c r="AF1961" i="3"/>
  <c r="AN1961" i="3" s="1"/>
  <c r="AF1962" i="3"/>
  <c r="AN1962" i="3" s="1"/>
  <c r="AF1963" i="3"/>
  <c r="AN1963" i="3" s="1"/>
  <c r="AF1964" i="3"/>
  <c r="AN1964" i="3" s="1"/>
  <c r="AF1965" i="3"/>
  <c r="AN1965" i="3" s="1"/>
  <c r="AF1966" i="3"/>
  <c r="AN1966" i="3" s="1"/>
  <c r="AF1967" i="3"/>
  <c r="AN1967" i="3" s="1"/>
  <c r="AF1968" i="3"/>
  <c r="AN1968" i="3" s="1"/>
  <c r="AF1969" i="3"/>
  <c r="AN1969" i="3" s="1"/>
  <c r="AF1970" i="3"/>
  <c r="AN1970" i="3" s="1"/>
  <c r="AF1971" i="3"/>
  <c r="AN1971" i="3" s="1"/>
  <c r="AF1972" i="3"/>
  <c r="AN1972" i="3" s="1"/>
  <c r="AF1973" i="3"/>
  <c r="AN1973" i="3" s="1"/>
  <c r="AF1974" i="3"/>
  <c r="AN1974" i="3" s="1"/>
  <c r="AF1975" i="3"/>
  <c r="AN1975" i="3" s="1"/>
  <c r="AF1976" i="3"/>
  <c r="AN1976" i="3" s="1"/>
  <c r="AF1977" i="3"/>
  <c r="AN1977" i="3" s="1"/>
  <c r="AF1978" i="3"/>
  <c r="AN1978" i="3" s="1"/>
  <c r="AF1979" i="3"/>
  <c r="AN1979" i="3" s="1"/>
  <c r="AF1980" i="3"/>
  <c r="AN1980" i="3" s="1"/>
  <c r="AF1981" i="3"/>
  <c r="AN1981" i="3" s="1"/>
  <c r="AF1982" i="3"/>
  <c r="AN1982" i="3" s="1"/>
  <c r="AF1983" i="3"/>
  <c r="AN1983" i="3" s="1"/>
  <c r="AF1984" i="3"/>
  <c r="AN1984" i="3" s="1"/>
  <c r="AF1985" i="3"/>
  <c r="AN1985" i="3" s="1"/>
  <c r="AF1986" i="3"/>
  <c r="AN1986" i="3" s="1"/>
  <c r="AF1987" i="3"/>
  <c r="AN1987" i="3" s="1"/>
  <c r="AF1988" i="3"/>
  <c r="AN1988" i="3" s="1"/>
  <c r="AF1989" i="3"/>
  <c r="AN1989" i="3" s="1"/>
  <c r="AF1990" i="3"/>
  <c r="AN1990" i="3" s="1"/>
  <c r="AF1991" i="3"/>
  <c r="AN1991" i="3" s="1"/>
  <c r="AF1992" i="3"/>
  <c r="AN1992" i="3" s="1"/>
  <c r="AF1993" i="3"/>
  <c r="AN1993" i="3" s="1"/>
  <c r="AF1994" i="3"/>
  <c r="AN1994" i="3" s="1"/>
  <c r="AF1995" i="3"/>
  <c r="AN1995" i="3" s="1"/>
  <c r="AF1996" i="3"/>
  <c r="AN1996" i="3" s="1"/>
  <c r="AF1997" i="3"/>
  <c r="AN1997" i="3" s="1"/>
  <c r="AF1998" i="3"/>
  <c r="AN1998" i="3" s="1"/>
  <c r="AF1999" i="3"/>
  <c r="AN1999" i="3" s="1"/>
  <c r="AF2000" i="3"/>
  <c r="AN2000" i="3" s="1"/>
  <c r="AF2001" i="3"/>
  <c r="AN2001" i="3" s="1"/>
  <c r="AF2002" i="3"/>
  <c r="AN2002" i="3" s="1"/>
  <c r="AF2003" i="3"/>
  <c r="AN2003" i="3" s="1"/>
  <c r="AF2004" i="3"/>
  <c r="AN2004" i="3" s="1"/>
  <c r="AF2005" i="3"/>
  <c r="AN2005" i="3" s="1"/>
  <c r="AF2006" i="3"/>
  <c r="AN2006" i="3" s="1"/>
  <c r="AF2007" i="3"/>
  <c r="AN2007" i="3" s="1"/>
  <c r="AF2008" i="3"/>
  <c r="AN2008" i="3" s="1"/>
  <c r="AF2009" i="3"/>
  <c r="AN2009" i="3" s="1"/>
  <c r="AF2010" i="3"/>
  <c r="AN2010" i="3" s="1"/>
  <c r="AF2011" i="3"/>
  <c r="AN2011" i="3" s="1"/>
  <c r="AF2012" i="3"/>
  <c r="AN2012" i="3" s="1"/>
  <c r="AF2013" i="3"/>
  <c r="AN2013" i="3" s="1"/>
  <c r="AF2014" i="3"/>
  <c r="AN2014" i="3" s="1"/>
  <c r="AF2015" i="3"/>
  <c r="AN2015" i="3" s="1"/>
  <c r="AF2016" i="3"/>
  <c r="AN2016" i="3" s="1"/>
  <c r="AF2017" i="3"/>
  <c r="AN2017" i="3" s="1"/>
  <c r="AF2018" i="3"/>
  <c r="AN2018" i="3" s="1"/>
  <c r="AF2019" i="3"/>
  <c r="AN2019" i="3" s="1"/>
  <c r="AF2020" i="3"/>
  <c r="AN2020" i="3" s="1"/>
  <c r="AF2021" i="3"/>
  <c r="AN2021" i="3" s="1"/>
  <c r="AF2022" i="3"/>
  <c r="AN2022" i="3" s="1"/>
  <c r="AF2023" i="3"/>
  <c r="AN2023" i="3" s="1"/>
  <c r="AF2024" i="3"/>
  <c r="AN2024" i="3" s="1"/>
  <c r="AF2025" i="3"/>
  <c r="AN2025" i="3" s="1"/>
  <c r="AF2026" i="3"/>
  <c r="AN2026" i="3" s="1"/>
  <c r="AF2027" i="3"/>
  <c r="AN2027" i="3" s="1"/>
  <c r="AF2028" i="3"/>
  <c r="AN2028" i="3" s="1"/>
  <c r="AF2029" i="3"/>
  <c r="AN2029" i="3" s="1"/>
  <c r="AF2030" i="3"/>
  <c r="AN2030" i="3" s="1"/>
  <c r="AF2031" i="3"/>
  <c r="AN2031" i="3" s="1"/>
  <c r="AF2032" i="3"/>
  <c r="AN2032" i="3" s="1"/>
  <c r="AF2033" i="3"/>
  <c r="AN2033" i="3" s="1"/>
  <c r="AF2034" i="3"/>
  <c r="AN2034" i="3" s="1"/>
  <c r="AF2035" i="3"/>
  <c r="AN2035" i="3" s="1"/>
  <c r="AF2036" i="3"/>
  <c r="AN2036" i="3" s="1"/>
  <c r="AF2037" i="3"/>
  <c r="AN2037" i="3" s="1"/>
  <c r="AF2038" i="3"/>
  <c r="AN2038" i="3" s="1"/>
  <c r="AF2039" i="3"/>
  <c r="AN2039" i="3" s="1"/>
  <c r="AF2040" i="3"/>
  <c r="AN2040" i="3" s="1"/>
  <c r="AF2041" i="3"/>
  <c r="AN2041" i="3" s="1"/>
  <c r="AF2042" i="3"/>
  <c r="AN2042" i="3" s="1"/>
  <c r="AF2043" i="3"/>
  <c r="AN2043" i="3" s="1"/>
  <c r="AF2044" i="3"/>
  <c r="AN2044" i="3" s="1"/>
  <c r="AF2045" i="3"/>
  <c r="AN2045" i="3" s="1"/>
  <c r="AF2046" i="3"/>
  <c r="AN2046" i="3" s="1"/>
  <c r="AF2047" i="3"/>
  <c r="AN2047" i="3" s="1"/>
  <c r="AF2048" i="3"/>
  <c r="AN2048" i="3" s="1"/>
  <c r="AF2049" i="3"/>
  <c r="AN2049" i="3" s="1"/>
  <c r="AF2050" i="3"/>
  <c r="AN2050" i="3" s="1"/>
  <c r="AF2051" i="3"/>
  <c r="AN2051" i="3" s="1"/>
  <c r="AF2052" i="3"/>
  <c r="AN2052" i="3" s="1"/>
  <c r="AF2053" i="3"/>
  <c r="AN2053" i="3" s="1"/>
  <c r="AF2054" i="3"/>
  <c r="AN2054" i="3" s="1"/>
  <c r="AF2055" i="3"/>
  <c r="AN2055" i="3" s="1"/>
  <c r="AF2056" i="3"/>
  <c r="AN2056" i="3" s="1"/>
  <c r="AF2057" i="3"/>
  <c r="AN2057" i="3" s="1"/>
  <c r="AF2058" i="3"/>
  <c r="AN2058" i="3" s="1"/>
  <c r="AF2059" i="3"/>
  <c r="AN2059" i="3" s="1"/>
  <c r="AF2060" i="3"/>
  <c r="AN2060" i="3" s="1"/>
  <c r="AF2061" i="3"/>
  <c r="AN2061" i="3" s="1"/>
  <c r="AF2062" i="3"/>
  <c r="AN2062" i="3" s="1"/>
  <c r="AF2063" i="3"/>
  <c r="AN2063" i="3" s="1"/>
  <c r="AF2064" i="3"/>
  <c r="AN2064" i="3" s="1"/>
  <c r="AF2065" i="3"/>
  <c r="AN2065" i="3" s="1"/>
  <c r="AF2066" i="3"/>
  <c r="AN2066" i="3" s="1"/>
  <c r="AF2067" i="3"/>
  <c r="AN2067" i="3" s="1"/>
  <c r="AF2068" i="3"/>
  <c r="AN2068" i="3" s="1"/>
  <c r="AF2069" i="3"/>
  <c r="AN2069" i="3" s="1"/>
  <c r="AF2070" i="3"/>
  <c r="AN2070" i="3" s="1"/>
  <c r="AF2071" i="3"/>
  <c r="AN2071" i="3" s="1"/>
  <c r="AF2072" i="3"/>
  <c r="AN2072" i="3" s="1"/>
  <c r="AF2073" i="3"/>
  <c r="AN2073" i="3" s="1"/>
  <c r="AF2074" i="3"/>
  <c r="AN2074" i="3" s="1"/>
  <c r="AF2075" i="3"/>
  <c r="AN2075" i="3" s="1"/>
  <c r="AF2076" i="3"/>
  <c r="AN2076" i="3" s="1"/>
  <c r="AF2077" i="3"/>
  <c r="AN2077" i="3" s="1"/>
  <c r="AF2078" i="3"/>
  <c r="AN2078" i="3" s="1"/>
  <c r="AF2079" i="3"/>
  <c r="AN2079" i="3" s="1"/>
  <c r="AF2080" i="3"/>
  <c r="AN2080" i="3" s="1"/>
  <c r="AF2081" i="3"/>
  <c r="AN2081" i="3" s="1"/>
  <c r="AF2082" i="3"/>
  <c r="AN2082" i="3" s="1"/>
  <c r="AF2083" i="3"/>
  <c r="AN2083" i="3" s="1"/>
  <c r="AF2084" i="3"/>
  <c r="AN2084" i="3" s="1"/>
  <c r="AF2085" i="3"/>
  <c r="AN2085" i="3" s="1"/>
  <c r="AF2086" i="3"/>
  <c r="AN2086" i="3" s="1"/>
  <c r="AF2087" i="3"/>
  <c r="AN2087" i="3" s="1"/>
  <c r="AF2088" i="3"/>
  <c r="AN2088" i="3" s="1"/>
  <c r="AF2089" i="3"/>
  <c r="AN2089" i="3" s="1"/>
  <c r="AF2090" i="3"/>
  <c r="AN2090" i="3" s="1"/>
  <c r="AF2091" i="3"/>
  <c r="AN2091" i="3" s="1"/>
  <c r="AF2092" i="3"/>
  <c r="AN2092" i="3" s="1"/>
  <c r="AF2093" i="3"/>
  <c r="AN2093" i="3" s="1"/>
  <c r="AF2094" i="3"/>
  <c r="AN2094" i="3" s="1"/>
  <c r="AF2095" i="3"/>
  <c r="AN2095" i="3" s="1"/>
  <c r="AF2096" i="3"/>
  <c r="AN2096" i="3" s="1"/>
  <c r="AF2097" i="3"/>
  <c r="AN2097" i="3" s="1"/>
  <c r="AF2098" i="3"/>
  <c r="AN2098" i="3" s="1"/>
  <c r="AF2099" i="3"/>
  <c r="AN2099" i="3" s="1"/>
  <c r="AF2100" i="3"/>
  <c r="AN2100" i="3" s="1"/>
  <c r="AF2101" i="3"/>
  <c r="AN2101" i="3" s="1"/>
  <c r="AF2102" i="3"/>
  <c r="AN2102" i="3" s="1"/>
  <c r="AF2103" i="3"/>
  <c r="AN2103" i="3" s="1"/>
  <c r="AF2104" i="3"/>
  <c r="AN2104" i="3" s="1"/>
  <c r="AF2105" i="3"/>
  <c r="AN2105" i="3" s="1"/>
  <c r="AF2106" i="3"/>
  <c r="AN2106" i="3" s="1"/>
  <c r="AF2107" i="3"/>
  <c r="AN2107" i="3" s="1"/>
  <c r="AF2108" i="3"/>
  <c r="AN2108" i="3" s="1"/>
  <c r="AF2109" i="3"/>
  <c r="AN2109" i="3" s="1"/>
  <c r="AF2110" i="3"/>
  <c r="AN2110" i="3" s="1"/>
  <c r="AF2111" i="3"/>
  <c r="AN2111" i="3" s="1"/>
  <c r="AF2112" i="3"/>
  <c r="AN2112" i="3" s="1"/>
  <c r="AF2113" i="3"/>
  <c r="AN2113" i="3" s="1"/>
  <c r="AF2114" i="3"/>
  <c r="AN2114" i="3" s="1"/>
  <c r="AF2115" i="3"/>
  <c r="AN2115" i="3" s="1"/>
  <c r="AF2116" i="3"/>
  <c r="AN2116" i="3" s="1"/>
  <c r="AF2117" i="3"/>
  <c r="AN2117" i="3" s="1"/>
  <c r="AF2118" i="3"/>
  <c r="AN2118" i="3" s="1"/>
  <c r="AF2119" i="3"/>
  <c r="AN2119" i="3" s="1"/>
  <c r="AF2120" i="3"/>
  <c r="AN2120" i="3" s="1"/>
  <c r="AF2121" i="3"/>
  <c r="AN2121" i="3" s="1"/>
  <c r="AF2122" i="3"/>
  <c r="AN2122" i="3" s="1"/>
  <c r="AF2123" i="3"/>
  <c r="AN2123" i="3" s="1"/>
  <c r="AF2124" i="3"/>
  <c r="AN2124" i="3" s="1"/>
  <c r="AF2125" i="3"/>
  <c r="AN2125" i="3" s="1"/>
  <c r="AF2126" i="3"/>
  <c r="AN2126" i="3" s="1"/>
  <c r="AF2127" i="3"/>
  <c r="AN2127" i="3" s="1"/>
  <c r="AF2128" i="3"/>
  <c r="AN2128" i="3" s="1"/>
  <c r="AF2129" i="3"/>
  <c r="AN2129" i="3" s="1"/>
  <c r="AF2130" i="3"/>
  <c r="AN2130" i="3" s="1"/>
  <c r="AF2131" i="3"/>
  <c r="AN2131" i="3" s="1"/>
  <c r="AF2132" i="3"/>
  <c r="AN2132" i="3" s="1"/>
  <c r="AF2133" i="3"/>
  <c r="AN2133" i="3" s="1"/>
  <c r="AF2134" i="3"/>
  <c r="AN2134" i="3" s="1"/>
  <c r="AF2135" i="3"/>
  <c r="AN2135" i="3" s="1"/>
  <c r="AF2136" i="3"/>
  <c r="AN2136" i="3" s="1"/>
  <c r="AF2137" i="3"/>
  <c r="AN2137" i="3" s="1"/>
  <c r="AF2138" i="3"/>
  <c r="AN2138" i="3" s="1"/>
  <c r="AF2139" i="3"/>
  <c r="AN2139" i="3" s="1"/>
  <c r="AF2140" i="3"/>
  <c r="AN2140" i="3" s="1"/>
  <c r="AF2141" i="3"/>
  <c r="AN2141" i="3" s="1"/>
  <c r="AF2142" i="3"/>
  <c r="AN2142" i="3" s="1"/>
  <c r="AF2143" i="3"/>
  <c r="AN2143" i="3" s="1"/>
  <c r="AF2144" i="3"/>
  <c r="AN2144" i="3" s="1"/>
  <c r="AF2145" i="3"/>
  <c r="AN2145" i="3" s="1"/>
  <c r="AF2146" i="3"/>
  <c r="AN2146" i="3" s="1"/>
  <c r="AF2147" i="3"/>
  <c r="AN2147" i="3" s="1"/>
  <c r="AF2148" i="3"/>
  <c r="AN2148" i="3" s="1"/>
  <c r="AF2149" i="3"/>
  <c r="AN2149" i="3" s="1"/>
  <c r="AF2150" i="3"/>
  <c r="AN2150" i="3" s="1"/>
  <c r="AF2151" i="3"/>
  <c r="AN2151" i="3" s="1"/>
  <c r="AF2152" i="3"/>
  <c r="AN2152" i="3" s="1"/>
  <c r="AF2153" i="3"/>
  <c r="AN2153" i="3" s="1"/>
  <c r="AF2154" i="3"/>
  <c r="AN2154" i="3" s="1"/>
  <c r="AF2155" i="3"/>
  <c r="AN2155" i="3" s="1"/>
  <c r="AF2156" i="3"/>
  <c r="AN2156" i="3" s="1"/>
  <c r="AF2157" i="3"/>
  <c r="AN2157" i="3" s="1"/>
  <c r="AF2158" i="3"/>
  <c r="AN2158" i="3" s="1"/>
  <c r="AF2159" i="3"/>
  <c r="AN2159" i="3" s="1"/>
  <c r="AF2160" i="3"/>
  <c r="AN2160" i="3" s="1"/>
  <c r="AF2161" i="3"/>
  <c r="AN2161" i="3" s="1"/>
  <c r="AF2162" i="3"/>
  <c r="AN2162" i="3" s="1"/>
  <c r="AF2163" i="3"/>
  <c r="AN2163" i="3" s="1"/>
  <c r="AF2164" i="3"/>
  <c r="AN2164" i="3" s="1"/>
  <c r="AF2165" i="3"/>
  <c r="AN2165" i="3" s="1"/>
  <c r="AF2166" i="3"/>
  <c r="AN2166" i="3" s="1"/>
  <c r="AF2167" i="3"/>
  <c r="AN2167" i="3" s="1"/>
  <c r="AF2168" i="3"/>
  <c r="AN2168" i="3" s="1"/>
  <c r="AF2169" i="3"/>
  <c r="AN2169" i="3" s="1"/>
  <c r="AF2170" i="3"/>
  <c r="AN2170" i="3" s="1"/>
  <c r="AF2171" i="3"/>
  <c r="AN2171" i="3" s="1"/>
  <c r="AF2172" i="3"/>
  <c r="AN2172" i="3" s="1"/>
  <c r="AF2173" i="3"/>
  <c r="AN2173" i="3" s="1"/>
  <c r="AF2174" i="3"/>
  <c r="AN2174" i="3" s="1"/>
  <c r="AF2175" i="3"/>
  <c r="AN2175" i="3" s="1"/>
  <c r="AF2176" i="3"/>
  <c r="AN2176" i="3" s="1"/>
  <c r="AF2177" i="3"/>
  <c r="AN2177" i="3" s="1"/>
  <c r="AF2178" i="3"/>
  <c r="AN2178" i="3" s="1"/>
  <c r="AF2179" i="3"/>
  <c r="AN2179" i="3" s="1"/>
  <c r="AF2180" i="3"/>
  <c r="AN2180" i="3" s="1"/>
  <c r="AF2181" i="3"/>
  <c r="AN2181" i="3" s="1"/>
  <c r="AF2182" i="3"/>
  <c r="AN2182" i="3" s="1"/>
  <c r="AF2183" i="3"/>
  <c r="AN2183" i="3" s="1"/>
  <c r="AF2184" i="3"/>
  <c r="AN2184" i="3" s="1"/>
  <c r="AF2185" i="3"/>
  <c r="AN2185" i="3" s="1"/>
  <c r="AF2186" i="3"/>
  <c r="AN2186" i="3" s="1"/>
  <c r="AF2187" i="3"/>
  <c r="AN2187" i="3" s="1"/>
  <c r="AF2188" i="3"/>
  <c r="AN2188" i="3" s="1"/>
  <c r="AF2189" i="3"/>
  <c r="AN2189" i="3" s="1"/>
  <c r="AF2190" i="3"/>
  <c r="AN2190" i="3" s="1"/>
  <c r="AF2191" i="3"/>
  <c r="AN2191" i="3" s="1"/>
  <c r="AF2192" i="3"/>
  <c r="AN2192" i="3" s="1"/>
  <c r="AF2193" i="3"/>
  <c r="AN2193" i="3" s="1"/>
  <c r="AF2194" i="3"/>
  <c r="AN2194" i="3" s="1"/>
  <c r="AF2195" i="3"/>
  <c r="AN2195" i="3" s="1"/>
  <c r="AF2196" i="3"/>
  <c r="AN2196" i="3" s="1"/>
  <c r="AF2197" i="3"/>
  <c r="AN2197" i="3" s="1"/>
  <c r="AF2198" i="3"/>
  <c r="AN2198" i="3" s="1"/>
  <c r="AF2199" i="3"/>
  <c r="AN2199" i="3" s="1"/>
  <c r="AF2200" i="3"/>
  <c r="AN2200" i="3" s="1"/>
  <c r="AF2201" i="3"/>
  <c r="AN2201" i="3" s="1"/>
  <c r="AF2202" i="3"/>
  <c r="AN2202" i="3" s="1"/>
  <c r="AF2203" i="3"/>
  <c r="AN2203" i="3" s="1"/>
  <c r="AF2204" i="3"/>
  <c r="AN2204" i="3" s="1"/>
  <c r="AF2205" i="3"/>
  <c r="AN2205" i="3" s="1"/>
  <c r="AF2206" i="3"/>
  <c r="AN2206" i="3" s="1"/>
  <c r="AF2207" i="3"/>
  <c r="AN2207" i="3" s="1"/>
  <c r="AF2208" i="3"/>
  <c r="AN2208" i="3" s="1"/>
  <c r="AF2209" i="3"/>
  <c r="AN2209" i="3" s="1"/>
  <c r="AF2210" i="3"/>
  <c r="AN2210" i="3" s="1"/>
  <c r="AF2211" i="3"/>
  <c r="AN2211" i="3" s="1"/>
  <c r="AF2212" i="3"/>
  <c r="AN2212" i="3" s="1"/>
  <c r="AF2213" i="3"/>
  <c r="AN2213" i="3" s="1"/>
  <c r="AF2214" i="3"/>
  <c r="AN2214" i="3" s="1"/>
  <c r="AF2215" i="3"/>
  <c r="AN2215" i="3" s="1"/>
  <c r="AF2216" i="3"/>
  <c r="AN2216" i="3" s="1"/>
  <c r="AF2217" i="3"/>
  <c r="AN2217" i="3" s="1"/>
  <c r="AF2218" i="3"/>
  <c r="AN2218" i="3" s="1"/>
  <c r="AF2219" i="3"/>
  <c r="AN2219" i="3" s="1"/>
  <c r="AF2220" i="3"/>
  <c r="AN2220" i="3" s="1"/>
  <c r="AF2221" i="3"/>
  <c r="AN2221" i="3" s="1"/>
  <c r="AF2222" i="3"/>
  <c r="AN2222" i="3" s="1"/>
  <c r="AF2223" i="3"/>
  <c r="AN2223" i="3" s="1"/>
  <c r="AF2224" i="3"/>
  <c r="AN2224" i="3" s="1"/>
  <c r="AF2225" i="3"/>
  <c r="AN2225" i="3" s="1"/>
  <c r="AF2226" i="3"/>
  <c r="AN2226" i="3" s="1"/>
  <c r="AF2227" i="3"/>
  <c r="AN2227" i="3" s="1"/>
  <c r="AF2228" i="3"/>
  <c r="AN2228" i="3" s="1"/>
  <c r="AF2229" i="3"/>
  <c r="AN2229" i="3" s="1"/>
  <c r="AF2230" i="3"/>
  <c r="AN2230" i="3" s="1"/>
  <c r="AF2231" i="3"/>
  <c r="AN2231" i="3" s="1"/>
  <c r="AF2232" i="3"/>
  <c r="AN2232" i="3" s="1"/>
  <c r="AF2233" i="3"/>
  <c r="AN2233" i="3" s="1"/>
  <c r="AF2234" i="3"/>
  <c r="AN2234" i="3" s="1"/>
  <c r="AF2235" i="3"/>
  <c r="AN2235" i="3" s="1"/>
  <c r="AF2236" i="3"/>
  <c r="AN2236" i="3" s="1"/>
  <c r="AF2237" i="3"/>
  <c r="AN2237" i="3" s="1"/>
  <c r="AF2238" i="3"/>
  <c r="AN2238" i="3" s="1"/>
  <c r="AF2239" i="3"/>
  <c r="AN2239" i="3" s="1"/>
  <c r="AF2240" i="3"/>
  <c r="AN2240" i="3" s="1"/>
  <c r="AF2241" i="3"/>
  <c r="AN2241" i="3" s="1"/>
  <c r="AF2242" i="3"/>
  <c r="AN2242" i="3" s="1"/>
  <c r="AF2243" i="3"/>
  <c r="AN2243" i="3" s="1"/>
  <c r="AF2244" i="3"/>
  <c r="AN2244" i="3" s="1"/>
  <c r="AF2245" i="3"/>
  <c r="AN2245" i="3" s="1"/>
  <c r="AF2246" i="3"/>
  <c r="AN2246" i="3" s="1"/>
  <c r="AF2247" i="3"/>
  <c r="AN2247" i="3" s="1"/>
  <c r="AF2248" i="3"/>
  <c r="AN2248" i="3" s="1"/>
  <c r="AF2249" i="3"/>
  <c r="AN2249" i="3" s="1"/>
  <c r="AF2250" i="3"/>
  <c r="AN2250" i="3" s="1"/>
  <c r="AF2251" i="3"/>
  <c r="AN2251" i="3" s="1"/>
  <c r="AF2252" i="3"/>
  <c r="AN2252" i="3" s="1"/>
  <c r="AF2253" i="3"/>
  <c r="AN2253" i="3" s="1"/>
  <c r="AF2254" i="3"/>
  <c r="AN2254" i="3" s="1"/>
  <c r="AF2255" i="3"/>
  <c r="AN2255" i="3" s="1"/>
  <c r="AF2256" i="3"/>
  <c r="AN2256" i="3" s="1"/>
  <c r="AF2257" i="3"/>
  <c r="AN2257" i="3" s="1"/>
  <c r="AF2258" i="3"/>
  <c r="AN2258" i="3" s="1"/>
  <c r="AF2259" i="3"/>
  <c r="AN2259" i="3" s="1"/>
  <c r="AF2260" i="3"/>
  <c r="AN2260" i="3" s="1"/>
  <c r="AF2261" i="3"/>
  <c r="AN2261" i="3" s="1"/>
  <c r="AF2262" i="3"/>
  <c r="AN2262" i="3" s="1"/>
  <c r="AF2263" i="3"/>
  <c r="AN2263" i="3" s="1"/>
  <c r="AF2264" i="3"/>
  <c r="AN2264" i="3" s="1"/>
  <c r="AF2265" i="3"/>
  <c r="AN2265" i="3" s="1"/>
  <c r="AF2266" i="3"/>
  <c r="AN2266" i="3" s="1"/>
  <c r="AF2267" i="3"/>
  <c r="AN2267" i="3" s="1"/>
  <c r="AF2268" i="3"/>
  <c r="AN2268" i="3" s="1"/>
  <c r="AF2269" i="3"/>
  <c r="AN2269" i="3" s="1"/>
  <c r="AF2270" i="3"/>
  <c r="AN2270" i="3" s="1"/>
  <c r="AF2271" i="3"/>
  <c r="AN2271" i="3" s="1"/>
  <c r="AF2272" i="3"/>
  <c r="AN2272" i="3" s="1"/>
  <c r="AF2273" i="3"/>
  <c r="AN2273" i="3" s="1"/>
  <c r="AF2274" i="3"/>
  <c r="AN2274" i="3" s="1"/>
  <c r="AF2275" i="3"/>
  <c r="AN2275" i="3" s="1"/>
  <c r="AF2276" i="3"/>
  <c r="AN2276" i="3" s="1"/>
  <c r="AF2277" i="3"/>
  <c r="AN2277" i="3" s="1"/>
  <c r="AF2278" i="3"/>
  <c r="AN2278" i="3" s="1"/>
  <c r="AF2279" i="3"/>
  <c r="AN2279" i="3" s="1"/>
  <c r="AF2280" i="3"/>
  <c r="AN2280" i="3" s="1"/>
  <c r="AF2281" i="3"/>
  <c r="AN2281" i="3" s="1"/>
  <c r="AF2282" i="3"/>
  <c r="AN2282" i="3" s="1"/>
  <c r="AF2283" i="3"/>
  <c r="AN2283" i="3" s="1"/>
  <c r="AF2284" i="3"/>
  <c r="AN2284" i="3" s="1"/>
  <c r="AF2285" i="3"/>
  <c r="AN2285" i="3" s="1"/>
  <c r="AF2286" i="3"/>
  <c r="AN2286" i="3" s="1"/>
  <c r="AF2287" i="3"/>
  <c r="AN2287" i="3" s="1"/>
  <c r="AF2288" i="3"/>
  <c r="AN2288" i="3" s="1"/>
  <c r="AF2289" i="3"/>
  <c r="AN2289" i="3" s="1"/>
  <c r="AF2290" i="3"/>
  <c r="AN2290" i="3" s="1"/>
  <c r="AF2291" i="3"/>
  <c r="AN2291" i="3" s="1"/>
  <c r="AF2292" i="3"/>
  <c r="AN2292" i="3" s="1"/>
  <c r="AF2293" i="3"/>
  <c r="AN2293" i="3" s="1"/>
  <c r="AF2294" i="3"/>
  <c r="AN2294" i="3" s="1"/>
  <c r="AF2295" i="3"/>
  <c r="AN2295" i="3" s="1"/>
  <c r="AF2296" i="3"/>
  <c r="AN2296" i="3" s="1"/>
  <c r="AF2297" i="3"/>
  <c r="AN2297" i="3" s="1"/>
  <c r="AF2298" i="3"/>
  <c r="AN2298" i="3" s="1"/>
  <c r="AF2299" i="3"/>
  <c r="AN2299" i="3" s="1"/>
  <c r="AF2300" i="3"/>
  <c r="AN2300" i="3" s="1"/>
  <c r="AF2301" i="3"/>
  <c r="AN2301" i="3" s="1"/>
  <c r="AF2302" i="3"/>
  <c r="AN2302" i="3" s="1"/>
  <c r="AF2303" i="3"/>
  <c r="AN2303" i="3" s="1"/>
  <c r="AF2304" i="3"/>
  <c r="AN2304" i="3" s="1"/>
  <c r="AF2305" i="3"/>
  <c r="AN2305" i="3" s="1"/>
  <c r="AF2306" i="3"/>
  <c r="AN2306" i="3" s="1"/>
  <c r="AF2307" i="3"/>
  <c r="AN2307" i="3" s="1"/>
  <c r="AF2308" i="3"/>
  <c r="AN2308" i="3" s="1"/>
  <c r="AF2309" i="3"/>
  <c r="AN2309" i="3" s="1"/>
  <c r="AF2310" i="3"/>
  <c r="AN2310" i="3" s="1"/>
  <c r="AF2311" i="3"/>
  <c r="AN2311" i="3" s="1"/>
  <c r="AF2312" i="3"/>
  <c r="AN2312" i="3" s="1"/>
  <c r="AF2313" i="3"/>
  <c r="AN2313" i="3" s="1"/>
  <c r="AF2314" i="3"/>
  <c r="AN2314" i="3" s="1"/>
  <c r="AF2315" i="3"/>
  <c r="AN2315" i="3" s="1"/>
  <c r="AF2316" i="3"/>
  <c r="AN2316" i="3" s="1"/>
  <c r="AF2317" i="3"/>
  <c r="AN2317" i="3" s="1"/>
  <c r="AF2318" i="3"/>
  <c r="AN2318" i="3" s="1"/>
  <c r="AF2319" i="3"/>
  <c r="AN2319" i="3" s="1"/>
  <c r="AF2320" i="3"/>
  <c r="AN2320" i="3" s="1"/>
  <c r="AF2321" i="3"/>
  <c r="AN2321" i="3" s="1"/>
  <c r="AF2322" i="3"/>
  <c r="AN2322" i="3" s="1"/>
  <c r="AF2323" i="3"/>
  <c r="AN2323" i="3" s="1"/>
  <c r="AF2324" i="3"/>
  <c r="AN2324" i="3" s="1"/>
  <c r="AF2325" i="3"/>
  <c r="AN2325" i="3" s="1"/>
  <c r="AF2326" i="3"/>
  <c r="AN2326" i="3" s="1"/>
  <c r="AF2327" i="3"/>
  <c r="AN2327" i="3" s="1"/>
  <c r="AF2328" i="3"/>
  <c r="AN2328" i="3" s="1"/>
  <c r="AF2329" i="3"/>
  <c r="AN2329" i="3" s="1"/>
  <c r="AF2330" i="3"/>
  <c r="AN2330" i="3" s="1"/>
  <c r="AF2331" i="3"/>
  <c r="AN2331" i="3" s="1"/>
  <c r="AF2332" i="3"/>
  <c r="AN2332" i="3" s="1"/>
  <c r="AF2333" i="3"/>
  <c r="AN2333" i="3" s="1"/>
  <c r="AF2334" i="3"/>
  <c r="AN2334" i="3" s="1"/>
  <c r="AF2335" i="3"/>
  <c r="AN2335" i="3" s="1"/>
  <c r="AF2336" i="3"/>
  <c r="AN2336" i="3" s="1"/>
  <c r="AF2337" i="3"/>
  <c r="AN2337" i="3" s="1"/>
  <c r="AF2338" i="3"/>
  <c r="AN2338" i="3" s="1"/>
  <c r="AF2339" i="3"/>
  <c r="AN2339" i="3" s="1"/>
  <c r="AF2340" i="3"/>
  <c r="AN2340" i="3" s="1"/>
  <c r="AF2341" i="3"/>
  <c r="AN2341" i="3" s="1"/>
  <c r="AF2342" i="3"/>
  <c r="AN2342" i="3" s="1"/>
  <c r="AF2343" i="3"/>
  <c r="AN2343" i="3" s="1"/>
  <c r="AF2344" i="3"/>
  <c r="AN2344" i="3" s="1"/>
  <c r="AF2345" i="3"/>
  <c r="AN2345" i="3" s="1"/>
  <c r="AF2346" i="3"/>
  <c r="AN2346" i="3" s="1"/>
  <c r="AF2347" i="3"/>
  <c r="AN2347" i="3" s="1"/>
  <c r="AF2348" i="3"/>
  <c r="AN2348" i="3" s="1"/>
  <c r="AF2349" i="3"/>
  <c r="AF2350" i="3"/>
  <c r="AF2351" i="3"/>
  <c r="AF2352" i="3"/>
  <c r="AF2353" i="3"/>
  <c r="AF2354" i="3"/>
  <c r="AF2355" i="3"/>
  <c r="AF2356" i="3"/>
  <c r="AF2357" i="3"/>
  <c r="AF2358" i="3"/>
  <c r="AF2359" i="3"/>
  <c r="AF2360" i="3"/>
  <c r="AF2361" i="3"/>
  <c r="AF2362" i="3"/>
  <c r="AF2363" i="3"/>
  <c r="AF2364" i="3"/>
  <c r="AF2365" i="3"/>
  <c r="AF2366" i="3"/>
  <c r="AF2367" i="3"/>
  <c r="AF2368" i="3"/>
  <c r="AF2369" i="3"/>
  <c r="AF2370" i="3"/>
  <c r="AF2371" i="3"/>
  <c r="AF2372" i="3"/>
  <c r="AF2373" i="3"/>
  <c r="AF2374" i="3"/>
  <c r="AF2375" i="3"/>
  <c r="AF2376" i="3"/>
  <c r="AF2377" i="3"/>
  <c r="AF2378" i="3"/>
  <c r="AF2379" i="3"/>
  <c r="AF2380" i="3"/>
  <c r="AF2381" i="3"/>
  <c r="AF2382" i="3"/>
  <c r="AF2383" i="3"/>
  <c r="AF2384" i="3"/>
  <c r="AF2385" i="3"/>
  <c r="AF2386" i="3"/>
  <c r="AF2387" i="3"/>
  <c r="AF2388" i="3"/>
  <c r="AF2389" i="3"/>
  <c r="AF2390" i="3"/>
  <c r="AF2391" i="3"/>
  <c r="AF2392" i="3"/>
  <c r="AF2393" i="3"/>
  <c r="AF2394" i="3"/>
  <c r="AF10" i="3"/>
  <c r="AN10" i="3" s="1"/>
  <c r="AE2349" i="3"/>
  <c r="AE2350" i="3"/>
  <c r="AE2351" i="3"/>
  <c r="AE2352" i="3"/>
  <c r="AE2353" i="3"/>
  <c r="AE2354" i="3"/>
  <c r="AE2355" i="3"/>
  <c r="AE2356" i="3"/>
  <c r="AE2357" i="3"/>
  <c r="AE2358" i="3"/>
  <c r="AE2359" i="3"/>
  <c r="AE2360" i="3"/>
  <c r="AE2361" i="3"/>
  <c r="AE2362" i="3"/>
  <c r="AE2363" i="3"/>
  <c r="AE2364" i="3"/>
  <c r="AE2365" i="3"/>
  <c r="AE2366" i="3"/>
  <c r="AE2367" i="3"/>
  <c r="AE2368" i="3"/>
  <c r="AE2369" i="3"/>
  <c r="AE2370" i="3"/>
  <c r="AE2371" i="3"/>
  <c r="AE2372" i="3"/>
  <c r="AE2373" i="3"/>
  <c r="AE2374" i="3"/>
  <c r="AE2375" i="3"/>
  <c r="AE2376" i="3"/>
  <c r="AE2377" i="3"/>
  <c r="AE2378" i="3"/>
  <c r="AE2379" i="3"/>
  <c r="AE2380" i="3"/>
  <c r="AE2381" i="3"/>
  <c r="AE2382" i="3"/>
  <c r="AE2383" i="3"/>
  <c r="AE2384" i="3"/>
  <c r="AE2385" i="3"/>
  <c r="AE2386" i="3"/>
  <c r="AE2387" i="3"/>
  <c r="AE2388" i="3"/>
  <c r="AE2389" i="3"/>
  <c r="AE2390" i="3"/>
  <c r="AE2391" i="3"/>
  <c r="AE2392" i="3"/>
  <c r="AE2393" i="3"/>
  <c r="AE2394" i="3"/>
  <c r="AE11" i="3"/>
  <c r="AM11" i="3" s="1"/>
  <c r="AE12" i="3"/>
  <c r="AM12" i="3" s="1"/>
  <c r="AE13" i="3"/>
  <c r="AM13" i="3" s="1"/>
  <c r="AE14" i="3"/>
  <c r="AM14" i="3" s="1"/>
  <c r="AE15" i="3"/>
  <c r="AM15" i="3" s="1"/>
  <c r="AE16" i="3"/>
  <c r="AM16" i="3" s="1"/>
  <c r="AE17" i="3"/>
  <c r="AM17" i="3" s="1"/>
  <c r="AE18" i="3"/>
  <c r="AM18" i="3" s="1"/>
  <c r="AE19" i="3"/>
  <c r="AM19" i="3" s="1"/>
  <c r="AE20" i="3"/>
  <c r="AM20" i="3" s="1"/>
  <c r="AE21" i="3"/>
  <c r="AM21" i="3" s="1"/>
  <c r="AE22" i="3"/>
  <c r="AM22" i="3" s="1"/>
  <c r="AE23" i="3"/>
  <c r="AM23" i="3" s="1"/>
  <c r="AE24" i="3"/>
  <c r="AM24" i="3" s="1"/>
  <c r="AE25" i="3"/>
  <c r="AM25" i="3" s="1"/>
  <c r="AE26" i="3"/>
  <c r="AM26" i="3" s="1"/>
  <c r="AE27" i="3"/>
  <c r="AM27" i="3" s="1"/>
  <c r="AE28" i="3"/>
  <c r="AM28" i="3" s="1"/>
  <c r="AE29" i="3"/>
  <c r="AM29" i="3" s="1"/>
  <c r="AE30" i="3"/>
  <c r="AM30" i="3" s="1"/>
  <c r="AE31" i="3"/>
  <c r="AM31" i="3" s="1"/>
  <c r="AE32" i="3"/>
  <c r="AM32" i="3" s="1"/>
  <c r="AE33" i="3"/>
  <c r="AM33" i="3" s="1"/>
  <c r="AE34" i="3"/>
  <c r="AM34" i="3" s="1"/>
  <c r="AE35" i="3"/>
  <c r="AM35" i="3" s="1"/>
  <c r="AE36" i="3"/>
  <c r="AM36" i="3" s="1"/>
  <c r="AE37" i="3"/>
  <c r="AM37" i="3" s="1"/>
  <c r="AE38" i="3"/>
  <c r="AM38" i="3" s="1"/>
  <c r="AE39" i="3"/>
  <c r="AM39" i="3" s="1"/>
  <c r="AE40" i="3"/>
  <c r="AM40" i="3" s="1"/>
  <c r="AE41" i="3"/>
  <c r="AM41" i="3" s="1"/>
  <c r="AE42" i="3"/>
  <c r="AM42" i="3" s="1"/>
  <c r="AE43" i="3"/>
  <c r="AM43" i="3" s="1"/>
  <c r="AE44" i="3"/>
  <c r="AM44" i="3" s="1"/>
  <c r="AE45" i="3"/>
  <c r="AM45" i="3" s="1"/>
  <c r="AE46" i="3"/>
  <c r="AM46" i="3" s="1"/>
  <c r="AE47" i="3"/>
  <c r="AM47" i="3" s="1"/>
  <c r="AE48" i="3"/>
  <c r="AM48" i="3" s="1"/>
  <c r="AE49" i="3"/>
  <c r="AM49" i="3" s="1"/>
  <c r="AE50" i="3"/>
  <c r="AM50" i="3" s="1"/>
  <c r="AE51" i="3"/>
  <c r="AM51" i="3" s="1"/>
  <c r="AE52" i="3"/>
  <c r="AM52" i="3" s="1"/>
  <c r="AE53" i="3"/>
  <c r="AM53" i="3" s="1"/>
  <c r="AE54" i="3"/>
  <c r="AM54" i="3" s="1"/>
  <c r="AE55" i="3"/>
  <c r="AM55" i="3" s="1"/>
  <c r="AE56" i="3"/>
  <c r="AM56" i="3" s="1"/>
  <c r="AE57" i="3"/>
  <c r="AM57" i="3" s="1"/>
  <c r="AE58" i="3"/>
  <c r="AM58" i="3" s="1"/>
  <c r="AE59" i="3"/>
  <c r="AM59" i="3" s="1"/>
  <c r="AE60" i="3"/>
  <c r="AM60" i="3" s="1"/>
  <c r="AE61" i="3"/>
  <c r="AM61" i="3" s="1"/>
  <c r="AE62" i="3"/>
  <c r="AM62" i="3" s="1"/>
  <c r="AE63" i="3"/>
  <c r="AM63" i="3" s="1"/>
  <c r="AE64" i="3"/>
  <c r="AM64" i="3" s="1"/>
  <c r="AE65" i="3"/>
  <c r="AM65" i="3" s="1"/>
  <c r="AE66" i="3"/>
  <c r="AM66" i="3" s="1"/>
  <c r="AE67" i="3"/>
  <c r="AM67" i="3" s="1"/>
  <c r="AE68" i="3"/>
  <c r="AM68" i="3" s="1"/>
  <c r="AE69" i="3"/>
  <c r="AM69" i="3" s="1"/>
  <c r="AE70" i="3"/>
  <c r="AM70" i="3" s="1"/>
  <c r="AE71" i="3"/>
  <c r="AM71" i="3" s="1"/>
  <c r="AE72" i="3"/>
  <c r="AM72" i="3" s="1"/>
  <c r="AE73" i="3"/>
  <c r="AM73" i="3" s="1"/>
  <c r="AE74" i="3"/>
  <c r="AM74" i="3" s="1"/>
  <c r="AE75" i="3"/>
  <c r="AM75" i="3" s="1"/>
  <c r="AE76" i="3"/>
  <c r="AM76" i="3" s="1"/>
  <c r="AE77" i="3"/>
  <c r="AM77" i="3" s="1"/>
  <c r="AE78" i="3"/>
  <c r="AM78" i="3" s="1"/>
  <c r="AE79" i="3"/>
  <c r="AM79" i="3" s="1"/>
  <c r="AE80" i="3"/>
  <c r="AM80" i="3" s="1"/>
  <c r="AE81" i="3"/>
  <c r="AM81" i="3" s="1"/>
  <c r="AE82" i="3"/>
  <c r="AM82" i="3" s="1"/>
  <c r="AE83" i="3"/>
  <c r="AM83" i="3" s="1"/>
  <c r="AE84" i="3"/>
  <c r="AM84" i="3" s="1"/>
  <c r="AE85" i="3"/>
  <c r="AM85" i="3" s="1"/>
  <c r="AE86" i="3"/>
  <c r="AM86" i="3" s="1"/>
  <c r="AE87" i="3"/>
  <c r="AM87" i="3" s="1"/>
  <c r="AE88" i="3"/>
  <c r="AM88" i="3" s="1"/>
  <c r="AE89" i="3"/>
  <c r="AM89" i="3" s="1"/>
  <c r="AE90" i="3"/>
  <c r="AM90" i="3" s="1"/>
  <c r="AE91" i="3"/>
  <c r="AM91" i="3" s="1"/>
  <c r="AE92" i="3"/>
  <c r="AM92" i="3" s="1"/>
  <c r="AE93" i="3"/>
  <c r="AM93" i="3" s="1"/>
  <c r="AE94" i="3"/>
  <c r="AM94" i="3" s="1"/>
  <c r="AE95" i="3"/>
  <c r="AM95" i="3" s="1"/>
  <c r="AE96" i="3"/>
  <c r="AM96" i="3" s="1"/>
  <c r="AE97" i="3"/>
  <c r="AM97" i="3" s="1"/>
  <c r="AE98" i="3"/>
  <c r="AM98" i="3" s="1"/>
  <c r="AE99" i="3"/>
  <c r="AM99" i="3" s="1"/>
  <c r="AE100" i="3"/>
  <c r="AM100" i="3" s="1"/>
  <c r="AE101" i="3"/>
  <c r="AM101" i="3" s="1"/>
  <c r="AE102" i="3"/>
  <c r="AM102" i="3" s="1"/>
  <c r="AE103" i="3"/>
  <c r="AM103" i="3" s="1"/>
  <c r="AE104" i="3"/>
  <c r="AM104" i="3" s="1"/>
  <c r="AE105" i="3"/>
  <c r="AM105" i="3" s="1"/>
  <c r="AE106" i="3"/>
  <c r="AM106" i="3" s="1"/>
  <c r="AE107" i="3"/>
  <c r="AM107" i="3" s="1"/>
  <c r="AE108" i="3"/>
  <c r="AM108" i="3" s="1"/>
  <c r="AE109" i="3"/>
  <c r="AM109" i="3" s="1"/>
  <c r="AE110" i="3"/>
  <c r="AM110" i="3" s="1"/>
  <c r="AE111" i="3"/>
  <c r="AM111" i="3" s="1"/>
  <c r="AE112" i="3"/>
  <c r="AM112" i="3" s="1"/>
  <c r="AE113" i="3"/>
  <c r="AM113" i="3" s="1"/>
  <c r="AE114" i="3"/>
  <c r="AM114" i="3" s="1"/>
  <c r="AE115" i="3"/>
  <c r="AM115" i="3" s="1"/>
  <c r="AE116" i="3"/>
  <c r="AM116" i="3" s="1"/>
  <c r="AE117" i="3"/>
  <c r="AM117" i="3" s="1"/>
  <c r="AE118" i="3"/>
  <c r="AM118" i="3" s="1"/>
  <c r="AE119" i="3"/>
  <c r="AM119" i="3" s="1"/>
  <c r="AE120" i="3"/>
  <c r="AM120" i="3" s="1"/>
  <c r="AE121" i="3"/>
  <c r="AM121" i="3" s="1"/>
  <c r="AE122" i="3"/>
  <c r="AM122" i="3" s="1"/>
  <c r="AE123" i="3"/>
  <c r="AM123" i="3" s="1"/>
  <c r="AE124" i="3"/>
  <c r="AM124" i="3" s="1"/>
  <c r="AE125" i="3"/>
  <c r="AM125" i="3" s="1"/>
  <c r="AE126" i="3"/>
  <c r="AM126" i="3" s="1"/>
  <c r="AE127" i="3"/>
  <c r="AM127" i="3" s="1"/>
  <c r="AE128" i="3"/>
  <c r="AM128" i="3" s="1"/>
  <c r="AE129" i="3"/>
  <c r="AM129" i="3" s="1"/>
  <c r="AE130" i="3"/>
  <c r="AM130" i="3" s="1"/>
  <c r="AE131" i="3"/>
  <c r="AM131" i="3" s="1"/>
  <c r="AE132" i="3"/>
  <c r="AM132" i="3" s="1"/>
  <c r="AE133" i="3"/>
  <c r="AM133" i="3" s="1"/>
  <c r="AE134" i="3"/>
  <c r="AM134" i="3" s="1"/>
  <c r="AE135" i="3"/>
  <c r="AM135" i="3" s="1"/>
  <c r="AE136" i="3"/>
  <c r="AM136" i="3" s="1"/>
  <c r="AE137" i="3"/>
  <c r="AM137" i="3" s="1"/>
  <c r="AE138" i="3"/>
  <c r="AM138" i="3" s="1"/>
  <c r="AE139" i="3"/>
  <c r="AM139" i="3" s="1"/>
  <c r="AE140" i="3"/>
  <c r="AM140" i="3" s="1"/>
  <c r="AE141" i="3"/>
  <c r="AM141" i="3" s="1"/>
  <c r="AE142" i="3"/>
  <c r="AM142" i="3" s="1"/>
  <c r="AE143" i="3"/>
  <c r="AM143" i="3" s="1"/>
  <c r="AE144" i="3"/>
  <c r="AM144" i="3" s="1"/>
  <c r="AE145" i="3"/>
  <c r="AM145" i="3" s="1"/>
  <c r="AE146" i="3"/>
  <c r="AM146" i="3" s="1"/>
  <c r="AE147" i="3"/>
  <c r="AM147" i="3" s="1"/>
  <c r="AE148" i="3"/>
  <c r="AM148" i="3" s="1"/>
  <c r="AE149" i="3"/>
  <c r="AM149" i="3" s="1"/>
  <c r="AE150" i="3"/>
  <c r="AM150" i="3" s="1"/>
  <c r="AE151" i="3"/>
  <c r="AM151" i="3" s="1"/>
  <c r="AE152" i="3"/>
  <c r="AM152" i="3" s="1"/>
  <c r="AE153" i="3"/>
  <c r="AM153" i="3" s="1"/>
  <c r="AE154" i="3"/>
  <c r="AM154" i="3" s="1"/>
  <c r="AE155" i="3"/>
  <c r="AM155" i="3" s="1"/>
  <c r="AE156" i="3"/>
  <c r="AM156" i="3" s="1"/>
  <c r="AE157" i="3"/>
  <c r="AM157" i="3" s="1"/>
  <c r="AE158" i="3"/>
  <c r="AM158" i="3" s="1"/>
  <c r="AE159" i="3"/>
  <c r="AM159" i="3" s="1"/>
  <c r="AE160" i="3"/>
  <c r="AM160" i="3" s="1"/>
  <c r="AE161" i="3"/>
  <c r="AM161" i="3" s="1"/>
  <c r="AE162" i="3"/>
  <c r="AM162" i="3" s="1"/>
  <c r="AE163" i="3"/>
  <c r="AM163" i="3" s="1"/>
  <c r="AE164" i="3"/>
  <c r="AM164" i="3" s="1"/>
  <c r="AE165" i="3"/>
  <c r="AM165" i="3" s="1"/>
  <c r="AE166" i="3"/>
  <c r="AM166" i="3" s="1"/>
  <c r="AE167" i="3"/>
  <c r="AM167" i="3" s="1"/>
  <c r="AE168" i="3"/>
  <c r="AM168" i="3" s="1"/>
  <c r="AE169" i="3"/>
  <c r="AM169" i="3" s="1"/>
  <c r="AE170" i="3"/>
  <c r="AM170" i="3" s="1"/>
  <c r="AE171" i="3"/>
  <c r="AM171" i="3" s="1"/>
  <c r="AE172" i="3"/>
  <c r="AM172" i="3" s="1"/>
  <c r="AE173" i="3"/>
  <c r="AM173" i="3" s="1"/>
  <c r="AE174" i="3"/>
  <c r="AM174" i="3" s="1"/>
  <c r="AE175" i="3"/>
  <c r="AM175" i="3" s="1"/>
  <c r="AE176" i="3"/>
  <c r="AM176" i="3" s="1"/>
  <c r="AE177" i="3"/>
  <c r="AM177" i="3" s="1"/>
  <c r="AE178" i="3"/>
  <c r="AM178" i="3" s="1"/>
  <c r="AE179" i="3"/>
  <c r="AM179" i="3" s="1"/>
  <c r="AE180" i="3"/>
  <c r="AM180" i="3" s="1"/>
  <c r="AE181" i="3"/>
  <c r="AM181" i="3" s="1"/>
  <c r="AE182" i="3"/>
  <c r="AM182" i="3" s="1"/>
  <c r="AE183" i="3"/>
  <c r="AM183" i="3" s="1"/>
  <c r="AE184" i="3"/>
  <c r="AM184" i="3" s="1"/>
  <c r="AE185" i="3"/>
  <c r="AM185" i="3" s="1"/>
  <c r="AE186" i="3"/>
  <c r="AM186" i="3" s="1"/>
  <c r="AE187" i="3"/>
  <c r="AM187" i="3" s="1"/>
  <c r="AE188" i="3"/>
  <c r="AM188" i="3" s="1"/>
  <c r="AE189" i="3"/>
  <c r="AM189" i="3" s="1"/>
  <c r="AE190" i="3"/>
  <c r="AM190" i="3" s="1"/>
  <c r="AE191" i="3"/>
  <c r="AM191" i="3" s="1"/>
  <c r="AE192" i="3"/>
  <c r="AM192" i="3" s="1"/>
  <c r="AE193" i="3"/>
  <c r="AM193" i="3" s="1"/>
  <c r="AE194" i="3"/>
  <c r="AM194" i="3" s="1"/>
  <c r="AE195" i="3"/>
  <c r="AM195" i="3" s="1"/>
  <c r="AE196" i="3"/>
  <c r="AM196" i="3" s="1"/>
  <c r="AE197" i="3"/>
  <c r="AM197" i="3" s="1"/>
  <c r="AE198" i="3"/>
  <c r="AM198" i="3" s="1"/>
  <c r="AE199" i="3"/>
  <c r="AM199" i="3" s="1"/>
  <c r="AE200" i="3"/>
  <c r="AM200" i="3" s="1"/>
  <c r="AE201" i="3"/>
  <c r="AM201" i="3" s="1"/>
  <c r="AE202" i="3"/>
  <c r="AM202" i="3" s="1"/>
  <c r="AE203" i="3"/>
  <c r="AM203" i="3" s="1"/>
  <c r="AE204" i="3"/>
  <c r="AM204" i="3" s="1"/>
  <c r="AE205" i="3"/>
  <c r="AM205" i="3" s="1"/>
  <c r="AE206" i="3"/>
  <c r="AM206" i="3" s="1"/>
  <c r="AE207" i="3"/>
  <c r="AM207" i="3" s="1"/>
  <c r="AE208" i="3"/>
  <c r="AM208" i="3" s="1"/>
  <c r="AE209" i="3"/>
  <c r="AM209" i="3" s="1"/>
  <c r="AE210" i="3"/>
  <c r="AM210" i="3" s="1"/>
  <c r="AE211" i="3"/>
  <c r="AM211" i="3" s="1"/>
  <c r="AE212" i="3"/>
  <c r="AM212" i="3" s="1"/>
  <c r="AE213" i="3"/>
  <c r="AM213" i="3" s="1"/>
  <c r="AE214" i="3"/>
  <c r="AM214" i="3" s="1"/>
  <c r="AE215" i="3"/>
  <c r="AM215" i="3" s="1"/>
  <c r="AE216" i="3"/>
  <c r="AM216" i="3" s="1"/>
  <c r="AE217" i="3"/>
  <c r="AM217" i="3" s="1"/>
  <c r="AE218" i="3"/>
  <c r="AM218" i="3" s="1"/>
  <c r="AE219" i="3"/>
  <c r="AM219" i="3" s="1"/>
  <c r="AE220" i="3"/>
  <c r="AM220" i="3" s="1"/>
  <c r="AE221" i="3"/>
  <c r="AM221" i="3" s="1"/>
  <c r="AE222" i="3"/>
  <c r="AM222" i="3" s="1"/>
  <c r="AE223" i="3"/>
  <c r="AM223" i="3" s="1"/>
  <c r="AE224" i="3"/>
  <c r="AM224" i="3" s="1"/>
  <c r="AE225" i="3"/>
  <c r="AM225" i="3" s="1"/>
  <c r="AE226" i="3"/>
  <c r="AM226" i="3" s="1"/>
  <c r="AE227" i="3"/>
  <c r="AM227" i="3" s="1"/>
  <c r="AE228" i="3"/>
  <c r="AM228" i="3" s="1"/>
  <c r="AE229" i="3"/>
  <c r="AM229" i="3" s="1"/>
  <c r="AE230" i="3"/>
  <c r="AM230" i="3" s="1"/>
  <c r="AE231" i="3"/>
  <c r="AM231" i="3" s="1"/>
  <c r="AE232" i="3"/>
  <c r="AM232" i="3" s="1"/>
  <c r="AE233" i="3"/>
  <c r="AM233" i="3" s="1"/>
  <c r="AE234" i="3"/>
  <c r="AM234" i="3" s="1"/>
  <c r="AE235" i="3"/>
  <c r="AM235" i="3" s="1"/>
  <c r="AE236" i="3"/>
  <c r="AM236" i="3" s="1"/>
  <c r="AE237" i="3"/>
  <c r="AM237" i="3" s="1"/>
  <c r="AE238" i="3"/>
  <c r="AM238" i="3" s="1"/>
  <c r="AE239" i="3"/>
  <c r="AM239" i="3" s="1"/>
  <c r="AE240" i="3"/>
  <c r="AM240" i="3" s="1"/>
  <c r="AE241" i="3"/>
  <c r="AM241" i="3" s="1"/>
  <c r="AE242" i="3"/>
  <c r="AM242" i="3" s="1"/>
  <c r="AE243" i="3"/>
  <c r="AM243" i="3" s="1"/>
  <c r="AE244" i="3"/>
  <c r="AM244" i="3" s="1"/>
  <c r="AE245" i="3"/>
  <c r="AM245" i="3" s="1"/>
  <c r="AE246" i="3"/>
  <c r="AM246" i="3" s="1"/>
  <c r="AE247" i="3"/>
  <c r="AM247" i="3" s="1"/>
  <c r="AE248" i="3"/>
  <c r="AM248" i="3" s="1"/>
  <c r="AE249" i="3"/>
  <c r="AM249" i="3" s="1"/>
  <c r="AE250" i="3"/>
  <c r="AM250" i="3" s="1"/>
  <c r="AE251" i="3"/>
  <c r="AM251" i="3" s="1"/>
  <c r="AE252" i="3"/>
  <c r="AM252" i="3" s="1"/>
  <c r="AE253" i="3"/>
  <c r="AM253" i="3" s="1"/>
  <c r="AE254" i="3"/>
  <c r="AM254" i="3" s="1"/>
  <c r="AE255" i="3"/>
  <c r="AM255" i="3" s="1"/>
  <c r="AE256" i="3"/>
  <c r="AM256" i="3" s="1"/>
  <c r="AE257" i="3"/>
  <c r="AM257" i="3" s="1"/>
  <c r="AE258" i="3"/>
  <c r="AM258" i="3" s="1"/>
  <c r="AE259" i="3"/>
  <c r="AM259" i="3" s="1"/>
  <c r="AE260" i="3"/>
  <c r="AM260" i="3" s="1"/>
  <c r="AE261" i="3"/>
  <c r="AM261" i="3" s="1"/>
  <c r="AE262" i="3"/>
  <c r="AM262" i="3" s="1"/>
  <c r="AE263" i="3"/>
  <c r="AM263" i="3" s="1"/>
  <c r="AE264" i="3"/>
  <c r="AM264" i="3" s="1"/>
  <c r="AE265" i="3"/>
  <c r="AM265" i="3" s="1"/>
  <c r="AE266" i="3"/>
  <c r="AM266" i="3" s="1"/>
  <c r="AE267" i="3"/>
  <c r="AM267" i="3" s="1"/>
  <c r="AE268" i="3"/>
  <c r="AM268" i="3" s="1"/>
  <c r="AE269" i="3"/>
  <c r="AM269" i="3" s="1"/>
  <c r="AE270" i="3"/>
  <c r="AM270" i="3" s="1"/>
  <c r="AE271" i="3"/>
  <c r="AM271" i="3" s="1"/>
  <c r="AE272" i="3"/>
  <c r="AM272" i="3" s="1"/>
  <c r="AE273" i="3"/>
  <c r="AM273" i="3" s="1"/>
  <c r="AE274" i="3"/>
  <c r="AM274" i="3" s="1"/>
  <c r="AE275" i="3"/>
  <c r="AM275" i="3" s="1"/>
  <c r="AE276" i="3"/>
  <c r="AM276" i="3" s="1"/>
  <c r="AE277" i="3"/>
  <c r="AM277" i="3" s="1"/>
  <c r="AE278" i="3"/>
  <c r="AM278" i="3" s="1"/>
  <c r="AE279" i="3"/>
  <c r="AM279" i="3" s="1"/>
  <c r="AE280" i="3"/>
  <c r="AM280" i="3" s="1"/>
  <c r="AE281" i="3"/>
  <c r="AM281" i="3" s="1"/>
  <c r="AE282" i="3"/>
  <c r="AM282" i="3" s="1"/>
  <c r="AE283" i="3"/>
  <c r="AM283" i="3" s="1"/>
  <c r="AE284" i="3"/>
  <c r="AM284" i="3" s="1"/>
  <c r="AE285" i="3"/>
  <c r="AM285" i="3" s="1"/>
  <c r="AE286" i="3"/>
  <c r="AM286" i="3" s="1"/>
  <c r="AE287" i="3"/>
  <c r="AM287" i="3" s="1"/>
  <c r="AE288" i="3"/>
  <c r="AM288" i="3" s="1"/>
  <c r="AE289" i="3"/>
  <c r="AM289" i="3" s="1"/>
  <c r="AE290" i="3"/>
  <c r="AM290" i="3" s="1"/>
  <c r="AE291" i="3"/>
  <c r="AM291" i="3" s="1"/>
  <c r="AE292" i="3"/>
  <c r="AM292" i="3" s="1"/>
  <c r="AE293" i="3"/>
  <c r="AM293" i="3" s="1"/>
  <c r="AE294" i="3"/>
  <c r="AM294" i="3" s="1"/>
  <c r="AE295" i="3"/>
  <c r="AM295" i="3" s="1"/>
  <c r="AE296" i="3"/>
  <c r="AM296" i="3" s="1"/>
  <c r="AE297" i="3"/>
  <c r="AM297" i="3" s="1"/>
  <c r="AE298" i="3"/>
  <c r="AM298" i="3" s="1"/>
  <c r="AE299" i="3"/>
  <c r="AM299" i="3" s="1"/>
  <c r="AE300" i="3"/>
  <c r="AM300" i="3" s="1"/>
  <c r="AE301" i="3"/>
  <c r="AM301" i="3" s="1"/>
  <c r="AE302" i="3"/>
  <c r="AM302" i="3" s="1"/>
  <c r="AE303" i="3"/>
  <c r="AM303" i="3" s="1"/>
  <c r="AE304" i="3"/>
  <c r="AM304" i="3" s="1"/>
  <c r="AE305" i="3"/>
  <c r="AM305" i="3" s="1"/>
  <c r="AE306" i="3"/>
  <c r="AM306" i="3" s="1"/>
  <c r="AE307" i="3"/>
  <c r="AM307" i="3" s="1"/>
  <c r="AE308" i="3"/>
  <c r="AM308" i="3" s="1"/>
  <c r="AE309" i="3"/>
  <c r="AM309" i="3" s="1"/>
  <c r="AE310" i="3"/>
  <c r="AM310" i="3" s="1"/>
  <c r="AE311" i="3"/>
  <c r="AM311" i="3" s="1"/>
  <c r="AE312" i="3"/>
  <c r="AM312" i="3" s="1"/>
  <c r="AE313" i="3"/>
  <c r="AM313" i="3" s="1"/>
  <c r="AE314" i="3"/>
  <c r="AM314" i="3" s="1"/>
  <c r="AE315" i="3"/>
  <c r="AM315" i="3" s="1"/>
  <c r="AE316" i="3"/>
  <c r="AM316" i="3" s="1"/>
  <c r="AE317" i="3"/>
  <c r="AM317" i="3" s="1"/>
  <c r="AE318" i="3"/>
  <c r="AM318" i="3" s="1"/>
  <c r="AE319" i="3"/>
  <c r="AM319" i="3" s="1"/>
  <c r="AE320" i="3"/>
  <c r="AM320" i="3" s="1"/>
  <c r="AE321" i="3"/>
  <c r="AM321" i="3" s="1"/>
  <c r="AE322" i="3"/>
  <c r="AM322" i="3" s="1"/>
  <c r="AE323" i="3"/>
  <c r="AM323" i="3" s="1"/>
  <c r="AE324" i="3"/>
  <c r="AM324" i="3" s="1"/>
  <c r="AE325" i="3"/>
  <c r="AM325" i="3" s="1"/>
  <c r="AE326" i="3"/>
  <c r="AM326" i="3" s="1"/>
  <c r="AE327" i="3"/>
  <c r="AM327" i="3" s="1"/>
  <c r="AE328" i="3"/>
  <c r="AM328" i="3" s="1"/>
  <c r="AE329" i="3"/>
  <c r="AM329" i="3" s="1"/>
  <c r="AE330" i="3"/>
  <c r="AM330" i="3" s="1"/>
  <c r="AE331" i="3"/>
  <c r="AM331" i="3" s="1"/>
  <c r="AE332" i="3"/>
  <c r="AM332" i="3" s="1"/>
  <c r="AE333" i="3"/>
  <c r="AM333" i="3" s="1"/>
  <c r="AE334" i="3"/>
  <c r="AM334" i="3" s="1"/>
  <c r="AE335" i="3"/>
  <c r="AM335" i="3" s="1"/>
  <c r="AE336" i="3"/>
  <c r="AM336" i="3" s="1"/>
  <c r="AE337" i="3"/>
  <c r="AM337" i="3" s="1"/>
  <c r="AE338" i="3"/>
  <c r="AM338" i="3" s="1"/>
  <c r="AE339" i="3"/>
  <c r="AM339" i="3" s="1"/>
  <c r="AE340" i="3"/>
  <c r="AM340" i="3" s="1"/>
  <c r="AE341" i="3"/>
  <c r="AM341" i="3" s="1"/>
  <c r="AE342" i="3"/>
  <c r="AM342" i="3" s="1"/>
  <c r="AE343" i="3"/>
  <c r="AM343" i="3" s="1"/>
  <c r="AE344" i="3"/>
  <c r="AM344" i="3" s="1"/>
  <c r="AE345" i="3"/>
  <c r="AM345" i="3" s="1"/>
  <c r="AE346" i="3"/>
  <c r="AM346" i="3" s="1"/>
  <c r="AE347" i="3"/>
  <c r="AM347" i="3" s="1"/>
  <c r="AE348" i="3"/>
  <c r="AM348" i="3" s="1"/>
  <c r="AE349" i="3"/>
  <c r="AM349" i="3" s="1"/>
  <c r="AE350" i="3"/>
  <c r="AM350" i="3" s="1"/>
  <c r="AE351" i="3"/>
  <c r="AM351" i="3" s="1"/>
  <c r="AE352" i="3"/>
  <c r="AM352" i="3" s="1"/>
  <c r="AE353" i="3"/>
  <c r="AM353" i="3" s="1"/>
  <c r="AE354" i="3"/>
  <c r="AM354" i="3" s="1"/>
  <c r="AE355" i="3"/>
  <c r="AM355" i="3" s="1"/>
  <c r="AE356" i="3"/>
  <c r="AM356" i="3" s="1"/>
  <c r="AE357" i="3"/>
  <c r="AM357" i="3" s="1"/>
  <c r="AE358" i="3"/>
  <c r="AM358" i="3" s="1"/>
  <c r="AE359" i="3"/>
  <c r="AM359" i="3" s="1"/>
  <c r="AE360" i="3"/>
  <c r="AM360" i="3" s="1"/>
  <c r="AE361" i="3"/>
  <c r="AM361" i="3" s="1"/>
  <c r="AE362" i="3"/>
  <c r="AM362" i="3" s="1"/>
  <c r="AE363" i="3"/>
  <c r="AM363" i="3" s="1"/>
  <c r="AE364" i="3"/>
  <c r="AM364" i="3" s="1"/>
  <c r="AE365" i="3"/>
  <c r="AM365" i="3" s="1"/>
  <c r="AE366" i="3"/>
  <c r="AM366" i="3" s="1"/>
  <c r="AE367" i="3"/>
  <c r="AM367" i="3" s="1"/>
  <c r="AE368" i="3"/>
  <c r="AM368" i="3" s="1"/>
  <c r="AE369" i="3"/>
  <c r="AM369" i="3" s="1"/>
  <c r="AE370" i="3"/>
  <c r="AM370" i="3" s="1"/>
  <c r="AE371" i="3"/>
  <c r="AM371" i="3" s="1"/>
  <c r="AE372" i="3"/>
  <c r="AM372" i="3" s="1"/>
  <c r="AE373" i="3"/>
  <c r="AM373" i="3" s="1"/>
  <c r="AE374" i="3"/>
  <c r="AM374" i="3" s="1"/>
  <c r="AE375" i="3"/>
  <c r="AM375" i="3" s="1"/>
  <c r="AE376" i="3"/>
  <c r="AM376" i="3" s="1"/>
  <c r="AE377" i="3"/>
  <c r="AM377" i="3" s="1"/>
  <c r="AE378" i="3"/>
  <c r="AM378" i="3" s="1"/>
  <c r="AE379" i="3"/>
  <c r="AM379" i="3" s="1"/>
  <c r="AE380" i="3"/>
  <c r="AM380" i="3" s="1"/>
  <c r="AE381" i="3"/>
  <c r="AM381" i="3" s="1"/>
  <c r="AE382" i="3"/>
  <c r="AM382" i="3" s="1"/>
  <c r="AE383" i="3"/>
  <c r="AM383" i="3" s="1"/>
  <c r="AE384" i="3"/>
  <c r="AM384" i="3" s="1"/>
  <c r="AE385" i="3"/>
  <c r="AM385" i="3" s="1"/>
  <c r="AE386" i="3"/>
  <c r="AM386" i="3" s="1"/>
  <c r="AE387" i="3"/>
  <c r="AM387" i="3" s="1"/>
  <c r="AE388" i="3"/>
  <c r="AM388" i="3" s="1"/>
  <c r="AE389" i="3"/>
  <c r="AM389" i="3" s="1"/>
  <c r="AE390" i="3"/>
  <c r="AM390" i="3" s="1"/>
  <c r="AE391" i="3"/>
  <c r="AM391" i="3" s="1"/>
  <c r="AE392" i="3"/>
  <c r="AM392" i="3" s="1"/>
  <c r="AE393" i="3"/>
  <c r="AM393" i="3" s="1"/>
  <c r="AE394" i="3"/>
  <c r="AM394" i="3" s="1"/>
  <c r="AE395" i="3"/>
  <c r="AM395" i="3" s="1"/>
  <c r="AE396" i="3"/>
  <c r="AM396" i="3" s="1"/>
  <c r="AE397" i="3"/>
  <c r="AM397" i="3" s="1"/>
  <c r="AE398" i="3"/>
  <c r="AM398" i="3" s="1"/>
  <c r="AE399" i="3"/>
  <c r="AM399" i="3" s="1"/>
  <c r="AE400" i="3"/>
  <c r="AM400" i="3" s="1"/>
  <c r="AE401" i="3"/>
  <c r="AM401" i="3" s="1"/>
  <c r="AE402" i="3"/>
  <c r="AM402" i="3" s="1"/>
  <c r="AE403" i="3"/>
  <c r="AM403" i="3" s="1"/>
  <c r="AE404" i="3"/>
  <c r="AM404" i="3" s="1"/>
  <c r="AE405" i="3"/>
  <c r="AM405" i="3" s="1"/>
  <c r="AE406" i="3"/>
  <c r="AM406" i="3" s="1"/>
  <c r="AE407" i="3"/>
  <c r="AM407" i="3" s="1"/>
  <c r="AE408" i="3"/>
  <c r="AM408" i="3" s="1"/>
  <c r="AE409" i="3"/>
  <c r="AM409" i="3" s="1"/>
  <c r="AE410" i="3"/>
  <c r="AM410" i="3" s="1"/>
  <c r="AE411" i="3"/>
  <c r="AM411" i="3" s="1"/>
  <c r="AE412" i="3"/>
  <c r="AM412" i="3" s="1"/>
  <c r="AE413" i="3"/>
  <c r="AM413" i="3" s="1"/>
  <c r="AE414" i="3"/>
  <c r="AM414" i="3" s="1"/>
  <c r="AE415" i="3"/>
  <c r="AM415" i="3" s="1"/>
  <c r="AE416" i="3"/>
  <c r="AM416" i="3" s="1"/>
  <c r="AE417" i="3"/>
  <c r="AM417" i="3" s="1"/>
  <c r="AE418" i="3"/>
  <c r="AM418" i="3" s="1"/>
  <c r="AE419" i="3"/>
  <c r="AM419" i="3" s="1"/>
  <c r="AE420" i="3"/>
  <c r="AM420" i="3" s="1"/>
  <c r="AE421" i="3"/>
  <c r="AM421" i="3" s="1"/>
  <c r="AE422" i="3"/>
  <c r="AM422" i="3" s="1"/>
  <c r="AE423" i="3"/>
  <c r="AM423" i="3" s="1"/>
  <c r="AE424" i="3"/>
  <c r="AM424" i="3" s="1"/>
  <c r="AE425" i="3"/>
  <c r="AM425" i="3" s="1"/>
  <c r="AE426" i="3"/>
  <c r="AM426" i="3" s="1"/>
  <c r="AE427" i="3"/>
  <c r="AM427" i="3" s="1"/>
  <c r="AE428" i="3"/>
  <c r="AM428" i="3" s="1"/>
  <c r="AE429" i="3"/>
  <c r="AM429" i="3" s="1"/>
  <c r="AE430" i="3"/>
  <c r="AM430" i="3" s="1"/>
  <c r="AE431" i="3"/>
  <c r="AM431" i="3" s="1"/>
  <c r="AE432" i="3"/>
  <c r="AM432" i="3" s="1"/>
  <c r="AE433" i="3"/>
  <c r="AM433" i="3" s="1"/>
  <c r="AE434" i="3"/>
  <c r="AM434" i="3" s="1"/>
  <c r="AE435" i="3"/>
  <c r="AM435" i="3" s="1"/>
  <c r="AE436" i="3"/>
  <c r="AM436" i="3" s="1"/>
  <c r="AE437" i="3"/>
  <c r="AM437" i="3" s="1"/>
  <c r="AE438" i="3"/>
  <c r="AM438" i="3" s="1"/>
  <c r="AE439" i="3"/>
  <c r="AM439" i="3" s="1"/>
  <c r="AE440" i="3"/>
  <c r="AM440" i="3" s="1"/>
  <c r="AE441" i="3"/>
  <c r="AM441" i="3" s="1"/>
  <c r="AE442" i="3"/>
  <c r="AM442" i="3" s="1"/>
  <c r="AE443" i="3"/>
  <c r="AM443" i="3" s="1"/>
  <c r="AE444" i="3"/>
  <c r="AM444" i="3" s="1"/>
  <c r="AE445" i="3"/>
  <c r="AM445" i="3" s="1"/>
  <c r="AE446" i="3"/>
  <c r="AM446" i="3" s="1"/>
  <c r="AE447" i="3"/>
  <c r="AM447" i="3" s="1"/>
  <c r="AE448" i="3"/>
  <c r="AM448" i="3" s="1"/>
  <c r="AE449" i="3"/>
  <c r="AM449" i="3" s="1"/>
  <c r="AE450" i="3"/>
  <c r="AM450" i="3" s="1"/>
  <c r="AE451" i="3"/>
  <c r="AM451" i="3" s="1"/>
  <c r="AE452" i="3"/>
  <c r="AM452" i="3" s="1"/>
  <c r="AE453" i="3"/>
  <c r="AM453" i="3" s="1"/>
  <c r="AE454" i="3"/>
  <c r="AM454" i="3" s="1"/>
  <c r="AE455" i="3"/>
  <c r="AM455" i="3" s="1"/>
  <c r="AE456" i="3"/>
  <c r="AM456" i="3" s="1"/>
  <c r="AE457" i="3"/>
  <c r="AM457" i="3" s="1"/>
  <c r="AE458" i="3"/>
  <c r="AM458" i="3" s="1"/>
  <c r="AE459" i="3"/>
  <c r="AM459" i="3" s="1"/>
  <c r="AE460" i="3"/>
  <c r="AM460" i="3" s="1"/>
  <c r="AE461" i="3"/>
  <c r="AM461" i="3" s="1"/>
  <c r="AE462" i="3"/>
  <c r="AM462" i="3" s="1"/>
  <c r="AE463" i="3"/>
  <c r="AM463" i="3" s="1"/>
  <c r="AE464" i="3"/>
  <c r="AM464" i="3" s="1"/>
  <c r="AE465" i="3"/>
  <c r="AM465" i="3" s="1"/>
  <c r="AE466" i="3"/>
  <c r="AM466" i="3" s="1"/>
  <c r="AE467" i="3"/>
  <c r="AM467" i="3" s="1"/>
  <c r="AE468" i="3"/>
  <c r="AM468" i="3" s="1"/>
  <c r="AE469" i="3"/>
  <c r="AM469" i="3" s="1"/>
  <c r="AE470" i="3"/>
  <c r="AM470" i="3" s="1"/>
  <c r="AE471" i="3"/>
  <c r="AM471" i="3" s="1"/>
  <c r="AE472" i="3"/>
  <c r="AM472" i="3" s="1"/>
  <c r="AE473" i="3"/>
  <c r="AM473" i="3" s="1"/>
  <c r="AE474" i="3"/>
  <c r="AM474" i="3" s="1"/>
  <c r="AE475" i="3"/>
  <c r="AM475" i="3" s="1"/>
  <c r="AE476" i="3"/>
  <c r="AM476" i="3" s="1"/>
  <c r="AE477" i="3"/>
  <c r="AM477" i="3" s="1"/>
  <c r="AE478" i="3"/>
  <c r="AM478" i="3" s="1"/>
  <c r="AE479" i="3"/>
  <c r="AM479" i="3" s="1"/>
  <c r="AE480" i="3"/>
  <c r="AM480" i="3" s="1"/>
  <c r="AE481" i="3"/>
  <c r="AM481" i="3" s="1"/>
  <c r="AE482" i="3"/>
  <c r="AM482" i="3" s="1"/>
  <c r="AE483" i="3"/>
  <c r="AM483" i="3" s="1"/>
  <c r="AE484" i="3"/>
  <c r="AM484" i="3" s="1"/>
  <c r="AE485" i="3"/>
  <c r="AM485" i="3" s="1"/>
  <c r="AE486" i="3"/>
  <c r="AM486" i="3" s="1"/>
  <c r="AE487" i="3"/>
  <c r="AM487" i="3" s="1"/>
  <c r="AE488" i="3"/>
  <c r="AM488" i="3" s="1"/>
  <c r="AE489" i="3"/>
  <c r="AM489" i="3" s="1"/>
  <c r="AE490" i="3"/>
  <c r="AM490" i="3" s="1"/>
  <c r="AE491" i="3"/>
  <c r="AM491" i="3" s="1"/>
  <c r="AE492" i="3"/>
  <c r="AM492" i="3" s="1"/>
  <c r="AE493" i="3"/>
  <c r="AM493" i="3" s="1"/>
  <c r="AE494" i="3"/>
  <c r="AM494" i="3" s="1"/>
  <c r="AE495" i="3"/>
  <c r="AM495" i="3" s="1"/>
  <c r="AE496" i="3"/>
  <c r="AM496" i="3" s="1"/>
  <c r="AE497" i="3"/>
  <c r="AM497" i="3" s="1"/>
  <c r="AE498" i="3"/>
  <c r="AM498" i="3" s="1"/>
  <c r="AE499" i="3"/>
  <c r="AM499" i="3" s="1"/>
  <c r="AE500" i="3"/>
  <c r="AM500" i="3" s="1"/>
  <c r="AE501" i="3"/>
  <c r="AM501" i="3" s="1"/>
  <c r="AE502" i="3"/>
  <c r="AM502" i="3" s="1"/>
  <c r="AE503" i="3"/>
  <c r="AM503" i="3" s="1"/>
  <c r="AE504" i="3"/>
  <c r="AM504" i="3" s="1"/>
  <c r="AE505" i="3"/>
  <c r="AM505" i="3" s="1"/>
  <c r="AE506" i="3"/>
  <c r="AM506" i="3" s="1"/>
  <c r="AE507" i="3"/>
  <c r="AM507" i="3" s="1"/>
  <c r="AE508" i="3"/>
  <c r="AM508" i="3" s="1"/>
  <c r="AE509" i="3"/>
  <c r="AM509" i="3" s="1"/>
  <c r="AE510" i="3"/>
  <c r="AM510" i="3" s="1"/>
  <c r="AE511" i="3"/>
  <c r="AM511" i="3" s="1"/>
  <c r="AE512" i="3"/>
  <c r="AM512" i="3" s="1"/>
  <c r="AE513" i="3"/>
  <c r="AM513" i="3" s="1"/>
  <c r="AE514" i="3"/>
  <c r="AM514" i="3" s="1"/>
  <c r="AE515" i="3"/>
  <c r="AM515" i="3" s="1"/>
  <c r="AE516" i="3"/>
  <c r="AM516" i="3" s="1"/>
  <c r="AE517" i="3"/>
  <c r="AM517" i="3" s="1"/>
  <c r="AE518" i="3"/>
  <c r="AM518" i="3" s="1"/>
  <c r="AE519" i="3"/>
  <c r="AM519" i="3" s="1"/>
  <c r="AE520" i="3"/>
  <c r="AM520" i="3" s="1"/>
  <c r="AE521" i="3"/>
  <c r="AM521" i="3" s="1"/>
  <c r="AE522" i="3"/>
  <c r="AM522" i="3" s="1"/>
  <c r="AE523" i="3"/>
  <c r="AM523" i="3" s="1"/>
  <c r="AE524" i="3"/>
  <c r="AM524" i="3" s="1"/>
  <c r="AE525" i="3"/>
  <c r="AM525" i="3" s="1"/>
  <c r="AE526" i="3"/>
  <c r="AM526" i="3" s="1"/>
  <c r="AE527" i="3"/>
  <c r="AM527" i="3" s="1"/>
  <c r="AE528" i="3"/>
  <c r="AM528" i="3" s="1"/>
  <c r="AE529" i="3"/>
  <c r="AM529" i="3" s="1"/>
  <c r="AE530" i="3"/>
  <c r="AM530" i="3" s="1"/>
  <c r="AE531" i="3"/>
  <c r="AM531" i="3" s="1"/>
  <c r="AE532" i="3"/>
  <c r="AM532" i="3" s="1"/>
  <c r="AE533" i="3"/>
  <c r="AM533" i="3" s="1"/>
  <c r="AE534" i="3"/>
  <c r="AM534" i="3" s="1"/>
  <c r="AE535" i="3"/>
  <c r="AM535" i="3" s="1"/>
  <c r="AE536" i="3"/>
  <c r="AM536" i="3" s="1"/>
  <c r="AE537" i="3"/>
  <c r="AM537" i="3" s="1"/>
  <c r="AE538" i="3"/>
  <c r="AM538" i="3" s="1"/>
  <c r="AE539" i="3"/>
  <c r="AM539" i="3" s="1"/>
  <c r="AE540" i="3"/>
  <c r="AM540" i="3" s="1"/>
  <c r="AE541" i="3"/>
  <c r="AM541" i="3" s="1"/>
  <c r="AE542" i="3"/>
  <c r="AM542" i="3" s="1"/>
  <c r="AE543" i="3"/>
  <c r="AM543" i="3" s="1"/>
  <c r="AE544" i="3"/>
  <c r="AM544" i="3" s="1"/>
  <c r="AE545" i="3"/>
  <c r="AM545" i="3" s="1"/>
  <c r="AE546" i="3"/>
  <c r="AM546" i="3" s="1"/>
  <c r="AE547" i="3"/>
  <c r="AM547" i="3" s="1"/>
  <c r="AE548" i="3"/>
  <c r="AM548" i="3" s="1"/>
  <c r="AE549" i="3"/>
  <c r="AM549" i="3" s="1"/>
  <c r="AE550" i="3"/>
  <c r="AM550" i="3" s="1"/>
  <c r="AE551" i="3"/>
  <c r="AM551" i="3" s="1"/>
  <c r="AE552" i="3"/>
  <c r="AM552" i="3" s="1"/>
  <c r="AE553" i="3"/>
  <c r="AM553" i="3" s="1"/>
  <c r="AE554" i="3"/>
  <c r="AM554" i="3" s="1"/>
  <c r="AE555" i="3"/>
  <c r="AM555" i="3" s="1"/>
  <c r="AE556" i="3"/>
  <c r="AM556" i="3" s="1"/>
  <c r="AE557" i="3"/>
  <c r="AM557" i="3" s="1"/>
  <c r="AE558" i="3"/>
  <c r="AM558" i="3" s="1"/>
  <c r="AE559" i="3"/>
  <c r="AM559" i="3" s="1"/>
  <c r="AE560" i="3"/>
  <c r="AM560" i="3" s="1"/>
  <c r="AE561" i="3"/>
  <c r="AM561" i="3" s="1"/>
  <c r="AE562" i="3"/>
  <c r="AM562" i="3" s="1"/>
  <c r="AE563" i="3"/>
  <c r="AM563" i="3" s="1"/>
  <c r="AE564" i="3"/>
  <c r="AM564" i="3" s="1"/>
  <c r="AE565" i="3"/>
  <c r="AM565" i="3" s="1"/>
  <c r="AE566" i="3"/>
  <c r="AM566" i="3" s="1"/>
  <c r="AE567" i="3"/>
  <c r="AM567" i="3" s="1"/>
  <c r="AE568" i="3"/>
  <c r="AM568" i="3" s="1"/>
  <c r="AE569" i="3"/>
  <c r="AM569" i="3" s="1"/>
  <c r="AE570" i="3"/>
  <c r="AM570" i="3" s="1"/>
  <c r="AE571" i="3"/>
  <c r="AM571" i="3" s="1"/>
  <c r="AE572" i="3"/>
  <c r="AM572" i="3" s="1"/>
  <c r="AE573" i="3"/>
  <c r="AM573" i="3" s="1"/>
  <c r="AE574" i="3"/>
  <c r="AM574" i="3" s="1"/>
  <c r="AE575" i="3"/>
  <c r="AM575" i="3" s="1"/>
  <c r="AE576" i="3"/>
  <c r="AM576" i="3" s="1"/>
  <c r="AE577" i="3"/>
  <c r="AM577" i="3" s="1"/>
  <c r="AE578" i="3"/>
  <c r="AM578" i="3" s="1"/>
  <c r="AE579" i="3"/>
  <c r="AM579" i="3" s="1"/>
  <c r="AE580" i="3"/>
  <c r="AM580" i="3" s="1"/>
  <c r="AE581" i="3"/>
  <c r="AM581" i="3" s="1"/>
  <c r="AE582" i="3"/>
  <c r="AM582" i="3" s="1"/>
  <c r="AE583" i="3"/>
  <c r="AM583" i="3" s="1"/>
  <c r="AE584" i="3"/>
  <c r="AM584" i="3" s="1"/>
  <c r="AE585" i="3"/>
  <c r="AM585" i="3" s="1"/>
  <c r="AE586" i="3"/>
  <c r="AM586" i="3" s="1"/>
  <c r="AE587" i="3"/>
  <c r="AM587" i="3" s="1"/>
  <c r="AE588" i="3"/>
  <c r="AM588" i="3" s="1"/>
  <c r="AE589" i="3"/>
  <c r="AM589" i="3" s="1"/>
  <c r="AE590" i="3"/>
  <c r="AM590" i="3" s="1"/>
  <c r="AE591" i="3"/>
  <c r="AM591" i="3" s="1"/>
  <c r="AE592" i="3"/>
  <c r="AM592" i="3" s="1"/>
  <c r="AE593" i="3"/>
  <c r="AM593" i="3" s="1"/>
  <c r="AE594" i="3"/>
  <c r="AM594" i="3" s="1"/>
  <c r="AE595" i="3"/>
  <c r="AM595" i="3" s="1"/>
  <c r="AE596" i="3"/>
  <c r="AM596" i="3" s="1"/>
  <c r="AE597" i="3"/>
  <c r="AM597" i="3" s="1"/>
  <c r="AE598" i="3"/>
  <c r="AM598" i="3" s="1"/>
  <c r="AE599" i="3"/>
  <c r="AM599" i="3" s="1"/>
  <c r="AE600" i="3"/>
  <c r="AM600" i="3" s="1"/>
  <c r="AE601" i="3"/>
  <c r="AM601" i="3" s="1"/>
  <c r="AE602" i="3"/>
  <c r="AM602" i="3" s="1"/>
  <c r="AE603" i="3"/>
  <c r="AM603" i="3" s="1"/>
  <c r="AE604" i="3"/>
  <c r="AM604" i="3" s="1"/>
  <c r="AE605" i="3"/>
  <c r="AM605" i="3" s="1"/>
  <c r="AE606" i="3"/>
  <c r="AM606" i="3" s="1"/>
  <c r="AE607" i="3"/>
  <c r="AM607" i="3" s="1"/>
  <c r="AE608" i="3"/>
  <c r="AM608" i="3" s="1"/>
  <c r="AE609" i="3"/>
  <c r="AM609" i="3" s="1"/>
  <c r="AE610" i="3"/>
  <c r="AM610" i="3" s="1"/>
  <c r="AE611" i="3"/>
  <c r="AM611" i="3" s="1"/>
  <c r="AE612" i="3"/>
  <c r="AM612" i="3" s="1"/>
  <c r="AE613" i="3"/>
  <c r="AM613" i="3" s="1"/>
  <c r="AE614" i="3"/>
  <c r="AM614" i="3" s="1"/>
  <c r="AE615" i="3"/>
  <c r="AM615" i="3" s="1"/>
  <c r="AE616" i="3"/>
  <c r="AM616" i="3" s="1"/>
  <c r="AE617" i="3"/>
  <c r="AM617" i="3" s="1"/>
  <c r="AE618" i="3"/>
  <c r="AM618" i="3" s="1"/>
  <c r="AE619" i="3"/>
  <c r="AM619" i="3" s="1"/>
  <c r="AE620" i="3"/>
  <c r="AM620" i="3" s="1"/>
  <c r="AE621" i="3"/>
  <c r="AM621" i="3" s="1"/>
  <c r="AE622" i="3"/>
  <c r="AM622" i="3" s="1"/>
  <c r="AE623" i="3"/>
  <c r="AM623" i="3" s="1"/>
  <c r="AE624" i="3"/>
  <c r="AM624" i="3" s="1"/>
  <c r="AE625" i="3"/>
  <c r="AM625" i="3" s="1"/>
  <c r="AE626" i="3"/>
  <c r="AM626" i="3" s="1"/>
  <c r="AE627" i="3"/>
  <c r="AM627" i="3" s="1"/>
  <c r="AE628" i="3"/>
  <c r="AM628" i="3" s="1"/>
  <c r="AE629" i="3"/>
  <c r="AM629" i="3" s="1"/>
  <c r="AE630" i="3"/>
  <c r="AM630" i="3" s="1"/>
  <c r="AE631" i="3"/>
  <c r="AM631" i="3" s="1"/>
  <c r="AE632" i="3"/>
  <c r="AM632" i="3" s="1"/>
  <c r="AE633" i="3"/>
  <c r="AM633" i="3" s="1"/>
  <c r="AE634" i="3"/>
  <c r="AM634" i="3" s="1"/>
  <c r="AE635" i="3"/>
  <c r="AM635" i="3" s="1"/>
  <c r="AE636" i="3"/>
  <c r="AM636" i="3" s="1"/>
  <c r="AE637" i="3"/>
  <c r="AM637" i="3" s="1"/>
  <c r="AE638" i="3"/>
  <c r="AM638" i="3" s="1"/>
  <c r="AE639" i="3"/>
  <c r="AM639" i="3" s="1"/>
  <c r="AE640" i="3"/>
  <c r="AM640" i="3" s="1"/>
  <c r="AE641" i="3"/>
  <c r="AM641" i="3" s="1"/>
  <c r="AE642" i="3"/>
  <c r="AM642" i="3" s="1"/>
  <c r="AE643" i="3"/>
  <c r="AM643" i="3" s="1"/>
  <c r="AE644" i="3"/>
  <c r="AM644" i="3" s="1"/>
  <c r="AE645" i="3"/>
  <c r="AM645" i="3" s="1"/>
  <c r="AE646" i="3"/>
  <c r="AM646" i="3" s="1"/>
  <c r="AE647" i="3"/>
  <c r="AM647" i="3" s="1"/>
  <c r="AE648" i="3"/>
  <c r="AM648" i="3" s="1"/>
  <c r="AE649" i="3"/>
  <c r="AM649" i="3" s="1"/>
  <c r="AE650" i="3"/>
  <c r="AM650" i="3" s="1"/>
  <c r="AE651" i="3"/>
  <c r="AM651" i="3" s="1"/>
  <c r="AE652" i="3"/>
  <c r="AM652" i="3" s="1"/>
  <c r="AE653" i="3"/>
  <c r="AM653" i="3" s="1"/>
  <c r="AE654" i="3"/>
  <c r="AM654" i="3" s="1"/>
  <c r="AE655" i="3"/>
  <c r="AM655" i="3" s="1"/>
  <c r="AE656" i="3"/>
  <c r="AM656" i="3" s="1"/>
  <c r="AE657" i="3"/>
  <c r="AM657" i="3" s="1"/>
  <c r="AE658" i="3"/>
  <c r="AM658" i="3" s="1"/>
  <c r="AE659" i="3"/>
  <c r="AM659" i="3" s="1"/>
  <c r="AE660" i="3"/>
  <c r="AM660" i="3" s="1"/>
  <c r="AE661" i="3"/>
  <c r="AM661" i="3" s="1"/>
  <c r="AE662" i="3"/>
  <c r="AM662" i="3" s="1"/>
  <c r="AE663" i="3"/>
  <c r="AM663" i="3" s="1"/>
  <c r="AE664" i="3"/>
  <c r="AM664" i="3" s="1"/>
  <c r="AE665" i="3"/>
  <c r="AM665" i="3" s="1"/>
  <c r="AE666" i="3"/>
  <c r="AM666" i="3" s="1"/>
  <c r="AE667" i="3"/>
  <c r="AM667" i="3" s="1"/>
  <c r="AE668" i="3"/>
  <c r="AM668" i="3" s="1"/>
  <c r="AE669" i="3"/>
  <c r="AM669" i="3" s="1"/>
  <c r="AE670" i="3"/>
  <c r="AM670" i="3" s="1"/>
  <c r="AE671" i="3"/>
  <c r="AM671" i="3" s="1"/>
  <c r="AE672" i="3"/>
  <c r="AM672" i="3" s="1"/>
  <c r="AE673" i="3"/>
  <c r="AM673" i="3" s="1"/>
  <c r="AE674" i="3"/>
  <c r="AM674" i="3" s="1"/>
  <c r="AE675" i="3"/>
  <c r="AM675" i="3" s="1"/>
  <c r="AE676" i="3"/>
  <c r="AM676" i="3" s="1"/>
  <c r="AE677" i="3"/>
  <c r="AM677" i="3" s="1"/>
  <c r="AE678" i="3"/>
  <c r="AM678" i="3" s="1"/>
  <c r="AE679" i="3"/>
  <c r="AM679" i="3" s="1"/>
  <c r="AE680" i="3"/>
  <c r="AM680" i="3" s="1"/>
  <c r="AE681" i="3"/>
  <c r="AM681" i="3" s="1"/>
  <c r="AE682" i="3"/>
  <c r="AM682" i="3" s="1"/>
  <c r="AE683" i="3"/>
  <c r="AM683" i="3" s="1"/>
  <c r="AE684" i="3"/>
  <c r="AM684" i="3" s="1"/>
  <c r="AE685" i="3"/>
  <c r="AM685" i="3" s="1"/>
  <c r="AE686" i="3"/>
  <c r="AM686" i="3" s="1"/>
  <c r="AE687" i="3"/>
  <c r="AM687" i="3" s="1"/>
  <c r="AE688" i="3"/>
  <c r="AM688" i="3" s="1"/>
  <c r="AE689" i="3"/>
  <c r="AM689" i="3" s="1"/>
  <c r="AE690" i="3"/>
  <c r="AM690" i="3" s="1"/>
  <c r="AE691" i="3"/>
  <c r="AM691" i="3" s="1"/>
  <c r="AE692" i="3"/>
  <c r="AM692" i="3" s="1"/>
  <c r="AE693" i="3"/>
  <c r="AM693" i="3" s="1"/>
  <c r="AE694" i="3"/>
  <c r="AM694" i="3" s="1"/>
  <c r="AE695" i="3"/>
  <c r="AM695" i="3" s="1"/>
  <c r="AE696" i="3"/>
  <c r="AM696" i="3" s="1"/>
  <c r="AE697" i="3"/>
  <c r="AM697" i="3" s="1"/>
  <c r="AE698" i="3"/>
  <c r="AM698" i="3" s="1"/>
  <c r="AE699" i="3"/>
  <c r="AM699" i="3" s="1"/>
  <c r="AE700" i="3"/>
  <c r="AM700" i="3" s="1"/>
  <c r="AE701" i="3"/>
  <c r="AM701" i="3" s="1"/>
  <c r="AE702" i="3"/>
  <c r="AM702" i="3" s="1"/>
  <c r="AE703" i="3"/>
  <c r="AM703" i="3" s="1"/>
  <c r="AE704" i="3"/>
  <c r="AM704" i="3" s="1"/>
  <c r="AE705" i="3"/>
  <c r="AM705" i="3" s="1"/>
  <c r="AE706" i="3"/>
  <c r="AM706" i="3" s="1"/>
  <c r="AE707" i="3"/>
  <c r="AM707" i="3" s="1"/>
  <c r="AE708" i="3"/>
  <c r="AM708" i="3" s="1"/>
  <c r="AE709" i="3"/>
  <c r="AM709" i="3" s="1"/>
  <c r="AE710" i="3"/>
  <c r="AM710" i="3" s="1"/>
  <c r="AE711" i="3"/>
  <c r="AM711" i="3" s="1"/>
  <c r="AE712" i="3"/>
  <c r="AM712" i="3" s="1"/>
  <c r="AE713" i="3"/>
  <c r="AM713" i="3" s="1"/>
  <c r="AE714" i="3"/>
  <c r="AM714" i="3" s="1"/>
  <c r="AE715" i="3"/>
  <c r="AM715" i="3" s="1"/>
  <c r="AE716" i="3"/>
  <c r="AM716" i="3" s="1"/>
  <c r="AE717" i="3"/>
  <c r="AM717" i="3" s="1"/>
  <c r="AE718" i="3"/>
  <c r="AM718" i="3" s="1"/>
  <c r="AE719" i="3"/>
  <c r="AM719" i="3" s="1"/>
  <c r="AE720" i="3"/>
  <c r="AM720" i="3" s="1"/>
  <c r="AE721" i="3"/>
  <c r="AM721" i="3" s="1"/>
  <c r="AE722" i="3"/>
  <c r="AM722" i="3" s="1"/>
  <c r="AE723" i="3"/>
  <c r="AM723" i="3" s="1"/>
  <c r="AE724" i="3"/>
  <c r="AM724" i="3" s="1"/>
  <c r="AE725" i="3"/>
  <c r="AM725" i="3" s="1"/>
  <c r="AE726" i="3"/>
  <c r="AM726" i="3" s="1"/>
  <c r="AE727" i="3"/>
  <c r="AM727" i="3" s="1"/>
  <c r="AE728" i="3"/>
  <c r="AM728" i="3" s="1"/>
  <c r="AE729" i="3"/>
  <c r="AM729" i="3" s="1"/>
  <c r="AE730" i="3"/>
  <c r="AM730" i="3" s="1"/>
  <c r="AE731" i="3"/>
  <c r="AM731" i="3" s="1"/>
  <c r="AE732" i="3"/>
  <c r="AM732" i="3" s="1"/>
  <c r="AE733" i="3"/>
  <c r="AM733" i="3" s="1"/>
  <c r="AE734" i="3"/>
  <c r="AM734" i="3" s="1"/>
  <c r="AE735" i="3"/>
  <c r="AM735" i="3" s="1"/>
  <c r="AE736" i="3"/>
  <c r="AM736" i="3" s="1"/>
  <c r="AE737" i="3"/>
  <c r="AM737" i="3" s="1"/>
  <c r="AE738" i="3"/>
  <c r="AM738" i="3" s="1"/>
  <c r="AE739" i="3"/>
  <c r="AM739" i="3" s="1"/>
  <c r="AE740" i="3"/>
  <c r="AM740" i="3" s="1"/>
  <c r="AE741" i="3"/>
  <c r="AM741" i="3" s="1"/>
  <c r="AE742" i="3"/>
  <c r="AM742" i="3" s="1"/>
  <c r="AE743" i="3"/>
  <c r="AM743" i="3" s="1"/>
  <c r="AE744" i="3"/>
  <c r="AM744" i="3" s="1"/>
  <c r="AE745" i="3"/>
  <c r="AM745" i="3" s="1"/>
  <c r="AE746" i="3"/>
  <c r="AM746" i="3" s="1"/>
  <c r="AE747" i="3"/>
  <c r="AM747" i="3" s="1"/>
  <c r="AE748" i="3"/>
  <c r="AM748" i="3" s="1"/>
  <c r="AE749" i="3"/>
  <c r="AM749" i="3" s="1"/>
  <c r="AE750" i="3"/>
  <c r="AM750" i="3" s="1"/>
  <c r="AE751" i="3"/>
  <c r="AM751" i="3" s="1"/>
  <c r="AE752" i="3"/>
  <c r="AM752" i="3" s="1"/>
  <c r="AE753" i="3"/>
  <c r="AM753" i="3" s="1"/>
  <c r="AE754" i="3"/>
  <c r="AM754" i="3" s="1"/>
  <c r="AE755" i="3"/>
  <c r="AM755" i="3" s="1"/>
  <c r="AE756" i="3"/>
  <c r="AM756" i="3" s="1"/>
  <c r="AE757" i="3"/>
  <c r="AM757" i="3" s="1"/>
  <c r="AE758" i="3"/>
  <c r="AM758" i="3" s="1"/>
  <c r="AE759" i="3"/>
  <c r="AM759" i="3" s="1"/>
  <c r="AE760" i="3"/>
  <c r="AM760" i="3" s="1"/>
  <c r="AE761" i="3"/>
  <c r="AM761" i="3" s="1"/>
  <c r="AE762" i="3"/>
  <c r="AM762" i="3" s="1"/>
  <c r="AE763" i="3"/>
  <c r="AM763" i="3" s="1"/>
  <c r="AE764" i="3"/>
  <c r="AM764" i="3" s="1"/>
  <c r="AE765" i="3"/>
  <c r="AM765" i="3" s="1"/>
  <c r="AE766" i="3"/>
  <c r="AM766" i="3" s="1"/>
  <c r="AE767" i="3"/>
  <c r="AM767" i="3" s="1"/>
  <c r="AE768" i="3"/>
  <c r="AM768" i="3" s="1"/>
  <c r="AE769" i="3"/>
  <c r="AM769" i="3" s="1"/>
  <c r="AE770" i="3"/>
  <c r="AM770" i="3" s="1"/>
  <c r="AE771" i="3"/>
  <c r="AM771" i="3" s="1"/>
  <c r="AE772" i="3"/>
  <c r="AM772" i="3" s="1"/>
  <c r="AE773" i="3"/>
  <c r="AM773" i="3" s="1"/>
  <c r="AE774" i="3"/>
  <c r="AM774" i="3" s="1"/>
  <c r="AE775" i="3"/>
  <c r="AM775" i="3" s="1"/>
  <c r="AE776" i="3"/>
  <c r="AM776" i="3" s="1"/>
  <c r="AE777" i="3"/>
  <c r="AM777" i="3" s="1"/>
  <c r="AE778" i="3"/>
  <c r="AM778" i="3" s="1"/>
  <c r="AE779" i="3"/>
  <c r="AM779" i="3" s="1"/>
  <c r="AE780" i="3"/>
  <c r="AM780" i="3" s="1"/>
  <c r="AE781" i="3"/>
  <c r="AM781" i="3" s="1"/>
  <c r="AE782" i="3"/>
  <c r="AM782" i="3" s="1"/>
  <c r="AE783" i="3"/>
  <c r="AM783" i="3" s="1"/>
  <c r="AE784" i="3"/>
  <c r="AM784" i="3" s="1"/>
  <c r="AE785" i="3"/>
  <c r="AM785" i="3" s="1"/>
  <c r="AE786" i="3"/>
  <c r="AM786" i="3" s="1"/>
  <c r="AE787" i="3"/>
  <c r="AM787" i="3" s="1"/>
  <c r="AE788" i="3"/>
  <c r="AM788" i="3" s="1"/>
  <c r="AE789" i="3"/>
  <c r="AM789" i="3" s="1"/>
  <c r="AE790" i="3"/>
  <c r="AM790" i="3" s="1"/>
  <c r="AE791" i="3"/>
  <c r="AM791" i="3" s="1"/>
  <c r="AE792" i="3"/>
  <c r="AM792" i="3" s="1"/>
  <c r="AE793" i="3"/>
  <c r="AM793" i="3" s="1"/>
  <c r="AE794" i="3"/>
  <c r="AM794" i="3" s="1"/>
  <c r="AE795" i="3"/>
  <c r="AM795" i="3" s="1"/>
  <c r="AE796" i="3"/>
  <c r="AM796" i="3" s="1"/>
  <c r="AE797" i="3"/>
  <c r="AM797" i="3" s="1"/>
  <c r="AE798" i="3"/>
  <c r="AM798" i="3" s="1"/>
  <c r="AE799" i="3"/>
  <c r="AM799" i="3" s="1"/>
  <c r="AE800" i="3"/>
  <c r="AM800" i="3" s="1"/>
  <c r="AE801" i="3"/>
  <c r="AM801" i="3" s="1"/>
  <c r="AE802" i="3"/>
  <c r="AM802" i="3" s="1"/>
  <c r="AE803" i="3"/>
  <c r="AM803" i="3" s="1"/>
  <c r="AE804" i="3"/>
  <c r="AM804" i="3" s="1"/>
  <c r="AE805" i="3"/>
  <c r="AM805" i="3" s="1"/>
  <c r="AE806" i="3"/>
  <c r="AM806" i="3" s="1"/>
  <c r="AE807" i="3"/>
  <c r="AM807" i="3" s="1"/>
  <c r="AE808" i="3"/>
  <c r="AM808" i="3" s="1"/>
  <c r="AE809" i="3"/>
  <c r="AM809" i="3" s="1"/>
  <c r="AE810" i="3"/>
  <c r="AM810" i="3" s="1"/>
  <c r="AE811" i="3"/>
  <c r="AM811" i="3" s="1"/>
  <c r="AE812" i="3"/>
  <c r="AM812" i="3" s="1"/>
  <c r="AE813" i="3"/>
  <c r="AM813" i="3" s="1"/>
  <c r="AE814" i="3"/>
  <c r="AM814" i="3" s="1"/>
  <c r="AE815" i="3"/>
  <c r="AM815" i="3" s="1"/>
  <c r="AE816" i="3"/>
  <c r="AM816" i="3" s="1"/>
  <c r="AE817" i="3"/>
  <c r="AM817" i="3" s="1"/>
  <c r="AE818" i="3"/>
  <c r="AM818" i="3" s="1"/>
  <c r="AE819" i="3"/>
  <c r="AM819" i="3" s="1"/>
  <c r="AE820" i="3"/>
  <c r="AM820" i="3" s="1"/>
  <c r="AE821" i="3"/>
  <c r="AM821" i="3" s="1"/>
  <c r="AE822" i="3"/>
  <c r="AM822" i="3" s="1"/>
  <c r="AE823" i="3"/>
  <c r="AM823" i="3" s="1"/>
  <c r="AE824" i="3"/>
  <c r="AM824" i="3" s="1"/>
  <c r="AE825" i="3"/>
  <c r="AM825" i="3" s="1"/>
  <c r="AE826" i="3"/>
  <c r="AM826" i="3" s="1"/>
  <c r="AE827" i="3"/>
  <c r="AM827" i="3" s="1"/>
  <c r="AE828" i="3"/>
  <c r="AM828" i="3" s="1"/>
  <c r="AE829" i="3"/>
  <c r="AM829" i="3" s="1"/>
  <c r="AE830" i="3"/>
  <c r="AM830" i="3" s="1"/>
  <c r="AE831" i="3"/>
  <c r="AM831" i="3" s="1"/>
  <c r="AE832" i="3"/>
  <c r="AM832" i="3" s="1"/>
  <c r="AE833" i="3"/>
  <c r="AM833" i="3" s="1"/>
  <c r="AE834" i="3"/>
  <c r="AM834" i="3" s="1"/>
  <c r="AE835" i="3"/>
  <c r="AM835" i="3" s="1"/>
  <c r="AE836" i="3"/>
  <c r="AM836" i="3" s="1"/>
  <c r="AE837" i="3"/>
  <c r="AM837" i="3" s="1"/>
  <c r="AE838" i="3"/>
  <c r="AM838" i="3" s="1"/>
  <c r="AE839" i="3"/>
  <c r="AM839" i="3" s="1"/>
  <c r="AE840" i="3"/>
  <c r="AM840" i="3" s="1"/>
  <c r="AE841" i="3"/>
  <c r="AM841" i="3" s="1"/>
  <c r="AE842" i="3"/>
  <c r="AM842" i="3" s="1"/>
  <c r="AE843" i="3"/>
  <c r="AM843" i="3" s="1"/>
  <c r="AE844" i="3"/>
  <c r="AM844" i="3" s="1"/>
  <c r="AE845" i="3"/>
  <c r="AM845" i="3" s="1"/>
  <c r="AE846" i="3"/>
  <c r="AM846" i="3" s="1"/>
  <c r="AE847" i="3"/>
  <c r="AM847" i="3" s="1"/>
  <c r="AE848" i="3"/>
  <c r="AM848" i="3" s="1"/>
  <c r="AE849" i="3"/>
  <c r="AM849" i="3" s="1"/>
  <c r="AE850" i="3"/>
  <c r="AM850" i="3" s="1"/>
  <c r="AE851" i="3"/>
  <c r="AM851" i="3" s="1"/>
  <c r="AE852" i="3"/>
  <c r="AM852" i="3" s="1"/>
  <c r="AE853" i="3"/>
  <c r="AM853" i="3" s="1"/>
  <c r="AE854" i="3"/>
  <c r="AM854" i="3" s="1"/>
  <c r="AE855" i="3"/>
  <c r="AM855" i="3" s="1"/>
  <c r="AE856" i="3"/>
  <c r="AM856" i="3" s="1"/>
  <c r="AE857" i="3"/>
  <c r="AM857" i="3" s="1"/>
  <c r="AE858" i="3"/>
  <c r="AM858" i="3" s="1"/>
  <c r="AE859" i="3"/>
  <c r="AM859" i="3" s="1"/>
  <c r="AE860" i="3"/>
  <c r="AM860" i="3" s="1"/>
  <c r="AE861" i="3"/>
  <c r="AM861" i="3" s="1"/>
  <c r="AE862" i="3"/>
  <c r="AM862" i="3" s="1"/>
  <c r="AE863" i="3"/>
  <c r="AM863" i="3" s="1"/>
  <c r="AE864" i="3"/>
  <c r="AM864" i="3" s="1"/>
  <c r="AE865" i="3"/>
  <c r="AM865" i="3" s="1"/>
  <c r="AE866" i="3"/>
  <c r="AM866" i="3" s="1"/>
  <c r="AE867" i="3"/>
  <c r="AM867" i="3" s="1"/>
  <c r="AE868" i="3"/>
  <c r="AM868" i="3" s="1"/>
  <c r="AE869" i="3"/>
  <c r="AM869" i="3" s="1"/>
  <c r="AE870" i="3"/>
  <c r="AM870" i="3" s="1"/>
  <c r="AE871" i="3"/>
  <c r="AM871" i="3" s="1"/>
  <c r="AE872" i="3"/>
  <c r="AM872" i="3" s="1"/>
  <c r="AE873" i="3"/>
  <c r="AM873" i="3" s="1"/>
  <c r="AE874" i="3"/>
  <c r="AM874" i="3" s="1"/>
  <c r="AE875" i="3"/>
  <c r="AM875" i="3" s="1"/>
  <c r="AE876" i="3"/>
  <c r="AM876" i="3" s="1"/>
  <c r="AE877" i="3"/>
  <c r="AM877" i="3" s="1"/>
  <c r="AE878" i="3"/>
  <c r="AM878" i="3" s="1"/>
  <c r="AE879" i="3"/>
  <c r="AM879" i="3" s="1"/>
  <c r="AE880" i="3"/>
  <c r="AM880" i="3" s="1"/>
  <c r="AE881" i="3"/>
  <c r="AM881" i="3" s="1"/>
  <c r="AE882" i="3"/>
  <c r="AM882" i="3" s="1"/>
  <c r="AE883" i="3"/>
  <c r="AM883" i="3" s="1"/>
  <c r="AE884" i="3"/>
  <c r="AM884" i="3" s="1"/>
  <c r="AE885" i="3"/>
  <c r="AM885" i="3" s="1"/>
  <c r="AE886" i="3"/>
  <c r="AM886" i="3" s="1"/>
  <c r="AE887" i="3"/>
  <c r="AM887" i="3" s="1"/>
  <c r="AE888" i="3"/>
  <c r="AM888" i="3" s="1"/>
  <c r="AE889" i="3"/>
  <c r="AM889" i="3" s="1"/>
  <c r="AE890" i="3"/>
  <c r="AM890" i="3" s="1"/>
  <c r="AE891" i="3"/>
  <c r="AM891" i="3" s="1"/>
  <c r="AE892" i="3"/>
  <c r="AM892" i="3" s="1"/>
  <c r="AE893" i="3"/>
  <c r="AM893" i="3" s="1"/>
  <c r="AE894" i="3"/>
  <c r="AM894" i="3" s="1"/>
  <c r="AE895" i="3"/>
  <c r="AM895" i="3" s="1"/>
  <c r="AE896" i="3"/>
  <c r="AM896" i="3" s="1"/>
  <c r="AE897" i="3"/>
  <c r="AM897" i="3" s="1"/>
  <c r="AE898" i="3"/>
  <c r="AM898" i="3" s="1"/>
  <c r="AE899" i="3"/>
  <c r="AM899" i="3" s="1"/>
  <c r="AE900" i="3"/>
  <c r="AM900" i="3" s="1"/>
  <c r="AE901" i="3"/>
  <c r="AM901" i="3" s="1"/>
  <c r="AE902" i="3"/>
  <c r="AM902" i="3" s="1"/>
  <c r="AE903" i="3"/>
  <c r="AM903" i="3" s="1"/>
  <c r="AE904" i="3"/>
  <c r="AM904" i="3" s="1"/>
  <c r="AE905" i="3"/>
  <c r="AM905" i="3" s="1"/>
  <c r="AE906" i="3"/>
  <c r="AM906" i="3" s="1"/>
  <c r="AE907" i="3"/>
  <c r="AM907" i="3" s="1"/>
  <c r="AE908" i="3"/>
  <c r="AM908" i="3" s="1"/>
  <c r="AE909" i="3"/>
  <c r="AM909" i="3" s="1"/>
  <c r="AE910" i="3"/>
  <c r="AM910" i="3" s="1"/>
  <c r="AE911" i="3"/>
  <c r="AM911" i="3" s="1"/>
  <c r="AE912" i="3"/>
  <c r="AM912" i="3" s="1"/>
  <c r="AE913" i="3"/>
  <c r="AM913" i="3" s="1"/>
  <c r="AE914" i="3"/>
  <c r="AM914" i="3" s="1"/>
  <c r="AE915" i="3"/>
  <c r="AM915" i="3" s="1"/>
  <c r="AE916" i="3"/>
  <c r="AM916" i="3" s="1"/>
  <c r="AE917" i="3"/>
  <c r="AM917" i="3" s="1"/>
  <c r="AE918" i="3"/>
  <c r="AM918" i="3" s="1"/>
  <c r="AE919" i="3"/>
  <c r="AM919" i="3" s="1"/>
  <c r="AE920" i="3"/>
  <c r="AM920" i="3" s="1"/>
  <c r="AE921" i="3"/>
  <c r="AM921" i="3" s="1"/>
  <c r="AE922" i="3"/>
  <c r="AM922" i="3" s="1"/>
  <c r="AE923" i="3"/>
  <c r="AM923" i="3" s="1"/>
  <c r="AE924" i="3"/>
  <c r="AM924" i="3" s="1"/>
  <c r="AE925" i="3"/>
  <c r="AM925" i="3" s="1"/>
  <c r="AE926" i="3"/>
  <c r="AM926" i="3" s="1"/>
  <c r="AE927" i="3"/>
  <c r="AM927" i="3" s="1"/>
  <c r="AE928" i="3"/>
  <c r="AM928" i="3" s="1"/>
  <c r="AE929" i="3"/>
  <c r="AM929" i="3" s="1"/>
  <c r="AE930" i="3"/>
  <c r="AM930" i="3" s="1"/>
  <c r="AE931" i="3"/>
  <c r="AM931" i="3" s="1"/>
  <c r="AE932" i="3"/>
  <c r="AM932" i="3" s="1"/>
  <c r="AE933" i="3"/>
  <c r="AM933" i="3" s="1"/>
  <c r="AE934" i="3"/>
  <c r="AM934" i="3" s="1"/>
  <c r="AE935" i="3"/>
  <c r="AM935" i="3" s="1"/>
  <c r="AE936" i="3"/>
  <c r="AM936" i="3" s="1"/>
  <c r="AE937" i="3"/>
  <c r="AM937" i="3" s="1"/>
  <c r="AE938" i="3"/>
  <c r="AM938" i="3" s="1"/>
  <c r="AE939" i="3"/>
  <c r="AM939" i="3" s="1"/>
  <c r="AE940" i="3"/>
  <c r="AM940" i="3" s="1"/>
  <c r="AE941" i="3"/>
  <c r="AM941" i="3" s="1"/>
  <c r="AE942" i="3"/>
  <c r="AM942" i="3" s="1"/>
  <c r="AE943" i="3"/>
  <c r="AM943" i="3" s="1"/>
  <c r="AE944" i="3"/>
  <c r="AM944" i="3" s="1"/>
  <c r="AE945" i="3"/>
  <c r="AM945" i="3" s="1"/>
  <c r="AE946" i="3"/>
  <c r="AM946" i="3" s="1"/>
  <c r="AE947" i="3"/>
  <c r="AM947" i="3" s="1"/>
  <c r="AE948" i="3"/>
  <c r="AM948" i="3" s="1"/>
  <c r="AE949" i="3"/>
  <c r="AM949" i="3" s="1"/>
  <c r="AE950" i="3"/>
  <c r="AM950" i="3" s="1"/>
  <c r="AE951" i="3"/>
  <c r="AM951" i="3" s="1"/>
  <c r="AE952" i="3"/>
  <c r="AM952" i="3" s="1"/>
  <c r="AE953" i="3"/>
  <c r="AM953" i="3" s="1"/>
  <c r="AE954" i="3"/>
  <c r="AM954" i="3" s="1"/>
  <c r="AE955" i="3"/>
  <c r="AM955" i="3" s="1"/>
  <c r="AE956" i="3"/>
  <c r="AM956" i="3" s="1"/>
  <c r="AE957" i="3"/>
  <c r="AM957" i="3" s="1"/>
  <c r="AE958" i="3"/>
  <c r="AM958" i="3" s="1"/>
  <c r="AE959" i="3"/>
  <c r="AM959" i="3" s="1"/>
  <c r="AE960" i="3"/>
  <c r="AM960" i="3" s="1"/>
  <c r="AE961" i="3"/>
  <c r="AM961" i="3" s="1"/>
  <c r="AE962" i="3"/>
  <c r="AM962" i="3" s="1"/>
  <c r="AE963" i="3"/>
  <c r="AM963" i="3" s="1"/>
  <c r="AE964" i="3"/>
  <c r="AM964" i="3" s="1"/>
  <c r="AE965" i="3"/>
  <c r="AM965" i="3" s="1"/>
  <c r="AE966" i="3"/>
  <c r="AM966" i="3" s="1"/>
  <c r="AE967" i="3"/>
  <c r="AM967" i="3" s="1"/>
  <c r="AE968" i="3"/>
  <c r="AM968" i="3" s="1"/>
  <c r="AE969" i="3"/>
  <c r="AM969" i="3" s="1"/>
  <c r="AE970" i="3"/>
  <c r="AM970" i="3" s="1"/>
  <c r="AE971" i="3"/>
  <c r="AM971" i="3" s="1"/>
  <c r="AE972" i="3"/>
  <c r="AM972" i="3" s="1"/>
  <c r="AE973" i="3"/>
  <c r="AM973" i="3" s="1"/>
  <c r="AE974" i="3"/>
  <c r="AM974" i="3" s="1"/>
  <c r="AE975" i="3"/>
  <c r="AM975" i="3" s="1"/>
  <c r="AE976" i="3"/>
  <c r="AM976" i="3" s="1"/>
  <c r="AE977" i="3"/>
  <c r="AM977" i="3" s="1"/>
  <c r="AE978" i="3"/>
  <c r="AM978" i="3" s="1"/>
  <c r="AE979" i="3"/>
  <c r="AM979" i="3" s="1"/>
  <c r="AE980" i="3"/>
  <c r="AM980" i="3" s="1"/>
  <c r="AE981" i="3"/>
  <c r="AM981" i="3" s="1"/>
  <c r="AE982" i="3"/>
  <c r="AM982" i="3" s="1"/>
  <c r="AE983" i="3"/>
  <c r="AM983" i="3" s="1"/>
  <c r="AE984" i="3"/>
  <c r="AM984" i="3" s="1"/>
  <c r="AE985" i="3"/>
  <c r="AM985" i="3" s="1"/>
  <c r="AE986" i="3"/>
  <c r="AM986" i="3" s="1"/>
  <c r="AE987" i="3"/>
  <c r="AM987" i="3" s="1"/>
  <c r="AE988" i="3"/>
  <c r="AM988" i="3" s="1"/>
  <c r="AE989" i="3"/>
  <c r="AM989" i="3" s="1"/>
  <c r="AE990" i="3"/>
  <c r="AM990" i="3" s="1"/>
  <c r="AE991" i="3"/>
  <c r="AM991" i="3" s="1"/>
  <c r="AE992" i="3"/>
  <c r="AM992" i="3" s="1"/>
  <c r="AE993" i="3"/>
  <c r="AM993" i="3" s="1"/>
  <c r="AE994" i="3"/>
  <c r="AM994" i="3" s="1"/>
  <c r="AE995" i="3"/>
  <c r="AM995" i="3" s="1"/>
  <c r="AE996" i="3"/>
  <c r="AM996" i="3" s="1"/>
  <c r="AE997" i="3"/>
  <c r="AM997" i="3" s="1"/>
  <c r="AE998" i="3"/>
  <c r="AM998" i="3" s="1"/>
  <c r="AE999" i="3"/>
  <c r="AM999" i="3" s="1"/>
  <c r="AE1000" i="3"/>
  <c r="AM1000" i="3" s="1"/>
  <c r="AE1001" i="3"/>
  <c r="AM1001" i="3" s="1"/>
  <c r="AE1002" i="3"/>
  <c r="AM1002" i="3" s="1"/>
  <c r="AE1003" i="3"/>
  <c r="AM1003" i="3" s="1"/>
  <c r="AE1004" i="3"/>
  <c r="AM1004" i="3" s="1"/>
  <c r="AE1005" i="3"/>
  <c r="AM1005" i="3" s="1"/>
  <c r="AE1006" i="3"/>
  <c r="AM1006" i="3" s="1"/>
  <c r="AE1007" i="3"/>
  <c r="AM1007" i="3" s="1"/>
  <c r="AE1008" i="3"/>
  <c r="AM1008" i="3" s="1"/>
  <c r="AE1009" i="3"/>
  <c r="AM1009" i="3" s="1"/>
  <c r="AE1010" i="3"/>
  <c r="AM1010" i="3" s="1"/>
  <c r="AE1011" i="3"/>
  <c r="AM1011" i="3" s="1"/>
  <c r="AE1012" i="3"/>
  <c r="AM1012" i="3" s="1"/>
  <c r="AE1013" i="3"/>
  <c r="AM1013" i="3" s="1"/>
  <c r="AE1014" i="3"/>
  <c r="AM1014" i="3" s="1"/>
  <c r="AE1015" i="3"/>
  <c r="AM1015" i="3" s="1"/>
  <c r="AE1016" i="3"/>
  <c r="AM1016" i="3" s="1"/>
  <c r="AE1017" i="3"/>
  <c r="AM1017" i="3" s="1"/>
  <c r="AE1018" i="3"/>
  <c r="AM1018" i="3" s="1"/>
  <c r="AE1019" i="3"/>
  <c r="AM1019" i="3" s="1"/>
  <c r="AE1020" i="3"/>
  <c r="AM1020" i="3" s="1"/>
  <c r="AE1021" i="3"/>
  <c r="AM1021" i="3" s="1"/>
  <c r="AE1022" i="3"/>
  <c r="AM1022" i="3" s="1"/>
  <c r="AE1023" i="3"/>
  <c r="AM1023" i="3" s="1"/>
  <c r="AE1024" i="3"/>
  <c r="AM1024" i="3" s="1"/>
  <c r="AE1025" i="3"/>
  <c r="AM1025" i="3" s="1"/>
  <c r="AE1026" i="3"/>
  <c r="AM1026" i="3" s="1"/>
  <c r="AE1027" i="3"/>
  <c r="AM1027" i="3" s="1"/>
  <c r="AE1028" i="3"/>
  <c r="AM1028" i="3" s="1"/>
  <c r="AE1029" i="3"/>
  <c r="AM1029" i="3" s="1"/>
  <c r="AE1030" i="3"/>
  <c r="AM1030" i="3" s="1"/>
  <c r="AE1031" i="3"/>
  <c r="AM1031" i="3" s="1"/>
  <c r="AE1032" i="3"/>
  <c r="AM1032" i="3" s="1"/>
  <c r="AE1033" i="3"/>
  <c r="AM1033" i="3" s="1"/>
  <c r="AE1034" i="3"/>
  <c r="AM1034" i="3" s="1"/>
  <c r="AE1035" i="3"/>
  <c r="AM1035" i="3" s="1"/>
  <c r="AE1036" i="3"/>
  <c r="AM1036" i="3" s="1"/>
  <c r="AE1037" i="3"/>
  <c r="AM1037" i="3" s="1"/>
  <c r="AE1038" i="3"/>
  <c r="AM1038" i="3" s="1"/>
  <c r="AE1039" i="3"/>
  <c r="AM1039" i="3" s="1"/>
  <c r="AE1040" i="3"/>
  <c r="AM1040" i="3" s="1"/>
  <c r="AE1041" i="3"/>
  <c r="AM1041" i="3" s="1"/>
  <c r="AE1042" i="3"/>
  <c r="AM1042" i="3" s="1"/>
  <c r="AE1043" i="3"/>
  <c r="AM1043" i="3" s="1"/>
  <c r="AE1044" i="3"/>
  <c r="AM1044" i="3" s="1"/>
  <c r="AE1045" i="3"/>
  <c r="AM1045" i="3" s="1"/>
  <c r="AE1046" i="3"/>
  <c r="AM1046" i="3" s="1"/>
  <c r="AE1047" i="3"/>
  <c r="AM1047" i="3" s="1"/>
  <c r="AE1048" i="3"/>
  <c r="AM1048" i="3" s="1"/>
  <c r="AE1049" i="3"/>
  <c r="AM1049" i="3" s="1"/>
  <c r="AE1050" i="3"/>
  <c r="AM1050" i="3" s="1"/>
  <c r="AE1051" i="3"/>
  <c r="AM1051" i="3" s="1"/>
  <c r="AE1052" i="3"/>
  <c r="AM1052" i="3" s="1"/>
  <c r="AE1053" i="3"/>
  <c r="AM1053" i="3" s="1"/>
  <c r="AE1054" i="3"/>
  <c r="AM1054" i="3" s="1"/>
  <c r="AE1055" i="3"/>
  <c r="AM1055" i="3" s="1"/>
  <c r="AE1056" i="3"/>
  <c r="AM1056" i="3" s="1"/>
  <c r="AE1057" i="3"/>
  <c r="AM1057" i="3" s="1"/>
  <c r="AE1058" i="3"/>
  <c r="AM1058" i="3" s="1"/>
  <c r="AE1059" i="3"/>
  <c r="AM1059" i="3" s="1"/>
  <c r="AE1060" i="3"/>
  <c r="AM1060" i="3" s="1"/>
  <c r="AE1061" i="3"/>
  <c r="AM1061" i="3" s="1"/>
  <c r="AE1062" i="3"/>
  <c r="AM1062" i="3" s="1"/>
  <c r="AE1063" i="3"/>
  <c r="AM1063" i="3" s="1"/>
  <c r="AE1064" i="3"/>
  <c r="AM1064" i="3" s="1"/>
  <c r="AE1065" i="3"/>
  <c r="AM1065" i="3" s="1"/>
  <c r="AE1066" i="3"/>
  <c r="AM1066" i="3" s="1"/>
  <c r="AE1067" i="3"/>
  <c r="AM1067" i="3" s="1"/>
  <c r="AE1068" i="3"/>
  <c r="AM1068" i="3" s="1"/>
  <c r="AE1069" i="3"/>
  <c r="AM1069" i="3" s="1"/>
  <c r="AE1070" i="3"/>
  <c r="AM1070" i="3" s="1"/>
  <c r="AE1071" i="3"/>
  <c r="AM1071" i="3" s="1"/>
  <c r="AE1072" i="3"/>
  <c r="AM1072" i="3" s="1"/>
  <c r="AE1073" i="3"/>
  <c r="AM1073" i="3" s="1"/>
  <c r="AE1074" i="3"/>
  <c r="AM1074" i="3" s="1"/>
  <c r="AE1075" i="3"/>
  <c r="AM1075" i="3" s="1"/>
  <c r="AE1076" i="3"/>
  <c r="AM1076" i="3" s="1"/>
  <c r="AE1077" i="3"/>
  <c r="AM1077" i="3" s="1"/>
  <c r="AE1078" i="3"/>
  <c r="AM1078" i="3" s="1"/>
  <c r="AE1079" i="3"/>
  <c r="AM1079" i="3" s="1"/>
  <c r="AE1080" i="3"/>
  <c r="AM1080" i="3" s="1"/>
  <c r="AE1081" i="3"/>
  <c r="AM1081" i="3" s="1"/>
  <c r="AE1082" i="3"/>
  <c r="AM1082" i="3" s="1"/>
  <c r="AE1083" i="3"/>
  <c r="AM1083" i="3" s="1"/>
  <c r="AE1084" i="3"/>
  <c r="AM1084" i="3" s="1"/>
  <c r="AE1085" i="3"/>
  <c r="AM1085" i="3" s="1"/>
  <c r="AE1086" i="3"/>
  <c r="AM1086" i="3" s="1"/>
  <c r="AE1087" i="3"/>
  <c r="AM1087" i="3" s="1"/>
  <c r="AE1088" i="3"/>
  <c r="AM1088" i="3" s="1"/>
  <c r="AE1089" i="3"/>
  <c r="AM1089" i="3" s="1"/>
  <c r="AE1090" i="3"/>
  <c r="AM1090" i="3" s="1"/>
  <c r="AE1091" i="3"/>
  <c r="AM1091" i="3" s="1"/>
  <c r="AE1092" i="3"/>
  <c r="AM1092" i="3" s="1"/>
  <c r="AE1093" i="3"/>
  <c r="AM1093" i="3" s="1"/>
  <c r="AE1094" i="3"/>
  <c r="AM1094" i="3" s="1"/>
  <c r="AE1095" i="3"/>
  <c r="AM1095" i="3" s="1"/>
  <c r="AE1096" i="3"/>
  <c r="AM1096" i="3" s="1"/>
  <c r="AE1097" i="3"/>
  <c r="AM1097" i="3" s="1"/>
  <c r="AE1098" i="3"/>
  <c r="AM1098" i="3" s="1"/>
  <c r="AE1099" i="3"/>
  <c r="AM1099" i="3" s="1"/>
  <c r="AE1100" i="3"/>
  <c r="AM1100" i="3" s="1"/>
  <c r="AE1101" i="3"/>
  <c r="AM1101" i="3" s="1"/>
  <c r="AE1102" i="3"/>
  <c r="AM1102" i="3" s="1"/>
  <c r="AE1103" i="3"/>
  <c r="AM1103" i="3" s="1"/>
  <c r="AE1104" i="3"/>
  <c r="AM1104" i="3" s="1"/>
  <c r="AE1105" i="3"/>
  <c r="AM1105" i="3" s="1"/>
  <c r="AE1106" i="3"/>
  <c r="AM1106" i="3" s="1"/>
  <c r="AE1107" i="3"/>
  <c r="AM1107" i="3" s="1"/>
  <c r="AE1108" i="3"/>
  <c r="AM1108" i="3" s="1"/>
  <c r="AE1109" i="3"/>
  <c r="AM1109" i="3" s="1"/>
  <c r="AE1110" i="3"/>
  <c r="AM1110" i="3" s="1"/>
  <c r="AE1111" i="3"/>
  <c r="AM1111" i="3" s="1"/>
  <c r="AE1112" i="3"/>
  <c r="AM1112" i="3" s="1"/>
  <c r="AE1113" i="3"/>
  <c r="AM1113" i="3" s="1"/>
  <c r="AE1114" i="3"/>
  <c r="AM1114" i="3" s="1"/>
  <c r="AE1115" i="3"/>
  <c r="AM1115" i="3" s="1"/>
  <c r="AE1116" i="3"/>
  <c r="AM1116" i="3" s="1"/>
  <c r="AE1117" i="3"/>
  <c r="AM1117" i="3" s="1"/>
  <c r="AE1118" i="3"/>
  <c r="AM1118" i="3" s="1"/>
  <c r="AE1119" i="3"/>
  <c r="AM1119" i="3" s="1"/>
  <c r="AE1120" i="3"/>
  <c r="AM1120" i="3" s="1"/>
  <c r="AE1121" i="3"/>
  <c r="AM1121" i="3" s="1"/>
  <c r="AE1122" i="3"/>
  <c r="AM1122" i="3" s="1"/>
  <c r="AE1123" i="3"/>
  <c r="AM1123" i="3" s="1"/>
  <c r="AE1124" i="3"/>
  <c r="AM1124" i="3" s="1"/>
  <c r="AE1125" i="3"/>
  <c r="AM1125" i="3" s="1"/>
  <c r="AE1126" i="3"/>
  <c r="AM1126" i="3" s="1"/>
  <c r="AE1127" i="3"/>
  <c r="AM1127" i="3" s="1"/>
  <c r="AE1128" i="3"/>
  <c r="AM1128" i="3" s="1"/>
  <c r="AE1129" i="3"/>
  <c r="AM1129" i="3" s="1"/>
  <c r="AE1130" i="3"/>
  <c r="AM1130" i="3" s="1"/>
  <c r="AE1131" i="3"/>
  <c r="AM1131" i="3" s="1"/>
  <c r="AE1132" i="3"/>
  <c r="AM1132" i="3" s="1"/>
  <c r="AE1133" i="3"/>
  <c r="AM1133" i="3" s="1"/>
  <c r="AE1134" i="3"/>
  <c r="AM1134" i="3" s="1"/>
  <c r="AE1135" i="3"/>
  <c r="AM1135" i="3" s="1"/>
  <c r="AE1136" i="3"/>
  <c r="AM1136" i="3" s="1"/>
  <c r="AE1137" i="3"/>
  <c r="AM1137" i="3" s="1"/>
  <c r="AE1138" i="3"/>
  <c r="AM1138" i="3" s="1"/>
  <c r="AE1139" i="3"/>
  <c r="AM1139" i="3" s="1"/>
  <c r="AE1140" i="3"/>
  <c r="AM1140" i="3" s="1"/>
  <c r="AE1141" i="3"/>
  <c r="AM1141" i="3" s="1"/>
  <c r="AE1142" i="3"/>
  <c r="AM1142" i="3" s="1"/>
  <c r="AE1143" i="3"/>
  <c r="AM1143" i="3" s="1"/>
  <c r="AE1144" i="3"/>
  <c r="AM1144" i="3" s="1"/>
  <c r="AE1145" i="3"/>
  <c r="AM1145" i="3" s="1"/>
  <c r="AE1146" i="3"/>
  <c r="AM1146" i="3" s="1"/>
  <c r="AE1147" i="3"/>
  <c r="AM1147" i="3" s="1"/>
  <c r="AE1148" i="3"/>
  <c r="AM1148" i="3" s="1"/>
  <c r="AE1149" i="3"/>
  <c r="AM1149" i="3" s="1"/>
  <c r="AE1150" i="3"/>
  <c r="AM1150" i="3" s="1"/>
  <c r="AE1151" i="3"/>
  <c r="AM1151" i="3" s="1"/>
  <c r="AE1152" i="3"/>
  <c r="AM1152" i="3" s="1"/>
  <c r="AE1153" i="3"/>
  <c r="AM1153" i="3" s="1"/>
  <c r="AE1154" i="3"/>
  <c r="AM1154" i="3" s="1"/>
  <c r="AE1155" i="3"/>
  <c r="AM1155" i="3" s="1"/>
  <c r="AE1156" i="3"/>
  <c r="AM1156" i="3" s="1"/>
  <c r="AE1157" i="3"/>
  <c r="AM1157" i="3" s="1"/>
  <c r="AE1158" i="3"/>
  <c r="AM1158" i="3" s="1"/>
  <c r="AE1159" i="3"/>
  <c r="AM1159" i="3" s="1"/>
  <c r="AE1160" i="3"/>
  <c r="AM1160" i="3" s="1"/>
  <c r="AE1161" i="3"/>
  <c r="AM1161" i="3" s="1"/>
  <c r="AE1162" i="3"/>
  <c r="AM1162" i="3" s="1"/>
  <c r="AE1163" i="3"/>
  <c r="AM1163" i="3" s="1"/>
  <c r="AE1164" i="3"/>
  <c r="AM1164" i="3" s="1"/>
  <c r="AE1165" i="3"/>
  <c r="AM1165" i="3" s="1"/>
  <c r="AE1166" i="3"/>
  <c r="AM1166" i="3" s="1"/>
  <c r="AE1167" i="3"/>
  <c r="AM1167" i="3" s="1"/>
  <c r="AE1168" i="3"/>
  <c r="AM1168" i="3" s="1"/>
  <c r="AE1169" i="3"/>
  <c r="AM1169" i="3" s="1"/>
  <c r="AE1170" i="3"/>
  <c r="AM1170" i="3" s="1"/>
  <c r="AE1171" i="3"/>
  <c r="AM1171" i="3" s="1"/>
  <c r="AE1172" i="3"/>
  <c r="AM1172" i="3" s="1"/>
  <c r="AE1173" i="3"/>
  <c r="AM1173" i="3" s="1"/>
  <c r="AE1174" i="3"/>
  <c r="AM1174" i="3" s="1"/>
  <c r="AE1175" i="3"/>
  <c r="AM1175" i="3" s="1"/>
  <c r="AE1176" i="3"/>
  <c r="AM1176" i="3" s="1"/>
  <c r="AE1177" i="3"/>
  <c r="AM1177" i="3" s="1"/>
  <c r="AE1178" i="3"/>
  <c r="AM1178" i="3" s="1"/>
  <c r="AE1179" i="3"/>
  <c r="AM1179" i="3" s="1"/>
  <c r="AE1180" i="3"/>
  <c r="AM1180" i="3" s="1"/>
  <c r="AE1181" i="3"/>
  <c r="AM1181" i="3" s="1"/>
  <c r="AE1182" i="3"/>
  <c r="AM1182" i="3" s="1"/>
  <c r="AE1183" i="3"/>
  <c r="AM1183" i="3" s="1"/>
  <c r="AE1184" i="3"/>
  <c r="AM1184" i="3" s="1"/>
  <c r="AE1185" i="3"/>
  <c r="AM1185" i="3" s="1"/>
  <c r="AE1186" i="3"/>
  <c r="AM1186" i="3" s="1"/>
  <c r="AE1187" i="3"/>
  <c r="AM1187" i="3" s="1"/>
  <c r="AE1188" i="3"/>
  <c r="AM1188" i="3" s="1"/>
  <c r="AE1189" i="3"/>
  <c r="AM1189" i="3" s="1"/>
  <c r="AE1190" i="3"/>
  <c r="AM1190" i="3" s="1"/>
  <c r="AE1191" i="3"/>
  <c r="AM1191" i="3" s="1"/>
  <c r="AE1192" i="3"/>
  <c r="AM1192" i="3" s="1"/>
  <c r="AE1193" i="3"/>
  <c r="AM1193" i="3" s="1"/>
  <c r="AE1194" i="3"/>
  <c r="AM1194" i="3" s="1"/>
  <c r="AE1195" i="3"/>
  <c r="AM1195" i="3" s="1"/>
  <c r="AE1196" i="3"/>
  <c r="AM1196" i="3" s="1"/>
  <c r="AE1197" i="3"/>
  <c r="AM1197" i="3" s="1"/>
  <c r="AE1198" i="3"/>
  <c r="AM1198" i="3" s="1"/>
  <c r="AE1199" i="3"/>
  <c r="AM1199" i="3" s="1"/>
  <c r="AE1200" i="3"/>
  <c r="AM1200" i="3" s="1"/>
  <c r="AE1201" i="3"/>
  <c r="AM1201" i="3" s="1"/>
  <c r="AE1202" i="3"/>
  <c r="AM1202" i="3" s="1"/>
  <c r="AE1203" i="3"/>
  <c r="AM1203" i="3" s="1"/>
  <c r="AE1204" i="3"/>
  <c r="AM1204" i="3" s="1"/>
  <c r="AE1205" i="3"/>
  <c r="AM1205" i="3" s="1"/>
  <c r="AE1206" i="3"/>
  <c r="AM1206" i="3" s="1"/>
  <c r="AE1207" i="3"/>
  <c r="AM1207" i="3" s="1"/>
  <c r="AE1208" i="3"/>
  <c r="AM1208" i="3" s="1"/>
  <c r="AE1209" i="3"/>
  <c r="AM1209" i="3" s="1"/>
  <c r="AE1210" i="3"/>
  <c r="AM1210" i="3" s="1"/>
  <c r="AE1211" i="3"/>
  <c r="AM1211" i="3" s="1"/>
  <c r="AE1212" i="3"/>
  <c r="AM1212" i="3" s="1"/>
  <c r="AE1213" i="3"/>
  <c r="AM1213" i="3" s="1"/>
  <c r="AE1214" i="3"/>
  <c r="AM1214" i="3" s="1"/>
  <c r="AE1215" i="3"/>
  <c r="AM1215" i="3" s="1"/>
  <c r="AE1216" i="3"/>
  <c r="AM1216" i="3" s="1"/>
  <c r="AE1217" i="3"/>
  <c r="AM1217" i="3" s="1"/>
  <c r="AE1218" i="3"/>
  <c r="AM1218" i="3" s="1"/>
  <c r="AE1219" i="3"/>
  <c r="AM1219" i="3" s="1"/>
  <c r="AE1220" i="3"/>
  <c r="AM1220" i="3" s="1"/>
  <c r="AE1221" i="3"/>
  <c r="AM1221" i="3" s="1"/>
  <c r="AE1222" i="3"/>
  <c r="AM1222" i="3" s="1"/>
  <c r="AE1223" i="3"/>
  <c r="AM1223" i="3" s="1"/>
  <c r="AE1224" i="3"/>
  <c r="AM1224" i="3" s="1"/>
  <c r="AE1225" i="3"/>
  <c r="AM1225" i="3" s="1"/>
  <c r="AE1226" i="3"/>
  <c r="AM1226" i="3" s="1"/>
  <c r="AE1227" i="3"/>
  <c r="AM1227" i="3" s="1"/>
  <c r="AE1228" i="3"/>
  <c r="AM1228" i="3" s="1"/>
  <c r="AE1229" i="3"/>
  <c r="AM1229" i="3" s="1"/>
  <c r="AE1230" i="3"/>
  <c r="AM1230" i="3" s="1"/>
  <c r="AE1231" i="3"/>
  <c r="AM1231" i="3" s="1"/>
  <c r="AE1232" i="3"/>
  <c r="AM1232" i="3" s="1"/>
  <c r="AE1233" i="3"/>
  <c r="AM1233" i="3" s="1"/>
  <c r="AE1234" i="3"/>
  <c r="AM1234" i="3" s="1"/>
  <c r="AE1235" i="3"/>
  <c r="AM1235" i="3" s="1"/>
  <c r="AE1236" i="3"/>
  <c r="AM1236" i="3" s="1"/>
  <c r="AE1237" i="3"/>
  <c r="AM1237" i="3" s="1"/>
  <c r="AE1238" i="3"/>
  <c r="AM1238" i="3" s="1"/>
  <c r="AE1239" i="3"/>
  <c r="AM1239" i="3" s="1"/>
  <c r="AE1240" i="3"/>
  <c r="AM1240" i="3" s="1"/>
  <c r="AE1241" i="3"/>
  <c r="AM1241" i="3" s="1"/>
  <c r="AE1242" i="3"/>
  <c r="AM1242" i="3" s="1"/>
  <c r="AE1243" i="3"/>
  <c r="AM1243" i="3" s="1"/>
  <c r="AE1244" i="3"/>
  <c r="AM1244" i="3" s="1"/>
  <c r="AE1245" i="3"/>
  <c r="AM1245" i="3" s="1"/>
  <c r="AE1246" i="3"/>
  <c r="AM1246" i="3" s="1"/>
  <c r="AE1247" i="3"/>
  <c r="AM1247" i="3" s="1"/>
  <c r="AE1248" i="3"/>
  <c r="AM1248" i="3" s="1"/>
  <c r="AE1249" i="3"/>
  <c r="AM1249" i="3" s="1"/>
  <c r="AE1250" i="3"/>
  <c r="AM1250" i="3" s="1"/>
  <c r="AE1251" i="3"/>
  <c r="AM1251" i="3" s="1"/>
  <c r="AE1252" i="3"/>
  <c r="AM1252" i="3" s="1"/>
  <c r="AE1253" i="3"/>
  <c r="AM1253" i="3" s="1"/>
  <c r="AE1254" i="3"/>
  <c r="AM1254" i="3" s="1"/>
  <c r="AE1255" i="3"/>
  <c r="AM1255" i="3" s="1"/>
  <c r="AE1256" i="3"/>
  <c r="AM1256" i="3" s="1"/>
  <c r="AE1257" i="3"/>
  <c r="AM1257" i="3" s="1"/>
  <c r="AE1258" i="3"/>
  <c r="AM1258" i="3" s="1"/>
  <c r="AE1259" i="3"/>
  <c r="AM1259" i="3" s="1"/>
  <c r="AE1260" i="3"/>
  <c r="AM1260" i="3" s="1"/>
  <c r="AE1261" i="3"/>
  <c r="AM1261" i="3" s="1"/>
  <c r="AE1262" i="3"/>
  <c r="AM1262" i="3" s="1"/>
  <c r="AE1263" i="3"/>
  <c r="AM1263" i="3" s="1"/>
  <c r="AE1264" i="3"/>
  <c r="AM1264" i="3" s="1"/>
  <c r="AE1265" i="3"/>
  <c r="AM1265" i="3" s="1"/>
  <c r="AE1266" i="3"/>
  <c r="AM1266" i="3" s="1"/>
  <c r="AE1267" i="3"/>
  <c r="AM1267" i="3" s="1"/>
  <c r="AE1268" i="3"/>
  <c r="AM1268" i="3" s="1"/>
  <c r="AE1269" i="3"/>
  <c r="AM1269" i="3" s="1"/>
  <c r="AE1270" i="3"/>
  <c r="AM1270" i="3" s="1"/>
  <c r="AE1271" i="3"/>
  <c r="AM1271" i="3" s="1"/>
  <c r="AE1272" i="3"/>
  <c r="AM1272" i="3" s="1"/>
  <c r="AE1273" i="3"/>
  <c r="AM1273" i="3" s="1"/>
  <c r="AE1274" i="3"/>
  <c r="AM1274" i="3" s="1"/>
  <c r="AE1275" i="3"/>
  <c r="AM1275" i="3" s="1"/>
  <c r="AE1276" i="3"/>
  <c r="AM1276" i="3" s="1"/>
  <c r="AE1277" i="3"/>
  <c r="AM1277" i="3" s="1"/>
  <c r="AE1278" i="3"/>
  <c r="AM1278" i="3" s="1"/>
  <c r="AE1279" i="3"/>
  <c r="AM1279" i="3" s="1"/>
  <c r="AE1280" i="3"/>
  <c r="AM1280" i="3" s="1"/>
  <c r="AE1281" i="3"/>
  <c r="AM1281" i="3" s="1"/>
  <c r="AE1282" i="3"/>
  <c r="AM1282" i="3" s="1"/>
  <c r="AE1283" i="3"/>
  <c r="AM1283" i="3" s="1"/>
  <c r="AE1284" i="3"/>
  <c r="AM1284" i="3" s="1"/>
  <c r="AE1285" i="3"/>
  <c r="AM1285" i="3" s="1"/>
  <c r="AE1286" i="3"/>
  <c r="AM1286" i="3" s="1"/>
  <c r="AE1287" i="3"/>
  <c r="AM1287" i="3" s="1"/>
  <c r="AE1288" i="3"/>
  <c r="AM1288" i="3" s="1"/>
  <c r="AE1289" i="3"/>
  <c r="AM1289" i="3" s="1"/>
  <c r="AE1290" i="3"/>
  <c r="AM1290" i="3" s="1"/>
  <c r="AE1291" i="3"/>
  <c r="AM1291" i="3" s="1"/>
  <c r="AE1292" i="3"/>
  <c r="AM1292" i="3" s="1"/>
  <c r="AE1293" i="3"/>
  <c r="AM1293" i="3" s="1"/>
  <c r="AE1294" i="3"/>
  <c r="AM1294" i="3" s="1"/>
  <c r="AE1295" i="3"/>
  <c r="AM1295" i="3" s="1"/>
  <c r="AE1296" i="3"/>
  <c r="AM1296" i="3" s="1"/>
  <c r="AE1297" i="3"/>
  <c r="AM1297" i="3" s="1"/>
  <c r="AE1298" i="3"/>
  <c r="AM1298" i="3" s="1"/>
  <c r="AE1299" i="3"/>
  <c r="AM1299" i="3" s="1"/>
  <c r="AE1300" i="3"/>
  <c r="AM1300" i="3" s="1"/>
  <c r="AE1301" i="3"/>
  <c r="AM1301" i="3" s="1"/>
  <c r="AE1302" i="3"/>
  <c r="AM1302" i="3" s="1"/>
  <c r="AE1303" i="3"/>
  <c r="AM1303" i="3" s="1"/>
  <c r="AE1304" i="3"/>
  <c r="AM1304" i="3" s="1"/>
  <c r="AE1305" i="3"/>
  <c r="AM1305" i="3" s="1"/>
  <c r="AE1306" i="3"/>
  <c r="AM1306" i="3" s="1"/>
  <c r="AE1307" i="3"/>
  <c r="AM1307" i="3" s="1"/>
  <c r="AE1308" i="3"/>
  <c r="AM1308" i="3" s="1"/>
  <c r="AE1309" i="3"/>
  <c r="AM1309" i="3" s="1"/>
  <c r="AE1310" i="3"/>
  <c r="AM1310" i="3" s="1"/>
  <c r="AE1311" i="3"/>
  <c r="AM1311" i="3" s="1"/>
  <c r="AE1312" i="3"/>
  <c r="AM1312" i="3" s="1"/>
  <c r="AE1313" i="3"/>
  <c r="AM1313" i="3" s="1"/>
  <c r="AE1314" i="3"/>
  <c r="AM1314" i="3" s="1"/>
  <c r="AE1315" i="3"/>
  <c r="AM1315" i="3" s="1"/>
  <c r="AE1316" i="3"/>
  <c r="AM1316" i="3" s="1"/>
  <c r="AE1317" i="3"/>
  <c r="AM1317" i="3" s="1"/>
  <c r="AE1318" i="3"/>
  <c r="AM1318" i="3" s="1"/>
  <c r="AE1319" i="3"/>
  <c r="AM1319" i="3" s="1"/>
  <c r="AE1320" i="3"/>
  <c r="AM1320" i="3" s="1"/>
  <c r="AE1321" i="3"/>
  <c r="AM1321" i="3" s="1"/>
  <c r="AE1322" i="3"/>
  <c r="AM1322" i="3" s="1"/>
  <c r="AE1323" i="3"/>
  <c r="AM1323" i="3" s="1"/>
  <c r="AE1324" i="3"/>
  <c r="AM1324" i="3" s="1"/>
  <c r="AE1325" i="3"/>
  <c r="AM1325" i="3" s="1"/>
  <c r="AE1326" i="3"/>
  <c r="AM1326" i="3" s="1"/>
  <c r="AE1327" i="3"/>
  <c r="AM1327" i="3" s="1"/>
  <c r="AE1328" i="3"/>
  <c r="AM1328" i="3" s="1"/>
  <c r="AE1329" i="3"/>
  <c r="AM1329" i="3" s="1"/>
  <c r="AE1330" i="3"/>
  <c r="AM1330" i="3" s="1"/>
  <c r="AE1331" i="3"/>
  <c r="AM1331" i="3" s="1"/>
  <c r="AE1332" i="3"/>
  <c r="AM1332" i="3" s="1"/>
  <c r="AE1333" i="3"/>
  <c r="AM1333" i="3" s="1"/>
  <c r="AE1334" i="3"/>
  <c r="AM1334" i="3" s="1"/>
  <c r="AE1335" i="3"/>
  <c r="AM1335" i="3" s="1"/>
  <c r="AE1336" i="3"/>
  <c r="AM1336" i="3" s="1"/>
  <c r="AE1337" i="3"/>
  <c r="AM1337" i="3" s="1"/>
  <c r="AE1338" i="3"/>
  <c r="AM1338" i="3" s="1"/>
  <c r="AE1339" i="3"/>
  <c r="AM1339" i="3" s="1"/>
  <c r="AE1340" i="3"/>
  <c r="AM1340" i="3" s="1"/>
  <c r="AE1341" i="3"/>
  <c r="AM1341" i="3" s="1"/>
  <c r="AE1342" i="3"/>
  <c r="AM1342" i="3" s="1"/>
  <c r="AE1343" i="3"/>
  <c r="AM1343" i="3" s="1"/>
  <c r="AE1344" i="3"/>
  <c r="AM1344" i="3" s="1"/>
  <c r="AE1345" i="3"/>
  <c r="AM1345" i="3" s="1"/>
  <c r="AE1346" i="3"/>
  <c r="AM1346" i="3" s="1"/>
  <c r="AE1347" i="3"/>
  <c r="AM1347" i="3" s="1"/>
  <c r="AE1348" i="3"/>
  <c r="AM1348" i="3" s="1"/>
  <c r="AE1349" i="3"/>
  <c r="AM1349" i="3" s="1"/>
  <c r="AE1350" i="3"/>
  <c r="AM1350" i="3" s="1"/>
  <c r="AE1351" i="3"/>
  <c r="AM1351" i="3" s="1"/>
  <c r="AE1352" i="3"/>
  <c r="AM1352" i="3" s="1"/>
  <c r="AE1353" i="3"/>
  <c r="AM1353" i="3" s="1"/>
  <c r="AE1354" i="3"/>
  <c r="AM1354" i="3" s="1"/>
  <c r="AE1355" i="3"/>
  <c r="AM1355" i="3" s="1"/>
  <c r="AE1356" i="3"/>
  <c r="AM1356" i="3" s="1"/>
  <c r="AE1357" i="3"/>
  <c r="AM1357" i="3" s="1"/>
  <c r="AE1358" i="3"/>
  <c r="AM1358" i="3" s="1"/>
  <c r="AE1359" i="3"/>
  <c r="AM1359" i="3" s="1"/>
  <c r="AE1360" i="3"/>
  <c r="AM1360" i="3" s="1"/>
  <c r="AE1361" i="3"/>
  <c r="AM1361" i="3" s="1"/>
  <c r="AE1362" i="3"/>
  <c r="AM1362" i="3" s="1"/>
  <c r="AE1363" i="3"/>
  <c r="AM1363" i="3" s="1"/>
  <c r="AE1364" i="3"/>
  <c r="AM1364" i="3" s="1"/>
  <c r="AE1365" i="3"/>
  <c r="AM1365" i="3" s="1"/>
  <c r="AE1366" i="3"/>
  <c r="AM1366" i="3" s="1"/>
  <c r="AE1367" i="3"/>
  <c r="AM1367" i="3" s="1"/>
  <c r="AE1368" i="3"/>
  <c r="AM1368" i="3" s="1"/>
  <c r="AE1369" i="3"/>
  <c r="AM1369" i="3" s="1"/>
  <c r="AE1370" i="3"/>
  <c r="AM1370" i="3" s="1"/>
  <c r="AE1371" i="3"/>
  <c r="AM1371" i="3" s="1"/>
  <c r="AE1372" i="3"/>
  <c r="AM1372" i="3" s="1"/>
  <c r="AE1373" i="3"/>
  <c r="AM1373" i="3" s="1"/>
  <c r="AE1374" i="3"/>
  <c r="AM1374" i="3" s="1"/>
  <c r="AE1375" i="3"/>
  <c r="AM1375" i="3" s="1"/>
  <c r="AE1376" i="3"/>
  <c r="AM1376" i="3" s="1"/>
  <c r="AE1377" i="3"/>
  <c r="AM1377" i="3" s="1"/>
  <c r="AE1378" i="3"/>
  <c r="AM1378" i="3" s="1"/>
  <c r="AE1379" i="3"/>
  <c r="AM1379" i="3" s="1"/>
  <c r="AE1380" i="3"/>
  <c r="AM1380" i="3" s="1"/>
  <c r="AE1381" i="3"/>
  <c r="AM1381" i="3" s="1"/>
  <c r="AE1382" i="3"/>
  <c r="AM1382" i="3" s="1"/>
  <c r="AE1383" i="3"/>
  <c r="AM1383" i="3" s="1"/>
  <c r="AE1384" i="3"/>
  <c r="AM1384" i="3" s="1"/>
  <c r="AE1385" i="3"/>
  <c r="AM1385" i="3" s="1"/>
  <c r="AE1386" i="3"/>
  <c r="AM1386" i="3" s="1"/>
  <c r="AE1387" i="3"/>
  <c r="AM1387" i="3" s="1"/>
  <c r="AE1388" i="3"/>
  <c r="AM1388" i="3" s="1"/>
  <c r="AE1389" i="3"/>
  <c r="AM1389" i="3" s="1"/>
  <c r="AE1390" i="3"/>
  <c r="AM1390" i="3" s="1"/>
  <c r="AE1391" i="3"/>
  <c r="AM1391" i="3" s="1"/>
  <c r="AE1392" i="3"/>
  <c r="AM1392" i="3" s="1"/>
  <c r="AE1393" i="3"/>
  <c r="AM1393" i="3" s="1"/>
  <c r="AE1394" i="3"/>
  <c r="AM1394" i="3" s="1"/>
  <c r="AE1395" i="3"/>
  <c r="AM1395" i="3" s="1"/>
  <c r="AE1396" i="3"/>
  <c r="AM1396" i="3" s="1"/>
  <c r="AE1397" i="3"/>
  <c r="AM1397" i="3" s="1"/>
  <c r="AE1398" i="3"/>
  <c r="AM1398" i="3" s="1"/>
  <c r="AE1399" i="3"/>
  <c r="AM1399" i="3" s="1"/>
  <c r="AE1400" i="3"/>
  <c r="AM1400" i="3" s="1"/>
  <c r="AE1401" i="3"/>
  <c r="AM1401" i="3" s="1"/>
  <c r="AE1402" i="3"/>
  <c r="AM1402" i="3" s="1"/>
  <c r="AE1403" i="3"/>
  <c r="AM1403" i="3" s="1"/>
  <c r="AE1404" i="3"/>
  <c r="AM1404" i="3" s="1"/>
  <c r="AE1405" i="3"/>
  <c r="AM1405" i="3" s="1"/>
  <c r="AE1406" i="3"/>
  <c r="AM1406" i="3" s="1"/>
  <c r="AE1407" i="3"/>
  <c r="AM1407" i="3" s="1"/>
  <c r="AE1408" i="3"/>
  <c r="AM1408" i="3" s="1"/>
  <c r="AE1409" i="3"/>
  <c r="AM1409" i="3" s="1"/>
  <c r="AE1410" i="3"/>
  <c r="AM1410" i="3" s="1"/>
  <c r="AE1411" i="3"/>
  <c r="AM1411" i="3" s="1"/>
  <c r="AE1412" i="3"/>
  <c r="AM1412" i="3" s="1"/>
  <c r="AE1413" i="3"/>
  <c r="AM1413" i="3" s="1"/>
  <c r="AE1414" i="3"/>
  <c r="AM1414" i="3" s="1"/>
  <c r="AE1415" i="3"/>
  <c r="AM1415" i="3" s="1"/>
  <c r="AE1416" i="3"/>
  <c r="AM1416" i="3" s="1"/>
  <c r="AE1417" i="3"/>
  <c r="AM1417" i="3" s="1"/>
  <c r="AE1418" i="3"/>
  <c r="AM1418" i="3" s="1"/>
  <c r="AE1419" i="3"/>
  <c r="AM1419" i="3" s="1"/>
  <c r="AE1420" i="3"/>
  <c r="AM1420" i="3" s="1"/>
  <c r="AE1421" i="3"/>
  <c r="AM1421" i="3" s="1"/>
  <c r="AE1422" i="3"/>
  <c r="AM1422" i="3" s="1"/>
  <c r="AE1423" i="3"/>
  <c r="AM1423" i="3" s="1"/>
  <c r="AE1424" i="3"/>
  <c r="AM1424" i="3" s="1"/>
  <c r="AE1425" i="3"/>
  <c r="AM1425" i="3" s="1"/>
  <c r="AE1426" i="3"/>
  <c r="AM1426" i="3" s="1"/>
  <c r="AE1427" i="3"/>
  <c r="AM1427" i="3" s="1"/>
  <c r="AE1428" i="3"/>
  <c r="AM1428" i="3" s="1"/>
  <c r="AE1429" i="3"/>
  <c r="AM1429" i="3" s="1"/>
  <c r="AE1430" i="3"/>
  <c r="AM1430" i="3" s="1"/>
  <c r="AE1431" i="3"/>
  <c r="AM1431" i="3" s="1"/>
  <c r="AE1432" i="3"/>
  <c r="AM1432" i="3" s="1"/>
  <c r="AE1433" i="3"/>
  <c r="AM1433" i="3" s="1"/>
  <c r="AE1434" i="3"/>
  <c r="AM1434" i="3" s="1"/>
  <c r="AE1435" i="3"/>
  <c r="AM1435" i="3" s="1"/>
  <c r="AE1436" i="3"/>
  <c r="AM1436" i="3" s="1"/>
  <c r="AE1437" i="3"/>
  <c r="AM1437" i="3" s="1"/>
  <c r="AE1438" i="3"/>
  <c r="AM1438" i="3" s="1"/>
  <c r="AE1439" i="3"/>
  <c r="AM1439" i="3" s="1"/>
  <c r="AE1440" i="3"/>
  <c r="AM1440" i="3" s="1"/>
  <c r="AE1441" i="3"/>
  <c r="AM1441" i="3" s="1"/>
  <c r="AE1442" i="3"/>
  <c r="AM1442" i="3" s="1"/>
  <c r="AE1443" i="3"/>
  <c r="AM1443" i="3" s="1"/>
  <c r="AE1444" i="3"/>
  <c r="AM1444" i="3" s="1"/>
  <c r="AE1445" i="3"/>
  <c r="AM1445" i="3" s="1"/>
  <c r="AE1446" i="3"/>
  <c r="AM1446" i="3" s="1"/>
  <c r="AE1447" i="3"/>
  <c r="AM1447" i="3" s="1"/>
  <c r="AE1448" i="3"/>
  <c r="AM1448" i="3" s="1"/>
  <c r="AE1449" i="3"/>
  <c r="AM1449" i="3" s="1"/>
  <c r="AE1450" i="3"/>
  <c r="AM1450" i="3" s="1"/>
  <c r="AE1451" i="3"/>
  <c r="AM1451" i="3" s="1"/>
  <c r="AE1452" i="3"/>
  <c r="AM1452" i="3" s="1"/>
  <c r="AE1453" i="3"/>
  <c r="AM1453" i="3" s="1"/>
  <c r="AE1454" i="3"/>
  <c r="AM1454" i="3" s="1"/>
  <c r="AE1455" i="3"/>
  <c r="AM1455" i="3" s="1"/>
  <c r="AE1456" i="3"/>
  <c r="AM1456" i="3" s="1"/>
  <c r="AE1457" i="3"/>
  <c r="AM1457" i="3" s="1"/>
  <c r="AE1458" i="3"/>
  <c r="AM1458" i="3" s="1"/>
  <c r="AE1459" i="3"/>
  <c r="AM1459" i="3" s="1"/>
  <c r="AE1460" i="3"/>
  <c r="AM1460" i="3" s="1"/>
  <c r="AE1461" i="3"/>
  <c r="AM1461" i="3" s="1"/>
  <c r="AE1462" i="3"/>
  <c r="AM1462" i="3" s="1"/>
  <c r="AE1463" i="3"/>
  <c r="AM1463" i="3" s="1"/>
  <c r="AE1464" i="3"/>
  <c r="AM1464" i="3" s="1"/>
  <c r="AE1465" i="3"/>
  <c r="AM1465" i="3" s="1"/>
  <c r="AE1466" i="3"/>
  <c r="AM1466" i="3" s="1"/>
  <c r="AE1467" i="3"/>
  <c r="AM1467" i="3" s="1"/>
  <c r="AE1468" i="3"/>
  <c r="AM1468" i="3" s="1"/>
  <c r="AE1469" i="3"/>
  <c r="AM1469" i="3" s="1"/>
  <c r="AE1470" i="3"/>
  <c r="AM1470" i="3" s="1"/>
  <c r="AE1471" i="3"/>
  <c r="AM1471" i="3" s="1"/>
  <c r="AE1472" i="3"/>
  <c r="AM1472" i="3" s="1"/>
  <c r="AE1473" i="3"/>
  <c r="AM1473" i="3" s="1"/>
  <c r="AE1474" i="3"/>
  <c r="AM1474" i="3" s="1"/>
  <c r="AE1475" i="3"/>
  <c r="AM1475" i="3" s="1"/>
  <c r="AE1476" i="3"/>
  <c r="AM1476" i="3" s="1"/>
  <c r="AE1477" i="3"/>
  <c r="AM1477" i="3" s="1"/>
  <c r="AE1478" i="3"/>
  <c r="AM1478" i="3" s="1"/>
  <c r="AE1479" i="3"/>
  <c r="AM1479" i="3" s="1"/>
  <c r="AE1480" i="3"/>
  <c r="AM1480" i="3" s="1"/>
  <c r="AE1481" i="3"/>
  <c r="AM1481" i="3" s="1"/>
  <c r="AE1482" i="3"/>
  <c r="AM1482" i="3" s="1"/>
  <c r="AE1483" i="3"/>
  <c r="AM1483" i="3" s="1"/>
  <c r="AE1484" i="3"/>
  <c r="AM1484" i="3" s="1"/>
  <c r="AE1485" i="3"/>
  <c r="AM1485" i="3" s="1"/>
  <c r="AE1486" i="3"/>
  <c r="AM1486" i="3" s="1"/>
  <c r="AE1487" i="3"/>
  <c r="AM1487" i="3" s="1"/>
  <c r="AE1488" i="3"/>
  <c r="AM1488" i="3" s="1"/>
  <c r="AE1489" i="3"/>
  <c r="AM1489" i="3" s="1"/>
  <c r="AE1490" i="3"/>
  <c r="AM1490" i="3" s="1"/>
  <c r="AE1491" i="3"/>
  <c r="AM1491" i="3" s="1"/>
  <c r="AE1492" i="3"/>
  <c r="AM1492" i="3" s="1"/>
  <c r="AE1493" i="3"/>
  <c r="AM1493" i="3" s="1"/>
  <c r="AE1494" i="3"/>
  <c r="AM1494" i="3" s="1"/>
  <c r="AE1495" i="3"/>
  <c r="AM1495" i="3" s="1"/>
  <c r="AE1496" i="3"/>
  <c r="AM1496" i="3" s="1"/>
  <c r="AE1497" i="3"/>
  <c r="AM1497" i="3" s="1"/>
  <c r="AE1498" i="3"/>
  <c r="AM1498" i="3" s="1"/>
  <c r="AE1499" i="3"/>
  <c r="AM1499" i="3" s="1"/>
  <c r="AE1500" i="3"/>
  <c r="AM1500" i="3" s="1"/>
  <c r="AE1501" i="3"/>
  <c r="AM1501" i="3" s="1"/>
  <c r="AE1502" i="3"/>
  <c r="AM1502" i="3" s="1"/>
  <c r="AE1503" i="3"/>
  <c r="AM1503" i="3" s="1"/>
  <c r="AE1504" i="3"/>
  <c r="AM1504" i="3" s="1"/>
  <c r="AE1505" i="3"/>
  <c r="AM1505" i="3" s="1"/>
  <c r="AE1506" i="3"/>
  <c r="AM1506" i="3" s="1"/>
  <c r="AE1507" i="3"/>
  <c r="AM1507" i="3" s="1"/>
  <c r="AE1508" i="3"/>
  <c r="AM1508" i="3" s="1"/>
  <c r="AE1509" i="3"/>
  <c r="AM1509" i="3" s="1"/>
  <c r="AE1510" i="3"/>
  <c r="AM1510" i="3" s="1"/>
  <c r="AE1511" i="3"/>
  <c r="AM1511" i="3" s="1"/>
  <c r="AE1512" i="3"/>
  <c r="AM1512" i="3" s="1"/>
  <c r="AE1513" i="3"/>
  <c r="AM1513" i="3" s="1"/>
  <c r="AE1514" i="3"/>
  <c r="AM1514" i="3" s="1"/>
  <c r="AE1515" i="3"/>
  <c r="AM1515" i="3" s="1"/>
  <c r="AE1516" i="3"/>
  <c r="AM1516" i="3" s="1"/>
  <c r="AE1517" i="3"/>
  <c r="AM1517" i="3" s="1"/>
  <c r="AE1518" i="3"/>
  <c r="AM1518" i="3" s="1"/>
  <c r="AE1519" i="3"/>
  <c r="AM1519" i="3" s="1"/>
  <c r="AE1520" i="3"/>
  <c r="AM1520" i="3" s="1"/>
  <c r="AE1521" i="3"/>
  <c r="AM1521" i="3" s="1"/>
  <c r="AE1522" i="3"/>
  <c r="AM1522" i="3" s="1"/>
  <c r="AE1523" i="3"/>
  <c r="AM1523" i="3" s="1"/>
  <c r="AE1524" i="3"/>
  <c r="AM1524" i="3" s="1"/>
  <c r="AE1525" i="3"/>
  <c r="AM1525" i="3" s="1"/>
  <c r="AE1526" i="3"/>
  <c r="AM1526" i="3" s="1"/>
  <c r="AE1527" i="3"/>
  <c r="AM1527" i="3" s="1"/>
  <c r="AE1528" i="3"/>
  <c r="AM1528" i="3" s="1"/>
  <c r="AE1529" i="3"/>
  <c r="AM1529" i="3" s="1"/>
  <c r="AE1530" i="3"/>
  <c r="AM1530" i="3" s="1"/>
  <c r="AE1531" i="3"/>
  <c r="AM1531" i="3" s="1"/>
  <c r="AE1532" i="3"/>
  <c r="AM1532" i="3" s="1"/>
  <c r="AE1533" i="3"/>
  <c r="AM1533" i="3" s="1"/>
  <c r="AE1534" i="3"/>
  <c r="AM1534" i="3" s="1"/>
  <c r="AE1535" i="3"/>
  <c r="AM1535" i="3" s="1"/>
  <c r="AE1536" i="3"/>
  <c r="AM1536" i="3" s="1"/>
  <c r="AE1537" i="3"/>
  <c r="AM1537" i="3" s="1"/>
  <c r="AE1538" i="3"/>
  <c r="AM1538" i="3" s="1"/>
  <c r="AE1539" i="3"/>
  <c r="AM1539" i="3" s="1"/>
  <c r="AE1540" i="3"/>
  <c r="AM1540" i="3" s="1"/>
  <c r="AE1541" i="3"/>
  <c r="AM1541" i="3" s="1"/>
  <c r="AE1542" i="3"/>
  <c r="AM1542" i="3" s="1"/>
  <c r="AE1543" i="3"/>
  <c r="AM1543" i="3" s="1"/>
  <c r="AE1544" i="3"/>
  <c r="AM1544" i="3" s="1"/>
  <c r="AE1545" i="3"/>
  <c r="AM1545" i="3" s="1"/>
  <c r="AE1546" i="3"/>
  <c r="AM1546" i="3" s="1"/>
  <c r="AE1547" i="3"/>
  <c r="AM1547" i="3" s="1"/>
  <c r="AE1548" i="3"/>
  <c r="AM1548" i="3" s="1"/>
  <c r="AE1549" i="3"/>
  <c r="AM1549" i="3" s="1"/>
  <c r="AE1550" i="3"/>
  <c r="AM1550" i="3" s="1"/>
  <c r="AE1551" i="3"/>
  <c r="AM1551" i="3" s="1"/>
  <c r="AE1552" i="3"/>
  <c r="AM1552" i="3" s="1"/>
  <c r="AE1553" i="3"/>
  <c r="AM1553" i="3" s="1"/>
  <c r="AE1554" i="3"/>
  <c r="AM1554" i="3" s="1"/>
  <c r="AE1555" i="3"/>
  <c r="AM1555" i="3" s="1"/>
  <c r="AE1556" i="3"/>
  <c r="AM1556" i="3" s="1"/>
  <c r="AE1557" i="3"/>
  <c r="AM1557" i="3" s="1"/>
  <c r="AE1558" i="3"/>
  <c r="AM1558" i="3" s="1"/>
  <c r="AE1559" i="3"/>
  <c r="AM1559" i="3" s="1"/>
  <c r="AE1560" i="3"/>
  <c r="AM1560" i="3" s="1"/>
  <c r="AE1561" i="3"/>
  <c r="AM1561" i="3" s="1"/>
  <c r="AE1562" i="3"/>
  <c r="AM1562" i="3" s="1"/>
  <c r="AE1563" i="3"/>
  <c r="AM1563" i="3" s="1"/>
  <c r="AE1564" i="3"/>
  <c r="AM1564" i="3" s="1"/>
  <c r="AE1565" i="3"/>
  <c r="AM1565" i="3" s="1"/>
  <c r="AE1566" i="3"/>
  <c r="AM1566" i="3" s="1"/>
  <c r="AE1567" i="3"/>
  <c r="AM1567" i="3" s="1"/>
  <c r="AE1568" i="3"/>
  <c r="AM1568" i="3" s="1"/>
  <c r="AE1569" i="3"/>
  <c r="AM1569" i="3" s="1"/>
  <c r="AE1570" i="3"/>
  <c r="AM1570" i="3" s="1"/>
  <c r="AE1571" i="3"/>
  <c r="AM1571" i="3" s="1"/>
  <c r="AE1572" i="3"/>
  <c r="AM1572" i="3" s="1"/>
  <c r="AE1573" i="3"/>
  <c r="AM1573" i="3" s="1"/>
  <c r="AE1574" i="3"/>
  <c r="AM1574" i="3" s="1"/>
  <c r="AE1575" i="3"/>
  <c r="AM1575" i="3" s="1"/>
  <c r="AE1576" i="3"/>
  <c r="AM1576" i="3" s="1"/>
  <c r="AE1577" i="3"/>
  <c r="AM1577" i="3" s="1"/>
  <c r="AE1578" i="3"/>
  <c r="AM1578" i="3" s="1"/>
  <c r="AE1579" i="3"/>
  <c r="AM1579" i="3" s="1"/>
  <c r="AE1580" i="3"/>
  <c r="AM1580" i="3" s="1"/>
  <c r="AE1581" i="3"/>
  <c r="AM1581" i="3" s="1"/>
  <c r="AE1582" i="3"/>
  <c r="AM1582" i="3" s="1"/>
  <c r="AE1583" i="3"/>
  <c r="AM1583" i="3" s="1"/>
  <c r="AE1584" i="3"/>
  <c r="AM1584" i="3" s="1"/>
  <c r="AE1585" i="3"/>
  <c r="AM1585" i="3" s="1"/>
  <c r="AE1586" i="3"/>
  <c r="AM1586" i="3" s="1"/>
  <c r="AE1587" i="3"/>
  <c r="AM1587" i="3" s="1"/>
  <c r="AE1588" i="3"/>
  <c r="AM1588" i="3" s="1"/>
  <c r="AE1589" i="3"/>
  <c r="AM1589" i="3" s="1"/>
  <c r="AE1590" i="3"/>
  <c r="AM1590" i="3" s="1"/>
  <c r="AE1591" i="3"/>
  <c r="AM1591" i="3" s="1"/>
  <c r="AE1592" i="3"/>
  <c r="AM1592" i="3" s="1"/>
  <c r="AE1593" i="3"/>
  <c r="AM1593" i="3" s="1"/>
  <c r="AE1594" i="3"/>
  <c r="AM1594" i="3" s="1"/>
  <c r="AE1595" i="3"/>
  <c r="AM1595" i="3" s="1"/>
  <c r="AE1596" i="3"/>
  <c r="AM1596" i="3" s="1"/>
  <c r="AE1597" i="3"/>
  <c r="AM1597" i="3" s="1"/>
  <c r="AE1598" i="3"/>
  <c r="AM1598" i="3" s="1"/>
  <c r="AE1599" i="3"/>
  <c r="AM1599" i="3" s="1"/>
  <c r="AE1600" i="3"/>
  <c r="AM1600" i="3" s="1"/>
  <c r="AE1601" i="3"/>
  <c r="AM1601" i="3" s="1"/>
  <c r="AE1602" i="3"/>
  <c r="AM1602" i="3" s="1"/>
  <c r="AE1603" i="3"/>
  <c r="AM1603" i="3" s="1"/>
  <c r="AE1604" i="3"/>
  <c r="AM1604" i="3" s="1"/>
  <c r="AE1605" i="3"/>
  <c r="AM1605" i="3" s="1"/>
  <c r="AE1606" i="3"/>
  <c r="AM1606" i="3" s="1"/>
  <c r="AE1607" i="3"/>
  <c r="AM1607" i="3" s="1"/>
  <c r="AE1608" i="3"/>
  <c r="AM1608" i="3" s="1"/>
  <c r="AE1609" i="3"/>
  <c r="AM1609" i="3" s="1"/>
  <c r="AE1610" i="3"/>
  <c r="AM1610" i="3" s="1"/>
  <c r="AE1611" i="3"/>
  <c r="AM1611" i="3" s="1"/>
  <c r="AE1612" i="3"/>
  <c r="AM1612" i="3" s="1"/>
  <c r="AE1613" i="3"/>
  <c r="AM1613" i="3" s="1"/>
  <c r="AE1614" i="3"/>
  <c r="AM1614" i="3" s="1"/>
  <c r="AE1615" i="3"/>
  <c r="AM1615" i="3" s="1"/>
  <c r="AE1616" i="3"/>
  <c r="AM1616" i="3" s="1"/>
  <c r="AE1617" i="3"/>
  <c r="AM1617" i="3" s="1"/>
  <c r="AE1618" i="3"/>
  <c r="AM1618" i="3" s="1"/>
  <c r="AE1619" i="3"/>
  <c r="AM1619" i="3" s="1"/>
  <c r="AE1620" i="3"/>
  <c r="AM1620" i="3" s="1"/>
  <c r="AE1621" i="3"/>
  <c r="AM1621" i="3" s="1"/>
  <c r="AE1622" i="3"/>
  <c r="AM1622" i="3" s="1"/>
  <c r="AE1623" i="3"/>
  <c r="AM1623" i="3" s="1"/>
  <c r="AE1624" i="3"/>
  <c r="AM1624" i="3" s="1"/>
  <c r="AE1625" i="3"/>
  <c r="AM1625" i="3" s="1"/>
  <c r="AE1626" i="3"/>
  <c r="AM1626" i="3" s="1"/>
  <c r="AE1627" i="3"/>
  <c r="AM1627" i="3" s="1"/>
  <c r="AE1628" i="3"/>
  <c r="AM1628" i="3" s="1"/>
  <c r="AE1629" i="3"/>
  <c r="AM1629" i="3" s="1"/>
  <c r="AE1630" i="3"/>
  <c r="AM1630" i="3" s="1"/>
  <c r="AE1631" i="3"/>
  <c r="AM1631" i="3" s="1"/>
  <c r="AE1632" i="3"/>
  <c r="AM1632" i="3" s="1"/>
  <c r="AE1633" i="3"/>
  <c r="AM1633" i="3" s="1"/>
  <c r="AE1634" i="3"/>
  <c r="AM1634" i="3" s="1"/>
  <c r="AE1635" i="3"/>
  <c r="AM1635" i="3" s="1"/>
  <c r="AE1636" i="3"/>
  <c r="AM1636" i="3" s="1"/>
  <c r="AE1637" i="3"/>
  <c r="AM1637" i="3" s="1"/>
  <c r="AE1638" i="3"/>
  <c r="AM1638" i="3" s="1"/>
  <c r="AE1639" i="3"/>
  <c r="AM1639" i="3" s="1"/>
  <c r="AE1640" i="3"/>
  <c r="AM1640" i="3" s="1"/>
  <c r="AE1641" i="3"/>
  <c r="AM1641" i="3" s="1"/>
  <c r="AE1642" i="3"/>
  <c r="AM1642" i="3" s="1"/>
  <c r="AE1643" i="3"/>
  <c r="AM1643" i="3" s="1"/>
  <c r="AE1644" i="3"/>
  <c r="AM1644" i="3" s="1"/>
  <c r="AE1645" i="3"/>
  <c r="AM1645" i="3" s="1"/>
  <c r="AE1646" i="3"/>
  <c r="AM1646" i="3" s="1"/>
  <c r="AE1647" i="3"/>
  <c r="AM1647" i="3" s="1"/>
  <c r="AE1648" i="3"/>
  <c r="AM1648" i="3" s="1"/>
  <c r="AE1649" i="3"/>
  <c r="AM1649" i="3" s="1"/>
  <c r="AE1650" i="3"/>
  <c r="AM1650" i="3" s="1"/>
  <c r="AE1651" i="3"/>
  <c r="AM1651" i="3" s="1"/>
  <c r="AE1652" i="3"/>
  <c r="AM1652" i="3" s="1"/>
  <c r="AE1653" i="3"/>
  <c r="AM1653" i="3" s="1"/>
  <c r="AE1654" i="3"/>
  <c r="AM1654" i="3" s="1"/>
  <c r="AE1655" i="3"/>
  <c r="AM1655" i="3" s="1"/>
  <c r="AE1656" i="3"/>
  <c r="AM1656" i="3" s="1"/>
  <c r="AE1657" i="3"/>
  <c r="AM1657" i="3" s="1"/>
  <c r="AE1658" i="3"/>
  <c r="AM1658" i="3" s="1"/>
  <c r="AE1659" i="3"/>
  <c r="AM1659" i="3" s="1"/>
  <c r="AE1660" i="3"/>
  <c r="AM1660" i="3" s="1"/>
  <c r="AE1661" i="3"/>
  <c r="AM1661" i="3" s="1"/>
  <c r="AE1662" i="3"/>
  <c r="AM1662" i="3" s="1"/>
  <c r="AE1663" i="3"/>
  <c r="AM1663" i="3" s="1"/>
  <c r="AE1664" i="3"/>
  <c r="AM1664" i="3" s="1"/>
  <c r="AE1665" i="3"/>
  <c r="AM1665" i="3" s="1"/>
  <c r="AE1666" i="3"/>
  <c r="AM1666" i="3" s="1"/>
  <c r="AE1667" i="3"/>
  <c r="AM1667" i="3" s="1"/>
  <c r="AE1668" i="3"/>
  <c r="AM1668" i="3" s="1"/>
  <c r="AE1669" i="3"/>
  <c r="AM1669" i="3" s="1"/>
  <c r="AE1670" i="3"/>
  <c r="AM1670" i="3" s="1"/>
  <c r="AE1671" i="3"/>
  <c r="AM1671" i="3" s="1"/>
  <c r="AE1672" i="3"/>
  <c r="AM1672" i="3" s="1"/>
  <c r="AE1673" i="3"/>
  <c r="AM1673" i="3" s="1"/>
  <c r="AE1674" i="3"/>
  <c r="AM1674" i="3" s="1"/>
  <c r="AE1675" i="3"/>
  <c r="AM1675" i="3" s="1"/>
  <c r="AE1676" i="3"/>
  <c r="AM1676" i="3" s="1"/>
  <c r="AE1677" i="3"/>
  <c r="AM1677" i="3" s="1"/>
  <c r="AE1678" i="3"/>
  <c r="AM1678" i="3" s="1"/>
  <c r="AE1679" i="3"/>
  <c r="AM1679" i="3" s="1"/>
  <c r="AE1680" i="3"/>
  <c r="AM1680" i="3" s="1"/>
  <c r="AE1681" i="3"/>
  <c r="AM1681" i="3" s="1"/>
  <c r="AE1682" i="3"/>
  <c r="AM1682" i="3" s="1"/>
  <c r="AE1683" i="3"/>
  <c r="AM1683" i="3" s="1"/>
  <c r="AE1684" i="3"/>
  <c r="AM1684" i="3" s="1"/>
  <c r="AE1685" i="3"/>
  <c r="AM1685" i="3" s="1"/>
  <c r="AE1686" i="3"/>
  <c r="AM1686" i="3" s="1"/>
  <c r="AE1687" i="3"/>
  <c r="AM1687" i="3" s="1"/>
  <c r="AE1688" i="3"/>
  <c r="AM1688" i="3" s="1"/>
  <c r="AE1689" i="3"/>
  <c r="AM1689" i="3" s="1"/>
  <c r="AE1690" i="3"/>
  <c r="AM1690" i="3" s="1"/>
  <c r="AE1691" i="3"/>
  <c r="AM1691" i="3" s="1"/>
  <c r="AE1692" i="3"/>
  <c r="AM1692" i="3" s="1"/>
  <c r="AE1693" i="3"/>
  <c r="AM1693" i="3" s="1"/>
  <c r="AE1694" i="3"/>
  <c r="AM1694" i="3" s="1"/>
  <c r="AE1695" i="3"/>
  <c r="AM1695" i="3" s="1"/>
  <c r="AE1696" i="3"/>
  <c r="AM1696" i="3" s="1"/>
  <c r="AE1697" i="3"/>
  <c r="AM1697" i="3" s="1"/>
  <c r="AE1698" i="3"/>
  <c r="AM1698" i="3" s="1"/>
  <c r="AE1699" i="3"/>
  <c r="AM1699" i="3" s="1"/>
  <c r="AE1700" i="3"/>
  <c r="AM1700" i="3" s="1"/>
  <c r="AE1701" i="3"/>
  <c r="AM1701" i="3" s="1"/>
  <c r="AE1702" i="3"/>
  <c r="AM1702" i="3" s="1"/>
  <c r="AE1703" i="3"/>
  <c r="AM1703" i="3" s="1"/>
  <c r="AE1704" i="3"/>
  <c r="AM1704" i="3" s="1"/>
  <c r="AE1705" i="3"/>
  <c r="AM1705" i="3" s="1"/>
  <c r="AE1706" i="3"/>
  <c r="AM1706" i="3" s="1"/>
  <c r="AE1707" i="3"/>
  <c r="AM1707" i="3" s="1"/>
  <c r="AE1708" i="3"/>
  <c r="AM1708" i="3" s="1"/>
  <c r="AE1709" i="3"/>
  <c r="AM1709" i="3" s="1"/>
  <c r="AE1710" i="3"/>
  <c r="AM1710" i="3" s="1"/>
  <c r="AE1711" i="3"/>
  <c r="AM1711" i="3" s="1"/>
  <c r="AE1712" i="3"/>
  <c r="AM1712" i="3" s="1"/>
  <c r="AE1713" i="3"/>
  <c r="AM1713" i="3" s="1"/>
  <c r="AE1714" i="3"/>
  <c r="AM1714" i="3" s="1"/>
  <c r="AE1715" i="3"/>
  <c r="AM1715" i="3" s="1"/>
  <c r="AE1716" i="3"/>
  <c r="AM1716" i="3" s="1"/>
  <c r="AE1717" i="3"/>
  <c r="AM1717" i="3" s="1"/>
  <c r="AE1718" i="3"/>
  <c r="AM1718" i="3" s="1"/>
  <c r="AE1719" i="3"/>
  <c r="AM1719" i="3" s="1"/>
  <c r="AE1720" i="3"/>
  <c r="AM1720" i="3" s="1"/>
  <c r="AE1721" i="3"/>
  <c r="AM1721" i="3" s="1"/>
  <c r="AE1722" i="3"/>
  <c r="AM1722" i="3" s="1"/>
  <c r="AE1723" i="3"/>
  <c r="AM1723" i="3" s="1"/>
  <c r="AE1724" i="3"/>
  <c r="AM1724" i="3" s="1"/>
  <c r="AE1725" i="3"/>
  <c r="AM1725" i="3" s="1"/>
  <c r="AE1726" i="3"/>
  <c r="AM1726" i="3" s="1"/>
  <c r="AE1727" i="3"/>
  <c r="AM1727" i="3" s="1"/>
  <c r="AE1728" i="3"/>
  <c r="AM1728" i="3" s="1"/>
  <c r="AE1729" i="3"/>
  <c r="AM1729" i="3" s="1"/>
  <c r="AE1730" i="3"/>
  <c r="AM1730" i="3" s="1"/>
  <c r="AE1731" i="3"/>
  <c r="AM1731" i="3" s="1"/>
  <c r="AE1732" i="3"/>
  <c r="AM1732" i="3" s="1"/>
  <c r="AE1733" i="3"/>
  <c r="AM1733" i="3" s="1"/>
  <c r="AE1734" i="3"/>
  <c r="AM1734" i="3" s="1"/>
  <c r="AE1735" i="3"/>
  <c r="AM1735" i="3" s="1"/>
  <c r="AE1736" i="3"/>
  <c r="AM1736" i="3" s="1"/>
  <c r="AE1737" i="3"/>
  <c r="AM1737" i="3" s="1"/>
  <c r="AE1738" i="3"/>
  <c r="AM1738" i="3" s="1"/>
  <c r="AE1739" i="3"/>
  <c r="AM1739" i="3" s="1"/>
  <c r="AE1740" i="3"/>
  <c r="AM1740" i="3" s="1"/>
  <c r="AE1741" i="3"/>
  <c r="AM1741" i="3" s="1"/>
  <c r="AE1742" i="3"/>
  <c r="AM1742" i="3" s="1"/>
  <c r="AE1743" i="3"/>
  <c r="AM1743" i="3" s="1"/>
  <c r="AE1744" i="3"/>
  <c r="AM1744" i="3" s="1"/>
  <c r="AE1745" i="3"/>
  <c r="AM1745" i="3" s="1"/>
  <c r="AE1746" i="3"/>
  <c r="AM1746" i="3" s="1"/>
  <c r="AE1747" i="3"/>
  <c r="AM1747" i="3" s="1"/>
  <c r="AE1748" i="3"/>
  <c r="AM1748" i="3" s="1"/>
  <c r="AE1749" i="3"/>
  <c r="AM1749" i="3" s="1"/>
  <c r="AE1750" i="3"/>
  <c r="AM1750" i="3" s="1"/>
  <c r="AE1751" i="3"/>
  <c r="AM1751" i="3" s="1"/>
  <c r="AE1752" i="3"/>
  <c r="AM1752" i="3" s="1"/>
  <c r="AE1753" i="3"/>
  <c r="AM1753" i="3" s="1"/>
  <c r="AE1754" i="3"/>
  <c r="AM1754" i="3" s="1"/>
  <c r="AE1755" i="3"/>
  <c r="AM1755" i="3" s="1"/>
  <c r="AE1756" i="3"/>
  <c r="AM1756" i="3" s="1"/>
  <c r="AE1757" i="3"/>
  <c r="AM1757" i="3" s="1"/>
  <c r="AE1758" i="3"/>
  <c r="AM1758" i="3" s="1"/>
  <c r="AE1759" i="3"/>
  <c r="AM1759" i="3" s="1"/>
  <c r="AE1760" i="3"/>
  <c r="AM1760" i="3" s="1"/>
  <c r="AE1761" i="3"/>
  <c r="AM1761" i="3" s="1"/>
  <c r="AE1762" i="3"/>
  <c r="AM1762" i="3" s="1"/>
  <c r="AE1763" i="3"/>
  <c r="AM1763" i="3" s="1"/>
  <c r="AE1764" i="3"/>
  <c r="AM1764" i="3" s="1"/>
  <c r="AE1765" i="3"/>
  <c r="AM1765" i="3" s="1"/>
  <c r="AE1766" i="3"/>
  <c r="AM1766" i="3" s="1"/>
  <c r="AE1767" i="3"/>
  <c r="AM1767" i="3" s="1"/>
  <c r="AE1768" i="3"/>
  <c r="AM1768" i="3" s="1"/>
  <c r="AE1769" i="3"/>
  <c r="AM1769" i="3" s="1"/>
  <c r="AE1770" i="3"/>
  <c r="AM1770" i="3" s="1"/>
  <c r="AE1771" i="3"/>
  <c r="AM1771" i="3" s="1"/>
  <c r="AE1772" i="3"/>
  <c r="AM1772" i="3" s="1"/>
  <c r="AE1773" i="3"/>
  <c r="AM1773" i="3" s="1"/>
  <c r="AE1774" i="3"/>
  <c r="AM1774" i="3" s="1"/>
  <c r="AE1775" i="3"/>
  <c r="AM1775" i="3" s="1"/>
  <c r="AE1776" i="3"/>
  <c r="AM1776" i="3" s="1"/>
  <c r="AE1777" i="3"/>
  <c r="AM1777" i="3" s="1"/>
  <c r="AE1778" i="3"/>
  <c r="AM1778" i="3" s="1"/>
  <c r="AE1779" i="3"/>
  <c r="AM1779" i="3" s="1"/>
  <c r="AE1780" i="3"/>
  <c r="AM1780" i="3" s="1"/>
  <c r="AE1781" i="3"/>
  <c r="AM1781" i="3" s="1"/>
  <c r="AE1782" i="3"/>
  <c r="AM1782" i="3" s="1"/>
  <c r="AE1783" i="3"/>
  <c r="AM1783" i="3" s="1"/>
  <c r="AE1784" i="3"/>
  <c r="AM1784" i="3" s="1"/>
  <c r="AE1785" i="3"/>
  <c r="AM1785" i="3" s="1"/>
  <c r="AE1786" i="3"/>
  <c r="AM1786" i="3" s="1"/>
  <c r="AE1787" i="3"/>
  <c r="AM1787" i="3" s="1"/>
  <c r="AE1788" i="3"/>
  <c r="AM1788" i="3" s="1"/>
  <c r="AE1789" i="3"/>
  <c r="AM1789" i="3" s="1"/>
  <c r="AE1790" i="3"/>
  <c r="AM1790" i="3" s="1"/>
  <c r="AE1791" i="3"/>
  <c r="AM1791" i="3" s="1"/>
  <c r="AE1792" i="3"/>
  <c r="AM1792" i="3" s="1"/>
  <c r="AE1793" i="3"/>
  <c r="AM1793" i="3" s="1"/>
  <c r="AE1794" i="3"/>
  <c r="AM1794" i="3" s="1"/>
  <c r="AE1795" i="3"/>
  <c r="AM1795" i="3" s="1"/>
  <c r="AE1796" i="3"/>
  <c r="AM1796" i="3" s="1"/>
  <c r="AE1797" i="3"/>
  <c r="AM1797" i="3" s="1"/>
  <c r="AE1798" i="3"/>
  <c r="AM1798" i="3" s="1"/>
  <c r="AE1799" i="3"/>
  <c r="AM1799" i="3" s="1"/>
  <c r="AE1800" i="3"/>
  <c r="AM1800" i="3" s="1"/>
  <c r="AE1801" i="3"/>
  <c r="AM1801" i="3" s="1"/>
  <c r="AE1802" i="3"/>
  <c r="AM1802" i="3" s="1"/>
  <c r="AE1803" i="3"/>
  <c r="AM1803" i="3" s="1"/>
  <c r="AE1804" i="3"/>
  <c r="AM1804" i="3" s="1"/>
  <c r="AE1805" i="3"/>
  <c r="AM1805" i="3" s="1"/>
  <c r="AE1806" i="3"/>
  <c r="AM1806" i="3" s="1"/>
  <c r="AE1807" i="3"/>
  <c r="AM1807" i="3" s="1"/>
  <c r="AE1808" i="3"/>
  <c r="AM1808" i="3" s="1"/>
  <c r="AE1809" i="3"/>
  <c r="AM1809" i="3" s="1"/>
  <c r="AE1810" i="3"/>
  <c r="AM1810" i="3" s="1"/>
  <c r="AE1811" i="3"/>
  <c r="AM1811" i="3" s="1"/>
  <c r="AE1812" i="3"/>
  <c r="AM1812" i="3" s="1"/>
  <c r="AE1813" i="3"/>
  <c r="AM1813" i="3" s="1"/>
  <c r="AE1814" i="3"/>
  <c r="AM1814" i="3" s="1"/>
  <c r="AE1815" i="3"/>
  <c r="AM1815" i="3" s="1"/>
  <c r="AE1816" i="3"/>
  <c r="AM1816" i="3" s="1"/>
  <c r="AE1817" i="3"/>
  <c r="AM1817" i="3" s="1"/>
  <c r="AE1818" i="3"/>
  <c r="AM1818" i="3" s="1"/>
  <c r="AE1819" i="3"/>
  <c r="AM1819" i="3" s="1"/>
  <c r="AE1820" i="3"/>
  <c r="AM1820" i="3" s="1"/>
  <c r="AE1821" i="3"/>
  <c r="AM1821" i="3" s="1"/>
  <c r="AE1822" i="3"/>
  <c r="AM1822" i="3" s="1"/>
  <c r="AE1823" i="3"/>
  <c r="AM1823" i="3" s="1"/>
  <c r="AE1824" i="3"/>
  <c r="AM1824" i="3" s="1"/>
  <c r="AE1825" i="3"/>
  <c r="AM1825" i="3" s="1"/>
  <c r="AE1826" i="3"/>
  <c r="AM1826" i="3" s="1"/>
  <c r="AE1827" i="3"/>
  <c r="AM1827" i="3" s="1"/>
  <c r="AE1828" i="3"/>
  <c r="AM1828" i="3" s="1"/>
  <c r="AE1829" i="3"/>
  <c r="AM1829" i="3" s="1"/>
  <c r="AE1830" i="3"/>
  <c r="AM1830" i="3" s="1"/>
  <c r="AE1831" i="3"/>
  <c r="AM1831" i="3" s="1"/>
  <c r="AE1832" i="3"/>
  <c r="AM1832" i="3" s="1"/>
  <c r="AE1833" i="3"/>
  <c r="AM1833" i="3" s="1"/>
  <c r="AE1834" i="3"/>
  <c r="AM1834" i="3" s="1"/>
  <c r="AE1835" i="3"/>
  <c r="AM1835" i="3" s="1"/>
  <c r="AE1836" i="3"/>
  <c r="AM1836" i="3" s="1"/>
  <c r="AE1837" i="3"/>
  <c r="AM1837" i="3" s="1"/>
  <c r="AE1838" i="3"/>
  <c r="AM1838" i="3" s="1"/>
  <c r="AE1839" i="3"/>
  <c r="AM1839" i="3" s="1"/>
  <c r="AE1840" i="3"/>
  <c r="AM1840" i="3" s="1"/>
  <c r="AE1841" i="3"/>
  <c r="AM1841" i="3" s="1"/>
  <c r="AE1842" i="3"/>
  <c r="AM1842" i="3" s="1"/>
  <c r="AE1843" i="3"/>
  <c r="AM1843" i="3" s="1"/>
  <c r="AE1844" i="3"/>
  <c r="AM1844" i="3" s="1"/>
  <c r="AE1845" i="3"/>
  <c r="AM1845" i="3" s="1"/>
  <c r="AE1846" i="3"/>
  <c r="AM1846" i="3" s="1"/>
  <c r="AE1847" i="3"/>
  <c r="AM1847" i="3" s="1"/>
  <c r="AE1848" i="3"/>
  <c r="AM1848" i="3" s="1"/>
  <c r="AE1849" i="3"/>
  <c r="AM1849" i="3" s="1"/>
  <c r="AE1850" i="3"/>
  <c r="AM1850" i="3" s="1"/>
  <c r="AE1851" i="3"/>
  <c r="AM1851" i="3" s="1"/>
  <c r="AE1852" i="3"/>
  <c r="AM1852" i="3" s="1"/>
  <c r="AE1853" i="3"/>
  <c r="AM1853" i="3" s="1"/>
  <c r="AE1854" i="3"/>
  <c r="AM1854" i="3" s="1"/>
  <c r="AE1855" i="3"/>
  <c r="AM1855" i="3" s="1"/>
  <c r="AE1856" i="3"/>
  <c r="AM1856" i="3" s="1"/>
  <c r="AE1857" i="3"/>
  <c r="AM1857" i="3" s="1"/>
  <c r="AE1858" i="3"/>
  <c r="AM1858" i="3" s="1"/>
  <c r="AE1859" i="3"/>
  <c r="AM1859" i="3" s="1"/>
  <c r="AE1860" i="3"/>
  <c r="AM1860" i="3" s="1"/>
  <c r="AE1861" i="3"/>
  <c r="AM1861" i="3" s="1"/>
  <c r="AE1862" i="3"/>
  <c r="AM1862" i="3" s="1"/>
  <c r="AE1863" i="3"/>
  <c r="AM1863" i="3" s="1"/>
  <c r="AE1864" i="3"/>
  <c r="AM1864" i="3" s="1"/>
  <c r="AE1865" i="3"/>
  <c r="AM1865" i="3" s="1"/>
  <c r="AE1866" i="3"/>
  <c r="AM1866" i="3" s="1"/>
  <c r="AE1867" i="3"/>
  <c r="AM1867" i="3" s="1"/>
  <c r="AE1868" i="3"/>
  <c r="AM1868" i="3" s="1"/>
  <c r="AE1869" i="3"/>
  <c r="AM1869" i="3" s="1"/>
  <c r="AE1870" i="3"/>
  <c r="AM1870" i="3" s="1"/>
  <c r="AE1871" i="3"/>
  <c r="AM1871" i="3" s="1"/>
  <c r="AE1872" i="3"/>
  <c r="AM1872" i="3" s="1"/>
  <c r="AE1873" i="3"/>
  <c r="AM1873" i="3" s="1"/>
  <c r="AE1874" i="3"/>
  <c r="AM1874" i="3" s="1"/>
  <c r="AE1875" i="3"/>
  <c r="AM1875" i="3" s="1"/>
  <c r="AE1876" i="3"/>
  <c r="AM1876" i="3" s="1"/>
  <c r="AE1877" i="3"/>
  <c r="AM1877" i="3" s="1"/>
  <c r="AE1878" i="3"/>
  <c r="AM1878" i="3" s="1"/>
  <c r="AE1879" i="3"/>
  <c r="AM1879" i="3" s="1"/>
  <c r="AE1880" i="3"/>
  <c r="AM1880" i="3" s="1"/>
  <c r="AE1881" i="3"/>
  <c r="AM1881" i="3" s="1"/>
  <c r="AE1882" i="3"/>
  <c r="AM1882" i="3" s="1"/>
  <c r="AE1883" i="3"/>
  <c r="AM1883" i="3" s="1"/>
  <c r="AE1884" i="3"/>
  <c r="AM1884" i="3" s="1"/>
  <c r="AE1885" i="3"/>
  <c r="AM1885" i="3" s="1"/>
  <c r="AE1886" i="3"/>
  <c r="AM1886" i="3" s="1"/>
  <c r="AE1887" i="3"/>
  <c r="AM1887" i="3" s="1"/>
  <c r="AE1888" i="3"/>
  <c r="AM1888" i="3" s="1"/>
  <c r="AE1889" i="3"/>
  <c r="AM1889" i="3" s="1"/>
  <c r="AE1890" i="3"/>
  <c r="AM1890" i="3" s="1"/>
  <c r="AE1891" i="3"/>
  <c r="AM1891" i="3" s="1"/>
  <c r="AE1892" i="3"/>
  <c r="AM1892" i="3" s="1"/>
  <c r="AE1893" i="3"/>
  <c r="AM1893" i="3" s="1"/>
  <c r="AE1894" i="3"/>
  <c r="AM1894" i="3" s="1"/>
  <c r="AE1895" i="3"/>
  <c r="AM1895" i="3" s="1"/>
  <c r="AE1896" i="3"/>
  <c r="AM1896" i="3" s="1"/>
  <c r="AE1897" i="3"/>
  <c r="AM1897" i="3" s="1"/>
  <c r="AE1898" i="3"/>
  <c r="AM1898" i="3" s="1"/>
  <c r="AE1899" i="3"/>
  <c r="AM1899" i="3" s="1"/>
  <c r="AE1900" i="3"/>
  <c r="AM1900" i="3" s="1"/>
  <c r="AE1901" i="3"/>
  <c r="AM1901" i="3" s="1"/>
  <c r="AE1902" i="3"/>
  <c r="AM1902" i="3" s="1"/>
  <c r="AE1903" i="3"/>
  <c r="AM1903" i="3" s="1"/>
  <c r="AE1904" i="3"/>
  <c r="AM1904" i="3" s="1"/>
  <c r="AE1905" i="3"/>
  <c r="AM1905" i="3" s="1"/>
  <c r="AE1906" i="3"/>
  <c r="AM1906" i="3" s="1"/>
  <c r="AE1907" i="3"/>
  <c r="AM1907" i="3" s="1"/>
  <c r="AE1908" i="3"/>
  <c r="AM1908" i="3" s="1"/>
  <c r="AE1909" i="3"/>
  <c r="AM1909" i="3" s="1"/>
  <c r="AE1910" i="3"/>
  <c r="AM1910" i="3" s="1"/>
  <c r="AE1911" i="3"/>
  <c r="AM1911" i="3" s="1"/>
  <c r="AE1912" i="3"/>
  <c r="AM1912" i="3" s="1"/>
  <c r="AE1913" i="3"/>
  <c r="AM1913" i="3" s="1"/>
  <c r="AE1914" i="3"/>
  <c r="AM1914" i="3" s="1"/>
  <c r="AE1915" i="3"/>
  <c r="AM1915" i="3" s="1"/>
  <c r="AE1916" i="3"/>
  <c r="AM1916" i="3" s="1"/>
  <c r="AE1917" i="3"/>
  <c r="AM1917" i="3" s="1"/>
  <c r="AE1918" i="3"/>
  <c r="AM1918" i="3" s="1"/>
  <c r="AE1919" i="3"/>
  <c r="AM1919" i="3" s="1"/>
  <c r="AE1920" i="3"/>
  <c r="AM1920" i="3" s="1"/>
  <c r="AE1921" i="3"/>
  <c r="AM1921" i="3" s="1"/>
  <c r="AE1922" i="3"/>
  <c r="AM1922" i="3" s="1"/>
  <c r="AE1923" i="3"/>
  <c r="AM1923" i="3" s="1"/>
  <c r="AE1924" i="3"/>
  <c r="AM1924" i="3" s="1"/>
  <c r="AE1925" i="3"/>
  <c r="AM1925" i="3" s="1"/>
  <c r="AE1926" i="3"/>
  <c r="AM1926" i="3" s="1"/>
  <c r="AE1927" i="3"/>
  <c r="AM1927" i="3" s="1"/>
  <c r="AE1928" i="3"/>
  <c r="AM1928" i="3" s="1"/>
  <c r="AE1929" i="3"/>
  <c r="AM1929" i="3" s="1"/>
  <c r="AE1930" i="3"/>
  <c r="AM1930" i="3" s="1"/>
  <c r="AE1931" i="3"/>
  <c r="AM1931" i="3" s="1"/>
  <c r="AE1932" i="3"/>
  <c r="AM1932" i="3" s="1"/>
  <c r="AE1933" i="3"/>
  <c r="AM1933" i="3" s="1"/>
  <c r="AE1934" i="3"/>
  <c r="AM1934" i="3" s="1"/>
  <c r="AE1935" i="3"/>
  <c r="AM1935" i="3" s="1"/>
  <c r="AE1936" i="3"/>
  <c r="AM1936" i="3" s="1"/>
  <c r="AE1937" i="3"/>
  <c r="AM1937" i="3" s="1"/>
  <c r="AE1938" i="3"/>
  <c r="AM1938" i="3" s="1"/>
  <c r="AE1939" i="3"/>
  <c r="AM1939" i="3" s="1"/>
  <c r="AE1940" i="3"/>
  <c r="AM1940" i="3" s="1"/>
  <c r="AE1941" i="3"/>
  <c r="AM1941" i="3" s="1"/>
  <c r="AE1942" i="3"/>
  <c r="AM1942" i="3" s="1"/>
  <c r="AE1943" i="3"/>
  <c r="AM1943" i="3" s="1"/>
  <c r="AE1944" i="3"/>
  <c r="AM1944" i="3" s="1"/>
  <c r="AE1945" i="3"/>
  <c r="AM1945" i="3" s="1"/>
  <c r="AE1946" i="3"/>
  <c r="AM1946" i="3" s="1"/>
  <c r="AE1947" i="3"/>
  <c r="AM1947" i="3" s="1"/>
  <c r="AE1948" i="3"/>
  <c r="AM1948" i="3" s="1"/>
  <c r="AE1949" i="3"/>
  <c r="AM1949" i="3" s="1"/>
  <c r="AE1950" i="3"/>
  <c r="AM1950" i="3" s="1"/>
  <c r="AE1951" i="3"/>
  <c r="AM1951" i="3" s="1"/>
  <c r="AE1952" i="3"/>
  <c r="AM1952" i="3" s="1"/>
  <c r="AE1953" i="3"/>
  <c r="AM1953" i="3" s="1"/>
  <c r="AE1954" i="3"/>
  <c r="AM1954" i="3" s="1"/>
  <c r="AE1955" i="3"/>
  <c r="AM1955" i="3" s="1"/>
  <c r="AE1956" i="3"/>
  <c r="AM1956" i="3" s="1"/>
  <c r="AE1957" i="3"/>
  <c r="AM1957" i="3" s="1"/>
  <c r="AE1958" i="3"/>
  <c r="AM1958" i="3" s="1"/>
  <c r="AE1959" i="3"/>
  <c r="AM1959" i="3" s="1"/>
  <c r="AE1960" i="3"/>
  <c r="AM1960" i="3" s="1"/>
  <c r="AE1961" i="3"/>
  <c r="AM1961" i="3" s="1"/>
  <c r="AE1962" i="3"/>
  <c r="AM1962" i="3" s="1"/>
  <c r="AE1963" i="3"/>
  <c r="AM1963" i="3" s="1"/>
  <c r="AE1964" i="3"/>
  <c r="AM1964" i="3" s="1"/>
  <c r="AE1965" i="3"/>
  <c r="AM1965" i="3" s="1"/>
  <c r="AE1966" i="3"/>
  <c r="AM1966" i="3" s="1"/>
  <c r="AE1967" i="3"/>
  <c r="AM1967" i="3" s="1"/>
  <c r="AE1968" i="3"/>
  <c r="AM1968" i="3" s="1"/>
  <c r="AE1969" i="3"/>
  <c r="AM1969" i="3" s="1"/>
  <c r="AE1970" i="3"/>
  <c r="AM1970" i="3" s="1"/>
  <c r="AE1971" i="3"/>
  <c r="AM1971" i="3" s="1"/>
  <c r="AE1972" i="3"/>
  <c r="AM1972" i="3" s="1"/>
  <c r="AE1973" i="3"/>
  <c r="AM1973" i="3" s="1"/>
  <c r="AE1974" i="3"/>
  <c r="AM1974" i="3" s="1"/>
  <c r="AE1975" i="3"/>
  <c r="AM1975" i="3" s="1"/>
  <c r="AE1976" i="3"/>
  <c r="AM1976" i="3" s="1"/>
  <c r="AE1977" i="3"/>
  <c r="AM1977" i="3" s="1"/>
  <c r="AE1978" i="3"/>
  <c r="AM1978" i="3" s="1"/>
  <c r="AE1979" i="3"/>
  <c r="AM1979" i="3" s="1"/>
  <c r="AE1980" i="3"/>
  <c r="AM1980" i="3" s="1"/>
  <c r="AE1981" i="3"/>
  <c r="AM1981" i="3" s="1"/>
  <c r="AE1982" i="3"/>
  <c r="AM1982" i="3" s="1"/>
  <c r="AE1983" i="3"/>
  <c r="AM1983" i="3" s="1"/>
  <c r="AE1984" i="3"/>
  <c r="AM1984" i="3" s="1"/>
  <c r="AE1985" i="3"/>
  <c r="AM1985" i="3" s="1"/>
  <c r="AE1986" i="3"/>
  <c r="AM1986" i="3" s="1"/>
  <c r="AE1987" i="3"/>
  <c r="AM1987" i="3" s="1"/>
  <c r="AE1988" i="3"/>
  <c r="AM1988" i="3" s="1"/>
  <c r="AE1989" i="3"/>
  <c r="AM1989" i="3" s="1"/>
  <c r="AE1990" i="3"/>
  <c r="AM1990" i="3" s="1"/>
  <c r="AE1991" i="3"/>
  <c r="AM1991" i="3" s="1"/>
  <c r="AE1992" i="3"/>
  <c r="AM1992" i="3" s="1"/>
  <c r="AE1993" i="3"/>
  <c r="AM1993" i="3" s="1"/>
  <c r="AE1994" i="3"/>
  <c r="AM1994" i="3" s="1"/>
  <c r="AE1995" i="3"/>
  <c r="AM1995" i="3" s="1"/>
  <c r="AE1996" i="3"/>
  <c r="AM1996" i="3" s="1"/>
  <c r="AE1997" i="3"/>
  <c r="AM1997" i="3" s="1"/>
  <c r="AE1998" i="3"/>
  <c r="AM1998" i="3" s="1"/>
  <c r="AE1999" i="3"/>
  <c r="AM1999" i="3" s="1"/>
  <c r="AE2000" i="3"/>
  <c r="AM2000" i="3" s="1"/>
  <c r="AE2001" i="3"/>
  <c r="AM2001" i="3" s="1"/>
  <c r="AE2002" i="3"/>
  <c r="AM2002" i="3" s="1"/>
  <c r="AE2003" i="3"/>
  <c r="AM2003" i="3" s="1"/>
  <c r="AE2004" i="3"/>
  <c r="AM2004" i="3" s="1"/>
  <c r="AE2005" i="3"/>
  <c r="AM2005" i="3" s="1"/>
  <c r="AE2006" i="3"/>
  <c r="AM2006" i="3" s="1"/>
  <c r="AE2007" i="3"/>
  <c r="AM2007" i="3" s="1"/>
  <c r="AE2008" i="3"/>
  <c r="AM2008" i="3" s="1"/>
  <c r="AE2009" i="3"/>
  <c r="AM2009" i="3" s="1"/>
  <c r="AE2010" i="3"/>
  <c r="AM2010" i="3" s="1"/>
  <c r="AE2011" i="3"/>
  <c r="AM2011" i="3" s="1"/>
  <c r="AE2012" i="3"/>
  <c r="AM2012" i="3" s="1"/>
  <c r="AE2013" i="3"/>
  <c r="AM2013" i="3" s="1"/>
  <c r="AE2014" i="3"/>
  <c r="AM2014" i="3" s="1"/>
  <c r="AE2015" i="3"/>
  <c r="AM2015" i="3" s="1"/>
  <c r="AE2016" i="3"/>
  <c r="AM2016" i="3" s="1"/>
  <c r="AE2017" i="3"/>
  <c r="AM2017" i="3" s="1"/>
  <c r="AE2018" i="3"/>
  <c r="AM2018" i="3" s="1"/>
  <c r="AE2019" i="3"/>
  <c r="AM2019" i="3" s="1"/>
  <c r="AE2020" i="3"/>
  <c r="AM2020" i="3" s="1"/>
  <c r="AE2021" i="3"/>
  <c r="AM2021" i="3" s="1"/>
  <c r="AE2022" i="3"/>
  <c r="AM2022" i="3" s="1"/>
  <c r="AE2023" i="3"/>
  <c r="AM2023" i="3" s="1"/>
  <c r="AE2024" i="3"/>
  <c r="AM2024" i="3" s="1"/>
  <c r="AE2025" i="3"/>
  <c r="AM2025" i="3" s="1"/>
  <c r="AE2026" i="3"/>
  <c r="AM2026" i="3" s="1"/>
  <c r="AE2027" i="3"/>
  <c r="AM2027" i="3" s="1"/>
  <c r="AE2028" i="3"/>
  <c r="AM2028" i="3" s="1"/>
  <c r="AE2029" i="3"/>
  <c r="AM2029" i="3" s="1"/>
  <c r="AE2030" i="3"/>
  <c r="AM2030" i="3" s="1"/>
  <c r="AE2031" i="3"/>
  <c r="AM2031" i="3" s="1"/>
  <c r="AE2032" i="3"/>
  <c r="AM2032" i="3" s="1"/>
  <c r="AE2033" i="3"/>
  <c r="AM2033" i="3" s="1"/>
  <c r="AE2034" i="3"/>
  <c r="AM2034" i="3" s="1"/>
  <c r="AE2035" i="3"/>
  <c r="AM2035" i="3" s="1"/>
  <c r="AE2036" i="3"/>
  <c r="AM2036" i="3" s="1"/>
  <c r="AE2037" i="3"/>
  <c r="AM2037" i="3" s="1"/>
  <c r="AE2038" i="3"/>
  <c r="AM2038" i="3" s="1"/>
  <c r="AE2039" i="3"/>
  <c r="AM2039" i="3" s="1"/>
  <c r="AE2040" i="3"/>
  <c r="AM2040" i="3" s="1"/>
  <c r="AE2041" i="3"/>
  <c r="AM2041" i="3" s="1"/>
  <c r="AE2042" i="3"/>
  <c r="AM2042" i="3" s="1"/>
  <c r="AE2043" i="3"/>
  <c r="AM2043" i="3" s="1"/>
  <c r="AE2044" i="3"/>
  <c r="AM2044" i="3" s="1"/>
  <c r="AE2045" i="3"/>
  <c r="AM2045" i="3" s="1"/>
  <c r="AE2046" i="3"/>
  <c r="AM2046" i="3" s="1"/>
  <c r="AE2047" i="3"/>
  <c r="AM2047" i="3" s="1"/>
  <c r="AE2048" i="3"/>
  <c r="AM2048" i="3" s="1"/>
  <c r="AE2049" i="3"/>
  <c r="AM2049" i="3" s="1"/>
  <c r="AE2050" i="3"/>
  <c r="AM2050" i="3" s="1"/>
  <c r="AE2051" i="3"/>
  <c r="AM2051" i="3" s="1"/>
  <c r="AE2052" i="3"/>
  <c r="AM2052" i="3" s="1"/>
  <c r="AE2053" i="3"/>
  <c r="AM2053" i="3" s="1"/>
  <c r="AE2054" i="3"/>
  <c r="AM2054" i="3" s="1"/>
  <c r="AE2055" i="3"/>
  <c r="AM2055" i="3" s="1"/>
  <c r="AE2056" i="3"/>
  <c r="AM2056" i="3" s="1"/>
  <c r="AE2057" i="3"/>
  <c r="AM2057" i="3" s="1"/>
  <c r="AE2058" i="3"/>
  <c r="AM2058" i="3" s="1"/>
  <c r="AE2059" i="3"/>
  <c r="AM2059" i="3" s="1"/>
  <c r="AE2060" i="3"/>
  <c r="AM2060" i="3" s="1"/>
  <c r="AE2061" i="3"/>
  <c r="AM2061" i="3" s="1"/>
  <c r="AE2062" i="3"/>
  <c r="AM2062" i="3" s="1"/>
  <c r="AE2063" i="3"/>
  <c r="AM2063" i="3" s="1"/>
  <c r="AE2064" i="3"/>
  <c r="AM2064" i="3" s="1"/>
  <c r="AE2065" i="3"/>
  <c r="AM2065" i="3" s="1"/>
  <c r="AE2066" i="3"/>
  <c r="AM2066" i="3" s="1"/>
  <c r="AE2067" i="3"/>
  <c r="AM2067" i="3" s="1"/>
  <c r="AE2068" i="3"/>
  <c r="AM2068" i="3" s="1"/>
  <c r="AE2069" i="3"/>
  <c r="AM2069" i="3" s="1"/>
  <c r="AE2070" i="3"/>
  <c r="AM2070" i="3" s="1"/>
  <c r="AE2071" i="3"/>
  <c r="AM2071" i="3" s="1"/>
  <c r="AE2072" i="3"/>
  <c r="AM2072" i="3" s="1"/>
  <c r="AE2073" i="3"/>
  <c r="AM2073" i="3" s="1"/>
  <c r="AE2074" i="3"/>
  <c r="AM2074" i="3" s="1"/>
  <c r="AE2075" i="3"/>
  <c r="AM2075" i="3" s="1"/>
  <c r="AE2076" i="3"/>
  <c r="AM2076" i="3" s="1"/>
  <c r="AE2077" i="3"/>
  <c r="AM2077" i="3" s="1"/>
  <c r="AE2078" i="3"/>
  <c r="AM2078" i="3" s="1"/>
  <c r="AE2079" i="3"/>
  <c r="AM2079" i="3" s="1"/>
  <c r="AE2080" i="3"/>
  <c r="AM2080" i="3" s="1"/>
  <c r="AE2081" i="3"/>
  <c r="AM2081" i="3" s="1"/>
  <c r="AE2082" i="3"/>
  <c r="AM2082" i="3" s="1"/>
  <c r="AE2083" i="3"/>
  <c r="AM2083" i="3" s="1"/>
  <c r="AE2084" i="3"/>
  <c r="AM2084" i="3" s="1"/>
  <c r="AE2085" i="3"/>
  <c r="AM2085" i="3" s="1"/>
  <c r="AE2086" i="3"/>
  <c r="AM2086" i="3" s="1"/>
  <c r="AE2087" i="3"/>
  <c r="AM2087" i="3" s="1"/>
  <c r="AE2088" i="3"/>
  <c r="AM2088" i="3" s="1"/>
  <c r="AE2089" i="3"/>
  <c r="AM2089" i="3" s="1"/>
  <c r="AE2090" i="3"/>
  <c r="AM2090" i="3" s="1"/>
  <c r="AE2091" i="3"/>
  <c r="AM2091" i="3" s="1"/>
  <c r="AE2092" i="3"/>
  <c r="AM2092" i="3" s="1"/>
  <c r="AE2093" i="3"/>
  <c r="AM2093" i="3" s="1"/>
  <c r="AE2094" i="3"/>
  <c r="AM2094" i="3" s="1"/>
  <c r="AE2095" i="3"/>
  <c r="AM2095" i="3" s="1"/>
  <c r="AE2096" i="3"/>
  <c r="AM2096" i="3" s="1"/>
  <c r="AE2097" i="3"/>
  <c r="AM2097" i="3" s="1"/>
  <c r="AE2098" i="3"/>
  <c r="AM2098" i="3" s="1"/>
  <c r="AE2099" i="3"/>
  <c r="AM2099" i="3" s="1"/>
  <c r="AE2100" i="3"/>
  <c r="AM2100" i="3" s="1"/>
  <c r="AE2101" i="3"/>
  <c r="AM2101" i="3" s="1"/>
  <c r="AE2102" i="3"/>
  <c r="AM2102" i="3" s="1"/>
  <c r="AE2103" i="3"/>
  <c r="AM2103" i="3" s="1"/>
  <c r="AE2104" i="3"/>
  <c r="AM2104" i="3" s="1"/>
  <c r="AE2105" i="3"/>
  <c r="AM2105" i="3" s="1"/>
  <c r="AE2106" i="3"/>
  <c r="AM2106" i="3" s="1"/>
  <c r="AE2107" i="3"/>
  <c r="AM2107" i="3" s="1"/>
  <c r="AE2108" i="3"/>
  <c r="AM2108" i="3" s="1"/>
  <c r="AE2109" i="3"/>
  <c r="AM2109" i="3" s="1"/>
  <c r="AE2110" i="3"/>
  <c r="AM2110" i="3" s="1"/>
  <c r="AE2111" i="3"/>
  <c r="AM2111" i="3" s="1"/>
  <c r="AE2112" i="3"/>
  <c r="AM2112" i="3" s="1"/>
  <c r="AE2113" i="3"/>
  <c r="AM2113" i="3" s="1"/>
  <c r="AE2114" i="3"/>
  <c r="AM2114" i="3" s="1"/>
  <c r="AE2115" i="3"/>
  <c r="AM2115" i="3" s="1"/>
  <c r="AE2116" i="3"/>
  <c r="AM2116" i="3" s="1"/>
  <c r="AE2117" i="3"/>
  <c r="AM2117" i="3" s="1"/>
  <c r="AE2118" i="3"/>
  <c r="AM2118" i="3" s="1"/>
  <c r="AE2119" i="3"/>
  <c r="AM2119" i="3" s="1"/>
  <c r="AE2120" i="3"/>
  <c r="AM2120" i="3" s="1"/>
  <c r="AE2121" i="3"/>
  <c r="AM2121" i="3" s="1"/>
  <c r="AE2122" i="3"/>
  <c r="AM2122" i="3" s="1"/>
  <c r="AE2123" i="3"/>
  <c r="AM2123" i="3" s="1"/>
  <c r="AE2124" i="3"/>
  <c r="AM2124" i="3" s="1"/>
  <c r="AE2125" i="3"/>
  <c r="AM2125" i="3" s="1"/>
  <c r="AE2126" i="3"/>
  <c r="AM2126" i="3" s="1"/>
  <c r="AE2127" i="3"/>
  <c r="AM2127" i="3" s="1"/>
  <c r="AE2128" i="3"/>
  <c r="AM2128" i="3" s="1"/>
  <c r="AE2129" i="3"/>
  <c r="AM2129" i="3" s="1"/>
  <c r="AE2130" i="3"/>
  <c r="AM2130" i="3" s="1"/>
  <c r="AE2131" i="3"/>
  <c r="AM2131" i="3" s="1"/>
  <c r="AE2132" i="3"/>
  <c r="AM2132" i="3" s="1"/>
  <c r="AE2133" i="3"/>
  <c r="AM2133" i="3" s="1"/>
  <c r="AE2134" i="3"/>
  <c r="AM2134" i="3" s="1"/>
  <c r="AE2135" i="3"/>
  <c r="AM2135" i="3" s="1"/>
  <c r="AE2136" i="3"/>
  <c r="AM2136" i="3" s="1"/>
  <c r="AE2137" i="3"/>
  <c r="AM2137" i="3" s="1"/>
  <c r="AE2138" i="3"/>
  <c r="AM2138" i="3" s="1"/>
  <c r="AE2139" i="3"/>
  <c r="AM2139" i="3" s="1"/>
  <c r="AE2140" i="3"/>
  <c r="AM2140" i="3" s="1"/>
  <c r="AE2141" i="3"/>
  <c r="AM2141" i="3" s="1"/>
  <c r="AE2142" i="3"/>
  <c r="AM2142" i="3" s="1"/>
  <c r="AE2143" i="3"/>
  <c r="AM2143" i="3" s="1"/>
  <c r="AE2144" i="3"/>
  <c r="AM2144" i="3" s="1"/>
  <c r="AE2145" i="3"/>
  <c r="AM2145" i="3" s="1"/>
  <c r="AE2146" i="3"/>
  <c r="AM2146" i="3" s="1"/>
  <c r="AE2147" i="3"/>
  <c r="AM2147" i="3" s="1"/>
  <c r="AE2148" i="3"/>
  <c r="AM2148" i="3" s="1"/>
  <c r="AE2149" i="3"/>
  <c r="AM2149" i="3" s="1"/>
  <c r="AE2150" i="3"/>
  <c r="AM2150" i="3" s="1"/>
  <c r="AE2151" i="3"/>
  <c r="AM2151" i="3" s="1"/>
  <c r="AE2152" i="3"/>
  <c r="AM2152" i="3" s="1"/>
  <c r="AE2153" i="3"/>
  <c r="AM2153" i="3" s="1"/>
  <c r="AE2154" i="3"/>
  <c r="AM2154" i="3" s="1"/>
  <c r="AE2155" i="3"/>
  <c r="AM2155" i="3" s="1"/>
  <c r="AE2156" i="3"/>
  <c r="AM2156" i="3" s="1"/>
  <c r="AE2157" i="3"/>
  <c r="AM2157" i="3" s="1"/>
  <c r="AE2158" i="3"/>
  <c r="AM2158" i="3" s="1"/>
  <c r="AE2159" i="3"/>
  <c r="AM2159" i="3" s="1"/>
  <c r="AE2160" i="3"/>
  <c r="AM2160" i="3" s="1"/>
  <c r="AE2161" i="3"/>
  <c r="AM2161" i="3" s="1"/>
  <c r="AE2162" i="3"/>
  <c r="AM2162" i="3" s="1"/>
  <c r="AE2163" i="3"/>
  <c r="AM2163" i="3" s="1"/>
  <c r="AE2164" i="3"/>
  <c r="AM2164" i="3" s="1"/>
  <c r="AE2165" i="3"/>
  <c r="AM2165" i="3" s="1"/>
  <c r="AE2166" i="3"/>
  <c r="AM2166" i="3" s="1"/>
  <c r="AE2167" i="3"/>
  <c r="AM2167" i="3" s="1"/>
  <c r="AE2168" i="3"/>
  <c r="AM2168" i="3" s="1"/>
  <c r="AE2169" i="3"/>
  <c r="AM2169" i="3" s="1"/>
  <c r="AE2170" i="3"/>
  <c r="AM2170" i="3" s="1"/>
  <c r="AE2171" i="3"/>
  <c r="AM2171" i="3" s="1"/>
  <c r="AE2172" i="3"/>
  <c r="AM2172" i="3" s="1"/>
  <c r="AE2173" i="3"/>
  <c r="AM2173" i="3" s="1"/>
  <c r="AE2174" i="3"/>
  <c r="AM2174" i="3" s="1"/>
  <c r="AE2175" i="3"/>
  <c r="AM2175" i="3" s="1"/>
  <c r="AE2176" i="3"/>
  <c r="AM2176" i="3" s="1"/>
  <c r="AE2177" i="3"/>
  <c r="AM2177" i="3" s="1"/>
  <c r="AE2178" i="3"/>
  <c r="AM2178" i="3" s="1"/>
  <c r="AE2179" i="3"/>
  <c r="AM2179" i="3" s="1"/>
  <c r="AE2180" i="3"/>
  <c r="AM2180" i="3" s="1"/>
  <c r="AE2181" i="3"/>
  <c r="AM2181" i="3" s="1"/>
  <c r="AE2182" i="3"/>
  <c r="AM2182" i="3" s="1"/>
  <c r="AE2183" i="3"/>
  <c r="AM2183" i="3" s="1"/>
  <c r="AE2184" i="3"/>
  <c r="AM2184" i="3" s="1"/>
  <c r="AE2185" i="3"/>
  <c r="AM2185" i="3" s="1"/>
  <c r="AE2186" i="3"/>
  <c r="AM2186" i="3" s="1"/>
  <c r="AE2187" i="3"/>
  <c r="AM2187" i="3" s="1"/>
  <c r="AE2188" i="3"/>
  <c r="AM2188" i="3" s="1"/>
  <c r="AE2189" i="3"/>
  <c r="AM2189" i="3" s="1"/>
  <c r="AE2190" i="3"/>
  <c r="AM2190" i="3" s="1"/>
  <c r="AE2191" i="3"/>
  <c r="AM2191" i="3" s="1"/>
  <c r="AE2192" i="3"/>
  <c r="AM2192" i="3" s="1"/>
  <c r="AE2193" i="3"/>
  <c r="AM2193" i="3" s="1"/>
  <c r="AE2194" i="3"/>
  <c r="AM2194" i="3" s="1"/>
  <c r="AE2195" i="3"/>
  <c r="AM2195" i="3" s="1"/>
  <c r="AE2196" i="3"/>
  <c r="AM2196" i="3" s="1"/>
  <c r="AE2197" i="3"/>
  <c r="AM2197" i="3" s="1"/>
  <c r="AE2198" i="3"/>
  <c r="AM2198" i="3" s="1"/>
  <c r="AE2199" i="3"/>
  <c r="AM2199" i="3" s="1"/>
  <c r="AE2200" i="3"/>
  <c r="AM2200" i="3" s="1"/>
  <c r="AE2201" i="3"/>
  <c r="AM2201" i="3" s="1"/>
  <c r="AE2202" i="3"/>
  <c r="AM2202" i="3" s="1"/>
  <c r="AE2203" i="3"/>
  <c r="AM2203" i="3" s="1"/>
  <c r="AE2204" i="3"/>
  <c r="AM2204" i="3" s="1"/>
  <c r="AE2205" i="3"/>
  <c r="AM2205" i="3" s="1"/>
  <c r="AE2206" i="3"/>
  <c r="AM2206" i="3" s="1"/>
  <c r="AE2207" i="3"/>
  <c r="AM2207" i="3" s="1"/>
  <c r="AE2208" i="3"/>
  <c r="AM2208" i="3" s="1"/>
  <c r="AE2209" i="3"/>
  <c r="AM2209" i="3" s="1"/>
  <c r="AE2210" i="3"/>
  <c r="AM2210" i="3" s="1"/>
  <c r="AE2211" i="3"/>
  <c r="AM2211" i="3" s="1"/>
  <c r="AE2212" i="3"/>
  <c r="AM2212" i="3" s="1"/>
  <c r="AE2213" i="3"/>
  <c r="AM2213" i="3" s="1"/>
  <c r="AE2214" i="3"/>
  <c r="AM2214" i="3" s="1"/>
  <c r="AE2215" i="3"/>
  <c r="AM2215" i="3" s="1"/>
  <c r="AE2216" i="3"/>
  <c r="AM2216" i="3" s="1"/>
  <c r="AE2217" i="3"/>
  <c r="AM2217" i="3" s="1"/>
  <c r="AE2218" i="3"/>
  <c r="AM2218" i="3" s="1"/>
  <c r="AE2219" i="3"/>
  <c r="AM2219" i="3" s="1"/>
  <c r="AE2220" i="3"/>
  <c r="AM2220" i="3" s="1"/>
  <c r="AE2221" i="3"/>
  <c r="AM2221" i="3" s="1"/>
  <c r="AE2222" i="3"/>
  <c r="AM2222" i="3" s="1"/>
  <c r="AE2223" i="3"/>
  <c r="AM2223" i="3" s="1"/>
  <c r="AE2224" i="3"/>
  <c r="AM2224" i="3" s="1"/>
  <c r="AE2225" i="3"/>
  <c r="AM2225" i="3" s="1"/>
  <c r="AE2226" i="3"/>
  <c r="AM2226" i="3" s="1"/>
  <c r="AE2227" i="3"/>
  <c r="AM2227" i="3" s="1"/>
  <c r="AE2228" i="3"/>
  <c r="AM2228" i="3" s="1"/>
  <c r="AE2229" i="3"/>
  <c r="AM2229" i="3" s="1"/>
  <c r="AE2230" i="3"/>
  <c r="AM2230" i="3" s="1"/>
  <c r="AE2231" i="3"/>
  <c r="AM2231" i="3" s="1"/>
  <c r="AE2232" i="3"/>
  <c r="AM2232" i="3" s="1"/>
  <c r="AE2233" i="3"/>
  <c r="AM2233" i="3" s="1"/>
  <c r="AE2234" i="3"/>
  <c r="AM2234" i="3" s="1"/>
  <c r="AE2235" i="3"/>
  <c r="AM2235" i="3" s="1"/>
  <c r="AE2236" i="3"/>
  <c r="AM2236" i="3" s="1"/>
  <c r="AE2237" i="3"/>
  <c r="AM2237" i="3" s="1"/>
  <c r="AE2238" i="3"/>
  <c r="AM2238" i="3" s="1"/>
  <c r="AE2239" i="3"/>
  <c r="AM2239" i="3" s="1"/>
  <c r="AE2240" i="3"/>
  <c r="AM2240" i="3" s="1"/>
  <c r="AE2241" i="3"/>
  <c r="AM2241" i="3" s="1"/>
  <c r="AE2242" i="3"/>
  <c r="AM2242" i="3" s="1"/>
  <c r="AE2243" i="3"/>
  <c r="AM2243" i="3" s="1"/>
  <c r="AE2244" i="3"/>
  <c r="AM2244" i="3" s="1"/>
  <c r="AE2245" i="3"/>
  <c r="AM2245" i="3" s="1"/>
  <c r="AE2246" i="3"/>
  <c r="AM2246" i="3" s="1"/>
  <c r="AE2247" i="3"/>
  <c r="AM2247" i="3" s="1"/>
  <c r="AE2248" i="3"/>
  <c r="AM2248" i="3" s="1"/>
  <c r="AE2249" i="3"/>
  <c r="AM2249" i="3" s="1"/>
  <c r="AE2250" i="3"/>
  <c r="AM2250" i="3" s="1"/>
  <c r="AE2251" i="3"/>
  <c r="AM2251" i="3" s="1"/>
  <c r="AE2252" i="3"/>
  <c r="AM2252" i="3" s="1"/>
  <c r="AE2253" i="3"/>
  <c r="AM2253" i="3" s="1"/>
  <c r="AE2254" i="3"/>
  <c r="AM2254" i="3" s="1"/>
  <c r="AE2255" i="3"/>
  <c r="AM2255" i="3" s="1"/>
  <c r="AE2256" i="3"/>
  <c r="AM2256" i="3" s="1"/>
  <c r="AE2257" i="3"/>
  <c r="AM2257" i="3" s="1"/>
  <c r="AE2258" i="3"/>
  <c r="AM2258" i="3" s="1"/>
  <c r="AE2259" i="3"/>
  <c r="AM2259" i="3" s="1"/>
  <c r="AE2260" i="3"/>
  <c r="AM2260" i="3" s="1"/>
  <c r="AE2261" i="3"/>
  <c r="AM2261" i="3" s="1"/>
  <c r="AE2262" i="3"/>
  <c r="AM2262" i="3" s="1"/>
  <c r="AE2263" i="3"/>
  <c r="AM2263" i="3" s="1"/>
  <c r="AE2264" i="3"/>
  <c r="AM2264" i="3" s="1"/>
  <c r="AE2265" i="3"/>
  <c r="AM2265" i="3" s="1"/>
  <c r="AE2266" i="3"/>
  <c r="AM2266" i="3" s="1"/>
  <c r="AE2267" i="3"/>
  <c r="AM2267" i="3" s="1"/>
  <c r="AE2268" i="3"/>
  <c r="AM2268" i="3" s="1"/>
  <c r="AE2269" i="3"/>
  <c r="AM2269" i="3" s="1"/>
  <c r="AE2270" i="3"/>
  <c r="AM2270" i="3" s="1"/>
  <c r="AE2271" i="3"/>
  <c r="AM2271" i="3" s="1"/>
  <c r="AE2272" i="3"/>
  <c r="AM2272" i="3" s="1"/>
  <c r="AE2273" i="3"/>
  <c r="AM2273" i="3" s="1"/>
  <c r="AE2274" i="3"/>
  <c r="AM2274" i="3" s="1"/>
  <c r="AE2275" i="3"/>
  <c r="AM2275" i="3" s="1"/>
  <c r="AE2276" i="3"/>
  <c r="AM2276" i="3" s="1"/>
  <c r="AE2277" i="3"/>
  <c r="AM2277" i="3" s="1"/>
  <c r="AE2278" i="3"/>
  <c r="AM2278" i="3" s="1"/>
  <c r="AE2279" i="3"/>
  <c r="AM2279" i="3" s="1"/>
  <c r="AE2280" i="3"/>
  <c r="AM2280" i="3" s="1"/>
  <c r="AE2281" i="3"/>
  <c r="AM2281" i="3" s="1"/>
  <c r="AE2282" i="3"/>
  <c r="AM2282" i="3" s="1"/>
  <c r="AE2283" i="3"/>
  <c r="AM2283" i="3" s="1"/>
  <c r="AE2284" i="3"/>
  <c r="AM2284" i="3" s="1"/>
  <c r="AE2285" i="3"/>
  <c r="AM2285" i="3" s="1"/>
  <c r="AE2286" i="3"/>
  <c r="AM2286" i="3" s="1"/>
  <c r="AE2287" i="3"/>
  <c r="AM2287" i="3" s="1"/>
  <c r="AE2288" i="3"/>
  <c r="AM2288" i="3" s="1"/>
  <c r="AE2289" i="3"/>
  <c r="AM2289" i="3" s="1"/>
  <c r="AE2290" i="3"/>
  <c r="AM2290" i="3" s="1"/>
  <c r="AE2291" i="3"/>
  <c r="AM2291" i="3" s="1"/>
  <c r="AE2292" i="3"/>
  <c r="AM2292" i="3" s="1"/>
  <c r="AE2293" i="3"/>
  <c r="AM2293" i="3" s="1"/>
  <c r="AE2294" i="3"/>
  <c r="AM2294" i="3" s="1"/>
  <c r="AE2295" i="3"/>
  <c r="AM2295" i="3" s="1"/>
  <c r="AE2296" i="3"/>
  <c r="AM2296" i="3" s="1"/>
  <c r="AE2297" i="3"/>
  <c r="AM2297" i="3" s="1"/>
  <c r="AE2298" i="3"/>
  <c r="AM2298" i="3" s="1"/>
  <c r="AE2299" i="3"/>
  <c r="AM2299" i="3" s="1"/>
  <c r="AE2300" i="3"/>
  <c r="AM2300" i="3" s="1"/>
  <c r="AE2301" i="3"/>
  <c r="AM2301" i="3" s="1"/>
  <c r="AE2302" i="3"/>
  <c r="AM2302" i="3" s="1"/>
  <c r="AE2303" i="3"/>
  <c r="AM2303" i="3" s="1"/>
  <c r="AE2304" i="3"/>
  <c r="AM2304" i="3" s="1"/>
  <c r="AE2305" i="3"/>
  <c r="AM2305" i="3" s="1"/>
  <c r="AE2306" i="3"/>
  <c r="AM2306" i="3" s="1"/>
  <c r="AE2307" i="3"/>
  <c r="AM2307" i="3" s="1"/>
  <c r="AE2308" i="3"/>
  <c r="AM2308" i="3" s="1"/>
  <c r="AE2309" i="3"/>
  <c r="AM2309" i="3" s="1"/>
  <c r="AE2310" i="3"/>
  <c r="AM2310" i="3" s="1"/>
  <c r="AE2311" i="3"/>
  <c r="AM2311" i="3" s="1"/>
  <c r="AE2312" i="3"/>
  <c r="AM2312" i="3" s="1"/>
  <c r="AE2313" i="3"/>
  <c r="AM2313" i="3" s="1"/>
  <c r="AE2314" i="3"/>
  <c r="AM2314" i="3" s="1"/>
  <c r="AE2315" i="3"/>
  <c r="AM2315" i="3" s="1"/>
  <c r="AE2316" i="3"/>
  <c r="AM2316" i="3" s="1"/>
  <c r="AE2317" i="3"/>
  <c r="AM2317" i="3" s="1"/>
  <c r="AE2318" i="3"/>
  <c r="AM2318" i="3" s="1"/>
  <c r="AE2319" i="3"/>
  <c r="AM2319" i="3" s="1"/>
  <c r="AE2320" i="3"/>
  <c r="AM2320" i="3" s="1"/>
  <c r="AE2321" i="3"/>
  <c r="AM2321" i="3" s="1"/>
  <c r="AE2322" i="3"/>
  <c r="AM2322" i="3" s="1"/>
  <c r="AE2323" i="3"/>
  <c r="AM2323" i="3" s="1"/>
  <c r="AE2324" i="3"/>
  <c r="AM2324" i="3" s="1"/>
  <c r="AE2325" i="3"/>
  <c r="AM2325" i="3" s="1"/>
  <c r="AE2326" i="3"/>
  <c r="AM2326" i="3" s="1"/>
  <c r="AE2327" i="3"/>
  <c r="AM2327" i="3" s="1"/>
  <c r="AE2328" i="3"/>
  <c r="AM2328" i="3" s="1"/>
  <c r="AE2329" i="3"/>
  <c r="AM2329" i="3" s="1"/>
  <c r="AE2330" i="3"/>
  <c r="AM2330" i="3" s="1"/>
  <c r="AE2331" i="3"/>
  <c r="AM2331" i="3" s="1"/>
  <c r="AE2332" i="3"/>
  <c r="AM2332" i="3" s="1"/>
  <c r="AE2333" i="3"/>
  <c r="AM2333" i="3" s="1"/>
  <c r="AE2334" i="3"/>
  <c r="AM2334" i="3" s="1"/>
  <c r="AE2335" i="3"/>
  <c r="AM2335" i="3" s="1"/>
  <c r="AE2336" i="3"/>
  <c r="AM2336" i="3" s="1"/>
  <c r="AE2337" i="3"/>
  <c r="AM2337" i="3" s="1"/>
  <c r="AE2338" i="3"/>
  <c r="AM2338" i="3" s="1"/>
  <c r="AE2339" i="3"/>
  <c r="AM2339" i="3" s="1"/>
  <c r="AE2340" i="3"/>
  <c r="AM2340" i="3" s="1"/>
  <c r="AE2341" i="3"/>
  <c r="AM2341" i="3" s="1"/>
  <c r="AE2342" i="3"/>
  <c r="AM2342" i="3" s="1"/>
  <c r="AE2343" i="3"/>
  <c r="AM2343" i="3" s="1"/>
  <c r="AE2344" i="3"/>
  <c r="AM2344" i="3" s="1"/>
  <c r="AE2345" i="3"/>
  <c r="AM2345" i="3" s="1"/>
  <c r="AE2346" i="3"/>
  <c r="AM2346" i="3" s="1"/>
  <c r="AE2347" i="3"/>
  <c r="AM2347" i="3" s="1"/>
  <c r="AE2348" i="3"/>
  <c r="AM2348" i="3" s="1"/>
  <c r="AE10" i="3"/>
  <c r="AM10" i="3" s="1"/>
  <c r="L4" i="9"/>
  <c r="AK2341" i="3" l="1"/>
  <c r="AO2341" i="3" s="1"/>
  <c r="AK492" i="3"/>
  <c r="AO492" i="3" s="1"/>
  <c r="W31" i="9"/>
  <c r="AK2093" i="3" s="1"/>
  <c r="AO2093" i="3" s="1"/>
  <c r="W67" i="9"/>
  <c r="AK761" i="3" s="1"/>
  <c r="AO761" i="3" s="1"/>
  <c r="W16" i="9"/>
  <c r="AK2247" i="3" s="1"/>
  <c r="AO2247" i="3" s="1"/>
  <c r="W32" i="9"/>
  <c r="AK2125" i="3" s="1"/>
  <c r="AO2125" i="3" s="1"/>
  <c r="AK755" i="3"/>
  <c r="AO755" i="3" s="1"/>
  <c r="AK959" i="3"/>
  <c r="AO959" i="3" s="1"/>
  <c r="AK759" i="3"/>
  <c r="AO759" i="3" s="1"/>
  <c r="W17" i="9"/>
  <c r="W25" i="9"/>
  <c r="W33" i="9"/>
  <c r="W41" i="9"/>
  <c r="W49" i="9"/>
  <c r="W57" i="9"/>
  <c r="W65" i="9"/>
  <c r="W73" i="9"/>
  <c r="W81" i="9"/>
  <c r="W19" i="9"/>
  <c r="W42" i="9"/>
  <c r="W83" i="9"/>
  <c r="W74" i="9"/>
  <c r="AK1185" i="3" s="1"/>
  <c r="AO1185" i="3" s="1"/>
  <c r="D19" i="9"/>
  <c r="W26" i="9"/>
  <c r="AK1143" i="3" s="1"/>
  <c r="AO1143" i="3" s="1"/>
  <c r="W58" i="9"/>
  <c r="AK459" i="3" s="1"/>
  <c r="AO459" i="3" s="1"/>
  <c r="W22" i="9"/>
  <c r="W70" i="9"/>
  <c r="AK437" i="3" s="1"/>
  <c r="AO437" i="3" s="1"/>
  <c r="W48" i="9"/>
  <c r="AK201" i="3" s="1"/>
  <c r="AO201" i="3" s="1"/>
  <c r="W64" i="9"/>
  <c r="AK2274" i="3" s="1"/>
  <c r="AO2274" i="3" s="1"/>
  <c r="W80" i="9"/>
  <c r="AK536" i="3" s="1"/>
  <c r="AO536" i="3" s="1"/>
  <c r="C51" i="3"/>
  <c r="W91" i="9"/>
  <c r="AK319" i="3" s="1"/>
  <c r="AO319" i="3" s="1"/>
  <c r="W99" i="9"/>
  <c r="W107" i="9"/>
  <c r="AK383" i="3" s="1"/>
  <c r="AO383" i="3" s="1"/>
  <c r="W51" i="9"/>
  <c r="W24" i="9"/>
  <c r="AK224" i="3" s="1"/>
  <c r="AO224" i="3" s="1"/>
  <c r="W40" i="9"/>
  <c r="AK181" i="3" s="1"/>
  <c r="AO181" i="3" s="1"/>
  <c r="W56" i="9"/>
  <c r="AK1348" i="3" s="1"/>
  <c r="AO1348" i="3" s="1"/>
  <c r="W72" i="9"/>
  <c r="W20" i="9"/>
  <c r="AK1061" i="3" s="1"/>
  <c r="AO1061" i="3" s="1"/>
  <c r="W36" i="9"/>
  <c r="AK576" i="3" s="1"/>
  <c r="AO576" i="3" s="1"/>
  <c r="W52" i="9"/>
  <c r="AK1768" i="3" s="1"/>
  <c r="AO1768" i="3" s="1"/>
  <c r="W68" i="9"/>
  <c r="W84" i="9"/>
  <c r="AK1905" i="3" s="1"/>
  <c r="AO1905" i="3" s="1"/>
  <c r="W13" i="9"/>
  <c r="W21" i="9"/>
  <c r="AK101" i="3" s="1"/>
  <c r="AO101" i="3" s="1"/>
  <c r="W29" i="9"/>
  <c r="AK2265" i="3" s="1"/>
  <c r="AO2265" i="3" s="1"/>
  <c r="W37" i="9"/>
  <c r="W45" i="9"/>
  <c r="W53" i="9"/>
  <c r="AK2091" i="3" s="1"/>
  <c r="AO2091" i="3" s="1"/>
  <c r="W61" i="9"/>
  <c r="AK1511" i="3" s="1"/>
  <c r="AO1511" i="3" s="1"/>
  <c r="W69" i="9"/>
  <c r="AK1668" i="3" s="1"/>
  <c r="AO1668" i="3" s="1"/>
  <c r="W77" i="9"/>
  <c r="AK805" i="3" s="1"/>
  <c r="AO805" i="3" s="1"/>
  <c r="W35" i="9"/>
  <c r="AK1948" i="3" s="1"/>
  <c r="AO1948" i="3" s="1"/>
  <c r="W12" i="9"/>
  <c r="W28" i="9"/>
  <c r="AK1747" i="3" s="1"/>
  <c r="AO1747" i="3" s="1"/>
  <c r="W44" i="9"/>
  <c r="AK2136" i="3" s="1"/>
  <c r="AO2136" i="3" s="1"/>
  <c r="W60" i="9"/>
  <c r="W76" i="9"/>
  <c r="C85" i="3"/>
  <c r="D1540" i="6"/>
  <c r="D1668" i="6"/>
  <c r="D1796" i="6"/>
  <c r="E11" i="6"/>
  <c r="D11" i="6" s="1"/>
  <c r="E12" i="6"/>
  <c r="D12" i="6" s="1"/>
  <c r="E13" i="6"/>
  <c r="D13" i="6" s="1"/>
  <c r="E14" i="6"/>
  <c r="D14" i="6" s="1"/>
  <c r="E15" i="6"/>
  <c r="D15" i="6" s="1"/>
  <c r="E16" i="6"/>
  <c r="D16" i="6" s="1"/>
  <c r="E17" i="6"/>
  <c r="D17" i="6" s="1"/>
  <c r="E18" i="6"/>
  <c r="D18" i="6" s="1"/>
  <c r="E19" i="6"/>
  <c r="D19" i="6" s="1"/>
  <c r="E20" i="6"/>
  <c r="D20" i="6" s="1"/>
  <c r="E21" i="6"/>
  <c r="D21" i="6" s="1"/>
  <c r="E22" i="6"/>
  <c r="D22" i="6" s="1"/>
  <c r="E23" i="6"/>
  <c r="D23" i="6" s="1"/>
  <c r="E24" i="6"/>
  <c r="D24" i="6" s="1"/>
  <c r="E25" i="6"/>
  <c r="D25" i="6" s="1"/>
  <c r="E26" i="6"/>
  <c r="D26" i="6" s="1"/>
  <c r="E27" i="6"/>
  <c r="D27" i="6" s="1"/>
  <c r="E28" i="6"/>
  <c r="D28" i="6" s="1"/>
  <c r="E29" i="6"/>
  <c r="D29" i="6" s="1"/>
  <c r="E30" i="6"/>
  <c r="D30" i="6" s="1"/>
  <c r="E31" i="6"/>
  <c r="D31" i="6" s="1"/>
  <c r="E32" i="6"/>
  <c r="D32" i="6" s="1"/>
  <c r="E33" i="6"/>
  <c r="D33" i="6" s="1"/>
  <c r="E34" i="6"/>
  <c r="D34" i="6" s="1"/>
  <c r="E35" i="6"/>
  <c r="D35" i="6" s="1"/>
  <c r="E36" i="6"/>
  <c r="D36" i="6" s="1"/>
  <c r="E37" i="6"/>
  <c r="D37" i="6" s="1"/>
  <c r="E38" i="6"/>
  <c r="D38" i="6" s="1"/>
  <c r="E39" i="6"/>
  <c r="D39" i="6" s="1"/>
  <c r="E40" i="6"/>
  <c r="D40" i="6" s="1"/>
  <c r="E41" i="6"/>
  <c r="D41" i="6" s="1"/>
  <c r="E42" i="6"/>
  <c r="D42" i="6" s="1"/>
  <c r="E43" i="6"/>
  <c r="D43" i="6" s="1"/>
  <c r="E44" i="6"/>
  <c r="D44" i="6" s="1"/>
  <c r="E45" i="6"/>
  <c r="D45" i="6" s="1"/>
  <c r="E46" i="6"/>
  <c r="D46" i="6" s="1"/>
  <c r="E47" i="6"/>
  <c r="D47" i="6" s="1"/>
  <c r="E48" i="6"/>
  <c r="D48" i="6" s="1"/>
  <c r="E49" i="6"/>
  <c r="D49" i="6" s="1"/>
  <c r="E50" i="6"/>
  <c r="D50" i="6" s="1"/>
  <c r="E51" i="6"/>
  <c r="D51" i="6" s="1"/>
  <c r="E52" i="6"/>
  <c r="D52" i="6" s="1"/>
  <c r="E53" i="6"/>
  <c r="D53" i="6" s="1"/>
  <c r="E54" i="6"/>
  <c r="D54" i="6" s="1"/>
  <c r="E55" i="6"/>
  <c r="D55" i="6" s="1"/>
  <c r="E56" i="6"/>
  <c r="D56" i="6" s="1"/>
  <c r="E57" i="6"/>
  <c r="D57" i="6" s="1"/>
  <c r="E58" i="6"/>
  <c r="D58" i="6" s="1"/>
  <c r="E59" i="6"/>
  <c r="D59" i="6" s="1"/>
  <c r="E60" i="6"/>
  <c r="D60" i="6" s="1"/>
  <c r="E61" i="6"/>
  <c r="D61" i="6" s="1"/>
  <c r="E62" i="6"/>
  <c r="D62" i="6" s="1"/>
  <c r="E63" i="6"/>
  <c r="D63" i="6" s="1"/>
  <c r="E64" i="6"/>
  <c r="D64" i="6" s="1"/>
  <c r="E65" i="6"/>
  <c r="D65" i="6" s="1"/>
  <c r="E66" i="6"/>
  <c r="D66" i="6" s="1"/>
  <c r="E67" i="6"/>
  <c r="D67" i="6" s="1"/>
  <c r="E68" i="6"/>
  <c r="D68" i="6" s="1"/>
  <c r="E69" i="6"/>
  <c r="D69" i="6" s="1"/>
  <c r="E70" i="6"/>
  <c r="D70" i="6" s="1"/>
  <c r="E71" i="6"/>
  <c r="D71" i="6" s="1"/>
  <c r="E72" i="6"/>
  <c r="D72" i="6" s="1"/>
  <c r="E73" i="6"/>
  <c r="D73" i="6" s="1"/>
  <c r="E74" i="6"/>
  <c r="D74" i="6" s="1"/>
  <c r="E75" i="6"/>
  <c r="D75" i="6" s="1"/>
  <c r="E76" i="6"/>
  <c r="D76" i="6" s="1"/>
  <c r="E77" i="6"/>
  <c r="D77" i="6" s="1"/>
  <c r="E78" i="6"/>
  <c r="D78" i="6" s="1"/>
  <c r="E79" i="6"/>
  <c r="D79" i="6" s="1"/>
  <c r="E80" i="6"/>
  <c r="D80" i="6" s="1"/>
  <c r="E81" i="6"/>
  <c r="D81" i="6" s="1"/>
  <c r="E82" i="6"/>
  <c r="D82" i="6" s="1"/>
  <c r="E83" i="6"/>
  <c r="D83" i="6" s="1"/>
  <c r="E84" i="6"/>
  <c r="D84" i="6" s="1"/>
  <c r="E85" i="6"/>
  <c r="D85" i="6" s="1"/>
  <c r="E86" i="6"/>
  <c r="D86" i="6" s="1"/>
  <c r="E87" i="6"/>
  <c r="D87" i="6" s="1"/>
  <c r="E88" i="6"/>
  <c r="D88" i="6" s="1"/>
  <c r="E89" i="6"/>
  <c r="D89" i="6" s="1"/>
  <c r="E90" i="6"/>
  <c r="D90" i="6" s="1"/>
  <c r="E91" i="6"/>
  <c r="D91" i="6" s="1"/>
  <c r="E92" i="6"/>
  <c r="D92" i="6" s="1"/>
  <c r="E93" i="6"/>
  <c r="D93" i="6" s="1"/>
  <c r="E94" i="6"/>
  <c r="D94" i="6" s="1"/>
  <c r="E95" i="6"/>
  <c r="D95" i="6" s="1"/>
  <c r="E96" i="6"/>
  <c r="D96" i="6" s="1"/>
  <c r="E97" i="6"/>
  <c r="D97" i="6" s="1"/>
  <c r="E98" i="6"/>
  <c r="D98" i="6" s="1"/>
  <c r="E99" i="6"/>
  <c r="D99" i="6" s="1"/>
  <c r="E100" i="6"/>
  <c r="D100" i="6" s="1"/>
  <c r="E101" i="6"/>
  <c r="D101" i="6" s="1"/>
  <c r="E102" i="6"/>
  <c r="D102" i="6" s="1"/>
  <c r="E103" i="6"/>
  <c r="D103" i="6" s="1"/>
  <c r="E104" i="6"/>
  <c r="D104" i="6" s="1"/>
  <c r="E105" i="6"/>
  <c r="D105" i="6" s="1"/>
  <c r="E106" i="6"/>
  <c r="D106" i="6" s="1"/>
  <c r="E107" i="6"/>
  <c r="D107" i="6" s="1"/>
  <c r="E108" i="6"/>
  <c r="D108" i="6" s="1"/>
  <c r="E109" i="6"/>
  <c r="D109" i="6" s="1"/>
  <c r="E110" i="6"/>
  <c r="D110" i="6" s="1"/>
  <c r="E111" i="6"/>
  <c r="D111" i="6" s="1"/>
  <c r="E112" i="6"/>
  <c r="D112" i="6" s="1"/>
  <c r="E113" i="6"/>
  <c r="D113" i="6" s="1"/>
  <c r="E114" i="6"/>
  <c r="D114" i="6" s="1"/>
  <c r="E115" i="6"/>
  <c r="D115" i="6" s="1"/>
  <c r="E116" i="6"/>
  <c r="D116" i="6" s="1"/>
  <c r="E117" i="6"/>
  <c r="D117" i="6" s="1"/>
  <c r="E118" i="6"/>
  <c r="D118" i="6" s="1"/>
  <c r="E119" i="6"/>
  <c r="D119" i="6" s="1"/>
  <c r="E120" i="6"/>
  <c r="D120" i="6" s="1"/>
  <c r="E121" i="6"/>
  <c r="D121" i="6" s="1"/>
  <c r="E122" i="6"/>
  <c r="D122" i="6" s="1"/>
  <c r="E123" i="6"/>
  <c r="D123" i="6" s="1"/>
  <c r="E124" i="6"/>
  <c r="D124" i="6" s="1"/>
  <c r="E125" i="6"/>
  <c r="D125" i="6" s="1"/>
  <c r="E126" i="6"/>
  <c r="D126" i="6" s="1"/>
  <c r="E127" i="6"/>
  <c r="D127" i="6" s="1"/>
  <c r="E128" i="6"/>
  <c r="D128" i="6" s="1"/>
  <c r="E129" i="6"/>
  <c r="D129" i="6" s="1"/>
  <c r="E130" i="6"/>
  <c r="D130" i="6" s="1"/>
  <c r="E131" i="6"/>
  <c r="D131" i="6" s="1"/>
  <c r="E132" i="6"/>
  <c r="D132" i="6" s="1"/>
  <c r="E133" i="6"/>
  <c r="D133" i="6" s="1"/>
  <c r="E134" i="6"/>
  <c r="D134" i="6" s="1"/>
  <c r="E135" i="6"/>
  <c r="D135" i="6" s="1"/>
  <c r="E136" i="6"/>
  <c r="D136" i="6" s="1"/>
  <c r="E137" i="6"/>
  <c r="D137" i="6" s="1"/>
  <c r="E138" i="6"/>
  <c r="D138" i="6" s="1"/>
  <c r="E139" i="6"/>
  <c r="D139" i="6" s="1"/>
  <c r="E140" i="6"/>
  <c r="D140" i="6" s="1"/>
  <c r="E141" i="6"/>
  <c r="D141" i="6" s="1"/>
  <c r="E142" i="6"/>
  <c r="D142" i="6" s="1"/>
  <c r="E143" i="6"/>
  <c r="D143" i="6" s="1"/>
  <c r="E144" i="6"/>
  <c r="D144" i="6" s="1"/>
  <c r="E145" i="6"/>
  <c r="D145" i="6" s="1"/>
  <c r="E146" i="6"/>
  <c r="D146" i="6" s="1"/>
  <c r="E147" i="6"/>
  <c r="D147" i="6" s="1"/>
  <c r="E148" i="6"/>
  <c r="D148" i="6" s="1"/>
  <c r="E149" i="6"/>
  <c r="D149" i="6" s="1"/>
  <c r="E150" i="6"/>
  <c r="D150" i="6" s="1"/>
  <c r="E151" i="6"/>
  <c r="D151" i="6" s="1"/>
  <c r="E152" i="6"/>
  <c r="D152" i="6" s="1"/>
  <c r="E153" i="6"/>
  <c r="D153" i="6" s="1"/>
  <c r="E154" i="6"/>
  <c r="D154" i="6" s="1"/>
  <c r="E155" i="6"/>
  <c r="D155" i="6" s="1"/>
  <c r="E156" i="6"/>
  <c r="D156" i="6" s="1"/>
  <c r="E157" i="6"/>
  <c r="D157" i="6" s="1"/>
  <c r="E158" i="6"/>
  <c r="D158" i="6" s="1"/>
  <c r="E159" i="6"/>
  <c r="D159" i="6" s="1"/>
  <c r="E160" i="6"/>
  <c r="D160" i="6" s="1"/>
  <c r="E161" i="6"/>
  <c r="D161" i="6" s="1"/>
  <c r="E162" i="6"/>
  <c r="D162" i="6" s="1"/>
  <c r="E163" i="6"/>
  <c r="D163" i="6" s="1"/>
  <c r="E164" i="6"/>
  <c r="D164" i="6" s="1"/>
  <c r="E165" i="6"/>
  <c r="D165" i="6" s="1"/>
  <c r="E166" i="6"/>
  <c r="D166" i="6" s="1"/>
  <c r="E167" i="6"/>
  <c r="D167" i="6" s="1"/>
  <c r="E168" i="6"/>
  <c r="D168" i="6" s="1"/>
  <c r="E169" i="6"/>
  <c r="D169" i="6" s="1"/>
  <c r="E170" i="6"/>
  <c r="D170" i="6" s="1"/>
  <c r="E171" i="6"/>
  <c r="D171" i="6" s="1"/>
  <c r="E172" i="6"/>
  <c r="D172" i="6" s="1"/>
  <c r="E173" i="6"/>
  <c r="D173" i="6" s="1"/>
  <c r="E174" i="6"/>
  <c r="D174" i="6" s="1"/>
  <c r="E175" i="6"/>
  <c r="D175" i="6" s="1"/>
  <c r="E176" i="6"/>
  <c r="D176" i="6" s="1"/>
  <c r="E177" i="6"/>
  <c r="D177" i="6" s="1"/>
  <c r="E178" i="6"/>
  <c r="D178" i="6" s="1"/>
  <c r="E179" i="6"/>
  <c r="D179" i="6" s="1"/>
  <c r="E180" i="6"/>
  <c r="D180" i="6" s="1"/>
  <c r="E181" i="6"/>
  <c r="D181" i="6" s="1"/>
  <c r="E182" i="6"/>
  <c r="D182" i="6" s="1"/>
  <c r="E183" i="6"/>
  <c r="D183" i="6" s="1"/>
  <c r="E184" i="6"/>
  <c r="D184" i="6" s="1"/>
  <c r="E185" i="6"/>
  <c r="D185" i="6" s="1"/>
  <c r="E186" i="6"/>
  <c r="D186" i="6" s="1"/>
  <c r="E187" i="6"/>
  <c r="D187" i="6" s="1"/>
  <c r="E188" i="6"/>
  <c r="D188" i="6" s="1"/>
  <c r="E189" i="6"/>
  <c r="D189" i="6" s="1"/>
  <c r="E190" i="6"/>
  <c r="D190" i="6" s="1"/>
  <c r="E191" i="6"/>
  <c r="D191" i="6" s="1"/>
  <c r="E192" i="6"/>
  <c r="D192" i="6" s="1"/>
  <c r="E193" i="6"/>
  <c r="D193" i="6" s="1"/>
  <c r="E194" i="6"/>
  <c r="D194" i="6" s="1"/>
  <c r="E195" i="6"/>
  <c r="D195" i="6" s="1"/>
  <c r="E196" i="6"/>
  <c r="D196" i="6" s="1"/>
  <c r="E197" i="6"/>
  <c r="D197" i="6" s="1"/>
  <c r="E198" i="6"/>
  <c r="D198" i="6" s="1"/>
  <c r="E199" i="6"/>
  <c r="D199" i="6" s="1"/>
  <c r="E200" i="6"/>
  <c r="D200" i="6" s="1"/>
  <c r="E201" i="6"/>
  <c r="D201" i="6" s="1"/>
  <c r="E202" i="6"/>
  <c r="D202" i="6" s="1"/>
  <c r="E203" i="6"/>
  <c r="D203" i="6" s="1"/>
  <c r="E204" i="6"/>
  <c r="D204" i="6" s="1"/>
  <c r="E205" i="6"/>
  <c r="D205" i="6" s="1"/>
  <c r="E206" i="6"/>
  <c r="D206" i="6" s="1"/>
  <c r="E207" i="6"/>
  <c r="D207" i="6" s="1"/>
  <c r="E208" i="6"/>
  <c r="D208" i="6" s="1"/>
  <c r="E209" i="6"/>
  <c r="D209" i="6" s="1"/>
  <c r="E210" i="6"/>
  <c r="D210" i="6" s="1"/>
  <c r="E211" i="6"/>
  <c r="D211" i="6" s="1"/>
  <c r="E212" i="6"/>
  <c r="D212" i="6" s="1"/>
  <c r="E213" i="6"/>
  <c r="D213" i="6" s="1"/>
  <c r="E214" i="6"/>
  <c r="D214" i="6" s="1"/>
  <c r="E215" i="6"/>
  <c r="D215" i="6" s="1"/>
  <c r="E216" i="6"/>
  <c r="D216" i="6" s="1"/>
  <c r="E217" i="6"/>
  <c r="D217" i="6" s="1"/>
  <c r="E218" i="6"/>
  <c r="D218" i="6" s="1"/>
  <c r="E219" i="6"/>
  <c r="D219" i="6" s="1"/>
  <c r="E220" i="6"/>
  <c r="D220" i="6" s="1"/>
  <c r="E221" i="6"/>
  <c r="D221" i="6" s="1"/>
  <c r="E222" i="6"/>
  <c r="D222" i="6" s="1"/>
  <c r="E223" i="6"/>
  <c r="D223" i="6" s="1"/>
  <c r="E224" i="6"/>
  <c r="D224" i="6" s="1"/>
  <c r="E225" i="6"/>
  <c r="D225" i="6" s="1"/>
  <c r="E226" i="6"/>
  <c r="D226" i="6" s="1"/>
  <c r="E227" i="6"/>
  <c r="D227" i="6" s="1"/>
  <c r="E228" i="6"/>
  <c r="D228" i="6" s="1"/>
  <c r="E229" i="6"/>
  <c r="D229" i="6" s="1"/>
  <c r="E230" i="6"/>
  <c r="D230" i="6" s="1"/>
  <c r="E231" i="6"/>
  <c r="D231" i="6" s="1"/>
  <c r="E232" i="6"/>
  <c r="D232" i="6" s="1"/>
  <c r="E233" i="6"/>
  <c r="D233" i="6" s="1"/>
  <c r="E234" i="6"/>
  <c r="D234" i="6" s="1"/>
  <c r="E235" i="6"/>
  <c r="D235" i="6" s="1"/>
  <c r="E236" i="6"/>
  <c r="D236" i="6" s="1"/>
  <c r="E237" i="6"/>
  <c r="D237" i="6" s="1"/>
  <c r="E238" i="6"/>
  <c r="D238" i="6" s="1"/>
  <c r="E239" i="6"/>
  <c r="D239" i="6" s="1"/>
  <c r="E240" i="6"/>
  <c r="D240" i="6" s="1"/>
  <c r="E241" i="6"/>
  <c r="D241" i="6" s="1"/>
  <c r="E242" i="6"/>
  <c r="D242" i="6" s="1"/>
  <c r="E243" i="6"/>
  <c r="D243" i="6" s="1"/>
  <c r="E244" i="6"/>
  <c r="D244" i="6" s="1"/>
  <c r="E245" i="6"/>
  <c r="D245" i="6" s="1"/>
  <c r="E246" i="6"/>
  <c r="D246" i="6" s="1"/>
  <c r="E247" i="6"/>
  <c r="D247" i="6" s="1"/>
  <c r="E248" i="6"/>
  <c r="D248" i="6" s="1"/>
  <c r="E249" i="6"/>
  <c r="D249" i="6" s="1"/>
  <c r="E250" i="6"/>
  <c r="D250" i="6" s="1"/>
  <c r="E251" i="6"/>
  <c r="D251" i="6" s="1"/>
  <c r="E252" i="6"/>
  <c r="D252" i="6" s="1"/>
  <c r="E253" i="6"/>
  <c r="D253" i="6" s="1"/>
  <c r="E254" i="6"/>
  <c r="D254" i="6" s="1"/>
  <c r="E255" i="6"/>
  <c r="D255" i="6" s="1"/>
  <c r="E256" i="6"/>
  <c r="D256" i="6" s="1"/>
  <c r="E257" i="6"/>
  <c r="D257" i="6" s="1"/>
  <c r="E258" i="6"/>
  <c r="D258" i="6" s="1"/>
  <c r="E259" i="6"/>
  <c r="D259" i="6" s="1"/>
  <c r="E260" i="6"/>
  <c r="D260" i="6" s="1"/>
  <c r="E261" i="6"/>
  <c r="D261" i="6" s="1"/>
  <c r="E262" i="6"/>
  <c r="D262" i="6" s="1"/>
  <c r="E263" i="6"/>
  <c r="D263" i="6" s="1"/>
  <c r="E264" i="6"/>
  <c r="D264" i="6" s="1"/>
  <c r="E265" i="6"/>
  <c r="D265" i="6" s="1"/>
  <c r="E266" i="6"/>
  <c r="D266" i="6" s="1"/>
  <c r="E267" i="6"/>
  <c r="D267" i="6" s="1"/>
  <c r="E268" i="6"/>
  <c r="D268" i="6" s="1"/>
  <c r="E269" i="6"/>
  <c r="D269" i="6" s="1"/>
  <c r="E270" i="6"/>
  <c r="D270" i="6" s="1"/>
  <c r="E271" i="6"/>
  <c r="D271" i="6" s="1"/>
  <c r="E272" i="6"/>
  <c r="D272" i="6" s="1"/>
  <c r="E273" i="6"/>
  <c r="D273" i="6" s="1"/>
  <c r="E274" i="6"/>
  <c r="D274" i="6" s="1"/>
  <c r="E275" i="6"/>
  <c r="D275" i="6" s="1"/>
  <c r="E276" i="6"/>
  <c r="D276" i="6" s="1"/>
  <c r="E277" i="6"/>
  <c r="D277" i="6" s="1"/>
  <c r="E278" i="6"/>
  <c r="D278" i="6" s="1"/>
  <c r="E279" i="6"/>
  <c r="D279" i="6" s="1"/>
  <c r="E280" i="6"/>
  <c r="D280" i="6" s="1"/>
  <c r="E281" i="6"/>
  <c r="D281" i="6" s="1"/>
  <c r="E282" i="6"/>
  <c r="D282" i="6" s="1"/>
  <c r="E283" i="6"/>
  <c r="D283" i="6" s="1"/>
  <c r="E284" i="6"/>
  <c r="D284" i="6" s="1"/>
  <c r="E285" i="6"/>
  <c r="D285" i="6" s="1"/>
  <c r="E286" i="6"/>
  <c r="D286" i="6" s="1"/>
  <c r="E287" i="6"/>
  <c r="D287" i="6" s="1"/>
  <c r="E288" i="6"/>
  <c r="D288" i="6" s="1"/>
  <c r="E289" i="6"/>
  <c r="D289" i="6" s="1"/>
  <c r="E290" i="6"/>
  <c r="D290" i="6" s="1"/>
  <c r="E291" i="6"/>
  <c r="D291" i="6" s="1"/>
  <c r="E292" i="6"/>
  <c r="D292" i="6" s="1"/>
  <c r="E293" i="6"/>
  <c r="D293" i="6" s="1"/>
  <c r="E294" i="6"/>
  <c r="D294" i="6" s="1"/>
  <c r="E295" i="6"/>
  <c r="D295" i="6" s="1"/>
  <c r="E296" i="6"/>
  <c r="D296" i="6" s="1"/>
  <c r="E297" i="6"/>
  <c r="D297" i="6" s="1"/>
  <c r="E298" i="6"/>
  <c r="D298" i="6" s="1"/>
  <c r="E299" i="6"/>
  <c r="D299" i="6" s="1"/>
  <c r="E300" i="6"/>
  <c r="D300" i="6" s="1"/>
  <c r="E301" i="6"/>
  <c r="D301" i="6" s="1"/>
  <c r="E302" i="6"/>
  <c r="D302" i="6" s="1"/>
  <c r="E303" i="6"/>
  <c r="D303" i="6" s="1"/>
  <c r="E304" i="6"/>
  <c r="D304" i="6" s="1"/>
  <c r="E305" i="6"/>
  <c r="D305" i="6" s="1"/>
  <c r="E306" i="6"/>
  <c r="D306" i="6" s="1"/>
  <c r="E307" i="6"/>
  <c r="D307" i="6" s="1"/>
  <c r="E308" i="6"/>
  <c r="D308" i="6" s="1"/>
  <c r="E309" i="6"/>
  <c r="D309" i="6" s="1"/>
  <c r="E310" i="6"/>
  <c r="D310" i="6" s="1"/>
  <c r="E311" i="6"/>
  <c r="D311" i="6" s="1"/>
  <c r="E312" i="6"/>
  <c r="D312" i="6" s="1"/>
  <c r="E313" i="6"/>
  <c r="D313" i="6" s="1"/>
  <c r="E314" i="6"/>
  <c r="D314" i="6" s="1"/>
  <c r="E315" i="6"/>
  <c r="D315" i="6" s="1"/>
  <c r="E316" i="6"/>
  <c r="D316" i="6" s="1"/>
  <c r="E317" i="6"/>
  <c r="D317" i="6" s="1"/>
  <c r="E318" i="6"/>
  <c r="D318" i="6" s="1"/>
  <c r="E319" i="6"/>
  <c r="D319" i="6" s="1"/>
  <c r="E320" i="6"/>
  <c r="D320" i="6" s="1"/>
  <c r="E321" i="6"/>
  <c r="D321" i="6" s="1"/>
  <c r="E322" i="6"/>
  <c r="D322" i="6" s="1"/>
  <c r="E323" i="6"/>
  <c r="D323" i="6" s="1"/>
  <c r="E324" i="6"/>
  <c r="D324" i="6" s="1"/>
  <c r="E325" i="6"/>
  <c r="D325" i="6" s="1"/>
  <c r="E326" i="6"/>
  <c r="D326" i="6" s="1"/>
  <c r="E327" i="6"/>
  <c r="D327" i="6" s="1"/>
  <c r="E328" i="6"/>
  <c r="D328" i="6" s="1"/>
  <c r="E329" i="6"/>
  <c r="D329" i="6" s="1"/>
  <c r="E330" i="6"/>
  <c r="D330" i="6" s="1"/>
  <c r="E331" i="6"/>
  <c r="D331" i="6" s="1"/>
  <c r="E332" i="6"/>
  <c r="D332" i="6" s="1"/>
  <c r="E333" i="6"/>
  <c r="D333" i="6" s="1"/>
  <c r="E334" i="6"/>
  <c r="D334" i="6" s="1"/>
  <c r="E335" i="6"/>
  <c r="D335" i="6" s="1"/>
  <c r="E336" i="6"/>
  <c r="D336" i="6" s="1"/>
  <c r="E337" i="6"/>
  <c r="D337" i="6" s="1"/>
  <c r="E338" i="6"/>
  <c r="D338" i="6" s="1"/>
  <c r="E339" i="6"/>
  <c r="D339" i="6" s="1"/>
  <c r="E340" i="6"/>
  <c r="D340" i="6" s="1"/>
  <c r="E341" i="6"/>
  <c r="D341" i="6" s="1"/>
  <c r="E342" i="6"/>
  <c r="D342" i="6" s="1"/>
  <c r="E343" i="6"/>
  <c r="D343" i="6" s="1"/>
  <c r="E344" i="6"/>
  <c r="D344" i="6" s="1"/>
  <c r="E345" i="6"/>
  <c r="D345" i="6" s="1"/>
  <c r="E346" i="6"/>
  <c r="D346" i="6" s="1"/>
  <c r="E347" i="6"/>
  <c r="D347" i="6" s="1"/>
  <c r="E348" i="6"/>
  <c r="D348" i="6" s="1"/>
  <c r="E349" i="6"/>
  <c r="D349" i="6" s="1"/>
  <c r="E350" i="6"/>
  <c r="D350" i="6" s="1"/>
  <c r="E351" i="6"/>
  <c r="D351" i="6" s="1"/>
  <c r="E352" i="6"/>
  <c r="D352" i="6" s="1"/>
  <c r="E353" i="6"/>
  <c r="D353" i="6" s="1"/>
  <c r="E354" i="6"/>
  <c r="D354" i="6" s="1"/>
  <c r="E355" i="6"/>
  <c r="D355" i="6" s="1"/>
  <c r="E356" i="6"/>
  <c r="D356" i="6" s="1"/>
  <c r="E357" i="6"/>
  <c r="D357" i="6" s="1"/>
  <c r="E358" i="6"/>
  <c r="D358" i="6" s="1"/>
  <c r="E359" i="6"/>
  <c r="D359" i="6" s="1"/>
  <c r="E360" i="6"/>
  <c r="D360" i="6" s="1"/>
  <c r="E361" i="6"/>
  <c r="D361" i="6" s="1"/>
  <c r="E362" i="6"/>
  <c r="D362" i="6" s="1"/>
  <c r="E363" i="6"/>
  <c r="D363" i="6" s="1"/>
  <c r="E364" i="6"/>
  <c r="D364" i="6" s="1"/>
  <c r="E365" i="6"/>
  <c r="D365" i="6" s="1"/>
  <c r="E366" i="6"/>
  <c r="D366" i="6" s="1"/>
  <c r="E367" i="6"/>
  <c r="D367" i="6" s="1"/>
  <c r="E368" i="6"/>
  <c r="D368" i="6" s="1"/>
  <c r="E369" i="6"/>
  <c r="D369" i="6" s="1"/>
  <c r="E370" i="6"/>
  <c r="D370" i="6" s="1"/>
  <c r="E371" i="6"/>
  <c r="D371" i="6" s="1"/>
  <c r="E372" i="6"/>
  <c r="D372" i="6" s="1"/>
  <c r="E373" i="6"/>
  <c r="D373" i="6" s="1"/>
  <c r="E374" i="6"/>
  <c r="D374" i="6" s="1"/>
  <c r="E375" i="6"/>
  <c r="D375" i="6" s="1"/>
  <c r="E376" i="6"/>
  <c r="D376" i="6" s="1"/>
  <c r="E377" i="6"/>
  <c r="D377" i="6" s="1"/>
  <c r="E378" i="6"/>
  <c r="D378" i="6" s="1"/>
  <c r="E379" i="6"/>
  <c r="D379" i="6" s="1"/>
  <c r="E380" i="6"/>
  <c r="D380" i="6" s="1"/>
  <c r="E381" i="6"/>
  <c r="D381" i="6" s="1"/>
  <c r="E382" i="6"/>
  <c r="D382" i="6" s="1"/>
  <c r="E383" i="6"/>
  <c r="D383" i="6" s="1"/>
  <c r="E384" i="6"/>
  <c r="D384" i="6" s="1"/>
  <c r="E385" i="6"/>
  <c r="D385" i="6" s="1"/>
  <c r="E386" i="6"/>
  <c r="D386" i="6" s="1"/>
  <c r="E387" i="6"/>
  <c r="D387" i="6" s="1"/>
  <c r="E388" i="6"/>
  <c r="D388" i="6" s="1"/>
  <c r="E389" i="6"/>
  <c r="D389" i="6" s="1"/>
  <c r="E390" i="6"/>
  <c r="D390" i="6" s="1"/>
  <c r="E391" i="6"/>
  <c r="D391" i="6" s="1"/>
  <c r="E392" i="6"/>
  <c r="D392" i="6" s="1"/>
  <c r="E393" i="6"/>
  <c r="D393" i="6" s="1"/>
  <c r="E394" i="6"/>
  <c r="D394" i="6" s="1"/>
  <c r="E395" i="6"/>
  <c r="D395" i="6" s="1"/>
  <c r="E396" i="6"/>
  <c r="D396" i="6" s="1"/>
  <c r="E397" i="6"/>
  <c r="D397" i="6" s="1"/>
  <c r="E398" i="6"/>
  <c r="D398" i="6" s="1"/>
  <c r="E399" i="6"/>
  <c r="D399" i="6" s="1"/>
  <c r="E400" i="6"/>
  <c r="D400" i="6" s="1"/>
  <c r="E401" i="6"/>
  <c r="D401" i="6" s="1"/>
  <c r="E402" i="6"/>
  <c r="D402" i="6" s="1"/>
  <c r="E403" i="6"/>
  <c r="D403" i="6" s="1"/>
  <c r="E404" i="6"/>
  <c r="D404" i="6" s="1"/>
  <c r="E405" i="6"/>
  <c r="D405" i="6" s="1"/>
  <c r="E406" i="6"/>
  <c r="D406" i="6" s="1"/>
  <c r="E407" i="6"/>
  <c r="D407" i="6" s="1"/>
  <c r="E408" i="6"/>
  <c r="D408" i="6" s="1"/>
  <c r="E409" i="6"/>
  <c r="D409" i="6" s="1"/>
  <c r="E410" i="6"/>
  <c r="D410" i="6" s="1"/>
  <c r="E411" i="6"/>
  <c r="D411" i="6" s="1"/>
  <c r="E412" i="6"/>
  <c r="D412" i="6" s="1"/>
  <c r="E413" i="6"/>
  <c r="D413" i="6" s="1"/>
  <c r="E414" i="6"/>
  <c r="D414" i="6" s="1"/>
  <c r="E415" i="6"/>
  <c r="D415" i="6" s="1"/>
  <c r="E416" i="6"/>
  <c r="D416" i="6" s="1"/>
  <c r="E417" i="6"/>
  <c r="D417" i="6" s="1"/>
  <c r="E418" i="6"/>
  <c r="D418" i="6" s="1"/>
  <c r="E419" i="6"/>
  <c r="D419" i="6" s="1"/>
  <c r="E420" i="6"/>
  <c r="D420" i="6" s="1"/>
  <c r="E421" i="6"/>
  <c r="D421" i="6" s="1"/>
  <c r="E422" i="6"/>
  <c r="D422" i="6" s="1"/>
  <c r="E423" i="6"/>
  <c r="D423" i="6" s="1"/>
  <c r="E424" i="6"/>
  <c r="D424" i="6" s="1"/>
  <c r="E425" i="6"/>
  <c r="D425" i="6" s="1"/>
  <c r="E426" i="6"/>
  <c r="D426" i="6" s="1"/>
  <c r="E427" i="6"/>
  <c r="D427" i="6" s="1"/>
  <c r="E428" i="6"/>
  <c r="D428" i="6" s="1"/>
  <c r="E429" i="6"/>
  <c r="D429" i="6" s="1"/>
  <c r="E430" i="6"/>
  <c r="D430" i="6" s="1"/>
  <c r="E431" i="6"/>
  <c r="D431" i="6" s="1"/>
  <c r="E432" i="6"/>
  <c r="D432" i="6" s="1"/>
  <c r="E433" i="6"/>
  <c r="D433" i="6" s="1"/>
  <c r="E434" i="6"/>
  <c r="D434" i="6" s="1"/>
  <c r="E435" i="6"/>
  <c r="D435" i="6" s="1"/>
  <c r="E436" i="6"/>
  <c r="D436" i="6" s="1"/>
  <c r="E437" i="6"/>
  <c r="D437" i="6" s="1"/>
  <c r="E438" i="6"/>
  <c r="D438" i="6" s="1"/>
  <c r="E439" i="6"/>
  <c r="D439" i="6" s="1"/>
  <c r="E440" i="6"/>
  <c r="D440" i="6" s="1"/>
  <c r="E441" i="6"/>
  <c r="D441" i="6" s="1"/>
  <c r="E442" i="6"/>
  <c r="D442" i="6" s="1"/>
  <c r="E443" i="6"/>
  <c r="D443" i="6" s="1"/>
  <c r="E444" i="6"/>
  <c r="D444" i="6" s="1"/>
  <c r="E445" i="6"/>
  <c r="D445" i="6" s="1"/>
  <c r="E446" i="6"/>
  <c r="D446" i="6" s="1"/>
  <c r="E447" i="6"/>
  <c r="D447" i="6" s="1"/>
  <c r="E448" i="6"/>
  <c r="D448" i="6" s="1"/>
  <c r="E449" i="6"/>
  <c r="D449" i="6" s="1"/>
  <c r="E450" i="6"/>
  <c r="D450" i="6" s="1"/>
  <c r="E451" i="6"/>
  <c r="D451" i="6" s="1"/>
  <c r="E452" i="6"/>
  <c r="D452" i="6" s="1"/>
  <c r="E453" i="6"/>
  <c r="D453" i="6" s="1"/>
  <c r="E454" i="6"/>
  <c r="D454" i="6" s="1"/>
  <c r="E455" i="6"/>
  <c r="D455" i="6" s="1"/>
  <c r="E456" i="6"/>
  <c r="D456" i="6" s="1"/>
  <c r="E457" i="6"/>
  <c r="D457" i="6" s="1"/>
  <c r="E458" i="6"/>
  <c r="D458" i="6" s="1"/>
  <c r="E459" i="6"/>
  <c r="D459" i="6" s="1"/>
  <c r="E460" i="6"/>
  <c r="D460" i="6" s="1"/>
  <c r="E461" i="6"/>
  <c r="D461" i="6" s="1"/>
  <c r="E462" i="6"/>
  <c r="D462" i="6" s="1"/>
  <c r="E463" i="6"/>
  <c r="D463" i="6" s="1"/>
  <c r="E464" i="6"/>
  <c r="D464" i="6" s="1"/>
  <c r="E465" i="6"/>
  <c r="D465" i="6" s="1"/>
  <c r="E466" i="6"/>
  <c r="D466" i="6" s="1"/>
  <c r="E467" i="6"/>
  <c r="D467" i="6" s="1"/>
  <c r="E468" i="6"/>
  <c r="D468" i="6" s="1"/>
  <c r="E469" i="6"/>
  <c r="D469" i="6" s="1"/>
  <c r="E470" i="6"/>
  <c r="D470" i="6" s="1"/>
  <c r="E471" i="6"/>
  <c r="D471" i="6" s="1"/>
  <c r="E472" i="6"/>
  <c r="D472" i="6" s="1"/>
  <c r="E473" i="6"/>
  <c r="D473" i="6" s="1"/>
  <c r="E474" i="6"/>
  <c r="D474" i="6" s="1"/>
  <c r="E475" i="6"/>
  <c r="D475" i="6" s="1"/>
  <c r="E476" i="6"/>
  <c r="D476" i="6" s="1"/>
  <c r="E477" i="6"/>
  <c r="D477" i="6" s="1"/>
  <c r="E478" i="6"/>
  <c r="D478" i="6" s="1"/>
  <c r="E479" i="6"/>
  <c r="D479" i="6" s="1"/>
  <c r="E480" i="6"/>
  <c r="D480" i="6" s="1"/>
  <c r="E481" i="6"/>
  <c r="D481" i="6" s="1"/>
  <c r="E482" i="6"/>
  <c r="D482" i="6" s="1"/>
  <c r="E483" i="6"/>
  <c r="D483" i="6" s="1"/>
  <c r="E484" i="6"/>
  <c r="D484" i="6" s="1"/>
  <c r="E485" i="6"/>
  <c r="D485" i="6" s="1"/>
  <c r="E486" i="6"/>
  <c r="D486" i="6" s="1"/>
  <c r="E487" i="6"/>
  <c r="D487" i="6" s="1"/>
  <c r="E488" i="6"/>
  <c r="D488" i="6" s="1"/>
  <c r="E489" i="6"/>
  <c r="D489" i="6" s="1"/>
  <c r="E490" i="6"/>
  <c r="D490" i="6" s="1"/>
  <c r="E491" i="6"/>
  <c r="D491" i="6" s="1"/>
  <c r="E492" i="6"/>
  <c r="D492" i="6" s="1"/>
  <c r="E493" i="6"/>
  <c r="D493" i="6" s="1"/>
  <c r="E494" i="6"/>
  <c r="D494" i="6" s="1"/>
  <c r="E495" i="6"/>
  <c r="D495" i="6" s="1"/>
  <c r="E496" i="6"/>
  <c r="D496" i="6" s="1"/>
  <c r="E497" i="6"/>
  <c r="D497" i="6" s="1"/>
  <c r="E498" i="6"/>
  <c r="D498" i="6" s="1"/>
  <c r="E499" i="6"/>
  <c r="D499" i="6" s="1"/>
  <c r="E500" i="6"/>
  <c r="D500" i="6" s="1"/>
  <c r="E501" i="6"/>
  <c r="D501" i="6" s="1"/>
  <c r="E502" i="6"/>
  <c r="D502" i="6" s="1"/>
  <c r="E503" i="6"/>
  <c r="D503" i="6" s="1"/>
  <c r="E504" i="6"/>
  <c r="D504" i="6" s="1"/>
  <c r="E505" i="6"/>
  <c r="D505" i="6" s="1"/>
  <c r="E506" i="6"/>
  <c r="D506" i="6" s="1"/>
  <c r="E507" i="6"/>
  <c r="D507" i="6" s="1"/>
  <c r="E508" i="6"/>
  <c r="D508" i="6" s="1"/>
  <c r="E509" i="6"/>
  <c r="D509" i="6" s="1"/>
  <c r="E510" i="6"/>
  <c r="D510" i="6" s="1"/>
  <c r="E511" i="6"/>
  <c r="D511" i="6" s="1"/>
  <c r="E512" i="6"/>
  <c r="D512" i="6" s="1"/>
  <c r="E513" i="6"/>
  <c r="D513" i="6" s="1"/>
  <c r="E514" i="6"/>
  <c r="D514" i="6" s="1"/>
  <c r="E515" i="6"/>
  <c r="D515" i="6" s="1"/>
  <c r="E516" i="6"/>
  <c r="D516" i="6" s="1"/>
  <c r="E517" i="6"/>
  <c r="D517" i="6" s="1"/>
  <c r="E518" i="6"/>
  <c r="D518" i="6" s="1"/>
  <c r="E519" i="6"/>
  <c r="D519" i="6" s="1"/>
  <c r="E520" i="6"/>
  <c r="D520" i="6" s="1"/>
  <c r="E521" i="6"/>
  <c r="D521" i="6" s="1"/>
  <c r="E522" i="6"/>
  <c r="D522" i="6" s="1"/>
  <c r="E523" i="6"/>
  <c r="D523" i="6" s="1"/>
  <c r="E524" i="6"/>
  <c r="D524" i="6" s="1"/>
  <c r="E525" i="6"/>
  <c r="D525" i="6" s="1"/>
  <c r="E526" i="6"/>
  <c r="D526" i="6" s="1"/>
  <c r="E527" i="6"/>
  <c r="D527" i="6" s="1"/>
  <c r="E528" i="6"/>
  <c r="D528" i="6" s="1"/>
  <c r="E529" i="6"/>
  <c r="D529" i="6" s="1"/>
  <c r="E530" i="6"/>
  <c r="D530" i="6" s="1"/>
  <c r="E531" i="6"/>
  <c r="D531" i="6" s="1"/>
  <c r="E532" i="6"/>
  <c r="D532" i="6" s="1"/>
  <c r="E533" i="6"/>
  <c r="D533" i="6" s="1"/>
  <c r="E534" i="6"/>
  <c r="D534" i="6" s="1"/>
  <c r="E535" i="6"/>
  <c r="D535" i="6" s="1"/>
  <c r="E536" i="6"/>
  <c r="D536" i="6" s="1"/>
  <c r="E537" i="6"/>
  <c r="D537" i="6" s="1"/>
  <c r="E538" i="6"/>
  <c r="D538" i="6" s="1"/>
  <c r="E539" i="6"/>
  <c r="D539" i="6" s="1"/>
  <c r="E540" i="6"/>
  <c r="D540" i="6" s="1"/>
  <c r="E541" i="6"/>
  <c r="D541" i="6" s="1"/>
  <c r="E542" i="6"/>
  <c r="D542" i="6" s="1"/>
  <c r="E543" i="6"/>
  <c r="D543" i="6" s="1"/>
  <c r="E544" i="6"/>
  <c r="D544" i="6" s="1"/>
  <c r="E545" i="6"/>
  <c r="D545" i="6" s="1"/>
  <c r="E546" i="6"/>
  <c r="D546" i="6" s="1"/>
  <c r="E547" i="6"/>
  <c r="D547" i="6" s="1"/>
  <c r="E548" i="6"/>
  <c r="D548" i="6" s="1"/>
  <c r="E549" i="6"/>
  <c r="D549" i="6" s="1"/>
  <c r="E550" i="6"/>
  <c r="D550" i="6" s="1"/>
  <c r="E551" i="6"/>
  <c r="D551" i="6" s="1"/>
  <c r="E552" i="6"/>
  <c r="D552" i="6" s="1"/>
  <c r="E553" i="6"/>
  <c r="D553" i="6" s="1"/>
  <c r="E554" i="6"/>
  <c r="D554" i="6" s="1"/>
  <c r="E555" i="6"/>
  <c r="D555" i="6" s="1"/>
  <c r="E556" i="6"/>
  <c r="D556" i="6" s="1"/>
  <c r="E557" i="6"/>
  <c r="D557" i="6" s="1"/>
  <c r="E558" i="6"/>
  <c r="D558" i="6" s="1"/>
  <c r="E559" i="6"/>
  <c r="D559" i="6" s="1"/>
  <c r="E560" i="6"/>
  <c r="D560" i="6" s="1"/>
  <c r="E561" i="6"/>
  <c r="D561" i="6" s="1"/>
  <c r="E562" i="6"/>
  <c r="D562" i="6" s="1"/>
  <c r="E563" i="6"/>
  <c r="D563" i="6" s="1"/>
  <c r="E564" i="6"/>
  <c r="D564" i="6" s="1"/>
  <c r="E565" i="6"/>
  <c r="D565" i="6" s="1"/>
  <c r="E566" i="6"/>
  <c r="D566" i="6" s="1"/>
  <c r="E567" i="6"/>
  <c r="D567" i="6" s="1"/>
  <c r="E568" i="6"/>
  <c r="D568" i="6" s="1"/>
  <c r="E569" i="6"/>
  <c r="D569" i="6" s="1"/>
  <c r="E570" i="6"/>
  <c r="D570" i="6" s="1"/>
  <c r="E571" i="6"/>
  <c r="D571" i="6" s="1"/>
  <c r="E572" i="6"/>
  <c r="D572" i="6" s="1"/>
  <c r="E573" i="6"/>
  <c r="D573" i="6" s="1"/>
  <c r="E574" i="6"/>
  <c r="D574" i="6" s="1"/>
  <c r="E575" i="6"/>
  <c r="D575" i="6" s="1"/>
  <c r="E576" i="6"/>
  <c r="D576" i="6" s="1"/>
  <c r="E577" i="6"/>
  <c r="D577" i="6" s="1"/>
  <c r="E578" i="6"/>
  <c r="D578" i="6" s="1"/>
  <c r="E579" i="6"/>
  <c r="D579" i="6" s="1"/>
  <c r="E580" i="6"/>
  <c r="D580" i="6" s="1"/>
  <c r="E581" i="6"/>
  <c r="D581" i="6" s="1"/>
  <c r="E582" i="6"/>
  <c r="D582" i="6" s="1"/>
  <c r="E583" i="6"/>
  <c r="D583" i="6" s="1"/>
  <c r="E584" i="6"/>
  <c r="D584" i="6" s="1"/>
  <c r="E585" i="6"/>
  <c r="D585" i="6" s="1"/>
  <c r="E586" i="6"/>
  <c r="D586" i="6" s="1"/>
  <c r="E587" i="6"/>
  <c r="D587" i="6" s="1"/>
  <c r="E588" i="6"/>
  <c r="D588" i="6" s="1"/>
  <c r="E589" i="6"/>
  <c r="D589" i="6" s="1"/>
  <c r="E590" i="6"/>
  <c r="D590" i="6" s="1"/>
  <c r="E591" i="6"/>
  <c r="D591" i="6" s="1"/>
  <c r="E592" i="6"/>
  <c r="D592" i="6" s="1"/>
  <c r="E593" i="6"/>
  <c r="D593" i="6" s="1"/>
  <c r="E594" i="6"/>
  <c r="D594" i="6" s="1"/>
  <c r="E595" i="6"/>
  <c r="D595" i="6" s="1"/>
  <c r="E596" i="6"/>
  <c r="D596" i="6" s="1"/>
  <c r="E597" i="6"/>
  <c r="D597" i="6" s="1"/>
  <c r="E598" i="6"/>
  <c r="D598" i="6" s="1"/>
  <c r="E599" i="6"/>
  <c r="D599" i="6" s="1"/>
  <c r="E600" i="6"/>
  <c r="D600" i="6" s="1"/>
  <c r="E601" i="6"/>
  <c r="D601" i="6" s="1"/>
  <c r="E602" i="6"/>
  <c r="D602" i="6" s="1"/>
  <c r="E603" i="6"/>
  <c r="D603" i="6" s="1"/>
  <c r="E604" i="6"/>
  <c r="D604" i="6" s="1"/>
  <c r="E605" i="6"/>
  <c r="D605" i="6" s="1"/>
  <c r="E606" i="6"/>
  <c r="D606" i="6" s="1"/>
  <c r="E607" i="6"/>
  <c r="D607" i="6" s="1"/>
  <c r="E608" i="6"/>
  <c r="D608" i="6" s="1"/>
  <c r="E609" i="6"/>
  <c r="D609" i="6" s="1"/>
  <c r="E610" i="6"/>
  <c r="D610" i="6" s="1"/>
  <c r="E611" i="6"/>
  <c r="D611" i="6" s="1"/>
  <c r="E612" i="6"/>
  <c r="D612" i="6" s="1"/>
  <c r="E613" i="6"/>
  <c r="D613" i="6" s="1"/>
  <c r="E614" i="6"/>
  <c r="D614" i="6" s="1"/>
  <c r="E615" i="6"/>
  <c r="D615" i="6" s="1"/>
  <c r="E616" i="6"/>
  <c r="D616" i="6" s="1"/>
  <c r="E617" i="6"/>
  <c r="D617" i="6" s="1"/>
  <c r="E618" i="6"/>
  <c r="D618" i="6" s="1"/>
  <c r="E619" i="6"/>
  <c r="D619" i="6" s="1"/>
  <c r="E620" i="6"/>
  <c r="D620" i="6" s="1"/>
  <c r="E621" i="6"/>
  <c r="D621" i="6" s="1"/>
  <c r="E622" i="6"/>
  <c r="D622" i="6" s="1"/>
  <c r="E623" i="6"/>
  <c r="D623" i="6" s="1"/>
  <c r="E624" i="6"/>
  <c r="D624" i="6" s="1"/>
  <c r="E625" i="6"/>
  <c r="D625" i="6" s="1"/>
  <c r="E626" i="6"/>
  <c r="D626" i="6" s="1"/>
  <c r="E627" i="6"/>
  <c r="D627" i="6" s="1"/>
  <c r="E628" i="6"/>
  <c r="D628" i="6" s="1"/>
  <c r="E629" i="6"/>
  <c r="D629" i="6" s="1"/>
  <c r="E630" i="6"/>
  <c r="D630" i="6" s="1"/>
  <c r="E631" i="6"/>
  <c r="D631" i="6" s="1"/>
  <c r="E632" i="6"/>
  <c r="D632" i="6" s="1"/>
  <c r="E633" i="6"/>
  <c r="D633" i="6" s="1"/>
  <c r="E634" i="6"/>
  <c r="D634" i="6" s="1"/>
  <c r="E635" i="6"/>
  <c r="D635" i="6" s="1"/>
  <c r="E636" i="6"/>
  <c r="D636" i="6" s="1"/>
  <c r="E637" i="6"/>
  <c r="D637" i="6" s="1"/>
  <c r="E638" i="6"/>
  <c r="D638" i="6" s="1"/>
  <c r="E639" i="6"/>
  <c r="D639" i="6" s="1"/>
  <c r="E640" i="6"/>
  <c r="D640" i="6" s="1"/>
  <c r="E641" i="6"/>
  <c r="D641" i="6" s="1"/>
  <c r="E642" i="6"/>
  <c r="D642" i="6" s="1"/>
  <c r="E643" i="6"/>
  <c r="D643" i="6" s="1"/>
  <c r="E644" i="6"/>
  <c r="D644" i="6" s="1"/>
  <c r="E645" i="6"/>
  <c r="D645" i="6" s="1"/>
  <c r="E646" i="6"/>
  <c r="D646" i="6" s="1"/>
  <c r="E647" i="6"/>
  <c r="D647" i="6" s="1"/>
  <c r="E648" i="6"/>
  <c r="D648" i="6" s="1"/>
  <c r="E649" i="6"/>
  <c r="D649" i="6" s="1"/>
  <c r="E650" i="6"/>
  <c r="D650" i="6" s="1"/>
  <c r="E651" i="6"/>
  <c r="D651" i="6" s="1"/>
  <c r="E652" i="6"/>
  <c r="D652" i="6" s="1"/>
  <c r="E653" i="6"/>
  <c r="D653" i="6" s="1"/>
  <c r="E654" i="6"/>
  <c r="D654" i="6" s="1"/>
  <c r="E655" i="6"/>
  <c r="D655" i="6" s="1"/>
  <c r="E656" i="6"/>
  <c r="D656" i="6" s="1"/>
  <c r="E657" i="6"/>
  <c r="D657" i="6" s="1"/>
  <c r="E658" i="6"/>
  <c r="D658" i="6" s="1"/>
  <c r="E659" i="6"/>
  <c r="D659" i="6" s="1"/>
  <c r="E660" i="6"/>
  <c r="D660" i="6" s="1"/>
  <c r="E661" i="6"/>
  <c r="D661" i="6" s="1"/>
  <c r="E662" i="6"/>
  <c r="D662" i="6" s="1"/>
  <c r="E663" i="6"/>
  <c r="D663" i="6" s="1"/>
  <c r="E664" i="6"/>
  <c r="D664" i="6" s="1"/>
  <c r="E665" i="6"/>
  <c r="D665" i="6" s="1"/>
  <c r="E666" i="6"/>
  <c r="D666" i="6" s="1"/>
  <c r="E667" i="6"/>
  <c r="D667" i="6" s="1"/>
  <c r="E668" i="6"/>
  <c r="D668" i="6" s="1"/>
  <c r="E669" i="6"/>
  <c r="D669" i="6" s="1"/>
  <c r="E670" i="6"/>
  <c r="D670" i="6" s="1"/>
  <c r="E671" i="6"/>
  <c r="D671" i="6" s="1"/>
  <c r="E672" i="6"/>
  <c r="D672" i="6" s="1"/>
  <c r="E673" i="6"/>
  <c r="D673" i="6" s="1"/>
  <c r="E674" i="6"/>
  <c r="D674" i="6" s="1"/>
  <c r="E675" i="6"/>
  <c r="D675" i="6" s="1"/>
  <c r="E676" i="6"/>
  <c r="D676" i="6" s="1"/>
  <c r="E677" i="6"/>
  <c r="D677" i="6" s="1"/>
  <c r="E678" i="6"/>
  <c r="D678" i="6" s="1"/>
  <c r="E679" i="6"/>
  <c r="D679" i="6" s="1"/>
  <c r="E680" i="6"/>
  <c r="D680" i="6" s="1"/>
  <c r="E681" i="6"/>
  <c r="D681" i="6" s="1"/>
  <c r="E682" i="6"/>
  <c r="D682" i="6" s="1"/>
  <c r="E683" i="6"/>
  <c r="D683" i="6" s="1"/>
  <c r="E684" i="6"/>
  <c r="D684" i="6" s="1"/>
  <c r="E685" i="6"/>
  <c r="D685" i="6" s="1"/>
  <c r="E686" i="6"/>
  <c r="D686" i="6" s="1"/>
  <c r="E687" i="6"/>
  <c r="D687" i="6" s="1"/>
  <c r="E688" i="6"/>
  <c r="D688" i="6" s="1"/>
  <c r="E689" i="6"/>
  <c r="D689" i="6" s="1"/>
  <c r="E690" i="6"/>
  <c r="D690" i="6" s="1"/>
  <c r="E691" i="6"/>
  <c r="D691" i="6" s="1"/>
  <c r="E692" i="6"/>
  <c r="D692" i="6" s="1"/>
  <c r="E693" i="6"/>
  <c r="D693" i="6" s="1"/>
  <c r="E694" i="6"/>
  <c r="D694" i="6" s="1"/>
  <c r="E695" i="6"/>
  <c r="D695" i="6" s="1"/>
  <c r="E696" i="6"/>
  <c r="D696" i="6" s="1"/>
  <c r="E697" i="6"/>
  <c r="D697" i="6" s="1"/>
  <c r="E698" i="6"/>
  <c r="D698" i="6" s="1"/>
  <c r="E699" i="6"/>
  <c r="D699" i="6" s="1"/>
  <c r="E700" i="6"/>
  <c r="D700" i="6" s="1"/>
  <c r="E701" i="6"/>
  <c r="D701" i="6" s="1"/>
  <c r="E702" i="6"/>
  <c r="D702" i="6" s="1"/>
  <c r="E703" i="6"/>
  <c r="D703" i="6" s="1"/>
  <c r="E704" i="6"/>
  <c r="D704" i="6" s="1"/>
  <c r="E705" i="6"/>
  <c r="D705" i="6" s="1"/>
  <c r="E706" i="6"/>
  <c r="D706" i="6" s="1"/>
  <c r="E707" i="6"/>
  <c r="D707" i="6" s="1"/>
  <c r="E708" i="6"/>
  <c r="D708" i="6" s="1"/>
  <c r="E709" i="6"/>
  <c r="D709" i="6" s="1"/>
  <c r="E710" i="6"/>
  <c r="D710" i="6" s="1"/>
  <c r="E711" i="6"/>
  <c r="D711" i="6" s="1"/>
  <c r="E712" i="6"/>
  <c r="D712" i="6" s="1"/>
  <c r="E713" i="6"/>
  <c r="D713" i="6" s="1"/>
  <c r="E714" i="6"/>
  <c r="D714" i="6" s="1"/>
  <c r="E715" i="6"/>
  <c r="D715" i="6" s="1"/>
  <c r="E716" i="6"/>
  <c r="D716" i="6" s="1"/>
  <c r="E717" i="6"/>
  <c r="D717" i="6" s="1"/>
  <c r="E718" i="6"/>
  <c r="D718" i="6" s="1"/>
  <c r="E719" i="6"/>
  <c r="D719" i="6" s="1"/>
  <c r="E720" i="6"/>
  <c r="D720" i="6" s="1"/>
  <c r="E721" i="6"/>
  <c r="D721" i="6" s="1"/>
  <c r="E722" i="6"/>
  <c r="D722" i="6" s="1"/>
  <c r="E723" i="6"/>
  <c r="D723" i="6" s="1"/>
  <c r="E724" i="6"/>
  <c r="D724" i="6" s="1"/>
  <c r="E725" i="6"/>
  <c r="D725" i="6" s="1"/>
  <c r="E726" i="6"/>
  <c r="D726" i="6" s="1"/>
  <c r="E727" i="6"/>
  <c r="D727" i="6" s="1"/>
  <c r="E728" i="6"/>
  <c r="D728" i="6" s="1"/>
  <c r="E729" i="6"/>
  <c r="D729" i="6" s="1"/>
  <c r="E730" i="6"/>
  <c r="D730" i="6" s="1"/>
  <c r="E731" i="6"/>
  <c r="D731" i="6" s="1"/>
  <c r="E732" i="6"/>
  <c r="D732" i="6" s="1"/>
  <c r="E733" i="6"/>
  <c r="D733" i="6" s="1"/>
  <c r="E734" i="6"/>
  <c r="D734" i="6" s="1"/>
  <c r="E735" i="6"/>
  <c r="D735" i="6" s="1"/>
  <c r="E736" i="6"/>
  <c r="D736" i="6" s="1"/>
  <c r="E737" i="6"/>
  <c r="D737" i="6" s="1"/>
  <c r="E738" i="6"/>
  <c r="D738" i="6" s="1"/>
  <c r="E739" i="6"/>
  <c r="D739" i="6" s="1"/>
  <c r="E740" i="6"/>
  <c r="D740" i="6" s="1"/>
  <c r="E741" i="6"/>
  <c r="D741" i="6" s="1"/>
  <c r="E742" i="6"/>
  <c r="D742" i="6" s="1"/>
  <c r="E743" i="6"/>
  <c r="D743" i="6" s="1"/>
  <c r="E744" i="6"/>
  <c r="D744" i="6" s="1"/>
  <c r="E745" i="6"/>
  <c r="D745" i="6" s="1"/>
  <c r="E746" i="6"/>
  <c r="D746" i="6" s="1"/>
  <c r="E747" i="6"/>
  <c r="D747" i="6" s="1"/>
  <c r="E748" i="6"/>
  <c r="D748" i="6" s="1"/>
  <c r="E749" i="6"/>
  <c r="D749" i="6" s="1"/>
  <c r="E750" i="6"/>
  <c r="D750" i="6" s="1"/>
  <c r="E751" i="6"/>
  <c r="D751" i="6" s="1"/>
  <c r="E752" i="6"/>
  <c r="D752" i="6" s="1"/>
  <c r="E753" i="6"/>
  <c r="D753" i="6" s="1"/>
  <c r="E754" i="6"/>
  <c r="D754" i="6" s="1"/>
  <c r="E755" i="6"/>
  <c r="D755" i="6" s="1"/>
  <c r="E756" i="6"/>
  <c r="D756" i="6" s="1"/>
  <c r="E757" i="6"/>
  <c r="D757" i="6" s="1"/>
  <c r="E758" i="6"/>
  <c r="D758" i="6" s="1"/>
  <c r="E759" i="6"/>
  <c r="D759" i="6" s="1"/>
  <c r="E760" i="6"/>
  <c r="D760" i="6" s="1"/>
  <c r="E761" i="6"/>
  <c r="D761" i="6" s="1"/>
  <c r="E762" i="6"/>
  <c r="D762" i="6" s="1"/>
  <c r="E763" i="6"/>
  <c r="D763" i="6" s="1"/>
  <c r="E764" i="6"/>
  <c r="D764" i="6" s="1"/>
  <c r="E765" i="6"/>
  <c r="D765" i="6" s="1"/>
  <c r="E766" i="6"/>
  <c r="D766" i="6" s="1"/>
  <c r="E767" i="6"/>
  <c r="D767" i="6" s="1"/>
  <c r="E768" i="6"/>
  <c r="D768" i="6" s="1"/>
  <c r="E769" i="6"/>
  <c r="D769" i="6" s="1"/>
  <c r="E770" i="6"/>
  <c r="D770" i="6" s="1"/>
  <c r="E771" i="6"/>
  <c r="D771" i="6" s="1"/>
  <c r="E772" i="6"/>
  <c r="D772" i="6" s="1"/>
  <c r="E773" i="6"/>
  <c r="D773" i="6" s="1"/>
  <c r="E774" i="6"/>
  <c r="D774" i="6" s="1"/>
  <c r="E775" i="6"/>
  <c r="D775" i="6" s="1"/>
  <c r="E776" i="6"/>
  <c r="D776" i="6" s="1"/>
  <c r="E777" i="6"/>
  <c r="D777" i="6" s="1"/>
  <c r="E778" i="6"/>
  <c r="D778" i="6" s="1"/>
  <c r="E779" i="6"/>
  <c r="D779" i="6" s="1"/>
  <c r="E780" i="6"/>
  <c r="D780" i="6" s="1"/>
  <c r="E781" i="6"/>
  <c r="D781" i="6" s="1"/>
  <c r="E782" i="6"/>
  <c r="D782" i="6" s="1"/>
  <c r="E783" i="6"/>
  <c r="D783" i="6" s="1"/>
  <c r="E784" i="6"/>
  <c r="D784" i="6" s="1"/>
  <c r="E785" i="6"/>
  <c r="D785" i="6" s="1"/>
  <c r="E786" i="6"/>
  <c r="D786" i="6" s="1"/>
  <c r="E787" i="6"/>
  <c r="D787" i="6" s="1"/>
  <c r="E788" i="6"/>
  <c r="D788" i="6" s="1"/>
  <c r="E789" i="6"/>
  <c r="D789" i="6" s="1"/>
  <c r="E790" i="6"/>
  <c r="D790" i="6" s="1"/>
  <c r="E791" i="6"/>
  <c r="D791" i="6" s="1"/>
  <c r="E792" i="6"/>
  <c r="D792" i="6" s="1"/>
  <c r="E793" i="6"/>
  <c r="D793" i="6" s="1"/>
  <c r="E794" i="6"/>
  <c r="D794" i="6" s="1"/>
  <c r="E795" i="6"/>
  <c r="D795" i="6" s="1"/>
  <c r="E796" i="6"/>
  <c r="D796" i="6" s="1"/>
  <c r="E797" i="6"/>
  <c r="D797" i="6" s="1"/>
  <c r="E798" i="6"/>
  <c r="D798" i="6" s="1"/>
  <c r="E799" i="6"/>
  <c r="D799" i="6" s="1"/>
  <c r="E800" i="6"/>
  <c r="D800" i="6" s="1"/>
  <c r="E801" i="6"/>
  <c r="D801" i="6" s="1"/>
  <c r="E802" i="6"/>
  <c r="D802" i="6" s="1"/>
  <c r="E803" i="6"/>
  <c r="D803" i="6" s="1"/>
  <c r="E804" i="6"/>
  <c r="D804" i="6" s="1"/>
  <c r="E805" i="6"/>
  <c r="D805" i="6" s="1"/>
  <c r="E806" i="6"/>
  <c r="D806" i="6" s="1"/>
  <c r="E807" i="6"/>
  <c r="D807" i="6" s="1"/>
  <c r="E808" i="6"/>
  <c r="D808" i="6" s="1"/>
  <c r="E809" i="6"/>
  <c r="D809" i="6" s="1"/>
  <c r="E810" i="6"/>
  <c r="D810" i="6" s="1"/>
  <c r="E811" i="6"/>
  <c r="D811" i="6" s="1"/>
  <c r="E812" i="6"/>
  <c r="D812" i="6" s="1"/>
  <c r="E813" i="6"/>
  <c r="D813" i="6" s="1"/>
  <c r="E814" i="6"/>
  <c r="D814" i="6" s="1"/>
  <c r="E815" i="6"/>
  <c r="D815" i="6" s="1"/>
  <c r="E816" i="6"/>
  <c r="D816" i="6" s="1"/>
  <c r="E817" i="6"/>
  <c r="D817" i="6" s="1"/>
  <c r="E818" i="6"/>
  <c r="D818" i="6" s="1"/>
  <c r="E819" i="6"/>
  <c r="D819" i="6" s="1"/>
  <c r="E820" i="6"/>
  <c r="D820" i="6" s="1"/>
  <c r="E821" i="6"/>
  <c r="D821" i="6" s="1"/>
  <c r="E822" i="6"/>
  <c r="D822" i="6" s="1"/>
  <c r="E823" i="6"/>
  <c r="D823" i="6" s="1"/>
  <c r="E824" i="6"/>
  <c r="D824" i="6" s="1"/>
  <c r="E825" i="6"/>
  <c r="D825" i="6" s="1"/>
  <c r="E826" i="6"/>
  <c r="D826" i="6" s="1"/>
  <c r="E827" i="6"/>
  <c r="D827" i="6" s="1"/>
  <c r="E828" i="6"/>
  <c r="D828" i="6" s="1"/>
  <c r="E829" i="6"/>
  <c r="D829" i="6" s="1"/>
  <c r="E830" i="6"/>
  <c r="D830" i="6" s="1"/>
  <c r="E831" i="6"/>
  <c r="D831" i="6" s="1"/>
  <c r="E832" i="6"/>
  <c r="D832" i="6" s="1"/>
  <c r="E833" i="6"/>
  <c r="D833" i="6" s="1"/>
  <c r="E834" i="6"/>
  <c r="D834" i="6" s="1"/>
  <c r="E835" i="6"/>
  <c r="D835" i="6" s="1"/>
  <c r="E836" i="6"/>
  <c r="D836" i="6" s="1"/>
  <c r="E837" i="6"/>
  <c r="D837" i="6" s="1"/>
  <c r="E838" i="6"/>
  <c r="D838" i="6" s="1"/>
  <c r="E839" i="6"/>
  <c r="D839" i="6" s="1"/>
  <c r="E840" i="6"/>
  <c r="D840" i="6" s="1"/>
  <c r="E841" i="6"/>
  <c r="D841" i="6" s="1"/>
  <c r="E842" i="6"/>
  <c r="D842" i="6" s="1"/>
  <c r="E843" i="6"/>
  <c r="D843" i="6" s="1"/>
  <c r="E844" i="6"/>
  <c r="D844" i="6" s="1"/>
  <c r="E845" i="6"/>
  <c r="D845" i="6" s="1"/>
  <c r="E846" i="6"/>
  <c r="D846" i="6" s="1"/>
  <c r="E847" i="6"/>
  <c r="D847" i="6" s="1"/>
  <c r="E848" i="6"/>
  <c r="D848" i="6" s="1"/>
  <c r="E849" i="6"/>
  <c r="D849" i="6" s="1"/>
  <c r="E850" i="6"/>
  <c r="D850" i="6" s="1"/>
  <c r="E851" i="6"/>
  <c r="D851" i="6" s="1"/>
  <c r="E852" i="6"/>
  <c r="D852" i="6" s="1"/>
  <c r="E853" i="6"/>
  <c r="D853" i="6" s="1"/>
  <c r="E854" i="6"/>
  <c r="D854" i="6" s="1"/>
  <c r="E855" i="6"/>
  <c r="D855" i="6" s="1"/>
  <c r="E856" i="6"/>
  <c r="D856" i="6" s="1"/>
  <c r="E857" i="6"/>
  <c r="D857" i="6" s="1"/>
  <c r="E858" i="6"/>
  <c r="D858" i="6" s="1"/>
  <c r="E859" i="6"/>
  <c r="D859" i="6" s="1"/>
  <c r="E860" i="6"/>
  <c r="D860" i="6" s="1"/>
  <c r="E861" i="6"/>
  <c r="D861" i="6" s="1"/>
  <c r="E862" i="6"/>
  <c r="D862" i="6" s="1"/>
  <c r="E863" i="6"/>
  <c r="D863" i="6" s="1"/>
  <c r="E864" i="6"/>
  <c r="D864" i="6" s="1"/>
  <c r="E865" i="6"/>
  <c r="D865" i="6" s="1"/>
  <c r="E866" i="6"/>
  <c r="D866" i="6" s="1"/>
  <c r="E867" i="6"/>
  <c r="D867" i="6" s="1"/>
  <c r="E868" i="6"/>
  <c r="D868" i="6" s="1"/>
  <c r="E869" i="6"/>
  <c r="D869" i="6" s="1"/>
  <c r="E870" i="6"/>
  <c r="D870" i="6" s="1"/>
  <c r="E871" i="6"/>
  <c r="D871" i="6" s="1"/>
  <c r="E872" i="6"/>
  <c r="D872" i="6" s="1"/>
  <c r="E873" i="6"/>
  <c r="D873" i="6" s="1"/>
  <c r="E874" i="6"/>
  <c r="D874" i="6" s="1"/>
  <c r="E875" i="6"/>
  <c r="D875" i="6" s="1"/>
  <c r="E876" i="6"/>
  <c r="D876" i="6" s="1"/>
  <c r="E877" i="6"/>
  <c r="D877" i="6" s="1"/>
  <c r="E878" i="6"/>
  <c r="D878" i="6" s="1"/>
  <c r="E879" i="6"/>
  <c r="D879" i="6" s="1"/>
  <c r="E880" i="6"/>
  <c r="D880" i="6" s="1"/>
  <c r="E881" i="6"/>
  <c r="D881" i="6" s="1"/>
  <c r="E882" i="6"/>
  <c r="D882" i="6" s="1"/>
  <c r="E883" i="6"/>
  <c r="D883" i="6" s="1"/>
  <c r="E884" i="6"/>
  <c r="D884" i="6" s="1"/>
  <c r="E885" i="6"/>
  <c r="D885" i="6" s="1"/>
  <c r="E886" i="6"/>
  <c r="D886" i="6" s="1"/>
  <c r="E887" i="6"/>
  <c r="D887" i="6" s="1"/>
  <c r="E888" i="6"/>
  <c r="D888" i="6" s="1"/>
  <c r="E889" i="6"/>
  <c r="D889" i="6" s="1"/>
  <c r="E890" i="6"/>
  <c r="D890" i="6" s="1"/>
  <c r="E891" i="6"/>
  <c r="D891" i="6" s="1"/>
  <c r="E892" i="6"/>
  <c r="D892" i="6" s="1"/>
  <c r="E893" i="6"/>
  <c r="D893" i="6" s="1"/>
  <c r="E894" i="6"/>
  <c r="D894" i="6" s="1"/>
  <c r="E895" i="6"/>
  <c r="D895" i="6" s="1"/>
  <c r="E896" i="6"/>
  <c r="D896" i="6" s="1"/>
  <c r="E897" i="6"/>
  <c r="D897" i="6" s="1"/>
  <c r="E898" i="6"/>
  <c r="D898" i="6" s="1"/>
  <c r="E899" i="6"/>
  <c r="D899" i="6" s="1"/>
  <c r="E900" i="6"/>
  <c r="D900" i="6" s="1"/>
  <c r="E901" i="6"/>
  <c r="D901" i="6" s="1"/>
  <c r="E902" i="6"/>
  <c r="D902" i="6" s="1"/>
  <c r="E903" i="6"/>
  <c r="D903" i="6" s="1"/>
  <c r="E904" i="6"/>
  <c r="D904" i="6" s="1"/>
  <c r="E905" i="6"/>
  <c r="D905" i="6" s="1"/>
  <c r="E906" i="6"/>
  <c r="D906" i="6" s="1"/>
  <c r="E907" i="6"/>
  <c r="D907" i="6" s="1"/>
  <c r="E908" i="6"/>
  <c r="D908" i="6" s="1"/>
  <c r="E909" i="6"/>
  <c r="D909" i="6" s="1"/>
  <c r="E910" i="6"/>
  <c r="D910" i="6" s="1"/>
  <c r="E911" i="6"/>
  <c r="D911" i="6" s="1"/>
  <c r="E912" i="6"/>
  <c r="D912" i="6" s="1"/>
  <c r="E913" i="6"/>
  <c r="D913" i="6" s="1"/>
  <c r="E914" i="6"/>
  <c r="D914" i="6" s="1"/>
  <c r="E915" i="6"/>
  <c r="D915" i="6" s="1"/>
  <c r="E916" i="6"/>
  <c r="D916" i="6" s="1"/>
  <c r="E917" i="6"/>
  <c r="D917" i="6" s="1"/>
  <c r="E918" i="6"/>
  <c r="D918" i="6" s="1"/>
  <c r="E919" i="6"/>
  <c r="D919" i="6" s="1"/>
  <c r="E920" i="6"/>
  <c r="D920" i="6" s="1"/>
  <c r="E921" i="6"/>
  <c r="D921" i="6" s="1"/>
  <c r="E922" i="6"/>
  <c r="D922" i="6" s="1"/>
  <c r="E923" i="6"/>
  <c r="D923" i="6" s="1"/>
  <c r="E924" i="6"/>
  <c r="D924" i="6" s="1"/>
  <c r="E925" i="6"/>
  <c r="D925" i="6" s="1"/>
  <c r="E926" i="6"/>
  <c r="D926" i="6" s="1"/>
  <c r="E927" i="6"/>
  <c r="D927" i="6" s="1"/>
  <c r="E928" i="6"/>
  <c r="D928" i="6" s="1"/>
  <c r="E929" i="6"/>
  <c r="D929" i="6" s="1"/>
  <c r="E930" i="6"/>
  <c r="D930" i="6" s="1"/>
  <c r="E931" i="6"/>
  <c r="D931" i="6" s="1"/>
  <c r="E932" i="6"/>
  <c r="D932" i="6" s="1"/>
  <c r="E933" i="6"/>
  <c r="D933" i="6" s="1"/>
  <c r="E934" i="6"/>
  <c r="D934" i="6" s="1"/>
  <c r="E935" i="6"/>
  <c r="D935" i="6" s="1"/>
  <c r="E936" i="6"/>
  <c r="D936" i="6" s="1"/>
  <c r="E937" i="6"/>
  <c r="D937" i="6" s="1"/>
  <c r="E938" i="6"/>
  <c r="D938" i="6" s="1"/>
  <c r="E939" i="6"/>
  <c r="D939" i="6" s="1"/>
  <c r="E940" i="6"/>
  <c r="D940" i="6" s="1"/>
  <c r="E941" i="6"/>
  <c r="D941" i="6" s="1"/>
  <c r="E942" i="6"/>
  <c r="D942" i="6" s="1"/>
  <c r="E943" i="6"/>
  <c r="D943" i="6" s="1"/>
  <c r="E944" i="6"/>
  <c r="D944" i="6" s="1"/>
  <c r="E945" i="6"/>
  <c r="D945" i="6" s="1"/>
  <c r="E946" i="6"/>
  <c r="D946" i="6" s="1"/>
  <c r="E947" i="6"/>
  <c r="D947" i="6" s="1"/>
  <c r="E948" i="6"/>
  <c r="D948" i="6" s="1"/>
  <c r="E949" i="6"/>
  <c r="D949" i="6" s="1"/>
  <c r="E950" i="6"/>
  <c r="D950" i="6" s="1"/>
  <c r="E951" i="6"/>
  <c r="D951" i="6" s="1"/>
  <c r="E952" i="6"/>
  <c r="D952" i="6" s="1"/>
  <c r="E953" i="6"/>
  <c r="D953" i="6" s="1"/>
  <c r="E954" i="6"/>
  <c r="D954" i="6" s="1"/>
  <c r="E955" i="6"/>
  <c r="D955" i="6" s="1"/>
  <c r="E956" i="6"/>
  <c r="D956" i="6" s="1"/>
  <c r="E957" i="6"/>
  <c r="D957" i="6" s="1"/>
  <c r="E958" i="6"/>
  <c r="D958" i="6" s="1"/>
  <c r="E959" i="6"/>
  <c r="D959" i="6" s="1"/>
  <c r="E960" i="6"/>
  <c r="D960" i="6" s="1"/>
  <c r="E961" i="6"/>
  <c r="D961" i="6" s="1"/>
  <c r="E962" i="6"/>
  <c r="D962" i="6" s="1"/>
  <c r="E963" i="6"/>
  <c r="D963" i="6" s="1"/>
  <c r="E964" i="6"/>
  <c r="D964" i="6" s="1"/>
  <c r="E965" i="6"/>
  <c r="D965" i="6" s="1"/>
  <c r="E966" i="6"/>
  <c r="D966" i="6" s="1"/>
  <c r="E967" i="6"/>
  <c r="D967" i="6" s="1"/>
  <c r="E968" i="6"/>
  <c r="D968" i="6" s="1"/>
  <c r="E969" i="6"/>
  <c r="D969" i="6" s="1"/>
  <c r="E970" i="6"/>
  <c r="D970" i="6" s="1"/>
  <c r="E971" i="6"/>
  <c r="D971" i="6" s="1"/>
  <c r="E972" i="6"/>
  <c r="D972" i="6" s="1"/>
  <c r="E973" i="6"/>
  <c r="D973" i="6" s="1"/>
  <c r="E974" i="6"/>
  <c r="D974" i="6" s="1"/>
  <c r="E975" i="6"/>
  <c r="D975" i="6" s="1"/>
  <c r="E976" i="6"/>
  <c r="D976" i="6" s="1"/>
  <c r="E977" i="6"/>
  <c r="D977" i="6" s="1"/>
  <c r="E978" i="6"/>
  <c r="D978" i="6" s="1"/>
  <c r="E979" i="6"/>
  <c r="D979" i="6" s="1"/>
  <c r="E980" i="6"/>
  <c r="D980" i="6" s="1"/>
  <c r="E981" i="6"/>
  <c r="D981" i="6" s="1"/>
  <c r="E982" i="6"/>
  <c r="D982" i="6" s="1"/>
  <c r="E983" i="6"/>
  <c r="D983" i="6" s="1"/>
  <c r="E984" i="6"/>
  <c r="D984" i="6" s="1"/>
  <c r="E985" i="6"/>
  <c r="D985" i="6" s="1"/>
  <c r="E986" i="6"/>
  <c r="D986" i="6" s="1"/>
  <c r="E987" i="6"/>
  <c r="D987" i="6" s="1"/>
  <c r="E988" i="6"/>
  <c r="D988" i="6" s="1"/>
  <c r="E989" i="6"/>
  <c r="D989" i="6" s="1"/>
  <c r="E990" i="6"/>
  <c r="D990" i="6" s="1"/>
  <c r="E991" i="6"/>
  <c r="D991" i="6" s="1"/>
  <c r="E992" i="6"/>
  <c r="D992" i="6" s="1"/>
  <c r="E993" i="6"/>
  <c r="D993" i="6" s="1"/>
  <c r="E994" i="6"/>
  <c r="D994" i="6" s="1"/>
  <c r="E995" i="6"/>
  <c r="D995" i="6" s="1"/>
  <c r="E996" i="6"/>
  <c r="D996" i="6" s="1"/>
  <c r="E997" i="6"/>
  <c r="D997" i="6" s="1"/>
  <c r="E998" i="6"/>
  <c r="D998" i="6" s="1"/>
  <c r="E999" i="6"/>
  <c r="D999" i="6" s="1"/>
  <c r="E1000" i="6"/>
  <c r="D1000" i="6" s="1"/>
  <c r="E1001" i="6"/>
  <c r="D1001" i="6" s="1"/>
  <c r="E1002" i="6"/>
  <c r="D1002" i="6" s="1"/>
  <c r="E1003" i="6"/>
  <c r="D1003" i="6" s="1"/>
  <c r="E1004" i="6"/>
  <c r="D1004" i="6" s="1"/>
  <c r="E1005" i="6"/>
  <c r="D1005" i="6" s="1"/>
  <c r="E1006" i="6"/>
  <c r="D1006" i="6" s="1"/>
  <c r="E1007" i="6"/>
  <c r="D1007" i="6" s="1"/>
  <c r="E1008" i="6"/>
  <c r="D1008" i="6" s="1"/>
  <c r="E1009" i="6"/>
  <c r="D1009" i="6" s="1"/>
  <c r="E1010" i="6"/>
  <c r="D1010" i="6" s="1"/>
  <c r="E1011" i="6"/>
  <c r="D1011" i="6" s="1"/>
  <c r="E1012" i="6"/>
  <c r="D1012" i="6" s="1"/>
  <c r="E1013" i="6"/>
  <c r="D1013" i="6" s="1"/>
  <c r="E1014" i="6"/>
  <c r="D1014" i="6" s="1"/>
  <c r="E1015" i="6"/>
  <c r="D1015" i="6" s="1"/>
  <c r="E1016" i="6"/>
  <c r="D1016" i="6" s="1"/>
  <c r="E1017" i="6"/>
  <c r="D1017" i="6" s="1"/>
  <c r="E1018" i="6"/>
  <c r="D1018" i="6" s="1"/>
  <c r="E1019" i="6"/>
  <c r="D1019" i="6" s="1"/>
  <c r="E1020" i="6"/>
  <c r="D1020" i="6" s="1"/>
  <c r="E1021" i="6"/>
  <c r="D1021" i="6" s="1"/>
  <c r="E1022" i="6"/>
  <c r="D1022" i="6" s="1"/>
  <c r="E1023" i="6"/>
  <c r="D1023" i="6" s="1"/>
  <c r="E1024" i="6"/>
  <c r="D1024" i="6" s="1"/>
  <c r="E1025" i="6"/>
  <c r="D1025" i="6" s="1"/>
  <c r="E1026" i="6"/>
  <c r="D1026" i="6" s="1"/>
  <c r="E1027" i="6"/>
  <c r="D1027" i="6" s="1"/>
  <c r="E1028" i="6"/>
  <c r="D1028" i="6" s="1"/>
  <c r="E1029" i="6"/>
  <c r="D1029" i="6" s="1"/>
  <c r="E1030" i="6"/>
  <c r="D1030" i="6" s="1"/>
  <c r="E1031" i="6"/>
  <c r="D1031" i="6" s="1"/>
  <c r="E1032" i="6"/>
  <c r="D1032" i="6" s="1"/>
  <c r="E1033" i="6"/>
  <c r="D1033" i="6" s="1"/>
  <c r="E1034" i="6"/>
  <c r="D1034" i="6" s="1"/>
  <c r="E1035" i="6"/>
  <c r="D1035" i="6" s="1"/>
  <c r="E1036" i="6"/>
  <c r="D1036" i="6" s="1"/>
  <c r="E1037" i="6"/>
  <c r="D1037" i="6" s="1"/>
  <c r="E1038" i="6"/>
  <c r="D1038" i="6" s="1"/>
  <c r="E1039" i="6"/>
  <c r="D1039" i="6" s="1"/>
  <c r="E1040" i="6"/>
  <c r="D1040" i="6" s="1"/>
  <c r="E1041" i="6"/>
  <c r="D1041" i="6" s="1"/>
  <c r="E1042" i="6"/>
  <c r="D1042" i="6" s="1"/>
  <c r="E1043" i="6"/>
  <c r="D1043" i="6" s="1"/>
  <c r="E1044" i="6"/>
  <c r="D1044" i="6" s="1"/>
  <c r="E1045" i="6"/>
  <c r="D1045" i="6" s="1"/>
  <c r="E1046" i="6"/>
  <c r="D1046" i="6" s="1"/>
  <c r="E1047" i="6"/>
  <c r="D1047" i="6" s="1"/>
  <c r="E1048" i="6"/>
  <c r="D1048" i="6" s="1"/>
  <c r="E1049" i="6"/>
  <c r="D1049" i="6" s="1"/>
  <c r="E1050" i="6"/>
  <c r="D1050" i="6" s="1"/>
  <c r="E1051" i="6"/>
  <c r="D1051" i="6" s="1"/>
  <c r="E1052" i="6"/>
  <c r="D1052" i="6" s="1"/>
  <c r="E1053" i="6"/>
  <c r="D1053" i="6" s="1"/>
  <c r="E1054" i="6"/>
  <c r="D1054" i="6" s="1"/>
  <c r="E1055" i="6"/>
  <c r="D1055" i="6" s="1"/>
  <c r="E1056" i="6"/>
  <c r="D1056" i="6" s="1"/>
  <c r="E1057" i="6"/>
  <c r="D1057" i="6" s="1"/>
  <c r="E1058" i="6"/>
  <c r="D1058" i="6" s="1"/>
  <c r="E1059" i="6"/>
  <c r="D1059" i="6" s="1"/>
  <c r="E1060" i="6"/>
  <c r="D1060" i="6" s="1"/>
  <c r="E1061" i="6"/>
  <c r="D1061" i="6" s="1"/>
  <c r="E1062" i="6"/>
  <c r="D1062" i="6" s="1"/>
  <c r="E1063" i="6"/>
  <c r="D1063" i="6" s="1"/>
  <c r="E1064" i="6"/>
  <c r="D1064" i="6" s="1"/>
  <c r="E1065" i="6"/>
  <c r="D1065" i="6" s="1"/>
  <c r="E1066" i="6"/>
  <c r="D1066" i="6" s="1"/>
  <c r="E1067" i="6"/>
  <c r="D1067" i="6" s="1"/>
  <c r="E1068" i="6"/>
  <c r="D1068" i="6" s="1"/>
  <c r="E1069" i="6"/>
  <c r="D1069" i="6" s="1"/>
  <c r="E1070" i="6"/>
  <c r="D1070" i="6" s="1"/>
  <c r="E1071" i="6"/>
  <c r="D1071" i="6" s="1"/>
  <c r="E1072" i="6"/>
  <c r="D1072" i="6" s="1"/>
  <c r="E1073" i="6"/>
  <c r="D1073" i="6" s="1"/>
  <c r="E1074" i="6"/>
  <c r="D1074" i="6" s="1"/>
  <c r="E1075" i="6"/>
  <c r="D1075" i="6" s="1"/>
  <c r="E1076" i="6"/>
  <c r="D1076" i="6" s="1"/>
  <c r="E1077" i="6"/>
  <c r="D1077" i="6" s="1"/>
  <c r="E1078" i="6"/>
  <c r="D1078" i="6" s="1"/>
  <c r="E1079" i="6"/>
  <c r="D1079" i="6" s="1"/>
  <c r="E1080" i="6"/>
  <c r="D1080" i="6" s="1"/>
  <c r="E1081" i="6"/>
  <c r="D1081" i="6" s="1"/>
  <c r="E1082" i="6"/>
  <c r="D1082" i="6" s="1"/>
  <c r="E1083" i="6"/>
  <c r="D1083" i="6" s="1"/>
  <c r="E1084" i="6"/>
  <c r="D1084" i="6" s="1"/>
  <c r="E1085" i="6"/>
  <c r="D1085" i="6" s="1"/>
  <c r="E1086" i="6"/>
  <c r="D1086" i="6" s="1"/>
  <c r="E1087" i="6"/>
  <c r="D1087" i="6" s="1"/>
  <c r="E1088" i="6"/>
  <c r="D1088" i="6" s="1"/>
  <c r="E1089" i="6"/>
  <c r="D1089" i="6" s="1"/>
  <c r="E1090" i="6"/>
  <c r="D1090" i="6" s="1"/>
  <c r="E1091" i="6"/>
  <c r="D1091" i="6" s="1"/>
  <c r="E1092" i="6"/>
  <c r="D1092" i="6" s="1"/>
  <c r="E1093" i="6"/>
  <c r="D1093" i="6" s="1"/>
  <c r="E1094" i="6"/>
  <c r="D1094" i="6" s="1"/>
  <c r="E1095" i="6"/>
  <c r="D1095" i="6" s="1"/>
  <c r="E1096" i="6"/>
  <c r="D1096" i="6" s="1"/>
  <c r="E1097" i="6"/>
  <c r="D1097" i="6" s="1"/>
  <c r="E1098" i="6"/>
  <c r="D1098" i="6" s="1"/>
  <c r="E1099" i="6"/>
  <c r="D1099" i="6" s="1"/>
  <c r="E1100" i="6"/>
  <c r="D1100" i="6" s="1"/>
  <c r="E1101" i="6"/>
  <c r="D1101" i="6" s="1"/>
  <c r="E1102" i="6"/>
  <c r="D1102" i="6" s="1"/>
  <c r="E1103" i="6"/>
  <c r="D1103" i="6" s="1"/>
  <c r="E1104" i="6"/>
  <c r="D1104" i="6" s="1"/>
  <c r="E1105" i="6"/>
  <c r="D1105" i="6" s="1"/>
  <c r="E1106" i="6"/>
  <c r="D1106" i="6" s="1"/>
  <c r="E1107" i="6"/>
  <c r="D1107" i="6" s="1"/>
  <c r="E1108" i="6"/>
  <c r="D1108" i="6" s="1"/>
  <c r="E1109" i="6"/>
  <c r="D1109" i="6" s="1"/>
  <c r="E1110" i="6"/>
  <c r="D1110" i="6" s="1"/>
  <c r="E1111" i="6"/>
  <c r="D1111" i="6" s="1"/>
  <c r="E1112" i="6"/>
  <c r="D1112" i="6" s="1"/>
  <c r="E1113" i="6"/>
  <c r="D1113" i="6" s="1"/>
  <c r="E1114" i="6"/>
  <c r="D1114" i="6" s="1"/>
  <c r="E1115" i="6"/>
  <c r="D1115" i="6" s="1"/>
  <c r="E1116" i="6"/>
  <c r="D1116" i="6" s="1"/>
  <c r="E1117" i="6"/>
  <c r="D1117" i="6" s="1"/>
  <c r="E1118" i="6"/>
  <c r="D1118" i="6" s="1"/>
  <c r="E1119" i="6"/>
  <c r="D1119" i="6" s="1"/>
  <c r="E1120" i="6"/>
  <c r="D1120" i="6" s="1"/>
  <c r="E1121" i="6"/>
  <c r="D1121" i="6" s="1"/>
  <c r="E1122" i="6"/>
  <c r="D1122" i="6" s="1"/>
  <c r="E1123" i="6"/>
  <c r="D1123" i="6" s="1"/>
  <c r="E1124" i="6"/>
  <c r="D1124" i="6" s="1"/>
  <c r="E1125" i="6"/>
  <c r="D1125" i="6" s="1"/>
  <c r="E1126" i="6"/>
  <c r="D1126" i="6" s="1"/>
  <c r="E1127" i="6"/>
  <c r="D1127" i="6" s="1"/>
  <c r="E1128" i="6"/>
  <c r="D1128" i="6" s="1"/>
  <c r="E1129" i="6"/>
  <c r="D1129" i="6" s="1"/>
  <c r="E1130" i="6"/>
  <c r="D1130" i="6" s="1"/>
  <c r="E1131" i="6"/>
  <c r="D1131" i="6" s="1"/>
  <c r="E1132" i="6"/>
  <c r="D1132" i="6" s="1"/>
  <c r="E1133" i="6"/>
  <c r="D1133" i="6" s="1"/>
  <c r="E1134" i="6"/>
  <c r="D1134" i="6" s="1"/>
  <c r="E1135" i="6"/>
  <c r="D1135" i="6" s="1"/>
  <c r="E1136" i="6"/>
  <c r="D1136" i="6" s="1"/>
  <c r="E1137" i="6"/>
  <c r="D1137" i="6" s="1"/>
  <c r="E1138" i="6"/>
  <c r="D1138" i="6" s="1"/>
  <c r="E1139" i="6"/>
  <c r="D1139" i="6" s="1"/>
  <c r="E1140" i="6"/>
  <c r="D1140" i="6" s="1"/>
  <c r="E1141" i="6"/>
  <c r="D1141" i="6" s="1"/>
  <c r="E1142" i="6"/>
  <c r="D1142" i="6" s="1"/>
  <c r="E1143" i="6"/>
  <c r="D1143" i="6" s="1"/>
  <c r="E1144" i="6"/>
  <c r="D1144" i="6" s="1"/>
  <c r="E1145" i="6"/>
  <c r="D1145" i="6" s="1"/>
  <c r="E1146" i="6"/>
  <c r="D1146" i="6" s="1"/>
  <c r="E1147" i="6"/>
  <c r="D1147" i="6" s="1"/>
  <c r="E1148" i="6"/>
  <c r="D1148" i="6" s="1"/>
  <c r="E1149" i="6"/>
  <c r="D1149" i="6" s="1"/>
  <c r="E1150" i="6"/>
  <c r="D1150" i="6" s="1"/>
  <c r="E1151" i="6"/>
  <c r="D1151" i="6" s="1"/>
  <c r="E1152" i="6"/>
  <c r="D1152" i="6" s="1"/>
  <c r="E1153" i="6"/>
  <c r="D1153" i="6" s="1"/>
  <c r="E1154" i="6"/>
  <c r="D1154" i="6" s="1"/>
  <c r="E1155" i="6"/>
  <c r="D1155" i="6" s="1"/>
  <c r="E1156" i="6"/>
  <c r="D1156" i="6" s="1"/>
  <c r="E1157" i="6"/>
  <c r="D1157" i="6" s="1"/>
  <c r="E1158" i="6"/>
  <c r="D1158" i="6" s="1"/>
  <c r="E1159" i="6"/>
  <c r="D1159" i="6" s="1"/>
  <c r="E1160" i="6"/>
  <c r="D1160" i="6" s="1"/>
  <c r="E1161" i="6"/>
  <c r="D1161" i="6" s="1"/>
  <c r="E1162" i="6"/>
  <c r="D1162" i="6" s="1"/>
  <c r="E1163" i="6"/>
  <c r="D1163" i="6" s="1"/>
  <c r="E1164" i="6"/>
  <c r="D1164" i="6" s="1"/>
  <c r="E1165" i="6"/>
  <c r="D1165" i="6" s="1"/>
  <c r="E1166" i="6"/>
  <c r="D1166" i="6" s="1"/>
  <c r="E1167" i="6"/>
  <c r="D1167" i="6" s="1"/>
  <c r="E1168" i="6"/>
  <c r="D1168" i="6" s="1"/>
  <c r="E1169" i="6"/>
  <c r="D1169" i="6" s="1"/>
  <c r="E1170" i="6"/>
  <c r="D1170" i="6" s="1"/>
  <c r="E1171" i="6"/>
  <c r="D1171" i="6" s="1"/>
  <c r="E1172" i="6"/>
  <c r="D1172" i="6" s="1"/>
  <c r="E1173" i="6"/>
  <c r="D1173" i="6" s="1"/>
  <c r="E1174" i="6"/>
  <c r="D1174" i="6" s="1"/>
  <c r="E1175" i="6"/>
  <c r="D1175" i="6" s="1"/>
  <c r="E1176" i="6"/>
  <c r="D1176" i="6" s="1"/>
  <c r="E1177" i="6"/>
  <c r="D1177" i="6" s="1"/>
  <c r="E1178" i="6"/>
  <c r="D1178" i="6" s="1"/>
  <c r="E1179" i="6"/>
  <c r="D1179" i="6" s="1"/>
  <c r="E1180" i="6"/>
  <c r="D1180" i="6" s="1"/>
  <c r="E1181" i="6"/>
  <c r="D1181" i="6" s="1"/>
  <c r="E1182" i="6"/>
  <c r="D1182" i="6" s="1"/>
  <c r="E1183" i="6"/>
  <c r="D1183" i="6" s="1"/>
  <c r="E1184" i="6"/>
  <c r="D1184" i="6" s="1"/>
  <c r="E1185" i="6"/>
  <c r="D1185" i="6" s="1"/>
  <c r="E1186" i="6"/>
  <c r="D1186" i="6" s="1"/>
  <c r="E1187" i="6"/>
  <c r="D1187" i="6" s="1"/>
  <c r="E1188" i="6"/>
  <c r="D1188" i="6" s="1"/>
  <c r="E1189" i="6"/>
  <c r="D1189" i="6" s="1"/>
  <c r="E1190" i="6"/>
  <c r="D1190" i="6" s="1"/>
  <c r="E1191" i="6"/>
  <c r="D1191" i="6" s="1"/>
  <c r="E1192" i="6"/>
  <c r="D1192" i="6" s="1"/>
  <c r="E1193" i="6"/>
  <c r="D1193" i="6" s="1"/>
  <c r="E1194" i="6"/>
  <c r="D1194" i="6" s="1"/>
  <c r="E1195" i="6"/>
  <c r="D1195" i="6" s="1"/>
  <c r="E1196" i="6"/>
  <c r="D1196" i="6" s="1"/>
  <c r="E1197" i="6"/>
  <c r="D1197" i="6" s="1"/>
  <c r="E1198" i="6"/>
  <c r="D1198" i="6" s="1"/>
  <c r="E1199" i="6"/>
  <c r="D1199" i="6" s="1"/>
  <c r="E1200" i="6"/>
  <c r="D1200" i="6" s="1"/>
  <c r="E1201" i="6"/>
  <c r="D1201" i="6" s="1"/>
  <c r="E1202" i="6"/>
  <c r="D1202" i="6" s="1"/>
  <c r="E1203" i="6"/>
  <c r="D1203" i="6" s="1"/>
  <c r="E1204" i="6"/>
  <c r="D1204" i="6" s="1"/>
  <c r="E1205" i="6"/>
  <c r="D1205" i="6" s="1"/>
  <c r="E1206" i="6"/>
  <c r="D1206" i="6" s="1"/>
  <c r="E1207" i="6"/>
  <c r="D1207" i="6" s="1"/>
  <c r="E1208" i="6"/>
  <c r="D1208" i="6" s="1"/>
  <c r="E1209" i="6"/>
  <c r="D1209" i="6" s="1"/>
  <c r="E1210" i="6"/>
  <c r="D1210" i="6" s="1"/>
  <c r="E1211" i="6"/>
  <c r="D1211" i="6" s="1"/>
  <c r="E1212" i="6"/>
  <c r="D1212" i="6" s="1"/>
  <c r="E1213" i="6"/>
  <c r="D1213" i="6" s="1"/>
  <c r="E1214" i="6"/>
  <c r="D1214" i="6" s="1"/>
  <c r="E1215" i="6"/>
  <c r="D1215" i="6" s="1"/>
  <c r="E1216" i="6"/>
  <c r="D1216" i="6" s="1"/>
  <c r="E1217" i="6"/>
  <c r="D1217" i="6" s="1"/>
  <c r="E1218" i="6"/>
  <c r="D1218" i="6" s="1"/>
  <c r="E1219" i="6"/>
  <c r="D1219" i="6" s="1"/>
  <c r="E1220" i="6"/>
  <c r="D1220" i="6" s="1"/>
  <c r="E1221" i="6"/>
  <c r="D1221" i="6" s="1"/>
  <c r="E1222" i="6"/>
  <c r="D1222" i="6" s="1"/>
  <c r="E1223" i="6"/>
  <c r="D1223" i="6" s="1"/>
  <c r="E1224" i="6"/>
  <c r="D1224" i="6" s="1"/>
  <c r="E1225" i="6"/>
  <c r="D1225" i="6" s="1"/>
  <c r="E1226" i="6"/>
  <c r="D1226" i="6" s="1"/>
  <c r="E1227" i="6"/>
  <c r="D1227" i="6" s="1"/>
  <c r="E1228" i="6"/>
  <c r="D1228" i="6" s="1"/>
  <c r="E1229" i="6"/>
  <c r="D1229" i="6" s="1"/>
  <c r="E1230" i="6"/>
  <c r="D1230" i="6" s="1"/>
  <c r="E1231" i="6"/>
  <c r="D1231" i="6" s="1"/>
  <c r="E1232" i="6"/>
  <c r="D1232" i="6" s="1"/>
  <c r="E1233" i="6"/>
  <c r="D1233" i="6" s="1"/>
  <c r="E1234" i="6"/>
  <c r="D1234" i="6" s="1"/>
  <c r="E1235" i="6"/>
  <c r="D1235" i="6" s="1"/>
  <c r="E1236" i="6"/>
  <c r="D1236" i="6" s="1"/>
  <c r="E1237" i="6"/>
  <c r="D1237" i="6" s="1"/>
  <c r="E1238" i="6"/>
  <c r="D1238" i="6" s="1"/>
  <c r="E1239" i="6"/>
  <c r="D1239" i="6" s="1"/>
  <c r="E1240" i="6"/>
  <c r="D1240" i="6" s="1"/>
  <c r="E1241" i="6"/>
  <c r="D1241" i="6" s="1"/>
  <c r="E1242" i="6"/>
  <c r="D1242" i="6" s="1"/>
  <c r="E1243" i="6"/>
  <c r="D1243" i="6" s="1"/>
  <c r="E1244" i="6"/>
  <c r="D1244" i="6" s="1"/>
  <c r="E1245" i="6"/>
  <c r="D1245" i="6" s="1"/>
  <c r="E1246" i="6"/>
  <c r="D1246" i="6" s="1"/>
  <c r="E1247" i="6"/>
  <c r="D1247" i="6" s="1"/>
  <c r="E1248" i="6"/>
  <c r="D1248" i="6" s="1"/>
  <c r="E1249" i="6"/>
  <c r="D1249" i="6" s="1"/>
  <c r="E1250" i="6"/>
  <c r="D1250" i="6" s="1"/>
  <c r="E1251" i="6"/>
  <c r="D1251" i="6" s="1"/>
  <c r="E1252" i="6"/>
  <c r="D1252" i="6" s="1"/>
  <c r="E1253" i="6"/>
  <c r="D1253" i="6" s="1"/>
  <c r="E1254" i="6"/>
  <c r="D1254" i="6" s="1"/>
  <c r="E1255" i="6"/>
  <c r="D1255" i="6" s="1"/>
  <c r="E1256" i="6"/>
  <c r="D1256" i="6" s="1"/>
  <c r="E1257" i="6"/>
  <c r="D1257" i="6" s="1"/>
  <c r="E1258" i="6"/>
  <c r="D1258" i="6" s="1"/>
  <c r="E1259" i="6"/>
  <c r="D1259" i="6" s="1"/>
  <c r="E1260" i="6"/>
  <c r="D1260" i="6" s="1"/>
  <c r="E1261" i="6"/>
  <c r="D1261" i="6" s="1"/>
  <c r="E1262" i="6"/>
  <c r="D1262" i="6" s="1"/>
  <c r="E1263" i="6"/>
  <c r="D1263" i="6" s="1"/>
  <c r="E1264" i="6"/>
  <c r="D1264" i="6" s="1"/>
  <c r="E1265" i="6"/>
  <c r="D1265" i="6" s="1"/>
  <c r="E1266" i="6"/>
  <c r="D1266" i="6" s="1"/>
  <c r="E1267" i="6"/>
  <c r="D1267" i="6" s="1"/>
  <c r="E1268" i="6"/>
  <c r="D1268" i="6" s="1"/>
  <c r="E1269" i="6"/>
  <c r="D1269" i="6" s="1"/>
  <c r="E1270" i="6"/>
  <c r="D1270" i="6" s="1"/>
  <c r="E1271" i="6"/>
  <c r="D1271" i="6" s="1"/>
  <c r="E1272" i="6"/>
  <c r="D1272" i="6" s="1"/>
  <c r="E1273" i="6"/>
  <c r="D1273" i="6" s="1"/>
  <c r="E1274" i="6"/>
  <c r="D1274" i="6" s="1"/>
  <c r="E1275" i="6"/>
  <c r="D1275" i="6" s="1"/>
  <c r="E1276" i="6"/>
  <c r="D1276" i="6" s="1"/>
  <c r="E1277" i="6"/>
  <c r="D1277" i="6" s="1"/>
  <c r="E1278" i="6"/>
  <c r="D1278" i="6" s="1"/>
  <c r="E1279" i="6"/>
  <c r="D1279" i="6" s="1"/>
  <c r="E1280" i="6"/>
  <c r="D1280" i="6" s="1"/>
  <c r="E1281" i="6"/>
  <c r="D1281" i="6" s="1"/>
  <c r="E1282" i="6"/>
  <c r="D1282" i="6" s="1"/>
  <c r="E1283" i="6"/>
  <c r="D1283" i="6" s="1"/>
  <c r="E1284" i="6"/>
  <c r="D1284" i="6" s="1"/>
  <c r="E1285" i="6"/>
  <c r="D1285" i="6" s="1"/>
  <c r="E1286" i="6"/>
  <c r="D1286" i="6" s="1"/>
  <c r="E1287" i="6"/>
  <c r="D1287" i="6" s="1"/>
  <c r="E1288" i="6"/>
  <c r="D1288" i="6" s="1"/>
  <c r="E1289" i="6"/>
  <c r="D1289" i="6" s="1"/>
  <c r="E1290" i="6"/>
  <c r="D1290" i="6" s="1"/>
  <c r="E1291" i="6"/>
  <c r="D1291" i="6" s="1"/>
  <c r="E1292" i="6"/>
  <c r="D1292" i="6" s="1"/>
  <c r="E1293" i="6"/>
  <c r="D1293" i="6" s="1"/>
  <c r="E1294" i="6"/>
  <c r="D1294" i="6" s="1"/>
  <c r="E1295" i="6"/>
  <c r="D1295" i="6" s="1"/>
  <c r="E1296" i="6"/>
  <c r="D1296" i="6" s="1"/>
  <c r="E1297" i="6"/>
  <c r="D1297" i="6" s="1"/>
  <c r="E1298" i="6"/>
  <c r="D1298" i="6" s="1"/>
  <c r="E1299" i="6"/>
  <c r="D1299" i="6" s="1"/>
  <c r="E1300" i="6"/>
  <c r="D1300" i="6" s="1"/>
  <c r="E1301" i="6"/>
  <c r="D1301" i="6" s="1"/>
  <c r="E1302" i="6"/>
  <c r="D1302" i="6" s="1"/>
  <c r="E1303" i="6"/>
  <c r="D1303" i="6" s="1"/>
  <c r="E1304" i="6"/>
  <c r="D1304" i="6" s="1"/>
  <c r="E1305" i="6"/>
  <c r="D1305" i="6" s="1"/>
  <c r="E1306" i="6"/>
  <c r="D1306" i="6" s="1"/>
  <c r="E1307" i="6"/>
  <c r="D1307" i="6" s="1"/>
  <c r="E1308" i="6"/>
  <c r="D1308" i="6" s="1"/>
  <c r="E1309" i="6"/>
  <c r="D1309" i="6" s="1"/>
  <c r="E1310" i="6"/>
  <c r="D1310" i="6" s="1"/>
  <c r="E1311" i="6"/>
  <c r="D1311" i="6" s="1"/>
  <c r="E1312" i="6"/>
  <c r="D1312" i="6" s="1"/>
  <c r="E1313" i="6"/>
  <c r="D1313" i="6" s="1"/>
  <c r="E1314" i="6"/>
  <c r="D1314" i="6" s="1"/>
  <c r="E1315" i="6"/>
  <c r="D1315" i="6" s="1"/>
  <c r="E1316" i="6"/>
  <c r="D1316" i="6" s="1"/>
  <c r="E1317" i="6"/>
  <c r="D1317" i="6" s="1"/>
  <c r="E1318" i="6"/>
  <c r="D1318" i="6" s="1"/>
  <c r="E1319" i="6"/>
  <c r="D1319" i="6" s="1"/>
  <c r="E1320" i="6"/>
  <c r="D1320" i="6" s="1"/>
  <c r="E1321" i="6"/>
  <c r="D1321" i="6" s="1"/>
  <c r="E1322" i="6"/>
  <c r="D1322" i="6" s="1"/>
  <c r="E1323" i="6"/>
  <c r="D1323" i="6" s="1"/>
  <c r="E1324" i="6"/>
  <c r="D1324" i="6" s="1"/>
  <c r="E1325" i="6"/>
  <c r="D1325" i="6" s="1"/>
  <c r="E1326" i="6"/>
  <c r="D1326" i="6" s="1"/>
  <c r="E1327" i="6"/>
  <c r="D1327" i="6" s="1"/>
  <c r="E1328" i="6"/>
  <c r="D1328" i="6" s="1"/>
  <c r="E1329" i="6"/>
  <c r="D1329" i="6" s="1"/>
  <c r="E1330" i="6"/>
  <c r="D1330" i="6" s="1"/>
  <c r="E1331" i="6"/>
  <c r="D1331" i="6" s="1"/>
  <c r="E1332" i="6"/>
  <c r="D1332" i="6" s="1"/>
  <c r="E1333" i="6"/>
  <c r="D1333" i="6" s="1"/>
  <c r="E1334" i="6"/>
  <c r="D1334" i="6" s="1"/>
  <c r="E1335" i="6"/>
  <c r="D1335" i="6" s="1"/>
  <c r="E1336" i="6"/>
  <c r="D1336" i="6" s="1"/>
  <c r="E1337" i="6"/>
  <c r="D1337" i="6" s="1"/>
  <c r="E1338" i="6"/>
  <c r="D1338" i="6" s="1"/>
  <c r="E1339" i="6"/>
  <c r="D1339" i="6" s="1"/>
  <c r="E1340" i="6"/>
  <c r="D1340" i="6" s="1"/>
  <c r="E1341" i="6"/>
  <c r="D1341" i="6" s="1"/>
  <c r="E1342" i="6"/>
  <c r="D1342" i="6" s="1"/>
  <c r="E1343" i="6"/>
  <c r="D1343" i="6" s="1"/>
  <c r="E1344" i="6"/>
  <c r="D1344" i="6" s="1"/>
  <c r="E1345" i="6"/>
  <c r="D1345" i="6" s="1"/>
  <c r="E1346" i="6"/>
  <c r="D1346" i="6" s="1"/>
  <c r="E1347" i="6"/>
  <c r="D1347" i="6" s="1"/>
  <c r="E1348" i="6"/>
  <c r="D1348" i="6" s="1"/>
  <c r="E1349" i="6"/>
  <c r="D1349" i="6" s="1"/>
  <c r="E1350" i="6"/>
  <c r="D1350" i="6" s="1"/>
  <c r="E1351" i="6"/>
  <c r="D1351" i="6" s="1"/>
  <c r="E1352" i="6"/>
  <c r="D1352" i="6" s="1"/>
  <c r="E1353" i="6"/>
  <c r="D1353" i="6" s="1"/>
  <c r="E1354" i="6"/>
  <c r="D1354" i="6" s="1"/>
  <c r="E1355" i="6"/>
  <c r="D1355" i="6" s="1"/>
  <c r="E1356" i="6"/>
  <c r="D1356" i="6" s="1"/>
  <c r="E1357" i="6"/>
  <c r="D1357" i="6" s="1"/>
  <c r="E1358" i="6"/>
  <c r="D1358" i="6" s="1"/>
  <c r="E1359" i="6"/>
  <c r="D1359" i="6" s="1"/>
  <c r="E1360" i="6"/>
  <c r="D1360" i="6" s="1"/>
  <c r="E1361" i="6"/>
  <c r="D1361" i="6" s="1"/>
  <c r="E1362" i="6"/>
  <c r="D1362" i="6" s="1"/>
  <c r="E1363" i="6"/>
  <c r="D1363" i="6" s="1"/>
  <c r="E1364" i="6"/>
  <c r="D1364" i="6" s="1"/>
  <c r="E1365" i="6"/>
  <c r="D1365" i="6" s="1"/>
  <c r="E1366" i="6"/>
  <c r="D1366" i="6" s="1"/>
  <c r="E1367" i="6"/>
  <c r="D1367" i="6" s="1"/>
  <c r="E1368" i="6"/>
  <c r="D1368" i="6" s="1"/>
  <c r="E1369" i="6"/>
  <c r="D1369" i="6" s="1"/>
  <c r="E1370" i="6"/>
  <c r="D1370" i="6" s="1"/>
  <c r="E1371" i="6"/>
  <c r="D1371" i="6" s="1"/>
  <c r="E1372" i="6"/>
  <c r="D1372" i="6" s="1"/>
  <c r="E1373" i="6"/>
  <c r="D1373" i="6" s="1"/>
  <c r="E1374" i="6"/>
  <c r="D1374" i="6" s="1"/>
  <c r="E1375" i="6"/>
  <c r="D1375" i="6" s="1"/>
  <c r="E1376" i="6"/>
  <c r="D1376" i="6" s="1"/>
  <c r="E1377" i="6"/>
  <c r="D1377" i="6" s="1"/>
  <c r="E1378" i="6"/>
  <c r="D1378" i="6" s="1"/>
  <c r="E1379" i="6"/>
  <c r="D1379" i="6" s="1"/>
  <c r="E1380" i="6"/>
  <c r="D1380" i="6" s="1"/>
  <c r="E1381" i="6"/>
  <c r="D1381" i="6" s="1"/>
  <c r="E1382" i="6"/>
  <c r="D1382" i="6" s="1"/>
  <c r="E1383" i="6"/>
  <c r="D1383" i="6" s="1"/>
  <c r="E1384" i="6"/>
  <c r="D1384" i="6" s="1"/>
  <c r="E1385" i="6"/>
  <c r="D1385" i="6" s="1"/>
  <c r="E1386" i="6"/>
  <c r="D1386" i="6" s="1"/>
  <c r="E1387" i="6"/>
  <c r="D1387" i="6" s="1"/>
  <c r="E1388" i="6"/>
  <c r="D1388" i="6" s="1"/>
  <c r="E1389" i="6"/>
  <c r="D1389" i="6" s="1"/>
  <c r="E1390" i="6"/>
  <c r="D1390" i="6" s="1"/>
  <c r="E1391" i="6"/>
  <c r="D1391" i="6" s="1"/>
  <c r="E1392" i="6"/>
  <c r="D1392" i="6" s="1"/>
  <c r="E1393" i="6"/>
  <c r="D1393" i="6" s="1"/>
  <c r="E1394" i="6"/>
  <c r="D1394" i="6" s="1"/>
  <c r="E1395" i="6"/>
  <c r="D1395" i="6" s="1"/>
  <c r="E1396" i="6"/>
  <c r="D1396" i="6" s="1"/>
  <c r="E1397" i="6"/>
  <c r="D1397" i="6" s="1"/>
  <c r="E1398" i="6"/>
  <c r="D1398" i="6" s="1"/>
  <c r="E1399" i="6"/>
  <c r="D1399" i="6" s="1"/>
  <c r="E1400" i="6"/>
  <c r="D1400" i="6" s="1"/>
  <c r="E1401" i="6"/>
  <c r="D1401" i="6" s="1"/>
  <c r="E1402" i="6"/>
  <c r="D1402" i="6" s="1"/>
  <c r="E1403" i="6"/>
  <c r="D1403" i="6" s="1"/>
  <c r="E1404" i="6"/>
  <c r="D1404" i="6" s="1"/>
  <c r="E1405" i="6"/>
  <c r="D1405" i="6" s="1"/>
  <c r="E1406" i="6"/>
  <c r="D1406" i="6" s="1"/>
  <c r="E1407" i="6"/>
  <c r="D1407" i="6" s="1"/>
  <c r="E1408" i="6"/>
  <c r="D1408" i="6" s="1"/>
  <c r="E1409" i="6"/>
  <c r="D1409" i="6" s="1"/>
  <c r="E1410" i="6"/>
  <c r="D1410" i="6" s="1"/>
  <c r="E1411" i="6"/>
  <c r="D1411" i="6" s="1"/>
  <c r="E1412" i="6"/>
  <c r="D1412" i="6" s="1"/>
  <c r="E1413" i="6"/>
  <c r="D1413" i="6" s="1"/>
  <c r="E1414" i="6"/>
  <c r="D1414" i="6" s="1"/>
  <c r="E1415" i="6"/>
  <c r="D1415" i="6" s="1"/>
  <c r="E1416" i="6"/>
  <c r="D1416" i="6" s="1"/>
  <c r="E1417" i="6"/>
  <c r="D1417" i="6" s="1"/>
  <c r="E1418" i="6"/>
  <c r="D1418" i="6" s="1"/>
  <c r="E1419" i="6"/>
  <c r="D1419" i="6" s="1"/>
  <c r="E1420" i="6"/>
  <c r="D1420" i="6" s="1"/>
  <c r="E1421" i="6"/>
  <c r="D1421" i="6" s="1"/>
  <c r="E1422" i="6"/>
  <c r="D1422" i="6" s="1"/>
  <c r="E1423" i="6"/>
  <c r="D1423" i="6" s="1"/>
  <c r="E1424" i="6"/>
  <c r="D1424" i="6" s="1"/>
  <c r="E1425" i="6"/>
  <c r="D1425" i="6" s="1"/>
  <c r="E1426" i="6"/>
  <c r="D1426" i="6" s="1"/>
  <c r="E1427" i="6"/>
  <c r="D1427" i="6" s="1"/>
  <c r="E1428" i="6"/>
  <c r="D1428" i="6" s="1"/>
  <c r="E1429" i="6"/>
  <c r="D1429" i="6" s="1"/>
  <c r="E1430" i="6"/>
  <c r="D1430" i="6" s="1"/>
  <c r="E1431" i="6"/>
  <c r="D1431" i="6" s="1"/>
  <c r="E1432" i="6"/>
  <c r="D1432" i="6" s="1"/>
  <c r="E1433" i="6"/>
  <c r="D1433" i="6" s="1"/>
  <c r="E1434" i="6"/>
  <c r="D1434" i="6" s="1"/>
  <c r="E1435" i="6"/>
  <c r="D1435" i="6" s="1"/>
  <c r="E1436" i="6"/>
  <c r="D1436" i="6" s="1"/>
  <c r="E1437" i="6"/>
  <c r="D1437" i="6" s="1"/>
  <c r="E1438" i="6"/>
  <c r="D1438" i="6" s="1"/>
  <c r="E1439" i="6"/>
  <c r="D1439" i="6" s="1"/>
  <c r="E1440" i="6"/>
  <c r="D1440" i="6" s="1"/>
  <c r="E1441" i="6"/>
  <c r="D1441" i="6" s="1"/>
  <c r="E1442" i="6"/>
  <c r="D1442" i="6" s="1"/>
  <c r="E1443" i="6"/>
  <c r="D1443" i="6" s="1"/>
  <c r="E1444" i="6"/>
  <c r="D1444" i="6" s="1"/>
  <c r="E1445" i="6"/>
  <c r="D1445" i="6" s="1"/>
  <c r="E1446" i="6"/>
  <c r="D1446" i="6" s="1"/>
  <c r="E1447" i="6"/>
  <c r="D1447" i="6" s="1"/>
  <c r="E1448" i="6"/>
  <c r="D1448" i="6" s="1"/>
  <c r="E1449" i="6"/>
  <c r="D1449" i="6" s="1"/>
  <c r="E1450" i="6"/>
  <c r="D1450" i="6" s="1"/>
  <c r="E1451" i="6"/>
  <c r="D1451" i="6" s="1"/>
  <c r="E1452" i="6"/>
  <c r="D1452" i="6" s="1"/>
  <c r="E1453" i="6"/>
  <c r="D1453" i="6" s="1"/>
  <c r="E1454" i="6"/>
  <c r="D1454" i="6" s="1"/>
  <c r="E1455" i="6"/>
  <c r="D1455" i="6" s="1"/>
  <c r="E1456" i="6"/>
  <c r="D1456" i="6" s="1"/>
  <c r="E1457" i="6"/>
  <c r="D1457" i="6" s="1"/>
  <c r="E1458" i="6"/>
  <c r="D1458" i="6" s="1"/>
  <c r="E1459" i="6"/>
  <c r="D1459" i="6" s="1"/>
  <c r="E1460" i="6"/>
  <c r="D1460" i="6" s="1"/>
  <c r="E1461" i="6"/>
  <c r="D1461" i="6" s="1"/>
  <c r="E1462" i="6"/>
  <c r="D1462" i="6" s="1"/>
  <c r="E1463" i="6"/>
  <c r="D1463" i="6" s="1"/>
  <c r="E1464" i="6"/>
  <c r="D1464" i="6" s="1"/>
  <c r="E1465" i="6"/>
  <c r="D1465" i="6" s="1"/>
  <c r="E1466" i="6"/>
  <c r="D1466" i="6" s="1"/>
  <c r="E1467" i="6"/>
  <c r="D1467" i="6" s="1"/>
  <c r="E1468" i="6"/>
  <c r="D1468" i="6" s="1"/>
  <c r="E1469" i="6"/>
  <c r="D1469" i="6" s="1"/>
  <c r="E1470" i="6"/>
  <c r="D1470" i="6" s="1"/>
  <c r="E1471" i="6"/>
  <c r="D1471" i="6" s="1"/>
  <c r="E1472" i="6"/>
  <c r="D1472" i="6" s="1"/>
  <c r="E1473" i="6"/>
  <c r="D1473" i="6" s="1"/>
  <c r="E1474" i="6"/>
  <c r="D1474" i="6" s="1"/>
  <c r="E1475" i="6"/>
  <c r="D1475" i="6" s="1"/>
  <c r="E1476" i="6"/>
  <c r="D1476" i="6" s="1"/>
  <c r="E1477" i="6"/>
  <c r="D1477" i="6" s="1"/>
  <c r="E1478" i="6"/>
  <c r="D1478" i="6" s="1"/>
  <c r="E1479" i="6"/>
  <c r="D1479" i="6" s="1"/>
  <c r="E1480" i="6"/>
  <c r="D1480" i="6" s="1"/>
  <c r="E1481" i="6"/>
  <c r="D1481" i="6" s="1"/>
  <c r="E1482" i="6"/>
  <c r="D1482" i="6" s="1"/>
  <c r="E1483" i="6"/>
  <c r="D1483" i="6" s="1"/>
  <c r="E1484" i="6"/>
  <c r="D1484" i="6" s="1"/>
  <c r="E1485" i="6"/>
  <c r="D1485" i="6" s="1"/>
  <c r="E1486" i="6"/>
  <c r="D1486" i="6" s="1"/>
  <c r="E1487" i="6"/>
  <c r="D1487" i="6" s="1"/>
  <c r="E1488" i="6"/>
  <c r="D1488" i="6" s="1"/>
  <c r="E1489" i="6"/>
  <c r="D1489" i="6" s="1"/>
  <c r="E1490" i="6"/>
  <c r="D1490" i="6" s="1"/>
  <c r="E1491" i="6"/>
  <c r="D1491" i="6" s="1"/>
  <c r="E1492" i="6"/>
  <c r="D1492" i="6" s="1"/>
  <c r="E1493" i="6"/>
  <c r="D1493" i="6" s="1"/>
  <c r="E1494" i="6"/>
  <c r="D1494" i="6" s="1"/>
  <c r="E1495" i="6"/>
  <c r="D1495" i="6" s="1"/>
  <c r="E1496" i="6"/>
  <c r="D1496" i="6" s="1"/>
  <c r="E1497" i="6"/>
  <c r="D1497" i="6" s="1"/>
  <c r="E1498" i="6"/>
  <c r="D1498" i="6" s="1"/>
  <c r="E1499" i="6"/>
  <c r="D1499" i="6" s="1"/>
  <c r="E1500" i="6"/>
  <c r="D1500" i="6" s="1"/>
  <c r="E1501" i="6"/>
  <c r="D1501" i="6" s="1"/>
  <c r="E1502" i="6"/>
  <c r="D1502" i="6" s="1"/>
  <c r="E1503" i="6"/>
  <c r="D1503" i="6" s="1"/>
  <c r="E1504" i="6"/>
  <c r="D1504" i="6" s="1"/>
  <c r="E1505" i="6"/>
  <c r="D1505" i="6" s="1"/>
  <c r="E1506" i="6"/>
  <c r="D1506" i="6" s="1"/>
  <c r="E1507" i="6"/>
  <c r="D1507" i="6" s="1"/>
  <c r="E1508" i="6"/>
  <c r="D1508" i="6" s="1"/>
  <c r="E1509" i="6"/>
  <c r="D1509" i="6" s="1"/>
  <c r="E1510" i="6"/>
  <c r="D1510" i="6" s="1"/>
  <c r="E1511" i="6"/>
  <c r="D1511" i="6" s="1"/>
  <c r="E1512" i="6"/>
  <c r="D1512" i="6" s="1"/>
  <c r="E1513" i="6"/>
  <c r="D1513" i="6" s="1"/>
  <c r="E1514" i="6"/>
  <c r="D1514" i="6" s="1"/>
  <c r="E1515" i="6"/>
  <c r="D1515" i="6" s="1"/>
  <c r="E1516" i="6"/>
  <c r="D1516" i="6" s="1"/>
  <c r="E1517" i="6"/>
  <c r="D1517" i="6" s="1"/>
  <c r="E1518" i="6"/>
  <c r="D1518" i="6" s="1"/>
  <c r="E1519" i="6"/>
  <c r="D1519" i="6" s="1"/>
  <c r="E1520" i="6"/>
  <c r="D1520" i="6" s="1"/>
  <c r="E1521" i="6"/>
  <c r="D1521" i="6" s="1"/>
  <c r="E1522" i="6"/>
  <c r="D1522" i="6" s="1"/>
  <c r="E1523" i="6"/>
  <c r="D1523" i="6" s="1"/>
  <c r="E1524" i="6"/>
  <c r="D1524" i="6" s="1"/>
  <c r="E1525" i="6"/>
  <c r="D1525" i="6" s="1"/>
  <c r="E1526" i="6"/>
  <c r="D1526" i="6" s="1"/>
  <c r="E1527" i="6"/>
  <c r="D1527" i="6" s="1"/>
  <c r="E1528" i="6"/>
  <c r="D1528" i="6" s="1"/>
  <c r="E1529" i="6"/>
  <c r="D1529" i="6" s="1"/>
  <c r="E1530" i="6"/>
  <c r="D1530" i="6" s="1"/>
  <c r="E1531" i="6"/>
  <c r="D1531" i="6" s="1"/>
  <c r="E1532" i="6"/>
  <c r="D1532" i="6" s="1"/>
  <c r="E1533" i="6"/>
  <c r="D1533" i="6" s="1"/>
  <c r="E1534" i="6"/>
  <c r="D1534" i="6" s="1"/>
  <c r="E1535" i="6"/>
  <c r="D1535" i="6" s="1"/>
  <c r="E1536" i="6"/>
  <c r="D1536" i="6" s="1"/>
  <c r="E1537" i="6"/>
  <c r="D1537" i="6" s="1"/>
  <c r="E1538" i="6"/>
  <c r="D1538" i="6" s="1"/>
  <c r="E1539" i="6"/>
  <c r="D1539" i="6" s="1"/>
  <c r="E1540" i="6"/>
  <c r="E1541" i="6"/>
  <c r="D1541" i="6" s="1"/>
  <c r="E1542" i="6"/>
  <c r="D1542" i="6" s="1"/>
  <c r="E1543" i="6"/>
  <c r="D1543" i="6" s="1"/>
  <c r="E1544" i="6"/>
  <c r="D1544" i="6" s="1"/>
  <c r="E1545" i="6"/>
  <c r="D1545" i="6" s="1"/>
  <c r="E1546" i="6"/>
  <c r="D1546" i="6" s="1"/>
  <c r="E1547" i="6"/>
  <c r="D1547" i="6" s="1"/>
  <c r="E1548" i="6"/>
  <c r="D1548" i="6" s="1"/>
  <c r="E1549" i="6"/>
  <c r="D1549" i="6" s="1"/>
  <c r="E1550" i="6"/>
  <c r="D1550" i="6" s="1"/>
  <c r="E1551" i="6"/>
  <c r="D1551" i="6" s="1"/>
  <c r="E1552" i="6"/>
  <c r="D1552" i="6" s="1"/>
  <c r="E1553" i="6"/>
  <c r="D1553" i="6" s="1"/>
  <c r="E1554" i="6"/>
  <c r="D1554" i="6" s="1"/>
  <c r="E1555" i="6"/>
  <c r="D1555" i="6" s="1"/>
  <c r="E1556" i="6"/>
  <c r="D1556" i="6" s="1"/>
  <c r="E1557" i="6"/>
  <c r="D1557" i="6" s="1"/>
  <c r="E1558" i="6"/>
  <c r="D1558" i="6" s="1"/>
  <c r="E1559" i="6"/>
  <c r="D1559" i="6" s="1"/>
  <c r="E1560" i="6"/>
  <c r="D1560" i="6" s="1"/>
  <c r="E1561" i="6"/>
  <c r="D1561" i="6" s="1"/>
  <c r="E1562" i="6"/>
  <c r="D1562" i="6" s="1"/>
  <c r="E1563" i="6"/>
  <c r="D1563" i="6" s="1"/>
  <c r="E1564" i="6"/>
  <c r="D1564" i="6" s="1"/>
  <c r="E1565" i="6"/>
  <c r="D1565" i="6" s="1"/>
  <c r="E1566" i="6"/>
  <c r="D1566" i="6" s="1"/>
  <c r="E1567" i="6"/>
  <c r="D1567" i="6" s="1"/>
  <c r="E1568" i="6"/>
  <c r="D1568" i="6" s="1"/>
  <c r="E1569" i="6"/>
  <c r="D1569" i="6" s="1"/>
  <c r="E1570" i="6"/>
  <c r="D1570" i="6" s="1"/>
  <c r="E1571" i="6"/>
  <c r="D1571" i="6" s="1"/>
  <c r="E1572" i="6"/>
  <c r="D1572" i="6" s="1"/>
  <c r="E1573" i="6"/>
  <c r="D1573" i="6" s="1"/>
  <c r="E1574" i="6"/>
  <c r="D1574" i="6" s="1"/>
  <c r="E1575" i="6"/>
  <c r="D1575" i="6" s="1"/>
  <c r="E1576" i="6"/>
  <c r="D1576" i="6" s="1"/>
  <c r="E1577" i="6"/>
  <c r="D1577" i="6" s="1"/>
  <c r="E1578" i="6"/>
  <c r="D1578" i="6" s="1"/>
  <c r="E1579" i="6"/>
  <c r="D1579" i="6" s="1"/>
  <c r="E1580" i="6"/>
  <c r="D1580" i="6" s="1"/>
  <c r="E1581" i="6"/>
  <c r="D1581" i="6" s="1"/>
  <c r="E1582" i="6"/>
  <c r="D1582" i="6" s="1"/>
  <c r="E1583" i="6"/>
  <c r="D1583" i="6" s="1"/>
  <c r="E1584" i="6"/>
  <c r="D1584" i="6" s="1"/>
  <c r="E1585" i="6"/>
  <c r="D1585" i="6" s="1"/>
  <c r="E1586" i="6"/>
  <c r="D1586" i="6" s="1"/>
  <c r="E1587" i="6"/>
  <c r="D1587" i="6" s="1"/>
  <c r="E1588" i="6"/>
  <c r="D1588" i="6" s="1"/>
  <c r="E1589" i="6"/>
  <c r="D1589" i="6" s="1"/>
  <c r="E1590" i="6"/>
  <c r="D1590" i="6" s="1"/>
  <c r="E1591" i="6"/>
  <c r="D1591" i="6" s="1"/>
  <c r="E1592" i="6"/>
  <c r="D1592" i="6" s="1"/>
  <c r="E1593" i="6"/>
  <c r="D1593" i="6" s="1"/>
  <c r="E1594" i="6"/>
  <c r="D1594" i="6" s="1"/>
  <c r="E1595" i="6"/>
  <c r="D1595" i="6" s="1"/>
  <c r="E1596" i="6"/>
  <c r="D1596" i="6" s="1"/>
  <c r="E1597" i="6"/>
  <c r="D1597" i="6" s="1"/>
  <c r="E1598" i="6"/>
  <c r="D1598" i="6" s="1"/>
  <c r="E1599" i="6"/>
  <c r="D1599" i="6" s="1"/>
  <c r="E1600" i="6"/>
  <c r="D1600" i="6" s="1"/>
  <c r="E1601" i="6"/>
  <c r="D1601" i="6" s="1"/>
  <c r="E1602" i="6"/>
  <c r="D1602" i="6" s="1"/>
  <c r="E1603" i="6"/>
  <c r="D1603" i="6" s="1"/>
  <c r="E1604" i="6"/>
  <c r="D1604" i="6" s="1"/>
  <c r="E1605" i="6"/>
  <c r="D1605" i="6" s="1"/>
  <c r="E1606" i="6"/>
  <c r="D1606" i="6" s="1"/>
  <c r="E1607" i="6"/>
  <c r="D1607" i="6" s="1"/>
  <c r="E1608" i="6"/>
  <c r="D1608" i="6" s="1"/>
  <c r="E1609" i="6"/>
  <c r="D1609" i="6" s="1"/>
  <c r="E1610" i="6"/>
  <c r="D1610" i="6" s="1"/>
  <c r="E1611" i="6"/>
  <c r="D1611" i="6" s="1"/>
  <c r="E1612" i="6"/>
  <c r="D1612" i="6" s="1"/>
  <c r="E1613" i="6"/>
  <c r="D1613" i="6" s="1"/>
  <c r="E1614" i="6"/>
  <c r="D1614" i="6" s="1"/>
  <c r="E1615" i="6"/>
  <c r="D1615" i="6" s="1"/>
  <c r="E1616" i="6"/>
  <c r="D1616" i="6" s="1"/>
  <c r="E1617" i="6"/>
  <c r="D1617" i="6" s="1"/>
  <c r="E1618" i="6"/>
  <c r="D1618" i="6" s="1"/>
  <c r="E1619" i="6"/>
  <c r="D1619" i="6" s="1"/>
  <c r="E1620" i="6"/>
  <c r="D1620" i="6" s="1"/>
  <c r="E1621" i="6"/>
  <c r="D1621" i="6" s="1"/>
  <c r="E1622" i="6"/>
  <c r="D1622" i="6" s="1"/>
  <c r="E1623" i="6"/>
  <c r="D1623" i="6" s="1"/>
  <c r="E1624" i="6"/>
  <c r="D1624" i="6" s="1"/>
  <c r="E1625" i="6"/>
  <c r="D1625" i="6" s="1"/>
  <c r="E1626" i="6"/>
  <c r="D1626" i="6" s="1"/>
  <c r="E1627" i="6"/>
  <c r="D1627" i="6" s="1"/>
  <c r="E1628" i="6"/>
  <c r="D1628" i="6" s="1"/>
  <c r="E1629" i="6"/>
  <c r="D1629" i="6" s="1"/>
  <c r="E1630" i="6"/>
  <c r="D1630" i="6" s="1"/>
  <c r="E1631" i="6"/>
  <c r="D1631" i="6" s="1"/>
  <c r="E1632" i="6"/>
  <c r="D1632" i="6" s="1"/>
  <c r="E1633" i="6"/>
  <c r="D1633" i="6" s="1"/>
  <c r="E1634" i="6"/>
  <c r="D1634" i="6" s="1"/>
  <c r="E1635" i="6"/>
  <c r="D1635" i="6" s="1"/>
  <c r="E1636" i="6"/>
  <c r="D1636" i="6" s="1"/>
  <c r="E1637" i="6"/>
  <c r="D1637" i="6" s="1"/>
  <c r="E1638" i="6"/>
  <c r="D1638" i="6" s="1"/>
  <c r="E1639" i="6"/>
  <c r="D1639" i="6" s="1"/>
  <c r="E1640" i="6"/>
  <c r="D1640" i="6" s="1"/>
  <c r="E1641" i="6"/>
  <c r="D1641" i="6" s="1"/>
  <c r="E1642" i="6"/>
  <c r="D1642" i="6" s="1"/>
  <c r="E1643" i="6"/>
  <c r="D1643" i="6" s="1"/>
  <c r="E1644" i="6"/>
  <c r="D1644" i="6" s="1"/>
  <c r="E1645" i="6"/>
  <c r="D1645" i="6" s="1"/>
  <c r="E1646" i="6"/>
  <c r="D1646" i="6" s="1"/>
  <c r="E1647" i="6"/>
  <c r="D1647" i="6" s="1"/>
  <c r="E1648" i="6"/>
  <c r="D1648" i="6" s="1"/>
  <c r="E1649" i="6"/>
  <c r="D1649" i="6" s="1"/>
  <c r="E1650" i="6"/>
  <c r="D1650" i="6" s="1"/>
  <c r="E1651" i="6"/>
  <c r="D1651" i="6" s="1"/>
  <c r="E1652" i="6"/>
  <c r="D1652" i="6" s="1"/>
  <c r="E1653" i="6"/>
  <c r="D1653" i="6" s="1"/>
  <c r="E1654" i="6"/>
  <c r="D1654" i="6" s="1"/>
  <c r="E1655" i="6"/>
  <c r="D1655" i="6" s="1"/>
  <c r="E1656" i="6"/>
  <c r="D1656" i="6" s="1"/>
  <c r="E1657" i="6"/>
  <c r="D1657" i="6" s="1"/>
  <c r="E1658" i="6"/>
  <c r="D1658" i="6" s="1"/>
  <c r="E1659" i="6"/>
  <c r="D1659" i="6" s="1"/>
  <c r="E1660" i="6"/>
  <c r="D1660" i="6" s="1"/>
  <c r="E1661" i="6"/>
  <c r="D1661" i="6" s="1"/>
  <c r="E1662" i="6"/>
  <c r="D1662" i="6" s="1"/>
  <c r="E1663" i="6"/>
  <c r="D1663" i="6" s="1"/>
  <c r="E1664" i="6"/>
  <c r="D1664" i="6" s="1"/>
  <c r="E1665" i="6"/>
  <c r="D1665" i="6" s="1"/>
  <c r="E1666" i="6"/>
  <c r="D1666" i="6" s="1"/>
  <c r="E1667" i="6"/>
  <c r="D1667" i="6" s="1"/>
  <c r="E1668" i="6"/>
  <c r="E1669" i="6"/>
  <c r="D1669" i="6" s="1"/>
  <c r="E1670" i="6"/>
  <c r="D1670" i="6" s="1"/>
  <c r="E1671" i="6"/>
  <c r="D1671" i="6" s="1"/>
  <c r="E1672" i="6"/>
  <c r="D1672" i="6" s="1"/>
  <c r="E1673" i="6"/>
  <c r="D1673" i="6" s="1"/>
  <c r="E1674" i="6"/>
  <c r="D1674" i="6" s="1"/>
  <c r="E1675" i="6"/>
  <c r="D1675" i="6" s="1"/>
  <c r="E1676" i="6"/>
  <c r="D1676" i="6" s="1"/>
  <c r="E1677" i="6"/>
  <c r="D1677" i="6" s="1"/>
  <c r="E1678" i="6"/>
  <c r="D1678" i="6" s="1"/>
  <c r="E1679" i="6"/>
  <c r="D1679" i="6" s="1"/>
  <c r="E1680" i="6"/>
  <c r="D1680" i="6" s="1"/>
  <c r="E1681" i="6"/>
  <c r="D1681" i="6" s="1"/>
  <c r="E1682" i="6"/>
  <c r="D1682" i="6" s="1"/>
  <c r="E1683" i="6"/>
  <c r="D1683" i="6" s="1"/>
  <c r="E1684" i="6"/>
  <c r="D1684" i="6" s="1"/>
  <c r="E1685" i="6"/>
  <c r="D1685" i="6" s="1"/>
  <c r="E1686" i="6"/>
  <c r="D1686" i="6" s="1"/>
  <c r="E1687" i="6"/>
  <c r="D1687" i="6" s="1"/>
  <c r="E1688" i="6"/>
  <c r="D1688" i="6" s="1"/>
  <c r="E1689" i="6"/>
  <c r="D1689" i="6" s="1"/>
  <c r="E1690" i="6"/>
  <c r="D1690" i="6" s="1"/>
  <c r="E1691" i="6"/>
  <c r="D1691" i="6" s="1"/>
  <c r="E1692" i="6"/>
  <c r="D1692" i="6" s="1"/>
  <c r="E1693" i="6"/>
  <c r="D1693" i="6" s="1"/>
  <c r="E1694" i="6"/>
  <c r="D1694" i="6" s="1"/>
  <c r="E1695" i="6"/>
  <c r="D1695" i="6" s="1"/>
  <c r="E1696" i="6"/>
  <c r="D1696" i="6" s="1"/>
  <c r="E1697" i="6"/>
  <c r="D1697" i="6" s="1"/>
  <c r="E1698" i="6"/>
  <c r="D1698" i="6" s="1"/>
  <c r="E1699" i="6"/>
  <c r="D1699" i="6" s="1"/>
  <c r="E1700" i="6"/>
  <c r="D1700" i="6" s="1"/>
  <c r="E1701" i="6"/>
  <c r="D1701" i="6" s="1"/>
  <c r="E1702" i="6"/>
  <c r="D1702" i="6" s="1"/>
  <c r="E1703" i="6"/>
  <c r="D1703" i="6" s="1"/>
  <c r="E1704" i="6"/>
  <c r="D1704" i="6" s="1"/>
  <c r="E1705" i="6"/>
  <c r="D1705" i="6" s="1"/>
  <c r="E1706" i="6"/>
  <c r="D1706" i="6" s="1"/>
  <c r="E1707" i="6"/>
  <c r="D1707" i="6" s="1"/>
  <c r="E1708" i="6"/>
  <c r="D1708" i="6" s="1"/>
  <c r="E1709" i="6"/>
  <c r="D1709" i="6" s="1"/>
  <c r="E1710" i="6"/>
  <c r="D1710" i="6" s="1"/>
  <c r="E1711" i="6"/>
  <c r="D1711" i="6" s="1"/>
  <c r="E1712" i="6"/>
  <c r="D1712" i="6" s="1"/>
  <c r="E1713" i="6"/>
  <c r="D1713" i="6" s="1"/>
  <c r="E1714" i="6"/>
  <c r="D1714" i="6" s="1"/>
  <c r="E1715" i="6"/>
  <c r="D1715" i="6" s="1"/>
  <c r="E1716" i="6"/>
  <c r="D1716" i="6" s="1"/>
  <c r="E1717" i="6"/>
  <c r="D1717" i="6" s="1"/>
  <c r="E1718" i="6"/>
  <c r="D1718" i="6" s="1"/>
  <c r="E1719" i="6"/>
  <c r="D1719" i="6" s="1"/>
  <c r="E1720" i="6"/>
  <c r="D1720" i="6" s="1"/>
  <c r="E1721" i="6"/>
  <c r="D1721" i="6" s="1"/>
  <c r="E1722" i="6"/>
  <c r="D1722" i="6" s="1"/>
  <c r="E1723" i="6"/>
  <c r="D1723" i="6" s="1"/>
  <c r="E1724" i="6"/>
  <c r="D1724" i="6" s="1"/>
  <c r="E1725" i="6"/>
  <c r="D1725" i="6" s="1"/>
  <c r="E1726" i="6"/>
  <c r="D1726" i="6" s="1"/>
  <c r="E1727" i="6"/>
  <c r="D1727" i="6" s="1"/>
  <c r="E1728" i="6"/>
  <c r="D1728" i="6" s="1"/>
  <c r="E1729" i="6"/>
  <c r="D1729" i="6" s="1"/>
  <c r="E1730" i="6"/>
  <c r="D1730" i="6" s="1"/>
  <c r="E1731" i="6"/>
  <c r="D1731" i="6" s="1"/>
  <c r="E1732" i="6"/>
  <c r="D1732" i="6" s="1"/>
  <c r="E1733" i="6"/>
  <c r="D1733" i="6" s="1"/>
  <c r="E1734" i="6"/>
  <c r="D1734" i="6" s="1"/>
  <c r="E1735" i="6"/>
  <c r="D1735" i="6" s="1"/>
  <c r="E1736" i="6"/>
  <c r="D1736" i="6" s="1"/>
  <c r="E1737" i="6"/>
  <c r="D1737" i="6" s="1"/>
  <c r="E1738" i="6"/>
  <c r="D1738" i="6" s="1"/>
  <c r="E1739" i="6"/>
  <c r="D1739" i="6" s="1"/>
  <c r="E1740" i="6"/>
  <c r="D1740" i="6" s="1"/>
  <c r="E1741" i="6"/>
  <c r="D1741" i="6" s="1"/>
  <c r="E1742" i="6"/>
  <c r="D1742" i="6" s="1"/>
  <c r="E1743" i="6"/>
  <c r="D1743" i="6" s="1"/>
  <c r="E1744" i="6"/>
  <c r="D1744" i="6" s="1"/>
  <c r="E1745" i="6"/>
  <c r="D1745" i="6" s="1"/>
  <c r="E1746" i="6"/>
  <c r="D1746" i="6" s="1"/>
  <c r="E1747" i="6"/>
  <c r="D1747" i="6" s="1"/>
  <c r="E1748" i="6"/>
  <c r="D1748" i="6" s="1"/>
  <c r="E1749" i="6"/>
  <c r="D1749" i="6" s="1"/>
  <c r="E1750" i="6"/>
  <c r="D1750" i="6" s="1"/>
  <c r="E1751" i="6"/>
  <c r="D1751" i="6" s="1"/>
  <c r="E1752" i="6"/>
  <c r="D1752" i="6" s="1"/>
  <c r="E1753" i="6"/>
  <c r="D1753" i="6" s="1"/>
  <c r="E1754" i="6"/>
  <c r="D1754" i="6" s="1"/>
  <c r="E1755" i="6"/>
  <c r="D1755" i="6" s="1"/>
  <c r="E1756" i="6"/>
  <c r="D1756" i="6" s="1"/>
  <c r="E1757" i="6"/>
  <c r="D1757" i="6" s="1"/>
  <c r="E1758" i="6"/>
  <c r="D1758" i="6" s="1"/>
  <c r="E1759" i="6"/>
  <c r="D1759" i="6" s="1"/>
  <c r="E1760" i="6"/>
  <c r="D1760" i="6" s="1"/>
  <c r="E1761" i="6"/>
  <c r="D1761" i="6" s="1"/>
  <c r="E1762" i="6"/>
  <c r="D1762" i="6" s="1"/>
  <c r="E1763" i="6"/>
  <c r="D1763" i="6" s="1"/>
  <c r="E1764" i="6"/>
  <c r="D1764" i="6" s="1"/>
  <c r="E1765" i="6"/>
  <c r="D1765" i="6" s="1"/>
  <c r="E1766" i="6"/>
  <c r="D1766" i="6" s="1"/>
  <c r="E1767" i="6"/>
  <c r="D1767" i="6" s="1"/>
  <c r="E1768" i="6"/>
  <c r="D1768" i="6" s="1"/>
  <c r="E1769" i="6"/>
  <c r="D1769" i="6" s="1"/>
  <c r="E1770" i="6"/>
  <c r="D1770" i="6" s="1"/>
  <c r="E1771" i="6"/>
  <c r="D1771" i="6" s="1"/>
  <c r="E1772" i="6"/>
  <c r="D1772" i="6" s="1"/>
  <c r="E1773" i="6"/>
  <c r="D1773" i="6" s="1"/>
  <c r="E1774" i="6"/>
  <c r="D1774" i="6" s="1"/>
  <c r="E1775" i="6"/>
  <c r="D1775" i="6" s="1"/>
  <c r="E1776" i="6"/>
  <c r="D1776" i="6" s="1"/>
  <c r="E1777" i="6"/>
  <c r="D1777" i="6" s="1"/>
  <c r="E1778" i="6"/>
  <c r="D1778" i="6" s="1"/>
  <c r="E1779" i="6"/>
  <c r="D1779" i="6" s="1"/>
  <c r="E1780" i="6"/>
  <c r="D1780" i="6" s="1"/>
  <c r="E1781" i="6"/>
  <c r="D1781" i="6" s="1"/>
  <c r="E1782" i="6"/>
  <c r="D1782" i="6" s="1"/>
  <c r="E1783" i="6"/>
  <c r="D1783" i="6" s="1"/>
  <c r="E1784" i="6"/>
  <c r="D1784" i="6" s="1"/>
  <c r="E1785" i="6"/>
  <c r="D1785" i="6" s="1"/>
  <c r="E1786" i="6"/>
  <c r="D1786" i="6" s="1"/>
  <c r="E1787" i="6"/>
  <c r="D1787" i="6" s="1"/>
  <c r="E1788" i="6"/>
  <c r="D1788" i="6" s="1"/>
  <c r="E1789" i="6"/>
  <c r="D1789" i="6" s="1"/>
  <c r="E1790" i="6"/>
  <c r="D1790" i="6" s="1"/>
  <c r="E1791" i="6"/>
  <c r="D1791" i="6" s="1"/>
  <c r="E1792" i="6"/>
  <c r="D1792" i="6" s="1"/>
  <c r="E1793" i="6"/>
  <c r="D1793" i="6" s="1"/>
  <c r="E1794" i="6"/>
  <c r="D1794" i="6" s="1"/>
  <c r="E1795" i="6"/>
  <c r="D1795" i="6" s="1"/>
  <c r="E1796" i="6"/>
  <c r="E1797" i="6"/>
  <c r="D1797" i="6" s="1"/>
  <c r="E1798" i="6"/>
  <c r="D1798" i="6" s="1"/>
  <c r="E1799" i="6"/>
  <c r="D1799" i="6" s="1"/>
  <c r="E1800" i="6"/>
  <c r="D1800" i="6" s="1"/>
  <c r="E1801" i="6"/>
  <c r="D1801" i="6" s="1"/>
  <c r="E1802" i="6"/>
  <c r="D1802" i="6" s="1"/>
  <c r="E1803" i="6"/>
  <c r="D1803" i="6" s="1"/>
  <c r="E1804" i="6"/>
  <c r="D1804" i="6" s="1"/>
  <c r="E1805" i="6"/>
  <c r="D1805" i="6" s="1"/>
  <c r="E1806" i="6"/>
  <c r="D1806" i="6" s="1"/>
  <c r="E1807" i="6"/>
  <c r="D1807" i="6" s="1"/>
  <c r="E1808" i="6"/>
  <c r="D1808" i="6" s="1"/>
  <c r="E1809" i="6"/>
  <c r="D1809" i="6" s="1"/>
  <c r="E1810" i="6"/>
  <c r="D1810" i="6" s="1"/>
  <c r="E1811" i="6"/>
  <c r="D1811" i="6" s="1"/>
  <c r="E1812" i="6"/>
  <c r="D1812" i="6" s="1"/>
  <c r="E1813" i="6"/>
  <c r="D1813" i="6" s="1"/>
  <c r="E1814" i="6"/>
  <c r="D1814" i="6" s="1"/>
  <c r="E1815" i="6"/>
  <c r="D1815" i="6" s="1"/>
  <c r="E1816" i="6"/>
  <c r="D1816" i="6" s="1"/>
  <c r="E1817" i="6"/>
  <c r="D1817" i="6" s="1"/>
  <c r="E1818" i="6"/>
  <c r="D1818" i="6" s="1"/>
  <c r="E1819" i="6"/>
  <c r="D1819" i="6" s="1"/>
  <c r="E1820" i="6"/>
  <c r="D1820" i="6" s="1"/>
  <c r="E1821" i="6"/>
  <c r="D1821" i="6" s="1"/>
  <c r="E1822" i="6"/>
  <c r="D1822" i="6" s="1"/>
  <c r="E1823" i="6"/>
  <c r="D1823" i="6" s="1"/>
  <c r="E1824" i="6"/>
  <c r="D1824" i="6" s="1"/>
  <c r="E1825" i="6"/>
  <c r="D1825" i="6" s="1"/>
  <c r="E1826" i="6"/>
  <c r="D1826" i="6" s="1"/>
  <c r="E1827" i="6"/>
  <c r="D1827" i="6" s="1"/>
  <c r="E1828" i="6"/>
  <c r="D1828" i="6" s="1"/>
  <c r="E1829" i="6"/>
  <c r="D1829" i="6" s="1"/>
  <c r="E1830" i="6"/>
  <c r="D1830" i="6" s="1"/>
  <c r="E1831" i="6"/>
  <c r="D1831" i="6" s="1"/>
  <c r="E1832" i="6"/>
  <c r="D1832" i="6" s="1"/>
  <c r="E1833" i="6"/>
  <c r="D1833" i="6" s="1"/>
  <c r="E1834" i="6"/>
  <c r="D1834" i="6" s="1"/>
  <c r="E1835" i="6"/>
  <c r="D1835" i="6" s="1"/>
  <c r="E1836" i="6"/>
  <c r="D1836" i="6" s="1"/>
  <c r="E1837" i="6"/>
  <c r="D1837" i="6" s="1"/>
  <c r="E1838" i="6"/>
  <c r="D1838" i="6" s="1"/>
  <c r="E1839" i="6"/>
  <c r="D1839" i="6" s="1"/>
  <c r="E1840" i="6"/>
  <c r="D1840" i="6" s="1"/>
  <c r="E1841" i="6"/>
  <c r="D1841" i="6" s="1"/>
  <c r="E1842" i="6"/>
  <c r="D1842" i="6" s="1"/>
  <c r="E1843" i="6"/>
  <c r="D1843" i="6" s="1"/>
  <c r="E1844" i="6"/>
  <c r="D1844" i="6" s="1"/>
  <c r="E1845" i="6"/>
  <c r="D1845" i="6" s="1"/>
  <c r="E1846" i="6"/>
  <c r="D1846" i="6" s="1"/>
  <c r="E1847" i="6"/>
  <c r="D1847" i="6" s="1"/>
  <c r="E1848" i="6"/>
  <c r="D1848" i="6" s="1"/>
  <c r="E1849" i="6"/>
  <c r="D1849" i="6" s="1"/>
  <c r="E1850" i="6"/>
  <c r="D1850" i="6" s="1"/>
  <c r="E1851" i="6"/>
  <c r="D1851" i="6" s="1"/>
  <c r="E1852" i="6"/>
  <c r="D1852" i="6" s="1"/>
  <c r="E1853" i="6"/>
  <c r="D1853" i="6" s="1"/>
  <c r="E1854" i="6"/>
  <c r="D1854" i="6" s="1"/>
  <c r="E1855" i="6"/>
  <c r="D1855" i="6" s="1"/>
  <c r="E1856" i="6"/>
  <c r="D1856" i="6" s="1"/>
  <c r="E1857" i="6"/>
  <c r="D1857" i="6" s="1"/>
  <c r="E1858" i="6"/>
  <c r="D1858" i="6" s="1"/>
  <c r="E1859" i="6"/>
  <c r="D1859" i="6" s="1"/>
  <c r="E1860" i="6"/>
  <c r="D1860" i="6" s="1"/>
  <c r="E1861" i="6"/>
  <c r="D1861" i="6" s="1"/>
  <c r="E1862" i="6"/>
  <c r="D1862" i="6" s="1"/>
  <c r="E1863" i="6"/>
  <c r="D1863" i="6" s="1"/>
  <c r="E1864" i="6"/>
  <c r="D1864" i="6" s="1"/>
  <c r="E1865" i="6"/>
  <c r="D1865" i="6" s="1"/>
  <c r="E1866" i="6"/>
  <c r="D1866" i="6" s="1"/>
  <c r="E1867" i="6"/>
  <c r="D1867" i="6" s="1"/>
  <c r="E1868" i="6"/>
  <c r="D1868" i="6" s="1"/>
  <c r="E1869" i="6"/>
  <c r="D1869" i="6" s="1"/>
  <c r="E1870" i="6"/>
  <c r="D1870" i="6" s="1"/>
  <c r="E1871" i="6"/>
  <c r="D1871" i="6" s="1"/>
  <c r="E1872" i="6"/>
  <c r="D1872" i="6" s="1"/>
  <c r="E1873" i="6"/>
  <c r="D1873" i="6" s="1"/>
  <c r="E1874" i="6"/>
  <c r="D1874" i="6" s="1"/>
  <c r="E1875" i="6"/>
  <c r="D1875" i="6" s="1"/>
  <c r="E1876" i="6"/>
  <c r="D1876" i="6" s="1"/>
  <c r="E1877" i="6"/>
  <c r="D1877" i="6" s="1"/>
  <c r="E1878" i="6"/>
  <c r="D1878" i="6" s="1"/>
  <c r="E1879" i="6"/>
  <c r="D1879" i="6" s="1"/>
  <c r="E1880" i="6"/>
  <c r="D1880" i="6" s="1"/>
  <c r="E1881" i="6"/>
  <c r="D1881" i="6" s="1"/>
  <c r="E1882" i="6"/>
  <c r="D1882" i="6" s="1"/>
  <c r="E1883" i="6"/>
  <c r="D1883" i="6" s="1"/>
  <c r="E1884" i="6"/>
  <c r="D1884" i="6" s="1"/>
  <c r="E1885" i="6"/>
  <c r="D1885" i="6" s="1"/>
  <c r="E1886" i="6"/>
  <c r="D1886" i="6" s="1"/>
  <c r="E1887" i="6"/>
  <c r="D1887" i="6" s="1"/>
  <c r="E1888" i="6"/>
  <c r="D1888" i="6" s="1"/>
  <c r="E1889" i="6"/>
  <c r="D1889" i="6" s="1"/>
  <c r="E1890" i="6"/>
  <c r="D1890" i="6" s="1"/>
  <c r="E1891" i="6"/>
  <c r="D1891" i="6" s="1"/>
  <c r="E1892" i="6"/>
  <c r="D1892" i="6" s="1"/>
  <c r="E1893" i="6"/>
  <c r="D1893" i="6" s="1"/>
  <c r="E1894" i="6"/>
  <c r="D1894" i="6" s="1"/>
  <c r="E1895" i="6"/>
  <c r="D1895" i="6" s="1"/>
  <c r="E1896" i="6"/>
  <c r="D1896" i="6" s="1"/>
  <c r="E1897" i="6"/>
  <c r="D1897" i="6" s="1"/>
  <c r="E1898" i="6"/>
  <c r="D1898" i="6" s="1"/>
  <c r="E1899" i="6"/>
  <c r="D1899" i="6" s="1"/>
  <c r="E1900" i="6"/>
  <c r="D1900" i="6" s="1"/>
  <c r="E1901" i="6"/>
  <c r="D1901" i="6" s="1"/>
  <c r="E1902" i="6"/>
  <c r="D1902" i="6" s="1"/>
  <c r="E1903" i="6"/>
  <c r="D1903" i="6" s="1"/>
  <c r="E1904" i="6"/>
  <c r="D1904" i="6" s="1"/>
  <c r="E1905" i="6"/>
  <c r="D1905" i="6" s="1"/>
  <c r="E1906" i="6"/>
  <c r="D1906" i="6" s="1"/>
  <c r="E1907" i="6"/>
  <c r="D1907" i="6" s="1"/>
  <c r="E1908" i="6"/>
  <c r="D1908" i="6" s="1"/>
  <c r="E1909" i="6"/>
  <c r="D1909" i="6" s="1"/>
  <c r="E1910" i="6"/>
  <c r="D1910" i="6" s="1"/>
  <c r="E1911" i="6"/>
  <c r="D1911" i="6" s="1"/>
  <c r="E1912" i="6"/>
  <c r="D1912" i="6" s="1"/>
  <c r="E1913" i="6"/>
  <c r="D1913" i="6" s="1"/>
  <c r="E1914" i="6"/>
  <c r="D1914" i="6" s="1"/>
  <c r="E1915" i="6"/>
  <c r="D1915" i="6" s="1"/>
  <c r="E1916" i="6"/>
  <c r="D1916" i="6" s="1"/>
  <c r="E1917" i="6"/>
  <c r="D1917" i="6" s="1"/>
  <c r="E1918" i="6"/>
  <c r="D1918" i="6" s="1"/>
  <c r="E1919" i="6"/>
  <c r="D1919" i="6" s="1"/>
  <c r="E1920" i="6"/>
  <c r="D1920" i="6" s="1"/>
  <c r="E1921" i="6"/>
  <c r="D1921" i="6" s="1"/>
  <c r="E1922" i="6"/>
  <c r="D1922" i="6" s="1"/>
  <c r="E1923" i="6"/>
  <c r="D1923" i="6" s="1"/>
  <c r="E1924" i="6"/>
  <c r="D1924" i="6" s="1"/>
  <c r="E1925" i="6"/>
  <c r="D1925" i="6" s="1"/>
  <c r="E1926" i="6"/>
  <c r="D1926" i="6" s="1"/>
  <c r="E1927" i="6"/>
  <c r="D1927" i="6" s="1"/>
  <c r="E1928" i="6"/>
  <c r="D1928" i="6" s="1"/>
  <c r="E1929" i="6"/>
  <c r="D1929" i="6" s="1"/>
  <c r="E1930" i="6"/>
  <c r="D1930" i="6" s="1"/>
  <c r="E1931" i="6"/>
  <c r="D1931" i="6" s="1"/>
  <c r="E1932" i="6"/>
  <c r="D1932" i="6" s="1"/>
  <c r="E1933" i="6"/>
  <c r="D1933" i="6" s="1"/>
  <c r="E1934" i="6"/>
  <c r="D1934" i="6" s="1"/>
  <c r="E1935" i="6"/>
  <c r="D1935" i="6" s="1"/>
  <c r="E1936" i="6"/>
  <c r="D1936" i="6" s="1"/>
  <c r="E1937" i="6"/>
  <c r="D1937" i="6" s="1"/>
  <c r="E1938" i="6"/>
  <c r="D1938" i="6" s="1"/>
  <c r="E1939" i="6"/>
  <c r="D1939" i="6" s="1"/>
  <c r="E1940" i="6"/>
  <c r="D1940" i="6" s="1"/>
  <c r="E1941" i="6"/>
  <c r="D1941" i="6" s="1"/>
  <c r="E1942" i="6"/>
  <c r="D1942" i="6" s="1"/>
  <c r="E1943" i="6"/>
  <c r="D1943" i="6" s="1"/>
  <c r="E1944" i="6"/>
  <c r="D1944" i="6" s="1"/>
  <c r="E1945" i="6"/>
  <c r="D1945" i="6" s="1"/>
  <c r="E1946" i="6"/>
  <c r="D1946" i="6" s="1"/>
  <c r="E1947" i="6"/>
  <c r="D1947" i="6" s="1"/>
  <c r="E1948" i="6"/>
  <c r="D1948" i="6" s="1"/>
  <c r="E1949" i="6"/>
  <c r="D1949" i="6" s="1"/>
  <c r="E1950" i="6"/>
  <c r="D1950" i="6" s="1"/>
  <c r="E1951" i="6"/>
  <c r="D1951" i="6" s="1"/>
  <c r="E1952" i="6"/>
  <c r="D1952" i="6" s="1"/>
  <c r="E1953" i="6"/>
  <c r="D1953" i="6" s="1"/>
  <c r="E1954" i="6"/>
  <c r="D1954" i="6" s="1"/>
  <c r="E1955" i="6"/>
  <c r="D1955" i="6" s="1"/>
  <c r="E1956" i="6"/>
  <c r="D1956" i="6" s="1"/>
  <c r="E1957" i="6"/>
  <c r="D1957" i="6" s="1"/>
  <c r="E1958" i="6"/>
  <c r="D1958" i="6" s="1"/>
  <c r="E1959" i="6"/>
  <c r="D1959" i="6" s="1"/>
  <c r="E1960" i="6"/>
  <c r="D1960" i="6" s="1"/>
  <c r="E1961" i="6"/>
  <c r="D1961" i="6" s="1"/>
  <c r="E1962" i="6"/>
  <c r="D1962" i="6" s="1"/>
  <c r="E1963" i="6"/>
  <c r="D1963" i="6" s="1"/>
  <c r="E1964" i="6"/>
  <c r="D1964" i="6" s="1"/>
  <c r="E1965" i="6"/>
  <c r="D1965" i="6" s="1"/>
  <c r="E1966" i="6"/>
  <c r="D1966" i="6" s="1"/>
  <c r="E1967" i="6"/>
  <c r="D1967" i="6" s="1"/>
  <c r="E1968" i="6"/>
  <c r="D1968" i="6" s="1"/>
  <c r="E1969" i="6"/>
  <c r="D1969" i="6" s="1"/>
  <c r="E1970" i="6"/>
  <c r="D1970" i="6" s="1"/>
  <c r="E1971" i="6"/>
  <c r="D1971" i="6" s="1"/>
  <c r="E1972" i="6"/>
  <c r="D1972" i="6" s="1"/>
  <c r="E1973" i="6"/>
  <c r="D1973" i="6" s="1"/>
  <c r="E1974" i="6"/>
  <c r="D1974" i="6" s="1"/>
  <c r="E1975" i="6"/>
  <c r="D1975" i="6" s="1"/>
  <c r="E1976" i="6"/>
  <c r="D1976" i="6" s="1"/>
  <c r="E1977" i="6"/>
  <c r="D1977" i="6" s="1"/>
  <c r="E1978" i="6"/>
  <c r="D1978" i="6" s="1"/>
  <c r="E1979" i="6"/>
  <c r="D1979" i="6" s="1"/>
  <c r="E1980" i="6"/>
  <c r="D1980" i="6" s="1"/>
  <c r="E1981" i="6"/>
  <c r="D1981" i="6" s="1"/>
  <c r="E1982" i="6"/>
  <c r="D1982" i="6" s="1"/>
  <c r="E1983" i="6"/>
  <c r="D1983" i="6" s="1"/>
  <c r="E1984" i="6"/>
  <c r="D1984" i="6" s="1"/>
  <c r="E1985" i="6"/>
  <c r="D1985" i="6" s="1"/>
  <c r="E1986" i="6"/>
  <c r="D1986" i="6" s="1"/>
  <c r="E1987" i="6"/>
  <c r="D1987" i="6" s="1"/>
  <c r="E1988" i="6"/>
  <c r="D1988" i="6" s="1"/>
  <c r="E1989" i="6"/>
  <c r="D1989" i="6" s="1"/>
  <c r="E1990" i="6"/>
  <c r="D1990" i="6" s="1"/>
  <c r="E1991" i="6"/>
  <c r="D1991" i="6" s="1"/>
  <c r="E1992" i="6"/>
  <c r="D1992" i="6" s="1"/>
  <c r="E1993" i="6"/>
  <c r="D1993" i="6" s="1"/>
  <c r="E1994" i="6"/>
  <c r="D1994" i="6" s="1"/>
  <c r="E1995" i="6"/>
  <c r="D1995" i="6" s="1"/>
  <c r="E1996" i="6"/>
  <c r="D1996" i="6" s="1"/>
  <c r="E1997" i="6"/>
  <c r="D1997" i="6" s="1"/>
  <c r="E1998" i="6"/>
  <c r="D1998" i="6" s="1"/>
  <c r="E1999" i="6"/>
  <c r="D1999" i="6" s="1"/>
  <c r="E2000" i="6"/>
  <c r="D2000" i="6" s="1"/>
  <c r="E2001" i="6"/>
  <c r="D2001" i="6" s="1"/>
  <c r="E2002" i="6"/>
  <c r="D2002" i="6" s="1"/>
  <c r="E2003" i="6"/>
  <c r="D2003" i="6" s="1"/>
  <c r="E2004" i="6"/>
  <c r="D2004" i="6" s="1"/>
  <c r="E2005" i="6"/>
  <c r="D2005" i="6" s="1"/>
  <c r="E2006" i="6"/>
  <c r="D2006" i="6" s="1"/>
  <c r="E2007" i="6"/>
  <c r="D2007" i="6" s="1"/>
  <c r="E2008" i="6"/>
  <c r="D2008" i="6" s="1"/>
  <c r="E2009" i="6"/>
  <c r="D2009" i="6" s="1"/>
  <c r="E2010" i="6"/>
  <c r="D2010" i="6" s="1"/>
  <c r="E2011" i="6"/>
  <c r="D2011" i="6" s="1"/>
  <c r="E2012" i="6"/>
  <c r="D2012" i="6" s="1"/>
  <c r="E2013" i="6"/>
  <c r="D2013" i="6" s="1"/>
  <c r="E2014" i="6"/>
  <c r="D2014" i="6" s="1"/>
  <c r="E2015" i="6"/>
  <c r="D2015" i="6" s="1"/>
  <c r="E2016" i="6"/>
  <c r="D2016" i="6" s="1"/>
  <c r="E2017" i="6"/>
  <c r="D2017" i="6" s="1"/>
  <c r="E2018" i="6"/>
  <c r="D2018" i="6" s="1"/>
  <c r="E2019" i="6"/>
  <c r="D2019" i="6" s="1"/>
  <c r="E2020" i="6"/>
  <c r="D2020" i="6" s="1"/>
  <c r="E2021" i="6"/>
  <c r="D2021" i="6" s="1"/>
  <c r="E2022" i="6"/>
  <c r="D2022" i="6" s="1"/>
  <c r="E2023" i="6"/>
  <c r="D2023" i="6" s="1"/>
  <c r="E2024" i="6"/>
  <c r="D2024" i="6" s="1"/>
  <c r="E2025" i="6"/>
  <c r="D2025" i="6" s="1"/>
  <c r="E2026" i="6"/>
  <c r="D2026" i="6" s="1"/>
  <c r="E2027" i="6"/>
  <c r="D2027" i="6" s="1"/>
  <c r="E2028" i="6"/>
  <c r="D2028" i="6" s="1"/>
  <c r="E2029" i="6"/>
  <c r="D2029" i="6" s="1"/>
  <c r="E2030" i="6"/>
  <c r="D2030" i="6" s="1"/>
  <c r="E2031" i="6"/>
  <c r="D2031" i="6" s="1"/>
  <c r="E2032" i="6"/>
  <c r="D2032" i="6" s="1"/>
  <c r="E2033" i="6"/>
  <c r="D2033" i="6" s="1"/>
  <c r="E2034" i="6"/>
  <c r="D2034" i="6" s="1"/>
  <c r="E2035" i="6"/>
  <c r="D2035" i="6" s="1"/>
  <c r="E2036" i="6"/>
  <c r="D2036" i="6" s="1"/>
  <c r="E2037" i="6"/>
  <c r="D2037" i="6" s="1"/>
  <c r="E2038" i="6"/>
  <c r="D2038" i="6" s="1"/>
  <c r="E2039" i="6"/>
  <c r="D2039" i="6" s="1"/>
  <c r="E2040" i="6"/>
  <c r="D2040" i="6" s="1"/>
  <c r="E2041" i="6"/>
  <c r="D2041" i="6" s="1"/>
  <c r="E2042" i="6"/>
  <c r="D2042" i="6" s="1"/>
  <c r="E2043" i="6"/>
  <c r="D2043" i="6" s="1"/>
  <c r="E2044" i="6"/>
  <c r="D2044" i="6" s="1"/>
  <c r="E2045" i="6"/>
  <c r="D2045" i="6" s="1"/>
  <c r="E2046" i="6"/>
  <c r="D2046" i="6" s="1"/>
  <c r="E2047" i="6"/>
  <c r="D2047" i="6" s="1"/>
  <c r="E2048" i="6"/>
  <c r="D2048" i="6" s="1"/>
  <c r="E2049" i="6"/>
  <c r="D2049" i="6" s="1"/>
  <c r="E2050" i="6"/>
  <c r="D2050" i="6" s="1"/>
  <c r="E2051" i="6"/>
  <c r="D2051" i="6" s="1"/>
  <c r="E2052" i="6"/>
  <c r="D2052" i="6" s="1"/>
  <c r="E2053" i="6"/>
  <c r="D2053" i="6" s="1"/>
  <c r="E2054" i="6"/>
  <c r="D2054" i="6" s="1"/>
  <c r="E2055" i="6"/>
  <c r="D2055" i="6" s="1"/>
  <c r="E2056" i="6"/>
  <c r="D2056" i="6" s="1"/>
  <c r="E2057" i="6"/>
  <c r="D2057" i="6" s="1"/>
  <c r="E2058" i="6"/>
  <c r="D2058" i="6" s="1"/>
  <c r="E2059" i="6"/>
  <c r="D2059" i="6" s="1"/>
  <c r="E2060" i="6"/>
  <c r="D2060" i="6" s="1"/>
  <c r="E2061" i="6"/>
  <c r="D2061" i="6" s="1"/>
  <c r="E2062" i="6"/>
  <c r="D2062" i="6" s="1"/>
  <c r="E2063" i="6"/>
  <c r="D2063" i="6" s="1"/>
  <c r="E2064" i="6"/>
  <c r="D2064" i="6" s="1"/>
  <c r="E2065" i="6"/>
  <c r="D2065" i="6" s="1"/>
  <c r="E2066" i="6"/>
  <c r="D2066" i="6" s="1"/>
  <c r="E2067" i="6"/>
  <c r="D2067" i="6" s="1"/>
  <c r="E2068" i="6"/>
  <c r="D2068" i="6" s="1"/>
  <c r="E2069" i="6"/>
  <c r="D2069" i="6" s="1"/>
  <c r="E2070" i="6"/>
  <c r="D2070" i="6" s="1"/>
  <c r="E2071" i="6"/>
  <c r="D2071" i="6" s="1"/>
  <c r="E2072" i="6"/>
  <c r="D2072" i="6" s="1"/>
  <c r="E2073" i="6"/>
  <c r="D2073" i="6" s="1"/>
  <c r="E2074" i="6"/>
  <c r="D2074" i="6" s="1"/>
  <c r="E2075" i="6"/>
  <c r="D2075" i="6" s="1"/>
  <c r="E2076" i="6"/>
  <c r="D2076" i="6" s="1"/>
  <c r="E2077" i="6"/>
  <c r="D2077" i="6" s="1"/>
  <c r="E2078" i="6"/>
  <c r="D2078" i="6" s="1"/>
  <c r="E2079" i="6"/>
  <c r="D2079" i="6" s="1"/>
  <c r="E2080" i="6"/>
  <c r="D2080" i="6" s="1"/>
  <c r="E2081" i="6"/>
  <c r="D2081" i="6" s="1"/>
  <c r="E2082" i="6"/>
  <c r="D2082" i="6" s="1"/>
  <c r="E2083" i="6"/>
  <c r="D2083" i="6" s="1"/>
  <c r="E2084" i="6"/>
  <c r="D2084" i="6" s="1"/>
  <c r="E2085" i="6"/>
  <c r="D2085" i="6" s="1"/>
  <c r="E2086" i="6"/>
  <c r="D2086" i="6" s="1"/>
  <c r="E2087" i="6"/>
  <c r="D2087" i="6" s="1"/>
  <c r="E2088" i="6"/>
  <c r="D2088" i="6" s="1"/>
  <c r="E2089" i="6"/>
  <c r="D2089" i="6" s="1"/>
  <c r="E2090" i="6"/>
  <c r="D2090" i="6" s="1"/>
  <c r="E2091" i="6"/>
  <c r="D2091" i="6" s="1"/>
  <c r="E2092" i="6"/>
  <c r="D2092" i="6" s="1"/>
  <c r="E2093" i="6"/>
  <c r="D2093" i="6" s="1"/>
  <c r="E2094" i="6"/>
  <c r="D2094" i="6" s="1"/>
  <c r="E2095" i="6"/>
  <c r="D2095" i="6" s="1"/>
  <c r="E2096" i="6"/>
  <c r="D2096" i="6" s="1"/>
  <c r="E2097" i="6"/>
  <c r="D2097" i="6" s="1"/>
  <c r="E2098" i="6"/>
  <c r="D2098" i="6" s="1"/>
  <c r="E2099" i="6"/>
  <c r="D2099" i="6" s="1"/>
  <c r="E2100" i="6"/>
  <c r="D2100" i="6" s="1"/>
  <c r="E2101" i="6"/>
  <c r="D2101" i="6" s="1"/>
  <c r="E2102" i="6"/>
  <c r="D2102" i="6" s="1"/>
  <c r="E2103" i="6"/>
  <c r="D2103" i="6" s="1"/>
  <c r="E2104" i="6"/>
  <c r="D2104" i="6" s="1"/>
  <c r="E2105" i="6"/>
  <c r="D2105" i="6" s="1"/>
  <c r="E2106" i="6"/>
  <c r="D2106" i="6" s="1"/>
  <c r="E2107" i="6"/>
  <c r="D2107" i="6" s="1"/>
  <c r="E2108" i="6"/>
  <c r="D2108" i="6" s="1"/>
  <c r="E2109" i="6"/>
  <c r="D2109" i="6" s="1"/>
  <c r="E2110" i="6"/>
  <c r="D2110" i="6" s="1"/>
  <c r="E2111" i="6"/>
  <c r="D2111" i="6" s="1"/>
  <c r="E2112" i="6"/>
  <c r="D2112" i="6" s="1"/>
  <c r="E2113" i="6"/>
  <c r="D2113" i="6" s="1"/>
  <c r="E2114" i="6"/>
  <c r="D2114" i="6" s="1"/>
  <c r="E2115" i="6"/>
  <c r="D2115" i="6" s="1"/>
  <c r="E2116" i="6"/>
  <c r="D2116" i="6" s="1"/>
  <c r="E2117" i="6"/>
  <c r="D2117" i="6" s="1"/>
  <c r="E2118" i="6"/>
  <c r="D2118" i="6" s="1"/>
  <c r="E2119" i="6"/>
  <c r="D2119" i="6" s="1"/>
  <c r="E2120" i="6"/>
  <c r="D2120" i="6" s="1"/>
  <c r="E2121" i="6"/>
  <c r="D2121" i="6" s="1"/>
  <c r="E2122" i="6"/>
  <c r="D2122" i="6" s="1"/>
  <c r="E2123" i="6"/>
  <c r="D2123" i="6" s="1"/>
  <c r="E2124" i="6"/>
  <c r="D2124" i="6" s="1"/>
  <c r="E2125" i="6"/>
  <c r="D2125" i="6" s="1"/>
  <c r="E2126" i="6"/>
  <c r="D2126" i="6" s="1"/>
  <c r="E2127" i="6"/>
  <c r="D2127" i="6" s="1"/>
  <c r="E2128" i="6"/>
  <c r="D2128" i="6" s="1"/>
  <c r="E2129" i="6"/>
  <c r="D2129" i="6" s="1"/>
  <c r="E2130" i="6"/>
  <c r="D2130" i="6" s="1"/>
  <c r="E2131" i="6"/>
  <c r="D2131" i="6" s="1"/>
  <c r="E2132" i="6"/>
  <c r="D2132" i="6" s="1"/>
  <c r="E2133" i="6"/>
  <c r="D2133" i="6" s="1"/>
  <c r="E2134" i="6"/>
  <c r="D2134" i="6" s="1"/>
  <c r="E2135" i="6"/>
  <c r="D2135" i="6" s="1"/>
  <c r="E2136" i="6"/>
  <c r="D2136" i="6" s="1"/>
  <c r="E2137" i="6"/>
  <c r="D2137" i="6" s="1"/>
  <c r="E2138" i="6"/>
  <c r="D2138" i="6" s="1"/>
  <c r="E2139" i="6"/>
  <c r="D2139" i="6" s="1"/>
  <c r="E2140" i="6"/>
  <c r="D2140" i="6" s="1"/>
  <c r="E2141" i="6"/>
  <c r="D2141" i="6" s="1"/>
  <c r="E2142" i="6"/>
  <c r="D2142" i="6" s="1"/>
  <c r="E2143" i="6"/>
  <c r="D2143" i="6" s="1"/>
  <c r="E2144" i="6"/>
  <c r="D2144" i="6" s="1"/>
  <c r="E2145" i="6"/>
  <c r="D2145" i="6" s="1"/>
  <c r="E2146" i="6"/>
  <c r="D2146" i="6" s="1"/>
  <c r="E2147" i="6"/>
  <c r="D2147" i="6" s="1"/>
  <c r="E2148" i="6"/>
  <c r="D2148" i="6" s="1"/>
  <c r="E2149" i="6"/>
  <c r="D2149" i="6" s="1"/>
  <c r="E2150" i="6"/>
  <c r="D2150" i="6" s="1"/>
  <c r="E2151" i="6"/>
  <c r="D2151" i="6" s="1"/>
  <c r="E2152" i="6"/>
  <c r="D2152" i="6" s="1"/>
  <c r="E2153" i="6"/>
  <c r="D2153" i="6" s="1"/>
  <c r="E2154" i="6"/>
  <c r="D2154" i="6" s="1"/>
  <c r="E2155" i="6"/>
  <c r="D2155" i="6" s="1"/>
  <c r="E2156" i="6"/>
  <c r="D2156" i="6" s="1"/>
  <c r="E2157" i="6"/>
  <c r="D2157" i="6" s="1"/>
  <c r="E2158" i="6"/>
  <c r="D2158" i="6" s="1"/>
  <c r="E2159" i="6"/>
  <c r="D2159" i="6" s="1"/>
  <c r="E2160" i="6"/>
  <c r="D2160" i="6" s="1"/>
  <c r="E2161" i="6"/>
  <c r="D2161" i="6" s="1"/>
  <c r="E2162" i="6"/>
  <c r="D2162" i="6" s="1"/>
  <c r="E2163" i="6"/>
  <c r="D2163" i="6" s="1"/>
  <c r="E2164" i="6"/>
  <c r="D2164" i="6" s="1"/>
  <c r="E10" i="6"/>
  <c r="D10" i="6" s="1"/>
  <c r="AK622" i="3" l="1"/>
  <c r="AO622" i="3" s="1"/>
  <c r="AK2324" i="3"/>
  <c r="AO2324" i="3" s="1"/>
  <c r="AK541" i="3"/>
  <c r="AO541" i="3" s="1"/>
  <c r="AK629" i="3"/>
  <c r="AO629" i="3" s="1"/>
  <c r="AK332" i="3"/>
  <c r="AO332" i="3" s="1"/>
  <c r="AK1107" i="3"/>
  <c r="AO1107" i="3" s="1"/>
  <c r="AK1177" i="3"/>
  <c r="AO1177" i="3" s="1"/>
  <c r="AK2052" i="3"/>
  <c r="AO2052" i="3" s="1"/>
  <c r="AK438" i="3"/>
  <c r="AO438" i="3" s="1"/>
  <c r="AK384" i="3"/>
  <c r="AO384" i="3" s="1"/>
  <c r="AK2193" i="3"/>
  <c r="AO2193" i="3" s="1"/>
  <c r="AK1386" i="3"/>
  <c r="AO1386" i="3" s="1"/>
  <c r="AK1310" i="3"/>
  <c r="AO1310" i="3" s="1"/>
  <c r="AK1040" i="3"/>
  <c r="AO1040" i="3" s="1"/>
  <c r="AK1524" i="3"/>
  <c r="AO1524" i="3" s="1"/>
  <c r="AK591" i="3"/>
  <c r="AO591" i="3" s="1"/>
  <c r="AK200" i="3"/>
  <c r="AO200" i="3" s="1"/>
  <c r="AK1816" i="3"/>
  <c r="AO1816" i="3" s="1"/>
  <c r="AK1139" i="3"/>
  <c r="AO1139" i="3" s="1"/>
  <c r="AK1864" i="3"/>
  <c r="AO1864" i="3" s="1"/>
  <c r="AK1410" i="3"/>
  <c r="AO1410" i="3" s="1"/>
  <c r="AK1993" i="3"/>
  <c r="AO1993" i="3" s="1"/>
  <c r="AK391" i="3"/>
  <c r="AO391" i="3" s="1"/>
  <c r="AK813" i="3"/>
  <c r="AO813" i="3" s="1"/>
  <c r="AK1531" i="3"/>
  <c r="AO1531" i="3" s="1"/>
  <c r="AK2009" i="3"/>
  <c r="AO2009" i="3" s="1"/>
  <c r="AK1517" i="3"/>
  <c r="AO1517" i="3" s="1"/>
  <c r="AK2142" i="3"/>
  <c r="AO2142" i="3" s="1"/>
  <c r="AK1504" i="3"/>
  <c r="AO1504" i="3" s="1"/>
  <c r="AK307" i="3"/>
  <c r="AO307" i="3" s="1"/>
  <c r="AK911" i="3"/>
  <c r="AO911" i="3" s="1"/>
  <c r="AK1974" i="3"/>
  <c r="AO1974" i="3" s="1"/>
  <c r="AK1548" i="3"/>
  <c r="AO1548" i="3" s="1"/>
  <c r="AK592" i="3"/>
  <c r="AO592" i="3" s="1"/>
  <c r="AK525" i="3"/>
  <c r="AO525" i="3" s="1"/>
  <c r="AK1580" i="3"/>
  <c r="AO1580" i="3" s="1"/>
  <c r="AK806" i="3"/>
  <c r="AO806" i="3" s="1"/>
  <c r="AK37" i="3"/>
  <c r="AO37" i="3" s="1"/>
  <c r="AK2219" i="3"/>
  <c r="AO2219" i="3" s="1"/>
  <c r="AK189" i="3"/>
  <c r="AO189" i="3" s="1"/>
  <c r="AK1396" i="3"/>
  <c r="AO1396" i="3" s="1"/>
  <c r="AK178" i="3"/>
  <c r="AO178" i="3" s="1"/>
  <c r="AK462" i="3"/>
  <c r="AO462" i="3" s="1"/>
  <c r="AK2018" i="3"/>
  <c r="AO2018" i="3" s="1"/>
  <c r="AK916" i="3"/>
  <c r="AO916" i="3" s="1"/>
  <c r="AK698" i="3"/>
  <c r="AO698" i="3" s="1"/>
  <c r="AK818" i="3"/>
  <c r="AO818" i="3" s="1"/>
  <c r="AK762" i="3"/>
  <c r="AO762" i="3" s="1"/>
  <c r="AK1670" i="3"/>
  <c r="AO1670" i="3" s="1"/>
  <c r="AK2228" i="3"/>
  <c r="AO2228" i="3" s="1"/>
  <c r="AK454" i="3"/>
  <c r="AO454" i="3" s="1"/>
  <c r="AK1224" i="3"/>
  <c r="AO1224" i="3" s="1"/>
  <c r="AK1070" i="3"/>
  <c r="AO1070" i="3" s="1"/>
  <c r="AK855" i="3"/>
  <c r="AO855" i="3" s="1"/>
  <c r="AK1685" i="3"/>
  <c r="AO1685" i="3" s="1"/>
  <c r="AK717" i="3"/>
  <c r="AO717" i="3" s="1"/>
  <c r="AK1914" i="3"/>
  <c r="AO1914" i="3" s="1"/>
  <c r="AK660" i="3"/>
  <c r="AO660" i="3" s="1"/>
  <c r="AK1383" i="3"/>
  <c r="AO1383" i="3" s="1"/>
  <c r="AK743" i="3"/>
  <c r="AO743" i="3" s="1"/>
  <c r="AK1004" i="3"/>
  <c r="AO1004" i="3" s="1"/>
  <c r="AK2345" i="3"/>
  <c r="AO2345" i="3" s="1"/>
  <c r="AK1936" i="3"/>
  <c r="AO1936" i="3" s="1"/>
  <c r="AK1404" i="3"/>
  <c r="AO1404" i="3" s="1"/>
  <c r="AK1431" i="3"/>
  <c r="AO1431" i="3" s="1"/>
  <c r="AK1407" i="3"/>
  <c r="AO1407" i="3" s="1"/>
  <c r="AK1976" i="3"/>
  <c r="AO1976" i="3" s="1"/>
  <c r="AK1516" i="3"/>
  <c r="AO1516" i="3" s="1"/>
  <c r="AK145" i="3"/>
  <c r="AO145" i="3" s="1"/>
  <c r="AK1503" i="3"/>
  <c r="AO1503" i="3" s="1"/>
  <c r="AK2174" i="3"/>
  <c r="AO2174" i="3" s="1"/>
  <c r="AK1094" i="3"/>
  <c r="AO1094" i="3" s="1"/>
  <c r="AK412" i="3"/>
  <c r="AO412" i="3" s="1"/>
  <c r="AK884" i="3"/>
  <c r="AO884" i="3" s="1"/>
  <c r="AK633" i="3"/>
  <c r="AO633" i="3" s="1"/>
  <c r="AK460" i="3"/>
  <c r="AO460" i="3" s="1"/>
  <c r="AK2346" i="3"/>
  <c r="AO2346" i="3" s="1"/>
  <c r="AK283" i="3"/>
  <c r="AO283" i="3" s="1"/>
  <c r="AK1082" i="3"/>
  <c r="AO1082" i="3" s="1"/>
  <c r="AK1436" i="3"/>
  <c r="AO1436" i="3" s="1"/>
  <c r="AK726" i="3"/>
  <c r="AO726" i="3" s="1"/>
  <c r="AK1312" i="3"/>
  <c r="AO1312" i="3" s="1"/>
  <c r="AK409" i="3"/>
  <c r="AO409" i="3" s="1"/>
  <c r="AK1549" i="3"/>
  <c r="AO1549" i="3" s="1"/>
  <c r="AK897" i="3"/>
  <c r="AO897" i="3" s="1"/>
  <c r="AK51" i="3"/>
  <c r="AO51" i="3" s="1"/>
  <c r="AK77" i="3"/>
  <c r="AO77" i="3" s="1"/>
  <c r="D20" i="9"/>
  <c r="C68" i="3"/>
  <c r="C132" i="3"/>
  <c r="D21" i="9" l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J4" i="9" s="1"/>
  <c r="C77" i="3"/>
  <c r="C101" i="3"/>
  <c r="C150" i="3"/>
  <c r="V11" i="6"/>
  <c r="W11" i="6" s="1"/>
  <c r="V12" i="6"/>
  <c r="W12" i="6" s="1"/>
  <c r="V13" i="6"/>
  <c r="W13" i="6" s="1"/>
  <c r="V14" i="6"/>
  <c r="W14" i="6" s="1"/>
  <c r="V15" i="6"/>
  <c r="W15" i="6" s="1"/>
  <c r="V16" i="6"/>
  <c r="W16" i="6" s="1"/>
  <c r="V17" i="6"/>
  <c r="W17" i="6" s="1"/>
  <c r="V18" i="6"/>
  <c r="W18" i="6" s="1"/>
  <c r="V19" i="6"/>
  <c r="W19" i="6" s="1"/>
  <c r="V20" i="6"/>
  <c r="W20" i="6" s="1"/>
  <c r="V21" i="6"/>
  <c r="W21" i="6" s="1"/>
  <c r="V22" i="6"/>
  <c r="W22" i="6" s="1"/>
  <c r="V23" i="6"/>
  <c r="W23" i="6" s="1"/>
  <c r="V24" i="6"/>
  <c r="W24" i="6" s="1"/>
  <c r="V25" i="6"/>
  <c r="W25" i="6" s="1"/>
  <c r="V26" i="6"/>
  <c r="W26" i="6" s="1"/>
  <c r="V27" i="6"/>
  <c r="W27" i="6" s="1"/>
  <c r="V28" i="6"/>
  <c r="W28" i="6" s="1"/>
  <c r="V29" i="6"/>
  <c r="W29" i="6" s="1"/>
  <c r="V30" i="6"/>
  <c r="W30" i="6" s="1"/>
  <c r="V31" i="6"/>
  <c r="W31" i="6" s="1"/>
  <c r="V32" i="6"/>
  <c r="W32" i="6" s="1"/>
  <c r="V33" i="6"/>
  <c r="W33" i="6" s="1"/>
  <c r="V34" i="6"/>
  <c r="W34" i="6" s="1"/>
  <c r="V35" i="6"/>
  <c r="W35" i="6" s="1"/>
  <c r="V36" i="6"/>
  <c r="W36" i="6" s="1"/>
  <c r="V37" i="6"/>
  <c r="W37" i="6" s="1"/>
  <c r="V38" i="6"/>
  <c r="W38" i="6" s="1"/>
  <c r="V39" i="6"/>
  <c r="W39" i="6" s="1"/>
  <c r="V40" i="6"/>
  <c r="W40" i="6" s="1"/>
  <c r="V41" i="6"/>
  <c r="W41" i="6" s="1"/>
  <c r="V42" i="6"/>
  <c r="W42" i="6" s="1"/>
  <c r="V43" i="6"/>
  <c r="W43" i="6" s="1"/>
  <c r="V44" i="6"/>
  <c r="W44" i="6" s="1"/>
  <c r="V45" i="6"/>
  <c r="W45" i="6" s="1"/>
  <c r="V46" i="6"/>
  <c r="W46" i="6" s="1"/>
  <c r="V47" i="6"/>
  <c r="W47" i="6" s="1"/>
  <c r="V48" i="6"/>
  <c r="W48" i="6" s="1"/>
  <c r="V49" i="6"/>
  <c r="W49" i="6" s="1"/>
  <c r="V50" i="6"/>
  <c r="W50" i="6" s="1"/>
  <c r="V51" i="6"/>
  <c r="W51" i="6" s="1"/>
  <c r="V52" i="6"/>
  <c r="W52" i="6" s="1"/>
  <c r="V53" i="6"/>
  <c r="W53" i="6" s="1"/>
  <c r="V54" i="6"/>
  <c r="W54" i="6" s="1"/>
  <c r="V55" i="6"/>
  <c r="W55" i="6" s="1"/>
  <c r="V56" i="6"/>
  <c r="W56" i="6" s="1"/>
  <c r="V57" i="6"/>
  <c r="W57" i="6" s="1"/>
  <c r="V58" i="6"/>
  <c r="W58" i="6" s="1"/>
  <c r="V59" i="6"/>
  <c r="W59" i="6" s="1"/>
  <c r="V60" i="6"/>
  <c r="W60" i="6" s="1"/>
  <c r="V61" i="6"/>
  <c r="W61" i="6" s="1"/>
  <c r="V62" i="6"/>
  <c r="W62" i="6" s="1"/>
  <c r="V63" i="6"/>
  <c r="W63" i="6" s="1"/>
  <c r="V64" i="6"/>
  <c r="W64" i="6" s="1"/>
  <c r="V65" i="6"/>
  <c r="W65" i="6" s="1"/>
  <c r="V66" i="6"/>
  <c r="W66" i="6" s="1"/>
  <c r="V67" i="6"/>
  <c r="W67" i="6" s="1"/>
  <c r="V68" i="6"/>
  <c r="W68" i="6" s="1"/>
  <c r="V69" i="6"/>
  <c r="W69" i="6" s="1"/>
  <c r="V70" i="6"/>
  <c r="W70" i="6" s="1"/>
  <c r="V71" i="6"/>
  <c r="W71" i="6" s="1"/>
  <c r="V72" i="6"/>
  <c r="W72" i="6" s="1"/>
  <c r="V73" i="6"/>
  <c r="W73" i="6" s="1"/>
  <c r="V74" i="6"/>
  <c r="W74" i="6" s="1"/>
  <c r="V75" i="6"/>
  <c r="W75" i="6" s="1"/>
  <c r="V76" i="6"/>
  <c r="W76" i="6" s="1"/>
  <c r="V77" i="6"/>
  <c r="W77" i="6" s="1"/>
  <c r="V78" i="6"/>
  <c r="W78" i="6" s="1"/>
  <c r="V79" i="6"/>
  <c r="W79" i="6" s="1"/>
  <c r="V80" i="6"/>
  <c r="W80" i="6" s="1"/>
  <c r="V81" i="6"/>
  <c r="W81" i="6" s="1"/>
  <c r="V82" i="6"/>
  <c r="W82" i="6" s="1"/>
  <c r="V83" i="6"/>
  <c r="W83" i="6" s="1"/>
  <c r="V84" i="6"/>
  <c r="W84" i="6" s="1"/>
  <c r="V85" i="6"/>
  <c r="W85" i="6" s="1"/>
  <c r="V86" i="6"/>
  <c r="W86" i="6" s="1"/>
  <c r="V87" i="6"/>
  <c r="W87" i="6" s="1"/>
  <c r="V88" i="6"/>
  <c r="W88" i="6" s="1"/>
  <c r="V89" i="6"/>
  <c r="W89" i="6" s="1"/>
  <c r="V90" i="6"/>
  <c r="W90" i="6" s="1"/>
  <c r="V91" i="6"/>
  <c r="W91" i="6" s="1"/>
  <c r="V92" i="6"/>
  <c r="W92" i="6" s="1"/>
  <c r="V93" i="6"/>
  <c r="W93" i="6" s="1"/>
  <c r="V94" i="6"/>
  <c r="W94" i="6" s="1"/>
  <c r="V95" i="6"/>
  <c r="W95" i="6" s="1"/>
  <c r="V96" i="6"/>
  <c r="W96" i="6" s="1"/>
  <c r="V97" i="6"/>
  <c r="W97" i="6" s="1"/>
  <c r="V98" i="6"/>
  <c r="W98" i="6" s="1"/>
  <c r="V99" i="6"/>
  <c r="W99" i="6" s="1"/>
  <c r="V100" i="6"/>
  <c r="W100" i="6" s="1"/>
  <c r="V101" i="6"/>
  <c r="W101" i="6" s="1"/>
  <c r="V102" i="6"/>
  <c r="W102" i="6" s="1"/>
  <c r="V103" i="6"/>
  <c r="W103" i="6" s="1"/>
  <c r="V104" i="6"/>
  <c r="W104" i="6" s="1"/>
  <c r="V105" i="6"/>
  <c r="W105" i="6" s="1"/>
  <c r="V106" i="6"/>
  <c r="W106" i="6" s="1"/>
  <c r="V107" i="6"/>
  <c r="W107" i="6" s="1"/>
  <c r="V108" i="6"/>
  <c r="W108" i="6" s="1"/>
  <c r="V109" i="6"/>
  <c r="W109" i="6" s="1"/>
  <c r="V110" i="6"/>
  <c r="W110" i="6" s="1"/>
  <c r="V111" i="6"/>
  <c r="W111" i="6" s="1"/>
  <c r="V112" i="6"/>
  <c r="W112" i="6" s="1"/>
  <c r="V113" i="6"/>
  <c r="W113" i="6" s="1"/>
  <c r="V114" i="6"/>
  <c r="W114" i="6" s="1"/>
  <c r="V115" i="6"/>
  <c r="W115" i="6" s="1"/>
  <c r="V116" i="6"/>
  <c r="W116" i="6" s="1"/>
  <c r="V117" i="6"/>
  <c r="W117" i="6" s="1"/>
  <c r="V118" i="6"/>
  <c r="W118" i="6" s="1"/>
  <c r="V119" i="6"/>
  <c r="W119" i="6" s="1"/>
  <c r="V120" i="6"/>
  <c r="W120" i="6" s="1"/>
  <c r="V121" i="6"/>
  <c r="W121" i="6" s="1"/>
  <c r="V122" i="6"/>
  <c r="W122" i="6" s="1"/>
  <c r="V123" i="6"/>
  <c r="W123" i="6" s="1"/>
  <c r="V124" i="6"/>
  <c r="W124" i="6" s="1"/>
  <c r="V125" i="6"/>
  <c r="W125" i="6" s="1"/>
  <c r="V126" i="6"/>
  <c r="W126" i="6" s="1"/>
  <c r="V127" i="6"/>
  <c r="W127" i="6" s="1"/>
  <c r="V128" i="6"/>
  <c r="W128" i="6" s="1"/>
  <c r="V129" i="6"/>
  <c r="W129" i="6" s="1"/>
  <c r="V130" i="6"/>
  <c r="W130" i="6" s="1"/>
  <c r="V131" i="6"/>
  <c r="W131" i="6" s="1"/>
  <c r="V132" i="6"/>
  <c r="W132" i="6" s="1"/>
  <c r="V133" i="6"/>
  <c r="W133" i="6" s="1"/>
  <c r="V134" i="6"/>
  <c r="W134" i="6" s="1"/>
  <c r="V135" i="6"/>
  <c r="W135" i="6" s="1"/>
  <c r="V136" i="6"/>
  <c r="W136" i="6" s="1"/>
  <c r="V137" i="6"/>
  <c r="W137" i="6" s="1"/>
  <c r="V138" i="6"/>
  <c r="W138" i="6" s="1"/>
  <c r="V139" i="6"/>
  <c r="W139" i="6" s="1"/>
  <c r="V140" i="6"/>
  <c r="W140" i="6" s="1"/>
  <c r="V141" i="6"/>
  <c r="W141" i="6" s="1"/>
  <c r="V142" i="6"/>
  <c r="W142" i="6" s="1"/>
  <c r="V143" i="6"/>
  <c r="W143" i="6" s="1"/>
  <c r="V144" i="6"/>
  <c r="W144" i="6" s="1"/>
  <c r="V145" i="6"/>
  <c r="W145" i="6" s="1"/>
  <c r="V146" i="6"/>
  <c r="W146" i="6" s="1"/>
  <c r="V147" i="6"/>
  <c r="W147" i="6" s="1"/>
  <c r="V148" i="6"/>
  <c r="W148" i="6" s="1"/>
  <c r="V149" i="6"/>
  <c r="W149" i="6" s="1"/>
  <c r="V150" i="6"/>
  <c r="W150" i="6" s="1"/>
  <c r="V151" i="6"/>
  <c r="W151" i="6" s="1"/>
  <c r="V152" i="6"/>
  <c r="W152" i="6" s="1"/>
  <c r="V153" i="6"/>
  <c r="W153" i="6" s="1"/>
  <c r="V154" i="6"/>
  <c r="W154" i="6" s="1"/>
  <c r="V155" i="6"/>
  <c r="W155" i="6" s="1"/>
  <c r="V156" i="6"/>
  <c r="W156" i="6" s="1"/>
  <c r="V157" i="6"/>
  <c r="W157" i="6" s="1"/>
  <c r="V158" i="6"/>
  <c r="W158" i="6" s="1"/>
  <c r="V159" i="6"/>
  <c r="W159" i="6" s="1"/>
  <c r="V160" i="6"/>
  <c r="W160" i="6" s="1"/>
  <c r="V161" i="6"/>
  <c r="W161" i="6" s="1"/>
  <c r="V162" i="6"/>
  <c r="W162" i="6" s="1"/>
  <c r="V163" i="6"/>
  <c r="W163" i="6" s="1"/>
  <c r="V164" i="6"/>
  <c r="W164" i="6" s="1"/>
  <c r="V165" i="6"/>
  <c r="W165" i="6" s="1"/>
  <c r="V166" i="6"/>
  <c r="W166" i="6" s="1"/>
  <c r="V167" i="6"/>
  <c r="W167" i="6" s="1"/>
  <c r="V168" i="6"/>
  <c r="W168" i="6" s="1"/>
  <c r="V169" i="6"/>
  <c r="W169" i="6" s="1"/>
  <c r="V170" i="6"/>
  <c r="W170" i="6" s="1"/>
  <c r="V171" i="6"/>
  <c r="W171" i="6" s="1"/>
  <c r="V172" i="6"/>
  <c r="W172" i="6" s="1"/>
  <c r="V173" i="6"/>
  <c r="W173" i="6" s="1"/>
  <c r="V174" i="6"/>
  <c r="W174" i="6" s="1"/>
  <c r="V175" i="6"/>
  <c r="W175" i="6" s="1"/>
  <c r="V176" i="6"/>
  <c r="W176" i="6" s="1"/>
  <c r="V177" i="6"/>
  <c r="W177" i="6" s="1"/>
  <c r="V178" i="6"/>
  <c r="W178" i="6" s="1"/>
  <c r="V179" i="6"/>
  <c r="W179" i="6" s="1"/>
  <c r="V180" i="6"/>
  <c r="W180" i="6" s="1"/>
  <c r="V181" i="6"/>
  <c r="W181" i="6" s="1"/>
  <c r="V182" i="6"/>
  <c r="W182" i="6" s="1"/>
  <c r="V183" i="6"/>
  <c r="W183" i="6" s="1"/>
  <c r="V184" i="6"/>
  <c r="W184" i="6" s="1"/>
  <c r="V185" i="6"/>
  <c r="W185" i="6" s="1"/>
  <c r="V186" i="6"/>
  <c r="W186" i="6" s="1"/>
  <c r="V187" i="6"/>
  <c r="W187" i="6" s="1"/>
  <c r="V188" i="6"/>
  <c r="W188" i="6" s="1"/>
  <c r="V189" i="6"/>
  <c r="W189" i="6" s="1"/>
  <c r="V190" i="6"/>
  <c r="W190" i="6" s="1"/>
  <c r="V191" i="6"/>
  <c r="W191" i="6" s="1"/>
  <c r="V192" i="6"/>
  <c r="W192" i="6" s="1"/>
  <c r="V193" i="6"/>
  <c r="W193" i="6" s="1"/>
  <c r="V194" i="6"/>
  <c r="W194" i="6" s="1"/>
  <c r="V195" i="6"/>
  <c r="W195" i="6" s="1"/>
  <c r="V196" i="6"/>
  <c r="W196" i="6" s="1"/>
  <c r="V197" i="6"/>
  <c r="W197" i="6" s="1"/>
  <c r="V198" i="6"/>
  <c r="W198" i="6" s="1"/>
  <c r="V199" i="6"/>
  <c r="W199" i="6" s="1"/>
  <c r="V200" i="6"/>
  <c r="W200" i="6" s="1"/>
  <c r="V201" i="6"/>
  <c r="W201" i="6" s="1"/>
  <c r="V202" i="6"/>
  <c r="W202" i="6" s="1"/>
  <c r="V203" i="6"/>
  <c r="W203" i="6" s="1"/>
  <c r="V204" i="6"/>
  <c r="W204" i="6" s="1"/>
  <c r="V205" i="6"/>
  <c r="W205" i="6" s="1"/>
  <c r="V206" i="6"/>
  <c r="W206" i="6" s="1"/>
  <c r="V207" i="6"/>
  <c r="W207" i="6" s="1"/>
  <c r="V208" i="6"/>
  <c r="W208" i="6" s="1"/>
  <c r="V209" i="6"/>
  <c r="W209" i="6" s="1"/>
  <c r="V210" i="6"/>
  <c r="W210" i="6" s="1"/>
  <c r="V211" i="6"/>
  <c r="W211" i="6" s="1"/>
  <c r="V212" i="6"/>
  <c r="W212" i="6" s="1"/>
  <c r="V213" i="6"/>
  <c r="W213" i="6" s="1"/>
  <c r="V214" i="6"/>
  <c r="W214" i="6" s="1"/>
  <c r="V215" i="6"/>
  <c r="W215" i="6" s="1"/>
  <c r="V216" i="6"/>
  <c r="W216" i="6" s="1"/>
  <c r="V217" i="6"/>
  <c r="W217" i="6" s="1"/>
  <c r="V218" i="6"/>
  <c r="W218" i="6" s="1"/>
  <c r="V219" i="6"/>
  <c r="W219" i="6" s="1"/>
  <c r="V220" i="6"/>
  <c r="W220" i="6" s="1"/>
  <c r="V221" i="6"/>
  <c r="W221" i="6" s="1"/>
  <c r="V222" i="6"/>
  <c r="W222" i="6" s="1"/>
  <c r="V223" i="6"/>
  <c r="W223" i="6" s="1"/>
  <c r="V224" i="6"/>
  <c r="W224" i="6" s="1"/>
  <c r="V225" i="6"/>
  <c r="W225" i="6" s="1"/>
  <c r="V226" i="6"/>
  <c r="W226" i="6" s="1"/>
  <c r="V227" i="6"/>
  <c r="W227" i="6" s="1"/>
  <c r="V228" i="6"/>
  <c r="W228" i="6" s="1"/>
  <c r="V229" i="6"/>
  <c r="W229" i="6" s="1"/>
  <c r="V230" i="6"/>
  <c r="W230" i="6" s="1"/>
  <c r="V231" i="6"/>
  <c r="W231" i="6" s="1"/>
  <c r="V232" i="6"/>
  <c r="W232" i="6" s="1"/>
  <c r="V233" i="6"/>
  <c r="W233" i="6" s="1"/>
  <c r="V234" i="6"/>
  <c r="W234" i="6" s="1"/>
  <c r="V235" i="6"/>
  <c r="W235" i="6" s="1"/>
  <c r="V236" i="6"/>
  <c r="W236" i="6" s="1"/>
  <c r="V237" i="6"/>
  <c r="W237" i="6" s="1"/>
  <c r="V238" i="6"/>
  <c r="W238" i="6" s="1"/>
  <c r="V239" i="6"/>
  <c r="W239" i="6" s="1"/>
  <c r="V240" i="6"/>
  <c r="W240" i="6" s="1"/>
  <c r="V241" i="6"/>
  <c r="W241" i="6" s="1"/>
  <c r="V242" i="6"/>
  <c r="W242" i="6" s="1"/>
  <c r="V243" i="6"/>
  <c r="W243" i="6" s="1"/>
  <c r="V244" i="6"/>
  <c r="W244" i="6" s="1"/>
  <c r="V245" i="6"/>
  <c r="W245" i="6" s="1"/>
  <c r="V246" i="6"/>
  <c r="W246" i="6" s="1"/>
  <c r="V247" i="6"/>
  <c r="W247" i="6" s="1"/>
  <c r="V248" i="6"/>
  <c r="W248" i="6" s="1"/>
  <c r="V249" i="6"/>
  <c r="W249" i="6" s="1"/>
  <c r="V250" i="6"/>
  <c r="W250" i="6" s="1"/>
  <c r="V251" i="6"/>
  <c r="W251" i="6" s="1"/>
  <c r="V252" i="6"/>
  <c r="W252" i="6" s="1"/>
  <c r="V253" i="6"/>
  <c r="W253" i="6" s="1"/>
  <c r="V254" i="6"/>
  <c r="W254" i="6" s="1"/>
  <c r="V255" i="6"/>
  <c r="W255" i="6" s="1"/>
  <c r="V256" i="6"/>
  <c r="W256" i="6" s="1"/>
  <c r="V257" i="6"/>
  <c r="W257" i="6" s="1"/>
  <c r="V258" i="6"/>
  <c r="W258" i="6" s="1"/>
  <c r="V259" i="6"/>
  <c r="W259" i="6" s="1"/>
  <c r="V260" i="6"/>
  <c r="W260" i="6" s="1"/>
  <c r="V261" i="6"/>
  <c r="W261" i="6" s="1"/>
  <c r="V262" i="6"/>
  <c r="W262" i="6" s="1"/>
  <c r="V263" i="6"/>
  <c r="W263" i="6" s="1"/>
  <c r="V264" i="6"/>
  <c r="W264" i="6" s="1"/>
  <c r="V265" i="6"/>
  <c r="W265" i="6" s="1"/>
  <c r="V266" i="6"/>
  <c r="W266" i="6" s="1"/>
  <c r="V267" i="6"/>
  <c r="W267" i="6" s="1"/>
  <c r="V268" i="6"/>
  <c r="W268" i="6" s="1"/>
  <c r="V269" i="6"/>
  <c r="W269" i="6" s="1"/>
  <c r="V270" i="6"/>
  <c r="W270" i="6" s="1"/>
  <c r="V271" i="6"/>
  <c r="W271" i="6" s="1"/>
  <c r="V272" i="6"/>
  <c r="W272" i="6" s="1"/>
  <c r="V273" i="6"/>
  <c r="W273" i="6" s="1"/>
  <c r="V274" i="6"/>
  <c r="W274" i="6" s="1"/>
  <c r="V275" i="6"/>
  <c r="W275" i="6" s="1"/>
  <c r="V276" i="6"/>
  <c r="W276" i="6" s="1"/>
  <c r="V277" i="6"/>
  <c r="W277" i="6" s="1"/>
  <c r="V278" i="6"/>
  <c r="W278" i="6" s="1"/>
  <c r="V279" i="6"/>
  <c r="W279" i="6" s="1"/>
  <c r="V280" i="6"/>
  <c r="W280" i="6" s="1"/>
  <c r="V281" i="6"/>
  <c r="W281" i="6" s="1"/>
  <c r="V282" i="6"/>
  <c r="W282" i="6" s="1"/>
  <c r="V283" i="6"/>
  <c r="W283" i="6" s="1"/>
  <c r="V284" i="6"/>
  <c r="W284" i="6" s="1"/>
  <c r="V285" i="6"/>
  <c r="W285" i="6" s="1"/>
  <c r="V286" i="6"/>
  <c r="W286" i="6" s="1"/>
  <c r="V287" i="6"/>
  <c r="W287" i="6" s="1"/>
  <c r="V288" i="6"/>
  <c r="W288" i="6" s="1"/>
  <c r="V289" i="6"/>
  <c r="W289" i="6" s="1"/>
  <c r="V290" i="6"/>
  <c r="W290" i="6" s="1"/>
  <c r="V291" i="6"/>
  <c r="W291" i="6" s="1"/>
  <c r="V292" i="6"/>
  <c r="W292" i="6" s="1"/>
  <c r="V293" i="6"/>
  <c r="W293" i="6" s="1"/>
  <c r="V294" i="6"/>
  <c r="W294" i="6" s="1"/>
  <c r="V295" i="6"/>
  <c r="W295" i="6" s="1"/>
  <c r="V296" i="6"/>
  <c r="W296" i="6" s="1"/>
  <c r="V297" i="6"/>
  <c r="W297" i="6" s="1"/>
  <c r="V298" i="6"/>
  <c r="W298" i="6" s="1"/>
  <c r="V299" i="6"/>
  <c r="W299" i="6" s="1"/>
  <c r="V300" i="6"/>
  <c r="W300" i="6" s="1"/>
  <c r="V301" i="6"/>
  <c r="W301" i="6" s="1"/>
  <c r="V302" i="6"/>
  <c r="W302" i="6" s="1"/>
  <c r="V303" i="6"/>
  <c r="W303" i="6" s="1"/>
  <c r="V304" i="6"/>
  <c r="W304" i="6" s="1"/>
  <c r="V305" i="6"/>
  <c r="W305" i="6" s="1"/>
  <c r="V306" i="6"/>
  <c r="W306" i="6" s="1"/>
  <c r="V307" i="6"/>
  <c r="W307" i="6" s="1"/>
  <c r="V308" i="6"/>
  <c r="W308" i="6" s="1"/>
  <c r="V309" i="6"/>
  <c r="W309" i="6" s="1"/>
  <c r="V310" i="6"/>
  <c r="W310" i="6" s="1"/>
  <c r="V311" i="6"/>
  <c r="W311" i="6" s="1"/>
  <c r="V312" i="6"/>
  <c r="W312" i="6" s="1"/>
  <c r="V313" i="6"/>
  <c r="W313" i="6" s="1"/>
  <c r="V314" i="6"/>
  <c r="W314" i="6" s="1"/>
  <c r="V315" i="6"/>
  <c r="W315" i="6" s="1"/>
  <c r="V316" i="6"/>
  <c r="W316" i="6" s="1"/>
  <c r="V317" i="6"/>
  <c r="W317" i="6" s="1"/>
  <c r="V318" i="6"/>
  <c r="W318" i="6" s="1"/>
  <c r="V319" i="6"/>
  <c r="W319" i="6" s="1"/>
  <c r="V320" i="6"/>
  <c r="W320" i="6" s="1"/>
  <c r="V321" i="6"/>
  <c r="W321" i="6" s="1"/>
  <c r="V322" i="6"/>
  <c r="W322" i="6" s="1"/>
  <c r="V323" i="6"/>
  <c r="W323" i="6" s="1"/>
  <c r="V324" i="6"/>
  <c r="W324" i="6" s="1"/>
  <c r="V325" i="6"/>
  <c r="W325" i="6" s="1"/>
  <c r="V326" i="6"/>
  <c r="W326" i="6" s="1"/>
  <c r="V327" i="6"/>
  <c r="W327" i="6" s="1"/>
  <c r="V328" i="6"/>
  <c r="W328" i="6" s="1"/>
  <c r="V329" i="6"/>
  <c r="W329" i="6" s="1"/>
  <c r="V330" i="6"/>
  <c r="W330" i="6" s="1"/>
  <c r="V331" i="6"/>
  <c r="W331" i="6" s="1"/>
  <c r="V332" i="6"/>
  <c r="W332" i="6" s="1"/>
  <c r="V333" i="6"/>
  <c r="W333" i="6" s="1"/>
  <c r="V334" i="6"/>
  <c r="W334" i="6" s="1"/>
  <c r="V335" i="6"/>
  <c r="W335" i="6" s="1"/>
  <c r="V336" i="6"/>
  <c r="W336" i="6" s="1"/>
  <c r="V337" i="6"/>
  <c r="W337" i="6" s="1"/>
  <c r="V338" i="6"/>
  <c r="W338" i="6" s="1"/>
  <c r="V339" i="6"/>
  <c r="W339" i="6" s="1"/>
  <c r="V340" i="6"/>
  <c r="W340" i="6" s="1"/>
  <c r="V341" i="6"/>
  <c r="W341" i="6" s="1"/>
  <c r="V342" i="6"/>
  <c r="W342" i="6" s="1"/>
  <c r="V343" i="6"/>
  <c r="W343" i="6" s="1"/>
  <c r="V344" i="6"/>
  <c r="W344" i="6" s="1"/>
  <c r="V345" i="6"/>
  <c r="W345" i="6" s="1"/>
  <c r="V346" i="6"/>
  <c r="W346" i="6" s="1"/>
  <c r="V347" i="6"/>
  <c r="W347" i="6" s="1"/>
  <c r="V348" i="6"/>
  <c r="W348" i="6" s="1"/>
  <c r="V349" i="6"/>
  <c r="W349" i="6" s="1"/>
  <c r="V350" i="6"/>
  <c r="W350" i="6" s="1"/>
  <c r="V351" i="6"/>
  <c r="W351" i="6" s="1"/>
  <c r="V352" i="6"/>
  <c r="W352" i="6" s="1"/>
  <c r="V353" i="6"/>
  <c r="W353" i="6" s="1"/>
  <c r="V354" i="6"/>
  <c r="W354" i="6" s="1"/>
  <c r="V355" i="6"/>
  <c r="W355" i="6" s="1"/>
  <c r="V356" i="6"/>
  <c r="W356" i="6" s="1"/>
  <c r="V357" i="6"/>
  <c r="W357" i="6" s="1"/>
  <c r="V358" i="6"/>
  <c r="W358" i="6" s="1"/>
  <c r="V359" i="6"/>
  <c r="W359" i="6" s="1"/>
  <c r="V360" i="6"/>
  <c r="W360" i="6" s="1"/>
  <c r="V361" i="6"/>
  <c r="W361" i="6" s="1"/>
  <c r="V362" i="6"/>
  <c r="W362" i="6" s="1"/>
  <c r="V363" i="6"/>
  <c r="W363" i="6" s="1"/>
  <c r="V364" i="6"/>
  <c r="W364" i="6" s="1"/>
  <c r="V365" i="6"/>
  <c r="W365" i="6" s="1"/>
  <c r="V366" i="6"/>
  <c r="W366" i="6" s="1"/>
  <c r="V367" i="6"/>
  <c r="W367" i="6" s="1"/>
  <c r="V368" i="6"/>
  <c r="W368" i="6" s="1"/>
  <c r="V369" i="6"/>
  <c r="W369" i="6" s="1"/>
  <c r="V370" i="6"/>
  <c r="W370" i="6" s="1"/>
  <c r="V371" i="6"/>
  <c r="W371" i="6" s="1"/>
  <c r="V372" i="6"/>
  <c r="W372" i="6" s="1"/>
  <c r="V373" i="6"/>
  <c r="W373" i="6" s="1"/>
  <c r="V374" i="6"/>
  <c r="W374" i="6" s="1"/>
  <c r="V375" i="6"/>
  <c r="W375" i="6" s="1"/>
  <c r="V376" i="6"/>
  <c r="W376" i="6" s="1"/>
  <c r="V377" i="6"/>
  <c r="W377" i="6" s="1"/>
  <c r="V378" i="6"/>
  <c r="W378" i="6" s="1"/>
  <c r="V379" i="6"/>
  <c r="W379" i="6" s="1"/>
  <c r="V380" i="6"/>
  <c r="W380" i="6" s="1"/>
  <c r="V381" i="6"/>
  <c r="W381" i="6" s="1"/>
  <c r="V382" i="6"/>
  <c r="W382" i="6" s="1"/>
  <c r="V383" i="6"/>
  <c r="W383" i="6" s="1"/>
  <c r="V384" i="6"/>
  <c r="W384" i="6" s="1"/>
  <c r="V385" i="6"/>
  <c r="W385" i="6" s="1"/>
  <c r="V386" i="6"/>
  <c r="W386" i="6" s="1"/>
  <c r="V387" i="6"/>
  <c r="W387" i="6" s="1"/>
  <c r="V388" i="6"/>
  <c r="W388" i="6" s="1"/>
  <c r="V389" i="6"/>
  <c r="W389" i="6" s="1"/>
  <c r="V390" i="6"/>
  <c r="W390" i="6" s="1"/>
  <c r="V391" i="6"/>
  <c r="W391" i="6" s="1"/>
  <c r="V392" i="6"/>
  <c r="W392" i="6" s="1"/>
  <c r="V393" i="6"/>
  <c r="W393" i="6" s="1"/>
  <c r="V394" i="6"/>
  <c r="W394" i="6" s="1"/>
  <c r="V395" i="6"/>
  <c r="W395" i="6" s="1"/>
  <c r="V396" i="6"/>
  <c r="W396" i="6" s="1"/>
  <c r="V397" i="6"/>
  <c r="W397" i="6" s="1"/>
  <c r="V398" i="6"/>
  <c r="W398" i="6" s="1"/>
  <c r="V399" i="6"/>
  <c r="W399" i="6" s="1"/>
  <c r="V400" i="6"/>
  <c r="W400" i="6" s="1"/>
  <c r="V401" i="6"/>
  <c r="W401" i="6" s="1"/>
  <c r="V402" i="6"/>
  <c r="W402" i="6" s="1"/>
  <c r="V403" i="6"/>
  <c r="W403" i="6" s="1"/>
  <c r="V404" i="6"/>
  <c r="W404" i="6" s="1"/>
  <c r="V405" i="6"/>
  <c r="W405" i="6" s="1"/>
  <c r="V406" i="6"/>
  <c r="W406" i="6" s="1"/>
  <c r="V407" i="6"/>
  <c r="W407" i="6" s="1"/>
  <c r="V408" i="6"/>
  <c r="W408" i="6" s="1"/>
  <c r="V409" i="6"/>
  <c r="W409" i="6" s="1"/>
  <c r="V410" i="6"/>
  <c r="W410" i="6" s="1"/>
  <c r="V411" i="6"/>
  <c r="W411" i="6" s="1"/>
  <c r="V412" i="6"/>
  <c r="W412" i="6" s="1"/>
  <c r="V413" i="6"/>
  <c r="W413" i="6" s="1"/>
  <c r="V414" i="6"/>
  <c r="W414" i="6" s="1"/>
  <c r="V415" i="6"/>
  <c r="W415" i="6" s="1"/>
  <c r="V416" i="6"/>
  <c r="W416" i="6" s="1"/>
  <c r="V417" i="6"/>
  <c r="W417" i="6" s="1"/>
  <c r="V418" i="6"/>
  <c r="W418" i="6" s="1"/>
  <c r="V419" i="6"/>
  <c r="W419" i="6" s="1"/>
  <c r="V420" i="6"/>
  <c r="W420" i="6" s="1"/>
  <c r="V421" i="6"/>
  <c r="W421" i="6" s="1"/>
  <c r="V422" i="6"/>
  <c r="W422" i="6" s="1"/>
  <c r="V423" i="6"/>
  <c r="W423" i="6" s="1"/>
  <c r="V424" i="6"/>
  <c r="W424" i="6" s="1"/>
  <c r="V425" i="6"/>
  <c r="W425" i="6" s="1"/>
  <c r="V426" i="6"/>
  <c r="W426" i="6" s="1"/>
  <c r="V427" i="6"/>
  <c r="W427" i="6" s="1"/>
  <c r="V428" i="6"/>
  <c r="W428" i="6" s="1"/>
  <c r="V429" i="6"/>
  <c r="W429" i="6" s="1"/>
  <c r="V430" i="6"/>
  <c r="W430" i="6" s="1"/>
  <c r="V431" i="6"/>
  <c r="W431" i="6" s="1"/>
  <c r="V432" i="6"/>
  <c r="W432" i="6" s="1"/>
  <c r="V433" i="6"/>
  <c r="W433" i="6" s="1"/>
  <c r="V434" i="6"/>
  <c r="W434" i="6" s="1"/>
  <c r="V435" i="6"/>
  <c r="W435" i="6" s="1"/>
  <c r="V436" i="6"/>
  <c r="W436" i="6" s="1"/>
  <c r="V437" i="6"/>
  <c r="W437" i="6" s="1"/>
  <c r="V438" i="6"/>
  <c r="W438" i="6" s="1"/>
  <c r="V439" i="6"/>
  <c r="W439" i="6" s="1"/>
  <c r="V440" i="6"/>
  <c r="W440" i="6" s="1"/>
  <c r="V441" i="6"/>
  <c r="W441" i="6" s="1"/>
  <c r="V442" i="6"/>
  <c r="W442" i="6" s="1"/>
  <c r="V443" i="6"/>
  <c r="W443" i="6" s="1"/>
  <c r="V444" i="6"/>
  <c r="W444" i="6" s="1"/>
  <c r="V445" i="6"/>
  <c r="W445" i="6" s="1"/>
  <c r="V446" i="6"/>
  <c r="W446" i="6" s="1"/>
  <c r="V447" i="6"/>
  <c r="W447" i="6" s="1"/>
  <c r="V448" i="6"/>
  <c r="W448" i="6" s="1"/>
  <c r="V449" i="6"/>
  <c r="W449" i="6" s="1"/>
  <c r="V450" i="6"/>
  <c r="W450" i="6" s="1"/>
  <c r="V451" i="6"/>
  <c r="W451" i="6" s="1"/>
  <c r="V452" i="6"/>
  <c r="W452" i="6" s="1"/>
  <c r="V453" i="6"/>
  <c r="W453" i="6" s="1"/>
  <c r="V454" i="6"/>
  <c r="W454" i="6" s="1"/>
  <c r="V455" i="6"/>
  <c r="W455" i="6" s="1"/>
  <c r="V456" i="6"/>
  <c r="W456" i="6" s="1"/>
  <c r="V457" i="6"/>
  <c r="W457" i="6" s="1"/>
  <c r="V458" i="6"/>
  <c r="W458" i="6" s="1"/>
  <c r="V459" i="6"/>
  <c r="W459" i="6" s="1"/>
  <c r="V460" i="6"/>
  <c r="W460" i="6" s="1"/>
  <c r="V461" i="6"/>
  <c r="W461" i="6" s="1"/>
  <c r="V462" i="6"/>
  <c r="W462" i="6" s="1"/>
  <c r="V463" i="6"/>
  <c r="W463" i="6" s="1"/>
  <c r="V464" i="6"/>
  <c r="W464" i="6" s="1"/>
  <c r="V465" i="6"/>
  <c r="W465" i="6" s="1"/>
  <c r="V466" i="6"/>
  <c r="W466" i="6" s="1"/>
  <c r="V467" i="6"/>
  <c r="W467" i="6" s="1"/>
  <c r="V468" i="6"/>
  <c r="W468" i="6" s="1"/>
  <c r="V469" i="6"/>
  <c r="W469" i="6" s="1"/>
  <c r="V470" i="6"/>
  <c r="W470" i="6" s="1"/>
  <c r="V471" i="6"/>
  <c r="W471" i="6" s="1"/>
  <c r="V472" i="6"/>
  <c r="W472" i="6" s="1"/>
  <c r="V473" i="6"/>
  <c r="W473" i="6" s="1"/>
  <c r="V474" i="6"/>
  <c r="W474" i="6" s="1"/>
  <c r="V475" i="6"/>
  <c r="W475" i="6" s="1"/>
  <c r="V476" i="6"/>
  <c r="W476" i="6" s="1"/>
  <c r="V477" i="6"/>
  <c r="W477" i="6" s="1"/>
  <c r="V478" i="6"/>
  <c r="W478" i="6" s="1"/>
  <c r="V479" i="6"/>
  <c r="W479" i="6" s="1"/>
  <c r="V480" i="6"/>
  <c r="W480" i="6" s="1"/>
  <c r="V481" i="6"/>
  <c r="W481" i="6" s="1"/>
  <c r="V482" i="6"/>
  <c r="W482" i="6" s="1"/>
  <c r="V483" i="6"/>
  <c r="W483" i="6" s="1"/>
  <c r="V484" i="6"/>
  <c r="W484" i="6" s="1"/>
  <c r="V485" i="6"/>
  <c r="W485" i="6" s="1"/>
  <c r="V486" i="6"/>
  <c r="W486" i="6" s="1"/>
  <c r="V487" i="6"/>
  <c r="W487" i="6" s="1"/>
  <c r="V488" i="6"/>
  <c r="W488" i="6" s="1"/>
  <c r="V489" i="6"/>
  <c r="W489" i="6" s="1"/>
  <c r="V490" i="6"/>
  <c r="W490" i="6" s="1"/>
  <c r="V491" i="6"/>
  <c r="W491" i="6" s="1"/>
  <c r="V492" i="6"/>
  <c r="W492" i="6" s="1"/>
  <c r="V493" i="6"/>
  <c r="W493" i="6" s="1"/>
  <c r="V494" i="6"/>
  <c r="W494" i="6" s="1"/>
  <c r="V495" i="6"/>
  <c r="W495" i="6" s="1"/>
  <c r="V496" i="6"/>
  <c r="W496" i="6" s="1"/>
  <c r="V497" i="6"/>
  <c r="W497" i="6" s="1"/>
  <c r="V498" i="6"/>
  <c r="W498" i="6" s="1"/>
  <c r="V499" i="6"/>
  <c r="W499" i="6" s="1"/>
  <c r="V500" i="6"/>
  <c r="W500" i="6" s="1"/>
  <c r="V501" i="6"/>
  <c r="W501" i="6" s="1"/>
  <c r="V502" i="6"/>
  <c r="W502" i="6" s="1"/>
  <c r="V503" i="6"/>
  <c r="W503" i="6" s="1"/>
  <c r="V504" i="6"/>
  <c r="W504" i="6" s="1"/>
  <c r="V505" i="6"/>
  <c r="W505" i="6" s="1"/>
  <c r="V506" i="6"/>
  <c r="W506" i="6" s="1"/>
  <c r="V507" i="6"/>
  <c r="W507" i="6" s="1"/>
  <c r="V508" i="6"/>
  <c r="W508" i="6" s="1"/>
  <c r="V509" i="6"/>
  <c r="W509" i="6" s="1"/>
  <c r="V510" i="6"/>
  <c r="W510" i="6" s="1"/>
  <c r="V511" i="6"/>
  <c r="W511" i="6" s="1"/>
  <c r="V512" i="6"/>
  <c r="W512" i="6" s="1"/>
  <c r="V513" i="6"/>
  <c r="W513" i="6" s="1"/>
  <c r="V514" i="6"/>
  <c r="W514" i="6" s="1"/>
  <c r="V515" i="6"/>
  <c r="W515" i="6" s="1"/>
  <c r="V516" i="6"/>
  <c r="W516" i="6" s="1"/>
  <c r="V517" i="6"/>
  <c r="W517" i="6" s="1"/>
  <c r="V518" i="6"/>
  <c r="W518" i="6" s="1"/>
  <c r="V519" i="6"/>
  <c r="W519" i="6" s="1"/>
  <c r="V520" i="6"/>
  <c r="W520" i="6" s="1"/>
  <c r="V521" i="6"/>
  <c r="W521" i="6" s="1"/>
  <c r="V522" i="6"/>
  <c r="W522" i="6" s="1"/>
  <c r="V523" i="6"/>
  <c r="W523" i="6" s="1"/>
  <c r="V524" i="6"/>
  <c r="W524" i="6" s="1"/>
  <c r="V525" i="6"/>
  <c r="W525" i="6" s="1"/>
  <c r="V526" i="6"/>
  <c r="W526" i="6" s="1"/>
  <c r="V527" i="6"/>
  <c r="W527" i="6" s="1"/>
  <c r="V528" i="6"/>
  <c r="W528" i="6" s="1"/>
  <c r="V529" i="6"/>
  <c r="W529" i="6" s="1"/>
  <c r="V530" i="6"/>
  <c r="W530" i="6" s="1"/>
  <c r="V531" i="6"/>
  <c r="W531" i="6" s="1"/>
  <c r="V532" i="6"/>
  <c r="W532" i="6" s="1"/>
  <c r="V533" i="6"/>
  <c r="W533" i="6" s="1"/>
  <c r="V534" i="6"/>
  <c r="W534" i="6" s="1"/>
  <c r="V535" i="6"/>
  <c r="W535" i="6" s="1"/>
  <c r="V536" i="6"/>
  <c r="W536" i="6" s="1"/>
  <c r="V537" i="6"/>
  <c r="W537" i="6" s="1"/>
  <c r="V538" i="6"/>
  <c r="W538" i="6" s="1"/>
  <c r="V539" i="6"/>
  <c r="W539" i="6" s="1"/>
  <c r="V540" i="6"/>
  <c r="W540" i="6" s="1"/>
  <c r="V541" i="6"/>
  <c r="W541" i="6" s="1"/>
  <c r="V542" i="6"/>
  <c r="W542" i="6" s="1"/>
  <c r="V543" i="6"/>
  <c r="W543" i="6" s="1"/>
  <c r="V544" i="6"/>
  <c r="W544" i="6" s="1"/>
  <c r="V545" i="6"/>
  <c r="W545" i="6" s="1"/>
  <c r="V546" i="6"/>
  <c r="W546" i="6" s="1"/>
  <c r="V547" i="6"/>
  <c r="W547" i="6" s="1"/>
  <c r="V548" i="6"/>
  <c r="W548" i="6" s="1"/>
  <c r="V549" i="6"/>
  <c r="W549" i="6" s="1"/>
  <c r="V550" i="6"/>
  <c r="W550" i="6" s="1"/>
  <c r="V551" i="6"/>
  <c r="W551" i="6" s="1"/>
  <c r="V552" i="6"/>
  <c r="W552" i="6" s="1"/>
  <c r="V553" i="6"/>
  <c r="W553" i="6" s="1"/>
  <c r="V554" i="6"/>
  <c r="W554" i="6" s="1"/>
  <c r="V555" i="6"/>
  <c r="W555" i="6" s="1"/>
  <c r="V556" i="6"/>
  <c r="W556" i="6" s="1"/>
  <c r="V557" i="6"/>
  <c r="W557" i="6" s="1"/>
  <c r="V558" i="6"/>
  <c r="W558" i="6" s="1"/>
  <c r="V559" i="6"/>
  <c r="W559" i="6" s="1"/>
  <c r="V560" i="6"/>
  <c r="W560" i="6" s="1"/>
  <c r="V561" i="6"/>
  <c r="W561" i="6" s="1"/>
  <c r="V562" i="6"/>
  <c r="W562" i="6" s="1"/>
  <c r="V563" i="6"/>
  <c r="W563" i="6" s="1"/>
  <c r="V564" i="6"/>
  <c r="W564" i="6" s="1"/>
  <c r="V565" i="6"/>
  <c r="W565" i="6" s="1"/>
  <c r="V566" i="6"/>
  <c r="W566" i="6" s="1"/>
  <c r="V567" i="6"/>
  <c r="W567" i="6" s="1"/>
  <c r="V568" i="6"/>
  <c r="W568" i="6" s="1"/>
  <c r="V569" i="6"/>
  <c r="W569" i="6" s="1"/>
  <c r="V570" i="6"/>
  <c r="W570" i="6" s="1"/>
  <c r="V571" i="6"/>
  <c r="W571" i="6" s="1"/>
  <c r="V572" i="6"/>
  <c r="W572" i="6" s="1"/>
  <c r="V573" i="6"/>
  <c r="W573" i="6" s="1"/>
  <c r="V574" i="6"/>
  <c r="W574" i="6" s="1"/>
  <c r="V575" i="6"/>
  <c r="W575" i="6" s="1"/>
  <c r="V576" i="6"/>
  <c r="W576" i="6" s="1"/>
  <c r="V577" i="6"/>
  <c r="W577" i="6" s="1"/>
  <c r="V578" i="6"/>
  <c r="W578" i="6" s="1"/>
  <c r="V579" i="6"/>
  <c r="W579" i="6" s="1"/>
  <c r="V580" i="6"/>
  <c r="W580" i="6" s="1"/>
  <c r="V581" i="6"/>
  <c r="W581" i="6" s="1"/>
  <c r="V582" i="6"/>
  <c r="W582" i="6" s="1"/>
  <c r="V583" i="6"/>
  <c r="W583" i="6" s="1"/>
  <c r="V584" i="6"/>
  <c r="W584" i="6" s="1"/>
  <c r="V585" i="6"/>
  <c r="W585" i="6" s="1"/>
  <c r="V586" i="6"/>
  <c r="W586" i="6" s="1"/>
  <c r="V587" i="6"/>
  <c r="W587" i="6" s="1"/>
  <c r="V588" i="6"/>
  <c r="W588" i="6" s="1"/>
  <c r="V589" i="6"/>
  <c r="W589" i="6" s="1"/>
  <c r="V590" i="6"/>
  <c r="W590" i="6" s="1"/>
  <c r="V591" i="6"/>
  <c r="W591" i="6" s="1"/>
  <c r="V592" i="6"/>
  <c r="W592" i="6" s="1"/>
  <c r="V593" i="6"/>
  <c r="W593" i="6" s="1"/>
  <c r="V594" i="6"/>
  <c r="W594" i="6" s="1"/>
  <c r="V595" i="6"/>
  <c r="W595" i="6" s="1"/>
  <c r="V596" i="6"/>
  <c r="W596" i="6" s="1"/>
  <c r="V597" i="6"/>
  <c r="W597" i="6" s="1"/>
  <c r="V598" i="6"/>
  <c r="W598" i="6" s="1"/>
  <c r="V599" i="6"/>
  <c r="W599" i="6" s="1"/>
  <c r="V600" i="6"/>
  <c r="W600" i="6" s="1"/>
  <c r="V601" i="6"/>
  <c r="W601" i="6" s="1"/>
  <c r="V602" i="6"/>
  <c r="W602" i="6" s="1"/>
  <c r="V603" i="6"/>
  <c r="W603" i="6" s="1"/>
  <c r="V604" i="6"/>
  <c r="W604" i="6" s="1"/>
  <c r="V605" i="6"/>
  <c r="W605" i="6" s="1"/>
  <c r="V606" i="6"/>
  <c r="W606" i="6" s="1"/>
  <c r="V607" i="6"/>
  <c r="W607" i="6" s="1"/>
  <c r="V608" i="6"/>
  <c r="W608" i="6" s="1"/>
  <c r="V609" i="6"/>
  <c r="W609" i="6" s="1"/>
  <c r="V610" i="6"/>
  <c r="W610" i="6" s="1"/>
  <c r="V611" i="6"/>
  <c r="W611" i="6" s="1"/>
  <c r="V612" i="6"/>
  <c r="W612" i="6" s="1"/>
  <c r="V613" i="6"/>
  <c r="W613" i="6" s="1"/>
  <c r="V614" i="6"/>
  <c r="W614" i="6" s="1"/>
  <c r="V615" i="6"/>
  <c r="W615" i="6" s="1"/>
  <c r="V616" i="6"/>
  <c r="W616" i="6" s="1"/>
  <c r="V617" i="6"/>
  <c r="W617" i="6" s="1"/>
  <c r="V618" i="6"/>
  <c r="W618" i="6" s="1"/>
  <c r="V619" i="6"/>
  <c r="W619" i="6" s="1"/>
  <c r="V620" i="6"/>
  <c r="W620" i="6" s="1"/>
  <c r="V621" i="6"/>
  <c r="W621" i="6" s="1"/>
  <c r="V622" i="6"/>
  <c r="W622" i="6" s="1"/>
  <c r="V623" i="6"/>
  <c r="W623" i="6" s="1"/>
  <c r="V624" i="6"/>
  <c r="W624" i="6" s="1"/>
  <c r="V625" i="6"/>
  <c r="W625" i="6" s="1"/>
  <c r="V626" i="6"/>
  <c r="W626" i="6" s="1"/>
  <c r="V627" i="6"/>
  <c r="W627" i="6" s="1"/>
  <c r="V628" i="6"/>
  <c r="W628" i="6" s="1"/>
  <c r="V629" i="6"/>
  <c r="W629" i="6" s="1"/>
  <c r="V630" i="6"/>
  <c r="W630" i="6" s="1"/>
  <c r="V631" i="6"/>
  <c r="W631" i="6" s="1"/>
  <c r="V632" i="6"/>
  <c r="W632" i="6" s="1"/>
  <c r="V633" i="6"/>
  <c r="W633" i="6" s="1"/>
  <c r="V634" i="6"/>
  <c r="W634" i="6" s="1"/>
  <c r="V635" i="6"/>
  <c r="W635" i="6" s="1"/>
  <c r="V636" i="6"/>
  <c r="W636" i="6" s="1"/>
  <c r="V637" i="6"/>
  <c r="W637" i="6" s="1"/>
  <c r="V638" i="6"/>
  <c r="W638" i="6" s="1"/>
  <c r="V639" i="6"/>
  <c r="W639" i="6" s="1"/>
  <c r="V640" i="6"/>
  <c r="W640" i="6" s="1"/>
  <c r="V641" i="6"/>
  <c r="W641" i="6" s="1"/>
  <c r="V642" i="6"/>
  <c r="W642" i="6" s="1"/>
  <c r="V643" i="6"/>
  <c r="W643" i="6" s="1"/>
  <c r="V644" i="6"/>
  <c r="W644" i="6" s="1"/>
  <c r="V645" i="6"/>
  <c r="W645" i="6" s="1"/>
  <c r="V646" i="6"/>
  <c r="W646" i="6" s="1"/>
  <c r="V647" i="6"/>
  <c r="W647" i="6" s="1"/>
  <c r="V648" i="6"/>
  <c r="W648" i="6" s="1"/>
  <c r="V649" i="6"/>
  <c r="W649" i="6" s="1"/>
  <c r="V650" i="6"/>
  <c r="W650" i="6" s="1"/>
  <c r="V651" i="6"/>
  <c r="W651" i="6" s="1"/>
  <c r="V652" i="6"/>
  <c r="W652" i="6" s="1"/>
  <c r="V653" i="6"/>
  <c r="W653" i="6" s="1"/>
  <c r="V654" i="6"/>
  <c r="W654" i="6" s="1"/>
  <c r="V655" i="6"/>
  <c r="W655" i="6" s="1"/>
  <c r="V656" i="6"/>
  <c r="W656" i="6" s="1"/>
  <c r="V657" i="6"/>
  <c r="W657" i="6" s="1"/>
  <c r="V658" i="6"/>
  <c r="W658" i="6" s="1"/>
  <c r="V659" i="6"/>
  <c r="W659" i="6" s="1"/>
  <c r="V660" i="6"/>
  <c r="W660" i="6" s="1"/>
  <c r="V661" i="6"/>
  <c r="W661" i="6" s="1"/>
  <c r="V662" i="6"/>
  <c r="W662" i="6" s="1"/>
  <c r="V663" i="6"/>
  <c r="W663" i="6" s="1"/>
  <c r="V664" i="6"/>
  <c r="W664" i="6" s="1"/>
  <c r="V665" i="6"/>
  <c r="W665" i="6" s="1"/>
  <c r="V666" i="6"/>
  <c r="W666" i="6" s="1"/>
  <c r="V667" i="6"/>
  <c r="W667" i="6" s="1"/>
  <c r="V668" i="6"/>
  <c r="W668" i="6" s="1"/>
  <c r="V669" i="6"/>
  <c r="W669" i="6" s="1"/>
  <c r="V670" i="6"/>
  <c r="W670" i="6" s="1"/>
  <c r="V671" i="6"/>
  <c r="W671" i="6" s="1"/>
  <c r="V672" i="6"/>
  <c r="W672" i="6" s="1"/>
  <c r="V673" i="6"/>
  <c r="W673" i="6" s="1"/>
  <c r="V674" i="6"/>
  <c r="W674" i="6" s="1"/>
  <c r="V675" i="6"/>
  <c r="W675" i="6" s="1"/>
  <c r="V676" i="6"/>
  <c r="W676" i="6" s="1"/>
  <c r="V677" i="6"/>
  <c r="W677" i="6" s="1"/>
  <c r="V678" i="6"/>
  <c r="W678" i="6" s="1"/>
  <c r="V679" i="6"/>
  <c r="W679" i="6" s="1"/>
  <c r="V680" i="6"/>
  <c r="W680" i="6" s="1"/>
  <c r="V681" i="6"/>
  <c r="W681" i="6" s="1"/>
  <c r="V682" i="6"/>
  <c r="W682" i="6" s="1"/>
  <c r="V683" i="6"/>
  <c r="W683" i="6" s="1"/>
  <c r="V684" i="6"/>
  <c r="W684" i="6" s="1"/>
  <c r="V685" i="6"/>
  <c r="W685" i="6" s="1"/>
  <c r="V686" i="6"/>
  <c r="W686" i="6" s="1"/>
  <c r="V687" i="6"/>
  <c r="W687" i="6" s="1"/>
  <c r="V688" i="6"/>
  <c r="W688" i="6" s="1"/>
  <c r="V689" i="6"/>
  <c r="W689" i="6" s="1"/>
  <c r="V690" i="6"/>
  <c r="W690" i="6" s="1"/>
  <c r="V691" i="6"/>
  <c r="W691" i="6" s="1"/>
  <c r="V692" i="6"/>
  <c r="W692" i="6" s="1"/>
  <c r="V693" i="6"/>
  <c r="W693" i="6" s="1"/>
  <c r="V694" i="6"/>
  <c r="W694" i="6" s="1"/>
  <c r="V695" i="6"/>
  <c r="W695" i="6" s="1"/>
  <c r="V696" i="6"/>
  <c r="W696" i="6" s="1"/>
  <c r="V697" i="6"/>
  <c r="W697" i="6" s="1"/>
  <c r="V698" i="6"/>
  <c r="W698" i="6" s="1"/>
  <c r="V699" i="6"/>
  <c r="W699" i="6" s="1"/>
  <c r="V700" i="6"/>
  <c r="W700" i="6" s="1"/>
  <c r="V701" i="6"/>
  <c r="W701" i="6" s="1"/>
  <c r="V702" i="6"/>
  <c r="W702" i="6" s="1"/>
  <c r="V703" i="6"/>
  <c r="W703" i="6" s="1"/>
  <c r="V704" i="6"/>
  <c r="W704" i="6" s="1"/>
  <c r="V705" i="6"/>
  <c r="W705" i="6" s="1"/>
  <c r="V706" i="6"/>
  <c r="W706" i="6" s="1"/>
  <c r="V707" i="6"/>
  <c r="W707" i="6" s="1"/>
  <c r="V708" i="6"/>
  <c r="W708" i="6" s="1"/>
  <c r="V709" i="6"/>
  <c r="W709" i="6" s="1"/>
  <c r="V710" i="6"/>
  <c r="W710" i="6" s="1"/>
  <c r="V711" i="6"/>
  <c r="W711" i="6" s="1"/>
  <c r="V712" i="6"/>
  <c r="W712" i="6" s="1"/>
  <c r="V713" i="6"/>
  <c r="W713" i="6" s="1"/>
  <c r="V714" i="6"/>
  <c r="W714" i="6" s="1"/>
  <c r="V715" i="6"/>
  <c r="W715" i="6" s="1"/>
  <c r="V716" i="6"/>
  <c r="W716" i="6" s="1"/>
  <c r="V717" i="6"/>
  <c r="W717" i="6" s="1"/>
  <c r="V718" i="6"/>
  <c r="W718" i="6" s="1"/>
  <c r="V719" i="6"/>
  <c r="W719" i="6" s="1"/>
  <c r="V720" i="6"/>
  <c r="W720" i="6" s="1"/>
  <c r="V721" i="6"/>
  <c r="W721" i="6" s="1"/>
  <c r="V722" i="6"/>
  <c r="W722" i="6" s="1"/>
  <c r="V723" i="6"/>
  <c r="W723" i="6" s="1"/>
  <c r="V724" i="6"/>
  <c r="W724" i="6" s="1"/>
  <c r="V725" i="6"/>
  <c r="W725" i="6" s="1"/>
  <c r="V726" i="6"/>
  <c r="W726" i="6" s="1"/>
  <c r="V727" i="6"/>
  <c r="W727" i="6" s="1"/>
  <c r="V728" i="6"/>
  <c r="W728" i="6" s="1"/>
  <c r="V729" i="6"/>
  <c r="W729" i="6" s="1"/>
  <c r="V730" i="6"/>
  <c r="W730" i="6" s="1"/>
  <c r="V731" i="6"/>
  <c r="W731" i="6" s="1"/>
  <c r="V732" i="6"/>
  <c r="W732" i="6" s="1"/>
  <c r="V733" i="6"/>
  <c r="W733" i="6" s="1"/>
  <c r="V734" i="6"/>
  <c r="W734" i="6" s="1"/>
  <c r="V735" i="6"/>
  <c r="W735" i="6" s="1"/>
  <c r="V736" i="6"/>
  <c r="W736" i="6" s="1"/>
  <c r="V737" i="6"/>
  <c r="W737" i="6" s="1"/>
  <c r="V738" i="6"/>
  <c r="W738" i="6" s="1"/>
  <c r="V739" i="6"/>
  <c r="W739" i="6" s="1"/>
  <c r="V740" i="6"/>
  <c r="W740" i="6" s="1"/>
  <c r="V741" i="6"/>
  <c r="W741" i="6" s="1"/>
  <c r="V742" i="6"/>
  <c r="W742" i="6" s="1"/>
  <c r="V743" i="6"/>
  <c r="W743" i="6" s="1"/>
  <c r="V744" i="6"/>
  <c r="W744" i="6" s="1"/>
  <c r="V745" i="6"/>
  <c r="W745" i="6" s="1"/>
  <c r="V746" i="6"/>
  <c r="W746" i="6" s="1"/>
  <c r="V747" i="6"/>
  <c r="W747" i="6" s="1"/>
  <c r="V748" i="6"/>
  <c r="W748" i="6" s="1"/>
  <c r="V749" i="6"/>
  <c r="W749" i="6" s="1"/>
  <c r="V750" i="6"/>
  <c r="W750" i="6" s="1"/>
  <c r="V751" i="6"/>
  <c r="W751" i="6" s="1"/>
  <c r="V752" i="6"/>
  <c r="W752" i="6" s="1"/>
  <c r="V753" i="6"/>
  <c r="W753" i="6" s="1"/>
  <c r="V754" i="6"/>
  <c r="W754" i="6" s="1"/>
  <c r="V755" i="6"/>
  <c r="W755" i="6" s="1"/>
  <c r="V756" i="6"/>
  <c r="W756" i="6" s="1"/>
  <c r="V757" i="6"/>
  <c r="W757" i="6" s="1"/>
  <c r="V758" i="6"/>
  <c r="W758" i="6" s="1"/>
  <c r="V759" i="6"/>
  <c r="W759" i="6" s="1"/>
  <c r="V760" i="6"/>
  <c r="W760" i="6" s="1"/>
  <c r="V761" i="6"/>
  <c r="W761" i="6" s="1"/>
  <c r="V762" i="6"/>
  <c r="W762" i="6" s="1"/>
  <c r="V763" i="6"/>
  <c r="W763" i="6" s="1"/>
  <c r="V764" i="6"/>
  <c r="W764" i="6" s="1"/>
  <c r="V765" i="6"/>
  <c r="W765" i="6" s="1"/>
  <c r="V766" i="6"/>
  <c r="W766" i="6" s="1"/>
  <c r="V767" i="6"/>
  <c r="W767" i="6" s="1"/>
  <c r="V768" i="6"/>
  <c r="W768" i="6" s="1"/>
  <c r="V769" i="6"/>
  <c r="W769" i="6" s="1"/>
  <c r="V770" i="6"/>
  <c r="W770" i="6" s="1"/>
  <c r="V771" i="6"/>
  <c r="W771" i="6" s="1"/>
  <c r="V772" i="6"/>
  <c r="W772" i="6" s="1"/>
  <c r="V773" i="6"/>
  <c r="W773" i="6" s="1"/>
  <c r="V774" i="6"/>
  <c r="W774" i="6" s="1"/>
  <c r="V775" i="6"/>
  <c r="W775" i="6" s="1"/>
  <c r="V776" i="6"/>
  <c r="W776" i="6" s="1"/>
  <c r="V777" i="6"/>
  <c r="W777" i="6" s="1"/>
  <c r="V778" i="6"/>
  <c r="W778" i="6" s="1"/>
  <c r="V779" i="6"/>
  <c r="W779" i="6" s="1"/>
  <c r="V780" i="6"/>
  <c r="W780" i="6" s="1"/>
  <c r="V781" i="6"/>
  <c r="W781" i="6" s="1"/>
  <c r="V782" i="6"/>
  <c r="W782" i="6" s="1"/>
  <c r="V783" i="6"/>
  <c r="W783" i="6" s="1"/>
  <c r="V784" i="6"/>
  <c r="W784" i="6" s="1"/>
  <c r="V785" i="6"/>
  <c r="W785" i="6" s="1"/>
  <c r="V786" i="6"/>
  <c r="W786" i="6" s="1"/>
  <c r="V787" i="6"/>
  <c r="W787" i="6" s="1"/>
  <c r="V788" i="6"/>
  <c r="W788" i="6" s="1"/>
  <c r="V789" i="6"/>
  <c r="W789" i="6" s="1"/>
  <c r="V790" i="6"/>
  <c r="W790" i="6" s="1"/>
  <c r="V791" i="6"/>
  <c r="W791" i="6" s="1"/>
  <c r="V792" i="6"/>
  <c r="W792" i="6" s="1"/>
  <c r="V793" i="6"/>
  <c r="W793" i="6" s="1"/>
  <c r="V794" i="6"/>
  <c r="W794" i="6" s="1"/>
  <c r="V795" i="6"/>
  <c r="W795" i="6" s="1"/>
  <c r="V796" i="6"/>
  <c r="W796" i="6" s="1"/>
  <c r="V797" i="6"/>
  <c r="W797" i="6" s="1"/>
  <c r="V798" i="6"/>
  <c r="W798" i="6" s="1"/>
  <c r="V799" i="6"/>
  <c r="W799" i="6" s="1"/>
  <c r="V800" i="6"/>
  <c r="W800" i="6" s="1"/>
  <c r="V801" i="6"/>
  <c r="W801" i="6" s="1"/>
  <c r="V802" i="6"/>
  <c r="W802" i="6" s="1"/>
  <c r="V803" i="6"/>
  <c r="W803" i="6" s="1"/>
  <c r="V804" i="6"/>
  <c r="W804" i="6" s="1"/>
  <c r="V805" i="6"/>
  <c r="W805" i="6" s="1"/>
  <c r="V806" i="6"/>
  <c r="W806" i="6" s="1"/>
  <c r="V807" i="6"/>
  <c r="W807" i="6" s="1"/>
  <c r="V808" i="6"/>
  <c r="W808" i="6" s="1"/>
  <c r="V809" i="6"/>
  <c r="W809" i="6" s="1"/>
  <c r="V810" i="6"/>
  <c r="W810" i="6" s="1"/>
  <c r="V811" i="6"/>
  <c r="W811" i="6" s="1"/>
  <c r="V812" i="6"/>
  <c r="W812" i="6" s="1"/>
  <c r="V813" i="6"/>
  <c r="W813" i="6" s="1"/>
  <c r="V814" i="6"/>
  <c r="W814" i="6" s="1"/>
  <c r="V815" i="6"/>
  <c r="W815" i="6" s="1"/>
  <c r="V816" i="6"/>
  <c r="W816" i="6" s="1"/>
  <c r="V817" i="6"/>
  <c r="W817" i="6" s="1"/>
  <c r="V818" i="6"/>
  <c r="W818" i="6" s="1"/>
  <c r="V819" i="6"/>
  <c r="W819" i="6" s="1"/>
  <c r="V820" i="6"/>
  <c r="W820" i="6" s="1"/>
  <c r="V821" i="6"/>
  <c r="W821" i="6" s="1"/>
  <c r="V822" i="6"/>
  <c r="W822" i="6" s="1"/>
  <c r="V823" i="6"/>
  <c r="W823" i="6" s="1"/>
  <c r="V824" i="6"/>
  <c r="W824" i="6" s="1"/>
  <c r="V825" i="6"/>
  <c r="W825" i="6" s="1"/>
  <c r="V826" i="6"/>
  <c r="W826" i="6" s="1"/>
  <c r="V827" i="6"/>
  <c r="W827" i="6" s="1"/>
  <c r="V828" i="6"/>
  <c r="W828" i="6" s="1"/>
  <c r="V829" i="6"/>
  <c r="W829" i="6" s="1"/>
  <c r="V830" i="6"/>
  <c r="W830" i="6" s="1"/>
  <c r="V831" i="6"/>
  <c r="W831" i="6" s="1"/>
  <c r="V832" i="6"/>
  <c r="W832" i="6" s="1"/>
  <c r="V833" i="6"/>
  <c r="W833" i="6" s="1"/>
  <c r="V834" i="6"/>
  <c r="W834" i="6" s="1"/>
  <c r="V835" i="6"/>
  <c r="W835" i="6" s="1"/>
  <c r="V836" i="6"/>
  <c r="W836" i="6" s="1"/>
  <c r="V837" i="6"/>
  <c r="W837" i="6" s="1"/>
  <c r="V838" i="6"/>
  <c r="W838" i="6" s="1"/>
  <c r="V839" i="6"/>
  <c r="W839" i="6" s="1"/>
  <c r="V840" i="6"/>
  <c r="W840" i="6" s="1"/>
  <c r="V841" i="6"/>
  <c r="W841" i="6" s="1"/>
  <c r="V842" i="6"/>
  <c r="W842" i="6" s="1"/>
  <c r="V843" i="6"/>
  <c r="W843" i="6" s="1"/>
  <c r="V844" i="6"/>
  <c r="W844" i="6" s="1"/>
  <c r="V845" i="6"/>
  <c r="W845" i="6" s="1"/>
  <c r="V846" i="6"/>
  <c r="W846" i="6" s="1"/>
  <c r="V847" i="6"/>
  <c r="W847" i="6" s="1"/>
  <c r="V848" i="6"/>
  <c r="W848" i="6" s="1"/>
  <c r="V849" i="6"/>
  <c r="W849" i="6" s="1"/>
  <c r="V850" i="6"/>
  <c r="W850" i="6" s="1"/>
  <c r="V851" i="6"/>
  <c r="W851" i="6" s="1"/>
  <c r="V852" i="6"/>
  <c r="W852" i="6" s="1"/>
  <c r="V853" i="6"/>
  <c r="W853" i="6" s="1"/>
  <c r="V854" i="6"/>
  <c r="W854" i="6" s="1"/>
  <c r="V855" i="6"/>
  <c r="W855" i="6" s="1"/>
  <c r="V856" i="6"/>
  <c r="W856" i="6" s="1"/>
  <c r="V857" i="6"/>
  <c r="W857" i="6" s="1"/>
  <c r="V858" i="6"/>
  <c r="W858" i="6" s="1"/>
  <c r="V859" i="6"/>
  <c r="W859" i="6" s="1"/>
  <c r="V860" i="6"/>
  <c r="W860" i="6" s="1"/>
  <c r="V861" i="6"/>
  <c r="W861" i="6" s="1"/>
  <c r="V862" i="6"/>
  <c r="W862" i="6" s="1"/>
  <c r="V863" i="6"/>
  <c r="W863" i="6" s="1"/>
  <c r="V864" i="6"/>
  <c r="W864" i="6" s="1"/>
  <c r="V865" i="6"/>
  <c r="W865" i="6" s="1"/>
  <c r="V866" i="6"/>
  <c r="W866" i="6" s="1"/>
  <c r="V867" i="6"/>
  <c r="W867" i="6" s="1"/>
  <c r="V868" i="6"/>
  <c r="W868" i="6" s="1"/>
  <c r="V869" i="6"/>
  <c r="W869" i="6" s="1"/>
  <c r="V870" i="6"/>
  <c r="W870" i="6" s="1"/>
  <c r="V871" i="6"/>
  <c r="W871" i="6" s="1"/>
  <c r="V872" i="6"/>
  <c r="W872" i="6" s="1"/>
  <c r="V873" i="6"/>
  <c r="W873" i="6" s="1"/>
  <c r="V874" i="6"/>
  <c r="W874" i="6" s="1"/>
  <c r="V875" i="6"/>
  <c r="W875" i="6" s="1"/>
  <c r="V876" i="6"/>
  <c r="W876" i="6" s="1"/>
  <c r="V877" i="6"/>
  <c r="W877" i="6" s="1"/>
  <c r="V878" i="6"/>
  <c r="W878" i="6" s="1"/>
  <c r="V879" i="6"/>
  <c r="W879" i="6" s="1"/>
  <c r="V880" i="6"/>
  <c r="W880" i="6" s="1"/>
  <c r="V881" i="6"/>
  <c r="W881" i="6" s="1"/>
  <c r="V882" i="6"/>
  <c r="W882" i="6" s="1"/>
  <c r="V883" i="6"/>
  <c r="W883" i="6" s="1"/>
  <c r="V884" i="6"/>
  <c r="W884" i="6" s="1"/>
  <c r="V885" i="6"/>
  <c r="W885" i="6" s="1"/>
  <c r="V886" i="6"/>
  <c r="W886" i="6" s="1"/>
  <c r="V887" i="6"/>
  <c r="W887" i="6" s="1"/>
  <c r="V888" i="6"/>
  <c r="W888" i="6" s="1"/>
  <c r="V889" i="6"/>
  <c r="W889" i="6" s="1"/>
  <c r="V890" i="6"/>
  <c r="W890" i="6" s="1"/>
  <c r="V891" i="6"/>
  <c r="W891" i="6" s="1"/>
  <c r="V892" i="6"/>
  <c r="W892" i="6" s="1"/>
  <c r="V893" i="6"/>
  <c r="W893" i="6" s="1"/>
  <c r="V894" i="6"/>
  <c r="W894" i="6" s="1"/>
  <c r="V895" i="6"/>
  <c r="W895" i="6" s="1"/>
  <c r="V896" i="6"/>
  <c r="W896" i="6" s="1"/>
  <c r="V897" i="6"/>
  <c r="W897" i="6" s="1"/>
  <c r="V898" i="6"/>
  <c r="W898" i="6" s="1"/>
  <c r="V899" i="6"/>
  <c r="W899" i="6" s="1"/>
  <c r="V900" i="6"/>
  <c r="W900" i="6" s="1"/>
  <c r="V901" i="6"/>
  <c r="W901" i="6" s="1"/>
  <c r="V902" i="6"/>
  <c r="W902" i="6" s="1"/>
  <c r="V903" i="6"/>
  <c r="W903" i="6" s="1"/>
  <c r="V904" i="6"/>
  <c r="W904" i="6" s="1"/>
  <c r="V905" i="6"/>
  <c r="W905" i="6" s="1"/>
  <c r="V906" i="6"/>
  <c r="W906" i="6" s="1"/>
  <c r="V907" i="6"/>
  <c r="W907" i="6" s="1"/>
  <c r="V908" i="6"/>
  <c r="W908" i="6" s="1"/>
  <c r="V909" i="6"/>
  <c r="W909" i="6" s="1"/>
  <c r="V910" i="6"/>
  <c r="W910" i="6" s="1"/>
  <c r="V911" i="6"/>
  <c r="W911" i="6" s="1"/>
  <c r="V912" i="6"/>
  <c r="W912" i="6" s="1"/>
  <c r="V913" i="6"/>
  <c r="W913" i="6" s="1"/>
  <c r="V914" i="6"/>
  <c r="W914" i="6" s="1"/>
  <c r="V915" i="6"/>
  <c r="W915" i="6" s="1"/>
  <c r="V916" i="6"/>
  <c r="W916" i="6" s="1"/>
  <c r="V917" i="6"/>
  <c r="W917" i="6" s="1"/>
  <c r="V918" i="6"/>
  <c r="W918" i="6" s="1"/>
  <c r="V919" i="6"/>
  <c r="W919" i="6" s="1"/>
  <c r="V920" i="6"/>
  <c r="W920" i="6" s="1"/>
  <c r="V921" i="6"/>
  <c r="W921" i="6" s="1"/>
  <c r="V922" i="6"/>
  <c r="W922" i="6" s="1"/>
  <c r="V923" i="6"/>
  <c r="W923" i="6" s="1"/>
  <c r="V924" i="6"/>
  <c r="W924" i="6" s="1"/>
  <c r="V925" i="6"/>
  <c r="W925" i="6" s="1"/>
  <c r="V926" i="6"/>
  <c r="W926" i="6" s="1"/>
  <c r="V927" i="6"/>
  <c r="W927" i="6" s="1"/>
  <c r="V928" i="6"/>
  <c r="W928" i="6" s="1"/>
  <c r="V929" i="6"/>
  <c r="W929" i="6" s="1"/>
  <c r="V930" i="6"/>
  <c r="W930" i="6" s="1"/>
  <c r="V931" i="6"/>
  <c r="W931" i="6" s="1"/>
  <c r="V932" i="6"/>
  <c r="W932" i="6" s="1"/>
  <c r="V933" i="6"/>
  <c r="W933" i="6" s="1"/>
  <c r="V934" i="6"/>
  <c r="W934" i="6" s="1"/>
  <c r="V935" i="6"/>
  <c r="W935" i="6" s="1"/>
  <c r="V936" i="6"/>
  <c r="W936" i="6" s="1"/>
  <c r="V937" i="6"/>
  <c r="W937" i="6" s="1"/>
  <c r="V938" i="6"/>
  <c r="W938" i="6" s="1"/>
  <c r="V939" i="6"/>
  <c r="W939" i="6" s="1"/>
  <c r="V940" i="6"/>
  <c r="W940" i="6" s="1"/>
  <c r="V941" i="6"/>
  <c r="W941" i="6" s="1"/>
  <c r="V942" i="6"/>
  <c r="W942" i="6" s="1"/>
  <c r="V943" i="6"/>
  <c r="W943" i="6" s="1"/>
  <c r="V944" i="6"/>
  <c r="W944" i="6" s="1"/>
  <c r="V945" i="6"/>
  <c r="W945" i="6" s="1"/>
  <c r="V946" i="6"/>
  <c r="W946" i="6" s="1"/>
  <c r="V947" i="6"/>
  <c r="W947" i="6" s="1"/>
  <c r="V948" i="6"/>
  <c r="W948" i="6" s="1"/>
  <c r="V949" i="6"/>
  <c r="W949" i="6" s="1"/>
  <c r="V950" i="6"/>
  <c r="W950" i="6" s="1"/>
  <c r="V951" i="6"/>
  <c r="W951" i="6" s="1"/>
  <c r="V952" i="6"/>
  <c r="W952" i="6" s="1"/>
  <c r="V953" i="6"/>
  <c r="W953" i="6" s="1"/>
  <c r="V954" i="6"/>
  <c r="W954" i="6" s="1"/>
  <c r="V955" i="6"/>
  <c r="W955" i="6" s="1"/>
  <c r="V956" i="6"/>
  <c r="W956" i="6" s="1"/>
  <c r="V957" i="6"/>
  <c r="W957" i="6" s="1"/>
  <c r="V958" i="6"/>
  <c r="W958" i="6" s="1"/>
  <c r="V959" i="6"/>
  <c r="W959" i="6" s="1"/>
  <c r="V960" i="6"/>
  <c r="W960" i="6" s="1"/>
  <c r="V961" i="6"/>
  <c r="W961" i="6" s="1"/>
  <c r="V962" i="6"/>
  <c r="W962" i="6" s="1"/>
  <c r="V963" i="6"/>
  <c r="W963" i="6" s="1"/>
  <c r="V964" i="6"/>
  <c r="W964" i="6" s="1"/>
  <c r="V965" i="6"/>
  <c r="W965" i="6" s="1"/>
  <c r="V966" i="6"/>
  <c r="W966" i="6" s="1"/>
  <c r="V967" i="6"/>
  <c r="W967" i="6" s="1"/>
  <c r="V968" i="6"/>
  <c r="W968" i="6" s="1"/>
  <c r="V969" i="6"/>
  <c r="W969" i="6" s="1"/>
  <c r="V970" i="6"/>
  <c r="W970" i="6" s="1"/>
  <c r="V971" i="6"/>
  <c r="W971" i="6" s="1"/>
  <c r="V972" i="6"/>
  <c r="W972" i="6" s="1"/>
  <c r="V973" i="6"/>
  <c r="W973" i="6" s="1"/>
  <c r="V974" i="6"/>
  <c r="W974" i="6" s="1"/>
  <c r="V975" i="6"/>
  <c r="W975" i="6" s="1"/>
  <c r="V976" i="6"/>
  <c r="W976" i="6" s="1"/>
  <c r="V977" i="6"/>
  <c r="W977" i="6" s="1"/>
  <c r="V978" i="6"/>
  <c r="W978" i="6" s="1"/>
  <c r="V979" i="6"/>
  <c r="W979" i="6" s="1"/>
  <c r="V980" i="6"/>
  <c r="W980" i="6" s="1"/>
  <c r="V981" i="6"/>
  <c r="W981" i="6" s="1"/>
  <c r="V982" i="6"/>
  <c r="W982" i="6" s="1"/>
  <c r="V983" i="6"/>
  <c r="W983" i="6" s="1"/>
  <c r="V984" i="6"/>
  <c r="W984" i="6" s="1"/>
  <c r="V985" i="6"/>
  <c r="W985" i="6" s="1"/>
  <c r="V986" i="6"/>
  <c r="W986" i="6" s="1"/>
  <c r="V987" i="6"/>
  <c r="W987" i="6" s="1"/>
  <c r="V988" i="6"/>
  <c r="W988" i="6" s="1"/>
  <c r="V989" i="6"/>
  <c r="W989" i="6" s="1"/>
  <c r="V990" i="6"/>
  <c r="W990" i="6" s="1"/>
  <c r="V991" i="6"/>
  <c r="W991" i="6" s="1"/>
  <c r="V992" i="6"/>
  <c r="W992" i="6" s="1"/>
  <c r="V993" i="6"/>
  <c r="W993" i="6" s="1"/>
  <c r="V994" i="6"/>
  <c r="W994" i="6" s="1"/>
  <c r="V995" i="6"/>
  <c r="W995" i="6" s="1"/>
  <c r="V996" i="6"/>
  <c r="W996" i="6" s="1"/>
  <c r="V997" i="6"/>
  <c r="W997" i="6" s="1"/>
  <c r="V998" i="6"/>
  <c r="W998" i="6" s="1"/>
  <c r="V999" i="6"/>
  <c r="W999" i="6" s="1"/>
  <c r="V1000" i="6"/>
  <c r="W1000" i="6" s="1"/>
  <c r="V1001" i="6"/>
  <c r="W1001" i="6" s="1"/>
  <c r="V1002" i="6"/>
  <c r="W1002" i="6" s="1"/>
  <c r="V1003" i="6"/>
  <c r="W1003" i="6" s="1"/>
  <c r="V1004" i="6"/>
  <c r="W1004" i="6" s="1"/>
  <c r="V1005" i="6"/>
  <c r="W1005" i="6" s="1"/>
  <c r="V1006" i="6"/>
  <c r="W1006" i="6" s="1"/>
  <c r="V1007" i="6"/>
  <c r="W1007" i="6" s="1"/>
  <c r="V1008" i="6"/>
  <c r="W1008" i="6" s="1"/>
  <c r="V1009" i="6"/>
  <c r="W1009" i="6" s="1"/>
  <c r="V1010" i="6"/>
  <c r="W1010" i="6" s="1"/>
  <c r="V1011" i="6"/>
  <c r="W1011" i="6" s="1"/>
  <c r="V1012" i="6"/>
  <c r="W1012" i="6" s="1"/>
  <c r="V1013" i="6"/>
  <c r="W1013" i="6" s="1"/>
  <c r="V1014" i="6"/>
  <c r="W1014" i="6" s="1"/>
  <c r="V1015" i="6"/>
  <c r="W1015" i="6" s="1"/>
  <c r="V1016" i="6"/>
  <c r="W1016" i="6" s="1"/>
  <c r="V1017" i="6"/>
  <c r="W1017" i="6" s="1"/>
  <c r="V1018" i="6"/>
  <c r="W1018" i="6" s="1"/>
  <c r="V1019" i="6"/>
  <c r="W1019" i="6" s="1"/>
  <c r="V1020" i="6"/>
  <c r="W1020" i="6" s="1"/>
  <c r="V1021" i="6"/>
  <c r="W1021" i="6" s="1"/>
  <c r="V1022" i="6"/>
  <c r="W1022" i="6" s="1"/>
  <c r="V1023" i="6"/>
  <c r="W1023" i="6" s="1"/>
  <c r="V1024" i="6"/>
  <c r="W1024" i="6" s="1"/>
  <c r="V1025" i="6"/>
  <c r="W1025" i="6" s="1"/>
  <c r="V1026" i="6"/>
  <c r="W1026" i="6" s="1"/>
  <c r="V1027" i="6"/>
  <c r="W1027" i="6" s="1"/>
  <c r="V1028" i="6"/>
  <c r="W1028" i="6" s="1"/>
  <c r="V1029" i="6"/>
  <c r="W1029" i="6" s="1"/>
  <c r="V1030" i="6"/>
  <c r="W1030" i="6" s="1"/>
  <c r="V1031" i="6"/>
  <c r="W1031" i="6" s="1"/>
  <c r="V1032" i="6"/>
  <c r="W1032" i="6" s="1"/>
  <c r="V1033" i="6"/>
  <c r="W1033" i="6" s="1"/>
  <c r="V1034" i="6"/>
  <c r="W1034" i="6" s="1"/>
  <c r="V1035" i="6"/>
  <c r="W1035" i="6" s="1"/>
  <c r="V1036" i="6"/>
  <c r="W1036" i="6" s="1"/>
  <c r="V1037" i="6"/>
  <c r="W1037" i="6" s="1"/>
  <c r="V1038" i="6"/>
  <c r="W1038" i="6" s="1"/>
  <c r="V1039" i="6"/>
  <c r="W1039" i="6" s="1"/>
  <c r="V1040" i="6"/>
  <c r="W1040" i="6" s="1"/>
  <c r="V1041" i="6"/>
  <c r="W1041" i="6" s="1"/>
  <c r="V1042" i="6"/>
  <c r="W1042" i="6" s="1"/>
  <c r="V1043" i="6"/>
  <c r="W1043" i="6" s="1"/>
  <c r="V1044" i="6"/>
  <c r="W1044" i="6" s="1"/>
  <c r="V1045" i="6"/>
  <c r="W1045" i="6" s="1"/>
  <c r="V1046" i="6"/>
  <c r="W1046" i="6" s="1"/>
  <c r="V1047" i="6"/>
  <c r="W1047" i="6" s="1"/>
  <c r="V1048" i="6"/>
  <c r="W1048" i="6" s="1"/>
  <c r="V1049" i="6"/>
  <c r="W1049" i="6" s="1"/>
  <c r="V1050" i="6"/>
  <c r="W1050" i="6" s="1"/>
  <c r="V1051" i="6"/>
  <c r="W1051" i="6" s="1"/>
  <c r="V1052" i="6"/>
  <c r="W1052" i="6" s="1"/>
  <c r="V1053" i="6"/>
  <c r="W1053" i="6" s="1"/>
  <c r="V1054" i="6"/>
  <c r="W1054" i="6" s="1"/>
  <c r="V1055" i="6"/>
  <c r="W1055" i="6" s="1"/>
  <c r="V1056" i="6"/>
  <c r="W1056" i="6" s="1"/>
  <c r="V1057" i="6"/>
  <c r="W1057" i="6" s="1"/>
  <c r="V1058" i="6"/>
  <c r="W1058" i="6" s="1"/>
  <c r="V1059" i="6"/>
  <c r="W1059" i="6" s="1"/>
  <c r="V1060" i="6"/>
  <c r="W1060" i="6" s="1"/>
  <c r="V1061" i="6"/>
  <c r="W1061" i="6" s="1"/>
  <c r="V1062" i="6"/>
  <c r="W1062" i="6" s="1"/>
  <c r="V1063" i="6"/>
  <c r="W1063" i="6" s="1"/>
  <c r="V1064" i="6"/>
  <c r="W1064" i="6" s="1"/>
  <c r="V1065" i="6"/>
  <c r="W1065" i="6" s="1"/>
  <c r="V1066" i="6"/>
  <c r="W1066" i="6" s="1"/>
  <c r="V1067" i="6"/>
  <c r="W1067" i="6" s="1"/>
  <c r="V1068" i="6"/>
  <c r="W1068" i="6" s="1"/>
  <c r="V1069" i="6"/>
  <c r="W1069" i="6" s="1"/>
  <c r="V1070" i="6"/>
  <c r="W1070" i="6" s="1"/>
  <c r="V1071" i="6"/>
  <c r="W1071" i="6" s="1"/>
  <c r="V1072" i="6"/>
  <c r="W1072" i="6" s="1"/>
  <c r="V1073" i="6"/>
  <c r="W1073" i="6" s="1"/>
  <c r="V1074" i="6"/>
  <c r="W1074" i="6" s="1"/>
  <c r="V1075" i="6"/>
  <c r="W1075" i="6" s="1"/>
  <c r="V1076" i="6"/>
  <c r="W1076" i="6" s="1"/>
  <c r="V1077" i="6"/>
  <c r="W1077" i="6" s="1"/>
  <c r="V1078" i="6"/>
  <c r="W1078" i="6" s="1"/>
  <c r="V1079" i="6"/>
  <c r="W1079" i="6" s="1"/>
  <c r="V1080" i="6"/>
  <c r="W1080" i="6" s="1"/>
  <c r="V1081" i="6"/>
  <c r="W1081" i="6" s="1"/>
  <c r="V1082" i="6"/>
  <c r="W1082" i="6" s="1"/>
  <c r="V1083" i="6"/>
  <c r="W1083" i="6" s="1"/>
  <c r="V1084" i="6"/>
  <c r="W1084" i="6" s="1"/>
  <c r="V1085" i="6"/>
  <c r="W1085" i="6" s="1"/>
  <c r="V1086" i="6"/>
  <c r="W1086" i="6" s="1"/>
  <c r="V1087" i="6"/>
  <c r="W1087" i="6" s="1"/>
  <c r="V1088" i="6"/>
  <c r="W1088" i="6" s="1"/>
  <c r="V1089" i="6"/>
  <c r="W1089" i="6" s="1"/>
  <c r="V1090" i="6"/>
  <c r="W1090" i="6" s="1"/>
  <c r="V1091" i="6"/>
  <c r="W1091" i="6" s="1"/>
  <c r="V1092" i="6"/>
  <c r="W1092" i="6" s="1"/>
  <c r="V1093" i="6"/>
  <c r="W1093" i="6" s="1"/>
  <c r="V1094" i="6"/>
  <c r="W1094" i="6" s="1"/>
  <c r="V1095" i="6"/>
  <c r="W1095" i="6" s="1"/>
  <c r="V1096" i="6"/>
  <c r="W1096" i="6" s="1"/>
  <c r="V1097" i="6"/>
  <c r="W1097" i="6" s="1"/>
  <c r="V1098" i="6"/>
  <c r="W1098" i="6" s="1"/>
  <c r="V1099" i="6"/>
  <c r="W1099" i="6" s="1"/>
  <c r="V1100" i="6"/>
  <c r="W1100" i="6" s="1"/>
  <c r="V1101" i="6"/>
  <c r="W1101" i="6" s="1"/>
  <c r="V1102" i="6"/>
  <c r="W1102" i="6" s="1"/>
  <c r="V1103" i="6"/>
  <c r="W1103" i="6" s="1"/>
  <c r="V1104" i="6"/>
  <c r="W1104" i="6" s="1"/>
  <c r="V1105" i="6"/>
  <c r="W1105" i="6" s="1"/>
  <c r="V1106" i="6"/>
  <c r="W1106" i="6" s="1"/>
  <c r="V1107" i="6"/>
  <c r="W1107" i="6" s="1"/>
  <c r="V1108" i="6"/>
  <c r="W1108" i="6" s="1"/>
  <c r="V1109" i="6"/>
  <c r="W1109" i="6" s="1"/>
  <c r="V1110" i="6"/>
  <c r="W1110" i="6" s="1"/>
  <c r="V1111" i="6"/>
  <c r="W1111" i="6" s="1"/>
  <c r="V1112" i="6"/>
  <c r="W1112" i="6" s="1"/>
  <c r="V1113" i="6"/>
  <c r="W1113" i="6" s="1"/>
  <c r="V1114" i="6"/>
  <c r="W1114" i="6" s="1"/>
  <c r="V1115" i="6"/>
  <c r="W1115" i="6" s="1"/>
  <c r="V1116" i="6"/>
  <c r="W1116" i="6" s="1"/>
  <c r="V1117" i="6"/>
  <c r="W1117" i="6" s="1"/>
  <c r="V1118" i="6"/>
  <c r="W1118" i="6" s="1"/>
  <c r="V1119" i="6"/>
  <c r="W1119" i="6" s="1"/>
  <c r="V1120" i="6"/>
  <c r="W1120" i="6" s="1"/>
  <c r="V1121" i="6"/>
  <c r="W1121" i="6" s="1"/>
  <c r="V1122" i="6"/>
  <c r="W1122" i="6" s="1"/>
  <c r="V1123" i="6"/>
  <c r="W1123" i="6" s="1"/>
  <c r="V1124" i="6"/>
  <c r="W1124" i="6" s="1"/>
  <c r="V1125" i="6"/>
  <c r="W1125" i="6" s="1"/>
  <c r="V1126" i="6"/>
  <c r="W1126" i="6" s="1"/>
  <c r="V1127" i="6"/>
  <c r="W1127" i="6" s="1"/>
  <c r="V1128" i="6"/>
  <c r="W1128" i="6" s="1"/>
  <c r="V1129" i="6"/>
  <c r="W1129" i="6" s="1"/>
  <c r="V1130" i="6"/>
  <c r="W1130" i="6" s="1"/>
  <c r="V1131" i="6"/>
  <c r="W1131" i="6" s="1"/>
  <c r="V1132" i="6"/>
  <c r="W1132" i="6" s="1"/>
  <c r="V1133" i="6"/>
  <c r="W1133" i="6" s="1"/>
  <c r="V1134" i="6"/>
  <c r="W1134" i="6" s="1"/>
  <c r="V1135" i="6"/>
  <c r="W1135" i="6" s="1"/>
  <c r="V1136" i="6"/>
  <c r="W1136" i="6" s="1"/>
  <c r="V1137" i="6"/>
  <c r="W1137" i="6" s="1"/>
  <c r="V1138" i="6"/>
  <c r="W1138" i="6" s="1"/>
  <c r="V1139" i="6"/>
  <c r="W1139" i="6" s="1"/>
  <c r="V1140" i="6"/>
  <c r="W1140" i="6" s="1"/>
  <c r="V1141" i="6"/>
  <c r="W1141" i="6" s="1"/>
  <c r="V1142" i="6"/>
  <c r="W1142" i="6" s="1"/>
  <c r="V1143" i="6"/>
  <c r="W1143" i="6" s="1"/>
  <c r="V1144" i="6"/>
  <c r="W1144" i="6" s="1"/>
  <c r="V1145" i="6"/>
  <c r="W1145" i="6" s="1"/>
  <c r="V1146" i="6"/>
  <c r="W1146" i="6" s="1"/>
  <c r="V1147" i="6"/>
  <c r="W1147" i="6" s="1"/>
  <c r="V1148" i="6"/>
  <c r="W1148" i="6" s="1"/>
  <c r="V1149" i="6"/>
  <c r="W1149" i="6" s="1"/>
  <c r="V1150" i="6"/>
  <c r="W1150" i="6" s="1"/>
  <c r="V1151" i="6"/>
  <c r="W1151" i="6" s="1"/>
  <c r="V1152" i="6"/>
  <c r="W1152" i="6" s="1"/>
  <c r="V1153" i="6"/>
  <c r="W1153" i="6" s="1"/>
  <c r="V1154" i="6"/>
  <c r="W1154" i="6" s="1"/>
  <c r="V1155" i="6"/>
  <c r="W1155" i="6" s="1"/>
  <c r="V1156" i="6"/>
  <c r="W1156" i="6" s="1"/>
  <c r="V1157" i="6"/>
  <c r="W1157" i="6" s="1"/>
  <c r="V1158" i="6"/>
  <c r="W1158" i="6" s="1"/>
  <c r="V1159" i="6"/>
  <c r="W1159" i="6" s="1"/>
  <c r="V1160" i="6"/>
  <c r="W1160" i="6" s="1"/>
  <c r="V1161" i="6"/>
  <c r="W1161" i="6" s="1"/>
  <c r="V1162" i="6"/>
  <c r="W1162" i="6" s="1"/>
  <c r="V1163" i="6"/>
  <c r="W1163" i="6" s="1"/>
  <c r="V1164" i="6"/>
  <c r="W1164" i="6" s="1"/>
  <c r="V1165" i="6"/>
  <c r="W1165" i="6" s="1"/>
  <c r="V1166" i="6"/>
  <c r="W1166" i="6" s="1"/>
  <c r="V1167" i="6"/>
  <c r="W1167" i="6" s="1"/>
  <c r="V1168" i="6"/>
  <c r="W1168" i="6" s="1"/>
  <c r="V1169" i="6"/>
  <c r="W1169" i="6" s="1"/>
  <c r="V1170" i="6"/>
  <c r="W1170" i="6" s="1"/>
  <c r="V1171" i="6"/>
  <c r="W1171" i="6" s="1"/>
  <c r="V1172" i="6"/>
  <c r="W1172" i="6" s="1"/>
  <c r="V1173" i="6"/>
  <c r="W1173" i="6" s="1"/>
  <c r="V1174" i="6"/>
  <c r="W1174" i="6" s="1"/>
  <c r="V1175" i="6"/>
  <c r="W1175" i="6" s="1"/>
  <c r="V1176" i="6"/>
  <c r="W1176" i="6" s="1"/>
  <c r="V1177" i="6"/>
  <c r="W1177" i="6" s="1"/>
  <c r="V1178" i="6"/>
  <c r="W1178" i="6" s="1"/>
  <c r="V1179" i="6"/>
  <c r="W1179" i="6" s="1"/>
  <c r="V1180" i="6"/>
  <c r="W1180" i="6" s="1"/>
  <c r="V1181" i="6"/>
  <c r="W1181" i="6" s="1"/>
  <c r="V1182" i="6"/>
  <c r="W1182" i="6" s="1"/>
  <c r="V1183" i="6"/>
  <c r="W1183" i="6" s="1"/>
  <c r="V1184" i="6"/>
  <c r="W1184" i="6" s="1"/>
  <c r="V1185" i="6"/>
  <c r="W1185" i="6" s="1"/>
  <c r="V1186" i="6"/>
  <c r="W1186" i="6" s="1"/>
  <c r="V1187" i="6"/>
  <c r="W1187" i="6" s="1"/>
  <c r="V1188" i="6"/>
  <c r="W1188" i="6" s="1"/>
  <c r="V1189" i="6"/>
  <c r="W1189" i="6" s="1"/>
  <c r="V1190" i="6"/>
  <c r="W1190" i="6" s="1"/>
  <c r="V1191" i="6"/>
  <c r="W1191" i="6" s="1"/>
  <c r="V1192" i="6"/>
  <c r="W1192" i="6" s="1"/>
  <c r="V1193" i="6"/>
  <c r="W1193" i="6" s="1"/>
  <c r="V1194" i="6"/>
  <c r="W1194" i="6" s="1"/>
  <c r="V1195" i="6"/>
  <c r="W1195" i="6" s="1"/>
  <c r="V1196" i="6"/>
  <c r="W1196" i="6" s="1"/>
  <c r="V1197" i="6"/>
  <c r="W1197" i="6" s="1"/>
  <c r="V1198" i="6"/>
  <c r="W1198" i="6" s="1"/>
  <c r="V1199" i="6"/>
  <c r="W1199" i="6" s="1"/>
  <c r="V1200" i="6"/>
  <c r="W1200" i="6" s="1"/>
  <c r="V1201" i="6"/>
  <c r="W1201" i="6" s="1"/>
  <c r="V1202" i="6"/>
  <c r="W1202" i="6" s="1"/>
  <c r="V1203" i="6"/>
  <c r="W1203" i="6" s="1"/>
  <c r="V1204" i="6"/>
  <c r="W1204" i="6" s="1"/>
  <c r="V1205" i="6"/>
  <c r="W1205" i="6" s="1"/>
  <c r="V1206" i="6"/>
  <c r="W1206" i="6" s="1"/>
  <c r="V1207" i="6"/>
  <c r="W1207" i="6" s="1"/>
  <c r="V1208" i="6"/>
  <c r="W1208" i="6" s="1"/>
  <c r="V1209" i="6"/>
  <c r="W1209" i="6" s="1"/>
  <c r="V1210" i="6"/>
  <c r="W1210" i="6" s="1"/>
  <c r="V1211" i="6"/>
  <c r="W1211" i="6" s="1"/>
  <c r="V1212" i="6"/>
  <c r="W1212" i="6" s="1"/>
  <c r="V1213" i="6"/>
  <c r="W1213" i="6" s="1"/>
  <c r="V1214" i="6"/>
  <c r="W1214" i="6" s="1"/>
  <c r="V1215" i="6"/>
  <c r="W1215" i="6" s="1"/>
  <c r="V1216" i="6"/>
  <c r="W1216" i="6" s="1"/>
  <c r="V1217" i="6"/>
  <c r="W1217" i="6" s="1"/>
  <c r="V1218" i="6"/>
  <c r="W1218" i="6" s="1"/>
  <c r="V1219" i="6"/>
  <c r="W1219" i="6" s="1"/>
  <c r="V1220" i="6"/>
  <c r="W1220" i="6" s="1"/>
  <c r="V1221" i="6"/>
  <c r="W1221" i="6" s="1"/>
  <c r="V1222" i="6"/>
  <c r="W1222" i="6" s="1"/>
  <c r="V1223" i="6"/>
  <c r="W1223" i="6" s="1"/>
  <c r="V1224" i="6"/>
  <c r="W1224" i="6" s="1"/>
  <c r="V1225" i="6"/>
  <c r="W1225" i="6" s="1"/>
  <c r="V1226" i="6"/>
  <c r="W1226" i="6" s="1"/>
  <c r="V1227" i="6"/>
  <c r="W1227" i="6" s="1"/>
  <c r="V1228" i="6"/>
  <c r="W1228" i="6" s="1"/>
  <c r="V1229" i="6"/>
  <c r="W1229" i="6" s="1"/>
  <c r="V1230" i="6"/>
  <c r="W1230" i="6" s="1"/>
  <c r="V1231" i="6"/>
  <c r="W1231" i="6" s="1"/>
  <c r="V1232" i="6"/>
  <c r="W1232" i="6" s="1"/>
  <c r="V1233" i="6"/>
  <c r="W1233" i="6" s="1"/>
  <c r="V1234" i="6"/>
  <c r="W1234" i="6" s="1"/>
  <c r="V1235" i="6"/>
  <c r="W1235" i="6" s="1"/>
  <c r="V1236" i="6"/>
  <c r="W1236" i="6" s="1"/>
  <c r="V1237" i="6"/>
  <c r="W1237" i="6" s="1"/>
  <c r="V1238" i="6"/>
  <c r="W1238" i="6" s="1"/>
  <c r="V1239" i="6"/>
  <c r="W1239" i="6" s="1"/>
  <c r="V1240" i="6"/>
  <c r="W1240" i="6" s="1"/>
  <c r="V1241" i="6"/>
  <c r="W1241" i="6" s="1"/>
  <c r="V1242" i="6"/>
  <c r="W1242" i="6" s="1"/>
  <c r="V1243" i="6"/>
  <c r="W1243" i="6" s="1"/>
  <c r="V1244" i="6"/>
  <c r="W1244" i="6" s="1"/>
  <c r="V1245" i="6"/>
  <c r="W1245" i="6" s="1"/>
  <c r="V1246" i="6"/>
  <c r="W1246" i="6" s="1"/>
  <c r="V1247" i="6"/>
  <c r="W1247" i="6" s="1"/>
  <c r="V1248" i="6"/>
  <c r="W1248" i="6" s="1"/>
  <c r="V1249" i="6"/>
  <c r="W1249" i="6" s="1"/>
  <c r="V1250" i="6"/>
  <c r="W1250" i="6" s="1"/>
  <c r="V1251" i="6"/>
  <c r="W1251" i="6" s="1"/>
  <c r="V1252" i="6"/>
  <c r="W1252" i="6" s="1"/>
  <c r="V1253" i="6"/>
  <c r="W1253" i="6" s="1"/>
  <c r="V1254" i="6"/>
  <c r="W1254" i="6" s="1"/>
  <c r="V1255" i="6"/>
  <c r="W1255" i="6" s="1"/>
  <c r="V1256" i="6"/>
  <c r="W1256" i="6" s="1"/>
  <c r="V1257" i="6"/>
  <c r="W1257" i="6" s="1"/>
  <c r="V1258" i="6"/>
  <c r="W1258" i="6" s="1"/>
  <c r="V1259" i="6"/>
  <c r="W1259" i="6" s="1"/>
  <c r="V1260" i="6"/>
  <c r="W1260" i="6" s="1"/>
  <c r="V1261" i="6"/>
  <c r="W1261" i="6" s="1"/>
  <c r="V1262" i="6"/>
  <c r="W1262" i="6" s="1"/>
  <c r="V1263" i="6"/>
  <c r="W1263" i="6" s="1"/>
  <c r="V1264" i="6"/>
  <c r="W1264" i="6" s="1"/>
  <c r="V1265" i="6"/>
  <c r="W1265" i="6" s="1"/>
  <c r="V1266" i="6"/>
  <c r="W1266" i="6" s="1"/>
  <c r="V1267" i="6"/>
  <c r="W1267" i="6" s="1"/>
  <c r="V1268" i="6"/>
  <c r="W1268" i="6" s="1"/>
  <c r="V1269" i="6"/>
  <c r="W1269" i="6" s="1"/>
  <c r="V1270" i="6"/>
  <c r="W1270" i="6" s="1"/>
  <c r="V1271" i="6"/>
  <c r="W1271" i="6" s="1"/>
  <c r="V1272" i="6"/>
  <c r="W1272" i="6" s="1"/>
  <c r="V1273" i="6"/>
  <c r="W1273" i="6" s="1"/>
  <c r="V1274" i="6"/>
  <c r="W1274" i="6" s="1"/>
  <c r="V1275" i="6"/>
  <c r="W1275" i="6" s="1"/>
  <c r="V1276" i="6"/>
  <c r="W1276" i="6" s="1"/>
  <c r="V1277" i="6"/>
  <c r="W1277" i="6" s="1"/>
  <c r="V1278" i="6"/>
  <c r="W1278" i="6" s="1"/>
  <c r="V1279" i="6"/>
  <c r="W1279" i="6" s="1"/>
  <c r="V1280" i="6"/>
  <c r="W1280" i="6" s="1"/>
  <c r="V1281" i="6"/>
  <c r="W1281" i="6" s="1"/>
  <c r="V1282" i="6"/>
  <c r="W1282" i="6" s="1"/>
  <c r="V1283" i="6"/>
  <c r="W1283" i="6" s="1"/>
  <c r="V1284" i="6"/>
  <c r="W1284" i="6" s="1"/>
  <c r="V1285" i="6"/>
  <c r="W1285" i="6" s="1"/>
  <c r="V1286" i="6"/>
  <c r="W1286" i="6" s="1"/>
  <c r="V1287" i="6"/>
  <c r="W1287" i="6" s="1"/>
  <c r="V1288" i="6"/>
  <c r="W1288" i="6" s="1"/>
  <c r="V1289" i="6"/>
  <c r="W1289" i="6" s="1"/>
  <c r="V1290" i="6"/>
  <c r="W1290" i="6" s="1"/>
  <c r="V1291" i="6"/>
  <c r="W1291" i="6" s="1"/>
  <c r="V1292" i="6"/>
  <c r="W1292" i="6" s="1"/>
  <c r="V1293" i="6"/>
  <c r="W1293" i="6" s="1"/>
  <c r="V1294" i="6"/>
  <c r="W1294" i="6" s="1"/>
  <c r="V1295" i="6"/>
  <c r="W1295" i="6" s="1"/>
  <c r="V1296" i="6"/>
  <c r="W1296" i="6" s="1"/>
  <c r="V1297" i="6"/>
  <c r="W1297" i="6" s="1"/>
  <c r="V1298" i="6"/>
  <c r="W1298" i="6" s="1"/>
  <c r="V1299" i="6"/>
  <c r="W1299" i="6" s="1"/>
  <c r="V1300" i="6"/>
  <c r="W1300" i="6" s="1"/>
  <c r="V1301" i="6"/>
  <c r="W1301" i="6" s="1"/>
  <c r="V1302" i="6"/>
  <c r="W1302" i="6" s="1"/>
  <c r="V1303" i="6"/>
  <c r="W1303" i="6" s="1"/>
  <c r="V1304" i="6"/>
  <c r="W1304" i="6" s="1"/>
  <c r="V1305" i="6"/>
  <c r="W1305" i="6" s="1"/>
  <c r="V1306" i="6"/>
  <c r="W1306" i="6" s="1"/>
  <c r="V1307" i="6"/>
  <c r="W1307" i="6" s="1"/>
  <c r="V1308" i="6"/>
  <c r="W1308" i="6" s="1"/>
  <c r="V1309" i="6"/>
  <c r="W1309" i="6" s="1"/>
  <c r="V1310" i="6"/>
  <c r="W1310" i="6" s="1"/>
  <c r="V1311" i="6"/>
  <c r="W1311" i="6" s="1"/>
  <c r="V1312" i="6"/>
  <c r="W1312" i="6" s="1"/>
  <c r="V1313" i="6"/>
  <c r="W1313" i="6" s="1"/>
  <c r="V1314" i="6"/>
  <c r="W1314" i="6" s="1"/>
  <c r="V1315" i="6"/>
  <c r="W1315" i="6" s="1"/>
  <c r="V1316" i="6"/>
  <c r="W1316" i="6" s="1"/>
  <c r="V1317" i="6"/>
  <c r="W1317" i="6" s="1"/>
  <c r="V1318" i="6"/>
  <c r="W1318" i="6" s="1"/>
  <c r="V1319" i="6"/>
  <c r="W1319" i="6" s="1"/>
  <c r="V1320" i="6"/>
  <c r="W1320" i="6" s="1"/>
  <c r="V1321" i="6"/>
  <c r="W1321" i="6" s="1"/>
  <c r="V1322" i="6"/>
  <c r="W1322" i="6" s="1"/>
  <c r="V1323" i="6"/>
  <c r="W1323" i="6" s="1"/>
  <c r="V1324" i="6"/>
  <c r="W1324" i="6" s="1"/>
  <c r="V1325" i="6"/>
  <c r="W1325" i="6" s="1"/>
  <c r="V1326" i="6"/>
  <c r="W1326" i="6" s="1"/>
  <c r="V1327" i="6"/>
  <c r="W1327" i="6" s="1"/>
  <c r="V1328" i="6"/>
  <c r="W1328" i="6" s="1"/>
  <c r="V1329" i="6"/>
  <c r="W1329" i="6" s="1"/>
  <c r="V1330" i="6"/>
  <c r="W1330" i="6" s="1"/>
  <c r="V1331" i="6"/>
  <c r="W1331" i="6" s="1"/>
  <c r="V1332" i="6"/>
  <c r="W1332" i="6" s="1"/>
  <c r="V1333" i="6"/>
  <c r="W1333" i="6" s="1"/>
  <c r="V1334" i="6"/>
  <c r="W1334" i="6" s="1"/>
  <c r="V1335" i="6"/>
  <c r="W1335" i="6" s="1"/>
  <c r="V1336" i="6"/>
  <c r="W1336" i="6" s="1"/>
  <c r="V1337" i="6"/>
  <c r="W1337" i="6" s="1"/>
  <c r="V1338" i="6"/>
  <c r="W1338" i="6" s="1"/>
  <c r="V1339" i="6"/>
  <c r="W1339" i="6" s="1"/>
  <c r="V1340" i="6"/>
  <c r="W1340" i="6" s="1"/>
  <c r="V1341" i="6"/>
  <c r="W1341" i="6" s="1"/>
  <c r="V1342" i="6"/>
  <c r="W1342" i="6" s="1"/>
  <c r="V1343" i="6"/>
  <c r="W1343" i="6" s="1"/>
  <c r="V1344" i="6"/>
  <c r="W1344" i="6" s="1"/>
  <c r="V1345" i="6"/>
  <c r="W1345" i="6" s="1"/>
  <c r="V1346" i="6"/>
  <c r="W1346" i="6" s="1"/>
  <c r="V1347" i="6"/>
  <c r="W1347" i="6" s="1"/>
  <c r="V1348" i="6"/>
  <c r="W1348" i="6" s="1"/>
  <c r="V1349" i="6"/>
  <c r="W1349" i="6" s="1"/>
  <c r="V1350" i="6"/>
  <c r="W1350" i="6" s="1"/>
  <c r="V1351" i="6"/>
  <c r="W1351" i="6" s="1"/>
  <c r="V1352" i="6"/>
  <c r="W1352" i="6" s="1"/>
  <c r="V1353" i="6"/>
  <c r="W1353" i="6" s="1"/>
  <c r="V1354" i="6"/>
  <c r="W1354" i="6" s="1"/>
  <c r="V1355" i="6"/>
  <c r="W1355" i="6" s="1"/>
  <c r="V1356" i="6"/>
  <c r="W1356" i="6" s="1"/>
  <c r="V1357" i="6"/>
  <c r="W1357" i="6" s="1"/>
  <c r="V1358" i="6"/>
  <c r="W1358" i="6" s="1"/>
  <c r="V1359" i="6"/>
  <c r="W1359" i="6" s="1"/>
  <c r="V1360" i="6"/>
  <c r="W1360" i="6" s="1"/>
  <c r="V1361" i="6"/>
  <c r="W1361" i="6" s="1"/>
  <c r="V1362" i="6"/>
  <c r="W1362" i="6" s="1"/>
  <c r="V1363" i="6"/>
  <c r="W1363" i="6" s="1"/>
  <c r="V1364" i="6"/>
  <c r="W1364" i="6" s="1"/>
  <c r="V1365" i="6"/>
  <c r="W1365" i="6" s="1"/>
  <c r="V1366" i="6"/>
  <c r="W1366" i="6" s="1"/>
  <c r="V1367" i="6"/>
  <c r="W1367" i="6" s="1"/>
  <c r="V1368" i="6"/>
  <c r="W1368" i="6" s="1"/>
  <c r="V1369" i="6"/>
  <c r="W1369" i="6" s="1"/>
  <c r="V1370" i="6"/>
  <c r="W1370" i="6" s="1"/>
  <c r="V1371" i="6"/>
  <c r="W1371" i="6" s="1"/>
  <c r="V1372" i="6"/>
  <c r="W1372" i="6" s="1"/>
  <c r="V1373" i="6"/>
  <c r="W1373" i="6" s="1"/>
  <c r="V1374" i="6"/>
  <c r="W1374" i="6" s="1"/>
  <c r="V1375" i="6"/>
  <c r="W1375" i="6" s="1"/>
  <c r="V1376" i="6"/>
  <c r="W1376" i="6" s="1"/>
  <c r="V1377" i="6"/>
  <c r="W1377" i="6" s="1"/>
  <c r="V1378" i="6"/>
  <c r="W1378" i="6" s="1"/>
  <c r="V1379" i="6"/>
  <c r="W1379" i="6" s="1"/>
  <c r="V1380" i="6"/>
  <c r="W1380" i="6" s="1"/>
  <c r="V1381" i="6"/>
  <c r="W1381" i="6" s="1"/>
  <c r="V1382" i="6"/>
  <c r="W1382" i="6" s="1"/>
  <c r="V1383" i="6"/>
  <c r="W1383" i="6" s="1"/>
  <c r="V1384" i="6"/>
  <c r="W1384" i="6" s="1"/>
  <c r="V1385" i="6"/>
  <c r="W1385" i="6" s="1"/>
  <c r="V1386" i="6"/>
  <c r="W1386" i="6" s="1"/>
  <c r="V1387" i="6"/>
  <c r="W1387" i="6" s="1"/>
  <c r="V1388" i="6"/>
  <c r="W1388" i="6" s="1"/>
  <c r="V1389" i="6"/>
  <c r="W1389" i="6" s="1"/>
  <c r="V1390" i="6"/>
  <c r="W1390" i="6" s="1"/>
  <c r="V1391" i="6"/>
  <c r="W1391" i="6" s="1"/>
  <c r="V1392" i="6"/>
  <c r="W1392" i="6" s="1"/>
  <c r="V1393" i="6"/>
  <c r="W1393" i="6" s="1"/>
  <c r="V1394" i="6"/>
  <c r="W1394" i="6" s="1"/>
  <c r="V1395" i="6"/>
  <c r="W1395" i="6" s="1"/>
  <c r="V1396" i="6"/>
  <c r="W1396" i="6" s="1"/>
  <c r="V1397" i="6"/>
  <c r="W1397" i="6" s="1"/>
  <c r="V1398" i="6"/>
  <c r="W1398" i="6" s="1"/>
  <c r="V1399" i="6"/>
  <c r="W1399" i="6" s="1"/>
  <c r="V1400" i="6"/>
  <c r="W1400" i="6" s="1"/>
  <c r="V1401" i="6"/>
  <c r="W1401" i="6" s="1"/>
  <c r="V1402" i="6"/>
  <c r="W1402" i="6" s="1"/>
  <c r="V1403" i="6"/>
  <c r="W1403" i="6" s="1"/>
  <c r="V1404" i="6"/>
  <c r="W1404" i="6" s="1"/>
  <c r="V1405" i="6"/>
  <c r="W1405" i="6" s="1"/>
  <c r="V1406" i="6"/>
  <c r="W1406" i="6" s="1"/>
  <c r="V1407" i="6"/>
  <c r="W1407" i="6" s="1"/>
  <c r="V1408" i="6"/>
  <c r="W1408" i="6" s="1"/>
  <c r="V1409" i="6"/>
  <c r="W1409" i="6" s="1"/>
  <c r="V1410" i="6"/>
  <c r="W1410" i="6" s="1"/>
  <c r="V1411" i="6"/>
  <c r="W1411" i="6" s="1"/>
  <c r="V1412" i="6"/>
  <c r="W1412" i="6" s="1"/>
  <c r="V1413" i="6"/>
  <c r="W1413" i="6" s="1"/>
  <c r="V1414" i="6"/>
  <c r="W1414" i="6" s="1"/>
  <c r="V1415" i="6"/>
  <c r="W1415" i="6" s="1"/>
  <c r="V1416" i="6"/>
  <c r="W1416" i="6" s="1"/>
  <c r="V1417" i="6"/>
  <c r="W1417" i="6" s="1"/>
  <c r="V1418" i="6"/>
  <c r="W1418" i="6" s="1"/>
  <c r="V1419" i="6"/>
  <c r="W1419" i="6" s="1"/>
  <c r="V1420" i="6"/>
  <c r="W1420" i="6" s="1"/>
  <c r="V1421" i="6"/>
  <c r="W1421" i="6" s="1"/>
  <c r="V1422" i="6"/>
  <c r="W1422" i="6" s="1"/>
  <c r="V1423" i="6"/>
  <c r="W1423" i="6" s="1"/>
  <c r="V1424" i="6"/>
  <c r="W1424" i="6" s="1"/>
  <c r="V1425" i="6"/>
  <c r="W1425" i="6" s="1"/>
  <c r="V1426" i="6"/>
  <c r="W1426" i="6" s="1"/>
  <c r="V1427" i="6"/>
  <c r="W1427" i="6" s="1"/>
  <c r="V1428" i="6"/>
  <c r="W1428" i="6" s="1"/>
  <c r="V1429" i="6"/>
  <c r="W1429" i="6" s="1"/>
  <c r="V1430" i="6"/>
  <c r="W1430" i="6" s="1"/>
  <c r="V1431" i="6"/>
  <c r="W1431" i="6" s="1"/>
  <c r="V1432" i="6"/>
  <c r="W1432" i="6" s="1"/>
  <c r="V1433" i="6"/>
  <c r="W1433" i="6" s="1"/>
  <c r="V1434" i="6"/>
  <c r="W1434" i="6" s="1"/>
  <c r="V1435" i="6"/>
  <c r="W1435" i="6" s="1"/>
  <c r="V1436" i="6"/>
  <c r="W1436" i="6" s="1"/>
  <c r="V1437" i="6"/>
  <c r="W1437" i="6" s="1"/>
  <c r="V1438" i="6"/>
  <c r="W1438" i="6" s="1"/>
  <c r="V1439" i="6"/>
  <c r="W1439" i="6" s="1"/>
  <c r="V1440" i="6"/>
  <c r="W1440" i="6" s="1"/>
  <c r="V1441" i="6"/>
  <c r="W1441" i="6" s="1"/>
  <c r="V1442" i="6"/>
  <c r="W1442" i="6" s="1"/>
  <c r="V1443" i="6"/>
  <c r="W1443" i="6" s="1"/>
  <c r="V1444" i="6"/>
  <c r="W1444" i="6" s="1"/>
  <c r="V1445" i="6"/>
  <c r="W1445" i="6" s="1"/>
  <c r="V1446" i="6"/>
  <c r="W1446" i="6" s="1"/>
  <c r="V1447" i="6"/>
  <c r="W1447" i="6" s="1"/>
  <c r="V1448" i="6"/>
  <c r="W1448" i="6" s="1"/>
  <c r="V1449" i="6"/>
  <c r="W1449" i="6" s="1"/>
  <c r="V1450" i="6"/>
  <c r="W1450" i="6" s="1"/>
  <c r="V1451" i="6"/>
  <c r="W1451" i="6" s="1"/>
  <c r="V1452" i="6"/>
  <c r="W1452" i="6" s="1"/>
  <c r="V1453" i="6"/>
  <c r="W1453" i="6" s="1"/>
  <c r="V1454" i="6"/>
  <c r="W1454" i="6" s="1"/>
  <c r="V1455" i="6"/>
  <c r="W1455" i="6" s="1"/>
  <c r="V1456" i="6"/>
  <c r="W1456" i="6" s="1"/>
  <c r="V1457" i="6"/>
  <c r="W1457" i="6" s="1"/>
  <c r="V1458" i="6"/>
  <c r="W1458" i="6" s="1"/>
  <c r="V1459" i="6"/>
  <c r="W1459" i="6" s="1"/>
  <c r="V1460" i="6"/>
  <c r="W1460" i="6" s="1"/>
  <c r="V1461" i="6"/>
  <c r="W1461" i="6" s="1"/>
  <c r="V1462" i="6"/>
  <c r="W1462" i="6" s="1"/>
  <c r="V1463" i="6"/>
  <c r="W1463" i="6" s="1"/>
  <c r="V1464" i="6"/>
  <c r="W1464" i="6" s="1"/>
  <c r="V1465" i="6"/>
  <c r="W1465" i="6" s="1"/>
  <c r="V1466" i="6"/>
  <c r="W1466" i="6" s="1"/>
  <c r="V1467" i="6"/>
  <c r="W1467" i="6" s="1"/>
  <c r="V1468" i="6"/>
  <c r="W1468" i="6" s="1"/>
  <c r="V1469" i="6"/>
  <c r="W1469" i="6" s="1"/>
  <c r="V1470" i="6"/>
  <c r="W1470" i="6" s="1"/>
  <c r="V1471" i="6"/>
  <c r="W1471" i="6" s="1"/>
  <c r="V1472" i="6"/>
  <c r="W1472" i="6" s="1"/>
  <c r="V1473" i="6"/>
  <c r="W1473" i="6" s="1"/>
  <c r="V1474" i="6"/>
  <c r="W1474" i="6" s="1"/>
  <c r="V1475" i="6"/>
  <c r="W1475" i="6" s="1"/>
  <c r="V1476" i="6"/>
  <c r="W1476" i="6" s="1"/>
  <c r="V1477" i="6"/>
  <c r="W1477" i="6" s="1"/>
  <c r="V1478" i="6"/>
  <c r="W1478" i="6" s="1"/>
  <c r="V1479" i="6"/>
  <c r="W1479" i="6" s="1"/>
  <c r="V1480" i="6"/>
  <c r="W1480" i="6" s="1"/>
  <c r="V1481" i="6"/>
  <c r="W1481" i="6" s="1"/>
  <c r="V1482" i="6"/>
  <c r="W1482" i="6" s="1"/>
  <c r="V1483" i="6"/>
  <c r="W1483" i="6" s="1"/>
  <c r="V1484" i="6"/>
  <c r="W1484" i="6" s="1"/>
  <c r="V1485" i="6"/>
  <c r="W1485" i="6" s="1"/>
  <c r="V1486" i="6"/>
  <c r="W1486" i="6" s="1"/>
  <c r="V1487" i="6"/>
  <c r="W1487" i="6" s="1"/>
  <c r="V1488" i="6"/>
  <c r="W1488" i="6" s="1"/>
  <c r="V1489" i="6"/>
  <c r="W1489" i="6" s="1"/>
  <c r="V1490" i="6"/>
  <c r="W1490" i="6" s="1"/>
  <c r="V1491" i="6"/>
  <c r="W1491" i="6" s="1"/>
  <c r="V1492" i="6"/>
  <c r="W1492" i="6" s="1"/>
  <c r="V1493" i="6"/>
  <c r="W1493" i="6" s="1"/>
  <c r="V1494" i="6"/>
  <c r="W1494" i="6" s="1"/>
  <c r="V1495" i="6"/>
  <c r="W1495" i="6" s="1"/>
  <c r="V1496" i="6"/>
  <c r="W1496" i="6" s="1"/>
  <c r="V1497" i="6"/>
  <c r="W1497" i="6" s="1"/>
  <c r="V1498" i="6"/>
  <c r="W1498" i="6" s="1"/>
  <c r="V1499" i="6"/>
  <c r="W1499" i="6" s="1"/>
  <c r="V1500" i="6"/>
  <c r="W1500" i="6" s="1"/>
  <c r="V1501" i="6"/>
  <c r="W1501" i="6" s="1"/>
  <c r="V1502" i="6"/>
  <c r="W1502" i="6" s="1"/>
  <c r="V1503" i="6"/>
  <c r="W1503" i="6" s="1"/>
  <c r="V1504" i="6"/>
  <c r="W1504" i="6" s="1"/>
  <c r="V1505" i="6"/>
  <c r="W1505" i="6" s="1"/>
  <c r="V1506" i="6"/>
  <c r="W1506" i="6" s="1"/>
  <c r="V1507" i="6"/>
  <c r="W1507" i="6" s="1"/>
  <c r="V1508" i="6"/>
  <c r="W1508" i="6" s="1"/>
  <c r="V1509" i="6"/>
  <c r="W1509" i="6" s="1"/>
  <c r="V1510" i="6"/>
  <c r="W1510" i="6" s="1"/>
  <c r="V1511" i="6"/>
  <c r="W1511" i="6" s="1"/>
  <c r="V1512" i="6"/>
  <c r="W1512" i="6" s="1"/>
  <c r="V1513" i="6"/>
  <c r="W1513" i="6" s="1"/>
  <c r="V1514" i="6"/>
  <c r="W1514" i="6" s="1"/>
  <c r="V1515" i="6"/>
  <c r="W1515" i="6" s="1"/>
  <c r="V1516" i="6"/>
  <c r="W1516" i="6" s="1"/>
  <c r="V1517" i="6"/>
  <c r="W1517" i="6" s="1"/>
  <c r="V1518" i="6"/>
  <c r="W1518" i="6" s="1"/>
  <c r="V1519" i="6"/>
  <c r="W1519" i="6" s="1"/>
  <c r="V1520" i="6"/>
  <c r="W1520" i="6" s="1"/>
  <c r="V1521" i="6"/>
  <c r="W1521" i="6" s="1"/>
  <c r="V1522" i="6"/>
  <c r="W1522" i="6" s="1"/>
  <c r="V1523" i="6"/>
  <c r="W1523" i="6" s="1"/>
  <c r="V1524" i="6"/>
  <c r="W1524" i="6" s="1"/>
  <c r="V1525" i="6"/>
  <c r="W1525" i="6" s="1"/>
  <c r="V1526" i="6"/>
  <c r="W1526" i="6" s="1"/>
  <c r="V1527" i="6"/>
  <c r="W1527" i="6" s="1"/>
  <c r="V1528" i="6"/>
  <c r="W1528" i="6" s="1"/>
  <c r="V1529" i="6"/>
  <c r="W1529" i="6" s="1"/>
  <c r="V1530" i="6"/>
  <c r="W1530" i="6" s="1"/>
  <c r="V1531" i="6"/>
  <c r="W1531" i="6" s="1"/>
  <c r="V1532" i="6"/>
  <c r="W1532" i="6" s="1"/>
  <c r="V1533" i="6"/>
  <c r="W1533" i="6" s="1"/>
  <c r="V1534" i="6"/>
  <c r="W1534" i="6" s="1"/>
  <c r="V1535" i="6"/>
  <c r="W1535" i="6" s="1"/>
  <c r="V1536" i="6"/>
  <c r="W1536" i="6" s="1"/>
  <c r="V1537" i="6"/>
  <c r="W1537" i="6" s="1"/>
  <c r="V1538" i="6"/>
  <c r="W1538" i="6" s="1"/>
  <c r="V1539" i="6"/>
  <c r="W1539" i="6" s="1"/>
  <c r="V1540" i="6"/>
  <c r="W1540" i="6" s="1"/>
  <c r="V1541" i="6"/>
  <c r="W1541" i="6" s="1"/>
  <c r="V1542" i="6"/>
  <c r="W1542" i="6" s="1"/>
  <c r="V1543" i="6"/>
  <c r="W1543" i="6" s="1"/>
  <c r="V1544" i="6"/>
  <c r="W1544" i="6" s="1"/>
  <c r="V1545" i="6"/>
  <c r="W1545" i="6" s="1"/>
  <c r="V1546" i="6"/>
  <c r="W1546" i="6" s="1"/>
  <c r="V1547" i="6"/>
  <c r="W1547" i="6" s="1"/>
  <c r="V1548" i="6"/>
  <c r="W1548" i="6" s="1"/>
  <c r="V1549" i="6"/>
  <c r="W1549" i="6" s="1"/>
  <c r="V1550" i="6"/>
  <c r="W1550" i="6" s="1"/>
  <c r="V1551" i="6"/>
  <c r="W1551" i="6" s="1"/>
  <c r="V1552" i="6"/>
  <c r="W1552" i="6" s="1"/>
  <c r="V1553" i="6"/>
  <c r="W1553" i="6" s="1"/>
  <c r="V1554" i="6"/>
  <c r="W1554" i="6" s="1"/>
  <c r="V1555" i="6"/>
  <c r="W1555" i="6" s="1"/>
  <c r="V1556" i="6"/>
  <c r="W1556" i="6" s="1"/>
  <c r="V1557" i="6"/>
  <c r="W1557" i="6" s="1"/>
  <c r="V1558" i="6"/>
  <c r="W1558" i="6" s="1"/>
  <c r="V1559" i="6"/>
  <c r="W1559" i="6" s="1"/>
  <c r="V1560" i="6"/>
  <c r="W1560" i="6" s="1"/>
  <c r="V1561" i="6"/>
  <c r="W1561" i="6" s="1"/>
  <c r="V1562" i="6"/>
  <c r="W1562" i="6" s="1"/>
  <c r="V1563" i="6"/>
  <c r="W1563" i="6" s="1"/>
  <c r="V1564" i="6"/>
  <c r="W1564" i="6" s="1"/>
  <c r="V1565" i="6"/>
  <c r="W1565" i="6" s="1"/>
  <c r="V1566" i="6"/>
  <c r="W1566" i="6" s="1"/>
  <c r="V1567" i="6"/>
  <c r="W1567" i="6" s="1"/>
  <c r="V1568" i="6"/>
  <c r="W1568" i="6" s="1"/>
  <c r="V1569" i="6"/>
  <c r="W1569" i="6" s="1"/>
  <c r="V1570" i="6"/>
  <c r="W1570" i="6" s="1"/>
  <c r="V1571" i="6"/>
  <c r="W1571" i="6" s="1"/>
  <c r="V1572" i="6"/>
  <c r="W1572" i="6" s="1"/>
  <c r="V1573" i="6"/>
  <c r="W1573" i="6" s="1"/>
  <c r="V1574" i="6"/>
  <c r="W1574" i="6" s="1"/>
  <c r="V1575" i="6"/>
  <c r="W1575" i="6" s="1"/>
  <c r="V1576" i="6"/>
  <c r="W1576" i="6" s="1"/>
  <c r="V1577" i="6"/>
  <c r="W1577" i="6" s="1"/>
  <c r="V1578" i="6"/>
  <c r="W1578" i="6" s="1"/>
  <c r="V1579" i="6"/>
  <c r="W1579" i="6" s="1"/>
  <c r="V1580" i="6"/>
  <c r="W1580" i="6" s="1"/>
  <c r="V1581" i="6"/>
  <c r="W1581" i="6" s="1"/>
  <c r="V1582" i="6"/>
  <c r="W1582" i="6" s="1"/>
  <c r="V1583" i="6"/>
  <c r="W1583" i="6" s="1"/>
  <c r="V1584" i="6"/>
  <c r="W1584" i="6" s="1"/>
  <c r="V1585" i="6"/>
  <c r="W1585" i="6" s="1"/>
  <c r="V1586" i="6"/>
  <c r="W1586" i="6" s="1"/>
  <c r="V1587" i="6"/>
  <c r="W1587" i="6" s="1"/>
  <c r="V1588" i="6"/>
  <c r="W1588" i="6" s="1"/>
  <c r="V1589" i="6"/>
  <c r="W1589" i="6" s="1"/>
  <c r="V1590" i="6"/>
  <c r="W1590" i="6" s="1"/>
  <c r="V1591" i="6"/>
  <c r="W1591" i="6" s="1"/>
  <c r="V1592" i="6"/>
  <c r="W1592" i="6" s="1"/>
  <c r="V1593" i="6"/>
  <c r="W1593" i="6" s="1"/>
  <c r="V1594" i="6"/>
  <c r="W1594" i="6" s="1"/>
  <c r="V1595" i="6"/>
  <c r="W1595" i="6" s="1"/>
  <c r="V1596" i="6"/>
  <c r="W1596" i="6" s="1"/>
  <c r="V1597" i="6"/>
  <c r="W1597" i="6" s="1"/>
  <c r="V1598" i="6"/>
  <c r="W1598" i="6" s="1"/>
  <c r="V1599" i="6"/>
  <c r="W1599" i="6" s="1"/>
  <c r="V1600" i="6"/>
  <c r="W1600" i="6" s="1"/>
  <c r="V1601" i="6"/>
  <c r="W1601" i="6" s="1"/>
  <c r="V1602" i="6"/>
  <c r="W1602" i="6" s="1"/>
  <c r="V1603" i="6"/>
  <c r="W1603" i="6" s="1"/>
  <c r="V1604" i="6"/>
  <c r="W1604" i="6" s="1"/>
  <c r="V1605" i="6"/>
  <c r="W1605" i="6" s="1"/>
  <c r="V1606" i="6"/>
  <c r="W1606" i="6" s="1"/>
  <c r="V1607" i="6"/>
  <c r="W1607" i="6" s="1"/>
  <c r="V1608" i="6"/>
  <c r="W1608" i="6" s="1"/>
  <c r="V1609" i="6"/>
  <c r="W1609" i="6" s="1"/>
  <c r="V1610" i="6"/>
  <c r="W1610" i="6" s="1"/>
  <c r="V1611" i="6"/>
  <c r="W1611" i="6" s="1"/>
  <c r="V1612" i="6"/>
  <c r="W1612" i="6" s="1"/>
  <c r="V1613" i="6"/>
  <c r="W1613" i="6" s="1"/>
  <c r="V1614" i="6"/>
  <c r="W1614" i="6" s="1"/>
  <c r="V1615" i="6"/>
  <c r="W1615" i="6" s="1"/>
  <c r="V1616" i="6"/>
  <c r="W1616" i="6" s="1"/>
  <c r="V1617" i="6"/>
  <c r="W1617" i="6" s="1"/>
  <c r="V1618" i="6"/>
  <c r="W1618" i="6" s="1"/>
  <c r="V1619" i="6"/>
  <c r="W1619" i="6" s="1"/>
  <c r="V1620" i="6"/>
  <c r="W1620" i="6" s="1"/>
  <c r="V1621" i="6"/>
  <c r="W1621" i="6" s="1"/>
  <c r="V1622" i="6"/>
  <c r="W1622" i="6" s="1"/>
  <c r="V1623" i="6"/>
  <c r="W1623" i="6" s="1"/>
  <c r="V1624" i="6"/>
  <c r="W1624" i="6" s="1"/>
  <c r="V1625" i="6"/>
  <c r="W1625" i="6" s="1"/>
  <c r="V1626" i="6"/>
  <c r="W1626" i="6" s="1"/>
  <c r="V1627" i="6"/>
  <c r="W1627" i="6" s="1"/>
  <c r="V1628" i="6"/>
  <c r="W1628" i="6" s="1"/>
  <c r="V1629" i="6"/>
  <c r="W1629" i="6" s="1"/>
  <c r="V1630" i="6"/>
  <c r="W1630" i="6" s="1"/>
  <c r="V1631" i="6"/>
  <c r="W1631" i="6" s="1"/>
  <c r="V1632" i="6"/>
  <c r="W1632" i="6" s="1"/>
  <c r="V1633" i="6"/>
  <c r="W1633" i="6" s="1"/>
  <c r="V1634" i="6"/>
  <c r="W1634" i="6" s="1"/>
  <c r="V1635" i="6"/>
  <c r="W1635" i="6" s="1"/>
  <c r="V1636" i="6"/>
  <c r="W1636" i="6" s="1"/>
  <c r="V1637" i="6"/>
  <c r="W1637" i="6" s="1"/>
  <c r="V1638" i="6"/>
  <c r="W1638" i="6" s="1"/>
  <c r="V1639" i="6"/>
  <c r="W1639" i="6" s="1"/>
  <c r="V1640" i="6"/>
  <c r="W1640" i="6" s="1"/>
  <c r="V1641" i="6"/>
  <c r="W1641" i="6" s="1"/>
  <c r="V1642" i="6"/>
  <c r="W1642" i="6" s="1"/>
  <c r="V1643" i="6"/>
  <c r="W1643" i="6" s="1"/>
  <c r="V1644" i="6"/>
  <c r="W1644" i="6" s="1"/>
  <c r="V1645" i="6"/>
  <c r="W1645" i="6" s="1"/>
  <c r="V1646" i="6"/>
  <c r="W1646" i="6" s="1"/>
  <c r="V1647" i="6"/>
  <c r="W1647" i="6" s="1"/>
  <c r="V1648" i="6"/>
  <c r="W1648" i="6" s="1"/>
  <c r="V1649" i="6"/>
  <c r="W1649" i="6" s="1"/>
  <c r="V1650" i="6"/>
  <c r="W1650" i="6" s="1"/>
  <c r="V1651" i="6"/>
  <c r="W1651" i="6" s="1"/>
  <c r="V1652" i="6"/>
  <c r="W1652" i="6" s="1"/>
  <c r="V1653" i="6"/>
  <c r="W1653" i="6" s="1"/>
  <c r="V1654" i="6"/>
  <c r="W1654" i="6" s="1"/>
  <c r="V1655" i="6"/>
  <c r="W1655" i="6" s="1"/>
  <c r="V1656" i="6"/>
  <c r="W1656" i="6" s="1"/>
  <c r="V1657" i="6"/>
  <c r="W1657" i="6" s="1"/>
  <c r="V1658" i="6"/>
  <c r="W1658" i="6" s="1"/>
  <c r="V1659" i="6"/>
  <c r="W1659" i="6" s="1"/>
  <c r="V1660" i="6"/>
  <c r="W1660" i="6" s="1"/>
  <c r="V1661" i="6"/>
  <c r="W1661" i="6" s="1"/>
  <c r="V1662" i="6"/>
  <c r="W1662" i="6" s="1"/>
  <c r="V1663" i="6"/>
  <c r="W1663" i="6" s="1"/>
  <c r="V1664" i="6"/>
  <c r="W1664" i="6" s="1"/>
  <c r="V1665" i="6"/>
  <c r="W1665" i="6" s="1"/>
  <c r="V1666" i="6"/>
  <c r="W1666" i="6" s="1"/>
  <c r="V1667" i="6"/>
  <c r="W1667" i="6" s="1"/>
  <c r="V1668" i="6"/>
  <c r="W1668" i="6" s="1"/>
  <c r="V1669" i="6"/>
  <c r="W1669" i="6" s="1"/>
  <c r="V1670" i="6"/>
  <c r="W1670" i="6" s="1"/>
  <c r="V1671" i="6"/>
  <c r="W1671" i="6" s="1"/>
  <c r="V1672" i="6"/>
  <c r="W1672" i="6" s="1"/>
  <c r="V1673" i="6"/>
  <c r="W1673" i="6" s="1"/>
  <c r="V1674" i="6"/>
  <c r="W1674" i="6" s="1"/>
  <c r="V1675" i="6"/>
  <c r="W1675" i="6" s="1"/>
  <c r="V1676" i="6"/>
  <c r="W1676" i="6" s="1"/>
  <c r="V1677" i="6"/>
  <c r="W1677" i="6" s="1"/>
  <c r="V1678" i="6"/>
  <c r="W1678" i="6" s="1"/>
  <c r="V1679" i="6"/>
  <c r="W1679" i="6" s="1"/>
  <c r="V1680" i="6"/>
  <c r="W1680" i="6" s="1"/>
  <c r="V1681" i="6"/>
  <c r="W1681" i="6" s="1"/>
  <c r="V1682" i="6"/>
  <c r="W1682" i="6" s="1"/>
  <c r="V1683" i="6"/>
  <c r="W1683" i="6" s="1"/>
  <c r="V1684" i="6"/>
  <c r="W1684" i="6" s="1"/>
  <c r="V1685" i="6"/>
  <c r="W1685" i="6" s="1"/>
  <c r="V1686" i="6"/>
  <c r="W1686" i="6" s="1"/>
  <c r="V1687" i="6"/>
  <c r="W1687" i="6" s="1"/>
  <c r="V1688" i="6"/>
  <c r="W1688" i="6" s="1"/>
  <c r="V1689" i="6"/>
  <c r="W1689" i="6" s="1"/>
  <c r="V1690" i="6"/>
  <c r="W1690" i="6" s="1"/>
  <c r="V1691" i="6"/>
  <c r="W1691" i="6" s="1"/>
  <c r="V1692" i="6"/>
  <c r="W1692" i="6" s="1"/>
  <c r="V1693" i="6"/>
  <c r="W1693" i="6" s="1"/>
  <c r="V1694" i="6"/>
  <c r="W1694" i="6" s="1"/>
  <c r="V1695" i="6"/>
  <c r="W1695" i="6" s="1"/>
  <c r="V1696" i="6"/>
  <c r="W1696" i="6" s="1"/>
  <c r="V1697" i="6"/>
  <c r="W1697" i="6" s="1"/>
  <c r="V1698" i="6"/>
  <c r="W1698" i="6" s="1"/>
  <c r="V1699" i="6"/>
  <c r="W1699" i="6" s="1"/>
  <c r="V1700" i="6"/>
  <c r="W1700" i="6" s="1"/>
  <c r="V1701" i="6"/>
  <c r="W1701" i="6" s="1"/>
  <c r="V1702" i="6"/>
  <c r="W1702" i="6" s="1"/>
  <c r="V1703" i="6"/>
  <c r="W1703" i="6" s="1"/>
  <c r="V1704" i="6"/>
  <c r="W1704" i="6" s="1"/>
  <c r="V1705" i="6"/>
  <c r="W1705" i="6" s="1"/>
  <c r="V1706" i="6"/>
  <c r="W1706" i="6" s="1"/>
  <c r="V1707" i="6"/>
  <c r="W1707" i="6" s="1"/>
  <c r="V1708" i="6"/>
  <c r="W1708" i="6" s="1"/>
  <c r="V1709" i="6"/>
  <c r="W1709" i="6" s="1"/>
  <c r="V1710" i="6"/>
  <c r="W1710" i="6" s="1"/>
  <c r="V1711" i="6"/>
  <c r="W1711" i="6" s="1"/>
  <c r="V1712" i="6"/>
  <c r="W1712" i="6" s="1"/>
  <c r="V1713" i="6"/>
  <c r="W1713" i="6" s="1"/>
  <c r="V1714" i="6"/>
  <c r="W1714" i="6" s="1"/>
  <c r="V1715" i="6"/>
  <c r="W1715" i="6" s="1"/>
  <c r="V1716" i="6"/>
  <c r="W1716" i="6" s="1"/>
  <c r="V1717" i="6"/>
  <c r="W1717" i="6" s="1"/>
  <c r="V1718" i="6"/>
  <c r="W1718" i="6" s="1"/>
  <c r="V1719" i="6"/>
  <c r="W1719" i="6" s="1"/>
  <c r="V1720" i="6"/>
  <c r="W1720" i="6" s="1"/>
  <c r="V1721" i="6"/>
  <c r="W1721" i="6" s="1"/>
  <c r="V1722" i="6"/>
  <c r="W1722" i="6" s="1"/>
  <c r="V1723" i="6"/>
  <c r="W1723" i="6" s="1"/>
  <c r="V1724" i="6"/>
  <c r="W1724" i="6" s="1"/>
  <c r="V1725" i="6"/>
  <c r="W1725" i="6" s="1"/>
  <c r="V1726" i="6"/>
  <c r="W1726" i="6" s="1"/>
  <c r="V1727" i="6"/>
  <c r="W1727" i="6" s="1"/>
  <c r="V1728" i="6"/>
  <c r="W1728" i="6" s="1"/>
  <c r="V1729" i="6"/>
  <c r="W1729" i="6" s="1"/>
  <c r="V1730" i="6"/>
  <c r="W1730" i="6" s="1"/>
  <c r="V1731" i="6"/>
  <c r="W1731" i="6" s="1"/>
  <c r="V1732" i="6"/>
  <c r="W1732" i="6" s="1"/>
  <c r="V1733" i="6"/>
  <c r="W1733" i="6" s="1"/>
  <c r="V1734" i="6"/>
  <c r="W1734" i="6" s="1"/>
  <c r="V1735" i="6"/>
  <c r="W1735" i="6" s="1"/>
  <c r="V1736" i="6"/>
  <c r="W1736" i="6" s="1"/>
  <c r="V1737" i="6"/>
  <c r="W1737" i="6" s="1"/>
  <c r="V1738" i="6"/>
  <c r="W1738" i="6" s="1"/>
  <c r="V1739" i="6"/>
  <c r="W1739" i="6" s="1"/>
  <c r="V1740" i="6"/>
  <c r="W1740" i="6" s="1"/>
  <c r="V1741" i="6"/>
  <c r="W1741" i="6" s="1"/>
  <c r="V1742" i="6"/>
  <c r="W1742" i="6" s="1"/>
  <c r="V1743" i="6"/>
  <c r="W1743" i="6" s="1"/>
  <c r="V1744" i="6"/>
  <c r="W1744" i="6" s="1"/>
  <c r="V1745" i="6"/>
  <c r="W1745" i="6" s="1"/>
  <c r="V1746" i="6"/>
  <c r="W1746" i="6" s="1"/>
  <c r="V1747" i="6"/>
  <c r="W1747" i="6" s="1"/>
  <c r="V1748" i="6"/>
  <c r="W1748" i="6" s="1"/>
  <c r="V1749" i="6"/>
  <c r="W1749" i="6" s="1"/>
  <c r="V1750" i="6"/>
  <c r="W1750" i="6" s="1"/>
  <c r="V1751" i="6"/>
  <c r="W1751" i="6" s="1"/>
  <c r="V1752" i="6"/>
  <c r="W1752" i="6" s="1"/>
  <c r="V1753" i="6"/>
  <c r="W1753" i="6" s="1"/>
  <c r="V1754" i="6"/>
  <c r="W1754" i="6" s="1"/>
  <c r="V1755" i="6"/>
  <c r="W1755" i="6" s="1"/>
  <c r="V1756" i="6"/>
  <c r="W1756" i="6" s="1"/>
  <c r="V1757" i="6"/>
  <c r="W1757" i="6" s="1"/>
  <c r="V1758" i="6"/>
  <c r="W1758" i="6" s="1"/>
  <c r="V1759" i="6"/>
  <c r="W1759" i="6" s="1"/>
  <c r="V1760" i="6"/>
  <c r="W1760" i="6" s="1"/>
  <c r="V1761" i="6"/>
  <c r="W1761" i="6" s="1"/>
  <c r="V1762" i="6"/>
  <c r="W1762" i="6" s="1"/>
  <c r="V1763" i="6"/>
  <c r="W1763" i="6" s="1"/>
  <c r="V1764" i="6"/>
  <c r="W1764" i="6" s="1"/>
  <c r="V1765" i="6"/>
  <c r="W1765" i="6" s="1"/>
  <c r="V1766" i="6"/>
  <c r="W1766" i="6" s="1"/>
  <c r="V1767" i="6"/>
  <c r="W1767" i="6" s="1"/>
  <c r="V1768" i="6"/>
  <c r="W1768" i="6" s="1"/>
  <c r="V1769" i="6"/>
  <c r="W1769" i="6" s="1"/>
  <c r="V1770" i="6"/>
  <c r="W1770" i="6" s="1"/>
  <c r="V1771" i="6"/>
  <c r="W1771" i="6" s="1"/>
  <c r="V1772" i="6"/>
  <c r="W1772" i="6" s="1"/>
  <c r="V1773" i="6"/>
  <c r="W1773" i="6" s="1"/>
  <c r="V1774" i="6"/>
  <c r="W1774" i="6" s="1"/>
  <c r="V1775" i="6"/>
  <c r="W1775" i="6" s="1"/>
  <c r="V1776" i="6"/>
  <c r="W1776" i="6" s="1"/>
  <c r="V1777" i="6"/>
  <c r="W1777" i="6" s="1"/>
  <c r="V1778" i="6"/>
  <c r="W1778" i="6" s="1"/>
  <c r="V1779" i="6"/>
  <c r="W1779" i="6" s="1"/>
  <c r="V1780" i="6"/>
  <c r="W1780" i="6" s="1"/>
  <c r="V1781" i="6"/>
  <c r="W1781" i="6" s="1"/>
  <c r="V1782" i="6"/>
  <c r="W1782" i="6" s="1"/>
  <c r="V1783" i="6"/>
  <c r="W1783" i="6" s="1"/>
  <c r="V1784" i="6"/>
  <c r="W1784" i="6" s="1"/>
  <c r="V1785" i="6"/>
  <c r="W1785" i="6" s="1"/>
  <c r="V1786" i="6"/>
  <c r="W1786" i="6" s="1"/>
  <c r="V1787" i="6"/>
  <c r="W1787" i="6" s="1"/>
  <c r="V1788" i="6"/>
  <c r="W1788" i="6" s="1"/>
  <c r="V1789" i="6"/>
  <c r="W1789" i="6" s="1"/>
  <c r="V1790" i="6"/>
  <c r="W1790" i="6" s="1"/>
  <c r="V1791" i="6"/>
  <c r="W1791" i="6" s="1"/>
  <c r="V1792" i="6"/>
  <c r="W1792" i="6" s="1"/>
  <c r="V1793" i="6"/>
  <c r="W1793" i="6" s="1"/>
  <c r="V1794" i="6"/>
  <c r="W1794" i="6" s="1"/>
  <c r="V1795" i="6"/>
  <c r="W1795" i="6" s="1"/>
  <c r="V1796" i="6"/>
  <c r="W1796" i="6" s="1"/>
  <c r="V1797" i="6"/>
  <c r="W1797" i="6" s="1"/>
  <c r="V1798" i="6"/>
  <c r="W1798" i="6" s="1"/>
  <c r="V1799" i="6"/>
  <c r="W1799" i="6" s="1"/>
  <c r="V1800" i="6"/>
  <c r="W1800" i="6" s="1"/>
  <c r="V1801" i="6"/>
  <c r="W1801" i="6" s="1"/>
  <c r="V1802" i="6"/>
  <c r="W1802" i="6" s="1"/>
  <c r="V1803" i="6"/>
  <c r="W1803" i="6" s="1"/>
  <c r="V1804" i="6"/>
  <c r="W1804" i="6" s="1"/>
  <c r="V1805" i="6"/>
  <c r="W1805" i="6" s="1"/>
  <c r="V1806" i="6"/>
  <c r="W1806" i="6" s="1"/>
  <c r="V1807" i="6"/>
  <c r="W1807" i="6" s="1"/>
  <c r="V1808" i="6"/>
  <c r="W1808" i="6" s="1"/>
  <c r="V1809" i="6"/>
  <c r="W1809" i="6" s="1"/>
  <c r="V1810" i="6"/>
  <c r="W1810" i="6" s="1"/>
  <c r="V1811" i="6"/>
  <c r="W1811" i="6" s="1"/>
  <c r="V1812" i="6"/>
  <c r="W1812" i="6" s="1"/>
  <c r="V1813" i="6"/>
  <c r="W1813" i="6" s="1"/>
  <c r="V1814" i="6"/>
  <c r="W1814" i="6" s="1"/>
  <c r="V1815" i="6"/>
  <c r="W1815" i="6" s="1"/>
  <c r="V1816" i="6"/>
  <c r="W1816" i="6" s="1"/>
  <c r="V1817" i="6"/>
  <c r="W1817" i="6" s="1"/>
  <c r="V1818" i="6"/>
  <c r="W1818" i="6" s="1"/>
  <c r="V1819" i="6"/>
  <c r="W1819" i="6" s="1"/>
  <c r="V1820" i="6"/>
  <c r="W1820" i="6" s="1"/>
  <c r="V1821" i="6"/>
  <c r="W1821" i="6" s="1"/>
  <c r="V1822" i="6"/>
  <c r="W1822" i="6" s="1"/>
  <c r="V1823" i="6"/>
  <c r="W1823" i="6" s="1"/>
  <c r="V1824" i="6"/>
  <c r="W1824" i="6" s="1"/>
  <c r="V1825" i="6"/>
  <c r="W1825" i="6" s="1"/>
  <c r="V1826" i="6"/>
  <c r="W1826" i="6" s="1"/>
  <c r="V1827" i="6"/>
  <c r="W1827" i="6" s="1"/>
  <c r="V1828" i="6"/>
  <c r="W1828" i="6" s="1"/>
  <c r="V1829" i="6"/>
  <c r="W1829" i="6" s="1"/>
  <c r="V1830" i="6"/>
  <c r="W1830" i="6" s="1"/>
  <c r="V1831" i="6"/>
  <c r="W1831" i="6" s="1"/>
  <c r="V1832" i="6"/>
  <c r="W1832" i="6" s="1"/>
  <c r="V1833" i="6"/>
  <c r="W1833" i="6" s="1"/>
  <c r="V1834" i="6"/>
  <c r="W1834" i="6" s="1"/>
  <c r="V1835" i="6"/>
  <c r="W1835" i="6" s="1"/>
  <c r="V1836" i="6"/>
  <c r="W1836" i="6" s="1"/>
  <c r="V1837" i="6"/>
  <c r="W1837" i="6" s="1"/>
  <c r="V1838" i="6"/>
  <c r="W1838" i="6" s="1"/>
  <c r="V1839" i="6"/>
  <c r="W1839" i="6" s="1"/>
  <c r="V1840" i="6"/>
  <c r="W1840" i="6" s="1"/>
  <c r="V1841" i="6"/>
  <c r="W1841" i="6" s="1"/>
  <c r="V1842" i="6"/>
  <c r="W1842" i="6" s="1"/>
  <c r="V1843" i="6"/>
  <c r="W1843" i="6" s="1"/>
  <c r="V1844" i="6"/>
  <c r="W1844" i="6" s="1"/>
  <c r="V1845" i="6"/>
  <c r="W1845" i="6" s="1"/>
  <c r="V1846" i="6"/>
  <c r="W1846" i="6" s="1"/>
  <c r="V1847" i="6"/>
  <c r="W1847" i="6" s="1"/>
  <c r="V1848" i="6"/>
  <c r="W1848" i="6" s="1"/>
  <c r="V1849" i="6"/>
  <c r="W1849" i="6" s="1"/>
  <c r="V1850" i="6"/>
  <c r="W1850" i="6" s="1"/>
  <c r="V1851" i="6"/>
  <c r="W1851" i="6" s="1"/>
  <c r="V1852" i="6"/>
  <c r="W1852" i="6" s="1"/>
  <c r="V1853" i="6"/>
  <c r="W1853" i="6" s="1"/>
  <c r="V1854" i="6"/>
  <c r="W1854" i="6" s="1"/>
  <c r="V1855" i="6"/>
  <c r="W1855" i="6" s="1"/>
  <c r="V1856" i="6"/>
  <c r="W1856" i="6" s="1"/>
  <c r="V1857" i="6"/>
  <c r="W1857" i="6" s="1"/>
  <c r="V1858" i="6"/>
  <c r="W1858" i="6" s="1"/>
  <c r="V1859" i="6"/>
  <c r="W1859" i="6" s="1"/>
  <c r="V1860" i="6"/>
  <c r="W1860" i="6" s="1"/>
  <c r="V1861" i="6"/>
  <c r="W1861" i="6" s="1"/>
  <c r="V1862" i="6"/>
  <c r="W1862" i="6" s="1"/>
  <c r="V1863" i="6"/>
  <c r="W1863" i="6" s="1"/>
  <c r="V1864" i="6"/>
  <c r="W1864" i="6" s="1"/>
  <c r="V1865" i="6"/>
  <c r="W1865" i="6" s="1"/>
  <c r="V1866" i="6"/>
  <c r="W1866" i="6" s="1"/>
  <c r="V1867" i="6"/>
  <c r="W1867" i="6" s="1"/>
  <c r="V1868" i="6"/>
  <c r="W1868" i="6" s="1"/>
  <c r="V1869" i="6"/>
  <c r="W1869" i="6" s="1"/>
  <c r="V1870" i="6"/>
  <c r="W1870" i="6" s="1"/>
  <c r="V1871" i="6"/>
  <c r="W1871" i="6" s="1"/>
  <c r="V1872" i="6"/>
  <c r="W1872" i="6" s="1"/>
  <c r="V1873" i="6"/>
  <c r="W1873" i="6" s="1"/>
  <c r="V1874" i="6"/>
  <c r="W1874" i="6" s="1"/>
  <c r="V1875" i="6"/>
  <c r="W1875" i="6" s="1"/>
  <c r="V1876" i="6"/>
  <c r="W1876" i="6" s="1"/>
  <c r="V1877" i="6"/>
  <c r="W1877" i="6" s="1"/>
  <c r="V1878" i="6"/>
  <c r="W1878" i="6" s="1"/>
  <c r="V1879" i="6"/>
  <c r="W1879" i="6" s="1"/>
  <c r="V1880" i="6"/>
  <c r="W1880" i="6" s="1"/>
  <c r="V1881" i="6"/>
  <c r="W1881" i="6" s="1"/>
  <c r="V1882" i="6"/>
  <c r="W1882" i="6" s="1"/>
  <c r="V1883" i="6"/>
  <c r="W1883" i="6" s="1"/>
  <c r="V1884" i="6"/>
  <c r="W1884" i="6" s="1"/>
  <c r="V1885" i="6"/>
  <c r="W1885" i="6" s="1"/>
  <c r="V1886" i="6"/>
  <c r="W1886" i="6" s="1"/>
  <c r="V1887" i="6"/>
  <c r="W1887" i="6" s="1"/>
  <c r="V1888" i="6"/>
  <c r="W1888" i="6" s="1"/>
  <c r="V1889" i="6"/>
  <c r="W1889" i="6" s="1"/>
  <c r="V1890" i="6"/>
  <c r="W1890" i="6" s="1"/>
  <c r="V1891" i="6"/>
  <c r="W1891" i="6" s="1"/>
  <c r="V1892" i="6"/>
  <c r="W1892" i="6" s="1"/>
  <c r="V1893" i="6"/>
  <c r="W1893" i="6" s="1"/>
  <c r="V1894" i="6"/>
  <c r="W1894" i="6" s="1"/>
  <c r="V1895" i="6"/>
  <c r="W1895" i="6" s="1"/>
  <c r="V1896" i="6"/>
  <c r="W1896" i="6" s="1"/>
  <c r="V1897" i="6"/>
  <c r="W1897" i="6" s="1"/>
  <c r="V1898" i="6"/>
  <c r="W1898" i="6" s="1"/>
  <c r="V1899" i="6"/>
  <c r="W1899" i="6" s="1"/>
  <c r="V1900" i="6"/>
  <c r="W1900" i="6" s="1"/>
  <c r="V1901" i="6"/>
  <c r="W1901" i="6" s="1"/>
  <c r="V1902" i="6"/>
  <c r="W1902" i="6" s="1"/>
  <c r="V1903" i="6"/>
  <c r="W1903" i="6" s="1"/>
  <c r="V1904" i="6"/>
  <c r="W1904" i="6" s="1"/>
  <c r="V1905" i="6"/>
  <c r="W1905" i="6" s="1"/>
  <c r="V1906" i="6"/>
  <c r="W1906" i="6" s="1"/>
  <c r="V1907" i="6"/>
  <c r="W1907" i="6" s="1"/>
  <c r="V1908" i="6"/>
  <c r="W1908" i="6" s="1"/>
  <c r="V1909" i="6"/>
  <c r="W1909" i="6" s="1"/>
  <c r="V1910" i="6"/>
  <c r="W1910" i="6" s="1"/>
  <c r="V1911" i="6"/>
  <c r="W1911" i="6" s="1"/>
  <c r="V1912" i="6"/>
  <c r="W1912" i="6" s="1"/>
  <c r="V1913" i="6"/>
  <c r="W1913" i="6" s="1"/>
  <c r="V1914" i="6"/>
  <c r="W1914" i="6" s="1"/>
  <c r="V1915" i="6"/>
  <c r="W1915" i="6" s="1"/>
  <c r="V1916" i="6"/>
  <c r="W1916" i="6" s="1"/>
  <c r="V1917" i="6"/>
  <c r="W1917" i="6" s="1"/>
  <c r="V1918" i="6"/>
  <c r="W1918" i="6" s="1"/>
  <c r="V1919" i="6"/>
  <c r="W1919" i="6" s="1"/>
  <c r="V1920" i="6"/>
  <c r="W1920" i="6" s="1"/>
  <c r="V1921" i="6"/>
  <c r="W1921" i="6" s="1"/>
  <c r="V1922" i="6"/>
  <c r="W1922" i="6" s="1"/>
  <c r="V1923" i="6"/>
  <c r="W1923" i="6" s="1"/>
  <c r="V1924" i="6"/>
  <c r="W1924" i="6" s="1"/>
  <c r="V1925" i="6"/>
  <c r="W1925" i="6" s="1"/>
  <c r="V1926" i="6"/>
  <c r="W1926" i="6" s="1"/>
  <c r="V1927" i="6"/>
  <c r="W1927" i="6" s="1"/>
  <c r="V1928" i="6"/>
  <c r="W1928" i="6" s="1"/>
  <c r="V1929" i="6"/>
  <c r="W1929" i="6" s="1"/>
  <c r="V1930" i="6"/>
  <c r="W1930" i="6" s="1"/>
  <c r="V1931" i="6"/>
  <c r="W1931" i="6" s="1"/>
  <c r="V1932" i="6"/>
  <c r="W1932" i="6" s="1"/>
  <c r="V1933" i="6"/>
  <c r="W1933" i="6" s="1"/>
  <c r="V1934" i="6"/>
  <c r="W1934" i="6" s="1"/>
  <c r="V1935" i="6"/>
  <c r="W1935" i="6" s="1"/>
  <c r="V1936" i="6"/>
  <c r="W1936" i="6" s="1"/>
  <c r="V1937" i="6"/>
  <c r="W1937" i="6" s="1"/>
  <c r="V1938" i="6"/>
  <c r="W1938" i="6" s="1"/>
  <c r="V1939" i="6"/>
  <c r="W1939" i="6" s="1"/>
  <c r="V1940" i="6"/>
  <c r="W1940" i="6" s="1"/>
  <c r="V1941" i="6"/>
  <c r="W1941" i="6" s="1"/>
  <c r="V1942" i="6"/>
  <c r="W1942" i="6" s="1"/>
  <c r="V1943" i="6"/>
  <c r="W1943" i="6" s="1"/>
  <c r="V1944" i="6"/>
  <c r="W1944" i="6" s="1"/>
  <c r="V1945" i="6"/>
  <c r="W1945" i="6" s="1"/>
  <c r="V1946" i="6"/>
  <c r="W1946" i="6" s="1"/>
  <c r="V1947" i="6"/>
  <c r="W1947" i="6" s="1"/>
  <c r="V1948" i="6"/>
  <c r="W1948" i="6" s="1"/>
  <c r="V1949" i="6"/>
  <c r="W1949" i="6" s="1"/>
  <c r="V1950" i="6"/>
  <c r="W1950" i="6" s="1"/>
  <c r="V1951" i="6"/>
  <c r="W1951" i="6" s="1"/>
  <c r="V1952" i="6"/>
  <c r="W1952" i="6" s="1"/>
  <c r="V1953" i="6"/>
  <c r="W1953" i="6" s="1"/>
  <c r="V1954" i="6"/>
  <c r="W1954" i="6" s="1"/>
  <c r="V1955" i="6"/>
  <c r="W1955" i="6" s="1"/>
  <c r="V1956" i="6"/>
  <c r="W1956" i="6" s="1"/>
  <c r="V1957" i="6"/>
  <c r="W1957" i="6" s="1"/>
  <c r="V1958" i="6"/>
  <c r="W1958" i="6" s="1"/>
  <c r="V1959" i="6"/>
  <c r="W1959" i="6" s="1"/>
  <c r="V1960" i="6"/>
  <c r="W1960" i="6" s="1"/>
  <c r="V1961" i="6"/>
  <c r="W1961" i="6" s="1"/>
  <c r="V1962" i="6"/>
  <c r="W1962" i="6" s="1"/>
  <c r="V1963" i="6"/>
  <c r="W1963" i="6" s="1"/>
  <c r="V1964" i="6"/>
  <c r="W1964" i="6" s="1"/>
  <c r="V1965" i="6"/>
  <c r="W1965" i="6" s="1"/>
  <c r="V1966" i="6"/>
  <c r="W1966" i="6" s="1"/>
  <c r="V1967" i="6"/>
  <c r="W1967" i="6" s="1"/>
  <c r="V1968" i="6"/>
  <c r="W1968" i="6" s="1"/>
  <c r="V1969" i="6"/>
  <c r="W1969" i="6" s="1"/>
  <c r="V1970" i="6"/>
  <c r="W1970" i="6" s="1"/>
  <c r="V1971" i="6"/>
  <c r="W1971" i="6" s="1"/>
  <c r="V1972" i="6"/>
  <c r="W1972" i="6" s="1"/>
  <c r="V1973" i="6"/>
  <c r="W1973" i="6" s="1"/>
  <c r="V1974" i="6"/>
  <c r="W1974" i="6" s="1"/>
  <c r="V1975" i="6"/>
  <c r="W1975" i="6" s="1"/>
  <c r="V1976" i="6"/>
  <c r="W1976" i="6" s="1"/>
  <c r="V1977" i="6"/>
  <c r="W1977" i="6" s="1"/>
  <c r="V1978" i="6"/>
  <c r="W1978" i="6" s="1"/>
  <c r="V1979" i="6"/>
  <c r="W1979" i="6" s="1"/>
  <c r="V1980" i="6"/>
  <c r="W1980" i="6" s="1"/>
  <c r="V1981" i="6"/>
  <c r="W1981" i="6" s="1"/>
  <c r="V1982" i="6"/>
  <c r="W1982" i="6" s="1"/>
  <c r="V1983" i="6"/>
  <c r="W1983" i="6" s="1"/>
  <c r="V1984" i="6"/>
  <c r="W1984" i="6" s="1"/>
  <c r="V1985" i="6"/>
  <c r="W1985" i="6" s="1"/>
  <c r="V1986" i="6"/>
  <c r="W1986" i="6" s="1"/>
  <c r="V1987" i="6"/>
  <c r="W1987" i="6" s="1"/>
  <c r="V1988" i="6"/>
  <c r="W1988" i="6" s="1"/>
  <c r="V1989" i="6"/>
  <c r="W1989" i="6" s="1"/>
  <c r="V1990" i="6"/>
  <c r="W1990" i="6" s="1"/>
  <c r="V1991" i="6"/>
  <c r="W1991" i="6" s="1"/>
  <c r="V1992" i="6"/>
  <c r="W1992" i="6" s="1"/>
  <c r="V1993" i="6"/>
  <c r="W1993" i="6" s="1"/>
  <c r="V1994" i="6"/>
  <c r="W1994" i="6" s="1"/>
  <c r="V1995" i="6"/>
  <c r="W1995" i="6" s="1"/>
  <c r="V1996" i="6"/>
  <c r="W1996" i="6" s="1"/>
  <c r="V1997" i="6"/>
  <c r="W1997" i="6" s="1"/>
  <c r="V1998" i="6"/>
  <c r="W1998" i="6" s="1"/>
  <c r="V1999" i="6"/>
  <c r="W1999" i="6" s="1"/>
  <c r="V2000" i="6"/>
  <c r="W2000" i="6" s="1"/>
  <c r="V2001" i="6"/>
  <c r="W2001" i="6" s="1"/>
  <c r="V2002" i="6"/>
  <c r="W2002" i="6" s="1"/>
  <c r="V2003" i="6"/>
  <c r="W2003" i="6" s="1"/>
  <c r="V2004" i="6"/>
  <c r="W2004" i="6" s="1"/>
  <c r="V2005" i="6"/>
  <c r="W2005" i="6" s="1"/>
  <c r="V2006" i="6"/>
  <c r="W2006" i="6" s="1"/>
  <c r="V2007" i="6"/>
  <c r="W2007" i="6" s="1"/>
  <c r="V2008" i="6"/>
  <c r="W2008" i="6" s="1"/>
  <c r="V2009" i="6"/>
  <c r="W2009" i="6" s="1"/>
  <c r="V2010" i="6"/>
  <c r="W2010" i="6" s="1"/>
  <c r="V2011" i="6"/>
  <c r="W2011" i="6" s="1"/>
  <c r="V2012" i="6"/>
  <c r="W2012" i="6" s="1"/>
  <c r="V2013" i="6"/>
  <c r="W2013" i="6" s="1"/>
  <c r="V2014" i="6"/>
  <c r="W2014" i="6" s="1"/>
  <c r="V2015" i="6"/>
  <c r="W2015" i="6" s="1"/>
  <c r="V2016" i="6"/>
  <c r="W2016" i="6" s="1"/>
  <c r="V2017" i="6"/>
  <c r="W2017" i="6" s="1"/>
  <c r="V2018" i="6"/>
  <c r="W2018" i="6" s="1"/>
  <c r="V2019" i="6"/>
  <c r="W2019" i="6" s="1"/>
  <c r="V2020" i="6"/>
  <c r="W2020" i="6" s="1"/>
  <c r="V2021" i="6"/>
  <c r="W2021" i="6" s="1"/>
  <c r="V2022" i="6"/>
  <c r="W2022" i="6" s="1"/>
  <c r="V2023" i="6"/>
  <c r="W2023" i="6" s="1"/>
  <c r="V2024" i="6"/>
  <c r="W2024" i="6" s="1"/>
  <c r="V2025" i="6"/>
  <c r="W2025" i="6" s="1"/>
  <c r="V2026" i="6"/>
  <c r="W2026" i="6" s="1"/>
  <c r="V2027" i="6"/>
  <c r="W2027" i="6" s="1"/>
  <c r="V2028" i="6"/>
  <c r="W2028" i="6" s="1"/>
  <c r="V2029" i="6"/>
  <c r="W2029" i="6" s="1"/>
  <c r="V2030" i="6"/>
  <c r="W2030" i="6" s="1"/>
  <c r="V2031" i="6"/>
  <c r="W2031" i="6" s="1"/>
  <c r="V2032" i="6"/>
  <c r="W2032" i="6" s="1"/>
  <c r="V2033" i="6"/>
  <c r="W2033" i="6" s="1"/>
  <c r="V2034" i="6"/>
  <c r="W2034" i="6" s="1"/>
  <c r="V2035" i="6"/>
  <c r="W2035" i="6" s="1"/>
  <c r="V2036" i="6"/>
  <c r="W2036" i="6" s="1"/>
  <c r="V2037" i="6"/>
  <c r="W2037" i="6" s="1"/>
  <c r="V2038" i="6"/>
  <c r="W2038" i="6" s="1"/>
  <c r="V2039" i="6"/>
  <c r="W2039" i="6" s="1"/>
  <c r="V2040" i="6"/>
  <c r="W2040" i="6" s="1"/>
  <c r="V2041" i="6"/>
  <c r="W2041" i="6" s="1"/>
  <c r="V2042" i="6"/>
  <c r="W2042" i="6" s="1"/>
  <c r="V2043" i="6"/>
  <c r="W2043" i="6" s="1"/>
  <c r="V2044" i="6"/>
  <c r="W2044" i="6" s="1"/>
  <c r="V2045" i="6"/>
  <c r="W2045" i="6" s="1"/>
  <c r="V2046" i="6"/>
  <c r="W2046" i="6" s="1"/>
  <c r="V2047" i="6"/>
  <c r="W2047" i="6" s="1"/>
  <c r="V2048" i="6"/>
  <c r="W2048" i="6" s="1"/>
  <c r="V2049" i="6"/>
  <c r="W2049" i="6" s="1"/>
  <c r="V2050" i="6"/>
  <c r="W2050" i="6" s="1"/>
  <c r="V2051" i="6"/>
  <c r="W2051" i="6" s="1"/>
  <c r="V2052" i="6"/>
  <c r="W2052" i="6" s="1"/>
  <c r="V2053" i="6"/>
  <c r="W2053" i="6" s="1"/>
  <c r="V2054" i="6"/>
  <c r="W2054" i="6" s="1"/>
  <c r="V2055" i="6"/>
  <c r="W2055" i="6" s="1"/>
  <c r="V2056" i="6"/>
  <c r="W2056" i="6" s="1"/>
  <c r="V2057" i="6"/>
  <c r="W2057" i="6" s="1"/>
  <c r="V2058" i="6"/>
  <c r="W2058" i="6" s="1"/>
  <c r="V2059" i="6"/>
  <c r="W2059" i="6" s="1"/>
  <c r="V2060" i="6"/>
  <c r="W2060" i="6" s="1"/>
  <c r="V2061" i="6"/>
  <c r="W2061" i="6" s="1"/>
  <c r="V2062" i="6"/>
  <c r="W2062" i="6" s="1"/>
  <c r="V2063" i="6"/>
  <c r="W2063" i="6" s="1"/>
  <c r="V2064" i="6"/>
  <c r="W2064" i="6" s="1"/>
  <c r="V2065" i="6"/>
  <c r="W2065" i="6" s="1"/>
  <c r="V2066" i="6"/>
  <c r="W2066" i="6" s="1"/>
  <c r="V2067" i="6"/>
  <c r="W2067" i="6" s="1"/>
  <c r="V2068" i="6"/>
  <c r="W2068" i="6" s="1"/>
  <c r="V2069" i="6"/>
  <c r="W2069" i="6" s="1"/>
  <c r="V2070" i="6"/>
  <c r="W2070" i="6" s="1"/>
  <c r="V2071" i="6"/>
  <c r="W2071" i="6" s="1"/>
  <c r="V2072" i="6"/>
  <c r="W2072" i="6" s="1"/>
  <c r="V2073" i="6"/>
  <c r="W2073" i="6" s="1"/>
  <c r="V2074" i="6"/>
  <c r="W2074" i="6" s="1"/>
  <c r="V2075" i="6"/>
  <c r="W2075" i="6" s="1"/>
  <c r="V2076" i="6"/>
  <c r="W2076" i="6" s="1"/>
  <c r="V2077" i="6"/>
  <c r="W2077" i="6" s="1"/>
  <c r="V2078" i="6"/>
  <c r="W2078" i="6" s="1"/>
  <c r="V2079" i="6"/>
  <c r="W2079" i="6" s="1"/>
  <c r="V2080" i="6"/>
  <c r="W2080" i="6" s="1"/>
  <c r="V2081" i="6"/>
  <c r="W2081" i="6" s="1"/>
  <c r="V2082" i="6"/>
  <c r="W2082" i="6" s="1"/>
  <c r="V2083" i="6"/>
  <c r="W2083" i="6" s="1"/>
  <c r="V2084" i="6"/>
  <c r="W2084" i="6" s="1"/>
  <c r="V2085" i="6"/>
  <c r="W2085" i="6" s="1"/>
  <c r="V2086" i="6"/>
  <c r="W2086" i="6" s="1"/>
  <c r="V2087" i="6"/>
  <c r="W2087" i="6" s="1"/>
  <c r="V2088" i="6"/>
  <c r="W2088" i="6" s="1"/>
  <c r="V2089" i="6"/>
  <c r="W2089" i="6" s="1"/>
  <c r="V2090" i="6"/>
  <c r="W2090" i="6" s="1"/>
  <c r="V2091" i="6"/>
  <c r="W2091" i="6" s="1"/>
  <c r="V2092" i="6"/>
  <c r="W2092" i="6" s="1"/>
  <c r="V2093" i="6"/>
  <c r="W2093" i="6" s="1"/>
  <c r="V2094" i="6"/>
  <c r="W2094" i="6" s="1"/>
  <c r="V2095" i="6"/>
  <c r="W2095" i="6" s="1"/>
  <c r="V2096" i="6"/>
  <c r="W2096" i="6" s="1"/>
  <c r="V2097" i="6"/>
  <c r="W2097" i="6" s="1"/>
  <c r="V2098" i="6"/>
  <c r="W2098" i="6" s="1"/>
  <c r="V2099" i="6"/>
  <c r="W2099" i="6" s="1"/>
  <c r="V2100" i="6"/>
  <c r="W2100" i="6" s="1"/>
  <c r="V2101" i="6"/>
  <c r="W2101" i="6" s="1"/>
  <c r="V2102" i="6"/>
  <c r="W2102" i="6" s="1"/>
  <c r="V2103" i="6"/>
  <c r="W2103" i="6" s="1"/>
  <c r="V2104" i="6"/>
  <c r="W2104" i="6" s="1"/>
  <c r="V2105" i="6"/>
  <c r="W2105" i="6" s="1"/>
  <c r="V2106" i="6"/>
  <c r="W2106" i="6" s="1"/>
  <c r="V2107" i="6"/>
  <c r="W2107" i="6" s="1"/>
  <c r="V2108" i="6"/>
  <c r="W2108" i="6" s="1"/>
  <c r="V2109" i="6"/>
  <c r="W2109" i="6" s="1"/>
  <c r="V2110" i="6"/>
  <c r="W2110" i="6" s="1"/>
  <c r="V2111" i="6"/>
  <c r="W2111" i="6" s="1"/>
  <c r="V2112" i="6"/>
  <c r="W2112" i="6" s="1"/>
  <c r="V2113" i="6"/>
  <c r="W2113" i="6" s="1"/>
  <c r="V2114" i="6"/>
  <c r="W2114" i="6" s="1"/>
  <c r="V2115" i="6"/>
  <c r="W2115" i="6" s="1"/>
  <c r="V2116" i="6"/>
  <c r="W2116" i="6" s="1"/>
  <c r="V2117" i="6"/>
  <c r="W2117" i="6" s="1"/>
  <c r="V2118" i="6"/>
  <c r="W2118" i="6" s="1"/>
  <c r="V2119" i="6"/>
  <c r="W2119" i="6" s="1"/>
  <c r="V2120" i="6"/>
  <c r="W2120" i="6" s="1"/>
  <c r="V2121" i="6"/>
  <c r="W2121" i="6" s="1"/>
  <c r="V2122" i="6"/>
  <c r="W2122" i="6" s="1"/>
  <c r="V2123" i="6"/>
  <c r="W2123" i="6" s="1"/>
  <c r="V2124" i="6"/>
  <c r="W2124" i="6" s="1"/>
  <c r="V2125" i="6"/>
  <c r="W2125" i="6" s="1"/>
  <c r="V2126" i="6"/>
  <c r="W2126" i="6" s="1"/>
  <c r="V2127" i="6"/>
  <c r="W2127" i="6" s="1"/>
  <c r="V2128" i="6"/>
  <c r="W2128" i="6" s="1"/>
  <c r="V2129" i="6"/>
  <c r="W2129" i="6" s="1"/>
  <c r="V2130" i="6"/>
  <c r="W2130" i="6" s="1"/>
  <c r="V2131" i="6"/>
  <c r="W2131" i="6" s="1"/>
  <c r="V2132" i="6"/>
  <c r="W2132" i="6" s="1"/>
  <c r="V2133" i="6"/>
  <c r="W2133" i="6" s="1"/>
  <c r="V2134" i="6"/>
  <c r="W2134" i="6" s="1"/>
  <c r="V2135" i="6"/>
  <c r="W2135" i="6" s="1"/>
  <c r="V2136" i="6"/>
  <c r="W2136" i="6" s="1"/>
  <c r="V2137" i="6"/>
  <c r="W2137" i="6" s="1"/>
  <c r="V2138" i="6"/>
  <c r="W2138" i="6" s="1"/>
  <c r="V2139" i="6"/>
  <c r="W2139" i="6" s="1"/>
  <c r="V2140" i="6"/>
  <c r="W2140" i="6" s="1"/>
  <c r="V2141" i="6"/>
  <c r="W2141" i="6" s="1"/>
  <c r="V2142" i="6"/>
  <c r="W2142" i="6" s="1"/>
  <c r="V2143" i="6"/>
  <c r="W2143" i="6" s="1"/>
  <c r="V2144" i="6"/>
  <c r="W2144" i="6" s="1"/>
  <c r="V2145" i="6"/>
  <c r="W2145" i="6" s="1"/>
  <c r="V2146" i="6"/>
  <c r="W2146" i="6" s="1"/>
  <c r="V2147" i="6"/>
  <c r="W2147" i="6" s="1"/>
  <c r="V2148" i="6"/>
  <c r="W2148" i="6" s="1"/>
  <c r="V2149" i="6"/>
  <c r="W2149" i="6" s="1"/>
  <c r="V2150" i="6"/>
  <c r="W2150" i="6" s="1"/>
  <c r="V2151" i="6"/>
  <c r="W2151" i="6" s="1"/>
  <c r="V2152" i="6"/>
  <c r="W2152" i="6" s="1"/>
  <c r="V2153" i="6"/>
  <c r="W2153" i="6" s="1"/>
  <c r="V2154" i="6"/>
  <c r="W2154" i="6" s="1"/>
  <c r="V2155" i="6"/>
  <c r="W2155" i="6" s="1"/>
  <c r="V2156" i="6"/>
  <c r="W2156" i="6" s="1"/>
  <c r="V2157" i="6"/>
  <c r="W2157" i="6" s="1"/>
  <c r="V2158" i="6"/>
  <c r="W2158" i="6" s="1"/>
  <c r="V2159" i="6"/>
  <c r="W2159" i="6" s="1"/>
  <c r="V2160" i="6"/>
  <c r="W2160" i="6" s="1"/>
  <c r="V2161" i="6"/>
  <c r="W2161" i="6" s="1"/>
  <c r="V2162" i="6"/>
  <c r="W2162" i="6" s="1"/>
  <c r="V2163" i="6"/>
  <c r="W2163" i="6" s="1"/>
  <c r="V2164" i="6"/>
  <c r="W2164" i="6" s="1"/>
  <c r="V10" i="6"/>
  <c r="W10" i="6" s="1"/>
  <c r="C129" i="3" l="1"/>
  <c r="C145" i="3"/>
  <c r="C168" i="3" s="1"/>
  <c r="C178" i="3" s="1"/>
  <c r="C189" i="3" s="1"/>
  <c r="S11" i="6"/>
  <c r="S12" i="6"/>
  <c r="T12" i="6" s="1"/>
  <c r="S13" i="6"/>
  <c r="S14" i="6"/>
  <c r="T14" i="6" s="1"/>
  <c r="S15" i="6"/>
  <c r="S16" i="6"/>
  <c r="S17" i="6"/>
  <c r="S18" i="6"/>
  <c r="T18" i="6" s="1"/>
  <c r="S19" i="6"/>
  <c r="S20" i="6"/>
  <c r="T20" i="6" s="1"/>
  <c r="S21" i="6"/>
  <c r="S22" i="6"/>
  <c r="T22" i="6" s="1"/>
  <c r="S23" i="6"/>
  <c r="S24" i="6"/>
  <c r="S25" i="6"/>
  <c r="S26" i="6"/>
  <c r="T26" i="6" s="1"/>
  <c r="S27" i="6"/>
  <c r="S28" i="6"/>
  <c r="S29" i="6"/>
  <c r="S30" i="6"/>
  <c r="T30" i="6" s="1"/>
  <c r="S31" i="6"/>
  <c r="S32" i="6"/>
  <c r="S33" i="6"/>
  <c r="S34" i="6"/>
  <c r="S35" i="6"/>
  <c r="S36" i="6"/>
  <c r="T36" i="6" s="1"/>
  <c r="S37" i="6"/>
  <c r="S38" i="6"/>
  <c r="T38" i="6" s="1"/>
  <c r="S39" i="6"/>
  <c r="S40" i="6"/>
  <c r="S41" i="6"/>
  <c r="S42" i="6"/>
  <c r="T42" i="6" s="1"/>
  <c r="S43" i="6"/>
  <c r="S44" i="6"/>
  <c r="T44" i="6" s="1"/>
  <c r="S45" i="6"/>
  <c r="S46" i="6"/>
  <c r="S47" i="6"/>
  <c r="S48" i="6"/>
  <c r="S49" i="6"/>
  <c r="S50" i="6"/>
  <c r="T50" i="6" s="1"/>
  <c r="S51" i="6"/>
  <c r="S52" i="6"/>
  <c r="S53" i="6"/>
  <c r="S54" i="6"/>
  <c r="S55" i="6"/>
  <c r="S56" i="6"/>
  <c r="S57" i="6"/>
  <c r="S58" i="6"/>
  <c r="S59" i="6"/>
  <c r="S60" i="6"/>
  <c r="S61" i="6"/>
  <c r="S62" i="6"/>
  <c r="T62" i="6" s="1"/>
  <c r="S63" i="6"/>
  <c r="S64" i="6"/>
  <c r="S65" i="6"/>
  <c r="S66" i="6"/>
  <c r="S67" i="6"/>
  <c r="S68" i="6"/>
  <c r="S69" i="6"/>
  <c r="S70" i="6"/>
  <c r="T70" i="6" s="1"/>
  <c r="S71" i="6"/>
  <c r="S72" i="6"/>
  <c r="S73" i="6"/>
  <c r="S74" i="6"/>
  <c r="S75" i="6"/>
  <c r="S76" i="6"/>
  <c r="T76" i="6" s="1"/>
  <c r="S77" i="6"/>
  <c r="S78" i="6"/>
  <c r="S79" i="6"/>
  <c r="S80" i="6"/>
  <c r="S81" i="6"/>
  <c r="S82" i="6"/>
  <c r="T82" i="6" s="1"/>
  <c r="S83" i="6"/>
  <c r="S84" i="6"/>
  <c r="S85" i="6"/>
  <c r="S86" i="6"/>
  <c r="T86" i="6" s="1"/>
  <c r="S87" i="6"/>
  <c r="S88" i="6"/>
  <c r="S89" i="6"/>
  <c r="S90" i="6"/>
  <c r="S91" i="6"/>
  <c r="S92" i="6"/>
  <c r="S93" i="6"/>
  <c r="S94" i="6"/>
  <c r="T94" i="6" s="1"/>
  <c r="S95" i="6"/>
  <c r="S96" i="6"/>
  <c r="S97" i="6"/>
  <c r="S98" i="6"/>
  <c r="S99" i="6"/>
  <c r="S100" i="6"/>
  <c r="S101" i="6"/>
  <c r="S102" i="6"/>
  <c r="T102" i="6" s="1"/>
  <c r="S103" i="6"/>
  <c r="S104" i="6"/>
  <c r="S105" i="6"/>
  <c r="S106" i="6"/>
  <c r="S107" i="6"/>
  <c r="S108" i="6"/>
  <c r="T108" i="6" s="1"/>
  <c r="S109" i="6"/>
  <c r="S110" i="6"/>
  <c r="S111" i="6"/>
  <c r="S112" i="6"/>
  <c r="S113" i="6"/>
  <c r="S114" i="6"/>
  <c r="T114" i="6" s="1"/>
  <c r="S115" i="6"/>
  <c r="S116" i="6"/>
  <c r="S117" i="6"/>
  <c r="S118" i="6"/>
  <c r="T118" i="6" s="1"/>
  <c r="S119" i="6"/>
  <c r="S120" i="6"/>
  <c r="S121" i="6"/>
  <c r="S122" i="6"/>
  <c r="S123" i="6"/>
  <c r="S124" i="6"/>
  <c r="S125" i="6"/>
  <c r="S126" i="6"/>
  <c r="T126" i="6" s="1"/>
  <c r="U126" i="6" s="1"/>
  <c r="S127" i="6"/>
  <c r="S128" i="6"/>
  <c r="S129" i="6"/>
  <c r="S130" i="6"/>
  <c r="S131" i="6"/>
  <c r="S132" i="6"/>
  <c r="S133" i="6"/>
  <c r="S134" i="6"/>
  <c r="T134" i="6" s="1"/>
  <c r="S135" i="6"/>
  <c r="S136" i="6"/>
  <c r="S137" i="6"/>
  <c r="S138" i="6"/>
  <c r="S139" i="6"/>
  <c r="S140" i="6"/>
  <c r="S141" i="6"/>
  <c r="S142" i="6"/>
  <c r="T142" i="6" s="1"/>
  <c r="S143" i="6"/>
  <c r="S144" i="6"/>
  <c r="S145" i="6"/>
  <c r="S146" i="6"/>
  <c r="S147" i="6"/>
  <c r="S148" i="6"/>
  <c r="T148" i="6" s="1"/>
  <c r="S149" i="6"/>
  <c r="S150" i="6"/>
  <c r="T150" i="6" s="1"/>
  <c r="S151" i="6"/>
  <c r="S152" i="6"/>
  <c r="S153" i="6"/>
  <c r="S154" i="6"/>
  <c r="T154" i="6" s="1"/>
  <c r="S155" i="6"/>
  <c r="S156" i="6"/>
  <c r="S157" i="6"/>
  <c r="S158" i="6"/>
  <c r="S159" i="6"/>
  <c r="S160" i="6"/>
  <c r="S161" i="6"/>
  <c r="S162" i="6"/>
  <c r="S163" i="6"/>
  <c r="S164" i="6"/>
  <c r="T164" i="6" s="1"/>
  <c r="S165" i="6"/>
  <c r="S166" i="6"/>
  <c r="T166" i="6" s="1"/>
  <c r="S167" i="6"/>
  <c r="S168" i="6"/>
  <c r="S169" i="6"/>
  <c r="S170" i="6"/>
  <c r="T170" i="6" s="1"/>
  <c r="S171" i="6"/>
  <c r="S172" i="6"/>
  <c r="T172" i="6" s="1"/>
  <c r="S173" i="6"/>
  <c r="S174" i="6"/>
  <c r="S175" i="6"/>
  <c r="S176" i="6"/>
  <c r="S177" i="6"/>
  <c r="S178" i="6"/>
  <c r="T178" i="6" s="1"/>
  <c r="S179" i="6"/>
  <c r="S180" i="6"/>
  <c r="S181" i="6"/>
  <c r="S182" i="6"/>
  <c r="S183" i="6"/>
  <c r="S184" i="6"/>
  <c r="T184" i="6" s="1"/>
  <c r="S185" i="6"/>
  <c r="S186" i="6"/>
  <c r="S187" i="6"/>
  <c r="S188" i="6"/>
  <c r="T188" i="6" s="1"/>
  <c r="S189" i="6"/>
  <c r="S190" i="6"/>
  <c r="S191" i="6"/>
  <c r="S192" i="6"/>
  <c r="S193" i="6"/>
  <c r="S194" i="6"/>
  <c r="S195" i="6"/>
  <c r="S196" i="6"/>
  <c r="T196" i="6" s="1"/>
  <c r="S197" i="6"/>
  <c r="S198" i="6"/>
  <c r="S199" i="6"/>
  <c r="S200" i="6"/>
  <c r="S201" i="6"/>
  <c r="S202" i="6"/>
  <c r="T202" i="6" s="1"/>
  <c r="S203" i="6"/>
  <c r="S204" i="6"/>
  <c r="T204" i="6" s="1"/>
  <c r="S205" i="6"/>
  <c r="S206" i="6"/>
  <c r="S207" i="6"/>
  <c r="S208" i="6"/>
  <c r="T208" i="6" s="1"/>
  <c r="S209" i="6"/>
  <c r="S210" i="6"/>
  <c r="T210" i="6" s="1"/>
  <c r="S211" i="6"/>
  <c r="S212" i="6"/>
  <c r="S213" i="6"/>
  <c r="S214" i="6"/>
  <c r="S215" i="6"/>
  <c r="S216" i="6"/>
  <c r="T216" i="6" s="1"/>
  <c r="S217" i="6"/>
  <c r="S218" i="6"/>
  <c r="S219" i="6"/>
  <c r="S220" i="6"/>
  <c r="T220" i="6" s="1"/>
  <c r="S221" i="6"/>
  <c r="S222" i="6"/>
  <c r="S223" i="6"/>
  <c r="S224" i="6"/>
  <c r="S225" i="6"/>
  <c r="S226" i="6"/>
  <c r="T226" i="6" s="1"/>
  <c r="S227" i="6"/>
  <c r="S228" i="6"/>
  <c r="S229" i="6"/>
  <c r="S230" i="6"/>
  <c r="S231" i="6"/>
  <c r="S232" i="6"/>
  <c r="T232" i="6" s="1"/>
  <c r="S233" i="6"/>
  <c r="S234" i="6"/>
  <c r="S235" i="6"/>
  <c r="S236" i="6"/>
  <c r="T236" i="6" s="1"/>
  <c r="S237" i="6"/>
  <c r="S238" i="6"/>
  <c r="S239" i="6"/>
  <c r="S240" i="6"/>
  <c r="S241" i="6"/>
  <c r="S242" i="6"/>
  <c r="T242" i="6" s="1"/>
  <c r="S243" i="6"/>
  <c r="S244" i="6"/>
  <c r="S245" i="6"/>
  <c r="S246" i="6"/>
  <c r="S247" i="6"/>
  <c r="S248" i="6"/>
  <c r="T248" i="6" s="1"/>
  <c r="S249" i="6"/>
  <c r="S250" i="6"/>
  <c r="S251" i="6"/>
  <c r="S252" i="6"/>
  <c r="T252" i="6" s="1"/>
  <c r="S253" i="6"/>
  <c r="S254" i="6"/>
  <c r="T254" i="6" s="1"/>
  <c r="S255" i="6"/>
  <c r="S256" i="6"/>
  <c r="S257" i="6"/>
  <c r="S258" i="6"/>
  <c r="T258" i="6" s="1"/>
  <c r="S259" i="6"/>
  <c r="S260" i="6"/>
  <c r="T260" i="6" s="1"/>
  <c r="S261" i="6"/>
  <c r="S262" i="6"/>
  <c r="S263" i="6"/>
  <c r="S264" i="6"/>
  <c r="T264" i="6" s="1"/>
  <c r="S265" i="6"/>
  <c r="S266" i="6"/>
  <c r="T266" i="6" s="1"/>
  <c r="S267" i="6"/>
  <c r="S268" i="6"/>
  <c r="T268" i="6" s="1"/>
  <c r="S269" i="6"/>
  <c r="S270" i="6"/>
  <c r="S271" i="6"/>
  <c r="S272" i="6"/>
  <c r="T272" i="6" s="1"/>
  <c r="S273" i="6"/>
  <c r="S274" i="6"/>
  <c r="T274" i="6" s="1"/>
  <c r="S275" i="6"/>
  <c r="S276" i="6"/>
  <c r="S277" i="6"/>
  <c r="S278" i="6"/>
  <c r="S279" i="6"/>
  <c r="S280" i="6"/>
  <c r="T280" i="6" s="1"/>
  <c r="S281" i="6"/>
  <c r="S282" i="6"/>
  <c r="S283" i="6"/>
  <c r="S284" i="6"/>
  <c r="S285" i="6"/>
  <c r="S286" i="6"/>
  <c r="S287" i="6"/>
  <c r="S288" i="6"/>
  <c r="S289" i="6"/>
  <c r="S290" i="6"/>
  <c r="T290" i="6" s="1"/>
  <c r="S291" i="6"/>
  <c r="S292" i="6"/>
  <c r="T292" i="6" s="1"/>
  <c r="S293" i="6"/>
  <c r="S294" i="6"/>
  <c r="S295" i="6"/>
  <c r="S296" i="6"/>
  <c r="T296" i="6" s="1"/>
  <c r="S297" i="6"/>
  <c r="S298" i="6"/>
  <c r="T298" i="6" s="1"/>
  <c r="S299" i="6"/>
  <c r="S300" i="6"/>
  <c r="T300" i="6" s="1"/>
  <c r="S301" i="6"/>
  <c r="S302" i="6"/>
  <c r="S303" i="6"/>
  <c r="S304" i="6"/>
  <c r="T304" i="6" s="1"/>
  <c r="S305" i="6"/>
  <c r="S306" i="6"/>
  <c r="T306" i="6" s="1"/>
  <c r="S307" i="6"/>
  <c r="S308" i="6"/>
  <c r="S309" i="6"/>
  <c r="T309" i="6" s="1"/>
  <c r="S310" i="6"/>
  <c r="S311" i="6"/>
  <c r="S312" i="6"/>
  <c r="S313" i="6"/>
  <c r="T313" i="6" s="1"/>
  <c r="S314" i="6"/>
  <c r="S315" i="6"/>
  <c r="T315" i="6" s="1"/>
  <c r="S316" i="6"/>
  <c r="S317" i="6"/>
  <c r="T317" i="6" s="1"/>
  <c r="S318" i="6"/>
  <c r="S319" i="6"/>
  <c r="S320" i="6"/>
  <c r="S321" i="6"/>
  <c r="T321" i="6" s="1"/>
  <c r="S322" i="6"/>
  <c r="S323" i="6"/>
  <c r="T323" i="6" s="1"/>
  <c r="S324" i="6"/>
  <c r="S325" i="6"/>
  <c r="T325" i="6" s="1"/>
  <c r="S326" i="6"/>
  <c r="S327" i="6"/>
  <c r="S328" i="6"/>
  <c r="S329" i="6"/>
  <c r="T329" i="6" s="1"/>
  <c r="S330" i="6"/>
  <c r="S331" i="6"/>
  <c r="T331" i="6" s="1"/>
  <c r="S332" i="6"/>
  <c r="S333" i="6"/>
  <c r="T333" i="6" s="1"/>
  <c r="S334" i="6"/>
  <c r="S335" i="6"/>
  <c r="S336" i="6"/>
  <c r="S337" i="6"/>
  <c r="T337" i="6" s="1"/>
  <c r="S338" i="6"/>
  <c r="S339" i="6"/>
  <c r="T339" i="6" s="1"/>
  <c r="S340" i="6"/>
  <c r="S341" i="6"/>
  <c r="T341" i="6" s="1"/>
  <c r="S342" i="6"/>
  <c r="S343" i="6"/>
  <c r="S344" i="6"/>
  <c r="S345" i="6"/>
  <c r="T345" i="6" s="1"/>
  <c r="S346" i="6"/>
  <c r="S347" i="6"/>
  <c r="T347" i="6" s="1"/>
  <c r="S348" i="6"/>
  <c r="S349" i="6"/>
  <c r="T349" i="6" s="1"/>
  <c r="S350" i="6"/>
  <c r="S351" i="6"/>
  <c r="S352" i="6"/>
  <c r="S353" i="6"/>
  <c r="T353" i="6" s="1"/>
  <c r="S354" i="6"/>
  <c r="S355" i="6"/>
  <c r="T355" i="6" s="1"/>
  <c r="S356" i="6"/>
  <c r="S357" i="6"/>
  <c r="T357" i="6" s="1"/>
  <c r="S358" i="6"/>
  <c r="S359" i="6"/>
  <c r="S360" i="6"/>
  <c r="S361" i="6"/>
  <c r="T361" i="6" s="1"/>
  <c r="S362" i="6"/>
  <c r="S363" i="6"/>
  <c r="T363" i="6" s="1"/>
  <c r="S364" i="6"/>
  <c r="S365" i="6"/>
  <c r="T365" i="6" s="1"/>
  <c r="S366" i="6"/>
  <c r="S367" i="6"/>
  <c r="S368" i="6"/>
  <c r="S369" i="6"/>
  <c r="T369" i="6" s="1"/>
  <c r="S370" i="6"/>
  <c r="S371" i="6"/>
  <c r="T371" i="6" s="1"/>
  <c r="S372" i="6"/>
  <c r="S373" i="6"/>
  <c r="T373" i="6" s="1"/>
  <c r="S374" i="6"/>
  <c r="S375" i="6"/>
  <c r="S376" i="6"/>
  <c r="T376" i="6" s="1"/>
  <c r="S377" i="6"/>
  <c r="T377" i="6" s="1"/>
  <c r="S378" i="6"/>
  <c r="S379" i="6"/>
  <c r="T379" i="6" s="1"/>
  <c r="S380" i="6"/>
  <c r="S381" i="6"/>
  <c r="T381" i="6" s="1"/>
  <c r="S382" i="6"/>
  <c r="S383" i="6"/>
  <c r="S384" i="6"/>
  <c r="S385" i="6"/>
  <c r="T385" i="6" s="1"/>
  <c r="S386" i="6"/>
  <c r="S387" i="6"/>
  <c r="T387" i="6" s="1"/>
  <c r="S388" i="6"/>
  <c r="S389" i="6"/>
  <c r="T389" i="6" s="1"/>
  <c r="S390" i="6"/>
  <c r="S391" i="6"/>
  <c r="S392" i="6"/>
  <c r="S393" i="6"/>
  <c r="T393" i="6" s="1"/>
  <c r="S394" i="6"/>
  <c r="S395" i="6"/>
  <c r="T395" i="6" s="1"/>
  <c r="S396" i="6"/>
  <c r="S397" i="6"/>
  <c r="T397" i="6" s="1"/>
  <c r="S398" i="6"/>
  <c r="S399" i="6"/>
  <c r="S400" i="6"/>
  <c r="S401" i="6"/>
  <c r="T401" i="6" s="1"/>
  <c r="S402" i="6"/>
  <c r="S403" i="6"/>
  <c r="T403" i="6" s="1"/>
  <c r="S404" i="6"/>
  <c r="S405" i="6"/>
  <c r="T405" i="6" s="1"/>
  <c r="S406" i="6"/>
  <c r="S407" i="6"/>
  <c r="S408" i="6"/>
  <c r="S409" i="6"/>
  <c r="T409" i="6" s="1"/>
  <c r="S410" i="6"/>
  <c r="S411" i="6"/>
  <c r="T411" i="6" s="1"/>
  <c r="S412" i="6"/>
  <c r="S413" i="6"/>
  <c r="T413" i="6" s="1"/>
  <c r="S414" i="6"/>
  <c r="S415" i="6"/>
  <c r="S416" i="6"/>
  <c r="S417" i="6"/>
  <c r="T417" i="6" s="1"/>
  <c r="S418" i="6"/>
  <c r="S419" i="6"/>
  <c r="T419" i="6" s="1"/>
  <c r="S420" i="6"/>
  <c r="S421" i="6"/>
  <c r="T421" i="6" s="1"/>
  <c r="S422" i="6"/>
  <c r="S423" i="6"/>
  <c r="S424" i="6"/>
  <c r="S425" i="6"/>
  <c r="T425" i="6" s="1"/>
  <c r="S426" i="6"/>
  <c r="S427" i="6"/>
  <c r="T427" i="6" s="1"/>
  <c r="S428" i="6"/>
  <c r="S429" i="6"/>
  <c r="T429" i="6" s="1"/>
  <c r="S430" i="6"/>
  <c r="S431" i="6"/>
  <c r="S432" i="6"/>
  <c r="S433" i="6"/>
  <c r="T433" i="6" s="1"/>
  <c r="S434" i="6"/>
  <c r="S435" i="6"/>
  <c r="T435" i="6" s="1"/>
  <c r="S436" i="6"/>
  <c r="S437" i="6"/>
  <c r="S438" i="6"/>
  <c r="S439" i="6"/>
  <c r="S440" i="6"/>
  <c r="T440" i="6" s="1"/>
  <c r="S441" i="6"/>
  <c r="T441" i="6" s="1"/>
  <c r="S442" i="6"/>
  <c r="S443" i="6"/>
  <c r="T443" i="6" s="1"/>
  <c r="S444" i="6"/>
  <c r="S445" i="6"/>
  <c r="T445" i="6" s="1"/>
  <c r="S446" i="6"/>
  <c r="S447" i="6"/>
  <c r="S448" i="6"/>
  <c r="S449" i="6"/>
  <c r="T449" i="6" s="1"/>
  <c r="S450" i="6"/>
  <c r="S451" i="6"/>
  <c r="T451" i="6" s="1"/>
  <c r="S452" i="6"/>
  <c r="S453" i="6"/>
  <c r="T453" i="6" s="1"/>
  <c r="S454" i="6"/>
  <c r="S455" i="6"/>
  <c r="S456" i="6"/>
  <c r="S457" i="6"/>
  <c r="T457" i="6" s="1"/>
  <c r="S458" i="6"/>
  <c r="S459" i="6"/>
  <c r="T459" i="6" s="1"/>
  <c r="S460" i="6"/>
  <c r="S461" i="6"/>
  <c r="T461" i="6" s="1"/>
  <c r="S462" i="6"/>
  <c r="S463" i="6"/>
  <c r="S464" i="6"/>
  <c r="S465" i="6"/>
  <c r="T465" i="6" s="1"/>
  <c r="S466" i="6"/>
  <c r="S467" i="6"/>
  <c r="T467" i="6" s="1"/>
  <c r="S468" i="6"/>
  <c r="S469" i="6"/>
  <c r="T469" i="6" s="1"/>
  <c r="S470" i="6"/>
  <c r="S471" i="6"/>
  <c r="S472" i="6"/>
  <c r="S473" i="6"/>
  <c r="T473" i="6" s="1"/>
  <c r="S474" i="6"/>
  <c r="S475" i="6"/>
  <c r="T475" i="6" s="1"/>
  <c r="S476" i="6"/>
  <c r="S477" i="6"/>
  <c r="T477" i="6" s="1"/>
  <c r="S478" i="6"/>
  <c r="S479" i="6"/>
  <c r="S480" i="6"/>
  <c r="S481" i="6"/>
  <c r="T481" i="6" s="1"/>
  <c r="S482" i="6"/>
  <c r="S483" i="6"/>
  <c r="T483" i="6" s="1"/>
  <c r="S484" i="6"/>
  <c r="S485" i="6"/>
  <c r="T485" i="6" s="1"/>
  <c r="S486" i="6"/>
  <c r="S487" i="6"/>
  <c r="S488" i="6"/>
  <c r="S489" i="6"/>
  <c r="T489" i="6" s="1"/>
  <c r="S490" i="6"/>
  <c r="S491" i="6"/>
  <c r="T491" i="6" s="1"/>
  <c r="S492" i="6"/>
  <c r="S493" i="6"/>
  <c r="T493" i="6" s="1"/>
  <c r="S494" i="6"/>
  <c r="S495" i="6"/>
  <c r="S496" i="6"/>
  <c r="S497" i="6"/>
  <c r="T497" i="6" s="1"/>
  <c r="S498" i="6"/>
  <c r="S499" i="6"/>
  <c r="T499" i="6" s="1"/>
  <c r="S500" i="6"/>
  <c r="S501" i="6"/>
  <c r="T501" i="6" s="1"/>
  <c r="U501" i="6" s="1"/>
  <c r="S502" i="6"/>
  <c r="S503" i="6"/>
  <c r="S504" i="6"/>
  <c r="S505" i="6"/>
  <c r="T505" i="6" s="1"/>
  <c r="S506" i="6"/>
  <c r="S507" i="6"/>
  <c r="T507" i="6" s="1"/>
  <c r="S508" i="6"/>
  <c r="S509" i="6"/>
  <c r="T509" i="6" s="1"/>
  <c r="S510" i="6"/>
  <c r="S511" i="6"/>
  <c r="T511" i="6" s="1"/>
  <c r="S512" i="6"/>
  <c r="T512" i="6" s="1"/>
  <c r="S513" i="6"/>
  <c r="T513" i="6" s="1"/>
  <c r="S514" i="6"/>
  <c r="T514" i="6" s="1"/>
  <c r="S515" i="6"/>
  <c r="T515" i="6" s="1"/>
  <c r="S516" i="6"/>
  <c r="T516" i="6" s="1"/>
  <c r="S517" i="6"/>
  <c r="T517" i="6" s="1"/>
  <c r="S518" i="6"/>
  <c r="S519" i="6"/>
  <c r="T519" i="6" s="1"/>
  <c r="S520" i="6"/>
  <c r="T520" i="6" s="1"/>
  <c r="S521" i="6"/>
  <c r="T521" i="6" s="1"/>
  <c r="S522" i="6"/>
  <c r="T522" i="6" s="1"/>
  <c r="S523" i="6"/>
  <c r="T523" i="6" s="1"/>
  <c r="S524" i="6"/>
  <c r="T524" i="6" s="1"/>
  <c r="S525" i="6"/>
  <c r="T525" i="6" s="1"/>
  <c r="S526" i="6"/>
  <c r="S527" i="6"/>
  <c r="T527" i="6" s="1"/>
  <c r="S528" i="6"/>
  <c r="T528" i="6" s="1"/>
  <c r="S529" i="6"/>
  <c r="T529" i="6" s="1"/>
  <c r="S530" i="6"/>
  <c r="T530" i="6" s="1"/>
  <c r="S531" i="6"/>
  <c r="T531" i="6" s="1"/>
  <c r="S532" i="6"/>
  <c r="T532" i="6" s="1"/>
  <c r="S533" i="6"/>
  <c r="T533" i="6" s="1"/>
  <c r="S534" i="6"/>
  <c r="S535" i="6"/>
  <c r="T535" i="6" s="1"/>
  <c r="S536" i="6"/>
  <c r="T536" i="6" s="1"/>
  <c r="S537" i="6"/>
  <c r="T537" i="6" s="1"/>
  <c r="S538" i="6"/>
  <c r="T538" i="6" s="1"/>
  <c r="S539" i="6"/>
  <c r="T539" i="6" s="1"/>
  <c r="S540" i="6"/>
  <c r="T540" i="6" s="1"/>
  <c r="S541" i="6"/>
  <c r="T541" i="6" s="1"/>
  <c r="S542" i="6"/>
  <c r="S543" i="6"/>
  <c r="T543" i="6" s="1"/>
  <c r="S544" i="6"/>
  <c r="T544" i="6" s="1"/>
  <c r="S545" i="6"/>
  <c r="T545" i="6" s="1"/>
  <c r="S546" i="6"/>
  <c r="T546" i="6" s="1"/>
  <c r="S547" i="6"/>
  <c r="T547" i="6" s="1"/>
  <c r="S548" i="6"/>
  <c r="T548" i="6" s="1"/>
  <c r="S549" i="6"/>
  <c r="T549" i="6" s="1"/>
  <c r="S550" i="6"/>
  <c r="S551" i="6"/>
  <c r="T551" i="6" s="1"/>
  <c r="S552" i="6"/>
  <c r="T552" i="6" s="1"/>
  <c r="S553" i="6"/>
  <c r="T553" i="6" s="1"/>
  <c r="S554" i="6"/>
  <c r="T554" i="6" s="1"/>
  <c r="S555" i="6"/>
  <c r="T555" i="6" s="1"/>
  <c r="S556" i="6"/>
  <c r="T556" i="6" s="1"/>
  <c r="S557" i="6"/>
  <c r="T557" i="6" s="1"/>
  <c r="S558" i="6"/>
  <c r="S559" i="6"/>
  <c r="T559" i="6" s="1"/>
  <c r="S560" i="6"/>
  <c r="T560" i="6" s="1"/>
  <c r="S561" i="6"/>
  <c r="T561" i="6" s="1"/>
  <c r="S562" i="6"/>
  <c r="T562" i="6" s="1"/>
  <c r="S563" i="6"/>
  <c r="T563" i="6" s="1"/>
  <c r="S564" i="6"/>
  <c r="T564" i="6" s="1"/>
  <c r="S565" i="6"/>
  <c r="T565" i="6" s="1"/>
  <c r="S566" i="6"/>
  <c r="S567" i="6"/>
  <c r="T567" i="6" s="1"/>
  <c r="S568" i="6"/>
  <c r="T568" i="6" s="1"/>
  <c r="S569" i="6"/>
  <c r="T569" i="6" s="1"/>
  <c r="S570" i="6"/>
  <c r="T570" i="6"/>
  <c r="S571" i="6"/>
  <c r="T571" i="6" s="1"/>
  <c r="S572" i="6"/>
  <c r="T572" i="6" s="1"/>
  <c r="S573" i="6"/>
  <c r="T573" i="6" s="1"/>
  <c r="S574" i="6"/>
  <c r="S575" i="6"/>
  <c r="T575" i="6" s="1"/>
  <c r="S576" i="6"/>
  <c r="T576" i="6" s="1"/>
  <c r="S577" i="6"/>
  <c r="T577" i="6" s="1"/>
  <c r="S578" i="6"/>
  <c r="T578" i="6" s="1"/>
  <c r="S579" i="6"/>
  <c r="T579" i="6" s="1"/>
  <c r="S580" i="6"/>
  <c r="T580" i="6" s="1"/>
  <c r="S581" i="6"/>
  <c r="T581" i="6" s="1"/>
  <c r="S582" i="6"/>
  <c r="S583" i="6"/>
  <c r="T583" i="6" s="1"/>
  <c r="S584" i="6"/>
  <c r="T584" i="6" s="1"/>
  <c r="S585" i="6"/>
  <c r="T585" i="6" s="1"/>
  <c r="S586" i="6"/>
  <c r="T586" i="6" s="1"/>
  <c r="S587" i="6"/>
  <c r="T587" i="6" s="1"/>
  <c r="S588" i="6"/>
  <c r="T588" i="6" s="1"/>
  <c r="U588" i="6" s="1"/>
  <c r="S589" i="6"/>
  <c r="T589" i="6" s="1"/>
  <c r="S590" i="6"/>
  <c r="S591" i="6"/>
  <c r="T591" i="6" s="1"/>
  <c r="S592" i="6"/>
  <c r="T592" i="6" s="1"/>
  <c r="S593" i="6"/>
  <c r="T593" i="6" s="1"/>
  <c r="S594" i="6"/>
  <c r="T594" i="6" s="1"/>
  <c r="S595" i="6"/>
  <c r="T595" i="6" s="1"/>
  <c r="S596" i="6"/>
  <c r="T596" i="6" s="1"/>
  <c r="S597" i="6"/>
  <c r="T597" i="6" s="1"/>
  <c r="S598" i="6"/>
  <c r="S599" i="6"/>
  <c r="T599" i="6" s="1"/>
  <c r="S600" i="6"/>
  <c r="T600" i="6" s="1"/>
  <c r="S601" i="6"/>
  <c r="T601" i="6" s="1"/>
  <c r="S602" i="6"/>
  <c r="T602" i="6" s="1"/>
  <c r="S603" i="6"/>
  <c r="T603" i="6" s="1"/>
  <c r="S604" i="6"/>
  <c r="T604" i="6" s="1"/>
  <c r="S605" i="6"/>
  <c r="T605" i="6" s="1"/>
  <c r="S606" i="6"/>
  <c r="S607" i="6"/>
  <c r="T607" i="6" s="1"/>
  <c r="S608" i="6"/>
  <c r="T608" i="6" s="1"/>
  <c r="S609" i="6"/>
  <c r="T609" i="6" s="1"/>
  <c r="S610" i="6"/>
  <c r="T610" i="6" s="1"/>
  <c r="S611" i="6"/>
  <c r="T611" i="6" s="1"/>
  <c r="S612" i="6"/>
  <c r="T612" i="6" s="1"/>
  <c r="S613" i="6"/>
  <c r="T613" i="6" s="1"/>
  <c r="S614" i="6"/>
  <c r="S615" i="6"/>
  <c r="T615" i="6" s="1"/>
  <c r="S616" i="6"/>
  <c r="T616" i="6" s="1"/>
  <c r="S617" i="6"/>
  <c r="T617" i="6" s="1"/>
  <c r="S618" i="6"/>
  <c r="T618" i="6" s="1"/>
  <c r="S619" i="6"/>
  <c r="T619" i="6" s="1"/>
  <c r="S620" i="6"/>
  <c r="T620" i="6" s="1"/>
  <c r="S621" i="6"/>
  <c r="T621" i="6" s="1"/>
  <c r="S622" i="6"/>
  <c r="S623" i="6"/>
  <c r="T623" i="6" s="1"/>
  <c r="S624" i="6"/>
  <c r="T624" i="6" s="1"/>
  <c r="S625" i="6"/>
  <c r="T625" i="6" s="1"/>
  <c r="S626" i="6"/>
  <c r="T626" i="6" s="1"/>
  <c r="S627" i="6"/>
  <c r="T627" i="6" s="1"/>
  <c r="S628" i="6"/>
  <c r="T628" i="6" s="1"/>
  <c r="S629" i="6"/>
  <c r="T629" i="6" s="1"/>
  <c r="S630" i="6"/>
  <c r="S631" i="6"/>
  <c r="T631" i="6" s="1"/>
  <c r="S632" i="6"/>
  <c r="T632" i="6" s="1"/>
  <c r="S633" i="6"/>
  <c r="T633" i="6" s="1"/>
  <c r="S634" i="6"/>
  <c r="T634" i="6" s="1"/>
  <c r="S635" i="6"/>
  <c r="T635" i="6" s="1"/>
  <c r="S636" i="6"/>
  <c r="T636" i="6" s="1"/>
  <c r="S637" i="6"/>
  <c r="T637" i="6" s="1"/>
  <c r="S638" i="6"/>
  <c r="S639" i="6"/>
  <c r="T639" i="6" s="1"/>
  <c r="S640" i="6"/>
  <c r="T640" i="6" s="1"/>
  <c r="S641" i="6"/>
  <c r="T641" i="6" s="1"/>
  <c r="S642" i="6"/>
  <c r="T642" i="6" s="1"/>
  <c r="S643" i="6"/>
  <c r="T643" i="6" s="1"/>
  <c r="S644" i="6"/>
  <c r="T644" i="6" s="1"/>
  <c r="S645" i="6"/>
  <c r="T645" i="6" s="1"/>
  <c r="S646" i="6"/>
  <c r="S647" i="6"/>
  <c r="T647" i="6" s="1"/>
  <c r="S648" i="6"/>
  <c r="T648" i="6" s="1"/>
  <c r="S649" i="6"/>
  <c r="T649" i="6" s="1"/>
  <c r="S650" i="6"/>
  <c r="S651" i="6"/>
  <c r="T651" i="6" s="1"/>
  <c r="S652" i="6"/>
  <c r="T652" i="6" s="1"/>
  <c r="S653" i="6"/>
  <c r="T653" i="6" s="1"/>
  <c r="S654" i="6"/>
  <c r="S655" i="6"/>
  <c r="T655" i="6" s="1"/>
  <c r="S656" i="6"/>
  <c r="T656" i="6" s="1"/>
  <c r="S657" i="6"/>
  <c r="T657" i="6" s="1"/>
  <c r="S658" i="6"/>
  <c r="T658" i="6" s="1"/>
  <c r="S659" i="6"/>
  <c r="T659" i="6" s="1"/>
  <c r="S660" i="6"/>
  <c r="T660" i="6" s="1"/>
  <c r="S661" i="6"/>
  <c r="T661" i="6" s="1"/>
  <c r="S662" i="6"/>
  <c r="S663" i="6"/>
  <c r="T663" i="6" s="1"/>
  <c r="S664" i="6"/>
  <c r="T664" i="6" s="1"/>
  <c r="S665" i="6"/>
  <c r="T665" i="6" s="1"/>
  <c r="S666" i="6"/>
  <c r="T666" i="6" s="1"/>
  <c r="S667" i="6"/>
  <c r="T667" i="6" s="1"/>
  <c r="S668" i="6"/>
  <c r="T668" i="6" s="1"/>
  <c r="S669" i="6"/>
  <c r="T669" i="6" s="1"/>
  <c r="S670" i="6"/>
  <c r="S671" i="6"/>
  <c r="T671" i="6" s="1"/>
  <c r="S672" i="6"/>
  <c r="T672" i="6" s="1"/>
  <c r="S673" i="6"/>
  <c r="T673" i="6" s="1"/>
  <c r="S674" i="6"/>
  <c r="T674" i="6" s="1"/>
  <c r="S675" i="6"/>
  <c r="T675" i="6" s="1"/>
  <c r="S676" i="6"/>
  <c r="T676" i="6" s="1"/>
  <c r="S677" i="6"/>
  <c r="S678" i="6"/>
  <c r="S679" i="6"/>
  <c r="T679" i="6" s="1"/>
  <c r="S680" i="6"/>
  <c r="T680" i="6" s="1"/>
  <c r="S681" i="6"/>
  <c r="T681" i="6" s="1"/>
  <c r="S682" i="6"/>
  <c r="T682" i="6" s="1"/>
  <c r="S683" i="6"/>
  <c r="T683" i="6" s="1"/>
  <c r="S684" i="6"/>
  <c r="T684" i="6" s="1"/>
  <c r="S685" i="6"/>
  <c r="T685" i="6" s="1"/>
  <c r="S686" i="6"/>
  <c r="S687" i="6"/>
  <c r="T687" i="6" s="1"/>
  <c r="S688" i="6"/>
  <c r="T688" i="6" s="1"/>
  <c r="S689" i="6"/>
  <c r="T689" i="6" s="1"/>
  <c r="S690" i="6"/>
  <c r="T690" i="6" s="1"/>
  <c r="S691" i="6"/>
  <c r="T691" i="6" s="1"/>
  <c r="S692" i="6"/>
  <c r="T692" i="6" s="1"/>
  <c r="S693" i="6"/>
  <c r="T693" i="6" s="1"/>
  <c r="S694" i="6"/>
  <c r="S695" i="6"/>
  <c r="T695" i="6" s="1"/>
  <c r="S696" i="6"/>
  <c r="T696" i="6" s="1"/>
  <c r="S697" i="6"/>
  <c r="T697" i="6" s="1"/>
  <c r="S698" i="6"/>
  <c r="T698" i="6" s="1"/>
  <c r="S699" i="6"/>
  <c r="T699" i="6" s="1"/>
  <c r="S700" i="6"/>
  <c r="T700" i="6" s="1"/>
  <c r="S701" i="6"/>
  <c r="T701" i="6" s="1"/>
  <c r="S702" i="6"/>
  <c r="S703" i="6"/>
  <c r="T703" i="6" s="1"/>
  <c r="S704" i="6"/>
  <c r="T704" i="6" s="1"/>
  <c r="S705" i="6"/>
  <c r="T705" i="6" s="1"/>
  <c r="S706" i="6"/>
  <c r="T706" i="6" s="1"/>
  <c r="S707" i="6"/>
  <c r="T707" i="6" s="1"/>
  <c r="S708" i="6"/>
  <c r="T708" i="6" s="1"/>
  <c r="S709" i="6"/>
  <c r="T709" i="6" s="1"/>
  <c r="U709" i="6" s="1"/>
  <c r="S710" i="6"/>
  <c r="S711" i="6"/>
  <c r="T711" i="6" s="1"/>
  <c r="S712" i="6"/>
  <c r="T712" i="6" s="1"/>
  <c r="S713" i="6"/>
  <c r="S714" i="6"/>
  <c r="T714" i="6" s="1"/>
  <c r="S715" i="6"/>
  <c r="S716" i="6"/>
  <c r="T716" i="6" s="1"/>
  <c r="S717" i="6"/>
  <c r="S718" i="6"/>
  <c r="S719" i="6"/>
  <c r="S720" i="6"/>
  <c r="T720" i="6" s="1"/>
  <c r="S721" i="6"/>
  <c r="S722" i="6"/>
  <c r="T722" i="6" s="1"/>
  <c r="S723" i="6"/>
  <c r="S724" i="6"/>
  <c r="T724" i="6" s="1"/>
  <c r="S725" i="6"/>
  <c r="S726" i="6"/>
  <c r="S727" i="6"/>
  <c r="S728" i="6"/>
  <c r="T728" i="6" s="1"/>
  <c r="S729" i="6"/>
  <c r="S730" i="6"/>
  <c r="T730" i="6" s="1"/>
  <c r="S731" i="6"/>
  <c r="S732" i="6"/>
  <c r="T732" i="6" s="1"/>
  <c r="S733" i="6"/>
  <c r="S734" i="6"/>
  <c r="S735" i="6"/>
  <c r="S736" i="6"/>
  <c r="T736" i="6" s="1"/>
  <c r="S737" i="6"/>
  <c r="S738" i="6"/>
  <c r="T738" i="6" s="1"/>
  <c r="S739" i="6"/>
  <c r="S740" i="6"/>
  <c r="T740" i="6" s="1"/>
  <c r="S741" i="6"/>
  <c r="S742" i="6"/>
  <c r="S743" i="6"/>
  <c r="S744" i="6"/>
  <c r="T744" i="6" s="1"/>
  <c r="S745" i="6"/>
  <c r="S746" i="6"/>
  <c r="T746" i="6" s="1"/>
  <c r="S747" i="6"/>
  <c r="S748" i="6"/>
  <c r="T748" i="6" s="1"/>
  <c r="S749" i="6"/>
  <c r="S750" i="6"/>
  <c r="S751" i="6"/>
  <c r="S752" i="6"/>
  <c r="T752" i="6" s="1"/>
  <c r="S753" i="6"/>
  <c r="S754" i="6"/>
  <c r="T754" i="6" s="1"/>
  <c r="S755" i="6"/>
  <c r="S756" i="6"/>
  <c r="T756" i="6" s="1"/>
  <c r="S757" i="6"/>
  <c r="S758" i="6"/>
  <c r="S759" i="6"/>
  <c r="S760" i="6"/>
  <c r="T760" i="6" s="1"/>
  <c r="S761" i="6"/>
  <c r="S762" i="6"/>
  <c r="T762" i="6" s="1"/>
  <c r="S763" i="6"/>
  <c r="S764" i="6"/>
  <c r="T764" i="6" s="1"/>
  <c r="S765" i="6"/>
  <c r="S766" i="6"/>
  <c r="S767" i="6"/>
  <c r="S768" i="6"/>
  <c r="T768" i="6" s="1"/>
  <c r="S769" i="6"/>
  <c r="S770" i="6"/>
  <c r="T770" i="6" s="1"/>
  <c r="S771" i="6"/>
  <c r="S772" i="6"/>
  <c r="T772" i="6" s="1"/>
  <c r="S773" i="6"/>
  <c r="S774" i="6"/>
  <c r="S775" i="6"/>
  <c r="S776" i="6"/>
  <c r="T776" i="6" s="1"/>
  <c r="S777" i="6"/>
  <c r="S778" i="6"/>
  <c r="T778" i="6" s="1"/>
  <c r="S779" i="6"/>
  <c r="S780" i="6"/>
  <c r="T780" i="6" s="1"/>
  <c r="S781" i="6"/>
  <c r="S782" i="6"/>
  <c r="S783" i="6"/>
  <c r="S784" i="6"/>
  <c r="T784" i="6" s="1"/>
  <c r="S785" i="6"/>
  <c r="S786" i="6"/>
  <c r="T786" i="6" s="1"/>
  <c r="S787" i="6"/>
  <c r="S788" i="6"/>
  <c r="T788" i="6" s="1"/>
  <c r="S789" i="6"/>
  <c r="S790" i="6"/>
  <c r="S791" i="6"/>
  <c r="S792" i="6"/>
  <c r="T792" i="6" s="1"/>
  <c r="S793" i="6"/>
  <c r="S794" i="6"/>
  <c r="T794" i="6" s="1"/>
  <c r="S795" i="6"/>
  <c r="S796" i="6"/>
  <c r="T796" i="6" s="1"/>
  <c r="S797" i="6"/>
  <c r="S798" i="6"/>
  <c r="S799" i="6"/>
  <c r="S800" i="6"/>
  <c r="T800" i="6" s="1"/>
  <c r="S801" i="6"/>
  <c r="S802" i="6"/>
  <c r="T802" i="6" s="1"/>
  <c r="S803" i="6"/>
  <c r="S804" i="6"/>
  <c r="T804" i="6" s="1"/>
  <c r="S805" i="6"/>
  <c r="S806" i="6"/>
  <c r="S807" i="6"/>
  <c r="S808" i="6"/>
  <c r="T808" i="6" s="1"/>
  <c r="S809" i="6"/>
  <c r="S810" i="6"/>
  <c r="T810" i="6" s="1"/>
  <c r="S811" i="6"/>
  <c r="S812" i="6"/>
  <c r="T812" i="6" s="1"/>
  <c r="S813" i="6"/>
  <c r="S814" i="6"/>
  <c r="S815" i="6"/>
  <c r="S816" i="6"/>
  <c r="T816" i="6" s="1"/>
  <c r="S817" i="6"/>
  <c r="S818" i="6"/>
  <c r="T818" i="6" s="1"/>
  <c r="S819" i="6"/>
  <c r="S820" i="6"/>
  <c r="T820" i="6" s="1"/>
  <c r="S821" i="6"/>
  <c r="T821" i="6" s="1"/>
  <c r="S822" i="6"/>
  <c r="S823" i="6"/>
  <c r="S824" i="6"/>
  <c r="T824" i="6" s="1"/>
  <c r="S825" i="6"/>
  <c r="S826" i="6"/>
  <c r="T826" i="6" s="1"/>
  <c r="S827" i="6"/>
  <c r="S828" i="6"/>
  <c r="T828" i="6" s="1"/>
  <c r="S829" i="6"/>
  <c r="S830" i="6"/>
  <c r="S831" i="6"/>
  <c r="S832" i="6"/>
  <c r="T832" i="6" s="1"/>
  <c r="S833" i="6"/>
  <c r="S834" i="6"/>
  <c r="T834" i="6" s="1"/>
  <c r="S835" i="6"/>
  <c r="S836" i="6"/>
  <c r="T836" i="6" s="1"/>
  <c r="S837" i="6"/>
  <c r="S838" i="6"/>
  <c r="S839" i="6"/>
  <c r="S840" i="6"/>
  <c r="T840" i="6" s="1"/>
  <c r="S841" i="6"/>
  <c r="S842" i="6"/>
  <c r="T842" i="6" s="1"/>
  <c r="S843" i="6"/>
  <c r="S844" i="6"/>
  <c r="T844" i="6" s="1"/>
  <c r="S845" i="6"/>
  <c r="S846" i="6"/>
  <c r="S847" i="6"/>
  <c r="S848" i="6"/>
  <c r="T848" i="6" s="1"/>
  <c r="S849" i="6"/>
  <c r="S850" i="6"/>
  <c r="T850" i="6" s="1"/>
  <c r="S851" i="6"/>
  <c r="S852" i="6"/>
  <c r="T852" i="6" s="1"/>
  <c r="S853" i="6"/>
  <c r="S854" i="6"/>
  <c r="S855" i="6"/>
  <c r="S856" i="6"/>
  <c r="T856" i="6" s="1"/>
  <c r="S857" i="6"/>
  <c r="S858" i="6"/>
  <c r="T858" i="6" s="1"/>
  <c r="S859" i="6"/>
  <c r="S860" i="6"/>
  <c r="T860" i="6" s="1"/>
  <c r="S861" i="6"/>
  <c r="S862" i="6"/>
  <c r="S863" i="6"/>
  <c r="S864" i="6"/>
  <c r="T864" i="6" s="1"/>
  <c r="S865" i="6"/>
  <c r="S866" i="6"/>
  <c r="T866" i="6" s="1"/>
  <c r="S867" i="6"/>
  <c r="S868" i="6"/>
  <c r="T868" i="6" s="1"/>
  <c r="S869" i="6"/>
  <c r="S870" i="6"/>
  <c r="S871" i="6"/>
  <c r="S872" i="6"/>
  <c r="T872" i="6" s="1"/>
  <c r="S873" i="6"/>
  <c r="S874" i="6"/>
  <c r="T874" i="6" s="1"/>
  <c r="S875" i="6"/>
  <c r="S876" i="6"/>
  <c r="T876" i="6" s="1"/>
  <c r="S877" i="6"/>
  <c r="S878" i="6"/>
  <c r="S879" i="6"/>
  <c r="S880" i="6"/>
  <c r="T880" i="6" s="1"/>
  <c r="S881" i="6"/>
  <c r="S882" i="6"/>
  <c r="T882" i="6" s="1"/>
  <c r="S883" i="6"/>
  <c r="S884" i="6"/>
  <c r="T884" i="6" s="1"/>
  <c r="S885" i="6"/>
  <c r="S886" i="6"/>
  <c r="S887" i="6"/>
  <c r="S888" i="6"/>
  <c r="T888" i="6" s="1"/>
  <c r="S889" i="6"/>
  <c r="S890" i="6"/>
  <c r="T890" i="6" s="1"/>
  <c r="S891" i="6"/>
  <c r="S892" i="6"/>
  <c r="T892" i="6" s="1"/>
  <c r="S893" i="6"/>
  <c r="S894" i="6"/>
  <c r="S895" i="6"/>
  <c r="S896" i="6"/>
  <c r="T896" i="6" s="1"/>
  <c r="S897" i="6"/>
  <c r="S898" i="6"/>
  <c r="T898" i="6" s="1"/>
  <c r="S899" i="6"/>
  <c r="S900" i="6"/>
  <c r="T900" i="6" s="1"/>
  <c r="S901" i="6"/>
  <c r="S902" i="6"/>
  <c r="S903" i="6"/>
  <c r="S904" i="6"/>
  <c r="T904" i="6" s="1"/>
  <c r="S905" i="6"/>
  <c r="S906" i="6"/>
  <c r="T906" i="6" s="1"/>
  <c r="S907" i="6"/>
  <c r="S908" i="6"/>
  <c r="S909" i="6"/>
  <c r="S910" i="6"/>
  <c r="S911" i="6"/>
  <c r="S912" i="6"/>
  <c r="T912" i="6" s="1"/>
  <c r="S913" i="6"/>
  <c r="S914" i="6"/>
  <c r="T914" i="6" s="1"/>
  <c r="S915" i="6"/>
  <c r="S916" i="6"/>
  <c r="T916" i="6" s="1"/>
  <c r="S917" i="6"/>
  <c r="S918" i="6"/>
  <c r="S919" i="6"/>
  <c r="S920" i="6"/>
  <c r="T920" i="6" s="1"/>
  <c r="S921" i="6"/>
  <c r="S922" i="6"/>
  <c r="T922" i="6" s="1"/>
  <c r="S923" i="6"/>
  <c r="S924" i="6"/>
  <c r="T924" i="6" s="1"/>
  <c r="S925" i="6"/>
  <c r="S926" i="6"/>
  <c r="S927" i="6"/>
  <c r="S928" i="6"/>
  <c r="T928" i="6" s="1"/>
  <c r="S929" i="6"/>
  <c r="S930" i="6"/>
  <c r="T930" i="6" s="1"/>
  <c r="S931" i="6"/>
  <c r="S932" i="6"/>
  <c r="T932" i="6" s="1"/>
  <c r="S933" i="6"/>
  <c r="S934" i="6"/>
  <c r="S935" i="6"/>
  <c r="S936" i="6"/>
  <c r="T936" i="6" s="1"/>
  <c r="S937" i="6"/>
  <c r="S938" i="6"/>
  <c r="T938" i="6" s="1"/>
  <c r="S939" i="6"/>
  <c r="S940" i="6"/>
  <c r="T940" i="6" s="1"/>
  <c r="S941" i="6"/>
  <c r="T941" i="6" s="1"/>
  <c r="S942" i="6"/>
  <c r="S943" i="6"/>
  <c r="S944" i="6"/>
  <c r="T944" i="6" s="1"/>
  <c r="S945" i="6"/>
  <c r="S946" i="6"/>
  <c r="T946" i="6" s="1"/>
  <c r="S947" i="6"/>
  <c r="S948" i="6"/>
  <c r="T948" i="6" s="1"/>
  <c r="S949" i="6"/>
  <c r="S950" i="6"/>
  <c r="S951" i="6"/>
  <c r="S952" i="6"/>
  <c r="T952" i="6" s="1"/>
  <c r="S953" i="6"/>
  <c r="S954" i="6"/>
  <c r="T954" i="6" s="1"/>
  <c r="S955" i="6"/>
  <c r="S956" i="6"/>
  <c r="T956" i="6" s="1"/>
  <c r="S957" i="6"/>
  <c r="S958" i="6"/>
  <c r="S959" i="6"/>
  <c r="S960" i="6"/>
  <c r="T960" i="6" s="1"/>
  <c r="S961" i="6"/>
  <c r="S962" i="6"/>
  <c r="T962" i="6" s="1"/>
  <c r="S963" i="6"/>
  <c r="S964" i="6"/>
  <c r="T964" i="6" s="1"/>
  <c r="S965" i="6"/>
  <c r="S966" i="6"/>
  <c r="S967" i="6"/>
  <c r="S968" i="6"/>
  <c r="T968" i="6" s="1"/>
  <c r="S969" i="6"/>
  <c r="S970" i="6"/>
  <c r="T970" i="6" s="1"/>
  <c r="S971" i="6"/>
  <c r="S972" i="6"/>
  <c r="T972" i="6" s="1"/>
  <c r="S973" i="6"/>
  <c r="S974" i="6"/>
  <c r="S975" i="6"/>
  <c r="S976" i="6"/>
  <c r="T976" i="6" s="1"/>
  <c r="S977" i="6"/>
  <c r="S978" i="6"/>
  <c r="T978" i="6" s="1"/>
  <c r="S979" i="6"/>
  <c r="S980" i="6"/>
  <c r="T980" i="6" s="1"/>
  <c r="S981" i="6"/>
  <c r="S982" i="6"/>
  <c r="S983" i="6"/>
  <c r="S984" i="6"/>
  <c r="T984" i="6" s="1"/>
  <c r="S985" i="6"/>
  <c r="S986" i="6"/>
  <c r="T986" i="6" s="1"/>
  <c r="S987" i="6"/>
  <c r="S988" i="6"/>
  <c r="T988" i="6" s="1"/>
  <c r="S989" i="6"/>
  <c r="S990" i="6"/>
  <c r="S991" i="6"/>
  <c r="S992" i="6"/>
  <c r="T992" i="6" s="1"/>
  <c r="S993" i="6"/>
  <c r="S994" i="6"/>
  <c r="T994" i="6" s="1"/>
  <c r="S995" i="6"/>
  <c r="S996" i="6"/>
  <c r="T996" i="6" s="1"/>
  <c r="S997" i="6"/>
  <c r="S998" i="6"/>
  <c r="S999" i="6"/>
  <c r="S1000" i="6"/>
  <c r="T1000" i="6" s="1"/>
  <c r="S1001" i="6"/>
  <c r="S1002" i="6"/>
  <c r="T1002" i="6" s="1"/>
  <c r="S1003" i="6"/>
  <c r="S1004" i="6"/>
  <c r="T1004" i="6" s="1"/>
  <c r="S1005" i="6"/>
  <c r="S1006" i="6"/>
  <c r="S1007" i="6"/>
  <c r="S1008" i="6"/>
  <c r="T1008" i="6" s="1"/>
  <c r="S1009" i="6"/>
  <c r="S1010" i="6"/>
  <c r="T1010" i="6" s="1"/>
  <c r="S1011" i="6"/>
  <c r="S1012" i="6"/>
  <c r="T1012" i="6" s="1"/>
  <c r="S1013" i="6"/>
  <c r="S1014" i="6"/>
  <c r="S1015" i="6"/>
  <c r="S1016" i="6"/>
  <c r="T1016" i="6" s="1"/>
  <c r="S1017" i="6"/>
  <c r="S1018" i="6"/>
  <c r="T1018" i="6" s="1"/>
  <c r="S1019" i="6"/>
  <c r="S1020" i="6"/>
  <c r="T1020" i="6" s="1"/>
  <c r="S1021" i="6"/>
  <c r="S1022" i="6"/>
  <c r="S1023" i="6"/>
  <c r="S1024" i="6"/>
  <c r="T1024" i="6" s="1"/>
  <c r="S1025" i="6"/>
  <c r="S1026" i="6"/>
  <c r="T1026" i="6" s="1"/>
  <c r="S1027" i="6"/>
  <c r="S1028" i="6"/>
  <c r="T1028" i="6" s="1"/>
  <c r="S1029" i="6"/>
  <c r="S1030" i="6"/>
  <c r="S1031" i="6"/>
  <c r="S1032" i="6"/>
  <c r="T1032" i="6" s="1"/>
  <c r="S1033" i="6"/>
  <c r="S1034" i="6"/>
  <c r="T1034" i="6" s="1"/>
  <c r="S1035" i="6"/>
  <c r="S1036" i="6"/>
  <c r="T1036" i="6" s="1"/>
  <c r="S1037" i="6"/>
  <c r="S1038" i="6"/>
  <c r="S1039" i="6"/>
  <c r="S1040" i="6"/>
  <c r="T1040" i="6" s="1"/>
  <c r="S1041" i="6"/>
  <c r="S1042" i="6"/>
  <c r="T1042" i="6" s="1"/>
  <c r="S1043" i="6"/>
  <c r="S1044" i="6"/>
  <c r="T1044" i="6" s="1"/>
  <c r="S1045" i="6"/>
  <c r="S1046" i="6"/>
  <c r="S1047" i="6"/>
  <c r="S1048" i="6"/>
  <c r="T1048" i="6" s="1"/>
  <c r="S1049" i="6"/>
  <c r="S1050" i="6"/>
  <c r="T1050" i="6" s="1"/>
  <c r="S1051" i="6"/>
  <c r="S1052" i="6"/>
  <c r="T1052" i="6" s="1"/>
  <c r="S1053" i="6"/>
  <c r="S1054" i="6"/>
  <c r="S1055" i="6"/>
  <c r="S1056" i="6"/>
  <c r="T1056" i="6" s="1"/>
  <c r="S1057" i="6"/>
  <c r="S1058" i="6"/>
  <c r="T1058" i="6" s="1"/>
  <c r="S1059" i="6"/>
  <c r="S1060" i="6"/>
  <c r="T1060" i="6" s="1"/>
  <c r="S1061" i="6"/>
  <c r="S1062" i="6"/>
  <c r="S1063" i="6"/>
  <c r="S1064" i="6"/>
  <c r="T1064" i="6" s="1"/>
  <c r="S1065" i="6"/>
  <c r="S1066" i="6"/>
  <c r="T1066" i="6" s="1"/>
  <c r="S1067" i="6"/>
  <c r="S1068" i="6"/>
  <c r="T1068" i="6" s="1"/>
  <c r="S1069" i="6"/>
  <c r="S1070" i="6"/>
  <c r="S1071" i="6"/>
  <c r="S1072" i="6"/>
  <c r="T1072" i="6" s="1"/>
  <c r="S1073" i="6"/>
  <c r="S1074" i="6"/>
  <c r="T1074" i="6" s="1"/>
  <c r="S1075" i="6"/>
  <c r="S1076" i="6"/>
  <c r="T1076" i="6" s="1"/>
  <c r="S1077" i="6"/>
  <c r="S1078" i="6"/>
  <c r="S1079" i="6"/>
  <c r="S1080" i="6"/>
  <c r="T1080" i="6" s="1"/>
  <c r="S1081" i="6"/>
  <c r="S1082" i="6"/>
  <c r="T1082" i="6" s="1"/>
  <c r="S1083" i="6"/>
  <c r="S1084" i="6"/>
  <c r="T1084" i="6" s="1"/>
  <c r="U1084" i="6" s="1"/>
  <c r="S1085" i="6"/>
  <c r="S1086" i="6"/>
  <c r="S1087" i="6"/>
  <c r="S1088" i="6"/>
  <c r="T1088" i="6" s="1"/>
  <c r="S1089" i="6"/>
  <c r="S1090" i="6"/>
  <c r="T1090" i="6" s="1"/>
  <c r="S1091" i="6"/>
  <c r="S1092" i="6"/>
  <c r="T1092" i="6" s="1"/>
  <c r="S1093" i="6"/>
  <c r="S1094" i="6"/>
  <c r="S1095" i="6"/>
  <c r="S1096" i="6"/>
  <c r="T1096" i="6" s="1"/>
  <c r="S1097" i="6"/>
  <c r="S1098" i="6"/>
  <c r="T1098" i="6" s="1"/>
  <c r="S1099" i="6"/>
  <c r="S1100" i="6"/>
  <c r="T1100" i="6" s="1"/>
  <c r="S1101" i="6"/>
  <c r="S1102" i="6"/>
  <c r="S1103" i="6"/>
  <c r="S1104" i="6"/>
  <c r="T1104" i="6" s="1"/>
  <c r="S1105" i="6"/>
  <c r="S1106" i="6"/>
  <c r="T1106" i="6" s="1"/>
  <c r="S1107" i="6"/>
  <c r="S1108" i="6"/>
  <c r="T1108" i="6" s="1"/>
  <c r="S1109" i="6"/>
  <c r="S1110" i="6"/>
  <c r="S1111" i="6"/>
  <c r="S1112" i="6"/>
  <c r="S1113" i="6"/>
  <c r="S1114" i="6"/>
  <c r="T1114" i="6" s="1"/>
  <c r="S1115" i="6"/>
  <c r="S1116" i="6"/>
  <c r="T1116" i="6" s="1"/>
  <c r="S1117" i="6"/>
  <c r="S1118" i="6"/>
  <c r="S1119" i="6"/>
  <c r="S1120" i="6"/>
  <c r="T1120" i="6" s="1"/>
  <c r="S1121" i="6"/>
  <c r="S1122" i="6"/>
  <c r="T1122" i="6" s="1"/>
  <c r="S1123" i="6"/>
  <c r="S1124" i="6"/>
  <c r="T1124" i="6" s="1"/>
  <c r="S1125" i="6"/>
  <c r="S1126" i="6"/>
  <c r="S1127" i="6"/>
  <c r="S1128" i="6"/>
  <c r="T1128" i="6" s="1"/>
  <c r="S1129" i="6"/>
  <c r="S1130" i="6"/>
  <c r="T1130" i="6" s="1"/>
  <c r="S1131" i="6"/>
  <c r="S1132" i="6"/>
  <c r="T1132" i="6" s="1"/>
  <c r="S1133" i="6"/>
  <c r="S1134" i="6"/>
  <c r="S1135" i="6"/>
  <c r="S1136" i="6"/>
  <c r="T1136" i="6" s="1"/>
  <c r="S1137" i="6"/>
  <c r="S1138" i="6"/>
  <c r="T1138" i="6" s="1"/>
  <c r="S1139" i="6"/>
  <c r="S1140" i="6"/>
  <c r="T1140" i="6" s="1"/>
  <c r="S1141" i="6"/>
  <c r="T1141" i="6" s="1"/>
  <c r="S1142" i="6"/>
  <c r="S1143" i="6"/>
  <c r="S1144" i="6"/>
  <c r="T1144" i="6" s="1"/>
  <c r="S1145" i="6"/>
  <c r="S1146" i="6"/>
  <c r="T1146" i="6" s="1"/>
  <c r="S1147" i="6"/>
  <c r="S1148" i="6"/>
  <c r="T1148" i="6" s="1"/>
  <c r="S1149" i="6"/>
  <c r="S1150" i="6"/>
  <c r="S1151" i="6"/>
  <c r="S1152" i="6"/>
  <c r="T1152" i="6" s="1"/>
  <c r="S1153" i="6"/>
  <c r="S1154" i="6"/>
  <c r="T1154" i="6" s="1"/>
  <c r="S1155" i="6"/>
  <c r="S1156" i="6"/>
  <c r="T1156" i="6" s="1"/>
  <c r="S1157" i="6"/>
  <c r="S1158" i="6"/>
  <c r="S1159" i="6"/>
  <c r="S1160" i="6"/>
  <c r="T1160" i="6" s="1"/>
  <c r="S1161" i="6"/>
  <c r="S1162" i="6"/>
  <c r="T1162" i="6" s="1"/>
  <c r="S1163" i="6"/>
  <c r="S1164" i="6"/>
  <c r="T1164" i="6" s="1"/>
  <c r="S1165" i="6"/>
  <c r="S1166" i="6"/>
  <c r="S1167" i="6"/>
  <c r="S1168" i="6"/>
  <c r="T1168" i="6" s="1"/>
  <c r="S1169" i="6"/>
  <c r="T1169" i="6" s="1"/>
  <c r="S1170" i="6"/>
  <c r="T1170" i="6" s="1"/>
  <c r="S1171" i="6"/>
  <c r="S1172" i="6"/>
  <c r="T1172" i="6" s="1"/>
  <c r="S1173" i="6"/>
  <c r="S1174" i="6"/>
  <c r="S1175" i="6"/>
  <c r="S1176" i="6"/>
  <c r="T1176" i="6" s="1"/>
  <c r="S1177" i="6"/>
  <c r="S1178" i="6"/>
  <c r="T1178" i="6" s="1"/>
  <c r="S1179" i="6"/>
  <c r="S1180" i="6"/>
  <c r="T1180" i="6" s="1"/>
  <c r="S1181" i="6"/>
  <c r="S1182" i="6"/>
  <c r="S1183" i="6"/>
  <c r="S1184" i="6"/>
  <c r="T1184" i="6" s="1"/>
  <c r="S1185" i="6"/>
  <c r="S1186" i="6"/>
  <c r="T1186" i="6" s="1"/>
  <c r="S1187" i="6"/>
  <c r="S1188" i="6"/>
  <c r="T1188" i="6" s="1"/>
  <c r="S1189" i="6"/>
  <c r="S1190" i="6"/>
  <c r="S1191" i="6"/>
  <c r="S1192" i="6"/>
  <c r="T1192" i="6" s="1"/>
  <c r="S1193" i="6"/>
  <c r="S1194" i="6"/>
  <c r="T1194" i="6" s="1"/>
  <c r="S1195" i="6"/>
  <c r="S1196" i="6"/>
  <c r="T1196" i="6" s="1"/>
  <c r="S1197" i="6"/>
  <c r="S1198" i="6"/>
  <c r="S1199" i="6"/>
  <c r="S1200" i="6"/>
  <c r="T1200" i="6" s="1"/>
  <c r="S1201" i="6"/>
  <c r="S1202" i="6"/>
  <c r="T1202" i="6" s="1"/>
  <c r="S1203" i="6"/>
  <c r="S1204" i="6"/>
  <c r="T1204" i="6" s="1"/>
  <c r="S1205" i="6"/>
  <c r="S1206" i="6"/>
  <c r="S1207" i="6"/>
  <c r="S1208" i="6"/>
  <c r="T1208" i="6" s="1"/>
  <c r="S1209" i="6"/>
  <c r="S1210" i="6"/>
  <c r="T1210" i="6" s="1"/>
  <c r="S1211" i="6"/>
  <c r="S1212" i="6"/>
  <c r="T1212" i="6" s="1"/>
  <c r="S1213" i="6"/>
  <c r="S1214" i="6"/>
  <c r="S1215" i="6"/>
  <c r="S1216" i="6"/>
  <c r="T1216" i="6" s="1"/>
  <c r="S1217" i="6"/>
  <c r="S1218" i="6"/>
  <c r="T1218" i="6" s="1"/>
  <c r="S1219" i="6"/>
  <c r="S1220" i="6"/>
  <c r="T1220" i="6" s="1"/>
  <c r="S1221" i="6"/>
  <c r="S1222" i="6"/>
  <c r="S1223" i="6"/>
  <c r="S1224" i="6"/>
  <c r="T1224" i="6" s="1"/>
  <c r="S1225" i="6"/>
  <c r="S1226" i="6"/>
  <c r="T1226" i="6" s="1"/>
  <c r="S1227" i="6"/>
  <c r="S1228" i="6"/>
  <c r="T1228" i="6" s="1"/>
  <c r="S1229" i="6"/>
  <c r="S1230" i="6"/>
  <c r="S1231" i="6"/>
  <c r="S1232" i="6"/>
  <c r="T1232" i="6" s="1"/>
  <c r="S1233" i="6"/>
  <c r="S1234" i="6"/>
  <c r="T1234" i="6" s="1"/>
  <c r="S1235" i="6"/>
  <c r="S1236" i="6"/>
  <c r="T1236" i="6" s="1"/>
  <c r="S1237" i="6"/>
  <c r="S1238" i="6"/>
  <c r="S1239" i="6"/>
  <c r="S1240" i="6"/>
  <c r="T1240" i="6" s="1"/>
  <c r="S1241" i="6"/>
  <c r="S1242" i="6"/>
  <c r="T1242" i="6" s="1"/>
  <c r="S1243" i="6"/>
  <c r="S1244" i="6"/>
  <c r="T1244" i="6" s="1"/>
  <c r="S1245" i="6"/>
  <c r="S1246" i="6"/>
  <c r="S1247" i="6"/>
  <c r="S1248" i="6"/>
  <c r="T1248" i="6" s="1"/>
  <c r="S1249" i="6"/>
  <c r="S1250" i="6"/>
  <c r="T1250" i="6" s="1"/>
  <c r="S1251" i="6"/>
  <c r="S1252" i="6"/>
  <c r="T1252" i="6" s="1"/>
  <c r="S1253" i="6"/>
  <c r="S1254" i="6"/>
  <c r="S1255" i="6"/>
  <c r="S1256" i="6"/>
  <c r="T1256" i="6" s="1"/>
  <c r="S1257" i="6"/>
  <c r="S1258" i="6"/>
  <c r="T1258" i="6" s="1"/>
  <c r="S1259" i="6"/>
  <c r="S1260" i="6"/>
  <c r="T1260" i="6" s="1"/>
  <c r="S1261" i="6"/>
  <c r="S1262" i="6"/>
  <c r="S1263" i="6"/>
  <c r="S1264" i="6"/>
  <c r="T1264" i="6" s="1"/>
  <c r="S1265" i="6"/>
  <c r="S1266" i="6"/>
  <c r="T1266" i="6" s="1"/>
  <c r="S1267" i="6"/>
  <c r="S1268" i="6"/>
  <c r="T1268" i="6" s="1"/>
  <c r="S1269" i="6"/>
  <c r="T1269" i="6" s="1"/>
  <c r="S1270" i="6"/>
  <c r="S1271" i="6"/>
  <c r="S1272" i="6"/>
  <c r="T1272" i="6" s="1"/>
  <c r="S1273" i="6"/>
  <c r="S1274" i="6"/>
  <c r="T1274" i="6" s="1"/>
  <c r="S1275" i="6"/>
  <c r="S1276" i="6"/>
  <c r="T1276" i="6" s="1"/>
  <c r="S1277" i="6"/>
  <c r="S1278" i="6"/>
  <c r="S1279" i="6"/>
  <c r="S1280" i="6"/>
  <c r="T1280" i="6" s="1"/>
  <c r="S1281" i="6"/>
  <c r="S1282" i="6"/>
  <c r="T1282" i="6" s="1"/>
  <c r="S1283" i="6"/>
  <c r="S1284" i="6"/>
  <c r="T1284" i="6" s="1"/>
  <c r="S1285" i="6"/>
  <c r="S1286" i="6"/>
  <c r="S1287" i="6"/>
  <c r="S1288" i="6"/>
  <c r="T1288" i="6" s="1"/>
  <c r="S1289" i="6"/>
  <c r="S1290" i="6"/>
  <c r="T1290" i="6" s="1"/>
  <c r="S1291" i="6"/>
  <c r="T1291" i="6" s="1"/>
  <c r="S1292" i="6"/>
  <c r="T1292" i="6" s="1"/>
  <c r="S1293" i="6"/>
  <c r="S1294" i="6"/>
  <c r="S1295" i="6"/>
  <c r="S1296" i="6"/>
  <c r="T1296" i="6" s="1"/>
  <c r="S1297" i="6"/>
  <c r="S1298" i="6"/>
  <c r="T1298" i="6" s="1"/>
  <c r="S1299" i="6"/>
  <c r="S1300" i="6"/>
  <c r="T1300" i="6" s="1"/>
  <c r="S1301" i="6"/>
  <c r="S1302" i="6"/>
  <c r="S1303" i="6"/>
  <c r="S1304" i="6"/>
  <c r="T1304" i="6" s="1"/>
  <c r="S1305" i="6"/>
  <c r="S1306" i="6"/>
  <c r="T1306" i="6" s="1"/>
  <c r="S1307" i="6"/>
  <c r="S1308" i="6"/>
  <c r="T1308" i="6" s="1"/>
  <c r="S1309" i="6"/>
  <c r="S1310" i="6"/>
  <c r="S1311" i="6"/>
  <c r="S1312" i="6"/>
  <c r="T1312" i="6" s="1"/>
  <c r="S1313" i="6"/>
  <c r="S1314" i="6"/>
  <c r="T1314" i="6" s="1"/>
  <c r="S1315" i="6"/>
  <c r="S1316" i="6"/>
  <c r="T1316" i="6" s="1"/>
  <c r="S1317" i="6"/>
  <c r="S1318" i="6"/>
  <c r="S1319" i="6"/>
  <c r="S1320" i="6"/>
  <c r="T1320" i="6" s="1"/>
  <c r="S1321" i="6"/>
  <c r="S1322" i="6"/>
  <c r="T1322" i="6" s="1"/>
  <c r="S1323" i="6"/>
  <c r="S1324" i="6"/>
  <c r="T1324" i="6" s="1"/>
  <c r="S1325" i="6"/>
  <c r="S1326" i="6"/>
  <c r="S1327" i="6"/>
  <c r="S1328" i="6"/>
  <c r="T1328" i="6" s="1"/>
  <c r="S1329" i="6"/>
  <c r="S1330" i="6"/>
  <c r="T1330" i="6" s="1"/>
  <c r="S1331" i="6"/>
  <c r="S1332" i="6"/>
  <c r="T1332" i="6" s="1"/>
  <c r="S1333" i="6"/>
  <c r="T1333" i="6" s="1"/>
  <c r="S1334" i="6"/>
  <c r="S1335" i="6"/>
  <c r="S1336" i="6"/>
  <c r="T1336" i="6" s="1"/>
  <c r="S1337" i="6"/>
  <c r="S1338" i="6"/>
  <c r="T1338" i="6" s="1"/>
  <c r="S1339" i="6"/>
  <c r="S1340" i="6"/>
  <c r="T1340" i="6" s="1"/>
  <c r="S1341" i="6"/>
  <c r="S1342" i="6"/>
  <c r="S1343" i="6"/>
  <c r="S1344" i="6"/>
  <c r="T1344" i="6" s="1"/>
  <c r="S1345" i="6"/>
  <c r="S1346" i="6"/>
  <c r="T1346" i="6" s="1"/>
  <c r="S1347" i="6"/>
  <c r="S1348" i="6"/>
  <c r="T1348" i="6" s="1"/>
  <c r="S1349" i="6"/>
  <c r="S1350" i="6"/>
  <c r="S1351" i="6"/>
  <c r="S1352" i="6"/>
  <c r="T1352" i="6" s="1"/>
  <c r="S1353" i="6"/>
  <c r="S1354" i="6"/>
  <c r="T1354" i="6" s="1"/>
  <c r="S1355" i="6"/>
  <c r="S1356" i="6"/>
  <c r="T1356" i="6" s="1"/>
  <c r="S1357" i="6"/>
  <c r="S1358" i="6"/>
  <c r="S1359" i="6"/>
  <c r="S1360" i="6"/>
  <c r="T1360" i="6" s="1"/>
  <c r="S1361" i="6"/>
  <c r="S1362" i="6"/>
  <c r="T1362" i="6" s="1"/>
  <c r="S1363" i="6"/>
  <c r="S1364" i="6"/>
  <c r="T1364" i="6" s="1"/>
  <c r="S1365" i="6"/>
  <c r="S1366" i="6"/>
  <c r="S1367" i="6"/>
  <c r="S1368" i="6"/>
  <c r="T1368" i="6" s="1"/>
  <c r="S1369" i="6"/>
  <c r="S1370" i="6"/>
  <c r="T1370" i="6" s="1"/>
  <c r="S1371" i="6"/>
  <c r="S1372" i="6"/>
  <c r="T1372" i="6" s="1"/>
  <c r="S1373" i="6"/>
  <c r="S1374" i="6"/>
  <c r="S1375" i="6"/>
  <c r="S1376" i="6"/>
  <c r="T1376" i="6" s="1"/>
  <c r="U1376" i="6" s="1"/>
  <c r="S1377" i="6"/>
  <c r="S1378" i="6"/>
  <c r="T1378" i="6" s="1"/>
  <c r="S1379" i="6"/>
  <c r="S1380" i="6"/>
  <c r="T1380" i="6" s="1"/>
  <c r="S1381" i="6"/>
  <c r="S1382" i="6"/>
  <c r="S1383" i="6"/>
  <c r="S1384" i="6"/>
  <c r="T1384" i="6" s="1"/>
  <c r="S1385" i="6"/>
  <c r="S1386" i="6"/>
  <c r="T1386" i="6" s="1"/>
  <c r="S1387" i="6"/>
  <c r="S1388" i="6"/>
  <c r="T1388" i="6" s="1"/>
  <c r="S1389" i="6"/>
  <c r="S1390" i="6"/>
  <c r="S1391" i="6"/>
  <c r="S1392" i="6"/>
  <c r="T1392" i="6" s="1"/>
  <c r="S1393" i="6"/>
  <c r="S1394" i="6"/>
  <c r="T1394" i="6" s="1"/>
  <c r="S1395" i="6"/>
  <c r="S1396" i="6"/>
  <c r="T1396" i="6" s="1"/>
  <c r="S1397" i="6"/>
  <c r="T1397" i="6" s="1"/>
  <c r="S1398" i="6"/>
  <c r="S1399" i="6"/>
  <c r="S1400" i="6"/>
  <c r="T1400" i="6" s="1"/>
  <c r="S1401" i="6"/>
  <c r="S1402" i="6"/>
  <c r="T1402" i="6" s="1"/>
  <c r="S1403" i="6"/>
  <c r="S1404" i="6"/>
  <c r="T1404" i="6" s="1"/>
  <c r="S1405" i="6"/>
  <c r="S1406" i="6"/>
  <c r="S1407" i="6"/>
  <c r="S1408" i="6"/>
  <c r="T1408" i="6" s="1"/>
  <c r="S1409" i="6"/>
  <c r="S1410" i="6"/>
  <c r="T1410" i="6" s="1"/>
  <c r="S1411" i="6"/>
  <c r="S1412" i="6"/>
  <c r="T1412" i="6" s="1"/>
  <c r="S1413" i="6"/>
  <c r="S1414" i="6"/>
  <c r="S1415" i="6"/>
  <c r="S1416" i="6"/>
  <c r="T1416" i="6" s="1"/>
  <c r="S1417" i="6"/>
  <c r="S1418" i="6"/>
  <c r="T1418" i="6" s="1"/>
  <c r="S1419" i="6"/>
  <c r="S1420" i="6"/>
  <c r="T1420" i="6" s="1"/>
  <c r="S1421" i="6"/>
  <c r="S1422" i="6"/>
  <c r="S1423" i="6"/>
  <c r="S1424" i="6"/>
  <c r="S1425" i="6"/>
  <c r="S1426" i="6"/>
  <c r="T1426" i="6" s="1"/>
  <c r="S1427" i="6"/>
  <c r="S1428" i="6"/>
  <c r="T1428" i="6" s="1"/>
  <c r="S1429" i="6"/>
  <c r="S1430" i="6"/>
  <c r="S1431" i="6"/>
  <c r="S1432" i="6"/>
  <c r="T1432" i="6" s="1"/>
  <c r="S1433" i="6"/>
  <c r="S1434" i="6"/>
  <c r="T1434" i="6" s="1"/>
  <c r="S1435" i="6"/>
  <c r="S1436" i="6"/>
  <c r="T1436" i="6" s="1"/>
  <c r="S1437" i="6"/>
  <c r="S1438" i="6"/>
  <c r="S1439" i="6"/>
  <c r="S1440" i="6"/>
  <c r="S1441" i="6"/>
  <c r="S1442" i="6"/>
  <c r="T1442" i="6" s="1"/>
  <c r="S1443" i="6"/>
  <c r="S1444" i="6"/>
  <c r="T1444" i="6" s="1"/>
  <c r="S1445" i="6"/>
  <c r="S1446" i="6"/>
  <c r="S1447" i="6"/>
  <c r="S1448" i="6"/>
  <c r="T1448" i="6" s="1"/>
  <c r="S1449" i="6"/>
  <c r="S1450" i="6"/>
  <c r="T1450" i="6" s="1"/>
  <c r="S1451" i="6"/>
  <c r="S1452" i="6"/>
  <c r="T1452" i="6" s="1"/>
  <c r="S1453" i="6"/>
  <c r="S1454" i="6"/>
  <c r="S1455" i="6"/>
  <c r="S1456" i="6"/>
  <c r="S1457" i="6"/>
  <c r="S1458" i="6"/>
  <c r="T1458" i="6" s="1"/>
  <c r="S1459" i="6"/>
  <c r="S1460" i="6"/>
  <c r="T1460" i="6" s="1"/>
  <c r="S1461" i="6"/>
  <c r="T1461" i="6" s="1"/>
  <c r="S1462" i="6"/>
  <c r="S1463" i="6"/>
  <c r="S1464" i="6"/>
  <c r="T1464" i="6" s="1"/>
  <c r="S1465" i="6"/>
  <c r="S1466" i="6"/>
  <c r="T1466" i="6" s="1"/>
  <c r="S1467" i="6"/>
  <c r="S1468" i="6"/>
  <c r="T1468" i="6" s="1"/>
  <c r="S1469" i="6"/>
  <c r="S1470" i="6"/>
  <c r="S1471" i="6"/>
  <c r="S1472" i="6"/>
  <c r="S1473" i="6"/>
  <c r="S1474" i="6"/>
  <c r="T1474" i="6" s="1"/>
  <c r="S1475" i="6"/>
  <c r="S1476" i="6"/>
  <c r="T1476" i="6" s="1"/>
  <c r="S1477" i="6"/>
  <c r="S1478" i="6"/>
  <c r="S1479" i="6"/>
  <c r="S1480" i="6"/>
  <c r="T1480" i="6" s="1"/>
  <c r="S1481" i="6"/>
  <c r="S1482" i="6"/>
  <c r="T1482" i="6" s="1"/>
  <c r="S1483" i="6"/>
  <c r="S1484" i="6"/>
  <c r="T1484" i="6" s="1"/>
  <c r="S1485" i="6"/>
  <c r="S1486" i="6"/>
  <c r="S1487" i="6"/>
  <c r="S1488" i="6"/>
  <c r="S1489" i="6"/>
  <c r="S1490" i="6"/>
  <c r="T1490" i="6" s="1"/>
  <c r="S1491" i="6"/>
  <c r="S1492" i="6"/>
  <c r="T1492" i="6" s="1"/>
  <c r="S1493" i="6"/>
  <c r="S1494" i="6"/>
  <c r="S1495" i="6"/>
  <c r="S1496" i="6"/>
  <c r="T1496" i="6" s="1"/>
  <c r="S1497" i="6"/>
  <c r="S1498" i="6"/>
  <c r="T1498" i="6" s="1"/>
  <c r="S1499" i="6"/>
  <c r="S1500" i="6"/>
  <c r="T1500" i="6" s="1"/>
  <c r="S1501" i="6"/>
  <c r="S1502" i="6"/>
  <c r="S1503" i="6"/>
  <c r="S1504" i="6"/>
  <c r="S1505" i="6"/>
  <c r="S1506" i="6"/>
  <c r="T1506" i="6"/>
  <c r="S1507" i="6"/>
  <c r="S1508" i="6"/>
  <c r="T1508" i="6" s="1"/>
  <c r="S1509" i="6"/>
  <c r="S1510" i="6"/>
  <c r="S1511" i="6"/>
  <c r="S1512" i="6"/>
  <c r="T1512" i="6" s="1"/>
  <c r="S1513" i="6"/>
  <c r="S1514" i="6"/>
  <c r="T1514" i="6" s="1"/>
  <c r="S1515" i="6"/>
  <c r="S1516" i="6"/>
  <c r="T1516" i="6" s="1"/>
  <c r="S1517" i="6"/>
  <c r="S1518" i="6"/>
  <c r="S1519" i="6"/>
  <c r="S1520" i="6"/>
  <c r="S1521" i="6"/>
  <c r="S1522" i="6"/>
  <c r="T1522" i="6" s="1"/>
  <c r="S1523" i="6"/>
  <c r="S1524" i="6"/>
  <c r="S1525" i="6"/>
  <c r="S1526" i="6"/>
  <c r="S1527" i="6"/>
  <c r="S1528" i="6"/>
  <c r="T1528" i="6"/>
  <c r="S1529" i="6"/>
  <c r="S1530" i="6"/>
  <c r="T1530" i="6" s="1"/>
  <c r="S1531" i="6"/>
  <c r="S1532" i="6"/>
  <c r="T1532" i="6" s="1"/>
  <c r="S1533" i="6"/>
  <c r="S1534" i="6"/>
  <c r="S1535" i="6"/>
  <c r="S1536" i="6"/>
  <c r="T1536" i="6" s="1"/>
  <c r="S1537" i="6"/>
  <c r="S1538" i="6"/>
  <c r="T1538" i="6" s="1"/>
  <c r="S1539" i="6"/>
  <c r="S1540" i="6"/>
  <c r="T1540" i="6" s="1"/>
  <c r="S1541" i="6"/>
  <c r="S1542" i="6"/>
  <c r="S1543" i="6"/>
  <c r="S1544" i="6"/>
  <c r="T1544" i="6" s="1"/>
  <c r="S1545" i="6"/>
  <c r="S1546" i="6"/>
  <c r="T1546" i="6" s="1"/>
  <c r="S1547" i="6"/>
  <c r="S1548" i="6"/>
  <c r="T1548" i="6" s="1"/>
  <c r="S1549" i="6"/>
  <c r="S1550" i="6"/>
  <c r="S1551" i="6"/>
  <c r="S1552" i="6"/>
  <c r="T1552" i="6" s="1"/>
  <c r="S1553" i="6"/>
  <c r="S1554" i="6"/>
  <c r="T1554" i="6" s="1"/>
  <c r="S1555" i="6"/>
  <c r="S1556" i="6"/>
  <c r="T1556" i="6" s="1"/>
  <c r="S1557" i="6"/>
  <c r="S1558" i="6"/>
  <c r="S1559" i="6"/>
  <c r="S1560" i="6"/>
  <c r="T1560" i="6" s="1"/>
  <c r="S1561" i="6"/>
  <c r="S1562" i="6"/>
  <c r="T1562" i="6" s="1"/>
  <c r="S1563" i="6"/>
  <c r="S1564" i="6"/>
  <c r="T1564" i="6" s="1"/>
  <c r="S1565" i="6"/>
  <c r="S1566" i="6"/>
  <c r="S1567" i="6"/>
  <c r="S1568" i="6"/>
  <c r="T1568" i="6" s="1"/>
  <c r="S1569" i="6"/>
  <c r="S1570" i="6"/>
  <c r="T1570" i="6" s="1"/>
  <c r="S1571" i="6"/>
  <c r="S1572" i="6"/>
  <c r="T1572" i="6" s="1"/>
  <c r="S1573" i="6"/>
  <c r="S1574" i="6"/>
  <c r="S1575" i="6"/>
  <c r="S1576" i="6"/>
  <c r="T1576" i="6"/>
  <c r="S1577" i="6"/>
  <c r="S1578" i="6"/>
  <c r="T1578" i="6" s="1"/>
  <c r="S1579" i="6"/>
  <c r="S1580" i="6"/>
  <c r="T1580" i="6" s="1"/>
  <c r="S1581" i="6"/>
  <c r="S1582" i="6"/>
  <c r="S1583" i="6"/>
  <c r="S1584" i="6"/>
  <c r="T1584" i="6" s="1"/>
  <c r="S1585" i="6"/>
  <c r="S1586" i="6"/>
  <c r="T1586" i="6" s="1"/>
  <c r="S1587" i="6"/>
  <c r="S1588" i="6"/>
  <c r="T1588" i="6" s="1"/>
  <c r="S1589" i="6"/>
  <c r="S1590" i="6"/>
  <c r="S1591" i="6"/>
  <c r="S1592" i="6"/>
  <c r="T1592" i="6" s="1"/>
  <c r="S1593" i="6"/>
  <c r="S1594" i="6"/>
  <c r="T1594" i="6" s="1"/>
  <c r="S1595" i="6"/>
  <c r="S1596" i="6"/>
  <c r="T1596" i="6" s="1"/>
  <c r="S1597" i="6"/>
  <c r="S1598" i="6"/>
  <c r="S1599" i="6"/>
  <c r="S1600" i="6"/>
  <c r="T1600" i="6" s="1"/>
  <c r="S1601" i="6"/>
  <c r="S1602" i="6"/>
  <c r="T1602" i="6" s="1"/>
  <c r="S1603" i="6"/>
  <c r="S1604" i="6"/>
  <c r="T1604" i="6" s="1"/>
  <c r="S1605" i="6"/>
  <c r="S1606" i="6"/>
  <c r="S1607" i="6"/>
  <c r="S1608" i="6"/>
  <c r="T1608" i="6" s="1"/>
  <c r="S1609" i="6"/>
  <c r="S1610" i="6"/>
  <c r="T1610" i="6" s="1"/>
  <c r="S1611" i="6"/>
  <c r="S1612" i="6"/>
  <c r="T1612" i="6" s="1"/>
  <c r="S1613" i="6"/>
  <c r="S1614" i="6"/>
  <c r="S1615" i="6"/>
  <c r="S1616" i="6"/>
  <c r="T1616" i="6"/>
  <c r="S1617" i="6"/>
  <c r="S1618" i="6"/>
  <c r="T1618" i="6" s="1"/>
  <c r="S1619" i="6"/>
  <c r="S1620" i="6"/>
  <c r="T1620" i="6" s="1"/>
  <c r="S1621" i="6"/>
  <c r="S1622" i="6"/>
  <c r="S1623" i="6"/>
  <c r="S1624" i="6"/>
  <c r="T1624" i="6" s="1"/>
  <c r="S1625" i="6"/>
  <c r="S1626" i="6"/>
  <c r="T1626" i="6" s="1"/>
  <c r="S1627" i="6"/>
  <c r="S1628" i="6"/>
  <c r="S1629" i="6"/>
  <c r="S1630" i="6"/>
  <c r="T1630" i="6" s="1"/>
  <c r="S1631" i="6"/>
  <c r="S1632" i="6"/>
  <c r="T1632" i="6" s="1"/>
  <c r="U1632" i="6" s="1"/>
  <c r="S1633" i="6"/>
  <c r="S1634" i="6"/>
  <c r="T1634" i="6" s="1"/>
  <c r="S1635" i="6"/>
  <c r="S1636" i="6"/>
  <c r="S1637" i="6"/>
  <c r="S1638" i="6"/>
  <c r="S1639" i="6"/>
  <c r="S1640" i="6"/>
  <c r="T1640" i="6" s="1"/>
  <c r="S1641" i="6"/>
  <c r="S1642" i="6"/>
  <c r="T1642" i="6" s="1"/>
  <c r="S1643" i="6"/>
  <c r="S1644" i="6"/>
  <c r="S1645" i="6"/>
  <c r="S1646" i="6"/>
  <c r="T1646" i="6" s="1"/>
  <c r="S1647" i="6"/>
  <c r="S1648" i="6"/>
  <c r="T1648" i="6"/>
  <c r="S1649" i="6"/>
  <c r="S1650" i="6"/>
  <c r="T1650" i="6" s="1"/>
  <c r="S1651" i="6"/>
  <c r="S1652" i="6"/>
  <c r="S1653" i="6"/>
  <c r="S1654" i="6"/>
  <c r="S1655" i="6"/>
  <c r="S1656" i="6"/>
  <c r="T1656" i="6"/>
  <c r="S1657" i="6"/>
  <c r="S1658" i="6"/>
  <c r="T1658" i="6" s="1"/>
  <c r="S1659" i="6"/>
  <c r="S1660" i="6"/>
  <c r="S1661" i="6"/>
  <c r="S1662" i="6"/>
  <c r="T1662" i="6" s="1"/>
  <c r="S1663" i="6"/>
  <c r="S1664" i="6"/>
  <c r="T1664" i="6" s="1"/>
  <c r="S1665" i="6"/>
  <c r="S1666" i="6"/>
  <c r="T1666" i="6" s="1"/>
  <c r="S1667" i="6"/>
  <c r="S1668" i="6"/>
  <c r="S1669" i="6"/>
  <c r="S1670" i="6"/>
  <c r="S1671" i="6"/>
  <c r="T1671" i="6" s="1"/>
  <c r="S1672" i="6"/>
  <c r="T1672" i="6" s="1"/>
  <c r="S1673" i="6"/>
  <c r="T1673" i="6" s="1"/>
  <c r="S1674" i="6"/>
  <c r="T1674" i="6" s="1"/>
  <c r="S1675" i="6"/>
  <c r="T1675" i="6" s="1"/>
  <c r="S1676" i="6"/>
  <c r="T1676" i="6" s="1"/>
  <c r="S1677" i="6"/>
  <c r="T1677" i="6" s="1"/>
  <c r="S1678" i="6"/>
  <c r="S1679" i="6"/>
  <c r="T1679" i="6" s="1"/>
  <c r="S1680" i="6"/>
  <c r="T1680" i="6" s="1"/>
  <c r="S1681" i="6"/>
  <c r="T1681" i="6" s="1"/>
  <c r="S1682" i="6"/>
  <c r="T1682" i="6" s="1"/>
  <c r="S1683" i="6"/>
  <c r="T1683" i="6" s="1"/>
  <c r="S1684" i="6"/>
  <c r="T1684" i="6" s="1"/>
  <c r="S1685" i="6"/>
  <c r="S1686" i="6"/>
  <c r="S1687" i="6"/>
  <c r="S1688" i="6"/>
  <c r="T1688" i="6"/>
  <c r="S1689" i="6"/>
  <c r="S1690" i="6"/>
  <c r="T1690" i="6" s="1"/>
  <c r="S1691" i="6"/>
  <c r="S1692" i="6"/>
  <c r="T1692" i="6" s="1"/>
  <c r="S1693" i="6"/>
  <c r="S1694" i="6"/>
  <c r="S1695" i="6"/>
  <c r="S1696" i="6"/>
  <c r="T1696" i="6" s="1"/>
  <c r="S1697" i="6"/>
  <c r="S1698" i="6"/>
  <c r="T1698" i="6" s="1"/>
  <c r="S1699" i="6"/>
  <c r="S1700" i="6"/>
  <c r="T1700" i="6" s="1"/>
  <c r="S1701" i="6"/>
  <c r="S1702" i="6"/>
  <c r="S1703" i="6"/>
  <c r="S1704" i="6"/>
  <c r="T1704" i="6" s="1"/>
  <c r="S1705" i="6"/>
  <c r="S1706" i="6"/>
  <c r="T1706" i="6" s="1"/>
  <c r="S1707" i="6"/>
  <c r="S1708" i="6"/>
  <c r="T1708" i="6"/>
  <c r="S1709" i="6"/>
  <c r="S1710" i="6"/>
  <c r="S1711" i="6"/>
  <c r="S1712" i="6"/>
  <c r="T1712" i="6" s="1"/>
  <c r="S1713" i="6"/>
  <c r="S1714" i="6"/>
  <c r="T1714" i="6" s="1"/>
  <c r="S1715" i="6"/>
  <c r="S1716" i="6"/>
  <c r="T1716" i="6" s="1"/>
  <c r="S1717" i="6"/>
  <c r="S1718" i="6"/>
  <c r="S1719" i="6"/>
  <c r="S1720" i="6"/>
  <c r="T1720" i="6" s="1"/>
  <c r="S1721" i="6"/>
  <c r="S1722" i="6"/>
  <c r="T1722" i="6" s="1"/>
  <c r="S1723" i="6"/>
  <c r="S1724" i="6"/>
  <c r="T1724" i="6"/>
  <c r="S1725" i="6"/>
  <c r="S1726" i="6"/>
  <c r="S1727" i="6"/>
  <c r="S1728" i="6"/>
  <c r="T1728" i="6" s="1"/>
  <c r="S1729" i="6"/>
  <c r="S1730" i="6"/>
  <c r="T1730" i="6" s="1"/>
  <c r="S1731" i="6"/>
  <c r="S1732" i="6"/>
  <c r="T1732" i="6" s="1"/>
  <c r="S1733" i="6"/>
  <c r="S1734" i="6"/>
  <c r="S1735" i="6"/>
  <c r="S1736" i="6"/>
  <c r="T1736" i="6"/>
  <c r="S1737" i="6"/>
  <c r="S1738" i="6"/>
  <c r="T1738" i="6" s="1"/>
  <c r="S1739" i="6"/>
  <c r="S1740" i="6"/>
  <c r="T1740" i="6" s="1"/>
  <c r="S1741" i="6"/>
  <c r="S1742" i="6"/>
  <c r="S1743" i="6"/>
  <c r="S1744" i="6"/>
  <c r="T1744" i="6"/>
  <c r="S1745" i="6"/>
  <c r="S1746" i="6"/>
  <c r="T1746" i="6" s="1"/>
  <c r="S1747" i="6"/>
  <c r="S1748" i="6"/>
  <c r="T1748" i="6" s="1"/>
  <c r="S1749" i="6"/>
  <c r="S1750" i="6"/>
  <c r="S1751" i="6"/>
  <c r="S1752" i="6"/>
  <c r="T1752" i="6" s="1"/>
  <c r="S1753" i="6"/>
  <c r="S1754" i="6"/>
  <c r="T1754" i="6" s="1"/>
  <c r="S1755" i="6"/>
  <c r="S1756" i="6"/>
  <c r="T1756" i="6"/>
  <c r="S1757" i="6"/>
  <c r="S1758" i="6"/>
  <c r="S1759" i="6"/>
  <c r="S1760" i="6"/>
  <c r="T1760" i="6" s="1"/>
  <c r="S1761" i="6"/>
  <c r="S1762" i="6"/>
  <c r="T1762" i="6" s="1"/>
  <c r="S1763" i="6"/>
  <c r="S1764" i="6"/>
  <c r="T1764" i="6" s="1"/>
  <c r="S1765" i="6"/>
  <c r="S1766" i="6"/>
  <c r="S1767" i="6"/>
  <c r="S1768" i="6"/>
  <c r="T1768" i="6" s="1"/>
  <c r="S1769" i="6"/>
  <c r="S1770" i="6"/>
  <c r="T1770" i="6" s="1"/>
  <c r="S1771" i="6"/>
  <c r="S1772" i="6"/>
  <c r="T1772" i="6"/>
  <c r="S1773" i="6"/>
  <c r="S1774" i="6"/>
  <c r="S1775" i="6"/>
  <c r="S1776" i="6"/>
  <c r="T1776" i="6" s="1"/>
  <c r="S1777" i="6"/>
  <c r="S1778" i="6"/>
  <c r="T1778" i="6" s="1"/>
  <c r="S1779" i="6"/>
  <c r="S1780" i="6"/>
  <c r="T1780" i="6" s="1"/>
  <c r="S1781" i="6"/>
  <c r="S1782" i="6"/>
  <c r="S1783" i="6"/>
  <c r="S1784" i="6"/>
  <c r="T1784" i="6" s="1"/>
  <c r="S1785" i="6"/>
  <c r="S1786" i="6"/>
  <c r="T1786" i="6" s="1"/>
  <c r="S1787" i="6"/>
  <c r="S1788" i="6"/>
  <c r="T1788" i="6" s="1"/>
  <c r="S1789" i="6"/>
  <c r="S1790" i="6"/>
  <c r="S1791" i="6"/>
  <c r="S1792" i="6"/>
  <c r="T1792" i="6" s="1"/>
  <c r="S1793" i="6"/>
  <c r="S1794" i="6"/>
  <c r="T1794" i="6" s="1"/>
  <c r="S1795" i="6"/>
  <c r="S1796" i="6"/>
  <c r="T1796" i="6" s="1"/>
  <c r="S1797" i="6"/>
  <c r="S1798" i="6"/>
  <c r="S1799" i="6"/>
  <c r="S1800" i="6"/>
  <c r="T1800" i="6" s="1"/>
  <c r="S1801" i="6"/>
  <c r="S1802" i="6"/>
  <c r="T1802" i="6" s="1"/>
  <c r="S1803" i="6"/>
  <c r="S1804" i="6"/>
  <c r="T1804" i="6" s="1"/>
  <c r="S1805" i="6"/>
  <c r="S1806" i="6"/>
  <c r="S1807" i="6"/>
  <c r="S1808" i="6"/>
  <c r="T1808" i="6" s="1"/>
  <c r="S1809" i="6"/>
  <c r="S1810" i="6"/>
  <c r="T1810" i="6" s="1"/>
  <c r="S1811" i="6"/>
  <c r="S1812" i="6"/>
  <c r="T1812" i="6" s="1"/>
  <c r="S1813" i="6"/>
  <c r="S1814" i="6"/>
  <c r="S1815" i="6"/>
  <c r="S1816" i="6"/>
  <c r="T1816" i="6" s="1"/>
  <c r="S1817" i="6"/>
  <c r="S1818" i="6"/>
  <c r="T1818" i="6" s="1"/>
  <c r="S1819" i="6"/>
  <c r="S1820" i="6"/>
  <c r="T1820" i="6" s="1"/>
  <c r="S1821" i="6"/>
  <c r="S1822" i="6"/>
  <c r="S1823" i="6"/>
  <c r="S1824" i="6"/>
  <c r="T1824" i="6" s="1"/>
  <c r="S1825" i="6"/>
  <c r="S1826" i="6"/>
  <c r="T1826" i="6" s="1"/>
  <c r="S1827" i="6"/>
  <c r="S1828" i="6"/>
  <c r="T1828" i="6" s="1"/>
  <c r="S1829" i="6"/>
  <c r="S1830" i="6"/>
  <c r="S1831" i="6"/>
  <c r="S1832" i="6"/>
  <c r="T1832" i="6"/>
  <c r="S1833" i="6"/>
  <c r="S1834" i="6"/>
  <c r="T1834" i="6" s="1"/>
  <c r="S1835" i="6"/>
  <c r="S1836" i="6"/>
  <c r="T1836" i="6" s="1"/>
  <c r="S1837" i="6"/>
  <c r="S1838" i="6"/>
  <c r="S1839" i="6"/>
  <c r="S1840" i="6"/>
  <c r="T1840" i="6" s="1"/>
  <c r="S1841" i="6"/>
  <c r="S1842" i="6"/>
  <c r="T1842" i="6" s="1"/>
  <c r="S1843" i="6"/>
  <c r="S1844" i="6"/>
  <c r="T1844" i="6" s="1"/>
  <c r="S1845" i="6"/>
  <c r="S1846" i="6"/>
  <c r="S1847" i="6"/>
  <c r="S1848" i="6"/>
  <c r="T1848" i="6" s="1"/>
  <c r="S1849" i="6"/>
  <c r="S1850" i="6"/>
  <c r="T1850" i="6" s="1"/>
  <c r="S1851" i="6"/>
  <c r="S1852" i="6"/>
  <c r="T1852" i="6"/>
  <c r="S1853" i="6"/>
  <c r="S1854" i="6"/>
  <c r="S1855" i="6"/>
  <c r="S1856" i="6"/>
  <c r="T1856" i="6"/>
  <c r="S1857" i="6"/>
  <c r="S1858" i="6"/>
  <c r="T1858" i="6" s="1"/>
  <c r="S1859" i="6"/>
  <c r="S1860" i="6"/>
  <c r="T1860" i="6" s="1"/>
  <c r="S1861" i="6"/>
  <c r="S1862" i="6"/>
  <c r="S1863" i="6"/>
  <c r="S1864" i="6"/>
  <c r="T1864" i="6" s="1"/>
  <c r="S1865" i="6"/>
  <c r="S1866" i="6"/>
  <c r="T1866" i="6" s="1"/>
  <c r="S1867" i="6"/>
  <c r="S1868" i="6"/>
  <c r="T1868" i="6"/>
  <c r="S1869" i="6"/>
  <c r="S1870" i="6"/>
  <c r="S1871" i="6"/>
  <c r="S1872" i="6"/>
  <c r="T1872" i="6"/>
  <c r="S1873" i="6"/>
  <c r="S1874" i="6"/>
  <c r="T1874" i="6" s="1"/>
  <c r="S1875" i="6"/>
  <c r="S1876" i="6"/>
  <c r="T1876" i="6" s="1"/>
  <c r="S1877" i="6"/>
  <c r="S1878" i="6"/>
  <c r="S1879" i="6"/>
  <c r="S1880" i="6"/>
  <c r="T1880" i="6"/>
  <c r="S1881" i="6"/>
  <c r="S1882" i="6"/>
  <c r="T1882" i="6" s="1"/>
  <c r="S1883" i="6"/>
  <c r="S1884" i="6"/>
  <c r="T1884" i="6" s="1"/>
  <c r="S1885" i="6"/>
  <c r="S1886" i="6"/>
  <c r="S1887" i="6"/>
  <c r="S1888" i="6"/>
  <c r="T1888" i="6"/>
  <c r="S1889" i="6"/>
  <c r="S1890" i="6"/>
  <c r="T1890" i="6" s="1"/>
  <c r="S1891" i="6"/>
  <c r="S1892" i="6"/>
  <c r="T1892" i="6" s="1"/>
  <c r="S1893" i="6"/>
  <c r="S1894" i="6"/>
  <c r="S1895" i="6"/>
  <c r="S1896" i="6"/>
  <c r="T1896" i="6" s="1"/>
  <c r="S1897" i="6"/>
  <c r="S1898" i="6"/>
  <c r="T1898" i="6" s="1"/>
  <c r="S1899" i="6"/>
  <c r="S1900" i="6"/>
  <c r="T1900" i="6"/>
  <c r="S1901" i="6"/>
  <c r="S1902" i="6"/>
  <c r="S1903" i="6"/>
  <c r="S1904" i="6"/>
  <c r="T1904" i="6"/>
  <c r="S1905" i="6"/>
  <c r="S1906" i="6"/>
  <c r="T1906" i="6" s="1"/>
  <c r="S1907" i="6"/>
  <c r="S1908" i="6"/>
  <c r="T1908" i="6" s="1"/>
  <c r="S1909" i="6"/>
  <c r="S1910" i="6"/>
  <c r="S1911" i="6"/>
  <c r="S1912" i="6"/>
  <c r="T1912" i="6" s="1"/>
  <c r="S1913" i="6"/>
  <c r="S1914" i="6"/>
  <c r="T1914" i="6" s="1"/>
  <c r="S1915" i="6"/>
  <c r="S1916" i="6"/>
  <c r="T1916" i="6" s="1"/>
  <c r="S1917" i="6"/>
  <c r="S1918" i="6"/>
  <c r="S1919" i="6"/>
  <c r="S1920" i="6"/>
  <c r="T1920" i="6" s="1"/>
  <c r="S1921" i="6"/>
  <c r="S1922" i="6"/>
  <c r="T1922" i="6" s="1"/>
  <c r="S1923" i="6"/>
  <c r="S1924" i="6"/>
  <c r="T1924" i="6" s="1"/>
  <c r="S1925" i="6"/>
  <c r="S1926" i="6"/>
  <c r="S1927" i="6"/>
  <c r="S1928" i="6"/>
  <c r="T1928" i="6" s="1"/>
  <c r="S1929" i="6"/>
  <c r="S1930" i="6"/>
  <c r="T1930" i="6" s="1"/>
  <c r="S1931" i="6"/>
  <c r="S1932" i="6"/>
  <c r="T1932" i="6" s="1"/>
  <c r="S1933" i="6"/>
  <c r="S1934" i="6"/>
  <c r="S1935" i="6"/>
  <c r="S1936" i="6"/>
  <c r="T1936" i="6" s="1"/>
  <c r="S1937" i="6"/>
  <c r="S1938" i="6"/>
  <c r="T1938" i="6" s="1"/>
  <c r="S1939" i="6"/>
  <c r="S1940" i="6"/>
  <c r="T1940" i="6" s="1"/>
  <c r="S1941" i="6"/>
  <c r="S1942" i="6"/>
  <c r="S1943" i="6"/>
  <c r="S1944" i="6"/>
  <c r="T1944" i="6" s="1"/>
  <c r="S1945" i="6"/>
  <c r="S1946" i="6"/>
  <c r="T1946" i="6" s="1"/>
  <c r="S1947" i="6"/>
  <c r="S1948" i="6"/>
  <c r="T1948" i="6" s="1"/>
  <c r="S1949" i="6"/>
  <c r="S1950" i="6"/>
  <c r="S1951" i="6"/>
  <c r="S1952" i="6"/>
  <c r="T1952" i="6" s="1"/>
  <c r="S1953" i="6"/>
  <c r="S1954" i="6"/>
  <c r="T1954" i="6" s="1"/>
  <c r="S1955" i="6"/>
  <c r="S1956" i="6"/>
  <c r="T1956" i="6" s="1"/>
  <c r="S1957" i="6"/>
  <c r="S1958" i="6"/>
  <c r="S1959" i="6"/>
  <c r="S1960" i="6"/>
  <c r="T1960" i="6"/>
  <c r="S1961" i="6"/>
  <c r="S1962" i="6"/>
  <c r="T1962" i="6" s="1"/>
  <c r="S1963" i="6"/>
  <c r="S1964" i="6"/>
  <c r="T1964" i="6"/>
  <c r="S1965" i="6"/>
  <c r="S1966" i="6"/>
  <c r="S1967" i="6"/>
  <c r="S1968" i="6"/>
  <c r="T1968" i="6" s="1"/>
  <c r="S1969" i="6"/>
  <c r="S1970" i="6"/>
  <c r="T1970" i="6" s="1"/>
  <c r="S1971" i="6"/>
  <c r="S1972" i="6"/>
  <c r="T1972" i="6" s="1"/>
  <c r="S1973" i="6"/>
  <c r="S1974" i="6"/>
  <c r="S1975" i="6"/>
  <c r="S1976" i="6"/>
  <c r="T1976" i="6" s="1"/>
  <c r="S1977" i="6"/>
  <c r="S1978" i="6"/>
  <c r="T1978" i="6" s="1"/>
  <c r="S1979" i="6"/>
  <c r="S1980" i="6"/>
  <c r="T1980" i="6"/>
  <c r="S1981" i="6"/>
  <c r="S1982" i="6"/>
  <c r="S1983" i="6"/>
  <c r="S1984" i="6"/>
  <c r="T1984" i="6"/>
  <c r="S1985" i="6"/>
  <c r="S1986" i="6"/>
  <c r="T1986" i="6" s="1"/>
  <c r="S1987" i="6"/>
  <c r="S1988" i="6"/>
  <c r="T1988" i="6" s="1"/>
  <c r="S1989" i="6"/>
  <c r="S1990" i="6"/>
  <c r="S1991" i="6"/>
  <c r="S1992" i="6"/>
  <c r="T1992" i="6"/>
  <c r="S1993" i="6"/>
  <c r="S1994" i="6"/>
  <c r="T1994" i="6" s="1"/>
  <c r="S1995" i="6"/>
  <c r="S1996" i="6"/>
  <c r="T1996" i="6" s="1"/>
  <c r="S1997" i="6"/>
  <c r="S1998" i="6"/>
  <c r="S1999" i="6"/>
  <c r="S2000" i="6"/>
  <c r="T2000" i="6"/>
  <c r="S2001" i="6"/>
  <c r="S2002" i="6"/>
  <c r="T2002" i="6" s="1"/>
  <c r="S2003" i="6"/>
  <c r="S2004" i="6"/>
  <c r="T2004" i="6" s="1"/>
  <c r="S2005" i="6"/>
  <c r="S2006" i="6"/>
  <c r="S2007" i="6"/>
  <c r="S2008" i="6"/>
  <c r="T2008" i="6"/>
  <c r="S2009" i="6"/>
  <c r="S2010" i="6"/>
  <c r="T2010" i="6" s="1"/>
  <c r="S2011" i="6"/>
  <c r="S2012" i="6"/>
  <c r="T2012" i="6"/>
  <c r="S2013" i="6"/>
  <c r="S2014" i="6"/>
  <c r="S2015" i="6"/>
  <c r="S2016" i="6"/>
  <c r="T2016" i="6" s="1"/>
  <c r="S2017" i="6"/>
  <c r="S2018" i="6"/>
  <c r="T2018" i="6" s="1"/>
  <c r="S2019" i="6"/>
  <c r="S2020" i="6"/>
  <c r="T2020" i="6" s="1"/>
  <c r="S2021" i="6"/>
  <c r="S2022" i="6"/>
  <c r="S2023" i="6"/>
  <c r="S2024" i="6"/>
  <c r="T2024" i="6" s="1"/>
  <c r="S2025" i="6"/>
  <c r="S2026" i="6"/>
  <c r="T2026" i="6" s="1"/>
  <c r="S2027" i="6"/>
  <c r="S2028" i="6"/>
  <c r="T2028" i="6" s="1"/>
  <c r="S2029" i="6"/>
  <c r="S2030" i="6"/>
  <c r="S2031" i="6"/>
  <c r="S2032" i="6"/>
  <c r="T2032" i="6"/>
  <c r="S2033" i="6"/>
  <c r="S2034" i="6"/>
  <c r="T2034" i="6" s="1"/>
  <c r="S2035" i="6"/>
  <c r="S2036" i="6"/>
  <c r="T2036" i="6" s="1"/>
  <c r="S2037" i="6"/>
  <c r="S2038" i="6"/>
  <c r="S2039" i="6"/>
  <c r="S2040" i="6"/>
  <c r="T2040" i="6" s="1"/>
  <c r="S2041" i="6"/>
  <c r="S2042" i="6"/>
  <c r="T2042" i="6" s="1"/>
  <c r="S2043" i="6"/>
  <c r="S2044" i="6"/>
  <c r="T2044" i="6" s="1"/>
  <c r="S2045" i="6"/>
  <c r="S2046" i="6"/>
  <c r="S2047" i="6"/>
  <c r="S2048" i="6"/>
  <c r="T2048" i="6"/>
  <c r="S2049" i="6"/>
  <c r="S2050" i="6"/>
  <c r="T2050" i="6" s="1"/>
  <c r="S2051" i="6"/>
  <c r="S2052" i="6"/>
  <c r="T2052" i="6" s="1"/>
  <c r="S2053" i="6"/>
  <c r="S2054" i="6"/>
  <c r="S2055" i="6"/>
  <c r="S2056" i="6"/>
  <c r="T2056" i="6" s="1"/>
  <c r="S2057" i="6"/>
  <c r="S2058" i="6"/>
  <c r="T2058" i="6" s="1"/>
  <c r="S2059" i="6"/>
  <c r="S2060" i="6"/>
  <c r="T2060" i="6" s="1"/>
  <c r="S2061" i="6"/>
  <c r="S2062" i="6"/>
  <c r="S2063" i="6"/>
  <c r="S2064" i="6"/>
  <c r="T2064" i="6" s="1"/>
  <c r="S2065" i="6"/>
  <c r="S2066" i="6"/>
  <c r="T2066" i="6" s="1"/>
  <c r="S2067" i="6"/>
  <c r="S2068" i="6"/>
  <c r="T2068" i="6" s="1"/>
  <c r="S2069" i="6"/>
  <c r="S2070" i="6"/>
  <c r="S2071" i="6"/>
  <c r="S2072" i="6"/>
  <c r="T2072" i="6" s="1"/>
  <c r="S2073" i="6"/>
  <c r="S2074" i="6"/>
  <c r="T2074" i="6" s="1"/>
  <c r="S2075" i="6"/>
  <c r="S2076" i="6"/>
  <c r="T2076" i="6" s="1"/>
  <c r="S2077" i="6"/>
  <c r="S2078" i="6"/>
  <c r="S2079" i="6"/>
  <c r="S2080" i="6"/>
  <c r="T2080" i="6" s="1"/>
  <c r="S2081" i="6"/>
  <c r="S2082" i="6"/>
  <c r="T2082" i="6" s="1"/>
  <c r="S2083" i="6"/>
  <c r="S2084" i="6"/>
  <c r="T2084" i="6" s="1"/>
  <c r="S2085" i="6"/>
  <c r="S2086" i="6"/>
  <c r="S2087" i="6"/>
  <c r="S2088" i="6"/>
  <c r="T2088" i="6" s="1"/>
  <c r="S2089" i="6"/>
  <c r="S2090" i="6"/>
  <c r="T2090" i="6" s="1"/>
  <c r="S2091" i="6"/>
  <c r="S2092" i="6"/>
  <c r="T2092" i="6"/>
  <c r="S2093" i="6"/>
  <c r="S2094" i="6"/>
  <c r="S2095" i="6"/>
  <c r="S2096" i="6"/>
  <c r="T2096" i="6" s="1"/>
  <c r="S2097" i="6"/>
  <c r="S2098" i="6"/>
  <c r="T2098" i="6" s="1"/>
  <c r="S2099" i="6"/>
  <c r="S2100" i="6"/>
  <c r="T2100" i="6" s="1"/>
  <c r="S2101" i="6"/>
  <c r="S2102" i="6"/>
  <c r="S2103" i="6"/>
  <c r="S2104" i="6"/>
  <c r="T2104" i="6"/>
  <c r="S2105" i="6"/>
  <c r="S2106" i="6"/>
  <c r="T2106" i="6" s="1"/>
  <c r="S2107" i="6"/>
  <c r="S2108" i="6"/>
  <c r="T2108" i="6" s="1"/>
  <c r="S2109" i="6"/>
  <c r="S2110" i="6"/>
  <c r="S2111" i="6"/>
  <c r="S2112" i="6"/>
  <c r="T2112" i="6"/>
  <c r="S2113" i="6"/>
  <c r="S2114" i="6"/>
  <c r="T2114" i="6" s="1"/>
  <c r="S2115" i="6"/>
  <c r="S2116" i="6"/>
  <c r="T2116" i="6" s="1"/>
  <c r="S2117" i="6"/>
  <c r="S2118" i="6"/>
  <c r="S2119" i="6"/>
  <c r="S2120" i="6"/>
  <c r="T2120" i="6"/>
  <c r="S2121" i="6"/>
  <c r="S2122" i="6"/>
  <c r="T2122" i="6" s="1"/>
  <c r="S2123" i="6"/>
  <c r="S2124" i="6"/>
  <c r="T2124" i="6"/>
  <c r="S2125" i="6"/>
  <c r="S2126" i="6"/>
  <c r="S2127" i="6"/>
  <c r="S2128" i="6"/>
  <c r="T2128" i="6" s="1"/>
  <c r="S2129" i="6"/>
  <c r="S2130" i="6"/>
  <c r="T2130" i="6" s="1"/>
  <c r="S2131" i="6"/>
  <c r="S2132" i="6"/>
  <c r="T2132" i="6" s="1"/>
  <c r="S2133" i="6"/>
  <c r="S2134" i="6"/>
  <c r="S2135" i="6"/>
  <c r="S2136" i="6"/>
  <c r="T2136" i="6" s="1"/>
  <c r="S2137" i="6"/>
  <c r="S2138" i="6"/>
  <c r="T2138" i="6" s="1"/>
  <c r="S2139" i="6"/>
  <c r="S2140" i="6"/>
  <c r="T2140" i="6"/>
  <c r="S2141" i="6"/>
  <c r="S2142" i="6"/>
  <c r="S2143" i="6"/>
  <c r="S2144" i="6"/>
  <c r="T2144" i="6"/>
  <c r="S2145" i="6"/>
  <c r="S2146" i="6"/>
  <c r="T2146" i="6" s="1"/>
  <c r="S2147" i="6"/>
  <c r="S2148" i="6"/>
  <c r="T2148" i="6" s="1"/>
  <c r="S2149" i="6"/>
  <c r="S2150" i="6"/>
  <c r="S2151" i="6"/>
  <c r="S2152" i="6"/>
  <c r="T2152" i="6" s="1"/>
  <c r="S2153" i="6"/>
  <c r="S2154" i="6"/>
  <c r="T2154" i="6" s="1"/>
  <c r="S2155" i="6"/>
  <c r="S2156" i="6"/>
  <c r="T2156" i="6" s="1"/>
  <c r="S2157" i="6"/>
  <c r="S2158" i="6"/>
  <c r="S2159" i="6"/>
  <c r="S2160" i="6"/>
  <c r="T2160" i="6"/>
  <c r="S2161" i="6"/>
  <c r="S2162" i="6"/>
  <c r="T2162" i="6" s="1"/>
  <c r="S2163" i="6"/>
  <c r="S2164" i="6"/>
  <c r="T2164" i="6" s="1"/>
  <c r="S10" i="6"/>
  <c r="T10" i="6" s="1"/>
  <c r="C181" i="3" l="1"/>
  <c r="C200" i="3" s="1"/>
  <c r="C201" i="3" s="1"/>
  <c r="C202" i="3"/>
  <c r="U970" i="6"/>
  <c r="U821" i="6"/>
  <c r="U1226" i="6"/>
  <c r="T1112" i="6"/>
  <c r="U1112" i="6" s="1"/>
  <c r="T384" i="6"/>
  <c r="U384" i="6" s="1"/>
  <c r="U1312" i="6"/>
  <c r="T1197" i="6"/>
  <c r="U1197" i="6" s="1"/>
  <c r="T650" i="6"/>
  <c r="U650" i="6" s="1"/>
  <c r="U1248" i="6"/>
  <c r="U1056" i="6"/>
  <c r="U1291" i="6"/>
  <c r="U1026" i="6"/>
  <c r="U491" i="6"/>
  <c r="U376" i="6"/>
  <c r="T2163" i="6"/>
  <c r="U2163" i="6" s="1"/>
  <c r="T2147" i="6"/>
  <c r="U2147" i="6" s="1"/>
  <c r="T2107" i="6"/>
  <c r="U2107" i="6" s="1"/>
  <c r="T2091" i="6"/>
  <c r="U2091" i="6" s="1"/>
  <c r="T2059" i="6"/>
  <c r="U2059" i="6" s="1"/>
  <c r="T2051" i="6"/>
  <c r="U2051" i="6" s="1"/>
  <c r="U2027" i="6"/>
  <c r="T2027" i="6"/>
  <c r="T2019" i="6"/>
  <c r="U2019" i="6" s="1"/>
  <c r="T1987" i="6"/>
  <c r="U1987" i="6" s="1"/>
  <c r="T1971" i="6"/>
  <c r="U1971" i="6" s="1"/>
  <c r="T1947" i="6"/>
  <c r="U1947" i="6" s="1"/>
  <c r="T1907" i="6"/>
  <c r="U1907" i="6" s="1"/>
  <c r="T1899" i="6"/>
  <c r="U1899" i="6" s="1"/>
  <c r="T1891" i="6"/>
  <c r="U1891" i="6" s="1"/>
  <c r="T1875" i="6"/>
  <c r="U1875" i="6" s="1"/>
  <c r="T1867" i="6"/>
  <c r="U1867" i="6" s="1"/>
  <c r="T1859" i="6"/>
  <c r="U1859" i="6" s="1"/>
  <c r="T1851" i="6"/>
  <c r="U1851" i="6" s="1"/>
  <c r="T1843" i="6"/>
  <c r="U1843" i="6" s="1"/>
  <c r="T1835" i="6"/>
  <c r="U1835" i="6" s="1"/>
  <c r="T1827" i="6"/>
  <c r="U1827" i="6" s="1"/>
  <c r="T1819" i="6"/>
  <c r="U1819" i="6" s="1"/>
  <c r="T1811" i="6"/>
  <c r="U1811" i="6" s="1"/>
  <c r="T1803" i="6"/>
  <c r="U1803" i="6" s="1"/>
  <c r="T1795" i="6"/>
  <c r="U1795" i="6" s="1"/>
  <c r="T1787" i="6"/>
  <c r="U1787" i="6" s="1"/>
  <c r="T1779" i="6"/>
  <c r="U1779" i="6" s="1"/>
  <c r="U1771" i="6"/>
  <c r="T1771" i="6"/>
  <c r="T1763" i="6"/>
  <c r="U1763" i="6" s="1"/>
  <c r="T1755" i="6"/>
  <c r="U1755" i="6" s="1"/>
  <c r="T1747" i="6"/>
  <c r="U1747" i="6" s="1"/>
  <c r="T1739" i="6"/>
  <c r="U1739" i="6" s="1"/>
  <c r="T1731" i="6"/>
  <c r="U1731" i="6" s="1"/>
  <c r="T1723" i="6"/>
  <c r="U1723" i="6" s="1"/>
  <c r="T1715" i="6"/>
  <c r="U1715" i="6" s="1"/>
  <c r="T1707" i="6"/>
  <c r="U1707" i="6" s="1"/>
  <c r="T1699" i="6"/>
  <c r="U1699" i="6" s="1"/>
  <c r="T1691" i="6"/>
  <c r="U1691" i="6" s="1"/>
  <c r="T1660" i="6"/>
  <c r="U1660" i="6" s="1"/>
  <c r="T1644" i="6"/>
  <c r="U1644" i="6" s="1"/>
  <c r="T1614" i="6"/>
  <c r="U1614" i="6" s="1"/>
  <c r="U1603" i="6"/>
  <c r="T1603" i="6"/>
  <c r="T1582" i="6"/>
  <c r="U1582" i="6" s="1"/>
  <c r="T1571" i="6"/>
  <c r="U1571" i="6" s="1"/>
  <c r="T1550" i="6"/>
  <c r="U1550" i="6" s="1"/>
  <c r="T1539" i="6"/>
  <c r="U1539" i="6" s="1"/>
  <c r="T1504" i="6"/>
  <c r="U1504" i="6" s="1"/>
  <c r="T1472" i="6"/>
  <c r="U1472" i="6" s="1"/>
  <c r="T1440" i="6"/>
  <c r="U1440" i="6" s="1"/>
  <c r="U2160" i="6"/>
  <c r="T2157" i="6"/>
  <c r="U2157" i="6" s="1"/>
  <c r="U2152" i="6"/>
  <c r="T2149" i="6"/>
  <c r="U2149" i="6" s="1"/>
  <c r="U2144" i="6"/>
  <c r="T2141" i="6"/>
  <c r="U2141" i="6" s="1"/>
  <c r="U2136" i="6"/>
  <c r="T2133" i="6"/>
  <c r="U2133" i="6" s="1"/>
  <c r="U2128" i="6"/>
  <c r="T2125" i="6"/>
  <c r="U2125" i="6" s="1"/>
  <c r="U2120" i="6"/>
  <c r="T2117" i="6"/>
  <c r="U2117" i="6" s="1"/>
  <c r="U2112" i="6"/>
  <c r="T2109" i="6"/>
  <c r="U2109" i="6" s="1"/>
  <c r="U2104" i="6"/>
  <c r="U2101" i="6"/>
  <c r="T2101" i="6"/>
  <c r="U2096" i="6"/>
  <c r="T2093" i="6"/>
  <c r="U2093" i="6" s="1"/>
  <c r="U2088" i="6"/>
  <c r="T2085" i="6"/>
  <c r="U2085" i="6" s="1"/>
  <c r="U2080" i="6"/>
  <c r="T2077" i="6"/>
  <c r="U2077" i="6" s="1"/>
  <c r="U2072" i="6"/>
  <c r="T2069" i="6"/>
  <c r="U2069" i="6" s="1"/>
  <c r="U2064" i="6"/>
  <c r="T2061" i="6"/>
  <c r="U2061" i="6" s="1"/>
  <c r="U2056" i="6"/>
  <c r="T2053" i="6"/>
  <c r="U2053" i="6" s="1"/>
  <c r="U2048" i="6"/>
  <c r="T2045" i="6"/>
  <c r="U2045" i="6" s="1"/>
  <c r="U2040" i="6"/>
  <c r="T2037" i="6"/>
  <c r="U2037" i="6" s="1"/>
  <c r="U2032" i="6"/>
  <c r="T2029" i="6"/>
  <c r="U2029" i="6" s="1"/>
  <c r="U2024" i="6"/>
  <c r="T2021" i="6"/>
  <c r="U2021" i="6" s="1"/>
  <c r="U2016" i="6"/>
  <c r="T2013" i="6"/>
  <c r="U2013" i="6" s="1"/>
  <c r="U2008" i="6"/>
  <c r="U2005" i="6"/>
  <c r="T2005" i="6"/>
  <c r="U2000" i="6"/>
  <c r="T1997" i="6"/>
  <c r="U1997" i="6" s="1"/>
  <c r="U1992" i="6"/>
  <c r="T1989" i="6"/>
  <c r="U1989" i="6" s="1"/>
  <c r="U1984" i="6"/>
  <c r="T1981" i="6"/>
  <c r="U1981" i="6" s="1"/>
  <c r="U1976" i="6"/>
  <c r="T1973" i="6"/>
  <c r="U1973" i="6" s="1"/>
  <c r="U1968" i="6"/>
  <c r="T1965" i="6"/>
  <c r="U1965" i="6" s="1"/>
  <c r="U1960" i="6"/>
  <c r="T1957" i="6"/>
  <c r="U1957" i="6" s="1"/>
  <c r="U1952" i="6"/>
  <c r="T1949" i="6"/>
  <c r="U1949" i="6" s="1"/>
  <c r="U1944" i="6"/>
  <c r="U1941" i="6"/>
  <c r="T1941" i="6"/>
  <c r="U1936" i="6"/>
  <c r="T1933" i="6"/>
  <c r="U1933" i="6" s="1"/>
  <c r="U1928" i="6"/>
  <c r="T1925" i="6"/>
  <c r="U1925" i="6" s="1"/>
  <c r="U1920" i="6"/>
  <c r="T1917" i="6"/>
  <c r="U1917" i="6" s="1"/>
  <c r="U1912" i="6"/>
  <c r="T1909" i="6"/>
  <c r="U1909" i="6" s="1"/>
  <c r="U1904" i="6"/>
  <c r="T1901" i="6"/>
  <c r="U1901" i="6" s="1"/>
  <c r="U1896" i="6"/>
  <c r="T1893" i="6"/>
  <c r="U1893" i="6" s="1"/>
  <c r="U1888" i="6"/>
  <c r="T1885" i="6"/>
  <c r="U1885" i="6" s="1"/>
  <c r="U1880" i="6"/>
  <c r="T1877" i="6"/>
  <c r="U1877" i="6" s="1"/>
  <c r="U1872" i="6"/>
  <c r="T1869" i="6"/>
  <c r="U1869" i="6" s="1"/>
  <c r="U1864" i="6"/>
  <c r="T1861" i="6"/>
  <c r="U1861" i="6" s="1"/>
  <c r="U1856" i="6"/>
  <c r="T1853" i="6"/>
  <c r="U1853" i="6" s="1"/>
  <c r="U1848" i="6"/>
  <c r="U1845" i="6"/>
  <c r="T1845" i="6"/>
  <c r="U1840" i="6"/>
  <c r="T1837" i="6"/>
  <c r="U1837" i="6" s="1"/>
  <c r="U1832" i="6"/>
  <c r="T1829" i="6"/>
  <c r="U1829" i="6" s="1"/>
  <c r="U1824" i="6"/>
  <c r="T1821" i="6"/>
  <c r="U1821" i="6" s="1"/>
  <c r="U1816" i="6"/>
  <c r="T1813" i="6"/>
  <c r="U1813" i="6" s="1"/>
  <c r="U1808" i="6"/>
  <c r="T1805" i="6"/>
  <c r="U1805" i="6" s="1"/>
  <c r="U1800" i="6"/>
  <c r="T1797" i="6"/>
  <c r="U1797" i="6" s="1"/>
  <c r="U1792" i="6"/>
  <c r="T1789" i="6"/>
  <c r="U1789" i="6" s="1"/>
  <c r="U1784" i="6"/>
  <c r="T1781" i="6"/>
  <c r="U1781" i="6" s="1"/>
  <c r="U1776" i="6"/>
  <c r="T1773" i="6"/>
  <c r="U1773" i="6" s="1"/>
  <c r="U1768" i="6"/>
  <c r="T1765" i="6"/>
  <c r="U1765" i="6" s="1"/>
  <c r="U1760" i="6"/>
  <c r="T1757" i="6"/>
  <c r="U1757" i="6" s="1"/>
  <c r="U1752" i="6"/>
  <c r="U1749" i="6"/>
  <c r="T1749" i="6"/>
  <c r="U1744" i="6"/>
  <c r="T1741" i="6"/>
  <c r="U1741" i="6" s="1"/>
  <c r="U1736" i="6"/>
  <c r="T1733" i="6"/>
  <c r="U1733" i="6" s="1"/>
  <c r="U1728" i="6"/>
  <c r="T1725" i="6"/>
  <c r="U1725" i="6" s="1"/>
  <c r="U1720" i="6"/>
  <c r="T1717" i="6"/>
  <c r="U1717" i="6" s="1"/>
  <c r="U1712" i="6"/>
  <c r="T1709" i="6"/>
  <c r="U1709" i="6" s="1"/>
  <c r="U1704" i="6"/>
  <c r="T1701" i="6"/>
  <c r="U1701" i="6" s="1"/>
  <c r="U1696" i="6"/>
  <c r="T1693" i="6"/>
  <c r="U1693" i="6" s="1"/>
  <c r="U1688" i="6"/>
  <c r="U1685" i="6"/>
  <c r="T1685" i="6"/>
  <c r="U1680" i="6"/>
  <c r="U1672" i="6"/>
  <c r="U1665" i="6"/>
  <c r="T1665" i="6"/>
  <c r="T1659" i="6"/>
  <c r="U1659" i="6" s="1"/>
  <c r="U1649" i="6"/>
  <c r="T1649" i="6"/>
  <c r="T1643" i="6"/>
  <c r="U1643" i="6" s="1"/>
  <c r="U1633" i="6"/>
  <c r="T1633" i="6"/>
  <c r="U1627" i="6"/>
  <c r="T1627" i="6"/>
  <c r="U1606" i="6"/>
  <c r="T1606" i="6"/>
  <c r="T1595" i="6"/>
  <c r="U1595" i="6" s="1"/>
  <c r="T1574" i="6"/>
  <c r="U1574" i="6" s="1"/>
  <c r="U1563" i="6"/>
  <c r="T1563" i="6"/>
  <c r="T1542" i="6"/>
  <c r="U1542" i="6" s="1"/>
  <c r="T1531" i="6"/>
  <c r="U1531" i="6" s="1"/>
  <c r="U1510" i="6"/>
  <c r="T1510" i="6"/>
  <c r="T1478" i="6"/>
  <c r="U1478" i="6" s="1"/>
  <c r="T1446" i="6"/>
  <c r="U1446" i="6" s="1"/>
  <c r="T2131" i="6"/>
  <c r="U2131" i="6" s="1"/>
  <c r="T2123" i="6"/>
  <c r="U2123" i="6" s="1"/>
  <c r="T2083" i="6"/>
  <c r="U2083" i="6" s="1"/>
  <c r="T2067" i="6"/>
  <c r="U2067" i="6" s="1"/>
  <c r="T2035" i="6"/>
  <c r="U2035" i="6" s="1"/>
  <c r="U2003" i="6"/>
  <c r="T2003" i="6"/>
  <c r="T1995" i="6"/>
  <c r="U1995" i="6" s="1"/>
  <c r="T1955" i="6"/>
  <c r="U1955" i="6" s="1"/>
  <c r="T1931" i="6"/>
  <c r="U1931" i="6" s="1"/>
  <c r="T1923" i="6"/>
  <c r="U1923" i="6" s="1"/>
  <c r="T1883" i="6"/>
  <c r="U1883" i="6" s="1"/>
  <c r="U2162" i="6"/>
  <c r="U2154" i="6"/>
  <c r="U2143" i="6"/>
  <c r="T2143" i="6"/>
  <c r="U2138" i="6"/>
  <c r="T2127" i="6"/>
  <c r="U2127" i="6" s="1"/>
  <c r="T2119" i="6"/>
  <c r="U2119" i="6" s="1"/>
  <c r="T2111" i="6"/>
  <c r="U2111" i="6" s="1"/>
  <c r="U2106" i="6"/>
  <c r="T2071" i="6"/>
  <c r="U2071" i="6" s="1"/>
  <c r="U2066" i="6"/>
  <c r="U2058" i="6"/>
  <c r="T2047" i="6"/>
  <c r="U2047" i="6" s="1"/>
  <c r="U2042" i="6"/>
  <c r="T2023" i="6"/>
  <c r="U2023" i="6" s="1"/>
  <c r="U2018" i="6"/>
  <c r="T2015" i="6"/>
  <c r="U2015" i="6" s="1"/>
  <c r="U2010" i="6"/>
  <c r="T1999" i="6"/>
  <c r="U1999" i="6" s="1"/>
  <c r="U1994" i="6"/>
  <c r="T1983" i="6"/>
  <c r="U1983" i="6" s="1"/>
  <c r="T1975" i="6"/>
  <c r="U1975" i="6" s="1"/>
  <c r="U1970" i="6"/>
  <c r="T1951" i="6"/>
  <c r="U1951" i="6" s="1"/>
  <c r="U1946" i="6"/>
  <c r="U1938" i="6"/>
  <c r="T1919" i="6"/>
  <c r="U1919" i="6" s="1"/>
  <c r="U1914" i="6"/>
  <c r="U1906" i="6"/>
  <c r="T1895" i="6"/>
  <c r="U1895" i="6" s="1"/>
  <c r="U1890" i="6"/>
  <c r="U1882" i="6"/>
  <c r="T1871" i="6"/>
  <c r="U1871" i="6" s="1"/>
  <c r="U1866" i="6"/>
  <c r="T1847" i="6"/>
  <c r="U1847" i="6" s="1"/>
  <c r="U1842" i="6"/>
  <c r="U1834" i="6"/>
  <c r="T1815" i="6"/>
  <c r="U1815" i="6" s="1"/>
  <c r="U1810" i="6"/>
  <c r="U1802" i="6"/>
  <c r="T1791" i="6"/>
  <c r="U1791" i="6" s="1"/>
  <c r="U1786" i="6"/>
  <c r="U1778" i="6"/>
  <c r="T1767" i="6"/>
  <c r="U1767" i="6" s="1"/>
  <c r="U1762" i="6"/>
  <c r="U1754" i="6"/>
  <c r="T1751" i="6"/>
  <c r="U1751" i="6" s="1"/>
  <c r="U1746" i="6"/>
  <c r="U1738" i="6"/>
  <c r="T1735" i="6"/>
  <c r="U1735" i="6" s="1"/>
  <c r="U1730" i="6"/>
  <c r="T1727" i="6"/>
  <c r="U1727" i="6" s="1"/>
  <c r="U1722" i="6"/>
  <c r="T1719" i="6"/>
  <c r="U1719" i="6" s="1"/>
  <c r="U1714" i="6"/>
  <c r="T1711" i="6"/>
  <c r="U1711" i="6" s="1"/>
  <c r="U1706" i="6"/>
  <c r="T1703" i="6"/>
  <c r="U1703" i="6" s="1"/>
  <c r="U1698" i="6"/>
  <c r="T1695" i="6"/>
  <c r="U1695" i="6" s="1"/>
  <c r="U1690" i="6"/>
  <c r="U1687" i="6"/>
  <c r="T1687" i="6"/>
  <c r="U1682" i="6"/>
  <c r="U1674" i="6"/>
  <c r="T1668" i="6"/>
  <c r="U1668" i="6" s="1"/>
  <c r="U1662" i="6"/>
  <c r="T1652" i="6"/>
  <c r="U1652" i="6" s="1"/>
  <c r="U1646" i="6"/>
  <c r="T1636" i="6"/>
  <c r="U1636" i="6" s="1"/>
  <c r="U1630" i="6"/>
  <c r="T1619" i="6"/>
  <c r="U1619" i="6" s="1"/>
  <c r="T1598" i="6"/>
  <c r="U1598" i="6" s="1"/>
  <c r="T1587" i="6"/>
  <c r="U1587" i="6" s="1"/>
  <c r="T1566" i="6"/>
  <c r="U1566" i="6" s="1"/>
  <c r="T1555" i="6"/>
  <c r="U1555" i="6" s="1"/>
  <c r="T1534" i="6"/>
  <c r="U1534" i="6" s="1"/>
  <c r="T1520" i="6"/>
  <c r="U1520" i="6" s="1"/>
  <c r="T1488" i="6"/>
  <c r="U1488" i="6" s="1"/>
  <c r="T1456" i="6"/>
  <c r="U1456" i="6" s="1"/>
  <c r="T1424" i="6"/>
  <c r="U1424" i="6" s="1"/>
  <c r="T1414" i="6"/>
  <c r="U1414" i="6" s="1"/>
  <c r="T1398" i="6"/>
  <c r="U1398" i="6" s="1"/>
  <c r="T1382" i="6"/>
  <c r="U1382" i="6" s="1"/>
  <c r="T1366" i="6"/>
  <c r="U1366" i="6" s="1"/>
  <c r="T1350" i="6"/>
  <c r="U1350" i="6" s="1"/>
  <c r="T1334" i="6"/>
  <c r="U1334" i="6" s="1"/>
  <c r="T1318" i="6"/>
  <c r="U1318" i="6" s="1"/>
  <c r="T1302" i="6"/>
  <c r="U1302" i="6" s="1"/>
  <c r="T1286" i="6"/>
  <c r="U1286" i="6" s="1"/>
  <c r="T1270" i="6"/>
  <c r="U1270" i="6" s="1"/>
  <c r="T1254" i="6"/>
  <c r="U1254" i="6" s="1"/>
  <c r="T1238" i="6"/>
  <c r="U1238" i="6" s="1"/>
  <c r="T1222" i="6"/>
  <c r="U1222" i="6" s="1"/>
  <c r="T1206" i="6"/>
  <c r="U1206" i="6" s="1"/>
  <c r="T1190" i="6"/>
  <c r="U1190" i="6" s="1"/>
  <c r="T1174" i="6"/>
  <c r="U1174" i="6" s="1"/>
  <c r="T1158" i="6"/>
  <c r="U1158" i="6" s="1"/>
  <c r="T1142" i="6"/>
  <c r="U1142" i="6" s="1"/>
  <c r="T1126" i="6"/>
  <c r="U1126" i="6" s="1"/>
  <c r="T1110" i="6"/>
  <c r="U1110" i="6" s="1"/>
  <c r="T1094" i="6"/>
  <c r="U1094" i="6" s="1"/>
  <c r="T1078" i="6"/>
  <c r="U1078" i="6" s="1"/>
  <c r="T1062" i="6"/>
  <c r="U1062" i="6" s="1"/>
  <c r="T1046" i="6"/>
  <c r="U1046" i="6" s="1"/>
  <c r="T1030" i="6"/>
  <c r="U1030" i="6" s="1"/>
  <c r="T1014" i="6"/>
  <c r="U1014" i="6" s="1"/>
  <c r="T998" i="6"/>
  <c r="U998" i="6" s="1"/>
  <c r="T982" i="6"/>
  <c r="U982" i="6" s="1"/>
  <c r="T966" i="6"/>
  <c r="U966" i="6" s="1"/>
  <c r="T950" i="6"/>
  <c r="U950" i="6" s="1"/>
  <c r="T934" i="6"/>
  <c r="U934" i="6" s="1"/>
  <c r="T918" i="6"/>
  <c r="U918" i="6" s="1"/>
  <c r="T902" i="6"/>
  <c r="U902" i="6" s="1"/>
  <c r="T2155" i="6"/>
  <c r="U2155" i="6" s="1"/>
  <c r="T2139" i="6"/>
  <c r="U2139" i="6" s="1"/>
  <c r="T2115" i="6"/>
  <c r="U2115" i="6" s="1"/>
  <c r="T2099" i="6"/>
  <c r="U2099" i="6" s="1"/>
  <c r="T2075" i="6"/>
  <c r="U2075" i="6" s="1"/>
  <c r="T2043" i="6"/>
  <c r="U2043" i="6" s="1"/>
  <c r="T2011" i="6"/>
  <c r="U2011" i="6" s="1"/>
  <c r="T1979" i="6"/>
  <c r="U1979" i="6" s="1"/>
  <c r="T1963" i="6"/>
  <c r="U1963" i="6" s="1"/>
  <c r="T1939" i="6"/>
  <c r="U1939" i="6" s="1"/>
  <c r="T1915" i="6"/>
  <c r="U1915" i="6" s="1"/>
  <c r="T2159" i="6"/>
  <c r="U2159" i="6" s="1"/>
  <c r="T2151" i="6"/>
  <c r="U2151" i="6" s="1"/>
  <c r="U2146" i="6"/>
  <c r="T2135" i="6"/>
  <c r="U2135" i="6" s="1"/>
  <c r="U2130" i="6"/>
  <c r="U2122" i="6"/>
  <c r="U2114" i="6"/>
  <c r="T2103" i="6"/>
  <c r="U2103" i="6" s="1"/>
  <c r="U2098" i="6"/>
  <c r="T2095" i="6"/>
  <c r="U2095" i="6" s="1"/>
  <c r="U2090" i="6"/>
  <c r="T2087" i="6"/>
  <c r="U2087" i="6" s="1"/>
  <c r="U2082" i="6"/>
  <c r="T2079" i="6"/>
  <c r="U2079" i="6" s="1"/>
  <c r="U2074" i="6"/>
  <c r="U2063" i="6"/>
  <c r="T2063" i="6"/>
  <c r="T2055" i="6"/>
  <c r="U2055" i="6" s="1"/>
  <c r="U2050" i="6"/>
  <c r="T2039" i="6"/>
  <c r="U2039" i="6" s="1"/>
  <c r="U2034" i="6"/>
  <c r="T2031" i="6"/>
  <c r="U2031" i="6" s="1"/>
  <c r="U2026" i="6"/>
  <c r="T2007" i="6"/>
  <c r="U2007" i="6" s="1"/>
  <c r="U2002" i="6"/>
  <c r="U1991" i="6"/>
  <c r="T1991" i="6"/>
  <c r="U1986" i="6"/>
  <c r="U1978" i="6"/>
  <c r="T1967" i="6"/>
  <c r="U1967" i="6" s="1"/>
  <c r="U1962" i="6"/>
  <c r="T1959" i="6"/>
  <c r="U1959" i="6" s="1"/>
  <c r="U1954" i="6"/>
  <c r="T1943" i="6"/>
  <c r="U1943" i="6" s="1"/>
  <c r="T1935" i="6"/>
  <c r="U1935" i="6" s="1"/>
  <c r="U1930" i="6"/>
  <c r="T1927" i="6"/>
  <c r="U1927" i="6" s="1"/>
  <c r="U1922" i="6"/>
  <c r="T1911" i="6"/>
  <c r="U1911" i="6" s="1"/>
  <c r="U1903" i="6"/>
  <c r="T1903" i="6"/>
  <c r="U1898" i="6"/>
  <c r="T1887" i="6"/>
  <c r="U1887" i="6" s="1"/>
  <c r="T1879" i="6"/>
  <c r="U1879" i="6" s="1"/>
  <c r="U1874" i="6"/>
  <c r="T1863" i="6"/>
  <c r="U1863" i="6" s="1"/>
  <c r="U1858" i="6"/>
  <c r="T1855" i="6"/>
  <c r="U1855" i="6" s="1"/>
  <c r="U1850" i="6"/>
  <c r="T1839" i="6"/>
  <c r="U1839" i="6" s="1"/>
  <c r="T1831" i="6"/>
  <c r="U1831" i="6" s="1"/>
  <c r="U1826" i="6"/>
  <c r="T1823" i="6"/>
  <c r="U1823" i="6" s="1"/>
  <c r="U1818" i="6"/>
  <c r="T1807" i="6"/>
  <c r="U1807" i="6" s="1"/>
  <c r="T1799" i="6"/>
  <c r="U1799" i="6" s="1"/>
  <c r="U1794" i="6"/>
  <c r="T1783" i="6"/>
  <c r="U1783" i="6" s="1"/>
  <c r="T1775" i="6"/>
  <c r="U1775" i="6" s="1"/>
  <c r="U1770" i="6"/>
  <c r="T1759" i="6"/>
  <c r="U1759" i="6" s="1"/>
  <c r="T1743" i="6"/>
  <c r="U1743" i="6" s="1"/>
  <c r="U2164" i="6"/>
  <c r="T2161" i="6"/>
  <c r="U2161" i="6" s="1"/>
  <c r="T2158" i="6"/>
  <c r="U2158" i="6" s="1"/>
  <c r="U2156" i="6"/>
  <c r="T2153" i="6"/>
  <c r="U2153" i="6" s="1"/>
  <c r="T2150" i="6"/>
  <c r="U2150" i="6" s="1"/>
  <c r="U2148" i="6"/>
  <c r="T2145" i="6"/>
  <c r="U2145" i="6" s="1"/>
  <c r="T2142" i="6"/>
  <c r="U2142" i="6" s="1"/>
  <c r="U2140" i="6"/>
  <c r="T2137" i="6"/>
  <c r="U2137" i="6" s="1"/>
  <c r="T2134" i="6"/>
  <c r="U2134" i="6" s="1"/>
  <c r="U2132" i="6"/>
  <c r="T2129" i="6"/>
  <c r="U2129" i="6" s="1"/>
  <c r="T2126" i="6"/>
  <c r="U2126" i="6" s="1"/>
  <c r="U2124" i="6"/>
  <c r="T2121" i="6"/>
  <c r="U2121" i="6" s="1"/>
  <c r="T2118" i="6"/>
  <c r="U2118" i="6" s="1"/>
  <c r="U2116" i="6"/>
  <c r="T2113" i="6"/>
  <c r="U2113" i="6" s="1"/>
  <c r="T2110" i="6"/>
  <c r="U2110" i="6" s="1"/>
  <c r="U2108" i="6"/>
  <c r="T2105" i="6"/>
  <c r="U2105" i="6" s="1"/>
  <c r="T2102" i="6"/>
  <c r="U2102" i="6" s="1"/>
  <c r="U2100" i="6"/>
  <c r="T2097" i="6"/>
  <c r="U2097" i="6" s="1"/>
  <c r="T2094" i="6"/>
  <c r="U2094" i="6" s="1"/>
  <c r="U2092" i="6"/>
  <c r="T2089" i="6"/>
  <c r="U2089" i="6" s="1"/>
  <c r="T2086" i="6"/>
  <c r="U2086" i="6" s="1"/>
  <c r="U2084" i="6"/>
  <c r="T2081" i="6"/>
  <c r="U2081" i="6" s="1"/>
  <c r="T2078" i="6"/>
  <c r="U2078" i="6" s="1"/>
  <c r="U2076" i="6"/>
  <c r="T2073" i="6"/>
  <c r="U2073" i="6" s="1"/>
  <c r="T2070" i="6"/>
  <c r="U2070" i="6" s="1"/>
  <c r="U2068" i="6"/>
  <c r="T2065" i="6"/>
  <c r="U2065" i="6" s="1"/>
  <c r="T2062" i="6"/>
  <c r="U2062" i="6" s="1"/>
  <c r="U2060" i="6"/>
  <c r="T2057" i="6"/>
  <c r="U2057" i="6" s="1"/>
  <c r="T2054" i="6"/>
  <c r="U2054" i="6" s="1"/>
  <c r="U2052" i="6"/>
  <c r="T2049" i="6"/>
  <c r="U2049" i="6" s="1"/>
  <c r="T2046" i="6"/>
  <c r="U2046" i="6" s="1"/>
  <c r="U2044" i="6"/>
  <c r="T2041" i="6"/>
  <c r="U2041" i="6" s="1"/>
  <c r="T2038" i="6"/>
  <c r="U2038" i="6" s="1"/>
  <c r="U2036" i="6"/>
  <c r="T2033" i="6"/>
  <c r="U2033" i="6" s="1"/>
  <c r="T2030" i="6"/>
  <c r="U2030" i="6" s="1"/>
  <c r="U2028" i="6"/>
  <c r="T2025" i="6"/>
  <c r="U2025" i="6" s="1"/>
  <c r="T2022" i="6"/>
  <c r="U2022" i="6" s="1"/>
  <c r="U2020" i="6"/>
  <c r="T2017" i="6"/>
  <c r="U2017" i="6" s="1"/>
  <c r="T2014" i="6"/>
  <c r="U2014" i="6" s="1"/>
  <c r="U2012" i="6"/>
  <c r="T2009" i="6"/>
  <c r="U2009" i="6" s="1"/>
  <c r="T2006" i="6"/>
  <c r="U2006" i="6" s="1"/>
  <c r="U2004" i="6"/>
  <c r="T2001" i="6"/>
  <c r="U2001" i="6" s="1"/>
  <c r="T1998" i="6"/>
  <c r="U1998" i="6" s="1"/>
  <c r="U1996" i="6"/>
  <c r="T1993" i="6"/>
  <c r="U1993" i="6" s="1"/>
  <c r="T1990" i="6"/>
  <c r="U1990" i="6" s="1"/>
  <c r="U1988" i="6"/>
  <c r="T1985" i="6"/>
  <c r="U1985" i="6" s="1"/>
  <c r="T1982" i="6"/>
  <c r="U1982" i="6" s="1"/>
  <c r="U1980" i="6"/>
  <c r="T1977" i="6"/>
  <c r="U1977" i="6" s="1"/>
  <c r="T1974" i="6"/>
  <c r="U1974" i="6" s="1"/>
  <c r="U1972" i="6"/>
  <c r="T1969" i="6"/>
  <c r="U1969" i="6" s="1"/>
  <c r="T1966" i="6"/>
  <c r="U1966" i="6" s="1"/>
  <c r="U1964" i="6"/>
  <c r="T1961" i="6"/>
  <c r="U1961" i="6" s="1"/>
  <c r="T1958" i="6"/>
  <c r="U1958" i="6" s="1"/>
  <c r="U1956" i="6"/>
  <c r="T1953" i="6"/>
  <c r="U1953" i="6" s="1"/>
  <c r="T1950" i="6"/>
  <c r="U1950" i="6" s="1"/>
  <c r="U1948" i="6"/>
  <c r="T1945" i="6"/>
  <c r="U1945" i="6" s="1"/>
  <c r="T1942" i="6"/>
  <c r="U1942" i="6" s="1"/>
  <c r="U1940" i="6"/>
  <c r="T1937" i="6"/>
  <c r="U1937" i="6" s="1"/>
  <c r="T1934" i="6"/>
  <c r="U1934" i="6" s="1"/>
  <c r="U1932" i="6"/>
  <c r="T1929" i="6"/>
  <c r="U1929" i="6" s="1"/>
  <c r="T1926" i="6"/>
  <c r="U1926" i="6" s="1"/>
  <c r="U1924" i="6"/>
  <c r="T1921" i="6"/>
  <c r="U1921" i="6" s="1"/>
  <c r="T1918" i="6"/>
  <c r="U1918" i="6" s="1"/>
  <c r="U1916" i="6"/>
  <c r="T1913" i="6"/>
  <c r="U1913" i="6" s="1"/>
  <c r="T1910" i="6"/>
  <c r="U1910" i="6" s="1"/>
  <c r="U1908" i="6"/>
  <c r="T1905" i="6"/>
  <c r="U1905" i="6" s="1"/>
  <c r="T1902" i="6"/>
  <c r="U1902" i="6" s="1"/>
  <c r="U1900" i="6"/>
  <c r="T1897" i="6"/>
  <c r="U1897" i="6" s="1"/>
  <c r="T1894" i="6"/>
  <c r="U1894" i="6" s="1"/>
  <c r="U1892" i="6"/>
  <c r="T1889" i="6"/>
  <c r="U1889" i="6" s="1"/>
  <c r="T1886" i="6"/>
  <c r="U1886" i="6" s="1"/>
  <c r="U1884" i="6"/>
  <c r="T1881" i="6"/>
  <c r="U1881" i="6" s="1"/>
  <c r="T1878" i="6"/>
  <c r="U1878" i="6" s="1"/>
  <c r="U1876" i="6"/>
  <c r="T1873" i="6"/>
  <c r="U1873" i="6" s="1"/>
  <c r="T1870" i="6"/>
  <c r="U1870" i="6" s="1"/>
  <c r="U1868" i="6"/>
  <c r="T1865" i="6"/>
  <c r="U1865" i="6" s="1"/>
  <c r="T1862" i="6"/>
  <c r="U1862" i="6" s="1"/>
  <c r="U1860" i="6"/>
  <c r="T1857" i="6"/>
  <c r="U1857" i="6" s="1"/>
  <c r="T1854" i="6"/>
  <c r="U1854" i="6" s="1"/>
  <c r="U1852" i="6"/>
  <c r="T1849" i="6"/>
  <c r="U1849" i="6" s="1"/>
  <c r="T1846" i="6"/>
  <c r="U1846" i="6" s="1"/>
  <c r="U1844" i="6"/>
  <c r="T1841" i="6"/>
  <c r="U1841" i="6" s="1"/>
  <c r="T1838" i="6"/>
  <c r="U1838" i="6" s="1"/>
  <c r="U1836" i="6"/>
  <c r="T1833" i="6"/>
  <c r="U1833" i="6" s="1"/>
  <c r="T1830" i="6"/>
  <c r="U1830" i="6" s="1"/>
  <c r="U1828" i="6"/>
  <c r="T1825" i="6"/>
  <c r="U1825" i="6" s="1"/>
  <c r="T1822" i="6"/>
  <c r="U1822" i="6" s="1"/>
  <c r="U1820" i="6"/>
  <c r="T1817" i="6"/>
  <c r="U1817" i="6" s="1"/>
  <c r="T1814" i="6"/>
  <c r="U1814" i="6" s="1"/>
  <c r="U1812" i="6"/>
  <c r="T1809" i="6"/>
  <c r="U1809" i="6" s="1"/>
  <c r="T1806" i="6"/>
  <c r="U1806" i="6" s="1"/>
  <c r="U1804" i="6"/>
  <c r="T1801" i="6"/>
  <c r="U1801" i="6" s="1"/>
  <c r="T1798" i="6"/>
  <c r="U1798" i="6" s="1"/>
  <c r="U1796" i="6"/>
  <c r="T1793" i="6"/>
  <c r="U1793" i="6" s="1"/>
  <c r="T1790" i="6"/>
  <c r="U1790" i="6" s="1"/>
  <c r="U1788" i="6"/>
  <c r="T1785" i="6"/>
  <c r="U1785" i="6" s="1"/>
  <c r="T1782" i="6"/>
  <c r="U1782" i="6" s="1"/>
  <c r="U1780" i="6"/>
  <c r="T1777" i="6"/>
  <c r="U1777" i="6" s="1"/>
  <c r="T1774" i="6"/>
  <c r="U1774" i="6" s="1"/>
  <c r="U1772" i="6"/>
  <c r="T1769" i="6"/>
  <c r="U1769" i="6" s="1"/>
  <c r="T1766" i="6"/>
  <c r="U1766" i="6" s="1"/>
  <c r="U1764" i="6"/>
  <c r="T1761" i="6"/>
  <c r="U1761" i="6" s="1"/>
  <c r="T1758" i="6"/>
  <c r="U1758" i="6" s="1"/>
  <c r="U1756" i="6"/>
  <c r="T1753" i="6"/>
  <c r="U1753" i="6" s="1"/>
  <c r="T1750" i="6"/>
  <c r="U1750" i="6" s="1"/>
  <c r="U1748" i="6"/>
  <c r="T1745" i="6"/>
  <c r="U1745" i="6" s="1"/>
  <c r="T1742" i="6"/>
  <c r="U1742" i="6" s="1"/>
  <c r="U1740" i="6"/>
  <c r="T1737" i="6"/>
  <c r="U1737" i="6" s="1"/>
  <c r="T1734" i="6"/>
  <c r="U1734" i="6" s="1"/>
  <c r="U1732" i="6"/>
  <c r="T1729" i="6"/>
  <c r="U1729" i="6" s="1"/>
  <c r="T1726" i="6"/>
  <c r="U1726" i="6" s="1"/>
  <c r="U1724" i="6"/>
  <c r="T1721" i="6"/>
  <c r="U1721" i="6" s="1"/>
  <c r="T1718" i="6"/>
  <c r="U1718" i="6" s="1"/>
  <c r="U1716" i="6"/>
  <c r="T1713" i="6"/>
  <c r="U1713" i="6" s="1"/>
  <c r="T1710" i="6"/>
  <c r="U1710" i="6" s="1"/>
  <c r="U1708" i="6"/>
  <c r="T1705" i="6"/>
  <c r="U1705" i="6" s="1"/>
  <c r="T1702" i="6"/>
  <c r="U1702" i="6" s="1"/>
  <c r="U1700" i="6"/>
  <c r="T1697" i="6"/>
  <c r="U1697" i="6" s="1"/>
  <c r="T1694" i="6"/>
  <c r="U1694" i="6" s="1"/>
  <c r="U1692" i="6"/>
  <c r="T1689" i="6"/>
  <c r="U1689" i="6" s="1"/>
  <c r="T1686" i="6"/>
  <c r="U1686" i="6" s="1"/>
  <c r="U1684" i="6"/>
  <c r="T1678" i="6"/>
  <c r="U1678" i="6" s="1"/>
  <c r="U1676" i="6"/>
  <c r="T1670" i="6"/>
  <c r="U1670" i="6" s="1"/>
  <c r="T1667" i="6"/>
  <c r="U1667" i="6" s="1"/>
  <c r="T1657" i="6"/>
  <c r="U1657" i="6" s="1"/>
  <c r="T1654" i="6"/>
  <c r="U1654" i="6" s="1"/>
  <c r="T1651" i="6"/>
  <c r="U1651" i="6" s="1"/>
  <c r="T1641" i="6"/>
  <c r="U1641" i="6" s="1"/>
  <c r="T1638" i="6"/>
  <c r="U1638" i="6" s="1"/>
  <c r="U1635" i="6"/>
  <c r="T1635" i="6"/>
  <c r="T1622" i="6"/>
  <c r="U1622" i="6" s="1"/>
  <c r="T1611" i="6"/>
  <c r="U1611" i="6" s="1"/>
  <c r="T1590" i="6"/>
  <c r="U1590" i="6" s="1"/>
  <c r="T1579" i="6"/>
  <c r="U1579" i="6" s="1"/>
  <c r="T1558" i="6"/>
  <c r="U1558" i="6" s="1"/>
  <c r="T1547" i="6"/>
  <c r="U1547" i="6" s="1"/>
  <c r="T1526" i="6"/>
  <c r="U1526" i="6" s="1"/>
  <c r="T1494" i="6"/>
  <c r="U1494" i="6" s="1"/>
  <c r="T1462" i="6"/>
  <c r="U1462" i="6" s="1"/>
  <c r="T1430" i="6"/>
  <c r="U1430" i="6" s="1"/>
  <c r="T886" i="6"/>
  <c r="U886" i="6" s="1"/>
  <c r="T870" i="6"/>
  <c r="U870" i="6" s="1"/>
  <c r="T854" i="6"/>
  <c r="U854" i="6" s="1"/>
  <c r="T838" i="6"/>
  <c r="U838" i="6" s="1"/>
  <c r="T822" i="6"/>
  <c r="U822" i="6" s="1"/>
  <c r="T806" i="6"/>
  <c r="U806" i="6" s="1"/>
  <c r="T790" i="6"/>
  <c r="U790" i="6" s="1"/>
  <c r="T774" i="6"/>
  <c r="U774" i="6" s="1"/>
  <c r="T758" i="6"/>
  <c r="U758" i="6" s="1"/>
  <c r="T742" i="6"/>
  <c r="U742" i="6" s="1"/>
  <c r="T726" i="6"/>
  <c r="U726" i="6" s="1"/>
  <c r="T710" i="6"/>
  <c r="U710" i="6" s="1"/>
  <c r="T694" i="6"/>
  <c r="U694" i="6" s="1"/>
  <c r="T678" i="6"/>
  <c r="U678" i="6" s="1"/>
  <c r="T662" i="6"/>
  <c r="U662" i="6" s="1"/>
  <c r="T646" i="6"/>
  <c r="U646" i="6" s="1"/>
  <c r="T630" i="6"/>
  <c r="U630" i="6" s="1"/>
  <c r="T614" i="6"/>
  <c r="U614" i="6" s="1"/>
  <c r="T598" i="6"/>
  <c r="U598" i="6" s="1"/>
  <c r="T582" i="6"/>
  <c r="U582" i="6" s="1"/>
  <c r="T566" i="6"/>
  <c r="U566" i="6" s="1"/>
  <c r="T550" i="6"/>
  <c r="U550" i="6" s="1"/>
  <c r="T534" i="6"/>
  <c r="U534" i="6" s="1"/>
  <c r="T518" i="6"/>
  <c r="U518" i="6" s="1"/>
  <c r="T484" i="6"/>
  <c r="U484" i="6" s="1"/>
  <c r="T478" i="6"/>
  <c r="U478" i="6" s="1"/>
  <c r="T468" i="6"/>
  <c r="U468" i="6" s="1"/>
  <c r="T452" i="6"/>
  <c r="U452" i="6" s="1"/>
  <c r="T436" i="6"/>
  <c r="U436" i="6" s="1"/>
  <c r="T420" i="6"/>
  <c r="U420" i="6" s="1"/>
  <c r="T404" i="6"/>
  <c r="U404" i="6" s="1"/>
  <c r="T388" i="6"/>
  <c r="U388" i="6" s="1"/>
  <c r="T372" i="6"/>
  <c r="U372" i="6" s="1"/>
  <c r="T356" i="6"/>
  <c r="U356" i="6" s="1"/>
  <c r="T340" i="6"/>
  <c r="U340" i="6" s="1"/>
  <c r="T324" i="6"/>
  <c r="U324" i="6" s="1"/>
  <c r="T308" i="6"/>
  <c r="U308" i="6" s="1"/>
  <c r="T305" i="6"/>
  <c r="U305" i="6" s="1"/>
  <c r="T302" i="6"/>
  <c r="U302" i="6" s="1"/>
  <c r="T299" i="6"/>
  <c r="U299" i="6" s="1"/>
  <c r="T293" i="6"/>
  <c r="U293" i="6" s="1"/>
  <c r="T287" i="6"/>
  <c r="U287" i="6" s="1"/>
  <c r="T256" i="6"/>
  <c r="U256" i="6" s="1"/>
  <c r="T249" i="6"/>
  <c r="U249" i="6" s="1"/>
  <c r="T246" i="6"/>
  <c r="U246" i="6" s="1"/>
  <c r="T228" i="6"/>
  <c r="U228" i="6" s="1"/>
  <c r="T158" i="6"/>
  <c r="U158" i="6" s="1"/>
  <c r="T151" i="6"/>
  <c r="U151" i="6" s="1"/>
  <c r="T100" i="6"/>
  <c r="U100" i="6" s="1"/>
  <c r="T96" i="6"/>
  <c r="U96" i="6" s="1"/>
  <c r="T93" i="6"/>
  <c r="U93" i="6" s="1"/>
  <c r="T54" i="6"/>
  <c r="U54" i="6" s="1"/>
  <c r="U10" i="6"/>
  <c r="T1669" i="6"/>
  <c r="U1669" i="6" s="1"/>
  <c r="U1664" i="6"/>
  <c r="T1661" i="6"/>
  <c r="U1661" i="6" s="1"/>
  <c r="U1656" i="6"/>
  <c r="T1653" i="6"/>
  <c r="U1653" i="6" s="1"/>
  <c r="U1648" i="6"/>
  <c r="T1645" i="6"/>
  <c r="U1645" i="6" s="1"/>
  <c r="U1640" i="6"/>
  <c r="T1637" i="6"/>
  <c r="U1637" i="6" s="1"/>
  <c r="T1629" i="6"/>
  <c r="U1629" i="6" s="1"/>
  <c r="U1624" i="6"/>
  <c r="T1621" i="6"/>
  <c r="U1621" i="6" s="1"/>
  <c r="U1616" i="6"/>
  <c r="T1613" i="6"/>
  <c r="U1613" i="6" s="1"/>
  <c r="U1608" i="6"/>
  <c r="T1605" i="6"/>
  <c r="U1605" i="6" s="1"/>
  <c r="U1600" i="6"/>
  <c r="T1597" i="6"/>
  <c r="U1597" i="6" s="1"/>
  <c r="U1592" i="6"/>
  <c r="T1589" i="6"/>
  <c r="U1589" i="6" s="1"/>
  <c r="U1584" i="6"/>
  <c r="T1581" i="6"/>
  <c r="U1581" i="6" s="1"/>
  <c r="U1576" i="6"/>
  <c r="T1573" i="6"/>
  <c r="U1573" i="6" s="1"/>
  <c r="U1568" i="6"/>
  <c r="T1565" i="6"/>
  <c r="U1565" i="6" s="1"/>
  <c r="U1560" i="6"/>
  <c r="T1557" i="6"/>
  <c r="U1557" i="6" s="1"/>
  <c r="U1552" i="6"/>
  <c r="T1549" i="6"/>
  <c r="U1549" i="6" s="1"/>
  <c r="U1544" i="6"/>
  <c r="T1541" i="6"/>
  <c r="U1541" i="6" s="1"/>
  <c r="U1536" i="6"/>
  <c r="T1533" i="6"/>
  <c r="U1533" i="6" s="1"/>
  <c r="U1528" i="6"/>
  <c r="T1525" i="6"/>
  <c r="U1525" i="6" s="1"/>
  <c r="T1515" i="6"/>
  <c r="U1515" i="6" s="1"/>
  <c r="T1509" i="6"/>
  <c r="U1509" i="6" s="1"/>
  <c r="T1499" i="6"/>
  <c r="U1499" i="6" s="1"/>
  <c r="T1493" i="6"/>
  <c r="U1493" i="6" s="1"/>
  <c r="T1483" i="6"/>
  <c r="U1483" i="6" s="1"/>
  <c r="T1477" i="6"/>
  <c r="U1477" i="6" s="1"/>
  <c r="T1467" i="6"/>
  <c r="U1467" i="6" s="1"/>
  <c r="T1451" i="6"/>
  <c r="U1451" i="6" s="1"/>
  <c r="T1445" i="6"/>
  <c r="U1445" i="6" s="1"/>
  <c r="T1435" i="6"/>
  <c r="U1435" i="6" s="1"/>
  <c r="T1429" i="6"/>
  <c r="U1429" i="6" s="1"/>
  <c r="T1419" i="6"/>
  <c r="U1419" i="6" s="1"/>
  <c r="T1403" i="6"/>
  <c r="U1403" i="6" s="1"/>
  <c r="T1387" i="6"/>
  <c r="U1387" i="6" s="1"/>
  <c r="T1371" i="6"/>
  <c r="U1371" i="6" s="1"/>
  <c r="T1355" i="6"/>
  <c r="U1355" i="6" s="1"/>
  <c r="T1339" i="6"/>
  <c r="U1339" i="6" s="1"/>
  <c r="T1323" i="6"/>
  <c r="U1323" i="6" s="1"/>
  <c r="T1307" i="6"/>
  <c r="U1307" i="6" s="1"/>
  <c r="T1275" i="6"/>
  <c r="U1275" i="6" s="1"/>
  <c r="T1259" i="6"/>
  <c r="U1259" i="6" s="1"/>
  <c r="T1243" i="6"/>
  <c r="U1243" i="6" s="1"/>
  <c r="T1227" i="6"/>
  <c r="U1227" i="6" s="1"/>
  <c r="T1211" i="6"/>
  <c r="U1211" i="6" s="1"/>
  <c r="T1195" i="6"/>
  <c r="U1195" i="6" s="1"/>
  <c r="T1179" i="6"/>
  <c r="U1179" i="6" s="1"/>
  <c r="T1163" i="6"/>
  <c r="U1163" i="6" s="1"/>
  <c r="T1147" i="6"/>
  <c r="U1147" i="6" s="1"/>
  <c r="T1131" i="6"/>
  <c r="U1131" i="6" s="1"/>
  <c r="T1115" i="6"/>
  <c r="U1115" i="6" s="1"/>
  <c r="T1099" i="6"/>
  <c r="U1099" i="6" s="1"/>
  <c r="T1083" i="6"/>
  <c r="U1083" i="6" s="1"/>
  <c r="T1067" i="6"/>
  <c r="U1067" i="6" s="1"/>
  <c r="T1051" i="6"/>
  <c r="U1051" i="6" s="1"/>
  <c r="T1035" i="6"/>
  <c r="U1035" i="6" s="1"/>
  <c r="T1019" i="6"/>
  <c r="U1019" i="6" s="1"/>
  <c r="T1003" i="6"/>
  <c r="U1003" i="6" s="1"/>
  <c r="T987" i="6"/>
  <c r="U987" i="6" s="1"/>
  <c r="T971" i="6"/>
  <c r="U971" i="6" s="1"/>
  <c r="T955" i="6"/>
  <c r="U955" i="6" s="1"/>
  <c r="T939" i="6"/>
  <c r="U939" i="6" s="1"/>
  <c r="T923" i="6"/>
  <c r="U923" i="6" s="1"/>
  <c r="T907" i="6"/>
  <c r="U907" i="6" s="1"/>
  <c r="T891" i="6"/>
  <c r="U891" i="6" s="1"/>
  <c r="T875" i="6"/>
  <c r="U875" i="6" s="1"/>
  <c r="T859" i="6"/>
  <c r="U859" i="6" s="1"/>
  <c r="T843" i="6"/>
  <c r="U843" i="6" s="1"/>
  <c r="T827" i="6"/>
  <c r="U827" i="6" s="1"/>
  <c r="T811" i="6"/>
  <c r="U811" i="6" s="1"/>
  <c r="T795" i="6"/>
  <c r="U795" i="6" s="1"/>
  <c r="T779" i="6"/>
  <c r="U779" i="6" s="1"/>
  <c r="T763" i="6"/>
  <c r="U763" i="6" s="1"/>
  <c r="T747" i="6"/>
  <c r="U747" i="6" s="1"/>
  <c r="T731" i="6"/>
  <c r="U731" i="6" s="1"/>
  <c r="T715" i="6"/>
  <c r="U715" i="6" s="1"/>
  <c r="T500" i="6"/>
  <c r="U500" i="6" s="1"/>
  <c r="T494" i="6"/>
  <c r="U494" i="6" s="1"/>
  <c r="U1683" i="6"/>
  <c r="U1681" i="6"/>
  <c r="U1679" i="6"/>
  <c r="U1677" i="6"/>
  <c r="U1675" i="6"/>
  <c r="U1673" i="6"/>
  <c r="U1671" i="6"/>
  <c r="U1666" i="6"/>
  <c r="T1663" i="6"/>
  <c r="U1663" i="6" s="1"/>
  <c r="U1658" i="6"/>
  <c r="T1655" i="6"/>
  <c r="U1655" i="6" s="1"/>
  <c r="U1650" i="6"/>
  <c r="T1647" i="6"/>
  <c r="U1647" i="6" s="1"/>
  <c r="U1642" i="6"/>
  <c r="T1639" i="6"/>
  <c r="U1639" i="6" s="1"/>
  <c r="U1634" i="6"/>
  <c r="T1631" i="6"/>
  <c r="U1631" i="6" s="1"/>
  <c r="T1628" i="6"/>
  <c r="U1628" i="6" s="1"/>
  <c r="U1626" i="6"/>
  <c r="U1623" i="6"/>
  <c r="T1623" i="6"/>
  <c r="U1618" i="6"/>
  <c r="T1615" i="6"/>
  <c r="U1615" i="6" s="1"/>
  <c r="U1610" i="6"/>
  <c r="T1607" i="6"/>
  <c r="U1607" i="6" s="1"/>
  <c r="U1602" i="6"/>
  <c r="T1599" i="6"/>
  <c r="U1599" i="6" s="1"/>
  <c r="U1594" i="6"/>
  <c r="T1591" i="6"/>
  <c r="U1591" i="6" s="1"/>
  <c r="U1586" i="6"/>
  <c r="T1583" i="6"/>
  <c r="U1583" i="6" s="1"/>
  <c r="U1578" i="6"/>
  <c r="T1575" i="6"/>
  <c r="U1575" i="6" s="1"/>
  <c r="U1570" i="6"/>
  <c r="T1567" i="6"/>
  <c r="U1567" i="6" s="1"/>
  <c r="U1562" i="6"/>
  <c r="T1559" i="6"/>
  <c r="U1559" i="6" s="1"/>
  <c r="U1554" i="6"/>
  <c r="T1551" i="6"/>
  <c r="U1551" i="6" s="1"/>
  <c r="U1546" i="6"/>
  <c r="T1543" i="6"/>
  <c r="U1543" i="6" s="1"/>
  <c r="U1538" i="6"/>
  <c r="T1535" i="6"/>
  <c r="U1535" i="6" s="1"/>
  <c r="U1530" i="6"/>
  <c r="T1524" i="6"/>
  <c r="U1524" i="6" s="1"/>
  <c r="T1518" i="6"/>
  <c r="U1518" i="6" s="1"/>
  <c r="U1512" i="6"/>
  <c r="T1502" i="6"/>
  <c r="U1502" i="6" s="1"/>
  <c r="U1496" i="6"/>
  <c r="T1486" i="6"/>
  <c r="U1486" i="6" s="1"/>
  <c r="U1480" i="6"/>
  <c r="T1470" i="6"/>
  <c r="U1470" i="6" s="1"/>
  <c r="U1464" i="6"/>
  <c r="T1454" i="6"/>
  <c r="U1454" i="6" s="1"/>
  <c r="U1448" i="6"/>
  <c r="T1438" i="6"/>
  <c r="U1438" i="6" s="1"/>
  <c r="U1432" i="6"/>
  <c r="T1422" i="6"/>
  <c r="U1422" i="6" s="1"/>
  <c r="T1406" i="6"/>
  <c r="U1406" i="6" s="1"/>
  <c r="T1390" i="6"/>
  <c r="U1390" i="6" s="1"/>
  <c r="T1374" i="6"/>
  <c r="U1374" i="6" s="1"/>
  <c r="T1358" i="6"/>
  <c r="U1358" i="6" s="1"/>
  <c r="T1342" i="6"/>
  <c r="U1342" i="6" s="1"/>
  <c r="T1326" i="6"/>
  <c r="U1326" i="6" s="1"/>
  <c r="T1310" i="6"/>
  <c r="U1310" i="6" s="1"/>
  <c r="T1294" i="6"/>
  <c r="U1294" i="6" s="1"/>
  <c r="T1278" i="6"/>
  <c r="U1278" i="6" s="1"/>
  <c r="T1262" i="6"/>
  <c r="U1262" i="6" s="1"/>
  <c r="T1246" i="6"/>
  <c r="U1246" i="6" s="1"/>
  <c r="T1230" i="6"/>
  <c r="U1230" i="6" s="1"/>
  <c r="T1214" i="6"/>
  <c r="U1214" i="6" s="1"/>
  <c r="T1198" i="6"/>
  <c r="U1198" i="6" s="1"/>
  <c r="T1182" i="6"/>
  <c r="U1182" i="6" s="1"/>
  <c r="T1166" i="6"/>
  <c r="U1166" i="6" s="1"/>
  <c r="T1150" i="6"/>
  <c r="U1150" i="6" s="1"/>
  <c r="T1134" i="6"/>
  <c r="U1134" i="6" s="1"/>
  <c r="T1118" i="6"/>
  <c r="U1118" i="6" s="1"/>
  <c r="T1102" i="6"/>
  <c r="U1102" i="6" s="1"/>
  <c r="T1086" i="6"/>
  <c r="U1086" i="6" s="1"/>
  <c r="T1070" i="6"/>
  <c r="U1070" i="6" s="1"/>
  <c r="T1054" i="6"/>
  <c r="U1054" i="6" s="1"/>
  <c r="T1038" i="6"/>
  <c r="U1038" i="6" s="1"/>
  <c r="T1022" i="6"/>
  <c r="U1022" i="6" s="1"/>
  <c r="T1006" i="6"/>
  <c r="U1006" i="6" s="1"/>
  <c r="T990" i="6"/>
  <c r="U990" i="6" s="1"/>
  <c r="T974" i="6"/>
  <c r="U974" i="6" s="1"/>
  <c r="T958" i="6"/>
  <c r="U958" i="6" s="1"/>
  <c r="T942" i="6"/>
  <c r="U942" i="6" s="1"/>
  <c r="T926" i="6"/>
  <c r="U926" i="6" s="1"/>
  <c r="T910" i="6"/>
  <c r="U910" i="6" s="1"/>
  <c r="T894" i="6"/>
  <c r="U894" i="6" s="1"/>
  <c r="T878" i="6"/>
  <c r="U878" i="6" s="1"/>
  <c r="T862" i="6"/>
  <c r="U862" i="6" s="1"/>
  <c r="T846" i="6"/>
  <c r="U846" i="6" s="1"/>
  <c r="T830" i="6"/>
  <c r="U830" i="6" s="1"/>
  <c r="T814" i="6"/>
  <c r="U814" i="6" s="1"/>
  <c r="T798" i="6"/>
  <c r="U798" i="6" s="1"/>
  <c r="T782" i="6"/>
  <c r="U782" i="6" s="1"/>
  <c r="T766" i="6"/>
  <c r="U766" i="6" s="1"/>
  <c r="T750" i="6"/>
  <c r="U750" i="6" s="1"/>
  <c r="T734" i="6"/>
  <c r="U734" i="6" s="1"/>
  <c r="T718" i="6"/>
  <c r="U718" i="6" s="1"/>
  <c r="T702" i="6"/>
  <c r="U702" i="6" s="1"/>
  <c r="T686" i="6"/>
  <c r="U686" i="6" s="1"/>
  <c r="T670" i="6"/>
  <c r="U670" i="6" s="1"/>
  <c r="T654" i="6"/>
  <c r="U654" i="6" s="1"/>
  <c r="T638" i="6"/>
  <c r="U638" i="6" s="1"/>
  <c r="T622" i="6"/>
  <c r="U622" i="6" s="1"/>
  <c r="T606" i="6"/>
  <c r="U606" i="6" s="1"/>
  <c r="T590" i="6"/>
  <c r="U590" i="6" s="1"/>
  <c r="T574" i="6"/>
  <c r="U574" i="6" s="1"/>
  <c r="T558" i="6"/>
  <c r="U558" i="6" s="1"/>
  <c r="T542" i="6"/>
  <c r="U542" i="6" s="1"/>
  <c r="T526" i="6"/>
  <c r="U526" i="6" s="1"/>
  <c r="T510" i="6"/>
  <c r="U510" i="6" s="1"/>
  <c r="U1461" i="6"/>
  <c r="T1625" i="6"/>
  <c r="U1625" i="6" s="1"/>
  <c r="U1620" i="6"/>
  <c r="T1617" i="6"/>
  <c r="U1617" i="6" s="1"/>
  <c r="U1612" i="6"/>
  <c r="T1609" i="6"/>
  <c r="U1609" i="6" s="1"/>
  <c r="U1604" i="6"/>
  <c r="T1601" i="6"/>
  <c r="U1601" i="6" s="1"/>
  <c r="U1596" i="6"/>
  <c r="T1593" i="6"/>
  <c r="U1593" i="6" s="1"/>
  <c r="U1588" i="6"/>
  <c r="T1585" i="6"/>
  <c r="U1585" i="6" s="1"/>
  <c r="U1580" i="6"/>
  <c r="T1577" i="6"/>
  <c r="U1577" i="6" s="1"/>
  <c r="U1572" i="6"/>
  <c r="T1569" i="6"/>
  <c r="U1569" i="6" s="1"/>
  <c r="U1564" i="6"/>
  <c r="T1561" i="6"/>
  <c r="U1561" i="6" s="1"/>
  <c r="U1556" i="6"/>
  <c r="T1553" i="6"/>
  <c r="U1553" i="6" s="1"/>
  <c r="U1548" i="6"/>
  <c r="T1545" i="6"/>
  <c r="U1545" i="6" s="1"/>
  <c r="U1540" i="6"/>
  <c r="T1537" i="6"/>
  <c r="U1537" i="6" s="1"/>
  <c r="U1532" i="6"/>
  <c r="T1529" i="6"/>
  <c r="U1529" i="6" s="1"/>
  <c r="T1523" i="6"/>
  <c r="U1523" i="6" s="1"/>
  <c r="T1517" i="6"/>
  <c r="U1517" i="6" s="1"/>
  <c r="T1507" i="6"/>
  <c r="U1507" i="6" s="1"/>
  <c r="T1501" i="6"/>
  <c r="U1501" i="6" s="1"/>
  <c r="T1491" i="6"/>
  <c r="U1491" i="6" s="1"/>
  <c r="T1485" i="6"/>
  <c r="U1485" i="6" s="1"/>
  <c r="T1475" i="6"/>
  <c r="U1475" i="6" s="1"/>
  <c r="T1469" i="6"/>
  <c r="U1469" i="6" s="1"/>
  <c r="T1459" i="6"/>
  <c r="U1459" i="6" s="1"/>
  <c r="T1453" i="6"/>
  <c r="U1453" i="6" s="1"/>
  <c r="T1443" i="6"/>
  <c r="U1443" i="6" s="1"/>
  <c r="T1437" i="6"/>
  <c r="U1437" i="6" s="1"/>
  <c r="T1427" i="6"/>
  <c r="U1427" i="6" s="1"/>
  <c r="T1421" i="6"/>
  <c r="U1421" i="6" s="1"/>
  <c r="T1411" i="6"/>
  <c r="U1411" i="6" s="1"/>
  <c r="T1395" i="6"/>
  <c r="U1395" i="6" s="1"/>
  <c r="T1379" i="6"/>
  <c r="U1379" i="6" s="1"/>
  <c r="T1363" i="6"/>
  <c r="U1363" i="6" s="1"/>
  <c r="T1347" i="6"/>
  <c r="U1347" i="6" s="1"/>
  <c r="T1331" i="6"/>
  <c r="U1331" i="6" s="1"/>
  <c r="T1315" i="6"/>
  <c r="U1315" i="6" s="1"/>
  <c r="T1299" i="6"/>
  <c r="U1299" i="6" s="1"/>
  <c r="T1283" i="6"/>
  <c r="U1283" i="6" s="1"/>
  <c r="T1267" i="6"/>
  <c r="U1267" i="6" s="1"/>
  <c r="T1251" i="6"/>
  <c r="U1251" i="6" s="1"/>
  <c r="T1235" i="6"/>
  <c r="U1235" i="6" s="1"/>
  <c r="T1219" i="6"/>
  <c r="U1219" i="6" s="1"/>
  <c r="T1203" i="6"/>
  <c r="U1203" i="6" s="1"/>
  <c r="T1187" i="6"/>
  <c r="U1187" i="6" s="1"/>
  <c r="T1171" i="6"/>
  <c r="U1171" i="6" s="1"/>
  <c r="T1155" i="6"/>
  <c r="U1155" i="6" s="1"/>
  <c r="T1139" i="6"/>
  <c r="U1139" i="6" s="1"/>
  <c r="T1123" i="6"/>
  <c r="U1123" i="6" s="1"/>
  <c r="T1107" i="6"/>
  <c r="U1107" i="6" s="1"/>
  <c r="T1091" i="6"/>
  <c r="U1091" i="6" s="1"/>
  <c r="T1075" i="6"/>
  <c r="U1075" i="6" s="1"/>
  <c r="T1059" i="6"/>
  <c r="U1059" i="6" s="1"/>
  <c r="T1043" i="6"/>
  <c r="U1043" i="6" s="1"/>
  <c r="T1027" i="6"/>
  <c r="U1027" i="6" s="1"/>
  <c r="T1011" i="6"/>
  <c r="U1011" i="6" s="1"/>
  <c r="T995" i="6"/>
  <c r="U995" i="6" s="1"/>
  <c r="T979" i="6"/>
  <c r="U979" i="6" s="1"/>
  <c r="T963" i="6"/>
  <c r="U963" i="6" s="1"/>
  <c r="T947" i="6"/>
  <c r="U947" i="6" s="1"/>
  <c r="T931" i="6"/>
  <c r="U931" i="6" s="1"/>
  <c r="T915" i="6"/>
  <c r="U915" i="6" s="1"/>
  <c r="T899" i="6"/>
  <c r="U899" i="6" s="1"/>
  <c r="T883" i="6"/>
  <c r="U883" i="6" s="1"/>
  <c r="T867" i="6"/>
  <c r="U867" i="6" s="1"/>
  <c r="T851" i="6"/>
  <c r="U851" i="6" s="1"/>
  <c r="T835" i="6"/>
  <c r="U835" i="6" s="1"/>
  <c r="T819" i="6"/>
  <c r="U819" i="6" s="1"/>
  <c r="T803" i="6"/>
  <c r="U803" i="6" s="1"/>
  <c r="T787" i="6"/>
  <c r="U787" i="6" s="1"/>
  <c r="T771" i="6"/>
  <c r="U771" i="6" s="1"/>
  <c r="T755" i="6"/>
  <c r="U755" i="6" s="1"/>
  <c r="T739" i="6"/>
  <c r="U739" i="6" s="1"/>
  <c r="T723" i="6"/>
  <c r="U723" i="6" s="1"/>
  <c r="U1416" i="6"/>
  <c r="T1413" i="6"/>
  <c r="U1413" i="6" s="1"/>
  <c r="U1408" i="6"/>
  <c r="T1405" i="6"/>
  <c r="U1405" i="6" s="1"/>
  <c r="U1400" i="6"/>
  <c r="U1392" i="6"/>
  <c r="T1389" i="6"/>
  <c r="U1389" i="6" s="1"/>
  <c r="U1384" i="6"/>
  <c r="T1381" i="6"/>
  <c r="U1381" i="6" s="1"/>
  <c r="T1373" i="6"/>
  <c r="U1373" i="6" s="1"/>
  <c r="U1368" i="6"/>
  <c r="T1365" i="6"/>
  <c r="U1365" i="6" s="1"/>
  <c r="U1360" i="6"/>
  <c r="T1357" i="6"/>
  <c r="U1357" i="6" s="1"/>
  <c r="U1352" i="6"/>
  <c r="T1349" i="6"/>
  <c r="U1349" i="6" s="1"/>
  <c r="U1344" i="6"/>
  <c r="T1341" i="6"/>
  <c r="U1341" i="6" s="1"/>
  <c r="U1336" i="6"/>
  <c r="U1328" i="6"/>
  <c r="T1325" i="6"/>
  <c r="U1325" i="6" s="1"/>
  <c r="U1320" i="6"/>
  <c r="T1317" i="6"/>
  <c r="U1317" i="6" s="1"/>
  <c r="T1309" i="6"/>
  <c r="U1309" i="6" s="1"/>
  <c r="U1304" i="6"/>
  <c r="T1301" i="6"/>
  <c r="U1301" i="6" s="1"/>
  <c r="U1296" i="6"/>
  <c r="T1293" i="6"/>
  <c r="U1293" i="6" s="1"/>
  <c r="U1288" i="6"/>
  <c r="T1285" i="6"/>
  <c r="U1285" i="6" s="1"/>
  <c r="U1280" i="6"/>
  <c r="T1277" i="6"/>
  <c r="U1277" i="6" s="1"/>
  <c r="U1272" i="6"/>
  <c r="U1264" i="6"/>
  <c r="T1261" i="6"/>
  <c r="U1261" i="6" s="1"/>
  <c r="U1256" i="6"/>
  <c r="T1253" i="6"/>
  <c r="U1253" i="6" s="1"/>
  <c r="T1245" i="6"/>
  <c r="U1245" i="6" s="1"/>
  <c r="U1240" i="6"/>
  <c r="T1237" i="6"/>
  <c r="U1237" i="6" s="1"/>
  <c r="U1232" i="6"/>
  <c r="T1229" i="6"/>
  <c r="U1229" i="6" s="1"/>
  <c r="U1224" i="6"/>
  <c r="T1221" i="6"/>
  <c r="U1221" i="6" s="1"/>
  <c r="U1216" i="6"/>
  <c r="T1213" i="6"/>
  <c r="U1213" i="6" s="1"/>
  <c r="U1208" i="6"/>
  <c r="T1205" i="6"/>
  <c r="U1205" i="6" s="1"/>
  <c r="U1200" i="6"/>
  <c r="U1192" i="6"/>
  <c r="T1189" i="6"/>
  <c r="U1189" i="6" s="1"/>
  <c r="U1184" i="6"/>
  <c r="T1181" i="6"/>
  <c r="U1181" i="6" s="1"/>
  <c r="U1176" i="6"/>
  <c r="T1173" i="6"/>
  <c r="U1173" i="6" s="1"/>
  <c r="U1168" i="6"/>
  <c r="T1165" i="6"/>
  <c r="U1165" i="6" s="1"/>
  <c r="U1160" i="6"/>
  <c r="T1157" i="6"/>
  <c r="U1157" i="6" s="1"/>
  <c r="U1152" i="6"/>
  <c r="T1149" i="6"/>
  <c r="U1149" i="6" s="1"/>
  <c r="U1144" i="6"/>
  <c r="U1136" i="6"/>
  <c r="T1133" i="6"/>
  <c r="U1133" i="6" s="1"/>
  <c r="U1128" i="6"/>
  <c r="T1125" i="6"/>
  <c r="U1125" i="6" s="1"/>
  <c r="U1120" i="6"/>
  <c r="T1117" i="6"/>
  <c r="U1117" i="6" s="1"/>
  <c r="T1109" i="6"/>
  <c r="U1109" i="6" s="1"/>
  <c r="U1104" i="6"/>
  <c r="T1101" i="6"/>
  <c r="U1101" i="6" s="1"/>
  <c r="U1096" i="6"/>
  <c r="T1093" i="6"/>
  <c r="U1093" i="6" s="1"/>
  <c r="U1088" i="6"/>
  <c r="T1085" i="6"/>
  <c r="U1085" i="6" s="1"/>
  <c r="U1080" i="6"/>
  <c r="T1077" i="6"/>
  <c r="U1077" i="6" s="1"/>
  <c r="U1072" i="6"/>
  <c r="T1069" i="6"/>
  <c r="U1069" i="6" s="1"/>
  <c r="U1064" i="6"/>
  <c r="T1061" i="6"/>
  <c r="U1061" i="6" s="1"/>
  <c r="T1053" i="6"/>
  <c r="U1053" i="6" s="1"/>
  <c r="U1048" i="6"/>
  <c r="T1045" i="6"/>
  <c r="U1045" i="6" s="1"/>
  <c r="U1040" i="6"/>
  <c r="T1037" i="6"/>
  <c r="U1037" i="6" s="1"/>
  <c r="U1032" i="6"/>
  <c r="T1029" i="6"/>
  <c r="U1029" i="6" s="1"/>
  <c r="U1024" i="6"/>
  <c r="T1021" i="6"/>
  <c r="U1021" i="6" s="1"/>
  <c r="U1016" i="6"/>
  <c r="T1013" i="6"/>
  <c r="U1013" i="6" s="1"/>
  <c r="U1008" i="6"/>
  <c r="T1005" i="6"/>
  <c r="U1005" i="6" s="1"/>
  <c r="U1000" i="6"/>
  <c r="T997" i="6"/>
  <c r="U997" i="6" s="1"/>
  <c r="U992" i="6"/>
  <c r="T989" i="6"/>
  <c r="U989" i="6" s="1"/>
  <c r="U984" i="6"/>
  <c r="T981" i="6"/>
  <c r="U981" i="6" s="1"/>
  <c r="U976" i="6"/>
  <c r="T973" i="6"/>
  <c r="U973" i="6" s="1"/>
  <c r="U968" i="6"/>
  <c r="T965" i="6"/>
  <c r="U965" i="6" s="1"/>
  <c r="U960" i="6"/>
  <c r="T957" i="6"/>
  <c r="U957" i="6" s="1"/>
  <c r="U952" i="6"/>
  <c r="T949" i="6"/>
  <c r="U949" i="6" s="1"/>
  <c r="U944" i="6"/>
  <c r="U936" i="6"/>
  <c r="T933" i="6"/>
  <c r="U933" i="6" s="1"/>
  <c r="U928" i="6"/>
  <c r="T925" i="6"/>
  <c r="U925" i="6" s="1"/>
  <c r="U920" i="6"/>
  <c r="T917" i="6"/>
  <c r="U917" i="6" s="1"/>
  <c r="U912" i="6"/>
  <c r="T909" i="6"/>
  <c r="U909" i="6" s="1"/>
  <c r="U904" i="6"/>
  <c r="T901" i="6"/>
  <c r="U901" i="6" s="1"/>
  <c r="U896" i="6"/>
  <c r="T893" i="6"/>
  <c r="U893" i="6" s="1"/>
  <c r="U888" i="6"/>
  <c r="T885" i="6"/>
  <c r="U885" i="6" s="1"/>
  <c r="U880" i="6"/>
  <c r="T877" i="6"/>
  <c r="U877" i="6" s="1"/>
  <c r="U872" i="6"/>
  <c r="T869" i="6"/>
  <c r="U869" i="6" s="1"/>
  <c r="U864" i="6"/>
  <c r="T861" i="6"/>
  <c r="U861" i="6" s="1"/>
  <c r="U856" i="6"/>
  <c r="T853" i="6"/>
  <c r="U853" i="6" s="1"/>
  <c r="U848" i="6"/>
  <c r="T845" i="6"/>
  <c r="U845" i="6" s="1"/>
  <c r="U840" i="6"/>
  <c r="T837" i="6"/>
  <c r="U837" i="6" s="1"/>
  <c r="U832" i="6"/>
  <c r="T829" i="6"/>
  <c r="U829" i="6" s="1"/>
  <c r="U824" i="6"/>
  <c r="U816" i="6"/>
  <c r="T813" i="6"/>
  <c r="U813" i="6" s="1"/>
  <c r="U808" i="6"/>
  <c r="T805" i="6"/>
  <c r="U805" i="6" s="1"/>
  <c r="U800" i="6"/>
  <c r="T797" i="6"/>
  <c r="U797" i="6" s="1"/>
  <c r="U792" i="6"/>
  <c r="T789" i="6"/>
  <c r="U789" i="6" s="1"/>
  <c r="U784" i="6"/>
  <c r="T781" i="6"/>
  <c r="U781" i="6" s="1"/>
  <c r="U776" i="6"/>
  <c r="T773" i="6"/>
  <c r="U773" i="6" s="1"/>
  <c r="U768" i="6"/>
  <c r="T765" i="6"/>
  <c r="U765" i="6" s="1"/>
  <c r="U760" i="6"/>
  <c r="T757" i="6"/>
  <c r="U757" i="6" s="1"/>
  <c r="U752" i="6"/>
  <c r="T749" i="6"/>
  <c r="U749" i="6" s="1"/>
  <c r="U744" i="6"/>
  <c r="T741" i="6"/>
  <c r="U741" i="6" s="1"/>
  <c r="U736" i="6"/>
  <c r="T733" i="6"/>
  <c r="U733" i="6" s="1"/>
  <c r="U728" i="6"/>
  <c r="T725" i="6"/>
  <c r="U725" i="6" s="1"/>
  <c r="U720" i="6"/>
  <c r="T717" i="6"/>
  <c r="U717" i="6" s="1"/>
  <c r="U712" i="6"/>
  <c r="U704" i="6"/>
  <c r="U696" i="6"/>
  <c r="U688" i="6"/>
  <c r="U680" i="6"/>
  <c r="U672" i="6"/>
  <c r="U664" i="6"/>
  <c r="U656" i="6"/>
  <c r="U648" i="6"/>
  <c r="U640" i="6"/>
  <c r="U632" i="6"/>
  <c r="U624" i="6"/>
  <c r="U616" i="6"/>
  <c r="U608" i="6"/>
  <c r="U600" i="6"/>
  <c r="U592" i="6"/>
  <c r="U584" i="6"/>
  <c r="U576" i="6"/>
  <c r="U568" i="6"/>
  <c r="U560" i="6"/>
  <c r="U552" i="6"/>
  <c r="U544" i="6"/>
  <c r="U536" i="6"/>
  <c r="U528" i="6"/>
  <c r="U520" i="6"/>
  <c r="U512" i="6"/>
  <c r="T503" i="6"/>
  <c r="U503" i="6" s="1"/>
  <c r="U497" i="6"/>
  <c r="T487" i="6"/>
  <c r="U487" i="6" s="1"/>
  <c r="U481" i="6"/>
  <c r="T471" i="6"/>
  <c r="U471" i="6" s="1"/>
  <c r="T455" i="6"/>
  <c r="U455" i="6" s="1"/>
  <c r="T439" i="6"/>
  <c r="U439" i="6" s="1"/>
  <c r="T423" i="6"/>
  <c r="U423" i="6" s="1"/>
  <c r="T407" i="6"/>
  <c r="U407" i="6" s="1"/>
  <c r="T391" i="6"/>
  <c r="U391" i="6" s="1"/>
  <c r="T375" i="6"/>
  <c r="U375" i="6" s="1"/>
  <c r="T359" i="6"/>
  <c r="U359" i="6" s="1"/>
  <c r="T343" i="6"/>
  <c r="U343" i="6" s="1"/>
  <c r="T327" i="6"/>
  <c r="U327" i="6" s="1"/>
  <c r="T311" i="6"/>
  <c r="U311" i="6" s="1"/>
  <c r="T231" i="6"/>
  <c r="U231" i="6" s="1"/>
  <c r="T194" i="6"/>
  <c r="U194" i="6" s="1"/>
  <c r="T190" i="6"/>
  <c r="U190" i="6" s="1"/>
  <c r="T187" i="6"/>
  <c r="U187" i="6" s="1"/>
  <c r="T180" i="6"/>
  <c r="U180" i="6" s="1"/>
  <c r="T177" i="6"/>
  <c r="U177" i="6" s="1"/>
  <c r="T173" i="6"/>
  <c r="U173" i="6" s="1"/>
  <c r="T167" i="6"/>
  <c r="U167" i="6" s="1"/>
  <c r="T161" i="6"/>
  <c r="U161" i="6" s="1"/>
  <c r="T106" i="6"/>
  <c r="U106" i="6" s="1"/>
  <c r="T78" i="6"/>
  <c r="U78" i="6" s="1"/>
  <c r="T75" i="6"/>
  <c r="U75" i="6" s="1"/>
  <c r="T68" i="6"/>
  <c r="U68" i="6" s="1"/>
  <c r="T64" i="6"/>
  <c r="U64" i="6" s="1"/>
  <c r="T61" i="6"/>
  <c r="U61" i="6" s="1"/>
  <c r="T57" i="6"/>
  <c r="U57" i="6" s="1"/>
  <c r="U1269" i="6"/>
  <c r="U1169" i="6"/>
  <c r="U941" i="6"/>
  <c r="U764" i="6"/>
  <c r="T1527" i="6"/>
  <c r="U1527" i="6" s="1"/>
  <c r="U1522" i="6"/>
  <c r="T1519" i="6"/>
  <c r="U1519" i="6" s="1"/>
  <c r="U1514" i="6"/>
  <c r="T1511" i="6"/>
  <c r="U1511" i="6" s="1"/>
  <c r="U1506" i="6"/>
  <c r="T1503" i="6"/>
  <c r="U1503" i="6" s="1"/>
  <c r="U1498" i="6"/>
  <c r="T1495" i="6"/>
  <c r="U1495" i="6" s="1"/>
  <c r="U1490" i="6"/>
  <c r="T1487" i="6"/>
  <c r="U1487" i="6" s="1"/>
  <c r="U1482" i="6"/>
  <c r="T1479" i="6"/>
  <c r="U1479" i="6" s="1"/>
  <c r="U1474" i="6"/>
  <c r="T1471" i="6"/>
  <c r="U1471" i="6" s="1"/>
  <c r="U1466" i="6"/>
  <c r="T1463" i="6"/>
  <c r="U1463" i="6" s="1"/>
  <c r="U1458" i="6"/>
  <c r="T1455" i="6"/>
  <c r="U1455" i="6" s="1"/>
  <c r="U1450" i="6"/>
  <c r="T1447" i="6"/>
  <c r="U1447" i="6" s="1"/>
  <c r="U1442" i="6"/>
  <c r="T1439" i="6"/>
  <c r="U1439" i="6" s="1"/>
  <c r="U1434" i="6"/>
  <c r="T1431" i="6"/>
  <c r="U1431" i="6" s="1"/>
  <c r="U1426" i="6"/>
  <c r="T1423" i="6"/>
  <c r="U1423" i="6" s="1"/>
  <c r="U1418" i="6"/>
  <c r="T1415" i="6"/>
  <c r="U1415" i="6" s="1"/>
  <c r="U1410" i="6"/>
  <c r="T1407" i="6"/>
  <c r="U1407" i="6" s="1"/>
  <c r="U1402" i="6"/>
  <c r="T1399" i="6"/>
  <c r="U1399" i="6" s="1"/>
  <c r="U1394" i="6"/>
  <c r="T1391" i="6"/>
  <c r="U1391" i="6" s="1"/>
  <c r="U1386" i="6"/>
  <c r="T1383" i="6"/>
  <c r="U1383" i="6" s="1"/>
  <c r="U1378" i="6"/>
  <c r="T1375" i="6"/>
  <c r="U1375" i="6" s="1"/>
  <c r="U1370" i="6"/>
  <c r="T1367" i="6"/>
  <c r="U1367" i="6" s="1"/>
  <c r="U1362" i="6"/>
  <c r="T1359" i="6"/>
  <c r="U1359" i="6" s="1"/>
  <c r="U1354" i="6"/>
  <c r="T1351" i="6"/>
  <c r="U1351" i="6" s="1"/>
  <c r="U1346" i="6"/>
  <c r="T1343" i="6"/>
  <c r="U1343" i="6" s="1"/>
  <c r="U1338" i="6"/>
  <c r="T1335" i="6"/>
  <c r="U1335" i="6" s="1"/>
  <c r="U1330" i="6"/>
  <c r="T1327" i="6"/>
  <c r="U1327" i="6" s="1"/>
  <c r="U1322" i="6"/>
  <c r="T1319" i="6"/>
  <c r="U1319" i="6" s="1"/>
  <c r="U1314" i="6"/>
  <c r="T1311" i="6"/>
  <c r="U1311" i="6" s="1"/>
  <c r="U1306" i="6"/>
  <c r="T1303" i="6"/>
  <c r="U1303" i="6" s="1"/>
  <c r="U1298" i="6"/>
  <c r="T1295" i="6"/>
  <c r="U1295" i="6" s="1"/>
  <c r="U1290" i="6"/>
  <c r="T1287" i="6"/>
  <c r="U1287" i="6" s="1"/>
  <c r="U1282" i="6"/>
  <c r="T1279" i="6"/>
  <c r="U1279" i="6" s="1"/>
  <c r="U1274" i="6"/>
  <c r="T1271" i="6"/>
  <c r="U1271" i="6" s="1"/>
  <c r="U1266" i="6"/>
  <c r="T1263" i="6"/>
  <c r="U1263" i="6" s="1"/>
  <c r="U1258" i="6"/>
  <c r="T1255" i="6"/>
  <c r="U1255" i="6" s="1"/>
  <c r="U1250" i="6"/>
  <c r="T1247" i="6"/>
  <c r="U1247" i="6" s="1"/>
  <c r="U1242" i="6"/>
  <c r="T1239" i="6"/>
  <c r="U1239" i="6" s="1"/>
  <c r="U1234" i="6"/>
  <c r="T1231" i="6"/>
  <c r="U1231" i="6" s="1"/>
  <c r="T1223" i="6"/>
  <c r="U1223" i="6" s="1"/>
  <c r="U1218" i="6"/>
  <c r="T1215" i="6"/>
  <c r="U1215" i="6" s="1"/>
  <c r="U1210" i="6"/>
  <c r="T1207" i="6"/>
  <c r="U1207" i="6" s="1"/>
  <c r="U1202" i="6"/>
  <c r="T1199" i="6"/>
  <c r="U1199" i="6" s="1"/>
  <c r="U1194" i="6"/>
  <c r="T1191" i="6"/>
  <c r="U1191" i="6" s="1"/>
  <c r="U1186" i="6"/>
  <c r="T1183" i="6"/>
  <c r="U1183" i="6" s="1"/>
  <c r="U1178" i="6"/>
  <c r="T1175" i="6"/>
  <c r="U1175" i="6" s="1"/>
  <c r="U1170" i="6"/>
  <c r="T1167" i="6"/>
  <c r="U1167" i="6" s="1"/>
  <c r="U1162" i="6"/>
  <c r="T1159" i="6"/>
  <c r="U1159" i="6" s="1"/>
  <c r="U1154" i="6"/>
  <c r="T1151" i="6"/>
  <c r="U1151" i="6" s="1"/>
  <c r="U1146" i="6"/>
  <c r="T1143" i="6"/>
  <c r="U1143" i="6" s="1"/>
  <c r="U1138" i="6"/>
  <c r="T1135" i="6"/>
  <c r="U1135" i="6" s="1"/>
  <c r="U1130" i="6"/>
  <c r="T1127" i="6"/>
  <c r="U1127" i="6" s="1"/>
  <c r="U1122" i="6"/>
  <c r="T1119" i="6"/>
  <c r="U1119" i="6" s="1"/>
  <c r="U1114" i="6"/>
  <c r="T1111" i="6"/>
  <c r="U1111" i="6" s="1"/>
  <c r="U1106" i="6"/>
  <c r="T1103" i="6"/>
  <c r="U1103" i="6" s="1"/>
  <c r="U1098" i="6"/>
  <c r="T1095" i="6"/>
  <c r="U1095" i="6" s="1"/>
  <c r="U1090" i="6"/>
  <c r="T1087" i="6"/>
  <c r="U1087" i="6" s="1"/>
  <c r="U1082" i="6"/>
  <c r="T1079" i="6"/>
  <c r="U1079" i="6" s="1"/>
  <c r="U1074" i="6"/>
  <c r="T1071" i="6"/>
  <c r="U1071" i="6" s="1"/>
  <c r="U1066" i="6"/>
  <c r="T1063" i="6"/>
  <c r="U1063" i="6" s="1"/>
  <c r="U1058" i="6"/>
  <c r="T1055" i="6"/>
  <c r="U1055" i="6" s="1"/>
  <c r="U1050" i="6"/>
  <c r="T1047" i="6"/>
  <c r="U1047" i="6" s="1"/>
  <c r="U1042" i="6"/>
  <c r="T1039" i="6"/>
  <c r="U1039" i="6" s="1"/>
  <c r="U1034" i="6"/>
  <c r="T1031" i="6"/>
  <c r="U1031" i="6" s="1"/>
  <c r="T1023" i="6"/>
  <c r="U1023" i="6" s="1"/>
  <c r="U1018" i="6"/>
  <c r="T1015" i="6"/>
  <c r="U1015" i="6" s="1"/>
  <c r="U1010" i="6"/>
  <c r="T1007" i="6"/>
  <c r="U1007" i="6" s="1"/>
  <c r="U1002" i="6"/>
  <c r="T999" i="6"/>
  <c r="U999" i="6" s="1"/>
  <c r="U994" i="6"/>
  <c r="T991" i="6"/>
  <c r="U991" i="6" s="1"/>
  <c r="U986" i="6"/>
  <c r="T983" i="6"/>
  <c r="U983" i="6" s="1"/>
  <c r="U978" i="6"/>
  <c r="T975" i="6"/>
  <c r="U975" i="6" s="1"/>
  <c r="T967" i="6"/>
  <c r="U967" i="6" s="1"/>
  <c r="U962" i="6"/>
  <c r="T959" i="6"/>
  <c r="U959" i="6" s="1"/>
  <c r="U954" i="6"/>
  <c r="T951" i="6"/>
  <c r="U951" i="6" s="1"/>
  <c r="U946" i="6"/>
  <c r="T943" i="6"/>
  <c r="U943" i="6" s="1"/>
  <c r="U938" i="6"/>
  <c r="T935" i="6"/>
  <c r="U935" i="6" s="1"/>
  <c r="U930" i="6"/>
  <c r="T927" i="6"/>
  <c r="U927" i="6" s="1"/>
  <c r="U922" i="6"/>
  <c r="T919" i="6"/>
  <c r="U919" i="6" s="1"/>
  <c r="U914" i="6"/>
  <c r="T911" i="6"/>
  <c r="U911" i="6" s="1"/>
  <c r="T908" i="6"/>
  <c r="U908" i="6" s="1"/>
  <c r="U906" i="6"/>
  <c r="T903" i="6"/>
  <c r="U903" i="6" s="1"/>
  <c r="U898" i="6"/>
  <c r="T895" i="6"/>
  <c r="U895" i="6" s="1"/>
  <c r="U890" i="6"/>
  <c r="T887" i="6"/>
  <c r="U887" i="6" s="1"/>
  <c r="U882" i="6"/>
  <c r="T879" i="6"/>
  <c r="U879" i="6" s="1"/>
  <c r="U874" i="6"/>
  <c r="T871" i="6"/>
  <c r="U871" i="6" s="1"/>
  <c r="U866" i="6"/>
  <c r="T863" i="6"/>
  <c r="U863" i="6" s="1"/>
  <c r="U858" i="6"/>
  <c r="T855" i="6"/>
  <c r="U855" i="6" s="1"/>
  <c r="U850" i="6"/>
  <c r="T847" i="6"/>
  <c r="U847" i="6" s="1"/>
  <c r="U842" i="6"/>
  <c r="T839" i="6"/>
  <c r="U839" i="6" s="1"/>
  <c r="U834" i="6"/>
  <c r="T831" i="6"/>
  <c r="U831" i="6" s="1"/>
  <c r="U826" i="6"/>
  <c r="T823" i="6"/>
  <c r="U823" i="6" s="1"/>
  <c r="U818" i="6"/>
  <c r="U815" i="6"/>
  <c r="T815" i="6"/>
  <c r="U810" i="6"/>
  <c r="T807" i="6"/>
  <c r="U807" i="6" s="1"/>
  <c r="U802" i="6"/>
  <c r="T799" i="6"/>
  <c r="U799" i="6" s="1"/>
  <c r="U794" i="6"/>
  <c r="T791" i="6"/>
  <c r="U791" i="6" s="1"/>
  <c r="U786" i="6"/>
  <c r="T783" i="6"/>
  <c r="U783" i="6" s="1"/>
  <c r="U778" i="6"/>
  <c r="T775" i="6"/>
  <c r="U775" i="6" s="1"/>
  <c r="U770" i="6"/>
  <c r="T767" i="6"/>
  <c r="U767" i="6" s="1"/>
  <c r="U762" i="6"/>
  <c r="T759" i="6"/>
  <c r="U759" i="6" s="1"/>
  <c r="U754" i="6"/>
  <c r="T751" i="6"/>
  <c r="U751" i="6" s="1"/>
  <c r="U746" i="6"/>
  <c r="T743" i="6"/>
  <c r="U743" i="6" s="1"/>
  <c r="U738" i="6"/>
  <c r="T735" i="6"/>
  <c r="U735" i="6" s="1"/>
  <c r="U730" i="6"/>
  <c r="T727" i="6"/>
  <c r="U727" i="6" s="1"/>
  <c r="U722" i="6"/>
  <c r="T719" i="6"/>
  <c r="U719" i="6" s="1"/>
  <c r="U714" i="6"/>
  <c r="U706" i="6"/>
  <c r="U698" i="6"/>
  <c r="U690" i="6"/>
  <c r="U682" i="6"/>
  <c r="U674" i="6"/>
  <c r="U666" i="6"/>
  <c r="U658" i="6"/>
  <c r="U642" i="6"/>
  <c r="U634" i="6"/>
  <c r="U626" i="6"/>
  <c r="U618" i="6"/>
  <c r="U610" i="6"/>
  <c r="U602" i="6"/>
  <c r="U594" i="6"/>
  <c r="U586" i="6"/>
  <c r="U578" i="6"/>
  <c r="U570" i="6"/>
  <c r="U562" i="6"/>
  <c r="U554" i="6"/>
  <c r="U546" i="6"/>
  <c r="U538" i="6"/>
  <c r="U530" i="6"/>
  <c r="U522" i="6"/>
  <c r="U514" i="6"/>
  <c r="T508" i="6"/>
  <c r="U508" i="6" s="1"/>
  <c r="T502" i="6"/>
  <c r="U502" i="6" s="1"/>
  <c r="T492" i="6"/>
  <c r="U492" i="6" s="1"/>
  <c r="T486" i="6"/>
  <c r="U486" i="6" s="1"/>
  <c r="T476" i="6"/>
  <c r="U476" i="6" s="1"/>
  <c r="T460" i="6"/>
  <c r="U460" i="6" s="1"/>
  <c r="T444" i="6"/>
  <c r="U444" i="6" s="1"/>
  <c r="T428" i="6"/>
  <c r="U428" i="6" s="1"/>
  <c r="T412" i="6"/>
  <c r="U412" i="6" s="1"/>
  <c r="T396" i="6"/>
  <c r="U396" i="6" s="1"/>
  <c r="T380" i="6"/>
  <c r="U380" i="6" s="1"/>
  <c r="T364" i="6"/>
  <c r="U364" i="6" s="1"/>
  <c r="T348" i="6"/>
  <c r="U348" i="6" s="1"/>
  <c r="T332" i="6"/>
  <c r="U332" i="6" s="1"/>
  <c r="T316" i="6"/>
  <c r="U316" i="6" s="1"/>
  <c r="T234" i="6"/>
  <c r="U234" i="6" s="1"/>
  <c r="T200" i="6"/>
  <c r="U200" i="6" s="1"/>
  <c r="T140" i="6"/>
  <c r="U140" i="6" s="1"/>
  <c r="T136" i="6"/>
  <c r="U136" i="6" s="1"/>
  <c r="T133" i="6"/>
  <c r="U133" i="6" s="1"/>
  <c r="T122" i="6"/>
  <c r="U122" i="6" s="1"/>
  <c r="T115" i="6"/>
  <c r="U115" i="6" s="1"/>
  <c r="T112" i="6"/>
  <c r="U112" i="6" s="1"/>
  <c r="T84" i="6"/>
  <c r="U84" i="6" s="1"/>
  <c r="T81" i="6"/>
  <c r="U81" i="6" s="1"/>
  <c r="U1333" i="6"/>
  <c r="U1141" i="6"/>
  <c r="T1521" i="6"/>
  <c r="U1521" i="6" s="1"/>
  <c r="U1516" i="6"/>
  <c r="T1513" i="6"/>
  <c r="U1513" i="6" s="1"/>
  <c r="U1508" i="6"/>
  <c r="T1505" i="6"/>
  <c r="U1505" i="6" s="1"/>
  <c r="U1500" i="6"/>
  <c r="T1497" i="6"/>
  <c r="U1497" i="6" s="1"/>
  <c r="U1492" i="6"/>
  <c r="T1489" i="6"/>
  <c r="U1489" i="6" s="1"/>
  <c r="U1484" i="6"/>
  <c r="T1481" i="6"/>
  <c r="U1481" i="6" s="1"/>
  <c r="U1476" i="6"/>
  <c r="T1473" i="6"/>
  <c r="U1473" i="6" s="1"/>
  <c r="U1468" i="6"/>
  <c r="T1465" i="6"/>
  <c r="U1465" i="6" s="1"/>
  <c r="U1460" i="6"/>
  <c r="T1457" i="6"/>
  <c r="U1457" i="6" s="1"/>
  <c r="U1452" i="6"/>
  <c r="T1449" i="6"/>
  <c r="U1449" i="6" s="1"/>
  <c r="U1444" i="6"/>
  <c r="T1441" i="6"/>
  <c r="U1441" i="6" s="1"/>
  <c r="U1436" i="6"/>
  <c r="T1433" i="6"/>
  <c r="U1433" i="6" s="1"/>
  <c r="U1428" i="6"/>
  <c r="T1425" i="6"/>
  <c r="U1425" i="6" s="1"/>
  <c r="U1420" i="6"/>
  <c r="T1417" i="6"/>
  <c r="U1417" i="6" s="1"/>
  <c r="U1412" i="6"/>
  <c r="T1409" i="6"/>
  <c r="U1409" i="6" s="1"/>
  <c r="U1404" i="6"/>
  <c r="T1401" i="6"/>
  <c r="U1401" i="6" s="1"/>
  <c r="U1396" i="6"/>
  <c r="T1393" i="6"/>
  <c r="U1393" i="6" s="1"/>
  <c r="U1388" i="6"/>
  <c r="T1385" i="6"/>
  <c r="U1385" i="6" s="1"/>
  <c r="U1380" i="6"/>
  <c r="T1377" i="6"/>
  <c r="U1377" i="6" s="1"/>
  <c r="U1372" i="6"/>
  <c r="T1369" i="6"/>
  <c r="U1369" i="6" s="1"/>
  <c r="U1364" i="6"/>
  <c r="T1361" i="6"/>
  <c r="U1361" i="6" s="1"/>
  <c r="U1356" i="6"/>
  <c r="T1353" i="6"/>
  <c r="U1353" i="6" s="1"/>
  <c r="U1348" i="6"/>
  <c r="T1345" i="6"/>
  <c r="U1345" i="6" s="1"/>
  <c r="U1340" i="6"/>
  <c r="T1337" i="6"/>
  <c r="U1337" i="6" s="1"/>
  <c r="U1332" i="6"/>
  <c r="T1329" i="6"/>
  <c r="U1329" i="6" s="1"/>
  <c r="U1324" i="6"/>
  <c r="T1321" i="6"/>
  <c r="U1321" i="6" s="1"/>
  <c r="U1316" i="6"/>
  <c r="T1313" i="6"/>
  <c r="U1313" i="6" s="1"/>
  <c r="U1308" i="6"/>
  <c r="T1305" i="6"/>
  <c r="U1305" i="6" s="1"/>
  <c r="U1300" i="6"/>
  <c r="T1297" i="6"/>
  <c r="U1297" i="6" s="1"/>
  <c r="U1292" i="6"/>
  <c r="T1289" i="6"/>
  <c r="U1289" i="6" s="1"/>
  <c r="U1284" i="6"/>
  <c r="T1281" i="6"/>
  <c r="U1281" i="6" s="1"/>
  <c r="U1276" i="6"/>
  <c r="T1273" i="6"/>
  <c r="U1273" i="6" s="1"/>
  <c r="U1268" i="6"/>
  <c r="T1265" i="6"/>
  <c r="U1265" i="6" s="1"/>
  <c r="U1260" i="6"/>
  <c r="T1257" i="6"/>
  <c r="U1257" i="6" s="1"/>
  <c r="U1252" i="6"/>
  <c r="T1249" i="6"/>
  <c r="U1249" i="6" s="1"/>
  <c r="U1244" i="6"/>
  <c r="T1241" i="6"/>
  <c r="U1241" i="6" s="1"/>
  <c r="U1236" i="6"/>
  <c r="T1233" i="6"/>
  <c r="U1233" i="6" s="1"/>
  <c r="U1228" i="6"/>
  <c r="T1225" i="6"/>
  <c r="U1225" i="6" s="1"/>
  <c r="U1220" i="6"/>
  <c r="T1217" i="6"/>
  <c r="U1217" i="6" s="1"/>
  <c r="U1212" i="6"/>
  <c r="T1209" i="6"/>
  <c r="U1209" i="6" s="1"/>
  <c r="U1204" i="6"/>
  <c r="T1201" i="6"/>
  <c r="U1201" i="6" s="1"/>
  <c r="U1196" i="6"/>
  <c r="T1193" i="6"/>
  <c r="U1193" i="6" s="1"/>
  <c r="U1188" i="6"/>
  <c r="T1185" i="6"/>
  <c r="U1185" i="6" s="1"/>
  <c r="U1180" i="6"/>
  <c r="T1177" i="6"/>
  <c r="U1177" i="6" s="1"/>
  <c r="U1172" i="6"/>
  <c r="U1164" i="6"/>
  <c r="T1161" i="6"/>
  <c r="U1161" i="6" s="1"/>
  <c r="U1156" i="6"/>
  <c r="T1153" i="6"/>
  <c r="U1153" i="6" s="1"/>
  <c r="U1148" i="6"/>
  <c r="T1145" i="6"/>
  <c r="U1145" i="6" s="1"/>
  <c r="U1140" i="6"/>
  <c r="T1137" i="6"/>
  <c r="U1137" i="6" s="1"/>
  <c r="U1132" i="6"/>
  <c r="T1129" i="6"/>
  <c r="U1129" i="6" s="1"/>
  <c r="U1124" i="6"/>
  <c r="T1121" i="6"/>
  <c r="U1121" i="6" s="1"/>
  <c r="U1116" i="6"/>
  <c r="T1113" i="6"/>
  <c r="U1113" i="6" s="1"/>
  <c r="U1108" i="6"/>
  <c r="T1105" i="6"/>
  <c r="U1105" i="6" s="1"/>
  <c r="U1100" i="6"/>
  <c r="T1097" i="6"/>
  <c r="U1097" i="6" s="1"/>
  <c r="U1092" i="6"/>
  <c r="T1089" i="6"/>
  <c r="U1089" i="6" s="1"/>
  <c r="T1081" i="6"/>
  <c r="U1081" i="6" s="1"/>
  <c r="U1076" i="6"/>
  <c r="T1073" i="6"/>
  <c r="U1073" i="6" s="1"/>
  <c r="U1068" i="6"/>
  <c r="T1065" i="6"/>
  <c r="U1065" i="6" s="1"/>
  <c r="U1060" i="6"/>
  <c r="T1057" i="6"/>
  <c r="U1057" i="6" s="1"/>
  <c r="U1052" i="6"/>
  <c r="T1049" i="6"/>
  <c r="U1049" i="6" s="1"/>
  <c r="U1044" i="6"/>
  <c r="T1041" i="6"/>
  <c r="U1041" i="6" s="1"/>
  <c r="U1036" i="6"/>
  <c r="T1033" i="6"/>
  <c r="U1033" i="6" s="1"/>
  <c r="U1028" i="6"/>
  <c r="T1025" i="6"/>
  <c r="U1025" i="6" s="1"/>
  <c r="U1020" i="6"/>
  <c r="T1017" i="6"/>
  <c r="U1017" i="6" s="1"/>
  <c r="U1012" i="6"/>
  <c r="T1009" i="6"/>
  <c r="U1009" i="6" s="1"/>
  <c r="U1004" i="6"/>
  <c r="T1001" i="6"/>
  <c r="U1001" i="6" s="1"/>
  <c r="U996" i="6"/>
  <c r="T993" i="6"/>
  <c r="U993" i="6" s="1"/>
  <c r="U988" i="6"/>
  <c r="T985" i="6"/>
  <c r="U985" i="6" s="1"/>
  <c r="U980" i="6"/>
  <c r="T977" i="6"/>
  <c r="U977" i="6" s="1"/>
  <c r="U972" i="6"/>
  <c r="T969" i="6"/>
  <c r="U969" i="6" s="1"/>
  <c r="U964" i="6"/>
  <c r="T961" i="6"/>
  <c r="U961" i="6" s="1"/>
  <c r="U956" i="6"/>
  <c r="T953" i="6"/>
  <c r="U953" i="6" s="1"/>
  <c r="U948" i="6"/>
  <c r="T945" i="6"/>
  <c r="U945" i="6" s="1"/>
  <c r="U940" i="6"/>
  <c r="T937" i="6"/>
  <c r="U937" i="6" s="1"/>
  <c r="U932" i="6"/>
  <c r="T929" i="6"/>
  <c r="U929" i="6" s="1"/>
  <c r="U924" i="6"/>
  <c r="T921" i="6"/>
  <c r="U921" i="6" s="1"/>
  <c r="U916" i="6"/>
  <c r="T913" i="6"/>
  <c r="U913" i="6" s="1"/>
  <c r="T905" i="6"/>
  <c r="U905" i="6" s="1"/>
  <c r="U900" i="6"/>
  <c r="T897" i="6"/>
  <c r="U897" i="6" s="1"/>
  <c r="U892" i="6"/>
  <c r="T889" i="6"/>
  <c r="U889" i="6" s="1"/>
  <c r="U884" i="6"/>
  <c r="T881" i="6"/>
  <c r="U881" i="6" s="1"/>
  <c r="U876" i="6"/>
  <c r="T873" i="6"/>
  <c r="U873" i="6" s="1"/>
  <c r="U868" i="6"/>
  <c r="T865" i="6"/>
  <c r="U865" i="6" s="1"/>
  <c r="U860" i="6"/>
  <c r="T857" i="6"/>
  <c r="U857" i="6" s="1"/>
  <c r="U852" i="6"/>
  <c r="T849" i="6"/>
  <c r="U849" i="6" s="1"/>
  <c r="U844" i="6"/>
  <c r="T841" i="6"/>
  <c r="U841" i="6" s="1"/>
  <c r="U836" i="6"/>
  <c r="T833" i="6"/>
  <c r="U833" i="6" s="1"/>
  <c r="U828" i="6"/>
  <c r="T825" i="6"/>
  <c r="U825" i="6" s="1"/>
  <c r="U820" i="6"/>
  <c r="T817" i="6"/>
  <c r="U817" i="6" s="1"/>
  <c r="U812" i="6"/>
  <c r="T809" i="6"/>
  <c r="U809" i="6" s="1"/>
  <c r="U804" i="6"/>
  <c r="T801" i="6"/>
  <c r="U801" i="6" s="1"/>
  <c r="U796" i="6"/>
  <c r="T793" i="6"/>
  <c r="U793" i="6" s="1"/>
  <c r="U788" i="6"/>
  <c r="T785" i="6"/>
  <c r="U785" i="6" s="1"/>
  <c r="U780" i="6"/>
  <c r="T777" i="6"/>
  <c r="U777" i="6" s="1"/>
  <c r="U772" i="6"/>
  <c r="T769" i="6"/>
  <c r="U769" i="6" s="1"/>
  <c r="T761" i="6"/>
  <c r="U761" i="6" s="1"/>
  <c r="U756" i="6"/>
  <c r="T753" i="6"/>
  <c r="U753" i="6" s="1"/>
  <c r="U748" i="6"/>
  <c r="T745" i="6"/>
  <c r="U745" i="6" s="1"/>
  <c r="U740" i="6"/>
  <c r="T737" i="6"/>
  <c r="U737" i="6" s="1"/>
  <c r="U732" i="6"/>
  <c r="T729" i="6"/>
  <c r="U729" i="6" s="1"/>
  <c r="U724" i="6"/>
  <c r="T721" i="6"/>
  <c r="U721" i="6" s="1"/>
  <c r="U716" i="6"/>
  <c r="U708" i="6"/>
  <c r="U700" i="6"/>
  <c r="U692" i="6"/>
  <c r="U684" i="6"/>
  <c r="U676" i="6"/>
  <c r="U668" i="6"/>
  <c r="U660" i="6"/>
  <c r="U652" i="6"/>
  <c r="U644" i="6"/>
  <c r="U636" i="6"/>
  <c r="U628" i="6"/>
  <c r="U620" i="6"/>
  <c r="U612" i="6"/>
  <c r="U604" i="6"/>
  <c r="U596" i="6"/>
  <c r="U580" i="6"/>
  <c r="U572" i="6"/>
  <c r="U564" i="6"/>
  <c r="U556" i="6"/>
  <c r="U548" i="6"/>
  <c r="U540" i="6"/>
  <c r="U532" i="6"/>
  <c r="U524" i="6"/>
  <c r="U516" i="6"/>
  <c r="U505" i="6"/>
  <c r="T495" i="6"/>
  <c r="U495" i="6" s="1"/>
  <c r="U489" i="6"/>
  <c r="T479" i="6"/>
  <c r="U479" i="6" s="1"/>
  <c r="T463" i="6"/>
  <c r="U463" i="6" s="1"/>
  <c r="T447" i="6"/>
  <c r="U447" i="6" s="1"/>
  <c r="T431" i="6"/>
  <c r="U431" i="6" s="1"/>
  <c r="T415" i="6"/>
  <c r="U415" i="6" s="1"/>
  <c r="T399" i="6"/>
  <c r="U399" i="6" s="1"/>
  <c r="T383" i="6"/>
  <c r="U383" i="6" s="1"/>
  <c r="T367" i="6"/>
  <c r="U367" i="6" s="1"/>
  <c r="T351" i="6"/>
  <c r="U351" i="6" s="1"/>
  <c r="T335" i="6"/>
  <c r="U335" i="6" s="1"/>
  <c r="T319" i="6"/>
  <c r="U319" i="6" s="1"/>
  <c r="T284" i="6"/>
  <c r="U284" i="6" s="1"/>
  <c r="T277" i="6"/>
  <c r="U277" i="6" s="1"/>
  <c r="T240" i="6"/>
  <c r="U240" i="6" s="1"/>
  <c r="T225" i="6"/>
  <c r="U225" i="6" s="1"/>
  <c r="T218" i="6"/>
  <c r="U218" i="6" s="1"/>
  <c r="T215" i="6"/>
  <c r="U215" i="6" s="1"/>
  <c r="T211" i="6"/>
  <c r="U211" i="6" s="1"/>
  <c r="T205" i="6"/>
  <c r="U205" i="6" s="1"/>
  <c r="T146" i="6"/>
  <c r="U146" i="6" s="1"/>
  <c r="T90" i="6"/>
  <c r="U90" i="6" s="1"/>
  <c r="U1397" i="6"/>
  <c r="U473" i="6"/>
  <c r="T470" i="6"/>
  <c r="U470" i="6" s="1"/>
  <c r="U465" i="6"/>
  <c r="T462" i="6"/>
  <c r="U462" i="6" s="1"/>
  <c r="U457" i="6"/>
  <c r="T454" i="6"/>
  <c r="U454" i="6" s="1"/>
  <c r="U449" i="6"/>
  <c r="T446" i="6"/>
  <c r="U446" i="6" s="1"/>
  <c r="U441" i="6"/>
  <c r="T438" i="6"/>
  <c r="U438" i="6" s="1"/>
  <c r="U433" i="6"/>
  <c r="T430" i="6"/>
  <c r="U430" i="6" s="1"/>
  <c r="U425" i="6"/>
  <c r="T422" i="6"/>
  <c r="U422" i="6" s="1"/>
  <c r="U417" i="6"/>
  <c r="T414" i="6"/>
  <c r="U414" i="6" s="1"/>
  <c r="U409" i="6"/>
  <c r="T406" i="6"/>
  <c r="U406" i="6" s="1"/>
  <c r="U401" i="6"/>
  <c r="T398" i="6"/>
  <c r="U398" i="6" s="1"/>
  <c r="U393" i="6"/>
  <c r="T390" i="6"/>
  <c r="U390" i="6" s="1"/>
  <c r="U385" i="6"/>
  <c r="T382" i="6"/>
  <c r="U382" i="6" s="1"/>
  <c r="U377" i="6"/>
  <c r="T374" i="6"/>
  <c r="U374" i="6" s="1"/>
  <c r="U369" i="6"/>
  <c r="T366" i="6"/>
  <c r="U366" i="6" s="1"/>
  <c r="U361" i="6"/>
  <c r="T358" i="6"/>
  <c r="U358" i="6" s="1"/>
  <c r="U353" i="6"/>
  <c r="T350" i="6"/>
  <c r="U350" i="6" s="1"/>
  <c r="U345" i="6"/>
  <c r="T342" i="6"/>
  <c r="U342" i="6" s="1"/>
  <c r="U337" i="6"/>
  <c r="T334" i="6"/>
  <c r="U334" i="6" s="1"/>
  <c r="U329" i="6"/>
  <c r="T326" i="6"/>
  <c r="U326" i="6" s="1"/>
  <c r="U321" i="6"/>
  <c r="T318" i="6"/>
  <c r="U318" i="6" s="1"/>
  <c r="U313" i="6"/>
  <c r="T310" i="6"/>
  <c r="U310" i="6" s="1"/>
  <c r="T307" i="6"/>
  <c r="U307" i="6" s="1"/>
  <c r="T301" i="6"/>
  <c r="U301" i="6" s="1"/>
  <c r="U296" i="6"/>
  <c r="U290" i="6"/>
  <c r="T286" i="6"/>
  <c r="U286" i="6" s="1"/>
  <c r="T283" i="6"/>
  <c r="U283" i="6" s="1"/>
  <c r="T276" i="6"/>
  <c r="U276" i="6" s="1"/>
  <c r="T273" i="6"/>
  <c r="U273" i="6" s="1"/>
  <c r="T270" i="6"/>
  <c r="U270" i="6" s="1"/>
  <c r="T267" i="6"/>
  <c r="U267" i="6" s="1"/>
  <c r="T261" i="6"/>
  <c r="U261" i="6" s="1"/>
  <c r="T255" i="6"/>
  <c r="U255" i="6" s="1"/>
  <c r="U252" i="6"/>
  <c r="T245" i="6"/>
  <c r="U245" i="6" s="1"/>
  <c r="T224" i="6"/>
  <c r="U224" i="6" s="1"/>
  <c r="T217" i="6"/>
  <c r="U217" i="6" s="1"/>
  <c r="T214" i="6"/>
  <c r="U214" i="6" s="1"/>
  <c r="U208" i="6"/>
  <c r="U202" i="6"/>
  <c r="T199" i="6"/>
  <c r="U199" i="6" s="1"/>
  <c r="U196" i="6"/>
  <c r="T193" i="6"/>
  <c r="U193" i="6" s="1"/>
  <c r="T186" i="6"/>
  <c r="U186" i="6" s="1"/>
  <c r="T183" i="6"/>
  <c r="U183" i="6" s="1"/>
  <c r="T179" i="6"/>
  <c r="U179" i="6" s="1"/>
  <c r="T176" i="6"/>
  <c r="U176" i="6" s="1"/>
  <c r="U170" i="6"/>
  <c r="U164" i="6"/>
  <c r="T160" i="6"/>
  <c r="U160" i="6" s="1"/>
  <c r="T157" i="6"/>
  <c r="U157" i="6" s="1"/>
  <c r="U154" i="6"/>
  <c r="U148" i="6"/>
  <c r="T145" i="6"/>
  <c r="U145" i="6" s="1"/>
  <c r="U142" i="6"/>
  <c r="T139" i="6"/>
  <c r="U139" i="6" s="1"/>
  <c r="T132" i="6"/>
  <c r="U132" i="6" s="1"/>
  <c r="T128" i="6"/>
  <c r="U128" i="6" s="1"/>
  <c r="T125" i="6"/>
  <c r="U125" i="6" s="1"/>
  <c r="T121" i="6"/>
  <c r="U121" i="6" s="1"/>
  <c r="U118" i="6"/>
  <c r="T111" i="6"/>
  <c r="U111" i="6" s="1"/>
  <c r="T74" i="6"/>
  <c r="U74" i="6" s="1"/>
  <c r="T67" i="6"/>
  <c r="U67" i="6" s="1"/>
  <c r="T63" i="6"/>
  <c r="U63" i="6" s="1"/>
  <c r="T60" i="6"/>
  <c r="U60" i="6" s="1"/>
  <c r="T56" i="6"/>
  <c r="U56" i="6" s="1"/>
  <c r="T53" i="6"/>
  <c r="U53" i="6" s="1"/>
  <c r="T46" i="6"/>
  <c r="U46" i="6" s="1"/>
  <c r="T43" i="6"/>
  <c r="U43" i="6" s="1"/>
  <c r="T40" i="6"/>
  <c r="U40" i="6" s="1"/>
  <c r="T37" i="6"/>
  <c r="U37" i="6" s="1"/>
  <c r="T34" i="6"/>
  <c r="U34" i="6" s="1"/>
  <c r="T27" i="6"/>
  <c r="U27" i="6" s="1"/>
  <c r="T24" i="6"/>
  <c r="U24" i="6" s="1"/>
  <c r="T21" i="6"/>
  <c r="U21" i="6" s="1"/>
  <c r="T15" i="6"/>
  <c r="U15" i="6" s="1"/>
  <c r="T713" i="6"/>
  <c r="U713" i="6" s="1"/>
  <c r="T677" i="6"/>
  <c r="U677" i="6" s="1"/>
  <c r="U507" i="6"/>
  <c r="T504" i="6"/>
  <c r="U504" i="6" s="1"/>
  <c r="U499" i="6"/>
  <c r="T496" i="6"/>
  <c r="U496" i="6" s="1"/>
  <c r="T488" i="6"/>
  <c r="U488" i="6" s="1"/>
  <c r="U483" i="6"/>
  <c r="T480" i="6"/>
  <c r="U480" i="6" s="1"/>
  <c r="U475" i="6"/>
  <c r="T472" i="6"/>
  <c r="U472" i="6" s="1"/>
  <c r="U467" i="6"/>
  <c r="T464" i="6"/>
  <c r="U464" i="6" s="1"/>
  <c r="U459" i="6"/>
  <c r="T456" i="6"/>
  <c r="U456" i="6" s="1"/>
  <c r="U451" i="6"/>
  <c r="T448" i="6"/>
  <c r="U448" i="6" s="1"/>
  <c r="U443" i="6"/>
  <c r="T437" i="6"/>
  <c r="U437" i="6" s="1"/>
  <c r="U435" i="6"/>
  <c r="T432" i="6"/>
  <c r="U432" i="6" s="1"/>
  <c r="U427" i="6"/>
  <c r="T424" i="6"/>
  <c r="U424" i="6" s="1"/>
  <c r="U419" i="6"/>
  <c r="T416" i="6"/>
  <c r="U416" i="6" s="1"/>
  <c r="U411" i="6"/>
  <c r="T408" i="6"/>
  <c r="U408" i="6" s="1"/>
  <c r="U403" i="6"/>
  <c r="T400" i="6"/>
  <c r="U400" i="6" s="1"/>
  <c r="U395" i="6"/>
  <c r="T392" i="6"/>
  <c r="U392" i="6" s="1"/>
  <c r="U387" i="6"/>
  <c r="U379" i="6"/>
  <c r="U371" i="6"/>
  <c r="T368" i="6"/>
  <c r="U368" i="6" s="1"/>
  <c r="U363" i="6"/>
  <c r="T360" i="6"/>
  <c r="U360" i="6" s="1"/>
  <c r="U355" i="6"/>
  <c r="T352" i="6"/>
  <c r="U352" i="6" s="1"/>
  <c r="U347" i="6"/>
  <c r="T344" i="6"/>
  <c r="U344" i="6" s="1"/>
  <c r="U339" i="6"/>
  <c r="T336" i="6"/>
  <c r="U336" i="6" s="1"/>
  <c r="U331" i="6"/>
  <c r="T328" i="6"/>
  <c r="U328" i="6" s="1"/>
  <c r="U323" i="6"/>
  <c r="T320" i="6"/>
  <c r="U320" i="6" s="1"/>
  <c r="U315" i="6"/>
  <c r="T312" i="6"/>
  <c r="U312" i="6" s="1"/>
  <c r="U304" i="6"/>
  <c r="U298" i="6"/>
  <c r="T295" i="6"/>
  <c r="U295" i="6" s="1"/>
  <c r="U292" i="6"/>
  <c r="T289" i="6"/>
  <c r="U289" i="6" s="1"/>
  <c r="T282" i="6"/>
  <c r="U282" i="6" s="1"/>
  <c r="T279" i="6"/>
  <c r="U279" i="6" s="1"/>
  <c r="T275" i="6"/>
  <c r="U275" i="6" s="1"/>
  <c r="T269" i="6"/>
  <c r="U269" i="6" s="1"/>
  <c r="U264" i="6"/>
  <c r="U258" i="6"/>
  <c r="T251" i="6"/>
  <c r="U251" i="6" s="1"/>
  <c r="T244" i="6"/>
  <c r="U244" i="6" s="1"/>
  <c r="T241" i="6"/>
  <c r="U241" i="6" s="1"/>
  <c r="T238" i="6"/>
  <c r="U238" i="6" s="1"/>
  <c r="T235" i="6"/>
  <c r="U235" i="6" s="1"/>
  <c r="T229" i="6"/>
  <c r="U229" i="6" s="1"/>
  <c r="T223" i="6"/>
  <c r="U223" i="6" s="1"/>
  <c r="U220" i="6"/>
  <c r="T213" i="6"/>
  <c r="U213" i="6" s="1"/>
  <c r="T192" i="6"/>
  <c r="U192" i="6" s="1"/>
  <c r="T185" i="6"/>
  <c r="U185" i="6" s="1"/>
  <c r="T182" i="6"/>
  <c r="U182" i="6" s="1"/>
  <c r="T175" i="6"/>
  <c r="U175" i="6" s="1"/>
  <c r="T138" i="6"/>
  <c r="U138" i="6" s="1"/>
  <c r="T131" i="6"/>
  <c r="U131" i="6" s="1"/>
  <c r="T127" i="6"/>
  <c r="U127" i="6" s="1"/>
  <c r="T124" i="6"/>
  <c r="U124" i="6" s="1"/>
  <c r="T120" i="6"/>
  <c r="U120" i="6" s="1"/>
  <c r="T117" i="6"/>
  <c r="U117" i="6" s="1"/>
  <c r="T110" i="6"/>
  <c r="U110" i="6" s="1"/>
  <c r="T107" i="6"/>
  <c r="U107" i="6" s="1"/>
  <c r="T104" i="6"/>
  <c r="U104" i="6" s="1"/>
  <c r="T101" i="6"/>
  <c r="U101" i="6" s="1"/>
  <c r="T98" i="6"/>
  <c r="U98" i="6" s="1"/>
  <c r="T91" i="6"/>
  <c r="U91" i="6" s="1"/>
  <c r="T88" i="6"/>
  <c r="U88" i="6" s="1"/>
  <c r="T85" i="6"/>
  <c r="U85" i="6" s="1"/>
  <c r="T79" i="6"/>
  <c r="U79" i="6" s="1"/>
  <c r="T73" i="6"/>
  <c r="U73" i="6" s="1"/>
  <c r="U70" i="6"/>
  <c r="T66" i="6"/>
  <c r="U66" i="6" s="1"/>
  <c r="T59" i="6"/>
  <c r="U59" i="6" s="1"/>
  <c r="T52" i="6"/>
  <c r="U52" i="6" s="1"/>
  <c r="T49" i="6"/>
  <c r="U49" i="6" s="1"/>
  <c r="T45" i="6"/>
  <c r="U45" i="6" s="1"/>
  <c r="T39" i="6"/>
  <c r="U39" i="6" s="1"/>
  <c r="T33" i="6"/>
  <c r="U33" i="6" s="1"/>
  <c r="U30" i="6"/>
  <c r="T23" i="6"/>
  <c r="U23" i="6" s="1"/>
  <c r="U18" i="6"/>
  <c r="U12" i="6"/>
  <c r="U440" i="6"/>
  <c r="U254" i="6"/>
  <c r="U711" i="6"/>
  <c r="U707" i="6"/>
  <c r="U705" i="6"/>
  <c r="U703" i="6"/>
  <c r="U701" i="6"/>
  <c r="U699" i="6"/>
  <c r="U697" i="6"/>
  <c r="U695" i="6"/>
  <c r="U693" i="6"/>
  <c r="U691" i="6"/>
  <c r="U689" i="6"/>
  <c r="U687" i="6"/>
  <c r="U685" i="6"/>
  <c r="U683" i="6"/>
  <c r="U681" i="6"/>
  <c r="U679" i="6"/>
  <c r="U675" i="6"/>
  <c r="U673" i="6"/>
  <c r="U671" i="6"/>
  <c r="U669" i="6"/>
  <c r="U667" i="6"/>
  <c r="U665" i="6"/>
  <c r="U663" i="6"/>
  <c r="U661" i="6"/>
  <c r="U659" i="6"/>
  <c r="U657" i="6"/>
  <c r="U655" i="6"/>
  <c r="U653" i="6"/>
  <c r="U651" i="6"/>
  <c r="U649" i="6"/>
  <c r="U647" i="6"/>
  <c r="U645" i="6"/>
  <c r="U643" i="6"/>
  <c r="U641" i="6"/>
  <c r="U639" i="6"/>
  <c r="U637" i="6"/>
  <c r="U635" i="6"/>
  <c r="U633" i="6"/>
  <c r="U631" i="6"/>
  <c r="U629" i="6"/>
  <c r="U627" i="6"/>
  <c r="U625" i="6"/>
  <c r="U623" i="6"/>
  <c r="U621" i="6"/>
  <c r="U619" i="6"/>
  <c r="U617" i="6"/>
  <c r="U615" i="6"/>
  <c r="U613" i="6"/>
  <c r="U611" i="6"/>
  <c r="U609" i="6"/>
  <c r="U607" i="6"/>
  <c r="U605" i="6"/>
  <c r="U603" i="6"/>
  <c r="U601" i="6"/>
  <c r="U599" i="6"/>
  <c r="U597" i="6"/>
  <c r="U595" i="6"/>
  <c r="U593" i="6"/>
  <c r="U591" i="6"/>
  <c r="U589" i="6"/>
  <c r="U587" i="6"/>
  <c r="U585" i="6"/>
  <c r="U583" i="6"/>
  <c r="U581" i="6"/>
  <c r="U579" i="6"/>
  <c r="U577" i="6"/>
  <c r="U575" i="6"/>
  <c r="U573" i="6"/>
  <c r="U571" i="6"/>
  <c r="U569" i="6"/>
  <c r="U567" i="6"/>
  <c r="U565" i="6"/>
  <c r="U563" i="6"/>
  <c r="U561" i="6"/>
  <c r="U559" i="6"/>
  <c r="U557" i="6"/>
  <c r="U555" i="6"/>
  <c r="U553" i="6"/>
  <c r="U551" i="6"/>
  <c r="U549" i="6"/>
  <c r="U547" i="6"/>
  <c r="U545" i="6"/>
  <c r="U543" i="6"/>
  <c r="U541" i="6"/>
  <c r="U539" i="6"/>
  <c r="U537" i="6"/>
  <c r="U535" i="6"/>
  <c r="U533" i="6"/>
  <c r="U531" i="6"/>
  <c r="U529" i="6"/>
  <c r="U527" i="6"/>
  <c r="U525" i="6"/>
  <c r="U523" i="6"/>
  <c r="U521" i="6"/>
  <c r="U519" i="6"/>
  <c r="U517" i="6"/>
  <c r="U515" i="6"/>
  <c r="U513" i="6"/>
  <c r="U511" i="6"/>
  <c r="U509" i="6"/>
  <c r="T506" i="6"/>
  <c r="U506" i="6" s="1"/>
  <c r="T498" i="6"/>
  <c r="U498" i="6" s="1"/>
  <c r="U493" i="6"/>
  <c r="T490" i="6"/>
  <c r="U490" i="6" s="1"/>
  <c r="U485" i="6"/>
  <c r="T482" i="6"/>
  <c r="U482" i="6" s="1"/>
  <c r="U477" i="6"/>
  <c r="T474" i="6"/>
  <c r="U474" i="6" s="1"/>
  <c r="U469" i="6"/>
  <c r="T466" i="6"/>
  <c r="U466" i="6" s="1"/>
  <c r="U461" i="6"/>
  <c r="T458" i="6"/>
  <c r="U458" i="6" s="1"/>
  <c r="U453" i="6"/>
  <c r="T450" i="6"/>
  <c r="U450" i="6" s="1"/>
  <c r="U445" i="6"/>
  <c r="T442" i="6"/>
  <c r="U442" i="6" s="1"/>
  <c r="T434" i="6"/>
  <c r="U434" i="6" s="1"/>
  <c r="U429" i="6"/>
  <c r="T426" i="6"/>
  <c r="U426" i="6" s="1"/>
  <c r="U421" i="6"/>
  <c r="T418" i="6"/>
  <c r="U418" i="6" s="1"/>
  <c r="U413" i="6"/>
  <c r="T410" i="6"/>
  <c r="U410" i="6" s="1"/>
  <c r="U405" i="6"/>
  <c r="T402" i="6"/>
  <c r="U402" i="6" s="1"/>
  <c r="U397" i="6"/>
  <c r="T394" i="6"/>
  <c r="U394" i="6" s="1"/>
  <c r="U389" i="6"/>
  <c r="T386" i="6"/>
  <c r="U386" i="6" s="1"/>
  <c r="U381" i="6"/>
  <c r="T378" i="6"/>
  <c r="U378" i="6" s="1"/>
  <c r="U373" i="6"/>
  <c r="T370" i="6"/>
  <c r="U370" i="6" s="1"/>
  <c r="U365" i="6"/>
  <c r="T362" i="6"/>
  <c r="U362" i="6" s="1"/>
  <c r="U357" i="6"/>
  <c r="T354" i="6"/>
  <c r="U354" i="6" s="1"/>
  <c r="U349" i="6"/>
  <c r="T346" i="6"/>
  <c r="U346" i="6" s="1"/>
  <c r="U341" i="6"/>
  <c r="T338" i="6"/>
  <c r="U338" i="6" s="1"/>
  <c r="U333" i="6"/>
  <c r="T330" i="6"/>
  <c r="U330" i="6" s="1"/>
  <c r="U325" i="6"/>
  <c r="T322" i="6"/>
  <c r="U322" i="6" s="1"/>
  <c r="U317" i="6"/>
  <c r="T314" i="6"/>
  <c r="U314" i="6" s="1"/>
  <c r="U309" i="6"/>
  <c r="T288" i="6"/>
  <c r="U288" i="6" s="1"/>
  <c r="T281" i="6"/>
  <c r="U281" i="6" s="1"/>
  <c r="T278" i="6"/>
  <c r="U278" i="6" s="1"/>
  <c r="U272" i="6"/>
  <c r="U266" i="6"/>
  <c r="T263" i="6"/>
  <c r="U263" i="6" s="1"/>
  <c r="U260" i="6"/>
  <c r="T257" i="6"/>
  <c r="U257" i="6" s="1"/>
  <c r="T250" i="6"/>
  <c r="U250" i="6" s="1"/>
  <c r="T247" i="6"/>
  <c r="U247" i="6" s="1"/>
  <c r="T243" i="6"/>
  <c r="U243" i="6" s="1"/>
  <c r="T237" i="6"/>
  <c r="U237" i="6" s="1"/>
  <c r="U232" i="6"/>
  <c r="U226" i="6"/>
  <c r="T222" i="6"/>
  <c r="U222" i="6" s="1"/>
  <c r="T219" i="6"/>
  <c r="U219" i="6" s="1"/>
  <c r="T212" i="6"/>
  <c r="U212" i="6" s="1"/>
  <c r="T209" i="6"/>
  <c r="U209" i="6" s="1"/>
  <c r="T206" i="6"/>
  <c r="U206" i="6" s="1"/>
  <c r="T203" i="6"/>
  <c r="U203" i="6" s="1"/>
  <c r="T197" i="6"/>
  <c r="U197" i="6" s="1"/>
  <c r="T191" i="6"/>
  <c r="U191" i="6" s="1"/>
  <c r="U188" i="6"/>
  <c r="T181" i="6"/>
  <c r="U181" i="6" s="1"/>
  <c r="T174" i="6"/>
  <c r="U174" i="6" s="1"/>
  <c r="T171" i="6"/>
  <c r="U171" i="6" s="1"/>
  <c r="T168" i="6"/>
  <c r="U168" i="6" s="1"/>
  <c r="T165" i="6"/>
  <c r="U165" i="6" s="1"/>
  <c r="T162" i="6"/>
  <c r="U162" i="6" s="1"/>
  <c r="T155" i="6"/>
  <c r="U155" i="6" s="1"/>
  <c r="T152" i="6"/>
  <c r="U152" i="6" s="1"/>
  <c r="T149" i="6"/>
  <c r="U149" i="6" s="1"/>
  <c r="T143" i="6"/>
  <c r="U143" i="6" s="1"/>
  <c r="T137" i="6"/>
  <c r="U137" i="6" s="1"/>
  <c r="U134" i="6"/>
  <c r="T130" i="6"/>
  <c r="U130" i="6" s="1"/>
  <c r="T123" i="6"/>
  <c r="U123" i="6" s="1"/>
  <c r="T116" i="6"/>
  <c r="U116" i="6" s="1"/>
  <c r="T113" i="6"/>
  <c r="U113" i="6" s="1"/>
  <c r="T109" i="6"/>
  <c r="U109" i="6" s="1"/>
  <c r="T103" i="6"/>
  <c r="U103" i="6" s="1"/>
  <c r="T97" i="6"/>
  <c r="U97" i="6" s="1"/>
  <c r="U94" i="6"/>
  <c r="T87" i="6"/>
  <c r="U87" i="6" s="1"/>
  <c r="U82" i="6"/>
  <c r="U76" i="6"/>
  <c r="T72" i="6"/>
  <c r="U72" i="6" s="1"/>
  <c r="T69" i="6"/>
  <c r="U69" i="6" s="1"/>
  <c r="T58" i="6"/>
  <c r="U58" i="6" s="1"/>
  <c r="T51" i="6"/>
  <c r="U51" i="6" s="1"/>
  <c r="T48" i="6"/>
  <c r="U48" i="6" s="1"/>
  <c r="T47" i="6"/>
  <c r="U47" i="6" s="1"/>
  <c r="U42" i="6"/>
  <c r="U36" i="6"/>
  <c r="T32" i="6"/>
  <c r="U32" i="6" s="1"/>
  <c r="T29" i="6"/>
  <c r="U29" i="6" s="1"/>
  <c r="U26" i="6"/>
  <c r="U20" i="6"/>
  <c r="T17" i="6"/>
  <c r="U17" i="6" s="1"/>
  <c r="U14" i="6"/>
  <c r="T11" i="6"/>
  <c r="U11" i="6" s="1"/>
  <c r="U306" i="6"/>
  <c r="T303" i="6"/>
  <c r="U303" i="6" s="1"/>
  <c r="U300" i="6"/>
  <c r="T297" i="6"/>
  <c r="U297" i="6" s="1"/>
  <c r="T294" i="6"/>
  <c r="U294" i="6" s="1"/>
  <c r="T291" i="6"/>
  <c r="U291" i="6" s="1"/>
  <c r="T285" i="6"/>
  <c r="U285" i="6" s="1"/>
  <c r="U280" i="6"/>
  <c r="U274" i="6"/>
  <c r="T271" i="6"/>
  <c r="U271" i="6" s="1"/>
  <c r="U268" i="6"/>
  <c r="T265" i="6"/>
  <c r="U265" i="6" s="1"/>
  <c r="T262" i="6"/>
  <c r="U262" i="6" s="1"/>
  <c r="T259" i="6"/>
  <c r="U259" i="6" s="1"/>
  <c r="T253" i="6"/>
  <c r="U253" i="6" s="1"/>
  <c r="U248" i="6"/>
  <c r="U242" i="6"/>
  <c r="T239" i="6"/>
  <c r="U239" i="6" s="1"/>
  <c r="U236" i="6"/>
  <c r="T233" i="6"/>
  <c r="U233" i="6" s="1"/>
  <c r="T230" i="6"/>
  <c r="U230" i="6" s="1"/>
  <c r="T227" i="6"/>
  <c r="U227" i="6" s="1"/>
  <c r="T221" i="6"/>
  <c r="U221" i="6" s="1"/>
  <c r="U216" i="6"/>
  <c r="U210" i="6"/>
  <c r="T207" i="6"/>
  <c r="U207" i="6" s="1"/>
  <c r="U204" i="6"/>
  <c r="T201" i="6"/>
  <c r="U201" i="6" s="1"/>
  <c r="T198" i="6"/>
  <c r="U198" i="6" s="1"/>
  <c r="T195" i="6"/>
  <c r="U195" i="6" s="1"/>
  <c r="T189" i="6"/>
  <c r="U189" i="6" s="1"/>
  <c r="U184" i="6"/>
  <c r="U178" i="6"/>
  <c r="U172" i="6"/>
  <c r="T169" i="6"/>
  <c r="U169" i="6" s="1"/>
  <c r="U166" i="6"/>
  <c r="T163" i="6"/>
  <c r="U163" i="6" s="1"/>
  <c r="T159" i="6"/>
  <c r="U159" i="6" s="1"/>
  <c r="T156" i="6"/>
  <c r="U156" i="6" s="1"/>
  <c r="T153" i="6"/>
  <c r="U153" i="6" s="1"/>
  <c r="U150" i="6"/>
  <c r="T147" i="6"/>
  <c r="U147" i="6" s="1"/>
  <c r="T144" i="6"/>
  <c r="U144" i="6" s="1"/>
  <c r="T141" i="6"/>
  <c r="U141" i="6" s="1"/>
  <c r="T135" i="6"/>
  <c r="U135" i="6" s="1"/>
  <c r="T129" i="6"/>
  <c r="U129" i="6" s="1"/>
  <c r="T119" i="6"/>
  <c r="U119" i="6" s="1"/>
  <c r="U114" i="6"/>
  <c r="U108" i="6"/>
  <c r="T105" i="6"/>
  <c r="U105" i="6" s="1"/>
  <c r="U102" i="6"/>
  <c r="T99" i="6"/>
  <c r="U99" i="6" s="1"/>
  <c r="T95" i="6"/>
  <c r="U95" i="6" s="1"/>
  <c r="T92" i="6"/>
  <c r="U92" i="6" s="1"/>
  <c r="T89" i="6"/>
  <c r="U89" i="6" s="1"/>
  <c r="U86" i="6"/>
  <c r="T83" i="6"/>
  <c r="U83" i="6" s="1"/>
  <c r="T80" i="6"/>
  <c r="U80" i="6" s="1"/>
  <c r="T77" i="6"/>
  <c r="U77" i="6" s="1"/>
  <c r="T71" i="6"/>
  <c r="U71" i="6" s="1"/>
  <c r="T65" i="6"/>
  <c r="U65" i="6" s="1"/>
  <c r="U62" i="6"/>
  <c r="T55" i="6"/>
  <c r="U55" i="6" s="1"/>
  <c r="U50" i="6"/>
  <c r="U44" i="6"/>
  <c r="T41" i="6"/>
  <c r="U41" i="6" s="1"/>
  <c r="U38" i="6"/>
  <c r="T35" i="6"/>
  <c r="U35" i="6" s="1"/>
  <c r="T31" i="6"/>
  <c r="U31" i="6" s="1"/>
  <c r="T28" i="6"/>
  <c r="U28" i="6" s="1"/>
  <c r="T25" i="6"/>
  <c r="U25" i="6" s="1"/>
  <c r="U22" i="6"/>
  <c r="T19" i="6"/>
  <c r="U19" i="6" s="1"/>
  <c r="T16" i="6"/>
  <c r="U16" i="6" s="1"/>
  <c r="T13" i="6"/>
  <c r="U13" i="6" s="1"/>
  <c r="C206" i="3" l="1"/>
  <c r="C1707" i="3"/>
  <c r="C1709" i="3" s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6" i="5"/>
  <c r="C1752" i="3" l="1"/>
  <c r="C1821" i="3"/>
  <c r="C1836" i="3" s="1"/>
  <c r="C1840" i="3" s="1"/>
  <c r="C1862" i="3" s="1"/>
  <c r="C1889" i="3"/>
  <c r="C219" i="3"/>
  <c r="C1874" i="3" l="1"/>
  <c r="C227" i="3"/>
  <c r="C241" i="3" s="1"/>
  <c r="C224" i="3"/>
  <c r="C1777" i="3"/>
  <c r="C1792" i="3" s="1"/>
  <c r="C257" i="3"/>
  <c r="C262" i="3" s="1"/>
  <c r="C249" i="3"/>
  <c r="C1910" i="3"/>
  <c r="C273" i="3" l="1"/>
  <c r="C265" i="3"/>
  <c r="C1920" i="3"/>
  <c r="C269" i="3" l="1"/>
  <c r="C284" i="3"/>
  <c r="C307" i="3" s="1"/>
  <c r="C283" i="3"/>
  <c r="C1954" i="3"/>
  <c r="C320" i="3"/>
  <c r="C308" i="3"/>
  <c r="C319" i="3" l="1"/>
  <c r="C325" i="3"/>
  <c r="C1978" i="3"/>
  <c r="C324" i="3" l="1"/>
  <c r="C354" i="3"/>
  <c r="C357" i="3" s="1"/>
  <c r="C362" i="3" s="1"/>
  <c r="C369" i="3"/>
  <c r="C2004" i="3"/>
  <c r="C370" i="3" l="1"/>
  <c r="C332" i="3"/>
  <c r="C2022" i="3"/>
  <c r="C383" i="3"/>
  <c r="C384" i="3" s="1"/>
  <c r="C391" i="3" s="1"/>
  <c r="C409" i="3" l="1"/>
  <c r="C412" i="3" s="1"/>
  <c r="C2026" i="3"/>
  <c r="C413" i="3" l="1"/>
  <c r="C2049" i="3"/>
  <c r="C2101" i="3" l="1"/>
  <c r="C2108" i="3" s="1"/>
  <c r="C423" i="3"/>
  <c r="C454" i="3"/>
  <c r="C518" i="3"/>
  <c r="C2112" i="3"/>
  <c r="C438" i="3" l="1"/>
  <c r="C445" i="3" s="1"/>
  <c r="C437" i="3"/>
  <c r="C460" i="3"/>
  <c r="C2165" i="3"/>
  <c r="C462" i="3"/>
  <c r="C459" i="3" l="1"/>
  <c r="C2215" i="3"/>
  <c r="C471" i="3"/>
  <c r="C604" i="3"/>
  <c r="C492" i="3" l="1"/>
  <c r="C493" i="3" s="1"/>
  <c r="C499" i="3" s="1"/>
  <c r="C609" i="3"/>
  <c r="C2251" i="3"/>
  <c r="C517" i="3"/>
  <c r="C2269" i="3" l="1"/>
  <c r="C525" i="3"/>
  <c r="C536" i="3" s="1"/>
  <c r="C2294" i="3"/>
  <c r="C537" i="3" l="1"/>
  <c r="C2306" i="3"/>
  <c r="C562" i="3"/>
  <c r="C727" i="3"/>
  <c r="C734" i="3" s="1"/>
  <c r="C608" i="3"/>
  <c r="C745" i="3" l="1"/>
  <c r="C556" i="3"/>
  <c r="C541" i="3"/>
  <c r="C620" i="3"/>
  <c r="C756" i="3"/>
  <c r="C633" i="3" l="1"/>
  <c r="C554" i="3"/>
  <c r="C576" i="3" s="1"/>
  <c r="C591" i="3" s="1"/>
  <c r="C592" i="3"/>
  <c r="C760" i="3"/>
  <c r="C726" i="3"/>
  <c r="C622" i="3" l="1"/>
  <c r="C623" i="3"/>
  <c r="C796" i="3"/>
  <c r="C629" i="3" l="1"/>
  <c r="C646" i="3"/>
  <c r="C647" i="3"/>
  <c r="C706" i="3" l="1"/>
  <c r="C660" i="3"/>
  <c r="C857" i="3"/>
  <c r="C818" i="3"/>
  <c r="C710" i="3" l="1"/>
  <c r="C860" i="3"/>
  <c r="C878" i="3" s="1"/>
  <c r="C859" i="3"/>
  <c r="C717" i="3" l="1"/>
  <c r="C885" i="3"/>
  <c r="C724" i="3" l="1"/>
  <c r="C899" i="3"/>
  <c r="C897" i="3"/>
  <c r="C742" i="3" l="1"/>
  <c r="C743" i="3"/>
  <c r="C754" i="3" s="1"/>
  <c r="C912" i="3"/>
  <c r="C917" i="3" l="1"/>
  <c r="C755" i="3"/>
  <c r="C955" i="3"/>
  <c r="C968" i="3" l="1"/>
  <c r="C759" i="3"/>
  <c r="C954" i="3"/>
  <c r="C1047" i="3"/>
  <c r="C761" i="3" l="1"/>
  <c r="C762" i="3"/>
  <c r="C1052" i="3"/>
  <c r="C1060" i="3" s="1"/>
  <c r="C1065" i="3" l="1"/>
  <c r="C785" i="3"/>
  <c r="C794" i="3" s="1"/>
  <c r="C795" i="3"/>
  <c r="C800" i="3" s="1"/>
  <c r="C1126" i="3"/>
  <c r="C1068" i="3"/>
  <c r="C805" i="3" l="1"/>
  <c r="C806" i="3" s="1"/>
  <c r="C807" i="3" s="1"/>
  <c r="C813" i="3" s="1"/>
  <c r="C849" i="3" s="1"/>
  <c r="C855" i="3"/>
  <c r="C856" i="3" s="1"/>
  <c r="C884" i="3" s="1"/>
  <c r="C1195" i="3"/>
  <c r="C1184" i="3"/>
  <c r="C898" i="3" l="1"/>
  <c r="C1193" i="3"/>
  <c r="C1202" i="3"/>
  <c r="C1200" i="3"/>
  <c r="C911" i="3" l="1"/>
  <c r="C916" i="3" s="1"/>
  <c r="C926" i="3" s="1"/>
  <c r="C941" i="3" s="1"/>
  <c r="C1213" i="3"/>
  <c r="C1241" i="3"/>
  <c r="C1239" i="3"/>
  <c r="C947" i="3" l="1"/>
  <c r="C1313" i="3"/>
  <c r="C1314" i="3" s="1"/>
  <c r="C1311" i="3"/>
  <c r="C988" i="3" l="1"/>
  <c r="C989" i="3" s="1"/>
  <c r="C997" i="3" s="1"/>
  <c r="C1004" i="3" s="1"/>
  <c r="C1040" i="3" s="1"/>
  <c r="C967" i="3"/>
  <c r="C1370" i="3"/>
  <c r="C1100" i="3"/>
  <c r="C1094" i="3"/>
  <c r="C1406" i="3"/>
  <c r="C1383" i="3"/>
  <c r="C1051" i="3" l="1"/>
  <c r="C1420" i="3"/>
  <c r="C1428" i="3" s="1"/>
  <c r="C1434" i="3"/>
  <c r="C1061" i="3" l="1"/>
  <c r="C1124" i="3"/>
  <c r="C1440" i="3"/>
  <c r="C1441" i="3" s="1"/>
  <c r="C1438" i="3"/>
  <c r="C1070" i="3" l="1"/>
  <c r="C1133" i="3"/>
  <c r="C1139" i="3" s="1"/>
  <c r="C1460" i="3"/>
  <c r="C1458" i="3"/>
  <c r="C1177" i="3" l="1"/>
  <c r="C1185" i="3" s="1"/>
  <c r="C1082" i="3"/>
  <c r="C1471" i="3"/>
  <c r="C1498" i="3" s="1"/>
  <c r="C1464" i="3"/>
  <c r="C1143" i="3" l="1"/>
  <c r="C1107" i="3"/>
  <c r="C1205" i="3" s="1"/>
  <c r="C1224" i="3" s="1"/>
  <c r="C1312" i="3"/>
  <c r="C1519" i="3"/>
  <c r="C1504" i="3"/>
  <c r="C1240" i="3" l="1"/>
  <c r="C1238" i="3"/>
  <c r="C1365" i="3"/>
  <c r="C1517" i="3"/>
  <c r="C1396" i="3"/>
  <c r="C1400" i="3" s="1"/>
  <c r="C1404" i="3" s="1"/>
  <c r="C1524" i="3"/>
  <c r="C1280" i="3" l="1"/>
  <c r="C1529" i="3"/>
  <c r="C1503" i="3"/>
  <c r="C1531" i="3"/>
  <c r="C1295" i="3" l="1"/>
  <c r="C1571" i="3"/>
  <c r="C1541" i="3"/>
  <c r="C1548" i="3" s="1"/>
  <c r="C1310" i="3" l="1"/>
  <c r="C1348" i="3"/>
  <c r="C1386" i="3" s="1"/>
  <c r="C1516" i="3"/>
  <c r="C1624" i="3"/>
  <c r="C1594" i="3"/>
  <c r="C1607" i="3" s="1"/>
  <c r="C1622" i="3" s="1"/>
  <c r="C1407" i="3" l="1"/>
  <c r="C1410" i="3" s="1"/>
  <c r="C1431" i="3" s="1"/>
  <c r="C1432" i="3" s="1"/>
  <c r="C1436" i="3" s="1"/>
  <c r="C1439" i="3" s="1"/>
  <c r="C1549" i="3"/>
  <c r="C1580" i="3" s="1"/>
  <c r="C1697" i="3"/>
  <c r="C1670" i="3"/>
  <c r="C1511" i="3" l="1"/>
  <c r="C1523" i="3" s="1"/>
  <c r="C1528" i="3" s="1"/>
  <c r="C1685" i="3"/>
  <c r="C1695" i="3" s="1"/>
  <c r="C1651" i="3"/>
  <c r="C1631" i="3" l="1"/>
  <c r="C1683" i="3"/>
  <c r="C2346" i="3"/>
  <c r="C1660" i="3" l="1"/>
  <c r="C1668" i="3" s="1"/>
  <c r="C1700" i="3" l="1"/>
  <c r="C1703" i="3" s="1"/>
  <c r="C1705" i="3" s="1"/>
  <c r="C1790" i="3" l="1"/>
  <c r="C1747" i="3"/>
  <c r="C1768" i="3" s="1"/>
  <c r="C1773" i="3" s="1"/>
  <c r="C1806" i="3"/>
  <c r="C1804" i="3"/>
  <c r="C1803" i="3" l="1"/>
  <c r="C1816" i="3" s="1"/>
  <c r="C1818" i="3"/>
  <c r="C1819" i="3" s="1"/>
  <c r="C1842" i="3" s="1"/>
  <c r="C1860" i="3" s="1"/>
  <c r="C1817" i="3"/>
  <c r="C1864" i="3" l="1"/>
  <c r="C1887" i="3"/>
  <c r="C1882" i="3"/>
  <c r="C1885" i="3" l="1"/>
  <c r="C1884" i="3"/>
  <c r="C1905" i="3" s="1"/>
  <c r="C1908" i="3"/>
  <c r="C1914" i="3" s="1"/>
  <c r="C1906" i="3"/>
  <c r="C1915" i="3" l="1"/>
  <c r="C1918" i="3"/>
  <c r="C1936" i="3" s="1"/>
  <c r="C1948" i="3" s="1"/>
  <c r="C1916" i="3"/>
  <c r="C1976" i="3" l="1"/>
  <c r="C1993" i="3" s="1"/>
  <c r="C1999" i="3" s="1"/>
  <c r="C1974" i="3"/>
  <c r="C2002" i="3" l="1"/>
  <c r="C2000" i="3"/>
  <c r="C2020" i="3" l="1"/>
  <c r="C2025" i="3" s="1"/>
  <c r="C2040" i="3" s="1"/>
  <c r="C2009" i="3"/>
  <c r="C2018" i="3" s="1"/>
  <c r="C2052" i="3" l="1"/>
  <c r="C2091" i="3" s="1"/>
  <c r="C2093" i="3" s="1"/>
  <c r="C2110" i="3"/>
  <c r="C2094" i="3"/>
  <c r="C2121" i="3" l="1"/>
  <c r="C2125" i="3" s="1"/>
  <c r="C2136" i="3" s="1"/>
  <c r="C2163" i="3"/>
  <c r="C2174" i="3" s="1"/>
  <c r="C2188" i="3" s="1"/>
  <c r="C2142" i="3"/>
  <c r="C2161" i="3" l="1"/>
  <c r="C2160" i="3"/>
  <c r="C2213" i="3"/>
  <c r="C2193" i="3"/>
  <c r="C2202" i="3" s="1"/>
  <c r="C2212" i="3" s="1"/>
  <c r="C2219" i="3" l="1"/>
  <c r="C2216" i="3"/>
  <c r="C2228" i="3"/>
  <c r="C2247" i="3" l="1"/>
  <c r="C2249" i="3" s="1"/>
  <c r="C2292" i="3"/>
  <c r="C2300" i="3" s="1"/>
  <c r="C2256" i="3"/>
  <c r="C2275" i="3" l="1"/>
  <c r="C2291" i="3" s="1"/>
  <c r="C2265" i="3"/>
  <c r="C2274" i="3" s="1"/>
  <c r="C2323" i="3"/>
  <c r="C2324" i="3" l="1"/>
  <c r="C2338" i="3"/>
  <c r="C2340" i="3" s="1"/>
  <c r="C2337" i="3"/>
  <c r="C2345" i="3" l="1"/>
  <c r="D4" i="3" s="1"/>
  <c r="G2" i="1" s="1"/>
  <c r="B214" i="1" l="1"/>
  <c r="B159" i="1"/>
  <c r="B285" i="1"/>
  <c r="B149" i="1"/>
  <c r="B248" i="1"/>
  <c r="B170" i="1"/>
  <c r="B156" i="1"/>
  <c r="B137" i="1"/>
  <c r="B251" i="1"/>
  <c r="B281" i="1"/>
  <c r="B267" i="1"/>
  <c r="B180" i="1"/>
  <c r="B8" i="1"/>
  <c r="B268" i="1"/>
  <c r="B165" i="1"/>
  <c r="B264" i="1"/>
  <c r="B223" i="1"/>
  <c r="B254" i="1"/>
  <c r="B217" i="1"/>
  <c r="B227" i="1"/>
  <c r="B241" i="1"/>
  <c r="B213" i="1"/>
  <c r="B152" i="1"/>
  <c r="B230" i="1"/>
  <c r="B272" i="1"/>
  <c r="B212" i="1"/>
  <c r="B136" i="1"/>
  <c r="B286" i="1"/>
  <c r="B155" i="1"/>
  <c r="B253" i="1"/>
  <c r="B182" i="1"/>
  <c r="B175" i="1"/>
  <c r="B226" i="1"/>
  <c r="B194" i="1"/>
  <c r="B297" i="1"/>
  <c r="B168" i="1"/>
  <c r="B135" i="1"/>
  <c r="B207" i="1"/>
  <c r="B231" i="1"/>
  <c r="B270" i="1"/>
  <c r="B225" i="1"/>
  <c r="B220" i="1"/>
  <c r="B219" i="1"/>
  <c r="B138" i="1"/>
  <c r="B195" i="1"/>
  <c r="B154" i="1"/>
  <c r="B244" i="1"/>
  <c r="B257" i="1"/>
  <c r="B206" i="1"/>
  <c r="B158" i="1"/>
  <c r="B131" i="1"/>
  <c r="B278" i="1"/>
  <c r="B271" i="1"/>
  <c r="B181" i="1"/>
  <c r="B249" i="1"/>
  <c r="B197" i="1"/>
  <c r="B236" i="1"/>
  <c r="B191" i="1"/>
  <c r="B192" i="1"/>
  <c r="B269" i="1"/>
  <c r="B132" i="1"/>
  <c r="B169" i="1"/>
  <c r="B232" i="1"/>
  <c r="B263" i="1"/>
  <c r="B179" i="1"/>
  <c r="B140" i="1"/>
  <c r="B258" i="1"/>
  <c r="B196" i="1"/>
  <c r="B218" i="1"/>
  <c r="B301" i="1"/>
  <c r="B216" i="1"/>
  <c r="B188" i="1"/>
  <c r="B238" i="1"/>
  <c r="B276" i="1"/>
  <c r="B204" i="1"/>
  <c r="B250" i="1"/>
  <c r="B242" i="1"/>
  <c r="B209" i="1"/>
  <c r="B185" i="1"/>
  <c r="B287" i="1"/>
  <c r="B284" i="1"/>
  <c r="B299" i="1"/>
  <c r="B176" i="1"/>
  <c r="B295" i="1"/>
  <c r="B245" i="1"/>
  <c r="B275" i="1"/>
  <c r="B177" i="1"/>
  <c r="B198" i="1"/>
  <c r="B134" i="1"/>
  <c r="B293" i="1"/>
  <c r="B199" i="1"/>
  <c r="B234" i="1"/>
  <c r="B163" i="1"/>
  <c r="B274" i="1"/>
  <c r="B289" i="1"/>
  <c r="B186" i="1"/>
  <c r="B277" i="1"/>
  <c r="B298" i="1"/>
  <c r="B221" i="1"/>
  <c r="B160" i="1"/>
  <c r="B171" i="1"/>
  <c r="B262" i="1"/>
  <c r="B184" i="1"/>
  <c r="B283" i="1"/>
  <c r="B173" i="1"/>
  <c r="B222" i="1"/>
  <c r="B189" i="1"/>
  <c r="B240" i="1"/>
  <c r="B183" i="1"/>
  <c r="B130" i="1"/>
  <c r="B190" i="1"/>
  <c r="B146" i="1"/>
  <c r="B139" i="1"/>
  <c r="B279" i="1"/>
  <c r="B164" i="1"/>
  <c r="B235" i="1"/>
  <c r="B203" i="1"/>
  <c r="B200" i="1"/>
  <c r="B255" i="1"/>
  <c r="B145" i="1"/>
  <c r="B201" i="1"/>
  <c r="B161" i="1"/>
  <c r="B259" i="1"/>
  <c r="B239" i="1"/>
  <c r="B260" i="1"/>
  <c r="B143" i="1"/>
  <c r="B261" i="1"/>
  <c r="B202" i="1"/>
  <c r="B166" i="1"/>
  <c r="B228" i="1"/>
  <c r="B229" i="1"/>
  <c r="B296" i="1"/>
  <c r="B266" i="1"/>
  <c r="B280" i="1"/>
  <c r="B282" i="1"/>
  <c r="B252" i="1"/>
  <c r="B162" i="1"/>
  <c r="B144" i="1"/>
  <c r="B153" i="1"/>
  <c r="B187" i="1"/>
  <c r="B233" i="1"/>
  <c r="B273" i="1"/>
  <c r="B290" i="1"/>
  <c r="B224" i="1"/>
  <c r="B157" i="1"/>
  <c r="B292" i="1"/>
  <c r="B141" i="1"/>
  <c r="B172" i="1"/>
  <c r="B300" i="1"/>
  <c r="B174" i="1"/>
  <c r="B215" i="1"/>
  <c r="B178" i="1"/>
  <c r="B237" i="1"/>
  <c r="B243" i="1"/>
  <c r="B211" i="1"/>
  <c r="B150" i="1"/>
  <c r="B205" i="1"/>
  <c r="B151" i="1"/>
  <c r="B167" i="1"/>
  <c r="B265" i="1"/>
  <c r="B246" i="1"/>
  <c r="B208" i="1"/>
  <c r="B148" i="1"/>
  <c r="B147" i="1"/>
  <c r="B294" i="1"/>
  <c r="B291" i="1"/>
  <c r="B247" i="1"/>
  <c r="B193" i="1"/>
  <c r="B288" i="1"/>
  <c r="B142" i="1"/>
  <c r="B133" i="1"/>
  <c r="B210" i="1"/>
  <c r="B9" i="1"/>
  <c r="B256" i="1"/>
  <c r="F2" i="11"/>
  <c r="L256" i="1" l="1"/>
  <c r="J256" i="1"/>
  <c r="H256" i="1"/>
  <c r="M256" i="1"/>
  <c r="I256" i="1"/>
  <c r="G256" i="1"/>
  <c r="T256" i="1"/>
  <c r="O256" i="1"/>
  <c r="U256" i="1"/>
  <c r="R256" i="1"/>
  <c r="Q256" i="1"/>
  <c r="F256" i="1"/>
  <c r="D256" i="1" s="1"/>
  <c r="E256" i="1"/>
  <c r="P256" i="1"/>
  <c r="N256" i="1"/>
  <c r="K256" i="1"/>
  <c r="S256" i="1"/>
  <c r="AA256" i="1"/>
  <c r="O142" i="1"/>
  <c r="S142" i="1"/>
  <c r="U142" i="1"/>
  <c r="Q142" i="1"/>
  <c r="AA142" i="1"/>
  <c r="E142" i="1"/>
  <c r="K142" i="1"/>
  <c r="G142" i="1"/>
  <c r="L142" i="1"/>
  <c r="T142" i="1"/>
  <c r="I142" i="1"/>
  <c r="M142" i="1"/>
  <c r="F142" i="1"/>
  <c r="D142" i="1" s="1"/>
  <c r="R142" i="1"/>
  <c r="P142" i="1"/>
  <c r="J142" i="1"/>
  <c r="H142" i="1"/>
  <c r="N142" i="1"/>
  <c r="U291" i="1"/>
  <c r="T291" i="1"/>
  <c r="O291" i="1"/>
  <c r="G291" i="1"/>
  <c r="S291" i="1"/>
  <c r="N291" i="1"/>
  <c r="P291" i="1"/>
  <c r="F291" i="1"/>
  <c r="D291" i="1" s="1"/>
  <c r="Q291" i="1"/>
  <c r="E291" i="1"/>
  <c r="J291" i="1"/>
  <c r="K291" i="1"/>
  <c r="R291" i="1"/>
  <c r="M291" i="1"/>
  <c r="L291" i="1"/>
  <c r="H291" i="1"/>
  <c r="I291" i="1"/>
  <c r="N208" i="1"/>
  <c r="P208" i="1"/>
  <c r="H208" i="1"/>
  <c r="M208" i="1"/>
  <c r="Q208" i="1"/>
  <c r="I208" i="1"/>
  <c r="J208" i="1"/>
  <c r="O208" i="1"/>
  <c r="S208" i="1"/>
  <c r="U208" i="1"/>
  <c r="T208" i="1"/>
  <c r="R208" i="1"/>
  <c r="F208" i="1"/>
  <c r="D208" i="1" s="1"/>
  <c r="G208" i="1"/>
  <c r="K208" i="1"/>
  <c r="L208" i="1"/>
  <c r="E208" i="1"/>
  <c r="AA208" i="1"/>
  <c r="R151" i="1"/>
  <c r="P151" i="1"/>
  <c r="T151" i="1"/>
  <c r="S151" i="1"/>
  <c r="H151" i="1"/>
  <c r="I151" i="1"/>
  <c r="K151" i="1"/>
  <c r="N151" i="1"/>
  <c r="E151" i="1"/>
  <c r="M151" i="1"/>
  <c r="F151" i="1"/>
  <c r="D151" i="1" s="1"/>
  <c r="L151" i="1"/>
  <c r="U151" i="1"/>
  <c r="O151" i="1"/>
  <c r="Q151" i="1"/>
  <c r="AA151" i="1"/>
  <c r="G151" i="1"/>
  <c r="J151" i="1"/>
  <c r="T243" i="1"/>
  <c r="G243" i="1"/>
  <c r="O243" i="1"/>
  <c r="M243" i="1"/>
  <c r="N243" i="1"/>
  <c r="P243" i="1"/>
  <c r="U243" i="1"/>
  <c r="J243" i="1"/>
  <c r="K243" i="1"/>
  <c r="S243" i="1"/>
  <c r="E243" i="1"/>
  <c r="R243" i="1"/>
  <c r="Q243" i="1"/>
  <c r="AA243" i="1"/>
  <c r="I243" i="1"/>
  <c r="L243" i="1"/>
  <c r="H243" i="1"/>
  <c r="F243" i="1"/>
  <c r="D243" i="1" s="1"/>
  <c r="J174" i="1"/>
  <c r="K174" i="1"/>
  <c r="E174" i="1"/>
  <c r="O174" i="1"/>
  <c r="I174" i="1"/>
  <c r="F174" i="1"/>
  <c r="D174" i="1" s="1"/>
  <c r="G174" i="1"/>
  <c r="L174" i="1"/>
  <c r="R174" i="1"/>
  <c r="S174" i="1"/>
  <c r="T174" i="1"/>
  <c r="U174" i="1"/>
  <c r="AA174" i="1"/>
  <c r="P174" i="1"/>
  <c r="H174" i="1"/>
  <c r="M174" i="1"/>
  <c r="N174" i="1"/>
  <c r="Q174" i="1"/>
  <c r="F292" i="1"/>
  <c r="D292" i="1" s="1"/>
  <c r="M292" i="1"/>
  <c r="I292" i="1"/>
  <c r="P292" i="1"/>
  <c r="T292" i="1"/>
  <c r="E292" i="1"/>
  <c r="R292" i="1"/>
  <c r="K292" i="1"/>
  <c r="U292" i="1"/>
  <c r="O292" i="1"/>
  <c r="S292" i="1"/>
  <c r="Q292" i="1"/>
  <c r="N292" i="1"/>
  <c r="H292" i="1"/>
  <c r="L292" i="1"/>
  <c r="G292" i="1"/>
  <c r="J292" i="1"/>
  <c r="R273" i="1"/>
  <c r="T273" i="1"/>
  <c r="K273" i="1"/>
  <c r="M273" i="1"/>
  <c r="G273" i="1"/>
  <c r="E273" i="1"/>
  <c r="H273" i="1"/>
  <c r="S273" i="1"/>
  <c r="U273" i="1"/>
  <c r="P273" i="1"/>
  <c r="L273" i="1"/>
  <c r="I273" i="1"/>
  <c r="J273" i="1"/>
  <c r="Q273" i="1"/>
  <c r="AA273" i="1"/>
  <c r="F273" i="1"/>
  <c r="D273" i="1" s="1"/>
  <c r="N273" i="1"/>
  <c r="O273" i="1"/>
  <c r="F144" i="1"/>
  <c r="D144" i="1" s="1"/>
  <c r="L144" i="1"/>
  <c r="G144" i="1"/>
  <c r="Q144" i="1"/>
  <c r="T144" i="1"/>
  <c r="J144" i="1"/>
  <c r="I144" i="1"/>
  <c r="E144" i="1"/>
  <c r="K144" i="1"/>
  <c r="O144" i="1"/>
  <c r="U144" i="1"/>
  <c r="S144" i="1"/>
  <c r="M144" i="1"/>
  <c r="C144" i="1" s="1"/>
  <c r="AA144" i="1"/>
  <c r="H144" i="1"/>
  <c r="P144" i="1"/>
  <c r="N144" i="1"/>
  <c r="R144" i="1"/>
  <c r="M280" i="1"/>
  <c r="E280" i="1"/>
  <c r="J280" i="1"/>
  <c r="R280" i="1"/>
  <c r="S280" i="1"/>
  <c r="T280" i="1"/>
  <c r="F280" i="1"/>
  <c r="D280" i="1" s="1"/>
  <c r="L280" i="1"/>
  <c r="G280" i="1"/>
  <c r="H280" i="1"/>
  <c r="I280" i="1"/>
  <c r="N280" i="1"/>
  <c r="U280" i="1"/>
  <c r="AA280" i="1"/>
  <c r="K280" i="1"/>
  <c r="P280" i="1"/>
  <c r="O280" i="1"/>
  <c r="Q280" i="1"/>
  <c r="S228" i="1"/>
  <c r="O228" i="1"/>
  <c r="H228" i="1"/>
  <c r="J228" i="1"/>
  <c r="L228" i="1"/>
  <c r="Q228" i="1"/>
  <c r="K228" i="1"/>
  <c r="G228" i="1"/>
  <c r="AA228" i="1"/>
  <c r="F228" i="1"/>
  <c r="D228" i="1" s="1"/>
  <c r="E228" i="1"/>
  <c r="I228" i="1"/>
  <c r="U228" i="1"/>
  <c r="T228" i="1"/>
  <c r="M228" i="1"/>
  <c r="R228" i="1"/>
  <c r="P228" i="1"/>
  <c r="N228" i="1"/>
  <c r="J143" i="1"/>
  <c r="H143" i="1"/>
  <c r="I143" i="1"/>
  <c r="E143" i="1"/>
  <c r="G143" i="1"/>
  <c r="L143" i="1"/>
  <c r="Q143" i="1"/>
  <c r="M143" i="1"/>
  <c r="S143" i="1"/>
  <c r="T143" i="1"/>
  <c r="K143" i="1"/>
  <c r="F143" i="1"/>
  <c r="D143" i="1" s="1"/>
  <c r="U143" i="1"/>
  <c r="O143" i="1"/>
  <c r="N143" i="1"/>
  <c r="P143" i="1"/>
  <c r="AA143" i="1"/>
  <c r="R143" i="1"/>
  <c r="U161" i="1"/>
  <c r="R161" i="1"/>
  <c r="S161" i="1"/>
  <c r="K161" i="1"/>
  <c r="J161" i="1"/>
  <c r="N161" i="1"/>
  <c r="Q161" i="1"/>
  <c r="L161" i="1"/>
  <c r="AA161" i="1"/>
  <c r="I161" i="1"/>
  <c r="E161" i="1"/>
  <c r="G161" i="1"/>
  <c r="H161" i="1"/>
  <c r="O161" i="1"/>
  <c r="F161" i="1"/>
  <c r="D161" i="1" s="1"/>
  <c r="M161" i="1"/>
  <c r="T161" i="1"/>
  <c r="P161" i="1"/>
  <c r="S200" i="1"/>
  <c r="U200" i="1"/>
  <c r="J200" i="1"/>
  <c r="P200" i="1"/>
  <c r="E200" i="1"/>
  <c r="N200" i="1"/>
  <c r="Q200" i="1"/>
  <c r="F200" i="1"/>
  <c r="D200" i="1" s="1"/>
  <c r="H200" i="1"/>
  <c r="AA200" i="1"/>
  <c r="I200" i="1"/>
  <c r="L200" i="1"/>
  <c r="O200" i="1"/>
  <c r="T200" i="1"/>
  <c r="K200" i="1"/>
  <c r="R200" i="1"/>
  <c r="G200" i="1"/>
  <c r="M200" i="1"/>
  <c r="O279" i="1"/>
  <c r="P279" i="1"/>
  <c r="S279" i="1"/>
  <c r="U279" i="1"/>
  <c r="J279" i="1"/>
  <c r="Q279" i="1"/>
  <c r="M279" i="1"/>
  <c r="R279" i="1"/>
  <c r="H279" i="1"/>
  <c r="G279" i="1"/>
  <c r="K279" i="1"/>
  <c r="E279" i="1"/>
  <c r="F279" i="1"/>
  <c r="D279" i="1" s="1"/>
  <c r="I279" i="1"/>
  <c r="L279" i="1"/>
  <c r="T279" i="1"/>
  <c r="AA279" i="1"/>
  <c r="N279" i="1"/>
  <c r="K130" i="1"/>
  <c r="M130" i="1"/>
  <c r="F130" i="1"/>
  <c r="D130" i="1" s="1"/>
  <c r="O130" i="1"/>
  <c r="U130" i="1"/>
  <c r="H130" i="1"/>
  <c r="I130" i="1"/>
  <c r="R130" i="1"/>
  <c r="AA130" i="1"/>
  <c r="P130" i="1"/>
  <c r="T130" i="1"/>
  <c r="S130" i="1"/>
  <c r="G130" i="1"/>
  <c r="L130" i="1"/>
  <c r="E130" i="1"/>
  <c r="N130" i="1"/>
  <c r="Q130" i="1"/>
  <c r="J130" i="1"/>
  <c r="P222" i="1"/>
  <c r="N222" i="1"/>
  <c r="R222" i="1"/>
  <c r="H222" i="1"/>
  <c r="Q222" i="1"/>
  <c r="K222" i="1"/>
  <c r="G222" i="1"/>
  <c r="J222" i="1"/>
  <c r="E222" i="1"/>
  <c r="L222" i="1"/>
  <c r="M222" i="1"/>
  <c r="F222" i="1"/>
  <c r="D222" i="1" s="1"/>
  <c r="O222" i="1"/>
  <c r="I222" i="1"/>
  <c r="S222" i="1"/>
  <c r="U222" i="1"/>
  <c r="AA222" i="1"/>
  <c r="T222" i="1"/>
  <c r="K262" i="1"/>
  <c r="O262" i="1"/>
  <c r="S262" i="1"/>
  <c r="F262" i="1"/>
  <c r="D262" i="1" s="1"/>
  <c r="M262" i="1"/>
  <c r="J262" i="1"/>
  <c r="H262" i="1"/>
  <c r="P262" i="1"/>
  <c r="G262" i="1"/>
  <c r="R262" i="1"/>
  <c r="AA262" i="1"/>
  <c r="E262" i="1"/>
  <c r="L262" i="1"/>
  <c r="Q262" i="1"/>
  <c r="U262" i="1"/>
  <c r="N262" i="1"/>
  <c r="T262" i="1"/>
  <c r="I262" i="1"/>
  <c r="M298" i="1"/>
  <c r="K298" i="1"/>
  <c r="O298" i="1"/>
  <c r="F298" i="1"/>
  <c r="D298" i="1" s="1"/>
  <c r="E298" i="1"/>
  <c r="J298" i="1"/>
  <c r="H298" i="1"/>
  <c r="S298" i="1"/>
  <c r="U298" i="1"/>
  <c r="R298" i="1"/>
  <c r="L298" i="1"/>
  <c r="Q298" i="1"/>
  <c r="T298" i="1"/>
  <c r="I298" i="1"/>
  <c r="P298" i="1"/>
  <c r="N298" i="1"/>
  <c r="G298" i="1"/>
  <c r="H274" i="1"/>
  <c r="N274" i="1"/>
  <c r="E274" i="1"/>
  <c r="M274" i="1"/>
  <c r="L274" i="1"/>
  <c r="K274" i="1"/>
  <c r="R274" i="1"/>
  <c r="P274" i="1"/>
  <c r="U274" i="1"/>
  <c r="G274" i="1"/>
  <c r="F274" i="1"/>
  <c r="D274" i="1" s="1"/>
  <c r="I274" i="1"/>
  <c r="Q274" i="1"/>
  <c r="O274" i="1"/>
  <c r="T274" i="1"/>
  <c r="S274" i="1"/>
  <c r="J274" i="1"/>
  <c r="AA274" i="1"/>
  <c r="U293" i="1"/>
  <c r="S293" i="1"/>
  <c r="K293" i="1"/>
  <c r="I293" i="1"/>
  <c r="O293" i="1"/>
  <c r="P293" i="1"/>
  <c r="N293" i="1"/>
  <c r="G293" i="1"/>
  <c r="T293" i="1"/>
  <c r="E293" i="1"/>
  <c r="J293" i="1"/>
  <c r="F293" i="1"/>
  <c r="D293" i="1" s="1"/>
  <c r="H293" i="1"/>
  <c r="M293" i="1"/>
  <c r="R293" i="1"/>
  <c r="Q293" i="1"/>
  <c r="L293" i="1"/>
  <c r="H275" i="1"/>
  <c r="O275" i="1"/>
  <c r="G275" i="1"/>
  <c r="AA275" i="1"/>
  <c r="T275" i="1"/>
  <c r="E275" i="1"/>
  <c r="L275" i="1"/>
  <c r="U275" i="1"/>
  <c r="I275" i="1"/>
  <c r="P275" i="1"/>
  <c r="R275" i="1"/>
  <c r="N275" i="1"/>
  <c r="J275" i="1"/>
  <c r="Q275" i="1"/>
  <c r="S275" i="1"/>
  <c r="M275" i="1"/>
  <c r="K275" i="1"/>
  <c r="F275" i="1"/>
  <c r="D275" i="1" s="1"/>
  <c r="H299" i="1"/>
  <c r="P299" i="1"/>
  <c r="L299" i="1"/>
  <c r="G299" i="1"/>
  <c r="T299" i="1"/>
  <c r="I299" i="1"/>
  <c r="M299" i="1"/>
  <c r="Q299" i="1"/>
  <c r="O299" i="1"/>
  <c r="U299" i="1"/>
  <c r="N299" i="1"/>
  <c r="K299" i="1"/>
  <c r="E299" i="1"/>
  <c r="F299" i="1"/>
  <c r="D299" i="1" s="1"/>
  <c r="S299" i="1"/>
  <c r="R299" i="1"/>
  <c r="J299" i="1"/>
  <c r="R209" i="1"/>
  <c r="T209" i="1"/>
  <c r="F209" i="1"/>
  <c r="D209" i="1" s="1"/>
  <c r="L209" i="1"/>
  <c r="U209" i="1"/>
  <c r="Q209" i="1"/>
  <c r="O209" i="1"/>
  <c r="AA209" i="1"/>
  <c r="N209" i="1"/>
  <c r="M209" i="1"/>
  <c r="H209" i="1"/>
  <c r="P209" i="1"/>
  <c r="G209" i="1"/>
  <c r="S209" i="1"/>
  <c r="K209" i="1"/>
  <c r="J209" i="1"/>
  <c r="I209" i="1"/>
  <c r="E209" i="1"/>
  <c r="S276" i="1"/>
  <c r="O276" i="1"/>
  <c r="T276" i="1"/>
  <c r="I276" i="1"/>
  <c r="L276" i="1"/>
  <c r="U276" i="1"/>
  <c r="N276" i="1"/>
  <c r="P276" i="1"/>
  <c r="Q276" i="1"/>
  <c r="AA276" i="1"/>
  <c r="G276" i="1"/>
  <c r="K276" i="1"/>
  <c r="H276" i="1"/>
  <c r="E276" i="1"/>
  <c r="J276" i="1"/>
  <c r="M276" i="1"/>
  <c r="F276" i="1"/>
  <c r="D276" i="1" s="1"/>
  <c r="R276" i="1"/>
  <c r="Q301" i="1"/>
  <c r="O301" i="1"/>
  <c r="U301" i="1"/>
  <c r="F301" i="1"/>
  <c r="D301" i="1" s="1"/>
  <c r="I301" i="1"/>
  <c r="H301" i="1"/>
  <c r="P301" i="1"/>
  <c r="N301" i="1"/>
  <c r="L301" i="1"/>
  <c r="G301" i="1"/>
  <c r="J301" i="1"/>
  <c r="E301" i="1"/>
  <c r="R301" i="1"/>
  <c r="T301" i="1"/>
  <c r="K301" i="1"/>
  <c r="M301" i="1"/>
  <c r="C301" i="1" s="1"/>
  <c r="S301" i="1"/>
  <c r="U140" i="1"/>
  <c r="S140" i="1"/>
  <c r="R140" i="1"/>
  <c r="H140" i="1"/>
  <c r="L140" i="1"/>
  <c r="K140" i="1"/>
  <c r="M140" i="1"/>
  <c r="I140" i="1"/>
  <c r="E140" i="1"/>
  <c r="F140" i="1"/>
  <c r="D140" i="1" s="1"/>
  <c r="J140" i="1"/>
  <c r="G140" i="1"/>
  <c r="T140" i="1"/>
  <c r="O140" i="1"/>
  <c r="P140" i="1"/>
  <c r="AA140" i="1"/>
  <c r="Q140" i="1"/>
  <c r="N140" i="1"/>
  <c r="G169" i="1"/>
  <c r="E169" i="1"/>
  <c r="J169" i="1"/>
  <c r="O169" i="1"/>
  <c r="S169" i="1"/>
  <c r="U169" i="1"/>
  <c r="R169" i="1"/>
  <c r="L169" i="1"/>
  <c r="AA169" i="1"/>
  <c r="M169" i="1"/>
  <c r="T169" i="1"/>
  <c r="P169" i="1"/>
  <c r="Q169" i="1"/>
  <c r="H169" i="1"/>
  <c r="K169" i="1"/>
  <c r="I169" i="1"/>
  <c r="N169" i="1"/>
  <c r="F169" i="1"/>
  <c r="D169" i="1" s="1"/>
  <c r="N191" i="1"/>
  <c r="S191" i="1"/>
  <c r="T191" i="1"/>
  <c r="J191" i="1"/>
  <c r="AA191" i="1"/>
  <c r="U191" i="1"/>
  <c r="P191" i="1"/>
  <c r="H191" i="1"/>
  <c r="O191" i="1"/>
  <c r="F191" i="1"/>
  <c r="D191" i="1" s="1"/>
  <c r="L191" i="1"/>
  <c r="M191" i="1"/>
  <c r="I191" i="1"/>
  <c r="G191" i="1"/>
  <c r="E191" i="1"/>
  <c r="K191" i="1"/>
  <c r="Q191" i="1"/>
  <c r="R191" i="1"/>
  <c r="U181" i="1"/>
  <c r="O181" i="1"/>
  <c r="I181" i="1"/>
  <c r="H181" i="1"/>
  <c r="K181" i="1"/>
  <c r="P181" i="1"/>
  <c r="M181" i="1"/>
  <c r="N181" i="1"/>
  <c r="S181" i="1"/>
  <c r="T181" i="1"/>
  <c r="E181" i="1"/>
  <c r="F181" i="1"/>
  <c r="D181" i="1" s="1"/>
  <c r="J181" i="1"/>
  <c r="L181" i="1"/>
  <c r="AA181" i="1"/>
  <c r="Q181" i="1"/>
  <c r="G181" i="1"/>
  <c r="R181" i="1"/>
  <c r="S158" i="1"/>
  <c r="U158" i="1"/>
  <c r="M158" i="1"/>
  <c r="P158" i="1"/>
  <c r="R158" i="1"/>
  <c r="L158" i="1"/>
  <c r="K158" i="1"/>
  <c r="AA158" i="1"/>
  <c r="E158" i="1"/>
  <c r="I158" i="1"/>
  <c r="O158" i="1"/>
  <c r="T158" i="1"/>
  <c r="H158" i="1"/>
  <c r="Q158" i="1"/>
  <c r="G158" i="1"/>
  <c r="F158" i="1"/>
  <c r="D158" i="1" s="1"/>
  <c r="N158" i="1"/>
  <c r="J158" i="1"/>
  <c r="F154" i="1"/>
  <c r="D154" i="1" s="1"/>
  <c r="H154" i="1"/>
  <c r="P154" i="1"/>
  <c r="L154" i="1"/>
  <c r="E154" i="1"/>
  <c r="M154" i="1"/>
  <c r="C154" i="1" s="1"/>
  <c r="K154" i="1"/>
  <c r="G154" i="1"/>
  <c r="N154" i="1"/>
  <c r="R154" i="1"/>
  <c r="T154" i="1"/>
  <c r="I154" i="1"/>
  <c r="AA154" i="1"/>
  <c r="J154" i="1"/>
  <c r="U154" i="1"/>
  <c r="Q154" i="1"/>
  <c r="O154" i="1"/>
  <c r="S154" i="1"/>
  <c r="J220" i="1"/>
  <c r="H220" i="1"/>
  <c r="K220" i="1"/>
  <c r="G220" i="1"/>
  <c r="N220" i="1"/>
  <c r="M220" i="1"/>
  <c r="E220" i="1"/>
  <c r="L220" i="1"/>
  <c r="I220" i="1"/>
  <c r="S220" i="1"/>
  <c r="T220" i="1"/>
  <c r="F220" i="1"/>
  <c r="D220" i="1" s="1"/>
  <c r="U220" i="1"/>
  <c r="AA220" i="1"/>
  <c r="O220" i="1"/>
  <c r="R220" i="1"/>
  <c r="P220" i="1"/>
  <c r="Q220" i="1"/>
  <c r="S207" i="1"/>
  <c r="N207" i="1"/>
  <c r="R207" i="1"/>
  <c r="P207" i="1"/>
  <c r="Q207" i="1"/>
  <c r="F207" i="1"/>
  <c r="D207" i="1" s="1"/>
  <c r="I207" i="1"/>
  <c r="L207" i="1"/>
  <c r="G207" i="1"/>
  <c r="O207" i="1"/>
  <c r="T207" i="1"/>
  <c r="AA207" i="1"/>
  <c r="U207" i="1"/>
  <c r="M207" i="1"/>
  <c r="C207" i="1" s="1"/>
  <c r="J207" i="1"/>
  <c r="E207" i="1"/>
  <c r="H207" i="1"/>
  <c r="K207" i="1"/>
  <c r="H297" i="1"/>
  <c r="P297" i="1"/>
  <c r="Q297" i="1"/>
  <c r="N297" i="1"/>
  <c r="K297" i="1"/>
  <c r="J297" i="1"/>
  <c r="F297" i="1"/>
  <c r="D297" i="1" s="1"/>
  <c r="E297" i="1"/>
  <c r="T297" i="1"/>
  <c r="G297" i="1"/>
  <c r="M297" i="1"/>
  <c r="C297" i="1" s="1"/>
  <c r="I297" i="1"/>
  <c r="L297" i="1"/>
  <c r="O297" i="1"/>
  <c r="S297" i="1"/>
  <c r="U297" i="1"/>
  <c r="R297" i="1"/>
  <c r="U182" i="1"/>
  <c r="S182" i="1"/>
  <c r="R182" i="1"/>
  <c r="T182" i="1"/>
  <c r="H182" i="1"/>
  <c r="E182" i="1"/>
  <c r="L182" i="1"/>
  <c r="I182" i="1"/>
  <c r="J182" i="1"/>
  <c r="M182" i="1"/>
  <c r="F182" i="1"/>
  <c r="D182" i="1" s="1"/>
  <c r="K182" i="1"/>
  <c r="O182" i="1"/>
  <c r="N182" i="1"/>
  <c r="AA182" i="1"/>
  <c r="P182" i="1"/>
  <c r="Q182" i="1"/>
  <c r="G182" i="1"/>
  <c r="R136" i="1"/>
  <c r="T136" i="1"/>
  <c r="Q136" i="1"/>
  <c r="H136" i="1"/>
  <c r="S136" i="1"/>
  <c r="M136" i="1"/>
  <c r="I136" i="1"/>
  <c r="O136" i="1"/>
  <c r="J136" i="1"/>
  <c r="E136" i="1"/>
  <c r="F136" i="1"/>
  <c r="D136" i="1" s="1"/>
  <c r="K136" i="1"/>
  <c r="AA136" i="1"/>
  <c r="U136" i="1"/>
  <c r="P136" i="1"/>
  <c r="L136" i="1"/>
  <c r="N136" i="1"/>
  <c r="G136" i="1"/>
  <c r="J152" i="1"/>
  <c r="L152" i="1"/>
  <c r="E152" i="1"/>
  <c r="I152" i="1"/>
  <c r="P152" i="1"/>
  <c r="Q152" i="1"/>
  <c r="O152" i="1"/>
  <c r="N152" i="1"/>
  <c r="AA152" i="1"/>
  <c r="G152" i="1"/>
  <c r="K152" i="1"/>
  <c r="H152" i="1"/>
  <c r="U152" i="1"/>
  <c r="T152" i="1"/>
  <c r="F152" i="1"/>
  <c r="D152" i="1" s="1"/>
  <c r="S152" i="1"/>
  <c r="M152" i="1"/>
  <c r="R152" i="1"/>
  <c r="L217" i="1"/>
  <c r="H217" i="1"/>
  <c r="N217" i="1"/>
  <c r="I217" i="1"/>
  <c r="F217" i="1"/>
  <c r="D217" i="1" s="1"/>
  <c r="G217" i="1"/>
  <c r="M217" i="1"/>
  <c r="U217" i="1"/>
  <c r="O217" i="1"/>
  <c r="J217" i="1"/>
  <c r="R217" i="1"/>
  <c r="K217" i="1"/>
  <c r="P217" i="1"/>
  <c r="Q217" i="1"/>
  <c r="S217" i="1"/>
  <c r="AA217" i="1"/>
  <c r="T217" i="1"/>
  <c r="E217" i="1"/>
  <c r="T165" i="1"/>
  <c r="F165" i="1"/>
  <c r="D165" i="1" s="1"/>
  <c r="Q165" i="1"/>
  <c r="J165" i="1"/>
  <c r="K165" i="1"/>
  <c r="H165" i="1"/>
  <c r="E165" i="1"/>
  <c r="N165" i="1"/>
  <c r="M165" i="1"/>
  <c r="C165" i="1" s="1"/>
  <c r="I165" i="1"/>
  <c r="G165" i="1"/>
  <c r="S165" i="1"/>
  <c r="U165" i="1"/>
  <c r="L165" i="1"/>
  <c r="R165" i="1"/>
  <c r="O165" i="1"/>
  <c r="AA165" i="1"/>
  <c r="P165" i="1"/>
  <c r="H267" i="1"/>
  <c r="L267" i="1"/>
  <c r="F267" i="1"/>
  <c r="D267" i="1" s="1"/>
  <c r="K267" i="1"/>
  <c r="P267" i="1"/>
  <c r="J267" i="1"/>
  <c r="I267" i="1"/>
  <c r="M267" i="1"/>
  <c r="AA267" i="1"/>
  <c r="E267" i="1"/>
  <c r="S267" i="1"/>
  <c r="R267" i="1"/>
  <c r="T267" i="1"/>
  <c r="U267" i="1"/>
  <c r="Q267" i="1"/>
  <c r="N267" i="1"/>
  <c r="O267" i="1"/>
  <c r="G267" i="1"/>
  <c r="T156" i="1"/>
  <c r="F156" i="1"/>
  <c r="D156" i="1" s="1"/>
  <c r="N156" i="1"/>
  <c r="M156" i="1"/>
  <c r="I156" i="1"/>
  <c r="H156" i="1"/>
  <c r="L156" i="1"/>
  <c r="K156" i="1"/>
  <c r="E156" i="1"/>
  <c r="P156" i="1"/>
  <c r="S156" i="1"/>
  <c r="AA156" i="1"/>
  <c r="G156" i="1"/>
  <c r="U156" i="1"/>
  <c r="Q156" i="1"/>
  <c r="R156" i="1"/>
  <c r="O156" i="1"/>
  <c r="J156" i="1"/>
  <c r="J285" i="1"/>
  <c r="K285" i="1"/>
  <c r="E285" i="1"/>
  <c r="G285" i="1"/>
  <c r="R285" i="1"/>
  <c r="T285" i="1"/>
  <c r="F285" i="1"/>
  <c r="D285" i="1" s="1"/>
  <c r="N285" i="1"/>
  <c r="Q285" i="1"/>
  <c r="O285" i="1"/>
  <c r="U285" i="1"/>
  <c r="I285" i="1"/>
  <c r="M285" i="1"/>
  <c r="P285" i="1"/>
  <c r="S285" i="1"/>
  <c r="L285" i="1"/>
  <c r="H285" i="1"/>
  <c r="J9" i="1"/>
  <c r="M9" i="1"/>
  <c r="H9" i="1"/>
  <c r="O9" i="1"/>
  <c r="U9" i="1"/>
  <c r="N9" i="1"/>
  <c r="K9" i="1"/>
  <c r="AA9" i="1"/>
  <c r="Q9" i="1"/>
  <c r="R9" i="1"/>
  <c r="L9" i="1"/>
  <c r="E9" i="1"/>
  <c r="S9" i="1"/>
  <c r="F9" i="1"/>
  <c r="D9" i="1" s="1"/>
  <c r="I9" i="1"/>
  <c r="T9" i="1"/>
  <c r="P9" i="1"/>
  <c r="G9" i="1"/>
  <c r="P288" i="1"/>
  <c r="Q288" i="1"/>
  <c r="K288" i="1"/>
  <c r="J288" i="1"/>
  <c r="G288" i="1"/>
  <c r="R288" i="1"/>
  <c r="M288" i="1"/>
  <c r="T288" i="1"/>
  <c r="U288" i="1"/>
  <c r="S288" i="1"/>
  <c r="H288" i="1"/>
  <c r="F288" i="1"/>
  <c r="D288" i="1" s="1"/>
  <c r="N288" i="1"/>
  <c r="L288" i="1"/>
  <c r="O288" i="1"/>
  <c r="I288" i="1"/>
  <c r="E288" i="1"/>
  <c r="M294" i="1"/>
  <c r="C294" i="1" s="1"/>
  <c r="H294" i="1"/>
  <c r="P294" i="1"/>
  <c r="G294" i="1"/>
  <c r="L294" i="1"/>
  <c r="F294" i="1"/>
  <c r="D294" i="1" s="1"/>
  <c r="J294" i="1"/>
  <c r="N294" i="1"/>
  <c r="R294" i="1"/>
  <c r="T294" i="1"/>
  <c r="I294" i="1"/>
  <c r="K294" i="1"/>
  <c r="E294" i="1"/>
  <c r="Q294" i="1"/>
  <c r="O294" i="1"/>
  <c r="S294" i="1"/>
  <c r="U294" i="1"/>
  <c r="I246" i="1"/>
  <c r="S246" i="1"/>
  <c r="H246" i="1"/>
  <c r="F246" i="1"/>
  <c r="D246" i="1" s="1"/>
  <c r="N246" i="1"/>
  <c r="E246" i="1"/>
  <c r="K246" i="1"/>
  <c r="AA246" i="1"/>
  <c r="P246" i="1"/>
  <c r="G246" i="1"/>
  <c r="L246" i="1"/>
  <c r="U246" i="1"/>
  <c r="M246" i="1"/>
  <c r="R246" i="1"/>
  <c r="T246" i="1"/>
  <c r="O246" i="1"/>
  <c r="Q246" i="1"/>
  <c r="J246" i="1"/>
  <c r="K205" i="1"/>
  <c r="J205" i="1"/>
  <c r="F205" i="1"/>
  <c r="D205" i="1" s="1"/>
  <c r="E205" i="1"/>
  <c r="T205" i="1"/>
  <c r="G205" i="1"/>
  <c r="M205" i="1"/>
  <c r="C205" i="1" s="1"/>
  <c r="I205" i="1"/>
  <c r="L205" i="1"/>
  <c r="O205" i="1"/>
  <c r="U205" i="1"/>
  <c r="S205" i="1"/>
  <c r="R205" i="1"/>
  <c r="AA205" i="1"/>
  <c r="H205" i="1"/>
  <c r="P205" i="1"/>
  <c r="Q205" i="1"/>
  <c r="N205" i="1"/>
  <c r="L237" i="1"/>
  <c r="H237" i="1"/>
  <c r="P237" i="1"/>
  <c r="F237" i="1"/>
  <c r="D237" i="1" s="1"/>
  <c r="E237" i="1"/>
  <c r="G237" i="1"/>
  <c r="M237" i="1"/>
  <c r="I237" i="1"/>
  <c r="R237" i="1"/>
  <c r="T237" i="1"/>
  <c r="K237" i="1"/>
  <c r="J237" i="1"/>
  <c r="N237" i="1"/>
  <c r="Q237" i="1"/>
  <c r="O237" i="1"/>
  <c r="U237" i="1"/>
  <c r="S237" i="1"/>
  <c r="AA237" i="1"/>
  <c r="K300" i="1"/>
  <c r="L300" i="1"/>
  <c r="U300" i="1"/>
  <c r="G300" i="1"/>
  <c r="R300" i="1"/>
  <c r="T300" i="1"/>
  <c r="J300" i="1"/>
  <c r="I300" i="1"/>
  <c r="O300" i="1"/>
  <c r="Q300" i="1"/>
  <c r="P300" i="1"/>
  <c r="N300" i="1"/>
  <c r="S300" i="1"/>
  <c r="M300" i="1"/>
  <c r="H300" i="1"/>
  <c r="F300" i="1"/>
  <c r="D300" i="1" s="1"/>
  <c r="E300" i="1"/>
  <c r="U157" i="1"/>
  <c r="F157" i="1"/>
  <c r="D157" i="1" s="1"/>
  <c r="N157" i="1"/>
  <c r="S157" i="1"/>
  <c r="M157" i="1"/>
  <c r="P157" i="1"/>
  <c r="O157" i="1"/>
  <c r="I157" i="1"/>
  <c r="H157" i="1"/>
  <c r="Q157" i="1"/>
  <c r="J157" i="1"/>
  <c r="G157" i="1"/>
  <c r="T157" i="1"/>
  <c r="AA157" i="1"/>
  <c r="E157" i="1"/>
  <c r="K157" i="1"/>
  <c r="L157" i="1"/>
  <c r="R157" i="1"/>
  <c r="M233" i="1"/>
  <c r="O233" i="1"/>
  <c r="T233" i="1"/>
  <c r="U233" i="1"/>
  <c r="Q233" i="1"/>
  <c r="P233" i="1"/>
  <c r="K233" i="1"/>
  <c r="G233" i="1"/>
  <c r="E233" i="1"/>
  <c r="J233" i="1"/>
  <c r="F233" i="1"/>
  <c r="D233" i="1" s="1"/>
  <c r="AA233" i="1"/>
  <c r="I233" i="1"/>
  <c r="L233" i="1"/>
  <c r="N233" i="1"/>
  <c r="R233" i="1"/>
  <c r="H233" i="1"/>
  <c r="S233" i="1"/>
  <c r="Q162" i="1"/>
  <c r="N162" i="1"/>
  <c r="O162" i="1"/>
  <c r="G162" i="1"/>
  <c r="AA162" i="1"/>
  <c r="M162" i="1"/>
  <c r="F162" i="1"/>
  <c r="D162" i="1" s="1"/>
  <c r="H162" i="1"/>
  <c r="P162" i="1"/>
  <c r="K162" i="1"/>
  <c r="I162" i="1"/>
  <c r="L162" i="1"/>
  <c r="E162" i="1"/>
  <c r="S162" i="1"/>
  <c r="R162" i="1"/>
  <c r="T162" i="1"/>
  <c r="J162" i="1"/>
  <c r="U162" i="1"/>
  <c r="N266" i="1"/>
  <c r="R266" i="1"/>
  <c r="H266" i="1"/>
  <c r="J266" i="1"/>
  <c r="K266" i="1"/>
  <c r="M266" i="1"/>
  <c r="Q266" i="1"/>
  <c r="G266" i="1"/>
  <c r="AA266" i="1"/>
  <c r="I266" i="1"/>
  <c r="P266" i="1"/>
  <c r="F266" i="1"/>
  <c r="D266" i="1" s="1"/>
  <c r="T266" i="1"/>
  <c r="S266" i="1"/>
  <c r="O266" i="1"/>
  <c r="U266" i="1"/>
  <c r="L266" i="1"/>
  <c r="E266" i="1"/>
  <c r="E166" i="1"/>
  <c r="K166" i="1"/>
  <c r="I166" i="1"/>
  <c r="T166" i="1"/>
  <c r="G166" i="1"/>
  <c r="J166" i="1"/>
  <c r="M166" i="1"/>
  <c r="O166" i="1"/>
  <c r="U166" i="1"/>
  <c r="S166" i="1"/>
  <c r="R166" i="1"/>
  <c r="L166" i="1"/>
  <c r="F166" i="1"/>
  <c r="D166" i="1" s="1"/>
  <c r="P166" i="1"/>
  <c r="N166" i="1"/>
  <c r="Q166" i="1"/>
  <c r="H166" i="1"/>
  <c r="AA166" i="1"/>
  <c r="T260" i="1"/>
  <c r="F260" i="1"/>
  <c r="D260" i="1" s="1"/>
  <c r="G260" i="1"/>
  <c r="AA260" i="1"/>
  <c r="J260" i="1"/>
  <c r="O260" i="1"/>
  <c r="L260" i="1"/>
  <c r="S260" i="1"/>
  <c r="N260" i="1"/>
  <c r="R260" i="1"/>
  <c r="H260" i="1"/>
  <c r="U260" i="1"/>
  <c r="I260" i="1"/>
  <c r="K260" i="1"/>
  <c r="Q260" i="1"/>
  <c r="E260" i="1"/>
  <c r="P260" i="1"/>
  <c r="M260" i="1"/>
  <c r="C260" i="1" s="1"/>
  <c r="L201" i="1"/>
  <c r="E201" i="1"/>
  <c r="O201" i="1"/>
  <c r="T201" i="1"/>
  <c r="F201" i="1"/>
  <c r="D201" i="1" s="1"/>
  <c r="M201" i="1"/>
  <c r="I201" i="1"/>
  <c r="J201" i="1"/>
  <c r="S201" i="1"/>
  <c r="R201" i="1"/>
  <c r="N201" i="1"/>
  <c r="U201" i="1"/>
  <c r="H201" i="1"/>
  <c r="P201" i="1"/>
  <c r="Q201" i="1"/>
  <c r="K201" i="1"/>
  <c r="G201" i="1"/>
  <c r="AA201" i="1"/>
  <c r="G203" i="1"/>
  <c r="M203" i="1"/>
  <c r="K203" i="1"/>
  <c r="T203" i="1"/>
  <c r="L203" i="1"/>
  <c r="P203" i="1"/>
  <c r="J203" i="1"/>
  <c r="E203" i="1"/>
  <c r="R203" i="1"/>
  <c r="S203" i="1"/>
  <c r="I203" i="1"/>
  <c r="N203" i="1"/>
  <c r="AA203" i="1"/>
  <c r="Q203" i="1"/>
  <c r="H203" i="1"/>
  <c r="U203" i="1"/>
  <c r="F203" i="1"/>
  <c r="D203" i="1" s="1"/>
  <c r="O203" i="1"/>
  <c r="Q139" i="1"/>
  <c r="O139" i="1"/>
  <c r="N139" i="1"/>
  <c r="U139" i="1"/>
  <c r="K139" i="1"/>
  <c r="H139" i="1"/>
  <c r="L139" i="1"/>
  <c r="F139" i="1"/>
  <c r="D139" i="1" s="1"/>
  <c r="E139" i="1"/>
  <c r="I139" i="1"/>
  <c r="G139" i="1"/>
  <c r="J139" i="1"/>
  <c r="M139" i="1"/>
  <c r="C139" i="1" s="1"/>
  <c r="R139" i="1"/>
  <c r="T139" i="1"/>
  <c r="S139" i="1"/>
  <c r="P139" i="1"/>
  <c r="AA139" i="1"/>
  <c r="S183" i="1"/>
  <c r="U183" i="1"/>
  <c r="O183" i="1"/>
  <c r="J183" i="1"/>
  <c r="L183" i="1"/>
  <c r="P183" i="1"/>
  <c r="N183" i="1"/>
  <c r="Q183" i="1"/>
  <c r="AA183" i="1"/>
  <c r="E183" i="1"/>
  <c r="M183" i="1"/>
  <c r="G183" i="1"/>
  <c r="H183" i="1"/>
  <c r="I183" i="1"/>
  <c r="F183" i="1"/>
  <c r="D183" i="1" s="1"/>
  <c r="K183" i="1"/>
  <c r="T183" i="1"/>
  <c r="R183" i="1"/>
  <c r="M173" i="1"/>
  <c r="E173" i="1"/>
  <c r="K173" i="1"/>
  <c r="T173" i="1"/>
  <c r="F173" i="1"/>
  <c r="D173" i="1" s="1"/>
  <c r="U173" i="1"/>
  <c r="S173" i="1"/>
  <c r="Q173" i="1"/>
  <c r="I173" i="1"/>
  <c r="N173" i="1"/>
  <c r="P173" i="1"/>
  <c r="J173" i="1"/>
  <c r="O173" i="1"/>
  <c r="R173" i="1"/>
  <c r="L173" i="1"/>
  <c r="G173" i="1"/>
  <c r="AA173" i="1"/>
  <c r="H173" i="1"/>
  <c r="H171" i="1"/>
  <c r="I171" i="1"/>
  <c r="N171" i="1"/>
  <c r="O171" i="1"/>
  <c r="P171" i="1"/>
  <c r="T171" i="1"/>
  <c r="J171" i="1"/>
  <c r="E171" i="1"/>
  <c r="L171" i="1"/>
  <c r="G171" i="1"/>
  <c r="M171" i="1"/>
  <c r="C171" i="1" s="1"/>
  <c r="S171" i="1"/>
  <c r="U171" i="1"/>
  <c r="AA171" i="1"/>
  <c r="K171" i="1"/>
  <c r="F171" i="1"/>
  <c r="D171" i="1" s="1"/>
  <c r="Q171" i="1"/>
  <c r="R171" i="1"/>
  <c r="S277" i="1"/>
  <c r="R277" i="1"/>
  <c r="P277" i="1"/>
  <c r="Q277" i="1"/>
  <c r="O277" i="1"/>
  <c r="N277" i="1"/>
  <c r="H277" i="1"/>
  <c r="M277" i="1"/>
  <c r="I277" i="1"/>
  <c r="E277" i="1"/>
  <c r="G277" i="1"/>
  <c r="U277" i="1"/>
  <c r="L277" i="1"/>
  <c r="AA277" i="1"/>
  <c r="T277" i="1"/>
  <c r="K277" i="1"/>
  <c r="J277" i="1"/>
  <c r="F277" i="1"/>
  <c r="D277" i="1" s="1"/>
  <c r="M163" i="1"/>
  <c r="K163" i="1"/>
  <c r="G163" i="1"/>
  <c r="N163" i="1"/>
  <c r="O163" i="1"/>
  <c r="P163" i="1"/>
  <c r="I163" i="1"/>
  <c r="S163" i="1"/>
  <c r="AA163" i="1"/>
  <c r="R163" i="1"/>
  <c r="J163" i="1"/>
  <c r="Q163" i="1"/>
  <c r="L163" i="1"/>
  <c r="H163" i="1"/>
  <c r="F163" i="1"/>
  <c r="D163" i="1" s="1"/>
  <c r="E163" i="1"/>
  <c r="U163" i="1"/>
  <c r="T163" i="1"/>
  <c r="G134" i="1"/>
  <c r="T134" i="1"/>
  <c r="U134" i="1"/>
  <c r="AA134" i="1"/>
  <c r="S134" i="1"/>
  <c r="R134" i="1"/>
  <c r="N134" i="1"/>
  <c r="Q134" i="1"/>
  <c r="K134" i="1"/>
  <c r="P134" i="1"/>
  <c r="H134" i="1"/>
  <c r="M134" i="1"/>
  <c r="F134" i="1"/>
  <c r="D134" i="1" s="1"/>
  <c r="E134" i="1"/>
  <c r="J134" i="1"/>
  <c r="L134" i="1"/>
  <c r="I134" i="1"/>
  <c r="O134" i="1"/>
  <c r="T245" i="1"/>
  <c r="G245" i="1"/>
  <c r="L245" i="1"/>
  <c r="AA245" i="1"/>
  <c r="R245" i="1"/>
  <c r="H245" i="1"/>
  <c r="N245" i="1"/>
  <c r="P245" i="1"/>
  <c r="M245" i="1"/>
  <c r="J245" i="1"/>
  <c r="K245" i="1"/>
  <c r="F245" i="1"/>
  <c r="D245" i="1" s="1"/>
  <c r="I245" i="1"/>
  <c r="S245" i="1"/>
  <c r="O245" i="1"/>
  <c r="E245" i="1"/>
  <c r="Q245" i="1"/>
  <c r="U245" i="1"/>
  <c r="O284" i="1"/>
  <c r="R284" i="1"/>
  <c r="U284" i="1"/>
  <c r="I284" i="1"/>
  <c r="F284" i="1"/>
  <c r="D284" i="1" s="1"/>
  <c r="L284" i="1"/>
  <c r="J284" i="1"/>
  <c r="K284" i="1"/>
  <c r="Q284" i="1"/>
  <c r="T284" i="1"/>
  <c r="E284" i="1"/>
  <c r="G284" i="1"/>
  <c r="S284" i="1"/>
  <c r="P284" i="1"/>
  <c r="N284" i="1"/>
  <c r="M284" i="1"/>
  <c r="H284" i="1"/>
  <c r="N242" i="1"/>
  <c r="P242" i="1"/>
  <c r="G242" i="1"/>
  <c r="U242" i="1"/>
  <c r="I242" i="1"/>
  <c r="K242" i="1"/>
  <c r="R242" i="1"/>
  <c r="O242" i="1"/>
  <c r="Q242" i="1"/>
  <c r="E242" i="1"/>
  <c r="J242" i="1"/>
  <c r="F242" i="1"/>
  <c r="D242" i="1" s="1"/>
  <c r="H242" i="1"/>
  <c r="S242" i="1"/>
  <c r="T242" i="1"/>
  <c r="AA242" i="1"/>
  <c r="M242" i="1"/>
  <c r="L242" i="1"/>
  <c r="I238" i="1"/>
  <c r="G238" i="1"/>
  <c r="U238" i="1"/>
  <c r="S238" i="1"/>
  <c r="L238" i="1"/>
  <c r="K238" i="1"/>
  <c r="J238" i="1"/>
  <c r="Q238" i="1"/>
  <c r="N238" i="1"/>
  <c r="M238" i="1"/>
  <c r="C238" i="1" s="1"/>
  <c r="F238" i="1"/>
  <c r="D238" i="1" s="1"/>
  <c r="AA238" i="1"/>
  <c r="O238" i="1"/>
  <c r="H238" i="1"/>
  <c r="T238" i="1"/>
  <c r="P238" i="1"/>
  <c r="E238" i="1"/>
  <c r="R238" i="1"/>
  <c r="H218" i="1"/>
  <c r="P218" i="1"/>
  <c r="Q218" i="1"/>
  <c r="N218" i="1"/>
  <c r="U218" i="1"/>
  <c r="J218" i="1"/>
  <c r="K218" i="1"/>
  <c r="G218" i="1"/>
  <c r="L218" i="1"/>
  <c r="O218" i="1"/>
  <c r="S218" i="1"/>
  <c r="T218" i="1"/>
  <c r="M218" i="1"/>
  <c r="AA218" i="1"/>
  <c r="R218" i="1"/>
  <c r="F218" i="1"/>
  <c r="D218" i="1" s="1"/>
  <c r="E218" i="1"/>
  <c r="I218" i="1"/>
  <c r="F179" i="1"/>
  <c r="D179" i="1" s="1"/>
  <c r="J179" i="1"/>
  <c r="G179" i="1"/>
  <c r="T179" i="1"/>
  <c r="S179" i="1"/>
  <c r="O179" i="1"/>
  <c r="N179" i="1"/>
  <c r="K179" i="1"/>
  <c r="P179" i="1"/>
  <c r="U179" i="1"/>
  <c r="R179" i="1"/>
  <c r="Q179" i="1"/>
  <c r="H179" i="1"/>
  <c r="AA179" i="1"/>
  <c r="L179" i="1"/>
  <c r="M179" i="1"/>
  <c r="C179" i="1" s="1"/>
  <c r="E179" i="1"/>
  <c r="I179" i="1"/>
  <c r="J132" i="1"/>
  <c r="Q132" i="1"/>
  <c r="I132" i="1"/>
  <c r="F132" i="1"/>
  <c r="D132" i="1" s="1"/>
  <c r="L132" i="1"/>
  <c r="M132" i="1"/>
  <c r="O132" i="1"/>
  <c r="P132" i="1"/>
  <c r="R132" i="1"/>
  <c r="E132" i="1"/>
  <c r="S132" i="1"/>
  <c r="K132" i="1"/>
  <c r="G132" i="1"/>
  <c r="N132" i="1"/>
  <c r="U132" i="1"/>
  <c r="H132" i="1"/>
  <c r="AA132" i="1"/>
  <c r="T132" i="1"/>
  <c r="E236" i="1"/>
  <c r="K236" i="1"/>
  <c r="R236" i="1"/>
  <c r="P236" i="1"/>
  <c r="M236" i="1"/>
  <c r="F236" i="1"/>
  <c r="D236" i="1" s="1"/>
  <c r="L236" i="1"/>
  <c r="H236" i="1"/>
  <c r="O236" i="1"/>
  <c r="U236" i="1"/>
  <c r="N236" i="1"/>
  <c r="G236" i="1"/>
  <c r="T236" i="1"/>
  <c r="Q236" i="1"/>
  <c r="AA236" i="1"/>
  <c r="S236" i="1"/>
  <c r="I236" i="1"/>
  <c r="J236" i="1"/>
  <c r="Q271" i="1"/>
  <c r="E271" i="1"/>
  <c r="K271" i="1"/>
  <c r="J271" i="1"/>
  <c r="L271" i="1"/>
  <c r="U271" i="1"/>
  <c r="AA271" i="1"/>
  <c r="N271" i="1"/>
  <c r="F271" i="1"/>
  <c r="D271" i="1" s="1"/>
  <c r="P271" i="1"/>
  <c r="G271" i="1"/>
  <c r="T271" i="1"/>
  <c r="M271" i="1"/>
  <c r="C271" i="1" s="1"/>
  <c r="O271" i="1"/>
  <c r="I271" i="1"/>
  <c r="R271" i="1"/>
  <c r="S271" i="1"/>
  <c r="H271" i="1"/>
  <c r="H206" i="1"/>
  <c r="Q206" i="1"/>
  <c r="M206" i="1"/>
  <c r="E206" i="1"/>
  <c r="T206" i="1"/>
  <c r="F206" i="1"/>
  <c r="D206" i="1" s="1"/>
  <c r="P206" i="1"/>
  <c r="S206" i="1"/>
  <c r="J206" i="1"/>
  <c r="O206" i="1"/>
  <c r="U206" i="1"/>
  <c r="I206" i="1"/>
  <c r="N206" i="1"/>
  <c r="R206" i="1"/>
  <c r="K206" i="1"/>
  <c r="G206" i="1"/>
  <c r="AA206" i="1"/>
  <c r="L206" i="1"/>
  <c r="O195" i="1"/>
  <c r="T195" i="1"/>
  <c r="G195" i="1"/>
  <c r="F195" i="1"/>
  <c r="D195" i="1" s="1"/>
  <c r="R195" i="1"/>
  <c r="Q195" i="1"/>
  <c r="P195" i="1"/>
  <c r="N195" i="1"/>
  <c r="E195" i="1"/>
  <c r="L195" i="1"/>
  <c r="H195" i="1"/>
  <c r="K195" i="1"/>
  <c r="AA195" i="1"/>
  <c r="M195" i="1"/>
  <c r="U195" i="1"/>
  <c r="S195" i="1"/>
  <c r="J195" i="1"/>
  <c r="I195" i="1"/>
  <c r="R225" i="1"/>
  <c r="T225" i="1"/>
  <c r="G225" i="1"/>
  <c r="M225" i="1"/>
  <c r="J225" i="1"/>
  <c r="Q225" i="1"/>
  <c r="O225" i="1"/>
  <c r="AA225" i="1"/>
  <c r="I225" i="1"/>
  <c r="F225" i="1"/>
  <c r="D225" i="1" s="1"/>
  <c r="H225" i="1"/>
  <c r="S225" i="1"/>
  <c r="U225" i="1"/>
  <c r="L225" i="1"/>
  <c r="K225" i="1"/>
  <c r="E225" i="1"/>
  <c r="P225" i="1"/>
  <c r="N225" i="1"/>
  <c r="R135" i="1"/>
  <c r="AA135" i="1"/>
  <c r="G135" i="1"/>
  <c r="E135" i="1"/>
  <c r="M135" i="1"/>
  <c r="K135" i="1"/>
  <c r="P135" i="1"/>
  <c r="Q135" i="1"/>
  <c r="O135" i="1"/>
  <c r="T135" i="1"/>
  <c r="F135" i="1"/>
  <c r="D135" i="1" s="1"/>
  <c r="J135" i="1"/>
  <c r="L135" i="1"/>
  <c r="N135" i="1"/>
  <c r="I135" i="1"/>
  <c r="H135" i="1"/>
  <c r="S135" i="1"/>
  <c r="U135" i="1"/>
  <c r="H194" i="1"/>
  <c r="K194" i="1"/>
  <c r="M194" i="1"/>
  <c r="AA194" i="1"/>
  <c r="J194" i="1"/>
  <c r="L194" i="1"/>
  <c r="R194" i="1"/>
  <c r="Q194" i="1"/>
  <c r="P194" i="1"/>
  <c r="F194" i="1"/>
  <c r="D194" i="1" s="1"/>
  <c r="U194" i="1"/>
  <c r="T194" i="1"/>
  <c r="S194" i="1"/>
  <c r="O194" i="1"/>
  <c r="N194" i="1"/>
  <c r="I194" i="1"/>
  <c r="G194" i="1"/>
  <c r="E194" i="1"/>
  <c r="T253" i="1"/>
  <c r="S253" i="1"/>
  <c r="P253" i="1"/>
  <c r="U253" i="1"/>
  <c r="K253" i="1"/>
  <c r="H253" i="1"/>
  <c r="G253" i="1"/>
  <c r="F253" i="1"/>
  <c r="D253" i="1" s="1"/>
  <c r="I253" i="1"/>
  <c r="L253" i="1"/>
  <c r="E253" i="1"/>
  <c r="AA253" i="1"/>
  <c r="R253" i="1"/>
  <c r="N253" i="1"/>
  <c r="O253" i="1"/>
  <c r="J253" i="1"/>
  <c r="Q253" i="1"/>
  <c r="M253" i="1"/>
  <c r="I212" i="1"/>
  <c r="L212" i="1"/>
  <c r="E212" i="1"/>
  <c r="AA212" i="1"/>
  <c r="S212" i="1"/>
  <c r="T212" i="1"/>
  <c r="O212" i="1"/>
  <c r="M212" i="1"/>
  <c r="G212" i="1"/>
  <c r="N212" i="1"/>
  <c r="P212" i="1"/>
  <c r="H212" i="1"/>
  <c r="F212" i="1"/>
  <c r="D212" i="1" s="1"/>
  <c r="Q212" i="1"/>
  <c r="U212" i="1"/>
  <c r="R212" i="1"/>
  <c r="K212" i="1"/>
  <c r="J212" i="1"/>
  <c r="K213" i="1"/>
  <c r="E213" i="1"/>
  <c r="L213" i="1"/>
  <c r="Q213" i="1"/>
  <c r="T213" i="1"/>
  <c r="I213" i="1"/>
  <c r="F213" i="1"/>
  <c r="D213" i="1" s="1"/>
  <c r="J213" i="1"/>
  <c r="R213" i="1"/>
  <c r="O213" i="1"/>
  <c r="U213" i="1"/>
  <c r="S213" i="1"/>
  <c r="M213" i="1"/>
  <c r="AA213" i="1"/>
  <c r="H213" i="1"/>
  <c r="N213" i="1"/>
  <c r="P213" i="1"/>
  <c r="G213" i="1"/>
  <c r="M254" i="1"/>
  <c r="H254" i="1"/>
  <c r="E254" i="1"/>
  <c r="U254" i="1"/>
  <c r="K254" i="1"/>
  <c r="G254" i="1"/>
  <c r="T254" i="1"/>
  <c r="AA254" i="1"/>
  <c r="S254" i="1"/>
  <c r="P254" i="1"/>
  <c r="O254" i="1"/>
  <c r="L254" i="1"/>
  <c r="I254" i="1"/>
  <c r="N254" i="1"/>
  <c r="R254" i="1"/>
  <c r="F254" i="1"/>
  <c r="D254" i="1" s="1"/>
  <c r="J254" i="1"/>
  <c r="Q254" i="1"/>
  <c r="M268" i="1"/>
  <c r="I268" i="1"/>
  <c r="H268" i="1"/>
  <c r="P268" i="1"/>
  <c r="K268" i="1"/>
  <c r="F268" i="1"/>
  <c r="D268" i="1" s="1"/>
  <c r="L268" i="1"/>
  <c r="U268" i="1"/>
  <c r="R268" i="1"/>
  <c r="O268" i="1"/>
  <c r="T268" i="1"/>
  <c r="E268" i="1"/>
  <c r="G268" i="1"/>
  <c r="S268" i="1"/>
  <c r="N268" i="1"/>
  <c r="J268" i="1"/>
  <c r="Q268" i="1"/>
  <c r="AA268" i="1"/>
  <c r="U281" i="1"/>
  <c r="R281" i="1"/>
  <c r="O281" i="1"/>
  <c r="AA281" i="1"/>
  <c r="N281" i="1"/>
  <c r="Q281" i="1"/>
  <c r="H281" i="1"/>
  <c r="P281" i="1"/>
  <c r="T281" i="1"/>
  <c r="E281" i="1"/>
  <c r="M281" i="1"/>
  <c r="I281" i="1"/>
  <c r="S281" i="1"/>
  <c r="F281" i="1"/>
  <c r="D281" i="1" s="1"/>
  <c r="G281" i="1"/>
  <c r="J281" i="1"/>
  <c r="L281" i="1"/>
  <c r="K281" i="1"/>
  <c r="U170" i="1"/>
  <c r="AA170" i="1"/>
  <c r="G170" i="1"/>
  <c r="F170" i="1"/>
  <c r="D170" i="1" s="1"/>
  <c r="P170" i="1"/>
  <c r="R170" i="1"/>
  <c r="O170" i="1"/>
  <c r="N170" i="1"/>
  <c r="T170" i="1"/>
  <c r="M170" i="1"/>
  <c r="Q170" i="1"/>
  <c r="H170" i="1"/>
  <c r="E170" i="1"/>
  <c r="K170" i="1"/>
  <c r="L170" i="1"/>
  <c r="I170" i="1"/>
  <c r="J170" i="1"/>
  <c r="S170" i="1"/>
  <c r="U159" i="1"/>
  <c r="O159" i="1"/>
  <c r="K159" i="1"/>
  <c r="E159" i="1"/>
  <c r="AA159" i="1"/>
  <c r="Q159" i="1"/>
  <c r="H159" i="1"/>
  <c r="T159" i="1"/>
  <c r="G159" i="1"/>
  <c r="N159" i="1"/>
  <c r="I159" i="1"/>
  <c r="L159" i="1"/>
  <c r="J159" i="1"/>
  <c r="R159" i="1"/>
  <c r="S159" i="1"/>
  <c r="M159" i="1"/>
  <c r="F159" i="1"/>
  <c r="D159" i="1" s="1"/>
  <c r="P159" i="1"/>
  <c r="F193" i="1"/>
  <c r="D193" i="1" s="1"/>
  <c r="N193" i="1"/>
  <c r="P193" i="1"/>
  <c r="AA193" i="1"/>
  <c r="R193" i="1"/>
  <c r="H193" i="1"/>
  <c r="K193" i="1"/>
  <c r="U193" i="1"/>
  <c r="M193" i="1"/>
  <c r="C193" i="1" s="1"/>
  <c r="Q193" i="1"/>
  <c r="T193" i="1"/>
  <c r="S193" i="1"/>
  <c r="E193" i="1"/>
  <c r="J193" i="1"/>
  <c r="G193" i="1"/>
  <c r="I193" i="1"/>
  <c r="L193" i="1"/>
  <c r="O193" i="1"/>
  <c r="N147" i="1"/>
  <c r="P147" i="1"/>
  <c r="L147" i="1"/>
  <c r="O147" i="1"/>
  <c r="AA147" i="1"/>
  <c r="M147" i="1"/>
  <c r="H147" i="1"/>
  <c r="U147" i="1"/>
  <c r="K147" i="1"/>
  <c r="E147" i="1"/>
  <c r="G147" i="1"/>
  <c r="F147" i="1"/>
  <c r="D147" i="1" s="1"/>
  <c r="R147" i="1"/>
  <c r="S147" i="1"/>
  <c r="T147" i="1"/>
  <c r="Q147" i="1"/>
  <c r="I147" i="1"/>
  <c r="J147" i="1"/>
  <c r="N265" i="1"/>
  <c r="Q265" i="1"/>
  <c r="E265" i="1"/>
  <c r="K265" i="1"/>
  <c r="F265" i="1"/>
  <c r="D265" i="1" s="1"/>
  <c r="J265" i="1"/>
  <c r="O265" i="1"/>
  <c r="P265" i="1"/>
  <c r="R265" i="1"/>
  <c r="S265" i="1"/>
  <c r="U265" i="1"/>
  <c r="I265" i="1"/>
  <c r="L265" i="1"/>
  <c r="H265" i="1"/>
  <c r="AA265" i="1"/>
  <c r="M265" i="1"/>
  <c r="C265" i="1" s="1"/>
  <c r="G265" i="1"/>
  <c r="T265" i="1"/>
  <c r="O150" i="1"/>
  <c r="P150" i="1"/>
  <c r="Q150" i="1"/>
  <c r="L150" i="1"/>
  <c r="AA150" i="1"/>
  <c r="H150" i="1"/>
  <c r="K150" i="1"/>
  <c r="F150" i="1"/>
  <c r="D150" i="1" s="1"/>
  <c r="R150" i="1"/>
  <c r="J150" i="1"/>
  <c r="M150" i="1"/>
  <c r="E150" i="1"/>
  <c r="N150" i="1"/>
  <c r="T150" i="1"/>
  <c r="U150" i="1"/>
  <c r="S150" i="1"/>
  <c r="G150" i="1"/>
  <c r="I150" i="1"/>
  <c r="U178" i="1"/>
  <c r="T178" i="1"/>
  <c r="H178" i="1"/>
  <c r="G178" i="1"/>
  <c r="S178" i="1"/>
  <c r="P178" i="1"/>
  <c r="N178" i="1"/>
  <c r="F178" i="1"/>
  <c r="D178" i="1" s="1"/>
  <c r="E178" i="1"/>
  <c r="Q178" i="1"/>
  <c r="J178" i="1"/>
  <c r="M178" i="1"/>
  <c r="C178" i="1" s="1"/>
  <c r="I178" i="1"/>
  <c r="L178" i="1"/>
  <c r="K178" i="1"/>
  <c r="R178" i="1"/>
  <c r="O178" i="1"/>
  <c r="AA178" i="1"/>
  <c r="G172" i="1"/>
  <c r="H172" i="1"/>
  <c r="J172" i="1"/>
  <c r="M172" i="1"/>
  <c r="E172" i="1"/>
  <c r="F172" i="1"/>
  <c r="D172" i="1" s="1"/>
  <c r="Q172" i="1"/>
  <c r="AA172" i="1"/>
  <c r="S172" i="1"/>
  <c r="T172" i="1"/>
  <c r="I172" i="1"/>
  <c r="L172" i="1"/>
  <c r="P172" i="1"/>
  <c r="N172" i="1"/>
  <c r="O172" i="1"/>
  <c r="R172" i="1"/>
  <c r="U172" i="1"/>
  <c r="K172" i="1"/>
  <c r="S224" i="1"/>
  <c r="R224" i="1"/>
  <c r="T224" i="1"/>
  <c r="I224" i="1"/>
  <c r="U224" i="1"/>
  <c r="Q224" i="1"/>
  <c r="N224" i="1"/>
  <c r="O224" i="1"/>
  <c r="E224" i="1"/>
  <c r="AA224" i="1"/>
  <c r="J224" i="1"/>
  <c r="L224" i="1"/>
  <c r="H224" i="1"/>
  <c r="M224" i="1"/>
  <c r="F224" i="1"/>
  <c r="D224" i="1" s="1"/>
  <c r="G224" i="1"/>
  <c r="P224" i="1"/>
  <c r="K224" i="1"/>
  <c r="P187" i="1"/>
  <c r="Q187" i="1"/>
  <c r="N187" i="1"/>
  <c r="J187" i="1"/>
  <c r="AA187" i="1"/>
  <c r="F187" i="1"/>
  <c r="D187" i="1" s="1"/>
  <c r="L187" i="1"/>
  <c r="G187" i="1"/>
  <c r="H187" i="1"/>
  <c r="U187" i="1"/>
  <c r="S187" i="1"/>
  <c r="R187" i="1"/>
  <c r="O187" i="1"/>
  <c r="K187" i="1"/>
  <c r="M187" i="1"/>
  <c r="I187" i="1"/>
  <c r="T187" i="1"/>
  <c r="E187" i="1"/>
  <c r="L252" i="1"/>
  <c r="M252" i="1"/>
  <c r="F252" i="1"/>
  <c r="D252" i="1" s="1"/>
  <c r="O252" i="1"/>
  <c r="T252" i="1"/>
  <c r="I252" i="1"/>
  <c r="J252" i="1"/>
  <c r="K252" i="1"/>
  <c r="N252" i="1"/>
  <c r="P252" i="1"/>
  <c r="R252" i="1"/>
  <c r="U252" i="1"/>
  <c r="E252" i="1"/>
  <c r="AA252" i="1"/>
  <c r="H252" i="1"/>
  <c r="S252" i="1"/>
  <c r="Q252" i="1"/>
  <c r="G252" i="1"/>
  <c r="L296" i="1"/>
  <c r="P296" i="1"/>
  <c r="K296" i="1"/>
  <c r="O296" i="1"/>
  <c r="F296" i="1"/>
  <c r="D296" i="1" s="1"/>
  <c r="J296" i="1"/>
  <c r="M296" i="1"/>
  <c r="H296" i="1"/>
  <c r="G296" i="1"/>
  <c r="Q296" i="1"/>
  <c r="N296" i="1"/>
  <c r="R296" i="1"/>
  <c r="I296" i="1"/>
  <c r="T296" i="1"/>
  <c r="E296" i="1"/>
  <c r="S296" i="1"/>
  <c r="U296" i="1"/>
  <c r="R202" i="1"/>
  <c r="O202" i="1"/>
  <c r="N202" i="1"/>
  <c r="H202" i="1"/>
  <c r="P202" i="1"/>
  <c r="Q202" i="1"/>
  <c r="E202" i="1"/>
  <c r="J202" i="1"/>
  <c r="M202" i="1"/>
  <c r="C202" i="1" s="1"/>
  <c r="G202" i="1"/>
  <c r="L202" i="1"/>
  <c r="K202" i="1"/>
  <c r="AA202" i="1"/>
  <c r="U202" i="1"/>
  <c r="I202" i="1"/>
  <c r="S202" i="1"/>
  <c r="T202" i="1"/>
  <c r="F202" i="1"/>
  <c r="D202" i="1" s="1"/>
  <c r="P239" i="1"/>
  <c r="Q239" i="1"/>
  <c r="N239" i="1"/>
  <c r="E239" i="1"/>
  <c r="AA239" i="1"/>
  <c r="L239" i="1"/>
  <c r="J239" i="1"/>
  <c r="H239" i="1"/>
  <c r="R239" i="1"/>
  <c r="K239" i="1"/>
  <c r="G239" i="1"/>
  <c r="M239" i="1"/>
  <c r="F239" i="1"/>
  <c r="D239" i="1" s="1"/>
  <c r="U239" i="1"/>
  <c r="O239" i="1"/>
  <c r="T239" i="1"/>
  <c r="I239" i="1"/>
  <c r="S239" i="1"/>
  <c r="U145" i="1"/>
  <c r="J145" i="1"/>
  <c r="K145" i="1"/>
  <c r="I145" i="1"/>
  <c r="O145" i="1"/>
  <c r="N145" i="1"/>
  <c r="M145" i="1"/>
  <c r="T145" i="1"/>
  <c r="AA145" i="1"/>
  <c r="E145" i="1"/>
  <c r="R145" i="1"/>
  <c r="S145" i="1"/>
  <c r="G145" i="1"/>
  <c r="H145" i="1"/>
  <c r="Q145" i="1"/>
  <c r="L145" i="1"/>
  <c r="P145" i="1"/>
  <c r="F145" i="1"/>
  <c r="D145" i="1" s="1"/>
  <c r="H235" i="1"/>
  <c r="J235" i="1"/>
  <c r="G235" i="1"/>
  <c r="N235" i="1"/>
  <c r="T235" i="1"/>
  <c r="R235" i="1"/>
  <c r="L235" i="1"/>
  <c r="M235" i="1"/>
  <c r="AA235" i="1"/>
  <c r="O235" i="1"/>
  <c r="K235" i="1"/>
  <c r="E235" i="1"/>
  <c r="U235" i="1"/>
  <c r="P235" i="1"/>
  <c r="Q235" i="1"/>
  <c r="F235" i="1"/>
  <c r="D235" i="1" s="1"/>
  <c r="I235" i="1"/>
  <c r="S235" i="1"/>
  <c r="G146" i="1"/>
  <c r="R146" i="1"/>
  <c r="H146" i="1"/>
  <c r="F146" i="1"/>
  <c r="D146" i="1" s="1"/>
  <c r="U146" i="1"/>
  <c r="O146" i="1"/>
  <c r="N146" i="1"/>
  <c r="J146" i="1"/>
  <c r="L146" i="1"/>
  <c r="P146" i="1"/>
  <c r="M146" i="1"/>
  <c r="K146" i="1"/>
  <c r="AA146" i="1"/>
  <c r="Q146" i="1"/>
  <c r="E146" i="1"/>
  <c r="I146" i="1"/>
  <c r="S146" i="1"/>
  <c r="T146" i="1"/>
  <c r="I240" i="1"/>
  <c r="E240" i="1"/>
  <c r="Q240" i="1"/>
  <c r="T240" i="1"/>
  <c r="L240" i="1"/>
  <c r="K240" i="1"/>
  <c r="G240" i="1"/>
  <c r="J240" i="1"/>
  <c r="F240" i="1"/>
  <c r="D240" i="1" s="1"/>
  <c r="U240" i="1"/>
  <c r="S240" i="1"/>
  <c r="AA240" i="1"/>
  <c r="M240" i="1"/>
  <c r="O240" i="1"/>
  <c r="P240" i="1"/>
  <c r="N240" i="1"/>
  <c r="R240" i="1"/>
  <c r="H240" i="1"/>
  <c r="K283" i="1"/>
  <c r="G283" i="1"/>
  <c r="L283" i="1"/>
  <c r="O283" i="1"/>
  <c r="N283" i="1"/>
  <c r="M283" i="1"/>
  <c r="I283" i="1"/>
  <c r="E283" i="1"/>
  <c r="H283" i="1"/>
  <c r="U283" i="1"/>
  <c r="S283" i="1"/>
  <c r="R283" i="1"/>
  <c r="T283" i="1"/>
  <c r="P283" i="1"/>
  <c r="Q283" i="1"/>
  <c r="J283" i="1"/>
  <c r="F283" i="1"/>
  <c r="D283" i="1" s="1"/>
  <c r="H160" i="1"/>
  <c r="I160" i="1"/>
  <c r="Q160" i="1"/>
  <c r="K160" i="1"/>
  <c r="S160" i="1"/>
  <c r="F160" i="1"/>
  <c r="D160" i="1" s="1"/>
  <c r="G160" i="1"/>
  <c r="E160" i="1"/>
  <c r="AA160" i="1"/>
  <c r="M160" i="1"/>
  <c r="T160" i="1"/>
  <c r="J160" i="1"/>
  <c r="N160" i="1"/>
  <c r="R160" i="1"/>
  <c r="U160" i="1"/>
  <c r="O160" i="1"/>
  <c r="L160" i="1"/>
  <c r="P160" i="1"/>
  <c r="E186" i="1"/>
  <c r="I186" i="1"/>
  <c r="H186" i="1"/>
  <c r="F186" i="1"/>
  <c r="D186" i="1" s="1"/>
  <c r="T186" i="1"/>
  <c r="G186" i="1"/>
  <c r="L186" i="1"/>
  <c r="K186" i="1"/>
  <c r="P186" i="1"/>
  <c r="N186" i="1"/>
  <c r="R186" i="1"/>
  <c r="U186" i="1"/>
  <c r="S186" i="1"/>
  <c r="AA186" i="1"/>
  <c r="M186" i="1"/>
  <c r="Q186" i="1"/>
  <c r="O186" i="1"/>
  <c r="J186" i="1"/>
  <c r="E234" i="1"/>
  <c r="M234" i="1"/>
  <c r="P234" i="1"/>
  <c r="AA234" i="1"/>
  <c r="K234" i="1"/>
  <c r="G234" i="1"/>
  <c r="L234" i="1"/>
  <c r="O234" i="1"/>
  <c r="S234" i="1"/>
  <c r="U234" i="1"/>
  <c r="T234" i="1"/>
  <c r="R234" i="1"/>
  <c r="I234" i="1"/>
  <c r="F234" i="1"/>
  <c r="D234" i="1" s="1"/>
  <c r="J234" i="1"/>
  <c r="N234" i="1"/>
  <c r="H234" i="1"/>
  <c r="Q234" i="1"/>
  <c r="Q198" i="1"/>
  <c r="O198" i="1"/>
  <c r="S198" i="1"/>
  <c r="N198" i="1"/>
  <c r="AA198" i="1"/>
  <c r="F198" i="1"/>
  <c r="D198" i="1" s="1"/>
  <c r="H198" i="1"/>
  <c r="P198" i="1"/>
  <c r="U198" i="1"/>
  <c r="I198" i="1"/>
  <c r="K198" i="1"/>
  <c r="E198" i="1"/>
  <c r="L198" i="1"/>
  <c r="R198" i="1"/>
  <c r="T198" i="1"/>
  <c r="J198" i="1"/>
  <c r="G198" i="1"/>
  <c r="M198" i="1"/>
  <c r="C198" i="1" s="1"/>
  <c r="R295" i="1"/>
  <c r="S295" i="1"/>
  <c r="U295" i="1"/>
  <c r="Q295" i="1"/>
  <c r="P295" i="1"/>
  <c r="J295" i="1"/>
  <c r="E295" i="1"/>
  <c r="F295" i="1"/>
  <c r="D295" i="1" s="1"/>
  <c r="O295" i="1"/>
  <c r="T295" i="1"/>
  <c r="I295" i="1"/>
  <c r="M295" i="1"/>
  <c r="C295" i="1" s="1"/>
  <c r="L295" i="1"/>
  <c r="K295" i="1"/>
  <c r="G295" i="1"/>
  <c r="H295" i="1"/>
  <c r="N295" i="1"/>
  <c r="T287" i="1"/>
  <c r="G287" i="1"/>
  <c r="L287" i="1"/>
  <c r="K287" i="1"/>
  <c r="H287" i="1"/>
  <c r="R287" i="1"/>
  <c r="P287" i="1"/>
  <c r="M287" i="1"/>
  <c r="J287" i="1"/>
  <c r="F287" i="1"/>
  <c r="D287" i="1" s="1"/>
  <c r="E287" i="1"/>
  <c r="I287" i="1"/>
  <c r="O287" i="1"/>
  <c r="S287" i="1"/>
  <c r="U287" i="1"/>
  <c r="Q287" i="1"/>
  <c r="N287" i="1"/>
  <c r="S250" i="1"/>
  <c r="T250" i="1"/>
  <c r="R250" i="1"/>
  <c r="H250" i="1"/>
  <c r="P250" i="1"/>
  <c r="N250" i="1"/>
  <c r="E250" i="1"/>
  <c r="AA250" i="1"/>
  <c r="Q250" i="1"/>
  <c r="K250" i="1"/>
  <c r="I250" i="1"/>
  <c r="L250" i="1"/>
  <c r="U250" i="1"/>
  <c r="M250" i="1"/>
  <c r="J250" i="1"/>
  <c r="G250" i="1"/>
  <c r="O250" i="1"/>
  <c r="F250" i="1"/>
  <c r="D250" i="1" s="1"/>
  <c r="H188" i="1"/>
  <c r="S188" i="1"/>
  <c r="F188" i="1"/>
  <c r="D188" i="1" s="1"/>
  <c r="AA188" i="1"/>
  <c r="G188" i="1"/>
  <c r="L188" i="1"/>
  <c r="N188" i="1"/>
  <c r="U188" i="1"/>
  <c r="P188" i="1"/>
  <c r="M188" i="1"/>
  <c r="Q188" i="1"/>
  <c r="I188" i="1"/>
  <c r="K188" i="1"/>
  <c r="R188" i="1"/>
  <c r="E188" i="1"/>
  <c r="T188" i="1"/>
  <c r="O188" i="1"/>
  <c r="J188" i="1"/>
  <c r="G196" i="1"/>
  <c r="L196" i="1"/>
  <c r="F196" i="1"/>
  <c r="D196" i="1" s="1"/>
  <c r="Q196" i="1"/>
  <c r="T196" i="1"/>
  <c r="J196" i="1"/>
  <c r="I196" i="1"/>
  <c r="E196" i="1"/>
  <c r="M196" i="1"/>
  <c r="O196" i="1"/>
  <c r="R196" i="1"/>
  <c r="U196" i="1"/>
  <c r="K196" i="1"/>
  <c r="AA196" i="1"/>
  <c r="H196" i="1"/>
  <c r="N196" i="1"/>
  <c r="P196" i="1"/>
  <c r="S196" i="1"/>
  <c r="U263" i="1"/>
  <c r="O263" i="1"/>
  <c r="T263" i="1"/>
  <c r="E263" i="1"/>
  <c r="L263" i="1"/>
  <c r="I263" i="1"/>
  <c r="G263" i="1"/>
  <c r="H263" i="1"/>
  <c r="J263" i="1"/>
  <c r="F263" i="1"/>
  <c r="D263" i="1" s="1"/>
  <c r="K263" i="1"/>
  <c r="M263" i="1"/>
  <c r="N263" i="1"/>
  <c r="Q263" i="1"/>
  <c r="R263" i="1"/>
  <c r="S263" i="1"/>
  <c r="P263" i="1"/>
  <c r="AA263" i="1"/>
  <c r="H269" i="1"/>
  <c r="N269" i="1"/>
  <c r="L269" i="1"/>
  <c r="J269" i="1"/>
  <c r="F269" i="1"/>
  <c r="D269" i="1" s="1"/>
  <c r="G269" i="1"/>
  <c r="P269" i="1"/>
  <c r="E269" i="1"/>
  <c r="T269" i="1"/>
  <c r="I269" i="1"/>
  <c r="K269" i="1"/>
  <c r="M269" i="1"/>
  <c r="R269" i="1"/>
  <c r="O269" i="1"/>
  <c r="S269" i="1"/>
  <c r="U269" i="1"/>
  <c r="Q269" i="1"/>
  <c r="AA269" i="1"/>
  <c r="T197" i="1"/>
  <c r="U197" i="1"/>
  <c r="F197" i="1"/>
  <c r="D197" i="1" s="1"/>
  <c r="P197" i="1"/>
  <c r="AA197" i="1"/>
  <c r="O197" i="1"/>
  <c r="Q197" i="1"/>
  <c r="E197" i="1"/>
  <c r="L197" i="1"/>
  <c r="S197" i="1"/>
  <c r="H197" i="1"/>
  <c r="J197" i="1"/>
  <c r="K197" i="1"/>
  <c r="N197" i="1"/>
  <c r="G197" i="1"/>
  <c r="M197" i="1"/>
  <c r="R197" i="1"/>
  <c r="I197" i="1"/>
  <c r="J278" i="1"/>
  <c r="F278" i="1"/>
  <c r="D278" i="1" s="1"/>
  <c r="U278" i="1"/>
  <c r="S278" i="1"/>
  <c r="N278" i="1"/>
  <c r="Q278" i="1"/>
  <c r="K278" i="1"/>
  <c r="G278" i="1"/>
  <c r="H278" i="1"/>
  <c r="I278" i="1"/>
  <c r="P278" i="1"/>
  <c r="E278" i="1"/>
  <c r="R278" i="1"/>
  <c r="M278" i="1"/>
  <c r="C278" i="1" s="1"/>
  <c r="O278" i="1"/>
  <c r="L278" i="1"/>
  <c r="T278" i="1"/>
  <c r="AA278" i="1"/>
  <c r="I257" i="1"/>
  <c r="E257" i="1"/>
  <c r="AA257" i="1"/>
  <c r="S257" i="1"/>
  <c r="T257" i="1"/>
  <c r="F257" i="1"/>
  <c r="D257" i="1" s="1"/>
  <c r="U257" i="1"/>
  <c r="R257" i="1"/>
  <c r="P257" i="1"/>
  <c r="O257" i="1"/>
  <c r="N257" i="1"/>
  <c r="Q257" i="1"/>
  <c r="J257" i="1"/>
  <c r="M257" i="1"/>
  <c r="H257" i="1"/>
  <c r="K257" i="1"/>
  <c r="L257" i="1"/>
  <c r="G257" i="1"/>
  <c r="I138" i="1"/>
  <c r="H138" i="1"/>
  <c r="S138" i="1"/>
  <c r="N138" i="1"/>
  <c r="E138" i="1"/>
  <c r="G138" i="1"/>
  <c r="K138" i="1"/>
  <c r="P138" i="1"/>
  <c r="J138" i="1"/>
  <c r="R138" i="1"/>
  <c r="T138" i="1"/>
  <c r="L138" i="1"/>
  <c r="F138" i="1"/>
  <c r="D138" i="1" s="1"/>
  <c r="U138" i="1"/>
  <c r="AA138" i="1"/>
  <c r="M138" i="1"/>
  <c r="Q138" i="1"/>
  <c r="O138" i="1"/>
  <c r="L270" i="1"/>
  <c r="O270" i="1"/>
  <c r="S270" i="1"/>
  <c r="G270" i="1"/>
  <c r="M270" i="1"/>
  <c r="J270" i="1"/>
  <c r="H270" i="1"/>
  <c r="P270" i="1"/>
  <c r="U270" i="1"/>
  <c r="R270" i="1"/>
  <c r="AA270" i="1"/>
  <c r="I270" i="1"/>
  <c r="K270" i="1"/>
  <c r="Q270" i="1"/>
  <c r="N270" i="1"/>
  <c r="T270" i="1"/>
  <c r="E270" i="1"/>
  <c r="F270" i="1"/>
  <c r="D270" i="1" s="1"/>
  <c r="T168" i="1"/>
  <c r="I168" i="1"/>
  <c r="G168" i="1"/>
  <c r="J168" i="1"/>
  <c r="E168" i="1"/>
  <c r="H168" i="1"/>
  <c r="P168" i="1"/>
  <c r="Q168" i="1"/>
  <c r="M168" i="1"/>
  <c r="K168" i="1"/>
  <c r="L168" i="1"/>
  <c r="F168" i="1"/>
  <c r="D168" i="1" s="1"/>
  <c r="N168" i="1"/>
  <c r="O168" i="1"/>
  <c r="S168" i="1"/>
  <c r="AA168" i="1"/>
  <c r="U168" i="1"/>
  <c r="R168" i="1"/>
  <c r="P226" i="1"/>
  <c r="K226" i="1"/>
  <c r="I226" i="1"/>
  <c r="AA226" i="1"/>
  <c r="N226" i="1"/>
  <c r="G226" i="1"/>
  <c r="F226" i="1"/>
  <c r="D226" i="1" s="1"/>
  <c r="R226" i="1"/>
  <c r="L226" i="1"/>
  <c r="M226" i="1"/>
  <c r="S226" i="1"/>
  <c r="H226" i="1"/>
  <c r="E226" i="1"/>
  <c r="T226" i="1"/>
  <c r="O226" i="1"/>
  <c r="Q226" i="1"/>
  <c r="J226" i="1"/>
  <c r="U226" i="1"/>
  <c r="S155" i="1"/>
  <c r="U155" i="1"/>
  <c r="Q155" i="1"/>
  <c r="I155" i="1"/>
  <c r="O155" i="1"/>
  <c r="N155" i="1"/>
  <c r="P155" i="1"/>
  <c r="M155" i="1"/>
  <c r="F155" i="1"/>
  <c r="D155" i="1" s="1"/>
  <c r="AA155" i="1"/>
  <c r="E155" i="1"/>
  <c r="J155" i="1"/>
  <c r="K155" i="1"/>
  <c r="T155" i="1"/>
  <c r="L155" i="1"/>
  <c r="R155" i="1"/>
  <c r="H155" i="1"/>
  <c r="G155" i="1"/>
  <c r="I272" i="1"/>
  <c r="E272" i="1"/>
  <c r="M272" i="1"/>
  <c r="O272" i="1"/>
  <c r="U272" i="1"/>
  <c r="S272" i="1"/>
  <c r="R272" i="1"/>
  <c r="T272" i="1"/>
  <c r="AA272" i="1"/>
  <c r="P272" i="1"/>
  <c r="N272" i="1"/>
  <c r="Q272" i="1"/>
  <c r="J272" i="1"/>
  <c r="H272" i="1"/>
  <c r="K272" i="1"/>
  <c r="G272" i="1"/>
  <c r="L272" i="1"/>
  <c r="F272" i="1"/>
  <c r="D272" i="1" s="1"/>
  <c r="M241" i="1"/>
  <c r="T241" i="1"/>
  <c r="S241" i="1"/>
  <c r="O241" i="1"/>
  <c r="N241" i="1"/>
  <c r="H241" i="1"/>
  <c r="G241" i="1"/>
  <c r="F241" i="1"/>
  <c r="D241" i="1" s="1"/>
  <c r="L241" i="1"/>
  <c r="J241" i="1"/>
  <c r="E241" i="1"/>
  <c r="I241" i="1"/>
  <c r="K241" i="1"/>
  <c r="U241" i="1"/>
  <c r="P241" i="1"/>
  <c r="Q241" i="1"/>
  <c r="R241" i="1"/>
  <c r="AA241" i="1"/>
  <c r="U223" i="1"/>
  <c r="R223" i="1"/>
  <c r="N223" i="1"/>
  <c r="K223" i="1"/>
  <c r="AA223" i="1"/>
  <c r="G223" i="1"/>
  <c r="H223" i="1"/>
  <c r="E223" i="1"/>
  <c r="I223" i="1"/>
  <c r="J223" i="1"/>
  <c r="L223" i="1"/>
  <c r="S223" i="1"/>
  <c r="M223" i="1"/>
  <c r="O223" i="1"/>
  <c r="T223" i="1"/>
  <c r="F223" i="1"/>
  <c r="D223" i="1" s="1"/>
  <c r="P223" i="1"/>
  <c r="Q223" i="1"/>
  <c r="R8" i="1"/>
  <c r="Q8" i="1"/>
  <c r="T8" i="1"/>
  <c r="F8" i="1"/>
  <c r="D8" i="1" s="1"/>
  <c r="U8" i="1"/>
  <c r="N8" i="1"/>
  <c r="I8" i="1"/>
  <c r="H8" i="1"/>
  <c r="AA8" i="1"/>
  <c r="K8" i="1"/>
  <c r="P8" i="1"/>
  <c r="J8" i="1"/>
  <c r="M8" i="1"/>
  <c r="O8" i="1"/>
  <c r="S8" i="1"/>
  <c r="E8" i="1"/>
  <c r="G8" i="1"/>
  <c r="L8" i="1"/>
  <c r="H251" i="1"/>
  <c r="F251" i="1"/>
  <c r="D251" i="1" s="1"/>
  <c r="I251" i="1"/>
  <c r="G251" i="1"/>
  <c r="K251" i="1"/>
  <c r="S251" i="1"/>
  <c r="R251" i="1"/>
  <c r="T251" i="1"/>
  <c r="E251" i="1"/>
  <c r="N251" i="1"/>
  <c r="P251" i="1"/>
  <c r="Q251" i="1"/>
  <c r="O251" i="1"/>
  <c r="U251" i="1"/>
  <c r="J251" i="1"/>
  <c r="M251" i="1"/>
  <c r="L251" i="1"/>
  <c r="AA251" i="1"/>
  <c r="O248" i="1"/>
  <c r="I248" i="1"/>
  <c r="M248" i="1"/>
  <c r="G248" i="1"/>
  <c r="N248" i="1"/>
  <c r="E248" i="1"/>
  <c r="F248" i="1"/>
  <c r="D248" i="1" s="1"/>
  <c r="J248" i="1"/>
  <c r="L248" i="1"/>
  <c r="K248" i="1"/>
  <c r="R248" i="1"/>
  <c r="S248" i="1"/>
  <c r="T248" i="1"/>
  <c r="AA248" i="1"/>
  <c r="P248" i="1"/>
  <c r="Q248" i="1"/>
  <c r="H248" i="1"/>
  <c r="U248" i="1"/>
  <c r="F214" i="1"/>
  <c r="D214" i="1" s="1"/>
  <c r="I214" i="1"/>
  <c r="G214" i="1"/>
  <c r="AA214" i="1"/>
  <c r="J214" i="1"/>
  <c r="T214" i="1"/>
  <c r="S214" i="1"/>
  <c r="M214" i="1"/>
  <c r="R214" i="1"/>
  <c r="U214" i="1"/>
  <c r="P214" i="1"/>
  <c r="Q214" i="1"/>
  <c r="E214" i="1"/>
  <c r="K214" i="1"/>
  <c r="L214" i="1"/>
  <c r="N214" i="1"/>
  <c r="O214" i="1"/>
  <c r="H214" i="1"/>
  <c r="U210" i="1"/>
  <c r="I210" i="1"/>
  <c r="Q210" i="1"/>
  <c r="N210" i="1"/>
  <c r="K210" i="1"/>
  <c r="H210" i="1"/>
  <c r="G210" i="1"/>
  <c r="AA210" i="1"/>
  <c r="E210" i="1"/>
  <c r="J210" i="1"/>
  <c r="S210" i="1"/>
  <c r="T210" i="1"/>
  <c r="F210" i="1"/>
  <c r="D210" i="1" s="1"/>
  <c r="M210" i="1"/>
  <c r="L210" i="1"/>
  <c r="O210" i="1"/>
  <c r="P210" i="1"/>
  <c r="R210" i="1"/>
  <c r="B248" i="11"/>
  <c r="B166" i="11"/>
  <c r="B271" i="11"/>
  <c r="B182" i="11"/>
  <c r="B207" i="11"/>
  <c r="B260" i="11"/>
  <c r="B144" i="11"/>
  <c r="B245" i="11"/>
  <c r="B163" i="11"/>
  <c r="B210" i="11"/>
  <c r="B225" i="11"/>
  <c r="B138" i="11"/>
  <c r="B239" i="11"/>
  <c r="B157" i="11"/>
  <c r="B252" i="11"/>
  <c r="B177" i="11"/>
  <c r="B214" i="11"/>
  <c r="B222" i="11"/>
  <c r="B135" i="11"/>
  <c r="B187" i="11"/>
  <c r="B190" i="11"/>
  <c r="B256" i="11"/>
  <c r="B203" i="11"/>
  <c r="B139" i="11"/>
  <c r="B175" i="11"/>
  <c r="B231" i="11"/>
  <c r="B238" i="11"/>
  <c r="B241" i="11"/>
  <c r="B262" i="11"/>
  <c r="B200" i="11"/>
  <c r="B145" i="11"/>
  <c r="B181" i="11"/>
  <c r="B184" i="11"/>
  <c r="B206" i="11"/>
  <c r="B130" i="11"/>
  <c r="B7" i="11"/>
  <c r="B191" i="11"/>
  <c r="B140" i="11"/>
  <c r="B232" i="11"/>
  <c r="B150" i="11"/>
  <c r="B266" i="11"/>
  <c r="B169" i="11"/>
  <c r="B8" i="11"/>
  <c r="B189" i="11"/>
  <c r="B208" i="11"/>
  <c r="B229" i="11"/>
  <c r="B147" i="11"/>
  <c r="B275" i="11"/>
  <c r="B183" i="11"/>
  <c r="B211" i="11"/>
  <c r="B261" i="11"/>
  <c r="B141" i="11"/>
  <c r="B246" i="11"/>
  <c r="B164" i="11"/>
  <c r="B263" i="11"/>
  <c r="B180" i="11"/>
  <c r="B199" i="11"/>
  <c r="B158" i="11"/>
  <c r="B161" i="11"/>
  <c r="B226" i="11"/>
  <c r="B272" i="11"/>
  <c r="B215" i="11"/>
  <c r="B146" i="11"/>
  <c r="B178" i="11"/>
  <c r="B185" i="11"/>
  <c r="B188" i="11"/>
  <c r="B255" i="11"/>
  <c r="B278" i="11"/>
  <c r="B212" i="11"/>
  <c r="B152" i="11"/>
  <c r="B155" i="11"/>
  <c r="B133" i="11"/>
  <c r="B218" i="11"/>
  <c r="B247" i="11"/>
  <c r="B194" i="11"/>
  <c r="B143" i="11"/>
  <c r="B205" i="11"/>
  <c r="B274" i="11"/>
  <c r="B134" i="11"/>
  <c r="B235" i="11"/>
  <c r="B153" i="11"/>
  <c r="B268" i="11"/>
  <c r="B264" i="11"/>
  <c r="B198" i="11"/>
  <c r="B192" i="11"/>
  <c r="B131" i="11"/>
  <c r="B269" i="11"/>
  <c r="B170" i="11"/>
  <c r="B280" i="11"/>
  <c r="B186" i="11"/>
  <c r="B196" i="11"/>
  <c r="B230" i="11"/>
  <c r="B148" i="11"/>
  <c r="B249" i="11"/>
  <c r="B167" i="11"/>
  <c r="B221" i="11"/>
  <c r="B217" i="11"/>
  <c r="B129" i="11"/>
  <c r="B168" i="11"/>
  <c r="B227" i="11"/>
  <c r="B250" i="11"/>
  <c r="B216" i="11"/>
  <c r="B149" i="11"/>
  <c r="B156" i="11"/>
  <c r="B159" i="11"/>
  <c r="B224" i="11"/>
  <c r="B270" i="11"/>
  <c r="B267" i="11"/>
  <c r="B279" i="11"/>
  <c r="B201" i="11"/>
  <c r="B172" i="11"/>
  <c r="B219" i="11"/>
  <c r="B277" i="11"/>
  <c r="B258" i="11"/>
  <c r="B162" i="11"/>
  <c r="B254" i="11"/>
  <c r="B179" i="11"/>
  <c r="B195" i="11"/>
  <c r="B223" i="11"/>
  <c r="B137" i="11"/>
  <c r="B242" i="11"/>
  <c r="B160" i="11"/>
  <c r="B251" i="11"/>
  <c r="B176" i="11"/>
  <c r="B220" i="11"/>
  <c r="B236" i="11"/>
  <c r="B154" i="11"/>
  <c r="B257" i="11"/>
  <c r="B173" i="11"/>
  <c r="B197" i="11"/>
  <c r="B193" i="11"/>
  <c r="B132" i="11"/>
  <c r="B233" i="11"/>
  <c r="B151" i="11"/>
  <c r="B240" i="11"/>
  <c r="B243" i="11"/>
  <c r="B202" i="11"/>
  <c r="B136" i="11"/>
  <c r="B171" i="11"/>
  <c r="B273" i="11"/>
  <c r="B253" i="11"/>
  <c r="B276" i="11"/>
  <c r="B213" i="11"/>
  <c r="B209" i="11"/>
  <c r="B142" i="11"/>
  <c r="B174" i="11"/>
  <c r="B234" i="11"/>
  <c r="B237" i="11"/>
  <c r="B244" i="11"/>
  <c r="B259" i="11"/>
  <c r="B204" i="11"/>
  <c r="B265" i="11"/>
  <c r="B228" i="11"/>
  <c r="B165" i="11"/>
  <c r="Q133" i="1"/>
  <c r="O133" i="1"/>
  <c r="U133" i="1"/>
  <c r="K133" i="1"/>
  <c r="AA133" i="1"/>
  <c r="I133" i="1"/>
  <c r="H133" i="1"/>
  <c r="P133" i="1"/>
  <c r="S133" i="1"/>
  <c r="F133" i="1"/>
  <c r="D133" i="1" s="1"/>
  <c r="L133" i="1"/>
  <c r="E133" i="1"/>
  <c r="N133" i="1"/>
  <c r="R133" i="1"/>
  <c r="T133" i="1"/>
  <c r="J133" i="1"/>
  <c r="G133" i="1"/>
  <c r="M133" i="1"/>
  <c r="C133" i="1" s="1"/>
  <c r="R247" i="1"/>
  <c r="P247" i="1"/>
  <c r="S247" i="1"/>
  <c r="K247" i="1"/>
  <c r="AA247" i="1"/>
  <c r="G247" i="1"/>
  <c r="H247" i="1"/>
  <c r="N247" i="1"/>
  <c r="Q247" i="1"/>
  <c r="L247" i="1"/>
  <c r="J247" i="1"/>
  <c r="E247" i="1"/>
  <c r="U247" i="1"/>
  <c r="O247" i="1"/>
  <c r="T247" i="1"/>
  <c r="F247" i="1"/>
  <c r="D247" i="1" s="1"/>
  <c r="M247" i="1"/>
  <c r="I247" i="1"/>
  <c r="M148" i="1"/>
  <c r="U148" i="1"/>
  <c r="O148" i="1"/>
  <c r="P148" i="1"/>
  <c r="F148" i="1"/>
  <c r="D148" i="1" s="1"/>
  <c r="E148" i="1"/>
  <c r="N148" i="1"/>
  <c r="I148" i="1"/>
  <c r="G148" i="1"/>
  <c r="K148" i="1"/>
  <c r="AA148" i="1"/>
  <c r="Q148" i="1"/>
  <c r="L148" i="1"/>
  <c r="R148" i="1"/>
  <c r="T148" i="1"/>
  <c r="S148" i="1"/>
  <c r="H148" i="1"/>
  <c r="J148" i="1"/>
  <c r="R167" i="1"/>
  <c r="Q167" i="1"/>
  <c r="N167" i="1"/>
  <c r="M167" i="1"/>
  <c r="AA167" i="1"/>
  <c r="F167" i="1"/>
  <c r="D167" i="1" s="1"/>
  <c r="J167" i="1"/>
  <c r="H167" i="1"/>
  <c r="S167" i="1"/>
  <c r="K167" i="1"/>
  <c r="L167" i="1"/>
  <c r="G167" i="1"/>
  <c r="P167" i="1"/>
  <c r="U167" i="1"/>
  <c r="O167" i="1"/>
  <c r="T167" i="1"/>
  <c r="I167" i="1"/>
  <c r="E167" i="1"/>
  <c r="T211" i="1"/>
  <c r="F211" i="1"/>
  <c r="D211" i="1" s="1"/>
  <c r="O211" i="1"/>
  <c r="Q211" i="1"/>
  <c r="M211" i="1"/>
  <c r="N211" i="1"/>
  <c r="P211" i="1"/>
  <c r="E211" i="1"/>
  <c r="I211" i="1"/>
  <c r="AA211" i="1"/>
  <c r="L211" i="1"/>
  <c r="K211" i="1"/>
  <c r="H211" i="1"/>
  <c r="R211" i="1"/>
  <c r="J211" i="1"/>
  <c r="U211" i="1"/>
  <c r="G211" i="1"/>
  <c r="S211" i="1"/>
  <c r="O215" i="1"/>
  <c r="T215" i="1"/>
  <c r="J215" i="1"/>
  <c r="G215" i="1"/>
  <c r="I215" i="1"/>
  <c r="Q215" i="1"/>
  <c r="R215" i="1"/>
  <c r="S215" i="1"/>
  <c r="M215" i="1"/>
  <c r="AA215" i="1"/>
  <c r="F215" i="1"/>
  <c r="D215" i="1" s="1"/>
  <c r="H215" i="1"/>
  <c r="P215" i="1"/>
  <c r="U215" i="1"/>
  <c r="L215" i="1"/>
  <c r="K215" i="1"/>
  <c r="E215" i="1"/>
  <c r="N215" i="1"/>
  <c r="T141" i="1"/>
  <c r="F141" i="1"/>
  <c r="D141" i="1" s="1"/>
  <c r="R141" i="1"/>
  <c r="L141" i="1"/>
  <c r="P141" i="1"/>
  <c r="O141" i="1"/>
  <c r="U141" i="1"/>
  <c r="E141" i="1"/>
  <c r="G141" i="1"/>
  <c r="AA141" i="1"/>
  <c r="H141" i="1"/>
  <c r="N141" i="1"/>
  <c r="K141" i="1"/>
  <c r="Q141" i="1"/>
  <c r="S141" i="1"/>
  <c r="J141" i="1"/>
  <c r="I141" i="1"/>
  <c r="M141" i="1"/>
  <c r="S290" i="1"/>
  <c r="T290" i="1"/>
  <c r="R290" i="1"/>
  <c r="O290" i="1"/>
  <c r="H290" i="1"/>
  <c r="P290" i="1"/>
  <c r="Q290" i="1"/>
  <c r="N290" i="1"/>
  <c r="U290" i="1"/>
  <c r="K290" i="1"/>
  <c r="G290" i="1"/>
  <c r="E290" i="1"/>
  <c r="F290" i="1"/>
  <c r="D290" i="1" s="1"/>
  <c r="I290" i="1"/>
  <c r="J290" i="1"/>
  <c r="M290" i="1"/>
  <c r="C290" i="1" s="1"/>
  <c r="L290" i="1"/>
  <c r="Q153" i="1"/>
  <c r="N153" i="1"/>
  <c r="O153" i="1"/>
  <c r="S153" i="1"/>
  <c r="AA153" i="1"/>
  <c r="G153" i="1"/>
  <c r="J153" i="1"/>
  <c r="H153" i="1"/>
  <c r="K153" i="1"/>
  <c r="E153" i="1"/>
  <c r="M153" i="1"/>
  <c r="C153" i="1" s="1"/>
  <c r="F153" i="1"/>
  <c r="D153" i="1" s="1"/>
  <c r="L153" i="1"/>
  <c r="U153" i="1"/>
  <c r="R153" i="1"/>
  <c r="T153" i="1"/>
  <c r="I153" i="1"/>
  <c r="P153" i="1"/>
  <c r="S282" i="1"/>
  <c r="T282" i="1"/>
  <c r="R282" i="1"/>
  <c r="H282" i="1"/>
  <c r="U282" i="1"/>
  <c r="P282" i="1"/>
  <c r="N282" i="1"/>
  <c r="Q282" i="1"/>
  <c r="O282" i="1"/>
  <c r="G282" i="1"/>
  <c r="J282" i="1"/>
  <c r="E282" i="1"/>
  <c r="M282" i="1"/>
  <c r="K282" i="1"/>
  <c r="L282" i="1"/>
  <c r="I282" i="1"/>
  <c r="F282" i="1"/>
  <c r="D282" i="1" s="1"/>
  <c r="H229" i="1"/>
  <c r="N229" i="1"/>
  <c r="P229" i="1"/>
  <c r="R229" i="1"/>
  <c r="M229" i="1"/>
  <c r="J229" i="1"/>
  <c r="F229" i="1"/>
  <c r="D229" i="1" s="1"/>
  <c r="Q229" i="1"/>
  <c r="O229" i="1"/>
  <c r="S229" i="1"/>
  <c r="AA229" i="1"/>
  <c r="K229" i="1"/>
  <c r="L229" i="1"/>
  <c r="U229" i="1"/>
  <c r="E229" i="1"/>
  <c r="T229" i="1"/>
  <c r="I229" i="1"/>
  <c r="G229" i="1"/>
  <c r="J261" i="1"/>
  <c r="M261" i="1"/>
  <c r="S261" i="1"/>
  <c r="R261" i="1"/>
  <c r="N261" i="1"/>
  <c r="Q261" i="1"/>
  <c r="T261" i="1"/>
  <c r="F261" i="1"/>
  <c r="D261" i="1" s="1"/>
  <c r="E261" i="1"/>
  <c r="O261" i="1"/>
  <c r="U261" i="1"/>
  <c r="AA261" i="1"/>
  <c r="G261" i="1"/>
  <c r="H261" i="1"/>
  <c r="L261" i="1"/>
  <c r="I261" i="1"/>
  <c r="P261" i="1"/>
  <c r="K261" i="1"/>
  <c r="L259" i="1"/>
  <c r="M259" i="1"/>
  <c r="O259" i="1"/>
  <c r="U259" i="1"/>
  <c r="S259" i="1"/>
  <c r="T259" i="1"/>
  <c r="E259" i="1"/>
  <c r="K259" i="1"/>
  <c r="AA259" i="1"/>
  <c r="Q259" i="1"/>
  <c r="P259" i="1"/>
  <c r="N259" i="1"/>
  <c r="R259" i="1"/>
  <c r="I259" i="1"/>
  <c r="G259" i="1"/>
  <c r="H259" i="1"/>
  <c r="F259" i="1"/>
  <c r="D259" i="1" s="1"/>
  <c r="J259" i="1"/>
  <c r="L255" i="1"/>
  <c r="I255" i="1"/>
  <c r="R255" i="1"/>
  <c r="O255" i="1"/>
  <c r="E255" i="1"/>
  <c r="J255" i="1"/>
  <c r="G255" i="1"/>
  <c r="F255" i="1"/>
  <c r="D255" i="1" s="1"/>
  <c r="U255" i="1"/>
  <c r="T255" i="1"/>
  <c r="N255" i="1"/>
  <c r="S255" i="1"/>
  <c r="AA255" i="1"/>
  <c r="Q255" i="1"/>
  <c r="P255" i="1"/>
  <c r="K255" i="1"/>
  <c r="M255" i="1"/>
  <c r="H255" i="1"/>
  <c r="E164" i="1"/>
  <c r="M164" i="1"/>
  <c r="H164" i="1"/>
  <c r="L164" i="1"/>
  <c r="G164" i="1"/>
  <c r="K164" i="1"/>
  <c r="I164" i="1"/>
  <c r="J164" i="1"/>
  <c r="S164" i="1"/>
  <c r="R164" i="1"/>
  <c r="T164" i="1"/>
  <c r="F164" i="1"/>
  <c r="D164" i="1" s="1"/>
  <c r="N164" i="1"/>
  <c r="P164" i="1"/>
  <c r="Q164" i="1"/>
  <c r="O164" i="1"/>
  <c r="U164" i="1"/>
  <c r="AA164" i="1"/>
  <c r="P190" i="1"/>
  <c r="F190" i="1"/>
  <c r="D190" i="1" s="1"/>
  <c r="L190" i="1"/>
  <c r="I190" i="1"/>
  <c r="H190" i="1"/>
  <c r="M190" i="1"/>
  <c r="J190" i="1"/>
  <c r="E190" i="1"/>
  <c r="AA190" i="1"/>
  <c r="K190" i="1"/>
  <c r="T190" i="1"/>
  <c r="U190" i="1"/>
  <c r="G190" i="1"/>
  <c r="S190" i="1"/>
  <c r="O190" i="1"/>
  <c r="Q190" i="1"/>
  <c r="N190" i="1"/>
  <c r="R190" i="1"/>
  <c r="U189" i="1"/>
  <c r="S189" i="1"/>
  <c r="AA189" i="1"/>
  <c r="H189" i="1"/>
  <c r="G189" i="1"/>
  <c r="N189" i="1"/>
  <c r="P189" i="1"/>
  <c r="R189" i="1"/>
  <c r="T189" i="1"/>
  <c r="E189" i="1"/>
  <c r="J189" i="1"/>
  <c r="F189" i="1"/>
  <c r="D189" i="1" s="1"/>
  <c r="O189" i="1"/>
  <c r="Q189" i="1"/>
  <c r="M189" i="1"/>
  <c r="I189" i="1"/>
  <c r="L189" i="1"/>
  <c r="K189" i="1"/>
  <c r="P184" i="1"/>
  <c r="R184" i="1"/>
  <c r="S184" i="1"/>
  <c r="E184" i="1"/>
  <c r="M184" i="1"/>
  <c r="Q184" i="1"/>
  <c r="N184" i="1"/>
  <c r="F184" i="1"/>
  <c r="D184" i="1" s="1"/>
  <c r="J184" i="1"/>
  <c r="K184" i="1"/>
  <c r="I184" i="1"/>
  <c r="L184" i="1"/>
  <c r="T184" i="1"/>
  <c r="U184" i="1"/>
  <c r="AA184" i="1"/>
  <c r="G184" i="1"/>
  <c r="H184" i="1"/>
  <c r="O184" i="1"/>
  <c r="F221" i="1"/>
  <c r="D221" i="1" s="1"/>
  <c r="E221" i="1"/>
  <c r="U221" i="1"/>
  <c r="H221" i="1"/>
  <c r="P221" i="1"/>
  <c r="G221" i="1"/>
  <c r="J221" i="1"/>
  <c r="R221" i="1"/>
  <c r="O221" i="1"/>
  <c r="Q221" i="1"/>
  <c r="M221" i="1"/>
  <c r="AA221" i="1"/>
  <c r="I221" i="1"/>
  <c r="N221" i="1"/>
  <c r="L221" i="1"/>
  <c r="K221" i="1"/>
  <c r="T221" i="1"/>
  <c r="S221" i="1"/>
  <c r="U289" i="1"/>
  <c r="R289" i="1"/>
  <c r="T289" i="1"/>
  <c r="K289" i="1"/>
  <c r="S289" i="1"/>
  <c r="N289" i="1"/>
  <c r="Q289" i="1"/>
  <c r="G289" i="1"/>
  <c r="O289" i="1"/>
  <c r="P289" i="1"/>
  <c r="M289" i="1"/>
  <c r="I289" i="1"/>
  <c r="L289" i="1"/>
  <c r="E289" i="1"/>
  <c r="J289" i="1"/>
  <c r="F289" i="1"/>
  <c r="D289" i="1" s="1"/>
  <c r="H289" i="1"/>
  <c r="O199" i="1"/>
  <c r="U199" i="1"/>
  <c r="K199" i="1"/>
  <c r="J199" i="1"/>
  <c r="T199" i="1"/>
  <c r="R199" i="1"/>
  <c r="H199" i="1"/>
  <c r="Q199" i="1"/>
  <c r="N199" i="1"/>
  <c r="I199" i="1"/>
  <c r="F199" i="1"/>
  <c r="D199" i="1" s="1"/>
  <c r="E199" i="1"/>
  <c r="S199" i="1"/>
  <c r="G199" i="1"/>
  <c r="L199" i="1"/>
  <c r="P199" i="1"/>
  <c r="M199" i="1"/>
  <c r="AA199" i="1"/>
  <c r="T177" i="1"/>
  <c r="G177" i="1"/>
  <c r="U177" i="1"/>
  <c r="S177" i="1"/>
  <c r="F177" i="1"/>
  <c r="D177" i="1" s="1"/>
  <c r="H177" i="1"/>
  <c r="J177" i="1"/>
  <c r="E177" i="1"/>
  <c r="M177" i="1"/>
  <c r="K177" i="1"/>
  <c r="I177" i="1"/>
  <c r="AA177" i="1"/>
  <c r="P177" i="1"/>
  <c r="O177" i="1"/>
  <c r="L177" i="1"/>
  <c r="R177" i="1"/>
  <c r="Q177" i="1"/>
  <c r="N177" i="1"/>
  <c r="AA176" i="1"/>
  <c r="I176" i="1"/>
  <c r="L176" i="1"/>
  <c r="F176" i="1"/>
  <c r="D176" i="1" s="1"/>
  <c r="Q176" i="1"/>
  <c r="O176" i="1"/>
  <c r="U176" i="1"/>
  <c r="S176" i="1"/>
  <c r="R176" i="1"/>
  <c r="E176" i="1"/>
  <c r="H176" i="1"/>
  <c r="N176" i="1"/>
  <c r="P176" i="1"/>
  <c r="J176" i="1"/>
  <c r="K176" i="1"/>
  <c r="M176" i="1"/>
  <c r="C176" i="1" s="1"/>
  <c r="T176" i="1"/>
  <c r="G176" i="1"/>
  <c r="U185" i="1"/>
  <c r="H185" i="1"/>
  <c r="N185" i="1"/>
  <c r="I185" i="1"/>
  <c r="Q185" i="1"/>
  <c r="T185" i="1"/>
  <c r="E185" i="1"/>
  <c r="J185" i="1"/>
  <c r="L185" i="1"/>
  <c r="O185" i="1"/>
  <c r="S185" i="1"/>
  <c r="P185" i="1"/>
  <c r="R185" i="1"/>
  <c r="G185" i="1"/>
  <c r="M185" i="1"/>
  <c r="AA185" i="1"/>
  <c r="K185" i="1"/>
  <c r="F185" i="1"/>
  <c r="D185" i="1" s="1"/>
  <c r="O204" i="1"/>
  <c r="T204" i="1"/>
  <c r="R204" i="1"/>
  <c r="J204" i="1"/>
  <c r="U204" i="1"/>
  <c r="S204" i="1"/>
  <c r="P204" i="1"/>
  <c r="H204" i="1"/>
  <c r="G204" i="1"/>
  <c r="E204" i="1"/>
  <c r="I204" i="1"/>
  <c r="M204" i="1"/>
  <c r="L204" i="1"/>
  <c r="AA204" i="1"/>
  <c r="K204" i="1"/>
  <c r="F204" i="1"/>
  <c r="D204" i="1" s="1"/>
  <c r="N204" i="1"/>
  <c r="Q204" i="1"/>
  <c r="E216" i="1"/>
  <c r="P216" i="1"/>
  <c r="N216" i="1"/>
  <c r="S216" i="1"/>
  <c r="T216" i="1"/>
  <c r="G216" i="1"/>
  <c r="F216" i="1"/>
  <c r="D216" i="1" s="1"/>
  <c r="I216" i="1"/>
  <c r="J216" i="1"/>
  <c r="O216" i="1"/>
  <c r="Q216" i="1"/>
  <c r="L216" i="1"/>
  <c r="R216" i="1"/>
  <c r="K216" i="1"/>
  <c r="H216" i="1"/>
  <c r="AA216" i="1"/>
  <c r="U216" i="1"/>
  <c r="M216" i="1"/>
  <c r="T258" i="1"/>
  <c r="R258" i="1"/>
  <c r="Q258" i="1"/>
  <c r="O258" i="1"/>
  <c r="S258" i="1"/>
  <c r="F258" i="1"/>
  <c r="D258" i="1" s="1"/>
  <c r="L258" i="1"/>
  <c r="M258" i="1"/>
  <c r="P258" i="1"/>
  <c r="E258" i="1"/>
  <c r="U258" i="1"/>
  <c r="K258" i="1"/>
  <c r="I258" i="1"/>
  <c r="N258" i="1"/>
  <c r="AA258" i="1"/>
  <c r="H258" i="1"/>
  <c r="J258" i="1"/>
  <c r="G258" i="1"/>
  <c r="E232" i="1"/>
  <c r="K232" i="1"/>
  <c r="T232" i="1"/>
  <c r="AA232" i="1"/>
  <c r="M232" i="1"/>
  <c r="O232" i="1"/>
  <c r="P232" i="1"/>
  <c r="G232" i="1"/>
  <c r="Q232" i="1"/>
  <c r="J232" i="1"/>
  <c r="H232" i="1"/>
  <c r="U232" i="1"/>
  <c r="F232" i="1"/>
  <c r="D232" i="1" s="1"/>
  <c r="N232" i="1"/>
  <c r="I232" i="1"/>
  <c r="S232" i="1"/>
  <c r="L232" i="1"/>
  <c r="R232" i="1"/>
  <c r="T192" i="1"/>
  <c r="E192" i="1"/>
  <c r="L192" i="1"/>
  <c r="J192" i="1"/>
  <c r="K192" i="1"/>
  <c r="O192" i="1"/>
  <c r="S192" i="1"/>
  <c r="P192" i="1"/>
  <c r="R192" i="1"/>
  <c r="AA192" i="1"/>
  <c r="H192" i="1"/>
  <c r="N192" i="1"/>
  <c r="I192" i="1"/>
  <c r="G192" i="1"/>
  <c r="M192" i="1"/>
  <c r="F192" i="1"/>
  <c r="D192" i="1" s="1"/>
  <c r="U192" i="1"/>
  <c r="Q192" i="1"/>
  <c r="K249" i="1"/>
  <c r="E249" i="1"/>
  <c r="M249" i="1"/>
  <c r="AA249" i="1"/>
  <c r="G249" i="1"/>
  <c r="T249" i="1"/>
  <c r="U249" i="1"/>
  <c r="Q249" i="1"/>
  <c r="S249" i="1"/>
  <c r="R249" i="1"/>
  <c r="N249" i="1"/>
  <c r="O249" i="1"/>
  <c r="F249" i="1"/>
  <c r="D249" i="1" s="1"/>
  <c r="L249" i="1"/>
  <c r="P249" i="1"/>
  <c r="I249" i="1"/>
  <c r="H249" i="1"/>
  <c r="J249" i="1"/>
  <c r="S131" i="1"/>
  <c r="U131" i="1"/>
  <c r="L131" i="1"/>
  <c r="I131" i="1"/>
  <c r="T131" i="1"/>
  <c r="F131" i="1"/>
  <c r="D131" i="1" s="1"/>
  <c r="H131" i="1"/>
  <c r="R131" i="1"/>
  <c r="E131" i="1"/>
  <c r="P131" i="1"/>
  <c r="J131" i="1"/>
  <c r="N131" i="1"/>
  <c r="M131" i="1"/>
  <c r="AA131" i="1"/>
  <c r="K131" i="1"/>
  <c r="G131" i="1"/>
  <c r="O131" i="1"/>
  <c r="Q131" i="1"/>
  <c r="Q244" i="1"/>
  <c r="S244" i="1"/>
  <c r="M244" i="1"/>
  <c r="E244" i="1"/>
  <c r="R244" i="1"/>
  <c r="L244" i="1"/>
  <c r="H244" i="1"/>
  <c r="G244" i="1"/>
  <c r="AA244" i="1"/>
  <c r="J244" i="1"/>
  <c r="I244" i="1"/>
  <c r="T244" i="1"/>
  <c r="N244" i="1"/>
  <c r="U244" i="1"/>
  <c r="F244" i="1"/>
  <c r="D244" i="1" s="1"/>
  <c r="P244" i="1"/>
  <c r="O244" i="1"/>
  <c r="K244" i="1"/>
  <c r="G219" i="1"/>
  <c r="M219" i="1"/>
  <c r="L219" i="1"/>
  <c r="N219" i="1"/>
  <c r="J219" i="1"/>
  <c r="R219" i="1"/>
  <c r="T219" i="1"/>
  <c r="I219" i="1"/>
  <c r="AA219" i="1"/>
  <c r="Q219" i="1"/>
  <c r="O219" i="1"/>
  <c r="P219" i="1"/>
  <c r="S219" i="1"/>
  <c r="H219" i="1"/>
  <c r="E219" i="1"/>
  <c r="U219" i="1"/>
  <c r="K219" i="1"/>
  <c r="F219" i="1"/>
  <c r="D219" i="1" s="1"/>
  <c r="O231" i="1"/>
  <c r="M231" i="1"/>
  <c r="J231" i="1"/>
  <c r="AA231" i="1"/>
  <c r="H231" i="1"/>
  <c r="S231" i="1"/>
  <c r="U231" i="1"/>
  <c r="N231" i="1"/>
  <c r="P231" i="1"/>
  <c r="T231" i="1"/>
  <c r="R231" i="1"/>
  <c r="Q231" i="1"/>
  <c r="E231" i="1"/>
  <c r="K231" i="1"/>
  <c r="I231" i="1"/>
  <c r="G231" i="1"/>
  <c r="L231" i="1"/>
  <c r="F231" i="1"/>
  <c r="D231" i="1" s="1"/>
  <c r="B10" i="1"/>
  <c r="P175" i="1"/>
  <c r="N175" i="1"/>
  <c r="Q175" i="1"/>
  <c r="T175" i="1"/>
  <c r="AA175" i="1"/>
  <c r="E175" i="1"/>
  <c r="L175" i="1"/>
  <c r="J175" i="1"/>
  <c r="H175" i="1"/>
  <c r="G175" i="1"/>
  <c r="I175" i="1"/>
  <c r="M175" i="1"/>
  <c r="K175" i="1"/>
  <c r="S175" i="1"/>
  <c r="U175" i="1"/>
  <c r="O175" i="1"/>
  <c r="R175" i="1"/>
  <c r="F175" i="1"/>
  <c r="D175" i="1" s="1"/>
  <c r="T286" i="1"/>
  <c r="F286" i="1"/>
  <c r="D286" i="1" s="1"/>
  <c r="O286" i="1"/>
  <c r="U286" i="1"/>
  <c r="H286" i="1"/>
  <c r="G286" i="1"/>
  <c r="P286" i="1"/>
  <c r="M286" i="1"/>
  <c r="I286" i="1"/>
  <c r="L286" i="1"/>
  <c r="N286" i="1"/>
  <c r="E286" i="1"/>
  <c r="S286" i="1"/>
  <c r="K286" i="1"/>
  <c r="Q286" i="1"/>
  <c r="J286" i="1"/>
  <c r="R286" i="1"/>
  <c r="L230" i="1"/>
  <c r="G230" i="1"/>
  <c r="O230" i="1"/>
  <c r="P230" i="1"/>
  <c r="Q230" i="1"/>
  <c r="N230" i="1"/>
  <c r="H230" i="1"/>
  <c r="I230" i="1"/>
  <c r="F230" i="1"/>
  <c r="D230" i="1" s="1"/>
  <c r="M230" i="1"/>
  <c r="J230" i="1"/>
  <c r="K230" i="1"/>
  <c r="AA230" i="1"/>
  <c r="E230" i="1"/>
  <c r="R230" i="1"/>
  <c r="S230" i="1"/>
  <c r="T230" i="1"/>
  <c r="U230" i="1"/>
  <c r="M227" i="1"/>
  <c r="Q227" i="1"/>
  <c r="N227" i="1"/>
  <c r="L227" i="1"/>
  <c r="U227" i="1"/>
  <c r="H227" i="1"/>
  <c r="J227" i="1"/>
  <c r="E227" i="1"/>
  <c r="P227" i="1"/>
  <c r="R227" i="1"/>
  <c r="I227" i="1"/>
  <c r="F227" i="1"/>
  <c r="D227" i="1" s="1"/>
  <c r="AA227" i="1"/>
  <c r="G227" i="1"/>
  <c r="K227" i="1"/>
  <c r="T227" i="1"/>
  <c r="S227" i="1"/>
  <c r="O227" i="1"/>
  <c r="H264" i="1"/>
  <c r="L264" i="1"/>
  <c r="T264" i="1"/>
  <c r="R264" i="1"/>
  <c r="I264" i="1"/>
  <c r="N264" i="1"/>
  <c r="E264" i="1"/>
  <c r="Q264" i="1"/>
  <c r="U264" i="1"/>
  <c r="K264" i="1"/>
  <c r="O264" i="1"/>
  <c r="F264" i="1"/>
  <c r="D264" i="1" s="1"/>
  <c r="M264" i="1"/>
  <c r="J264" i="1"/>
  <c r="G264" i="1"/>
  <c r="P264" i="1"/>
  <c r="S264" i="1"/>
  <c r="AA264" i="1"/>
  <c r="G180" i="1"/>
  <c r="U180" i="1"/>
  <c r="H180" i="1"/>
  <c r="I180" i="1"/>
  <c r="M180" i="1"/>
  <c r="Q180" i="1"/>
  <c r="K180" i="1"/>
  <c r="P180" i="1"/>
  <c r="S180" i="1"/>
  <c r="J180" i="1"/>
  <c r="F180" i="1"/>
  <c r="D180" i="1" s="1"/>
  <c r="O180" i="1"/>
  <c r="E180" i="1"/>
  <c r="N180" i="1"/>
  <c r="AA180" i="1"/>
  <c r="R180" i="1"/>
  <c r="L180" i="1"/>
  <c r="T180" i="1"/>
  <c r="U137" i="1"/>
  <c r="R137" i="1"/>
  <c r="T137" i="1"/>
  <c r="P137" i="1"/>
  <c r="N137" i="1"/>
  <c r="Q137" i="1"/>
  <c r="O137" i="1"/>
  <c r="I137" i="1"/>
  <c r="H137" i="1"/>
  <c r="F137" i="1"/>
  <c r="D137" i="1" s="1"/>
  <c r="J137" i="1"/>
  <c r="M137" i="1"/>
  <c r="K137" i="1"/>
  <c r="AA137" i="1"/>
  <c r="L137" i="1"/>
  <c r="G137" i="1"/>
  <c r="E137" i="1"/>
  <c r="S137" i="1"/>
  <c r="T149" i="1"/>
  <c r="G149" i="1"/>
  <c r="M149" i="1"/>
  <c r="AA149" i="1"/>
  <c r="S149" i="1"/>
  <c r="H149" i="1"/>
  <c r="N149" i="1"/>
  <c r="K149" i="1"/>
  <c r="F149" i="1"/>
  <c r="D149" i="1" s="1"/>
  <c r="I149" i="1"/>
  <c r="J149" i="1"/>
  <c r="E149" i="1"/>
  <c r="R149" i="1"/>
  <c r="L149" i="1"/>
  <c r="O149" i="1"/>
  <c r="U149" i="1"/>
  <c r="P149" i="1"/>
  <c r="Q149" i="1"/>
  <c r="C214" i="1" l="1"/>
  <c r="C174" i="1"/>
  <c r="C155" i="1"/>
  <c r="C226" i="1"/>
  <c r="C138" i="1"/>
  <c r="C269" i="1"/>
  <c r="C188" i="1"/>
  <c r="C257" i="1"/>
  <c r="C160" i="1"/>
  <c r="C240" i="1"/>
  <c r="C131" i="1"/>
  <c r="C185" i="1"/>
  <c r="C210" i="1"/>
  <c r="C197" i="1"/>
  <c r="C157" i="1"/>
  <c r="C224" i="1"/>
  <c r="C149" i="1"/>
  <c r="C175" i="1"/>
  <c r="C249" i="1"/>
  <c r="C199" i="1"/>
  <c r="C261" i="1"/>
  <c r="C167" i="1"/>
  <c r="C300" i="1"/>
  <c r="C177" i="1"/>
  <c r="C130" i="1"/>
  <c r="C161" i="1"/>
  <c r="C264" i="1"/>
  <c r="C279" i="1"/>
  <c r="C280" i="1"/>
  <c r="C227" i="1"/>
  <c r="C192" i="1"/>
  <c r="C259" i="1"/>
  <c r="C146" i="1"/>
  <c r="C145" i="1"/>
  <c r="C252" i="1"/>
  <c r="C172" i="1"/>
  <c r="C159" i="1"/>
  <c r="C212" i="1"/>
  <c r="C245" i="1"/>
  <c r="C217" i="1"/>
  <c r="C152" i="1"/>
  <c r="C220" i="1"/>
  <c r="C229" i="1"/>
  <c r="C215" i="1"/>
  <c r="C287" i="1"/>
  <c r="C296" i="1"/>
  <c r="C213" i="1"/>
  <c r="C135" i="1"/>
  <c r="C141" i="1"/>
  <c r="D244" i="11"/>
  <c r="E244" i="11"/>
  <c r="L244" i="11"/>
  <c r="I244" i="11"/>
  <c r="M244" i="11"/>
  <c r="H244" i="11"/>
  <c r="J244" i="11"/>
  <c r="F244" i="11"/>
  <c r="K244" i="11"/>
  <c r="G244" i="11"/>
  <c r="Z244" i="11"/>
  <c r="E233" i="11"/>
  <c r="Z233" i="11"/>
  <c r="M233" i="11"/>
  <c r="K233" i="11"/>
  <c r="J233" i="11"/>
  <c r="G233" i="11"/>
  <c r="F233" i="11"/>
  <c r="L233" i="11"/>
  <c r="H233" i="11"/>
  <c r="D233" i="11"/>
  <c r="I233" i="11"/>
  <c r="K179" i="11"/>
  <c r="E179" i="11"/>
  <c r="J179" i="11"/>
  <c r="L179" i="11"/>
  <c r="M179" i="11"/>
  <c r="I179" i="11"/>
  <c r="D179" i="11"/>
  <c r="G179" i="11"/>
  <c r="F179" i="11"/>
  <c r="H179" i="11"/>
  <c r="Z179" i="11"/>
  <c r="G260" i="11"/>
  <c r="Z260" i="11"/>
  <c r="J260" i="11"/>
  <c r="L260" i="11"/>
  <c r="I260" i="11"/>
  <c r="E260" i="11"/>
  <c r="M260" i="11"/>
  <c r="H260" i="11"/>
  <c r="D260" i="11"/>
  <c r="F260" i="11"/>
  <c r="K260" i="11"/>
  <c r="C180" i="1"/>
  <c r="C286" i="1"/>
  <c r="C232" i="1"/>
  <c r="C164" i="1"/>
  <c r="I204" i="11"/>
  <c r="J204" i="11"/>
  <c r="E204" i="11"/>
  <c r="H204" i="11"/>
  <c r="Z204" i="11"/>
  <c r="K204" i="11"/>
  <c r="G204" i="11"/>
  <c r="F204" i="11"/>
  <c r="L204" i="11"/>
  <c r="M204" i="11"/>
  <c r="D204" i="11"/>
  <c r="K234" i="11"/>
  <c r="L234" i="11"/>
  <c r="E234" i="11"/>
  <c r="M234" i="11"/>
  <c r="H234" i="11"/>
  <c r="F234" i="11"/>
  <c r="D234" i="11"/>
  <c r="G234" i="11"/>
  <c r="I234" i="11"/>
  <c r="Z234" i="11"/>
  <c r="J234" i="11"/>
  <c r="J213" i="11"/>
  <c r="Z213" i="11"/>
  <c r="D213" i="11"/>
  <c r="L213" i="11"/>
  <c r="H213" i="11"/>
  <c r="I213" i="11"/>
  <c r="F213" i="11"/>
  <c r="M213" i="11"/>
  <c r="K213" i="11"/>
  <c r="E213" i="11"/>
  <c r="G213" i="11"/>
  <c r="J171" i="11"/>
  <c r="G171" i="11"/>
  <c r="I171" i="11"/>
  <c r="Z171" i="11"/>
  <c r="F171" i="11"/>
  <c r="K171" i="11"/>
  <c r="E171" i="11"/>
  <c r="H171" i="11"/>
  <c r="M171" i="11"/>
  <c r="L171" i="11"/>
  <c r="D171" i="11"/>
  <c r="I240" i="11"/>
  <c r="Z240" i="11"/>
  <c r="H240" i="11"/>
  <c r="D240" i="11"/>
  <c r="K240" i="11"/>
  <c r="J240" i="11"/>
  <c r="M240" i="11"/>
  <c r="G240" i="11"/>
  <c r="E240" i="11"/>
  <c r="L240" i="11"/>
  <c r="F240" i="11"/>
  <c r="Z193" i="11"/>
  <c r="G193" i="11"/>
  <c r="J193" i="11"/>
  <c r="F193" i="11"/>
  <c r="D193" i="11"/>
  <c r="M193" i="11"/>
  <c r="K193" i="11"/>
  <c r="E193" i="11"/>
  <c r="L193" i="11"/>
  <c r="H193" i="11"/>
  <c r="I193" i="11"/>
  <c r="E154" i="11"/>
  <c r="F154" i="11"/>
  <c r="G154" i="11"/>
  <c r="J154" i="11"/>
  <c r="K154" i="11"/>
  <c r="L154" i="11"/>
  <c r="H154" i="11"/>
  <c r="M154" i="11"/>
  <c r="D154" i="11"/>
  <c r="I154" i="11"/>
  <c r="Z154" i="11"/>
  <c r="G251" i="11"/>
  <c r="H251" i="11"/>
  <c r="M251" i="11"/>
  <c r="D251" i="11"/>
  <c r="E251" i="11"/>
  <c r="J251" i="11"/>
  <c r="F251" i="11"/>
  <c r="Z251" i="11"/>
  <c r="L251" i="11"/>
  <c r="K251" i="11"/>
  <c r="I251" i="11"/>
  <c r="M223" i="11"/>
  <c r="E223" i="11"/>
  <c r="G223" i="11"/>
  <c r="K223" i="11"/>
  <c r="L223" i="11"/>
  <c r="I223" i="11"/>
  <c r="J223" i="11"/>
  <c r="Z223" i="11"/>
  <c r="H223" i="11"/>
  <c r="F223" i="11"/>
  <c r="D223" i="11"/>
  <c r="L162" i="11"/>
  <c r="K162" i="11"/>
  <c r="H162" i="11"/>
  <c r="I162" i="11"/>
  <c r="Z162" i="11"/>
  <c r="E162" i="11"/>
  <c r="G162" i="11"/>
  <c r="D162" i="11"/>
  <c r="J162" i="11"/>
  <c r="M162" i="11"/>
  <c r="F162" i="11"/>
  <c r="Z172" i="11"/>
  <c r="K172" i="11"/>
  <c r="G172" i="11"/>
  <c r="F172" i="11"/>
  <c r="L172" i="11"/>
  <c r="M172" i="11"/>
  <c r="D172" i="11"/>
  <c r="I172" i="11"/>
  <c r="J172" i="11"/>
  <c r="E172" i="11"/>
  <c r="H172" i="11"/>
  <c r="L270" i="11"/>
  <c r="F270" i="11"/>
  <c r="D270" i="11"/>
  <c r="H270" i="11"/>
  <c r="K270" i="11"/>
  <c r="E270" i="11"/>
  <c r="G270" i="11"/>
  <c r="M270" i="11"/>
  <c r="J270" i="11"/>
  <c r="I270" i="11"/>
  <c r="Z270" i="11"/>
  <c r="F149" i="11"/>
  <c r="J149" i="11"/>
  <c r="K149" i="11"/>
  <c r="I149" i="11"/>
  <c r="G149" i="11"/>
  <c r="M149" i="11"/>
  <c r="Z149" i="11"/>
  <c r="E149" i="11"/>
  <c r="H149" i="11"/>
  <c r="L149" i="11"/>
  <c r="D149" i="11"/>
  <c r="Z168" i="11"/>
  <c r="G168" i="11"/>
  <c r="I168" i="11"/>
  <c r="H168" i="11"/>
  <c r="E168" i="11"/>
  <c r="K168" i="11"/>
  <c r="J168" i="11"/>
  <c r="F168" i="11"/>
  <c r="M168" i="11"/>
  <c r="L168" i="11"/>
  <c r="D168" i="11"/>
  <c r="K167" i="11"/>
  <c r="M167" i="11"/>
  <c r="I167" i="11"/>
  <c r="H167" i="11"/>
  <c r="G167" i="11"/>
  <c r="J167" i="11"/>
  <c r="D167" i="11"/>
  <c r="L167" i="11"/>
  <c r="F167" i="11"/>
  <c r="Z167" i="11"/>
  <c r="E167" i="11"/>
  <c r="E196" i="11"/>
  <c r="J196" i="11"/>
  <c r="L196" i="11"/>
  <c r="H196" i="11"/>
  <c r="K196" i="11"/>
  <c r="D196" i="11"/>
  <c r="G196" i="11"/>
  <c r="M196" i="11"/>
  <c r="F196" i="11"/>
  <c r="I196" i="11"/>
  <c r="Z196" i="11"/>
  <c r="K269" i="11"/>
  <c r="E269" i="11"/>
  <c r="I269" i="11"/>
  <c r="J269" i="11"/>
  <c r="D269" i="11"/>
  <c r="G269" i="11"/>
  <c r="M269" i="11"/>
  <c r="F269" i="11"/>
  <c r="H269" i="11"/>
  <c r="L269" i="11"/>
  <c r="Z269" i="11"/>
  <c r="L264" i="11"/>
  <c r="K264" i="11"/>
  <c r="J264" i="11"/>
  <c r="Z264" i="11"/>
  <c r="F264" i="11"/>
  <c r="E264" i="11"/>
  <c r="D264" i="11"/>
  <c r="G264" i="11"/>
  <c r="H264" i="11"/>
  <c r="I264" i="11"/>
  <c r="M264" i="11"/>
  <c r="K134" i="11"/>
  <c r="Z134" i="11"/>
  <c r="I134" i="11"/>
  <c r="D134" i="11"/>
  <c r="F134" i="11"/>
  <c r="E134" i="11"/>
  <c r="M134" i="11"/>
  <c r="G134" i="11"/>
  <c r="L134" i="11"/>
  <c r="H134" i="11"/>
  <c r="J134" i="11"/>
  <c r="L194" i="11"/>
  <c r="M194" i="11"/>
  <c r="F194" i="11"/>
  <c r="I194" i="11"/>
  <c r="K194" i="11"/>
  <c r="E194" i="11"/>
  <c r="H194" i="11"/>
  <c r="Z194" i="11"/>
  <c r="J194" i="11"/>
  <c r="G194" i="11"/>
  <c r="D194" i="11"/>
  <c r="F155" i="11"/>
  <c r="D155" i="11"/>
  <c r="L155" i="11"/>
  <c r="E155" i="11"/>
  <c r="I155" i="11"/>
  <c r="K155" i="11"/>
  <c r="H155" i="11"/>
  <c r="M155" i="11"/>
  <c r="G155" i="11"/>
  <c r="Z155" i="11"/>
  <c r="J155" i="11"/>
  <c r="L255" i="11"/>
  <c r="I255" i="11"/>
  <c r="J255" i="11"/>
  <c r="D255" i="11"/>
  <c r="K255" i="11"/>
  <c r="Z255" i="11"/>
  <c r="E255" i="11"/>
  <c r="G255" i="11"/>
  <c r="F255" i="11"/>
  <c r="M255" i="11"/>
  <c r="H255" i="11"/>
  <c r="D146" i="11"/>
  <c r="F146" i="11"/>
  <c r="M146" i="11"/>
  <c r="L146" i="11"/>
  <c r="K146" i="11"/>
  <c r="I146" i="11"/>
  <c r="E146" i="11"/>
  <c r="G146" i="11"/>
  <c r="Z146" i="11"/>
  <c r="J146" i="11"/>
  <c r="H146" i="11"/>
  <c r="L161" i="11"/>
  <c r="H161" i="11"/>
  <c r="M161" i="11"/>
  <c r="J161" i="11"/>
  <c r="D161" i="11"/>
  <c r="E161" i="11"/>
  <c r="I161" i="11"/>
  <c r="F161" i="11"/>
  <c r="K161" i="11"/>
  <c r="G161" i="11"/>
  <c r="Z161" i="11"/>
  <c r="J263" i="11"/>
  <c r="K263" i="11"/>
  <c r="E263" i="11"/>
  <c r="L263" i="11"/>
  <c r="G263" i="11"/>
  <c r="H263" i="11"/>
  <c r="F263" i="11"/>
  <c r="I263" i="11"/>
  <c r="Z263" i="11"/>
  <c r="D263" i="11"/>
  <c r="M263" i="11"/>
  <c r="D261" i="11"/>
  <c r="I261" i="11"/>
  <c r="K261" i="11"/>
  <c r="F261" i="11"/>
  <c r="L261" i="11"/>
  <c r="E261" i="11"/>
  <c r="Z261" i="11"/>
  <c r="G261" i="11"/>
  <c r="H261" i="11"/>
  <c r="J261" i="11"/>
  <c r="M261" i="11"/>
  <c r="Z147" i="11"/>
  <c r="F147" i="11"/>
  <c r="J147" i="11"/>
  <c r="M147" i="11"/>
  <c r="K147" i="11"/>
  <c r="I147" i="11"/>
  <c r="D147" i="11"/>
  <c r="E147" i="11"/>
  <c r="G147" i="11"/>
  <c r="L147" i="11"/>
  <c r="H147" i="11"/>
  <c r="M8" i="11"/>
  <c r="D8" i="11"/>
  <c r="I8" i="11"/>
  <c r="Z8" i="11"/>
  <c r="J8" i="11"/>
  <c r="H8" i="11"/>
  <c r="E8" i="11"/>
  <c r="G8" i="11"/>
  <c r="K8" i="11"/>
  <c r="L8" i="11"/>
  <c r="F8" i="11"/>
  <c r="G232" i="11"/>
  <c r="D232" i="11"/>
  <c r="H232" i="11"/>
  <c r="I232" i="11"/>
  <c r="F232" i="11"/>
  <c r="Z232" i="11"/>
  <c r="E232" i="11"/>
  <c r="J232" i="11"/>
  <c r="L232" i="11"/>
  <c r="K232" i="11"/>
  <c r="M232" i="11"/>
  <c r="M7" i="11"/>
  <c r="H7" i="11"/>
  <c r="Z7" i="11"/>
  <c r="J7" i="11"/>
  <c r="E7" i="11"/>
  <c r="D7" i="11"/>
  <c r="K7" i="11"/>
  <c r="L7" i="11"/>
  <c r="G181" i="11"/>
  <c r="L181" i="11"/>
  <c r="F181" i="11"/>
  <c r="D181" i="11"/>
  <c r="K181" i="11"/>
  <c r="Z181" i="11"/>
  <c r="H181" i="11"/>
  <c r="J181" i="11"/>
  <c r="M181" i="11"/>
  <c r="E181" i="11"/>
  <c r="I181" i="11"/>
  <c r="I241" i="11"/>
  <c r="K241" i="11"/>
  <c r="D241" i="11"/>
  <c r="G241" i="11"/>
  <c r="M241" i="11"/>
  <c r="Z241" i="11"/>
  <c r="H241" i="11"/>
  <c r="J241" i="11"/>
  <c r="L241" i="11"/>
  <c r="E241" i="11"/>
  <c r="F241" i="11"/>
  <c r="G139" i="11"/>
  <c r="L139" i="11"/>
  <c r="D139" i="11"/>
  <c r="I139" i="11"/>
  <c r="H139" i="11"/>
  <c r="Z139" i="11"/>
  <c r="K139" i="11"/>
  <c r="F139" i="11"/>
  <c r="J139" i="11"/>
  <c r="M139" i="11"/>
  <c r="E139" i="11"/>
  <c r="G187" i="11"/>
  <c r="J187" i="11"/>
  <c r="E187" i="11"/>
  <c r="L187" i="11"/>
  <c r="D187" i="11"/>
  <c r="M187" i="11"/>
  <c r="F187" i="11"/>
  <c r="K187" i="11"/>
  <c r="Z187" i="11"/>
  <c r="I187" i="11"/>
  <c r="H187" i="11"/>
  <c r="F177" i="11"/>
  <c r="J177" i="11"/>
  <c r="G177" i="11"/>
  <c r="D177" i="11"/>
  <c r="I177" i="11"/>
  <c r="H177" i="11"/>
  <c r="E177" i="11"/>
  <c r="L177" i="11"/>
  <c r="M177" i="11"/>
  <c r="Z177" i="11"/>
  <c r="K177" i="11"/>
  <c r="L138" i="11"/>
  <c r="F138" i="11"/>
  <c r="H138" i="11"/>
  <c r="E138" i="11"/>
  <c r="Z138" i="11"/>
  <c r="G138" i="11"/>
  <c r="M138" i="11"/>
  <c r="I138" i="11"/>
  <c r="D138" i="11"/>
  <c r="J138" i="11"/>
  <c r="K138" i="11"/>
  <c r="K245" i="11"/>
  <c r="D245" i="11"/>
  <c r="I245" i="11"/>
  <c r="J245" i="11"/>
  <c r="F245" i="11"/>
  <c r="L245" i="11"/>
  <c r="M245" i="11"/>
  <c r="Z245" i="11"/>
  <c r="G245" i="11"/>
  <c r="E245" i="11"/>
  <c r="H245" i="11"/>
  <c r="H182" i="11"/>
  <c r="D182" i="11"/>
  <c r="K182" i="11"/>
  <c r="I182" i="11"/>
  <c r="G182" i="11"/>
  <c r="L182" i="11"/>
  <c r="E182" i="11"/>
  <c r="F182" i="11"/>
  <c r="M182" i="11"/>
  <c r="J182" i="11"/>
  <c r="Z182" i="11"/>
  <c r="C251" i="1"/>
  <c r="G7" i="11"/>
  <c r="C263" i="1"/>
  <c r="C250" i="1"/>
  <c r="C147" i="1"/>
  <c r="C173" i="1"/>
  <c r="C183" i="1"/>
  <c r="C285" i="1"/>
  <c r="C191" i="1"/>
  <c r="C169" i="1"/>
  <c r="C275" i="1"/>
  <c r="C200" i="1"/>
  <c r="C256" i="1"/>
  <c r="C244" i="1"/>
  <c r="E253" i="11"/>
  <c r="M253" i="11"/>
  <c r="I253" i="11"/>
  <c r="H253" i="11"/>
  <c r="D253" i="11"/>
  <c r="L253" i="11"/>
  <c r="K253" i="11"/>
  <c r="F253" i="11"/>
  <c r="G253" i="11"/>
  <c r="J253" i="11"/>
  <c r="Z253" i="11"/>
  <c r="C230" i="1"/>
  <c r="C219" i="1"/>
  <c r="C289" i="1"/>
  <c r="C247" i="1"/>
  <c r="F165" i="11"/>
  <c r="J165" i="11"/>
  <c r="K165" i="11"/>
  <c r="D165" i="11"/>
  <c r="G165" i="11"/>
  <c r="I165" i="11"/>
  <c r="Z165" i="11"/>
  <c r="H165" i="11"/>
  <c r="M165" i="11"/>
  <c r="L165" i="11"/>
  <c r="E165" i="11"/>
  <c r="Z259" i="11"/>
  <c r="D259" i="11"/>
  <c r="F259" i="11"/>
  <c r="M259" i="11"/>
  <c r="L259" i="11"/>
  <c r="H259" i="11"/>
  <c r="J259" i="11"/>
  <c r="K259" i="11"/>
  <c r="E259" i="11"/>
  <c r="G259" i="11"/>
  <c r="I259" i="11"/>
  <c r="H174" i="11"/>
  <c r="E174" i="11"/>
  <c r="K174" i="11"/>
  <c r="M174" i="11"/>
  <c r="F174" i="11"/>
  <c r="L174" i="11"/>
  <c r="D174" i="11"/>
  <c r="J174" i="11"/>
  <c r="I174" i="11"/>
  <c r="Z174" i="11"/>
  <c r="G174" i="11"/>
  <c r="F276" i="11"/>
  <c r="K276" i="11"/>
  <c r="D276" i="11"/>
  <c r="J276" i="11"/>
  <c r="N276" i="11"/>
  <c r="R276" i="11"/>
  <c r="L276" i="11"/>
  <c r="G276" i="11"/>
  <c r="Z276" i="11"/>
  <c r="O276" i="11"/>
  <c r="Q276" i="11"/>
  <c r="P276" i="11"/>
  <c r="M276" i="11"/>
  <c r="H276" i="11"/>
  <c r="E276" i="11"/>
  <c r="I276" i="11"/>
  <c r="I136" i="11"/>
  <c r="M136" i="11"/>
  <c r="D136" i="11"/>
  <c r="G136" i="11"/>
  <c r="K136" i="11"/>
  <c r="L136" i="11"/>
  <c r="H136" i="11"/>
  <c r="J136" i="11"/>
  <c r="E136" i="11"/>
  <c r="Z136" i="11"/>
  <c r="F136" i="11"/>
  <c r="L151" i="11"/>
  <c r="Z151" i="11"/>
  <c r="F151" i="11"/>
  <c r="K151" i="11"/>
  <c r="I151" i="11"/>
  <c r="E151" i="11"/>
  <c r="H151" i="11"/>
  <c r="M151" i="11"/>
  <c r="G151" i="11"/>
  <c r="J151" i="11"/>
  <c r="D151" i="11"/>
  <c r="I197" i="11"/>
  <c r="Z197" i="11"/>
  <c r="K197" i="11"/>
  <c r="J197" i="11"/>
  <c r="M197" i="11"/>
  <c r="L197" i="11"/>
  <c r="D197" i="11"/>
  <c r="G197" i="11"/>
  <c r="H197" i="11"/>
  <c r="F197" i="11"/>
  <c r="E197" i="11"/>
  <c r="Z236" i="11"/>
  <c r="G236" i="11"/>
  <c r="L236" i="11"/>
  <c r="K236" i="11"/>
  <c r="H236" i="11"/>
  <c r="F236" i="11"/>
  <c r="E236" i="11"/>
  <c r="I236" i="11"/>
  <c r="M236" i="11"/>
  <c r="D236" i="11"/>
  <c r="J236" i="11"/>
  <c r="D160" i="11"/>
  <c r="E160" i="11"/>
  <c r="F160" i="11"/>
  <c r="Z160" i="11"/>
  <c r="M160" i="11"/>
  <c r="K160" i="11"/>
  <c r="I160" i="11"/>
  <c r="G160" i="11"/>
  <c r="J160" i="11"/>
  <c r="L160" i="11"/>
  <c r="H160" i="11"/>
  <c r="H195" i="11"/>
  <c r="F195" i="11"/>
  <c r="M195" i="11"/>
  <c r="Z195" i="11"/>
  <c r="L195" i="11"/>
  <c r="G195" i="11"/>
  <c r="D195" i="11"/>
  <c r="E195" i="11"/>
  <c r="I195" i="11"/>
  <c r="J195" i="11"/>
  <c r="K195" i="11"/>
  <c r="L258" i="11"/>
  <c r="K258" i="11"/>
  <c r="G258" i="11"/>
  <c r="F258" i="11"/>
  <c r="M258" i="11"/>
  <c r="J258" i="11"/>
  <c r="I258" i="11"/>
  <c r="D258" i="11"/>
  <c r="E258" i="11"/>
  <c r="H258" i="11"/>
  <c r="Z258" i="11"/>
  <c r="L201" i="11"/>
  <c r="I201" i="11"/>
  <c r="K201" i="11"/>
  <c r="Z201" i="11"/>
  <c r="F201" i="11"/>
  <c r="H201" i="11"/>
  <c r="J201" i="11"/>
  <c r="G201" i="11"/>
  <c r="D201" i="11"/>
  <c r="E201" i="11"/>
  <c r="M201" i="11"/>
  <c r="K224" i="11"/>
  <c r="M224" i="11"/>
  <c r="L224" i="11"/>
  <c r="D224" i="11"/>
  <c r="J224" i="11"/>
  <c r="F224" i="11"/>
  <c r="Z224" i="11"/>
  <c r="I224" i="11"/>
  <c r="E224" i="11"/>
  <c r="H224" i="11"/>
  <c r="G224" i="11"/>
  <c r="I216" i="11"/>
  <c r="K216" i="11"/>
  <c r="J216" i="11"/>
  <c r="D216" i="11"/>
  <c r="H216" i="11"/>
  <c r="G216" i="11"/>
  <c r="F216" i="11"/>
  <c r="Z216" i="11"/>
  <c r="M216" i="11"/>
  <c r="E216" i="11"/>
  <c r="L216" i="11"/>
  <c r="I129" i="11"/>
  <c r="G129" i="11"/>
  <c r="H129" i="11"/>
  <c r="J129" i="11"/>
  <c r="F129" i="11"/>
  <c r="D129" i="11"/>
  <c r="K129" i="11"/>
  <c r="M129" i="11"/>
  <c r="Z129" i="11"/>
  <c r="L129" i="11"/>
  <c r="E129" i="11"/>
  <c r="M249" i="11"/>
  <c r="I249" i="11"/>
  <c r="E249" i="11"/>
  <c r="K249" i="11"/>
  <c r="L249" i="11"/>
  <c r="H249" i="11"/>
  <c r="F249" i="11"/>
  <c r="Z249" i="11"/>
  <c r="G249" i="11"/>
  <c r="J249" i="11"/>
  <c r="D249" i="11"/>
  <c r="G186" i="11"/>
  <c r="L186" i="11"/>
  <c r="Z186" i="11"/>
  <c r="I186" i="11"/>
  <c r="J186" i="11"/>
  <c r="E186" i="11"/>
  <c r="K186" i="11"/>
  <c r="M186" i="11"/>
  <c r="D186" i="11"/>
  <c r="H186" i="11"/>
  <c r="F186" i="11"/>
  <c r="K131" i="11"/>
  <c r="J131" i="11"/>
  <c r="D131" i="11"/>
  <c r="F131" i="11"/>
  <c r="G131" i="11"/>
  <c r="Z131" i="11"/>
  <c r="L131" i="11"/>
  <c r="H131" i="11"/>
  <c r="I131" i="11"/>
  <c r="E131" i="11"/>
  <c r="M131" i="11"/>
  <c r="Z268" i="11"/>
  <c r="H268" i="11"/>
  <c r="K268" i="11"/>
  <c r="I268" i="11"/>
  <c r="G268" i="11"/>
  <c r="E268" i="11"/>
  <c r="L268" i="11"/>
  <c r="M268" i="11"/>
  <c r="D268" i="11"/>
  <c r="J268" i="11"/>
  <c r="F268" i="11"/>
  <c r="N274" i="11"/>
  <c r="Z274" i="11"/>
  <c r="G274" i="11"/>
  <c r="H274" i="11"/>
  <c r="E274" i="11"/>
  <c r="F274" i="11"/>
  <c r="Q274" i="11"/>
  <c r="J274" i="11"/>
  <c r="L274" i="11"/>
  <c r="M274" i="11"/>
  <c r="I274" i="11"/>
  <c r="P274" i="11"/>
  <c r="K274" i="11"/>
  <c r="D274" i="11"/>
  <c r="O274" i="11"/>
  <c r="R274" i="11"/>
  <c r="H247" i="11"/>
  <c r="G247" i="11"/>
  <c r="L247" i="11"/>
  <c r="Z247" i="11"/>
  <c r="F247" i="11"/>
  <c r="I247" i="11"/>
  <c r="J247" i="11"/>
  <c r="D247" i="11"/>
  <c r="E247" i="11"/>
  <c r="M247" i="11"/>
  <c r="K247" i="11"/>
  <c r="G152" i="11"/>
  <c r="I152" i="11"/>
  <c r="L152" i="11"/>
  <c r="Z152" i="11"/>
  <c r="F152" i="11"/>
  <c r="K152" i="11"/>
  <c r="E152" i="11"/>
  <c r="H152" i="11"/>
  <c r="M152" i="11"/>
  <c r="D152" i="11"/>
  <c r="J152" i="11"/>
  <c r="D188" i="11"/>
  <c r="Z188" i="11"/>
  <c r="K188" i="11"/>
  <c r="J188" i="11"/>
  <c r="F188" i="11"/>
  <c r="H188" i="11"/>
  <c r="M188" i="11"/>
  <c r="G188" i="11"/>
  <c r="I188" i="11"/>
  <c r="L188" i="11"/>
  <c r="E188" i="11"/>
  <c r="L215" i="11"/>
  <c r="K215" i="11"/>
  <c r="E215" i="11"/>
  <c r="F215" i="11"/>
  <c r="H215" i="11"/>
  <c r="D215" i="11"/>
  <c r="I215" i="11"/>
  <c r="M215" i="11"/>
  <c r="Z215" i="11"/>
  <c r="J215" i="11"/>
  <c r="G215" i="11"/>
  <c r="E158" i="11"/>
  <c r="Z158" i="11"/>
  <c r="G158" i="11"/>
  <c r="F158" i="11"/>
  <c r="D158" i="11"/>
  <c r="J158" i="11"/>
  <c r="M158" i="11"/>
  <c r="I158" i="11"/>
  <c r="L158" i="11"/>
  <c r="H158" i="11"/>
  <c r="K158" i="11"/>
  <c r="F164" i="11"/>
  <c r="J164" i="11"/>
  <c r="D164" i="11"/>
  <c r="L164" i="11"/>
  <c r="H164" i="11"/>
  <c r="Z164" i="11"/>
  <c r="K164" i="11"/>
  <c r="G164" i="11"/>
  <c r="E164" i="11"/>
  <c r="I164" i="11"/>
  <c r="M164" i="11"/>
  <c r="H211" i="11"/>
  <c r="Z211" i="11"/>
  <c r="J211" i="11"/>
  <c r="I211" i="11"/>
  <c r="F211" i="11"/>
  <c r="K211" i="11"/>
  <c r="E211" i="11"/>
  <c r="G211" i="11"/>
  <c r="D211" i="11"/>
  <c r="L211" i="11"/>
  <c r="M211" i="11"/>
  <c r="E229" i="11"/>
  <c r="I229" i="11"/>
  <c r="M229" i="11"/>
  <c r="G229" i="11"/>
  <c r="Z229" i="11"/>
  <c r="J229" i="11"/>
  <c r="F229" i="11"/>
  <c r="K229" i="11"/>
  <c r="L229" i="11"/>
  <c r="D229" i="11"/>
  <c r="H229" i="11"/>
  <c r="G169" i="11"/>
  <c r="D169" i="11"/>
  <c r="I169" i="11"/>
  <c r="J169" i="11"/>
  <c r="L169" i="11"/>
  <c r="F169" i="11"/>
  <c r="M169" i="11"/>
  <c r="Z169" i="11"/>
  <c r="K169" i="11"/>
  <c r="E169" i="11"/>
  <c r="H169" i="11"/>
  <c r="B9" i="11"/>
  <c r="H130" i="11"/>
  <c r="J130" i="11"/>
  <c r="G130" i="11"/>
  <c r="Z130" i="11"/>
  <c r="F130" i="11"/>
  <c r="L130" i="11"/>
  <c r="D130" i="11"/>
  <c r="K130" i="11"/>
  <c r="M130" i="11"/>
  <c r="E130" i="11"/>
  <c r="I130" i="11"/>
  <c r="G145" i="11"/>
  <c r="I145" i="11"/>
  <c r="E145" i="11"/>
  <c r="J145" i="11"/>
  <c r="K145" i="11"/>
  <c r="Z145" i="11"/>
  <c r="F145" i="11"/>
  <c r="L145" i="11"/>
  <c r="M145" i="11"/>
  <c r="D145" i="11"/>
  <c r="H145" i="11"/>
  <c r="H238" i="11"/>
  <c r="D238" i="11"/>
  <c r="L238" i="11"/>
  <c r="G238" i="11"/>
  <c r="M238" i="11"/>
  <c r="I238" i="11"/>
  <c r="K238" i="11"/>
  <c r="E238" i="11"/>
  <c r="F238" i="11"/>
  <c r="Z238" i="11"/>
  <c r="J238" i="11"/>
  <c r="F203" i="11"/>
  <c r="E203" i="11"/>
  <c r="H203" i="11"/>
  <c r="J203" i="11"/>
  <c r="Z203" i="11"/>
  <c r="I203" i="11"/>
  <c r="M203" i="11"/>
  <c r="G203" i="11"/>
  <c r="L203" i="11"/>
  <c r="K203" i="11"/>
  <c r="D203" i="11"/>
  <c r="J135" i="11"/>
  <c r="F135" i="11"/>
  <c r="M135" i="11"/>
  <c r="E135" i="11"/>
  <c r="Z135" i="11"/>
  <c r="I135" i="11"/>
  <c r="D135" i="11"/>
  <c r="G135" i="11"/>
  <c r="K135" i="11"/>
  <c r="H135" i="11"/>
  <c r="L135" i="11"/>
  <c r="E252" i="11"/>
  <c r="F252" i="11"/>
  <c r="K252" i="11"/>
  <c r="G252" i="11"/>
  <c r="Z252" i="11"/>
  <c r="D252" i="11"/>
  <c r="I252" i="11"/>
  <c r="L252" i="11"/>
  <c r="J252" i="11"/>
  <c r="M252" i="11"/>
  <c r="H252" i="11"/>
  <c r="F225" i="11"/>
  <c r="J225" i="11"/>
  <c r="Z225" i="11"/>
  <c r="H225" i="11"/>
  <c r="K225" i="11"/>
  <c r="D225" i="11"/>
  <c r="E225" i="11"/>
  <c r="I225" i="11"/>
  <c r="M225" i="11"/>
  <c r="G225" i="11"/>
  <c r="L225" i="11"/>
  <c r="F144" i="11"/>
  <c r="K144" i="11"/>
  <c r="D144" i="11"/>
  <c r="G144" i="11"/>
  <c r="Z144" i="11"/>
  <c r="I144" i="11"/>
  <c r="L144" i="11"/>
  <c r="J144" i="11"/>
  <c r="E144" i="11"/>
  <c r="M144" i="11"/>
  <c r="H144" i="11"/>
  <c r="I271" i="11"/>
  <c r="E271" i="11"/>
  <c r="Z271" i="11"/>
  <c r="L271" i="11"/>
  <c r="M271" i="11"/>
  <c r="D271" i="11"/>
  <c r="J271" i="11"/>
  <c r="G271" i="11"/>
  <c r="K271" i="11"/>
  <c r="F271" i="11"/>
  <c r="H271" i="11"/>
  <c r="C8" i="1"/>
  <c r="F7" i="11"/>
  <c r="C241" i="1"/>
  <c r="C272" i="1"/>
  <c r="C168" i="1"/>
  <c r="C196" i="1"/>
  <c r="C254" i="1"/>
  <c r="C236" i="1"/>
  <c r="C284" i="1"/>
  <c r="C134" i="1"/>
  <c r="C277" i="1"/>
  <c r="C203" i="1"/>
  <c r="C266" i="1"/>
  <c r="C237" i="1"/>
  <c r="C267" i="1"/>
  <c r="C182" i="1"/>
  <c r="C158" i="1"/>
  <c r="C140" i="1"/>
  <c r="C262" i="1"/>
  <c r="C222" i="1"/>
  <c r="C228" i="1"/>
  <c r="C292" i="1"/>
  <c r="AA10" i="1"/>
  <c r="P10" i="1"/>
  <c r="O10" i="1"/>
  <c r="N10" i="1"/>
  <c r="F10" i="1"/>
  <c r="D10" i="1" s="1"/>
  <c r="U10" i="1"/>
  <c r="K10" i="1"/>
  <c r="J10" i="1"/>
  <c r="H10" i="1"/>
  <c r="E10" i="1"/>
  <c r="L10" i="1"/>
  <c r="M10" i="1"/>
  <c r="G10" i="1"/>
  <c r="I10" i="1"/>
  <c r="S10" i="1"/>
  <c r="T10" i="1"/>
  <c r="R10" i="1"/>
  <c r="Q10" i="1"/>
  <c r="B11" i="1"/>
  <c r="K228" i="11"/>
  <c r="I228" i="11"/>
  <c r="G228" i="11"/>
  <c r="E228" i="11"/>
  <c r="Z228" i="11"/>
  <c r="L228" i="11"/>
  <c r="J228" i="11"/>
  <c r="H228" i="11"/>
  <c r="F228" i="11"/>
  <c r="D228" i="11"/>
  <c r="M228" i="11"/>
  <c r="E202" i="11"/>
  <c r="L202" i="11"/>
  <c r="H202" i="11"/>
  <c r="G202" i="11"/>
  <c r="M202" i="11"/>
  <c r="I202" i="11"/>
  <c r="K202" i="11"/>
  <c r="D202" i="11"/>
  <c r="J202" i="11"/>
  <c r="F202" i="11"/>
  <c r="Z202" i="11"/>
  <c r="F220" i="11"/>
  <c r="I220" i="11"/>
  <c r="M220" i="11"/>
  <c r="K220" i="11"/>
  <c r="Z220" i="11"/>
  <c r="G220" i="11"/>
  <c r="E220" i="11"/>
  <c r="J220" i="11"/>
  <c r="L220" i="11"/>
  <c r="D220" i="11"/>
  <c r="H220" i="11"/>
  <c r="H279" i="11"/>
  <c r="Q279" i="11"/>
  <c r="R279" i="11"/>
  <c r="P279" i="11"/>
  <c r="O279" i="11"/>
  <c r="N279" i="11"/>
  <c r="G279" i="11"/>
  <c r="L279" i="11"/>
  <c r="J279" i="11"/>
  <c r="I279" i="11"/>
  <c r="F279" i="11"/>
  <c r="Z279" i="11"/>
  <c r="K279" i="11"/>
  <c r="M279" i="11"/>
  <c r="E279" i="11"/>
  <c r="D279" i="11"/>
  <c r="L250" i="11"/>
  <c r="D250" i="11"/>
  <c r="J250" i="11"/>
  <c r="E250" i="11"/>
  <c r="M250" i="11"/>
  <c r="G250" i="11"/>
  <c r="H250" i="11"/>
  <c r="Z250" i="11"/>
  <c r="I250" i="11"/>
  <c r="F250" i="11"/>
  <c r="K250" i="11"/>
  <c r="M148" i="11"/>
  <c r="E148" i="11"/>
  <c r="I148" i="11"/>
  <c r="K148" i="11"/>
  <c r="H148" i="11"/>
  <c r="J148" i="11"/>
  <c r="Z148" i="11"/>
  <c r="D148" i="11"/>
  <c r="G148" i="11"/>
  <c r="F148" i="11"/>
  <c r="L148" i="11"/>
  <c r="J192" i="11"/>
  <c r="K192" i="11"/>
  <c r="F192" i="11"/>
  <c r="I192" i="11"/>
  <c r="H192" i="11"/>
  <c r="G192" i="11"/>
  <c r="Z192" i="11"/>
  <c r="M192" i="11"/>
  <c r="E192" i="11"/>
  <c r="L192" i="11"/>
  <c r="D192" i="11"/>
  <c r="K205" i="11"/>
  <c r="F205" i="11"/>
  <c r="L205" i="11"/>
  <c r="M205" i="11"/>
  <c r="H205" i="11"/>
  <c r="I205" i="11"/>
  <c r="J205" i="11"/>
  <c r="Z205" i="11"/>
  <c r="E205" i="11"/>
  <c r="G205" i="11"/>
  <c r="D205" i="11"/>
  <c r="G185" i="11"/>
  <c r="M185" i="11"/>
  <c r="Z185" i="11"/>
  <c r="F185" i="11"/>
  <c r="L185" i="11"/>
  <c r="I185" i="11"/>
  <c r="E185" i="11"/>
  <c r="D185" i="11"/>
  <c r="J185" i="11"/>
  <c r="K185" i="11"/>
  <c r="H185" i="11"/>
  <c r="H199" i="11"/>
  <c r="G199" i="11"/>
  <c r="F199" i="11"/>
  <c r="J199" i="11"/>
  <c r="Z199" i="11"/>
  <c r="D199" i="11"/>
  <c r="L199" i="11"/>
  <c r="M199" i="11"/>
  <c r="E199" i="11"/>
  <c r="K199" i="11"/>
  <c r="I199" i="11"/>
  <c r="F183" i="11"/>
  <c r="I183" i="11"/>
  <c r="H183" i="11"/>
  <c r="M183" i="11"/>
  <c r="D183" i="11"/>
  <c r="L183" i="11"/>
  <c r="J183" i="11"/>
  <c r="Z183" i="11"/>
  <c r="K183" i="11"/>
  <c r="E183" i="11"/>
  <c r="G183" i="11"/>
  <c r="L266" i="11"/>
  <c r="Z266" i="11"/>
  <c r="H266" i="11"/>
  <c r="F266" i="11"/>
  <c r="I266" i="11"/>
  <c r="K266" i="11"/>
  <c r="M266" i="11"/>
  <c r="G266" i="11"/>
  <c r="E266" i="11"/>
  <c r="D266" i="11"/>
  <c r="J266" i="11"/>
  <c r="J200" i="11"/>
  <c r="E200" i="11"/>
  <c r="M200" i="11"/>
  <c r="I200" i="11"/>
  <c r="F200" i="11"/>
  <c r="Z200" i="11"/>
  <c r="D200" i="11"/>
  <c r="K200" i="11"/>
  <c r="H200" i="11"/>
  <c r="G200" i="11"/>
  <c r="L200" i="11"/>
  <c r="M222" i="11"/>
  <c r="J222" i="11"/>
  <c r="Z222" i="11"/>
  <c r="L222" i="11"/>
  <c r="G222" i="11"/>
  <c r="H222" i="11"/>
  <c r="F222" i="11"/>
  <c r="E222" i="11"/>
  <c r="K222" i="11"/>
  <c r="D222" i="11"/>
  <c r="I222" i="11"/>
  <c r="Z166" i="11"/>
  <c r="H166" i="11"/>
  <c r="G166" i="11"/>
  <c r="I166" i="11"/>
  <c r="L166" i="11"/>
  <c r="F166" i="11"/>
  <c r="K166" i="11"/>
  <c r="M166" i="11"/>
  <c r="E166" i="11"/>
  <c r="D166" i="11"/>
  <c r="J166" i="11"/>
  <c r="C234" i="1"/>
  <c r="C170" i="1"/>
  <c r="C253" i="1"/>
  <c r="C225" i="1"/>
  <c r="C195" i="1"/>
  <c r="C132" i="1"/>
  <c r="C163" i="1"/>
  <c r="C166" i="1"/>
  <c r="C233" i="1"/>
  <c r="C9" i="1"/>
  <c r="C143" i="1"/>
  <c r="C273" i="1"/>
  <c r="C291" i="1"/>
  <c r="C142" i="1"/>
  <c r="C190" i="1"/>
  <c r="C282" i="1"/>
  <c r="D142" i="11"/>
  <c r="M142" i="11"/>
  <c r="E142" i="11"/>
  <c r="J142" i="11"/>
  <c r="K142" i="11"/>
  <c r="H142" i="11"/>
  <c r="F142" i="11"/>
  <c r="Z142" i="11"/>
  <c r="I142" i="11"/>
  <c r="L142" i="11"/>
  <c r="G142" i="11"/>
  <c r="E173" i="11"/>
  <c r="M173" i="11"/>
  <c r="H173" i="11"/>
  <c r="J173" i="11"/>
  <c r="D173" i="11"/>
  <c r="I173" i="11"/>
  <c r="L173" i="11"/>
  <c r="F173" i="11"/>
  <c r="G173" i="11"/>
  <c r="K173" i="11"/>
  <c r="Z173" i="11"/>
  <c r="I242" i="11"/>
  <c r="G242" i="11"/>
  <c r="L242" i="11"/>
  <c r="Z242" i="11"/>
  <c r="E242" i="11"/>
  <c r="F242" i="11"/>
  <c r="D242" i="11"/>
  <c r="J242" i="11"/>
  <c r="M242" i="11"/>
  <c r="H242" i="11"/>
  <c r="K242" i="11"/>
  <c r="R277" i="11"/>
  <c r="N277" i="11"/>
  <c r="O277" i="11"/>
  <c r="Z277" i="11"/>
  <c r="D277" i="11"/>
  <c r="G277" i="11"/>
  <c r="K277" i="11"/>
  <c r="I277" i="11"/>
  <c r="F277" i="11"/>
  <c r="L277" i="11"/>
  <c r="E277" i="11"/>
  <c r="J277" i="11"/>
  <c r="P277" i="11"/>
  <c r="Q277" i="11"/>
  <c r="H277" i="11"/>
  <c r="M277" i="11"/>
  <c r="M159" i="11"/>
  <c r="F159" i="11"/>
  <c r="H159" i="11"/>
  <c r="L159" i="11"/>
  <c r="K159" i="11"/>
  <c r="E159" i="11"/>
  <c r="G159" i="11"/>
  <c r="J159" i="11"/>
  <c r="Z159" i="11"/>
  <c r="D159" i="11"/>
  <c r="I159" i="11"/>
  <c r="J217" i="11"/>
  <c r="Z217" i="11"/>
  <c r="F217" i="11"/>
  <c r="D217" i="11"/>
  <c r="G217" i="11"/>
  <c r="I217" i="11"/>
  <c r="L217" i="11"/>
  <c r="H217" i="11"/>
  <c r="K217" i="11"/>
  <c r="M217" i="11"/>
  <c r="E217" i="11"/>
  <c r="E280" i="11"/>
  <c r="J280" i="11"/>
  <c r="L280" i="11"/>
  <c r="R280" i="11"/>
  <c r="Q280" i="11"/>
  <c r="P280" i="11"/>
  <c r="N280" i="11"/>
  <c r="O280" i="11"/>
  <c r="I280" i="11"/>
  <c r="D280" i="11"/>
  <c r="Z280" i="11"/>
  <c r="K280" i="11"/>
  <c r="H280" i="11"/>
  <c r="G280" i="11"/>
  <c r="M280" i="11"/>
  <c r="F280" i="11"/>
  <c r="H153" i="11"/>
  <c r="E153" i="11"/>
  <c r="G153" i="11"/>
  <c r="K153" i="11"/>
  <c r="L153" i="11"/>
  <c r="D153" i="11"/>
  <c r="M153" i="11"/>
  <c r="I153" i="11"/>
  <c r="F153" i="11"/>
  <c r="J153" i="11"/>
  <c r="Z153" i="11"/>
  <c r="D218" i="11"/>
  <c r="F218" i="11"/>
  <c r="M218" i="11"/>
  <c r="G218" i="11"/>
  <c r="Z218" i="11"/>
  <c r="H218" i="11"/>
  <c r="K218" i="11"/>
  <c r="I218" i="11"/>
  <c r="L218" i="11"/>
  <c r="E218" i="11"/>
  <c r="J218" i="11"/>
  <c r="K212" i="11"/>
  <c r="Z212" i="11"/>
  <c r="F212" i="11"/>
  <c r="G212" i="11"/>
  <c r="E212" i="11"/>
  <c r="J212" i="11"/>
  <c r="M212" i="11"/>
  <c r="I212" i="11"/>
  <c r="D212" i="11"/>
  <c r="H212" i="11"/>
  <c r="L212" i="11"/>
  <c r="N272" i="11"/>
  <c r="P272" i="11"/>
  <c r="Q272" i="11"/>
  <c r="Z272" i="11"/>
  <c r="F272" i="11"/>
  <c r="G272" i="11"/>
  <c r="E272" i="11"/>
  <c r="D272" i="11"/>
  <c r="I272" i="11"/>
  <c r="H272" i="11"/>
  <c r="R272" i="11"/>
  <c r="K272" i="11"/>
  <c r="L272" i="11"/>
  <c r="O272" i="11"/>
  <c r="M272" i="11"/>
  <c r="J272" i="11"/>
  <c r="D246" i="11"/>
  <c r="H246" i="11"/>
  <c r="Z246" i="11"/>
  <c r="E246" i="11"/>
  <c r="L246" i="11"/>
  <c r="G246" i="11"/>
  <c r="I246" i="11"/>
  <c r="M246" i="11"/>
  <c r="J246" i="11"/>
  <c r="F246" i="11"/>
  <c r="K246" i="11"/>
  <c r="M208" i="11"/>
  <c r="E208" i="11"/>
  <c r="I208" i="11"/>
  <c r="F208" i="11"/>
  <c r="K208" i="11"/>
  <c r="H208" i="11"/>
  <c r="D208" i="11"/>
  <c r="L208" i="11"/>
  <c r="Z208" i="11"/>
  <c r="G208" i="11"/>
  <c r="J208" i="11"/>
  <c r="K140" i="11"/>
  <c r="L140" i="11"/>
  <c r="F140" i="11"/>
  <c r="M140" i="11"/>
  <c r="G140" i="11"/>
  <c r="H140" i="11"/>
  <c r="I140" i="11"/>
  <c r="D140" i="11"/>
  <c r="E140" i="11"/>
  <c r="J140" i="11"/>
  <c r="Z140" i="11"/>
  <c r="E206" i="11"/>
  <c r="J206" i="11"/>
  <c r="Z206" i="11"/>
  <c r="H206" i="11"/>
  <c r="L206" i="11"/>
  <c r="G206" i="11"/>
  <c r="F206" i="11"/>
  <c r="M206" i="11"/>
  <c r="K206" i="11"/>
  <c r="I206" i="11"/>
  <c r="D206" i="11"/>
  <c r="M231" i="11"/>
  <c r="D231" i="11"/>
  <c r="K231" i="11"/>
  <c r="H231" i="11"/>
  <c r="I231" i="11"/>
  <c r="E231" i="11"/>
  <c r="L231" i="11"/>
  <c r="G231" i="11"/>
  <c r="Z231" i="11"/>
  <c r="J231" i="11"/>
  <c r="F231" i="11"/>
  <c r="F256" i="11"/>
  <c r="Z256" i="11"/>
  <c r="J256" i="11"/>
  <c r="H256" i="11"/>
  <c r="E256" i="11"/>
  <c r="I256" i="11"/>
  <c r="G256" i="11"/>
  <c r="K256" i="11"/>
  <c r="L256" i="11"/>
  <c r="M256" i="11"/>
  <c r="D256" i="11"/>
  <c r="J157" i="11"/>
  <c r="G157" i="11"/>
  <c r="H157" i="11"/>
  <c r="D157" i="11"/>
  <c r="F157" i="11"/>
  <c r="K157" i="11"/>
  <c r="M157" i="11"/>
  <c r="L157" i="11"/>
  <c r="Z157" i="11"/>
  <c r="E157" i="11"/>
  <c r="I157" i="11"/>
  <c r="E210" i="11"/>
  <c r="J210" i="11"/>
  <c r="H210" i="11"/>
  <c r="I210" i="11"/>
  <c r="M210" i="11"/>
  <c r="D210" i="11"/>
  <c r="F210" i="11"/>
  <c r="L210" i="11"/>
  <c r="G210" i="11"/>
  <c r="K210" i="11"/>
  <c r="Z210" i="11"/>
  <c r="C137" i="1"/>
  <c r="C231" i="1"/>
  <c r="C258" i="1"/>
  <c r="C216" i="1"/>
  <c r="C204" i="1"/>
  <c r="C221" i="1"/>
  <c r="C184" i="1"/>
  <c r="C189" i="1"/>
  <c r="C255" i="1"/>
  <c r="C211" i="1"/>
  <c r="C148" i="1"/>
  <c r="E265" i="11"/>
  <c r="F265" i="11"/>
  <c r="I265" i="11"/>
  <c r="K265" i="11"/>
  <c r="D265" i="11"/>
  <c r="G265" i="11"/>
  <c r="M265" i="11"/>
  <c r="Z265" i="11"/>
  <c r="H265" i="11"/>
  <c r="J265" i="11"/>
  <c r="L265" i="11"/>
  <c r="K237" i="11"/>
  <c r="Z237" i="11"/>
  <c r="L237" i="11"/>
  <c r="M237" i="11"/>
  <c r="E237" i="11"/>
  <c r="G237" i="11"/>
  <c r="D237" i="11"/>
  <c r="J237" i="11"/>
  <c r="H237" i="11"/>
  <c r="F237" i="11"/>
  <c r="I237" i="11"/>
  <c r="I209" i="11"/>
  <c r="F209" i="11"/>
  <c r="D209" i="11"/>
  <c r="L209" i="11"/>
  <c r="K209" i="11"/>
  <c r="E209" i="11"/>
  <c r="G209" i="11"/>
  <c r="J209" i="11"/>
  <c r="Z209" i="11"/>
  <c r="H209" i="11"/>
  <c r="M209" i="11"/>
  <c r="L273" i="11"/>
  <c r="E273" i="11"/>
  <c r="Z273" i="11"/>
  <c r="O273" i="11"/>
  <c r="I273" i="11"/>
  <c r="K273" i="11"/>
  <c r="H273" i="11"/>
  <c r="P273" i="11"/>
  <c r="Q273" i="11"/>
  <c r="M273" i="11"/>
  <c r="F273" i="11"/>
  <c r="G273" i="11"/>
  <c r="N273" i="11"/>
  <c r="J273" i="11"/>
  <c r="D273" i="11"/>
  <c r="R273" i="11"/>
  <c r="G243" i="11"/>
  <c r="L243" i="11"/>
  <c r="E243" i="11"/>
  <c r="J243" i="11"/>
  <c r="I243" i="11"/>
  <c r="H243" i="11"/>
  <c r="D243" i="11"/>
  <c r="F243" i="11"/>
  <c r="Z243" i="11"/>
  <c r="K243" i="11"/>
  <c r="M243" i="11"/>
  <c r="J132" i="11"/>
  <c r="M132" i="11"/>
  <c r="Z132" i="11"/>
  <c r="H132" i="11"/>
  <c r="L132" i="11"/>
  <c r="G132" i="11"/>
  <c r="I132" i="11"/>
  <c r="K132" i="11"/>
  <c r="D132" i="11"/>
  <c r="F132" i="11"/>
  <c r="E132" i="11"/>
  <c r="F257" i="11"/>
  <c r="J257" i="11"/>
  <c r="E257" i="11"/>
  <c r="I257" i="11"/>
  <c r="D257" i="11"/>
  <c r="H257" i="11"/>
  <c r="Z257" i="11"/>
  <c r="G257" i="11"/>
  <c r="K257" i="11"/>
  <c r="L257" i="11"/>
  <c r="M257" i="11"/>
  <c r="J176" i="11"/>
  <c r="I176" i="11"/>
  <c r="E176" i="11"/>
  <c r="M176" i="11"/>
  <c r="H176" i="11"/>
  <c r="D176" i="11"/>
  <c r="F176" i="11"/>
  <c r="L176" i="11"/>
  <c r="G176" i="11"/>
  <c r="Z176" i="11"/>
  <c r="K176" i="11"/>
  <c r="G137" i="11"/>
  <c r="K137" i="11"/>
  <c r="D137" i="11"/>
  <c r="H137" i="11"/>
  <c r="E137" i="11"/>
  <c r="L137" i="11"/>
  <c r="I137" i="11"/>
  <c r="F137" i="11"/>
  <c r="J137" i="11"/>
  <c r="M137" i="11"/>
  <c r="Z137" i="11"/>
  <c r="K254" i="11"/>
  <c r="J254" i="11"/>
  <c r="H254" i="11"/>
  <c r="Z254" i="11"/>
  <c r="L254" i="11"/>
  <c r="G254" i="11"/>
  <c r="D254" i="11"/>
  <c r="I254" i="11"/>
  <c r="M254" i="11"/>
  <c r="E254" i="11"/>
  <c r="F254" i="11"/>
  <c r="G219" i="11"/>
  <c r="K219" i="11"/>
  <c r="J219" i="11"/>
  <c r="H219" i="11"/>
  <c r="L219" i="11"/>
  <c r="E219" i="11"/>
  <c r="D219" i="11"/>
  <c r="I219" i="11"/>
  <c r="Z219" i="11"/>
  <c r="M219" i="11"/>
  <c r="F219" i="11"/>
  <c r="G267" i="11"/>
  <c r="J267" i="11"/>
  <c r="E267" i="11"/>
  <c r="K267" i="11"/>
  <c r="D267" i="11"/>
  <c r="Z267" i="11"/>
  <c r="F267" i="11"/>
  <c r="I267" i="11"/>
  <c r="M267" i="11"/>
  <c r="H267" i="11"/>
  <c r="L267" i="11"/>
  <c r="J156" i="11"/>
  <c r="F156" i="11"/>
  <c r="H156" i="11"/>
  <c r="M156" i="11"/>
  <c r="G156" i="11"/>
  <c r="I156" i="11"/>
  <c r="L156" i="11"/>
  <c r="E156" i="11"/>
  <c r="D156" i="11"/>
  <c r="Z156" i="11"/>
  <c r="K156" i="11"/>
  <c r="J227" i="11"/>
  <c r="F227" i="11"/>
  <c r="K227" i="11"/>
  <c r="I227" i="11"/>
  <c r="Z227" i="11"/>
  <c r="E227" i="11"/>
  <c r="G227" i="11"/>
  <c r="D227" i="11"/>
  <c r="L227" i="11"/>
  <c r="H227" i="11"/>
  <c r="M227" i="11"/>
  <c r="J221" i="11"/>
  <c r="I221" i="11"/>
  <c r="Z221" i="11"/>
  <c r="L221" i="11"/>
  <c r="G221" i="11"/>
  <c r="H221" i="11"/>
  <c r="K221" i="11"/>
  <c r="D221" i="11"/>
  <c r="E221" i="11"/>
  <c r="F221" i="11"/>
  <c r="M221" i="11"/>
  <c r="Z230" i="11"/>
  <c r="M230" i="11"/>
  <c r="D230" i="11"/>
  <c r="K230" i="11"/>
  <c r="H230" i="11"/>
  <c r="F230" i="11"/>
  <c r="G230" i="11"/>
  <c r="I230" i="11"/>
  <c r="L230" i="11"/>
  <c r="E230" i="11"/>
  <c r="J230" i="11"/>
  <c r="K170" i="11"/>
  <c r="L170" i="11"/>
  <c r="Z170" i="11"/>
  <c r="J170" i="11"/>
  <c r="E170" i="11"/>
  <c r="D170" i="11"/>
  <c r="I170" i="11"/>
  <c r="M170" i="11"/>
  <c r="F170" i="11"/>
  <c r="G170" i="11"/>
  <c r="H170" i="11"/>
  <c r="J198" i="11"/>
  <c r="K198" i="11"/>
  <c r="Z198" i="11"/>
  <c r="D198" i="11"/>
  <c r="F198" i="11"/>
  <c r="H198" i="11"/>
  <c r="I198" i="11"/>
  <c r="L198" i="11"/>
  <c r="M198" i="11"/>
  <c r="G198" i="11"/>
  <c r="E198" i="11"/>
  <c r="M235" i="11"/>
  <c r="I235" i="11"/>
  <c r="E235" i="11"/>
  <c r="J235" i="11"/>
  <c r="L235" i="11"/>
  <c r="Z235" i="11"/>
  <c r="F235" i="11"/>
  <c r="G235" i="11"/>
  <c r="D235" i="11"/>
  <c r="K235" i="11"/>
  <c r="H235" i="11"/>
  <c r="H143" i="11"/>
  <c r="E143" i="11"/>
  <c r="K143" i="11"/>
  <c r="L143" i="11"/>
  <c r="G143" i="11"/>
  <c r="D143" i="11"/>
  <c r="Z143" i="11"/>
  <c r="I143" i="11"/>
  <c r="J143" i="11"/>
  <c r="M143" i="11"/>
  <c r="F143" i="11"/>
  <c r="G133" i="11"/>
  <c r="H133" i="11"/>
  <c r="Z133" i="11"/>
  <c r="I133" i="11"/>
  <c r="E133" i="11"/>
  <c r="L133" i="11"/>
  <c r="M133" i="11"/>
  <c r="F133" i="11"/>
  <c r="D133" i="11"/>
  <c r="K133" i="11"/>
  <c r="J133" i="11"/>
  <c r="L278" i="11"/>
  <c r="K278" i="11"/>
  <c r="I278" i="11"/>
  <c r="O278" i="11"/>
  <c r="F278" i="11"/>
  <c r="N278" i="11"/>
  <c r="H278" i="11"/>
  <c r="P278" i="11"/>
  <c r="R278" i="11"/>
  <c r="Z278" i="11"/>
  <c r="D278" i="11"/>
  <c r="E278" i="11"/>
  <c r="M278" i="11"/>
  <c r="J278" i="11"/>
  <c r="G278" i="11"/>
  <c r="Q278" i="11"/>
  <c r="J178" i="11"/>
  <c r="K178" i="11"/>
  <c r="H178" i="11"/>
  <c r="D178" i="11"/>
  <c r="M178" i="11"/>
  <c r="G178" i="11"/>
  <c r="I178" i="11"/>
  <c r="L178" i="11"/>
  <c r="E178" i="11"/>
  <c r="F178" i="11"/>
  <c r="Z178" i="11"/>
  <c r="L226" i="11"/>
  <c r="H226" i="11"/>
  <c r="I226" i="11"/>
  <c r="K226" i="11"/>
  <c r="G226" i="11"/>
  <c r="Z226" i="11"/>
  <c r="E226" i="11"/>
  <c r="F226" i="11"/>
  <c r="M226" i="11"/>
  <c r="J226" i="11"/>
  <c r="D226" i="11"/>
  <c r="Z180" i="11"/>
  <c r="L180" i="11"/>
  <c r="D180" i="11"/>
  <c r="J180" i="11"/>
  <c r="F180" i="11"/>
  <c r="M180" i="11"/>
  <c r="E180" i="11"/>
  <c r="I180" i="11"/>
  <c r="H180" i="11"/>
  <c r="K180" i="11"/>
  <c r="G180" i="11"/>
  <c r="D141" i="11"/>
  <c r="K141" i="11"/>
  <c r="H141" i="11"/>
  <c r="F141" i="11"/>
  <c r="L141" i="11"/>
  <c r="J141" i="11"/>
  <c r="M141" i="11"/>
  <c r="E141" i="11"/>
  <c r="I141" i="11"/>
  <c r="Z141" i="11"/>
  <c r="G141" i="11"/>
  <c r="G275" i="11"/>
  <c r="E275" i="11"/>
  <c r="M275" i="11"/>
  <c r="D275" i="11"/>
  <c r="H275" i="11"/>
  <c r="I275" i="11"/>
  <c r="N275" i="11"/>
  <c r="Z275" i="11"/>
  <c r="O275" i="11"/>
  <c r="K275" i="11"/>
  <c r="F275" i="11"/>
  <c r="J275" i="11"/>
  <c r="L275" i="11"/>
  <c r="Q275" i="11"/>
  <c r="R275" i="11"/>
  <c r="P275" i="11"/>
  <c r="L189" i="11"/>
  <c r="D189" i="11"/>
  <c r="J189" i="11"/>
  <c r="E189" i="11"/>
  <c r="H189" i="11"/>
  <c r="Z189" i="11"/>
  <c r="M189" i="11"/>
  <c r="G189" i="11"/>
  <c r="I189" i="11"/>
  <c r="K189" i="11"/>
  <c r="F189" i="11"/>
  <c r="H150" i="11"/>
  <c r="E150" i="11"/>
  <c r="F150" i="11"/>
  <c r="Z150" i="11"/>
  <c r="M150" i="11"/>
  <c r="J150" i="11"/>
  <c r="D150" i="11"/>
  <c r="G150" i="11"/>
  <c r="K150" i="11"/>
  <c r="I150" i="11"/>
  <c r="L150" i="11"/>
  <c r="E191" i="11"/>
  <c r="D191" i="11"/>
  <c r="I191" i="11"/>
  <c r="Z191" i="11"/>
  <c r="F191" i="11"/>
  <c r="M191" i="11"/>
  <c r="L191" i="11"/>
  <c r="K191" i="11"/>
  <c r="H191" i="11"/>
  <c r="G191" i="11"/>
  <c r="J191" i="11"/>
  <c r="J184" i="11"/>
  <c r="I184" i="11"/>
  <c r="M184" i="11"/>
  <c r="L184" i="11"/>
  <c r="D184" i="11"/>
  <c r="F184" i="11"/>
  <c r="K184" i="11"/>
  <c r="G184" i="11"/>
  <c r="E184" i="11"/>
  <c r="H184" i="11"/>
  <c r="Z184" i="11"/>
  <c r="H262" i="11"/>
  <c r="F262" i="11"/>
  <c r="J262" i="11"/>
  <c r="K262" i="11"/>
  <c r="M262" i="11"/>
  <c r="L262" i="11"/>
  <c r="D262" i="11"/>
  <c r="Z262" i="11"/>
  <c r="I262" i="11"/>
  <c r="G262" i="11"/>
  <c r="E262" i="11"/>
  <c r="I175" i="11"/>
  <c r="J175" i="11"/>
  <c r="E175" i="11"/>
  <c r="L175" i="11"/>
  <c r="Z175" i="11"/>
  <c r="H175" i="11"/>
  <c r="D175" i="11"/>
  <c r="G175" i="11"/>
  <c r="K175" i="11"/>
  <c r="M175" i="11"/>
  <c r="F175" i="11"/>
  <c r="J190" i="11"/>
  <c r="E190" i="11"/>
  <c r="K190" i="11"/>
  <c r="F190" i="11"/>
  <c r="L190" i="11"/>
  <c r="H190" i="11"/>
  <c r="M190" i="11"/>
  <c r="D190" i="11"/>
  <c r="G190" i="11"/>
  <c r="Z190" i="11"/>
  <c r="I190" i="11"/>
  <c r="I214" i="11"/>
  <c r="M214" i="11"/>
  <c r="G214" i="11"/>
  <c r="H214" i="11"/>
  <c r="J214" i="11"/>
  <c r="D214" i="11"/>
  <c r="F214" i="11"/>
  <c r="Z214" i="11"/>
  <c r="L214" i="11"/>
  <c r="E214" i="11"/>
  <c r="K214" i="11"/>
  <c r="J239" i="11"/>
  <c r="F239" i="11"/>
  <c r="E239" i="11"/>
  <c r="Z239" i="11"/>
  <c r="G239" i="11"/>
  <c r="I239" i="11"/>
  <c r="H239" i="11"/>
  <c r="D239" i="11"/>
  <c r="K239" i="11"/>
  <c r="L239" i="11"/>
  <c r="M239" i="11"/>
  <c r="K163" i="11"/>
  <c r="E163" i="11"/>
  <c r="J163" i="11"/>
  <c r="M163" i="11"/>
  <c r="H163" i="11"/>
  <c r="I163" i="11"/>
  <c r="D163" i="11"/>
  <c r="Z163" i="11"/>
  <c r="L163" i="11"/>
  <c r="G163" i="11"/>
  <c r="F163" i="11"/>
  <c r="K207" i="11"/>
  <c r="Z207" i="11"/>
  <c r="G207" i="11"/>
  <c r="L207" i="11"/>
  <c r="M207" i="11"/>
  <c r="F207" i="11"/>
  <c r="H207" i="11"/>
  <c r="J207" i="11"/>
  <c r="E207" i="11"/>
  <c r="D207" i="11"/>
  <c r="I207" i="11"/>
  <c r="L248" i="11"/>
  <c r="E248" i="11"/>
  <c r="F248" i="11"/>
  <c r="K248" i="11"/>
  <c r="Z248" i="11"/>
  <c r="I248" i="11"/>
  <c r="J248" i="11"/>
  <c r="M248" i="11"/>
  <c r="G248" i="11"/>
  <c r="H248" i="11"/>
  <c r="D248" i="11"/>
  <c r="C248" i="1"/>
  <c r="I7" i="11"/>
  <c r="C223" i="1"/>
  <c r="C270" i="1"/>
  <c r="C186" i="1"/>
  <c r="C283" i="1"/>
  <c r="C235" i="1"/>
  <c r="C239" i="1"/>
  <c r="C187" i="1"/>
  <c r="C150" i="1"/>
  <c r="C281" i="1"/>
  <c r="C268" i="1"/>
  <c r="C194" i="1"/>
  <c r="C206" i="1"/>
  <c r="C218" i="1"/>
  <c r="C242" i="1"/>
  <c r="C201" i="1"/>
  <c r="C162" i="1"/>
  <c r="C246" i="1"/>
  <c r="C288" i="1"/>
  <c r="C156" i="1"/>
  <c r="C136" i="1"/>
  <c r="C181" i="1"/>
  <c r="C276" i="1"/>
  <c r="C209" i="1"/>
  <c r="C299" i="1"/>
  <c r="C293" i="1"/>
  <c r="C274" i="1"/>
  <c r="C298" i="1"/>
  <c r="C243" i="1"/>
  <c r="C151" i="1"/>
  <c r="C208" i="1"/>
  <c r="I11" i="1" l="1"/>
  <c r="L11" i="1"/>
  <c r="P11" i="1"/>
  <c r="H11" i="1"/>
  <c r="Q11" i="1"/>
  <c r="AA11" i="1"/>
  <c r="G11" i="1"/>
  <c r="J11" i="1"/>
  <c r="S11" i="1"/>
  <c r="E11" i="1"/>
  <c r="U11" i="1"/>
  <c r="M11" i="1"/>
  <c r="N11" i="1"/>
  <c r="O11" i="1"/>
  <c r="T11" i="1"/>
  <c r="F11" i="1"/>
  <c r="D11" i="1" s="1"/>
  <c r="K11" i="1"/>
  <c r="R11" i="1"/>
  <c r="Z9" i="11"/>
  <c r="D9" i="11"/>
  <c r="H9" i="11"/>
  <c r="E9" i="11"/>
  <c r="I9" i="11"/>
  <c r="G9" i="11"/>
  <c r="F9" i="11"/>
  <c r="M9" i="11"/>
  <c r="K9" i="11"/>
  <c r="L9" i="11"/>
  <c r="J9" i="11"/>
  <c r="B10" i="11"/>
  <c r="B11" i="11" s="1"/>
  <c r="B12" i="1"/>
  <c r="C10" i="1"/>
  <c r="G10" i="11" l="1"/>
  <c r="K10" i="11"/>
  <c r="D11" i="11"/>
  <c r="Z11" i="11"/>
  <c r="Q12" i="1"/>
  <c r="U12" i="1"/>
  <c r="R12" i="1"/>
  <c r="F11" i="11" s="1"/>
  <c r="P12" i="1"/>
  <c r="I11" i="11" s="1"/>
  <c r="K12" i="1"/>
  <c r="L12" i="1"/>
  <c r="J12" i="1"/>
  <c r="AA12" i="1"/>
  <c r="T12" i="1"/>
  <c r="F12" i="1"/>
  <c r="D12" i="1" s="1"/>
  <c r="E11" i="11" s="1"/>
  <c r="G12" i="1"/>
  <c r="M11" i="11" s="1"/>
  <c r="M12" i="1"/>
  <c r="L11" i="11" s="1"/>
  <c r="I12" i="1"/>
  <c r="S12" i="1"/>
  <c r="K11" i="11" s="1"/>
  <c r="E12" i="1"/>
  <c r="H12" i="1"/>
  <c r="N12" i="1"/>
  <c r="G11" i="11" s="1"/>
  <c r="O12" i="1"/>
  <c r="H11" i="11" s="1"/>
  <c r="C11" i="1"/>
  <c r="B13" i="1"/>
  <c r="B14" i="1" s="1"/>
  <c r="M10" i="11"/>
  <c r="I10" i="11"/>
  <c r="Z10" i="11"/>
  <c r="D10" i="11"/>
  <c r="J10" i="11"/>
  <c r="H10" i="11"/>
  <c r="L10" i="11"/>
  <c r="B12" i="11"/>
  <c r="E10" i="11"/>
  <c r="F10" i="11"/>
  <c r="J11" i="11" l="1"/>
  <c r="G14" i="1"/>
  <c r="L14" i="1"/>
  <c r="N14" i="1"/>
  <c r="S14" i="1"/>
  <c r="M14" i="1"/>
  <c r="O14" i="1"/>
  <c r="Q14" i="1"/>
  <c r="F14" i="1"/>
  <c r="D14" i="1" s="1"/>
  <c r="I14" i="1"/>
  <c r="K14" i="1"/>
  <c r="T14" i="1"/>
  <c r="H14" i="1"/>
  <c r="J14" i="1"/>
  <c r="P14" i="1"/>
  <c r="U14" i="1"/>
  <c r="E14" i="1"/>
  <c r="AA14" i="1"/>
  <c r="R14" i="1"/>
  <c r="Z12" i="11"/>
  <c r="D12" i="11"/>
  <c r="I13" i="1"/>
  <c r="AA13" i="1"/>
  <c r="E13" i="1"/>
  <c r="H13" i="1"/>
  <c r="P13" i="1"/>
  <c r="I12" i="11" s="1"/>
  <c r="T13" i="1"/>
  <c r="Q13" i="1"/>
  <c r="J13" i="1"/>
  <c r="L13" i="1"/>
  <c r="S13" i="1"/>
  <c r="K12" i="11" s="1"/>
  <c r="O13" i="1"/>
  <c r="U13" i="1"/>
  <c r="K13" i="1"/>
  <c r="G13" i="1"/>
  <c r="M12" i="11" s="1"/>
  <c r="F13" i="1"/>
  <c r="D13" i="1" s="1"/>
  <c r="E12" i="11" s="1"/>
  <c r="N13" i="1"/>
  <c r="G12" i="11" s="1"/>
  <c r="R13" i="1"/>
  <c r="F12" i="11" s="1"/>
  <c r="M13" i="1"/>
  <c r="B15" i="1"/>
  <c r="B16" i="1" s="1"/>
  <c r="C12" i="1"/>
  <c r="B13" i="11"/>
  <c r="B14" i="11" s="1"/>
  <c r="C13" i="1" l="1"/>
  <c r="J12" i="11"/>
  <c r="H12" i="11"/>
  <c r="N16" i="1"/>
  <c r="O16" i="1"/>
  <c r="T16" i="1"/>
  <c r="M16" i="1"/>
  <c r="G16" i="1"/>
  <c r="U16" i="1"/>
  <c r="AA16" i="1"/>
  <c r="F16" i="1"/>
  <c r="D16" i="1" s="1"/>
  <c r="H16" i="1"/>
  <c r="P16" i="1"/>
  <c r="E16" i="1"/>
  <c r="I16" i="1"/>
  <c r="Q16" i="1"/>
  <c r="S16" i="1"/>
  <c r="R16" i="1"/>
  <c r="J16" i="1"/>
  <c r="K16" i="1"/>
  <c r="L16" i="1"/>
  <c r="B15" i="11"/>
  <c r="Z14" i="11"/>
  <c r="D14" i="11"/>
  <c r="B16" i="11"/>
  <c r="L13" i="11"/>
  <c r="H13" i="11"/>
  <c r="M13" i="11"/>
  <c r="D13" i="11"/>
  <c r="I13" i="11"/>
  <c r="J13" i="11"/>
  <c r="G13" i="11"/>
  <c r="F13" i="11"/>
  <c r="Z13" i="11"/>
  <c r="K13" i="11"/>
  <c r="E13" i="11"/>
  <c r="J15" i="1"/>
  <c r="G15" i="1"/>
  <c r="M14" i="11" s="1"/>
  <c r="K15" i="1"/>
  <c r="P15" i="1"/>
  <c r="I14" i="11" s="1"/>
  <c r="Q15" i="1"/>
  <c r="L15" i="1"/>
  <c r="U15" i="1"/>
  <c r="I15" i="1"/>
  <c r="F15" i="1"/>
  <c r="D15" i="1" s="1"/>
  <c r="E14" i="11" s="1"/>
  <c r="O15" i="1"/>
  <c r="N15" i="1"/>
  <c r="G14" i="11" s="1"/>
  <c r="M15" i="1"/>
  <c r="R15" i="1"/>
  <c r="F14" i="11" s="1"/>
  <c r="E15" i="1"/>
  <c r="AA15" i="1"/>
  <c r="S15" i="1"/>
  <c r="K14" i="11" s="1"/>
  <c r="H15" i="1"/>
  <c r="T15" i="1"/>
  <c r="B17" i="1"/>
  <c r="L12" i="11"/>
  <c r="C14" i="1"/>
  <c r="J14" i="11" l="1"/>
  <c r="H14" i="11"/>
  <c r="L17" i="1"/>
  <c r="K17" i="1"/>
  <c r="I17" i="1"/>
  <c r="J17" i="1"/>
  <c r="G17" i="1"/>
  <c r="M16" i="11" s="1"/>
  <c r="F17" i="1"/>
  <c r="D17" i="1" s="1"/>
  <c r="E16" i="11" s="1"/>
  <c r="R17" i="1"/>
  <c r="T17" i="1"/>
  <c r="S17" i="1"/>
  <c r="K16" i="11" s="1"/>
  <c r="Q17" i="1"/>
  <c r="AA17" i="1"/>
  <c r="M17" i="1"/>
  <c r="H17" i="1"/>
  <c r="N17" i="1"/>
  <c r="G16" i="11" s="1"/>
  <c r="O17" i="1"/>
  <c r="H16" i="11" s="1"/>
  <c r="P17" i="1"/>
  <c r="I16" i="11" s="1"/>
  <c r="U17" i="1"/>
  <c r="E17" i="1"/>
  <c r="B17" i="11"/>
  <c r="Z16" i="11"/>
  <c r="F16" i="11"/>
  <c r="D16" i="11"/>
  <c r="B18" i="11"/>
  <c r="I15" i="11"/>
  <c r="M15" i="11"/>
  <c r="G15" i="11"/>
  <c r="J15" i="11"/>
  <c r="D15" i="11"/>
  <c r="E15" i="11"/>
  <c r="F15" i="11"/>
  <c r="H15" i="11"/>
  <c r="K15" i="11"/>
  <c r="Z15" i="11"/>
  <c r="L15" i="11"/>
  <c r="C16" i="1"/>
  <c r="C15" i="1"/>
  <c r="L14" i="11"/>
  <c r="B18" i="1"/>
  <c r="C17" i="1" l="1"/>
  <c r="J16" i="11"/>
  <c r="K18" i="1"/>
  <c r="U18" i="1"/>
  <c r="S18" i="1"/>
  <c r="R18" i="1"/>
  <c r="F17" i="11" s="1"/>
  <c r="O18" i="1"/>
  <c r="H18" i="1"/>
  <c r="Q18" i="1"/>
  <c r="J18" i="1"/>
  <c r="G18" i="1"/>
  <c r="M17" i="11" s="1"/>
  <c r="AA18" i="1"/>
  <c r="F18" i="1"/>
  <c r="D18" i="1" s="1"/>
  <c r="P18" i="1"/>
  <c r="I17" i="11" s="1"/>
  <c r="M18" i="1"/>
  <c r="C18" i="1" s="1"/>
  <c r="N18" i="1"/>
  <c r="G17" i="11" s="1"/>
  <c r="T18" i="1"/>
  <c r="E18" i="1"/>
  <c r="I18" i="1"/>
  <c r="L18" i="1"/>
  <c r="B19" i="1"/>
  <c r="D18" i="11"/>
  <c r="Z18" i="11"/>
  <c r="E17" i="11"/>
  <c r="D17" i="11"/>
  <c r="J17" i="11"/>
  <c r="K17" i="11"/>
  <c r="Z17" i="11"/>
  <c r="B19" i="11"/>
  <c r="L16" i="11"/>
  <c r="H17" i="11" l="1"/>
  <c r="L17" i="11"/>
  <c r="Z19" i="11"/>
  <c r="D19" i="11"/>
  <c r="B20" i="11"/>
  <c r="R19" i="1"/>
  <c r="F18" i="11" s="1"/>
  <c r="U19" i="1"/>
  <c r="G19" i="1"/>
  <c r="M18" i="11" s="1"/>
  <c r="M19" i="1"/>
  <c r="E19" i="1"/>
  <c r="L19" i="1"/>
  <c r="N19" i="1"/>
  <c r="G18" i="11" s="1"/>
  <c r="S19" i="1"/>
  <c r="K18" i="11" s="1"/>
  <c r="T19" i="1"/>
  <c r="F19" i="1"/>
  <c r="D19" i="1" s="1"/>
  <c r="E18" i="11" s="1"/>
  <c r="H19" i="1"/>
  <c r="O19" i="1"/>
  <c r="H18" i="11" s="1"/>
  <c r="P19" i="1"/>
  <c r="I18" i="11" s="1"/>
  <c r="Q19" i="1"/>
  <c r="J18" i="11" s="1"/>
  <c r="AA19" i="1"/>
  <c r="K19" i="1"/>
  <c r="J19" i="1"/>
  <c r="I19" i="1"/>
  <c r="B20" i="1"/>
  <c r="J20" i="1" l="1"/>
  <c r="H20" i="1"/>
  <c r="N20" i="1"/>
  <c r="O20" i="1"/>
  <c r="M20" i="1"/>
  <c r="L19" i="11" s="1"/>
  <c r="I20" i="1"/>
  <c r="K20" i="1"/>
  <c r="L20" i="1"/>
  <c r="R20" i="1"/>
  <c r="F19" i="11" s="1"/>
  <c r="T20" i="1"/>
  <c r="E20" i="1"/>
  <c r="G20" i="1"/>
  <c r="F20" i="1"/>
  <c r="D20" i="1" s="1"/>
  <c r="E19" i="11" s="1"/>
  <c r="Q20" i="1"/>
  <c r="U20" i="1"/>
  <c r="AA20" i="1"/>
  <c r="P20" i="1"/>
  <c r="I19" i="11" s="1"/>
  <c r="S20" i="1"/>
  <c r="K19" i="11" s="1"/>
  <c r="C19" i="1"/>
  <c r="L18" i="11"/>
  <c r="B21" i="11"/>
  <c r="B22" i="11" s="1"/>
  <c r="D20" i="11"/>
  <c r="Z20" i="11"/>
  <c r="B21" i="1"/>
  <c r="H19" i="11"/>
  <c r="G19" i="11"/>
  <c r="M19" i="11"/>
  <c r="J19" i="11" l="1"/>
  <c r="R21" i="1"/>
  <c r="F20" i="11" s="1"/>
  <c r="S21" i="1"/>
  <c r="K20" i="11" s="1"/>
  <c r="T21" i="1"/>
  <c r="O21" i="1"/>
  <c r="H21" i="1"/>
  <c r="J21" i="1"/>
  <c r="N21" i="1"/>
  <c r="G20" i="11" s="1"/>
  <c r="I21" i="1"/>
  <c r="M21" i="1"/>
  <c r="L20" i="11" s="1"/>
  <c r="L21" i="1"/>
  <c r="K21" i="1"/>
  <c r="Q21" i="1"/>
  <c r="AA21" i="1"/>
  <c r="P21" i="1"/>
  <c r="G21" i="1"/>
  <c r="M20" i="11" s="1"/>
  <c r="F21" i="1"/>
  <c r="D21" i="1" s="1"/>
  <c r="E20" i="11" s="1"/>
  <c r="U21" i="1"/>
  <c r="E21" i="1"/>
  <c r="I20" i="11"/>
  <c r="B22" i="1"/>
  <c r="Z22" i="11"/>
  <c r="D22" i="11"/>
  <c r="D21" i="11"/>
  <c r="Z21" i="11"/>
  <c r="B23" i="11"/>
  <c r="C20" i="1"/>
  <c r="J20" i="11" l="1"/>
  <c r="H20" i="11"/>
  <c r="Q22" i="1"/>
  <c r="N22" i="1"/>
  <c r="G21" i="11" s="1"/>
  <c r="J22" i="1"/>
  <c r="L22" i="1"/>
  <c r="I22" i="1"/>
  <c r="K22" i="1"/>
  <c r="M22" i="1"/>
  <c r="AA22" i="1"/>
  <c r="F22" i="1"/>
  <c r="D22" i="1" s="1"/>
  <c r="E21" i="11" s="1"/>
  <c r="T22" i="1"/>
  <c r="S22" i="1"/>
  <c r="K21" i="11" s="1"/>
  <c r="U22" i="1"/>
  <c r="E22" i="1"/>
  <c r="R22" i="1"/>
  <c r="F21" i="11" s="1"/>
  <c r="O22" i="1"/>
  <c r="H21" i="11" s="1"/>
  <c r="P22" i="1"/>
  <c r="I21" i="11" s="1"/>
  <c r="H22" i="1"/>
  <c r="G22" i="1"/>
  <c r="M21" i="11" s="1"/>
  <c r="B23" i="1"/>
  <c r="D23" i="11"/>
  <c r="Z23" i="11"/>
  <c r="B24" i="11"/>
  <c r="C21" i="1"/>
  <c r="G23" i="1" l="1"/>
  <c r="M22" i="11" s="1"/>
  <c r="M23" i="1"/>
  <c r="L22" i="11" s="1"/>
  <c r="E23" i="1"/>
  <c r="L23" i="1"/>
  <c r="O23" i="1"/>
  <c r="S23" i="1"/>
  <c r="K22" i="11" s="1"/>
  <c r="Q23" i="1"/>
  <c r="U23" i="1"/>
  <c r="F23" i="1"/>
  <c r="D23" i="1" s="1"/>
  <c r="E22" i="11" s="1"/>
  <c r="K23" i="1"/>
  <c r="P23" i="1"/>
  <c r="I22" i="11" s="1"/>
  <c r="R23" i="1"/>
  <c r="F22" i="11" s="1"/>
  <c r="N23" i="1"/>
  <c r="G22" i="11" s="1"/>
  <c r="AA23" i="1"/>
  <c r="I23" i="1"/>
  <c r="H23" i="1"/>
  <c r="T23" i="1"/>
  <c r="H22" i="11" s="1"/>
  <c r="J23" i="1"/>
  <c r="J22" i="11"/>
  <c r="B24" i="1"/>
  <c r="C22" i="1"/>
  <c r="L21" i="11"/>
  <c r="D24" i="11"/>
  <c r="Z24" i="11"/>
  <c r="B25" i="11"/>
  <c r="J21" i="11"/>
  <c r="B26" i="11" l="1"/>
  <c r="Z25" i="11"/>
  <c r="D25" i="11"/>
  <c r="B27" i="11"/>
  <c r="B25" i="1"/>
  <c r="S24" i="1"/>
  <c r="K23" i="11" s="1"/>
  <c r="AA24" i="1"/>
  <c r="P24" i="1"/>
  <c r="I23" i="11" s="1"/>
  <c r="H24" i="1"/>
  <c r="J24" i="1"/>
  <c r="I24" i="1"/>
  <c r="K24" i="1"/>
  <c r="Q24" i="1"/>
  <c r="N24" i="1"/>
  <c r="G23" i="11" s="1"/>
  <c r="L24" i="1"/>
  <c r="G24" i="1"/>
  <c r="M23" i="11" s="1"/>
  <c r="M24" i="1"/>
  <c r="L23" i="11" s="1"/>
  <c r="E24" i="1"/>
  <c r="F24" i="1"/>
  <c r="D24" i="1" s="1"/>
  <c r="E23" i="11" s="1"/>
  <c r="U24" i="1"/>
  <c r="R24" i="1"/>
  <c r="F23" i="11" s="1"/>
  <c r="T24" i="1"/>
  <c r="O24" i="1"/>
  <c r="B26" i="1"/>
  <c r="C23" i="1"/>
  <c r="H23" i="11" l="1"/>
  <c r="C24" i="1"/>
  <c r="J23" i="11"/>
  <c r="J25" i="1"/>
  <c r="H25" i="1"/>
  <c r="O25" i="1"/>
  <c r="H24" i="11" s="1"/>
  <c r="N25" i="1"/>
  <c r="G24" i="11" s="1"/>
  <c r="M25" i="1"/>
  <c r="Q25" i="1"/>
  <c r="U25" i="1"/>
  <c r="J24" i="11" s="1"/>
  <c r="E25" i="1"/>
  <c r="G25" i="1"/>
  <c r="M24" i="11" s="1"/>
  <c r="F25" i="1"/>
  <c r="D25" i="1" s="1"/>
  <c r="E24" i="11" s="1"/>
  <c r="I25" i="1"/>
  <c r="L25" i="1"/>
  <c r="P25" i="1"/>
  <c r="I24" i="11" s="1"/>
  <c r="R25" i="1"/>
  <c r="F24" i="11" s="1"/>
  <c r="S25" i="1"/>
  <c r="K24" i="11" s="1"/>
  <c r="T25" i="1"/>
  <c r="AA25" i="1"/>
  <c r="K25" i="1"/>
  <c r="B27" i="1"/>
  <c r="O26" i="1"/>
  <c r="P26" i="1"/>
  <c r="I25" i="11" s="1"/>
  <c r="T26" i="1"/>
  <c r="G26" i="1"/>
  <c r="M25" i="11" s="1"/>
  <c r="M26" i="1"/>
  <c r="L26" i="1"/>
  <c r="U26" i="1"/>
  <c r="E26" i="1"/>
  <c r="F26" i="1"/>
  <c r="D26" i="1" s="1"/>
  <c r="E25" i="11" s="1"/>
  <c r="H26" i="1"/>
  <c r="AA26" i="1"/>
  <c r="J26" i="1"/>
  <c r="I26" i="1"/>
  <c r="N26" i="1"/>
  <c r="G25" i="11" s="1"/>
  <c r="R26" i="1"/>
  <c r="F25" i="11" s="1"/>
  <c r="S26" i="1"/>
  <c r="K25" i="11" s="1"/>
  <c r="Q26" i="1"/>
  <c r="J25" i="11" s="1"/>
  <c r="K26" i="1"/>
  <c r="B28" i="1"/>
  <c r="Z27" i="11"/>
  <c r="D27" i="11"/>
  <c r="Z26" i="11"/>
  <c r="D26" i="11"/>
  <c r="B28" i="11"/>
  <c r="C25" i="1" l="1"/>
  <c r="H25" i="11"/>
  <c r="Z28" i="11"/>
  <c r="D28" i="11"/>
  <c r="B29" i="11"/>
  <c r="B30" i="11" s="1"/>
  <c r="C26" i="1"/>
  <c r="N27" i="1"/>
  <c r="G26" i="11" s="1"/>
  <c r="O27" i="1"/>
  <c r="E27" i="1"/>
  <c r="H27" i="1"/>
  <c r="K27" i="1"/>
  <c r="T27" i="1"/>
  <c r="R27" i="1"/>
  <c r="F26" i="11" s="1"/>
  <c r="L27" i="1"/>
  <c r="G27" i="1"/>
  <c r="M26" i="11" s="1"/>
  <c r="Q27" i="1"/>
  <c r="J27" i="1"/>
  <c r="AA27" i="1"/>
  <c r="I27" i="1"/>
  <c r="U27" i="1"/>
  <c r="S27" i="1"/>
  <c r="K26" i="11" s="1"/>
  <c r="F27" i="1"/>
  <c r="D27" i="1" s="1"/>
  <c r="E26" i="11" s="1"/>
  <c r="P27" i="1"/>
  <c r="I26" i="11" s="1"/>
  <c r="M27" i="1"/>
  <c r="B29" i="1"/>
  <c r="L24" i="11"/>
  <c r="L25" i="11"/>
  <c r="S28" i="1"/>
  <c r="K27" i="11" s="1"/>
  <c r="AA28" i="1"/>
  <c r="M28" i="1"/>
  <c r="H28" i="1"/>
  <c r="L28" i="1"/>
  <c r="O28" i="1"/>
  <c r="R28" i="1"/>
  <c r="F27" i="11" s="1"/>
  <c r="E28" i="1"/>
  <c r="I28" i="1"/>
  <c r="F28" i="1"/>
  <c r="D28" i="1" s="1"/>
  <c r="E27" i="11" s="1"/>
  <c r="J28" i="1"/>
  <c r="N28" i="1"/>
  <c r="G27" i="11" s="1"/>
  <c r="K28" i="1"/>
  <c r="P28" i="1"/>
  <c r="I27" i="11" s="1"/>
  <c r="T28" i="1"/>
  <c r="U28" i="1"/>
  <c r="G28" i="1"/>
  <c r="M27" i="11" s="1"/>
  <c r="Q28" i="1"/>
  <c r="B30" i="1"/>
  <c r="J27" i="11" l="1"/>
  <c r="C27" i="1"/>
  <c r="L26" i="11"/>
  <c r="J26" i="11"/>
  <c r="H26" i="11"/>
  <c r="D30" i="11"/>
  <c r="Z30" i="11"/>
  <c r="B31" i="1"/>
  <c r="K30" i="1"/>
  <c r="P30" i="1"/>
  <c r="I29" i="11" s="1"/>
  <c r="N30" i="1"/>
  <c r="T30" i="1"/>
  <c r="G30" i="1"/>
  <c r="R30" i="1"/>
  <c r="F29" i="11" s="1"/>
  <c r="S30" i="1"/>
  <c r="AA30" i="1"/>
  <c r="M30" i="1"/>
  <c r="L29" i="11" s="1"/>
  <c r="I30" i="1"/>
  <c r="L30" i="1"/>
  <c r="Q30" i="1"/>
  <c r="E30" i="1"/>
  <c r="J30" i="1"/>
  <c r="O30" i="1"/>
  <c r="U30" i="1"/>
  <c r="F30" i="1"/>
  <c r="D30" i="1" s="1"/>
  <c r="E29" i="11" s="1"/>
  <c r="H30" i="1"/>
  <c r="B32" i="1"/>
  <c r="C28" i="1"/>
  <c r="L27" i="11"/>
  <c r="H27" i="11"/>
  <c r="H29" i="1"/>
  <c r="N29" i="1"/>
  <c r="G28" i="11" s="1"/>
  <c r="Q29" i="1"/>
  <c r="AA29" i="1"/>
  <c r="I29" i="1"/>
  <c r="K29" i="1"/>
  <c r="O29" i="1"/>
  <c r="S29" i="1"/>
  <c r="K28" i="11" s="1"/>
  <c r="U29" i="1"/>
  <c r="E29" i="1"/>
  <c r="F29" i="1"/>
  <c r="D29" i="1" s="1"/>
  <c r="E28" i="11" s="1"/>
  <c r="J29" i="1"/>
  <c r="P29" i="1"/>
  <c r="I28" i="11" s="1"/>
  <c r="R29" i="1"/>
  <c r="F28" i="11" s="1"/>
  <c r="T29" i="1"/>
  <c r="H28" i="11" s="1"/>
  <c r="M29" i="1"/>
  <c r="C29" i="1" s="1"/>
  <c r="G29" i="1"/>
  <c r="M28" i="11" s="1"/>
  <c r="L29" i="1"/>
  <c r="M29" i="11"/>
  <c r="J29" i="11"/>
  <c r="H29" i="11"/>
  <c r="G29" i="11"/>
  <c r="D29" i="11"/>
  <c r="Z29" i="11"/>
  <c r="K29" i="11"/>
  <c r="B31" i="11"/>
  <c r="J28" i="11" l="1"/>
  <c r="C30" i="1"/>
  <c r="Z31" i="11"/>
  <c r="D31" i="11"/>
  <c r="Q31" i="1"/>
  <c r="U31" i="1"/>
  <c r="E31" i="1"/>
  <c r="F31" i="1"/>
  <c r="D31" i="1" s="1"/>
  <c r="E30" i="11" s="1"/>
  <c r="K31" i="1"/>
  <c r="R31" i="1"/>
  <c r="F30" i="11" s="1"/>
  <c r="N31" i="1"/>
  <c r="G30" i="11" s="1"/>
  <c r="AA31" i="1"/>
  <c r="J31" i="1"/>
  <c r="H31" i="1"/>
  <c r="O31" i="1"/>
  <c r="S31" i="1"/>
  <c r="G31" i="1"/>
  <c r="M30" i="11" s="1"/>
  <c r="M31" i="1"/>
  <c r="I31" i="1"/>
  <c r="L31" i="1"/>
  <c r="P31" i="1"/>
  <c r="I30" i="11" s="1"/>
  <c r="T31" i="1"/>
  <c r="B33" i="1"/>
  <c r="K30" i="11"/>
  <c r="L28" i="11"/>
  <c r="I32" i="1"/>
  <c r="L32" i="1"/>
  <c r="P32" i="1"/>
  <c r="I31" i="11" s="1"/>
  <c r="Q32" i="1"/>
  <c r="AA32" i="1"/>
  <c r="F32" i="1"/>
  <c r="D32" i="1" s="1"/>
  <c r="E31" i="11" s="1"/>
  <c r="H32" i="1"/>
  <c r="S32" i="1"/>
  <c r="K31" i="11" s="1"/>
  <c r="K32" i="1"/>
  <c r="O32" i="1"/>
  <c r="T32" i="1"/>
  <c r="J32" i="1"/>
  <c r="U32" i="1"/>
  <c r="E32" i="1"/>
  <c r="G32" i="1"/>
  <c r="M31" i="11" s="1"/>
  <c r="N32" i="1"/>
  <c r="G31" i="11" s="1"/>
  <c r="R32" i="1"/>
  <c r="F31" i="11" s="1"/>
  <c r="M32" i="1"/>
  <c r="C32" i="1" s="1"/>
  <c r="B34" i="1"/>
  <c r="B32" i="11"/>
  <c r="B33" i="11" s="1"/>
  <c r="J30" i="11" l="1"/>
  <c r="H30" i="11"/>
  <c r="C31" i="1"/>
  <c r="H31" i="11"/>
  <c r="J31" i="11"/>
  <c r="L30" i="11"/>
  <c r="D33" i="11"/>
  <c r="Z33" i="11"/>
  <c r="D32" i="11"/>
  <c r="B34" i="11"/>
  <c r="B35" i="11" s="1"/>
  <c r="Z32" i="11"/>
  <c r="K33" i="1"/>
  <c r="H33" i="1"/>
  <c r="AA33" i="1"/>
  <c r="N33" i="1"/>
  <c r="G32" i="11" s="1"/>
  <c r="M33" i="1"/>
  <c r="L32" i="11" s="1"/>
  <c r="I33" i="1"/>
  <c r="G33" i="1"/>
  <c r="M32" i="11" s="1"/>
  <c r="F33" i="1"/>
  <c r="D33" i="1" s="1"/>
  <c r="E32" i="11" s="1"/>
  <c r="S33" i="1"/>
  <c r="K32" i="11" s="1"/>
  <c r="U33" i="1"/>
  <c r="E33" i="1"/>
  <c r="Q33" i="1"/>
  <c r="O33" i="1"/>
  <c r="R33" i="1"/>
  <c r="F32" i="11" s="1"/>
  <c r="L33" i="1"/>
  <c r="J33" i="1"/>
  <c r="P33" i="1"/>
  <c r="I32" i="11" s="1"/>
  <c r="T33" i="1"/>
  <c r="L31" i="11"/>
  <c r="B35" i="1"/>
  <c r="O34" i="1"/>
  <c r="T34" i="1"/>
  <c r="I34" i="1"/>
  <c r="L34" i="1"/>
  <c r="P34" i="1"/>
  <c r="I33" i="11" s="1"/>
  <c r="F34" i="1"/>
  <c r="D34" i="1" s="1"/>
  <c r="E33" i="11" s="1"/>
  <c r="AA34" i="1"/>
  <c r="U34" i="1"/>
  <c r="S34" i="1"/>
  <c r="K33" i="11" s="1"/>
  <c r="B36" i="1"/>
  <c r="E34" i="1"/>
  <c r="H34" i="1"/>
  <c r="J34" i="1"/>
  <c r="R34" i="1"/>
  <c r="F33" i="11" s="1"/>
  <c r="Q34" i="1"/>
  <c r="G34" i="1"/>
  <c r="M33" i="11" s="1"/>
  <c r="K34" i="1"/>
  <c r="N34" i="1"/>
  <c r="G33" i="11" s="1"/>
  <c r="M34" i="1"/>
  <c r="J32" i="11" l="1"/>
  <c r="C34" i="1"/>
  <c r="H33" i="11"/>
  <c r="J33" i="11"/>
  <c r="H32" i="11"/>
  <c r="E35" i="1"/>
  <c r="N35" i="1"/>
  <c r="AA35" i="1"/>
  <c r="O35" i="1"/>
  <c r="T35" i="1"/>
  <c r="H35" i="1"/>
  <c r="J35" i="1"/>
  <c r="M35" i="1"/>
  <c r="Q35" i="1"/>
  <c r="P35" i="1"/>
  <c r="R35" i="1"/>
  <c r="F34" i="11" s="1"/>
  <c r="K35" i="1"/>
  <c r="L35" i="1"/>
  <c r="F35" i="1"/>
  <c r="D35" i="1" s="1"/>
  <c r="I35" i="1"/>
  <c r="U35" i="1"/>
  <c r="J34" i="11" s="1"/>
  <c r="G35" i="1"/>
  <c r="S35" i="1"/>
  <c r="K34" i="11" s="1"/>
  <c r="B37" i="1"/>
  <c r="D35" i="11"/>
  <c r="Z35" i="11"/>
  <c r="H36" i="1"/>
  <c r="U36" i="1"/>
  <c r="O36" i="1"/>
  <c r="P36" i="1"/>
  <c r="I35" i="11" s="1"/>
  <c r="I36" i="1"/>
  <c r="T36" i="1"/>
  <c r="G36" i="1"/>
  <c r="M35" i="11" s="1"/>
  <c r="J36" i="1"/>
  <c r="M36" i="1"/>
  <c r="E36" i="1"/>
  <c r="Q36" i="1"/>
  <c r="AA36" i="1"/>
  <c r="S36" i="1"/>
  <c r="K35" i="11" s="1"/>
  <c r="R36" i="1"/>
  <c r="F35" i="11" s="1"/>
  <c r="K36" i="1"/>
  <c r="N36" i="1"/>
  <c r="G35" i="11" s="1"/>
  <c r="L36" i="1"/>
  <c r="F36" i="1"/>
  <c r="D36" i="1" s="1"/>
  <c r="E35" i="11" s="1"/>
  <c r="C33" i="1"/>
  <c r="Z34" i="11"/>
  <c r="G34" i="11"/>
  <c r="D34" i="11"/>
  <c r="E34" i="11"/>
  <c r="I34" i="11"/>
  <c r="M34" i="11"/>
  <c r="B36" i="11"/>
  <c r="L33" i="11"/>
  <c r="J35" i="11" l="1"/>
  <c r="H35" i="11"/>
  <c r="C36" i="1"/>
  <c r="C35" i="1"/>
  <c r="H34" i="11"/>
  <c r="L35" i="11"/>
  <c r="D36" i="11"/>
  <c r="Z36" i="11"/>
  <c r="B38" i="11"/>
  <c r="B37" i="11"/>
  <c r="G37" i="1"/>
  <c r="M36" i="11" s="1"/>
  <c r="J37" i="1"/>
  <c r="I37" i="1"/>
  <c r="L37" i="1"/>
  <c r="U37" i="1"/>
  <c r="M37" i="1"/>
  <c r="E37" i="1"/>
  <c r="F37" i="1"/>
  <c r="D37" i="1" s="1"/>
  <c r="E36" i="11" s="1"/>
  <c r="Q37" i="1"/>
  <c r="AA37" i="1"/>
  <c r="T37" i="1"/>
  <c r="R37" i="1"/>
  <c r="F36" i="11" s="1"/>
  <c r="K37" i="1"/>
  <c r="H37" i="1"/>
  <c r="N37" i="1"/>
  <c r="G36" i="11" s="1"/>
  <c r="O37" i="1"/>
  <c r="P37" i="1"/>
  <c r="I36" i="11" s="1"/>
  <c r="S37" i="1"/>
  <c r="K36" i="11" s="1"/>
  <c r="B38" i="1"/>
  <c r="L34" i="11"/>
  <c r="J36" i="11" l="1"/>
  <c r="H36" i="11"/>
  <c r="C37" i="1"/>
  <c r="D37" i="11"/>
  <c r="Z37" i="11"/>
  <c r="B39" i="11"/>
  <c r="L36" i="11"/>
  <c r="N38" i="1"/>
  <c r="G37" i="11" s="1"/>
  <c r="J38" i="1"/>
  <c r="O38" i="1"/>
  <c r="P38" i="1"/>
  <c r="I37" i="11" s="1"/>
  <c r="R38" i="1"/>
  <c r="F37" i="11" s="1"/>
  <c r="L38" i="1"/>
  <c r="F38" i="1"/>
  <c r="D38" i="1" s="1"/>
  <c r="E37" i="11" s="1"/>
  <c r="I38" i="1"/>
  <c r="S38" i="1"/>
  <c r="K37" i="11" s="1"/>
  <c r="U38" i="1"/>
  <c r="K38" i="1"/>
  <c r="AA38" i="1"/>
  <c r="T38" i="1"/>
  <c r="Q38" i="1"/>
  <c r="J37" i="11" s="1"/>
  <c r="H38" i="1"/>
  <c r="G38" i="1"/>
  <c r="M37" i="11" s="1"/>
  <c r="E38" i="1"/>
  <c r="M38" i="1"/>
  <c r="B40" i="1"/>
  <c r="B39" i="1"/>
  <c r="Z38" i="11"/>
  <c r="D38" i="11"/>
  <c r="B40" i="11"/>
  <c r="H37" i="11" l="1"/>
  <c r="D40" i="11"/>
  <c r="Z40" i="11"/>
  <c r="B41" i="1"/>
  <c r="AA40" i="1"/>
  <c r="R40" i="1"/>
  <c r="Q40" i="1"/>
  <c r="H40" i="1"/>
  <c r="F40" i="1"/>
  <c r="D40" i="1" s="1"/>
  <c r="E39" i="11" s="1"/>
  <c r="L40" i="1"/>
  <c r="J40" i="1"/>
  <c r="T40" i="1"/>
  <c r="I40" i="1"/>
  <c r="P40" i="1"/>
  <c r="S40" i="1"/>
  <c r="K39" i="11" s="1"/>
  <c r="U40" i="1"/>
  <c r="B42" i="1"/>
  <c r="O40" i="1"/>
  <c r="E40" i="1"/>
  <c r="K40" i="1"/>
  <c r="M40" i="1"/>
  <c r="C40" i="1" s="1"/>
  <c r="G40" i="1"/>
  <c r="M39" i="11" s="1"/>
  <c r="N40" i="1"/>
  <c r="G39" i="11" s="1"/>
  <c r="I39" i="11"/>
  <c r="F39" i="11"/>
  <c r="Z39" i="11"/>
  <c r="D39" i="11"/>
  <c r="B41" i="11"/>
  <c r="B42" i="11" s="1"/>
  <c r="C38" i="1"/>
  <c r="H39" i="1"/>
  <c r="J39" i="1"/>
  <c r="S39" i="1"/>
  <c r="K38" i="11" s="1"/>
  <c r="L39" i="1"/>
  <c r="G39" i="1"/>
  <c r="M38" i="11" s="1"/>
  <c r="N39" i="1"/>
  <c r="G38" i="11" s="1"/>
  <c r="P39" i="1"/>
  <c r="I38" i="11" s="1"/>
  <c r="R39" i="1"/>
  <c r="F38" i="11" s="1"/>
  <c r="T39" i="1"/>
  <c r="F39" i="1"/>
  <c r="D39" i="1" s="1"/>
  <c r="E38" i="11" s="1"/>
  <c r="I39" i="1"/>
  <c r="K39" i="1"/>
  <c r="AA39" i="1"/>
  <c r="O39" i="1"/>
  <c r="U39" i="1"/>
  <c r="E39" i="1"/>
  <c r="Q39" i="1"/>
  <c r="M39" i="1"/>
  <c r="L37" i="11"/>
  <c r="H39" i="11" l="1"/>
  <c r="J38" i="11"/>
  <c r="J39" i="11"/>
  <c r="L39" i="11"/>
  <c r="D42" i="11"/>
  <c r="Z42" i="11"/>
  <c r="D41" i="11"/>
  <c r="Z41" i="11"/>
  <c r="B43" i="11"/>
  <c r="B44" i="11" s="1"/>
  <c r="I42" i="1"/>
  <c r="H42" i="1"/>
  <c r="O42" i="1"/>
  <c r="M42" i="1"/>
  <c r="L41" i="11" s="1"/>
  <c r="R42" i="1"/>
  <c r="F41" i="11" s="1"/>
  <c r="E42" i="1"/>
  <c r="G42" i="1"/>
  <c r="M41" i="11" s="1"/>
  <c r="F42" i="1"/>
  <c r="D42" i="1" s="1"/>
  <c r="E41" i="11" s="1"/>
  <c r="Q42" i="1"/>
  <c r="T42" i="1"/>
  <c r="L42" i="1"/>
  <c r="U42" i="1"/>
  <c r="P42" i="1"/>
  <c r="I41" i="11" s="1"/>
  <c r="J42" i="1"/>
  <c r="N42" i="1"/>
  <c r="G41" i="11" s="1"/>
  <c r="K42" i="1"/>
  <c r="AA42" i="1"/>
  <c r="S42" i="1"/>
  <c r="K41" i="11" s="1"/>
  <c r="C39" i="1"/>
  <c r="L38" i="11"/>
  <c r="H38" i="11"/>
  <c r="O41" i="1"/>
  <c r="U41" i="1"/>
  <c r="F41" i="1"/>
  <c r="D41" i="1" s="1"/>
  <c r="E40" i="11" s="1"/>
  <c r="I41" i="1"/>
  <c r="P41" i="1"/>
  <c r="J41" i="1"/>
  <c r="R41" i="1"/>
  <c r="F40" i="11" s="1"/>
  <c r="AA41" i="1"/>
  <c r="T41" i="1"/>
  <c r="M41" i="1"/>
  <c r="H41" i="1"/>
  <c r="G41" i="1"/>
  <c r="M40" i="11" s="1"/>
  <c r="N41" i="1"/>
  <c r="G40" i="11" s="1"/>
  <c r="S41" i="1"/>
  <c r="K40" i="11" s="1"/>
  <c r="E41" i="1"/>
  <c r="L41" i="1"/>
  <c r="Q41" i="1"/>
  <c r="J40" i="11" s="1"/>
  <c r="K41" i="1"/>
  <c r="B43" i="1"/>
  <c r="H40" i="11"/>
  <c r="I40" i="11"/>
  <c r="C41" i="1" l="1"/>
  <c r="J41" i="11"/>
  <c r="H41" i="11"/>
  <c r="L40" i="11"/>
  <c r="B45" i="11"/>
  <c r="Z44" i="11"/>
  <c r="D44" i="11"/>
  <c r="B46" i="11"/>
  <c r="B44" i="1"/>
  <c r="AA43" i="1"/>
  <c r="J43" i="1"/>
  <c r="R43" i="1"/>
  <c r="F42" i="11" s="1"/>
  <c r="H43" i="1"/>
  <c r="B45" i="1"/>
  <c r="Q43" i="1"/>
  <c r="U43" i="1"/>
  <c r="I43" i="1"/>
  <c r="E43" i="1"/>
  <c r="G43" i="1"/>
  <c r="M42" i="11" s="1"/>
  <c r="F43" i="1"/>
  <c r="D43" i="1" s="1"/>
  <c r="E42" i="11" s="1"/>
  <c r="M43" i="1"/>
  <c r="S43" i="1"/>
  <c r="K42" i="11" s="1"/>
  <c r="K43" i="1"/>
  <c r="T43" i="1"/>
  <c r="O43" i="1"/>
  <c r="P43" i="1"/>
  <c r="I42" i="11" s="1"/>
  <c r="N43" i="1"/>
  <c r="G42" i="11" s="1"/>
  <c r="L43" i="1"/>
  <c r="C42" i="1"/>
  <c r="Z43" i="11"/>
  <c r="D43" i="11"/>
  <c r="J42" i="11" l="1"/>
  <c r="H42" i="11"/>
  <c r="J45" i="1"/>
  <c r="K45" i="1"/>
  <c r="G45" i="1"/>
  <c r="F45" i="1"/>
  <c r="D45" i="1" s="1"/>
  <c r="E44" i="11" s="1"/>
  <c r="M45" i="1"/>
  <c r="T45" i="1"/>
  <c r="S45" i="1"/>
  <c r="K44" i="11" s="1"/>
  <c r="O45" i="1"/>
  <c r="H44" i="11" s="1"/>
  <c r="P45" i="1"/>
  <c r="AA45" i="1"/>
  <c r="I45" i="1"/>
  <c r="N45" i="1"/>
  <c r="G44" i="11" s="1"/>
  <c r="U45" i="1"/>
  <c r="E45" i="1"/>
  <c r="Q45" i="1"/>
  <c r="J44" i="11" s="1"/>
  <c r="R45" i="1"/>
  <c r="L45" i="1"/>
  <c r="H45" i="1"/>
  <c r="Z46" i="11"/>
  <c r="D46" i="11"/>
  <c r="C43" i="1"/>
  <c r="L42" i="11"/>
  <c r="L44" i="1"/>
  <c r="E44" i="1"/>
  <c r="F44" i="1"/>
  <c r="D44" i="1" s="1"/>
  <c r="E43" i="11" s="1"/>
  <c r="H44" i="1"/>
  <c r="T44" i="1"/>
  <c r="K44" i="1"/>
  <c r="M44" i="1"/>
  <c r="R44" i="1"/>
  <c r="F43" i="11" s="1"/>
  <c r="AA44" i="1"/>
  <c r="I44" i="1"/>
  <c r="U44" i="1"/>
  <c r="S44" i="1"/>
  <c r="K43" i="11" s="1"/>
  <c r="P44" i="1"/>
  <c r="I43" i="11" s="1"/>
  <c r="G44" i="1"/>
  <c r="M43" i="11" s="1"/>
  <c r="N44" i="1"/>
  <c r="G43" i="11" s="1"/>
  <c r="O44" i="1"/>
  <c r="J44" i="1"/>
  <c r="Q44" i="1"/>
  <c r="B46" i="1"/>
  <c r="F44" i="11"/>
  <c r="M44" i="11"/>
  <c r="I44" i="11"/>
  <c r="D45" i="11"/>
  <c r="Z45" i="11"/>
  <c r="B47" i="11"/>
  <c r="B48" i="11" s="1"/>
  <c r="J43" i="11" l="1"/>
  <c r="D48" i="11"/>
  <c r="Z48" i="11"/>
  <c r="H43" i="11"/>
  <c r="D47" i="11"/>
  <c r="Z47" i="11"/>
  <c r="B49" i="11"/>
  <c r="AA46" i="1"/>
  <c r="K46" i="1"/>
  <c r="S46" i="1"/>
  <c r="K45" i="11" s="1"/>
  <c r="J46" i="1"/>
  <c r="F46" i="1"/>
  <c r="D46" i="1" s="1"/>
  <c r="E45" i="11" s="1"/>
  <c r="Q46" i="1"/>
  <c r="U46" i="1"/>
  <c r="I46" i="1"/>
  <c r="O46" i="1"/>
  <c r="L46" i="1"/>
  <c r="E46" i="1"/>
  <c r="R46" i="1"/>
  <c r="F45" i="11" s="1"/>
  <c r="T46" i="1"/>
  <c r="P46" i="1"/>
  <c r="I45" i="11" s="1"/>
  <c r="H46" i="1"/>
  <c r="N46" i="1"/>
  <c r="G45" i="11" s="1"/>
  <c r="G46" i="1"/>
  <c r="M45" i="11" s="1"/>
  <c r="M46" i="1"/>
  <c r="C44" i="1"/>
  <c r="L43" i="11"/>
  <c r="B47" i="1"/>
  <c r="C45" i="1"/>
  <c r="L44" i="11"/>
  <c r="J45" i="11" l="1"/>
  <c r="H45" i="11"/>
  <c r="C46" i="1"/>
  <c r="L45" i="11"/>
  <c r="B50" i="11"/>
  <c r="Z49" i="11"/>
  <c r="D49" i="11"/>
  <c r="B51" i="11"/>
  <c r="F47" i="1"/>
  <c r="D47" i="1" s="1"/>
  <c r="J47" i="1"/>
  <c r="U47" i="1"/>
  <c r="AA47" i="1"/>
  <c r="M47" i="1"/>
  <c r="C47" i="1" s="1"/>
  <c r="O47" i="1"/>
  <c r="Q47" i="1"/>
  <c r="J46" i="11" s="1"/>
  <c r="E47" i="1"/>
  <c r="H47" i="1"/>
  <c r="K47" i="1"/>
  <c r="T47" i="1"/>
  <c r="N47" i="1"/>
  <c r="L47" i="1"/>
  <c r="R47" i="1"/>
  <c r="F46" i="11" s="1"/>
  <c r="P47" i="1"/>
  <c r="I46" i="11" s="1"/>
  <c r="I47" i="1"/>
  <c r="G47" i="1"/>
  <c r="M46" i="11" s="1"/>
  <c r="S47" i="1"/>
  <c r="K46" i="11" s="1"/>
  <c r="E46" i="11"/>
  <c r="G46" i="11"/>
  <c r="B48" i="1"/>
  <c r="B49" i="1" s="1"/>
  <c r="H46" i="11" l="1"/>
  <c r="L46" i="11"/>
  <c r="L49" i="1"/>
  <c r="H49" i="1"/>
  <c r="E49" i="1"/>
  <c r="N49" i="1"/>
  <c r="G48" i="11" s="1"/>
  <c r="F49" i="1"/>
  <c r="D49" i="1" s="1"/>
  <c r="E48" i="11" s="1"/>
  <c r="AA49" i="1"/>
  <c r="U49" i="1"/>
  <c r="Q49" i="1"/>
  <c r="J48" i="11" s="1"/>
  <c r="O49" i="1"/>
  <c r="T49" i="1"/>
  <c r="K49" i="1"/>
  <c r="J49" i="1"/>
  <c r="S49" i="1"/>
  <c r="K48" i="11" s="1"/>
  <c r="M49" i="1"/>
  <c r="P49" i="1"/>
  <c r="R49" i="1"/>
  <c r="F48" i="11" s="1"/>
  <c r="I49" i="1"/>
  <c r="G49" i="1"/>
  <c r="M48" i="11" s="1"/>
  <c r="I48" i="11"/>
  <c r="B52" i="11"/>
  <c r="B53" i="11" s="1"/>
  <c r="D51" i="11"/>
  <c r="Z51" i="11"/>
  <c r="D50" i="11"/>
  <c r="Z50" i="11"/>
  <c r="U48" i="1"/>
  <c r="L48" i="1"/>
  <c r="O48" i="1"/>
  <c r="H48" i="1"/>
  <c r="AA48" i="1"/>
  <c r="S48" i="1"/>
  <c r="K48" i="1"/>
  <c r="I48" i="1"/>
  <c r="N48" i="1"/>
  <c r="G47" i="11" s="1"/>
  <c r="E48" i="1"/>
  <c r="F48" i="1"/>
  <c r="D48" i="1" s="1"/>
  <c r="E47" i="11" s="1"/>
  <c r="P48" i="1"/>
  <c r="I47" i="11" s="1"/>
  <c r="G48" i="1"/>
  <c r="M47" i="11" s="1"/>
  <c r="T48" i="1"/>
  <c r="R48" i="1"/>
  <c r="F47" i="11" s="1"/>
  <c r="Q48" i="1"/>
  <c r="M48" i="1"/>
  <c r="J48" i="1"/>
  <c r="B50" i="1"/>
  <c r="K47" i="11"/>
  <c r="H47" i="11"/>
  <c r="H48" i="11" l="1"/>
  <c r="C49" i="1"/>
  <c r="J47" i="11"/>
  <c r="C48" i="1"/>
  <c r="L48" i="11"/>
  <c r="B51" i="1"/>
  <c r="AA50" i="1"/>
  <c r="K50" i="1"/>
  <c r="E50" i="1"/>
  <c r="U50" i="1"/>
  <c r="Q50" i="1"/>
  <c r="S50" i="1"/>
  <c r="K49" i="11" s="1"/>
  <c r="F50" i="1"/>
  <c r="D50" i="1" s="1"/>
  <c r="E49" i="11" s="1"/>
  <c r="J50" i="1"/>
  <c r="O50" i="1"/>
  <c r="T50" i="1"/>
  <c r="N50" i="1"/>
  <c r="G49" i="11" s="1"/>
  <c r="L50" i="1"/>
  <c r="P50" i="1"/>
  <c r="I49" i="11" s="1"/>
  <c r="H50" i="1"/>
  <c r="M50" i="1"/>
  <c r="C50" i="1" s="1"/>
  <c r="G50" i="1"/>
  <c r="M49" i="11" s="1"/>
  <c r="B52" i="1"/>
  <c r="I50" i="1"/>
  <c r="R50" i="1"/>
  <c r="F49" i="11" s="1"/>
  <c r="L47" i="11"/>
  <c r="D52" i="11"/>
  <c r="Z52" i="11"/>
  <c r="B54" i="11"/>
  <c r="B55" i="11" s="1"/>
  <c r="Z53" i="11"/>
  <c r="D53" i="11"/>
  <c r="J49" i="11" l="1"/>
  <c r="H49" i="11"/>
  <c r="L49" i="11"/>
  <c r="AA52" i="1"/>
  <c r="L52" i="1"/>
  <c r="P52" i="1"/>
  <c r="M52" i="1"/>
  <c r="L51" i="11" s="1"/>
  <c r="F52" i="1"/>
  <c r="D52" i="1" s="1"/>
  <c r="E51" i="11" s="1"/>
  <c r="R52" i="1"/>
  <c r="F51" i="11" s="1"/>
  <c r="O52" i="1"/>
  <c r="Q52" i="1"/>
  <c r="J52" i="1"/>
  <c r="U52" i="1"/>
  <c r="K52" i="1"/>
  <c r="I52" i="1"/>
  <c r="E52" i="1"/>
  <c r="S52" i="1"/>
  <c r="K51" i="11" s="1"/>
  <c r="T52" i="1"/>
  <c r="G52" i="1"/>
  <c r="M51" i="11" s="1"/>
  <c r="H52" i="1"/>
  <c r="N52" i="1"/>
  <c r="G51" i="11" s="1"/>
  <c r="I51" i="11"/>
  <c r="H51" i="11"/>
  <c r="J51" i="11"/>
  <c r="Z55" i="11"/>
  <c r="D55" i="11"/>
  <c r="Z54" i="11"/>
  <c r="B56" i="11"/>
  <c r="D54" i="11"/>
  <c r="H51" i="1"/>
  <c r="P51" i="1"/>
  <c r="I50" i="11" s="1"/>
  <c r="K51" i="1"/>
  <c r="M51" i="1"/>
  <c r="L50" i="11" s="1"/>
  <c r="F51" i="1"/>
  <c r="D51" i="1" s="1"/>
  <c r="E50" i="11" s="1"/>
  <c r="T51" i="1"/>
  <c r="E51" i="1"/>
  <c r="L51" i="1"/>
  <c r="Q51" i="1"/>
  <c r="G51" i="1"/>
  <c r="M50" i="11" s="1"/>
  <c r="R51" i="1"/>
  <c r="U51" i="1"/>
  <c r="S51" i="1"/>
  <c r="K50" i="11" s="1"/>
  <c r="J51" i="1"/>
  <c r="N51" i="1"/>
  <c r="G50" i="11" s="1"/>
  <c r="AA51" i="1"/>
  <c r="O51" i="1"/>
  <c r="I51" i="1"/>
  <c r="B53" i="1"/>
  <c r="B54" i="1" s="1"/>
  <c r="F50" i="11"/>
  <c r="H50" i="11" l="1"/>
  <c r="J50" i="11"/>
  <c r="M54" i="1"/>
  <c r="L53" i="11" s="1"/>
  <c r="N54" i="1"/>
  <c r="G53" i="11" s="1"/>
  <c r="AA54" i="1"/>
  <c r="R54" i="1"/>
  <c r="F53" i="11" s="1"/>
  <c r="S54" i="1"/>
  <c r="Q54" i="1"/>
  <c r="H54" i="1"/>
  <c r="G54" i="1"/>
  <c r="M53" i="11" s="1"/>
  <c r="J54" i="1"/>
  <c r="O54" i="1"/>
  <c r="P54" i="1"/>
  <c r="L54" i="1"/>
  <c r="I54" i="1"/>
  <c r="E54" i="1"/>
  <c r="K54" i="1"/>
  <c r="U54" i="1"/>
  <c r="J53" i="11" s="1"/>
  <c r="F54" i="1"/>
  <c r="D54" i="1" s="1"/>
  <c r="E53" i="11" s="1"/>
  <c r="T54" i="1"/>
  <c r="H53" i="11" s="1"/>
  <c r="I53" i="11"/>
  <c r="K53" i="11"/>
  <c r="Z56" i="11"/>
  <c r="D56" i="11"/>
  <c r="C51" i="1"/>
  <c r="S53" i="1"/>
  <c r="K52" i="11" s="1"/>
  <c r="U53" i="1"/>
  <c r="G53" i="1"/>
  <c r="M52" i="11" s="1"/>
  <c r="Q53" i="1"/>
  <c r="N53" i="1"/>
  <c r="G52" i="11" s="1"/>
  <c r="O53" i="1"/>
  <c r="R53" i="1"/>
  <c r="F52" i="11" s="1"/>
  <c r="J53" i="1"/>
  <c r="P53" i="1"/>
  <c r="I52" i="11" s="1"/>
  <c r="E53" i="1"/>
  <c r="L53" i="1"/>
  <c r="H53" i="1"/>
  <c r="M53" i="1"/>
  <c r="F53" i="1"/>
  <c r="D53" i="1" s="1"/>
  <c r="E52" i="11" s="1"/>
  <c r="B55" i="1"/>
  <c r="AA53" i="1"/>
  <c r="K53" i="1"/>
  <c r="I53" i="1"/>
  <c r="T53" i="1"/>
  <c r="B57" i="11"/>
  <c r="C52" i="1"/>
  <c r="H52" i="11" l="1"/>
  <c r="C53" i="1"/>
  <c r="J52" i="11"/>
  <c r="L52" i="11"/>
  <c r="T55" i="1"/>
  <c r="AA55" i="1"/>
  <c r="G55" i="1"/>
  <c r="H55" i="1"/>
  <c r="S55" i="1"/>
  <c r="O55" i="1"/>
  <c r="Q55" i="1"/>
  <c r="I55" i="1"/>
  <c r="J55" i="1"/>
  <c r="F55" i="1"/>
  <c r="D55" i="1" s="1"/>
  <c r="E54" i="11" s="1"/>
  <c r="P55" i="1"/>
  <c r="R55" i="1"/>
  <c r="U55" i="1"/>
  <c r="M55" i="1"/>
  <c r="L55" i="1"/>
  <c r="K55" i="1"/>
  <c r="N55" i="1"/>
  <c r="G54" i="11" s="1"/>
  <c r="E55" i="1"/>
  <c r="M54" i="11"/>
  <c r="K54" i="11"/>
  <c r="F54" i="11"/>
  <c r="I54" i="11"/>
  <c r="D57" i="11"/>
  <c r="Z57" i="11"/>
  <c r="B58" i="11"/>
  <c r="B59" i="11" s="1"/>
  <c r="B56" i="1"/>
  <c r="C54" i="1"/>
  <c r="H54" i="11" l="1"/>
  <c r="C55" i="1"/>
  <c r="J54" i="11"/>
  <c r="Z59" i="11"/>
  <c r="D59" i="11"/>
  <c r="B57" i="1"/>
  <c r="O56" i="1"/>
  <c r="P56" i="1"/>
  <c r="I55" i="11" s="1"/>
  <c r="M56" i="1"/>
  <c r="L55" i="11" s="1"/>
  <c r="K56" i="1"/>
  <c r="J56" i="1"/>
  <c r="R56" i="1"/>
  <c r="F55" i="11" s="1"/>
  <c r="AA56" i="1"/>
  <c r="H56" i="1"/>
  <c r="I56" i="1"/>
  <c r="L56" i="1"/>
  <c r="T56" i="1"/>
  <c r="G56" i="1"/>
  <c r="M55" i="11" s="1"/>
  <c r="B58" i="1"/>
  <c r="E56" i="1"/>
  <c r="F56" i="1"/>
  <c r="D56" i="1" s="1"/>
  <c r="E55" i="11" s="1"/>
  <c r="N56" i="1"/>
  <c r="G55" i="11" s="1"/>
  <c r="U56" i="1"/>
  <c r="Q56" i="1"/>
  <c r="S56" i="1"/>
  <c r="K55" i="11" s="1"/>
  <c r="L54" i="11"/>
  <c r="B60" i="11"/>
  <c r="D58" i="11"/>
  <c r="Z58" i="11"/>
  <c r="H55" i="11" l="1"/>
  <c r="J55" i="11"/>
  <c r="T58" i="1"/>
  <c r="F58" i="1"/>
  <c r="D58" i="1" s="1"/>
  <c r="E57" i="11" s="1"/>
  <c r="U58" i="1"/>
  <c r="J58" i="1"/>
  <c r="S58" i="1"/>
  <c r="K57" i="11" s="1"/>
  <c r="H58" i="1"/>
  <c r="M58" i="1"/>
  <c r="C58" i="1" s="1"/>
  <c r="K58" i="1"/>
  <c r="I58" i="1"/>
  <c r="N58" i="1"/>
  <c r="G57" i="11" s="1"/>
  <c r="AA58" i="1"/>
  <c r="R58" i="1"/>
  <c r="P58" i="1"/>
  <c r="I57" i="11" s="1"/>
  <c r="O58" i="1"/>
  <c r="H57" i="11" s="1"/>
  <c r="Q58" i="1"/>
  <c r="J57" i="11" s="1"/>
  <c r="E58" i="1"/>
  <c r="G58" i="1"/>
  <c r="M57" i="11" s="1"/>
  <c r="L58" i="1"/>
  <c r="F57" i="11"/>
  <c r="D60" i="11"/>
  <c r="Z60" i="11"/>
  <c r="Q57" i="1"/>
  <c r="I57" i="1"/>
  <c r="F57" i="1"/>
  <c r="D57" i="1" s="1"/>
  <c r="E56" i="11" s="1"/>
  <c r="R57" i="1"/>
  <c r="F56" i="11" s="1"/>
  <c r="O57" i="1"/>
  <c r="AA57" i="1"/>
  <c r="P57" i="1"/>
  <c r="I56" i="11" s="1"/>
  <c r="E57" i="1"/>
  <c r="S57" i="1"/>
  <c r="K56" i="11" s="1"/>
  <c r="H57" i="1"/>
  <c r="G57" i="1"/>
  <c r="M56" i="11" s="1"/>
  <c r="L57" i="1"/>
  <c r="N57" i="1"/>
  <c r="G56" i="11" s="1"/>
  <c r="J57" i="1"/>
  <c r="T57" i="1"/>
  <c r="M57" i="1"/>
  <c r="L56" i="11" s="1"/>
  <c r="K57" i="1"/>
  <c r="U57" i="1"/>
  <c r="J56" i="11" s="1"/>
  <c r="B59" i="1"/>
  <c r="B61" i="11"/>
  <c r="B62" i="11" s="1"/>
  <c r="C56" i="1"/>
  <c r="H56" i="11" l="1"/>
  <c r="D62" i="11"/>
  <c r="Z62" i="11"/>
  <c r="C57" i="1"/>
  <c r="G59" i="1"/>
  <c r="M58" i="11" s="1"/>
  <c r="N59" i="1"/>
  <c r="G58" i="11" s="1"/>
  <c r="L59" i="1"/>
  <c r="O59" i="1"/>
  <c r="Q59" i="1"/>
  <c r="T59" i="1"/>
  <c r="H59" i="1"/>
  <c r="AA59" i="1"/>
  <c r="F59" i="1"/>
  <c r="D59" i="1" s="1"/>
  <c r="E58" i="11" s="1"/>
  <c r="R59" i="1"/>
  <c r="F58" i="11" s="1"/>
  <c r="M59" i="1"/>
  <c r="L58" i="11" s="1"/>
  <c r="K59" i="1"/>
  <c r="P59" i="1"/>
  <c r="I58" i="11" s="1"/>
  <c r="I59" i="1"/>
  <c r="J59" i="1"/>
  <c r="U59" i="1"/>
  <c r="E59" i="1"/>
  <c r="S59" i="1"/>
  <c r="K58" i="11" s="1"/>
  <c r="B60" i="1"/>
  <c r="Z61" i="11"/>
  <c r="D61" i="11"/>
  <c r="B63" i="11"/>
  <c r="B64" i="11" s="1"/>
  <c r="L57" i="11"/>
  <c r="H58" i="11" l="1"/>
  <c r="J58" i="11"/>
  <c r="Z64" i="11"/>
  <c r="D64" i="11"/>
  <c r="E60" i="1"/>
  <c r="F60" i="1"/>
  <c r="D60" i="1" s="1"/>
  <c r="E59" i="11" s="1"/>
  <c r="G60" i="1"/>
  <c r="M59" i="11" s="1"/>
  <c r="J60" i="1"/>
  <c r="U60" i="1"/>
  <c r="S60" i="1"/>
  <c r="K59" i="11" s="1"/>
  <c r="R60" i="1"/>
  <c r="F59" i="11" s="1"/>
  <c r="T60" i="1"/>
  <c r="M60" i="1"/>
  <c r="N60" i="1"/>
  <c r="G59" i="11" s="1"/>
  <c r="O60" i="1"/>
  <c r="P60" i="1"/>
  <c r="I59" i="11" s="1"/>
  <c r="Q60" i="1"/>
  <c r="J59" i="11" s="1"/>
  <c r="AA60" i="1"/>
  <c r="I60" i="1"/>
  <c r="L60" i="1"/>
  <c r="K60" i="1"/>
  <c r="H60" i="1"/>
  <c r="H59" i="11"/>
  <c r="B61" i="1"/>
  <c r="B62" i="1" s="1"/>
  <c r="C59" i="1"/>
  <c r="Z63" i="11"/>
  <c r="D63" i="11"/>
  <c r="B65" i="11"/>
  <c r="C60" i="1" l="1"/>
  <c r="L59" i="11"/>
  <c r="Q62" i="1"/>
  <c r="K62" i="1"/>
  <c r="H62" i="1"/>
  <c r="T62" i="1"/>
  <c r="I62" i="1"/>
  <c r="G62" i="1"/>
  <c r="M61" i="11" s="1"/>
  <c r="U62" i="1"/>
  <c r="J61" i="11" s="1"/>
  <c r="O62" i="1"/>
  <c r="H61" i="11" s="1"/>
  <c r="J62" i="1"/>
  <c r="P62" i="1"/>
  <c r="E62" i="1"/>
  <c r="M62" i="1"/>
  <c r="L61" i="11" s="1"/>
  <c r="R62" i="1"/>
  <c r="F61" i="11" s="1"/>
  <c r="AA62" i="1"/>
  <c r="F62" i="1"/>
  <c r="D62" i="1" s="1"/>
  <c r="E61" i="11" s="1"/>
  <c r="N62" i="1"/>
  <c r="G61" i="11" s="1"/>
  <c r="L62" i="1"/>
  <c r="S62" i="1"/>
  <c r="K61" i="11" s="1"/>
  <c r="I61" i="11"/>
  <c r="D65" i="11"/>
  <c r="Z65" i="11"/>
  <c r="K61" i="1"/>
  <c r="Q61" i="1"/>
  <c r="N61" i="1"/>
  <c r="G60" i="11" s="1"/>
  <c r="O61" i="1"/>
  <c r="B63" i="1"/>
  <c r="R61" i="1"/>
  <c r="F60" i="11" s="1"/>
  <c r="T61" i="1"/>
  <c r="H60" i="11" s="1"/>
  <c r="F61" i="1"/>
  <c r="D61" i="1" s="1"/>
  <c r="E60" i="11" s="1"/>
  <c r="J61" i="1"/>
  <c r="L61" i="1"/>
  <c r="G61" i="1"/>
  <c r="M60" i="11" s="1"/>
  <c r="S61" i="1"/>
  <c r="H61" i="1"/>
  <c r="E61" i="1"/>
  <c r="P61" i="1"/>
  <c r="I60" i="11" s="1"/>
  <c r="I61" i="1"/>
  <c r="U61" i="1"/>
  <c r="M61" i="1"/>
  <c r="AA61" i="1"/>
  <c r="K60" i="11"/>
  <c r="B66" i="11"/>
  <c r="C61" i="1" l="1"/>
  <c r="J60" i="11"/>
  <c r="Z66" i="11"/>
  <c r="D66" i="11"/>
  <c r="B67" i="11"/>
  <c r="B68" i="11" s="1"/>
  <c r="C62" i="1"/>
  <c r="L60" i="11"/>
  <c r="B64" i="1"/>
  <c r="N63" i="1"/>
  <c r="G62" i="11" s="1"/>
  <c r="AA63" i="1"/>
  <c r="P63" i="1"/>
  <c r="I62" i="11" s="1"/>
  <c r="T63" i="1"/>
  <c r="E63" i="1"/>
  <c r="U63" i="1"/>
  <c r="S63" i="1"/>
  <c r="K62" i="11" s="1"/>
  <c r="R63" i="1"/>
  <c r="F62" i="11" s="1"/>
  <c r="I63" i="1"/>
  <c r="H63" i="1"/>
  <c r="K63" i="1"/>
  <c r="J63" i="1"/>
  <c r="O63" i="1"/>
  <c r="H62" i="11" s="1"/>
  <c r="B65" i="1"/>
  <c r="L63" i="1"/>
  <c r="G63" i="1"/>
  <c r="M62" i="11" s="1"/>
  <c r="M63" i="1"/>
  <c r="L62" i="11" s="1"/>
  <c r="Q63" i="1"/>
  <c r="J62" i="11" s="1"/>
  <c r="F63" i="1"/>
  <c r="D63" i="1" s="1"/>
  <c r="E62" i="11" s="1"/>
  <c r="Z68" i="11" l="1"/>
  <c r="D68" i="11"/>
  <c r="S64" i="1"/>
  <c r="P64" i="1"/>
  <c r="R64" i="1"/>
  <c r="L64" i="1"/>
  <c r="F64" i="1"/>
  <c r="D64" i="1" s="1"/>
  <c r="M64" i="1"/>
  <c r="L63" i="11" s="1"/>
  <c r="G64" i="1"/>
  <c r="H64" i="1"/>
  <c r="U64" i="1"/>
  <c r="O64" i="1"/>
  <c r="I64" i="1"/>
  <c r="T64" i="1"/>
  <c r="AA64" i="1"/>
  <c r="N64" i="1"/>
  <c r="G63" i="11" s="1"/>
  <c r="J64" i="1"/>
  <c r="E64" i="1"/>
  <c r="Q64" i="1"/>
  <c r="J63" i="11" s="1"/>
  <c r="K64" i="1"/>
  <c r="F63" i="11"/>
  <c r="I63" i="11"/>
  <c r="K63" i="11"/>
  <c r="E63" i="11"/>
  <c r="M63" i="11"/>
  <c r="B66" i="1"/>
  <c r="U65" i="1"/>
  <c r="F65" i="1"/>
  <c r="D65" i="1" s="1"/>
  <c r="E64" i="11" s="1"/>
  <c r="N65" i="1"/>
  <c r="G64" i="11" s="1"/>
  <c r="K65" i="1"/>
  <c r="L65" i="1"/>
  <c r="S65" i="1"/>
  <c r="K64" i="11" s="1"/>
  <c r="H65" i="1"/>
  <c r="G65" i="1"/>
  <c r="M64" i="11" s="1"/>
  <c r="M65" i="1"/>
  <c r="AA65" i="1"/>
  <c r="O65" i="1"/>
  <c r="I65" i="1"/>
  <c r="Q65" i="1"/>
  <c r="J64" i="11" s="1"/>
  <c r="R65" i="1"/>
  <c r="F64" i="11" s="1"/>
  <c r="B67" i="1"/>
  <c r="T65" i="1"/>
  <c r="P65" i="1"/>
  <c r="I64" i="11" s="1"/>
  <c r="E65" i="1"/>
  <c r="J65" i="1"/>
  <c r="C63" i="1"/>
  <c r="B69" i="11"/>
  <c r="B70" i="11" s="1"/>
  <c r="D67" i="11"/>
  <c r="Z67" i="11"/>
  <c r="C65" i="1" l="1"/>
  <c r="H63" i="11"/>
  <c r="D70" i="11"/>
  <c r="Z70" i="11"/>
  <c r="L64" i="11"/>
  <c r="J66" i="1"/>
  <c r="M66" i="1"/>
  <c r="L65" i="11" s="1"/>
  <c r="AA66" i="1"/>
  <c r="F66" i="1"/>
  <c r="D66" i="1" s="1"/>
  <c r="R66" i="1"/>
  <c r="F65" i="11" s="1"/>
  <c r="I66" i="1"/>
  <c r="G66" i="1"/>
  <c r="T66" i="1"/>
  <c r="E66" i="1"/>
  <c r="S66" i="1"/>
  <c r="K65" i="11" s="1"/>
  <c r="Q66" i="1"/>
  <c r="P66" i="1"/>
  <c r="N66" i="1"/>
  <c r="G65" i="11" s="1"/>
  <c r="K66" i="1"/>
  <c r="O66" i="1"/>
  <c r="L66" i="1"/>
  <c r="U66" i="1"/>
  <c r="J65" i="11" s="1"/>
  <c r="H66" i="1"/>
  <c r="B68" i="1"/>
  <c r="H65" i="11"/>
  <c r="E65" i="11"/>
  <c r="M65" i="11"/>
  <c r="I65" i="11"/>
  <c r="B71" i="11"/>
  <c r="D69" i="11"/>
  <c r="Z69" i="11"/>
  <c r="I67" i="1"/>
  <c r="M67" i="1"/>
  <c r="N67" i="1"/>
  <c r="G66" i="11" s="1"/>
  <c r="F67" i="1"/>
  <c r="D67" i="1" s="1"/>
  <c r="E66" i="11" s="1"/>
  <c r="B69" i="1"/>
  <c r="T67" i="1"/>
  <c r="Q67" i="1"/>
  <c r="J67" i="1"/>
  <c r="G67" i="1"/>
  <c r="M66" i="11" s="1"/>
  <c r="P67" i="1"/>
  <c r="I66" i="11" s="1"/>
  <c r="H67" i="1"/>
  <c r="E67" i="1"/>
  <c r="O67" i="1"/>
  <c r="U67" i="1"/>
  <c r="R67" i="1"/>
  <c r="F66" i="11" s="1"/>
  <c r="S67" i="1"/>
  <c r="K66" i="11" s="1"/>
  <c r="L67" i="1"/>
  <c r="K67" i="1"/>
  <c r="AA67" i="1"/>
  <c r="H64" i="11"/>
  <c r="C64" i="1"/>
  <c r="C67" i="1" l="1"/>
  <c r="L66" i="11"/>
  <c r="J66" i="11"/>
  <c r="T68" i="1"/>
  <c r="G68" i="1"/>
  <c r="M67" i="11" s="1"/>
  <c r="E68" i="1"/>
  <c r="O68" i="1"/>
  <c r="P68" i="1"/>
  <c r="I67" i="11" s="1"/>
  <c r="L68" i="1"/>
  <c r="F68" i="1"/>
  <c r="D68" i="1" s="1"/>
  <c r="E67" i="11" s="1"/>
  <c r="S68" i="1"/>
  <c r="K67" i="11" s="1"/>
  <c r="R68" i="1"/>
  <c r="F67" i="11" s="1"/>
  <c r="Q68" i="1"/>
  <c r="AA68" i="1"/>
  <c r="U68" i="1"/>
  <c r="J68" i="1"/>
  <c r="I68" i="1"/>
  <c r="H68" i="1"/>
  <c r="K68" i="1"/>
  <c r="N68" i="1"/>
  <c r="G67" i="11" s="1"/>
  <c r="M68" i="1"/>
  <c r="B70" i="1"/>
  <c r="J67" i="11"/>
  <c r="K69" i="1"/>
  <c r="Q69" i="1"/>
  <c r="R69" i="1"/>
  <c r="E69" i="1"/>
  <c r="O69" i="1"/>
  <c r="G69" i="1"/>
  <c r="M68" i="11" s="1"/>
  <c r="M69" i="1"/>
  <c r="I69" i="1"/>
  <c r="AA69" i="1"/>
  <c r="F69" i="1"/>
  <c r="D69" i="1" s="1"/>
  <c r="E68" i="11" s="1"/>
  <c r="P69" i="1"/>
  <c r="I68" i="11" s="1"/>
  <c r="U69" i="1"/>
  <c r="N69" i="1"/>
  <c r="G68" i="11" s="1"/>
  <c r="S69" i="1"/>
  <c r="K68" i="11" s="1"/>
  <c r="T69" i="1"/>
  <c r="J69" i="1"/>
  <c r="H69" i="1"/>
  <c r="L69" i="1"/>
  <c r="F68" i="11"/>
  <c r="J68" i="11"/>
  <c r="B72" i="11"/>
  <c r="B73" i="11" s="1"/>
  <c r="D71" i="11"/>
  <c r="Z71" i="11"/>
  <c r="H66" i="11"/>
  <c r="C66" i="1"/>
  <c r="H67" i="11" l="1"/>
  <c r="C68" i="1"/>
  <c r="H68" i="11"/>
  <c r="C69" i="1"/>
  <c r="L68" i="11"/>
  <c r="L67" i="11"/>
  <c r="B71" i="1"/>
  <c r="L70" i="1"/>
  <c r="R70" i="1"/>
  <c r="F69" i="11" s="1"/>
  <c r="P70" i="1"/>
  <c r="I69" i="11" s="1"/>
  <c r="O70" i="1"/>
  <c r="U70" i="1"/>
  <c r="G70" i="1"/>
  <c r="M69" i="11" s="1"/>
  <c r="K70" i="1"/>
  <c r="M70" i="1"/>
  <c r="L69" i="11" s="1"/>
  <c r="F70" i="1"/>
  <c r="D70" i="1" s="1"/>
  <c r="E69" i="11" s="1"/>
  <c r="H70" i="1"/>
  <c r="S70" i="1"/>
  <c r="K69" i="11" s="1"/>
  <c r="J70" i="1"/>
  <c r="Q70" i="1"/>
  <c r="J69" i="11" s="1"/>
  <c r="B72" i="1"/>
  <c r="T70" i="1"/>
  <c r="AA70" i="1"/>
  <c r="I70" i="1"/>
  <c r="E70" i="1"/>
  <c r="N70" i="1"/>
  <c r="G69" i="11" s="1"/>
  <c r="D73" i="11"/>
  <c r="Z73" i="11"/>
  <c r="D72" i="11"/>
  <c r="Z72" i="11"/>
  <c r="B74" i="11"/>
  <c r="B75" i="11" s="1"/>
  <c r="Z74" i="11" l="1"/>
  <c r="D74" i="11"/>
  <c r="R72" i="1"/>
  <c r="Q72" i="1"/>
  <c r="T72" i="1"/>
  <c r="U72" i="1"/>
  <c r="AA72" i="1"/>
  <c r="O72" i="1"/>
  <c r="H71" i="11" s="1"/>
  <c r="P72" i="1"/>
  <c r="I71" i="11" s="1"/>
  <c r="I72" i="1"/>
  <c r="N72" i="1"/>
  <c r="G71" i="11" s="1"/>
  <c r="S72" i="1"/>
  <c r="K71" i="11" s="1"/>
  <c r="K72" i="1"/>
  <c r="J72" i="1"/>
  <c r="H72" i="1"/>
  <c r="G72" i="1"/>
  <c r="M71" i="11" s="1"/>
  <c r="M72" i="1"/>
  <c r="E72" i="1"/>
  <c r="F72" i="1"/>
  <c r="D72" i="1" s="1"/>
  <c r="E71" i="11" s="1"/>
  <c r="L72" i="1"/>
  <c r="F71" i="11"/>
  <c r="B76" i="11"/>
  <c r="Z75" i="11"/>
  <c r="D75" i="11"/>
  <c r="C70" i="1"/>
  <c r="H69" i="11"/>
  <c r="E71" i="1"/>
  <c r="U71" i="1"/>
  <c r="J71" i="1"/>
  <c r="K71" i="1"/>
  <c r="L71" i="1"/>
  <c r="F71" i="1"/>
  <c r="D71" i="1" s="1"/>
  <c r="E70" i="11" s="1"/>
  <c r="N71" i="1"/>
  <c r="G70" i="11" s="1"/>
  <c r="T71" i="1"/>
  <c r="M71" i="1"/>
  <c r="I71" i="1"/>
  <c r="G71" i="1"/>
  <c r="M70" i="11" s="1"/>
  <c r="AA71" i="1"/>
  <c r="P71" i="1"/>
  <c r="I70" i="11" s="1"/>
  <c r="R71" i="1"/>
  <c r="F70" i="11" s="1"/>
  <c r="O71" i="1"/>
  <c r="H71" i="1"/>
  <c r="S71" i="1"/>
  <c r="K70" i="11" s="1"/>
  <c r="Q71" i="1"/>
  <c r="J70" i="11" s="1"/>
  <c r="B73" i="1"/>
  <c r="B74" i="1" s="1"/>
  <c r="J71" i="11" l="1"/>
  <c r="H70" i="11"/>
  <c r="C71" i="1"/>
  <c r="L70" i="11"/>
  <c r="R74" i="1"/>
  <c r="F73" i="11" s="1"/>
  <c r="F74" i="1"/>
  <c r="D74" i="1" s="1"/>
  <c r="E73" i="11" s="1"/>
  <c r="N74" i="1"/>
  <c r="G73" i="11" s="1"/>
  <c r="AA74" i="1"/>
  <c r="Q74" i="1"/>
  <c r="U74" i="1"/>
  <c r="G74" i="1"/>
  <c r="M73" i="11" s="1"/>
  <c r="I74" i="1"/>
  <c r="P74" i="1"/>
  <c r="I73" i="11" s="1"/>
  <c r="M74" i="1"/>
  <c r="C74" i="1" s="1"/>
  <c r="T74" i="1"/>
  <c r="E74" i="1"/>
  <c r="J74" i="1"/>
  <c r="H74" i="1"/>
  <c r="O74" i="1"/>
  <c r="K74" i="1"/>
  <c r="L74" i="1"/>
  <c r="S74" i="1"/>
  <c r="K73" i="11" s="1"/>
  <c r="H73" i="11"/>
  <c r="Z76" i="11"/>
  <c r="D76" i="11"/>
  <c r="C72" i="1"/>
  <c r="R73" i="1"/>
  <c r="P73" i="1"/>
  <c r="F73" i="1"/>
  <c r="D73" i="1" s="1"/>
  <c r="E72" i="11" s="1"/>
  <c r="I73" i="1"/>
  <c r="M73" i="1"/>
  <c r="L72" i="11" s="1"/>
  <c r="E73" i="1"/>
  <c r="K73" i="1"/>
  <c r="H73" i="1"/>
  <c r="T73" i="1"/>
  <c r="AA73" i="1"/>
  <c r="L73" i="1"/>
  <c r="B75" i="1"/>
  <c r="B76" i="1" s="1"/>
  <c r="S73" i="1"/>
  <c r="K72" i="11" s="1"/>
  <c r="U73" i="1"/>
  <c r="J73" i="1"/>
  <c r="O73" i="1"/>
  <c r="H72" i="11" s="1"/>
  <c r="G73" i="1"/>
  <c r="M72" i="11" s="1"/>
  <c r="N73" i="1"/>
  <c r="G72" i="11" s="1"/>
  <c r="Q73" i="1"/>
  <c r="J72" i="11" s="1"/>
  <c r="I72" i="11"/>
  <c r="F72" i="11"/>
  <c r="B77" i="11"/>
  <c r="L71" i="11"/>
  <c r="E76" i="1" l="1"/>
  <c r="L76" i="1"/>
  <c r="O76" i="1"/>
  <c r="U76" i="1"/>
  <c r="R76" i="1"/>
  <c r="T76" i="1"/>
  <c r="AA76" i="1"/>
  <c r="K76" i="1"/>
  <c r="N76" i="1"/>
  <c r="P76" i="1"/>
  <c r="I75" i="11" s="1"/>
  <c r="Q76" i="1"/>
  <c r="J76" i="1"/>
  <c r="M76" i="1"/>
  <c r="L75" i="11" s="1"/>
  <c r="F76" i="1"/>
  <c r="D76" i="1" s="1"/>
  <c r="E75" i="11" s="1"/>
  <c r="I76" i="1"/>
  <c r="H76" i="1"/>
  <c r="S76" i="1"/>
  <c r="K75" i="11" s="1"/>
  <c r="G76" i="1"/>
  <c r="M75" i="11" s="1"/>
  <c r="H75" i="11"/>
  <c r="J75" i="11"/>
  <c r="G75" i="11"/>
  <c r="F75" i="11"/>
  <c r="C73" i="1"/>
  <c r="L73" i="11"/>
  <c r="D77" i="11"/>
  <c r="Z77" i="11"/>
  <c r="R75" i="1"/>
  <c r="F74" i="11" s="1"/>
  <c r="F75" i="1"/>
  <c r="D75" i="1" s="1"/>
  <c r="E74" i="11" s="1"/>
  <c r="S75" i="1"/>
  <c r="K74" i="11" s="1"/>
  <c r="E75" i="1"/>
  <c r="AA75" i="1"/>
  <c r="J75" i="1"/>
  <c r="Q75" i="1"/>
  <c r="O75" i="1"/>
  <c r="U75" i="1"/>
  <c r="B77" i="1"/>
  <c r="M75" i="1"/>
  <c r="C75" i="1" s="1"/>
  <c r="P75" i="1"/>
  <c r="I74" i="11" s="1"/>
  <c r="K75" i="1"/>
  <c r="H75" i="1"/>
  <c r="T75" i="1"/>
  <c r="N75" i="1"/>
  <c r="G74" i="11" s="1"/>
  <c r="I75" i="1"/>
  <c r="G75" i="1"/>
  <c r="M74" i="11" s="1"/>
  <c r="L75" i="1"/>
  <c r="B78" i="11"/>
  <c r="J73" i="11"/>
  <c r="J74" i="11" l="1"/>
  <c r="L74" i="11"/>
  <c r="B79" i="11"/>
  <c r="B80" i="11"/>
  <c r="D78" i="11"/>
  <c r="Z78" i="11"/>
  <c r="P77" i="1"/>
  <c r="I76" i="11" s="1"/>
  <c r="L77" i="1"/>
  <c r="S77" i="1"/>
  <c r="K76" i="11" s="1"/>
  <c r="Q77" i="1"/>
  <c r="E77" i="1"/>
  <c r="G77" i="1"/>
  <c r="M76" i="11" s="1"/>
  <c r="O77" i="1"/>
  <c r="N77" i="1"/>
  <c r="G76" i="11" s="1"/>
  <c r="AA77" i="1"/>
  <c r="F77" i="1"/>
  <c r="D77" i="1" s="1"/>
  <c r="E76" i="11" s="1"/>
  <c r="J77" i="1"/>
  <c r="U77" i="1"/>
  <c r="K77" i="1"/>
  <c r="R77" i="1"/>
  <c r="F76" i="11" s="1"/>
  <c r="H77" i="1"/>
  <c r="T77" i="1"/>
  <c r="H76" i="11" s="1"/>
  <c r="M77" i="1"/>
  <c r="I77" i="1"/>
  <c r="B78" i="1"/>
  <c r="B79" i="1" s="1"/>
  <c r="H74" i="11"/>
  <c r="C76" i="1"/>
  <c r="C77" i="1" l="1"/>
  <c r="K79" i="1"/>
  <c r="U79" i="1"/>
  <c r="E79" i="1"/>
  <c r="F79" i="1"/>
  <c r="D79" i="1" s="1"/>
  <c r="E78" i="11" s="1"/>
  <c r="P79" i="1"/>
  <c r="I78" i="11" s="1"/>
  <c r="M79" i="1"/>
  <c r="I79" i="1"/>
  <c r="L79" i="1"/>
  <c r="R79" i="1"/>
  <c r="F78" i="11" s="1"/>
  <c r="G79" i="1"/>
  <c r="M78" i="11" s="1"/>
  <c r="N79" i="1"/>
  <c r="T79" i="1"/>
  <c r="AA79" i="1"/>
  <c r="S79" i="1"/>
  <c r="K78" i="11" s="1"/>
  <c r="J79" i="1"/>
  <c r="H79" i="1"/>
  <c r="O79" i="1"/>
  <c r="Q79" i="1"/>
  <c r="J78" i="11" s="1"/>
  <c r="G78" i="11"/>
  <c r="T78" i="1"/>
  <c r="M78" i="1"/>
  <c r="L77" i="11" s="1"/>
  <c r="F78" i="1"/>
  <c r="D78" i="1" s="1"/>
  <c r="E77" i="11" s="1"/>
  <c r="I78" i="1"/>
  <c r="G78" i="1"/>
  <c r="M77" i="11" s="1"/>
  <c r="J78" i="1"/>
  <c r="H78" i="1"/>
  <c r="L78" i="1"/>
  <c r="K78" i="1"/>
  <c r="Q78" i="1"/>
  <c r="U78" i="1"/>
  <c r="J77" i="11" s="1"/>
  <c r="S78" i="1"/>
  <c r="K77" i="11" s="1"/>
  <c r="AA78" i="1"/>
  <c r="E78" i="1"/>
  <c r="P78" i="1"/>
  <c r="I77" i="11" s="1"/>
  <c r="N78" i="1"/>
  <c r="G77" i="11" s="1"/>
  <c r="R78" i="1"/>
  <c r="F77" i="11" s="1"/>
  <c r="O78" i="1"/>
  <c r="H77" i="11" s="1"/>
  <c r="B80" i="1"/>
  <c r="L76" i="11"/>
  <c r="J76" i="11"/>
  <c r="Z80" i="11"/>
  <c r="D80" i="11"/>
  <c r="Z79" i="11"/>
  <c r="D79" i="11"/>
  <c r="B81" i="11"/>
  <c r="C79" i="1" l="1"/>
  <c r="H78" i="11"/>
  <c r="L78" i="11"/>
  <c r="I80" i="1"/>
  <c r="L80" i="1"/>
  <c r="G80" i="1"/>
  <c r="M79" i="11" s="1"/>
  <c r="H80" i="1"/>
  <c r="E80" i="1"/>
  <c r="F80" i="1"/>
  <c r="D80" i="1" s="1"/>
  <c r="E79" i="11" s="1"/>
  <c r="K80" i="1"/>
  <c r="J80" i="1"/>
  <c r="S80" i="1"/>
  <c r="K79" i="11" s="1"/>
  <c r="R80" i="1"/>
  <c r="F79" i="11" s="1"/>
  <c r="AA80" i="1"/>
  <c r="T80" i="1"/>
  <c r="M80" i="1"/>
  <c r="O80" i="1"/>
  <c r="H79" i="11" s="1"/>
  <c r="U80" i="1"/>
  <c r="Q80" i="1"/>
  <c r="N80" i="1"/>
  <c r="G79" i="11" s="1"/>
  <c r="P80" i="1"/>
  <c r="I79" i="11" s="1"/>
  <c r="C78" i="1"/>
  <c r="B81" i="1"/>
  <c r="B82" i="11"/>
  <c r="B83" i="11" s="1"/>
  <c r="D81" i="11"/>
  <c r="Z81" i="11"/>
  <c r="J79" i="11" l="1"/>
  <c r="Z83" i="11"/>
  <c r="D83" i="11"/>
  <c r="R81" i="1"/>
  <c r="F80" i="11" s="1"/>
  <c r="I81" i="1"/>
  <c r="L81" i="1"/>
  <c r="T81" i="1"/>
  <c r="P81" i="1"/>
  <c r="I80" i="11" s="1"/>
  <c r="E81" i="1"/>
  <c r="G81" i="1"/>
  <c r="M80" i="11" s="1"/>
  <c r="N81" i="1"/>
  <c r="G80" i="11" s="1"/>
  <c r="K81" i="1"/>
  <c r="S81" i="1"/>
  <c r="K80" i="11" s="1"/>
  <c r="AA81" i="1"/>
  <c r="Q81" i="1"/>
  <c r="H81" i="1"/>
  <c r="U81" i="1"/>
  <c r="M81" i="1"/>
  <c r="L80" i="11" s="1"/>
  <c r="O81" i="1"/>
  <c r="H80" i="11" s="1"/>
  <c r="F81" i="1"/>
  <c r="D81" i="1" s="1"/>
  <c r="E80" i="11" s="1"/>
  <c r="J81" i="1"/>
  <c r="Z82" i="11"/>
  <c r="D82" i="11"/>
  <c r="B84" i="11"/>
  <c r="B85" i="11" s="1"/>
  <c r="C80" i="1"/>
  <c r="L79" i="11"/>
  <c r="B82" i="1"/>
  <c r="J80" i="11" l="1"/>
  <c r="Z85" i="11"/>
  <c r="D85" i="11"/>
  <c r="C81" i="1"/>
  <c r="I82" i="1"/>
  <c r="M82" i="1"/>
  <c r="L81" i="11" s="1"/>
  <c r="K82" i="1"/>
  <c r="E82" i="1"/>
  <c r="Q82" i="1"/>
  <c r="G82" i="1"/>
  <c r="O82" i="1"/>
  <c r="P82" i="1"/>
  <c r="I81" i="11" s="1"/>
  <c r="R82" i="1"/>
  <c r="AA82" i="1"/>
  <c r="F82" i="1"/>
  <c r="D82" i="1" s="1"/>
  <c r="U82" i="1"/>
  <c r="T82" i="1"/>
  <c r="N82" i="1"/>
  <c r="J82" i="1"/>
  <c r="L82" i="1"/>
  <c r="H82" i="1"/>
  <c r="S82" i="1"/>
  <c r="K81" i="11" s="1"/>
  <c r="G81" i="11"/>
  <c r="J81" i="11"/>
  <c r="F81" i="11"/>
  <c r="M81" i="11"/>
  <c r="E81" i="11"/>
  <c r="D84" i="11"/>
  <c r="Z84" i="11"/>
  <c r="B86" i="11"/>
  <c r="B87" i="11" s="1"/>
  <c r="B83" i="1"/>
  <c r="H81" i="11" l="1"/>
  <c r="Z87" i="11"/>
  <c r="D87" i="11"/>
  <c r="H83" i="1"/>
  <c r="S83" i="1"/>
  <c r="K82" i="11" s="1"/>
  <c r="R83" i="1"/>
  <c r="F82" i="11" s="1"/>
  <c r="U83" i="1"/>
  <c r="K83" i="1"/>
  <c r="I83" i="1"/>
  <c r="N83" i="1"/>
  <c r="G82" i="11" s="1"/>
  <c r="E83" i="1"/>
  <c r="F83" i="1"/>
  <c r="D83" i="1" s="1"/>
  <c r="E82" i="11" s="1"/>
  <c r="G83" i="1"/>
  <c r="M82" i="11" s="1"/>
  <c r="T83" i="1"/>
  <c r="J83" i="1"/>
  <c r="P83" i="1"/>
  <c r="I82" i="11" s="1"/>
  <c r="Q83" i="1"/>
  <c r="L83" i="1"/>
  <c r="AA83" i="1"/>
  <c r="M83" i="1"/>
  <c r="O83" i="1"/>
  <c r="B84" i="1"/>
  <c r="C82" i="1"/>
  <c r="B88" i="11"/>
  <c r="B89" i="11" s="1"/>
  <c r="D86" i="11"/>
  <c r="Z86" i="11"/>
  <c r="B117" i="1"/>
  <c r="B118" i="1" s="1"/>
  <c r="C83" i="1" l="1"/>
  <c r="H82" i="11"/>
  <c r="J82" i="11"/>
  <c r="Z89" i="11"/>
  <c r="D89" i="11"/>
  <c r="S84" i="1"/>
  <c r="J84" i="1"/>
  <c r="P84" i="1"/>
  <c r="I83" i="11" s="1"/>
  <c r="M84" i="1"/>
  <c r="L83" i="11" s="1"/>
  <c r="O84" i="1"/>
  <c r="I84" i="1"/>
  <c r="K84" i="1"/>
  <c r="U84" i="1"/>
  <c r="L84" i="1"/>
  <c r="Q84" i="1"/>
  <c r="E84" i="1"/>
  <c r="F84" i="1"/>
  <c r="D84" i="1" s="1"/>
  <c r="E83" i="11" s="1"/>
  <c r="N84" i="1"/>
  <c r="G83" i="11" s="1"/>
  <c r="G84" i="1"/>
  <c r="M83" i="11" s="1"/>
  <c r="H84" i="1"/>
  <c r="R84" i="1"/>
  <c r="F83" i="11" s="1"/>
  <c r="AA84" i="1"/>
  <c r="T84" i="1"/>
  <c r="H83" i="11" s="1"/>
  <c r="K83" i="11"/>
  <c r="L82" i="11"/>
  <c r="Z88" i="11"/>
  <c r="B90" i="11"/>
  <c r="D88" i="11"/>
  <c r="B85" i="1"/>
  <c r="T118" i="1"/>
  <c r="H118" i="1"/>
  <c r="AA118" i="1"/>
  <c r="S118" i="1"/>
  <c r="O118" i="1"/>
  <c r="J118" i="1"/>
  <c r="G118" i="1"/>
  <c r="Q118" i="1"/>
  <c r="P118" i="1"/>
  <c r="M118" i="1"/>
  <c r="K118" i="1"/>
  <c r="N118" i="1"/>
  <c r="F118" i="1"/>
  <c r="D118" i="1" s="1"/>
  <c r="I118" i="1"/>
  <c r="R118" i="1"/>
  <c r="U118" i="1"/>
  <c r="E118" i="1"/>
  <c r="L118" i="1"/>
  <c r="S117" i="1"/>
  <c r="O117" i="1"/>
  <c r="F117" i="1"/>
  <c r="D117" i="1" s="1"/>
  <c r="I117" i="1"/>
  <c r="Q117" i="1"/>
  <c r="P117" i="1"/>
  <c r="E117" i="1"/>
  <c r="L117" i="1"/>
  <c r="T117" i="1"/>
  <c r="R117" i="1"/>
  <c r="H117" i="1"/>
  <c r="J117" i="1"/>
  <c r="G117" i="1"/>
  <c r="M117" i="1"/>
  <c r="K117" i="1"/>
  <c r="U117" i="1"/>
  <c r="AA117" i="1"/>
  <c r="N117" i="1"/>
  <c r="B119" i="1"/>
  <c r="J83" i="11" l="1"/>
  <c r="P85" i="1"/>
  <c r="R85" i="1"/>
  <c r="T85" i="1"/>
  <c r="S85" i="1"/>
  <c r="K84" i="11" s="1"/>
  <c r="AA85" i="1"/>
  <c r="F85" i="1"/>
  <c r="D85" i="1" s="1"/>
  <c r="J85" i="1"/>
  <c r="I85" i="1"/>
  <c r="L85" i="1"/>
  <c r="Q85" i="1"/>
  <c r="U85" i="1"/>
  <c r="M85" i="1"/>
  <c r="E85" i="1"/>
  <c r="G85" i="1"/>
  <c r="M84" i="11" s="1"/>
  <c r="K85" i="1"/>
  <c r="H85" i="1"/>
  <c r="N85" i="1"/>
  <c r="O85" i="1"/>
  <c r="E84" i="11"/>
  <c r="F84" i="11"/>
  <c r="G84" i="11"/>
  <c r="I84" i="11"/>
  <c r="C84" i="1"/>
  <c r="D90" i="11"/>
  <c r="Z90" i="11"/>
  <c r="B86" i="1"/>
  <c r="B91" i="11"/>
  <c r="C117" i="1"/>
  <c r="U119" i="1"/>
  <c r="P119" i="1"/>
  <c r="L119" i="1"/>
  <c r="K119" i="1"/>
  <c r="S119" i="1"/>
  <c r="R119" i="1"/>
  <c r="J119" i="1"/>
  <c r="Q119" i="1"/>
  <c r="E119" i="1"/>
  <c r="I119" i="1"/>
  <c r="N119" i="1"/>
  <c r="G119" i="1"/>
  <c r="M119" i="1"/>
  <c r="H119" i="1"/>
  <c r="T119" i="1"/>
  <c r="F119" i="1"/>
  <c r="D119" i="1" s="1"/>
  <c r="AA119" i="1"/>
  <c r="O119" i="1"/>
  <c r="B120" i="1"/>
  <c r="C118" i="1"/>
  <c r="J84" i="11" l="1"/>
  <c r="C85" i="1"/>
  <c r="H84" i="11"/>
  <c r="L84" i="11"/>
  <c r="Z91" i="11"/>
  <c r="D91" i="11"/>
  <c r="B92" i="11"/>
  <c r="B87" i="1"/>
  <c r="T86" i="1"/>
  <c r="Q86" i="1"/>
  <c r="I86" i="1"/>
  <c r="L86" i="1"/>
  <c r="J86" i="1"/>
  <c r="R86" i="1"/>
  <c r="F85" i="11" s="1"/>
  <c r="P86" i="1"/>
  <c r="G86" i="1"/>
  <c r="M85" i="11" s="1"/>
  <c r="M86" i="1"/>
  <c r="L85" i="11" s="1"/>
  <c r="AA86" i="1"/>
  <c r="E86" i="1"/>
  <c r="O86" i="1"/>
  <c r="U86" i="1"/>
  <c r="K86" i="1"/>
  <c r="F86" i="1"/>
  <c r="D86" i="1" s="1"/>
  <c r="E85" i="11" s="1"/>
  <c r="N86" i="1"/>
  <c r="G85" i="11" s="1"/>
  <c r="B88" i="1"/>
  <c r="S86" i="1"/>
  <c r="K85" i="11" s="1"/>
  <c r="H86" i="1"/>
  <c r="H85" i="11"/>
  <c r="I85" i="11"/>
  <c r="P120" i="1"/>
  <c r="T120" i="1"/>
  <c r="S120" i="1"/>
  <c r="H120" i="1"/>
  <c r="G120" i="1"/>
  <c r="E120" i="1"/>
  <c r="U120" i="1"/>
  <c r="O120" i="1"/>
  <c r="M120" i="1"/>
  <c r="K120" i="1"/>
  <c r="AA120" i="1"/>
  <c r="R120" i="1"/>
  <c r="I120" i="1"/>
  <c r="F120" i="1"/>
  <c r="D120" i="1" s="1"/>
  <c r="Q120" i="1"/>
  <c r="N120" i="1"/>
  <c r="L120" i="1"/>
  <c r="J120" i="1"/>
  <c r="B121" i="1"/>
  <c r="C119" i="1"/>
  <c r="J85" i="11" l="1"/>
  <c r="H88" i="1"/>
  <c r="M88" i="1"/>
  <c r="L87" i="11" s="1"/>
  <c r="F88" i="1"/>
  <c r="D88" i="1" s="1"/>
  <c r="E87" i="11" s="1"/>
  <c r="R88" i="1"/>
  <c r="O88" i="1"/>
  <c r="L88" i="1"/>
  <c r="T88" i="1"/>
  <c r="G88" i="1"/>
  <c r="M87" i="11" s="1"/>
  <c r="N88" i="1"/>
  <c r="J88" i="1"/>
  <c r="Q88" i="1"/>
  <c r="AA88" i="1"/>
  <c r="K88" i="1"/>
  <c r="I88" i="1"/>
  <c r="E88" i="1"/>
  <c r="U88" i="1"/>
  <c r="S88" i="1"/>
  <c r="P88" i="1"/>
  <c r="I87" i="11" s="1"/>
  <c r="F87" i="11"/>
  <c r="G87" i="11"/>
  <c r="K87" i="11"/>
  <c r="H87" i="11"/>
  <c r="C86" i="1"/>
  <c r="H87" i="1"/>
  <c r="O87" i="1"/>
  <c r="I87" i="1"/>
  <c r="J87" i="1"/>
  <c r="U87" i="1"/>
  <c r="S87" i="1"/>
  <c r="K86" i="11" s="1"/>
  <c r="AA87" i="1"/>
  <c r="N87" i="1"/>
  <c r="G86" i="11" s="1"/>
  <c r="P87" i="1"/>
  <c r="I86" i="11" s="1"/>
  <c r="M87" i="1"/>
  <c r="L86" i="11" s="1"/>
  <c r="L87" i="1"/>
  <c r="K87" i="1"/>
  <c r="E87" i="1"/>
  <c r="F87" i="1"/>
  <c r="D87" i="1" s="1"/>
  <c r="E86" i="11" s="1"/>
  <c r="G87" i="1"/>
  <c r="M86" i="11" s="1"/>
  <c r="Q87" i="1"/>
  <c r="T87" i="1"/>
  <c r="R87" i="1"/>
  <c r="F86" i="11" s="1"/>
  <c r="B89" i="1"/>
  <c r="Z92" i="11"/>
  <c r="D92" i="11"/>
  <c r="B93" i="11"/>
  <c r="U121" i="1"/>
  <c r="Q121" i="1"/>
  <c r="G121" i="1"/>
  <c r="J121" i="1"/>
  <c r="R121" i="1"/>
  <c r="N121" i="1"/>
  <c r="E121" i="1"/>
  <c r="M121" i="1"/>
  <c r="T121" i="1"/>
  <c r="O121" i="1"/>
  <c r="H121" i="1"/>
  <c r="K121" i="1"/>
  <c r="I121" i="1"/>
  <c r="P121" i="1"/>
  <c r="S121" i="1"/>
  <c r="L121" i="1"/>
  <c r="F121" i="1"/>
  <c r="D121" i="1" s="1"/>
  <c r="AA121" i="1"/>
  <c r="B122" i="1"/>
  <c r="C120" i="1"/>
  <c r="B116" i="11"/>
  <c r="B117" i="11" s="1"/>
  <c r="H86" i="11" l="1"/>
  <c r="J87" i="11"/>
  <c r="J86" i="11"/>
  <c r="D93" i="11"/>
  <c r="Z93" i="11"/>
  <c r="B95" i="11"/>
  <c r="B94" i="11"/>
  <c r="B90" i="1"/>
  <c r="B91" i="1" s="1"/>
  <c r="K89" i="1"/>
  <c r="J89" i="1"/>
  <c r="H89" i="1"/>
  <c r="N89" i="1"/>
  <c r="G88" i="11" s="1"/>
  <c r="F89" i="1"/>
  <c r="D89" i="1" s="1"/>
  <c r="E88" i="11" s="1"/>
  <c r="M89" i="1"/>
  <c r="L88" i="11" s="1"/>
  <c r="I89" i="1"/>
  <c r="L89" i="1"/>
  <c r="S89" i="1"/>
  <c r="U89" i="1"/>
  <c r="G89" i="1"/>
  <c r="O89" i="1"/>
  <c r="P89" i="1"/>
  <c r="I88" i="11" s="1"/>
  <c r="R89" i="1"/>
  <c r="F88" i="11" s="1"/>
  <c r="T89" i="1"/>
  <c r="AA89" i="1"/>
  <c r="Q89" i="1"/>
  <c r="E89" i="1"/>
  <c r="M88" i="11"/>
  <c r="K88" i="11"/>
  <c r="C87" i="1"/>
  <c r="C88" i="1"/>
  <c r="L117" i="11"/>
  <c r="E117" i="11"/>
  <c r="G117" i="11"/>
  <c r="I117" i="11"/>
  <c r="M117" i="11"/>
  <c r="K117" i="11"/>
  <c r="D117" i="11"/>
  <c r="H117" i="11"/>
  <c r="F117" i="11"/>
  <c r="J117" i="11"/>
  <c r="Z117" i="11"/>
  <c r="C121" i="1"/>
  <c r="G122" i="1"/>
  <c r="R122" i="1"/>
  <c r="Q122" i="1"/>
  <c r="L122" i="1"/>
  <c r="K122" i="1"/>
  <c r="U122" i="1"/>
  <c r="H122" i="1"/>
  <c r="M122" i="1"/>
  <c r="T122" i="1"/>
  <c r="P122" i="1"/>
  <c r="I122" i="1"/>
  <c r="J122" i="1"/>
  <c r="O122" i="1"/>
  <c r="E122" i="1"/>
  <c r="N122" i="1"/>
  <c r="F122" i="1"/>
  <c r="D122" i="1" s="1"/>
  <c r="S122" i="1"/>
  <c r="AA122" i="1"/>
  <c r="B123" i="1"/>
  <c r="B124" i="1" s="1"/>
  <c r="E116" i="11"/>
  <c r="K116" i="11"/>
  <c r="H116" i="11"/>
  <c r="D116" i="11"/>
  <c r="M116" i="11"/>
  <c r="L116" i="11"/>
  <c r="Z116" i="11"/>
  <c r="I116" i="11"/>
  <c r="F116" i="11"/>
  <c r="G116" i="11"/>
  <c r="J116" i="11"/>
  <c r="B118" i="11"/>
  <c r="B119" i="11" s="1"/>
  <c r="H88" i="11" l="1"/>
  <c r="J88" i="11"/>
  <c r="B92" i="1"/>
  <c r="H91" i="1"/>
  <c r="F91" i="1"/>
  <c r="D91" i="1" s="1"/>
  <c r="Q91" i="1"/>
  <c r="T91" i="1"/>
  <c r="B93" i="1"/>
  <c r="G91" i="1"/>
  <c r="L91" i="1"/>
  <c r="K91" i="1"/>
  <c r="S91" i="1"/>
  <c r="P91" i="1"/>
  <c r="I90" i="11" s="1"/>
  <c r="R91" i="1"/>
  <c r="F90" i="11" s="1"/>
  <c r="O91" i="1"/>
  <c r="I91" i="1"/>
  <c r="N91" i="1"/>
  <c r="G90" i="11" s="1"/>
  <c r="M91" i="1"/>
  <c r="C91" i="1" s="1"/>
  <c r="E91" i="1"/>
  <c r="U91" i="1"/>
  <c r="J91" i="1"/>
  <c r="AA91" i="1"/>
  <c r="H90" i="11"/>
  <c r="K90" i="11"/>
  <c r="M90" i="11"/>
  <c r="E90" i="11"/>
  <c r="D95" i="11"/>
  <c r="Z95" i="11"/>
  <c r="O90" i="1"/>
  <c r="P90" i="1"/>
  <c r="I89" i="11" s="1"/>
  <c r="J90" i="1"/>
  <c r="E90" i="1"/>
  <c r="F90" i="1"/>
  <c r="D90" i="1" s="1"/>
  <c r="E89" i="11" s="1"/>
  <c r="M90" i="1"/>
  <c r="U90" i="1"/>
  <c r="N90" i="1"/>
  <c r="G89" i="11" s="1"/>
  <c r="S90" i="1"/>
  <c r="K89" i="11" s="1"/>
  <c r="Q90" i="1"/>
  <c r="J89" i="11" s="1"/>
  <c r="AA90" i="1"/>
  <c r="H90" i="1"/>
  <c r="L90" i="1"/>
  <c r="K90" i="1"/>
  <c r="T90" i="1"/>
  <c r="G90" i="1"/>
  <c r="M89" i="11" s="1"/>
  <c r="I90" i="1"/>
  <c r="R90" i="1"/>
  <c r="F89" i="11" s="1"/>
  <c r="C89" i="1"/>
  <c r="D94" i="11"/>
  <c r="Z94" i="11"/>
  <c r="B96" i="11"/>
  <c r="R124" i="1"/>
  <c r="Q124" i="1"/>
  <c r="E124" i="1"/>
  <c r="F124" i="1"/>
  <c r="D124" i="1" s="1"/>
  <c r="T124" i="1"/>
  <c r="O124" i="1"/>
  <c r="H124" i="1"/>
  <c r="L124" i="1"/>
  <c r="I124" i="1"/>
  <c r="U124" i="1"/>
  <c r="P124" i="1"/>
  <c r="M124" i="1"/>
  <c r="G124" i="1"/>
  <c r="K124" i="1"/>
  <c r="S124" i="1"/>
  <c r="N124" i="1"/>
  <c r="J124" i="1"/>
  <c r="AA124" i="1"/>
  <c r="H119" i="11"/>
  <c r="E119" i="11"/>
  <c r="Z119" i="11"/>
  <c r="L119" i="11"/>
  <c r="G119" i="11"/>
  <c r="D119" i="11"/>
  <c r="F119" i="11"/>
  <c r="M119" i="11"/>
  <c r="K119" i="11"/>
  <c r="J119" i="11"/>
  <c r="I119" i="11"/>
  <c r="G118" i="11"/>
  <c r="J118" i="11"/>
  <c r="D118" i="11"/>
  <c r="I118" i="11"/>
  <c r="F118" i="11"/>
  <c r="K118" i="11"/>
  <c r="L118" i="11"/>
  <c r="M118" i="11"/>
  <c r="H118" i="11"/>
  <c r="Z118" i="11"/>
  <c r="E118" i="11"/>
  <c r="B120" i="11"/>
  <c r="U123" i="1"/>
  <c r="N123" i="1"/>
  <c r="E123" i="1"/>
  <c r="F123" i="1"/>
  <c r="D123" i="1" s="1"/>
  <c r="T123" i="1"/>
  <c r="P123" i="1"/>
  <c r="M123" i="1"/>
  <c r="G123" i="1"/>
  <c r="R123" i="1"/>
  <c r="H123" i="1"/>
  <c r="L123" i="1"/>
  <c r="O123" i="1"/>
  <c r="I123" i="1"/>
  <c r="K123" i="1"/>
  <c r="S123" i="1"/>
  <c r="AA123" i="1"/>
  <c r="Q123" i="1"/>
  <c r="J123" i="1"/>
  <c r="B125" i="1"/>
  <c r="B126" i="1" s="1"/>
  <c r="C122" i="1"/>
  <c r="J90" i="11" l="1"/>
  <c r="H89" i="11"/>
  <c r="C90" i="1"/>
  <c r="L89" i="11"/>
  <c r="C124" i="1"/>
  <c r="B97" i="11"/>
  <c r="B98" i="11"/>
  <c r="D96" i="11"/>
  <c r="Z96" i="11"/>
  <c r="L90" i="11"/>
  <c r="T93" i="1"/>
  <c r="AA93" i="1"/>
  <c r="M93" i="1"/>
  <c r="L92" i="11" s="1"/>
  <c r="I93" i="1"/>
  <c r="K93" i="1"/>
  <c r="L93" i="1"/>
  <c r="P93" i="1"/>
  <c r="R93" i="1"/>
  <c r="Q93" i="1"/>
  <c r="G93" i="1"/>
  <c r="M92" i="11" s="1"/>
  <c r="J93" i="1"/>
  <c r="H93" i="1"/>
  <c r="O93" i="1"/>
  <c r="H92" i="11" s="1"/>
  <c r="N93" i="1"/>
  <c r="G92" i="11" s="1"/>
  <c r="S93" i="1"/>
  <c r="K92" i="11" s="1"/>
  <c r="U93" i="1"/>
  <c r="E93" i="1"/>
  <c r="F93" i="1"/>
  <c r="D93" i="1" s="1"/>
  <c r="E92" i="11" s="1"/>
  <c r="I92" i="11"/>
  <c r="F92" i="11"/>
  <c r="G92" i="1"/>
  <c r="M91" i="11" s="1"/>
  <c r="M92" i="1"/>
  <c r="L91" i="11" s="1"/>
  <c r="I92" i="1"/>
  <c r="AA92" i="1"/>
  <c r="P92" i="1"/>
  <c r="I91" i="11" s="1"/>
  <c r="N92" i="1"/>
  <c r="G91" i="11" s="1"/>
  <c r="S92" i="1"/>
  <c r="K91" i="11" s="1"/>
  <c r="R92" i="1"/>
  <c r="T92" i="1"/>
  <c r="E92" i="1"/>
  <c r="U92" i="1"/>
  <c r="Q92" i="1"/>
  <c r="L92" i="1"/>
  <c r="J92" i="1"/>
  <c r="H92" i="1"/>
  <c r="O92" i="1"/>
  <c r="K92" i="1"/>
  <c r="F92" i="1"/>
  <c r="D92" i="1" s="1"/>
  <c r="E91" i="11" s="1"/>
  <c r="B94" i="1"/>
  <c r="F91" i="11"/>
  <c r="C123" i="1"/>
  <c r="T126" i="1"/>
  <c r="O126" i="1"/>
  <c r="H126" i="1"/>
  <c r="F126" i="1"/>
  <c r="D126" i="1" s="1"/>
  <c r="G126" i="1"/>
  <c r="S126" i="1"/>
  <c r="P126" i="1"/>
  <c r="J126" i="1"/>
  <c r="L126" i="1"/>
  <c r="U126" i="1"/>
  <c r="Q126" i="1"/>
  <c r="E126" i="1"/>
  <c r="I126" i="1"/>
  <c r="R126" i="1"/>
  <c r="K126" i="1"/>
  <c r="M126" i="1"/>
  <c r="C126" i="1" s="1"/>
  <c r="N126" i="1"/>
  <c r="AA126" i="1"/>
  <c r="H120" i="11"/>
  <c r="E120" i="11"/>
  <c r="G120" i="11"/>
  <c r="L120" i="11"/>
  <c r="M120" i="11"/>
  <c r="Z120" i="11"/>
  <c r="K120" i="11"/>
  <c r="I120" i="11"/>
  <c r="J120" i="11"/>
  <c r="F120" i="11"/>
  <c r="D120" i="11"/>
  <c r="B122" i="11"/>
  <c r="B121" i="11"/>
  <c r="R125" i="1"/>
  <c r="Q125" i="1"/>
  <c r="M125" i="1"/>
  <c r="J125" i="1"/>
  <c r="G125" i="1"/>
  <c r="T125" i="1"/>
  <c r="P125" i="1"/>
  <c r="I125" i="1"/>
  <c r="L125" i="1"/>
  <c r="U125" i="1"/>
  <c r="S125" i="1"/>
  <c r="K125" i="1"/>
  <c r="O125" i="1"/>
  <c r="H125" i="1"/>
  <c r="F125" i="1"/>
  <c r="D125" i="1" s="1"/>
  <c r="N125" i="1"/>
  <c r="AA125" i="1"/>
  <c r="E125" i="1"/>
  <c r="B127" i="1"/>
  <c r="J91" i="11" l="1"/>
  <c r="H91" i="11"/>
  <c r="J92" i="11"/>
  <c r="B99" i="11"/>
  <c r="B100" i="11" s="1"/>
  <c r="Z98" i="11"/>
  <c r="D98" i="11"/>
  <c r="C93" i="1"/>
  <c r="Z97" i="11"/>
  <c r="D97" i="11"/>
  <c r="F94" i="1"/>
  <c r="D94" i="1" s="1"/>
  <c r="K94" i="1"/>
  <c r="P94" i="1"/>
  <c r="I93" i="11" s="1"/>
  <c r="N94" i="1"/>
  <c r="G93" i="11" s="1"/>
  <c r="E94" i="1"/>
  <c r="I94" i="1"/>
  <c r="J94" i="1"/>
  <c r="H94" i="1"/>
  <c r="T94" i="1"/>
  <c r="S94" i="1"/>
  <c r="K93" i="11" s="1"/>
  <c r="AA94" i="1"/>
  <c r="G94" i="1"/>
  <c r="M93" i="11" s="1"/>
  <c r="L94" i="1"/>
  <c r="R94" i="1"/>
  <c r="F93" i="11" s="1"/>
  <c r="O94" i="1"/>
  <c r="Q94" i="1"/>
  <c r="U94" i="1"/>
  <c r="J93" i="11" s="1"/>
  <c r="M94" i="1"/>
  <c r="C94" i="1" s="1"/>
  <c r="E93" i="11"/>
  <c r="C92" i="1"/>
  <c r="B95" i="1"/>
  <c r="K121" i="11"/>
  <c r="L121" i="11"/>
  <c r="J121" i="11"/>
  <c r="Z121" i="11"/>
  <c r="I121" i="11"/>
  <c r="M121" i="11"/>
  <c r="F121" i="11"/>
  <c r="G121" i="11"/>
  <c r="E121" i="11"/>
  <c r="H121" i="11"/>
  <c r="D121" i="11"/>
  <c r="B123" i="11"/>
  <c r="O127" i="1"/>
  <c r="Q127" i="1"/>
  <c r="E127" i="1"/>
  <c r="L127" i="1"/>
  <c r="T127" i="1"/>
  <c r="R127" i="1"/>
  <c r="H127" i="1"/>
  <c r="J127" i="1"/>
  <c r="F127" i="1"/>
  <c r="D127" i="1" s="1"/>
  <c r="S127" i="1"/>
  <c r="P127" i="1"/>
  <c r="K127" i="1"/>
  <c r="M127" i="1"/>
  <c r="U127" i="1"/>
  <c r="N127" i="1"/>
  <c r="G127" i="1"/>
  <c r="I127" i="1"/>
  <c r="AA127" i="1"/>
  <c r="C125" i="1"/>
  <c r="J122" i="11"/>
  <c r="I122" i="11"/>
  <c r="M122" i="11"/>
  <c r="K122" i="11"/>
  <c r="Z122" i="11"/>
  <c r="H122" i="11"/>
  <c r="D122" i="11"/>
  <c r="F122" i="11"/>
  <c r="E122" i="11"/>
  <c r="L122" i="11"/>
  <c r="G122" i="11"/>
  <c r="B124" i="11"/>
  <c r="B128" i="1"/>
  <c r="H93" i="11" l="1"/>
  <c r="D100" i="11"/>
  <c r="Z100" i="11"/>
  <c r="B102" i="11"/>
  <c r="C127" i="1"/>
  <c r="M95" i="1"/>
  <c r="L94" i="11" s="1"/>
  <c r="F95" i="1"/>
  <c r="D95" i="1" s="1"/>
  <c r="E94" i="11" s="1"/>
  <c r="L95" i="1"/>
  <c r="J95" i="1"/>
  <c r="Q95" i="1"/>
  <c r="U95" i="1"/>
  <c r="E95" i="1"/>
  <c r="G95" i="1"/>
  <c r="S95" i="1"/>
  <c r="R95" i="1"/>
  <c r="F94" i="11" s="1"/>
  <c r="N95" i="1"/>
  <c r="G94" i="11" s="1"/>
  <c r="T95" i="1"/>
  <c r="AA95" i="1"/>
  <c r="P95" i="1"/>
  <c r="I94" i="11" s="1"/>
  <c r="K95" i="1"/>
  <c r="H95" i="1"/>
  <c r="O95" i="1"/>
  <c r="H94" i="11" s="1"/>
  <c r="I95" i="1"/>
  <c r="B97" i="1"/>
  <c r="M94" i="11"/>
  <c r="K94" i="11"/>
  <c r="B96" i="1"/>
  <c r="L93" i="11"/>
  <c r="D99" i="11"/>
  <c r="Z99" i="11"/>
  <c r="B101" i="11"/>
  <c r="F124" i="11"/>
  <c r="L124" i="11"/>
  <c r="E124" i="11"/>
  <c r="K124" i="11"/>
  <c r="G124" i="11"/>
  <c r="I124" i="11"/>
  <c r="J124" i="11"/>
  <c r="H124" i="11"/>
  <c r="M124" i="11"/>
  <c r="D124" i="11"/>
  <c r="Z124" i="11"/>
  <c r="J123" i="11"/>
  <c r="G123" i="11"/>
  <c r="F123" i="11"/>
  <c r="L123" i="11"/>
  <c r="E123" i="11"/>
  <c r="Z123" i="11"/>
  <c r="I123" i="11"/>
  <c r="K123" i="11"/>
  <c r="M123" i="11"/>
  <c r="D123" i="11"/>
  <c r="H123" i="11"/>
  <c r="B125" i="11"/>
  <c r="R128" i="1"/>
  <c r="Q128" i="1"/>
  <c r="J128" i="1"/>
  <c r="F128" i="1"/>
  <c r="D128" i="1" s="1"/>
  <c r="U128" i="1"/>
  <c r="N128" i="1"/>
  <c r="K128" i="1"/>
  <c r="I128" i="1"/>
  <c r="O128" i="1"/>
  <c r="M128" i="1"/>
  <c r="P128" i="1"/>
  <c r="E128" i="1"/>
  <c r="H128" i="1"/>
  <c r="T128" i="1"/>
  <c r="G128" i="1"/>
  <c r="L128" i="1"/>
  <c r="S128" i="1"/>
  <c r="AA128" i="1"/>
  <c r="B129" i="1"/>
  <c r="J94" i="11" l="1"/>
  <c r="D101" i="11"/>
  <c r="Z101" i="11"/>
  <c r="B103" i="11"/>
  <c r="K97" i="1"/>
  <c r="G97" i="1"/>
  <c r="F97" i="1"/>
  <c r="D97" i="1" s="1"/>
  <c r="E97" i="1"/>
  <c r="R97" i="1"/>
  <c r="F96" i="11" s="1"/>
  <c r="S97" i="1"/>
  <c r="P97" i="1"/>
  <c r="I96" i="11" s="1"/>
  <c r="N97" i="1"/>
  <c r="G96" i="11" s="1"/>
  <c r="AA97" i="1"/>
  <c r="H97" i="1"/>
  <c r="O97" i="1"/>
  <c r="J97" i="1"/>
  <c r="I97" i="1"/>
  <c r="B99" i="1"/>
  <c r="U97" i="1"/>
  <c r="M97" i="1"/>
  <c r="Q97" i="1"/>
  <c r="T97" i="1"/>
  <c r="L97" i="1"/>
  <c r="E96" i="11"/>
  <c r="M96" i="11"/>
  <c r="K96" i="11"/>
  <c r="C95" i="1"/>
  <c r="D102" i="11"/>
  <c r="Z102" i="11"/>
  <c r="H96" i="1"/>
  <c r="B98" i="1"/>
  <c r="F96" i="1"/>
  <c r="D96" i="1" s="1"/>
  <c r="E95" i="11" s="1"/>
  <c r="J96" i="1"/>
  <c r="I96" i="1"/>
  <c r="L96" i="1"/>
  <c r="P96" i="1"/>
  <c r="I95" i="11" s="1"/>
  <c r="Q96" i="1"/>
  <c r="U96" i="1"/>
  <c r="J95" i="11" s="1"/>
  <c r="S96" i="1"/>
  <c r="K95" i="11" s="1"/>
  <c r="AA96" i="1"/>
  <c r="K96" i="1"/>
  <c r="N96" i="1"/>
  <c r="G95" i="11" s="1"/>
  <c r="O96" i="1"/>
  <c r="H95" i="11" s="1"/>
  <c r="R96" i="1"/>
  <c r="F95" i="11" s="1"/>
  <c r="T96" i="1"/>
  <c r="M96" i="1"/>
  <c r="E96" i="1"/>
  <c r="G96" i="1"/>
  <c r="M95" i="11" s="1"/>
  <c r="C128" i="1"/>
  <c r="J125" i="11"/>
  <c r="H125" i="11"/>
  <c r="K125" i="11"/>
  <c r="I125" i="11"/>
  <c r="M125" i="11"/>
  <c r="G125" i="11"/>
  <c r="F125" i="11"/>
  <c r="D125" i="11"/>
  <c r="Z125" i="11"/>
  <c r="L125" i="11"/>
  <c r="E125" i="11"/>
  <c r="B126" i="11"/>
  <c r="B127" i="11" s="1"/>
  <c r="N129" i="1"/>
  <c r="U129" i="1"/>
  <c r="P129" i="1"/>
  <c r="J129" i="1"/>
  <c r="M129" i="1"/>
  <c r="AA129" i="1"/>
  <c r="S129" i="1"/>
  <c r="Q129" i="1"/>
  <c r="K129" i="1"/>
  <c r="I129" i="1"/>
  <c r="R129" i="1"/>
  <c r="F129" i="1"/>
  <c r="D129" i="1" s="1"/>
  <c r="L129" i="1"/>
  <c r="T129" i="1"/>
  <c r="E129" i="1"/>
  <c r="H129" i="1"/>
  <c r="G129" i="1"/>
  <c r="O129" i="1"/>
  <c r="C97" i="1" l="1"/>
  <c r="J96" i="11"/>
  <c r="H96" i="11"/>
  <c r="Z103" i="11"/>
  <c r="D103" i="11"/>
  <c r="P98" i="1"/>
  <c r="I97" i="11" s="1"/>
  <c r="R98" i="1"/>
  <c r="F97" i="11" s="1"/>
  <c r="Q98" i="1"/>
  <c r="J97" i="11" s="1"/>
  <c r="T98" i="1"/>
  <c r="E98" i="1"/>
  <c r="N98" i="1"/>
  <c r="G97" i="11" s="1"/>
  <c r="U98" i="1"/>
  <c r="AA98" i="1"/>
  <c r="I98" i="1"/>
  <c r="F98" i="1"/>
  <c r="D98" i="1" s="1"/>
  <c r="J98" i="1"/>
  <c r="L98" i="1"/>
  <c r="O98" i="1"/>
  <c r="S98" i="1"/>
  <c r="K97" i="11" s="1"/>
  <c r="B100" i="1"/>
  <c r="M98" i="1"/>
  <c r="G98" i="1"/>
  <c r="M97" i="11" s="1"/>
  <c r="K98" i="1"/>
  <c r="H98" i="1"/>
  <c r="E97" i="11"/>
  <c r="C96" i="1"/>
  <c r="L96" i="11"/>
  <c r="U99" i="1"/>
  <c r="M99" i="1"/>
  <c r="E99" i="1"/>
  <c r="P99" i="1"/>
  <c r="R99" i="1"/>
  <c r="J99" i="1"/>
  <c r="I99" i="1"/>
  <c r="T99" i="1"/>
  <c r="Q99" i="1"/>
  <c r="J98" i="11" s="1"/>
  <c r="N99" i="1"/>
  <c r="G98" i="11" s="1"/>
  <c r="S99" i="1"/>
  <c r="K98" i="11" s="1"/>
  <c r="F99" i="1"/>
  <c r="D99" i="1" s="1"/>
  <c r="E98" i="11" s="1"/>
  <c r="L99" i="1"/>
  <c r="G99" i="1"/>
  <c r="M98" i="11" s="1"/>
  <c r="H99" i="1"/>
  <c r="O99" i="1"/>
  <c r="H98" i="11" s="1"/>
  <c r="K99" i="1"/>
  <c r="AA99" i="1"/>
  <c r="B101" i="1"/>
  <c r="I98" i="11"/>
  <c r="F98" i="11"/>
  <c r="L95" i="11"/>
  <c r="B104" i="11"/>
  <c r="K127" i="11"/>
  <c r="D127" i="11"/>
  <c r="F127" i="11"/>
  <c r="H127" i="11"/>
  <c r="J127" i="11"/>
  <c r="Z127" i="11"/>
  <c r="M127" i="11"/>
  <c r="E127" i="11"/>
  <c r="G127" i="11"/>
  <c r="I127" i="11"/>
  <c r="L127" i="11"/>
  <c r="C129" i="1"/>
  <c r="M126" i="11"/>
  <c r="G126" i="11"/>
  <c r="E126" i="11"/>
  <c r="L126" i="11"/>
  <c r="H126" i="11"/>
  <c r="Z126" i="11"/>
  <c r="F126" i="11"/>
  <c r="I126" i="11"/>
  <c r="D126" i="11"/>
  <c r="J126" i="11"/>
  <c r="K126" i="11"/>
  <c r="B128" i="11"/>
  <c r="H97" i="11" l="1"/>
  <c r="C98" i="1"/>
  <c r="D104" i="11"/>
  <c r="Z104" i="11"/>
  <c r="C99" i="1"/>
  <c r="T100" i="1"/>
  <c r="M100" i="1"/>
  <c r="G100" i="1"/>
  <c r="I100" i="1"/>
  <c r="P100" i="1"/>
  <c r="I99" i="11" s="1"/>
  <c r="Q100" i="1"/>
  <c r="S100" i="1"/>
  <c r="K99" i="11" s="1"/>
  <c r="AA100" i="1"/>
  <c r="E100" i="1"/>
  <c r="J100" i="1"/>
  <c r="N100" i="1"/>
  <c r="G99" i="11" s="1"/>
  <c r="F100" i="1"/>
  <c r="D100" i="1" s="1"/>
  <c r="E99" i="11" s="1"/>
  <c r="H100" i="1"/>
  <c r="O100" i="1"/>
  <c r="U100" i="1"/>
  <c r="J99" i="11" s="1"/>
  <c r="K100" i="1"/>
  <c r="R100" i="1"/>
  <c r="F99" i="11" s="1"/>
  <c r="L100" i="1"/>
  <c r="B102" i="1"/>
  <c r="M99" i="11"/>
  <c r="L98" i="11"/>
  <c r="J101" i="1"/>
  <c r="E101" i="1"/>
  <c r="H101" i="1"/>
  <c r="Q101" i="1"/>
  <c r="R101" i="1"/>
  <c r="F100" i="11" s="1"/>
  <c r="T101" i="1"/>
  <c r="O101" i="1"/>
  <c r="H100" i="11" s="1"/>
  <c r="M101" i="1"/>
  <c r="L100" i="11" s="1"/>
  <c r="P101" i="1"/>
  <c r="I100" i="11" s="1"/>
  <c r="B103" i="1"/>
  <c r="U101" i="1"/>
  <c r="I101" i="1"/>
  <c r="AA101" i="1"/>
  <c r="K101" i="1"/>
  <c r="N101" i="1"/>
  <c r="G100" i="11" s="1"/>
  <c r="G101" i="1"/>
  <c r="M100" i="11" s="1"/>
  <c r="S101" i="1"/>
  <c r="K100" i="11" s="1"/>
  <c r="L101" i="1"/>
  <c r="F101" i="1"/>
  <c r="D101" i="1" s="1"/>
  <c r="E100" i="11" s="1"/>
  <c r="L97" i="11"/>
  <c r="B105" i="11"/>
  <c r="H128" i="11"/>
  <c r="J128" i="11"/>
  <c r="F128" i="11"/>
  <c r="I128" i="11"/>
  <c r="L128" i="11"/>
  <c r="K128" i="11"/>
  <c r="D128" i="11"/>
  <c r="M128" i="11"/>
  <c r="G128" i="11"/>
  <c r="Z128" i="11"/>
  <c r="E128" i="11"/>
  <c r="J100" i="11" l="1"/>
  <c r="H99" i="11"/>
  <c r="C100" i="1"/>
  <c r="D105" i="11"/>
  <c r="Z105" i="11"/>
  <c r="I103" i="1"/>
  <c r="H103" i="1"/>
  <c r="O103" i="1"/>
  <c r="S103" i="1"/>
  <c r="K102" i="11" s="1"/>
  <c r="M103" i="1"/>
  <c r="K103" i="1"/>
  <c r="L103" i="1"/>
  <c r="P103" i="1"/>
  <c r="R103" i="1"/>
  <c r="F102" i="11" s="1"/>
  <c r="AA103" i="1"/>
  <c r="Q103" i="1"/>
  <c r="U103" i="1"/>
  <c r="E103" i="1"/>
  <c r="F103" i="1"/>
  <c r="D103" i="1" s="1"/>
  <c r="E102" i="11" s="1"/>
  <c r="J103" i="1"/>
  <c r="N103" i="1"/>
  <c r="G102" i="11" s="1"/>
  <c r="T103" i="1"/>
  <c r="G103" i="1"/>
  <c r="M102" i="11" s="1"/>
  <c r="I102" i="11"/>
  <c r="AA102" i="1"/>
  <c r="K102" i="1"/>
  <c r="F102" i="1"/>
  <c r="D102" i="1" s="1"/>
  <c r="E101" i="11" s="1"/>
  <c r="S102" i="1"/>
  <c r="K101" i="11" s="1"/>
  <c r="B104" i="1"/>
  <c r="B105" i="1" s="1"/>
  <c r="U102" i="1"/>
  <c r="G102" i="1"/>
  <c r="M101" i="11" s="1"/>
  <c r="E102" i="1"/>
  <c r="R102" i="1"/>
  <c r="P102" i="1"/>
  <c r="I101" i="11" s="1"/>
  <c r="O102" i="1"/>
  <c r="I102" i="1"/>
  <c r="T102" i="1"/>
  <c r="N102" i="1"/>
  <c r="G101" i="11" s="1"/>
  <c r="Q102" i="1"/>
  <c r="L102" i="1"/>
  <c r="J102" i="1"/>
  <c r="H102" i="1"/>
  <c r="M102" i="1"/>
  <c r="C102" i="1" s="1"/>
  <c r="F101" i="11"/>
  <c r="B106" i="11"/>
  <c r="C101" i="1"/>
  <c r="L99" i="11"/>
  <c r="J102" i="11" l="1"/>
  <c r="J101" i="11"/>
  <c r="H102" i="11"/>
  <c r="C103" i="1"/>
  <c r="H101" i="11"/>
  <c r="L101" i="11"/>
  <c r="I105" i="1"/>
  <c r="J105" i="1"/>
  <c r="L105" i="1"/>
  <c r="O105" i="1"/>
  <c r="U105" i="1"/>
  <c r="E105" i="1"/>
  <c r="M105" i="1"/>
  <c r="L104" i="11" s="1"/>
  <c r="G105" i="1"/>
  <c r="M104" i="11" s="1"/>
  <c r="K105" i="1"/>
  <c r="H105" i="1"/>
  <c r="P105" i="1"/>
  <c r="N105" i="1"/>
  <c r="G104" i="11" s="1"/>
  <c r="S105" i="1"/>
  <c r="K104" i="11" s="1"/>
  <c r="R105" i="1"/>
  <c r="F104" i="11" s="1"/>
  <c r="Q105" i="1"/>
  <c r="T105" i="1"/>
  <c r="AA105" i="1"/>
  <c r="F105" i="1"/>
  <c r="D105" i="1" s="1"/>
  <c r="E104" i="11" s="1"/>
  <c r="I104" i="11"/>
  <c r="D106" i="11"/>
  <c r="Z106" i="11"/>
  <c r="B107" i="11"/>
  <c r="B108" i="11" s="1"/>
  <c r="L102" i="11"/>
  <c r="R104" i="1"/>
  <c r="Q104" i="1"/>
  <c r="T104" i="1"/>
  <c r="E104" i="1"/>
  <c r="AA104" i="1"/>
  <c r="J104" i="1"/>
  <c r="O104" i="1"/>
  <c r="H103" i="11" s="1"/>
  <c r="P104" i="1"/>
  <c r="I103" i="11" s="1"/>
  <c r="S104" i="1"/>
  <c r="N104" i="1"/>
  <c r="G103" i="11" s="1"/>
  <c r="U104" i="1"/>
  <c r="K104" i="1"/>
  <c r="H104" i="1"/>
  <c r="L104" i="1"/>
  <c r="G104" i="1"/>
  <c r="M103" i="11" s="1"/>
  <c r="M104" i="1"/>
  <c r="L103" i="11" s="1"/>
  <c r="I104" i="1"/>
  <c r="F104" i="1"/>
  <c r="D104" i="1" s="1"/>
  <c r="E103" i="11" s="1"/>
  <c r="B106" i="1"/>
  <c r="K103" i="11"/>
  <c r="F103" i="11"/>
  <c r="J104" i="11" l="1"/>
  <c r="J103" i="11"/>
  <c r="H104" i="11"/>
  <c r="Z108" i="11"/>
  <c r="D108" i="11"/>
  <c r="C105" i="1"/>
  <c r="B107" i="1"/>
  <c r="L106" i="1"/>
  <c r="P106" i="1"/>
  <c r="I105" i="11" s="1"/>
  <c r="N106" i="1"/>
  <c r="U106" i="1"/>
  <c r="B108" i="1"/>
  <c r="S106" i="1"/>
  <c r="K105" i="11" s="1"/>
  <c r="AA106" i="1"/>
  <c r="G106" i="1"/>
  <c r="J106" i="1"/>
  <c r="E106" i="1"/>
  <c r="F106" i="1"/>
  <c r="D106" i="1" s="1"/>
  <c r="K106" i="1"/>
  <c r="H106" i="1"/>
  <c r="I106" i="1"/>
  <c r="O106" i="1"/>
  <c r="Q106" i="1"/>
  <c r="J105" i="11" s="1"/>
  <c r="T106" i="1"/>
  <c r="M106" i="1"/>
  <c r="C106" i="1" s="1"/>
  <c r="R106" i="1"/>
  <c r="F105" i="11" s="1"/>
  <c r="G105" i="11"/>
  <c r="E105" i="11"/>
  <c r="H105" i="11"/>
  <c r="M105" i="11"/>
  <c r="D107" i="11"/>
  <c r="Z107" i="11"/>
  <c r="B109" i="11"/>
  <c r="B110" i="11" s="1"/>
  <c r="C104" i="1"/>
  <c r="L105" i="11" l="1"/>
  <c r="Z110" i="11"/>
  <c r="B112" i="11"/>
  <c r="D110" i="11"/>
  <c r="B111" i="11"/>
  <c r="Z109" i="11"/>
  <c r="D109" i="11"/>
  <c r="B109" i="1"/>
  <c r="I108" i="1"/>
  <c r="P108" i="1"/>
  <c r="I107" i="11" s="1"/>
  <c r="Q108" i="1"/>
  <c r="S108" i="1"/>
  <c r="K107" i="11" s="1"/>
  <c r="B110" i="1"/>
  <c r="N108" i="1"/>
  <c r="G107" i="11" s="1"/>
  <c r="R108" i="1"/>
  <c r="F107" i="11" s="1"/>
  <c r="T108" i="1"/>
  <c r="M108" i="1"/>
  <c r="G108" i="1"/>
  <c r="M107" i="11" s="1"/>
  <c r="E108" i="1"/>
  <c r="J108" i="1"/>
  <c r="H108" i="1"/>
  <c r="O108" i="1"/>
  <c r="U108" i="1"/>
  <c r="AA108" i="1"/>
  <c r="F108" i="1"/>
  <c r="D108" i="1" s="1"/>
  <c r="E107" i="11" s="1"/>
  <c r="K108" i="1"/>
  <c r="L108" i="1"/>
  <c r="E107" i="1"/>
  <c r="M107" i="1"/>
  <c r="L106" i="11" s="1"/>
  <c r="L107" i="1"/>
  <c r="O107" i="1"/>
  <c r="P107" i="1"/>
  <c r="I106" i="11" s="1"/>
  <c r="R107" i="1"/>
  <c r="F106" i="11" s="1"/>
  <c r="N107" i="1"/>
  <c r="G106" i="11" s="1"/>
  <c r="AA107" i="1"/>
  <c r="G107" i="1"/>
  <c r="M106" i="11" s="1"/>
  <c r="Q107" i="1"/>
  <c r="T107" i="1"/>
  <c r="U107" i="1"/>
  <c r="F107" i="1"/>
  <c r="D107" i="1" s="1"/>
  <c r="E106" i="11" s="1"/>
  <c r="K107" i="1"/>
  <c r="I107" i="1"/>
  <c r="J107" i="1"/>
  <c r="H107" i="1"/>
  <c r="S107" i="1"/>
  <c r="K106" i="11" s="1"/>
  <c r="H106" i="11" l="1"/>
  <c r="J106" i="11"/>
  <c r="H107" i="11"/>
  <c r="J107" i="11"/>
  <c r="D112" i="11"/>
  <c r="Z112" i="11"/>
  <c r="C107" i="1"/>
  <c r="C108" i="1"/>
  <c r="L107" i="11"/>
  <c r="B111" i="1"/>
  <c r="P110" i="1"/>
  <c r="I109" i="11" s="1"/>
  <c r="U110" i="1"/>
  <c r="G110" i="1"/>
  <c r="M109" i="11" s="1"/>
  <c r="M110" i="1"/>
  <c r="AA110" i="1"/>
  <c r="N110" i="1"/>
  <c r="G109" i="11" s="1"/>
  <c r="E110" i="1"/>
  <c r="J110" i="1"/>
  <c r="S110" i="1"/>
  <c r="K109" i="11" s="1"/>
  <c r="F110" i="1"/>
  <c r="D110" i="1" s="1"/>
  <c r="E109" i="11" s="1"/>
  <c r="K110" i="1"/>
  <c r="T110" i="1"/>
  <c r="R110" i="1"/>
  <c r="F109" i="11" s="1"/>
  <c r="Q110" i="1"/>
  <c r="J109" i="11" s="1"/>
  <c r="B112" i="1"/>
  <c r="I110" i="1"/>
  <c r="H110" i="1"/>
  <c r="L110" i="1"/>
  <c r="O110" i="1"/>
  <c r="D111" i="11"/>
  <c r="Z111" i="11"/>
  <c r="B113" i="11"/>
  <c r="G109" i="1"/>
  <c r="Q109" i="1"/>
  <c r="S109" i="1"/>
  <c r="H109" i="1"/>
  <c r="L109" i="1"/>
  <c r="F109" i="1"/>
  <c r="D109" i="1" s="1"/>
  <c r="M109" i="1"/>
  <c r="L108" i="11" s="1"/>
  <c r="R109" i="1"/>
  <c r="F108" i="11" s="1"/>
  <c r="T109" i="1"/>
  <c r="E109" i="1"/>
  <c r="P109" i="1"/>
  <c r="I108" i="11" s="1"/>
  <c r="O109" i="1"/>
  <c r="I109" i="1"/>
  <c r="N109" i="1"/>
  <c r="G108" i="11" s="1"/>
  <c r="K109" i="1"/>
  <c r="J109" i="1"/>
  <c r="U109" i="1"/>
  <c r="AA109" i="1"/>
  <c r="K108" i="11"/>
  <c r="E108" i="11"/>
  <c r="M108" i="11"/>
  <c r="H108" i="11" l="1"/>
  <c r="J108" i="11"/>
  <c r="H109" i="11"/>
  <c r="C109" i="1"/>
  <c r="B113" i="1"/>
  <c r="F112" i="1"/>
  <c r="D112" i="1" s="1"/>
  <c r="J112" i="1"/>
  <c r="G112" i="1"/>
  <c r="M111" i="11" s="1"/>
  <c r="H112" i="1"/>
  <c r="S112" i="1"/>
  <c r="K111" i="11" s="1"/>
  <c r="U112" i="1"/>
  <c r="AA112" i="1"/>
  <c r="M112" i="1"/>
  <c r="I112" i="1"/>
  <c r="O112" i="1"/>
  <c r="N112" i="1"/>
  <c r="R112" i="1"/>
  <c r="T112" i="1"/>
  <c r="E112" i="1"/>
  <c r="K112" i="1"/>
  <c r="L112" i="1"/>
  <c r="P112" i="1"/>
  <c r="I111" i="11" s="1"/>
  <c r="Q112" i="1"/>
  <c r="J111" i="11" s="1"/>
  <c r="B114" i="1"/>
  <c r="D113" i="11"/>
  <c r="Z113" i="11"/>
  <c r="E111" i="11"/>
  <c r="G111" i="11"/>
  <c r="F111" i="11"/>
  <c r="C110" i="1"/>
  <c r="L109" i="11"/>
  <c r="U111" i="1"/>
  <c r="E111" i="1"/>
  <c r="G111" i="1"/>
  <c r="F111" i="1"/>
  <c r="D111" i="1" s="1"/>
  <c r="E110" i="11" s="1"/>
  <c r="J111" i="1"/>
  <c r="I111" i="1"/>
  <c r="K111" i="1"/>
  <c r="L111" i="1"/>
  <c r="R111" i="1"/>
  <c r="F110" i="11" s="1"/>
  <c r="N111" i="1"/>
  <c r="T111" i="1"/>
  <c r="S111" i="1"/>
  <c r="K110" i="11" s="1"/>
  <c r="AA111" i="1"/>
  <c r="M111" i="1"/>
  <c r="H111" i="1"/>
  <c r="P111" i="1"/>
  <c r="I110" i="11" s="1"/>
  <c r="O111" i="1"/>
  <c r="Q111" i="1"/>
  <c r="M110" i="11"/>
  <c r="G110" i="11"/>
  <c r="B114" i="11"/>
  <c r="B115" i="11" s="1"/>
  <c r="J110" i="11" l="1"/>
  <c r="C111" i="1"/>
  <c r="H110" i="11"/>
  <c r="L110" i="11"/>
  <c r="D115" i="11"/>
  <c r="Z115" i="11"/>
  <c r="H111" i="11"/>
  <c r="C112" i="1"/>
  <c r="L111" i="11"/>
  <c r="H113" i="1"/>
  <c r="F113" i="1"/>
  <c r="D113" i="1" s="1"/>
  <c r="E112" i="11" s="1"/>
  <c r="O113" i="1"/>
  <c r="H112" i="11" s="1"/>
  <c r="P113" i="1"/>
  <c r="I112" i="11" s="1"/>
  <c r="T113" i="1"/>
  <c r="I113" i="1"/>
  <c r="G113" i="1"/>
  <c r="M112" i="11" s="1"/>
  <c r="K113" i="1"/>
  <c r="E113" i="1"/>
  <c r="N113" i="1"/>
  <c r="G112" i="11" s="1"/>
  <c r="U113" i="1"/>
  <c r="AA113" i="1"/>
  <c r="M113" i="1"/>
  <c r="L113" i="1"/>
  <c r="J113" i="1"/>
  <c r="R113" i="1"/>
  <c r="S113" i="1"/>
  <c r="K112" i="11" s="1"/>
  <c r="Q113" i="1"/>
  <c r="B115" i="1"/>
  <c r="F112" i="11"/>
  <c r="Z114" i="11"/>
  <c r="D114" i="11"/>
  <c r="P114" i="1"/>
  <c r="I113" i="11" s="1"/>
  <c r="N114" i="1"/>
  <c r="G113" i="11" s="1"/>
  <c r="T114" i="1"/>
  <c r="Q114" i="1"/>
  <c r="E114" i="1"/>
  <c r="J114" i="1"/>
  <c r="H114" i="1"/>
  <c r="R114" i="1"/>
  <c r="F113" i="11" s="1"/>
  <c r="O114" i="1"/>
  <c r="S114" i="1"/>
  <c r="K113" i="11" s="1"/>
  <c r="U114" i="1"/>
  <c r="AA114" i="1"/>
  <c r="G114" i="1"/>
  <c r="M113" i="11" s="1"/>
  <c r="I114" i="1"/>
  <c r="M114" i="1"/>
  <c r="F114" i="1"/>
  <c r="D114" i="1" s="1"/>
  <c r="E113" i="11" s="1"/>
  <c r="L114" i="1"/>
  <c r="K114" i="1"/>
  <c r="B116" i="1"/>
  <c r="C113" i="1" l="1"/>
  <c r="J112" i="11"/>
  <c r="L112" i="11"/>
  <c r="L116" i="1"/>
  <c r="R116" i="1"/>
  <c r="F115" i="11" s="1"/>
  <c r="U116" i="1"/>
  <c r="I116" i="1"/>
  <c r="N116" i="1"/>
  <c r="G115" i="11" s="1"/>
  <c r="S116" i="1"/>
  <c r="K115" i="11" s="1"/>
  <c r="H116" i="1"/>
  <c r="G116" i="1"/>
  <c r="M115" i="11" s="1"/>
  <c r="AA116" i="1"/>
  <c r="O116" i="1"/>
  <c r="T116" i="1"/>
  <c r="F116" i="1"/>
  <c r="D116" i="1" s="1"/>
  <c r="P116" i="1"/>
  <c r="I115" i="11" s="1"/>
  <c r="K116" i="1"/>
  <c r="M116" i="1"/>
  <c r="Q116" i="1"/>
  <c r="J116" i="1"/>
  <c r="E116" i="1"/>
  <c r="H113" i="11"/>
  <c r="J115" i="11"/>
  <c r="C114" i="1"/>
  <c r="L113" i="11"/>
  <c r="J113" i="11"/>
  <c r="O115" i="1"/>
  <c r="S115" i="1"/>
  <c r="K114" i="11" s="1"/>
  <c r="N115" i="1"/>
  <c r="G114" i="11" s="1"/>
  <c r="F115" i="1"/>
  <c r="D115" i="1" s="1"/>
  <c r="E114" i="11" s="1"/>
  <c r="AA115" i="1"/>
  <c r="K115" i="1"/>
  <c r="J115" i="1"/>
  <c r="L115" i="1"/>
  <c r="T115" i="1"/>
  <c r="U115" i="1"/>
  <c r="G115" i="1"/>
  <c r="M114" i="11" s="1"/>
  <c r="E115" i="1"/>
  <c r="M115" i="1"/>
  <c r="I115" i="1"/>
  <c r="H115" i="1"/>
  <c r="P115" i="1"/>
  <c r="I114" i="11" s="1"/>
  <c r="R115" i="1"/>
  <c r="F114" i="11" s="1"/>
  <c r="Q115" i="1"/>
  <c r="J114" i="11" s="1"/>
  <c r="E115" i="11"/>
  <c r="H115" i="11" l="1"/>
  <c r="C116" i="1"/>
  <c r="C115" i="1"/>
  <c r="L114" i="11"/>
  <c r="H114" i="11"/>
  <c r="L115" i="11"/>
</calcChain>
</file>

<file path=xl/sharedStrings.xml><?xml version="1.0" encoding="utf-8"?>
<sst xmlns="http://schemas.openxmlformats.org/spreadsheetml/2006/main" count="52296" uniqueCount="19763">
  <si>
    <t>Severity</t>
  </si>
  <si>
    <t>Category</t>
  </si>
  <si>
    <t>Sr</t>
  </si>
  <si>
    <t>Create Time</t>
  </si>
  <si>
    <t>SSA BUJ</t>
  </si>
  <si>
    <t>SSA JND</t>
  </si>
  <si>
    <t>SSA HMR</t>
  </si>
  <si>
    <t>SSA BCH</t>
  </si>
  <si>
    <t>SSA GDH</t>
  </si>
  <si>
    <t>SSA SR</t>
  </si>
  <si>
    <t>SSA PNP</t>
  </si>
  <si>
    <t>SSA NAD</t>
  </si>
  <si>
    <t>SSA BV</t>
  </si>
  <si>
    <t>SSA VDR</t>
  </si>
  <si>
    <t>SSA AMR</t>
  </si>
  <si>
    <t>SSA MEH</t>
  </si>
  <si>
    <t>SSA JMN</t>
  </si>
  <si>
    <t>SSA VAL</t>
  </si>
  <si>
    <t>SSA AHM</t>
  </si>
  <si>
    <t>SSA AM</t>
  </si>
  <si>
    <t>SSA SYS</t>
  </si>
  <si>
    <t>Name</t>
  </si>
  <si>
    <t>Designation</t>
  </si>
  <si>
    <t>HRMS</t>
  </si>
  <si>
    <t>Mobile No.</t>
  </si>
  <si>
    <t>SSA</t>
  </si>
  <si>
    <t>BA</t>
  </si>
  <si>
    <t>AGM</t>
  </si>
  <si>
    <t>Ahmedabad- AHD</t>
  </si>
  <si>
    <t>HARISHKUMAR SHAH</t>
  </si>
  <si>
    <t>JTO</t>
  </si>
  <si>
    <t>00206287</t>
  </si>
  <si>
    <t>SSA NDD</t>
  </si>
  <si>
    <t>PRATIK MEHTA</t>
  </si>
  <si>
    <t>00800742</t>
  </si>
  <si>
    <t>Bhavnagar- BHV</t>
  </si>
  <si>
    <t>SSA SEN</t>
  </si>
  <si>
    <t>ARJUNSINH</t>
  </si>
  <si>
    <t>00800796</t>
  </si>
  <si>
    <t>Ajay Singh</t>
  </si>
  <si>
    <t>Bhuj- BUJ</t>
  </si>
  <si>
    <t>ALPESH MALVI</t>
  </si>
  <si>
    <t>SDE</t>
  </si>
  <si>
    <t>00600524</t>
  </si>
  <si>
    <t>Junagadh- JND</t>
  </si>
  <si>
    <t>CHANDUBHAI TANK</t>
  </si>
  <si>
    <t>00206201</t>
  </si>
  <si>
    <t>SSA MH</t>
  </si>
  <si>
    <t>GAURANG CHAVDA</t>
  </si>
  <si>
    <t>00800440</t>
  </si>
  <si>
    <t>Mehsana BA- MEH</t>
  </si>
  <si>
    <t>RAVINDRASINH A. MAHIDA</t>
  </si>
  <si>
    <t>00800661</t>
  </si>
  <si>
    <t>SAGARKUMAR BHAKHARIYA</t>
  </si>
  <si>
    <t>00800813</t>
  </si>
  <si>
    <t>SSA RJ</t>
  </si>
  <si>
    <t>Rajkot- RJT</t>
  </si>
  <si>
    <t>SSA RJT</t>
  </si>
  <si>
    <t>Hiten</t>
  </si>
  <si>
    <t>00904221</t>
  </si>
  <si>
    <t>Vipin</t>
  </si>
  <si>
    <t>Surat BA- SRT</t>
  </si>
  <si>
    <t>SNEHAL PATEL</t>
  </si>
  <si>
    <t>00800990</t>
  </si>
  <si>
    <t>SSA SRT</t>
  </si>
  <si>
    <t>MANISHKUMAR PATEL</t>
  </si>
  <si>
    <t>00103828</t>
  </si>
  <si>
    <t>JITENDRA PARMAR</t>
  </si>
  <si>
    <t>00903882</t>
  </si>
  <si>
    <t>Vadodara- VDR</t>
  </si>
  <si>
    <t>Jignesh Kr Khaped</t>
  </si>
  <si>
    <t>00800391</t>
  </si>
  <si>
    <t>AHD</t>
  </si>
  <si>
    <t>NDD</t>
  </si>
  <si>
    <t>BHV</t>
  </si>
  <si>
    <t>SEN</t>
  </si>
  <si>
    <t>BUJ</t>
  </si>
  <si>
    <t>AMR</t>
  </si>
  <si>
    <t>JND</t>
  </si>
  <si>
    <t>MSN</t>
  </si>
  <si>
    <t>HMR</t>
  </si>
  <si>
    <t>PLR</t>
  </si>
  <si>
    <t>RJT</t>
  </si>
  <si>
    <t>JMN</t>
  </si>
  <si>
    <t>BCH</t>
  </si>
  <si>
    <t>SRT</t>
  </si>
  <si>
    <t>VAL</t>
  </si>
  <si>
    <t>VDA</t>
  </si>
  <si>
    <t>GDR</t>
  </si>
  <si>
    <t>SSA VAD</t>
  </si>
  <si>
    <t>SSA VDA</t>
  </si>
  <si>
    <t>SSA MSN</t>
  </si>
  <si>
    <t>SSA PLR</t>
  </si>
  <si>
    <t>SSA BHUJ</t>
  </si>
  <si>
    <t>SSA SRN</t>
  </si>
  <si>
    <t>SSA BHV</t>
  </si>
  <si>
    <t>OA</t>
  </si>
  <si>
    <t>Don't  do any change in GREY colored cells</t>
  </si>
  <si>
    <t>Today</t>
  </si>
  <si>
    <t>HR No.</t>
  </si>
  <si>
    <t xml:space="preserve">Date </t>
  </si>
  <si>
    <t>Day</t>
  </si>
  <si>
    <t>MON</t>
  </si>
  <si>
    <t>TUE</t>
  </si>
  <si>
    <t>WED</t>
  </si>
  <si>
    <t>THU</t>
  </si>
  <si>
    <t>FRI</t>
  </si>
  <si>
    <t>SAT</t>
  </si>
  <si>
    <t>SUN</t>
  </si>
  <si>
    <t>Total 
Dockets 
booked</t>
  </si>
  <si>
    <t>SSA RJK</t>
  </si>
  <si>
    <t>Choose Days DOWN</t>
  </si>
  <si>
    <t>KISHOR SINGH SADHWANI</t>
  </si>
  <si>
    <t>00205890</t>
  </si>
  <si>
    <t>Dharmendra Joshi</t>
  </si>
  <si>
    <t>00206332</t>
  </si>
  <si>
    <t>Index</t>
  </si>
  <si>
    <t>Object Fid</t>
  </si>
  <si>
    <t>Last Upload Time</t>
  </si>
  <si>
    <t>NE Name</t>
  </si>
  <si>
    <t>NE ID</t>
  </si>
  <si>
    <t>NE Type</t>
  </si>
  <si>
    <t>DCC IP</t>
  </si>
  <si>
    <t>Net Mask</t>
  </si>
  <si>
    <t>Software Version</t>
  </si>
  <si>
    <t>Hardware Version</t>
  </si>
  <si>
    <t>PCB Version</t>
  </si>
  <si>
    <t>Manufacture Date</t>
  </si>
  <si>
    <t>Location</t>
  </si>
  <si>
    <t>\10.121.15.132_GANDHINAGAR_TN725B_WTR_AM_PH1</t>
  </si>
  <si>
    <t>10.121.15.132_GANDHINAGAR_TN725B_WTR_AM_PH1</t>
  </si>
  <si>
    <t>\e=200</t>
  </si>
  <si>
    <t>TN725B R2.9.2</t>
  </si>
  <si>
    <t>10.121.15.132</t>
  </si>
  <si>
    <t>2.9.1 load2.9.1_p13</t>
  </si>
  <si>
    <t>B1</t>
  </si>
  <si>
    <t>GUJ _AHMD WTR</t>
  </si>
  <si>
    <t>\10.121.15.130_HIMMATNAGAR 2_TN725B_WTR_AM_PH1</t>
  </si>
  <si>
    <t>10.121.15.130_HIMMATNAGAR 2_TN725B_WTR_AM_PH1</t>
  </si>
  <si>
    <t>\e=206</t>
  </si>
  <si>
    <t>10.121.15.130</t>
  </si>
  <si>
    <t>GUJ_AHMD WTR</t>
  </si>
  <si>
    <t>\10.121.25.104_Balisana_TN705B_GJ_SSA MEH_PH3</t>
  </si>
  <si>
    <t>10.121.25.104_Balisana_TN705B_GJ_SSA MEH_PH3</t>
  </si>
  <si>
    <t>\e=193</t>
  </si>
  <si>
    <t>TN705B R2.9.2</t>
  </si>
  <si>
    <t>10.121.25.104</t>
  </si>
  <si>
    <t>\10.121.15.136_Mehsana2(GNE)_TN725B_WTR_AM_PH1</t>
  </si>
  <si>
    <t>10.121.15.136_Mehsana2(GNE)_TN725B_WTR_AM_PH1</t>
  </si>
  <si>
    <t>\e=151</t>
  </si>
  <si>
    <t>10.121.15.136</t>
  </si>
  <si>
    <t>\10.121.99.31_VANA_TN705B_GJ_SSA SEN_PH3</t>
  </si>
  <si>
    <t>10.121.99.31_VANA_TN705B_GJ_SSA SEN_PH3</t>
  </si>
  <si>
    <t>\e=668</t>
  </si>
  <si>
    <t>10.121.99.31</t>
  </si>
  <si>
    <t>GUJ _RAJKOT WTR</t>
  </si>
  <si>
    <t>\10.121.17.9_RJ BHAKTINAGAR_TN725B_WTR_RJ_PH1</t>
  </si>
  <si>
    <t>10.121.17.9_RJ BHAKTINAGAR_TN725B_WTR_RJ_PH1</t>
  </si>
  <si>
    <t>\e=498</t>
  </si>
  <si>
    <t>10.121.17.9</t>
  </si>
  <si>
    <t>\10.121.17.2_KUVADAVA_TN725B_WTR_RJ_PH1</t>
  </si>
  <si>
    <t>10.121.17.2_KUVADAVA_TN725B_WTR_RJ_PH1</t>
  </si>
  <si>
    <t>\e=456</t>
  </si>
  <si>
    <t>10.121.17.2</t>
  </si>
  <si>
    <t>\10.121.15.195_Bhabhar_TN705B_WTR_AM_PH1</t>
  </si>
  <si>
    <t>10.121.15.195_Bhabhar_TN705B_WTR_AM_PH1</t>
  </si>
  <si>
    <t>\e=449</t>
  </si>
  <si>
    <t>10.121.15.195</t>
  </si>
  <si>
    <t>\10.121.98.154_Jadiya_TN703B_GJ_SSA PNP_PH3</t>
  </si>
  <si>
    <t>10.121.98.154_Jadiya_TN703B_GJ_SSA PNP_PH3</t>
  </si>
  <si>
    <t>\e=46527</t>
  </si>
  <si>
    <t>TN703B R2.9.2 Rev.A</t>
  </si>
  <si>
    <t>10.121.98.154</t>
  </si>
  <si>
    <t>2.9.1 Rev.A load2.9.1_p14</t>
  </si>
  <si>
    <t>\10.121.15.194_Radhanpur_TN725B_WTR_AM_PH1</t>
  </si>
  <si>
    <t>10.121.15.194_Radhanpur_TN725B_WTR_AM_PH1</t>
  </si>
  <si>
    <t>\e=448</t>
  </si>
  <si>
    <t>10.121.15.194</t>
  </si>
  <si>
    <t>\10.121.17.4_WAKANER_TN705B_WTR_RJ_PH1</t>
  </si>
  <si>
    <t>10.121.17.4_WAKANER_TN705B_WTR_RJ_PH1</t>
  </si>
  <si>
    <t>\e=474</t>
  </si>
  <si>
    <t>10.121.17.4</t>
  </si>
  <si>
    <t>\10.121.16.130_Kheda_TN725B_WTR_AM_PH1</t>
  </si>
  <si>
    <t>10.121.16.130_Kheda_TN725B_WTR_AM_PH1</t>
  </si>
  <si>
    <t>\e=435</t>
  </si>
  <si>
    <t>10.121.16.130</t>
  </si>
  <si>
    <t>\10.121.16.118_ONJAL_TN703B_GJ_SSA VAL_PH3</t>
  </si>
  <si>
    <t>10.121.16.118_ONJAL_TN703B_GJ_SSA VAL_PH3</t>
  </si>
  <si>
    <t>\e=9535</t>
  </si>
  <si>
    <t>TN703B R2.9.2 Rev.B</t>
  </si>
  <si>
    <t>10.121.16.118</t>
  </si>
  <si>
    <t>2.9.1 Rev.B load2.9.1_p14</t>
  </si>
  <si>
    <t>\10.121.15.196_Deodar_TN725B_WTR_AM_PH2</t>
  </si>
  <si>
    <t>10.121.15.196_Deodar_TN725B_WTR_AM_PH2</t>
  </si>
  <si>
    <t>\e=450</t>
  </si>
  <si>
    <t>10.121.15.196</t>
  </si>
  <si>
    <t>\10.121.17.8_BAMANBORE_TN705B_WTR_RJ_PH1</t>
  </si>
  <si>
    <t>10.121.17.8_BAMANBORE_TN705B_WTR_RJ_PH1</t>
  </si>
  <si>
    <t>\e=423</t>
  </si>
  <si>
    <t>10.121.17.8</t>
  </si>
  <si>
    <t>\10.121.15.198_Deesa_TN725B_WTR_AM_PH2</t>
  </si>
  <si>
    <t>10.121.15.198_Deesa_TN725B_WTR_AM_PH2</t>
  </si>
  <si>
    <t>\e=382</t>
  </si>
  <si>
    <t>10.121.15.198</t>
  </si>
  <si>
    <t>\10.121.24.194_ANK GIDC_TN725B_GJ_SSA BCH_PH2</t>
  </si>
  <si>
    <t>10.121.24.194_ANK GIDC_TN725B_GJ_SSA BCH_PH2</t>
  </si>
  <si>
    <t>\e=5178</t>
  </si>
  <si>
    <t>10.121.24.194</t>
  </si>
  <si>
    <t>Gujrat</t>
  </si>
  <si>
    <t>\10.121.17.152_GHANGHALI_TN705B_WTR_RJ_PH3</t>
  </si>
  <si>
    <t>10.121.17.152_GHANGHALI_TN705B_WTR_RJ_PH3</t>
  </si>
  <si>
    <t>\e=37241</t>
  </si>
  <si>
    <t>10.121.17.152</t>
  </si>
  <si>
    <t>\10.121.96.133_Sukhpar_TN705B_GJ_SSA BUJ_PH3</t>
  </si>
  <si>
    <t>10.121.96.133_Sukhpar_TN705B_GJ_SSA BUJ_PH3</t>
  </si>
  <si>
    <t>\e=12126</t>
  </si>
  <si>
    <t>10.121.96.133</t>
  </si>
  <si>
    <t>SSA SANGALI_PH3</t>
  </si>
  <si>
    <t>\10.121.100.10_Pipodara_TN725B_WTR_AM_PH1</t>
  </si>
  <si>
    <t>10.121.100.10_Pipodara_TN725B_WTR_AM_PH1</t>
  </si>
  <si>
    <t>\e=1403</t>
  </si>
  <si>
    <t>10.121.100.10</t>
  </si>
  <si>
    <t>\10.121.100.3_Kamrej_TN725B_WTR_AM_PH1</t>
  </si>
  <si>
    <t>10.121.100.3_Kamrej_TN725B_WTR_AM_PH1</t>
  </si>
  <si>
    <t>\e=1411</t>
  </si>
  <si>
    <t>10.121.100.3</t>
  </si>
  <si>
    <t>\10.121.96.182_HUDCO_TN703B_GJ_SSA BUJ_PH3</t>
  </si>
  <si>
    <t>10.121.96.182_HUDCO_TN703B_GJ_SSA BUJ_PH3</t>
  </si>
  <si>
    <t>\e=37247</t>
  </si>
  <si>
    <t>10.121.96.182</t>
  </si>
  <si>
    <t>\10.121.17.3_SINDHAVADAR_TN705B_WTR_RJ_PH1</t>
  </si>
  <si>
    <t>10.121.17.3_SINDHAVADAR_TN705B_WTR_RJ_PH1</t>
  </si>
  <si>
    <t>\e=486</t>
  </si>
  <si>
    <t>10.121.17.3</t>
  </si>
  <si>
    <t>\10.121.17.203_INFO_TN725B_GJ_SSA AM_PH1</t>
  </si>
  <si>
    <t>10.121.17.203_INFO_TN725B_GJ_SSA AM_PH1</t>
  </si>
  <si>
    <t>\e=1609</t>
  </si>
  <si>
    <t>10.121.17.203</t>
  </si>
  <si>
    <t>Guj AHMD SSA</t>
  </si>
  <si>
    <t>\10.121.18.68_DEHGAM_TN725B_GJ_SSA AM_PH1</t>
  </si>
  <si>
    <t>10.121.18.68_DEHGAM_TN725B_GJ_SSA AM_PH1</t>
  </si>
  <si>
    <t>\e=1455</t>
  </si>
  <si>
    <t>10.121.18.68</t>
  </si>
  <si>
    <t>\10.121.17.67_MUNDRA_TN725B_WTR_RJ_PH1</t>
  </si>
  <si>
    <t>10.121.17.67_MUNDRA_TN725B_WTR_RJ_PH1</t>
  </si>
  <si>
    <t>\e=1167</t>
  </si>
  <si>
    <t>10.121.17.67</t>
  </si>
  <si>
    <t>\10.121.18.65_NAVRANGPURA (GNE)_TN725B_GJ_SSA AM_PH1</t>
  </si>
  <si>
    <t>10.121.18.65_NAVRANGPURA (GNE)_TN725B_GJ_SSA AM_PH1</t>
  </si>
  <si>
    <t>\e=1441</t>
  </si>
  <si>
    <t>10.121.18.65</t>
  </si>
  <si>
    <t>GUJ AHMD SSA</t>
  </si>
  <si>
    <t>\10.121.16.7_Hansot_TN725B_WTR_AM_PH1</t>
  </si>
  <si>
    <t>10.121.16.7_Hansot_TN725B_WTR_AM_PH1</t>
  </si>
  <si>
    <t>\e=1447</t>
  </si>
  <si>
    <t>10.121.16.7</t>
  </si>
  <si>
    <t>\10.121.18.66_GULABAI TEKRA_TN725B_GJ_SSA AM_PH1</t>
  </si>
  <si>
    <t>10.121.18.66_GULABAI TEKRA_TN725B_GJ_SSA AM_PH1</t>
  </si>
  <si>
    <t>\e=1453</t>
  </si>
  <si>
    <t>10.121.18.66</t>
  </si>
  <si>
    <t>\10.121.18.138_Chamunda_TN725B_GJ_SSA AM_PH1</t>
  </si>
  <si>
    <t>10.121.18.138_Chamunda_TN725B_GJ_SSA AM_PH1</t>
  </si>
  <si>
    <t>\e=1618</t>
  </si>
  <si>
    <t>10.121.18.138</t>
  </si>
  <si>
    <t>\10.121.18.129_Bapunagar IDC_TN725B_GJ_SSA AM_PH1</t>
  </si>
  <si>
    <t>10.121.18.129_Bapunagar IDC_TN725B_GJ_SSA AM_PH1</t>
  </si>
  <si>
    <t>\e=1631</t>
  </si>
  <si>
    <t>10.121.18.129</t>
  </si>
  <si>
    <t>\10.121.18.216_HUDCO_TN705B_GJ_SSA AM_PH1</t>
  </si>
  <si>
    <t>10.121.18.216_HUDCO_TN705B_GJ_SSA AM_PH1</t>
  </si>
  <si>
    <t>\e=1862</t>
  </si>
  <si>
    <t>10.121.18.216</t>
  </si>
  <si>
    <t>\10.121.18.17_SURDHARA_TN705B_GJ_SSA AM_PH1</t>
  </si>
  <si>
    <t>10.121.18.17_SURDHARA_TN705B_GJ_SSA AM_PH1</t>
  </si>
  <si>
    <t>\e=1882</t>
  </si>
  <si>
    <t>10.121.18.17</t>
  </si>
  <si>
    <t>\10.121.18.217_Amraiwadi_TN705B_GJ_SSA AM_PH1</t>
  </si>
  <si>
    <t>10.121.18.217_Amraiwadi_TN705B_GJ_SSA AM_PH1</t>
  </si>
  <si>
    <t>\e=1863</t>
  </si>
  <si>
    <t>10.121.18.217</t>
  </si>
  <si>
    <t>\10.121.18.196_NIKOL_TN705B_GJ_SSA AM_PH1</t>
  </si>
  <si>
    <t>10.121.18.196_NIKOL_TN705B_GJ_SSA AM_PH1</t>
  </si>
  <si>
    <t>\e=1897</t>
  </si>
  <si>
    <t>10.121.18.196</t>
  </si>
  <si>
    <t>\10.121.18.130_Bhadra(GNE) 1_TN725B_GJ_SSA AM_PH2</t>
  </si>
  <si>
    <t>10.121.18.130_Bhadra(GNE) 1_TN725B_GJ_SSA AM_PH2</t>
  </si>
  <si>
    <t>\e=1435</t>
  </si>
  <si>
    <t>10.121.18.130</t>
  </si>
  <si>
    <t>\10.121.16.8_BARODA CITY 1_TN725B_WTR_AM_PH1</t>
  </si>
  <si>
    <t>10.121.16.8_BARODA CITY 1_TN725B_WTR_AM_PH1</t>
  </si>
  <si>
    <t>\e=1357</t>
  </si>
  <si>
    <t>10.121.16.8</t>
  </si>
  <si>
    <t>\10.121.100.2_Surat_TN725B_WTR_AM_PH1</t>
  </si>
  <si>
    <t>10.121.100.2_Surat_TN725B_WTR_AM_PH1</t>
  </si>
  <si>
    <t>\e=1404</t>
  </si>
  <si>
    <t>10.121.100.2</t>
  </si>
  <si>
    <t>\10.121.16.228_Godhra 2_TN725B_WTR_AM_PH1</t>
  </si>
  <si>
    <t>10.121.16.228_Godhra 2_TN725B_WTR_AM_PH1</t>
  </si>
  <si>
    <t>\e=1827</t>
  </si>
  <si>
    <t>10.121.16.228</t>
  </si>
  <si>
    <t>\10.121.18.86_VASTRAPUR 3_TN725B_GJ_SSA AM_PH1</t>
  </si>
  <si>
    <t>10.121.18.86_VASTRAPUR 3_TN725B_GJ_SSA AM_PH1</t>
  </si>
  <si>
    <t>\e=1847</t>
  </si>
  <si>
    <t>10.121.18.86</t>
  </si>
  <si>
    <t>\10.121.18.218_Saraspur_TN705B_GJ_SSA AM_PH1</t>
  </si>
  <si>
    <t>10.121.18.218_Saraspur_TN705B_GJ_SSA AM_PH1</t>
  </si>
  <si>
    <t>\e=1864</t>
  </si>
  <si>
    <t>10.121.18.218</t>
  </si>
  <si>
    <t>\10.121.16.229_THASRA_TN705B_WTR_AM_PH1</t>
  </si>
  <si>
    <t>10.121.16.229_THASRA_TN705B_WTR_AM_PH1</t>
  </si>
  <si>
    <t>\e=1828</t>
  </si>
  <si>
    <t>10.121.16.229</t>
  </si>
  <si>
    <t>\10.121.99.9_MULI_TN725B_GJ_SSA SEN_PH3</t>
  </si>
  <si>
    <t>10.121.99.9_MULI_TN725B_GJ_SSA SEN_PH3</t>
  </si>
  <si>
    <t>\e=25609</t>
  </si>
  <si>
    <t>10.121.99.9</t>
  </si>
  <si>
    <t>\10.121.18.6_NARANPURA 1(GNE)_TN725B_GJ_SSA AM_PH1</t>
  </si>
  <si>
    <t>10.121.18.6_NARANPURA 1(GNE)_TN725B_GJ_SSA AM_PH1</t>
  </si>
  <si>
    <t>\e=1465</t>
  </si>
  <si>
    <t>10.121.18.6</t>
  </si>
  <si>
    <t>\10.121.17.130_BHAVNAGAR_TN725B_WTR_RJ_PH1</t>
  </si>
  <si>
    <t>10.121.17.130_BHAVNAGAR_TN725B_WTR_RJ_PH1</t>
  </si>
  <si>
    <t>\e=608</t>
  </si>
  <si>
    <t>10.121.17.130</t>
  </si>
  <si>
    <t>\10.121.16.197_Malpur_TN725B_GJ_SSA HMR_PH1</t>
  </si>
  <si>
    <t>10.121.16.197_Malpur_TN725B_GJ_SSA HMR_PH1</t>
  </si>
  <si>
    <t>\e=1661</t>
  </si>
  <si>
    <t>10.121.16.197</t>
  </si>
  <si>
    <t>\10.121.18.76_GITABAUG_TN705B_GJ_SSA AM_PH1</t>
  </si>
  <si>
    <t>10.121.18.76_GITABAUG_TN705B_GJ_SSA AM_PH1</t>
  </si>
  <si>
    <t>\e=2004</t>
  </si>
  <si>
    <t>10.121.18.76</t>
  </si>
  <si>
    <t>Ahemadabad SSA</t>
  </si>
  <si>
    <t>\10.121.18.85_GULBAI TEKRA CPAN 1_TN725B_GJ_SSA AM_PH1</t>
  </si>
  <si>
    <t>10.121.18.85_GULBAI TEKRA CPAN 1_TN725B_GJ_SSA AM_PH1</t>
  </si>
  <si>
    <t>\e=1457</t>
  </si>
  <si>
    <t>10.121.18.85</t>
  </si>
  <si>
    <t>\10.121.17.129_BHAVNAGAR(GNE)_TN725B_WTR_RJ_PH2</t>
  </si>
  <si>
    <t>10.121.17.129_BHAVNAGAR(GNE)_TN725B_WTR_RJ_PH2</t>
  </si>
  <si>
    <t>\e=607</t>
  </si>
  <si>
    <t>10.121.17.129</t>
  </si>
  <si>
    <t>\10.121.18.22_RANIP_TN725B_GJ_SSA AM_PH1</t>
  </si>
  <si>
    <t>10.121.18.22_RANIP_TN725B_GJ_SSA AM_PH1</t>
  </si>
  <si>
    <t>\e=2016</t>
  </si>
  <si>
    <t>10.121.18.22</t>
  </si>
  <si>
    <t>\10.121.15.146_VIRAMGAM_TN725B_WTR_AM_PH2</t>
  </si>
  <si>
    <t>10.121.15.146_VIRAMGAM_TN725B_WTR_AM_PH2</t>
  </si>
  <si>
    <t>\e=13855</t>
  </si>
  <si>
    <t>10.121.15.146</t>
  </si>
  <si>
    <t>GUJ-AHM WTR -PH3</t>
  </si>
  <si>
    <t>\10.121.17.83_Chitrakoot_TN703B_GJ_SSA BUJ_PH1</t>
  </si>
  <si>
    <t>10.121.17.83_Chitrakoot_TN703B_GJ_SSA BUJ_PH1</t>
  </si>
  <si>
    <t>\e=2689</t>
  </si>
  <si>
    <t>10.121.17.83</t>
  </si>
  <si>
    <t>\10.121.96.77_LAKHIGAM_TN705B_GJ_SSA BCH_PH3</t>
  </si>
  <si>
    <t>10.121.96.77_LAKHIGAM_TN705B_GJ_SSA BCH_PH3</t>
  </si>
  <si>
    <t>\e=24996</t>
  </si>
  <si>
    <t>10.121.96.77</t>
  </si>
  <si>
    <t>\10.121.17.77_TXPlot 1008_TN703B_GJ_SSA BUJ_PH1</t>
  </si>
  <si>
    <t>10.121.17.77_TXPlot 1008_TN703B_GJ_SSA BUJ_PH1</t>
  </si>
  <si>
    <t>\e=2492</t>
  </si>
  <si>
    <t>10.121.17.77</t>
  </si>
  <si>
    <t>GUJ _GUJRAT CIRCLE SSA</t>
  </si>
  <si>
    <t>\10.121.17.75_Vansh_TN703B_GJ_SSA BUJ_PH1</t>
  </si>
  <si>
    <t>10.121.17.75_Vansh_TN703B_GJ_SSA BUJ_PH1</t>
  </si>
  <si>
    <t>\e=2485</t>
  </si>
  <si>
    <t>10.121.17.75</t>
  </si>
  <si>
    <t>\10.121.24.87_IOCL LPG KANDLA_TN703B_GJ_SSA BUJ_PH3</t>
  </si>
  <si>
    <t>10.121.24.87_IOCL LPG KANDLA_TN703B_GJ_SSA BUJ_PH3</t>
  </si>
  <si>
    <t>\e=46587</t>
  </si>
  <si>
    <t>10.121.24.87</t>
  </si>
  <si>
    <t>\10.121.15.217_Ambaji_TN705B_WTR_AM_PH2</t>
  </si>
  <si>
    <t>10.121.15.217_Ambaji_TN705B_WTR_AM_PH2</t>
  </si>
  <si>
    <t>\e=4683</t>
  </si>
  <si>
    <t>10.121.15.217</t>
  </si>
  <si>
    <t>\10.121.19.72_MADHAPAR_TN705B_GJ_SSA RJ_PH2</t>
  </si>
  <si>
    <t>10.121.19.72_MADHAPAR_TN705B_GJ_SSA RJ_PH2</t>
  </si>
  <si>
    <t>\e=3606</t>
  </si>
  <si>
    <t>10.121.19.72</t>
  </si>
  <si>
    <t>\10.121.17.79_Kutch Arcade_TN703B_GJ_SSA BUJ_PH1</t>
  </si>
  <si>
    <t>10.121.17.79_Kutch Arcade_TN703B_GJ_SSA BUJ_PH1</t>
  </si>
  <si>
    <t>\e=2551</t>
  </si>
  <si>
    <t>10.121.17.79</t>
  </si>
  <si>
    <t>GUJ BHUJ SSA</t>
  </si>
  <si>
    <t>\10.121.19.73_KALAWAD ROAD_TN705B_GJ_SSA RJ_PH2</t>
  </si>
  <si>
    <t>10.121.19.73_KALAWAD ROAD_TN705B_GJ_SSA RJ_PH2</t>
  </si>
  <si>
    <t>\e=3585</t>
  </si>
  <si>
    <t>10.121.19.73</t>
  </si>
  <si>
    <t>\10.121.19.65_KR1(GNE)_TN725B_GJ_SSA RJ_PH2</t>
  </si>
  <si>
    <t>10.121.19.65_KR1(GNE)_TN725B_GJ_SSA RJ_PH2</t>
  </si>
  <si>
    <t>\e=3534</t>
  </si>
  <si>
    <t>10.121.19.65</t>
  </si>
  <si>
    <t>\10.121.18.197_Lavarpur_TN705B_GJ_SSA AM_PH1</t>
  </si>
  <si>
    <t>10.121.18.197_Lavarpur_TN705B_GJ_SSA AM_PH1</t>
  </si>
  <si>
    <t>\e=1898</t>
  </si>
  <si>
    <t>10.121.18.197</t>
  </si>
  <si>
    <t>\10.121.18.2_CIVIL HOSPITAL_TN703B_GJ_SSA AM_PH1</t>
  </si>
  <si>
    <t>10.121.18.2_CIVIL HOSPITAL_TN703B_GJ_SSA AM_PH1</t>
  </si>
  <si>
    <t>\e=33087</t>
  </si>
  <si>
    <t>10.121.18.2</t>
  </si>
  <si>
    <t>\10.121.17.27_RAJKOT KR_TN725B_WTR_RJ_PH3</t>
  </si>
  <si>
    <t>10.121.17.27_RAJKOT KR_TN725B_WTR_RJ_PH3</t>
  </si>
  <si>
    <t>\e=12902</t>
  </si>
  <si>
    <t>10.121.17.27</t>
  </si>
  <si>
    <t>GUJ_RAJKOT WTR_PH2</t>
  </si>
  <si>
    <t>\10.121.19.74_RAIYA ROAD_TN725B_GJ_SSA RJ_PH2</t>
  </si>
  <si>
    <t>10.121.19.74_RAIYA ROAD_TN725B_GJ_SSA RJ_PH2</t>
  </si>
  <si>
    <t>\e=3586</t>
  </si>
  <si>
    <t>10.121.19.74</t>
  </si>
  <si>
    <t>\10.121.19.141_BHAYALI_TN705B_GJ_SSA VDR_PH2</t>
  </si>
  <si>
    <t>10.121.19.141_BHAYALI_TN705B_GJ_SSA VDR_PH2</t>
  </si>
  <si>
    <t>\e=3877</t>
  </si>
  <si>
    <t>10.121.19.141</t>
  </si>
  <si>
    <t>\10.121.19.134_FATEHGANJ_TN725B_GJ_SSA VDR_PH2</t>
  </si>
  <si>
    <t>10.121.19.134_FATEHGANJ_TN725B_GJ_SSA VDR_PH2</t>
  </si>
  <si>
    <t>\e=3802</t>
  </si>
  <si>
    <t>10.121.19.134</t>
  </si>
  <si>
    <t>\10.121.19.133_PANIGATE_TN725B_GJ_SSA VDR_PH2</t>
  </si>
  <si>
    <t>10.121.19.133_PANIGATE_TN725B_GJ_SSA VDR_PH2</t>
  </si>
  <si>
    <t>\e=3840</t>
  </si>
  <si>
    <t>10.121.19.133</t>
  </si>
  <si>
    <t>\10.121.16.117_AAT_TN703B_GJ_SSA VAL_PH3</t>
  </si>
  <si>
    <t>10.121.16.117_AAT_TN703B_GJ_SSA VAL_PH3</t>
  </si>
  <si>
    <t>\e=9534</t>
  </si>
  <si>
    <t>10.121.16.117</t>
  </si>
  <si>
    <t>\10.121.19.140_VASANA_TN725B_GJ_SSA VDR_PH2</t>
  </si>
  <si>
    <t>10.121.19.140_VASANA_TN725B_GJ_SSA VDR_PH2</t>
  </si>
  <si>
    <t>\e=3841</t>
  </si>
  <si>
    <t>10.121.19.140</t>
  </si>
  <si>
    <t>\10.121.18.5_ANGAN-ARCADE_TN703B_GJ_SSA AM_PH3</t>
  </si>
  <si>
    <t>10.121.18.5_ANGAN-ARCADE_TN703B_GJ_SSA AM_PH3</t>
  </si>
  <si>
    <t>\e=33088</t>
  </si>
  <si>
    <t>10.121.18.5</t>
  </si>
  <si>
    <t>\10.121.26.80_Richhwani_TN705B_WTR_AM_PH2</t>
  </si>
  <si>
    <t>10.121.26.80_Richhwani_TN705B_WTR_AM_PH2</t>
  </si>
  <si>
    <t>\e=3625</t>
  </si>
  <si>
    <t>10.121.26.80</t>
  </si>
  <si>
    <t>\10.121.18.69_MANEKBAUG_TN705B_GJ_SSA AM_PH1</t>
  </si>
  <si>
    <t>10.121.18.69_MANEKBAUG_TN705B_GJ_SSA AM_PH1</t>
  </si>
  <si>
    <t>\e=1456</t>
  </si>
  <si>
    <t>10.121.18.69</t>
  </si>
  <si>
    <t>\10.121.19.136_GOTRI_TN705B_GJ_SSA VDR_PH2</t>
  </si>
  <si>
    <t>10.121.19.136_GOTRI_TN705B_GJ_SSA VDR_PH2</t>
  </si>
  <si>
    <t>\e=3804</t>
  </si>
  <si>
    <t>10.121.19.136</t>
  </si>
  <si>
    <t>\10.121.19.131_KARELIBAGH_TN725B_GJ_SSA VDR_PH2</t>
  </si>
  <si>
    <t>10.121.19.131_KARELIBAGH_TN725B_GJ_SSA VDR_PH2</t>
  </si>
  <si>
    <t>\e=3800</t>
  </si>
  <si>
    <t>10.121.19.131</t>
  </si>
  <si>
    <t>\10.121.16.74_SARVOTAM BTS_TN703B_GJ_SSA VAL_PH</t>
  </si>
  <si>
    <t>10.121.16.74_SARVOTAM BTS_TN703B_GJ_SSA VAL_PH</t>
  </si>
  <si>
    <t>\e=4433</t>
  </si>
  <si>
    <t>10.121.16.74</t>
  </si>
  <si>
    <t>\10.121.24.198_ANK TownTE_TN705B_GJ_SSA BCH_PH2</t>
  </si>
  <si>
    <t>10.121.24.198_ANK TownTE_TN705B_GJ_SSA BCH_PH2</t>
  </si>
  <si>
    <t>\e=5184</t>
  </si>
  <si>
    <t>10.121.24.198</t>
  </si>
  <si>
    <t>\10.121.19.209_MORA_TN705B_GJ_SSA SR_PH2</t>
  </si>
  <si>
    <t>10.121.19.209_MORA_TN705B_GJ_SSA SR_PH2</t>
  </si>
  <si>
    <t>\e=30181</t>
  </si>
  <si>
    <t>10.121.19.209</t>
  </si>
  <si>
    <t>\10.121.19.138_CITY2_TN725B_GJ_SSA VDR_PH2</t>
  </si>
  <si>
    <t>10.121.19.138_CITY2_TN725B_GJ_SSA VDR_PH2</t>
  </si>
  <si>
    <t>\e=3859</t>
  </si>
  <si>
    <t>10.121.19.138</t>
  </si>
  <si>
    <t>\10.121.15.133_TORRENT PHARMA INDRAD_TN703B_GJ_SSA MEH_PH3</t>
  </si>
  <si>
    <t>10.121.15.133_TORRENT PHARMA INDRAD_TN703B_GJ_SSA MEH_PH3</t>
  </si>
  <si>
    <t>\e=39632</t>
  </si>
  <si>
    <t>10.121.15.133</t>
  </si>
  <si>
    <t>\10.121.16.234_Anand2_TN725B_WTR_AM_PH3</t>
  </si>
  <si>
    <t>10.121.16.234_Anand2_TN725B_WTR_AM_PH3</t>
  </si>
  <si>
    <t>\e=5821</t>
  </si>
  <si>
    <t>10.121.16.234</t>
  </si>
  <si>
    <t>\10.121.96.14_JESAR ROAD BTS_TN703B_GJ_SSA AMR_PH2</t>
  </si>
  <si>
    <t>10.121.96.14_JESAR ROAD BTS_TN703B_GJ_SSA AMR_PH2</t>
  </si>
  <si>
    <t>\e=36578</t>
  </si>
  <si>
    <t>10.121.96.14</t>
  </si>
  <si>
    <t>\10.121.24.76_COLLECTOR OFFICE_TN705B_GJ_SSA BUJ_PH2</t>
  </si>
  <si>
    <t>10.121.24.76_COLLECTOR OFFICE_TN705B_GJ_SSA BUJ_PH2</t>
  </si>
  <si>
    <t>\e=36577</t>
  </si>
  <si>
    <t>10.121.24.76</t>
  </si>
  <si>
    <t>\10.121.16.237_Thasara_TN725B_WTR_AM_PH2</t>
  </si>
  <si>
    <t>10.121.16.237_Thasara_TN725B_WTR_AM_PH2</t>
  </si>
  <si>
    <t>\e=6055</t>
  </si>
  <si>
    <t>10.121.16.237</t>
  </si>
  <si>
    <t>\10.121.16.238_Sevalia_TN705B_WTR_AM_PH3</t>
  </si>
  <si>
    <t>10.121.16.238_Sevalia_TN705B_WTR_AM_PH3</t>
  </si>
  <si>
    <t>\e=6070</t>
  </si>
  <si>
    <t>10.121.16.238</t>
  </si>
  <si>
    <t>\10.121.18.92_ADANI WILMAR_TN703B_GJ_SSA AM_PH2</t>
  </si>
  <si>
    <t>\e=11216</t>
  </si>
  <si>
    <t>10.121.18.92</t>
  </si>
  <si>
    <t>Adani Fortune House</t>
  </si>
  <si>
    <t>\10.121.17.204_NARANPURA_TN725B_GJ_SSA AM_PH1</t>
  </si>
  <si>
    <t>10.121.17.204_NARANPURA_TN725B_GJ_SSA AM_PH1</t>
  </si>
  <si>
    <t>\e=1610</t>
  </si>
  <si>
    <t>10.121.17.204</t>
  </si>
  <si>
    <t>\10.121.27.29_TEMBURDA_TN703B_MH_SSA CHA_PH3</t>
  </si>
  <si>
    <t>10.121.27.29_TEMBURDA_TN703B_MH_SSA CHA_PH3</t>
  </si>
  <si>
    <t>\e=6292</t>
  </si>
  <si>
    <t>10.121.27.29</t>
  </si>
  <si>
    <t>MH_NAGPUR SSA</t>
  </si>
  <si>
    <t>\10.121.19.159_ALDC Jambuva_TN703B_GJ_SSA VDR_PH2</t>
  </si>
  <si>
    <t>10.121.19.159_ALDC Jambuva_TN703B_GJ_SSA VDR_PH2</t>
  </si>
  <si>
    <t>\e=6803</t>
  </si>
  <si>
    <t>10.121.19.159</t>
  </si>
  <si>
    <t>GUJ _VADODARA  SSA</t>
  </si>
  <si>
    <t>\10.121.17.28_RAJKOT KR_TN725B_WTR_RJ_PH1</t>
  </si>
  <si>
    <t>10.121.17.28_RAJKOT KR_TN725B_WTR_RJ_PH1</t>
  </si>
  <si>
    <t>\e=675</t>
  </si>
  <si>
    <t>10.121.17.28</t>
  </si>
  <si>
    <t>\10.121.25.73_CHARADA-BTS_TN703B_GJ_SSA MEH_PH2</t>
  </si>
  <si>
    <t>10.121.25.73_CHARADA-BTS_TN703B_GJ_SSA MEH_PH2</t>
  </si>
  <si>
    <t>\e=26254</t>
  </si>
  <si>
    <t>10.121.25.73</t>
  </si>
  <si>
    <t>\10.121.24.124_Kewal Ramani BTS_TN703B_GJ_SSA BUJ_PH2</t>
  </si>
  <si>
    <t>10.121.24.124_Kewal Ramani BTS_TN703B_GJ_SSA BUJ_PH2</t>
  </si>
  <si>
    <t>\e=7162</t>
  </si>
  <si>
    <t>10.121.24.124</t>
  </si>
  <si>
    <t>GUJ _BHUJ SSA</t>
  </si>
  <si>
    <t>\10.121.24.122_Polytechnic BTS_TN703B_GJ_SSA BUJ_PH2</t>
  </si>
  <si>
    <t>10.121.24.122_Polytechnic BTS_TN703B_GJ_SSA BUJ_PH2</t>
  </si>
  <si>
    <t>\e=7160</t>
  </si>
  <si>
    <t>10.121.24.122</t>
  </si>
  <si>
    <t>\10.121.24.107_Varu Nisha_TN703B_GJ_SSA BUJ_PH2</t>
  </si>
  <si>
    <t>10.121.24.107_Varu Nisha_TN703B_GJ_SSA BUJ_PH2</t>
  </si>
  <si>
    <t>\e=6861</t>
  </si>
  <si>
    <t>10.121.24.107</t>
  </si>
  <si>
    <t>\10.121.16.24_SUBHANPURA N2_TN705B_GJ_SSA VDR_PH3</t>
  </si>
  <si>
    <t>10.121.16.24_SUBHANPURA N2_TN705B_GJ_SSA VDR_PH3</t>
  </si>
  <si>
    <t>\e=46773</t>
  </si>
  <si>
    <t>10.121.16.24</t>
  </si>
  <si>
    <t>\10.121.18.126_Torrent Green_TN703B_GJ_SSA AM_PH2</t>
  </si>
  <si>
    <t>10.121.18.126_Torrent Green_TN703B_GJ_SSA AM_PH2</t>
  </si>
  <si>
    <t>\e=7190</t>
  </si>
  <si>
    <t>10.121.18.126</t>
  </si>
  <si>
    <t>\10.121.97.230_AJOTHA TE_TN705B_GJ_SSA JND_PH3</t>
  </si>
  <si>
    <t>10.121.97.230_AJOTHA TE_TN705B_GJ_SSA JND_PH3</t>
  </si>
  <si>
    <t>\e=46767</t>
  </si>
  <si>
    <t>10.121.97.230</t>
  </si>
  <si>
    <t>\10.121.19.175_GEB RACE COURSE VDR_TN703B_GJ_SSA VDR_PH2</t>
  </si>
  <si>
    <t>10.121.19.175_GEB RACE COURSE VDR_TN703B_GJ_SSA VDR_PH2</t>
  </si>
  <si>
    <t>\e=7367</t>
  </si>
  <si>
    <t>10.121.19.175</t>
  </si>
  <si>
    <t>\10.121.96.15_VICTOR EXCH_TN705B_WTR_RJ_PH2</t>
  </si>
  <si>
    <t>10.121.96.15_VICTOR EXCH_TN705B_WTR_RJ_PH2</t>
  </si>
  <si>
    <t>\e=36962</t>
  </si>
  <si>
    <t>10.121.96.15</t>
  </si>
  <si>
    <t>\10.121.18.194_Naroda_TN725B_GJ_SSA AM_PH1</t>
  </si>
  <si>
    <t>10.121.18.194_Naroda_TN725B_GJ_SSA AM_PH1</t>
  </si>
  <si>
    <t>\e=1895</t>
  </si>
  <si>
    <t>10.121.18.194</t>
  </si>
  <si>
    <t>\10.121.24.132_Rakholi_TN705B_GJ_SSA VAL_PH2</t>
  </si>
  <si>
    <t>10.121.24.132_Rakholi_TN705B_GJ_SSA VAL_PH2</t>
  </si>
  <si>
    <t>\e=8028</t>
  </si>
  <si>
    <t>10.121.24.132</t>
  </si>
  <si>
    <t>\10.121.96.111_INDO FILL UNIT1_TN703B_GJ_SSA BCH_PH3</t>
  </si>
  <si>
    <t>10.121.96.111_INDO FILL UNIT1_TN703B_GJ_SSA BCH_PH3</t>
  </si>
  <si>
    <t>\e=30310</t>
  </si>
  <si>
    <t>10.121.96.111</t>
  </si>
  <si>
    <t>\10.121.24.27_NATRAJ BTS_TN703B_GJ_SSA JND_PH3</t>
  </si>
  <si>
    <t>10.121.24.27_NATRAJ BTS_TN703B_GJ_SSA JND_PH3</t>
  </si>
  <si>
    <t>\e=30316</t>
  </si>
  <si>
    <t>10.121.24.27</t>
  </si>
  <si>
    <t>\10.121.16.99_Daman_TN725B_GJ_SSA VAL_PH2</t>
  </si>
  <si>
    <t>10.121.16.99_Daman_TN725B_GJ_SSA VAL_PH2</t>
  </si>
  <si>
    <t>\e=8003</t>
  </si>
  <si>
    <t>10.121.16.99</t>
  </si>
  <si>
    <t>\10.121.68.219_DWARKA IAF_TN703B_GJ_SSA JMN_PH2</t>
  </si>
  <si>
    <t>10.121.68.219_DWARKA IAF_TN703B_GJ_SSA JMN_PH2</t>
  </si>
  <si>
    <t>\e=46791</t>
  </si>
  <si>
    <t>10.121.68.219</t>
  </si>
  <si>
    <t>\10.121.99.171_GSFC Data Center_TN703B_GJ_SSA VDR_PH3</t>
  </si>
  <si>
    <t>10.121.99.171_GSFC Data Center_TN703B_GJ_SSA VDR_PH3</t>
  </si>
  <si>
    <t>\e=25195</t>
  </si>
  <si>
    <t>10.121.99.171</t>
  </si>
  <si>
    <t>\10.121.18.135_NARODA_TN725B_GJ_SSA AM_PH1</t>
  </si>
  <si>
    <t>10.121.18.135_NARODA_TN725B_GJ_SSA AM_PH1</t>
  </si>
  <si>
    <t>\e=1616</t>
  </si>
  <si>
    <t>10.121.18.135</t>
  </si>
  <si>
    <t>\10.121.18.236_IIT PALAJ_TN703B_GJ_SSA AM_PH3</t>
  </si>
  <si>
    <t>10.121.18.236_IIT PALAJ_TN703B_GJ_SSA AM_PH3</t>
  </si>
  <si>
    <t>\e=35252</t>
  </si>
  <si>
    <t>10.121.18.236</t>
  </si>
  <si>
    <t>GJ_SSA AM_PH3</t>
  </si>
  <si>
    <t>\10.121.18.188_Maninagar A1_TN703B_GJ_SSA AM_PH3</t>
  </si>
  <si>
    <t>10.121.18.188_Maninagar A1_TN703B_GJ_SSA AM_PH3</t>
  </si>
  <si>
    <t>\e=38545</t>
  </si>
  <si>
    <t>10.121.18.188</t>
  </si>
  <si>
    <t>\10.121.24.70_Madhapar_TN705B_GJ_SSA BUJ_PH2</t>
  </si>
  <si>
    <t>10.121.24.70_Madhapar_TN705B_GJ_SSA BUJ_PH2</t>
  </si>
  <si>
    <t>\e=4707</t>
  </si>
  <si>
    <t>10.121.24.70</t>
  </si>
  <si>
    <t>\10.121.16.240_Kapadwanj_TN705B_WTR_AM_PH2</t>
  </si>
  <si>
    <t>10.121.16.240_Kapadwanj_TN705B_WTR_AM_PH2</t>
  </si>
  <si>
    <t>\e=6072</t>
  </si>
  <si>
    <t>10.121.16.240</t>
  </si>
  <si>
    <t>\10.121.15.131_PRANTIJ_TN725B_WTR_AM_PH1</t>
  </si>
  <si>
    <t>10.121.15.131_PRANTIJ_TN725B_WTR_AM_PH1</t>
  </si>
  <si>
    <t>\e=207</t>
  </si>
  <si>
    <t>10.121.15.131</t>
  </si>
  <si>
    <t>\10.121.17.199_MEMNAGAR_TN705B_GJ_SSA AM_PH1</t>
  </si>
  <si>
    <t>10.121.17.199_MEMNAGAR_TN705B_GJ_SSA AM_PH1</t>
  </si>
  <si>
    <t>\e=2022</t>
  </si>
  <si>
    <t>10.121.17.199</t>
  </si>
  <si>
    <t>\10.121.97.101_KODIYAWADA_TN703B_GJ_SSA HMR_PH3</t>
  </si>
  <si>
    <t>10.121.97.101_KODIYAWADA_TN703B_GJ_SSA HMR_PH3</t>
  </si>
  <si>
    <t>\e=34913</t>
  </si>
  <si>
    <t>10.121.97.101</t>
  </si>
  <si>
    <t>GJ_SSA HMR_PH3</t>
  </si>
  <si>
    <t>\10.121.97.103_Takhatgadh-Ex_TN703B_GJ_SSA HMR_PH3</t>
  </si>
  <si>
    <t>10.121.97.103_Takhatgadh-Ex_TN703B_GJ_SSA HMR_PH3</t>
  </si>
  <si>
    <t>\e=34915</t>
  </si>
  <si>
    <t>10.121.97.103</t>
  </si>
  <si>
    <t>\10.121.19.211_COVID HOSPITAL_TN703B_GJ_SSA SR_PH2</t>
  </si>
  <si>
    <t>10.121.19.211_COVID HOSPITAL_TN703B_GJ_SSA SR_PH2</t>
  </si>
  <si>
    <t>\e=4720</t>
  </si>
  <si>
    <t>10.121.19.211</t>
  </si>
  <si>
    <t>GUJ _SURAT SSA</t>
  </si>
  <si>
    <t>\10.121.99.38_PATDI_TN705B_WTR_RJ_PH1</t>
  </si>
  <si>
    <t>10.121.99.38_PATDI_TN705B_WTR_RJ_PH1</t>
  </si>
  <si>
    <t>\e=653</t>
  </si>
  <si>
    <t>10.121.99.38</t>
  </si>
  <si>
    <t>\10.121.17.131_SIHOR_TN725B_WTR_RJ_PH1</t>
  </si>
  <si>
    <t>10.121.17.131_SIHOR_TN725B_WTR_RJ_PH1</t>
  </si>
  <si>
    <t>\e=609</t>
  </si>
  <si>
    <t>10.121.17.131</t>
  </si>
  <si>
    <t>\10.121.17.5_MORBI_TN725B_WTR_RJ_PH1</t>
  </si>
  <si>
    <t>10.121.17.5_MORBI_TN725B_WTR_RJ_PH1</t>
  </si>
  <si>
    <t>\e=441</t>
  </si>
  <si>
    <t>10.121.17.5</t>
  </si>
  <si>
    <t>\10.121.15.140_Unja_TN705B_WTR_AM_PH1</t>
  </si>
  <si>
    <t>10.121.15.140_Unja_TN705B_WTR_AM_PH1</t>
  </si>
  <si>
    <t>\e=187</t>
  </si>
  <si>
    <t>10.121.15.140</t>
  </si>
  <si>
    <t>\10.121.18.215_GVMM_TN725B_GJ_SSA AM_PH1</t>
  </si>
  <si>
    <t>10.121.18.215_GVMM_TN725B_GJ_SSA AM_PH1</t>
  </si>
  <si>
    <t>\e=1861</t>
  </si>
  <si>
    <t>10.121.18.215</t>
  </si>
  <si>
    <t>\10.121.69.66_SURENDRA NAGAR1_TN725B_WTR_RJ_PH1</t>
  </si>
  <si>
    <t>10.121.69.66_SURENDRA NAGAR1_TN725B_WTR_RJ_PH1</t>
  </si>
  <si>
    <t>\e=652</t>
  </si>
  <si>
    <t>10.121.69.66</t>
  </si>
  <si>
    <t>\10.121.100.7_Kim EXCG_TN703B_GJ_SSA SR_PH3</t>
  </si>
  <si>
    <t>10.121.100.7_Kim EXCG_TN703B_GJ_SSA SR_PH3</t>
  </si>
  <si>
    <t>\e=8477</t>
  </si>
  <si>
    <t>10.121.100.7</t>
  </si>
  <si>
    <t>GUJ _GODHRA SSA</t>
  </si>
  <si>
    <t>\10.121.17.201_GULBAI-TEKRA 3_TN725B_GJ_SSA AM_PH1</t>
  </si>
  <si>
    <t>10.121.17.201_GULBAI-TEKRA 3_TN725B_GJ_SSA AM_PH1</t>
  </si>
  <si>
    <t>\e=1607</t>
  </si>
  <si>
    <t>10.121.17.201</t>
  </si>
  <si>
    <t>\10.121.26.78_SUKHSAR_TN705B_GJ_SSA GDH_PH2</t>
  </si>
  <si>
    <t>10.121.26.78_SUKHSAR_TN705B_GJ_SSA GDH_PH2</t>
  </si>
  <si>
    <t>\e=25020</t>
  </si>
  <si>
    <t>10.121.26.78</t>
  </si>
  <si>
    <t>\10.121.17.194_ASHRAM RD_TN725B_GJ_SSA AM_PH1</t>
  </si>
  <si>
    <t>10.121.17.194_ASHRAM RD_TN725B_GJ_SSA AM_PH1</t>
  </si>
  <si>
    <t>\e=1595</t>
  </si>
  <si>
    <t>10.121.17.194</t>
  </si>
  <si>
    <t>\10.121.17.66_BHUJ2(GNE)_TN725B_WTR_RJ_PH1</t>
  </si>
  <si>
    <t>10.121.17.66_BHUJ2(GNE)_TN725B_WTR_RJ_PH1</t>
  </si>
  <si>
    <t>\e=1161</t>
  </si>
  <si>
    <t>10.121.17.66</t>
  </si>
  <si>
    <t>\10.121.18.213_Galudan_TN705B_GJ_SSA AM_PH1</t>
  </si>
  <si>
    <t>10.121.18.213_Galudan_TN705B_GJ_SSA AM_PH1</t>
  </si>
  <si>
    <t>\e=1859</t>
  </si>
  <si>
    <t>10.121.18.213</t>
  </si>
  <si>
    <t>\10.121.16.1_Bharuch City_TN725B_WTR_AM_PH1</t>
  </si>
  <si>
    <t>10.121.16.1_Bharuch City_TN725B_WTR_AM_PH1</t>
  </si>
  <si>
    <t>\e=1423</t>
  </si>
  <si>
    <t>10.121.16.1</t>
  </si>
  <si>
    <t>\10.121.99.173_ICDS WARD-5_TN703B_GJ_SSA VDR_PH2</t>
  </si>
  <si>
    <t>10.121.99.173_ICDS WARD-5_TN703B_GJ_SSA VDR_PH2</t>
  </si>
  <si>
    <t>\e=9384</t>
  </si>
  <si>
    <t>10.121.99.173</t>
  </si>
  <si>
    <t>GUJ _VADODARA  SSA_PH3</t>
  </si>
  <si>
    <t>\10.121.19.132_MAKARPURA_TN725B_GJ_SSA VDR_PH2</t>
  </si>
  <si>
    <t>10.121.19.132_MAKARPURA_TN725B_GJ_SSA VDR_PH2</t>
  </si>
  <si>
    <t>\e=3801</t>
  </si>
  <si>
    <t>10.121.19.132</t>
  </si>
  <si>
    <t>\10.121.17.81_Industrial Area_TN703B_GJ_SSA BUJ_PH1</t>
  </si>
  <si>
    <t>10.121.17.81_Industrial Area_TN703B_GJ_SSA BUJ_PH1</t>
  </si>
  <si>
    <t>\e=2558</t>
  </si>
  <si>
    <t>10.121.17.81</t>
  </si>
  <si>
    <t>\10.121.24.66_MBM Bhuj B2_TN725B_GJ_SSA BUJ_PH2</t>
  </si>
  <si>
    <t>10.121.24.66_MBM Bhuj B2_TN725B_GJ_SSA BUJ_PH2</t>
  </si>
  <si>
    <t>\e=4682</t>
  </si>
  <si>
    <t>10.121.24.66</t>
  </si>
  <si>
    <t>\10.121.20.5_Hapa_TN705B_GJ_SSA JMN_PH2</t>
  </si>
  <si>
    <t>10.121.20.5_Hapa_TN705B_GJ_SSA JMN_PH2</t>
  </si>
  <si>
    <t>\e=4203</t>
  </si>
  <si>
    <t>10.121.20.5</t>
  </si>
  <si>
    <t>Gujarat Jamnagar SSA</t>
  </si>
  <si>
    <t>\10.121.17.200_NARANPURA SCHOOL_TN705B_GJ_SSA AM_PH1</t>
  </si>
  <si>
    <t>10.121.17.200_NARANPURA SCHOOL_TN705B_GJ_SSA AM_PH1</t>
  </si>
  <si>
    <t>\e=2023</t>
  </si>
  <si>
    <t>10.121.17.200</t>
  </si>
  <si>
    <t>\10.121.17.21_DADVA_TN703B_GJ_SSA RJ_PH1</t>
  </si>
  <si>
    <t>10.121.17.21_DADVA_TN703B_GJ_SSA RJ_PH1</t>
  </si>
  <si>
    <t>\e=3865</t>
  </si>
  <si>
    <t>10.121.17.21</t>
  </si>
  <si>
    <t>\10.121.25.167_AGIYOL_TN703B_GJ_SSA HMR_PH2</t>
  </si>
  <si>
    <t>10.121.25.167_AGIYOL_TN703B_GJ_SSA HMR_PH2</t>
  </si>
  <si>
    <t>\e=6638</t>
  </si>
  <si>
    <t>10.121.25.167</t>
  </si>
  <si>
    <t>GUJ _HIMMATNAGAR  SSA</t>
  </si>
  <si>
    <t>\10.121.99.204_ONGC Colony_TN705B_GJ_SSA SR_PH3</t>
  </si>
  <si>
    <t>10.121.99.204_ONGC Colony_TN705B_GJ_SSA SR_PH3</t>
  </si>
  <si>
    <t>\e=18902</t>
  </si>
  <si>
    <t>10.121.99.204</t>
  </si>
  <si>
    <t>GUJ_SURA SSA_PH3</t>
  </si>
  <si>
    <t>\10.121.26.73_Devgadh Baria_TN705B_WTR_AM_PH2</t>
  </si>
  <si>
    <t>10.121.26.73_Devgadh Baria_TN705B_WTR_AM_PH2</t>
  </si>
  <si>
    <t>\e=9770</t>
  </si>
  <si>
    <t>10.121.26.73</t>
  </si>
  <si>
    <t>\10.121.15.165_TATA DHOLERA_TN705B_GJ_SSA AM_PH3</t>
  </si>
  <si>
    <t>10.121.15.165_TATA DHOLERA_TN705B_GJ_SSA AM_PH3</t>
  </si>
  <si>
    <t>\e=47013</t>
  </si>
  <si>
    <t>10.121.15.165</t>
  </si>
  <si>
    <t>\10.121.24.195_Jadeshwar_TN705B_GJ_SSA BCH_PH2</t>
  </si>
  <si>
    <t>10.121.24.195_Jadeshwar_TN705B_GJ_SSA BCH_PH2</t>
  </si>
  <si>
    <t>\e=4732</t>
  </si>
  <si>
    <t>10.121.24.195</t>
  </si>
  <si>
    <t>\10.121.97.233_Wanakbara_TN703B_GJ_SSA JND_PH3</t>
  </si>
  <si>
    <t>10.121.97.233_Wanakbara_TN703B_GJ_SSA JND_PH3</t>
  </si>
  <si>
    <t>\e=47007</t>
  </si>
  <si>
    <t>10.121.97.233</t>
  </si>
  <si>
    <t>\10.121.17.25_RAJKOT KR2_TN725B_WTR_RJ_PH1</t>
  </si>
  <si>
    <t>10.121.17.25_RAJKOT KR2_TN725B_WTR_RJ_PH1</t>
  </si>
  <si>
    <t>\e=416</t>
  </si>
  <si>
    <t>10.121.17.25</t>
  </si>
  <si>
    <t>\10.121.18.136_Cantonment_TN725B_GJ_SSA AM_PH1</t>
  </si>
  <si>
    <t>10.121.18.136_Cantonment_TN725B_GJ_SSA AM_PH1</t>
  </si>
  <si>
    <t>\e=1617</t>
  </si>
  <si>
    <t>10.121.18.136</t>
  </si>
  <si>
    <t>\10.121.18.122_BAREJA_TN705B_GJ_SSA AM_PH1</t>
  </si>
  <si>
    <t>10.121.18.122_BAREJA_TN705B_GJ_SSA AM_PH1</t>
  </si>
  <si>
    <t>\e=47037</t>
  </si>
  <si>
    <t>10.121.18.122</t>
  </si>
  <si>
    <t>\10.121.24.123_Bhanudeep BTS_TN703B_GJ_SSA BUJ_PH2</t>
  </si>
  <si>
    <t>10.121.24.123_Bhanudeep BTS_TN703B_GJ_SSA BUJ_PH2</t>
  </si>
  <si>
    <t>\e=7161</t>
  </si>
  <si>
    <t>10.121.24.123</t>
  </si>
  <si>
    <t>\10.121.15.143_Chanasma_TN725B_WTR_AM_PH1</t>
  </si>
  <si>
    <t>10.121.15.143_Chanasma_TN725B_WTR_AM_PH1</t>
  </si>
  <si>
    <t>\e=4210</t>
  </si>
  <si>
    <t>10.121.15.143</t>
  </si>
  <si>
    <t>\10.121.19.196_SURAT-MARKET2_TN725B_GJ_SSA SR_PH2</t>
  </si>
  <si>
    <t>10.121.19.196_SURAT-MARKET2_TN725B_GJ_SSA SR_PH2</t>
  </si>
  <si>
    <t>\e=3402</t>
  </si>
  <si>
    <t>10.121.19.196</t>
  </si>
  <si>
    <t>\10.121.99.221_DGVCL CALL CENTER_TN703B_GJ_SSA SR_PH2</t>
  </si>
  <si>
    <t>10.121.99.221_DGVCL CALL CENTER_TN703B_GJ_SSA SR_PH2</t>
  </si>
  <si>
    <t>\e=19719</t>
  </si>
  <si>
    <t>10.121.99.221</t>
  </si>
  <si>
    <t>GUJ_SURAT SSA</t>
  </si>
  <si>
    <t>\10.121.16.227_Halol_TN725B_WTR_AM_PH1</t>
  </si>
  <si>
    <t>10.121.16.227_Halol_TN725B_WTR_AM_PH1</t>
  </si>
  <si>
    <t>\e=1826</t>
  </si>
  <si>
    <t>10.121.16.227</t>
  </si>
  <si>
    <t>\10.121.19.230_DRC VST A1_TN703B_GJ_SSA SR_PH2</t>
  </si>
  <si>
    <t>10.121.19.230_DRC VST A1_TN703B_GJ_SSA SR_PH2</t>
  </si>
  <si>
    <t>\e=6264</t>
  </si>
  <si>
    <t>10.121.19.230</t>
  </si>
  <si>
    <t>\10.121.25.166_BERNA TE_TN703B_GJ_SSA HMR_PH2</t>
  </si>
  <si>
    <t>10.121.25.166_BERNA TE_TN703B_GJ_SSA HMR_PH2</t>
  </si>
  <si>
    <t>\e=6632</t>
  </si>
  <si>
    <t>10.121.25.166</t>
  </si>
  <si>
    <t>\10.121.98.67_CAMBAY_TN705B_GJ_SSA NAD_PH3</t>
  </si>
  <si>
    <t>10.121.98.67_CAMBAY_TN705B_GJ_SSA NAD_PH3</t>
  </si>
  <si>
    <t>\e=11278</t>
  </si>
  <si>
    <t>10.121.98.67</t>
  </si>
  <si>
    <t>\10.121.19.169_INDRA BTS_TN703B_GJ_SSA VDR_PH2</t>
  </si>
  <si>
    <t>10.121.19.169_INDRA BTS_TN703B_GJ_SSA VDR_PH2</t>
  </si>
  <si>
    <t>\e=7360</t>
  </si>
  <si>
    <t>10.121.19.169</t>
  </si>
  <si>
    <t>\10.121.100.41_DGVCL VYARA_TN703B_GJ_SSA SR_PH</t>
  </si>
  <si>
    <t>10.121.100.41_DGVCL VYARA_TN703B_GJ_SSA SR_PH</t>
  </si>
  <si>
    <t>\e=37435</t>
  </si>
  <si>
    <t>10.121.100.41</t>
  </si>
  <si>
    <t>\10.121.19.157_NORTH MAMLATDAR SAMA_TN703B_GJ_SSA VDR_PH2</t>
  </si>
  <si>
    <t>10.121.19.157_NORTH MAMLATDAR SAMA_TN703B_GJ_SSA VDR_PH2</t>
  </si>
  <si>
    <t>\e=6801</t>
  </si>
  <si>
    <t>10.121.19.157</t>
  </si>
  <si>
    <t>\10.121.18.228_Rajendra Park BTS_TN703B_GJ_SSA AM_PH2</t>
  </si>
  <si>
    <t>10.121.18.228_Rajendra Park BTS_TN703B_GJ_SSA AM_PH2</t>
  </si>
  <si>
    <t>\e=26318</t>
  </si>
  <si>
    <t>10.121.18.228</t>
  </si>
  <si>
    <t>\10.121.98.65_PETLAD_TN725B_GJ_SSA NAD_PH3</t>
  </si>
  <si>
    <t>10.121.98.65_PETLAD_TN725B_GJ_SSA NAD_PH3</t>
  </si>
  <si>
    <t>\e=11266</t>
  </si>
  <si>
    <t>10.121.98.65</t>
  </si>
  <si>
    <t>\10.121.18.31_SBI-GIFTCITY A1_TN703B_GJ_SSA AM_PH3</t>
  </si>
  <si>
    <t>10.121.18.31_SBI-GIFTCITY A1_TN703B_GJ_SSA AM_PH3</t>
  </si>
  <si>
    <t>\e=39806</t>
  </si>
  <si>
    <t>10.121.18.31</t>
  </si>
  <si>
    <t>\10.121.96.140_KERA_TN705B_GJ_SSA BUJ_PH3</t>
  </si>
  <si>
    <t>10.121.96.140_KERA_TN705B_GJ_SSA BUJ_PH3</t>
  </si>
  <si>
    <t>\e=12128</t>
  </si>
  <si>
    <t>10.121.96.140</t>
  </si>
  <si>
    <t>nILANGA</t>
  </si>
  <si>
    <t>\10.121.96.134_Mothala_TN705B_GJ_SSA BUJ_PH3</t>
  </si>
  <si>
    <t>10.121.96.134_Mothala_TN705B_GJ_SSA BUJ_PH3</t>
  </si>
  <si>
    <t>\e=12127</t>
  </si>
  <si>
    <t>10.121.96.134</t>
  </si>
  <si>
    <t>SSA BHUJ_PH3</t>
  </si>
  <si>
    <t>\10.121.19.15_BANSWADA ROAD_TN703B_GJ_SSA GDH_PH3</t>
  </si>
  <si>
    <t>10.121.19.15_BANSWADA ROAD_TN703B_GJ_SSA GDH_PH3</t>
  </si>
  <si>
    <t>\e=12352</t>
  </si>
  <si>
    <t>10.121.19.15</t>
  </si>
  <si>
    <t>\10.121.25.85_Manund_TN703B_GJ_SSA MEH_PH2</t>
  </si>
  <si>
    <t>10.121.25.85_Manund_TN703B_GJ_SSA MEH_PH2</t>
  </si>
  <si>
    <t>\e=4451</t>
  </si>
  <si>
    <t>10.121.25.85</t>
  </si>
  <si>
    <t>GUJ _MEHSANA  SSA</t>
  </si>
  <si>
    <t>\10.121.96.12_Rajula RSU_TN705B_GJ_SSA AMR_PH3</t>
  </si>
  <si>
    <t>10.121.96.12_Rajula RSU_TN705B_GJ_SSA AMR_PH3</t>
  </si>
  <si>
    <t>\e=26355</t>
  </si>
  <si>
    <t>10.121.96.12</t>
  </si>
  <si>
    <t>\10.121.19.18_BANDIBAR_TN703B_GJ_SSA GDH_PH2</t>
  </si>
  <si>
    <t>10.121.19.18_BANDIBAR_TN703B_GJ_SSA GDH_PH2</t>
  </si>
  <si>
    <t>\e=12326</t>
  </si>
  <si>
    <t>10.121.19.18</t>
  </si>
  <si>
    <t>\10.121.19.99_PAVAN BTS_TN703B_GJ_SSA RJ_PH2</t>
  </si>
  <si>
    <t>10.121.19.99_PAVAN BTS_TN703B_GJ_SSA RJ_PH2</t>
  </si>
  <si>
    <t>\e=20143</t>
  </si>
  <si>
    <t>10.121.19.99</t>
  </si>
  <si>
    <t>GUJ_RAJKOT SSA</t>
  </si>
  <si>
    <t>\10.121.18.163_SARVA SIKSHA GNR_TN703B_GJ_SSA AM_PH3</t>
  </si>
  <si>
    <t>10.121.18.163_SARVA SIKSHA GNR_TN703B_GJ_SSA AM_PH3</t>
  </si>
  <si>
    <t>\e=39818</t>
  </si>
  <si>
    <t>10.121.18.163</t>
  </si>
  <si>
    <t>\10.121.19.69_BHAKTINAGAR1_TN725B_GJ_SSA RJ_PH2</t>
  </si>
  <si>
    <t>10.121.19.69_BHAKTINAGAR1_TN725B_GJ_SSA RJ_PH2</t>
  </si>
  <si>
    <t>\e=3549</t>
  </si>
  <si>
    <t>10.121.19.69</t>
  </si>
  <si>
    <t>\10.121.68.205_SAMANA_TN705B_WTR_RJ_PH2</t>
  </si>
  <si>
    <t>10.121.68.205_SAMANA_TN705B_WTR_RJ_PH2</t>
  </si>
  <si>
    <t>\e=13183</t>
  </si>
  <si>
    <t>10.121.68.205</t>
  </si>
  <si>
    <t>GUJ_RAJKOT WTR_PH3</t>
  </si>
  <si>
    <t>\10.121.96.143_VITHON 1_TN703B_GJ_SSA BUJ_PH2</t>
  </si>
  <si>
    <t>10.121.96.143_VITHON 1_TN703B_GJ_SSA BUJ_PH2</t>
  </si>
  <si>
    <t>\e=13239</t>
  </si>
  <si>
    <t>10.121.96.143</t>
  </si>
  <si>
    <t>\10.121.96.152_KHOMBADI_TN703B_GJ_SSA BUJ_PH2</t>
  </si>
  <si>
    <t>10.121.96.152_KHOMBADI_TN703B_GJ_SSA BUJ_PH2</t>
  </si>
  <si>
    <t>\e=13260</t>
  </si>
  <si>
    <t>10.121.96.152</t>
  </si>
  <si>
    <t>\10.121.17.205_INFO_TN725B_GJ_SSA AM_PH1</t>
  </si>
  <si>
    <t>10.121.17.205_INFO_TN725B_GJ_SSA AM_PH1</t>
  </si>
  <si>
    <t>\e=1643</t>
  </si>
  <si>
    <t>10.121.17.205</t>
  </si>
  <si>
    <t>\10.121.96.146_Naliya AF_TN703B_GJ_SSA BUJ_PH2</t>
  </si>
  <si>
    <t>10.121.96.146_Naliya AF_TN703B_GJ_SSA BUJ_PH2</t>
  </si>
  <si>
    <t>\e=13254</t>
  </si>
  <si>
    <t>10.121.96.146</t>
  </si>
  <si>
    <t>\10.121.15.144_AM BHADRA(GNE)_TN725B_WTR_AM_PH3</t>
  </si>
  <si>
    <t>10.121.15.144_AM BHADRA(GNE)_TN725B_WTR_AM_PH3</t>
  </si>
  <si>
    <t>\e=13605</t>
  </si>
  <si>
    <t>10.121.15.144</t>
  </si>
  <si>
    <t>\10.121.17.80_Ashapura Temple_TN703B_GJ_SSA BUJ_PH1</t>
  </si>
  <si>
    <t>10.121.17.80_Ashapura Temple_TN703B_GJ_SSA BUJ_PH1</t>
  </si>
  <si>
    <t>\e=2552</t>
  </si>
  <si>
    <t>10.121.17.80</t>
  </si>
  <si>
    <t>\10.121.25.76_BASPA_TN703B_GJ_SSA MEH_PH2</t>
  </si>
  <si>
    <t>10.121.25.76_BASPA_TN703B_GJ_SSA MEH_PH2</t>
  </si>
  <si>
    <t>\e=24122</t>
  </si>
  <si>
    <t>10.121.25.76</t>
  </si>
  <si>
    <t>\10.121.17.82_Luni TE_TN703B_GJ_SSA BUJ_PH3</t>
  </si>
  <si>
    <t>10.121.17.82_Luni TE_TN703B_GJ_SSA BUJ_PH3</t>
  </si>
  <si>
    <t>\e=14129</t>
  </si>
  <si>
    <t>10.121.17.82</t>
  </si>
  <si>
    <t>\10.121.15.149_BARWALA_TN725B_WTR_AM_PH3</t>
  </si>
  <si>
    <t>10.121.15.149_BARWALA_TN725B_WTR_AM_PH3</t>
  </si>
  <si>
    <t>\e=14119</t>
  </si>
  <si>
    <t>10.121.15.149</t>
  </si>
  <si>
    <t>GUJ_AHM WTR -PH3</t>
  </si>
  <si>
    <t>\10.121.16.120_BOB-RO-NVS_TN703B_GJ_SSA VAL_PH3</t>
  </si>
  <si>
    <t>10.121.16.120_BOB-RO-NVS_TN703B_GJ_SSA VAL_PH3</t>
  </si>
  <si>
    <t>\e=13868</t>
  </si>
  <si>
    <t>10.121.16.120</t>
  </si>
  <si>
    <t>\10.121.25.134_R2 GADH B1_TN705B_GJ_SSA PNP_PH3</t>
  </si>
  <si>
    <t>10.121.25.134_R2 GADH B1_TN705B_GJ_SSA PNP_PH3</t>
  </si>
  <si>
    <t>\e=14580</t>
  </si>
  <si>
    <t>10.121.25.134</t>
  </si>
  <si>
    <t>\10.121.96.73_Civil lines_TN705B_GJ_SSA BCH_PH3</t>
  </si>
  <si>
    <t>10.121.96.73_Civil lines_TN705B_GJ_SSA BCH_PH3</t>
  </si>
  <si>
    <t>\e=14334</t>
  </si>
  <si>
    <t>10.121.96.73</t>
  </si>
  <si>
    <t>GUJ-BHARUSH SSA-</t>
  </si>
  <si>
    <t>\10.121.99.207_VANZ_TN703B_GJ_SSA SR_PH3</t>
  </si>
  <si>
    <t>10.121.99.207_VANZ_TN703B_GJ_SSA SR_PH3</t>
  </si>
  <si>
    <t>\e=45042</t>
  </si>
  <si>
    <t>10.121.99.207</t>
  </si>
  <si>
    <t>\10.121.17.219_Sales Tax ARD_TN703B_GJ_SSA AM_PH3</t>
  </si>
  <si>
    <t>10.121.17.219_Sales Tax ARD_TN703B_GJ_SSA AM_PH3</t>
  </si>
  <si>
    <t>\e=47207</t>
  </si>
  <si>
    <t>10.121.17.219</t>
  </si>
  <si>
    <t>2.9.1 Rev.A load2.9.1_p13</t>
  </si>
  <si>
    <t>\10.121.99.193_VARACHHA 2(GNE)_TN725B_GJ_SSA SR_PH3</t>
  </si>
  <si>
    <t>10.121.99.193_VARACHHA 2(GNE)_TN725B_GJ_SSA SR_PH3</t>
  </si>
  <si>
    <t>\e=14506</t>
  </si>
  <si>
    <t>10.121.99.193</t>
  </si>
  <si>
    <t>GUJ-SURAT SSA-PH3</t>
  </si>
  <si>
    <t>\10.121.96.25_Mahuva-Rd-BTS_TN703B_GJ_SSA AMR_PH2</t>
  </si>
  <si>
    <t>10.121.96.25_Mahuva-Rd-BTS_TN703B_GJ_SSA AMR_PH2</t>
  </si>
  <si>
    <t>\e=14730</t>
  </si>
  <si>
    <t>10.121.96.25</t>
  </si>
  <si>
    <t>\10.121.96.37_TEENBATTI BTS_TN703B_GJ_SSA AMR_PH2</t>
  </si>
  <si>
    <t>10.121.96.37_TEENBATTI BTS_TN703B_GJ_SSA AMR_PH2</t>
  </si>
  <si>
    <t>\e=14732</t>
  </si>
  <si>
    <t>10.121.96.37</t>
  </si>
  <si>
    <t>\10.121.96.46_Royal Complex BTS_TN703B_GJ_SSA AMR_PH2</t>
  </si>
  <si>
    <t>10.121.96.46_Royal Complex BTS_TN703B_GJ_SSA AMR_PH2</t>
  </si>
  <si>
    <t>\e=14731</t>
  </si>
  <si>
    <t>10.121.96.46</t>
  </si>
  <si>
    <t>\10.121.19.135_SUBHANPURA_TN725B_GJ_SSA VDR_PH2</t>
  </si>
  <si>
    <t>10.121.19.135_SUBHANPURA_TN725B_GJ_SSA VDR_PH2</t>
  </si>
  <si>
    <t>\e=3803</t>
  </si>
  <si>
    <t>10.121.19.135</t>
  </si>
  <si>
    <t>\10.121.26.13_Bhiloda_TN705B_WTR_AM_PH2</t>
  </si>
  <si>
    <t>10.121.26.13_Bhiloda_TN705B_WTR_AM_PH2</t>
  </si>
  <si>
    <t>\e=14799</t>
  </si>
  <si>
    <t>10.121.26.13</t>
  </si>
  <si>
    <t>\10.121.19.242_VESU_TN705B_GJ_SSA SR_PH2</t>
  </si>
  <si>
    <t>10.121.19.242_VESU_TN705B_GJ_SSA SR_PH2</t>
  </si>
  <si>
    <t>\e=14756</t>
  </si>
  <si>
    <t>10.121.19.242</t>
  </si>
  <si>
    <t>\10.121.100.27_ANANDPUR B1_TN705B_GJ_SSA SR_PH3</t>
  </si>
  <si>
    <t>10.121.100.27_ANANDPUR B1_TN705B_GJ_SSA SR_PH3</t>
  </si>
  <si>
    <t>\e=14974</t>
  </si>
  <si>
    <t>10.121.100.27</t>
  </si>
  <si>
    <t>\10.121.96.151_NETRA TE_TN703B_GJ_SSA BUJ_PH2</t>
  </si>
  <si>
    <t>10.121.96.151_NETRA TE_TN703B_GJ_SSA BUJ_PH2</t>
  </si>
  <si>
    <t>\e=13259</t>
  </si>
  <si>
    <t>10.121.96.151</t>
  </si>
  <si>
    <t>\10.121.24.106_Zanda Chowk_TN703B_GJ_SSA BUJ_PH2</t>
  </si>
  <si>
    <t>10.121.24.106_Zanda Chowk_TN703B_GJ_SSA BUJ_PH2</t>
  </si>
  <si>
    <t>\e=6860</t>
  </si>
  <si>
    <t>10.121.24.106</t>
  </si>
  <si>
    <t>\10.121.17.76_AADESAR_TN725B_GJ_SSA BUJ_PH3</t>
  </si>
  <si>
    <t>10.121.17.76_AADESAR_TN725B_GJ_SSA BUJ_PH3</t>
  </si>
  <si>
    <t>\e=15171</t>
  </si>
  <si>
    <t>10.121.17.76</t>
  </si>
  <si>
    <t>\10.121.25.172_Rampura CR_TN705B_GJ_SSA HMR_PH3</t>
  </si>
  <si>
    <t>10.121.25.172_Rampura CR_TN705B_GJ_SSA HMR_PH3</t>
  </si>
  <si>
    <t>\e=15591</t>
  </si>
  <si>
    <t>10.121.25.172</t>
  </si>
  <si>
    <t>\10.121.68.68_Naroli_TN705B_WTR_AM_PH3</t>
  </si>
  <si>
    <t>10.121.68.68_Naroli_TN705B_WTR_AM_PH3</t>
  </si>
  <si>
    <t>\e=15652</t>
  </si>
  <si>
    <t>10.121.68.68</t>
  </si>
  <si>
    <t>\10.121.100.35_UKAI TE_TN703B_GJ_SSA SR_PH3</t>
  </si>
  <si>
    <t>10.121.100.35_UKAI TE_TN703B_GJ_SSA SR_PH3</t>
  </si>
  <si>
    <t>\e=45072</t>
  </si>
  <si>
    <t>10.121.100.35</t>
  </si>
  <si>
    <t>\10.121.19.199_RUNDH_TN725B_GJ_SSA SR_PH2</t>
  </si>
  <si>
    <t>10.121.19.199_RUNDH_TN725B_GJ_SSA SR_PH2</t>
  </si>
  <si>
    <t>\e=3853</t>
  </si>
  <si>
    <t>10.121.19.199</t>
  </si>
  <si>
    <t>\10.121.68.3_Bardoli_TN725B_WTR_AM_PH3</t>
  </si>
  <si>
    <t>10.121.68.3_Bardoli_TN725B_WTR_AM_PH3</t>
  </si>
  <si>
    <t>\e=15815</t>
  </si>
  <si>
    <t>10.121.68.3</t>
  </si>
  <si>
    <t>GUJ_SURAT WTR_PH3</t>
  </si>
  <si>
    <t>\e=16505</t>
  </si>
  <si>
    <t>10.121.96.2</t>
  </si>
  <si>
    <t>GUJ_AMRELI SSA_PH3</t>
  </si>
  <si>
    <t>\10.121.96.39_BABRA_TN725B_WTR_RJ_PH3</t>
  </si>
  <si>
    <t>10.121.96.39_BABRA_TN725B_WTR_RJ_PH3</t>
  </si>
  <si>
    <t>\e=16257</t>
  </si>
  <si>
    <t>10.121.96.39</t>
  </si>
  <si>
    <t>\10.121.96.36_AMRELI 2_TN725B_WTR_RJ_PH3</t>
  </si>
  <si>
    <t>10.121.96.36_AMRELI 2_TN725B_WTR_RJ_PH3</t>
  </si>
  <si>
    <t>\e=16251</t>
  </si>
  <si>
    <t>10.121.96.36</t>
  </si>
  <si>
    <t>\10.121.19.218_LANDMARK A1_TN703B_GJ_SSA SR_PH2</t>
  </si>
  <si>
    <t>10.121.19.218_LANDMARK A1_TN703B_GJ_SSA SR_PH2</t>
  </si>
  <si>
    <t>\e=34395</t>
  </si>
  <si>
    <t>10.121.19.218</t>
  </si>
  <si>
    <t>\10.121.68.72_POLYCAB KACHHIGAM_TN703B_GJ_SSA VAL_PH2</t>
  </si>
  <si>
    <t>10.121.68.72_POLYCAB KACHHIGAM_TN703B_GJ_SSA VAL_PH2</t>
  </si>
  <si>
    <t>\e=42537</t>
  </si>
  <si>
    <t>10.121.68.72</t>
  </si>
  <si>
    <t>\10.121.68.6_Mandvi_TN725B_WTR_AM_PH3</t>
  </si>
  <si>
    <t>10.121.68.6_Mandvi_TN725B_WTR_AM_PH3</t>
  </si>
  <si>
    <t>\e=15817</t>
  </si>
  <si>
    <t>10.121.68.6</t>
  </si>
  <si>
    <t>\10.121.68.7_Netrang_TN725B_WTR_AM_PH3</t>
  </si>
  <si>
    <t>10.121.68.7_Netrang_TN725B_WTR_AM_PH3</t>
  </si>
  <si>
    <t>\e=17102</t>
  </si>
  <si>
    <t>10.121.68.7</t>
  </si>
  <si>
    <t>\10.121.96.11_KUP EXCH_TN705B_GJ_SSA AMR_PH3</t>
  </si>
  <si>
    <t>10.121.96.11_KUP EXCH_TN705B_GJ_SSA AMR_PH3</t>
  </si>
  <si>
    <t>\e=26354</t>
  </si>
  <si>
    <t>10.121.96.11</t>
  </si>
  <si>
    <t>\10.121.96.21_Gopalgram_TN703B_GJ_SSA AMR_PH2</t>
  </si>
  <si>
    <t>10.121.96.21_Gopalgram_TN703B_GJ_SSA AMR_PH2</t>
  </si>
  <si>
    <t>\e=17577</t>
  </si>
  <si>
    <t>10.121.96.21</t>
  </si>
  <si>
    <t>\10.121.19.225_L AND T_TN705B_GJ_SSA SR_PH3</t>
  </si>
  <si>
    <t>10.121.19.225_L AND T_TN705B_GJ_SSA SR_PH3</t>
  </si>
  <si>
    <t>\e=17623</t>
  </si>
  <si>
    <t>10.121.19.225</t>
  </si>
  <si>
    <t>\10.121.96.20_Sarambhada_TN703B_GJ_SSA AMR_PH2</t>
  </si>
  <si>
    <t>10.121.96.20_Sarambhada_TN703B_GJ_SSA AMR_PH2</t>
  </si>
  <si>
    <t>\e=17576</t>
  </si>
  <si>
    <t>10.121.96.20</t>
  </si>
  <si>
    <t>\10.121.99.203_ONGC Plant_TN705B_GJ_SSA SR_PH3</t>
  </si>
  <si>
    <t>10.121.99.203_ONGC Plant_TN705B_GJ_SSA SR_PH3</t>
  </si>
  <si>
    <t>\e=17783</t>
  </si>
  <si>
    <t>10.121.99.203</t>
  </si>
  <si>
    <t>\10.121.26.15_Antarsuba_TN705B_GJ_SSA HMR_PH2</t>
  </si>
  <si>
    <t>10.121.26.15_Antarsuba_TN705B_GJ_SSA HMR_PH2</t>
  </si>
  <si>
    <t>\e=17874</t>
  </si>
  <si>
    <t>10.121.26.15</t>
  </si>
  <si>
    <t>\10.121.17.26_RAJKOT_TN725B_WTR_RJ_PH1</t>
  </si>
  <si>
    <t>10.121.17.26_RAJKOT_TN725B_WTR_RJ_PH1</t>
  </si>
  <si>
    <t>\e=610</t>
  </si>
  <si>
    <t>10.121.17.26</t>
  </si>
  <si>
    <t>\10.121.16.241_Kathlal_TN705B_WTR_AM_PH2</t>
  </si>
  <si>
    <t>10.121.16.241_Kathlal_TN705B_WTR_AM_PH2</t>
  </si>
  <si>
    <t>\e=6061</t>
  </si>
  <si>
    <t>10.121.16.241</t>
  </si>
  <si>
    <t>\10.121.96.135_Naliya_TN725B_GJ_SSA BUJ_PH2</t>
  </si>
  <si>
    <t>10.121.96.135_Naliya_TN725B_GJ_SSA BUJ_PH2</t>
  </si>
  <si>
    <t>\e=12793</t>
  </si>
  <si>
    <t>10.121.96.135</t>
  </si>
  <si>
    <t>\10.121.96.85_NANI BHEDWAN_TN705B_GJ_SSA BCH_PH3</t>
  </si>
  <si>
    <t>10.121.96.85_NANI BHEDWAN_TN705B_GJ_SSA BCH_PH3</t>
  </si>
  <si>
    <t>\e=32166</t>
  </si>
  <si>
    <t>10.121.96.85</t>
  </si>
  <si>
    <t>\10.121.24.100_Kelwani Mandal_TN703B_GJ_SSA BUJ_PH2</t>
  </si>
  <si>
    <t>10.121.24.100_Kelwani Mandal_TN703B_GJ_SSA BUJ_PH2</t>
  </si>
  <si>
    <t>\e=12516</t>
  </si>
  <si>
    <t>10.121.24.100</t>
  </si>
  <si>
    <t>\10.121.68.10_KOSAMBA_TN705B_GJ_SSA SR_PH3</t>
  </si>
  <si>
    <t>10.121.68.10_KOSAMBA_TN705B_GJ_SSA SR_PH3</t>
  </si>
  <si>
    <t>\e=38751</t>
  </si>
  <si>
    <t>10.121.68.10</t>
  </si>
  <si>
    <t>\10.121.96.72_Hinglot_TN705B_GJ_SSA BCH_PH3</t>
  </si>
  <si>
    <t>10.121.96.72_Hinglot_TN705B_GJ_SSA BCH_PH3</t>
  </si>
  <si>
    <t>\e=16927</t>
  </si>
  <si>
    <t>10.121.96.72</t>
  </si>
  <si>
    <t>GUJ-BHARUCH-SSA</t>
  </si>
  <si>
    <t>\10.121.68.4_Vyara_TN725B_WTR_AM_PH3</t>
  </si>
  <si>
    <t>10.121.68.4_Vyara_TN725B_WTR_AM_PH3</t>
  </si>
  <si>
    <t>\e=15816</t>
  </si>
  <si>
    <t>10.121.68.4</t>
  </si>
  <si>
    <t>\10.121.16.84_LIMZER_TN703B_GJ_SSA VAL_PH</t>
  </si>
  <si>
    <t>10.121.16.84_LIMZER_TN703B_GJ_SSA VAL_PH</t>
  </si>
  <si>
    <t>\e=15677</t>
  </si>
  <si>
    <t>10.121.16.84</t>
  </si>
  <si>
    <t>\10.121.20.47_Nana Vadala_TN703B_GJ_SSA JMN_PH2</t>
  </si>
  <si>
    <t>10.121.20.47_Nana Vadala_TN703B_GJ_SSA JMN_PH2</t>
  </si>
  <si>
    <t>\e=16033</t>
  </si>
  <si>
    <t>10.121.20.47</t>
  </si>
  <si>
    <t>GUJ_JAMNAGR SSA</t>
  </si>
  <si>
    <t>\10.121.96.6_Chalala 1_TN725B_GJ_SSA AMR_PH3</t>
  </si>
  <si>
    <t>10.121.96.6_Chalala 1_TN725B_GJ_SSA AMR_PH3</t>
  </si>
  <si>
    <t>\e=16506</t>
  </si>
  <si>
    <t>10.121.96.6</t>
  </si>
  <si>
    <t>\10.121.18.93_ISRO Satellite_TN703B_GJ_SSA AM_PH2</t>
  </si>
  <si>
    <t>10.121.18.93_ISRO Satellite_TN703B_GJ_SSA AM_PH2</t>
  </si>
  <si>
    <t>\e=16982</t>
  </si>
  <si>
    <t>10.121.18.93</t>
  </si>
  <si>
    <t>\10.121.25.183_Royal Plaza_TN703B_GJ_SSA HMR_PH3</t>
  </si>
  <si>
    <t>10.121.25.183_Royal Plaza_TN703B_GJ_SSA HMR_PH3</t>
  </si>
  <si>
    <t>\e=9161</t>
  </si>
  <si>
    <t>10.121.25.183</t>
  </si>
  <si>
    <t>\10.121.19.193_MARKET1(GNE)_TN725B_GJ_SSA SR_PH2</t>
  </si>
  <si>
    <t>10.121.19.193_MARKET1(GNE)_TN725B_GJ_SSA SR_PH2</t>
  </si>
  <si>
    <t>\e=3401</t>
  </si>
  <si>
    <t>10.121.19.193</t>
  </si>
  <si>
    <t>\10.121.20.48_Kharedi_TN703B_GJ_SSA JMN_PH2</t>
  </si>
  <si>
    <t>10.121.20.48_Kharedi_TN703B_GJ_SSA JMN_PH2</t>
  </si>
  <si>
    <t>\e=16034</t>
  </si>
  <si>
    <t>10.121.20.48</t>
  </si>
  <si>
    <t>GUJ_JAMNAGAR SSA</t>
  </si>
  <si>
    <t>\10.121.17.162_BUDHEL_TN705B_GJ_SSA BV_PH3</t>
  </si>
  <si>
    <t>10.121.17.162_BUDHEL_TN705B_GJ_SSA BV_PH3</t>
  </si>
  <si>
    <t>\e=17123</t>
  </si>
  <si>
    <t>10.121.17.162</t>
  </si>
  <si>
    <t>\10.121.96.162_DUDHAI_TN705B_GJ_SSA BUJ_PH3</t>
  </si>
  <si>
    <t>10.121.96.162_DUDHAI_TN705B_GJ_SSA BUJ_PH3</t>
  </si>
  <si>
    <t>\e=17544</t>
  </si>
  <si>
    <t>10.121.96.162</t>
  </si>
  <si>
    <t>GUJ_BHUJ SSA_PH3</t>
  </si>
  <si>
    <t>\10.121.100.8_OLPAD_TN725B_WTR_AM_PH1</t>
  </si>
  <si>
    <t>10.121.100.8_OLPAD_TN725B_WTR_AM_PH1</t>
  </si>
  <si>
    <t>\e=1405</t>
  </si>
  <si>
    <t>10.121.100.8</t>
  </si>
  <si>
    <t>\10.121.26.14_Vijaynagar_TN705B_GJ_SSA HMR_PH2</t>
  </si>
  <si>
    <t>10.121.26.14_Vijaynagar_TN705B_GJ_SSA HMR_PH2</t>
  </si>
  <si>
    <t>\e=17868</t>
  </si>
  <si>
    <t>10.121.26.14</t>
  </si>
  <si>
    <t>\10.121.24.182_ATUL_TN703B_GJ_SSA VAL_PH3</t>
  </si>
  <si>
    <t>10.121.24.182_ATUL_TN703B_GJ_SSA VAL_PH3</t>
  </si>
  <si>
    <t>\e=17306</t>
  </si>
  <si>
    <t>10.121.24.182</t>
  </si>
  <si>
    <t>SSA VALSAD_PH3</t>
  </si>
  <si>
    <t>\10.121.16.230_Anand1_TN725B_WTR_AM_PH2</t>
  </si>
  <si>
    <t>10.121.16.230_Anand1_TN725B_WTR_AM_PH2</t>
  </si>
  <si>
    <t>\e=1829</t>
  </si>
  <si>
    <t>10.121.16.230</t>
  </si>
  <si>
    <t>\10.121.16.226_BARODA CITY 3 GNE_TN725B_WTR_AM_PH1</t>
  </si>
  <si>
    <t>10.121.16.226_BARODA CITY 3 GNE_TN725B_WTR_AM_PH1</t>
  </si>
  <si>
    <t>\e=1835</t>
  </si>
  <si>
    <t>10.121.16.226</t>
  </si>
  <si>
    <t>\10.121.99.24_BALA_TN703B_GJ_SSA SEN_PH3</t>
  </si>
  <si>
    <t>10.121.99.24_BALA_TN703B_GJ_SSA SEN_PH3</t>
  </si>
  <si>
    <t>\e=47465</t>
  </si>
  <si>
    <t>10.121.99.24</t>
  </si>
  <si>
    <t>\10.121.68.95_SHRIJI HOTEL_TN703B_GJ_SSA VAL_PH3</t>
  </si>
  <si>
    <t>10.121.68.95_SHRIJI HOTEL_TN703B_GJ_SSA VAL_PH3</t>
  </si>
  <si>
    <t>\e=47471</t>
  </si>
  <si>
    <t>10.121.68.95</t>
  </si>
  <si>
    <t>\10.121.98.10_SAMI_TN705B_GJ_SSA MEH_PH3</t>
  </si>
  <si>
    <t>10.121.98.10_SAMI_TN705B_GJ_SSA MEH_PH3</t>
  </si>
  <si>
    <t>\e=13611</t>
  </si>
  <si>
    <t>10.121.98.10</t>
  </si>
  <si>
    <t>\10.121.16.81_SUTHARPADA_TN705B_GJ_SSA VAL_PH2</t>
  </si>
  <si>
    <t>10.121.16.81_SUTHARPADA_TN705B_GJ_SSA VAL_PH2</t>
  </si>
  <si>
    <t>\e=8004</t>
  </si>
  <si>
    <t>10.121.16.81</t>
  </si>
  <si>
    <t>\10.121.16.83_GANGPUR_TN703B_GJ_SSA VAL_PH</t>
  </si>
  <si>
    <t>10.121.16.83_GANGPUR_TN703B_GJ_SSA VAL_PH</t>
  </si>
  <si>
    <t>\e=13427</t>
  </si>
  <si>
    <t>10.121.16.83</t>
  </si>
  <si>
    <t>\10.121.99.151_HARINAGAR BTS 2_TN703B_GJ_SSA VDR_PH3</t>
  </si>
  <si>
    <t>10.121.99.151_HARINAGAR BTS 2_TN703B_GJ_SSA VDR_PH3</t>
  </si>
  <si>
    <t>\e=11013</t>
  </si>
  <si>
    <t>10.121.99.151</t>
  </si>
  <si>
    <t>GUJ_VADODRA SSA _PH3</t>
  </si>
  <si>
    <t>\10.121.24.245_MATAR_TN705B_GJ_SSA NAD_PH3</t>
  </si>
  <si>
    <t>10.121.24.245_MATAR_TN705B_GJ_SSA NAD_PH3</t>
  </si>
  <si>
    <t>\e=11272</t>
  </si>
  <si>
    <t>10.121.24.245</t>
  </si>
  <si>
    <t>\10.121.20.57_Tirthbhumi_TN703B_GJ_SSA JMN_PH2</t>
  </si>
  <si>
    <t>10.121.20.57_Tirthbhumi_TN703B_GJ_SSA JMN_PH2</t>
  </si>
  <si>
    <t>\e=11083</t>
  </si>
  <si>
    <t>10.121.20.57</t>
  </si>
  <si>
    <t>SSA JAMNAGAR_PH3</t>
  </si>
  <si>
    <t>\10.121.98.132_GIDC CHANDISAR_TN705B_GJ_SSA PNP_PH3</t>
  </si>
  <si>
    <t>10.121.98.132_GIDC CHANDISAR_TN705B_GJ_SSA PNP_PH3</t>
  </si>
  <si>
    <t>\e=14114</t>
  </si>
  <si>
    <t>10.121.98.132</t>
  </si>
  <si>
    <t>\10.121.16.119_MATWAD-1_TN703B_GJ_SSA VAL_PH3</t>
  </si>
  <si>
    <t>10.121.16.119_MATWAD-1_TN703B_GJ_SSA VAL_PH3</t>
  </si>
  <si>
    <t>\e=13867</t>
  </si>
  <si>
    <t>10.121.16.119</t>
  </si>
  <si>
    <t>\10.121.24.177_SBI-MAGOD_TN703B_GJ_SSA VAL_PH3</t>
  </si>
  <si>
    <t>10.121.24.177_SBI-MAGOD_TN703B_GJ_SSA VAL_PH3</t>
  </si>
  <si>
    <t>\e=16315</t>
  </si>
  <si>
    <t>10.121.24.177</t>
  </si>
  <si>
    <t>\10.121.18.239_IPR Bhat_TN703B_GJ_SSA AM_PH2</t>
  </si>
  <si>
    <t>10.121.18.239_IPR Bhat_TN703B_GJ_SSA AM_PH2</t>
  </si>
  <si>
    <t>\e=32395</t>
  </si>
  <si>
    <t>10.121.18.239</t>
  </si>
  <si>
    <t>GJ_SSA AM_PH2</t>
  </si>
  <si>
    <t>\10.121.25.5_VARTEJ_TN705B_GJ_SSA BV_PH3</t>
  </si>
  <si>
    <t>10.121.25.5_VARTEJ_TN705B_GJ_SSA BV_PH3</t>
  </si>
  <si>
    <t>\e=14999</t>
  </si>
  <si>
    <t>10.121.25.5</t>
  </si>
  <si>
    <t>GUJ_BHAVNAGAR SSA_PH3</t>
  </si>
  <si>
    <t>\10.121.16.107_KAPRADA-TE_TN725B_GJ_SSA VAL_PH3</t>
  </si>
  <si>
    <t>10.121.16.107_KAPRADA-TE_TN725B_GJ_SSA VAL_PH3</t>
  </si>
  <si>
    <t>\e=14968</t>
  </si>
  <si>
    <t>10.121.16.107</t>
  </si>
  <si>
    <t>GUJ_VALSAD SSA_PH3</t>
  </si>
  <si>
    <t>\10.121.17.43_RIBDA_TN725B_WTR_RJ_PH2</t>
  </si>
  <si>
    <t>10.121.17.43_RIBDA_TN725B_WTR_RJ_PH2</t>
  </si>
  <si>
    <t>\e=14346</t>
  </si>
  <si>
    <t>10.121.17.43</t>
  </si>
  <si>
    <t>\10.121.17.41_MALIA MIYANA_TN725B_WTR_RJ_PH3</t>
  </si>
  <si>
    <t>10.121.17.41_MALIA MIYANA_TN725B_WTR_RJ_PH3</t>
  </si>
  <si>
    <t>\e=14949</t>
  </si>
  <si>
    <t>10.121.17.41</t>
  </si>
  <si>
    <t>\10.121.68.220_IAF SAMANA OPS_TN705B_WTR_RJ_PH3</t>
  </si>
  <si>
    <t>10.121.68.220_IAF SAMANA OPS_TN705B_WTR_RJ_PH3</t>
  </si>
  <si>
    <t>\e=45240</t>
  </si>
  <si>
    <t>10.121.68.220</t>
  </si>
  <si>
    <t>\10.121.96.136_SKV NAGAR_TN705B_GJ_SSA BUJ_PH3</t>
  </si>
  <si>
    <t>10.121.96.136_SKV NAGAR_TN705B_GJ_SSA BUJ_PH3</t>
  </si>
  <si>
    <t>\e=16970</t>
  </si>
  <si>
    <t>10.121.96.136</t>
  </si>
  <si>
    <t>\10.121.99.199_MAGOB_TN705B_GJ_SSA SR_PH3</t>
  </si>
  <si>
    <t>10.121.99.199_MAGOB_TN705B_GJ_SSA SR_PH3</t>
  </si>
  <si>
    <t>\e=15430</t>
  </si>
  <si>
    <t>10.121.99.199</t>
  </si>
  <si>
    <t>\10.121.68.221_IAF SAMANA SATCOM_TN705B_WTR_RJ_PH3</t>
  </si>
  <si>
    <t>10.121.68.221_IAF SAMANA SATCOM_TN705B_WTR_RJ_PH3</t>
  </si>
  <si>
    <t>\e=45241</t>
  </si>
  <si>
    <t>10.121.68.221</t>
  </si>
  <si>
    <t>\10.121.96.3_AMBARDI_TN705B_GJ_SSA AMR_PH3</t>
  </si>
  <si>
    <t>10.121.96.3_AMBARDI_TN705B_GJ_SSA AMR_PH3</t>
  </si>
  <si>
    <t>\e=23080</t>
  </si>
  <si>
    <t>10.121.96.3</t>
  </si>
  <si>
    <t>\10.121.20.42_SHIVDASRHAN BTS_TN703B_GJ_SSA JMN_PH2</t>
  </si>
  <si>
    <t>10.121.20.42_SHIVDASRHAN BTS_TN703B_GJ_SSA JMN_PH2</t>
  </si>
  <si>
    <t>\e=18201</t>
  </si>
  <si>
    <t>10.121.20.42</t>
  </si>
  <si>
    <t>\10.121.18.117_U.N.Mehta_TN703B_GJ_SSA AM_PH3</t>
  </si>
  <si>
    <t>10.121.18.117_U.N.Mehta_TN703B_GJ_SSA AM_PH3</t>
  </si>
  <si>
    <t>\e=30749</t>
  </si>
  <si>
    <t>10.121.18.117</t>
  </si>
  <si>
    <t>\10.121.100.19_SONGADH FORT_TN725B_GJ_SSA SR_PH3</t>
  </si>
  <si>
    <t>10.121.100.19_SONGADH FORT_TN725B_GJ_SSA SR_PH3</t>
  </si>
  <si>
    <t>\e=19525</t>
  </si>
  <si>
    <t>10.121.100.19</t>
  </si>
  <si>
    <t>\10.121.17.161_BHAVNAGAR3_TN725B_WTR_RJ_PH2</t>
  </si>
  <si>
    <t>10.121.17.161_BHAVNAGAR3_TN725B_WTR_RJ_PH2</t>
  </si>
  <si>
    <t>\e=14328</t>
  </si>
  <si>
    <t>10.121.17.161</t>
  </si>
  <si>
    <t>\10.121.97.75_DHANSURA_TN705B_GJ_SSA HMR_PH3</t>
  </si>
  <si>
    <t>10.121.97.75_DHANSURA_TN705B_GJ_SSA HMR_PH3</t>
  </si>
  <si>
    <t>\e=19544</t>
  </si>
  <si>
    <t>10.121.97.75</t>
  </si>
  <si>
    <t>\10.121.15.162_Bhat Cadila_TN703B_GJ_SSA AM_PH3</t>
  </si>
  <si>
    <t>10.121.15.162_Bhat Cadila_TN703B_GJ_SSA AM_PH3</t>
  </si>
  <si>
    <t>\e=42750</t>
  </si>
  <si>
    <t>\10.121.100.9_KAPS_TN705B_GJ_SSA SR_PH3</t>
  </si>
  <si>
    <t>10.121.100.9_KAPS_TN705B_GJ_SSA SR_PH3</t>
  </si>
  <si>
    <t>\e=14937</t>
  </si>
  <si>
    <t>10.121.100.9</t>
  </si>
  <si>
    <t>\10.121.15.200_Palanpur 2_TN705B_WTR_AM_PH1</t>
  </si>
  <si>
    <t>10.121.15.200_Palanpur 2_TN705B_WTR_AM_PH1</t>
  </si>
  <si>
    <t>\e=31920</t>
  </si>
  <si>
    <t>10.121.15.200</t>
  </si>
  <si>
    <t>\10.121.98.19_MASCOT_TN703B_GJ_SSA MEH_PH3</t>
  </si>
  <si>
    <t>10.121.98.19_MASCOT_TN703B_GJ_SSA MEH_PH3</t>
  </si>
  <si>
    <t>\e=31926</t>
  </si>
  <si>
    <t>10.121.98.19</t>
  </si>
  <si>
    <t>\10.121.99.15_TP HOSPITAL_TN703B_GJ_SSA SEN_PH3</t>
  </si>
  <si>
    <t>10.121.99.15_TP HOSPITAL_TN703B_GJ_SSA SEN_PH3</t>
  </si>
  <si>
    <t>\e=47663</t>
  </si>
  <si>
    <t>10.121.99.15</t>
  </si>
  <si>
    <t>\10.121.97.96_MEERA DARWAJA_TN703B_GJ_SSA HMR_PH3</t>
  </si>
  <si>
    <t>10.121.97.96_MEERA DARWAJA_TN703B_GJ_SSA HMR_PH3</t>
  </si>
  <si>
    <t>\e=18949</t>
  </si>
  <si>
    <t>10.121.97.96</t>
  </si>
  <si>
    <t>\10.121.97.220_RANAVAV_TN705B_WTR_RJ_PH3</t>
  </si>
  <si>
    <t>10.121.97.220_RANAVAV_TN705B_WTR_RJ_PH3</t>
  </si>
  <si>
    <t>\e=19800</t>
  </si>
  <si>
    <t>10.121.97.220</t>
  </si>
  <si>
    <t>GUJ_JUNAGADH SSA</t>
  </si>
  <si>
    <t>\10.121.99.220_DGVCL PRI_TN703B_GJ_SSA SR_PH2</t>
  </si>
  <si>
    <t>10.121.99.220_DGVCL PRI_TN703B_GJ_SSA SR_PH2</t>
  </si>
  <si>
    <t>\e=19761</t>
  </si>
  <si>
    <t>10.121.99.220</t>
  </si>
  <si>
    <t>\10.121.19.182_BOB-SURAJ-PLAZA-1_TN703B_GJ_SSA VDR_PH2</t>
  </si>
  <si>
    <t>10.121.19.182_BOB-SURAJ-PLAZA-1_TN703B_GJ_SSA VDR_PH2</t>
  </si>
  <si>
    <t>\e=6816</t>
  </si>
  <si>
    <t>10.121.19.182</t>
  </si>
  <si>
    <t>\10.121.18.193_Bapunagar(GNE)_TN725B_GJ_SSA AM_PH1</t>
  </si>
  <si>
    <t>10.121.18.193_Bapunagar(GNE)_TN725B_GJ_SSA AM_PH1</t>
  </si>
  <si>
    <t>\e=1853</t>
  </si>
  <si>
    <t>10.121.18.193</t>
  </si>
  <si>
    <t>\10.121.68.195_KHAMBALIYA_TN725B_WTR_RJ_PH3</t>
  </si>
  <si>
    <t>10.121.68.195_KHAMBALIYA_TN725B_WTR_RJ_PH3</t>
  </si>
  <si>
    <t>\e=13039</t>
  </si>
  <si>
    <t>10.121.68.195</t>
  </si>
  <si>
    <t>\10.121.17.175_Botad_TN705B_GJ_SSA BV_PH3</t>
  </si>
  <si>
    <t>10.121.17.175_Botad_TN705B_GJ_SSA BV_PH3</t>
  </si>
  <si>
    <t>\e=20747</t>
  </si>
  <si>
    <t>10.121.17.175</t>
  </si>
  <si>
    <t>\10.121.19.176_Dheeraj Sadan BTS_TN703B_GJ_SSA VDR_PH2</t>
  </si>
  <si>
    <t>10.121.19.176_Dheeraj Sadan BTS_TN703B_GJ_SSA VDR_PH2</t>
  </si>
  <si>
    <t>\e=6809</t>
  </si>
  <si>
    <t>10.121.19.176</t>
  </si>
  <si>
    <t>\10.121.96.80_AMLESHWAR-2_TN705B_GJ_SSA BCH_PH3</t>
  </si>
  <si>
    <t>10.121.96.80_AMLESHWAR-2_TN705B_GJ_SSA BCH_PH3</t>
  </si>
  <si>
    <t>\e=20197</t>
  </si>
  <si>
    <t>10.121.96.80</t>
  </si>
  <si>
    <t>\10.121.24.118_DC5 TE_TN703B_GJ_SSA BUJ_PH2</t>
  </si>
  <si>
    <t>10.121.24.118_DC5 TE_TN703B_GJ_SSA BUJ_PH2</t>
  </si>
  <si>
    <t>\e=15634</t>
  </si>
  <si>
    <t>10.121.24.118</t>
  </si>
  <si>
    <t>\10.121.68.12_ANUMALA_TN705B_GJ_SSA SR_PH3</t>
  </si>
  <si>
    <t>10.121.68.12_ANUMALA_TN705B_GJ_SSA SR_PH3</t>
  </si>
  <si>
    <t>\e=20176</t>
  </si>
  <si>
    <t>10.121.68.12</t>
  </si>
  <si>
    <t>\10.121.18.88_SHAHIBAUG_TN725B_GJ_SSA AM_PH1</t>
  </si>
  <si>
    <t>10.121.18.88_SHAHIBAUG_TN725B_GJ_SSA AM_PH1</t>
  </si>
  <si>
    <t>\e=1459</t>
  </si>
  <si>
    <t>10.121.18.88</t>
  </si>
  <si>
    <t>\10.121.68.217_BHATIA_TN703B_GJ_SSA JMN_PH2</t>
  </si>
  <si>
    <t>10.121.68.217_BHATIA_TN703B_GJ_SSA JMN_PH2</t>
  </si>
  <si>
    <t>\e=42806</t>
  </si>
  <si>
    <t>10.121.68.217</t>
  </si>
  <si>
    <t>\10.121.25.81_DHAROI-BTS_TN703B_GJ_SSA MEH_PH3</t>
  </si>
  <si>
    <t>10.121.25.81_DHAROI-BTS_TN703B_GJ_SSA MEH_PH3</t>
  </si>
  <si>
    <t>\e=42812</t>
  </si>
  <si>
    <t>10.121.25.81</t>
  </si>
  <si>
    <t>\10.121.20.50_Samana Radar SBI_TN703B_GJ_SSA JMN_PH2</t>
  </si>
  <si>
    <t>10.121.20.50_Samana Radar SBI_TN703B_GJ_SSA JMN_PH2</t>
  </si>
  <si>
    <t>\e=21035</t>
  </si>
  <si>
    <t>10.121.20.50</t>
  </si>
  <si>
    <t>\10.121.98.142_KUWALA_TN703B_GJ_SSA PNP_PH2</t>
  </si>
  <si>
    <t>10.121.98.142_KUWALA_TN703B_GJ_SSA PNP_PH2</t>
  </si>
  <si>
    <t>\e=21053</t>
  </si>
  <si>
    <t>10.121.98.142</t>
  </si>
  <si>
    <t>\10.121.99.5_DHANGDHRA_TN725B_GJ_SSA SEN_PH3</t>
  </si>
  <si>
    <t>10.121.99.5_DHANGDHRA_TN725B_GJ_SSA SEN_PH3</t>
  </si>
  <si>
    <t>\e=21272</t>
  </si>
  <si>
    <t>10.121.99.5</t>
  </si>
  <si>
    <t>\10.121.24.244_VASO_TN705B_GJ_SSA NAD_PH3</t>
  </si>
  <si>
    <t>10.121.24.244_VASO_TN705B_GJ_SSA NAD_PH3</t>
  </si>
  <si>
    <t>\e=11290</t>
  </si>
  <si>
    <t>10.121.24.244</t>
  </si>
  <si>
    <t>\10.121.19.213_GETCO ICHP_TN705B_GJ_SSA SR_PH3</t>
  </si>
  <si>
    <t>10.121.19.213_GETCO ICHP_TN705B_GJ_SSA SR_PH3</t>
  </si>
  <si>
    <t>\e=45427</t>
  </si>
  <si>
    <t>10.121.19.213</t>
  </si>
  <si>
    <t>\10.121.99.174_Heavy Water_TN703B_GJ_SSA VDR_PH3</t>
  </si>
  <si>
    <t>10.121.99.174_Heavy Water_TN703B_GJ_SSA VDR_PH3</t>
  </si>
  <si>
    <t>\e=30793</t>
  </si>
  <si>
    <t>10.121.99.174</t>
  </si>
  <si>
    <t>\10.121.17.213_DRDO_TN703B_GJ_SSA AM_PH3</t>
  </si>
  <si>
    <t>10.121.17.213_DRDO_TN703B_GJ_SSA AM_PH3</t>
  </si>
  <si>
    <t>\e=21486</t>
  </si>
  <si>
    <t>10.121.17.213</t>
  </si>
  <si>
    <t>\10.121.99.165_VAHANVATI_TN703B_GJ_SSA VDR_PH3</t>
  </si>
  <si>
    <t>10.121.99.165_VAHANVATI_TN703B_GJ_SSA VDR_PH3</t>
  </si>
  <si>
    <t>\e=21474</t>
  </si>
  <si>
    <t>10.121.99.165</t>
  </si>
  <si>
    <t>\10.121.17.137_THALIYA_TN703B_GJ_SSA BV_PH3</t>
  </si>
  <si>
    <t>10.121.17.137_THALIYA_TN703B_GJ_SSA BV_PH3</t>
  </si>
  <si>
    <t>\e=45445</t>
  </si>
  <si>
    <t>10.121.17.137</t>
  </si>
  <si>
    <t>\10.121.18.80_GSWAN M Division_TN703B_GJ_SSA AM_PH3</t>
  </si>
  <si>
    <t>10.121.18.80_GSWAN M Division_TN703B_GJ_SSA AM_PH3</t>
  </si>
  <si>
    <t>\e=10595</t>
  </si>
  <si>
    <t>10.121.18.80</t>
  </si>
  <si>
    <t>Ahmedabad SSA</t>
  </si>
  <si>
    <t>\10.121.99.163_TRIDENT BTS_TN705B_GJ_SSA VDR_PH3</t>
  </si>
  <si>
    <t>10.121.99.163_TRIDENT BTS_TN705B_GJ_SSA VDR_PH3</t>
  </si>
  <si>
    <t>\e=40131</t>
  </si>
  <si>
    <t>10.121.99.163</t>
  </si>
  <si>
    <t>\10.121.16.204_LIMADIA EXG_TN703B_GJ_SSA GDH_PH1</t>
  </si>
  <si>
    <t>10.121.16.204_LIMADIA EXG_TN703B_GJ_SSA GDH_PH1</t>
  </si>
  <si>
    <t>\e=37203</t>
  </si>
  <si>
    <t>10.121.16.204</t>
  </si>
  <si>
    <t>\10.121.18.187_ITER INDIA_TN703B_GJ_SSA AM_PH3</t>
  </si>
  <si>
    <t>10.121.18.187_ITER INDIA_TN703B_GJ_SSA AM_PH3</t>
  </si>
  <si>
    <t>\e=37204</t>
  </si>
  <si>
    <t>10.121.18.187</t>
  </si>
  <si>
    <t>\10.121.97.225_KODINAR_TN725B_WTR_RJ_PH2</t>
  </si>
  <si>
    <t>10.121.97.225_KODINAR_TN725B_WTR_RJ_PH2</t>
  </si>
  <si>
    <t>\e=22700</t>
  </si>
  <si>
    <t>10.121.97.225</t>
  </si>
  <si>
    <t>\10.121.24.11_VISHWKARMA BTS_TN703B_GJ_SSA JND_PH2</t>
  </si>
  <si>
    <t>10.121.24.11_VISHWKARMA BTS_TN703B_GJ_SSA JND_PH2</t>
  </si>
  <si>
    <t>\e=6878</t>
  </si>
  <si>
    <t>10.121.24.11</t>
  </si>
  <si>
    <t>\e=6879</t>
  </si>
  <si>
    <t>10.121.24.12</t>
  </si>
  <si>
    <t>\10.121.18.87_BHADRA 3_TN725B_GJ_SSA AM_PH1</t>
  </si>
  <si>
    <t>10.121.18.87_BHADRA 3_TN725B_GJ_SSA AM_PH1</t>
  </si>
  <si>
    <t>\e=1458</t>
  </si>
  <si>
    <t>10.121.18.87</t>
  </si>
  <si>
    <t>\10.121.97.99_SAGAR COMPLEX_TN703B_GJ_SSA HMR_PH3</t>
  </si>
  <si>
    <t>10.121.97.99_SAGAR COMPLEX_TN703B_GJ_SSA HMR_PH3</t>
  </si>
  <si>
    <t>\e=23086</t>
  </si>
  <si>
    <t>10.121.97.99</t>
  </si>
  <si>
    <t>\10.121.25.15_SBI NilamBaugh HO_TN703B_GJ_SSA BV_PH2</t>
  </si>
  <si>
    <t>10.121.25.15_SBI NilamBaugh HO_TN703B_GJ_SSA BV_PH2</t>
  </si>
  <si>
    <t>\e=10712</t>
  </si>
  <si>
    <t>10.121.25.15</t>
  </si>
  <si>
    <t>GUJ _BHAVANAGAR SSA</t>
  </si>
  <si>
    <t>\10.121.18.254_TORRENT PHARMA_TN703B_GJ_SSA AM_PH3</t>
  </si>
  <si>
    <t>10.121.18.254_TORRENT PHARMA_TN703B_GJ_SSA AM_PH3</t>
  </si>
  <si>
    <t>\e=38939</t>
  </si>
  <si>
    <t>\10.121.99.168_AIRPORT A1 _TN703B_GJ_SSA VDR_PH3</t>
  </si>
  <si>
    <t>10.121.99.168_AIRPORT A1 _TN703B_GJ_SSA VDR_PH3</t>
  </si>
  <si>
    <t>\e=22342</t>
  </si>
  <si>
    <t>10.121.99.168</t>
  </si>
  <si>
    <t>\10.121.18.105_CCC Paldi_TN703B_GJ_SSA AM_PH2</t>
  </si>
  <si>
    <t>10.121.18.105_CCC Paldi_TN703B_GJ_SSA AM_PH2</t>
  </si>
  <si>
    <t>\e=23662</t>
  </si>
  <si>
    <t>10.121.18.105</t>
  </si>
  <si>
    <t>\10.121.98.86_ONGC Cambay_TN703B_GJ_SSA NAD_PH3</t>
  </si>
  <si>
    <t>10.121.98.86_ONGC Cambay_TN703B_GJ_SSA NAD_PH3</t>
  </si>
  <si>
    <t>\e=23455</t>
  </si>
  <si>
    <t>10.121.98.86</t>
  </si>
  <si>
    <t>\10.121.98.88_Kathana_TN703B_GJ_SSA NAD_PH3</t>
  </si>
  <si>
    <t>10.121.98.88_Kathana_TN703B_GJ_SSA NAD_PH3</t>
  </si>
  <si>
    <t>\e=23457</t>
  </si>
  <si>
    <t>10.121.98.88</t>
  </si>
  <si>
    <t>\10.121.17.183_BHANDARIYA_TN703B_GJ_SSA BV_PH3</t>
  </si>
  <si>
    <t>10.121.17.183_BHANDARIYA_TN703B_GJ_SSA BV_PH3</t>
  </si>
  <si>
    <t>\e=23433</t>
  </si>
  <si>
    <t>10.121.17.183</t>
  </si>
  <si>
    <t>\10.121.96.23_Bhojaldarshan BTS_TN703B_GJ_SSA AMR_PH2</t>
  </si>
  <si>
    <t>10.121.96.23_Bhojaldarshan BTS_TN703B_GJ_SSA AMR_PH2</t>
  </si>
  <si>
    <t>\e=24072</t>
  </si>
  <si>
    <t>10.121.96.23</t>
  </si>
  <si>
    <t>\10.121.96.24_Nesdi BTS_TN703B_GJ_SSA AMR_PH2</t>
  </si>
  <si>
    <t>10.121.96.24_Nesdi BTS_TN703B_GJ_SSA AMR_PH2</t>
  </si>
  <si>
    <t>\e=24073</t>
  </si>
  <si>
    <t>10.121.96.24</t>
  </si>
  <si>
    <t>\10.121.97.228_GHANTIA PRACHI_TN725B_WTR_RJ_PH3</t>
  </si>
  <si>
    <t>10.121.97.228_GHANTIA PRACHI_TN725B_WTR_RJ_PH3</t>
  </si>
  <si>
    <t>\e=38963</t>
  </si>
  <si>
    <t>10.121.97.228</t>
  </si>
  <si>
    <t>\10.121.19.20_MANDER_TN703B_GJ_SSA GDH_PH3</t>
  </si>
  <si>
    <t>10.121.19.20_MANDER_TN703B_GJ_SSA GDH_PH3</t>
  </si>
  <si>
    <t>\e=24517</t>
  </si>
  <si>
    <t>10.121.19.20</t>
  </si>
  <si>
    <t>\10.121.96.107_Shree Magalam kasak_TN703B_GJ_SSA BCH_PH3</t>
  </si>
  <si>
    <t>10.121.96.107_Shree Magalam kasak_TN703B_GJ_SSA BCH_PH3</t>
  </si>
  <si>
    <t>\e=24353</t>
  </si>
  <si>
    <t>10.121.96.107</t>
  </si>
  <si>
    <t>SSA BHARUCH_PH3</t>
  </si>
  <si>
    <t>\10.121.17.132_RANGHOLA_TN705B_WTR_RJ_PH1</t>
  </si>
  <si>
    <t>10.121.17.132_RANGHOLA_TN705B_WTR_RJ_PH1</t>
  </si>
  <si>
    <t>\e=616</t>
  </si>
  <si>
    <t>10.121.17.132</t>
  </si>
  <si>
    <t>\10.121.19.38_SPU_TN703B_GJ_SSA GDH_PH2</t>
  </si>
  <si>
    <t>10.121.19.38_SPU_TN703B_GJ_SSA GDH_PH2</t>
  </si>
  <si>
    <t>\e=24377</t>
  </si>
  <si>
    <t>10.121.19.38</t>
  </si>
  <si>
    <t>\10.121.19.32_CARRIER GDH_TN703B_GJ_SSA GDH_PH3</t>
  </si>
  <si>
    <t>10.121.19.32_CARRIER GDH_TN703B_GJ_SSA GDH_PH3</t>
  </si>
  <si>
    <t>\e=24395</t>
  </si>
  <si>
    <t>10.121.19.32</t>
  </si>
  <si>
    <t>\10.121.96.105_CBEC DAHEJ_TN703B_GJ_SSA BCH_PH3</t>
  </si>
  <si>
    <t>10.121.96.105_CBEC DAHEJ_TN703B_GJ_SSA BCH_PH3</t>
  </si>
  <si>
    <t>\e=24351</t>
  </si>
  <si>
    <t>10.121.96.105</t>
  </si>
  <si>
    <t>\10.121.96.75_CHANCHVEL_TN705B_GJ_SSA BCH_PH3</t>
  </si>
  <si>
    <t>10.121.96.75_CHANCHVEL_TN705B_GJ_SSA BCH_PH3</t>
  </si>
  <si>
    <t>\e=24761</t>
  </si>
  <si>
    <t>10.121.96.75</t>
  </si>
  <si>
    <t>\10.121.17.1_RAJKOT KR(GNE)_TN725B_WTR_RJ_PH1</t>
  </si>
  <si>
    <t>10.121.17.1_RAJKOT KR(GNE)_TN725B_WTR_RJ_PH1</t>
  </si>
  <si>
    <t>\e=410</t>
  </si>
  <si>
    <t>10.121.17.1</t>
  </si>
  <si>
    <t>\10.121.98.85_Vatav _TN703B_GJ_SSA NAD_PH3</t>
  </si>
  <si>
    <t>10.121.98.85_Vatav _TN703B_GJ_SSA NAD_PH3</t>
  </si>
  <si>
    <t>\e=23454</t>
  </si>
  <si>
    <t>10.121.98.85</t>
  </si>
  <si>
    <t>\10.121.18.104_HOTEL NEELTOP BTS_TN703B_GJ_SSA AM_PH2</t>
  </si>
  <si>
    <t>10.121.18.104_HOTEL NEELTOP BTS_TN703B_GJ_SSA AM_PH2</t>
  </si>
  <si>
    <t>\e=23661</t>
  </si>
  <si>
    <t>10.121.18.104</t>
  </si>
  <si>
    <t>\10.121.100.11_DEVGADH_TN705B_GJ_SSA SR_PH3</t>
  </si>
  <si>
    <t>10.121.100.11_DEVGADH_TN705B_GJ_SSA SR_PH3</t>
  </si>
  <si>
    <t>\e=24511</t>
  </si>
  <si>
    <t>10.121.100.11</t>
  </si>
  <si>
    <t>\10.121.96.30_Dedan-Exch_TN703B_GJ_SSA AMR_PH2</t>
  </si>
  <si>
    <t>10.121.96.30_Dedan-Exch_TN703B_GJ_SSA AMR_PH2</t>
  </si>
  <si>
    <t>\e=14931</t>
  </si>
  <si>
    <t>10.121.96.30</t>
  </si>
  <si>
    <t>GUJ_AMRELI SSA</t>
  </si>
  <si>
    <t>\10.121.17.215_ACP DIV 1_TN703B_GJ_SSA AM_PH3</t>
  </si>
  <si>
    <t>10.121.17.215_ACP DIV 1_TN703B_GJ_SSA AM_PH3</t>
  </si>
  <si>
    <t>\e=26577</t>
  </si>
  <si>
    <t>10.121.17.215</t>
  </si>
  <si>
    <t>\10.121.20.51_IOCL_TN703B_GJ_SSA JMN_PH2</t>
  </si>
  <si>
    <t>10.121.20.51_IOCL_TN703B_GJ_SSA JMN_PH2</t>
  </si>
  <si>
    <t>\e=15698</t>
  </si>
  <si>
    <t>10.121.20.51</t>
  </si>
  <si>
    <t>GUJ _JAMNAGAR SSA</t>
  </si>
  <si>
    <t>\10.121.68.85_SAPUTARA_TN705B_GJ_SSA VAL_PH3</t>
  </si>
  <si>
    <t>10.121.68.85_SAPUTARA_TN705B_GJ_SSA VAL_PH3</t>
  </si>
  <si>
    <t>\e=26533</t>
  </si>
  <si>
    <t>10.121.68.85</t>
  </si>
  <si>
    <t>\10.121.97.200_MENDARADA_TN705B_GJ_SSA JND_PH3</t>
  </si>
  <si>
    <t>10.121.97.200_MENDARADA_TN705B_GJ_SSA JND_PH3</t>
  </si>
  <si>
    <t>\e=26591</t>
  </si>
  <si>
    <t>10.121.97.200</t>
  </si>
  <si>
    <t>\10.121.100.51_DHATWA_TN703B_GJ_SSA SR_PH2</t>
  </si>
  <si>
    <t>10.121.100.51_DHATWA_TN703B_GJ_SSA SR_PH2</t>
  </si>
  <si>
    <t>\e=4738</t>
  </si>
  <si>
    <t>10.121.100.51</t>
  </si>
  <si>
    <t>\10.121.100.52_KAMREJ-VILLAGE-BTS_TN703B_GJ_SSA SR_PH2</t>
  </si>
  <si>
    <t>10.121.100.52_KAMREJ-VILLAGE-BTS_TN703B_GJ_SSA SR_PH2</t>
  </si>
  <si>
    <t>\e=9777</t>
  </si>
  <si>
    <t>10.121.100.52</t>
  </si>
  <si>
    <t>\10.121.25.150_CHANGWADA_TN703B_GJ_SSA PNP_PH2</t>
  </si>
  <si>
    <t>10.121.25.150_CHANGWADA_TN703B_GJ_SSA PNP_PH2</t>
  </si>
  <si>
    <t>\e=16217</t>
  </si>
  <si>
    <t>10.121.25.150</t>
  </si>
  <si>
    <t>\10.121.99.169_BOB INDRA COMPLEX_TN703B_GJ_SSA VDR_PH3</t>
  </si>
  <si>
    <t>10.121.99.169_BOB INDRA COMPLEX_TN703B_GJ_SSA VDR_PH3</t>
  </si>
  <si>
    <t>\e=22336</t>
  </si>
  <si>
    <t>10.121.99.169</t>
  </si>
  <si>
    <t>\10.121.25.77_Roda-BTS_TN703B_GJ_SSA MEH_PH2</t>
  </si>
  <si>
    <t>10.121.25.77_Roda-BTS_TN703B_GJ_SSA MEH_PH2</t>
  </si>
  <si>
    <t>\e=24123</t>
  </si>
  <si>
    <t>10.121.25.77</t>
  </si>
  <si>
    <t>\10.121.19.204_RAMNAGAR_TN705B_GJ_SSA SR_PH2</t>
  </si>
  <si>
    <t>10.121.19.204_RAMNAGAR_TN705B_GJ_SSA SR_PH2</t>
  </si>
  <si>
    <t>\e=4204</t>
  </si>
  <si>
    <t>10.121.19.204</t>
  </si>
  <si>
    <t>\10.121.16.235_Bhalej_TN705B_WTR_AM_PH2</t>
  </si>
  <si>
    <t>10.121.16.235_Bhalej_TN705B_WTR_AM_PH2</t>
  </si>
  <si>
    <t>\e=6069</t>
  </si>
  <si>
    <t>10.121.16.235</t>
  </si>
  <si>
    <t>\10.121.24.86_BSF GDM_TN703B_GJ_SSA BUJ_PH3</t>
  </si>
  <si>
    <t>10.121.24.86_BSF GDM_TN703B_GJ_SSA BUJ_PH3</t>
  </si>
  <si>
    <t>\e=43256</t>
  </si>
  <si>
    <t>10.121.24.86</t>
  </si>
  <si>
    <t>\10.121.16.236_Umreth_TN705B_WTR_AM_PH3</t>
  </si>
  <si>
    <t>10.121.16.236_Umreth_TN705B_WTR_AM_PH3</t>
  </si>
  <si>
    <t>\e=6049</t>
  </si>
  <si>
    <t>10.121.16.236</t>
  </si>
  <si>
    <t>\10.121.97.140_CUSTOM-HOUSE_TN703B_GJ_SSA JMN_PH3</t>
  </si>
  <si>
    <t>10.121.97.140_CUSTOM-HOUSE_TN703B_GJ_SSA JMN_PH3</t>
  </si>
  <si>
    <t>\e=26705</t>
  </si>
  <si>
    <t>10.121.97.140</t>
  </si>
  <si>
    <t>\10.121.97.196_VISAVADAR_TN705B_GJ_SSA JND_PH3</t>
  </si>
  <si>
    <t>10.121.97.196_VISAVADAR_TN705B_GJ_SSA JND_PH3</t>
  </si>
  <si>
    <t>\e=26760</t>
  </si>
  <si>
    <t>10.121.97.196</t>
  </si>
  <si>
    <t>\10.121.99.8_SAYLA_TN725B_GJ_SSA SEN_PH3</t>
  </si>
  <si>
    <t>10.121.99.8_SAYLA_TN725B_GJ_SSA SEN_PH3</t>
  </si>
  <si>
    <t>\e=26746</t>
  </si>
  <si>
    <t>10.121.99.8</t>
  </si>
  <si>
    <t>\10.121.97.194_BILKH_TN705B_GJ_SSA JND_PH3</t>
  </si>
  <si>
    <t>10.121.97.194_BILKH_TN705B_GJ_SSA JND_PH3</t>
  </si>
  <si>
    <t>\e=26758</t>
  </si>
  <si>
    <t>10.121.97.194</t>
  </si>
  <si>
    <t>\10.121.100.44_KAKRAPAR DAM_TN703B_GJ_SSA SR_PH2</t>
  </si>
  <si>
    <t>10.121.100.44_KAKRAPAR DAM_TN703B_GJ_SSA SR_PH2</t>
  </si>
  <si>
    <t>\e=18723</t>
  </si>
  <si>
    <t>10.121.100.44</t>
  </si>
  <si>
    <t>\10.121.25.84_Pali_TN703B_GJ_SSA MEH_PH2</t>
  </si>
  <si>
    <t>10.121.25.84_Pali_TN703B_GJ_SSA MEH_PH2</t>
  </si>
  <si>
    <t>\e=4866</t>
  </si>
  <si>
    <t>10.121.25.84</t>
  </si>
  <si>
    <t>\10.121.25.148_META_TN703B_GJ_SSA PNP_PH2</t>
  </si>
  <si>
    <t>10.121.25.148_META_TN703B_GJ_SSA PNP_PH2</t>
  </si>
  <si>
    <t>\e=16215</t>
  </si>
  <si>
    <t>10.121.25.148</t>
  </si>
  <si>
    <t>\10.121.19.170_PYRAMID BTS_TN703B_GJ_SSA VDR_PH2</t>
  </si>
  <si>
    <t>10.121.19.170_PYRAMID BTS_TN703B_GJ_SSA VDR_PH2</t>
  </si>
  <si>
    <t>\e=7361</t>
  </si>
  <si>
    <t>10.121.19.170</t>
  </si>
  <si>
    <t>\10.121.25.23_Panwadi NIB_TN703B_GJ_SSA BV_PH2</t>
  </si>
  <si>
    <t>10.121.25.23_Panwadi NIB_TN703B_GJ_SSA BV_PH2</t>
  </si>
  <si>
    <t>\e=19749</t>
  </si>
  <si>
    <t>10.121.25.23</t>
  </si>
  <si>
    <t>RAJKOT</t>
  </si>
  <si>
    <t>\10.121.19.221_SOHAGIYA TOUR VST_TN703B_GJ_SSA SR_PH2</t>
  </si>
  <si>
    <t>10.121.19.221_SOHAGIYA TOUR VST_TN703B_GJ_SSA SR_PH2</t>
  </si>
  <si>
    <t>\e=8034</t>
  </si>
  <si>
    <t>10.121.19.221</t>
  </si>
  <si>
    <t>\10.121.98.2_BECHARAJI EXCHANGE_TN705B_GJ_SSA MEH_PH3</t>
  </si>
  <si>
    <t>10.121.98.2_BECHARAJI EXCHANGE_TN705B_GJ_SSA MEH_PH3</t>
  </si>
  <si>
    <t>\e=14136</t>
  </si>
  <si>
    <t>10.121.98.2</t>
  </si>
  <si>
    <t>GUJ -MEHSAN SSA-PH3</t>
  </si>
  <si>
    <t>\10.121.19.109_PGVCL Kanak Rd_TN703B_GJ_SSA RJ_PH3</t>
  </si>
  <si>
    <t>10.121.19.109_PGVCL Kanak Rd_TN703B_GJ_SSA RJ_PH3</t>
  </si>
  <si>
    <t>\e=33688</t>
  </si>
  <si>
    <t>10.121.19.109</t>
  </si>
  <si>
    <t>GJ_SSA RJ_PH3</t>
  </si>
  <si>
    <t>\10.121.97.144_JOSHI GUEST HOUSE_TN703B_GJ_SSA JMN_PH3</t>
  </si>
  <si>
    <t>10.121.97.144_JOSHI GUEST HOUSE_TN703B_GJ_SSA JMN_PH3</t>
  </si>
  <si>
    <t>\e=26976</t>
  </si>
  <si>
    <t>10.121.97.144</t>
  </si>
  <si>
    <t>\10.121.20.38_Khandhara_TN703B_GJ_SSA JMN_PH2</t>
  </si>
  <si>
    <t>10.121.20.38_Khandhara_TN703B_GJ_SSA JMN_PH2</t>
  </si>
  <si>
    <t>\e=26982</t>
  </si>
  <si>
    <t>10.121.20.38</t>
  </si>
  <si>
    <t>\10.121.99.172_GEB JAMBUVA_TN703B_GJ_SSA VDR_PH3</t>
  </si>
  <si>
    <t>10.121.99.172_GEB JAMBUVA_TN703B_GJ_SSA VDR_PH3</t>
  </si>
  <si>
    <t>\e=27631</t>
  </si>
  <si>
    <t>10.121.99.172</t>
  </si>
  <si>
    <t>\10.121.99.11_SARA-CHOWKDI_TN703B_GJ_SSA SEN_PH3</t>
  </si>
  <si>
    <t>10.121.99.11_SARA-CHOWKDI_TN703B_GJ_SSA SEN_PH3</t>
  </si>
  <si>
    <t>\e=27668</t>
  </si>
  <si>
    <t>10.121.99.11</t>
  </si>
  <si>
    <t>\10.121.98.64_BORSAD_TN705B_GJ_SSA NAD_PH2</t>
  </si>
  <si>
    <t>10.121.98.64_BORSAD_TN705B_GJ_SSA NAD_PH2</t>
  </si>
  <si>
    <t>\e=11260</t>
  </si>
  <si>
    <t>10.121.98.64</t>
  </si>
  <si>
    <t>\10.121.99.4_LAKHTAR_TN725B_GJ_SSA SEN_PH3</t>
  </si>
  <si>
    <t>10.121.99.4_LAKHTAR_TN725B_GJ_SSA SEN_PH3</t>
  </si>
  <si>
    <t>\e=27846</t>
  </si>
  <si>
    <t>10.121.99.4</t>
  </si>
  <si>
    <t>\10.121.25.182_Palate Hotel_TN703B_GJ_SSA HMR_PH3</t>
  </si>
  <si>
    <t>10.121.25.182_Palate Hotel_TN703B_GJ_SSA HMR_PH3</t>
  </si>
  <si>
    <t>\e=9304</t>
  </si>
  <si>
    <t>10.121.25.182</t>
  </si>
  <si>
    <t>\10.121.99.36_SURENDRANAGAR COLLECTOR OFFICE_TN703B_GJ_SSA SEN_PH3</t>
  </si>
  <si>
    <t>10.121.99.36_SURENDRANAGAR COLLECTOR OFFICE_TN703B_GJ_SSA SEN_PH3</t>
  </si>
  <si>
    <t>\e=9553</t>
  </si>
  <si>
    <t>10.121.99.36</t>
  </si>
  <si>
    <t>Gujarat Surendranagar SSA</t>
  </si>
  <si>
    <t>\10.121.98.155_KHIMAT A1_TN703B_GJ_SSA PNP_PH3</t>
  </si>
  <si>
    <t>10.121.98.155_KHIMAT A1_TN703B_GJ_SSA PNP_PH3</t>
  </si>
  <si>
    <t>\e=46136</t>
  </si>
  <si>
    <t>10.121.98.155</t>
  </si>
  <si>
    <t>\10.121.17.156_VALLABHIPUR_TN725B_WTR_RJ_PH2</t>
  </si>
  <si>
    <t>10.121.17.156_VALLABHIPUR_TN725B_WTR_RJ_PH2</t>
  </si>
  <si>
    <t>\e=14304</t>
  </si>
  <si>
    <t>10.121.17.156</t>
  </si>
  <si>
    <t>GUJ_AHMD WTR_PH2</t>
  </si>
  <si>
    <t>\10.121.98.156_PANTHAWADA_TN703B_GJ_SSA PNP_PH3</t>
  </si>
  <si>
    <t>10.121.98.156_PANTHAWADA_TN703B_GJ_SSA PNP_PH3</t>
  </si>
  <si>
    <t>\e=46142</t>
  </si>
  <si>
    <t>10.121.98.156</t>
  </si>
  <si>
    <t>\10.121.96.22_Darbargadh BTS_TN703B_GJ_SSA AMR_PH2</t>
  </si>
  <si>
    <t>10.121.96.22_Darbargadh BTS_TN703B_GJ_SSA AMR_PH2</t>
  </si>
  <si>
    <t>\e=24071</t>
  </si>
  <si>
    <t>10.121.96.22</t>
  </si>
  <si>
    <t>\10.121.16.212_DEROL_TN703B_GJ_SSA GDH_PH3</t>
  </si>
  <si>
    <t>10.121.16.212_DEROL_TN703B_GJ_SSA GDH_PH3</t>
  </si>
  <si>
    <t>\e=40329</t>
  </si>
  <si>
    <t>10.121.16.212</t>
  </si>
  <si>
    <t>\10.121.97.195_CHAPARDA_TN705B_GJ_SSA JND_PH3</t>
  </si>
  <si>
    <t>10.121.97.195_CHAPARDA_TN705B_GJ_SSA JND_PH3</t>
  </si>
  <si>
    <t>\e=26759</t>
  </si>
  <si>
    <t>10.121.97.195</t>
  </si>
  <si>
    <t>\10.121.97.210_MALIYA HATINA_TN705B_GJ_SSA JND_PH3</t>
  </si>
  <si>
    <t>10.121.97.210_MALIYA HATINA_TN705B_GJ_SSA JND_PH3</t>
  </si>
  <si>
    <t>\e=26914</t>
  </si>
  <si>
    <t>10.121.97.210</t>
  </si>
  <si>
    <t>\10.121.99.7_CHOTILA_TN725B_GJ_SSA SEN_PH3</t>
  </si>
  <si>
    <t>10.121.99.7_CHOTILA_TN725B_GJ_SSA SEN_PH3</t>
  </si>
  <si>
    <t>\e=26957</t>
  </si>
  <si>
    <t>10.121.99.7</t>
  </si>
  <si>
    <t>\10.121.16.239_Balasinor_TN725B_WTR_AM_PH2</t>
  </si>
  <si>
    <t>10.121.16.239_Balasinor_TN725B_WTR_AM_PH2</t>
  </si>
  <si>
    <t>\e=6071</t>
  </si>
  <si>
    <t>10.121.16.239</t>
  </si>
  <si>
    <t>\10.121.96.180_TERA_TN703B_GJ_SSA BUJ_PH3</t>
  </si>
  <si>
    <t>10.121.96.180_TERA_TN703B_GJ_SSA BUJ_PH3</t>
  </si>
  <si>
    <t>\e=27800</t>
  </si>
  <si>
    <t>10.121.96.180</t>
  </si>
  <si>
    <t>\10.121.18.242_FCI CITY_TN703B_GJ_SSA AM_PH2</t>
  </si>
  <si>
    <t>10.121.18.242_FCI CITY_TN703B_GJ_SSA AM_PH2</t>
  </si>
  <si>
    <t>\e=27600</t>
  </si>
  <si>
    <t>10.121.18.24</t>
  </si>
  <si>
    <t>\10.121.15.161_Badarkha_TN703B_GJ_SSA AM_PH3</t>
  </si>
  <si>
    <t>10.121.15.161_Badarkha_TN703B_GJ_SSA AM_PH3</t>
  </si>
  <si>
    <t>\e=46184</t>
  </si>
  <si>
    <t>10.121.15.161</t>
  </si>
  <si>
    <t>\10.121.19.203_ADAJAN_TN725B_GJ_SSA SR_PH2</t>
  </si>
  <si>
    <t>10.121.19.203_ADAJAN_TN725B_GJ_SSA SR_PH2</t>
  </si>
  <si>
    <t>\e=4091</t>
  </si>
  <si>
    <t>10.121.19.203</t>
  </si>
  <si>
    <t>GUJ _SURAT SSA_PH3</t>
  </si>
  <si>
    <t>\10.121.18.101_GSRTC Ranip_TN703B_GJ_SSA AM_PH3</t>
  </si>
  <si>
    <t>10.121.18.101_GSRTC Ranip_TN703B_GJ_SSA AM_PH3</t>
  </si>
  <si>
    <t>\e=33227</t>
  </si>
  <si>
    <t>10.121.18.101</t>
  </si>
  <si>
    <t>10.121.19.158_Moonlight BTS_TN703B_GJ_SSA VDR_PH2</t>
  </si>
  <si>
    <t>\e=6802</t>
  </si>
  <si>
    <t>10.121.19.158</t>
  </si>
  <si>
    <t>\10.121.19.240_CP OFFICE_TN703B_GJ_SSA SR_PH2</t>
  </si>
  <si>
    <t>10.121.19.240_CP OFFICE_TN703B_GJ_SSA SR_PH2</t>
  </si>
  <si>
    <t>\e=9776</t>
  </si>
  <si>
    <t>10.121.19.240</t>
  </si>
  <si>
    <t>\10.121.24.108_KPT Colony_TN703B_GJ_SSA BUJ_PH2</t>
  </si>
  <si>
    <t>10.121.24.108_KPT Colony_TN703B_GJ_SSA BUJ_PH2</t>
  </si>
  <si>
    <t>\e=6862</t>
  </si>
  <si>
    <t>10.121.24.108</t>
  </si>
  <si>
    <t>\10.121.17.142_Mahuva 1_TN703B_GJ_SSA BV_PH3</t>
  </si>
  <si>
    <t>10.121.17.142_Mahuva 1_TN703B_GJ_SSA BV_PH3</t>
  </si>
  <si>
    <t>\e=46196</t>
  </si>
  <si>
    <t>10.121.17.142</t>
  </si>
  <si>
    <t>\10.121.19.16_Nandarva_TN703B_GJ_SSA GDH_PH3</t>
  </si>
  <si>
    <t>10.121.19.16_Nandarva_TN703B_GJ_SSA GDH_PH3</t>
  </si>
  <si>
    <t>\e=12351</t>
  </si>
  <si>
    <t>10.121.19.16</t>
  </si>
  <si>
    <t>\10.121.97.138_DENTAL BTS_TN703B_GJ_SSA JMN_PH3</t>
  </si>
  <si>
    <t>10.121.97.138_DENTAL BTS_TN703B_GJ_SSA JMN_PH3</t>
  </si>
  <si>
    <t>\e=22170</t>
  </si>
  <si>
    <t>10.121.97.138</t>
  </si>
  <si>
    <t>\10.121.25.28_NIRMA-KALATALAV_TN703B_GJ_SSA BV_PH2</t>
  </si>
  <si>
    <t>10.121.25.28_NIRMA-KALATALAV_TN703B_GJ_SSA BV_PH2</t>
  </si>
  <si>
    <t>\e=22110</t>
  </si>
  <si>
    <t>10.121.25.28</t>
  </si>
  <si>
    <t>GUJ_BHAVNAGAR SSA</t>
  </si>
  <si>
    <t>\10.121.97.80_RAIGAD_TN703B_GJ_SSA HMR_PH3</t>
  </si>
  <si>
    <t>10.121.97.80_RAIGAD_TN703B_GJ_SSA HMR_PH3</t>
  </si>
  <si>
    <t>\e=34102</t>
  </si>
  <si>
    <t>10.121.97.80</t>
  </si>
  <si>
    <t>\10.121.96.33_THORDI_TN705B_WTR_RJ_PH2</t>
  </si>
  <si>
    <t>10.121.96.33_THORDI_TN705B_WTR_RJ_PH2</t>
  </si>
  <si>
    <t>\e=22706</t>
  </si>
  <si>
    <t>10.121.96.33</t>
  </si>
  <si>
    <t>SSA AMRELI_PH3</t>
  </si>
  <si>
    <t>\10.121.96.173_NARAYAN SAROVAR_TN703B_GJ_SSA BUJ_PH3</t>
  </si>
  <si>
    <t>10.121.96.173_NARAYAN SAROVAR_TN703B_GJ_SSA BUJ_PH3</t>
  </si>
  <si>
    <t>\e=27376</t>
  </si>
  <si>
    <t>10.121.96.173</t>
  </si>
  <si>
    <t>\10.121.19.188_SAVLI TELE EXCHG_TN703B_GJ_SSA VDR_PH3</t>
  </si>
  <si>
    <t>10.121.19.188_SAVLI TELE EXCHG_TN703B_GJ_SSA VDR_PH3</t>
  </si>
  <si>
    <t>\e=30792</t>
  </si>
  <si>
    <t>10.121.19.188</t>
  </si>
  <si>
    <t>\10.121.19.104_AJANTA BTS_TN703B_GJ_SSA RJ_PH2</t>
  </si>
  <si>
    <t>10.121.19.104_AJANTA BTS_TN703B_GJ_SSA RJ_PH2</t>
  </si>
  <si>
    <t>\e=30799</t>
  </si>
  <si>
    <t>10.121.19.104</t>
  </si>
  <si>
    <t>\10.121.99.223_DGVCL OLD CORPORATE_TN703B_GJ_SSA SR_PH3</t>
  </si>
  <si>
    <t>10.121.99.223_DGVCL OLD CORPORATE_TN703B_GJ_SSA SR_PH3</t>
  </si>
  <si>
    <t>\e=28667</t>
  </si>
  <si>
    <t>10.121.99.223</t>
  </si>
  <si>
    <t>\10.121.18.225_SHAHALAM PNT_TN703B_GJ_SSA AM_PH2</t>
  </si>
  <si>
    <t>10.121.18.225_SHAHALAM PNT_TN703B_GJ_SSA AM_PH2</t>
  </si>
  <si>
    <t>\e=15157</t>
  </si>
  <si>
    <t>10.121.18.225</t>
  </si>
  <si>
    <t>\10.121.99.224_DGVCL NEW CORP_TN703B_GJ_SSA SR_PH3</t>
  </si>
  <si>
    <t>10.121.99.224_DGVCL NEW CORP_TN703B_GJ_SSA SR_PH3</t>
  </si>
  <si>
    <t>\e=30774</t>
  </si>
  <si>
    <t>10.121.99.224</t>
  </si>
  <si>
    <t>\10.121.98.146_DEV_TN703B_GJ_SSA PNP_PH3</t>
  </si>
  <si>
    <t>10.121.98.146_DEV_TN703B_GJ_SSA PNP_PH3</t>
  </si>
  <si>
    <t>\e=34147</t>
  </si>
  <si>
    <t>10.121.98.146</t>
  </si>
  <si>
    <t>\10.121.100.49_VIHAN_TN703B_GJ_SSA SR_PH2</t>
  </si>
  <si>
    <t>10.121.100.49_VIHAN_TN703B_GJ_SSA SR_PH2</t>
  </si>
  <si>
    <t>\e=39144</t>
  </si>
  <si>
    <t>10.121.100.49</t>
  </si>
  <si>
    <t>\10.121.97.83_SANKALP BTS_TN703B_GJ_SSA HMR_PH3</t>
  </si>
  <si>
    <t>10.121.97.83_SANKALP BTS_TN703B_GJ_SSA HMR_PH3</t>
  </si>
  <si>
    <t>\e=28727</t>
  </si>
  <si>
    <t>10.121.97.83</t>
  </si>
  <si>
    <t>\10.121.98.145_RANPUR_TN705B_GJ_SSA PNP_PH3</t>
  </si>
  <si>
    <t>10.121.98.145_RANPUR_TN705B_GJ_SSA PNP_PH3</t>
  </si>
  <si>
    <t>\e=28905</t>
  </si>
  <si>
    <t>10.121.98.145</t>
  </si>
  <si>
    <t>\10.121.98.93_Gudel_TN703B_GJ_SSA NAD_PH3</t>
  </si>
  <si>
    <t>10.121.98.93_Gudel_TN703B_GJ_SSA NAD_PH3</t>
  </si>
  <si>
    <t>\e=35460</t>
  </si>
  <si>
    <t>10.121.98.93</t>
  </si>
  <si>
    <t>\10.121.99.16_KHOLADIAD_TN703B_GJ_SSA SEN_PH3</t>
  </si>
  <si>
    <t>10.121.99.16_KHOLADIAD_TN703B_GJ_SSA SEN_PH3</t>
  </si>
  <si>
    <t>\e=28917</t>
  </si>
  <si>
    <t>10.121.99.16</t>
  </si>
  <si>
    <t>\10.121.98.100_Goblej TE_TN703B_GJ_SSA NAD_PH3</t>
  </si>
  <si>
    <t>10.121.98.100_Goblej TE_TN703B_GJ_SSA NAD_PH3</t>
  </si>
  <si>
    <t>\e=28989</t>
  </si>
  <si>
    <t>10.121.98.100</t>
  </si>
  <si>
    <t>\10.121.97.69_Aniyor Ex_TN705B_GJ_SSA HMR_PH3</t>
  </si>
  <si>
    <t>10.121.97.69_Aniyor Ex_TN705B_GJ_SSA HMR_PH3</t>
  </si>
  <si>
    <t>\e=28516</t>
  </si>
  <si>
    <t>10.121.97.69</t>
  </si>
  <si>
    <t>\10.121.99.18_JORAVARNAGAR 2_TN703B_GJ_SSA SEN_PH3</t>
  </si>
  <si>
    <t>10.121.99.18_JORAVARNAGAR 2_TN703B_GJ_SSA SEN_PH3</t>
  </si>
  <si>
    <t>\e=28919</t>
  </si>
  <si>
    <t>10.121.99.18</t>
  </si>
  <si>
    <t>\10.121.26.75_CHHAPARI_TN705B_GJ_SSA GDH_PH3</t>
  </si>
  <si>
    <t>10.121.26.75_CHHAPARI_TN705B_GJ_SSA GDH_PH3</t>
  </si>
  <si>
    <t>\e=12150</t>
  </si>
  <si>
    <t>10.121.26.75</t>
  </si>
  <si>
    <t>GUJ_AHMD WTR_PH3</t>
  </si>
  <si>
    <t>\10.121.18.221_GOPI BTS_TN703B_GJ_SSA AM_PH2</t>
  </si>
  <si>
    <t>10.121.18.221_GOPI BTS_TN703B_GJ_SSA AM_PH2</t>
  </si>
  <si>
    <t>\e=15177</t>
  </si>
  <si>
    <t>10.121.18.221</t>
  </si>
  <si>
    <t>\10.121.24.165_ATUL LTD_TN703B_GJ_SSA VAL_PH3</t>
  </si>
  <si>
    <t>10.121.24.165_ATUL LTD_TN703B_GJ_SSA VAL_PH3</t>
  </si>
  <si>
    <t>\e=40407</t>
  </si>
  <si>
    <t>10.121.24.165</t>
  </si>
  <si>
    <t>\10.121.19.215_SASMI BHAWAN_TN703B_GJ_SSA SR_PH2</t>
  </si>
  <si>
    <t>10.121.19.215_SASMI BHAWAN_TN703B_GJ_SSA SR_PH2</t>
  </si>
  <si>
    <t>\e=4701</t>
  </si>
  <si>
    <t>10.121.19.215</t>
  </si>
  <si>
    <t>\10.121.99.20_FULESHWAR_TN703B_GJ_SSA SEN_PH3</t>
  </si>
  <si>
    <t>10.121.99.20_FULESHWAR_TN703B_GJ_SSA SEN_PH3</t>
  </si>
  <si>
    <t>\e=28921</t>
  </si>
  <si>
    <t>10.121.99.20</t>
  </si>
  <si>
    <t>\10.121.96.40_LATHI_TN725B_WTR_RJ_PH2</t>
  </si>
  <si>
    <t>10.121.96.40_LATHI_TN725B_WTR_RJ_PH2</t>
  </si>
  <si>
    <t>\e=16258</t>
  </si>
  <si>
    <t>10.121.96.40</t>
  </si>
  <si>
    <t>\10.121.16.192_KASANA EX_TN703B_GJ_SSA HMR_PH1</t>
  </si>
  <si>
    <t>10.121.16.192_KASANA EX_TN703B_GJ_SSA HMR_PH1</t>
  </si>
  <si>
    <t>\e=35623</t>
  </si>
  <si>
    <t>10.121.16.192</t>
  </si>
  <si>
    <t>\10.121.19.93_UDAY HALL_TN703B_GJ_SSA RJ_PH3</t>
  </si>
  <si>
    <t>10.121.19.93_UDAY HALL_TN703B_GJ_SSA RJ_PH3</t>
  </si>
  <si>
    <t>\e=9510</t>
  </si>
  <si>
    <t>10.121.19.93</t>
  </si>
  <si>
    <t>RAJKOT SSA_PH3</t>
  </si>
  <si>
    <t>\10.121.68.79_NEW-FALDHARA_TN703B_GJ_SSA VAL_PH3</t>
  </si>
  <si>
    <t>10.121.68.79_NEW-FALDHARA_TN703B_GJ_SSA VAL_PH3</t>
  </si>
  <si>
    <t>\e=37816</t>
  </si>
  <si>
    <t>10.121.68.79</t>
  </si>
  <si>
    <t>\10.121.98.8_SATLASANA_TN705B_GJ_SSA MEH_PH2</t>
  </si>
  <si>
    <t>10.121.98.8_SATLASANA_TN705B_GJ_SSA MEH_PH2</t>
  </si>
  <si>
    <t>\e=11228</t>
  </si>
  <si>
    <t>10.121.98.8</t>
  </si>
  <si>
    <t>SSA  MAHESHANA_PH3</t>
  </si>
  <si>
    <t>\10.121.97.100_DEMAI_TN703B_GJ_SSA HMR_PH3</t>
  </si>
  <si>
    <t>10.121.97.100_DEMAI_TN703B_GJ_SSA HMR_PH3</t>
  </si>
  <si>
    <t>\e=46352</t>
  </si>
  <si>
    <t>10.121.97.100</t>
  </si>
  <si>
    <t>\10.121.18.214_Odhav_TN725B_GJ_SSA AM_PH1</t>
  </si>
  <si>
    <t>10.121.18.214_Odhav_TN725B_GJ_SSA AM_PH1</t>
  </si>
  <si>
    <t>\e=1860</t>
  </si>
  <si>
    <t>10.121.18.214</t>
  </si>
  <si>
    <t>\10.121.18.161_Madhupura_TN703B_GJ_SSA AM_PH3</t>
  </si>
  <si>
    <t>10.121.18.161_Madhupura_TN703B_GJ_SSA AM_PH3</t>
  </si>
  <si>
    <t>\e=37823</t>
  </si>
  <si>
    <t>10.121.18.161</t>
  </si>
  <si>
    <t>\10.121.26.82_Juna Baria_TN703B_GJ_SSA GDH_PH3</t>
  </si>
  <si>
    <t>10.121.26.82_Juna Baria_TN703B_GJ_SSA GDH_PH3</t>
  </si>
  <si>
    <t>\e=46376</t>
  </si>
  <si>
    <t>10.121.26.82</t>
  </si>
  <si>
    <t>\10.121.19.163_BOB MANDVI_TN703B_GJ_SSA VDR_PH2</t>
  </si>
  <si>
    <t>10.121.19.163_BOB MANDVI_TN703B_GJ_SSA VDR_PH2</t>
  </si>
  <si>
    <t>\e=7196</t>
  </si>
  <si>
    <t>10.121.19.163</t>
  </si>
  <si>
    <t>\10.121.19.167_SATYAM BTS_TN703B_GJ_SSA VDR_PH3</t>
  </si>
  <si>
    <t>10.121.19.167_SATYAM BTS_TN703B_GJ_SSA VDR_PH3</t>
  </si>
  <si>
    <t>\e=33251</t>
  </si>
  <si>
    <t>10.121.19.167</t>
  </si>
  <si>
    <t>GJ_SSA VDR_PH3</t>
  </si>
  <si>
    <t>\10.121.24.83_BSF Sedata A1_TN703B_GJ_SSA BUJ_PH3</t>
  </si>
  <si>
    <t>10.121.24.83_BSF Sedata A1_TN703B_GJ_SSA BUJ_PH3</t>
  </si>
  <si>
    <t>\e=46370</t>
  </si>
  <si>
    <t>10.121.24.83</t>
  </si>
  <si>
    <t>\10.121.26.83_SAGTALA_TN703B_GJ_SSA GDH_PH2</t>
  </si>
  <si>
    <t>10.121.26.83_SAGTALA_TN703B_GJ_SSA GDH_PH2</t>
  </si>
  <si>
    <t>\e=46388</t>
  </si>
  <si>
    <t>10.121.26.83</t>
  </si>
  <si>
    <t>\10.121.99.23_VITHALGADH_TN703B_GJ_SSA SEN_PH3</t>
  </si>
  <si>
    <t>10.121.99.23_VITHALGADH_TN703B_GJ_SSA SEN_PH3</t>
  </si>
  <si>
    <t>\e=32723</t>
  </si>
  <si>
    <t>10.121.99.23</t>
  </si>
  <si>
    <t>\10.121.99.27_CHHARAD BTS_TN703B_GJ_SSA SEN_PH3</t>
  </si>
  <si>
    <t>10.121.99.27_CHHARAD BTS_TN703B_GJ_SSA SEN_PH3</t>
  </si>
  <si>
    <t>\e=32724</t>
  </si>
  <si>
    <t>10.121.99.27</t>
  </si>
  <si>
    <t>\10.121.96.38_VIJAPADI TE_TN705B_GJ_SSA AMR_PH2</t>
  </si>
  <si>
    <t>10.121.96.38_VIJAPADI TE_TN705B_GJ_SSA AMR_PH2</t>
  </si>
  <si>
    <t>\e=22707</t>
  </si>
  <si>
    <t>10.121.96.38</t>
  </si>
  <si>
    <t>\10.121.17.177_GUNDARANA_TN703B_GJ_SSA BV_PH3</t>
  </si>
  <si>
    <t>10.121.17.177_GUNDARANA_TN703B_GJ_SSA BV_PH3</t>
  </si>
  <si>
    <t>\e=33080</t>
  </si>
  <si>
    <t>10.121.17.177</t>
  </si>
  <si>
    <t>\10.121.19.231_PIPLOD BTS_TN703B_GJ_SSA SR_PH2</t>
  </si>
  <si>
    <t>10.121.19.231_PIPLOD BTS_TN703B_GJ_SSA SR_PH2</t>
  </si>
  <si>
    <t>\e=6606</t>
  </si>
  <si>
    <t>10.121.19.231</t>
  </si>
  <si>
    <t>\10.121.96.179_Ultratech A1_TN703B_GJ_SSA BUJ_PH3</t>
  </si>
  <si>
    <t>10.121.96.179_Ultratech A1_TN703B_GJ_SSA BUJ_PH3</t>
  </si>
  <si>
    <t>\e=46394</t>
  </si>
  <si>
    <t>10.121.96.179</t>
  </si>
  <si>
    <t>\10.121.17.150_OTHA B1_TN705B_GJ_SSA BV_PH3</t>
  </si>
  <si>
    <t>10.121.17.150_OTHA B1_TN705B_GJ_SSA BV_PH3</t>
  </si>
  <si>
    <t>\e=33036</t>
  </si>
  <si>
    <t>10.121.17.150</t>
  </si>
  <si>
    <t>\10.121.99.17_MALOD BTS_TN703B_GJ_SSA SEN_PH3</t>
  </si>
  <si>
    <t>10.121.99.17_MALOD BTS_TN703B_GJ_SSA SEN_PH3</t>
  </si>
  <si>
    <t>\e=28918</t>
  </si>
  <si>
    <t>10.121.99.17</t>
  </si>
  <si>
    <t>\10.121.24.34_NAGOA_TN703B_GJ_SSA JND_PH3</t>
  </si>
  <si>
    <t>10.121.24.34_NAGOA_TN703B_GJ_SSA JND_PH3</t>
  </si>
  <si>
    <t>\e=30817</t>
  </si>
  <si>
    <t>10.121.24.34</t>
  </si>
  <si>
    <t>\10.121.18.238_CM HOUSE_TN703B_GJ_SSA AM_PH3</t>
  </si>
  <si>
    <t>10.121.18.238_CM HOUSE_TN703B_GJ_SSA AM_PH3</t>
  </si>
  <si>
    <t>\e=31896</t>
  </si>
  <si>
    <t>10.121.18.238</t>
  </si>
  <si>
    <t>\10.121.68.83_AHWA_TN725B_GJ_SSA VAL_PH3</t>
  </si>
  <si>
    <t>10.121.68.83_AHWA_TN725B_GJ_SSA VAL_PH3</t>
  </si>
  <si>
    <t>\e=13207</t>
  </si>
  <si>
    <t>10.121.68.83</t>
  </si>
  <si>
    <t>\10.121.18.67_NARANPURA 3_TN725B_GJ_SSA AM_PH1</t>
  </si>
  <si>
    <t>10.121.18.67_NARANPURA 3_TN725B_GJ_SSA AM_PH1</t>
  </si>
  <si>
    <t>\e=1454</t>
  </si>
  <si>
    <t>10.121.18.67</t>
  </si>
  <si>
    <t>\10.121.19.139_ATLADRA_TN725B_GJ_SSA VDR_PH2</t>
  </si>
  <si>
    <t>10.121.19.139_ATLADRA_TN725B_GJ_SSA VDR_PH2</t>
  </si>
  <si>
    <t>\e=3805</t>
  </si>
  <si>
    <t>10.121.19.139</t>
  </si>
  <si>
    <t>\10.121.24.133_TALASARI_TN705B_GJ_SSA VAL_PH2</t>
  </si>
  <si>
    <t>10.121.24.133_TALASARI_TN705B_GJ_SSA VAL_PH2</t>
  </si>
  <si>
    <t>\e=8684</t>
  </si>
  <si>
    <t>10.121.24.133</t>
  </si>
  <si>
    <t>\10.121.100.5_SAYAN_TN705B_GJ_SSA SR_PH3</t>
  </si>
  <si>
    <t>10.121.100.5_SAYAN_TN705B_GJ_SSA SR_PH3</t>
  </si>
  <si>
    <t>\e=30501</t>
  </si>
  <si>
    <t>10.121.100.5</t>
  </si>
  <si>
    <t>\10.121.25.124_CARRIER-ROOM_TN725B_GJ_SSA MEH_PH2</t>
  </si>
  <si>
    <t>10.121.25.124_CARRIER-ROOM_TN725B_GJ_SSA MEH_PH2</t>
  </si>
  <si>
    <t>\e=33030</t>
  </si>
  <si>
    <t>10.121.25.124</t>
  </si>
  <si>
    <t>GJ_SSA MEH_PH2</t>
  </si>
  <si>
    <t>\10.121.19.137_CITY 1_TN725B_GJ_SSA VDR_PH2</t>
  </si>
  <si>
    <t>10.121.19.137_CITY 1_TN725B_GJ_SSA VDR_PH2</t>
  </si>
  <si>
    <t>\e=3812</t>
  </si>
  <si>
    <t>10.121.19.137</t>
  </si>
  <si>
    <t>\10.121.16.243_Nadiad Micro_TN705B_WTR_AM_PH3</t>
  </si>
  <si>
    <t>10.121.16.243_Nadiad Micro_TN705B_WTR_AM_PH3</t>
  </si>
  <si>
    <t>\e=5815</t>
  </si>
  <si>
    <t>10.121.16.243</t>
  </si>
  <si>
    <t>\10.121.19.40_Kadwal_TN703B_GJ_SSA GDH_PH2</t>
  </si>
  <si>
    <t>10.121.19.40_Kadwal_TN703B_GJ_SSA GDH_PH2</t>
  </si>
  <si>
    <t>\e=34311</t>
  </si>
  <si>
    <t>10.121.19.40</t>
  </si>
  <si>
    <t>\10.121.18.91_TTSL City Gold Shyamal_TN703B_GJ_SSA AM_PH2</t>
  </si>
  <si>
    <t>10.121.18.91_TTSL City Gold Shyamal_TN703B_GJ_SSA AM_PH2</t>
  </si>
  <si>
    <t>\e=11210</t>
  </si>
  <si>
    <t>10.121.18.91</t>
  </si>
  <si>
    <t>New India Assurance Popular House</t>
  </si>
  <si>
    <t>\10.121.96.183_ARCHEAN CHEMICAL_TN703B_GJ_SSA BUJ_PH3</t>
  </si>
  <si>
    <t>10.121.96.183_ARCHEAN CHEMICAL_TN703B_GJ_SSA BUJ_PH3</t>
  </si>
  <si>
    <t>\e=37840</t>
  </si>
  <si>
    <t>10.121.96.183</t>
  </si>
  <si>
    <t>\10.121.99.164_NAVRACHNA UNIVERSITY_TN703B_GJ_SSA VDR_PH2</t>
  </si>
  <si>
    <t>10.121.99.164_NAVRACHNA UNIVERSITY_TN703B_GJ_SSA VDR_PH2</t>
  </si>
  <si>
    <t>\e=40611</t>
  </si>
  <si>
    <t>10.121.99.164</t>
  </si>
  <si>
    <t>\10.121.15.154_Ranpur_TN705B_GJ_SSA AM_PH3</t>
  </si>
  <si>
    <t>10.121.15.154_Ranpur_TN705B_GJ_SSA AM_PH3</t>
  </si>
  <si>
    <t>\e=39373</t>
  </si>
  <si>
    <t>10.121.15.154</t>
  </si>
  <si>
    <t>\10.121.15.153_GERITA_TN703B_GJ_SSA MEH_PH</t>
  </si>
  <si>
    <t>10.121.15.153_GERITA_TN703B_GJ_SSA MEH_PH</t>
  </si>
  <si>
    <t>\e=39361</t>
  </si>
  <si>
    <t>10.121.15.153</t>
  </si>
  <si>
    <t>\10.121.24.126_Command Control_TN703B_GJ_SSA BUJ_PH2</t>
  </si>
  <si>
    <t>10.121.24.126_Command Control_TN703B_GJ_SSA BUJ_PH2</t>
  </si>
  <si>
    <t>\e=8818</t>
  </si>
  <si>
    <t>10.121.24.126</t>
  </si>
  <si>
    <t>\10.121.25.123_PILAJIGANJ-EXCG_TN705B_GJ_SSA MEH_PH2</t>
  </si>
  <si>
    <t>10.121.25.123_PILAJIGANJ-EXCG_TN705B_GJ_SSA MEH_PH2</t>
  </si>
  <si>
    <t>\e=35648</t>
  </si>
  <si>
    <t>10.121.25.123</t>
  </si>
  <si>
    <t>\10.121.17.93_BHUJ3_TN725B_WTR_RJ_PH1</t>
  </si>
  <si>
    <t>10.121.17.93_BHUJ3_TN725B_WTR_RJ_PH1</t>
  </si>
  <si>
    <t>\e=39409</t>
  </si>
  <si>
    <t>10.121.17.93</t>
  </si>
  <si>
    <t>\e=40605</t>
  </si>
  <si>
    <t>10.121.99.206</t>
  </si>
  <si>
    <t>\10.121.17.84_Vadala_TN703B_GJ_SSA BUJ_PH3</t>
  </si>
  <si>
    <t>10.121.17.84_Vadala_TN703B_GJ_SSA BUJ_PH3</t>
  </si>
  <si>
    <t>\e=37848</t>
  </si>
  <si>
    <t>10.121.17.84</t>
  </si>
  <si>
    <t>\10.121.19.248_L AND T ADMIN_TN703B_GJ_SSA SR_PH3</t>
  </si>
  <si>
    <t>10.121.19.248_L AND T ADMIN_TN703B_GJ_SSA SR_PH3</t>
  </si>
  <si>
    <t>\e=40593</t>
  </si>
  <si>
    <t>10.121.19.248</t>
  </si>
  <si>
    <t>\10.121.99.35_SURENDRANAGAR PNT_TN703B_GJ_SSA SEN_PH3</t>
  </si>
  <si>
    <t>10.121.99.35_SURENDRANAGAR PNT_TN703B_GJ_SSA SEN_PH3</t>
  </si>
  <si>
    <t>\e=9541</t>
  </si>
  <si>
    <t>10.121.99.35</t>
  </si>
  <si>
    <t>\10.121.19.206_HAZIRA EXCG_TN705B_GJ_SSA SR_PH3</t>
  </si>
  <si>
    <t>10.121.19.206_HAZIRA EXCG_TN705B_GJ_SSA SR_PH3</t>
  </si>
  <si>
    <t>\e=34323</t>
  </si>
  <si>
    <t>10.121.19.206</t>
  </si>
  <si>
    <t>\10.121.97.227_SHIL_TN705B_GJ_SSA JND_PH1</t>
  </si>
  <si>
    <t>10.121.97.227_SHIL_TN705B_GJ_SSA JND_PH1</t>
  </si>
  <si>
    <t>\e=34324</t>
  </si>
  <si>
    <t>10.121.97.227</t>
  </si>
  <si>
    <t>GJ_SSA JUNAGAD_PH1</t>
  </si>
  <si>
    <t>\10.121.96.106_BIRLA COPPER DAHEJ_TN703B_GJ_SSA BCH_PH3</t>
  </si>
  <si>
    <t>10.121.96.106_BIRLA COPPER DAHEJ_TN703B_GJ_SSA BCH_PH3</t>
  </si>
  <si>
    <t>\e=24352</t>
  </si>
  <si>
    <t>10.121.96.106</t>
  </si>
  <si>
    <t>\10.121.16.109_UMERGAON_TN705B_GJ_SSA VAL_PH3</t>
  </si>
  <si>
    <t>10.121.16.109_UMERGAON_TN705B_GJ_SSA VAL_PH3</t>
  </si>
  <si>
    <t>\e=22194</t>
  </si>
  <si>
    <t>10.121.16.109</t>
  </si>
  <si>
    <t>\10.121.96.68_SEZ BTS_TN705B_GJ_SSA BCH_PH3</t>
  </si>
  <si>
    <t>10.121.96.68_SEZ BTS_TN705B_GJ_SSA BCH_PH3</t>
  </si>
  <si>
    <t>\e=22164</t>
  </si>
  <si>
    <t>10.121.96.68</t>
  </si>
  <si>
    <t>\10.121.98.87_SP UNIVERSITY_TN703B_GJ_SSA NAD_PH3</t>
  </si>
  <si>
    <t>10.121.98.87_SP UNIVERSITY_TN703B_GJ_SSA NAD_PH3</t>
  </si>
  <si>
    <t>\e=23456</t>
  </si>
  <si>
    <t>10.121.98.87</t>
  </si>
  <si>
    <t>\10.121.18.234_SHERATHA EXCH_TN703B_GJ_SSA AM_PH3</t>
  </si>
  <si>
    <t>10.121.18.234_SHERATHA EXCH_TN703B_GJ_SSA AM_PH3</t>
  </si>
  <si>
    <t>\e=34129</t>
  </si>
  <si>
    <t>10.121.18.234</t>
  </si>
  <si>
    <t>\10.121.18.237_PETROGRAPHY_TN703B_GJ_SSA AM_PH3</t>
  </si>
  <si>
    <t>10.121.18.237_PETROGRAPHY_TN703B_GJ_SSA AM_PH3</t>
  </si>
  <si>
    <t>\e=34123</t>
  </si>
  <si>
    <t>10.121.18.237</t>
  </si>
  <si>
    <t>\10.121.100.40_KUKARMUNDA_TN705B_GJ_SSA SR_PH1</t>
  </si>
  <si>
    <t>10.121.100.40_KUKARMUNDA_TN705B_GJ_SSA SR_PH1</t>
  </si>
  <si>
    <t>\e=15829</t>
  </si>
  <si>
    <t>10.121.100.40</t>
  </si>
  <si>
    <t>GUJ_SURAT WTR_PH1</t>
  </si>
  <si>
    <t>\10.121.24.148_TAIWAD_TN703B_GJ_SSA VAL_PH</t>
  </si>
  <si>
    <t>10.121.24.148_TAIWAD_TN703B_GJ_SSA VAL_PH</t>
  </si>
  <si>
    <t>\e=36542</t>
  </si>
  <si>
    <t>10.121.24.148</t>
  </si>
  <si>
    <t>\10.121.17.151_MahuvaBhadra_TN703B_GJ_SSA BV_PH3</t>
  </si>
  <si>
    <t>10.121.17.151_MahuvaBhadra_TN703B_GJ_SSA BV_PH3</t>
  </si>
  <si>
    <t>\e=35889</t>
  </si>
  <si>
    <t>10.121.17.151</t>
  </si>
  <si>
    <t>\10.121.99.181_FAG MANEJA_TN703B_GJ_SSA VDR_PH3</t>
  </si>
  <si>
    <t>10.121.99.181_FAG MANEJA_TN703B_GJ_SSA VDR_PH3</t>
  </si>
  <si>
    <t>\e=36547</t>
  </si>
  <si>
    <t>10.121.99.181</t>
  </si>
  <si>
    <t>\10.121.97.209_GADU_TN725B_GJ_SSA JND_PH3</t>
  </si>
  <si>
    <t>10.121.97.209_GADU_TN725B_GJ_SSA JND_PH3</t>
  </si>
  <si>
    <t>\e=26913</t>
  </si>
  <si>
    <t>10.121.97.209</t>
  </si>
  <si>
    <t>\10.121.25.14_Anmol BTS_TN703B_GJ_SSA BV_PH2</t>
  </si>
  <si>
    <t>10.121.25.14_Anmol BTS_TN703B_GJ_SSA BV_PH2</t>
  </si>
  <si>
    <t>\e=10718</t>
  </si>
  <si>
    <t>10.121.25.14</t>
  </si>
  <si>
    <t>\10.121.96.112_ACCHOD_TN705B_GJ_SSA BCH_PH3</t>
  </si>
  <si>
    <t>10.121.96.112_ACCHOD_TN705B_GJ_SSA BCH_PH3</t>
  </si>
  <si>
    <t>\e=36544</t>
  </si>
  <si>
    <t>10.121.96.112</t>
  </si>
  <si>
    <t>\10.121.68.80_NIC Silvassa_TN703B_GJ_SSA VAL_PH2</t>
  </si>
  <si>
    <t>10.121.68.80_NIC Silvassa_TN703B_GJ_SSA VAL_PH2</t>
  </si>
  <si>
    <t>\e=35474</t>
  </si>
  <si>
    <t>10.121.68.80</t>
  </si>
  <si>
    <t>\10.121.97.104_CHORIWAD-BTS_TN703B_GJ_SSA HMR_PH3</t>
  </si>
  <si>
    <t>10.121.97.104_CHORIWAD-BTS_TN703B_GJ_SSA HMR_PH3</t>
  </si>
  <si>
    <t>\e=34914</t>
  </si>
  <si>
    <t>10.121.97.104</t>
  </si>
  <si>
    <t>\10.121.68.81_JAMBURI CHECKPOST_TN703B_GJ_SSA VAL_PH2</t>
  </si>
  <si>
    <t>10.121.68.81_JAMBURI CHECKPOST_TN703B_GJ_SSA VAL_PH2</t>
  </si>
  <si>
    <t>\e=35459</t>
  </si>
  <si>
    <t>10.121.68.81</t>
  </si>
  <si>
    <t>\10.121.19.115_LODHIKA VILLAGE_TN705B_GJ_SSA RJ_PH3</t>
  </si>
  <si>
    <t>10.121.19.115_LODHIKA VILLAGE_TN705B_GJ_SSA RJ_PH3</t>
  </si>
  <si>
    <t>\e=35483</t>
  </si>
  <si>
    <t>10.121.19.115</t>
  </si>
  <si>
    <t>\10.121.24.65_Bhuj Laltekri(GNE)_TN725B_GJ_SSA BUJ_PH2</t>
  </si>
  <si>
    <t>10.121.24.65_Bhuj Laltekri(GNE)_TN725B_GJ_SSA BUJ_PH2</t>
  </si>
  <si>
    <t>\e=4681</t>
  </si>
  <si>
    <t>10.121.24.65</t>
  </si>
  <si>
    <t>\10.121.68.208_SIDSAR_TN705B_WTR_RJ_PH3</t>
  </si>
  <si>
    <t>10.121.68.208_SIDSAR_TN705B_WTR_RJ_PH3</t>
  </si>
  <si>
    <t>\e=44127</t>
  </si>
  <si>
    <t>10.121.68.208</t>
  </si>
  <si>
    <t>Jamnagar</t>
  </si>
  <si>
    <t>\10.121.18.139_VATVA RTSD A1_TN703B_GJ_SSA AM_PH1</t>
  </si>
  <si>
    <t>10.121.18.139_VATVA RTSD A1_TN703B_GJ_SSA AM_PH1</t>
  </si>
  <si>
    <t>\e=36142</t>
  </si>
  <si>
    <t>10.121.18.139</t>
  </si>
  <si>
    <t>\10.121.18.120_KESAR PARTY PLOT BTS_TN703B_GJ_SSA AM_PH1</t>
  </si>
  <si>
    <t>10.121.18.120_KESAR PARTY PLOT BTS_TN703B_GJ_SSA AM_PH1</t>
  </si>
  <si>
    <t>\e=36136</t>
  </si>
  <si>
    <t>10.121.18.120</t>
  </si>
  <si>
    <t>\10.121.18.229_NANDEJ_TN703B_GJ_SSA AM_PH1</t>
  </si>
  <si>
    <t>10.121.18.229_NANDEJ_TN703B_GJ_SSA AM_PH1</t>
  </si>
  <si>
    <t>\e=36148</t>
  </si>
  <si>
    <t>10.121.18.229</t>
  </si>
  <si>
    <t>\10.121.24.79_SHRUJAN CREATION_TN703B_GJ_SSA BUJ_PH2</t>
  </si>
  <si>
    <t>10.121.24.79_SHRUJAN CREATION_TN703B_GJ_SSA BUJ_PH2</t>
  </si>
  <si>
    <t>\e=40797</t>
  </si>
  <si>
    <t>10.121.24.79</t>
  </si>
  <si>
    <t>\10.121.25.187_AKRUND_TN703B_GJ_SSA HMR_PH3</t>
  </si>
  <si>
    <t>10.121.25.187_AKRUND_TN703B_GJ_SSA HMR_PH3</t>
  </si>
  <si>
    <t>\e=44139</t>
  </si>
  <si>
    <t>10.121.25.187</t>
  </si>
  <si>
    <t>\10.121.25.121_HNGU PATAN_TN703B_GJ_SSA MEH_PH2</t>
  </si>
  <si>
    <t>10.121.25.121_HNGU PATAN_TN703B_GJ_SSA MEH_PH2</t>
  </si>
  <si>
    <t>\e=36130</t>
  </si>
  <si>
    <t>10.121.25.121</t>
  </si>
  <si>
    <t>\10.121.68.101_CITYNET SAMARVANI_TN703B_GJ_SSA VAL_PH</t>
  </si>
  <si>
    <t>10.121.68.101_CITYNET SAMARVANI_TN703B_GJ_SSA VAL_PH</t>
  </si>
  <si>
    <t>\e=38050</t>
  </si>
  <si>
    <t>10.121.68.101</t>
  </si>
  <si>
    <t>\10.121.96.189_BHIRANDIYARA_TN705B_GJ_SSA BUJ_PH3</t>
  </si>
  <si>
    <t>10.121.96.189_BHIRANDIYARA_TN705B_GJ_SSA BUJ_PH3</t>
  </si>
  <si>
    <t>\e=40827</t>
  </si>
  <si>
    <t>10.121.96.189</t>
  </si>
  <si>
    <t>\10.121.17.73_Ramvav_TN703B_GJ_SSA BUJ_PH3</t>
  </si>
  <si>
    <t>10.121.17.73_Ramvav_TN703B_GJ_SSA BUJ_PH3</t>
  </si>
  <si>
    <t>\e=44163</t>
  </si>
  <si>
    <t>10.121.17.73</t>
  </si>
  <si>
    <t>\10.121.97.98_AMBLIYARA_TN703B_GJ_SSA HMR_PH3</t>
  </si>
  <si>
    <t>10.121.97.98_AMBLIYARA_TN703B_GJ_SSA HMR_PH3</t>
  </si>
  <si>
    <t>\e=44169</t>
  </si>
  <si>
    <t>10.121.97.98</t>
  </si>
  <si>
    <t>\10.121.25.177_HARSOL-BTS_TN703B_GJ_SSA HMR_PH3</t>
  </si>
  <si>
    <t>10.121.25.177_HARSOL-BTS_TN703B_GJ_SSA HMR_PH3</t>
  </si>
  <si>
    <t>\e=40839</t>
  </si>
  <si>
    <t>10.121.25.177</t>
  </si>
  <si>
    <t>\10.121.17.91_JINDAL SAW_TN705B_GJ_SSA BUJ_PH1</t>
  </si>
  <si>
    <t>10.121.17.91_JINDAL SAW_TN705B_GJ_SSA BUJ_PH1</t>
  </si>
  <si>
    <t>\e=38053</t>
  </si>
  <si>
    <t>10.121.17.91</t>
  </si>
  <si>
    <t>\10.121.98.149_IQBALGADH_TN703B_GJ_SSA PNP_PH3</t>
  </si>
  <si>
    <t>10.121.98.149_IQBALGADH_TN703B_GJ_SSA PNP_PH3</t>
  </si>
  <si>
    <t>\e=43911</t>
  </si>
  <si>
    <t>10.121.98.149</t>
  </si>
  <si>
    <t>\10.121.68.99_PRATAPNAGAR_TN703B_GJ_SSA VAL_PH3</t>
  </si>
  <si>
    <t>10.121.68.99_PRATAPNAGAR_TN703B_GJ_SSA VAL_PH3</t>
  </si>
  <si>
    <t>\e=36398</t>
  </si>
  <si>
    <t>10.121.68.99</t>
  </si>
  <si>
    <t>VALASAD SSA</t>
  </si>
  <si>
    <t>\10.121.24.225_ANAND(GNE)_TN725B_GJ_SSA NAD_PH1</t>
  </si>
  <si>
    <t>10.121.24.225_ANAND(GNE)_TN725B_GJ_SSA NAD_PH1</t>
  </si>
  <si>
    <t>\e=3871</t>
  </si>
  <si>
    <t>10.121.24.225</t>
  </si>
  <si>
    <t>\10.121.24.18_AKOLVADI TE_TN703B_GJ_SSA JND_PH3</t>
  </si>
  <si>
    <t>10.121.24.18_AKOLVADI TE_TN703B_GJ_SSA JND_PH3</t>
  </si>
  <si>
    <t>\e=40863</t>
  </si>
  <si>
    <t>10.121.24.18</t>
  </si>
  <si>
    <t>\10.121.15.155_BAGODARA_TN725B_WTR_AM_PH3</t>
  </si>
  <si>
    <t>10.121.15.155_BAGODARA_TN725B_WTR_AM_PH3</t>
  </si>
  <si>
    <t>\e=40887</t>
  </si>
  <si>
    <t>10.121.15.155</t>
  </si>
  <si>
    <t>\10.121.24.237_UTTARSANDA_TN705B_GJ_SSA NAD_PH2</t>
  </si>
  <si>
    <t>10.121.24.237_UTTARSANDA_TN705B_GJ_SSA NAD_PH2</t>
  </si>
  <si>
    <t>\e=41091</t>
  </si>
  <si>
    <t>10.121.24.237</t>
  </si>
  <si>
    <t>\10.121.24.238_Sojitra B1_TN705B_GJ_SSA NAD_PH2</t>
  </si>
  <si>
    <t>10.121.24.238_Sojitra B1_TN705B_GJ_SSA NAD_PH2</t>
  </si>
  <si>
    <t>\e=41097</t>
  </si>
  <si>
    <t>10.121.24.238</t>
  </si>
  <si>
    <t>\10.121.24.147_Valsad New2_TN703B_GJ_SSA VAL_PH3</t>
  </si>
  <si>
    <t>10.121.24.147_Valsad New2_TN703B_GJ_SSA VAL_PH3</t>
  </si>
  <si>
    <t>\e=36524</t>
  </si>
  <si>
    <t>10.121.24.147</t>
  </si>
  <si>
    <t>\10.121.15.206_MORIYA_TN705B_WTR_AM_PH3</t>
  </si>
  <si>
    <t>10.121.15.206_MORIYA_TN705B_WTR_AM_PH3</t>
  </si>
  <si>
    <t>\e=41205</t>
  </si>
  <si>
    <t>10.121.15.206</t>
  </si>
  <si>
    <t>\10.121.99.177_POLICE STATION KBG_TN703B_GJ_SSA VDR_PH3</t>
  </si>
  <si>
    <t>10.121.99.177_POLICE STATION KBG_TN703B_GJ_SSA VDR_PH3</t>
  </si>
  <si>
    <t>\e=41644</t>
  </si>
  <si>
    <t>10.121.99.177</t>
  </si>
  <si>
    <t>\10.121.24.23_DUNGARPUR_TN703B_GJ_SSA JND_PH3</t>
  </si>
  <si>
    <t>10.121.24.23_DUNGARPUR_TN703B_GJ_SSA JND_PH3</t>
  </si>
  <si>
    <t>\e=41728</t>
  </si>
  <si>
    <t>10.121.24.23</t>
  </si>
  <si>
    <t>\10.121.17.56_Bhayavadar_TN705B_GJ_SSA RJ_PH2</t>
  </si>
  <si>
    <t>10.121.17.56_Bhayavadar_TN705B_GJ_SSA RJ_PH2</t>
  </si>
  <si>
    <t>\e=41722</t>
  </si>
  <si>
    <t>10.121.17.56</t>
  </si>
  <si>
    <t>\10.121.96.54_TIMBI_TN705B_GJ_SSA JND_PH3</t>
  </si>
  <si>
    <t>10.121.96.54_TIMBI_TN705B_GJ_SSA JND_PH3</t>
  </si>
  <si>
    <t>\e=44337</t>
  </si>
  <si>
    <t>10.121.96.54</t>
  </si>
  <si>
    <t>\10.121.24.220_SOU ADMIN_TN703B_GJ_SSA BCH_PH2</t>
  </si>
  <si>
    <t>10.121.24.220_SOU ADMIN_TN703B_GJ_SSA BCH_PH2</t>
  </si>
  <si>
    <t>\e=28474</t>
  </si>
  <si>
    <t>10.121.24.220</t>
  </si>
  <si>
    <t>\10.121.24.239_CHAKLASI_TN703B_GJ_SSA NAD_PH2</t>
  </si>
  <si>
    <t>10.121.24.239_CHAKLASI_TN703B_GJ_SSA NAD_PH2</t>
  </si>
  <si>
    <t>\e=36714</t>
  </si>
  <si>
    <t>10.121.24.239</t>
  </si>
  <si>
    <t>\10.121.17.178_BAGDHANA_TN703B_GJ_SSA BV_PH3</t>
  </si>
  <si>
    <t>10.121.17.178_BAGDHANA_TN703B_GJ_SSA BV_PH3</t>
  </si>
  <si>
    <t>\e=33081</t>
  </si>
  <si>
    <t>10.121.17.178</t>
  </si>
  <si>
    <t>\10.121.97.81_Mahavirnagar-1_TN703B_GJ_SSA AM_PH3</t>
  </si>
  <si>
    <t>10.121.97.81_Mahavirnagar-1_TN703B_GJ_SSA AM_PH3</t>
  </si>
  <si>
    <t>\e=44385</t>
  </si>
  <si>
    <t>10.121.97.81</t>
  </si>
  <si>
    <t>\10.121.96.144_KALYANPAR_TN703B_GJ_SSA BUJ_PH2</t>
  </si>
  <si>
    <t>10.121.96.144_KALYANPAR_TN703B_GJ_SSA BUJ_PH2</t>
  </si>
  <si>
    <t>\e=13240</t>
  </si>
  <si>
    <t>10.121.96.144</t>
  </si>
  <si>
    <t>\10.121.96.153_Kadiya Mota TE_TN703B_GJ_SSA BUJ_PH2</t>
  </si>
  <si>
    <t>10.121.96.153_Kadiya Mota TE_TN703B_GJ_SSA BUJ_PH2</t>
  </si>
  <si>
    <t>\e=13261</t>
  </si>
  <si>
    <t>10.121.96.153</t>
  </si>
  <si>
    <t>\10.121.19.191_Kelanpur Exchange_TN703B_GJ_SSA VDR_PH2</t>
  </si>
  <si>
    <t>10.121.19.191_Kelanpur Exchange_TN703B_GJ_SSA VDR_PH2</t>
  </si>
  <si>
    <t>\e=9390</t>
  </si>
  <si>
    <t>10.121.19.191</t>
  </si>
  <si>
    <t>GUJ _VADODARA  SSA PH3</t>
  </si>
  <si>
    <t>\10.121.100.16_LIMBADA TE_TN705B_GJ_SSA SR_PH3</t>
  </si>
  <si>
    <t>10.121.100.16_LIMBADA TE_TN705B_GJ_SSA SR_PH3</t>
  </si>
  <si>
    <t>\e=30303</t>
  </si>
  <si>
    <t>10.121.100.16</t>
  </si>
  <si>
    <t>\10.121.15.129_MEHSANA1_TN725B_WTR_AM_PH1</t>
  </si>
  <si>
    <t>10.121.15.129_MEHSANA1_TN725B_WTR_AM_PH1</t>
  </si>
  <si>
    <t>\e=133</t>
  </si>
  <si>
    <t>10.121.15.129</t>
  </si>
  <si>
    <t>GUJ AHMD WTR</t>
  </si>
  <si>
    <t>\10.121.100.12_KIM B1_TN705B_GJ_SSA SR_PH3</t>
  </si>
  <si>
    <t>10.121.100.12_KIM B1_TN705B_GJ_SSA SR_PH3</t>
  </si>
  <si>
    <t>\e=30077</t>
  </si>
  <si>
    <t>10.121.100.12</t>
  </si>
  <si>
    <t>\10.121.68.193_JAMNAGAR GNE_TN725B_WTR_RJ_PH3</t>
  </si>
  <si>
    <t>10.121.68.193_JAMNAGAR GNE_TN725B_WTR_RJ_PH3</t>
  </si>
  <si>
    <t>\e=12083</t>
  </si>
  <si>
    <t>10.121.68.193</t>
  </si>
  <si>
    <t>GUJ_JAMNAGAR WTR_PH3</t>
  </si>
  <si>
    <t>\10.121.25.180_Pratappura_TN705B_GJ_SSA HMR_PH3</t>
  </si>
  <si>
    <t>10.121.25.180_Pratappura_TN705B_GJ_SSA HMR_PH3</t>
  </si>
  <si>
    <t>\e=30089</t>
  </si>
  <si>
    <t>10.121.25.180</t>
  </si>
  <si>
    <t>\10.121.15.197_Bhildi_TN705B_WTR_AM_PH1</t>
  </si>
  <si>
    <t>10.121.15.197_Bhildi_TN705B_WTR_AM_PH1</t>
  </si>
  <si>
    <t>\e=383</t>
  </si>
  <si>
    <t>10.121.15.197</t>
  </si>
  <si>
    <t>\10.121.16.129_Bhadra 4(GNE)_TN725B_WTR_AM_PH1</t>
  </si>
  <si>
    <t>10.121.16.129_Bhadra 4(GNE)_TN725B_WTR_AM_PH1</t>
  </si>
  <si>
    <t>\e=369</t>
  </si>
  <si>
    <t>10.121.16.129</t>
  </si>
  <si>
    <t>\10.121.16.133_Anand_TN725B_WTR_AM_PH2</t>
  </si>
  <si>
    <t>10.121.16.133_Anand_TN725B_WTR_AM_PH2</t>
  </si>
  <si>
    <t>\e=581</t>
  </si>
  <si>
    <t>10.121.16.133</t>
  </si>
  <si>
    <t>\10.121.16.2_Ankleshwar_TN725B_WTR_AM_PH2</t>
  </si>
  <si>
    <t>10.121.16.2_Ankleshwar_TN725B_WTR_AM_PH2</t>
  </si>
  <si>
    <t>\e=805</t>
  </si>
  <si>
    <t>10.121.16.2</t>
  </si>
  <si>
    <t>\10.121.99.33_SEDLA_TN705B_GJ_SSA SEN_PH3</t>
  </si>
  <si>
    <t>10.121.99.33_SEDLA_TN705B_GJ_SSA SEN_PH3</t>
  </si>
  <si>
    <t>\e=992</t>
  </si>
  <si>
    <t>10.121.99.33</t>
  </si>
  <si>
    <t>\10.121.26.66_Santroad_TN705B_WTR_AM_PH2</t>
  </si>
  <si>
    <t>10.121.26.66_Santroad_TN705B_WTR_AM_PH2</t>
  </si>
  <si>
    <t>\e=7264</t>
  </si>
  <si>
    <t>10.121.26.66</t>
  </si>
  <si>
    <t>\10.121.18.70_VASTRAPUR 2_TN725B_GJ_SSA AM_PH1</t>
  </si>
  <si>
    <t>10.121.18.70_VASTRAPUR 2_TN725B_GJ_SSA AM_PH1</t>
  </si>
  <si>
    <t>\e=2095</t>
  </si>
  <si>
    <t>10.121.18.70</t>
  </si>
  <si>
    <t>\10.121.17.206_THALTEJ_TN725B_GJ_SSA AM_PH1</t>
  </si>
  <si>
    <t>10.121.17.206_THALTEJ_TN725B_GJ_SSA AM_PH1</t>
  </si>
  <si>
    <t>\e=1747</t>
  </si>
  <si>
    <t>10.121.17.206</t>
  </si>
  <si>
    <t>\10.121.16.199_Sunokh_TN705B_WTR_AM_PH1</t>
  </si>
  <si>
    <t>10.121.16.199_Sunokh_TN705B_WTR_AM_PH1</t>
  </si>
  <si>
    <t>\e=1140</t>
  </si>
  <si>
    <t>10.121.16.199</t>
  </si>
  <si>
    <t>\10.121.99.170_Mahalaxmi BTS_TN703B_GJ_SSA VDR_PH3</t>
  </si>
  <si>
    <t>10.121.99.170_Mahalaxmi BTS_TN703B_GJ_SSA VDR_PH3</t>
  </si>
  <si>
    <t>\e=25189</t>
  </si>
  <si>
    <t>10.121.99.170</t>
  </si>
  <si>
    <t>\10.121.16.65_SURAT2(GNE)_TN725B_WTR_AM_PH1</t>
  </si>
  <si>
    <t>10.121.16.65_SURAT2(GNE)_TN725B_WTR_AM_PH1</t>
  </si>
  <si>
    <t>\e=1363</t>
  </si>
  <si>
    <t>10.121.16.65</t>
  </si>
  <si>
    <t>\10.121.18.9_ONGC_TN705B_GJ_SSA AM_PH1</t>
  </si>
  <si>
    <t>10.121.18.9_ONGC_TN705B_GJ_SSA AM_PH1</t>
  </si>
  <si>
    <t>\e=1574</t>
  </si>
  <si>
    <t>10.121.18.9</t>
  </si>
  <si>
    <t>\10.121.18.195_BAPA-SITARAM-BTS_TN725B_GJ_SSA AM_PH1</t>
  </si>
  <si>
    <t>10.121.18.195_BAPA-SITARAM-BTS_TN725B_GJ_SSA AM_PH1</t>
  </si>
  <si>
    <t>\e=1904</t>
  </si>
  <si>
    <t>10.121.18.195</t>
  </si>
  <si>
    <t>\10.121.18.71_JODHPUR_TN705B_GJ_SSA AM_PH1</t>
  </si>
  <si>
    <t>10.121.18.71_JODHPUR_TN705B_GJ_SSA AM_PH1</t>
  </si>
  <si>
    <t>\e=2096</t>
  </si>
  <si>
    <t>10.121.18.71</t>
  </si>
  <si>
    <t>\10.121.18.77_BRAHMSHATRIYA_TN705B_GJ_SSA AM_PH1</t>
  </si>
  <si>
    <t>10.121.18.77_BRAHMSHATRIYA_TN705B_GJ_SSA AM_PH1</t>
  </si>
  <si>
    <t>\e=1982</t>
  </si>
  <si>
    <t>10.121.18.77</t>
  </si>
  <si>
    <t>\10.121.17.133_DHASA_TN705B_WTR_RJ_PH1</t>
  </si>
  <si>
    <t>10.121.17.133_DHASA_TN705B_WTR_RJ_PH1</t>
  </si>
  <si>
    <t>\e=993</t>
  </si>
  <si>
    <t>10.121.17.133</t>
  </si>
  <si>
    <t>\10.121.17.209_RAILWAYPURA_TN725B_GJ_SSA AM_PH1</t>
  </si>
  <si>
    <t>10.121.17.209_RAILWAYPURA_TN725B_GJ_SSA AM_PH1</t>
  </si>
  <si>
    <t>\e=2060</t>
  </si>
  <si>
    <t>10.121.17.209</t>
  </si>
  <si>
    <t>\10.121.17.195_ELLISBRIDGE_TN725B_GJ_SSA AM_PH1</t>
  </si>
  <si>
    <t>10.121.17.195_ELLISBRIDGE_TN725B_GJ_SSA AM_PH1</t>
  </si>
  <si>
    <t>\e=1910</t>
  </si>
  <si>
    <t>10.121.17.195</t>
  </si>
  <si>
    <t>\10.121.96.34_Lalavadar_TN703B_GJ_SSA AMR_PH2</t>
  </si>
  <si>
    <t>10.121.96.34_Lalavadar_TN703B_GJ_SSA AMR_PH2</t>
  </si>
  <si>
    <t>\e=23174</t>
  </si>
  <si>
    <t>10.121.96.34</t>
  </si>
  <si>
    <t>\10.121.18.131_Gift City_TN705B_GJ_SSA AM_PH1</t>
  </si>
  <si>
    <t>10.121.18.131_Gift City_TN705B_GJ_SSA AM_PH1</t>
  </si>
  <si>
    <t>\e=2068</t>
  </si>
  <si>
    <t>10.121.18.131</t>
  </si>
  <si>
    <t>\10.121.97.208_MANGROL_TN725B_GJ_SSA JND_PH3</t>
  </si>
  <si>
    <t>10.121.97.208_MANGROL_TN725B_GJ_SSA JND_PH3</t>
  </si>
  <si>
    <t>\e=19110</t>
  </si>
  <si>
    <t>10.121.97.208</t>
  </si>
  <si>
    <t>\10.121.18.198_Ghodasar_TN705B_GJ_SSA AM_PH2</t>
  </si>
  <si>
    <t>10.121.18.198_Ghodasar_TN705B_GJ_SSA AM_PH2</t>
  </si>
  <si>
    <t>\e=1988</t>
  </si>
  <si>
    <t>10.121.18.198</t>
  </si>
  <si>
    <t>\10.121.18.74_Bodakdev_TN725B_GJ_SSA AM_PH1</t>
  </si>
  <si>
    <t>10.121.18.74_Bodakdev_TN725B_GJ_SSA AM_PH1</t>
  </si>
  <si>
    <t>\e=2097</t>
  </si>
  <si>
    <t>10.121.18.74</t>
  </si>
  <si>
    <t>\10.121.24.112_IFFCO TE_TN703B_GJ_SSA BUJ_PH2</t>
  </si>
  <si>
    <t>10.121.24.112_IFFCO TE_TN703B_GJ_SSA BUJ_PH2</t>
  </si>
  <si>
    <t>\e=36281</t>
  </si>
  <si>
    <t>10.121.24.112</t>
  </si>
  <si>
    <t>\10.121.99.176_SIFY_TN703B_GJ_SSA VDR_PH3</t>
  </si>
  <si>
    <t>10.121.99.176_SIFY_TN703B_GJ_SSA VDR_PH3</t>
  </si>
  <si>
    <t>\e=36287</t>
  </si>
  <si>
    <t>10.121.99.176</t>
  </si>
  <si>
    <t>\10.121.15.204_Visnagar_TN725B_WTR_AM_PH2</t>
  </si>
  <si>
    <t>10.121.15.204_Visnagar_TN725B_WTR_AM_PH2</t>
  </si>
  <si>
    <t>\e=3371</t>
  </si>
  <si>
    <t>10.121.15.204</t>
  </si>
  <si>
    <t>\10.121.19.70_BHAKTINAGAR2_TN725B_GJ_SSA RJ_PH2</t>
  </si>
  <si>
    <t>10.121.19.70_BHAKTINAGAR2_TN725B_GJ_SSA RJ_PH2</t>
  </si>
  <si>
    <t>\e=3550</t>
  </si>
  <si>
    <t>10.121.19.70</t>
  </si>
  <si>
    <t>\10.121.19.67_JB1_TN725B_GJ_SSA RJ_PH2</t>
  </si>
  <si>
    <t>10.121.19.67_JB1_TN725B_GJ_SSA RJ_PH2</t>
  </si>
  <si>
    <t>\e=3547</t>
  </si>
  <si>
    <t>10.121.19.67</t>
  </si>
  <si>
    <t>\10.121.19.77_KRISHNANAGAR_TN705B_GJ_SSA RJ_PH2</t>
  </si>
  <si>
    <t>10.121.19.77_KRISHNANAGAR_TN705B_GJ_SSA RJ_PH2</t>
  </si>
  <si>
    <t>\e=3559</t>
  </si>
  <si>
    <t>10.121.19.77</t>
  </si>
  <si>
    <t>\10.121.19.66_KR2 GNE_TN725B_GJ_SSA RJ_PH2</t>
  </si>
  <si>
    <t>10.121.19.66_KR2 GNE_TN725B_GJ_SSA RJ_PH2</t>
  </si>
  <si>
    <t>\e=3546</t>
  </si>
  <si>
    <t>10.121.19.66</t>
  </si>
  <si>
    <t>\10.121.19.107_DCB Police office_TN703B_GJ_SSA RJ_PH1</t>
  </si>
  <si>
    <t>10.121.19.107_DCB Police office_TN703B_GJ_SSA RJ_PH1</t>
  </si>
  <si>
    <t>\e=3757</t>
  </si>
  <si>
    <t>10.121.19.107</t>
  </si>
  <si>
    <t>\10.121.20.1_Mehul Nagar(GNE)_TN725B_GJ_SSA JMN_PH2</t>
  </si>
  <si>
    <t>10.121.20.1_Mehul Nagar(GNE)_TN725B_GJ_SSA JMN_PH2</t>
  </si>
  <si>
    <t>\e=4048</t>
  </si>
  <si>
    <t>10.121.20.1</t>
  </si>
  <si>
    <t>\10.121.99.179_URBAN 2 BTS_TN703B_GJ_SSA VDR_PH3</t>
  </si>
  <si>
    <t>10.121.99.179_URBAN 2 BTS_TN703B_GJ_SSA VDR_PH3</t>
  </si>
  <si>
    <t>\e=36290</t>
  </si>
  <si>
    <t>10.121.99.179</t>
  </si>
  <si>
    <t>\10.121.19.144_NUTAN BTS_TN703B_GJ_SSA VDR_PH2</t>
  </si>
  <si>
    <t>10.121.19.144_NUTAN BTS_TN703B_GJ_SSA VDR_PH2</t>
  </si>
  <si>
    <t>\e=4181</t>
  </si>
  <si>
    <t>10.121.19.144</t>
  </si>
  <si>
    <t>\10.121.24.229_NADIAD CIVIL ROAD_TN705B_GJ_SSA NAD_PH2</t>
  </si>
  <si>
    <t>10.121.24.229_NADIAD CIVIL ROAD_TN705B_GJ_SSA NAD_PH2</t>
  </si>
  <si>
    <t>\e=4499</t>
  </si>
  <si>
    <t>10.121.24.229</t>
  </si>
  <si>
    <t>\10.121.16.75_BAYER_TN703B_GJ_SSA VAL_PH</t>
  </si>
  <si>
    <t>10.121.16.75_BAYER_TN703B_GJ_SSA VAL_PH</t>
  </si>
  <si>
    <t>\e=4469</t>
  </si>
  <si>
    <t>10.121.16.75</t>
  </si>
  <si>
    <t>\10.121.25.74_DEDIYASAN EXCH_TN705B_GJ_SSA MEH_PH3</t>
  </si>
  <si>
    <t>10.121.25.74_DEDIYASAN EXCH_TN705B_GJ_SSA MEH_PH3</t>
  </si>
  <si>
    <t>\e=4259</t>
  </si>
  <si>
    <t>10.121.25.74</t>
  </si>
  <si>
    <t>\10.121.25.3_Madhvanand_TN705B_GJ_SSA BV_PH2</t>
  </si>
  <si>
    <t>10.121.25.3_Madhvanand_TN705B_GJ_SSA BV_PH2</t>
  </si>
  <si>
    <t>\e=4230</t>
  </si>
  <si>
    <t>10.121.25.3</t>
  </si>
  <si>
    <t>\10.121.24.228_PIJ ROAD_TN725B_GJ_SSA NAD_PH2</t>
  </si>
  <si>
    <t>10.121.24.228_PIJ ROAD_TN725B_GJ_SSA NAD_PH2</t>
  </si>
  <si>
    <t>\e=4487</t>
  </si>
  <si>
    <t>10.121.24.228</t>
  </si>
  <si>
    <t>\e=3981</t>
  </si>
  <si>
    <t>10.121.68.88</t>
  </si>
  <si>
    <t>GUJ _VALSAD SSA</t>
  </si>
  <si>
    <t>\10.121.25.92_UGVCL_TN703B_GJ_SSA MEH_PH2</t>
  </si>
  <si>
    <t>10.121.25.92_UGVCL_TN703B_GJ_SSA MEH_PH2</t>
  </si>
  <si>
    <t>\e=4463</t>
  </si>
  <si>
    <t>10.121.25.92</t>
  </si>
  <si>
    <t>\10.121.26.3_Vadali_TN705B_WTR_AM_PH2</t>
  </si>
  <si>
    <t>10.121.26.3_Vadali_TN705B_WTR_AM_PH2</t>
  </si>
  <si>
    <t>\e=4257</t>
  </si>
  <si>
    <t>10.121.26.3</t>
  </si>
  <si>
    <t>\10.121.100.46_MADHI-2_TN703B_GJ_SSA SR_PH2</t>
  </si>
  <si>
    <t>10.121.100.46_MADHI-2_TN703B_GJ_SSA SR_PH2</t>
  </si>
  <si>
    <t>\e=4847</t>
  </si>
  <si>
    <t>10.121.100.46</t>
  </si>
  <si>
    <t>\10.121.19.220_DUMAS AMBAWADI_TN703B_GJ_SSA SR_PH2</t>
  </si>
  <si>
    <t>10.121.19.220_DUMAS AMBAWADI_TN703B_GJ_SSA SR_PH2</t>
  </si>
  <si>
    <t>\e=4835</t>
  </si>
  <si>
    <t>10.121.19.220</t>
  </si>
  <si>
    <t>\10.121.24.196_Bharuch GIDC_TN705B_GJ_SSA BCH_PH2</t>
  </si>
  <si>
    <t>10.121.24.196_Bharuch GIDC_TN705B_GJ_SSA BCH_PH2</t>
  </si>
  <si>
    <t>\e=4655</t>
  </si>
  <si>
    <t>10.121.24.196</t>
  </si>
  <si>
    <t>\10.121.24.130_Valsad New_TN705B_GJ_SSA VAL_PH2</t>
  </si>
  <si>
    <t>10.121.24.130_Valsad New_TN705B_GJ_SSA VAL_PH2</t>
  </si>
  <si>
    <t>\e=5331</t>
  </si>
  <si>
    <t>10.121.24.130</t>
  </si>
  <si>
    <t>\10.121.97.152_JAMVANTHALI_TN703B_GJ_SSA JMN_PH2</t>
  </si>
  <si>
    <t>10.121.97.152_JAMVANTHALI_TN703B_GJ_SSA JMN_PH2</t>
  </si>
  <si>
    <t>\e=30938</t>
  </si>
  <si>
    <t>10.121.97.152</t>
  </si>
  <si>
    <t>\10.121.17.211_Torrent Pharma CO_TN703B_GJ_SSA AM_PH3</t>
  </si>
  <si>
    <t>10.121.17.211_Torrent Pharma CO_TN703B_GJ_SSA AM_PH3</t>
  </si>
  <si>
    <t>\e=46671</t>
  </si>
  <si>
    <t>10.121.17.211</t>
  </si>
  <si>
    <t>\10.121.96.103_SOU Dam Site Exchange_TN703B_GJ_SSA BCH_PH3</t>
  </si>
  <si>
    <t>10.121.96.103_SOU Dam Site Exchange_TN703B_GJ_SSA BCH_PH3</t>
  </si>
  <si>
    <t>\e=19073</t>
  </si>
  <si>
    <t>10.121.96.103</t>
  </si>
  <si>
    <t>\10.121.97.146_BAGADHARA_TN703B_GJ_SSA JMN_PH3</t>
  </si>
  <si>
    <t>10.121.97.146_BAGADHARA_TN703B_GJ_SSA JMN_PH3</t>
  </si>
  <si>
    <t>\e=30175</t>
  </si>
  <si>
    <t>10.121.97.146</t>
  </si>
  <si>
    <t>\e=30163</t>
  </si>
  <si>
    <t>10.121.24.167</t>
  </si>
  <si>
    <t>\10.121.96.94_Grasim Fibre Vilayat_TN703B_GJ_SSA BCH_PH3</t>
  </si>
  <si>
    <t>10.121.96.94_Grasim Fibre Vilayat_TN703B_GJ_SSA BCH_PH3</t>
  </si>
  <si>
    <t>\e=18013</t>
  </si>
  <si>
    <t>10.121.96.94</t>
  </si>
  <si>
    <t>GUJ_BHARUCH SSA_PH3</t>
  </si>
  <si>
    <t>\10.121.25.181_Umanagar_TN703B_GJ_SSA HMR_PH3</t>
  </si>
  <si>
    <t>10.121.25.181_Umanagar_TN703B_GJ_SSA HMR_PH3</t>
  </si>
  <si>
    <t>\e=44754</t>
  </si>
  <si>
    <t>10.121.25.181</t>
  </si>
  <si>
    <t>\10.121.18.8_SUBHASH BRIDGE_TN725B_GJ_SSA AM_PH1</t>
  </si>
  <si>
    <t>10.121.18.8_SUBHASH BRIDGE_TN725B_GJ_SSA AM_PH1</t>
  </si>
  <si>
    <t>\e=1573</t>
  </si>
  <si>
    <t>10.121.18.8</t>
  </si>
  <si>
    <t>\10.121.17.134_THADACH_TN705B_WTR_RJ_PH3</t>
  </si>
  <si>
    <t>10.121.17.134_THADACH_TN705B_WTR_RJ_PH3</t>
  </si>
  <si>
    <t>\e=32351</t>
  </si>
  <si>
    <t>10.121.17.134</t>
  </si>
  <si>
    <t>\10.121.19.147_VRUJSIDDHI-BTS_TN703B_GJ_SSA VDR_PH2</t>
  </si>
  <si>
    <t>10.121.19.147_VRUJSIDDHI-BTS_TN703B_GJ_SSA VDR_PH2</t>
  </si>
  <si>
    <t>\e=5747</t>
  </si>
  <si>
    <t>10.121.19.147</t>
  </si>
  <si>
    <t>\10.121.100.37_GSWAN UMARPADA_TN703B_GJ_SSA SR_PH3</t>
  </si>
  <si>
    <t>10.121.100.37_GSWAN UMARPADA_TN703B_GJ_SSA SR_PH3</t>
  </si>
  <si>
    <t>\e=30995</t>
  </si>
  <si>
    <t>10.121.100.37</t>
  </si>
  <si>
    <t>\10.121.16.114_NVS COLLECTOR OFFICE_TN705B_GJ_SSA VAL_PH3</t>
  </si>
  <si>
    <t>10.121.16.114_NVS COLLECTOR OFFICE_TN705B_GJ_SSA VAL_PH3</t>
  </si>
  <si>
    <t>\e=31001</t>
  </si>
  <si>
    <t>10.121.16.114</t>
  </si>
  <si>
    <t>GJ_SSA VALSAD_PH3</t>
  </si>
  <si>
    <t>\10.121.16.202_LUCY_TN703B_GJ_SSA GDH_PH1</t>
  </si>
  <si>
    <t>10.121.16.202_LUCY_TN703B_GJ_SSA GDH_PH1</t>
  </si>
  <si>
    <t>\e=46719</t>
  </si>
  <si>
    <t>10.121.16.202</t>
  </si>
  <si>
    <t>\10.121.19.177_SURAJ PLAZA BTS_TN703B_GJ_SSA VDR_PH2</t>
  </si>
  <si>
    <t>10.121.19.177_SURAJ PLAZA BTS_TN703B_GJ_SSA VDR_PH2</t>
  </si>
  <si>
    <t>\e=6810</t>
  </si>
  <si>
    <t>10.121.19.177</t>
  </si>
  <si>
    <t>\10.121.19.244_BHAKTA COLLEGE_TN703B_GJ_SSA SR_PH3</t>
  </si>
  <si>
    <t>10.121.19.244_BHAKTA COLLEGE_TN703B_GJ_SSA SR_PH3</t>
  </si>
  <si>
    <t>\e=33126</t>
  </si>
  <si>
    <t>10.121.19.244</t>
  </si>
  <si>
    <t>GJ_SSA SR_PH3</t>
  </si>
  <si>
    <t>\10.121.99.184_GSFC PRI ROOM_TN703B_GJ_SSA VDR_PH2</t>
  </si>
  <si>
    <t>10.121.99.184_GSFC PRI ROOM_TN703B_GJ_SSA VDR_PH2</t>
  </si>
  <si>
    <t>\e=36920</t>
  </si>
  <si>
    <t>10.121.99.184</t>
  </si>
  <si>
    <t>\10.121.26.2_Idar_TN725B_WTR_AM_PH2</t>
  </si>
  <si>
    <t>10.121.26.2_Idar_TN725B_WTR_AM_PH2</t>
  </si>
  <si>
    <t>\e=4256</t>
  </si>
  <si>
    <t>10.121.26.2</t>
  </si>
  <si>
    <t>\10.121.99.161_Koch Chemical_TN703B_GJ_SSA VDR_PH2</t>
  </si>
  <si>
    <t>10.121.99.161_Koch Chemical_TN703B_GJ_SSA VDR_PH2</t>
  </si>
  <si>
    <t>\e=6403</t>
  </si>
  <si>
    <t>10.121.99.161</t>
  </si>
  <si>
    <t>\10.121.100.39_KADODARA PSTN_TN703B_GJ_SSA SR_PH3</t>
  </si>
  <si>
    <t>10.121.100.39_KADODARA PSTN_TN703B_GJ_SSA SR_PH3</t>
  </si>
  <si>
    <t>\e=33138</t>
  </si>
  <si>
    <t>10.121.100.39</t>
  </si>
  <si>
    <t>\10.121.68.213_JAMNAGAR_TN725B_WTR_RJ_PH1</t>
  </si>
  <si>
    <t>10.121.68.213_JAMNAGAR_TN725B_WTR_RJ_PH1</t>
  </si>
  <si>
    <t>\e=528</t>
  </si>
  <si>
    <t>10.121.68.213</t>
  </si>
  <si>
    <t>\10.121.99.167_PATEL BTS_TN703B_GJ_SSA VDR_PH3</t>
  </si>
  <si>
    <t>10.121.99.167_PATEL BTS_TN703B_GJ_SSA VDR_PH3</t>
  </si>
  <si>
    <t>\e=24437</t>
  </si>
  <si>
    <t>10.121.99.167</t>
  </si>
  <si>
    <t>\10.121.24.111_Aegis Vopak FSWAI_TN703B_GJ_SSA BUJ_PH2</t>
  </si>
  <si>
    <t>10.121.24.111_Aegis Vopak FSWAI_TN703B_GJ_SSA BUJ_PH2</t>
  </si>
  <si>
    <t>\e=7023</t>
  </si>
  <si>
    <t>10.121.24.111</t>
  </si>
  <si>
    <t>\10.121.24.14_MAHAVIR NAGAR UNA_TN703B_GJ_SSA JND_PH2</t>
  </si>
  <si>
    <t>10.121.24.14_MAHAVIR NAGAR UNA_TN703B_GJ_SSA JND_PH2</t>
  </si>
  <si>
    <t>\e=7214</t>
  </si>
  <si>
    <t>10.121.24.14</t>
  </si>
  <si>
    <t>\10.121.26.70_Dahod_TN725B_WTR_AM_PH2</t>
  </si>
  <si>
    <t>10.121.26.70_Dahod_TN725B_WTR_AM_PH2</t>
  </si>
  <si>
    <t>\e=7547</t>
  </si>
  <si>
    <t>10.121.26.70</t>
  </si>
  <si>
    <t>\10.121.26.68_Limkheda_TN705B_WTR_AM_PH2</t>
  </si>
  <si>
    <t>10.121.26.68_Limkheda_TN705B_WTR_AM_PH2</t>
  </si>
  <si>
    <t>\e=7546</t>
  </si>
  <si>
    <t>10.121.26.68</t>
  </si>
  <si>
    <t>\10.121.68.194_KHAVDI_TN705B_WTR_RJ_PH3</t>
  </si>
  <si>
    <t>10.121.68.194_KHAVDI_TN705B_WTR_RJ_PH3</t>
  </si>
  <si>
    <t>\e=12944</t>
  </si>
  <si>
    <t>10.121.68.194</t>
  </si>
  <si>
    <t>\10.121.18.12_GSWAN COLLECTOR_TN725B_GJ_SSA AM_PH1</t>
  </si>
  <si>
    <t>10.121.18.12_GSWAN COLLECTOR_TN725B_GJ_SSA AM_PH1</t>
  </si>
  <si>
    <t>\e=1577</t>
  </si>
  <si>
    <t>10.121.18.12</t>
  </si>
  <si>
    <t>\10.121.18.4_SCIENCE CITY_TN725B_GJ_SSA AM_PH1</t>
  </si>
  <si>
    <t>10.121.18.4_SCIENCE CITY_TN725B_GJ_SSA AM_PH1</t>
  </si>
  <si>
    <t>\e=1570</t>
  </si>
  <si>
    <t>10.121.18.4</t>
  </si>
  <si>
    <t>\10.121.24.28_Pashwanath BTS_TN703B_GJ_SSA JND_PH2</t>
  </si>
  <si>
    <t>10.121.24.28_Pashwanath BTS_TN703B_GJ_SSA JND_PH2</t>
  </si>
  <si>
    <t>\e=30373</t>
  </si>
  <si>
    <t>10.121.24.28</t>
  </si>
  <si>
    <t>\10.121.96.101_GNFC BHARUCH_TN703B_GJ_SSA BCH_PH3</t>
  </si>
  <si>
    <t>10.121.96.101_GNFC BHARUCH_TN703B_GJ_SSA BCH_PH3</t>
  </si>
  <si>
    <t>\e=26267</t>
  </si>
  <si>
    <t>10.121.96.101</t>
  </si>
  <si>
    <t>\10.121.15.207_THARAD_TN705B_WTR_AM_PH2</t>
  </si>
  <si>
    <t>10.121.15.207_THARAD_TN705B_WTR_AM_PH2</t>
  </si>
  <si>
    <t>\e=5319</t>
  </si>
  <si>
    <t>10.121.15.207</t>
  </si>
  <si>
    <t>\10.121.24.21_HARIPUR TALALA_TN703B_GJ_SSA JND_PH2</t>
  </si>
  <si>
    <t>10.121.24.21_HARIPUR TALALA_TN703B_GJ_SSA JND_PH2</t>
  </si>
  <si>
    <t>\e=30398</t>
  </si>
  <si>
    <t>10.121.24.21</t>
  </si>
  <si>
    <t>\10.121.96.18_SAJIYAVADAR_TN703B_GJ_SSA AMR_PH2</t>
  </si>
  <si>
    <t>10.121.96.18_SAJIYAVADAR_TN703B_GJ_SSA AMR_PH2</t>
  </si>
  <si>
    <t>\e=17557</t>
  </si>
  <si>
    <t>10.121.96.18</t>
  </si>
  <si>
    <t>\10.121.19.229_SBI ADMIN_TN703B_GJ_SSA SR_PH2</t>
  </si>
  <si>
    <t>10.121.19.229_SBI ADMIN_TN703B_GJ_SSA SR_PH2</t>
  </si>
  <si>
    <t>\e=20293</t>
  </si>
  <si>
    <t>10.121.19.229</t>
  </si>
  <si>
    <t>\10.121.16.200_Himmatnagar 1_TN725B_WTR_AM_PH1</t>
  </si>
  <si>
    <t>10.121.16.200_Himmatnagar 1_TN725B_WTR_AM_PH1</t>
  </si>
  <si>
    <t>\e=1139</t>
  </si>
  <si>
    <t>10.121.16.200</t>
  </si>
  <si>
    <t>\10.121.24.74_Adipur_TN725B_GJ_SSA BUJ_PH3</t>
  </si>
  <si>
    <t>10.121.24.74_Adipur_TN725B_GJ_SSA BUJ_PH3</t>
  </si>
  <si>
    <t>\e=7029</t>
  </si>
  <si>
    <t>10.121.24.74</t>
  </si>
  <si>
    <t>\10.121.96.81_BCH033 Sagbara _TN705B_GJ_SSA BCH_PH3</t>
  </si>
  <si>
    <t>10.121.96.81_BCH033 Sagbara _TN705B_GJ_SSA BCH_PH3</t>
  </si>
  <si>
    <t>\e=30336</t>
  </si>
  <si>
    <t>10.121.96.81</t>
  </si>
  <si>
    <t>\10.121.19.166_NAVRANG BTS_TN703B_GJ_SSA VDR_PH2</t>
  </si>
  <si>
    <t>10.121.19.166_NAVRANG BTS_TN703B_GJ_SSA VDR_PH2</t>
  </si>
  <si>
    <t>\e=7503</t>
  </si>
  <si>
    <t>10.121.19.166</t>
  </si>
  <si>
    <t>\10.121.24.67_Gandhidham_TN725B_GJ_SSA BUJ_PH2</t>
  </si>
  <si>
    <t>10.121.24.67_Gandhidham_TN725B_GJ_SSA BUJ_PH2</t>
  </si>
  <si>
    <t>\e=5127</t>
  </si>
  <si>
    <t>10.121.24.67</t>
  </si>
  <si>
    <t>\10.121.24.10_SOMNATH_TN703B_GJ_SSA JND_PH2</t>
  </si>
  <si>
    <t>10.121.24.10_SOMNATH_TN703B_GJ_SSA JND_PH2</t>
  </si>
  <si>
    <t>\e=6892</t>
  </si>
  <si>
    <t>10.121.24.10</t>
  </si>
  <si>
    <t>\10.121.16.205_PATIDASAMAJ-BTS_TN703B_GJ_SSA GDH_PH2</t>
  </si>
  <si>
    <t>10.121.16.205_PATIDASAMAJ-BTS_TN703B_GJ_SSA GDH_PH2</t>
  </si>
  <si>
    <t>\e=37362</t>
  </si>
  <si>
    <t>10.121.16.205</t>
  </si>
  <si>
    <t>\10.121.24.3_Bucharwada_TN705B_GJ_SSA JND_PH2</t>
  </si>
  <si>
    <t>10.121.24.3_Bucharwada_TN705B_GJ_SSA JND_PH2</t>
  </si>
  <si>
    <t>\e=4404</t>
  </si>
  <si>
    <t>10.121.24.3</t>
  </si>
  <si>
    <t>\10.121.24.115_IFFCO Guest House_TN703B_GJ_SSA BUJ_PH2</t>
  </si>
  <si>
    <t>10.121.24.115_IFFCO Guest House_TN703B_GJ_SSA BUJ_PH2</t>
  </si>
  <si>
    <t>\e=7035</t>
  </si>
  <si>
    <t>10.121.24.115</t>
  </si>
  <si>
    <t>\10.121.26.79_Santrampur TE_TN705B_WTR_AM_PH3</t>
  </si>
  <si>
    <t>10.121.26.79_Santrampur TE_TN705B_WTR_AM_PH3</t>
  </si>
  <si>
    <t>\e=13556</t>
  </si>
  <si>
    <t>10.121.26.79</t>
  </si>
  <si>
    <t>\10.121.96.19_Khisri_TN703B_GJ_SSA AMR_PH2</t>
  </si>
  <si>
    <t>10.121.96.19_Khisri_TN703B_GJ_SSA AMR_PH2</t>
  </si>
  <si>
    <t>\e=17558</t>
  </si>
  <si>
    <t>10.121.96.19</t>
  </si>
  <si>
    <t>\10.121.24.26_SARSAI_TN703B_GJ_SSA JND_PH2</t>
  </si>
  <si>
    <t>10.121.24.26_SARSAI_TN703B_GJ_SSA JND_PH2</t>
  </si>
  <si>
    <t>\e=33392</t>
  </si>
  <si>
    <t>10.121.24.26</t>
  </si>
  <si>
    <t>\10.121.25.176_Salal_TN703B_GJ_SSA HMR_PH2</t>
  </si>
  <si>
    <t>10.121.25.176_Salal_TN703B_GJ_SSA HMR_PH2</t>
  </si>
  <si>
    <t>\e=8884</t>
  </si>
  <si>
    <t>10.121.25.176</t>
  </si>
  <si>
    <t>\10.121.24.81_JILA UDYOG KENDRA_TN703B_GJ_SSA BUJ_PH2</t>
  </si>
  <si>
    <t>10.121.24.81_JILA UDYOG KENDRA_TN703B_GJ_SSA BUJ_PH2</t>
  </si>
  <si>
    <t>\e=9036</t>
  </si>
  <si>
    <t>10.121.24.81</t>
  </si>
  <si>
    <t>\10.121.17.51_KOTADA_TN705B_GJ_SSA RJ_PH3</t>
  </si>
  <si>
    <t>10.121.17.51_KOTADA_TN705B_GJ_SSA RJ_PH3</t>
  </si>
  <si>
    <t>\e=33386</t>
  </si>
  <si>
    <t>10.121.17.51</t>
  </si>
  <si>
    <t>\10.121.24.68_GIDC BHUJ_TN705B_GJ_SSA BUJ_PH2</t>
  </si>
  <si>
    <t>10.121.24.68_GIDC BHUJ_TN705B_GJ_SSA BUJ_PH2</t>
  </si>
  <si>
    <t>\e=4828</t>
  </si>
  <si>
    <t>10.121.24.68</t>
  </si>
  <si>
    <t>\10.121.16.11_Padra_TN705B_WTR_AM_PH1</t>
  </si>
  <si>
    <t>10.121.16.11_Padra_TN705B_WTR_AM_PH1</t>
  </si>
  <si>
    <t>\e=807</t>
  </si>
  <si>
    <t>10.121.16.11</t>
  </si>
  <si>
    <t>\10.121.19.36_RAFIQ BLDG BTS_TN703B_GJ_SSA GDH_PH2</t>
  </si>
  <si>
    <t>10.121.19.36_RAFIQ BLDG BTS_TN703B_GJ_SSA GDH_PH2</t>
  </si>
  <si>
    <t>\e=23603</t>
  </si>
  <si>
    <t>10.121.19.36</t>
  </si>
  <si>
    <t>\10.121.17.165_Tana_TN703B_GJ_SSA BV_PH3</t>
  </si>
  <si>
    <t>10.121.17.165_Tana_TN703B_GJ_SSA BV_PH3</t>
  </si>
  <si>
    <t>\e=44904</t>
  </si>
  <si>
    <t>10.121.17.165</t>
  </si>
  <si>
    <t>\10.121.24.160_Amdhara_TN703B_GJ_SSA VAL_PH3</t>
  </si>
  <si>
    <t>10.121.24.160_Amdhara_TN703B_GJ_SSA VAL_PH3</t>
  </si>
  <si>
    <t>\e=46959</t>
  </si>
  <si>
    <t>10.121.24.160</t>
  </si>
  <si>
    <t>\10.121.18.210_Lambha_TN705B_GJ_SSA AM_PH1</t>
  </si>
  <si>
    <t>10.121.18.210_Lambha_TN705B_GJ_SSA AM_PH1</t>
  </si>
  <si>
    <t>\e=2048</t>
  </si>
  <si>
    <t>10.121.18.210</t>
  </si>
  <si>
    <t>\10.121.18.7_SABARMATI_TN725B_GJ_SSA AM_PH1</t>
  </si>
  <si>
    <t>10.121.18.7_SABARMATI_TN725B_GJ_SSA AM_PH1</t>
  </si>
  <si>
    <t>\e=1572</t>
  </si>
  <si>
    <t>10.121.18.7</t>
  </si>
  <si>
    <t>\10.121.16.250_AKLACHA_TN703B_GJ_SSA NAD_PH3</t>
  </si>
  <si>
    <t>10.121.16.250_AKLACHA_TN703B_GJ_SSA NAD_PH3</t>
  </si>
  <si>
    <t>\e=46953</t>
  </si>
  <si>
    <t>10.121.16.250</t>
  </si>
  <si>
    <t>\10.121.26.67_Piplod_TN705B_WTR_AM_PH2</t>
  </si>
  <si>
    <t>10.121.26.67_Piplod_TN705B_WTR_AM_PH2</t>
  </si>
  <si>
    <t>\e=7545</t>
  </si>
  <si>
    <t>10.121.26.67</t>
  </si>
  <si>
    <t>\10.121.24.230_TOWNHALL_TN705B_GJ_SSA NAD_PH2</t>
  </si>
  <si>
    <t>10.121.24.230_TOWNHALL_TN705B_GJ_SSA NAD_PH2</t>
  </si>
  <si>
    <t>\e=3927</t>
  </si>
  <si>
    <t>10.121.24.230</t>
  </si>
  <si>
    <t>\10.121.16.132_Nadiad_TN725B_WTR_AM_PH1</t>
  </si>
  <si>
    <t>10.121.16.132_Nadiad_TN725B_WTR_AM_PH1</t>
  </si>
  <si>
    <t>\e=580</t>
  </si>
  <si>
    <t>10.121.16.132</t>
  </si>
  <si>
    <t>\10.121.96.174_VITHON_TN703B_GJ_SSA BUJ_PH3</t>
  </si>
  <si>
    <t>10.121.96.174_VITHON_TN703B_GJ_SSA BUJ_PH3</t>
  </si>
  <si>
    <t>\e=46977</t>
  </si>
  <si>
    <t>10.121.96.174</t>
  </si>
  <si>
    <t>\10.121.19.143_NEW COURT_TN703B_GJ_SSA VDR_PH2</t>
  </si>
  <si>
    <t>10.121.19.143_NEW COURT_TN703B_GJ_SSA VDR_PH2</t>
  </si>
  <si>
    <t>\e=4180</t>
  </si>
  <si>
    <t>10.121.19.143</t>
  </si>
  <si>
    <t>\10.121.18.23_JAGATPUR_TN725B_GJ_SSA AM_PH1</t>
  </si>
  <si>
    <t>10.121.18.23_JAGATPUR_TN725B_GJ_SSA AM_PH1</t>
  </si>
  <si>
    <t>\e=1571</t>
  </si>
  <si>
    <t>10.121.18.23</t>
  </si>
  <si>
    <t>\10.121.19.239_GOPIPURAS EXCH_TN703B_GJ_SSA SR_PH2</t>
  </si>
  <si>
    <t>10.121.19.239_GOPIPURAS EXCH_TN703B_GJ_SSA SR_PH2</t>
  </si>
  <si>
    <t>\e=9692</t>
  </si>
  <si>
    <t>10.121.19.239</t>
  </si>
  <si>
    <t>GJ_SURAT SSA</t>
  </si>
  <si>
    <t>\10.121.18.125_INCOME TAX_TN703B_GJ_SSA AM_PH2</t>
  </si>
  <si>
    <t>10.121.18.125_INCOME TAX_TN703B_GJ_SSA AM_PH2</t>
  </si>
  <si>
    <t>\e=7016</t>
  </si>
  <si>
    <t>10.121.18.125</t>
  </si>
  <si>
    <t>\10.121.24.161_SP OFFICE_TN703B_GJ_SSA VAL_PH3</t>
  </si>
  <si>
    <t>10.121.24.161_SP OFFICE_TN703B_GJ_SSA VAL_PH3</t>
  </si>
  <si>
    <t>\e=46989</t>
  </si>
  <si>
    <t>10.121.24.161</t>
  </si>
  <si>
    <t>\10.121.68.14_KAPS A1_TN703B_GJ_SSA SR_PH3</t>
  </si>
  <si>
    <t>10.121.68.14_KAPS A1_TN703B_GJ_SSA SR_PH3</t>
  </si>
  <si>
    <t>\e=30137</t>
  </si>
  <si>
    <t>10.121.68.14</t>
  </si>
  <si>
    <t>\10.121.99.26_OCB TE_TN705B_GJ_SSA SEN_PH3</t>
  </si>
  <si>
    <t>10.121.99.26_OCB TE_TN705B_GJ_SSA SEN_PH3</t>
  </si>
  <si>
    <t>\e=30157</t>
  </si>
  <si>
    <t>10.121.99.26</t>
  </si>
  <si>
    <t>\10.121.25.80_SHAPUR EXCH_TN703B_GJ_SSA MEH_PH2</t>
  </si>
  <si>
    <t>10.121.25.80_SHAPUR EXCH_TN703B_GJ_SSA MEH_PH2</t>
  </si>
  <si>
    <t>\e=8128</t>
  </si>
  <si>
    <t>10.121.25.80</t>
  </si>
  <si>
    <t>\10.121.16.95_KAKADVEL_TN703B_GJ_SSA VAL_PH1</t>
  </si>
  <si>
    <t>10.121.16.95_KAKADVEL_TN703B_GJ_SSA VAL_PH1</t>
  </si>
  <si>
    <t>\e=35508</t>
  </si>
  <si>
    <t>10.121.16.95</t>
  </si>
  <si>
    <t>GJ_SSA VAL_PH1</t>
  </si>
  <si>
    <t>\10.121.24.80_PADMADARSHAN BTS_TN703B_GJ_SSA BUJ_PH2</t>
  </si>
  <si>
    <t>10.121.24.80_PADMADARSHAN BTS_TN703B_GJ_SSA BUJ_PH2</t>
  </si>
  <si>
    <t>\e=9035</t>
  </si>
  <si>
    <t>10.121.24.80</t>
  </si>
  <si>
    <t>\10.121.24.202_AMIDHARA BTS_TN703B_GJ_SSA BCH_PH2</t>
  </si>
  <si>
    <t>10.121.24.202_AMIDHARA BTS_TN703B_GJ_SSA BCH_PH2</t>
  </si>
  <si>
    <t>\e=9420</t>
  </si>
  <si>
    <t>10.121.24.202</t>
  </si>
  <si>
    <t>BHARUCH_SSA _PH3</t>
  </si>
  <si>
    <t>\10.121.15.203_Kheralu_TN725B_WTR_AM_PH2</t>
  </si>
  <si>
    <t>10.121.15.203_Kheralu_TN725B_WTR_AM_PH2</t>
  </si>
  <si>
    <t>\e=3901</t>
  </si>
  <si>
    <t>10.121.15.203</t>
  </si>
  <si>
    <t>\10.121.100.25_SARBHON EXCH_TN703B_GJ_SSA SR_PH3</t>
  </si>
  <si>
    <t>10.121.100.25_SARBHON EXCH_TN703B_GJ_SSA SR_PH3</t>
  </si>
  <si>
    <t>\e=19590</t>
  </si>
  <si>
    <t>10.121.100.25</t>
  </si>
  <si>
    <t>2.9.1 Rev.B load2.9.1_p13</t>
  </si>
  <si>
    <t>\10.121.17.141_AMRELI_TN725B_WTR_RJ_PH2</t>
  </si>
  <si>
    <t>10.121.17.141_AMRELI_TN725B_WTR_RJ_PH2</t>
  </si>
  <si>
    <t>\e=999</t>
  </si>
  <si>
    <t>10.121.17.141</t>
  </si>
  <si>
    <t>\10.121.16.131_Memdabad_TN705B_WTR_AM_PH1</t>
  </si>
  <si>
    <t>10.121.16.131_Memdabad_TN705B_WTR_AM_PH1</t>
  </si>
  <si>
    <t>\e=510</t>
  </si>
  <si>
    <t>10.121.16.131</t>
  </si>
  <si>
    <t>\10.121.24.69_KUKMA_TN705B_GJ_SSA BUJ_PH2</t>
  </si>
  <si>
    <t>10.121.24.69_KUKMA_TN705B_GJ_SSA BUJ_PH2</t>
  </si>
  <si>
    <t>\e=4829</t>
  </si>
  <si>
    <t>10.121.24.69</t>
  </si>
  <si>
    <t>\10.121.15.135_KALOL_TN725B_WTR_AM_PH2</t>
  </si>
  <si>
    <t>10.121.15.135_KALOL_TN725B_WTR_AM_PH2</t>
  </si>
  <si>
    <t>\e=127</t>
  </si>
  <si>
    <t>10.121.15.135</t>
  </si>
  <si>
    <t>\10.121.18.14_NIRNAYNAGAR_TN705B_GJ_SSA AM_PH1</t>
  </si>
  <si>
    <t>10.121.18.14_NIRNAYNAGAR_TN705B_GJ_SSA AM_PH1</t>
  </si>
  <si>
    <t>\e=1579</t>
  </si>
  <si>
    <t>10.121.18.14</t>
  </si>
  <si>
    <t>\10.121.25.103_Ranuj_TN705B_GJ_SSA MEH_PH2</t>
  </si>
  <si>
    <t>10.121.25.103_Ranuj_TN705B_GJ_SSA MEH_PH2</t>
  </si>
  <si>
    <t>\e=4250</t>
  </si>
  <si>
    <t>10.121.25.103</t>
  </si>
  <si>
    <t>\10.121.99.133_G R PLOT_TN725B_GJ_SSA VDR_PH3</t>
  </si>
  <si>
    <t>10.121.99.133_G R PLOT_TN725B_GJ_SSA VDR_PH3</t>
  </si>
  <si>
    <t>\e=11107</t>
  </si>
  <si>
    <t>10.121.99.133</t>
  </si>
  <si>
    <t>\10.121.99.129_ALKAPURI(GNE)_TN725B_GJ_SSA VDR_PH3</t>
  </si>
  <si>
    <t>10.121.99.129_ALKAPURI(GNE)_TN725B_GJ_SSA VDR_PH3</t>
  </si>
  <si>
    <t>\e=10297</t>
  </si>
  <si>
    <t>10.121.99.129</t>
  </si>
  <si>
    <t>GUJ_VARODRA SSA_PH3</t>
  </si>
  <si>
    <t>\10.121.19.208_ESIC HOSPITAL_TN703B_GJ_SSA SR_PH2</t>
  </si>
  <si>
    <t>10.121.19.208_ESIC HOSPITAL_TN703B_GJ_SSA SR_PH2</t>
  </si>
  <si>
    <t>\e=5085</t>
  </si>
  <si>
    <t>10.121.19.208</t>
  </si>
  <si>
    <t>\10.121.99.131_GORWA_TN705B_GJ_SSA VDR_PH3</t>
  </si>
  <si>
    <t>10.121.99.131_GORWA_TN705B_GJ_SSA VDR_PH3</t>
  </si>
  <si>
    <t>\e=10781</t>
  </si>
  <si>
    <t>10.121.99.131</t>
  </si>
  <si>
    <t>\10.121.16.94_Valsad-New_TN725B_WTR_AM_PH3</t>
  </si>
  <si>
    <t>10.121.16.94_Valsad-New_TN725B_WTR_AM_PH3</t>
  </si>
  <si>
    <t>\e=42374</t>
  </si>
  <si>
    <t>10.121.16.94</t>
  </si>
  <si>
    <t>\10.121.24.142_CHAKACHAKWADI_TN703B_GJ_SSA VAL_PH</t>
  </si>
  <si>
    <t>10.121.24.142_CHAKACHAKWADI_TN703B_GJ_SSA VAL_PH</t>
  </si>
  <si>
    <t>\e=10768</t>
  </si>
  <si>
    <t>10.121.24.142</t>
  </si>
  <si>
    <t>GJ VALSAD SSA</t>
  </si>
  <si>
    <t>\10.121.24.143_Mograwadi_TN703B_GJ_SSA VAL_PH</t>
  </si>
  <si>
    <t>10.121.24.143_Mograwadi_TN703B_GJ_SSA VAL_PH</t>
  </si>
  <si>
    <t>\e=10769</t>
  </si>
  <si>
    <t>10.121.24.143</t>
  </si>
  <si>
    <t>\10.121.18.3_AMC Usmanpura_TN705B_GJ_SSA AM_PH1</t>
  </si>
  <si>
    <t>10.121.18.3_AMC Usmanpura_TN705B_GJ_SSA AM_PH1</t>
  </si>
  <si>
    <t>\e=1569</t>
  </si>
  <si>
    <t>10.121.18.3</t>
  </si>
  <si>
    <t>GUJ_SSA_Ahmedabad</t>
  </si>
  <si>
    <t>\10.121.25.2_Sardarnagar_TN725B_GJ_SSA BV_PH2</t>
  </si>
  <si>
    <t>10.121.25.2_Sardarnagar_TN725B_GJ_SSA BV_PH2</t>
  </si>
  <si>
    <t>\e=4229</t>
  </si>
  <si>
    <t>10.121.25.2</t>
  </si>
  <si>
    <t>\10.121.24.25_GIDC VRL_TN703B_GJ_SSA JND_PH2</t>
  </si>
  <si>
    <t>10.121.24.25_GIDC VRL_TN703B_GJ_SSA JND_PH2</t>
  </si>
  <si>
    <t>\e=31147</t>
  </si>
  <si>
    <t>10.121.24.25</t>
  </si>
  <si>
    <t>\10.121.24.146_Dhanlaxmi BTS_TN703B_GJ_SSA VAL_PH</t>
  </si>
  <si>
    <t>10.121.24.146_Dhanlaxmi BTS_TN703B_GJ_SSA VAL_PH</t>
  </si>
  <si>
    <t>\e=10916</t>
  </si>
  <si>
    <t>10.121.24.146</t>
  </si>
  <si>
    <t>\10.121.17.24_SANATHALI_TN703B_GJ_SSA RJ_PH1</t>
  </si>
  <si>
    <t>10.121.17.24_SANATHALI_TN703B_GJ_SSA RJ_PH1</t>
  </si>
  <si>
    <t>\e=3751</t>
  </si>
  <si>
    <t>10.121.17.24</t>
  </si>
  <si>
    <t>\10.121.17.89_SMRUTI VAN_TN703B_GJ_SSA BUJ_PH3</t>
  </si>
  <si>
    <t>10.121.17.89_SMRUTI VAN_TN703B_GJ_SSA BUJ_PH3</t>
  </si>
  <si>
    <t>\e=39782</t>
  </si>
  <si>
    <t>10.121.17.89</t>
  </si>
  <si>
    <t>\10.121.96.102_Samni_TN703B_GJ_SSA BCH_PH3</t>
  </si>
  <si>
    <t>10.121.96.102_Samni_TN703B_GJ_SSA BCH_PH3</t>
  </si>
  <si>
    <t>\e=19072</t>
  </si>
  <si>
    <t>10.121.96.102</t>
  </si>
  <si>
    <t>\10.121.15.202_VADNAGAR_TN705B_GJ_SSA MEH_PH3</t>
  </si>
  <si>
    <t>10.121.15.202_VADNAGAR_TN705B_GJ_SSA MEH_PH3</t>
  </si>
  <si>
    <t>\e=11603</t>
  </si>
  <si>
    <t>10.121.15.202</t>
  </si>
  <si>
    <t>GUJ_MESHSANA SSA</t>
  </si>
  <si>
    <t>\10.121.18.232_SDC GNR_TN725B_GJ_SSA AM_PH3</t>
  </si>
  <si>
    <t>10.121.18.232_SDC GNR_TN725B_GJ_SSA AM_PH3</t>
  </si>
  <si>
    <t>\e=34419</t>
  </si>
  <si>
    <t>10.121.18.232</t>
  </si>
  <si>
    <t>\10.121.26.72_Vedrampur_TN705B_WTR_AM_PH2</t>
  </si>
  <si>
    <t>10.121.26.72_Vedrampur_TN705B_WTR_AM_PH2</t>
  </si>
  <si>
    <t>\e=7548</t>
  </si>
  <si>
    <t>10.121.26.72</t>
  </si>
  <si>
    <t>\10.121.99.145_DARJIPURA_TN705B_GJ_SSA VDR_PH3</t>
  </si>
  <si>
    <t>10.121.99.145_DARJIPURA_TN705B_GJ_SSA VDR_PH3</t>
  </si>
  <si>
    <t>\e=11369</t>
  </si>
  <si>
    <t>10.121.99.145</t>
  </si>
  <si>
    <t>GUJ_VADODARA SSA_PH3</t>
  </si>
  <si>
    <t>\10.121.15.213_Harij_TN725B_WTR_AM_PH3</t>
  </si>
  <si>
    <t>10.121.15.213_Harij_TN725B_WTR_AM_PH3</t>
  </si>
  <si>
    <t>\e=11308</t>
  </si>
  <si>
    <t>10.121.15.213</t>
  </si>
  <si>
    <t>\10.121.19.129_ALKAPURI1(GNE)_TN725B_GJ_SSA VDR_PH2</t>
  </si>
  <si>
    <t>10.121.19.129_ALKAPURI1(GNE)_TN725B_GJ_SSA VDR_PH2</t>
  </si>
  <si>
    <t>\e=3566</t>
  </si>
  <si>
    <t>10.121.19.129</t>
  </si>
  <si>
    <t>\10.121.19.22_Hanuman Bazar_TN703B_GJ_SSA GDH_PH3</t>
  </si>
  <si>
    <t>10.121.19.22_Hanuman Bazar_TN703B_GJ_SSA GDH_PH3</t>
  </si>
  <si>
    <t>\e=12701</t>
  </si>
  <si>
    <t>10.121.19.22</t>
  </si>
  <si>
    <t>\10.121.19.21_Sanjeli_TN703B_GJ_SSA GDH_PH3</t>
  </si>
  <si>
    <t>10.121.19.21_Sanjeli_TN703B_GJ_SSA GDH_PH3</t>
  </si>
  <si>
    <t>\e=12683</t>
  </si>
  <si>
    <t>10.121.19.21</t>
  </si>
  <si>
    <t>10.121.19.75_MARKET YARD_TN705B_GJ_SSA RJ_PH2</t>
  </si>
  <si>
    <t>\e=3557</t>
  </si>
  <si>
    <t>10.121.19.75</t>
  </si>
  <si>
    <t>\10.121.19.205_MAHIDHAPUR2_TN725B_GJ_SSA SR_PH2</t>
  </si>
  <si>
    <t>10.121.19.205_MAHIDHAPUR2_TN725B_GJ_SSA SR_PH2</t>
  </si>
  <si>
    <t>\e=3745</t>
  </si>
  <si>
    <t>10.121.19.205</t>
  </si>
  <si>
    <t>\10.121.96.138_RAVAPAR_TN705B_GJ_SSA BUJ_PH3</t>
  </si>
  <si>
    <t>10.121.96.138_RAVAPAR_TN705B_GJ_SSA BUJ_PH3</t>
  </si>
  <si>
    <t>\e=12932</t>
  </si>
  <si>
    <t>10.121.96.138</t>
  </si>
  <si>
    <t>\10.121.19.130_ALKAPURI(GNE)_TN725B_GJ_SSA VDR_PH2</t>
  </si>
  <si>
    <t>10.121.19.130_ALKAPURI(GNE)_TN725B_GJ_SSA VDR_PH2</t>
  </si>
  <si>
    <t>\e=3799</t>
  </si>
  <si>
    <t>10.121.19.130</t>
  </si>
  <si>
    <t>\10.121.99.153_JILLA PANCHAYAT_TN703B_GJ_SSA VDR_PH3</t>
  </si>
  <si>
    <t>10.121.99.153_JILLA PANCHAYAT_TN703B_GJ_SSA VDR_PH3</t>
  </si>
  <si>
    <t>\e=13323</t>
  </si>
  <si>
    <t>10.121.99.153</t>
  </si>
  <si>
    <t>\10.121.19.162_DIET OFFICE KBG_TN703B_GJ_SSA VDR_PH3</t>
  </si>
  <si>
    <t>10.121.19.162_DIET OFFICE KBG_TN703B_GJ_SSA VDR_PH3</t>
  </si>
  <si>
    <t>\e=47153</t>
  </si>
  <si>
    <t>10.121.19.162</t>
  </si>
  <si>
    <t>\10.121.15.211_SHIHORI_TN705B_WTR_AM_PH1</t>
  </si>
  <si>
    <t>10.121.15.211_SHIHORI_TN705B_WTR_AM_PH1</t>
  </si>
  <si>
    <t>\e=13736</t>
  </si>
  <si>
    <t>10.121.15.211</t>
  </si>
  <si>
    <t>\10.121.25.106_Akhaj Exe_TN703B_GJ_SSA MEH_PH2</t>
  </si>
  <si>
    <t>10.121.25.106_Akhaj Exe_TN703B_GJ_SSA MEH_PH2</t>
  </si>
  <si>
    <t>\e=13526</t>
  </si>
  <si>
    <t>10.121.25.106</t>
  </si>
  <si>
    <t>GUJ-</t>
  </si>
  <si>
    <t>\10.121.15.208_VARAHI_TN705B_WTR_AM_PH3</t>
  </si>
  <si>
    <t>10.121.15.208_VARAHI_TN705B_WTR_AM_PH3</t>
  </si>
  <si>
    <t>\e=38682</t>
  </si>
  <si>
    <t>10.121.15.208</t>
  </si>
  <si>
    <t>\10.121.68.103_VALVADA-2_TN705B_GJ_SSA VAL_PH3</t>
  </si>
  <si>
    <t>10.121.68.103_VALVADA-2_TN705B_GJ_SSA VAL_PH3</t>
  </si>
  <si>
    <t>\e=14400</t>
  </si>
  <si>
    <t>10.121.68.103</t>
  </si>
  <si>
    <t>\10.121.15.210_SANTALPUR_TN705B_WTR_AM_PH3</t>
  </si>
  <si>
    <t>10.121.15.210_SANTALPUR_TN705B_WTR_AM_PH3</t>
  </si>
  <si>
    <t>\e=38683</t>
  </si>
  <si>
    <t>10.121.15.210</t>
  </si>
  <si>
    <t>\10.121.68.104_UPL_TN703B_GJ_SSA VAL_PH3</t>
  </si>
  <si>
    <t>10.121.68.104_UPL_TN703B_GJ_SSA VAL_PH3</t>
  </si>
  <si>
    <t>\e=38690</t>
  </si>
  <si>
    <t>10.121.68.104</t>
  </si>
  <si>
    <t>\10.121.17.74_CONCOR_TN703B_GJ_SSA BUJ_PH3</t>
  </si>
  <si>
    <t>10.121.17.74_CONCOR_TN703B_GJ_SSA BUJ_PH3</t>
  </si>
  <si>
    <t>\e=35794</t>
  </si>
  <si>
    <t>10.121.17.74</t>
  </si>
  <si>
    <t>\10.121.68.204_NAVAGAM_TN705B_WTR_RJ_PH3</t>
  </si>
  <si>
    <t>10.121.68.204_NAVAGAM_TN705B_WTR_RJ_PH3</t>
  </si>
  <si>
    <t>\e=13139</t>
  </si>
  <si>
    <t>10.121.68.204</t>
  </si>
  <si>
    <t>GUJ_RAJKOT  WTR_PH3</t>
  </si>
  <si>
    <t>\10.121.18.224_GOPALPUR_TN703B_GJ_SSA AM_PH2</t>
  </si>
  <si>
    <t>10.121.18.224_GOPALPUR_TN703B_GJ_SSA AM_PH2</t>
  </si>
  <si>
    <t>\e=15131</t>
  </si>
  <si>
    <t>10.121.18.224</t>
  </si>
  <si>
    <t>\10.121.18.241_PDPU_TN703B_GJ_SSA AM_PH2</t>
  </si>
  <si>
    <t>10.121.18.241_PDPU_TN703B_GJ_SSA AM_PH2</t>
  </si>
  <si>
    <t>\e=26021</t>
  </si>
  <si>
    <t>10.121.18.241</t>
  </si>
  <si>
    <t>\10.121.16.85_VAPI ROYAL TWIN_TN703B_GJ_SSA VAL_PH</t>
  </si>
  <si>
    <t>10.121.16.85_VAPI ROYAL TWIN_TN703B_GJ_SSA VAL_PH</t>
  </si>
  <si>
    <t>\e=20278</t>
  </si>
  <si>
    <t>10.121.16.85</t>
  </si>
  <si>
    <t>\10.121.24.226_VVNAGAR_TN725B_GJ_SSA NAD_PH2</t>
  </si>
  <si>
    <t>10.121.24.226_VVNAGAR_TN725B_GJ_SSA NAD_PH2</t>
  </si>
  <si>
    <t>\e=3926</t>
  </si>
  <si>
    <t>10.121.24.226</t>
  </si>
  <si>
    <t>\10.121.97.135_Nikava_TN705B_GJ_SSA JMN_PH3</t>
  </si>
  <si>
    <t>10.121.97.135_Nikava_TN705B_GJ_SSA JMN_PH3</t>
  </si>
  <si>
    <t>\e=15916</t>
  </si>
  <si>
    <t>10.121.97.135</t>
  </si>
  <si>
    <t>GUJ_JAMNAGAR SSA_PH3</t>
  </si>
  <si>
    <t>\10.121.97.130_Sikka_TN705B_GJ_SSA JMN_PH3</t>
  </si>
  <si>
    <t>10.121.97.130_Sikka_TN705B_GJ_SSA JMN_PH3</t>
  </si>
  <si>
    <t>\e=15736</t>
  </si>
  <si>
    <t>10.121.97.130</t>
  </si>
  <si>
    <t>\10.121.25.151_CHANGA_TN703B_GJ_SSA PNP_PH2</t>
  </si>
  <si>
    <t>10.121.25.151_CHANGA_TN703B_GJ_SSA PNP_PH2</t>
  </si>
  <si>
    <t>\e=16218</t>
  </si>
  <si>
    <t>10.121.25.151</t>
  </si>
  <si>
    <t>\10.121.16.22_ALKAPURI N4 _TN725B_GJ_SSA VDR_PH3</t>
  </si>
  <si>
    <t>10.121.16.22_ALKAPURI N4 _TN725B_GJ_SSA VDR_PH3</t>
  </si>
  <si>
    <t>\e=16074</t>
  </si>
  <si>
    <t>10.121.16.22</t>
  </si>
  <si>
    <t>GUJ_AHMEDABAD WTR_PH3</t>
  </si>
  <si>
    <t>\10.121.98.134_CHAPPI_TN705B_GJ_SSA PNP_PH3</t>
  </si>
  <si>
    <t>10.121.98.134_CHAPPI_TN705B_GJ_SSA PNP_PH3</t>
  </si>
  <si>
    <t>\e=15965</t>
  </si>
  <si>
    <t>10.121.98.134</t>
  </si>
  <si>
    <t>GUJ_PALANPUR SSA_PH3</t>
  </si>
  <si>
    <t>\10.121.98.11_SHANKHESWAR B1_TN705B_GJ_SSA MEH_PH3</t>
  </si>
  <si>
    <t>10.121.98.11_SHANKHESWAR B1_TN705B_GJ_SSA MEH_PH3</t>
  </si>
  <si>
    <t>\e=16468</t>
  </si>
  <si>
    <t>10.121.98.11</t>
  </si>
  <si>
    <t>\10.121.96.8_Dhari_TN725B_GJ_SSA AMR_PH3</t>
  </si>
  <si>
    <t>10.121.96.8_Dhari_TN725B_GJ_SSA AMR_PH3</t>
  </si>
  <si>
    <t>\e=16654</t>
  </si>
  <si>
    <t>10.121.96.8</t>
  </si>
  <si>
    <t>\10.121.97.229_HPCL LNG Kodinar_TN703B_GJ_SSA JND_PH2</t>
  </si>
  <si>
    <t>10.121.97.229_HPCL LNG Kodinar_TN703B_GJ_SSA JND_PH2</t>
  </si>
  <si>
    <t>\e=34941</t>
  </si>
  <si>
    <t>10.121.97.229</t>
  </si>
  <si>
    <t>\10.121.98.148_Deesa_TN725B_GJ_SSA PNP_PH2</t>
  </si>
  <si>
    <t>10.121.98.148_Deesa_TN725B_GJ_SSA PNP_PH2</t>
  </si>
  <si>
    <t>\e=16890</t>
  </si>
  <si>
    <t>10.121.98.148</t>
  </si>
  <si>
    <t>\10.121.26.4_Khedbrahma_TN725B_WTR_AM_PH2</t>
  </si>
  <si>
    <t>10.121.26.4_Khedbrahma_TN725B_WTR_AM_PH2</t>
  </si>
  <si>
    <t>\e=4258</t>
  </si>
  <si>
    <t>10.121.26.4</t>
  </si>
  <si>
    <t>\10.121.18.250_SECTOR 11_TN725B_GJ_SSA AM_PH3</t>
  </si>
  <si>
    <t>10.121.18.250_SECTOR 11_TN725B_GJ_SSA AM_PH3</t>
  </si>
  <si>
    <t>\e=17179</t>
  </si>
  <si>
    <t>10.121.18.250</t>
  </si>
  <si>
    <t>GUJ_AHMD SSA_PH2</t>
  </si>
  <si>
    <t>\10.121.96.42_MADHAV FARM_TN703B_GJ_SSA AMR_PH2</t>
  </si>
  <si>
    <t>10.121.96.42_MADHAV FARM_TN703B_GJ_SSA AMR_PH2</t>
  </si>
  <si>
    <t>\e=17168</t>
  </si>
  <si>
    <t>10.121.96.42</t>
  </si>
  <si>
    <t>\10.121.96.5_KHAMBHA_TN705B_GJ_SSA AMR_PH3</t>
  </si>
  <si>
    <t>10.121.96.5_KHAMBHA_TN705B_GJ_SSA AMR_PH3</t>
  </si>
  <si>
    <t>\e=17096</t>
  </si>
  <si>
    <t>10.121.96.5</t>
  </si>
  <si>
    <t>\e=17177</t>
  </si>
  <si>
    <t>10.121.18.248</t>
  </si>
  <si>
    <t>\10.121.68.89_PIMPARI_TN703B_GJ_SSA VAL_PH</t>
  </si>
  <si>
    <t>10.121.68.89_PIMPARI_TN703B_GJ_SSA VAL_PH</t>
  </si>
  <si>
    <t>\e=19298</t>
  </si>
  <si>
    <t>10.121.68.89</t>
  </si>
  <si>
    <t>\10.121.19.214_TITANIUM SARSANA_TN705B_GJ_SSA SR_PH3</t>
  </si>
  <si>
    <t>10.121.19.214_TITANIUM SARSANA_TN705B_GJ_SSA SR_PH3</t>
  </si>
  <si>
    <t>\e=17312</t>
  </si>
  <si>
    <t>10.121.19.214</t>
  </si>
  <si>
    <t>GUJ_SURAT SSA_PH3</t>
  </si>
  <si>
    <t>\10.121.15.137_Vijapur_TN725B_WTR_AM_PH2</t>
  </si>
  <si>
    <t>10.121.15.137_Vijapur_TN725B_WTR_AM_PH2</t>
  </si>
  <si>
    <t>\e=4243</t>
  </si>
  <si>
    <t>10.121.15.137</t>
  </si>
  <si>
    <t>\10.121.96.158_VAYOR_TN705B_GJ_SSA BUJ_PH3</t>
  </si>
  <si>
    <t>10.121.96.158_VAYOR_TN705B_GJ_SSA BUJ_PH3</t>
  </si>
  <si>
    <t>\e=17530</t>
  </si>
  <si>
    <t>10.121.96.158</t>
  </si>
  <si>
    <t>\10.121.98.140_Deesa RTO_TN705B_GJ_SSA PNP_PH3</t>
  </si>
  <si>
    <t>10.121.98.140_Deesa RTO_TN705B_GJ_SSA PNP_PH3</t>
  </si>
  <si>
    <t>\e=17725</t>
  </si>
  <si>
    <t>10.121.98.140</t>
  </si>
  <si>
    <t>GUJ PALANPUR SSA</t>
  </si>
  <si>
    <t>\10.121.24.101_BPCL Khari Rohar_TN703B_GJ_SSA BUJ_PH2</t>
  </si>
  <si>
    <t>10.121.24.101_BPCL Khari Rohar_TN703B_GJ_SSA BUJ_PH2</t>
  </si>
  <si>
    <t>\e=45102</t>
  </si>
  <si>
    <t>10.121.24.101</t>
  </si>
  <si>
    <t>\10.121.97.224_AGATRAI B1_TN705B_WTR_RJ_PH3</t>
  </si>
  <si>
    <t>10.121.97.224_AGATRAI B1_TN705B_WTR_RJ_PH3</t>
  </si>
  <si>
    <t>\e=17771</t>
  </si>
  <si>
    <t>10.121.97.224</t>
  </si>
  <si>
    <t>\10.121.97.234_IIIT DIU_TN703B_GJ_SSA JND_PH3</t>
  </si>
  <si>
    <t>10.121.97.234_IIIT DIU_TN703B_GJ_SSA JND_PH3</t>
  </si>
  <si>
    <t>\e=47303</t>
  </si>
  <si>
    <t>10.121.97.234</t>
  </si>
  <si>
    <t>\10.121.17.182_LAKHANKA_TN703B_GJ_SSA BV_PH3</t>
  </si>
  <si>
    <t>10.121.17.182_LAKHANKA_TN703B_GJ_SSA BV_PH3</t>
  </si>
  <si>
    <t>\e=34948</t>
  </si>
  <si>
    <t>10.121.17.182</t>
  </si>
  <si>
    <t>GJ_SSA BV_PH3</t>
  </si>
  <si>
    <t>\10.121.97.102_KherolEXA1_TN703B_GJ_SSA HMR_PH3</t>
  </si>
  <si>
    <t>10.121.97.102_KherolEXA1_TN703B_GJ_SSA HMR_PH3</t>
  </si>
  <si>
    <t>\e=34942</t>
  </si>
  <si>
    <t>10.121.97.102</t>
  </si>
  <si>
    <t>\10.121.24.193_Bharuch TE(GNE)_TN725B_GJ_SSA BCH_PH2</t>
  </si>
  <si>
    <t>10.121.24.193_Bharuch TE(GNE)_TN725B_GJ_SSA BCH_PH2</t>
  </si>
  <si>
    <t>\e=4419</t>
  </si>
  <si>
    <t>10.121.24.193</t>
  </si>
  <si>
    <t>\10.121.17.174_GARIADHAR RSU_TN705B_GJ_SSA BV_PH3</t>
  </si>
  <si>
    <t>10.121.17.174_GARIADHAR RSU_TN705B_GJ_SSA BV_PH3</t>
  </si>
  <si>
    <t>\e=22472</t>
  </si>
  <si>
    <t>10.121.17.174</t>
  </si>
  <si>
    <t>\10.121.100.15_VYARA GSWAN_TN705B_GJ_SSA SR_PH3</t>
  </si>
  <si>
    <t>10.121.100.15_VYARA GSWAN_TN705B_GJ_SSA SR_PH3</t>
  </si>
  <si>
    <t>\e=30587</t>
  </si>
  <si>
    <t>10.121.100.15</t>
  </si>
  <si>
    <t>\10.121.24.96_DHORDO_TN703B_GJ_SSA BUJ_PH3</t>
  </si>
  <si>
    <t>10.121.24.96_DHORDO_TN703B_GJ_SSA BUJ_PH3</t>
  </si>
  <si>
    <t>\e=18827</t>
  </si>
  <si>
    <t>10.121.24.96</t>
  </si>
  <si>
    <t>\10.121.68.199_LALPUR_TN705B_WTR_RJ_PH3</t>
  </si>
  <si>
    <t>10.121.68.199_LALPUR_TN705B_WTR_RJ_PH3</t>
  </si>
  <si>
    <t>\e=12421</t>
  </si>
  <si>
    <t>10.121.68.199</t>
  </si>
  <si>
    <t>\10.121.99.137_CHANAKYAPURI_TN725B_GJ_SSA VDR_PH3</t>
  </si>
  <si>
    <t>10.121.99.137_CHANAKYAPURI_TN725B_GJ_SSA VDR_PH3</t>
  </si>
  <si>
    <t>\e=10543</t>
  </si>
  <si>
    <t>10.121.99.137</t>
  </si>
  <si>
    <t>GUJ_VADODRA SSA_PH3</t>
  </si>
  <si>
    <t>\10.121.24.155_LILAPUR TIP_TN703B_GJ_SSA VAL_PH</t>
  </si>
  <si>
    <t>10.121.24.155_LILAPUR TIP_TN703B_GJ_SSA VAL_PH</t>
  </si>
  <si>
    <t>\e=8836</t>
  </si>
  <si>
    <t>10.121.24.155</t>
  </si>
  <si>
    <t>\10.121.98.12_ KDM BHAVAN_TN705B_GJ_SSA MEH_PH3</t>
  </si>
  <si>
    <t>10.121.98.12_ KDM BHAVAN_TN705B_GJ_SSA MEH_PH3</t>
  </si>
  <si>
    <t>\e=11597</t>
  </si>
  <si>
    <t>10.121.98.12</t>
  </si>
  <si>
    <t>\10.121.17.163_Songadh_TN705B_GJ_SSA BV_PH3</t>
  </si>
  <si>
    <t>10.121.17.163_Songadh_TN705B_GJ_SSA BV_PH3</t>
  </si>
  <si>
    <t>\e=17391</t>
  </si>
  <si>
    <t>10.121.17.163</t>
  </si>
  <si>
    <t>\10.121.68.200_HARIPUR_TN705B_WTR_RJ_PH3</t>
  </si>
  <si>
    <t>10.121.68.200_HARIPUR_TN705B_WTR_RJ_PH3</t>
  </si>
  <si>
    <t>\e=12422</t>
  </si>
  <si>
    <t>10.121.68.200</t>
  </si>
  <si>
    <t>\10.121.68.201_DHROL_TN725B_WTR_RJ_PH3</t>
  </si>
  <si>
    <t>10.121.68.201_DHROL_TN725B_WTR_RJ_PH3</t>
  </si>
  <si>
    <t>\e=12719</t>
  </si>
  <si>
    <t>10.121.68.201</t>
  </si>
  <si>
    <t>WTR RAJKOT_PH3</t>
  </si>
  <si>
    <t>\10.121.97.72_GIDC MODASA_TN705B_GJ_SSA HMR_PH3</t>
  </si>
  <si>
    <t>10.121.97.72_GIDC MODASA_TN705B_GJ_SSA HMR_PH3</t>
  </si>
  <si>
    <t>\e=16068</t>
  </si>
  <si>
    <t>10.121.97.72</t>
  </si>
  <si>
    <t>\10.121.99.140_KISANWADI_TN725B_GJ_SSA VDR_PH3</t>
  </si>
  <si>
    <t>10.121.99.140_KISANWADI_TN725B_GJ_SSA VDR_PH3</t>
  </si>
  <si>
    <t>\e=10787</t>
  </si>
  <si>
    <t>10.121.99.140</t>
  </si>
  <si>
    <t>GUJ_VADODRA SSA</t>
  </si>
  <si>
    <t>\10.121.25.131_DELHI GATE_TN705B_GJ_SSA PNP_PH3</t>
  </si>
  <si>
    <t>10.121.25.131_DELHI GATE_TN705B_GJ_SSA PNP_PH3</t>
  </si>
  <si>
    <t>\e=12677</t>
  </si>
  <si>
    <t>10.121.25.131</t>
  </si>
  <si>
    <t>GUJ_PALANPUR SSA_PD2</t>
  </si>
  <si>
    <t>\10.121.16.23_GOTRI N2_TN705B_GJ_SSA VDR_PH2</t>
  </si>
  <si>
    <t>10.121.16.23_GOTRI N2_TN705B_GJ_SSA VDR_PH2</t>
  </si>
  <si>
    <t>\e=16075</t>
  </si>
  <si>
    <t>10.121.16.23</t>
  </si>
  <si>
    <t>\10.121.96.98_CHINA STEEL_TN703B_GJ_SSA BCH_PH3</t>
  </si>
  <si>
    <t>10.121.96.98_CHINA STEEL_TN703B_GJ_SSA BCH_PH3</t>
  </si>
  <si>
    <t>\e=18014</t>
  </si>
  <si>
    <t>10.121.96.98</t>
  </si>
  <si>
    <t>\10.121.96.45_BHOJALPARA BTS_TN703B_GJ_SSA AMR_PH2</t>
  </si>
  <si>
    <t>10.121.96.45_BHOJALPARA BTS_TN703B_GJ_SSA AMR_PH2</t>
  </si>
  <si>
    <t>\e=15717</t>
  </si>
  <si>
    <t>10.121.96.45</t>
  </si>
  <si>
    <t>\10.121.68.203_KALAWAD_TN725B_WTR_RJ_PH3</t>
  </si>
  <si>
    <t>10.121.68.203_KALAWAD_TN725B_WTR_RJ_PH3</t>
  </si>
  <si>
    <t>\e=12665</t>
  </si>
  <si>
    <t>10.121.68.203</t>
  </si>
  <si>
    <t>\10.121.15.167_CHARAL_TN705B_GJ_SSA AM_PH3</t>
  </si>
  <si>
    <t>10.121.15.167_CHARAL_TN705B_GJ_SSA AM_PH3</t>
  </si>
  <si>
    <t>\e=47399</t>
  </si>
  <si>
    <t>10.121.15.167</t>
  </si>
  <si>
    <t>\10.121.18.249_SECTOR 24_TN725B_GJ_SSA AM_PH3</t>
  </si>
  <si>
    <t>10.121.18.249_SECTOR 24_TN725B_GJ_SSA AM_PH3</t>
  </si>
  <si>
    <t>\e=17178</t>
  </si>
  <si>
    <t>10.121.18.249</t>
  </si>
  <si>
    <t>\10.121.96.4_RAJULA_TN725B_GJ_SSA AMR_PH2</t>
  </si>
  <si>
    <t>10.121.96.4_RAJULA_TN725B_GJ_SSA AMR_PH2</t>
  </si>
  <si>
    <t>\e=17185</t>
  </si>
  <si>
    <t>10.121.96.4</t>
  </si>
  <si>
    <t>GUJ_AMRELI SSA_PH2</t>
  </si>
  <si>
    <t>\10.121.18.110_VEJALPUR EXCHANGE_TN703B_GJ_SSA AM_PH1</t>
  </si>
  <si>
    <t>10.121.18.110_VEJALPUR EXCHANGE_TN703B_GJ_SSA AM_PH1</t>
  </si>
  <si>
    <t>\e=37502</t>
  </si>
  <si>
    <t>10.121.18.110</t>
  </si>
  <si>
    <t>\e=17176</t>
  </si>
  <si>
    <t>10.121.18.247</t>
  </si>
  <si>
    <t>\10.121.18.245_SECTOR 11 GNE_TN725B_GJ_SSA AM_PH1</t>
  </si>
  <si>
    <t>10.121.18.245_SECTOR 11 GNE_TN725B_GJ_SSA AM_PH1</t>
  </si>
  <si>
    <t>\e=17174</t>
  </si>
  <si>
    <t>10.121.18.245</t>
  </si>
  <si>
    <t>\10.121.96.28_Dharagni_TN703B_GJ_SSA AMR_PH2</t>
  </si>
  <si>
    <t>10.121.96.28_Dharagni_TN703B_GJ_SSA AMR_PH2</t>
  </si>
  <si>
    <t>\e=16817</t>
  </si>
  <si>
    <t>10.121.96.28</t>
  </si>
  <si>
    <t>\10.121.96.178_BARANDA_TN705B_GJ_SSA BUJ_PH3</t>
  </si>
  <si>
    <t>10.121.96.178_BARANDA_TN705B_GJ_SSA BUJ_PH3</t>
  </si>
  <si>
    <t>\e=17537</t>
  </si>
  <si>
    <t>10.121.96.178</t>
  </si>
  <si>
    <t>\10.121.18.107_RAJIV GANDHI BHAVAN_TN703B_GJ_SSA AM_PH2</t>
  </si>
  <si>
    <t>10.121.18.107_RAJIV GANDHI BHAVAN_TN703B_GJ_SSA AM_PH2</t>
  </si>
  <si>
    <t>\e=30386</t>
  </si>
  <si>
    <t>10.121.18.107</t>
  </si>
  <si>
    <t>\10.121.96.167_SHIRVA_TN703B_GJ_SSA BUJ_PH3</t>
  </si>
  <si>
    <t>10.121.96.167_SHIRVA_TN703B_GJ_SSA BUJ_PH3</t>
  </si>
  <si>
    <t>\e=37503</t>
  </si>
  <si>
    <t>10.121.96.167</t>
  </si>
  <si>
    <t>\10.121.19.246_CBEC WHITE HOUSE_TN703B_GJ_SSA SR_PH2</t>
  </si>
  <si>
    <t>10.121.19.246_CBEC WHITE HOUSE_TN703B_GJ_SSA SR_PH2</t>
  </si>
  <si>
    <t>\e=18468</t>
  </si>
  <si>
    <t>10.121.19.246</t>
  </si>
  <si>
    <t>\10.121.19.105_PRAMUKH ARCAD_TN703B_GJ_SSA RJ_PH3</t>
  </si>
  <si>
    <t>10.121.19.105_PRAMUKH ARCAD_TN703B_GJ_SSA RJ_PH3</t>
  </si>
  <si>
    <t>\e=45198</t>
  </si>
  <si>
    <t>10.121.19.105</t>
  </si>
  <si>
    <t>\10.121.24.90_ARMY CANT B1_TN705B_GJ_SSA BUJ_PH2</t>
  </si>
  <si>
    <t>10.121.24.90_ARMY CANT B1_TN705B_GJ_SSA BUJ_PH2</t>
  </si>
  <si>
    <t>\e=47507</t>
  </si>
  <si>
    <t>10.121.24.90</t>
  </si>
  <si>
    <t>\10.121.99.142_ONGC_TN705B_GJ_SSA VDR_PH3</t>
  </si>
  <si>
    <t>10.121.99.142_ONGC_TN705B_GJ_SSA VDR_PH3</t>
  </si>
  <si>
    <t>\e=11345</t>
  </si>
  <si>
    <t>10.121.99.142</t>
  </si>
  <si>
    <t>GUJ_VADODAR SSA_PH3</t>
  </si>
  <si>
    <t>\10.121.26.77_Zalod_TN725B_GJ_SSA GDH_PH3</t>
  </si>
  <si>
    <t>10.121.26.77_Zalod_TN725B_GJ_SSA GDH_PH3</t>
  </si>
  <si>
    <t>\e=13513</t>
  </si>
  <si>
    <t>10.121.26.77</t>
  </si>
  <si>
    <t>\10.121.96.132_Desalpar_TN725B_GJ_SSA BUJ_PH3</t>
  </si>
  <si>
    <t>10.121.96.132_Desalpar_TN725B_GJ_SSA BUJ_PH3</t>
  </si>
  <si>
    <t>\e=11197</t>
  </si>
  <si>
    <t>10.121.96.132</t>
  </si>
  <si>
    <t>GUJ_BHUJ SSA _PH3</t>
  </si>
  <si>
    <t>\10.121.24.197_CHOPADVAV_TN705B_GJ_SSA BCH_PH2</t>
  </si>
  <si>
    <t>10.121.24.197_CHOPADVAV_TN705B_GJ_SSA BCH_PH2</t>
  </si>
  <si>
    <t>\e=47501</t>
  </si>
  <si>
    <t>10.121.24.197</t>
  </si>
  <si>
    <t>\10.121.20.53_Falla_TN703B_GJ_SSA JMN_PH2</t>
  </si>
  <si>
    <t>10.121.20.53_Falla_TN703B_GJ_SSA JMN_PH2</t>
  </si>
  <si>
    <t>\e=13730</t>
  </si>
  <si>
    <t>10.121.20.53</t>
  </si>
  <si>
    <t>\10.121.15.148_DHANDUKA_TN725B_WTR_AM_PH2</t>
  </si>
  <si>
    <t>10.121.15.148_DHANDUKA_TN725B_WTR_AM_PH2</t>
  </si>
  <si>
    <t>\e=14025</t>
  </si>
  <si>
    <t>10.121.15.148</t>
  </si>
  <si>
    <t>GUJ AHMU WTR_PH3</t>
  </si>
  <si>
    <t>\10.121.25.18_HOTEL MAUSAM BTS_TN703B_GJ_SSA BV_PH2</t>
  </si>
  <si>
    <t>10.121.25.18_HOTEL MAUSAM BTS_TN703B_GJ_SSA BV_PH2</t>
  </si>
  <si>
    <t>\e=13992</t>
  </si>
  <si>
    <t>10.121.25.18</t>
  </si>
  <si>
    <t>\10.121.25.110_AMBASAN_TN703B_GJ_SSA MEH_PH2</t>
  </si>
  <si>
    <t>10.121.25.110_AMBASAN_TN703B_GJ_SSA MEH_PH2</t>
  </si>
  <si>
    <t>\e=14229</t>
  </si>
  <si>
    <t>10.121.25.110</t>
  </si>
  <si>
    <t>\10.121.96.76_KHARETHA BTS_TN705B_GJ_SSA BCH_PH3</t>
  </si>
  <si>
    <t>10.121.96.76_KHARETHA BTS_TN705B_GJ_SSA BCH_PH3</t>
  </si>
  <si>
    <t>\e=47549</t>
  </si>
  <si>
    <t>10.121.96.76</t>
  </si>
  <si>
    <t>\10.121.16.100_MOTI DAMAN_TN705B_GJ_SSA VAL_PH3</t>
  </si>
  <si>
    <t>10.121.16.100_MOTI DAMAN_TN705B_GJ_SSA VAL_PH3</t>
  </si>
  <si>
    <t>\e=14401</t>
  </si>
  <si>
    <t>10.121.16.100</t>
  </si>
  <si>
    <t>\10.121.96.78_Amod_TN705B_GJ_SSA BCH_PH3</t>
  </si>
  <si>
    <t>10.121.96.78_Amod_TN705B_GJ_SSA BCH_PH3</t>
  </si>
  <si>
    <t>\e=15101</t>
  </si>
  <si>
    <t>10.121.96.78</t>
  </si>
  <si>
    <t>GUJ-BHARUCH SSA-PH3</t>
  </si>
  <si>
    <t>\10.121.99.22_RANAVM_TN703B_GJ_SSA SEN_PH3</t>
  </si>
  <si>
    <t>10.121.99.22_RANAVM_TN703B_GJ_SSA SEN_PH3</t>
  </si>
  <si>
    <t>\e=47561</t>
  </si>
  <si>
    <t>10.121.99.22</t>
  </si>
  <si>
    <t>\10.121.96.49_BSNL QTR_TN703B_GJ_SSA AMR_PH2</t>
  </si>
  <si>
    <t>10.121.96.49_BSNL QTR_TN703B_GJ_SSA AMR_PH2</t>
  </si>
  <si>
    <t>\e=23175</t>
  </si>
  <si>
    <t>10.121.96.49</t>
  </si>
  <si>
    <t>\10.121.100.4_KATHOR_TN705B_GJ_SSA SR_PH3</t>
  </si>
  <si>
    <t>10.121.100.4_KATHOR_TN705B_GJ_SSA SR_PH3</t>
  </si>
  <si>
    <t>\e=19116</t>
  </si>
  <si>
    <t>10.121.100.4</t>
  </si>
  <si>
    <t>\10.121.96.100_PRISM-HOTEL-JOLWA_TN703B_GJ_SSA BCH_PH3</t>
  </si>
  <si>
    <t>10.121.96.100_PRISM-HOTEL-JOLWA_TN703B_GJ_SSA BCH_PH3</t>
  </si>
  <si>
    <t>\e=19098</t>
  </si>
  <si>
    <t>10.121.96.100</t>
  </si>
  <si>
    <t>\10.121.96.96_JUBILANT_TN703B_GJ_SSA BCH_PH3</t>
  </si>
  <si>
    <t>10.121.96.96_JUBILANT_TN703B_GJ_SSA BCH_PH3</t>
  </si>
  <si>
    <t>\e=19146</t>
  </si>
  <si>
    <t>10.121.96.95</t>
  </si>
  <si>
    <t>\10.121.99.134_NDSR_TN705B_GJ_SSA VDR_PH3</t>
  </si>
  <si>
    <t>10.121.99.134_NDSR_TN705B_GJ_SSA VDR_PH3</t>
  </si>
  <si>
    <t>\e=11108</t>
  </si>
  <si>
    <t>10.121.99.134</t>
  </si>
  <si>
    <t>\10.121.68.197_BHANVAD_TN725B_WTR_RJ_PH3</t>
  </si>
  <si>
    <t>10.121.68.197_BHANVAD_TN725B_WTR_RJ_PH3</t>
  </si>
  <si>
    <t>\e=12419</t>
  </si>
  <si>
    <t>10.121.68.197</t>
  </si>
  <si>
    <t>\10.121.26.81_Aradh_TN705B_GJ_SSA GDH_PH3</t>
  </si>
  <si>
    <t>10.121.26.81_Aradh_TN705B_GJ_SSA GDH_PH3</t>
  </si>
  <si>
    <t>\e=19286</t>
  </si>
  <si>
    <t>10.121.26.81</t>
  </si>
  <si>
    <t>SSA GODHRA_PH3</t>
  </si>
  <si>
    <t>\10.121.24.204_CHIKDA_TN703B_GJ_SSA BCH_PH2</t>
  </si>
  <si>
    <t>10.121.24.204_CHIKDA_TN703B_GJ_SSA BCH_PH2</t>
  </si>
  <si>
    <t>\e=9658</t>
  </si>
  <si>
    <t>10.121.24.204</t>
  </si>
  <si>
    <t>\10.121.96.71_Bhensli_TN705B_GJ_SSA BCH_PH3</t>
  </si>
  <si>
    <t>10.121.96.71_Bhensli_TN705B_GJ_SSA BCH_PH3</t>
  </si>
  <si>
    <t>\e=19334</t>
  </si>
  <si>
    <t>10.121.96.71</t>
  </si>
  <si>
    <t>\10.121.17.172_UMRALA_TN703B_GJ_SSA BV_PH3</t>
  </si>
  <si>
    <t>10.121.17.172_UMRALA_TN703B_GJ_SSA BV_PH3</t>
  </si>
  <si>
    <t>\e=45361</t>
  </si>
  <si>
    <t>10.121.17.172</t>
  </si>
  <si>
    <t>\10.121.18.13_CHANDLODIA_TN705B_GJ_SSA AM_PH1</t>
  </si>
  <si>
    <t>10.121.18.13_CHANDLODIA_TN705B_GJ_SSA AM_PH1</t>
  </si>
  <si>
    <t>\e=1578</t>
  </si>
  <si>
    <t>10.121.18.13</t>
  </si>
  <si>
    <t>\10.121.18.140_BHADRESHWAR_TN703B_GJ_SSA AM_PH2</t>
  </si>
  <si>
    <t>10.121.18.140_BHADRESHWAR_TN703B_GJ_SSA AM_PH2</t>
  </si>
  <si>
    <t>\e=2884</t>
  </si>
  <si>
    <t>10.121.18.140</t>
  </si>
  <si>
    <t>\10.121.19.207_VASTADEVDI_TN703B_GJ_SSA SR_PH2</t>
  </si>
  <si>
    <t>10.121.19.207_VASTADEVDI_TN703B_GJ_SSA SR_PH2</t>
  </si>
  <si>
    <t>\e=4481</t>
  </si>
  <si>
    <t>10.121.19.207</t>
  </si>
  <si>
    <t>\10.121.16.198_Modasa_TN725B_WTR_AM_PH1</t>
  </si>
  <si>
    <t>10.121.16.198_Modasa_TN725B_WTR_AM_PH1</t>
  </si>
  <si>
    <t>\e=1145</t>
  </si>
  <si>
    <t>10.121.16.198</t>
  </si>
  <si>
    <t>\10.121.25.141_SIDHADA A1_TN703B_GJ_SSA PNP_PH3</t>
  </si>
  <si>
    <t>10.121.25.141_SIDHADA A1_TN703B_GJ_SSA PNP_PH3</t>
  </si>
  <si>
    <t>\e=45349</t>
  </si>
  <si>
    <t>10.121.25.141</t>
  </si>
  <si>
    <t>\10.121.96.156_MATA NA MADH_TN703B_GJ_SSA BUJ_PH2</t>
  </si>
  <si>
    <t>10.121.96.156_MATA NA MADH_TN703B_GJ_SSA BUJ_PH2</t>
  </si>
  <si>
    <t>\e=20065</t>
  </si>
  <si>
    <t>10.121.96.156</t>
  </si>
  <si>
    <t>\10.121.96.70_RAHIYAD_TN725B_GJ_SSA BCH_PH3</t>
  </si>
  <si>
    <t>10.121.96.70_RAHIYAD_TN725B_GJ_SSA BCH_PH3</t>
  </si>
  <si>
    <t>\e=20107</t>
  </si>
  <si>
    <t>10.121.96.70</t>
  </si>
  <si>
    <t>\10.121.97.222_RATIYA_TN705B_WTR_RJ_PH3</t>
  </si>
  <si>
    <t>10.121.97.222_RATIYA_TN705B_WTR_RJ_PH3</t>
  </si>
  <si>
    <t>\e=20034</t>
  </si>
  <si>
    <t>10.121.97.222</t>
  </si>
  <si>
    <t>\10.121.97.221_TUKADA GOSA_TN705B_WTR_RJ_PH3</t>
  </si>
  <si>
    <t>10.121.97.221_TUKADA GOSA_TN705B_WTR_RJ_PH3</t>
  </si>
  <si>
    <t>\e=20033</t>
  </si>
  <si>
    <t>10.121.97.221</t>
  </si>
  <si>
    <t>\10.121.20.58_SBI RANJIT ROAD_TN703B_GJ_SSA JMN_PH2</t>
  </si>
  <si>
    <t>10.121.20.58_SBI RANJIT ROAD_TN703B_GJ_SSA JMN_PH2</t>
  </si>
  <si>
    <t>\e=20728</t>
  </si>
  <si>
    <t>10.121.20.58</t>
  </si>
  <si>
    <t>SSA AHEMDABAD_PH3</t>
  </si>
  <si>
    <t>\10.121.68.91_GST Bhavan_TN703B_GJ_SSA VAL_PH3</t>
  </si>
  <si>
    <t>10.121.68.91_GST Bhavan_TN703B_GJ_SSA VAL_PH3</t>
  </si>
  <si>
    <t>\e=20021</t>
  </si>
  <si>
    <t>10.121.68.91</t>
  </si>
  <si>
    <t>\10.121.100.21_UCHHAL_TN705B_GJ_SSA SR_PH3</t>
  </si>
  <si>
    <t>10.121.100.21_UCHHAL_TN705B_GJ_SSA SR_PH3</t>
  </si>
  <si>
    <t>\e=20266</t>
  </si>
  <si>
    <t>10.121.100.21</t>
  </si>
  <si>
    <t>\10.121.17.23_KUVADAVA ROAD BTS_TN703B_GJ_SSA RJ_PH1</t>
  </si>
  <si>
    <t>10.121.17.23_KUVADAVA ROAD BTS_TN703B_GJ_SSA RJ_PH1</t>
  </si>
  <si>
    <t>\e=38845</t>
  </si>
  <si>
    <t>10.121.17.23</t>
  </si>
  <si>
    <t>\10.121.96.69_DAHEJ_TN725B_GJ_SSA BCH_PH3</t>
  </si>
  <si>
    <t>10.121.96.69_DAHEJ_TN725B_GJ_SSA BCH_PH3</t>
  </si>
  <si>
    <t>\e=20335</t>
  </si>
  <si>
    <t>10.121.96.69</t>
  </si>
  <si>
    <t>\10.121.24.15_MAHIYARI_TN703B_GJ_SSA JND_PH2</t>
  </si>
  <si>
    <t>10.121.24.15_MAHIYARI_TN703B_GJ_SSA JND_PH2</t>
  </si>
  <si>
    <t>\e=20341</t>
  </si>
  <si>
    <t>10.121.24.15</t>
  </si>
  <si>
    <t>\10.121.17.52_SHAPAR_TN725B_GJ_SSA RJ_PH3</t>
  </si>
  <si>
    <t>10.121.17.52_SHAPAR_TN725B_GJ_SSA RJ_PH3</t>
  </si>
  <si>
    <t>\e=19743</t>
  </si>
  <si>
    <t>10.121.17.52</t>
  </si>
  <si>
    <t>SSA RAJKOT_PH3</t>
  </si>
  <si>
    <t>\10.121.68.13_BEDKUVA_TN705B_GJ_SSA SR_PH3</t>
  </si>
  <si>
    <t>10.121.68.13_BEDKUVA_TN705B_GJ_SSA SR_PH3</t>
  </si>
  <si>
    <t>\e=20287</t>
  </si>
  <si>
    <t>10.121.68.13</t>
  </si>
  <si>
    <t>\e=19353</t>
  </si>
  <si>
    <t>10.121.24.97</t>
  </si>
  <si>
    <t>\10.121.17.135_Mota Khutawada_TN703B_GJ_SSA BV_PH3</t>
  </si>
  <si>
    <t>10.121.17.135_Mota Khutawada_TN703B_GJ_SSA BV_PH3</t>
  </si>
  <si>
    <t>\e=45385</t>
  </si>
  <si>
    <t>10.121.17.135</t>
  </si>
  <si>
    <t>\10.121.96.97_Vorasamni_TN703B_GJ_SSA BCH_PH3</t>
  </si>
  <si>
    <t>10.121.96.97_Vorasamni_TN703B_GJ_SSA BCH_PH3</t>
  </si>
  <si>
    <t>\e=18016</t>
  </si>
  <si>
    <t>10.121.96.97</t>
  </si>
  <si>
    <t>\10.121.97.223_MADHAVPUR_TN705B_WTR_RJ_PH2</t>
  </si>
  <si>
    <t>10.121.97.223_MADHAVPUR_TN705B_WTR_RJ_PH2</t>
  </si>
  <si>
    <t>\e=20035</t>
  </si>
  <si>
    <t>10.121.97.223</t>
  </si>
  <si>
    <t>\10.121.96.82_Dediapada_TN725B_GJ_SSA BCH_PH3</t>
  </si>
  <si>
    <t>10.121.96.82_Dediapada_TN725B_GJ_SSA BCH_PH3</t>
  </si>
  <si>
    <t>\e=20797</t>
  </si>
  <si>
    <t>10.121.96.82</t>
  </si>
  <si>
    <t>\10.121.19.100_LOTUS RESI_TN703B_GJ_SSA RJ_PH2</t>
  </si>
  <si>
    <t>10.121.19.100_LOTUS RESI_TN703B_GJ_SSA RJ_PH2</t>
  </si>
  <si>
    <t>\e=20372</t>
  </si>
  <si>
    <t>10.121.19.100</t>
  </si>
  <si>
    <t>\10.121.16.134_BARODA CITY 2_TN725B_WTR_AM_PH1</t>
  </si>
  <si>
    <t>10.121.16.134_BARODA CITY 2_TN725B_WTR_AM_PH1</t>
  </si>
  <si>
    <t>\e=582</t>
  </si>
  <si>
    <t>10.121.16.134</t>
  </si>
  <si>
    <t>\10.121.96.165_AIR KUKMA_TN703B_GJ_SSA BUJ_PH3</t>
  </si>
  <si>
    <t>10.121.96.165_AIR KUKMA_TN703B_GJ_SSA BUJ_PH3</t>
  </si>
  <si>
    <t>\e=45415</t>
  </si>
  <si>
    <t>10.121.96.165</t>
  </si>
  <si>
    <t>\10.121.19.19_RANDHIKPUR_TN703B_GJ_SSA GDH_PH3</t>
  </si>
  <si>
    <t>10.121.19.19_RANDHIKPUR_TN703B_GJ_SSA GDH_PH3</t>
  </si>
  <si>
    <t>\e=12713</t>
  </si>
  <si>
    <t>10.121.19.19</t>
  </si>
  <si>
    <t>SSA GODHRA</t>
  </si>
  <si>
    <t>\10.121.24.78_IFFCO EXG_TN703B_GJ_SSA BUJ_PH3</t>
  </si>
  <si>
    <t>10.121.24.78_IFFCO EXG_TN703B_GJ_SSA BUJ_PH3</t>
  </si>
  <si>
    <t>\e=45409</t>
  </si>
  <si>
    <t>10.121.24.78</t>
  </si>
  <si>
    <t>\10.121.24.203_SHREE MANGLAM_TN703B_GJ_SSA BCH_PH2</t>
  </si>
  <si>
    <t>10.121.24.203_SHREE MANGLAM_TN703B_GJ_SSA BCH_PH2</t>
  </si>
  <si>
    <t>\e=9657</t>
  </si>
  <si>
    <t>10.121.24.203</t>
  </si>
  <si>
    <t>\10.121.18.240_RAKHIYAL_TN703B_GJ_SSA AM_PH2</t>
  </si>
  <si>
    <t>10.121.18.240_RAKHIYAL_TN703B_GJ_SSA AM_PH2</t>
  </si>
  <si>
    <t>\e=26020</t>
  </si>
  <si>
    <t>10.121.18.240</t>
  </si>
  <si>
    <t>\10.121.20.56_Lalwadi_TN703B_GJ_SSA JMN_PH2</t>
  </si>
  <si>
    <t>10.121.20.56_Lalwadi_TN703B_GJ_SSA JMN_PH2</t>
  </si>
  <si>
    <t>\e=11314</t>
  </si>
  <si>
    <t>10.121.20.56</t>
  </si>
  <si>
    <t>\10.121.26.90_Ghoghmba_TN705B_GJ_SSA GDH_PH1</t>
  </si>
  <si>
    <t>10.121.26.90_Ghoghmba_TN705B_GJ_SSA GDH_PH1</t>
  </si>
  <si>
    <t>\e=19292</t>
  </si>
  <si>
    <t>10.121.26.90</t>
  </si>
  <si>
    <t>\10.121.17.171_DHOLA_TN705B_GJ_SSA BV_PH3</t>
  </si>
  <si>
    <t>10.121.17.171_DHOLA_TN705B_GJ_SSA BV_PH3</t>
  </si>
  <si>
    <t>\e=21181</t>
  </si>
  <si>
    <t>10.121.17.171</t>
  </si>
  <si>
    <t>\10.121.99.205_WTRSURAT_TN705B_GJ_SSA SR_PH3</t>
  </si>
  <si>
    <t>10.121.99.205_WTRSURAT_TN705B_GJ_SSA SR_PH3</t>
  </si>
  <si>
    <t>\e=17379</t>
  </si>
  <si>
    <t>10.121.99.205</t>
  </si>
  <si>
    <t>GUJ-SURAT SSA</t>
  </si>
  <si>
    <t>\10.121.97.212_PORBANDAR_TN725B_GJ_SSA JND_PH3</t>
  </si>
  <si>
    <t>10.121.97.212_PORBANDAR_TN725B_GJ_SSA JND_PH3</t>
  </si>
  <si>
    <t>\e=20059</t>
  </si>
  <si>
    <t>10.121.97.212</t>
  </si>
  <si>
    <t>\10.121.96.7_Chalala 2_TN725B_GJ_SSA AMR_PH3</t>
  </si>
  <si>
    <t>10.121.96.7_Chalala 2_TN725B_GJ_SSA AMR_PH3</t>
  </si>
  <si>
    <t>\e=16648</t>
  </si>
  <si>
    <t>10.121.96.7</t>
  </si>
  <si>
    <t>\10.121.16.108_SANJAN_TN705B_GJ_SSA VAL_PH3</t>
  </si>
  <si>
    <t>10.121.16.108_SANJAN_TN705B_GJ_SSA VAL_PH3</t>
  </si>
  <si>
    <t>\e=21622</t>
  </si>
  <si>
    <t>10.121.16.108</t>
  </si>
  <si>
    <t>\10.121.99.132_IPCL_TN705B_GJ_SSA VDR_PH3</t>
  </si>
  <si>
    <t>10.121.99.132_IPCL_TN705B_GJ_SSA VDR_PH3</t>
  </si>
  <si>
    <t>\e=10540</t>
  </si>
  <si>
    <t>10.121.99.132</t>
  </si>
  <si>
    <t>\10.121.98.137_Malan_TN705B_GJ_SSA PNP_PH2</t>
  </si>
  <si>
    <t>10.121.98.137_Malan_TN705B_GJ_SSA PNP_PH2</t>
  </si>
  <si>
    <t>\e=21419</t>
  </si>
  <si>
    <t>10.121.98.137</t>
  </si>
  <si>
    <t>\10.121.96.43_NAGRIK BTS A1_TN703B_GJ_SSA AMR_PH2</t>
  </si>
  <si>
    <t>10.121.96.43_NAGRIK BTS A1_TN703B_GJ_SSA AMR_PH2</t>
  </si>
  <si>
    <t>\e=4298</t>
  </si>
  <si>
    <t>10.121.96.43</t>
  </si>
  <si>
    <t>GUJ _AMRELI SSA</t>
  </si>
  <si>
    <t>\10.121.19.232_ONGC-PLANT-HZR_TN703B_GJ_SSA SR_PH3</t>
  </si>
  <si>
    <t>10.121.19.232_ONGC-PLANT-HZR_TN703B_GJ_SSA SR_PH3</t>
  </si>
  <si>
    <t>\e=36480</t>
  </si>
  <si>
    <t>10.121.19.232</t>
  </si>
  <si>
    <t>\10.121.18.212_KOLWADA_TN703B_GJ_SSA AM_PH3</t>
  </si>
  <si>
    <t>10.121.18.212_KOLWADA_TN703B_GJ_SSA AM_PH3</t>
  </si>
  <si>
    <t>\e=36482</t>
  </si>
  <si>
    <t>10.121.18.212</t>
  </si>
  <si>
    <t>\10.121.17.198_NARANPURA_TN725B_GJ_SSA AM_PH1</t>
  </si>
  <si>
    <t>10.121.17.198_NARANPURA_TN725B_GJ_SSA AM_PH1</t>
  </si>
  <si>
    <t>\e=6447</t>
  </si>
  <si>
    <t>10.121.17.198</t>
  </si>
  <si>
    <t>\10.121.100.6_KIMEXCH2_TN703B_GJ_SSA SR_PH3</t>
  </si>
  <si>
    <t>10.121.100.6_KIMEXCH2_TN703B_GJ_SSA SR_PH3</t>
  </si>
  <si>
    <t>\e=36481</t>
  </si>
  <si>
    <t>10.121.100.6</t>
  </si>
  <si>
    <t>\10.121.17.187_Jesar Exch_TN703B_GJ_SSA AMR_PH2</t>
  </si>
  <si>
    <t>10.121.17.187_Jesar Exch_TN703B_GJ_SSA AMR_PH2</t>
  </si>
  <si>
    <t>\e=16816</t>
  </si>
  <si>
    <t>10.121.17.187</t>
  </si>
  <si>
    <t>10.121.98.21_LANGHNAJ BTS_TN703B_GJ_SSA MEH_PH3</t>
  </si>
  <si>
    <t>\e=36488</t>
  </si>
  <si>
    <t>10.121.98.21</t>
  </si>
  <si>
    <t>\10.121.96.104_SEZ1 OFFICE_TN703B_GJ_SSA BCH_PH3</t>
  </si>
  <si>
    <t>10.121.96.104_SEZ1 OFFICE_TN703B_GJ_SSA BCH_PH3</t>
  </si>
  <si>
    <t>\e=21805</t>
  </si>
  <si>
    <t>10.121.96.104</t>
  </si>
  <si>
    <t>\10.121.17.181_KHADSALIYA_TN703B_GJ_SSA BV_PH3</t>
  </si>
  <si>
    <t>10.121.17.181_KHADSALIYA_TN703B_GJ_SSA BV_PH3</t>
  </si>
  <si>
    <t>\e=22465</t>
  </si>
  <si>
    <t>10.121.17.181</t>
  </si>
  <si>
    <t>\10.121.15.145_SANAND_TN725B_WTR_AM_PH1</t>
  </si>
  <si>
    <t>10.121.15.145_SANAND_TN725B_WTR_AM_PH1</t>
  </si>
  <si>
    <t>\e=13816</t>
  </si>
  <si>
    <t>10.121.15.145</t>
  </si>
  <si>
    <t>GUJ_AHM WTR -PH1</t>
  </si>
  <si>
    <t>\10.121.17.45_Hirasar Airport_TN705B_GJ_SSA RJ_PH3</t>
  </si>
  <si>
    <t>10.121.17.45_Hirasar Airport_TN705B_GJ_SSA RJ_PH3</t>
  </si>
  <si>
    <t>\e=22743</t>
  </si>
  <si>
    <t>10.121.17.45</t>
  </si>
  <si>
    <t>\10.121.24.201_BRIDGE VIEW BTS_TN703B_GJ_SSA BCH_PH2</t>
  </si>
  <si>
    <t>10.121.24.201_BRIDGE VIEW BTS_TN703B_GJ_SSA BCH_PH2</t>
  </si>
  <si>
    <t>\e=9414</t>
  </si>
  <si>
    <t>10.121.24.201</t>
  </si>
  <si>
    <t>\10.121.18.103_OmShri Avenue BTS_TN703B_GJ_SSA AM_PH2</t>
  </si>
  <si>
    <t>10.121.18.103_OmShri Avenue BTS_TN703B_GJ_SSA AM_PH2</t>
  </si>
  <si>
    <t>\e=22902</t>
  </si>
  <si>
    <t>10.121.18.103</t>
  </si>
  <si>
    <t>10.121.19.156_GANGOTRI BTS_TN703B_GJ_SSA VDR_PH2</t>
  </si>
  <si>
    <t>\e=7010</t>
  </si>
  <si>
    <t>10.121.19.156</t>
  </si>
  <si>
    <t>\10.121.17.167_JAMBALA_TN703B_GJ_SSA BV_PH3</t>
  </si>
  <si>
    <t>10.121.17.167_JAMBALA_TN703B_GJ_SSA BV_PH3</t>
  </si>
  <si>
    <t>\e=22951</t>
  </si>
  <si>
    <t>10.121.17.167</t>
  </si>
  <si>
    <t>\10.121.17.168_SAGWADIBTS_TN703B_GJ_SSA BV_PH3</t>
  </si>
  <si>
    <t>10.121.17.168_SAGWADIBTS_TN703B_GJ_SSA BV_PH3</t>
  </si>
  <si>
    <t>\e=22950</t>
  </si>
  <si>
    <t>10.121.17.168</t>
  </si>
  <si>
    <t>\10.121.19.165_Navapura BTS_TN703B_GJ_SSA VDR_PH2</t>
  </si>
  <si>
    <t>10.121.19.165_Navapura BTS_TN703B_GJ_SSA VDR_PH2</t>
  </si>
  <si>
    <t>\e=7233</t>
  </si>
  <si>
    <t>10.121.19.165</t>
  </si>
  <si>
    <t>\10.121.17.176_MAHUVA RSU_TN705B_GJ_SSA BV_PH3</t>
  </si>
  <si>
    <t>10.121.17.176_MAHUVA RSU_TN705B_GJ_SSA BV_PH3</t>
  </si>
  <si>
    <t>\e=23105</t>
  </si>
  <si>
    <t>10.121.17.176</t>
  </si>
  <si>
    <t>\10.121.24.2_VERAVAL M/W_TN725B_GJ_SSA JND_PH2</t>
  </si>
  <si>
    <t>10.121.24.2_VERAVAL M/W_TN725B_GJ_SSA JND_PH2</t>
  </si>
  <si>
    <t>\e=22694</t>
  </si>
  <si>
    <t>10.121.24.2</t>
  </si>
  <si>
    <t>\10.121.17.179_GHOGHA_TN705B_GJ_SSA BV_PH3</t>
  </si>
  <si>
    <t>10.121.17.179_GHOGHA_TN705B_GJ_SSA BV_PH3</t>
  </si>
  <si>
    <t>\e=22441</t>
  </si>
  <si>
    <t>10.121.17.179</t>
  </si>
  <si>
    <t>GUJ-BHAVNAGAR SSA</t>
  </si>
  <si>
    <t>\10.121.15.216_DANTA_TN705B_WTR_AM_PH2</t>
  </si>
  <si>
    <t>10.121.15.216_DANTA_TN705B_WTR_AM_PH2</t>
  </si>
  <si>
    <t>\e=22713</t>
  </si>
  <si>
    <t>10.121.15.216</t>
  </si>
  <si>
    <t>WTR AHEMDABAD_PH3</t>
  </si>
  <si>
    <t>\10.121.17.138_BHANDARIYA(PALITANA)_TN703B_GJ_SSA BV_PH3</t>
  </si>
  <si>
    <t>10.121.17.138_BHANDARIYA(PALITANA)_TN703B_GJ_SSA BV_PH3</t>
  </si>
  <si>
    <t>\e=45548</t>
  </si>
  <si>
    <t>10.121.17.138</t>
  </si>
  <si>
    <t>\10.121.17.139_Ayavej_TN703B_GJ_SSA BV_PH3</t>
  </si>
  <si>
    <t>10.121.17.139_Ayavej_TN703B_GJ_SSA BV_PH3</t>
  </si>
  <si>
    <t>\e=45560</t>
  </si>
  <si>
    <t>10.121.17.139</t>
  </si>
  <si>
    <t>\10.121.17.86_Kunvarbet Army_TN703B_GJ_SSA BUJ_PH3</t>
  </si>
  <si>
    <t>10.121.17.86_Kunvarbet Army_TN703B_GJ_SSA BUJ_PH3</t>
  </si>
  <si>
    <t>\e=45554</t>
  </si>
  <si>
    <t>10.121.17.86</t>
  </si>
  <si>
    <t>\10.121.69.67_SURENDRA NAGAR2_TN725B_WTR_RJ_PH1</t>
  </si>
  <si>
    <t>10.121.69.67_SURENDRA NAGAR2_TN725B_WTR_RJ_PH1</t>
  </si>
  <si>
    <t>\e=45572</t>
  </si>
  <si>
    <t>10.121.69.67</t>
  </si>
  <si>
    <t>\10.121.97.97_MATHASUR_TN703B_GJ_SSA HMR_PH3</t>
  </si>
  <si>
    <t>10.121.97.97_MATHASUR_TN703B_GJ_SSA HMR_PH3</t>
  </si>
  <si>
    <t>\e=23615</t>
  </si>
  <si>
    <t>10.121.97.97</t>
  </si>
  <si>
    <t>\10.121.97.82_GOKULNAGAR BTS_TN703B_GJ_SSA HMR_PH3</t>
  </si>
  <si>
    <t>10.121.97.82_GOKULNAGAR BTS_TN703B_GJ_SSA HMR_PH3</t>
  </si>
  <si>
    <t>\e=42962</t>
  </si>
  <si>
    <t>10.121.97.82</t>
  </si>
  <si>
    <t>\10.121.96.1_Amreli 3_TN725B_GJ_SSA AMR_PH3</t>
  </si>
  <si>
    <t>10.121.96.1_Amreli 3_TN725B_GJ_SSA AMR_PH3</t>
  </si>
  <si>
    <t>\e=16224</t>
  </si>
  <si>
    <t>10.121.96.1</t>
  </si>
  <si>
    <t>\10.121.69.71_DUDAPUR_TN705B_WTR_RJ_PH3</t>
  </si>
  <si>
    <t>10.121.69.71_DUDAPUR_TN705B_WTR_RJ_PH3</t>
  </si>
  <si>
    <t>\e=33639</t>
  </si>
  <si>
    <t>10.121.69.71</t>
  </si>
  <si>
    <t>WTR_RJ_PH2</t>
  </si>
  <si>
    <t>\10.121.17.184_TANSA_TN703B_GJ_SSA BV_PH3</t>
  </si>
  <si>
    <t>10.121.17.184_TANSA_TN703B_GJ_SSA BV_PH3</t>
  </si>
  <si>
    <t>\e=24085</t>
  </si>
  <si>
    <t>10.121.17.184</t>
  </si>
  <si>
    <t>\10.121.17.154_Trapaj_TN705B_WTR_RJ_PH1</t>
  </si>
  <si>
    <t>10.121.17.154_Trapaj_TN705B_WTR_RJ_PH1</t>
  </si>
  <si>
    <t>\e=40179</t>
  </si>
  <si>
    <t>10.121.17.154</t>
  </si>
  <si>
    <t>\10.121.17.140_Kumbhan(Mahuva)_TN703B_GJ_SSA BV_PH3</t>
  </si>
  <si>
    <t>10.121.17.140_Kumbhan(Mahuva)_TN703B_GJ_SSA BV_PH3</t>
  </si>
  <si>
    <t>\e=45590</t>
  </si>
  <si>
    <t>10.121.17.140</t>
  </si>
  <si>
    <t>\10.121.17.214_NEWYORK ZTE BTS_TN703B_GJ_SSA AM_PH3</t>
  </si>
  <si>
    <t>10.121.17.214_NEWYORK ZTE BTS_TN703B_GJ_SSA AM_PH3</t>
  </si>
  <si>
    <t>\e=24450</t>
  </si>
  <si>
    <t>10.121.17.214</t>
  </si>
  <si>
    <t>GUJ _AHM SSA</t>
  </si>
  <si>
    <t>\10.121.25.152_Sutharnesadi_TN703B_GJ_SSA PNP_PH2</t>
  </si>
  <si>
    <t>10.121.25.152_Sutharnesadi_TN703B_GJ_SSA PNP_PH2</t>
  </si>
  <si>
    <t>\e=17564</t>
  </si>
  <si>
    <t>10.121.25.152</t>
  </si>
  <si>
    <t>\10.121.99.166_DASARAH_TN703B_GJ_SSA VDR_PH3</t>
  </si>
  <si>
    <t>10.121.99.166_DASARAH_TN703B_GJ_SSA VDR_PH3</t>
  </si>
  <si>
    <t>\e=24419</t>
  </si>
  <si>
    <t>10.121.99.166</t>
  </si>
  <si>
    <t>\10.121.96.164_Army_TN703B_GJ_SSA BUJ_PH3</t>
  </si>
  <si>
    <t>10.121.96.164_Army_TN703B_GJ_SSA BUJ_PH3</t>
  </si>
  <si>
    <t>\e=23872</t>
  </si>
  <si>
    <t>10.121.96.164</t>
  </si>
  <si>
    <t>\10.121.16.209_DYNAFLAX HALOL_TN703B_GJ_SSA GDH_PH2</t>
  </si>
  <si>
    <t>10.121.16.209_DYNAFLAX HALOL_TN703B_GJ_SSA GDH_PH2</t>
  </si>
  <si>
    <t>\e=24663</t>
  </si>
  <si>
    <t>10.121.16.209</t>
  </si>
  <si>
    <t>\10.121.99.148_SATYAM COMPLEX_TN705B_GJ_SSA VDR_PH3</t>
  </si>
  <si>
    <t>10.121.99.148_SATYAM COMPLEX_TN705B_GJ_SSA VDR_PH3</t>
  </si>
  <si>
    <t>\e=22236</t>
  </si>
  <si>
    <t>10.121.99.148</t>
  </si>
  <si>
    <t>GUJ-VADODRA SSA</t>
  </si>
  <si>
    <t>\10.121.16.88_FADVEL_TN703B_GJ_SSA VAL_PH3</t>
  </si>
  <si>
    <t>10.121.16.88_FADVEL_TN703B_GJ_SSA VAL_PH3</t>
  </si>
  <si>
    <t>\e=40161</t>
  </si>
  <si>
    <t>10.121.16.88</t>
  </si>
  <si>
    <t>\10.121.97.207_KESHOD_TN725B_GJ_SSA JND_PH2</t>
  </si>
  <si>
    <t>10.121.97.207_KESHOD_TN725B_GJ_SSA JND_PH2</t>
  </si>
  <si>
    <t>\e=17765</t>
  </si>
  <si>
    <t>10.121.97.207</t>
  </si>
  <si>
    <t>\10.121.97.201_VANTHALI_TN725B_GJ_SSA JND_PH2</t>
  </si>
  <si>
    <t>10.121.97.201_VANTHALI_TN725B_GJ_SSA JND_PH2</t>
  </si>
  <si>
    <t>\e=17764</t>
  </si>
  <si>
    <t>10.121.97.201</t>
  </si>
  <si>
    <t>\10.121.26.76_LIMDI B1_TN705B_WTR_AM_PH2</t>
  </si>
  <si>
    <t>10.121.26.76_LIMDI B1_TN705B_WTR_AM_PH2</t>
  </si>
  <si>
    <t>\e=23621</t>
  </si>
  <si>
    <t>10.121.26.76</t>
  </si>
  <si>
    <t>\10.121.100.20_Kudiyana_TN703B_GJ_SSA SR_PH2</t>
  </si>
  <si>
    <t>10.121.100.20_Kudiyana_TN703B_GJ_SSA SR_PH2</t>
  </si>
  <si>
    <t>\e=43184</t>
  </si>
  <si>
    <t>10.121.100.20</t>
  </si>
  <si>
    <t>\10.121.20.37_GUJRAT GAS_TN703B_GJ_SSA JMN_PH2</t>
  </si>
  <si>
    <t>10.121.20.37_GUJRAT GAS_TN703B_GJ_SSA JMN_PH2</t>
  </si>
  <si>
    <t>\e=21873</t>
  </si>
  <si>
    <t>10.121.20.37</t>
  </si>
  <si>
    <t>\10.121.20.36_SIKKA 2_TN703B_GJ_SSA JMN_PH2</t>
  </si>
  <si>
    <t>10.121.20.36_SIKKA 2_TN703B_GJ_SSA JMN_PH2</t>
  </si>
  <si>
    <t>\e=21880</t>
  </si>
  <si>
    <t>10.121.20.36</t>
  </si>
  <si>
    <t>\10.121.97.153_Dhutarpar_TN703B_GJ_SSA JMN_PH2</t>
  </si>
  <si>
    <t>10.121.97.153_Dhutarpar_TN703B_GJ_SSA JMN_PH2</t>
  </si>
  <si>
    <t>\e=15900</t>
  </si>
  <si>
    <t>10.121.97.153</t>
  </si>
  <si>
    <t>CG_JAMNAGAR SSA</t>
  </si>
  <si>
    <t>\10.121.68.92_Hamvanchod_TN703B_GJ_SSA VAL_PH3</t>
  </si>
  <si>
    <t>10.121.68.92_Hamvanchod_TN703B_GJ_SSA VAL_PH3</t>
  </si>
  <si>
    <t>\e=35575</t>
  </si>
  <si>
    <t>10.121.68.92</t>
  </si>
  <si>
    <t>GJ_SSA VAL_PH3</t>
  </si>
  <si>
    <t>\10.121.96.120_Muler Chokdi BTS_TN703B_GJ_SSA BCH_PH3</t>
  </si>
  <si>
    <t>10.121.96.120_Muler Chokdi BTS_TN703B_GJ_SSA BCH_PH3</t>
  </si>
  <si>
    <t>\e=36675</t>
  </si>
  <si>
    <t>10.121.96.120</t>
  </si>
  <si>
    <t>GJ_SSA BCH_PH3</t>
  </si>
  <si>
    <t>\10.121.24.150_GUNDLAV_TN705B_GJ_SSA VAL_PH3</t>
  </si>
  <si>
    <t>10.121.24.150_GUNDLAV_TN705B_GJ_SSA VAL_PH3</t>
  </si>
  <si>
    <t>\e=33380</t>
  </si>
  <si>
    <t>10.121.24.150</t>
  </si>
  <si>
    <t>\10.121.19.103_KOTHARIYA_TN703B_GJ_SSA RJ_PH3</t>
  </si>
  <si>
    <t>10.121.19.103_KOTHARIYA_TN703B_GJ_SSA RJ_PH3</t>
  </si>
  <si>
    <t>\e=43202</t>
  </si>
  <si>
    <t>10.121.19.103</t>
  </si>
  <si>
    <t>\10.121.97.202_INAJ_TN705B_GJ_SSA JND_PH2</t>
  </si>
  <si>
    <t>10.121.97.202_INAJ_TN705B_GJ_SSA JND_PH2</t>
  </si>
  <si>
    <t>\e=26205</t>
  </si>
  <si>
    <t>10.121.97.202</t>
  </si>
  <si>
    <t>\10.121.16.208_CEAT HALOL_TN703B_GJ_SSA GDH_PH3</t>
  </si>
  <si>
    <t>10.121.16.208_CEAT HALOL_TN703B_GJ_SSA GDH_PH3</t>
  </si>
  <si>
    <t>\e=23852</t>
  </si>
  <si>
    <t>10.121.16.208</t>
  </si>
  <si>
    <t>\10.121.25.101_Patan Exchange_TN703B_GJ_SSA MEH_PH2</t>
  </si>
  <si>
    <t>10.121.25.101_Patan Exchange_TN703B_GJ_SSA MEH_PH2</t>
  </si>
  <si>
    <t>\e=7776</t>
  </si>
  <si>
    <t>10.121.25.101</t>
  </si>
  <si>
    <t>\10.121.68.218_DWARKA2_TN725B_GJ_SSA JMN_PH3</t>
  </si>
  <si>
    <t>10.121.68.218_DWARKA2_TN725B_GJ_SSA JMN_PH3</t>
  </si>
  <si>
    <t>\e=43142</t>
  </si>
  <si>
    <t>10.121.68.218</t>
  </si>
  <si>
    <t>\10.121.68.215_JODIA_TN705B_WTR_RJ_PH3</t>
  </si>
  <si>
    <t>10.121.68.215_JODIA_TN705B_WTR_RJ_PH3</t>
  </si>
  <si>
    <t>\e=37714</t>
  </si>
  <si>
    <t>10.121.68.215</t>
  </si>
  <si>
    <t>\10.121.24.17_Choki_TN703B_GJ_SSA JND_PH2</t>
  </si>
  <si>
    <t>10.121.24.17_Choki_TN703B_GJ_SSA JND_PH2</t>
  </si>
  <si>
    <t>\e=20342</t>
  </si>
  <si>
    <t>10.121.24.17</t>
  </si>
  <si>
    <t>\10.121.100.28_BARDOLI MINI OFC_TN703B_GJ_SSA SR_PH3</t>
  </si>
  <si>
    <t>10.121.100.28_BARDOLI MINI OFC_TN703B_GJ_SSA SR_PH3</t>
  </si>
  <si>
    <t>\e=21628</t>
  </si>
  <si>
    <t>10.121.100.28</t>
  </si>
  <si>
    <t>\e=9274</t>
  </si>
  <si>
    <t>10.121.25.100</t>
  </si>
  <si>
    <t>Gujarat Mehsana SSA</t>
  </si>
  <si>
    <t>\10.121.100.29_SHIV IND BTS_TN703B_GJ_SSA SR_PH3</t>
  </si>
  <si>
    <t>10.121.100.29_SHIV IND BTS_TN703B_GJ_SSA SR_PH3</t>
  </si>
  <si>
    <t>\e=21665</t>
  </si>
  <si>
    <t>10.121.100.29</t>
  </si>
  <si>
    <t>GUJ -SURAT SSA</t>
  </si>
  <si>
    <t>\10.121.17.39_Kamlapur_TN703B_GJ_SSA RJ_PH1</t>
  </si>
  <si>
    <t>10.121.17.39_Kamlapur_TN703B_GJ_SSA RJ_PH1</t>
  </si>
  <si>
    <t>\e=5576</t>
  </si>
  <si>
    <t>10.121.17.39</t>
  </si>
  <si>
    <t>\10.121.19.102_GURURAXA BTS_TN703B_GJ_SSA RJ_PH3</t>
  </si>
  <si>
    <t>10.121.19.102_GURURAXA BTS_TN703B_GJ_SSA RJ_PH3</t>
  </si>
  <si>
    <t>\e=43154</t>
  </si>
  <si>
    <t>10.121.19.102</t>
  </si>
  <si>
    <t>\10.121.19.150_CITY ENCLAVE BTS_TN703B_GJ_SSA VDR_PH2</t>
  </si>
  <si>
    <t>10.121.19.150_CITY ENCLAVE BTS_TN703B_GJ_SSA VDR_PH2</t>
  </si>
  <si>
    <t>\e=6391</t>
  </si>
  <si>
    <t>10.121.19.150</t>
  </si>
  <si>
    <t>\10.121.96.83_KEVADIA COLONY_TN705B_GJ_SSA BCH_PH3</t>
  </si>
  <si>
    <t>10.121.96.83_KEVADIA COLONY_TN705B_GJ_SSA BCH_PH3</t>
  </si>
  <si>
    <t>\e=26699</t>
  </si>
  <si>
    <t>10.121.96.83</t>
  </si>
  <si>
    <t>\10.121.19.149_SYNDICATE BTS_TN703B_GJ_SSA VDR_PH2</t>
  </si>
  <si>
    <t>10.121.19.149_SYNDICATE BTS_TN703B_GJ_SSA VDR_PH2</t>
  </si>
  <si>
    <t>\e=6823</t>
  </si>
  <si>
    <t>10.121.19.149</t>
  </si>
  <si>
    <t>\10.121.25.102_SIPOR EXCH_TN703B_GJ_SSA MEH_PH2</t>
  </si>
  <si>
    <t>10.121.25.102_SIPOR EXCH_TN703B_GJ_SSA MEH_PH2</t>
  </si>
  <si>
    <t>\e=9957</t>
  </si>
  <si>
    <t>10.121.25.102</t>
  </si>
  <si>
    <t>\10.121.16.211_BASKA_TN705B_GJ_SSA GDH_PH2</t>
  </si>
  <si>
    <t>10.121.16.211_BASKA_TN705B_GJ_SSA GDH_PH2</t>
  </si>
  <si>
    <t>\e=37732</t>
  </si>
  <si>
    <t>10.121.16.211</t>
  </si>
  <si>
    <t>\10.121.96.93_Grasim Chem Vilayat_TN703B_GJ_SSA BCH_PH3</t>
  </si>
  <si>
    <t>10.121.96.93_Grasim Chem Vilayat_TN703B_GJ_SSA BCH_PH3</t>
  </si>
  <si>
    <t>\e=18012</t>
  </si>
  <si>
    <t>10.121.96.93</t>
  </si>
  <si>
    <t>\10.121.96.17_Jesingpara 1_TN703B_GJ_SSA AMR_PH2</t>
  </si>
  <si>
    <t>10.121.96.17_Jesingpara 1_TN703B_GJ_SSA AMR_PH2</t>
  </si>
  <si>
    <t>\e=17556</t>
  </si>
  <si>
    <t>10.121.96.17</t>
  </si>
  <si>
    <t>\10.121.25.109_MOTICHANDUR_TN703B_GJ_SSA MEH_PH2</t>
  </si>
  <si>
    <t>10.121.25.109_MOTICHANDUR_TN703B_GJ_SSA MEH_PH2</t>
  </si>
  <si>
    <t>\e=14900</t>
  </si>
  <si>
    <t>10.121.25.109</t>
  </si>
  <si>
    <t>GUJ-MEHSANA SSA-PH3</t>
  </si>
  <si>
    <t>\10.121.96.74_IKHAR B1_TN705B_GJ_SSA BCH_PH3</t>
  </si>
  <si>
    <t>10.121.96.74_IKHAR B1_TN705B_GJ_SSA BCH_PH3</t>
  </si>
  <si>
    <t>\e=24853</t>
  </si>
  <si>
    <t>10.121.96.74</t>
  </si>
  <si>
    <t>\10.121.16.207_Volmont_TN703B_GJ_SSA GDH_PH2</t>
  </si>
  <si>
    <t>10.121.16.207_Volmont_TN703B_GJ_SSA GDH_PH2</t>
  </si>
  <si>
    <t>\e=37738</t>
  </si>
  <si>
    <t>10.121.16.207</t>
  </si>
  <si>
    <t>\10.121.96.67_PIPALIYA_TN705B_GJ_SSA BCH_PH3</t>
  </si>
  <si>
    <t>10.121.96.67_PIPALIYA_TN705B_GJ_SSA BCH_PH3</t>
  </si>
  <si>
    <t>\e=24928</t>
  </si>
  <si>
    <t>10.121.96.67</t>
  </si>
  <si>
    <t>GUJ SSA _BHARUCH SSA</t>
  </si>
  <si>
    <t>\10.121.98.130_PALANPUR B2_TN725B_GJ_SSA PNP_PH3</t>
  </si>
  <si>
    <t>10.121.98.130_PALANPUR B2_TN725B_GJ_SSA PNP_PH3</t>
  </si>
  <si>
    <t>\e=12659</t>
  </si>
  <si>
    <t>10.121.98.130</t>
  </si>
  <si>
    <t>\10.121.68.94_UNAI_TN705B_GJ_SSA VAL_PH3</t>
  </si>
  <si>
    <t>10.121.68.94_UNAI_TN705B_GJ_SSA VAL_PH3</t>
  </si>
  <si>
    <t>\e=27564</t>
  </si>
  <si>
    <t>10.121.68.94</t>
  </si>
  <si>
    <t>\10.121.16.206_Lisega_TN703B_GJ_SSA GDH_PH2</t>
  </si>
  <si>
    <t>10.121.16.206_Lisega_TN703B_GJ_SSA GDH_PH2</t>
  </si>
  <si>
    <t>\e=37756</t>
  </si>
  <si>
    <t>10.121.16.206</t>
  </si>
  <si>
    <t>\10.121.100.33_FSG_TN703B_GJ_SSA SR_PH3</t>
  </si>
  <si>
    <t>10.121.100.33_FSG_TN703B_GJ_SSA SR_PH3</t>
  </si>
  <si>
    <t>\e=27948</t>
  </si>
  <si>
    <t>10.121.100.33</t>
  </si>
  <si>
    <t>\10.121.19.44_ZYDUS COLLEGE_TN703B_GJ_SSA GDH_PH2</t>
  </si>
  <si>
    <t>10.121.19.44_ZYDUS COLLEGE_TN703B_GJ_SSA GDH_PH2</t>
  </si>
  <si>
    <t>\e=28055</t>
  </si>
  <si>
    <t>10.121.19.44</t>
  </si>
  <si>
    <t>\10.121.100.34_UKAIADMIN_TN703B_GJ_SSA SR_PH3</t>
  </si>
  <si>
    <t>10.121.100.34_UKAIADMIN_TN703B_GJ_SSA SR_PH3</t>
  </si>
  <si>
    <t>\e=27949</t>
  </si>
  <si>
    <t>10.121.100.34</t>
  </si>
  <si>
    <t>\10.121.98.133_AMIRGADH_TN705B_GJ_SSA PNP_PH3</t>
  </si>
  <si>
    <t>10.121.98.133_AMIRGADH_TN705B_GJ_SSA PNP_PH3</t>
  </si>
  <si>
    <t>\e=28442</t>
  </si>
  <si>
    <t>10.121.98.133</t>
  </si>
  <si>
    <t>\10.121.68.78_GEB BALITHA_TN703B_GJ_SSA VAL_PH3</t>
  </si>
  <si>
    <t>10.121.68.78_GEB BALITHA_TN703B_GJ_SSA VAL_PH3</t>
  </si>
  <si>
    <t>\e=28212</t>
  </si>
  <si>
    <t>10.121.68.78</t>
  </si>
  <si>
    <t>\10.121.68.74_GUNJAN BTS_TN703B_GJ_SSA VAL_PH3</t>
  </si>
  <si>
    <t>10.121.68.74_GUNJAN BTS_TN703B_GJ_SSA VAL_PH3</t>
  </si>
  <si>
    <t>\e=28208</t>
  </si>
  <si>
    <t>10.121.68.74</t>
  </si>
  <si>
    <t>\10.121.68.77_SLDC BALITHA_TN703B_GJ_SSA VAL_PH3</t>
  </si>
  <si>
    <t>10.121.68.77_SLDC BALITHA_TN703B_GJ_SSA VAL_PH3</t>
  </si>
  <si>
    <t>\e=28211</t>
  </si>
  <si>
    <t>10.121.68.77</t>
  </si>
  <si>
    <t>\10.121.19.91_KRISHNA PARK BTS_TN703B_GJ_SSA RJ_PH2</t>
  </si>
  <si>
    <t>10.121.19.91_KRISHNA PARK BTS_TN703B_GJ_SSA RJ_PH2</t>
  </si>
  <si>
    <t>\e=5735</t>
  </si>
  <si>
    <t>10.121.19.91</t>
  </si>
  <si>
    <t>GUJ _RAJKOT  SSA</t>
  </si>
  <si>
    <t>\10.121.15.193_Mehsana3(GNE)_TN725B_WTR_AM_PH1</t>
  </si>
  <si>
    <t>10.121.15.193_Mehsana3(GNE)_TN725B_WTR_AM_PH1</t>
  </si>
  <si>
    <t>\e=344</t>
  </si>
  <si>
    <t>10.121.15.193</t>
  </si>
  <si>
    <t>\10.121.19.106_PrincePalaceBTS_TN703B_GJ_SSA RJ_PH3</t>
  </si>
  <si>
    <t>10.121.19.106_PrincePalaceBTS_TN703B_GJ_SSA RJ_PH3</t>
  </si>
  <si>
    <t>\e=32540</t>
  </si>
  <si>
    <t>10.121.19.106</t>
  </si>
  <si>
    <t>\10.121.25.93_VALAM EXE_TN703B_GJ_SSA MEH_PH2</t>
  </si>
  <si>
    <t>10.121.25.93_VALAM EXE_TN703B_GJ_SSA MEH_PH2</t>
  </si>
  <si>
    <t>\e=10522</t>
  </si>
  <si>
    <t>10.121.25.93</t>
  </si>
  <si>
    <t>GUJ_MEHSANA _SSA</t>
  </si>
  <si>
    <t>\10.121.17.164_MADHADA_TN705B_GJ_SSA BV_PH3</t>
  </si>
  <si>
    <t>10.121.17.164_MADHADA_TN705B_GJ_SSA BV_PH3</t>
  </si>
  <si>
    <t>\e=32553</t>
  </si>
  <si>
    <t>10.121.17.164</t>
  </si>
  <si>
    <t>\10.121.19.108_CHANDRALOK BTS_TN703B_GJ_SSA RJ_PH3</t>
  </si>
  <si>
    <t>10.121.19.108_CHANDRALOK BTS_TN703B_GJ_SSA RJ_PH3</t>
  </si>
  <si>
    <t>\e=32547</t>
  </si>
  <si>
    <t>10.121.19.108</t>
  </si>
  <si>
    <t>\10.121.97.145_KALAVAD CHOKDI_TN703B_GJ_SSA JMN_PH3</t>
  </si>
  <si>
    <t>10.121.97.145_KALAVAD CHOKDI_TN703B_GJ_SSA JMN_PH3</t>
  </si>
  <si>
    <t>\e=43376</t>
  </si>
  <si>
    <t>10.121.97.145</t>
  </si>
  <si>
    <t>\10.121.17.38_RAMOD_TN703B_GJ_SSA RJ_PH1</t>
  </si>
  <si>
    <t>10.121.17.38_RAMOD_TN703B_GJ_SSA RJ_PH1</t>
  </si>
  <si>
    <t>\e=5575</t>
  </si>
  <si>
    <t>10.121.17.38</t>
  </si>
  <si>
    <t>\10.121.17.212_ISRO BOPAL OLD_TN703B_GJ_SSA AM_PH3</t>
  </si>
  <si>
    <t>10.121.17.212_ISRO BOPAL OLD_TN703B_GJ_SSA AM_PH3</t>
  </si>
  <si>
    <t>\e=19371</t>
  </si>
  <si>
    <t>10.121.17.212</t>
  </si>
  <si>
    <t>GUJ -AHM SSA</t>
  </si>
  <si>
    <t>\10.121.18.81_CHANGODAR_TN705B_GJ_SSA AM_PH1</t>
  </si>
  <si>
    <t>10.121.18.81_CHANGODAR_TN705B_GJ_SSA AM_PH1</t>
  </si>
  <si>
    <t>\e=13562</t>
  </si>
  <si>
    <t>10.121.18.81</t>
  </si>
  <si>
    <t>GUJ_AHM SSA _PH3</t>
  </si>
  <si>
    <t>\10.121.19.219_HAZIRA-VILLAGE-BTS_TN703B_GJ_SSA SR_PH2</t>
  </si>
  <si>
    <t>10.121.19.219_HAZIRA-VILLAGE-BTS_TN703B_GJ_SSA SR_PH2</t>
  </si>
  <si>
    <t>\e=5270</t>
  </si>
  <si>
    <t>10.121.19.219</t>
  </si>
  <si>
    <t>\10.121.17.210_BHADRA 2_TN725B_GJ_SSA AM_PH3</t>
  </si>
  <si>
    <t>10.121.17.210_BHADRA 2_TN725B_GJ_SSA AM_PH3</t>
  </si>
  <si>
    <t>\e=2061</t>
  </si>
  <si>
    <t>10.121.17.210</t>
  </si>
  <si>
    <t>\10.121.25.38_SHELAR SHAH BTS_TN703B_GJ_SSA BV_PH3</t>
  </si>
  <si>
    <t>10.121.25.38_SHELAR SHAH BTS_TN703B_GJ_SSA BV_PH3</t>
  </si>
  <si>
    <t>\e=28260</t>
  </si>
  <si>
    <t>10.121.25.38</t>
  </si>
  <si>
    <t>\10.121.17.47_SARDHAR_TN705B_GJ_SSA RJ_PH3</t>
  </si>
  <si>
    <t>10.121.17.47_SARDHAR_TN705B_GJ_SSA RJ_PH3</t>
  </si>
  <si>
    <t>\e=28291</t>
  </si>
  <si>
    <t>10.121.17.47</t>
  </si>
  <si>
    <t>\10.121.96.65_Derol_TN705B_GJ_SSA BCH_PH3</t>
  </si>
  <si>
    <t>10.121.96.65_Derol_TN705B_GJ_SSA BCH_PH3</t>
  </si>
  <si>
    <t>\e=14872</t>
  </si>
  <si>
    <t>10.121.96.65</t>
  </si>
  <si>
    <t>GUJ-BHARUCH-PH3</t>
  </si>
  <si>
    <t>\10.121.97.143_SADODAR_TN703B_GJ_SSA JMN_PH3</t>
  </si>
  <si>
    <t>10.121.97.143_SADODAR_TN703B_GJ_SSA JMN_PH3</t>
  </si>
  <si>
    <t>\e=28691</t>
  </si>
  <si>
    <t>10.121.97.143</t>
  </si>
  <si>
    <t>GJ_SSA JMN_PH3</t>
  </si>
  <si>
    <t>\10.121.18.142_New CP Office_TN703B_GJ_SSA AM_PH2</t>
  </si>
  <si>
    <t>10.121.18.142_New CP Office_TN703B_GJ_SSA AM_PH2</t>
  </si>
  <si>
    <t>\e=28874</t>
  </si>
  <si>
    <t>10.121.18.142</t>
  </si>
  <si>
    <t>\10.121.19.222_SDB KHJOD_TN705B_GJ_SSA SR_PH3</t>
  </si>
  <si>
    <t>10.121.19.222_SDB KHJOD_TN705B_GJ_SSA SR_PH3</t>
  </si>
  <si>
    <t>\e=46064</t>
  </si>
  <si>
    <t>10.121.19.222</t>
  </si>
  <si>
    <t>\10.121.20.39_HARIA COLLAGE_TN703B_GJ_SSA JMN_PH3</t>
  </si>
  <si>
    <t>10.121.20.39_HARIA COLLAGE_TN703B_GJ_SSA JMN_PH3</t>
  </si>
  <si>
    <t>\e=43479</t>
  </si>
  <si>
    <t>10.121.20.39</t>
  </si>
  <si>
    <t>\10.121.24.72_KANDLA 2_TN703B_GJ_SSA BUJ_PH3</t>
  </si>
  <si>
    <t>10.121.24.72_KANDLA 2_TN703B_GJ_SSA BUJ_PH3</t>
  </si>
  <si>
    <t>\e=46094</t>
  </si>
  <si>
    <t>10.121.24.72</t>
  </si>
  <si>
    <t>\10.121.16.151_Naika_TN703B_GJ_SSA NAD_PH3</t>
  </si>
  <si>
    <t>10.121.16.151_Naika_TN703B_GJ_SSA NAD_PH3</t>
  </si>
  <si>
    <t>\e=29743</t>
  </si>
  <si>
    <t>10.121.16.151</t>
  </si>
  <si>
    <t>\10.121.16.153_LIMBASI_TN703B_GJ_SSA NAD_PH3</t>
  </si>
  <si>
    <t>10.121.16.153_LIMBASI_TN703B_GJ_SSA NAD_PH3</t>
  </si>
  <si>
    <t>\e=29745</t>
  </si>
  <si>
    <t>10.121.16.153</t>
  </si>
  <si>
    <t>\10.121.18.223_MAHATMA_TN703B_GJ_SSA AM_PH2</t>
  </si>
  <si>
    <t>10.121.18.223_MAHATMA_TN703B_GJ_SSA AM_PH2</t>
  </si>
  <si>
    <t>\e=30059</t>
  </si>
  <si>
    <t>10.121.18.223</t>
  </si>
  <si>
    <t>\10.121.20.8_VALSURA_TN705B_GJ_SSA JMN_PH3</t>
  </si>
  <si>
    <t>10.121.20.8_VALSURA_TN705B_GJ_SSA JMN_PH3</t>
  </si>
  <si>
    <t>\e=29737</t>
  </si>
  <si>
    <t>10.121.20.8</t>
  </si>
  <si>
    <t>\10.121.16.152_TRAJ_TN703B_GJ_SSA NAD_PH3</t>
  </si>
  <si>
    <t>10.121.16.152_TRAJ_TN703B_GJ_SSA NAD_PH3</t>
  </si>
  <si>
    <t>\e=29744</t>
  </si>
  <si>
    <t>10.121.16.152</t>
  </si>
  <si>
    <t>\10.121.97.150_DEEPAK SHOPPING BTS_TN703B_GJ_SSA JMN_PH3</t>
  </si>
  <si>
    <t>10.121.97.150_DEEPAK SHOPPING BTS_TN703B_GJ_SSA JMN_PH3</t>
  </si>
  <si>
    <t>\e=31189</t>
  </si>
  <si>
    <t>10.121.97.150</t>
  </si>
  <si>
    <t>\10.121.18.191_KATHWADA BTS A1_TN703B_GJ_SSA AM_PH3</t>
  </si>
  <si>
    <t>10.121.18.191_KATHWADA BTS A1_TN703B_GJ_SSA AM_PH3</t>
  </si>
  <si>
    <t>\e=35851</t>
  </si>
  <si>
    <t>10.121.18.191</t>
  </si>
  <si>
    <t>\10.121.25.19_Lilavati_TN703B_GJ_SSA BV_PH2</t>
  </si>
  <si>
    <t>10.121.25.19_Lilavati_TN703B_GJ_SSA BV_PH2</t>
  </si>
  <si>
    <t>\e=35852</t>
  </si>
  <si>
    <t>10.121.25.19</t>
  </si>
  <si>
    <t>\10.121.24.6_Kesariya_TN725B_GJ_SSA JND_PH2</t>
  </si>
  <si>
    <t>10.121.24.6_Kesariya_TN725B_GJ_SSA JND_PH2</t>
  </si>
  <si>
    <t>\e=4405</t>
  </si>
  <si>
    <t>10.121.24.6</t>
  </si>
  <si>
    <t>\e=18826</t>
  </si>
  <si>
    <t>10.121.24.95</t>
  </si>
  <si>
    <t>\10.121.18.72_SSNL_TN705B_GJ_SSA AM_PH1</t>
  </si>
  <si>
    <t>10.121.18.72_SSNL_TN705B_GJ_SSA AM_PH1</t>
  </si>
  <si>
    <t>\e=2098</t>
  </si>
  <si>
    <t>10.121.18.72</t>
  </si>
  <si>
    <t>\10.121.25.115_JOTANA_TN705B_GJ_SSA MEH_PH3</t>
  </si>
  <si>
    <t>10.121.25.115_JOTANA_TN705B_GJ_SSA MEH_PH3</t>
  </si>
  <si>
    <t>\e=175</t>
  </si>
  <si>
    <t>10.121.25.115</t>
  </si>
  <si>
    <t>\10.121.16.86_DEGAM TE_TN703B_GJ_SSA VAL_PH</t>
  </si>
  <si>
    <t>10.121.16.86_DEGAM TE_TN703B_GJ_SSA VAL_PH</t>
  </si>
  <si>
    <t>\e=11621</t>
  </si>
  <si>
    <t>10.121.16.86</t>
  </si>
  <si>
    <t>GUJ_SSA_Valsad_Degam</t>
  </si>
  <si>
    <t>\10.121.100.30_ANUMALA2 BTS A1_TN703B_GJ_SSA SR_PH3</t>
  </si>
  <si>
    <t>10.121.100.30_ANUMALA2 BTS A1_TN703B_GJ_SSA SR_PH3</t>
  </si>
  <si>
    <t>\e=21666</t>
  </si>
  <si>
    <t>10.121.100.30</t>
  </si>
  <si>
    <t>\10.121.19.233_DUMASEXCHANG_TN703B_GJ_SSA SR_PH2</t>
  </si>
  <si>
    <t>10.121.19.233_DUMASEXCHANG_TN703B_GJ_SSA SR_PH2</t>
  </si>
  <si>
    <t>\e=7220</t>
  </si>
  <si>
    <t>10.121.19.233</t>
  </si>
  <si>
    <t>\10.121.99.201_SACHIN_TN705B_GJ_SSA SR_PH3</t>
  </si>
  <si>
    <t>10.121.99.201_SACHIN_TN705B_GJ_SSA SR_PH3</t>
  </si>
  <si>
    <t>\e=31470</t>
  </si>
  <si>
    <t>10.121.99.201</t>
  </si>
  <si>
    <t>\10.121.17.170_PARVALA_TN703B_Gj_SSA BV_PH1</t>
  </si>
  <si>
    <t>10.121.17.170_PARVALA_TN703B_Gj_SSA BV_PH1</t>
  </si>
  <si>
    <t>\e=31476</t>
  </si>
  <si>
    <t>10.121.17.170</t>
  </si>
  <si>
    <t>WTR_RJ_PH1</t>
  </si>
  <si>
    <t>\e=32937</t>
  </si>
  <si>
    <t>10.121.96.32</t>
  </si>
  <si>
    <t>\10.121.26.65_Godhra (GNE)_TN725B_WTR_AM_PH2</t>
  </si>
  <si>
    <t>10.121.26.65_Godhra (GNE)_TN725B_WTR_AM_PH2</t>
  </si>
  <si>
    <t>\e=7263</t>
  </si>
  <si>
    <t>10.121.26.65</t>
  </si>
  <si>
    <t>\10.121.98.92_Ode_TN703B_GJ_SSA NAD_PH3</t>
  </si>
  <si>
    <t>10.121.98.92_Ode_TN703B_GJ_SSA NAD_PH3</t>
  </si>
  <si>
    <t>\e=34232</t>
  </si>
  <si>
    <t>10.121.98.92</t>
  </si>
  <si>
    <t>\10.121.24.125_KANDLA 1_TN703B_GJ_SSA BUJ_PH2</t>
  </si>
  <si>
    <t>10.121.24.125_KANDLA 1_TN703B_GJ_SSA BUJ_PH2</t>
  </si>
  <si>
    <t>\e=7041</t>
  </si>
  <si>
    <t>10.121.24.125</t>
  </si>
  <si>
    <t>\10.121.99.136_NIZAMPURA_TN725B_GJ_SSA VDR_PH3</t>
  </si>
  <si>
    <t>10.121.99.136_NIZAMPURA_TN725B_GJ_SSA VDR_PH3</t>
  </si>
  <si>
    <t>\e=10542</t>
  </si>
  <si>
    <t>10.121.99.136</t>
  </si>
  <si>
    <t>\10.121.16.154_ALINDRA_TN703B_GJ_SSA NAD_PH3</t>
  </si>
  <si>
    <t>10.121.16.154_ALINDRA_TN703B_GJ_SSA NAD_PH3</t>
  </si>
  <si>
    <t>\e=29746</t>
  </si>
  <si>
    <t>10.121.16.154</t>
  </si>
  <si>
    <t>\10.121.19.153_ONGC DRDC VADODARA_TN703B_GJ_SSA VDR_PH2</t>
  </si>
  <si>
    <t>10.121.19.153_ONGC DRDC VADODARA_TN703B_GJ_SSA VDR_PH2</t>
  </si>
  <si>
    <t>\e=33881</t>
  </si>
  <si>
    <t>10.121.19.153</t>
  </si>
  <si>
    <t>\10.121.99.135_GSFC_TN725B_GJ_SSA VDR_PH3</t>
  </si>
  <si>
    <t>10.121.99.135_GSFC_TN725B_GJ_SSA VDR_PH3</t>
  </si>
  <si>
    <t>\e=10541</t>
  </si>
  <si>
    <t>10.121.99.135</t>
  </si>
  <si>
    <t>\10.121.15.163_VISALPUR-EXCHG_TN703B_GJ_SSA AM_PH3</t>
  </si>
  <si>
    <t>10.121.15.163_VISALPUR-EXCHG_TN703B_GJ_SSA AM_PH3</t>
  </si>
  <si>
    <t>\e=34257</t>
  </si>
  <si>
    <t>10.121.15.163</t>
  </si>
  <si>
    <t>\10.121.18.160_MIROLI_TN703B_GJ_SSA AM_PH3</t>
  </si>
  <si>
    <t>10.121.18.160_MIROLI_TN703B_GJ_SSA AM_PH3</t>
  </si>
  <si>
    <t>\e=33887</t>
  </si>
  <si>
    <t>10.121.18.160</t>
  </si>
  <si>
    <t>\10.121.99.217_DABHOLI EXCH_TN703B_GJ_SSA SR_PH2</t>
  </si>
  <si>
    <t>10.121.99.217_DABHOLI EXCH_TN703B_GJ_SSA SR_PH2</t>
  </si>
  <si>
    <t>\e=18467</t>
  </si>
  <si>
    <t>10.121.99.217</t>
  </si>
  <si>
    <t>\10.121.25.79_DNE_TN703B_GJ_SSA MEH_PH2</t>
  </si>
  <si>
    <t>10.121.25.79_DNE_TN703B_GJ_SSA MEH_PH2</t>
  </si>
  <si>
    <t>\e=8127</t>
  </si>
  <si>
    <t>10.121.25.79</t>
  </si>
  <si>
    <t>\10.121.97.148_Komalnagar A2_TN703B_GJ_SSA JMN_PH3</t>
  </si>
  <si>
    <t>10.121.97.148_Komalnagar A2_TN703B_GJ_SSA JMN_PH3</t>
  </si>
  <si>
    <t>\e=44013</t>
  </si>
  <si>
    <t>10.121.97.148</t>
  </si>
  <si>
    <t>\10.121.97.226_UNA_TN725B_WTR_RJ_PH3</t>
  </si>
  <si>
    <t>10.121.97.226_UNA_TN725B_WTR_RJ_PH3</t>
  </si>
  <si>
    <t>\e=33846</t>
  </si>
  <si>
    <t>10.121.97.226</t>
  </si>
  <si>
    <t>\10.121.25.83_Visal Vasana_TN703B_GJ_SSA MEH_PH2</t>
  </si>
  <si>
    <t>10.121.25.83_Visal Vasana_TN703B_GJ_SSA MEH_PH2</t>
  </si>
  <si>
    <t>\e=4872</t>
  </si>
  <si>
    <t>10.121.25.83</t>
  </si>
  <si>
    <t>\10.121.71.148_SHIVPURI_TN725B_WTR_BPL_PH3</t>
  </si>
  <si>
    <t>10.121.71.148_SHIVPURI_TN725B_WTR_BPL_PH3</t>
  </si>
  <si>
    <t>\e=18814</t>
  </si>
  <si>
    <t>10.121.71.148</t>
  </si>
  <si>
    <t>MP_GWALIOR WTR_PH3</t>
  </si>
  <si>
    <t>\10.121.19.226_AIRPORT_TN705B_GJ_SSA SR_PH2</t>
  </si>
  <si>
    <t>10.121.19.226_AIRPORT_TN705B_GJ_SSA SR_PH2</t>
  </si>
  <si>
    <t>\e=46425</t>
  </si>
  <si>
    <t>10.121.19.226</t>
  </si>
  <si>
    <t>\10.121.24.227_OCB NADIAD_TN705B_GJ_SSA NAD_PH2</t>
  </si>
  <si>
    <t>10.121.24.227_OCB NADIAD_TN705B_GJ_SSA NAD_PH2</t>
  </si>
  <si>
    <t>\e=4896</t>
  </si>
  <si>
    <t>10.121.24.227</t>
  </si>
  <si>
    <t>Gujrat Nadiad SSA</t>
  </si>
  <si>
    <t>\10.121.24.73_Bharat Nagar_TN705B_GJ_SSA BUJ_PH2</t>
  </si>
  <si>
    <t>10.121.24.73_Bharat Nagar_TN705B_GJ_SSA BUJ_PH2</t>
  </si>
  <si>
    <t>\e=6835</t>
  </si>
  <si>
    <t>10.121.24.73</t>
  </si>
  <si>
    <t>\10.121.26.71_Dhanpur_TN705B_WTR_AM_PH2</t>
  </si>
  <si>
    <t>10.121.26.71_Dhanpur_TN705B_WTR_AM_PH2</t>
  </si>
  <si>
    <t>\e=7539</t>
  </si>
  <si>
    <t>10.121.26.71</t>
  </si>
  <si>
    <t>\10.121.100.24_Uchhal TC_TN703B_GJ_SSA SR_PH3</t>
  </si>
  <si>
    <t>10.121.100.24_Uchhal TC_TN703B_GJ_SSA SR_PH3</t>
  </si>
  <si>
    <t>\e=17191</t>
  </si>
  <si>
    <t>10.121.100.24</t>
  </si>
  <si>
    <t>\10.121.96.92_DGEN Colony_TN703B_GJ_SSA BCH_PH3</t>
  </si>
  <si>
    <t>10.121.96.92_DGEN Colony_TN703B_GJ_SSA BCH_PH3</t>
  </si>
  <si>
    <t>\e=19335</t>
  </si>
  <si>
    <t>10.121.96.92</t>
  </si>
  <si>
    <t>\10.121.18.1_KALIGAM_TN705B_GJ_SSA AM_PH1</t>
  </si>
  <si>
    <t>10.121.18.1_KALIGAM_TN705B_GJ_SSA AM_PH1</t>
  </si>
  <si>
    <t>\e=1568</t>
  </si>
  <si>
    <t>10.121.18.1</t>
  </si>
  <si>
    <t>\10.121.18.118_VATVA BTS_TN703B_GJ_SSA AM_PH1</t>
  </si>
  <si>
    <t>10.121.18.118_VATVA BTS_TN703B_GJ_SSA AM_PH1</t>
  </si>
  <si>
    <t>\e=34526</t>
  </si>
  <si>
    <t>10.121.18.118</t>
  </si>
  <si>
    <t>GJ_SSA AM_PH1</t>
  </si>
  <si>
    <t>\10.121.19.45_NAVAJIVAN SCIENCE COLLEGE_TN703B_GJ_SSA GDH_PH2</t>
  </si>
  <si>
    <t>10.121.19.45_NAVAJIVAN SCIENCE COLLEGE_TN703B_GJ_SSA GDH_PH2</t>
  </si>
  <si>
    <t>\e=32999</t>
  </si>
  <si>
    <t>10.121.19.45</t>
  </si>
  <si>
    <t>\10.121.97.216_Medical-College_TN703B_GJ_SSA JND_PH3</t>
  </si>
  <si>
    <t>10.121.97.216_Medical-College_TN703B_GJ_SSA JND_PH3</t>
  </si>
  <si>
    <t>\e=32762</t>
  </si>
  <si>
    <t>10.121.97.216</t>
  </si>
  <si>
    <t>GJ_SSA JND_PH3</t>
  </si>
  <si>
    <t>\10.121.19.236_Airport2_TN703B_GJ_SSA SR_PH2</t>
  </si>
  <si>
    <t>10.121.19.236_Airport2_TN703B_GJ_SSA SR_PH2</t>
  </si>
  <si>
    <t>\e=8403</t>
  </si>
  <si>
    <t>10.121.19.236</t>
  </si>
  <si>
    <t>\10.121.17.57_BHADLA_TN705B_GJ_SSA RJ_PH3</t>
  </si>
  <si>
    <t>10.121.17.57_BHADLA_TN705B_GJ_SSA RJ_PH3</t>
  </si>
  <si>
    <t>\e=33422</t>
  </si>
  <si>
    <t>10.121.17.57</t>
  </si>
  <si>
    <t>\10.121.99.72_TEMPLE NEW_TN703B_GJ_SSA VAL_PH3</t>
  </si>
  <si>
    <t>10.121.99.72_TEMPLE NEW_TN703B_GJ_SSA VAL_PH3</t>
  </si>
  <si>
    <t>\e=33332</t>
  </si>
  <si>
    <t>10.121.99.72</t>
  </si>
  <si>
    <t>\10.121.24.200_ST WORKSHOP BTS_TN703B_GJ_SSA BCH_PH3</t>
  </si>
  <si>
    <t>10.121.24.200_ST WORKSHOP BTS_TN703B_GJ_SSA BCH_PH3</t>
  </si>
  <si>
    <t>\e=9408</t>
  </si>
  <si>
    <t>10.121.24.200</t>
  </si>
  <si>
    <t>\10.121.15.214_PATAN EXCH_TN705B_GJ_SSA MEH_PH2</t>
  </si>
  <si>
    <t>10.121.15.214_PATAN EXCH_TN705B_GJ_SSA MEH_PH2</t>
  </si>
  <si>
    <t>\e=33398</t>
  </si>
  <si>
    <t>10.121.15.214</t>
  </si>
  <si>
    <t>\10.121.24.234_DHUVARAN_TN703B_GJ_SSA NAD_PH3</t>
  </si>
  <si>
    <t>10.121.24.234_DHUVARAN_TN703B_GJ_SSA NAD_PH3</t>
  </si>
  <si>
    <t>\e=35587</t>
  </si>
  <si>
    <t>10.121.24.234</t>
  </si>
  <si>
    <t>GJ_SSA NAD_PH3</t>
  </si>
  <si>
    <t>\10.121.68.75_SUNRISE BTS_TN703B_GJ_SSA VAL_PH3</t>
  </si>
  <si>
    <t>10.121.68.75_SUNRISE BTS_TN703B_GJ_SSA VAL_PH3</t>
  </si>
  <si>
    <t>\e=28209</t>
  </si>
  <si>
    <t>10.121.68.75</t>
  </si>
  <si>
    <t>\10.121.16.41_SAMIYALA_TN703B_GJ_SSA VDR_PH3</t>
  </si>
  <si>
    <t>10.121.16.41_SAMIYALA_TN703B_GJ_SSA VDR_PH3</t>
  </si>
  <si>
    <t>\e=33591</t>
  </si>
  <si>
    <t>\10.121.17.180_KOLIYAK_TN703B_GJ_SSA BV_PH3</t>
  </si>
  <si>
    <t>10.121.17.180_KOLIYAK_TN703B_GJ_SSA BV_PH3</t>
  </si>
  <si>
    <t>\e=33664</t>
  </si>
  <si>
    <t>10.121.17.180</t>
  </si>
  <si>
    <t>\10.121.17.173_BAJUD_TN703B_GJ_SSA BV_PH3</t>
  </si>
  <si>
    <t>10.121.17.173_BAJUD_TN703B_GJ_SSA BV_PH3</t>
  </si>
  <si>
    <t>\e=23336</t>
  </si>
  <si>
    <t>10.121.17.173</t>
  </si>
  <si>
    <t>Bhavnagar SSA _GJ</t>
  </si>
  <si>
    <t>\10.121.98.7_ADITYA BTS BECHRAJI_TN703B_GJ_SSA MEH_PH3</t>
  </si>
  <si>
    <t>10.121.98.7_ADITYA BTS BECHRAJI_TN703B_GJ_SSA MEH_PH3</t>
  </si>
  <si>
    <t>\e=33621</t>
  </si>
  <si>
    <t>10.121.98.7</t>
  </si>
  <si>
    <t>\10.121.99.21_UNIFRAX_TN703B_GJ_SSA SEN_PH3</t>
  </si>
  <si>
    <t>10.121.99.21_UNIFRAX_TN703B_GJ_SSA SEN_PH3</t>
  </si>
  <si>
    <t>\e=30150</t>
  </si>
  <si>
    <t>10.121.99.21</t>
  </si>
  <si>
    <t>GJ_SSA SEN_PH3</t>
  </si>
  <si>
    <t>\10.121.96.66_Vagra_TN705B_GJ_SSA BCH_PH3</t>
  </si>
  <si>
    <t>10.121.96.66_Vagra_TN705B_GJ_SSA BCH_PH3</t>
  </si>
  <si>
    <t>\e=15100</t>
  </si>
  <si>
    <t>10.121.96.66</t>
  </si>
  <si>
    <t>GUJ-BHARUCH SSA -PH3</t>
  </si>
  <si>
    <t>\10.121.97.214_DIU 2_TN725B_GJ_SSA JND_PH3</t>
  </si>
  <si>
    <t>10.121.97.214_DIU 2_TN725B_GJ_SSA JND_PH3</t>
  </si>
  <si>
    <t>\e=34066</t>
  </si>
  <si>
    <t>10.121.97.214</t>
  </si>
  <si>
    <t>\10.121.68.76_STATUS TOWER BTS_TN703B_GJ_SSA VAL_PH3</t>
  </si>
  <si>
    <t>10.121.68.76_STATUS TOWER BTS_TN703B_GJ_SSA VAL_PH3</t>
  </si>
  <si>
    <t>\e=28210</t>
  </si>
  <si>
    <t>10.121.68.76</t>
  </si>
  <si>
    <t>\10.121.98.91_Sarsa_TN703B_GJ_SSA NAD_PH3</t>
  </si>
  <si>
    <t>10.121.98.91_Sarsa_TN703B_GJ_SSA NAD_PH3</t>
  </si>
  <si>
    <t>\e=34231</t>
  </si>
  <si>
    <t>10.121.98.91</t>
  </si>
  <si>
    <t>\10.121.97.65_UBHARAN EX_TN705B_GJ_SSA HMR_PH3</t>
  </si>
  <si>
    <t>10.121.97.65_UBHARAN EX_TN705B_GJ_SSA HMR_PH3</t>
  </si>
  <si>
    <t>\e=34771</t>
  </si>
  <si>
    <t>10.121.97.65</t>
  </si>
  <si>
    <t>\10.121.18.246_GNLU_TN705B_GJ_SSA AM_PH3</t>
  </si>
  <si>
    <t>10.121.18.246_GNLU_TN705B_GJ_SSA AM_PH3</t>
  </si>
  <si>
    <t>\e=17175</t>
  </si>
  <si>
    <t>10.121.18.246</t>
  </si>
  <si>
    <t>\10.121.68.90_Enercon-Trng-Centr_TN703B_GJ_SSA VAL_PH</t>
  </si>
  <si>
    <t>10.121.68.90_Enercon-Trng-Centr_TN703B_GJ_SSA VAL_PH</t>
  </si>
  <si>
    <t>\e=20015</t>
  </si>
  <si>
    <t>10.121.68.90</t>
  </si>
  <si>
    <t>\10.121.17.37_Maliyasan_TN703B_GJ_SSA RJ_PH1</t>
  </si>
  <si>
    <t>10.121.17.37_Maliyasan_TN703B_GJ_SSA RJ_PH1</t>
  </si>
  <si>
    <t>\e=5574</t>
  </si>
  <si>
    <t>10.121.17.37</t>
  </si>
  <si>
    <t>\10.121.18.123_NANDEJ_TN703B_GJ_SSA AM_PH3</t>
  </si>
  <si>
    <t>10.121.18.123_NANDEJ_TN703B_GJ_SSA AM_PH3</t>
  </si>
  <si>
    <t>\e=34674</t>
  </si>
  <si>
    <t>10.121.18.123</t>
  </si>
  <si>
    <t>\10.121.99.146_ONGC OPAL MKP_TN703B_GJ_SSA VDR_PH2</t>
  </si>
  <si>
    <t>10.121.99.146_ONGC OPAL MKP_TN703B_GJ_SSA VDR_PH2</t>
  </si>
  <si>
    <t>\e=4182</t>
  </si>
  <si>
    <t>10.121.99.146</t>
  </si>
  <si>
    <t>\10.121.18.94_LKP Security_TN703B_GJ_SSA AM_PH1</t>
  </si>
  <si>
    <t>10.121.18.94_LKP Security_TN703B_GJ_SSA AM_PH1</t>
  </si>
  <si>
    <t>\e=34705</t>
  </si>
  <si>
    <t>10.121.18.94</t>
  </si>
  <si>
    <t>\10.121.96.48_GIDC EXCH_TN703B_GJ_SSA AMR_PH2</t>
  </si>
  <si>
    <t>10.121.96.48_GIDC EXCH_TN703B_GJ_SSA AMR_PH2</t>
  </si>
  <si>
    <t>\e=16815</t>
  </si>
  <si>
    <t>10.121.96.48</t>
  </si>
  <si>
    <t>\10.121.25.122_CHIRAG PLAZA A1_TN703B_GJ_SSA MEH_PH2</t>
  </si>
  <si>
    <t>10.121.25.122_CHIRAG PLAZA A1_TN703B_GJ_SSA MEH_PH2</t>
  </si>
  <si>
    <t>\e=35753</t>
  </si>
  <si>
    <t>10.121.25.122</t>
  </si>
  <si>
    <t>\10.121.96.154_Kotda(j) TE_TN703B_GJ_SSA BUJ_PH2</t>
  </si>
  <si>
    <t>10.121.96.154_Kotda(j) TE_TN703B_GJ_SSA BUJ_PH2</t>
  </si>
  <si>
    <t>\e=36074</t>
  </si>
  <si>
    <t>10.121.96.154</t>
  </si>
  <si>
    <t>\10.121.17.11_RATANPAR EXCHG_TN703B_GJ_SSA RJ_PH3</t>
  </si>
  <si>
    <t>10.121.17.11_RATANPAR EXCHG_TN703B_GJ_SSA RJ_PH3</t>
  </si>
  <si>
    <t>\e=40755</t>
  </si>
  <si>
    <t>10.121.17.11</t>
  </si>
  <si>
    <t>\10.121.96.187_KHAVDA_TN725B_GJ_SSA BUJ_PH3</t>
  </si>
  <si>
    <t>10.121.96.187_KHAVDA_TN725B_GJ_SSA BUJ_PH3</t>
  </si>
  <si>
    <t>\e=40791</t>
  </si>
  <si>
    <t>10.121.96.187</t>
  </si>
  <si>
    <t>\10.121.16.245_Navagam_TN703B_GJ_SSA NAD_PH3</t>
  </si>
  <si>
    <t>10.121.16.245_Navagam_TN703B_GJ_SSA NAD_PH3</t>
  </si>
  <si>
    <t>\e=38060</t>
  </si>
  <si>
    <t>10.121.16.245</t>
  </si>
  <si>
    <t>\10.121.19.151_IVORY GARDEN_TN703B_GJ_SSA VDR_PH3</t>
  </si>
  <si>
    <t>10.121.19.151_IVORY-GARDEN_TN703B_GJ_SSA VDR_PH3</t>
  </si>
  <si>
    <t>\e=32258</t>
  </si>
  <si>
    <t>10.121.19.151</t>
  </si>
  <si>
    <t>\10.121.99.73_EnggCollege_TN703B_GJ_SSA VAL_PH3</t>
  </si>
  <si>
    <t>10.121.99.73_EnggCollege_TN703B_GJ_SSA VAL_PH3</t>
  </si>
  <si>
    <t>\e=33333</t>
  </si>
  <si>
    <t>10.121.99.73</t>
  </si>
  <si>
    <t>\10.121.69.74_Khambhada_TN705B_WTR_RJ_PH1</t>
  </si>
  <si>
    <t>10.121.69.74_Khambhada_TN705B_WTR_RJ_PH1</t>
  </si>
  <si>
    <t>\e=739</t>
  </si>
  <si>
    <t>10.121.69.74</t>
  </si>
  <si>
    <t>\10.121.16.137_MS BUILDING_TN703B_GJ_SSA NAD_PH1</t>
  </si>
  <si>
    <t>10.121.16.137_MS BUILDING_TN703B_GJ_SSA NAD_PH1</t>
  </si>
  <si>
    <t>\e=38085</t>
  </si>
  <si>
    <t>10.121.16.137</t>
  </si>
  <si>
    <t>\10.121.99.180_GIPCL_TN703B_GJ_SSA VDR_PH3</t>
  </si>
  <si>
    <t>10.121.99.180_GIPCL_TN703B_GJ_SSA VDR_PH3</t>
  </si>
  <si>
    <t>\e=36291</t>
  </si>
  <si>
    <t>10.121.99.180</t>
  </si>
  <si>
    <t>\10.121.68.102_MAHUWAS_TN703B_GJ_SSA VAL_PH3</t>
  </si>
  <si>
    <t>10.121.68.102_MAHUWAS_TN703B_GJ_SSA VAL_PH3</t>
  </si>
  <si>
    <t>\e=38092</t>
  </si>
  <si>
    <t>10.121.68.102</t>
  </si>
  <si>
    <t>\10.121.96.16_DUNGAR EXCH_TN703B_GJ_SSA AMR_PH3</t>
  </si>
  <si>
    <t>10.121.96.16_DUNGAR EXCH_TN703B_GJ_SSA AMR_PH3</t>
  </si>
  <si>
    <t>\e=38083</t>
  </si>
  <si>
    <t>10.121.96.16</t>
  </si>
  <si>
    <t>\10.121.99.178_SIGMA University_TN703B_GJ_SSA VDR_PH3</t>
  </si>
  <si>
    <t>10.121.99.178_SIGMA University_TN703B_GJ_SSA VDR_PH3</t>
  </si>
  <si>
    <t>\e=36289</t>
  </si>
  <si>
    <t>10.121.99.178</t>
  </si>
  <si>
    <t>\10.121.25.133_CHADOTAR 2_TN703B_GJ_SSA PNP_PH3</t>
  </si>
  <si>
    <t>10.121.25.133_CHADOTAR 2_TN703B_GJ_SSA PNP_PH3</t>
  </si>
  <si>
    <t>\e=44223</t>
  </si>
  <si>
    <t>10.121.25.133</t>
  </si>
  <si>
    <t>\10.121.68.209_Jilariya_TN703B_GJ_SSA RJ_PH2</t>
  </si>
  <si>
    <t>10.121.68.209_Jilariya_TN703B_GJ_SSA RJ_PH2</t>
  </si>
  <si>
    <t>\e=44241</t>
  </si>
  <si>
    <t>10.121.68.209</t>
  </si>
  <si>
    <t>\10.121.17.88_KUNDRODI TE_TN703B_GJ_SSA BUJ_PH3</t>
  </si>
  <si>
    <t>10.121.17.88_KUNDRODI TE_TN703B_GJ_SSA BUJ_PH3</t>
  </si>
  <si>
    <t>\e=32793</t>
  </si>
  <si>
    <t>10.121.17.88</t>
  </si>
  <si>
    <t>GJ_SSA BUJ_PH3</t>
  </si>
  <si>
    <t>\10.121.24.75_MEHER ARCADE_TN703B_GJ_SSA BUJ_PH3</t>
  </si>
  <si>
    <t>10.121.24.75_MEHER ARCADE_TN703B_GJ_SSA BUJ_PH3</t>
  </si>
  <si>
    <t>\e=41199</t>
  </si>
  <si>
    <t>10.121.24.75</t>
  </si>
  <si>
    <t>\10.121.16.213_POLYCAB UNIT3_TN703B_GJ_SSA GDH_PH1</t>
  </si>
  <si>
    <t>10.121.16.213_POLYCAB UNIT3_TN703B_GJ_SSA GDH_PH1</t>
  </si>
  <si>
    <t>\e=41253</t>
  </si>
  <si>
    <t>10.121.16.213</t>
  </si>
  <si>
    <t>\10.121.96.52_ESSAR PUMP BTS_TN703B_GJ_SSA AMR_PH2</t>
  </si>
  <si>
    <t>10.121.96.52_ESSAR PUMP BTS_TN703B_GJ_SSA AMR_PH2</t>
  </si>
  <si>
    <t>\e=44265</t>
  </si>
  <si>
    <t>10.121.96.52</t>
  </si>
  <si>
    <t>\10.121.24.110_GOREWALI_TN703B_GJ_SSA BUJ_PH3</t>
  </si>
  <si>
    <t>10.121.24.110_GOREWALI_TN703B_GJ_SSA BUJ_PH3</t>
  </si>
  <si>
    <t>\e=41241</t>
  </si>
  <si>
    <t>10.121.24.110</t>
  </si>
  <si>
    <t>\10.121.96.119_AMBHETA EXCH_TN705B_GJ_SSA BCH_PH3</t>
  </si>
  <si>
    <t>10.121.96.119_AMBHETA EXCH_TN705B_GJ_SSA BCH_PH3</t>
  </si>
  <si>
    <t>\e=35819</t>
  </si>
  <si>
    <t>10.121.96.119</t>
  </si>
  <si>
    <t>\10.121.99.229_SACHIN TE A1_TN703B_GJ_SSA SR_PH3</t>
  </si>
  <si>
    <t>10.121.99.229_SACHIN TE A1_TN703B_GJ_SSA SR_PH3</t>
  </si>
  <si>
    <t>\e=36614</t>
  </si>
  <si>
    <t>10.121.99.229</t>
  </si>
  <si>
    <t>\10.121.68.207_PADADHARI_TN725B_GJ_SSA RJ_PH3</t>
  </si>
  <si>
    <t>10.121.68.207_PADADHARI_TN725B_GJ_SSA RJ_PH3</t>
  </si>
  <si>
    <t>\e=22098</t>
  </si>
  <si>
    <t>10.121.68.207</t>
  </si>
  <si>
    <t>\10.121.17.19_BHUNAVA_TN703B_GJ_SSA RJ_PH3</t>
  </si>
  <si>
    <t>10.121.17.19_BHUNAVA_TN703B_GJ_SSA RJ_PH3</t>
  </si>
  <si>
    <t>\e=41493</t>
  </si>
  <si>
    <t>10.121.17.19</t>
  </si>
  <si>
    <t>\10.121.19.216_CBEC MAGNUS A1_TN703B_GJ_SSA SR_PH3</t>
  </si>
  <si>
    <t>10.121.19.216_CBEC MAGNUS A1_TN703B_GJ_SSA SR_PH3</t>
  </si>
  <si>
    <t>\e=41469</t>
  </si>
  <si>
    <t>10.121.19.216</t>
  </si>
  <si>
    <t>\10.121.19.146_BAKOR PTL CBR BTS_TN703B_GJ_SSA VDR_PH2</t>
  </si>
  <si>
    <t>10.121.19.146_BAKOR PTL CBR BTS_TN703B_GJ_SSA VDR_PH2</t>
  </si>
  <si>
    <t>\e=4183</t>
  </si>
  <si>
    <t>10.121.19.146</t>
  </si>
  <si>
    <t>\10.121.24.141_KHURSHID BTS_TN703B_GJ_SSA VAL_PH</t>
  </si>
  <si>
    <t>10.121.24.141_KHURSHID BTS_TN703B_GJ_SSA VAL_PH</t>
  </si>
  <si>
    <t>\e=10767</t>
  </si>
  <si>
    <t>10.121.24.141</t>
  </si>
  <si>
    <t>GUJ_VALSAD SSA</t>
  </si>
  <si>
    <t>\10.121.19.148_HAVELI BTS_TN703B_GJ_SSA VDR_PH2</t>
  </si>
  <si>
    <t>10.121.19.148_HAVELI BTS_TN703B_GJ_SSA VDR_PH2</t>
  </si>
  <si>
    <t>\e=6822</t>
  </si>
  <si>
    <t>10.121.19.148</t>
  </si>
  <si>
    <t>\10.121.19.24_Shreeji APP_TN703B_GJ_SSA GDH_PH3</t>
  </si>
  <si>
    <t>10.121.19.24_Shreeji APP_TN703B_GJ_SSA GDH_PH3</t>
  </si>
  <si>
    <t>\e=21455</t>
  </si>
  <si>
    <t>10.121.19.24</t>
  </si>
  <si>
    <t>\10.121.19.164_VMSS Khanderao_TN703B_GJ_SSA VDR_PH2</t>
  </si>
  <si>
    <t>10.121.19.164_VMSS Khanderao_TN703B_GJ_SSA VDR_PH2</t>
  </si>
  <si>
    <t>\e=7232</t>
  </si>
  <si>
    <t>10.121.19.164</t>
  </si>
  <si>
    <t>\10.121.99.182_POWER GRID SAMA_TN703B_GJ_SSA VDR_PH2</t>
  </si>
  <si>
    <t>10.121.99.182_POWER GRID SAMA_TN703B_GJ_SSA VDR_PH2</t>
  </si>
  <si>
    <t>\e=36913</t>
  </si>
  <si>
    <t>10.121.99.182</t>
  </si>
  <si>
    <t>\10.121.96.99_GNFC SUVA VILL_TN703B_GJ_SSA BCH_PH3</t>
  </si>
  <si>
    <t>10.121.96.99_GNFC SUVA VILL_TN703B_GJ_SSA BCH_PH3</t>
  </si>
  <si>
    <t>\e=19097</t>
  </si>
  <si>
    <t>10.121.96.99</t>
  </si>
  <si>
    <t>\10.121.99.183_LIC-SAMTA_TN703B_GJ_SSA VDR_PH3</t>
  </si>
  <si>
    <t>10.121.99.183_LIC-SAMTA_TN703B_GJ_SSA VDR_PH3</t>
  </si>
  <si>
    <t>\e=36914</t>
  </si>
  <si>
    <t>10.121.99.183</t>
  </si>
  <si>
    <t>\10.121.18.235_COLLECTOR OFFICE GNR_TN703B_GJ_SSA AM_PH3</t>
  </si>
  <si>
    <t>10.121.18.235_COLLECTOR OFFICE GNR_TN703B_GJ_SSA AM_PH3</t>
  </si>
  <si>
    <t>\e=35191</t>
  </si>
  <si>
    <t>10.121.18.235</t>
  </si>
  <si>
    <t>\10.121.16.9_Bharuch_TN725B_WTR_AM_PH1</t>
  </si>
  <si>
    <t>10.121.16.9_Bharuch_TN725B_WTR_AM_PH1</t>
  </si>
  <si>
    <t>\e=806</t>
  </si>
  <si>
    <t>10.121.16.9</t>
  </si>
  <si>
    <t>\10.121.96.175_Manfara_TN703B_GJ_SSA BUJ_PH3</t>
  </si>
  <si>
    <t>10.121.96.175_Manfara_TN703B_GJ_SSA BUJ_PH3</t>
  </si>
  <si>
    <t>\e=44493</t>
  </si>
  <si>
    <t>10.121.96.175</t>
  </si>
  <si>
    <t>\10.121.96.159_GADHULI_TN705B_GJ_SSA BUJ_PH3</t>
  </si>
  <si>
    <t>10.121.96.159_GADHULI_TN705B_GJ_SSA BUJ_PH3</t>
  </si>
  <si>
    <t>\e=17531</t>
  </si>
  <si>
    <t>10.121.96.159</t>
  </si>
  <si>
    <t>\10.121.18.124_Sukhramnagar BTS_TN703B_GJ_SSA AM_PH3</t>
  </si>
  <si>
    <t>10.121.18.124_Sukhramnagar BTS_TN703B_GJ_SSA AM_PH3</t>
  </si>
  <si>
    <t>\e=35557</t>
  </si>
  <si>
    <t>10.121.18.124</t>
  </si>
  <si>
    <t>\10.121.25.168_SATNAGAR_TN703B_GJ_SSA HMR_PH2</t>
  </si>
  <si>
    <t>10.121.25.168_SATNAGAR_TN703B_GJ_SSA HMR_PH2</t>
  </si>
  <si>
    <t>\e=8306</t>
  </si>
  <si>
    <t>10.121.25.168</t>
  </si>
  <si>
    <t>\10.121.25.169_NAVNAGAR_TN703B_GJ_SSA HMR_PH2</t>
  </si>
  <si>
    <t>10.121.25.169_NAVNAGAR_TN703B_GJ_SSA HMR_PH2</t>
  </si>
  <si>
    <t>\e=8312</t>
  </si>
  <si>
    <t>10.121.25.169</t>
  </si>
  <si>
    <t>\10.121.16.16_KARELIBAUG N2_TN705B_GJ_SSA VDR_PH3</t>
  </si>
  <si>
    <t>10.121.16.16_KARELIBAUG N2_TN705B_GJ_SSA VDR_PH3</t>
  </si>
  <si>
    <t>\e=15566</t>
  </si>
  <si>
    <t>10.121.16.16</t>
  </si>
  <si>
    <t>GUJ_VADODARA WTR</t>
  </si>
  <si>
    <t>\10.121.16.194_Godhra 1_TN725B_WTR_AM_PH1</t>
  </si>
  <si>
    <t>10.121.16.194_Godhra 1_TN725B_WTR_AM_PH1</t>
  </si>
  <si>
    <t>\e=541</t>
  </si>
  <si>
    <t>10.121.16.194</t>
  </si>
  <si>
    <t>\10.121.15.134_AM-BHADRA_TN725B_WTR_AM_PH1</t>
  </si>
  <si>
    <t>10.121.15.134_AM-BHADRA_TN725B_WTR_AM_PH1</t>
  </si>
  <si>
    <t>\e=121</t>
  </si>
  <si>
    <t>10.121.15.134</t>
  </si>
  <si>
    <t>\10.121.16.136_GBT_TN725B_WTR_AM_PH1</t>
  </si>
  <si>
    <t>10.121.16.136_GBT_TN725B_WTR_AM_PH1</t>
  </si>
  <si>
    <t>\e=534</t>
  </si>
  <si>
    <t>10.121.16.136</t>
  </si>
  <si>
    <t>\10.121.16.13_POR_TN705B_WTR_AM_PH2</t>
  </si>
  <si>
    <t>10.121.16.13_POR_TN705B_WTR_AM_PH2</t>
  </si>
  <si>
    <t>\e=5655</t>
  </si>
  <si>
    <t>10.121.16.13</t>
  </si>
  <si>
    <t>\10.121.18.18_CHANDRALOK_TN705B_GJ_SSA AM_PH1</t>
  </si>
  <si>
    <t>10.121.18.18_CHANDRALOK_TN705B_GJ_SSA AM_PH1</t>
  </si>
  <si>
    <t>\e=1581</t>
  </si>
  <si>
    <t>10.121.18.18</t>
  </si>
  <si>
    <t>\10.121.16.135_Alkapuri 2_TN725B_WTR_AM_PH1</t>
  </si>
  <si>
    <t>10.121.16.135_Alkapuri 2_TN725B_WTR_AM_PH1</t>
  </si>
  <si>
    <t>\e=1087</t>
  </si>
  <si>
    <t>10.121.16.135</t>
  </si>
  <si>
    <t>\10.121.17.71_SAMKHIYALI_TN725B_WTR_RJ_PH1</t>
  </si>
  <si>
    <t>10.121.17.71_SAMKHIYALI_TN725B_WTR_RJ_PH1</t>
  </si>
  <si>
    <t>\e=1281</t>
  </si>
  <si>
    <t>10.121.17.71</t>
  </si>
  <si>
    <t>\10.121.98.1_KADI EX_TN705B_GJ_SSA MEH_PH3</t>
  </si>
  <si>
    <t>10.121.98.1_KADI EX_TN705B_GJ_SSA MEH_PH3</t>
  </si>
  <si>
    <t>\e=25032</t>
  </si>
  <si>
    <t>10.121.98.1</t>
  </si>
  <si>
    <t>\10.121.18.20_NAVA WADAJ_TN705B_GJ_SSA AM_PH1</t>
  </si>
  <si>
    <t>10.121.18.20_NAVA WADAJ_TN705B_GJ_SSA AM_PH1</t>
  </si>
  <si>
    <t>\e=1583</t>
  </si>
  <si>
    <t>10.121.18.20</t>
  </si>
  <si>
    <t>\10.121.18.19_R3 MALL_TN705B_GJ_SSA AM_PH1</t>
  </si>
  <si>
    <t>10.121.18.19_R3 MALL_TN705B_GJ_SSA AM_PH1</t>
  </si>
  <si>
    <t>\e=1582</t>
  </si>
  <si>
    <t>10.121.18.19</t>
  </si>
  <si>
    <t>\10.121.16.71_Vapi_TN705B_WTR_AM_PH1</t>
  </si>
  <si>
    <t>10.121.16.71_Vapi_TN705B_WTR_AM_PH1</t>
  </si>
  <si>
    <t>\e=1484</t>
  </si>
  <si>
    <t>10.121.16.71</t>
  </si>
  <si>
    <t>\10.121.18.146_Railwaypura 2_TN725B_GJ_SSA AM_PH1</t>
  </si>
  <si>
    <t>10.121.18.146_Railwaypura 2_TN725B_GJ_SSA AM_PH1</t>
  </si>
  <si>
    <t>\e=1527</t>
  </si>
  <si>
    <t>10.121.18.146</t>
  </si>
  <si>
    <t>\10.121.15.159_FEDRA_TN725B_GJ_SSA AM_PH2</t>
  </si>
  <si>
    <t>10.121.15.159_FEDRA_TN725B_GJ_SSA AM_PH2</t>
  </si>
  <si>
    <t>\e=1530</t>
  </si>
  <si>
    <t>10.121.15.159</t>
  </si>
  <si>
    <t>\10.121.18.144_Raipur Gate_TN725B_GJ_SSA AM_PH1</t>
  </si>
  <si>
    <t>10.121.18.144_Raipur Gate_TN725B_GJ_SSA AM_PH1</t>
  </si>
  <si>
    <t>\e=1525</t>
  </si>
  <si>
    <t>10.121.18.144</t>
  </si>
  <si>
    <t>\10.121.18.10_IOC_TN705B_GJ_SSA AM_PH1</t>
  </si>
  <si>
    <t>10.121.18.10_IOC_TN705B_GJ_SSA AM_PH1</t>
  </si>
  <si>
    <t>\e=1575</t>
  </si>
  <si>
    <t>10.121.18.10</t>
  </si>
  <si>
    <t>\10.121.18.73_PNT_TN705B_GJ_SSA AM_PH1</t>
  </si>
  <si>
    <t>10.121.18.73_PNT_TN705B_GJ_SSA AM_PH1</t>
  </si>
  <si>
    <t>\e=1529</t>
  </si>
  <si>
    <t>10.121.18.73</t>
  </si>
  <si>
    <t>\10.121.16.68_CHIKHALI_TN725B_WTR_AM_PH1</t>
  </si>
  <si>
    <t>10.121.16.68_CHIKHALI_TN725B_WTR_AM_PH1</t>
  </si>
  <si>
    <t>\e=1517</t>
  </si>
  <si>
    <t>10.121.16.68</t>
  </si>
  <si>
    <t>\10.121.68.67_Silvassa_TN725B_WTR_AM_PH3</t>
  </si>
  <si>
    <t>10.121.68.67_Silvassa_TN725B_WTR_AM_PH3</t>
  </si>
  <si>
    <t>\e=13593</t>
  </si>
  <si>
    <t>10.121.68.67</t>
  </si>
  <si>
    <t>\10.121.18.79_VEJALPUR_TN705B_GJ_SSA AM_PH1</t>
  </si>
  <si>
    <t>10.121.18.79_VEJALPUR_TN705B_GJ_SSA AM_PH1</t>
  </si>
  <si>
    <t>\e=1772</t>
  </si>
  <si>
    <t>10.121.18.79</t>
  </si>
  <si>
    <t>\10.121.24.99_PNT COLONY BTS_TN703B_GJ_SSA BUJ_PH2</t>
  </si>
  <si>
    <t>10.121.24.99_PNT COLONY BTS_TN703B_GJ_SSA BUJ_PH2</t>
  </si>
  <si>
    <t>\e=10083</t>
  </si>
  <si>
    <t>10.121.24.99</t>
  </si>
  <si>
    <t>\10.121.18.75_VASNA 2_TN725B_GJ_SSA AM_PH1</t>
  </si>
  <si>
    <t>10.121.18.75_VASNA 2_TN725B_GJ_SSA AM_PH1</t>
  </si>
  <si>
    <t>\e=1760</t>
  </si>
  <si>
    <t>10.121.18.75</t>
  </si>
  <si>
    <t>\10.121.17.196_NAVRANGPURA II_TN725B_GJ_SSA AM_PH1</t>
  </si>
  <si>
    <t>10.121.17.196_NAVRANGPURA II_TN725B_GJ_SSA AM_PH1</t>
  </si>
  <si>
    <t>\e=1589</t>
  </si>
  <si>
    <t>10.121.17.196</t>
  </si>
  <si>
    <t>\10.121.18.207_Kankaria_TN725B_GJ_SSA AM_PH2</t>
  </si>
  <si>
    <t>10.121.18.207_Kankaria_TN725B_GJ_SSA AM_PH2</t>
  </si>
  <si>
    <t>\e=1996</t>
  </si>
  <si>
    <t>10.121.18.207</t>
  </si>
  <si>
    <t>\10.121.18.201_CTM_TN725B_GJ_SSA AM_PH1</t>
  </si>
  <si>
    <t>10.121.18.201_CTM_TN725B_GJ_SSA AM_PH1</t>
  </si>
  <si>
    <t>\e=1991</t>
  </si>
  <si>
    <t>10.121.18.201</t>
  </si>
  <si>
    <t>\10.121.16.67_NAVASARI_TN725B_WTR_AM_PH2</t>
  </si>
  <si>
    <t>10.121.16.67_NAVASARI_TN725B_WTR_AM_PH2</t>
  </si>
  <si>
    <t>\e=1516</t>
  </si>
  <si>
    <t>10.121.16.67</t>
  </si>
  <si>
    <t>\10.121.18.143_Jamalpur_TN725B_GJ_SSA AM_PH1</t>
  </si>
  <si>
    <t>10.121.18.143_Jamalpur_TN725B_GJ_SSA AM_PH1</t>
  </si>
  <si>
    <t>\e=1524</t>
  </si>
  <si>
    <t>10.121.18.143</t>
  </si>
  <si>
    <t>\10.121.16.231_ANGLE-BROKING_TN703B_GJ_SSA NAD_PH3</t>
  </si>
  <si>
    <t>10.121.16.231_ANGLE-BROKING_TN703B_GJ_SSA NAD_PH3</t>
  </si>
  <si>
    <t>\e=38356</t>
  </si>
  <si>
    <t>10.121.16.231</t>
  </si>
  <si>
    <t>\10.121.16.193_Bhadra3(GNE)_TN725B_WTR_AM_PH1</t>
  </si>
  <si>
    <t>10.121.16.193_Bhadra3(GNE)_TN725B_WTR_AM_PH1</t>
  </si>
  <si>
    <t>\e=540</t>
  </si>
  <si>
    <t>10.121.16.193</t>
  </si>
  <si>
    <t>\10.121.17.207_BOPAL_TN725B_GJ_SSA AM_PH1</t>
  </si>
  <si>
    <t>10.121.17.207_BOPAL_TN725B_GJ_SSA AM_PH1</t>
  </si>
  <si>
    <t>\e=1754</t>
  </si>
  <si>
    <t>10.121.17.207</t>
  </si>
  <si>
    <t>\10.121.15.158_DHOLKA-NEW_TN705B_GJ_SSA AM_PH1</t>
  </si>
  <si>
    <t>10.121.15.158_DHOLKA-NEW_TN705B_GJ_SSA AM_PH1</t>
  </si>
  <si>
    <t>\e=1580</t>
  </si>
  <si>
    <t>10.121.15.158</t>
  </si>
  <si>
    <t>\10.121.18.147_CENTRAL_TN725B_GJ_SSA AM_PH1</t>
  </si>
  <si>
    <t>10.121.18.147_CENTRAL_TN725B_GJ_SSA AM_PH1</t>
  </si>
  <si>
    <t>\e=1528</t>
  </si>
  <si>
    <t>10.121.18.147</t>
  </si>
  <si>
    <t>\10.121.18.78_SARKHEJ_TN725B_GJ_SSA AM_PH1</t>
  </si>
  <si>
    <t>10.121.18.78_SARKHEJ_TN725B_GJ_SSA AM_PH1</t>
  </si>
  <si>
    <t>\e=1766</t>
  </si>
  <si>
    <t>10.121.18.78</t>
  </si>
  <si>
    <t>\10.121.18.211_Aslali_TN705B_GJ_SSA AM_PH1</t>
  </si>
  <si>
    <t>10.121.18.211_Aslali_TN705B_GJ_SSA AM_PH1</t>
  </si>
  <si>
    <t>\e=2144</t>
  </si>
  <si>
    <t>10.121.18.211</t>
  </si>
  <si>
    <t>\10.121.18.204_5ESS-GNR_TN725B_GJ_SSA AM_PH1</t>
  </si>
  <si>
    <t>10.121.18.204_5ESS-GNR_TN725B_GJ_SSA AM_PH1</t>
  </si>
  <si>
    <t>\e=1993</t>
  </si>
  <si>
    <t>10.121.18.204</t>
  </si>
  <si>
    <t>\10.121.18.202_DASKROI TC B1_TN705B_GJ_SSA AM_PH1</t>
  </si>
  <si>
    <t>10.121.18.202_DASKROI TC B1_TN705B_GJ_SSA AM_PH1</t>
  </si>
  <si>
    <t>\e=2150</t>
  </si>
  <si>
    <t>10.121.18.202</t>
  </si>
  <si>
    <t>\10.121.18.21_HighCourt_TN705B_GJ_SSA AM_PH3</t>
  </si>
  <si>
    <t>10.121.18.21_HighCourt_TN705B_GJ_SSA AM_PH3</t>
  </si>
  <si>
    <t>\e=1471</t>
  </si>
  <si>
    <t>10.121.18.21</t>
  </si>
  <si>
    <t>\10.121.96.139_Nakhatrana_TN725B_GJ_SSA BUJ_PH2</t>
  </si>
  <si>
    <t>10.121.96.139_Nakhatrana_TN725B_GJ_SSA BUJ_PH2</t>
  </si>
  <si>
    <t>\e=12247</t>
  </si>
  <si>
    <t>10.121.96.139</t>
  </si>
  <si>
    <t>\10.121.68.100_Citynet Amli_TN703B_GJ_SSA VAL_PH</t>
  </si>
  <si>
    <t>10.121.68.100_Citynet Amli_TN703B_GJ_SSA VAL_PH</t>
  </si>
  <si>
    <t>\e=4783</t>
  </si>
  <si>
    <t>10.121.68.100</t>
  </si>
  <si>
    <t>\10.121.68.11_Zankhvav_TN725B_GJ_SSA SR_PH3</t>
  </si>
  <si>
    <t>10.121.68.11_Zankhvav_TN725B_GJ_SSA SR_PH3</t>
  </si>
  <si>
    <t>\e=30297</t>
  </si>
  <si>
    <t>10.121.68.11</t>
  </si>
  <si>
    <t>\10.121.19.1_Dahod TE(GNE)_TN725B_GJ_SSA GDH_PH2</t>
  </si>
  <si>
    <t>10.121.19.1_Dahod TE(GNE)_TN725B_GJ_SSA GDH_PH2</t>
  </si>
  <si>
    <t>\e=3454</t>
  </si>
  <si>
    <t>10.121.19.1</t>
  </si>
  <si>
    <t>\10.121.19.202_NANPURA_TN705B_GJ_SSA SR_PH2</t>
  </si>
  <si>
    <t>10.121.19.202_NANPURA_TN705B_GJ_SSA SR_PH2</t>
  </si>
  <si>
    <t>\e=3721</t>
  </si>
  <si>
    <t>10.121.19.202</t>
  </si>
  <si>
    <t>\10.121.24.85_IOCL FST KANDLA A1_TN703B_GJ_SSA BUJ_PH3</t>
  </si>
  <si>
    <t>10.121.24.85_IOCL FST KANDLA A1_TN703B_GJ_SSA BUJ_PH3</t>
  </si>
  <si>
    <t>\e=46605</t>
  </si>
  <si>
    <t>10.121.24.85</t>
  </si>
  <si>
    <t>\10.121.15.164_AMBARELI_TN703B_GJ_SSA AM_PH3</t>
  </si>
  <si>
    <t>10.121.15.164_AMBARELI_TN703B_GJ_SSA AM_PH3</t>
  </si>
  <si>
    <t>\e=46611</t>
  </si>
  <si>
    <t>10.121.15.164</t>
  </si>
  <si>
    <t>\10.121.19.197_MAHIDHARPUR1_TN725B_GJ_SSA SR_PH2</t>
  </si>
  <si>
    <t>10.121.19.197_MAHIDHARPUR1_TN725B_GJ_SSA SR_PH2</t>
  </si>
  <si>
    <t>\e=3447</t>
  </si>
  <si>
    <t>10.121.19.197</t>
  </si>
  <si>
    <t>\10.121.69.75_NANAKERALA_TN705B_WTR_RJ_PH1</t>
  </si>
  <si>
    <t>10.121.69.75_NANAKERALA_TN705B_WTR_RJ_PH1</t>
  </si>
  <si>
    <t>\e=37284</t>
  </si>
  <si>
    <t>10.121.69.75</t>
  </si>
  <si>
    <t>\10.121.19.201_KARIMABAD2_TN725B_GJ_SSA SR_PH2</t>
  </si>
  <si>
    <t>10.121.19.201_KARIMABAD2_TN725B_GJ_SSA SR_PH2</t>
  </si>
  <si>
    <t>\e=3435</t>
  </si>
  <si>
    <t>10.121.19.201</t>
  </si>
  <si>
    <t>\10.121.19.194_PANDESARA_TN725B_GJ_SSA SR_PH2</t>
  </si>
  <si>
    <t>10.121.19.194_PANDESARA_TN725B_GJ_SSA SR_PH2</t>
  </si>
  <si>
    <t>\e=3520</t>
  </si>
  <si>
    <t>10.121.19.194</t>
  </si>
  <si>
    <t>\10.121.15.142_Patan_TN725B_WTR_AM_PH2</t>
  </si>
  <si>
    <t>10.121.15.142_Patan_TN725B_WTR_AM_PH2</t>
  </si>
  <si>
    <t>\e=3672</t>
  </si>
  <si>
    <t>10.121.15.142</t>
  </si>
  <si>
    <t>GUJRAT CIRCLE</t>
  </si>
  <si>
    <t>\10.121.17.10_BEDI_TN705B_WTR_RJ_PH3</t>
  </si>
  <si>
    <t>10.121.17.10_BEDI_TN705B_WTR_RJ_PH3</t>
  </si>
  <si>
    <t>\e=38362</t>
  </si>
  <si>
    <t>10.121.17.10</t>
  </si>
  <si>
    <t>\10.121.19.4_RAJKAMAL_TN705B_GJ_SSA GDH_PH2</t>
  </si>
  <si>
    <t>10.121.19.4_RAJKAMAL_TN705B_GJ_SSA GDH_PH2</t>
  </si>
  <si>
    <t>\e=3660</t>
  </si>
  <si>
    <t>10.121.19.4</t>
  </si>
  <si>
    <t>\10.121.20.6_Dared_TN725B_GJ_SSA JMN_PH2</t>
  </si>
  <si>
    <t>10.121.20.6_Dared_TN725B_GJ_SSA JMN_PH2</t>
  </si>
  <si>
    <t>\e=4135</t>
  </si>
  <si>
    <t>10.121.20.6</t>
  </si>
  <si>
    <t>\10.121.18.89_GIDM_TN703B_GJ_SSA AM_PH3</t>
  </si>
  <si>
    <t>10.121.18.89_GIDM_TN703B_GJ_SSA AM_PH3</t>
  </si>
  <si>
    <t>\e=42230</t>
  </si>
  <si>
    <t>10.121.18.89</t>
  </si>
  <si>
    <t>\10.121.96.181_BITTA_TN703B_GJ_SSA BUJ_PH3</t>
  </si>
  <si>
    <t>10.121.96.181_BITTA_TN703B_GJ_SSA BUJ_PH3</t>
  </si>
  <si>
    <t>\e=38368</t>
  </si>
  <si>
    <t>10.121.96.181</t>
  </si>
  <si>
    <t>\10.121.20.2_KV Road_TN725B_GJ_SSA JMN_PH2</t>
  </si>
  <si>
    <t>10.121.20.2_KV Road_TN725B_GJ_SSA JMN_PH2</t>
  </si>
  <si>
    <t>\e=4132</t>
  </si>
  <si>
    <t>10.121.20.2</t>
  </si>
  <si>
    <t>\10.121.15.199_Palanpur1_TN725B_WTR_AM_PH1</t>
  </si>
  <si>
    <t>10.121.15.199_Palanpur1_TN725B_WTR_AM_PH1</t>
  </si>
  <si>
    <t>\e=3994</t>
  </si>
  <si>
    <t>10.121.15.199</t>
  </si>
  <si>
    <t>\10.121.96.56_Amreli GNE_TN725B_GJ_SSA AMR_PH2</t>
  </si>
  <si>
    <t>10.121.96.56_Amreli GNE_TN725B_GJ_SSA AMR_PH2</t>
  </si>
  <si>
    <t>\e=3935</t>
  </si>
  <si>
    <t>10.121.96.56</t>
  </si>
  <si>
    <t>\10.121.25.1_Panwadi(GNE)_TN725B_GJ_SSA BV_PH2</t>
  </si>
  <si>
    <t>10.121.25.1_Panwadi(GNE)_TN725B_GJ_SSA BV_PH2</t>
  </si>
  <si>
    <t>\e=4162</t>
  </si>
  <si>
    <t>10.121.25.1</t>
  </si>
  <si>
    <t>\10.121.98.136_SUIGAM_TN705B_GJ_SSA PNP_PH3</t>
  </si>
  <si>
    <t>10.121.98.136_SUIGAM_TN705B_GJ_SSA PNP_PH3</t>
  </si>
  <si>
    <t>\e=46629</t>
  </si>
  <si>
    <t>10.121.98.136</t>
  </si>
  <si>
    <t>\10.121.96.51_Jira_TN703B_GJ_SSA AMR_PH2</t>
  </si>
  <si>
    <t>10.121.96.51_Jira_TN703B_GJ_SSA AMR_PH2</t>
  </si>
  <si>
    <t>\e=3941</t>
  </si>
  <si>
    <t>10.121.96.51</t>
  </si>
  <si>
    <t>\10.121.25.95_Sudasana_TN703B_GJ_SSA MEH_PH2</t>
  </si>
  <si>
    <t>10.121.25.95_Sudasana_TN703B_GJ_SSA MEH_PH2</t>
  </si>
  <si>
    <t>\e=4304</t>
  </si>
  <si>
    <t>10.121.25.95</t>
  </si>
  <si>
    <t>\10.121.25.163_Motipura_TN705B_GJ_SSA HMR_PH2</t>
  </si>
  <si>
    <t>10.121.25.163_Motipura_TN705B_GJ_SSA HMR_PH2</t>
  </si>
  <si>
    <t>\e=4379</t>
  </si>
  <si>
    <t>10.121.25.163</t>
  </si>
  <si>
    <t>\10.121.24.1_Jawahaar RD TE(GNE)_TN725B_GJ_SSA JND_PH2</t>
  </si>
  <si>
    <t>10.121.24.1_Jawahaar RD TE(GNE)_TN725B_GJ_SSA JND_PH2</t>
  </si>
  <si>
    <t>\e=4352</t>
  </si>
  <si>
    <t>10.121.24.1</t>
  </si>
  <si>
    <t>\10.121.97.231_SUTRAPADA TE_TN705B_GJ_SSA JND_PH2</t>
  </si>
  <si>
    <t>10.121.97.231_SUTRAPADA TE_TN705B_GJ_SSA JND_PH2</t>
  </si>
  <si>
    <t>\e=4359</t>
  </si>
  <si>
    <t>10.121.97.231</t>
  </si>
  <si>
    <t>\10.121.16.112_MAROLI_TN705B_GJ_SSA VAL_PH3</t>
  </si>
  <si>
    <t>10.121.16.112_MAROLI_TN705B_GJ_SSA VAL_PH3</t>
  </si>
  <si>
    <t>\e=14394</t>
  </si>
  <si>
    <t>10.121.16.112</t>
  </si>
  <si>
    <t>\10.121.16.82_CHANOD_TN703B_GJ_SSA VAL_PH</t>
  </si>
  <si>
    <t>10.121.16.82_CHANOD_TN703B_GJ_SSA VAL_PH</t>
  </si>
  <si>
    <t>\e=4521</t>
  </si>
  <si>
    <t>10.121.16.82</t>
  </si>
  <si>
    <t>\10.121.96.155_JHAKHAU Port_TN703B_GJ_SSA BUJ_PH2</t>
  </si>
  <si>
    <t>10.121.96.155_JHAKHAU Port_TN703B_GJ_SSA BUJ_PH2</t>
  </si>
  <si>
    <t>\e=16126</t>
  </si>
  <si>
    <t>10.121.96.155</t>
  </si>
  <si>
    <t>\10.121.100.42_VARAD_TN703B_GJ_SSA SR_PH3</t>
  </si>
  <si>
    <t>10.121.100.42_VARAD_TN703B_GJ_SSA SR_PH3</t>
  </si>
  <si>
    <t>\e=38399</t>
  </si>
  <si>
    <t>10.121.100.42</t>
  </si>
  <si>
    <t>\10.121.15.147_BAVLA_TN725B_WTR_AM_PH2</t>
  </si>
  <si>
    <t>10.121.15.147_BAVLA_TN725B_WTR_AM_PH2</t>
  </si>
  <si>
    <t>\e=13955</t>
  </si>
  <si>
    <t>10.121.15.147</t>
  </si>
  <si>
    <t>GUJ_AHM AHMEDABAD_PH3</t>
  </si>
  <si>
    <t>\10.121.17.218_LD ENGG_TN703B_GJ_SSA AM_PH3</t>
  </si>
  <si>
    <t>10.121.17.218_LD ENGG_TN703B_GJ_SSA AM_PH3</t>
  </si>
  <si>
    <t>\e=38386</t>
  </si>
  <si>
    <t>10.121.17.218</t>
  </si>
  <si>
    <t>\10.121.19.212_HVK VST_TN703B_GJ_SSA SR_PH2</t>
  </si>
  <si>
    <t>10.121.19.212_HVK VST_TN703B_GJ_SSA SR_PH2</t>
  </si>
  <si>
    <t>\e=4768</t>
  </si>
  <si>
    <t>10.121.19.212</t>
  </si>
  <si>
    <t>\10.121.24.71_Gandhidham II_TN705B_GJ_SSA BUJ_PH3</t>
  </si>
  <si>
    <t>10.121.24.71_Gandhidham II_TN705B_GJ_SSA BUJ_PH3</t>
  </si>
  <si>
    <t>\e=5220</t>
  </si>
  <si>
    <t>10.121.24.71</t>
  </si>
  <si>
    <t>\10.121.68.214_BANUGAR_TN725B_WTR_RJ_PH3</t>
  </si>
  <si>
    <t>10.121.68.214_BANUGAR_TN725B_WTR_RJ_PH3</t>
  </si>
  <si>
    <t>\e=38387</t>
  </si>
  <si>
    <t>10.121.68.214</t>
  </si>
  <si>
    <t>\10.121.100.43_KADOD-1_TN703B_GJ_SSA SR_PH3</t>
  </si>
  <si>
    <t>10.121.100.43_KADOD-1_TN703B_GJ_SSA SR_PH3</t>
  </si>
  <si>
    <t>\e=38400</t>
  </si>
  <si>
    <t>10.121.100.43</t>
  </si>
  <si>
    <t>\10.121.18.219_Gomtipur_TN705B_GJ_SSA AM_PH1</t>
  </si>
  <si>
    <t>10.121.18.219_Gomtipur_TN705B_GJ_SSA AM_PH1</t>
  </si>
  <si>
    <t>\e=2105</t>
  </si>
  <si>
    <t>10.121.18.219</t>
  </si>
  <si>
    <t>\10.121.16.115_KABILPORE OLD_TN703B_GJ_SSA VAL_PH3</t>
  </si>
  <si>
    <t>10.121.16.115_KABILPORE OLD_TN703B_GJ_SSA VAL_PH3</t>
  </si>
  <si>
    <t>\e=30957</t>
  </si>
  <si>
    <t>10.121.16.115</t>
  </si>
  <si>
    <t>\10.121.19.152_SHALIMAR BTS_TN703B_GJ_SSA VDR_PH2</t>
  </si>
  <si>
    <t>10.121.19.152_SHALIMAR BTS_TN703B_GJ_SSA VDR_PH2</t>
  </si>
  <si>
    <t>\e=6352</t>
  </si>
  <si>
    <t>10.121.19.152</t>
  </si>
  <si>
    <t>\10.121.68.196_MOTA GUNDA REPEATER_TN705B_WTR_RJ_PH3</t>
  </si>
  <si>
    <t>10.121.68.196_MOTA GUNDA REPEATER_TN705B_WTR_RJ_PH3</t>
  </si>
  <si>
    <t>\e=38424</t>
  </si>
  <si>
    <t>10.121.68.196</t>
  </si>
  <si>
    <t>\10.121.19.79_METODA_TN705B_GJ_SSA RJ_PH2</t>
  </si>
  <si>
    <t>10.121.19.79_METODA_TN705B_GJ_SSA RJ_PH2</t>
  </si>
  <si>
    <t>\e=5453</t>
  </si>
  <si>
    <t>10.121.19.79</t>
  </si>
  <si>
    <t>\10.121.17.72_RAPAR_TN725B_WTR_RJ_PH1</t>
  </si>
  <si>
    <t>10.121.17.72_RAPAR_TN725B_WTR_RJ_PH1</t>
  </si>
  <si>
    <t>\e=1282</t>
  </si>
  <si>
    <t>10.121.17.72</t>
  </si>
  <si>
    <t>\10.121.18.220_Maninagar B1_TN705B_GJ_SSA AM_PH1</t>
  </si>
  <si>
    <t>10.121.18.220_Maninagar B1_TN705B_GJ_SSA AM_PH1</t>
  </si>
  <si>
    <t>\e=5643</t>
  </si>
  <si>
    <t>10.121.18.220</t>
  </si>
  <si>
    <t>\10.121.16.18_Rajpipla_TN725B_WTR_AM_PH2</t>
  </si>
  <si>
    <t>10.121.16.18_Rajpipla_TN725B_WTR_AM_PH2</t>
  </si>
  <si>
    <t>\e=5695</t>
  </si>
  <si>
    <t>10.121.16.18</t>
  </si>
  <si>
    <t>\10.121.24.20_Dhebar_TN703B_GJ_SSA JND_PH2</t>
  </si>
  <si>
    <t>10.121.24.20_Dhebar_TN703B_GJ_SSA JND_PH2</t>
  </si>
  <si>
    <t>\e=30205</t>
  </si>
  <si>
    <t>\10.121.100.47_ANUMALA TE_TN703B_GJ_SSA SR_PH2</t>
  </si>
  <si>
    <t>10.121.100.47_ANUMALA TE_TN703B_GJ_SSA SR_PH2</t>
  </si>
  <si>
    <t>\e=5620</t>
  </si>
  <si>
    <t>10.121.100.47</t>
  </si>
  <si>
    <t>\10.121.97.203_JUNGAR_TN705B_GJ_SSA JND_PH3</t>
  </si>
  <si>
    <t>10.121.97.203_JUNGAR_TN705B_GJ_SSA JND_PH3</t>
  </si>
  <si>
    <t>\e=30219</t>
  </si>
  <si>
    <t>10.121.97.203</t>
  </si>
  <si>
    <t>\10.121.24.22_KAILASH BTS_TN703B_GJ_SSA JND_PH2</t>
  </si>
  <si>
    <t>10.121.24.22_KAILASH BTS_TN703B_GJ_SSA JND_PH2</t>
  </si>
  <si>
    <t>\e=30206</t>
  </si>
  <si>
    <t>10.121.24.22</t>
  </si>
  <si>
    <t>\10.121.24.24_Supasi 2_TN703B_GJ_SSA JND_PH2</t>
  </si>
  <si>
    <t>10.121.24.24_Supasi 2_TN703B_GJ_SSA JND_PH2</t>
  </si>
  <si>
    <t>\e=30231</t>
  </si>
  <si>
    <t>10.121.24.24</t>
  </si>
  <si>
    <t>\10.121.19.172_RATANPURI BTS_TN703B_GJ_SSA VDR_PH2</t>
  </si>
  <si>
    <t>10.121.19.172_RATANPURI BTS_TN703B_GJ_SSA VDR_PH2</t>
  </si>
  <si>
    <t>\e=6772</t>
  </si>
  <si>
    <t>10.121.19.172</t>
  </si>
  <si>
    <t>\10.121.24.152_Dungari 1_TN703B_GJ_SSA VAL_PH</t>
  </si>
  <si>
    <t>10.121.24.152_Dungari 1_TN703B_GJ_SSA VAL_PH</t>
  </si>
  <si>
    <t>\e=6714</t>
  </si>
  <si>
    <t>10.121.24.152</t>
  </si>
  <si>
    <t>\10.121.19.17_MORVA RENA_TN703B_GJ_SSA GDH_PH2</t>
  </si>
  <si>
    <t>10.121.19.17_MORVA RENA_TN703B_GJ_SSA GDH_PH2</t>
  </si>
  <si>
    <t>\e=44808</t>
  </si>
  <si>
    <t>10.121.19.17</t>
  </si>
  <si>
    <t>\10.121.18.151_Shahibaugh 2_TN725B_GJ_SSA AM_PH1</t>
  </si>
  <si>
    <t>10.121.18.151_Shahibaugh 2_TN725B_GJ_SSA AM_PH1</t>
  </si>
  <si>
    <t>\e=6927</t>
  </si>
  <si>
    <t>10.121.18.151</t>
  </si>
  <si>
    <t>\10.121.25.111_CHHATRAL EXCHG_TN705B_GJ_SSA MEH_PH3</t>
  </si>
  <si>
    <t>10.121.25.111_CHHATRAL EXCHG_TN705B_GJ_SSA MEH_PH3</t>
  </si>
  <si>
    <t>\e=15289</t>
  </si>
  <si>
    <t>10.121.25.111</t>
  </si>
  <si>
    <t>\10.121.24.116_Manali Tower_TN703B_GJ_SSA BUJ_PH2</t>
  </si>
  <si>
    <t>10.121.24.116_Manali Tower_TN703B_GJ_SSA BUJ_PH2</t>
  </si>
  <si>
    <t>\e=6994</t>
  </si>
  <si>
    <t>10.121.24.116</t>
  </si>
  <si>
    <t>\10.121.68.97_VIDYUT-BHAWAN_TN703B_GJ_SSA VAL_PH3</t>
  </si>
  <si>
    <t>10.121.68.97_VIDYUT-BHAWAN_TN703B_GJ_SSA VAL_PH3</t>
  </si>
  <si>
    <t>\e=7294</t>
  </si>
  <si>
    <t>10.121.68.97</t>
  </si>
  <si>
    <t>\10.121.68.9_MANGROL_TN705B_GJ_SSA SR_PH3</t>
  </si>
  <si>
    <t>10.121.68.9_MANGROL_TN705B_GJ_SSA SR_PH3</t>
  </si>
  <si>
    <t>\e=30279</t>
  </si>
  <si>
    <t>10.121.68.9</t>
  </si>
  <si>
    <t>\10.121.18.106_AIRFORCE27_TN703B_GJ_SSA AM_PH3</t>
  </si>
  <si>
    <t>10.121.18.106_AIRFORCE27_TN703B_GJ_SSA AM_PH3</t>
  </si>
  <si>
    <t>\e=44814</t>
  </si>
  <si>
    <t>10.121.18.106</t>
  </si>
  <si>
    <t>\10.121.18.154_SP MALL_TN703B_GJ_SSA AM_PH3</t>
  </si>
  <si>
    <t>10.121.18.154_SP MALL_TN703B_GJ_SSA AM_PH3</t>
  </si>
  <si>
    <t>\e=30267</t>
  </si>
  <si>
    <t>10.121.18.154</t>
  </si>
  <si>
    <t>\10.121.18.100_GURUDWARA BTS_TN703B_GJ_SSA AM_PH2</t>
  </si>
  <si>
    <t>10.121.18.100_GURUDWARA BTS_TN703B_GJ_SSA AM_PH2</t>
  </si>
  <si>
    <t>\e=17700</t>
  </si>
  <si>
    <t>10.121.18.100</t>
  </si>
  <si>
    <t>\10.121.16.69_Valsad_TN725B_WTR_AM_PH1</t>
  </si>
  <si>
    <t>10.121.16.69_Valsad_TN725B_WTR_AM_PH1</t>
  </si>
  <si>
    <t>\e=1483</t>
  </si>
  <si>
    <t>10.121.16.69</t>
  </si>
  <si>
    <t>\10.121.18.209_Narol_TN725B_GJ_SSA AM_PH1</t>
  </si>
  <si>
    <t>10.121.18.209_Narol_TN725B_GJ_SSA AM_PH1</t>
  </si>
  <si>
    <t>\e=1998</t>
  </si>
  <si>
    <t>10.121.18.209</t>
  </si>
  <si>
    <t>\10.121.18.119_AMCDANAPITH_TN703B_GJ_SSA AM_PH3</t>
  </si>
  <si>
    <t>10.121.18.119_AMCDANAPITH_TN703B_GJ_SSA AM_PH3</t>
  </si>
  <si>
    <t>\e=30483</t>
  </si>
  <si>
    <t>10.121.18.119</t>
  </si>
  <si>
    <t>\10.121.24.219_SUN PHARMA_TN703B_GJ_SSA BCH_PH2</t>
  </si>
  <si>
    <t>10.121.24.219_SUN PHARMA_TN703B_GJ_SSA BCH_PH2</t>
  </si>
  <si>
    <t>\e=21749</t>
  </si>
  <si>
    <t>10.121.24.219</t>
  </si>
  <si>
    <t>\10.121.18.27_POWERGRID_TN705B_GJ_SSA AM_PH3</t>
  </si>
  <si>
    <t>10.121.18.27_POWERGRID_TN705B_GJ_SSA AM_PH3</t>
  </si>
  <si>
    <t>\e=46821</t>
  </si>
  <si>
    <t>10.121.18.27</t>
  </si>
  <si>
    <t>\10.121.97.205_MOTIKHODIYAR_TN705B_GJ_SSA JND_PH3</t>
  </si>
  <si>
    <t>10.121.97.205_MOTIKHODIYAR_TN705B_GJ_SSA JND_PH3</t>
  </si>
  <si>
    <t>\e=27694</t>
  </si>
  <si>
    <t>10.121.97.205</t>
  </si>
  <si>
    <t>\10.121.24.156_ATGEM_TN703B_GJ_SSA VAL_PH</t>
  </si>
  <si>
    <t>10.121.24.156_ATGEM_TN703B_GJ_SSA VAL_PH</t>
  </si>
  <si>
    <t>\e=6718</t>
  </si>
  <si>
    <t>10.121.24.156</t>
  </si>
  <si>
    <t>\10.121.99.202_GOJI_TN705B_GJ_SSA SR_PH3</t>
  </si>
  <si>
    <t>10.121.99.202_GOJI_TN705B_GJ_SSA SR_PH3</t>
  </si>
  <si>
    <t>\e=25375</t>
  </si>
  <si>
    <t>10.121.99.202</t>
  </si>
  <si>
    <t>\10.121.15.205_Vadgam_TN725B_WTR_AM_PH2</t>
  </si>
  <si>
    <t>10.121.15.205_Vadgam_TN725B_WTR_AM_PH2</t>
  </si>
  <si>
    <t>\e=5269</t>
  </si>
  <si>
    <t>10.121.15.205</t>
  </si>
  <si>
    <t>\10.121.98.18_GANPAT UNI BTS_TN703B_GJ_SSA MEH_PH3</t>
  </si>
  <si>
    <t>10.121.98.18_GANPAT UNI BTS_TN703B_GJ_SSA MEH_PH3</t>
  </si>
  <si>
    <t>\e=31361</t>
  </si>
  <si>
    <t>10.121.98.18</t>
  </si>
  <si>
    <t>GJ_SSA MEH_PH3</t>
  </si>
  <si>
    <t>\10.121.25.161_HIMMATNAGAR(GNE)_TN725B_GJ_SSA HMR_PH2</t>
  </si>
  <si>
    <t>10.121.25.161_HIMMATNAGAR(GNE)_TN725B_GJ_SSA HMR_PH2</t>
  </si>
  <si>
    <t>\e=4372</t>
  </si>
  <si>
    <t>10.121.25.161</t>
  </si>
  <si>
    <t>Guj HIMMATNAGAR SSA</t>
  </si>
  <si>
    <t>\10.121.25.165_GAMBHOI_TN705B_GJ_SSA HMR_PH2</t>
  </si>
  <si>
    <t>10.121.25.165_GAMBHOI_TN705B_GJ_SSA HMR_PH2</t>
  </si>
  <si>
    <t>\e=27988</t>
  </si>
  <si>
    <t>10.121.25.165</t>
  </si>
  <si>
    <t>\10.121.16.87_ALIPORE BTS_TN703B_GJ_SSA VAL_PH3</t>
  </si>
  <si>
    <t>10.121.16.87_ALIPORE BTS_TN703B_GJ_SSA VAL_PH3</t>
  </si>
  <si>
    <t>\e=7293</t>
  </si>
  <si>
    <t>10.121.16.87</t>
  </si>
  <si>
    <t>\10.121.97.211_TALALA_TN705B_GJ_SSA JND_PH3</t>
  </si>
  <si>
    <t>10.121.97.211_TALALA_TN705B_GJ_SSA JND_PH3</t>
  </si>
  <si>
    <t>\e=30431</t>
  </si>
  <si>
    <t>10.121.97.211</t>
  </si>
  <si>
    <t>\10.121.24.42_Mendarada HUT BTS_TN703B_GJ_SSA JND_PH3</t>
  </si>
  <si>
    <t>10.121.24.42_Mendarada HUT BTS_TN703B_GJ_SSA JND_PH3</t>
  </si>
  <si>
    <t>\e=30425</t>
  </si>
  <si>
    <t>10.121.24.42</t>
  </si>
  <si>
    <t>\10.121.24.13_AMBUJA-NAGAR-BTS_TN703B_GJ_SSA JND_PH2</t>
  </si>
  <si>
    <t>10.121.24.13_AMBUJA-NAGAR-BTS_TN703B_GJ_SSA JND_PH2</t>
  </si>
  <si>
    <t>\e=6954</t>
  </si>
  <si>
    <t>10.121.24.13</t>
  </si>
  <si>
    <t>\10.121.24.117_NK Chamber_TN703B_GJ_SSA BUJ_PH2</t>
  </si>
  <si>
    <t>10.121.24.117_NK Chamber_TN703B_GJ_SSA BUJ_PH2</t>
  </si>
  <si>
    <t>\e=6995</t>
  </si>
  <si>
    <t>10.121.24.117</t>
  </si>
  <si>
    <t>\10.121.24.36_GIDC_TN703B_GJ_SSA JND_PH2</t>
  </si>
  <si>
    <t>10.121.24.36_GIDC_TN703B_GJ_SSA JND_PH2</t>
  </si>
  <si>
    <t>\e=30445</t>
  </si>
  <si>
    <t>10.121.24.36</t>
  </si>
  <si>
    <t>\10.121.24.37_AMLANI BTS PBD_TN703B_GJ_SSA JND_PH2</t>
  </si>
  <si>
    <t>10.121.24.37_AMLANI BTS PBD_TN703B_GJ_SSA JND_PH2</t>
  </si>
  <si>
    <t>\e=30446</t>
  </si>
  <si>
    <t>10.121.24.37</t>
  </si>
  <si>
    <t>\10.121.19.142_GOTRI Medical_TN703B_GJ_SSA VDR_PH3</t>
  </si>
  <si>
    <t>10.121.19.142_GOTRI Medical_TN703B_GJ_SSA VDR_PH3</t>
  </si>
  <si>
    <t>\e=13329</t>
  </si>
  <si>
    <t>10.121.19.142</t>
  </si>
  <si>
    <t>SSA BADODRA_PH3</t>
  </si>
  <si>
    <t>\10.121.24.38_SASANGIR_TN703B_GJ_SSA JND_PH2</t>
  </si>
  <si>
    <t>10.121.24.38_SASANGIR_TN703B_GJ_SSA JND_PH2</t>
  </si>
  <si>
    <t>\e=30452</t>
  </si>
  <si>
    <t>10.121.24.38</t>
  </si>
  <si>
    <t>\10.121.24.35_MADHUPUR TALALA_TN703B_GJ_SSA JND_PH2</t>
  </si>
  <si>
    <t>10.121.24.35_MADHUPUR TALALA_TN703B_GJ_SSA JND_PH2</t>
  </si>
  <si>
    <t>\e=30444</t>
  </si>
  <si>
    <t>10.121.24.35</t>
  </si>
  <si>
    <t>\10.121.24.157_SEGVI-BTS_TN703B_GJ_SSA VAL_PH</t>
  </si>
  <si>
    <t>10.121.24.157_SEGVI-BTS_TN703B_GJ_SSA VAL_PH</t>
  </si>
  <si>
    <t>\e=6719</t>
  </si>
  <si>
    <t>10.121.24.157</t>
  </si>
  <si>
    <t>\10.121.18.34_SATYAMEV BTS_TN703B_GJ_SSA AM_PH3</t>
  </si>
  <si>
    <t>10.121.18.34_SATYAMEV BTS_TN703B_GJ_SSA AM_PH3</t>
  </si>
  <si>
    <t>\e=30482</t>
  </si>
  <si>
    <t>10.121.18.116</t>
  </si>
  <si>
    <t>\10.121.25.94_Dhabad_TN703B_GJ_SSA MEH_PH2</t>
  </si>
  <si>
    <t>10.121.25.94_Dhabad_TN703B_GJ_SSA MEH_PH2</t>
  </si>
  <si>
    <t>\e=4168</t>
  </si>
  <si>
    <t>10.121.25.94</t>
  </si>
  <si>
    <t>\10.121.99.34_JORAVAMAGAR_TN703B_GJ_SSA SEN_PH3</t>
  </si>
  <si>
    <t>10.121.99.34_JORAVAMAGAR_TN703B_GJ_SSA SEN_PH3</t>
  </si>
  <si>
    <t>\e=8147</t>
  </si>
  <si>
    <t>10.121.99.34</t>
  </si>
  <si>
    <t>\10.121.100.45_MADHI-1_TN703B_GJ_SSA SR_PH2</t>
  </si>
  <si>
    <t>10.121.100.45_MADHI-1_TN703B_GJ_SSA SR_PH2</t>
  </si>
  <si>
    <t>\e=5621</t>
  </si>
  <si>
    <t>10.121.100.45</t>
  </si>
  <si>
    <t>\10.121.16.73_NOGANA_TN703B_GJ_SSA VAL_PH</t>
  </si>
  <si>
    <t>10.121.16.73_NOGANA_TN703B_GJ_SSA VAL_PH</t>
  </si>
  <si>
    <t>\e=8397</t>
  </si>
  <si>
    <t>10.121.16.73</t>
  </si>
  <si>
    <t>\10.121.96.129_Sumrasar_TN725B_GJ_SSA BUJ_PH3</t>
  </si>
  <si>
    <t>10.121.96.129_Sumrasar_TN725B_GJ_SSA BUJ_PH3</t>
  </si>
  <si>
    <t>\e=10853</t>
  </si>
  <si>
    <t>10.121.96.129</t>
  </si>
  <si>
    <t>GUJ_BHUJ_SSA</t>
  </si>
  <si>
    <t>\10.121.24.154_TIGHARA_TN703B_GJ_SSA VAL_PH</t>
  </si>
  <si>
    <t>10.121.24.154_TIGHARA_TN703B_GJ_SSA VAL_PH</t>
  </si>
  <si>
    <t>\e=6716</t>
  </si>
  <si>
    <t>10.121.24.154</t>
  </si>
  <si>
    <t>\10.121.16.14_MIYAGAM_TN705B_WTR_AM_PH2</t>
  </si>
  <si>
    <t>10.121.16.14_MIYAGAM_TN705B_WTR_AM_PH2</t>
  </si>
  <si>
    <t>\e=5656</t>
  </si>
  <si>
    <t>10.121.16.14</t>
  </si>
  <si>
    <t>\10.121.19.186_SBI Mandvi_TN703B_GJ_SSA VDR_PH2</t>
  </si>
  <si>
    <t>10.121.19.186_SBI Mandvi_TN703B_GJ_SSA VDR_PH2</t>
  </si>
  <si>
    <t>\e=6982</t>
  </si>
  <si>
    <t>10.121.19.186</t>
  </si>
  <si>
    <t>\10.121.19.245_DHARMANANDAN VST_TN703B_GJ_SSA SR_PH2</t>
  </si>
  <si>
    <t>10.121.19.245_DHARMANANDAN VST_TN703B_GJ_SSA SR_PH2</t>
  </si>
  <si>
    <t>\e=5459</t>
  </si>
  <si>
    <t>10.121.19.245</t>
  </si>
  <si>
    <t>\10.121.25.164_Mahavirnagar_TN705B_GJ_SSA HMR_PH2</t>
  </si>
  <si>
    <t>10.121.25.164_Mahavirnagar_TN705B_GJ_SSA HMR_PH2</t>
  </si>
  <si>
    <t>\e=4380</t>
  </si>
  <si>
    <t>10.121.25.164</t>
  </si>
  <si>
    <t>\10.121.96.116_SOU AIRODRUM KEVADIA_TN703B_GJ_SSA BCH_PH3</t>
  </si>
  <si>
    <t>10.121.96.116_SOU AIRODRUM KEVADIA_TN703B_GJ_SSA BCH_PH3</t>
  </si>
  <si>
    <t>\e=34846</t>
  </si>
  <si>
    <t>10.121.96.116</t>
  </si>
  <si>
    <t>\10.121.97.74_VADAGAM_TN705B_GJ_SSA HMR_PH3</t>
  </si>
  <si>
    <t>10.121.97.74_VADAGAM_TN705B_GJ_SSA HMR_PH3</t>
  </si>
  <si>
    <t>\e=29646</t>
  </si>
  <si>
    <t>10.121.97.74</t>
  </si>
  <si>
    <t>\10.121.16.25_PANIGATE N2_TN705B_GJ_SSA VDR_PH3</t>
  </si>
  <si>
    <t>10.121.16.25_PANIGATE N2_TN705B_GJ_SSA VDR_PH3</t>
  </si>
  <si>
    <t>\e=15516</t>
  </si>
  <si>
    <t>10.121.16.25</t>
  </si>
  <si>
    <t>\10.121.16.17_ FATEHGUNJ N2_TN705B_WTR_AM_PH2</t>
  </si>
  <si>
    <t>10.121.16.17_ FATEHGUNJ N2_TN705B_WTR_AM_PH2</t>
  </si>
  <si>
    <t>\e=5663</t>
  </si>
  <si>
    <t>10.121.16.17</t>
  </si>
  <si>
    <t>\10.121.24.159_LILAPOR_TN703B_GJ_SSA VAL_PH</t>
  </si>
  <si>
    <t>10.121.24.159_LILAPOR_TN703B_GJ_SSA VAL_PH</t>
  </si>
  <si>
    <t>\e=7053</t>
  </si>
  <si>
    <t>10.121.24.159</t>
  </si>
  <si>
    <t>\10.121.25.171_NAVA CPAN_TN703B_GJ_SSA HMR_PH2</t>
  </si>
  <si>
    <t>10.121.25.171_NAVA CPAN_TN703B_GJ_SSA HMR_PH2</t>
  </si>
  <si>
    <t>\e=8741</t>
  </si>
  <si>
    <t>10.121.25.171</t>
  </si>
  <si>
    <t>\10.121.24.210_SISODRA_TN703B_GJ_SSA BCH_PH2</t>
  </si>
  <si>
    <t>10.121.24.210_SISODRA_TN703B_GJ_SSA BCH_PH2</t>
  </si>
  <si>
    <t>\e=15066</t>
  </si>
  <si>
    <t>10.121.24.210</t>
  </si>
  <si>
    <t>\10.121.99.225_PNB AAI MATA _TN703B_GJ_SSA SR_PH3</t>
  </si>
  <si>
    <t>10.121.99.225_PNB AAI MATA _TN703B_GJ_SSA SR_PH3</t>
  </si>
  <si>
    <t>\e=36472</t>
  </si>
  <si>
    <t>10.121.99.225</t>
  </si>
  <si>
    <t>\10.121.17.70_BHACHAU_TN725B_WTR_RJ_PH1</t>
  </si>
  <si>
    <t>10.121.17.70_BHACHAU_TN725B_WTR_RJ_PH1</t>
  </si>
  <si>
    <t>\e=1280</t>
  </si>
  <si>
    <t>10.121.17.70</t>
  </si>
  <si>
    <t>\10.121.16.102_PHANSA TE_TN703B_GJ_SSA VAL_PH3</t>
  </si>
  <si>
    <t>10.121.16.102_PHANSA TE_TN703B_GJ_SSA VAL_PH3</t>
  </si>
  <si>
    <t>\e=31592</t>
  </si>
  <si>
    <t>10.121.16.102</t>
  </si>
  <si>
    <t>_GJ_SSA VAL_PH3</t>
  </si>
  <si>
    <t>\10.121.24.134_Bhimpore Daman_TN705B_GJ_SSA VAL_PH2</t>
  </si>
  <si>
    <t>10.121.24.134_Bhimpore Daman_TN705B_GJ_SSA VAL_PH2</t>
  </si>
  <si>
    <t>\e=8905</t>
  </si>
  <si>
    <t>10.121.24.134</t>
  </si>
  <si>
    <t>Phase 2</t>
  </si>
  <si>
    <t>\10.121.17.68_ANJAR_TN725B_WTR_RJ_PH2</t>
  </si>
  <si>
    <t>10.121.17.68_ANJAR_TN725B_WTR_RJ_PH2</t>
  </si>
  <si>
    <t>\e=1278</t>
  </si>
  <si>
    <t>10.121.17.68</t>
  </si>
  <si>
    <t>\10.121.19.183_UIA SYG A1_TN703B_GJ_SSA VDR_PH2</t>
  </si>
  <si>
    <t>10.121.19.183_UIA SYG A1_TN703B_GJ_SSA VDR_PH2</t>
  </si>
  <si>
    <t>\e=7641</t>
  </si>
  <si>
    <t>10.121.19.183</t>
  </si>
  <si>
    <t>\10.121.18.11_MOTERA_TN725B_GJ_SSA AM_PH1</t>
  </si>
  <si>
    <t>10.121.18.11_MOTERA_TN725B_GJ_SSA AM_PH1</t>
  </si>
  <si>
    <t>\e=1576</t>
  </si>
  <si>
    <t>10.121.18.11</t>
  </si>
  <si>
    <t>\10.121.18.230_NAROL-SCHOOL_TN703B_GJ_SSA AM_PH2</t>
  </si>
  <si>
    <t>10.121.18.230_NAROL-SCHOOL_TN703B_GJ_SSA AM_PH2</t>
  </si>
  <si>
    <t>\e=15283</t>
  </si>
  <si>
    <t>10.121.18.230</t>
  </si>
  <si>
    <t>\10.121.19.171_VIBGYOR SCHOOL_TN703B_GJ_SSA VDR_PH2</t>
  </si>
  <si>
    <t>10.121.19.171_VIBGYOR SCHOOL_TN703B_GJ_SSA VDR_PH2</t>
  </si>
  <si>
    <t>\e=6771</t>
  </si>
  <si>
    <t>10.121.19.171</t>
  </si>
  <si>
    <t>\10.121.15.141_Sidhpur_TN725B_WTR_AM_PH2</t>
  </si>
  <si>
    <t>10.121.15.141_Sidhpur_TN725B_WTR_AM_PH2</t>
  </si>
  <si>
    <t>\e=3295</t>
  </si>
  <si>
    <t>10.121.15.141</t>
  </si>
  <si>
    <t>\10.121.17.69_GANDHIDHAM_TN725B_WTR_RJ_PH1</t>
  </si>
  <si>
    <t>10.121.17.69_GANDHIDHAM_TN725B_WTR_RJ_PH1</t>
  </si>
  <si>
    <t>\e=1279</t>
  </si>
  <si>
    <t>10.121.17.69</t>
  </si>
  <si>
    <t>\10.121.20.60_Dadiya EX_TN703B_GJ_SSA JMN_PH2</t>
  </si>
  <si>
    <t>10.121.20.60_Dadiya EX_TN703B_GJ_SSA JMN_PH2</t>
  </si>
  <si>
    <t>\e=8985</t>
  </si>
  <si>
    <t>10.121.20.60</t>
  </si>
  <si>
    <t>GUJ _JAMNAGAR  SSA</t>
  </si>
  <si>
    <t>\10.121.17.65_BHUJ1(GNE)_TN725B_WTR_RJ_PH1</t>
  </si>
  <si>
    <t>10.121.17.65_BHUJ1(GNE)_TN725B_WTR_RJ_PH1</t>
  </si>
  <si>
    <t>\e=1005</t>
  </si>
  <si>
    <t>10.121.17.65</t>
  </si>
  <si>
    <t>\10.121.25.75_PT-Colony_TN703B_GJ_SSA MEH_PH2</t>
  </si>
  <si>
    <t>10.121.25.75_PT-Colony_TN703B_GJ_SSA MEH_PH2</t>
  </si>
  <si>
    <t>\e=9841</t>
  </si>
  <si>
    <t>10.121.25.75</t>
  </si>
  <si>
    <t>\10.121.24.185_KHAMBHLA_TN703B_GJ_SSA VAL_PH3</t>
  </si>
  <si>
    <t>10.121.24.185_KHAMBHLA_TN703B_GJ_SSA VAL_PH3</t>
  </si>
  <si>
    <t>\e=29265</t>
  </si>
  <si>
    <t>10.121.24.185</t>
  </si>
  <si>
    <t>\e=15528</t>
  </si>
  <si>
    <t>10.121.100.23</t>
  </si>
  <si>
    <t>\10.121.19.238_RANDER_TN703B_GJ_SSA SR_PH2</t>
  </si>
  <si>
    <t>10.121.19.238_RANDER_TN703B_GJ_SSA SR_PH2</t>
  </si>
  <si>
    <t>\e=9602</t>
  </si>
  <si>
    <t>10.121.19.238</t>
  </si>
  <si>
    <t>\10.121.25.125_ BHALUSANA_TN703B_GJ_SSA MEH_PH2</t>
  </si>
  <si>
    <t>10.121.25.125_ BHALUSANA_TN703B_GJ_SSA MEH_PH2</t>
  </si>
  <si>
    <t>\e=8911</t>
  </si>
  <si>
    <t>10.121.25.125</t>
  </si>
  <si>
    <t>\10.121.99.32_SUDAMDA_TN703B_GJ_SSA SEN_PH3</t>
  </si>
  <si>
    <t>10.121.99.32_SUDAMDA_TN703B_GJ_SSA SEN_PH3</t>
  </si>
  <si>
    <t>\e=47055</t>
  </si>
  <si>
    <t>10.121.99.32</t>
  </si>
  <si>
    <t>\10.121.99.144_L AND T_TN725B_GJ_SSA VDR_PH3</t>
  </si>
  <si>
    <t>10.121.99.144_L AND T_TN725B_GJ_SSA VDR_PH3</t>
  </si>
  <si>
    <t>\e=10873</t>
  </si>
  <si>
    <t>10.121.99.144</t>
  </si>
  <si>
    <t>\10.121.68.93_Dadra_TN705B_GJ_SSA VAL_PH3</t>
  </si>
  <si>
    <t>10.121.68.93_Dadra_TN705B_GJ_SSA VAL_PH3</t>
  </si>
  <si>
    <t>\e=13299</t>
  </si>
  <si>
    <t>10.121.68.93</t>
  </si>
  <si>
    <t>\10.121.24.145_DAPADA_TN703B_GJ_SSA VAL_PH</t>
  </si>
  <si>
    <t>10.121.24.145_DAPADA_TN703B_GJ_SSA VAL_PH</t>
  </si>
  <si>
    <t>\e=10885</t>
  </si>
  <si>
    <t>10.121.24.145</t>
  </si>
  <si>
    <t>\10.121.18.84_DRP POLICE STN_TN703B_GJ_SSA AM_PH2</t>
  </si>
  <si>
    <t>10.121.18.84_DRP POLICE STN_TN703B_GJ_SSA AM_PH2</t>
  </si>
  <si>
    <t>\e=10835</t>
  </si>
  <si>
    <t>10.121.18.84</t>
  </si>
  <si>
    <t>\10.121.19.161_CENTRE POINT BTS_TN703B_GJ_SSA VDR_PH2</t>
  </si>
  <si>
    <t>10.121.19.161_CENTRE POINT BTS_TN703B_GJ_SSA VDR_PH2</t>
  </si>
  <si>
    <t>\e=7429</t>
  </si>
  <si>
    <t>10.121.19.161</t>
  </si>
  <si>
    <t>\10.121.97.85_Shamlaji_TN703B_GJ_SSA HMR_PH3</t>
  </si>
  <si>
    <t>10.121.97.85_Shamlaji_TN703B_GJ_SSA HMR_PH3</t>
  </si>
  <si>
    <t>\e=30261</t>
  </si>
  <si>
    <t>10.121.97.85</t>
  </si>
  <si>
    <t>\10.121.98.4_Linch_TN705B_GJ_SSA MEH_PH3</t>
  </si>
  <si>
    <t>10.121.98.4_Linch_TN705B_GJ_SSA MEH_PH3</t>
  </si>
  <si>
    <t>\e=11524</t>
  </si>
  <si>
    <t>10.121.98.4</t>
  </si>
  <si>
    <t>\10.121.17.78_PALASAVA_TN703B_GJ_SSA BUJ_PH</t>
  </si>
  <si>
    <t>10.121.17.78_PALASAVA_TN703B_GJ_SSA BUJ_PH</t>
  </si>
  <si>
    <t>\e=47085</t>
  </si>
  <si>
    <t>10.121.17.78</t>
  </si>
  <si>
    <t>\10.121.97.132_Aliyabada_TN705B_GJ_SSA JMN_PH3</t>
  </si>
  <si>
    <t>10.121.97.132_Aliyabada_TN705B_GJ_SSA JMN_PH3</t>
  </si>
  <si>
    <t>\e=11987</t>
  </si>
  <si>
    <t>10.121.97.132</t>
  </si>
  <si>
    <t>\10.121.96.130_NIRONA_TN705B_GJ_SSA BUJ_PH3</t>
  </si>
  <si>
    <t>10.121.96.130_NIRONA_TN705B_GJ_SSA BUJ_PH3</t>
  </si>
  <si>
    <t>\e=12063</t>
  </si>
  <si>
    <t>10.121.96.130</t>
  </si>
  <si>
    <t>\10.121.24.207_OBHA_TN703B_GJ_SSA BCH_PH2</t>
  </si>
  <si>
    <t>10.121.24.207_OBHA_TN703B_GJ_SSA BCH_PH2</t>
  </si>
  <si>
    <t>\e=12026</t>
  </si>
  <si>
    <t>10.121.24.207</t>
  </si>
  <si>
    <t>\10.121.97.151_MEDI_TN703B_GJ_SSA JMN_PH2</t>
  </si>
  <si>
    <t>10.121.97.151_MEDI_TN703B_GJ_SSA JMN_PH2</t>
  </si>
  <si>
    <t>\e=12034</t>
  </si>
  <si>
    <t>10.121.97.151</t>
  </si>
  <si>
    <t>\10.121.17.145_Talaja RSU_TN703B_GJ_SSA BV_PH3</t>
  </si>
  <si>
    <t>10.121.17.145_Talaja RSU_TN703B_GJ_SSA BV_PH3</t>
  </si>
  <si>
    <t>\e=47115</t>
  </si>
  <si>
    <t>10.121.17.145</t>
  </si>
  <si>
    <t>\10.121.19.14_SIMALIYA_TN703B_GJ_SSA GDH_PH1</t>
  </si>
  <si>
    <t>10.121.19.14_SIMALIYA_TN703B_GJ_SSA GDH_PH1</t>
  </si>
  <si>
    <t>\e=42422</t>
  </si>
  <si>
    <t>10.121.19.14</t>
  </si>
  <si>
    <t>\10.121.24.208_ILAV_TN703B_GJ_SSA BCH_PH2</t>
  </si>
  <si>
    <t>10.121.24.208_ILAV_TN703B_GJ_SSA BCH_PH2</t>
  </si>
  <si>
    <t>\e=12027</t>
  </si>
  <si>
    <t>10.121.24.208</t>
  </si>
  <si>
    <t>\10.121.19.195_KARIMABAD1_TN725B_GJ_SSA SR_PH2</t>
  </si>
  <si>
    <t>10.121.19.195_KARIMABAD1_TN725B_GJ_SSA SR_PH2</t>
  </si>
  <si>
    <t>\e=3429</t>
  </si>
  <si>
    <t>10.121.19.195</t>
  </si>
  <si>
    <t>\10.121.16.116_KABILPORE GIDC_TN703B_GJ_SSA VAL_PH3</t>
  </si>
  <si>
    <t>10.121.16.116_KABILPORE GIDC_TN703B_GJ_SSA VAL_PH3</t>
  </si>
  <si>
    <t>\e=30958</t>
  </si>
  <si>
    <t>10.121.16.116</t>
  </si>
  <si>
    <t>\10.121.99.160_GEB-SCADA-GORWA_TN703B_GJ_SSA VDR_PH3</t>
  </si>
  <si>
    <t>10.121.99.160_GEB-SCADA-GORWA_TN703B_GJ_SSA VDR_PH3</t>
  </si>
  <si>
    <t>\e=13340</t>
  </si>
  <si>
    <t>10.121.99.160</t>
  </si>
  <si>
    <t>SSA VADODRA_PH3</t>
  </si>
  <si>
    <t>\10.121.99.155_VMSS PRI_TN703B_GJ_SSA VDR_PH3</t>
  </si>
  <si>
    <t>10.121.99.155_VMSS PRI_TN703B_GJ_SSA VDR_PH3</t>
  </si>
  <si>
    <t>\e=47147</t>
  </si>
  <si>
    <t>10.121.99.155</t>
  </si>
  <si>
    <t>\10.121.99.157_Sayajigunj-Exchg_TN703B_GJ_SSA VDR_PH3</t>
  </si>
  <si>
    <t>10.121.99.157_Sayajigunj-Exchg_TN703B_GJ_SSA VDR_PH3</t>
  </si>
  <si>
    <t>\e=13337</t>
  </si>
  <si>
    <t>10.121.99.157</t>
  </si>
  <si>
    <t>\10.121.15.150_AM GULBAITEKRA_TN725B_WTR_AM_PH3</t>
  </si>
  <si>
    <t>10.121.15.150_AM GULBAITEKRA_TN725B_WTR_AM_PH3</t>
  </si>
  <si>
    <t>\e=13718</t>
  </si>
  <si>
    <t>10.121.15.150</t>
  </si>
  <si>
    <t>\10.121.98.5_Ambliyasan_TN705B_GJ_SSA MEH_PH3</t>
  </si>
  <si>
    <t>10.121.98.5_Ambliyasan_TN705B_GJ_SSA MEH_PH3</t>
  </si>
  <si>
    <t>\e=13712</t>
  </si>
  <si>
    <t>10.121.98.5</t>
  </si>
  <si>
    <t>\10.121.17.159_TALAJA_TN725B_WTR_RJ_PH3</t>
  </si>
  <si>
    <t>10.121.17.159_TALAJA_TN725B_WTR_RJ_PH3</t>
  </si>
  <si>
    <t>\e=13930</t>
  </si>
  <si>
    <t>10.121.17.159</t>
  </si>
  <si>
    <t>\10.121.96.131_Devisar_TN705B_GJ_SSA BUJ_PH3</t>
  </si>
  <si>
    <t>10.121.96.131_Devisar_TN705B_GJ_SSA BUJ_PH3</t>
  </si>
  <si>
    <t>\e=14142</t>
  </si>
  <si>
    <t>10.121.96.131</t>
  </si>
  <si>
    <t>\10.121.17.158_PALITANA_TN725B_WTR_RJ_PH3</t>
  </si>
  <si>
    <t>10.121.17.158_PALITANA_TN725B_WTR_RJ_PH3</t>
  </si>
  <si>
    <t>\e=13929</t>
  </si>
  <si>
    <t>10.121.17.158</t>
  </si>
  <si>
    <t>\10.121.96.184_AIRFORCE BHUJ_TN705B_GJ_SSA BUJ_PH3</t>
  </si>
  <si>
    <t>10.121.96.184_AIRFORCE BHUJ_TN705B_GJ_SSA BUJ_PH3</t>
  </si>
  <si>
    <t>\e=38676</t>
  </si>
  <si>
    <t>10.121.96.184</t>
  </si>
  <si>
    <t>\10.121.15.151_DHOLKA_TN725B_WTR_AM_PH3</t>
  </si>
  <si>
    <t>10.121.15.151_DHOLKA_TN725B_WTR_AM_PH3</t>
  </si>
  <si>
    <t>\e=13961</t>
  </si>
  <si>
    <t>10.121.15.151</t>
  </si>
  <si>
    <t>GUJ_AHM WTR _PH3</t>
  </si>
  <si>
    <t>\10.121.25.135_RAHA A1_TN703B_GJ_SSA PNP_PH2</t>
  </si>
  <si>
    <t>10.121.25.135_RAHA A1_TN703B_GJ_SSA PNP_PH2</t>
  </si>
  <si>
    <t>\e=15068</t>
  </si>
  <si>
    <t>10.121.25.135</t>
  </si>
  <si>
    <t>\10.121.96.115_CPFGandhar_TN703B_GJ_SSA BCH_PH2</t>
  </si>
  <si>
    <t>10.121.96.115_CPFGandhar_TN703B_GJ_SSA BCH_PH2</t>
  </si>
  <si>
    <t>\e=15067</t>
  </si>
  <si>
    <t>10.121.96.115</t>
  </si>
  <si>
    <t>\10.121.24.209_Kharach_TN703B_GJ_SSA BCH_PH2</t>
  </si>
  <si>
    <t>10.121.24.209_Kharach_TN703B_GJ_SSA BCH_PH2</t>
  </si>
  <si>
    <t>\e=15065</t>
  </si>
  <si>
    <t>10.121.24.209</t>
  </si>
  <si>
    <t>\10.121.99.194_GHB ICHHAPORE_TN705B_GJ_SSA SR_PH3</t>
  </si>
  <si>
    <t>10.121.99.194_GHB ICHHAPORE_TN705B_GJ_SSA SR_PH3</t>
  </si>
  <si>
    <t>\e=15023</t>
  </si>
  <si>
    <t>10.121.99.194</t>
  </si>
  <si>
    <t>\10.121.96.86_BHARUCH DC_TN705B_GJ_SSA BCH_PH3</t>
  </si>
  <si>
    <t>10.121.96.86_BHARUCH DC_TN705B_GJ_SSA BCH_PH3</t>
  </si>
  <si>
    <t>\e=15497</t>
  </si>
  <si>
    <t>10.121.96.86</t>
  </si>
  <si>
    <t>\10.121.100.17_KADODARA_TN725B_GJ_SSA SR_PH3</t>
  </si>
  <si>
    <t>10.121.100.17_KADODARA_TN725B_GJ_SSA SR_PH3</t>
  </si>
  <si>
    <t>\e=15522</t>
  </si>
  <si>
    <t>10.121.100.17</t>
  </si>
  <si>
    <t>GUJ_SUART SSA_PH3</t>
  </si>
  <si>
    <t>\10.121.18.33_ADANI SHANTIGRAM_TN705B_GJ_SSA AM_PH3</t>
  </si>
  <si>
    <t>10.121.18.33_ADANI SHANTIGRAM_TN705B_GJ_SSA AM_PH3</t>
  </si>
  <si>
    <t>\e=15529</t>
  </si>
  <si>
    <t>10.121.18.33</t>
  </si>
  <si>
    <t>\10.121.96.79_Sarbhan_TN705B_GJ_SSA BCH_PH3</t>
  </si>
  <si>
    <t>10.121.96.79_Sarbhan_TN705B_GJ_SSA BCH_PH3</t>
  </si>
  <si>
    <t>\e=15102</t>
  </si>
  <si>
    <t>10.121.96.79</t>
  </si>
  <si>
    <t>\10.121.99.158_MGVCL TARSLI_TN703B_GJ_SSA VDR_PH3</t>
  </si>
  <si>
    <t>10.121.99.158_MGVCL TARSLI_TN703B_GJ_SSA VDR_PH3</t>
  </si>
  <si>
    <t>\e=13338</t>
  </si>
  <si>
    <t>10.121.99.158</t>
  </si>
  <si>
    <t>SSA VADODRA _PH3</t>
  </si>
  <si>
    <t>\10.121.17.100_GAGODHAR_TN705B_WTR_RJ_PH3</t>
  </si>
  <si>
    <t>10.121.17.100_GAGODHAR_TN705B_WTR_RJ_PH3</t>
  </si>
  <si>
    <t>\e=15295</t>
  </si>
  <si>
    <t>10.121.17.100</t>
  </si>
  <si>
    <t>\10.121.68.1_Surat 3(GNE)_TN725B_WTR_AM_PH3</t>
  </si>
  <si>
    <t>10.121.68.1_Surat 3(GNE)_TN725B_WTR_AM_PH3</t>
  </si>
  <si>
    <t>\e=15515</t>
  </si>
  <si>
    <t>10.121.68.1</t>
  </si>
  <si>
    <t>GUJ_SURAT WTR</t>
  </si>
  <si>
    <t>\10.121.24.242_Sunav B1_TN705B_GJ_SSA NAD_PH2</t>
  </si>
  <si>
    <t>10.121.24.242_Sunav B1_TN705B_GJ_SSA NAD_PH2</t>
  </si>
  <si>
    <t>\e=15579</t>
  </si>
  <si>
    <t>10.121.24.242</t>
  </si>
  <si>
    <t>\10.121.20.3_GIDC_TN725B_GJ_SSA JMN_PH2</t>
  </si>
  <si>
    <t>10.121.20.3_GIDC_TN725B_GJ_SSA JMN_PH2</t>
  </si>
  <si>
    <t>\e=4133</t>
  </si>
  <si>
    <t>10.121.20.3</t>
  </si>
  <si>
    <t>\10.121.15.212_THARA_TN705B_WTR_AM_PH3</t>
  </si>
  <si>
    <t>10.121.15.212_THARA_TN705B_WTR_AM_PH3</t>
  </si>
  <si>
    <t>\e=15996</t>
  </si>
  <si>
    <t>10.121.15.212</t>
  </si>
  <si>
    <t>GUJ_WTR</t>
  </si>
  <si>
    <t>\10.121.99.175_BOB SURAJ PLAZA-3_TN703B_GJ_SSA VDR_PH3</t>
  </si>
  <si>
    <t>10.121.99.175_BOB SURAJ PLAZA-3_TN703B_GJ_SSA VDR_PH3</t>
  </si>
  <si>
    <t>\e=34401</t>
  </si>
  <si>
    <t>10.121.99.175</t>
  </si>
  <si>
    <t>\10.121.16.15_Palej_TN725B_WTR_AM_PH2</t>
  </si>
  <si>
    <t>10.121.16.15_Palej_TN725B_WTR_AM_PH2</t>
  </si>
  <si>
    <t>\e=5657</t>
  </si>
  <si>
    <t>10.121.16.15</t>
  </si>
  <si>
    <t>\10.121.24.180_TEMPLE OLD_TN703B_GJ_SSA VAL_PH3</t>
  </si>
  <si>
    <t>10.121.24.180_TEMPLE OLD_TN703B_GJ_SSA VAL_PH3</t>
  </si>
  <si>
    <t>\e=16353</t>
  </si>
  <si>
    <t>10.121.24.180</t>
  </si>
  <si>
    <t>\10.121.20.7_Jail Road_TN725B_GJ_SSA JMN_PH2</t>
  </si>
  <si>
    <t>10.121.20.7_Jail Road_TN725B_GJ_SSA JMN_PH2</t>
  </si>
  <si>
    <t>\e=4141</t>
  </si>
  <si>
    <t>10.121.20.7</t>
  </si>
  <si>
    <t>\10.121.96.9_BAGASARA_TN725B_GJ_SSA AMR_PH3</t>
  </si>
  <si>
    <t>10.121.96.9_BAGASARA_TN725B_GJ_SSA AMR_PH3</t>
  </si>
  <si>
    <t>\e=17059</t>
  </si>
  <si>
    <t>10.121.96.9</t>
  </si>
  <si>
    <t>\10.121.99.2_WADHWAN_TN725B_GJ_SSA SEN_PH3</t>
  </si>
  <si>
    <t>10.121.99.2_WADHWAN_TN725B_GJ_SSA SEN_PH3</t>
  </si>
  <si>
    <t>\e=17065</t>
  </si>
  <si>
    <t>10.121.99.2</t>
  </si>
  <si>
    <t>GUJ_SEN SSA_PH2</t>
  </si>
  <si>
    <t>\10.121.18.252_ADALAJ_TN725B_GJ_SSA AM_PH3</t>
  </si>
  <si>
    <t>10.121.18.252_ADALAJ_TN725B_GJ_SSA AM_PH3</t>
  </si>
  <si>
    <t>\e=17274</t>
  </si>
  <si>
    <t>10.121.18.252</t>
  </si>
  <si>
    <t>GUJ_AHMD SSA_PH3</t>
  </si>
  <si>
    <t>\10.121.96.91_KharethaBTSA1_TN703B_GJ_SSA BCH_PH3</t>
  </si>
  <si>
    <t>10.121.96.91_KharethaBTSA1_TN703B_GJ_SSA BCH_PH3</t>
  </si>
  <si>
    <t>\e=17231</t>
  </si>
  <si>
    <t>10.121.96.91</t>
  </si>
  <si>
    <t>\10.121.100.1_SURAT(GNE)_TN725B_GJ_SSA SR_PH3</t>
  </si>
  <si>
    <t>10.121.100.1_SURAT(GNE)_TN725B_GJ_SSA SR_PH3</t>
  </si>
  <si>
    <t>\e=17223</t>
  </si>
  <si>
    <t>10.121.100.1</t>
  </si>
  <si>
    <t>GUJ-SURAT SSA_PH3</t>
  </si>
  <si>
    <t>\10.121.24.88_MAMLATDAR_TN703B_GJ_SSA BUJ_PH3</t>
  </si>
  <si>
    <t>10.121.24.88_MAMLATDAR_TN703B_GJ_SSA BUJ_PH3</t>
  </si>
  <si>
    <t>\e=47291</t>
  </si>
  <si>
    <t>10.121.24.88</t>
  </si>
  <si>
    <t>\10.121.18.251_INFO CITY_TN725B_GJ_SSA AM_PH3</t>
  </si>
  <si>
    <t>10.121.18.251_INFO CITY_TN725B_GJ_SSA AM_PH3</t>
  </si>
  <si>
    <t>\e=17273</t>
  </si>
  <si>
    <t>10.121.18.251</t>
  </si>
  <si>
    <t>\10.121.15.209_Dhanera_TN705B_WTR_AM_PH2</t>
  </si>
  <si>
    <t>10.121.15.209_Dhanera_TN705B_WTR_AM_PH2</t>
  </si>
  <si>
    <t>\e=17294</t>
  </si>
  <si>
    <t>10.121.15.209</t>
  </si>
  <si>
    <t>GUJ-AHM WTR</t>
  </si>
  <si>
    <t>\10.121.96.89_PANDAVAI SUGAR_TN703B_GJ_SSA BCH_PH3</t>
  </si>
  <si>
    <t>10.121.96.89_PANDAVAI SUGAR_TN703B_GJ_SSA BCH_PH3</t>
  </si>
  <si>
    <t>\e=17229</t>
  </si>
  <si>
    <t>10.121.96.89</t>
  </si>
  <si>
    <t>\10.121.97.193_JUNAGADH JR2_TN725B_GJ_SSA JND_PH3</t>
  </si>
  <si>
    <t>10.121.97.193_JUNAGADH JR2_TN725B_GJ_SSA JND_PH3</t>
  </si>
  <si>
    <t>\e=17763</t>
  </si>
  <si>
    <t>10.121.97.193</t>
  </si>
  <si>
    <t>\10.121.24.89_KUTCH UNIVERSITY_TN703B_GJ_SSA BUJ_PH3</t>
  </si>
  <si>
    <t>10.121.24.89_KUTCH UNIVERSITY_TN703B_GJ_SSA BUJ_PH3</t>
  </si>
  <si>
    <t>\e=47297</t>
  </si>
  <si>
    <t>10.121.24.89</t>
  </si>
  <si>
    <t>\10.121.25.153_MADKA_TN703B_GJ_SSA PNP_PH2</t>
  </si>
  <si>
    <t>10.121.25.153_MADKA_TN703B_GJ_SSA PNP_PH2</t>
  </si>
  <si>
    <t>\e=18512</t>
  </si>
  <si>
    <t>10.121.25.153</t>
  </si>
  <si>
    <t>\10.121.97.213_KUTIYANA_TN725B_GJ_SSA JND_PH3</t>
  </si>
  <si>
    <t>10.121.97.213_KUTIYANA_TN725B_GJ_SSA JND_PH3</t>
  </si>
  <si>
    <t>\e=18343</t>
  </si>
  <si>
    <t>10.121.97.213</t>
  </si>
  <si>
    <t>GUJ_JUNAGADH SSA_PH3</t>
  </si>
  <si>
    <t>\10.121.97.70_TALOD_TN705B_GJ_SSA HMR_PH3</t>
  </si>
  <si>
    <t>10.121.97.70_TALOD_TN705B_GJ_SSA HMR_PH3</t>
  </si>
  <si>
    <t>\e=16378</t>
  </si>
  <si>
    <t>10.121.97.70</t>
  </si>
  <si>
    <t>\10.121.100.32_VYARA GSWAN2_TN705B_GJ_SSA SR_PH3</t>
  </si>
  <si>
    <t>10.121.100.32_VYARA GSWAN2_TN705B_GJ_SSA SR_PH3</t>
  </si>
  <si>
    <t>\e=29203</t>
  </si>
  <si>
    <t>10.121.100.32</t>
  </si>
  <si>
    <t>\10.121.96.141_Khirsara_TN703B_GJ_SSA BUJ_PH3</t>
  </si>
  <si>
    <t>10.121.96.141_Khirsara_TN703B_GJ_SSA BUJ_PH3</t>
  </si>
  <si>
    <t>\e=47327</t>
  </si>
  <si>
    <t>10.121.96.141</t>
  </si>
  <si>
    <t>\10.121.18.24_ONGC INFOCOM_TN703B_GJ_SSA AM_PH1</t>
  </si>
  <si>
    <t>10.121.18.24_ONGC INFOCOM_TN703B_GJ_SSA AM_PH1</t>
  </si>
  <si>
    <t>\e=47357</t>
  </si>
  <si>
    <t>\10.121.97.68_Chhitoda EXCpan_TN705B_GJ_SSA HMR_PH3</t>
  </si>
  <si>
    <t>10.121.97.68_Chhitoda EXCpan_TN705B_GJ_SSA HMR_PH3</t>
  </si>
  <si>
    <t>\e=18791</t>
  </si>
  <si>
    <t>10.121.97.68</t>
  </si>
  <si>
    <t>\10.121.99.138_SANGAM ROAD LINE BTS_TN725B_GJ_SSA VDR_PH3</t>
  </si>
  <si>
    <t>10.121.99.138_SANGAM ROAD LINE BTS_TN725B_GJ_SSA VDR_PH3</t>
  </si>
  <si>
    <t>\e=10649</t>
  </si>
  <si>
    <t>10.121.99.138</t>
  </si>
  <si>
    <t>\10.121.24.144_Haridarshan_TN703B_GJ_SSA VAL_PH</t>
  </si>
  <si>
    <t>10.121.24.144_Haridarshan_TN703B_GJ_SSA VAL_PH</t>
  </si>
  <si>
    <t>\e=10892</t>
  </si>
  <si>
    <t>10.121.24.144</t>
  </si>
  <si>
    <t>\10.121.99.143_JAY YOGESHWAR_TN705B_GJ_SSA VDR_PH3</t>
  </si>
  <si>
    <t>10.121.99.143_JAY YOGESHWAR_TN705B_GJ_SSA VDR_PH3</t>
  </si>
  <si>
    <t>\e=10867</t>
  </si>
  <si>
    <t>10.121.99.143</t>
  </si>
  <si>
    <t>GUJ_VADODARA SSA_</t>
  </si>
  <si>
    <t>\10.121.99.139_SLDC GOTRI_TN725B_GJ_SSA VDR_PH3</t>
  </si>
  <si>
    <t>10.121.99.139_SLDC GOTRI_TN725B_GJ_SSA VDR_PH3</t>
  </si>
  <si>
    <t>\e=10681</t>
  </si>
  <si>
    <t>10.121.99.139</t>
  </si>
  <si>
    <t>\10.121.99.141_WADI_TN705B_GJ_SSA VDR_PH3</t>
  </si>
  <si>
    <t>10.121.99.141_WADI_TN705B_GJ_SSA VDR_PH3</t>
  </si>
  <si>
    <t>\e=10625</t>
  </si>
  <si>
    <t>10.121.99.141</t>
  </si>
  <si>
    <t>\10.121.16.27_Baroda CITY_TN725B_WTR_AM_PH2</t>
  </si>
  <si>
    <t>10.121.16.27_Baroda CITY_TN725B_WTR_AM_PH2</t>
  </si>
  <si>
    <t>\e=10847</t>
  </si>
  <si>
    <t>10.121.16.27</t>
  </si>
  <si>
    <t>\10.121.99.152_APMC-BTS_TN703B_GJ_SSA VDR_PH3</t>
  </si>
  <si>
    <t>10.121.99.152_APMC-BTS_TN703B_GJ_SSA VDR_PH3</t>
  </si>
  <si>
    <t>\e=11753</t>
  </si>
  <si>
    <t>10.121.99.152</t>
  </si>
  <si>
    <t>\10.121.18.112_JAIRAJ BTS_TN703B_GJ_SSA AM_PH1</t>
  </si>
  <si>
    <t>10.121.18.112_JAIRAJ BTS_TN703B_GJ_SSA AM_PH1</t>
  </si>
  <si>
    <t>\e=30612</t>
  </si>
  <si>
    <t>10.121.18.112</t>
  </si>
  <si>
    <t>\10.121.15.166_CHHARODI_TN705B_GJ_SSA AM_PH3</t>
  </si>
  <si>
    <t>10.121.15.166_CHHARODI_TN705B_GJ_SSA AM_PH3</t>
  </si>
  <si>
    <t>\e=47369</t>
  </si>
  <si>
    <t>10.121.15.166</t>
  </si>
  <si>
    <t>\10.121.16.10_Jambusar_TN725B_WTR_AM_PH1</t>
  </si>
  <si>
    <t>10.121.16.10_Jambusar_TN725B_WTR_AM_PH1</t>
  </si>
  <si>
    <t>\e=798</t>
  </si>
  <si>
    <t>10.121.16.10</t>
  </si>
  <si>
    <t>\10.121.19.83_PGVCL LAXMINAGAR_TN705B_GJ_SSA RJ_PH3</t>
  </si>
  <si>
    <t>10.121.19.83_PGVCL LAXMINAGAR_TN705B_GJ_SSA RJ_PH3</t>
  </si>
  <si>
    <t>\e=30633</t>
  </si>
  <si>
    <t>10.121.19.83</t>
  </si>
  <si>
    <t>\10.121.100.18_TORRENT SUGEN_TN703B_GJ_SSA SR_PH3</t>
  </si>
  <si>
    <t>10.121.100.18_TORRENT SUGEN_TN703B_GJ_SSA SR_PH3</t>
  </si>
  <si>
    <t>\e=45168</t>
  </si>
  <si>
    <t>10.121.100.18</t>
  </si>
  <si>
    <t>\10.121.97.84_SHINOL_TN705B_GJ_SSA HMR_PH3</t>
  </si>
  <si>
    <t>10.121.97.84_SHINOL_TN705B_GJ_SSA HMR_PH3</t>
  </si>
  <si>
    <t>\e=29919</t>
  </si>
  <si>
    <t>10.121.97.84</t>
  </si>
  <si>
    <t>\10.121.96.157_NALIYA AF II_TN703B_GJ_SSA BUJ_PH2</t>
  </si>
  <si>
    <t>10.121.96.157_NALIYA AF II_TN703B_GJ_SSA BUJ_PH2</t>
  </si>
  <si>
    <t>\e=45174</t>
  </si>
  <si>
    <t>10.121.96.157</t>
  </si>
  <si>
    <t>\10.121.18.253_New Kudasan_TN725B_GJ_SSA AM_PH1</t>
  </si>
  <si>
    <t>10.121.18.253_New Kudasan_TN725B_GJ_SSA AM_PH1</t>
  </si>
  <si>
    <t>\e=17288</t>
  </si>
  <si>
    <t>10.121.18.253</t>
  </si>
  <si>
    <t>\10.121.16.19_Rajpardi_TN725B_WTR_AM_PH2</t>
  </si>
  <si>
    <t>10.121.16.19_Rajpardi_TN725B_WTR_AM_PH2</t>
  </si>
  <si>
    <t>\e=17046</t>
  </si>
  <si>
    <t>10.121.16.19</t>
  </si>
  <si>
    <t>\10.121.99.6_HALWAD_TN725B_GJ_SSA SEN_PH3</t>
  </si>
  <si>
    <t>10.121.99.6_HALWAD_TN725B_GJ_SSA SEN_PH3</t>
  </si>
  <si>
    <t>\e=17066</t>
  </si>
  <si>
    <t>10.121.99.6</t>
  </si>
  <si>
    <t>GUJ_SEN SSA_PH3</t>
  </si>
  <si>
    <t>\10.121.96.90_Bhadbhut_TN703B_GJ_SSA BCH_PH3</t>
  </si>
  <si>
    <t>10.121.96.90_Bhadbhut_TN703B_GJ_SSA BCH_PH3</t>
  </si>
  <si>
    <t>\e=17230</t>
  </si>
  <si>
    <t>10.121.96.90</t>
  </si>
  <si>
    <t>\10.121.24.179_Atiyawad_TN703B_GJ_SSA VAL_PH3</t>
  </si>
  <si>
    <t>10.121.24.179_Atiyawad_TN703B_GJ_SSA VAL_PH3</t>
  </si>
  <si>
    <t>\e=16352</t>
  </si>
  <si>
    <t>10.121.24.179</t>
  </si>
  <si>
    <t>\10.121.20.45_THEBA BTS_TN703B_GJ_SSA JMN_PH2</t>
  </si>
  <si>
    <t>10.121.20.45_THEBA BTS_TN703B_GJ_SSA JMN_PH2</t>
  </si>
  <si>
    <t>\e=18349</t>
  </si>
  <si>
    <t>10.121.20.45</t>
  </si>
  <si>
    <t>\10.121.18.99_Signature ZTE BTS_TN703B_GJ_SSA AM_PH2</t>
  </si>
  <si>
    <t>10.121.18.99_Signature ZTE BTS_TN703B_GJ_SSA AM_PH2</t>
  </si>
  <si>
    <t>\e=17699</t>
  </si>
  <si>
    <t>10.121.18.99</t>
  </si>
  <si>
    <t>\10.121.18.114_KRISHNA ENTERPRISE_TN703B_GJ_SSA AM_PH3</t>
  </si>
  <si>
    <t>10.121.18.114_KRISHNA ENTERPRISE_TN703B_GJ_SSA AM_PH3</t>
  </si>
  <si>
    <t>\e=30660</t>
  </si>
  <si>
    <t>10.121.18.114</t>
  </si>
  <si>
    <t>\10.121.98.135_WAV_TN705B_GJ_SSA PNP_PH3</t>
  </si>
  <si>
    <t>10.121.98.135_WAV_TN705B_GJ_SSA PNP_PH3</t>
  </si>
  <si>
    <t>\e=18542</t>
  </si>
  <si>
    <t>10.121.98.135</t>
  </si>
  <si>
    <t>\10.121.68.86_SAMGAHAN_TN725B_GJ_SSA VAL_PH3</t>
  </si>
  <si>
    <t>10.121.68.86_SAMGAHAN_TN725B_GJ_SSA VAL_PH3</t>
  </si>
  <si>
    <t>\e=26379</t>
  </si>
  <si>
    <t>10.121.68.86</t>
  </si>
  <si>
    <t>\10.121.97.129_Mehulnagar ALB_TN725B_GJ_SSA JMN_PH3</t>
  </si>
  <si>
    <t>10.121.97.129_Mehulnagar ALB_TN725B_GJ_SSA JMN_PH3</t>
  </si>
  <si>
    <t>\e=11975</t>
  </si>
  <si>
    <t>10.121.97.129</t>
  </si>
  <si>
    <t>\10.121.18.164_GUJ TOURISM_TN703B_GJ_SSA AM_PH3</t>
  </si>
  <si>
    <t>10.121.18.164_GIDM_TN703B_GJ_SSA AM_PH3</t>
  </si>
  <si>
    <t>\e=39969</t>
  </si>
  <si>
    <t>10.121.18.164</t>
  </si>
  <si>
    <t>\10.121.97.204_Maljinjava_TN705B_GJ_SSA JND_PH3</t>
  </si>
  <si>
    <t>10.121.97.204_Maljinjava_TN705B_GJ_SSA JND_PH3</t>
  </si>
  <si>
    <t>\e=30678</t>
  </si>
  <si>
    <t>10.121.97.204</t>
  </si>
  <si>
    <t>GJ_SSA JND</t>
  </si>
  <si>
    <t>\10.121.17.160_MAHUVA_TN705B_WTR_RJ_PH3</t>
  </si>
  <si>
    <t>10.121.17.160_MAHUVA_TN705B_WTR_RJ_PH3</t>
  </si>
  <si>
    <t>\e=13931</t>
  </si>
  <si>
    <t>10.121.17.160</t>
  </si>
  <si>
    <t>\10.121.25.162_MEHTAPURA_TN705B_GJ_SSA HMR_PH2</t>
  </si>
  <si>
    <t>10.121.25.162_MEHTAPURA_TN705B_GJ_SSA HMR_PH2</t>
  </si>
  <si>
    <t>\e=4378</t>
  </si>
  <si>
    <t>10.121.25.162</t>
  </si>
  <si>
    <t>\10.121.68.87_SAKARPATAL_TN705B_GJ_SSA VAL_PH3</t>
  </si>
  <si>
    <t>10.121.68.87_SAKARPATAL_TN705B_GJ_SSA VAL_PH3</t>
  </si>
  <si>
    <t>\e=26367</t>
  </si>
  <si>
    <t>10.121.68.87</t>
  </si>
  <si>
    <t>\10.121.96.137_Dayapar_TN705B_GJ_SSA BUJ_PH3</t>
  </si>
  <si>
    <t>10.121.96.137_Dayapar_TN705B_GJ_SSA BUJ_PH3</t>
  </si>
  <si>
    <t>\e=14143</t>
  </si>
  <si>
    <t>10.121.96.137</t>
  </si>
  <si>
    <t>\10.121.24.105_BSF KODKI_TN703B_GJ_SSA BUJ_PH2</t>
  </si>
  <si>
    <t>10.121.24.105_BSF KODKI_TN703B_GJ_SSA BUJ_PH2</t>
  </si>
  <si>
    <t>\e=30404</t>
  </si>
  <si>
    <t>10.121.24.105</t>
  </si>
  <si>
    <t>\10.121.68.5_UMARPADA_TN705B_WTR_AM_PH3</t>
  </si>
  <si>
    <t>10.121.68.5_UMARPADA_TN705B_WTR_AM_PH3</t>
  </si>
  <si>
    <t>\e=15509</t>
  </si>
  <si>
    <t>10.121.68.5</t>
  </si>
  <si>
    <t>SSA SURAT_PH3</t>
  </si>
  <si>
    <t>\10.121.25.138_Takarwada_TN703B_GJ_SSA PNP_PH2</t>
  </si>
  <si>
    <t>10.121.25.138_Takarwada_TN703B_GJ_SSA PNP_PH2</t>
  </si>
  <si>
    <t>\e=15069</t>
  </si>
  <si>
    <t>10.121.25.138</t>
  </si>
  <si>
    <t>\10.121.98.3_KAKOSHI B1_TN705B_GJ_SSA MEH_PH3</t>
  </si>
  <si>
    <t>10.121.98.3_KAKOSHI B1_TN705B_GJ_SSA MEH_PH3</t>
  </si>
  <si>
    <t>\e=15585</t>
  </si>
  <si>
    <t>10.121.98.3</t>
  </si>
  <si>
    <t>GJ_MEHSANA SSA</t>
  </si>
  <si>
    <t>\10.121.16.26_MAKARPURA N2_TN705B_GJ_SSA VDR_PH1</t>
  </si>
  <si>
    <t>10.121.16.26_MAKARPURA N2_TN705B_GJ_SSA VDR_PH1</t>
  </si>
  <si>
    <t>\e=15491</t>
  </si>
  <si>
    <t>10.121.16.26</t>
  </si>
  <si>
    <t>\10.121.25.90_KALOL_TN703B_GJ_SSA MEH_PH2</t>
  </si>
  <si>
    <t>10.121.25.90_KALOL_TN703B_GJ_SSA MEH_PH2</t>
  </si>
  <si>
    <t>\e=3895</t>
  </si>
  <si>
    <t>10.121.25.90</t>
  </si>
  <si>
    <t>\e=17697</t>
  </si>
  <si>
    <t>\10.121.18.244_Old Kudasan_TN705B_GJ_SSA AM_PH3</t>
  </si>
  <si>
    <t>10.121.18.244_Old Kudasan_TN705B_GJ_SSA AM_PH3</t>
  </si>
  <si>
    <t>\e=19208</t>
  </si>
  <si>
    <t>10.121.18.244</t>
  </si>
  <si>
    <t>\10.121.97.67_BAYAD_TN705B_GJ_SSA HMR_PH3</t>
  </si>
  <si>
    <t>10.121.97.67_BAYAD_TN705B_GJ_SSA HMR_PH3</t>
  </si>
  <si>
    <t>\e=19418</t>
  </si>
  <si>
    <t>10.121.97.67</t>
  </si>
  <si>
    <t>\10.121.25.146_Hasanpur_TN703B_GJ_SSA PNP_PH2</t>
  </si>
  <si>
    <t>10.121.25.146_Hasanpur_TN703B_GJ_SSA PNP_PH2</t>
  </si>
  <si>
    <t>\e=19477</t>
  </si>
  <si>
    <t>10.121.25.146</t>
  </si>
  <si>
    <t>\10.121.18.96_CHENPUR-RANIP-BTS_TN703B_GJ_SSA AM_PH2</t>
  </si>
  <si>
    <t>10.121.18.96_CHENPUR-RANIP-BTS_TN703B_GJ_SSA AM_PH2</t>
  </si>
  <si>
    <t>\e=17696</t>
  </si>
  <si>
    <t>10.121.18.96</t>
  </si>
  <si>
    <t>\10.121.68.206_JAMJODHPUR_TN725B_WTR_RJ_PH3</t>
  </si>
  <si>
    <t>10.121.68.206_JAMJODHPUR_TN725B_WTR_RJ_PH3</t>
  </si>
  <si>
    <t>\e=13396</t>
  </si>
  <si>
    <t>10.121.68.206</t>
  </si>
  <si>
    <t>\10.121.24.214_KUDADRA_TN703B_GJ_SSA BCH_PH2</t>
  </si>
  <si>
    <t>10.121.24.214_KUDADRA_TN703B_GJ_SSA BCH_PH2</t>
  </si>
  <si>
    <t>\e=19412</t>
  </si>
  <si>
    <t>10.121.24.214</t>
  </si>
  <si>
    <t>\10.121.25.140_Gola_TN703B_GJ_SSA PNP_PH2</t>
  </si>
  <si>
    <t>10.121.25.140_Gola_TN703B_GJ_SSA PNP_PH2</t>
  </si>
  <si>
    <t>\e=19471</t>
  </si>
  <si>
    <t>10.121.25.140</t>
  </si>
  <si>
    <t>\10.121.16.251_WTPS 2_TN703B_GJ_SSA NAD_PH3</t>
  </si>
  <si>
    <t>10.121.16.251_WTPS 2_TN703B_GJ_SSA NAD_PH3</t>
  </si>
  <si>
    <t>\e=19614</t>
  </si>
  <si>
    <t>10.121.16.251</t>
  </si>
  <si>
    <t>\10.121.25.145_Panchda_TN703B_GJ_SSA PNP_PH2</t>
  </si>
  <si>
    <t>10.121.25.145_Panchda_TN703B_GJ_SSA PNP_PH2</t>
  </si>
  <si>
    <t>\e=19476</t>
  </si>
  <si>
    <t>10.121.25.145</t>
  </si>
  <si>
    <t>\10.121.15.157_MODHERA_TN705B_GJ_SSA MEH_PH2</t>
  </si>
  <si>
    <t>10.121.15.157_MODHERA_TN705B_GJ_SSA MEH_PH2</t>
  </si>
  <si>
    <t>\e=19484</t>
  </si>
  <si>
    <t>10.121.15.157</t>
  </si>
  <si>
    <t>\e=3448</t>
  </si>
  <si>
    <t>10.121.19.198</t>
  </si>
  <si>
    <t>\10.121.99.156_NURSING COLLEGE_TN703B_GJ_SSA VDR_PH3</t>
  </si>
  <si>
    <t>10.121.99.156_NURSING COLLEGE_TN703B_GJ_SSA VDR_PH3</t>
  </si>
  <si>
    <t>\e=13331</t>
  </si>
  <si>
    <t>10.121.99.156</t>
  </si>
  <si>
    <t>\10.121.98.6_KHERVA_TN705B_GJ_SSA MEH_PH3</t>
  </si>
  <si>
    <t>10.121.98.6_KHERVA_TN705B_GJ_SSA MEH_PH3</t>
  </si>
  <si>
    <t>\e=11518</t>
  </si>
  <si>
    <t>10.121.98.6</t>
  </si>
  <si>
    <t>GJ SSA</t>
  </si>
  <si>
    <t>\10.121.18.200_Vatva RTSD_TN705B_GJ_SSA AM_PH1</t>
  </si>
  <si>
    <t>10.121.18.200_Vatva RTSD_TN705B_GJ_SSA AM_PH1</t>
  </si>
  <si>
    <t>\e=1990</t>
  </si>
  <si>
    <t>10.121.18.200</t>
  </si>
  <si>
    <t>\10.121.19.25_BHURANI_TN703B_GJ_SSA GDH_PH3</t>
  </si>
  <si>
    <t>10.121.19.25_BHURANI_TN703B_GJ_SSA GDH_PH3</t>
  </si>
  <si>
    <t>\e=20220</t>
  </si>
  <si>
    <t>10.121.19.25</t>
  </si>
  <si>
    <t>GUJ_GODHRA SSA</t>
  </si>
  <si>
    <t>\10.121.17.53_JETPUR_TN725B_GJ_SSA RJ_PH3</t>
  </si>
  <si>
    <t>10.121.17.53_JETPUR_TN725B_GJ_SSA RJ_PH3</t>
  </si>
  <si>
    <t>\e=20815</t>
  </si>
  <si>
    <t>10.121.17.53</t>
  </si>
  <si>
    <t>\10.121.24.16_Vadal_TN703B_GJ_SSA JND_PH2</t>
  </si>
  <si>
    <t>10.121.24.16_Vadal_TN703B_GJ_SSA JND_PH2</t>
  </si>
  <si>
    <t>\e=20226</t>
  </si>
  <si>
    <t>10.121.24.16</t>
  </si>
  <si>
    <t>\10.121.18.156_GujSailCivilAviation_TN703B_GJ_SSA AM_PH3</t>
  </si>
  <si>
    <t>10.121.18.156_GujSailCivilAviation_TN703B_GJ_SSA AM_PH3</t>
  </si>
  <si>
    <t>\e=36477</t>
  </si>
  <si>
    <t>10.121.18.156</t>
  </si>
  <si>
    <t>\10.121.17.17_KB DHAM_TN703B_GJ_SSA RJ_PH1</t>
  </si>
  <si>
    <t>10.121.17.17_KB DHAM_TN703B_GJ_SSA RJ_PH1</t>
  </si>
  <si>
    <t>\e=40047</t>
  </si>
  <si>
    <t>10.121.17.17</t>
  </si>
  <si>
    <t>\e=20003</t>
  </si>
  <si>
    <t>10.121.19.210</t>
  </si>
  <si>
    <t>\10.121.96.142_NANA ANGIYA_TN703B_GJ_SSA BUJ_PH2</t>
  </si>
  <si>
    <t>10.121.96.142_NANA ANGIYA_TN703B_GJ_SSA BUJ_PH2</t>
  </si>
  <si>
    <t>\e=45397</t>
  </si>
  <si>
    <t>10.121.96.142</t>
  </si>
  <si>
    <t>\10.121.18.243_Bhat_TN705B_GJ_SSA AM_PH2</t>
  </si>
  <si>
    <t>10.121.18.243_Bhat_TN705B_GJ_SSA AM_PH2</t>
  </si>
  <si>
    <t>\e=20671</t>
  </si>
  <si>
    <t>10.121.18.243</t>
  </si>
  <si>
    <t>\10.121.17.136_Shantinagar_TN703B_GJ_SSA BV_PH3</t>
  </si>
  <si>
    <t>10.121.17.136_Shantinagar_TN703B_GJ_SSA BV_PH3</t>
  </si>
  <si>
    <t>\e=45391</t>
  </si>
  <si>
    <t>10.121.17.136</t>
  </si>
  <si>
    <t>\10.121.17.44_GONDAL_TN725B_GJ_SSA RJ_PH3</t>
  </si>
  <si>
    <t>10.121.17.44_GONDAL_TN725B_GJ_SSA RJ_PH3</t>
  </si>
  <si>
    <t>\e=20454</t>
  </si>
  <si>
    <t>10.121.17.44</t>
  </si>
  <si>
    <t>\10.121.19.200_ALTHAN_TN725B_GJ_SSA SR_PH2</t>
  </si>
  <si>
    <t>10.121.19.200_ALTHAN_TN725B_GJ_SSA SR_PH2</t>
  </si>
  <si>
    <t>\e=3769</t>
  </si>
  <si>
    <t>10.121.19.200</t>
  </si>
  <si>
    <t>\10.121.16.138_BHADRA 2_TN725B_WTR_AM_PH1</t>
  </si>
  <si>
    <t>10.121.16.138_BHADRA 2_TN725B_WTR_AM_PH1</t>
  </si>
  <si>
    <t>\e=1039</t>
  </si>
  <si>
    <t>10.121.16.138</t>
  </si>
  <si>
    <t>\10.121.24.232_BORSAD(BXR)_TN725B_GJ_SSA NAD_PH2</t>
  </si>
  <si>
    <t>10.121.24.232_BORSAD(BXR)_TN725B_GJ_SSA NAD_PH2</t>
  </si>
  <si>
    <t>\e=3929</t>
  </si>
  <si>
    <t>10.121.24.232</t>
  </si>
  <si>
    <t>\10.121.99.162_EPFO-AKOTA_TN703B_GJ_SSA VDR_PH3</t>
  </si>
  <si>
    <t>10.121.99.162_EPFO-AKOTA_TN703B_GJ_SSA VDR_PH3</t>
  </si>
  <si>
    <t>\e=13354</t>
  </si>
  <si>
    <t>10.121.99.162</t>
  </si>
  <si>
    <t>SSA VADODRA</t>
  </si>
  <si>
    <t>\10.121.18.205_Vatva 2_TN725B_GJ_SSA AM_PH1</t>
  </si>
  <si>
    <t>10.121.18.205_Vatva 2_TN725B_GJ_SSA AM_PH1</t>
  </si>
  <si>
    <t>\e=1994</t>
  </si>
  <si>
    <t>10.121.18.205</t>
  </si>
  <si>
    <t>\10.121.16.12_Baroda-Alkapuri1(GNE)_TN725B_WTR_AM_PH1</t>
  </si>
  <si>
    <t>10.121.16.12_Baroda-Alkapuri1(GNE)_TN725B_WTR_AM_PH1</t>
  </si>
  <si>
    <t>\e=1011</t>
  </si>
  <si>
    <t>10.121.16.12</t>
  </si>
  <si>
    <t>\10.121.16.72_RANKUWA TE_TN703B_GJ_SSA VAL_PH3</t>
  </si>
  <si>
    <t>10.121.16.72_RANKUWA TE_TN703B_GJ_SSA VAL_PH3</t>
  </si>
  <si>
    <t>\e=9480</t>
  </si>
  <si>
    <t>10.121.16.72</t>
  </si>
  <si>
    <t>VALSAD SSA_PH3</t>
  </si>
  <si>
    <t>\10.121.18.203_Isanpur_TN705B_GJ_SSA AM_PH1</t>
  </si>
  <si>
    <t>10.121.18.203_Isanpur_TN705B_GJ_SSA AM_PH1</t>
  </si>
  <si>
    <t>\e=1992</t>
  </si>
  <si>
    <t>10.121.18.203</t>
  </si>
  <si>
    <t>\10.121.99.37_THANGADH_TN705B_WTR_RJ_PH2</t>
  </si>
  <si>
    <t>10.121.99.37_THANGADH_TN705B_WTR_RJ_PH2</t>
  </si>
  <si>
    <t>\e=38859</t>
  </si>
  <si>
    <t>10.121.99.37</t>
  </si>
  <si>
    <t>\10.121.17.208_BOPAL DOM_TN725B_GJ_SSA AM_PH1</t>
  </si>
  <si>
    <t>10.121.17.208_BOPAL DOM_TN725B_GJ_SSA AM_PH1</t>
  </si>
  <si>
    <t>\e=1753</t>
  </si>
  <si>
    <t>10.121.17.208</t>
  </si>
  <si>
    <t>\10.121.97.206_SHAPUR_TN705B_GJ_SSA JND_PH2</t>
  </si>
  <si>
    <t>10.121.97.206_SHAPUR_TN705B_GJ_SSA JND_PH2</t>
  </si>
  <si>
    <t>\e=26434</t>
  </si>
  <si>
    <t>10.121.97.206</t>
  </si>
  <si>
    <t>\10.121.17.54_DHORAJI_TN725B_GJ_SSA RJ_PH3</t>
  </si>
  <si>
    <t>10.121.17.54_DHORAJI_TN725B_GJ_SSA RJ_PH3</t>
  </si>
  <si>
    <t>\e=21328</t>
  </si>
  <si>
    <t>10.121.17.54</t>
  </si>
  <si>
    <t>\10.121.16.246_NENPUR CHAWKADI_TN703B_GJ_SSA NAD_PH3</t>
  </si>
  <si>
    <t>10.121.16.246_NENPUR CHAWKADI_TN703B_GJ_SSA NAD_PH3</t>
  </si>
  <si>
    <t>\e=19602</t>
  </si>
  <si>
    <t>10.121.16.246</t>
  </si>
  <si>
    <t>SSA NADIAD_PH3</t>
  </si>
  <si>
    <t>\10.121.97.218_MANAVADAR_TN705B_WTR_RJ_PH3</t>
  </si>
  <si>
    <t>10.121.97.218_MANAVADAR_TN705B_WTR_RJ_PH3</t>
  </si>
  <si>
    <t>\e=18337</t>
  </si>
  <si>
    <t>10.121.97.218</t>
  </si>
  <si>
    <t>\10.121.24.218_INDO FILL UNIT2_TN703B_GJ_SSA BCH_PH2</t>
  </si>
  <si>
    <t>10.121.24.218_INDO FILL UNIT2_TN703B_GJ_SSA BCH_PH2</t>
  </si>
  <si>
    <t>\e=21748</t>
  </si>
  <si>
    <t>10.121.24.218</t>
  </si>
  <si>
    <t>\10.121.68.73_Vansda_TN725B_WTR_AM_PH3</t>
  </si>
  <si>
    <t>10.121.68.73_Vansda_TN725B_WTR_AM_PH3</t>
  </si>
  <si>
    <t>\e=13090</t>
  </si>
  <si>
    <t>10.121.68.73</t>
  </si>
  <si>
    <t>\10.121.24.216_INDO BASIN_TN703B_GJ_SSA BCH_PH2</t>
  </si>
  <si>
    <t>10.121.24.216_INDO BASIN_TN703B_GJ_SSA BCH_PH2</t>
  </si>
  <si>
    <t>\e=21746</t>
  </si>
  <si>
    <t>10.121.24.216</t>
  </si>
  <si>
    <t>\10.121.99.226_DGVCL OLD_TN703B_GJ_SSA SR_PH3</t>
  </si>
  <si>
    <t>10.121.99.226_DGVCL OLD_TN703B_GJ_SSA SR_PH3</t>
  </si>
  <si>
    <t>\e=36479</t>
  </si>
  <si>
    <t>10.121.99.226</t>
  </si>
  <si>
    <t>\10.121.24.217_AXION_TN703B_GJ_SSA BCH_PH2</t>
  </si>
  <si>
    <t>10.121.24.217_AXION_TN703B_GJ_SSA BCH_PH2</t>
  </si>
  <si>
    <t>\e=21747</t>
  </si>
  <si>
    <t>\10.121.25.154_RAMPURA A1_TN703B_GJ_SSA PNP_PH2</t>
  </si>
  <si>
    <t>10.121.25.154_RAMPURA A1_TN703B_GJ_SSA PNP_PH2</t>
  </si>
  <si>
    <t>\e=42848</t>
  </si>
  <si>
    <t>10.121.25.154</t>
  </si>
  <si>
    <t>\10.121.16.20_JAHAGADIYA_TN705B_WTR_AM_PH3</t>
  </si>
  <si>
    <t>10.121.16.20_JAHAGADIYA_TN705B_WTR_AM_PH3</t>
  </si>
  <si>
    <t>\e=17047</t>
  </si>
  <si>
    <t>10.121.16.20</t>
  </si>
  <si>
    <t>\10.121.24.45_JUNAGADH_TN725B_WTR_RJ_PH1</t>
  </si>
  <si>
    <t>10.121.24.45_JUNAGADH_TN725B_WTR_RJ_PH1</t>
  </si>
  <si>
    <t>\e=564</t>
  </si>
  <si>
    <t>10.121.24.45</t>
  </si>
  <si>
    <t>\10.121.24.77_Kotda(C) A1_TN703B_GJ_SSA BUJ_PH2</t>
  </si>
  <si>
    <t>10.121.24.77_Kotda(C) A1_TN703B_GJ_SSA BUJ_PH2</t>
  </si>
  <si>
    <t>\e=6701</t>
  </si>
  <si>
    <t>10.121.24.77</t>
  </si>
  <si>
    <t>\10.121.16.110_VidhyutBhavan Daman_TN703B_GJ_SSA VAL_PH3</t>
  </si>
  <si>
    <t>10.121.16.110_VidhyutBhavan Daman_TN703B_GJ_SSA VAL_PH3</t>
  </si>
  <si>
    <t>\e=16354</t>
  </si>
  <si>
    <t>10.121.16.110</t>
  </si>
  <si>
    <t>\10.121.17.169_Sihor RSU_TN705B_GJ_SSA BV_PH3</t>
  </si>
  <si>
    <t>10.121.17.169_Sihor RSU_TN705B_GJ_SSA BV_PH3</t>
  </si>
  <si>
    <t>\e=17261</t>
  </si>
  <si>
    <t>10.121.17.169</t>
  </si>
  <si>
    <t>\10.121.97.77_PRANTIJ RSU_TN703B_GJ_SSA HMR_PH3</t>
  </si>
  <si>
    <t>10.121.97.77_PRANTIJ RSU_TN703B_GJ_SSA HMR_PH3</t>
  </si>
  <si>
    <t>\e=21961</t>
  </si>
  <si>
    <t>10.121.97.77</t>
  </si>
  <si>
    <t>SSA MIMMATNAGAR_PH3</t>
  </si>
  <si>
    <t>\10.121.24.137_DUNGRI NH 8_TN703B_GJ_SSA VAL_PH</t>
  </si>
  <si>
    <t>10.121.24.137_DUNGRI NH 8_TN703B_GJ_SSA VAL_PH</t>
  </si>
  <si>
    <t>\e=21924</t>
  </si>
  <si>
    <t>10.121.24.137</t>
  </si>
  <si>
    <t>\10.121.17.157_GARIYADHAR_TN705B_WTR_RJ_PH2</t>
  </si>
  <si>
    <t>10.121.17.157_GARIYADHAR_TN705B_WTR_RJ_PH2</t>
  </si>
  <si>
    <t>\e=13928</t>
  </si>
  <si>
    <t>10.121.17.157</t>
  </si>
  <si>
    <t>\10.121.18.132_ GVK EMRI _TN705B_GJ_SSA AM_PH1</t>
  </si>
  <si>
    <t>10.121.18.132_ GVK EMRI _TN705B_GJ_SSA AM_PH1</t>
  </si>
  <si>
    <t>\e=1773</t>
  </si>
  <si>
    <t>10.121.18.132</t>
  </si>
  <si>
    <t>\10.121.25.78_Nagar Palika BTS_TN703B_GJ_SSA MEH_PH2</t>
  </si>
  <si>
    <t>10.121.25.78_Nagar Palika BTS_TN703B_GJ_SSA MEH_PH2</t>
  </si>
  <si>
    <t>\e=8159</t>
  </si>
  <si>
    <t>10.121.25.78</t>
  </si>
  <si>
    <t>\10.121.19.174_Getco Koyali_TN703B_GJ_SSA VDR_PH2</t>
  </si>
  <si>
    <t>10.121.19.174_Getco Koyali_TN703B_GJ_SSA VDR_PH2</t>
  </si>
  <si>
    <t>\e=7202</t>
  </si>
  <si>
    <t>10.121.19.174</t>
  </si>
  <si>
    <t>\10.121.16.78_NARGOL_TN703B_GJ_SSA VAL_PH</t>
  </si>
  <si>
    <t>10.121.16.78_NARGOL_TN703B_GJ_SSA VAL_PH</t>
  </si>
  <si>
    <t>\e=4513</t>
  </si>
  <si>
    <t>10.121.16.78</t>
  </si>
  <si>
    <t>\10.121.96.27_Gadhakada Exch_TN703B_GJ_SSA AMR_PH2</t>
  </si>
  <si>
    <t>10.121.96.27_Gadhakada Exch_TN703B_GJ_SSA AMR_PH2</t>
  </si>
  <si>
    <t>\e=23092</t>
  </si>
  <si>
    <t>10.121.96.27</t>
  </si>
  <si>
    <t>\10.121.98.129_CHITRASANI B2_TN725B_GJ_SSA PNP_PH2</t>
  </si>
  <si>
    <t>10.121.98.129_CHITRASANI B2_TN725B_GJ_SSA PNP_PH2</t>
  </si>
  <si>
    <t>\e=23391</t>
  </si>
  <si>
    <t>10.121.98.129</t>
  </si>
  <si>
    <t>\10.121.96.171_NARA_TN703B_GJ_SSA BUJ_PH3</t>
  </si>
  <si>
    <t>10.121.96.171_NARA_TN703B_GJ_SSA BUJ_PH3</t>
  </si>
  <si>
    <t>\e=23763</t>
  </si>
  <si>
    <t>10.121.96.171</t>
  </si>
  <si>
    <t>\10.121.97.78_GADKAN EX_TN703B_GJ_SSA HMR_PH3</t>
  </si>
  <si>
    <t>10.121.97.78_GADKAN EX_TN703B_GJ_SSA HMR_PH3</t>
  </si>
  <si>
    <t>\e=21962</t>
  </si>
  <si>
    <t>10.121.97.78</t>
  </si>
  <si>
    <t>\10.121.18.98_Makarba_TN703B_GJ_SSA AM_PH2</t>
  </si>
  <si>
    <t>10.121.18.98_Makarba_TN703B_GJ_SSA AM_PH2</t>
  </si>
  <si>
    <t>\e=17698</t>
  </si>
  <si>
    <t>10.121.18.98</t>
  </si>
  <si>
    <t>\10.121.16.201_DEROL TE_TN705B_GJ_SSA GDH_PH1</t>
  </si>
  <si>
    <t>\e=3711</t>
  </si>
  <si>
    <t>10.121.16.201</t>
  </si>
  <si>
    <t>Gujrat_SSA_Godhra_Bhuravav</t>
  </si>
  <si>
    <t>\10.121.99.75_DHARAMPUR_TN725B_GJ_SSA VAL_PH3</t>
  </si>
  <si>
    <t>10.121.99.75_DHARAMPUR_TN725B_GJ_SSA VAL_PH3</t>
  </si>
  <si>
    <t>\e=33537</t>
  </si>
  <si>
    <t>10.121.99.75</t>
  </si>
  <si>
    <t>\10.121.96.170_MISTRY BOARDING_TN703B_GJ_SSA BUJ_PH2</t>
  </si>
  <si>
    <t>10.121.96.170_MISTRY BOARDING_TN703B_GJ_SSA BUJ_PH2</t>
  </si>
  <si>
    <t>\e=22878</t>
  </si>
  <si>
    <t>10.121.96.170</t>
  </si>
  <si>
    <t>\10.121.17.85_Sharma Guest House 2_TN703B_GJ_SSA BUJ_PH3</t>
  </si>
  <si>
    <t>10.121.17.85_Sharma Guest House 2_TN703B_GJ_SSA BUJ_PH3</t>
  </si>
  <si>
    <t>\e=23513</t>
  </si>
  <si>
    <t>10.121.17.85</t>
  </si>
  <si>
    <t>\10.121.24.153_ATAR_TN703B_GJ_SSA VAL_PH</t>
  </si>
  <si>
    <t>10.121.24.153_ATAR_TN703B_GJ_SSA VAL_PH</t>
  </si>
  <si>
    <t>\e=6715</t>
  </si>
  <si>
    <t>10.121.24.153</t>
  </si>
  <si>
    <t>\10.121.98.89_Atlanta_TN703B_GJ_SSA NAD_PH3</t>
  </si>
  <si>
    <t>10.121.98.89_Atlanta_TN703B_GJ_SSA NAD_PH3</t>
  </si>
  <si>
    <t>\e=33549</t>
  </si>
  <si>
    <t>10.121.98.89</t>
  </si>
  <si>
    <t>\10.121.18.108_JAIN OSWAL ZTE BTS_TN703B_GJ_SSA AM_PH2</t>
  </si>
  <si>
    <t>10.121.18.108_JAIN OSWAL ZTE BTS_TN703B_GJ_SSA AM_PH2</t>
  </si>
  <si>
    <t>\e=35098</t>
  </si>
  <si>
    <t>10.121.18.108</t>
  </si>
  <si>
    <t>\10.121.17.55_UPLETA_TN725B_GJ_SSA RJ_PH3</t>
  </si>
  <si>
    <t>10.121.17.55_UPLETA_TN725B_GJ_SSA RJ_PH3</t>
  </si>
  <si>
    <t>\e=21793</t>
  </si>
  <si>
    <t>10.121.17.55</t>
  </si>
  <si>
    <t>GUJ_RAJKOT SSA_PH3</t>
  </si>
  <si>
    <t>\10.121.24.236_JASHODA_TN703B_GJ_SSA NAD_PH3</t>
  </si>
  <si>
    <t>10.121.24.236_JASHODA_TN703B_GJ_SSA NAD_PH3</t>
  </si>
  <si>
    <t>\e=39013</t>
  </si>
  <si>
    <t>10.121.24.236</t>
  </si>
  <si>
    <t>\10.121.19.243_GSWAN SURAT DC_TN705B_GJ_SSA SR_PH2</t>
  </si>
  <si>
    <t>10.121.19.243_GSWAN SURAT DC_TN705B_GJ_SSA SR_PH2</t>
  </si>
  <si>
    <t>\e=33195</t>
  </si>
  <si>
    <t>10.121.19.243</t>
  </si>
  <si>
    <t>\10.121.19.113_SADGURU VATIKA BTS-2_TN703B_GJ_SSA RJ_PH2</t>
  </si>
  <si>
    <t>10.121.19.113_SADGURU VATIKA BTS-2_TN703B_GJ_SSA RJ_PH2</t>
  </si>
  <si>
    <t>\e=35117</t>
  </si>
  <si>
    <t>10.121.19.113</t>
  </si>
  <si>
    <t>\10.121.18.162_RRU LAVAD_TN725B_GJ_SSA AM_PH1</t>
  </si>
  <si>
    <t>10.121.18.162_RRU LAVAD_TN725B_GJ_SSA AM_PH1</t>
  </si>
  <si>
    <t>\e=39016</t>
  </si>
  <si>
    <t>10.121.18.162</t>
  </si>
  <si>
    <t>\10.121.16.113_VESMA_TN705B_GJ_SSA VAL_PH3</t>
  </si>
  <si>
    <t>10.121.16.113_VESMA_TN705B_GJ_SSA VAL_PH3</t>
  </si>
  <si>
    <t>\e=40239</t>
  </si>
  <si>
    <t>10.121.16.113</t>
  </si>
  <si>
    <t>\10.121.97.105_KADIYADARA-EX_TN703B_GJ_SSA HMR_PH2</t>
  </si>
  <si>
    <t>10.121.97.105_KADIYADARA-EX_TN703B_GJ_SSA HMR_PH2</t>
  </si>
  <si>
    <t>\e=8745</t>
  </si>
  <si>
    <t>10.121.97.105</t>
  </si>
  <si>
    <t>\10.121.25.98_MUJPUR BTS_TN703B_GJ_SSA MEH_PH2</t>
  </si>
  <si>
    <t>10.121.25.98_MUJPUR BTS_TN703B_GJ_SSA MEH_PH2</t>
  </si>
  <si>
    <t>\e=3956</t>
  </si>
  <si>
    <t>10.121.25.98</t>
  </si>
  <si>
    <t>\10.121.18.90_IIM_TN703B_GJ_SSA AM_PH2</t>
  </si>
  <si>
    <t>10.121.18.90_IIM_TN703B_GJ_SSA AM_PH2</t>
  </si>
  <si>
    <t>\e=10879</t>
  </si>
  <si>
    <t>10.121.18.90</t>
  </si>
  <si>
    <t>AHMADABAD SSA</t>
  </si>
  <si>
    <t>\10.121.25.184_PUNSARI EX_TN703B_GJ_SSA HMR_PH3</t>
  </si>
  <si>
    <t>10.121.25.184_PUNSARI EX_TN703B_GJ_SSA HMR_PH3</t>
  </si>
  <si>
    <t>\e=35362</t>
  </si>
  <si>
    <t>10.121.25.184</t>
  </si>
  <si>
    <t>\10.121.96.29_Mota Samadhiyala_TN703B_GJ_SSA AMR_PH2</t>
  </si>
  <si>
    <t>10.121.96.29_Mota Samadhiyala_TN703B_GJ_SSA AMR_PH2</t>
  </si>
  <si>
    <t>\e=26635</t>
  </si>
  <si>
    <t>10.121.96.29</t>
  </si>
  <si>
    <t>\10.121.19.223_KRIBHCO BTS A1_TN703B_GJ_SSA SR_PH2</t>
  </si>
  <si>
    <t>10.121.19.223_KRIBHCO BTS A1_TN703B_GJ_SSA SR_PH2</t>
  </si>
  <si>
    <t>\e=4750</t>
  </si>
  <si>
    <t>10.121.19.223</t>
  </si>
  <si>
    <t>\10.121.25.175_RANASAN EX_TN703B_GJ_SSA HMR_PH3</t>
  </si>
  <si>
    <t>10.121.25.175_RANASAN EX_TN703B_GJ_SSA HMR_PH3</t>
  </si>
  <si>
    <t>\e=35361</t>
  </si>
  <si>
    <t>10.121.25.175</t>
  </si>
  <si>
    <t>\10.121.15.160_AM BHADRA 6_TN705B_WTR_AM_PH3</t>
  </si>
  <si>
    <t>10.121.15.160_AM BHADRA 6_TN705B_WTR_AM_PH3</t>
  </si>
  <si>
    <t>\e=45752</t>
  </si>
  <si>
    <t>10.121.15.160</t>
  </si>
  <si>
    <t>\10.121.96.50_Sarsiya_TN703B_GJ_SSA AMR_PH2</t>
  </si>
  <si>
    <t>10.121.96.50_Sarsiya_TN703B_GJ_SSA AMR_PH2</t>
  </si>
  <si>
    <t>\e=26636</t>
  </si>
  <si>
    <t>10.121.96.50</t>
  </si>
  <si>
    <t>\10.121.16.242_Mahuda_TN705B_WTR_AM_PH2</t>
  </si>
  <si>
    <t>10.121.16.242_Mahuda_TN705B_WTR_AM_PH2</t>
  </si>
  <si>
    <t>\e=5906</t>
  </si>
  <si>
    <t>10.121.16.242</t>
  </si>
  <si>
    <t>\10.121.17.252_AUDA USHMANPURA_TN703B_GJ_SSA AM_PH3</t>
  </si>
  <si>
    <t>10.121.17.252_AUDA USHMANPURA_TN703B_GJ_SSA AM_PH3</t>
  </si>
  <si>
    <t>\e=6553</t>
  </si>
  <si>
    <t>10.121.17.252</t>
  </si>
  <si>
    <t>\10.121.15.139_MANSA_TN705B_GJ_SSA MEH_PH2</t>
  </si>
  <si>
    <t>10.121.15.139_MANSA_TN705B_GJ_SSA MEH_PH2</t>
  </si>
  <si>
    <t>\e=4398</t>
  </si>
  <si>
    <t>10.121.15.139</t>
  </si>
  <si>
    <t>\10.121.16.76_Micro EOU_TN703B_GJ_SSA VAL_PH</t>
  </si>
  <si>
    <t>10.121.16.76_Micro EOU_TN703B_GJ_SSA VAL_PH</t>
  </si>
  <si>
    <t>\e=4511</t>
  </si>
  <si>
    <t>10.121.16.76</t>
  </si>
  <si>
    <t>\10.121.16.121_Navsari Agricultural University_TN703B_GJ_SSA VAL_PH2</t>
  </si>
  <si>
    <t>10.121.16.121_Navsari Agricultural University_TN703B_GJ_SSA VAL_PH2</t>
  </si>
  <si>
    <t>\e=35595</t>
  </si>
  <si>
    <t>10.121.16.121</t>
  </si>
  <si>
    <t>\10.121.25.71_NANDASAN EXCH_TN705B_GJ_SSA MEH_PH2</t>
  </si>
  <si>
    <t>10.121.25.71_NANDASAN EXCH_TN705B_GJ_SSA MEH_PH2</t>
  </si>
  <si>
    <t>\e=3666</t>
  </si>
  <si>
    <t>10.121.25.71</t>
  </si>
  <si>
    <t>\10.121.98.14_Kahoda_TN703B_GJ_SSA MEH_PH3</t>
  </si>
  <si>
    <t>10.121.98.14_Kahoda_TN703B_GJ_SSA MEH_PH3</t>
  </si>
  <si>
    <t>\e=39085</t>
  </si>
  <si>
    <t>10.121.98.14</t>
  </si>
  <si>
    <t>\10.121.19.112_Sadguru Vatika BTS1_TN703B_GJ_SSA RJ_PH2</t>
  </si>
  <si>
    <t>10.121.19.112_Sadguru Vatika BTS1_TN703B_GJ_SSA RJ_PH2</t>
  </si>
  <si>
    <t>\e=33713</t>
  </si>
  <si>
    <t>10.121.19.112</t>
  </si>
  <si>
    <t>\10.121.19.184_NHRCL_TN703B_GJ_SSA VDR_PH2</t>
  </si>
  <si>
    <t>10.121.19.184_NHRCL_TN703B_GJ_SSA VDR_PH2</t>
  </si>
  <si>
    <t>\e=7853</t>
  </si>
  <si>
    <t>10.121.19.184</t>
  </si>
  <si>
    <t>\10.121.98.20_JAGUDAN EXCG_TN703B_GJ_SSA MEH_PH2</t>
  </si>
  <si>
    <t>10.121.98.20_JAGUDAN EXCG_TN703B_GJ_SSA MEH_PH2</t>
  </si>
  <si>
    <t>\e=39081</t>
  </si>
  <si>
    <t>10.121.98.20</t>
  </si>
  <si>
    <t>\10.121.96.160_DUMRA_TN705B_GJ_SSA BUJ_PH3</t>
  </si>
  <si>
    <t>10.121.96.160_DUMRA_TN705B_GJ_SSA BUJ_PH3</t>
  </si>
  <si>
    <t>\e=27217</t>
  </si>
  <si>
    <t>10.121.96.160</t>
  </si>
  <si>
    <t>\10.121.98.90_UNDEL_TN703B_GJ_SSA NAD_PH3</t>
  </si>
  <si>
    <t>10.121.98.90_UNDEL_TN703B_GJ_SSA NAD_PH3</t>
  </si>
  <si>
    <t>\e=33725</t>
  </si>
  <si>
    <t>10.121.98.90</t>
  </si>
  <si>
    <t>\10.121.25.170_JAINDERASAR_TN703B_GJ_SSA HMR_PH2</t>
  </si>
  <si>
    <t>10.121.25.170_JAINDERASAR_TN703B_GJ_SSA HMR_PH2</t>
  </si>
  <si>
    <t>\e=45908</t>
  </si>
  <si>
    <t>10.121.25.170</t>
  </si>
  <si>
    <t>\10.121.16.96_Raymond_TN703B_GJ_SSA VAL_PH3</t>
  </si>
  <si>
    <t>10.121.16.96_Raymond_TN703B_GJ_SSA VAL_PH3</t>
  </si>
  <si>
    <t>\e=45902</t>
  </si>
  <si>
    <t>10.121.16.96</t>
  </si>
  <si>
    <t>\10.121.20.4_Patel Colony_TN725B_GJ_SSA JMN_PH2</t>
  </si>
  <si>
    <t>10.121.20.4_Patel Colony_TN725B_GJ_SSA JMN_PH2</t>
  </si>
  <si>
    <t>\e=4134</t>
  </si>
  <si>
    <t>10.121.20.4</t>
  </si>
  <si>
    <t>\10.121.17.49_ATKOT_TN725B_GJ_SSA RJ_PH3</t>
  </si>
  <si>
    <t>10.121.17.49_ATKOT_TN725B_GJ_SSA RJ_PH3</t>
  </si>
  <si>
    <t>\e=26186</t>
  </si>
  <si>
    <t>10.121.17.49</t>
  </si>
  <si>
    <t>\10.121.17.216_KARVY DIGICONNECT A2_TN703B_GJ_SSA AM_PH3</t>
  </si>
  <si>
    <t>10.121.17.216_KARVY DIGICONNECT A2_TN703B_GJ_SSA AM_PH3</t>
  </si>
  <si>
    <t>\e=27457</t>
  </si>
  <si>
    <t>10.121.17.216</t>
  </si>
  <si>
    <t>\10.121.99.3_LIMBDI_TN725B_GJ_SSA SEN_PH3</t>
  </si>
  <si>
    <t>10.121.99.3_LIMBDI_TN725B_GJ_SSA SEN_PH3</t>
  </si>
  <si>
    <t>\e=27731</t>
  </si>
  <si>
    <t>10.121.99.3</t>
  </si>
  <si>
    <t>\10.121.97.197_MOTIMONPARI_TN705B_GJ_SSA JND_PH3</t>
  </si>
  <si>
    <t>10.121.97.197_MOTIMONPARI_TN705B_GJ_SSA JND_PH3</t>
  </si>
  <si>
    <t>\e=27692</t>
  </si>
  <si>
    <t>10.121.97.197</t>
  </si>
  <si>
    <t>\10.121.15.215_PIMPAL EXCG A1_TN703B_GJ_SSA MEH_PH3</t>
  </si>
  <si>
    <t>10.121.15.215_PIMPAL EXCG A1_TN703B_GJ_SSA MEH_PH3</t>
  </si>
  <si>
    <t>\e=33737</t>
  </si>
  <si>
    <t>10.121.15.215</t>
  </si>
  <si>
    <t>GUJ_MSM_PH3bsnl</t>
  </si>
  <si>
    <t>\10.121.18.159_Kubernagar_TN703B_GJ_SSA AM_PH2</t>
  </si>
  <si>
    <t>10.121.18.159_Kubernagar_TN703B_GJ_SSA AM_PH2</t>
  </si>
  <si>
    <t>\e=36679</t>
  </si>
  <si>
    <t>10.121.18.159</t>
  </si>
  <si>
    <t>\10.121.16.252_Pandva_TN703B_GJ_SSA NAD_PH3</t>
  </si>
  <si>
    <t>10.121.16.252_Pandva_TN703B_GJ_SSA NAD_PH3</t>
  </si>
  <si>
    <t>\e=19620</t>
  </si>
  <si>
    <t>10.121.16.252</t>
  </si>
  <si>
    <t>\10.121.18.145_Bapunagar_TN725B_GJ_SSA AM_PH1</t>
  </si>
  <si>
    <t>10.121.18.145_Bapunagar_TN725B_GJ_SSA AM_PH1</t>
  </si>
  <si>
    <t>\e=1526</t>
  </si>
  <si>
    <t>10.121.18.145</t>
  </si>
  <si>
    <t>\10.121.16.249_HALDARVAS_TN703B_GJ_SSA NAD_PH3</t>
  </si>
  <si>
    <t>10.121.16.249_HALDARVAS_TN703B_GJ_SSA NAD_PH3</t>
  </si>
  <si>
    <t>\e=19632</t>
  </si>
  <si>
    <t>10.121.16.249</t>
  </si>
  <si>
    <t>\10.121.98.138_DHANDHA_TN705B_GJ_SSA PNP_PH2</t>
  </si>
  <si>
    <t>10.121.98.138_DHANDHA_TN705B_GJ_SSA PNP_PH2</t>
  </si>
  <si>
    <t>\e=20615</t>
  </si>
  <si>
    <t>10.121.98.138</t>
  </si>
  <si>
    <t>SSA PALANPUR_PH3</t>
  </si>
  <si>
    <t>\10.121.97.73_SAGPUR EX_TN705B_GJ_SSA HMR_PH3</t>
  </si>
  <si>
    <t>10.121.97.73_SAGPUR EX_TN705B_GJ_SSA HMR_PH3</t>
  </si>
  <si>
    <t>\e=28339</t>
  </si>
  <si>
    <t>10.121.97.73</t>
  </si>
  <si>
    <t>\10.121.17.48_JASDAN_TN705B_GJ_SSA RJ_PH3</t>
  </si>
  <si>
    <t>10.121.17.48_JASDAN_TN705B_GJ_SSA RJ_PH3</t>
  </si>
  <si>
    <t>\e=26391</t>
  </si>
  <si>
    <t>10.121.17.48</t>
  </si>
  <si>
    <t>GUJ_RAJKOOT SSA_PH3</t>
  </si>
  <si>
    <t>\10.121.69.65_SURENDRANAGAR(GNE)_TN725B_GJ_SSA SEN_PH3</t>
  </si>
  <si>
    <t>10.121.69.65_SURENDRANAGAR(GNE)_TN725B_GJ_SSA SEN_PH3</t>
  </si>
  <si>
    <t>\e=15331</t>
  </si>
  <si>
    <t>10.121.69.65</t>
  </si>
  <si>
    <t>GUJ_SURENDRANAGAR SSA_PH3</t>
  </si>
  <si>
    <t>\10.121.17.59_HARI SUPER BTS_TN703B_GJ_SSA RJ_PH3</t>
  </si>
  <si>
    <t>10.121.17.59_HARI SUPER BTS_TN703B_GJ_SSA RJ_PH3</t>
  </si>
  <si>
    <t>\e=26642</t>
  </si>
  <si>
    <t>10.121.17.59</t>
  </si>
  <si>
    <t>\10.121.24.184_SBP-Abrama_TN703B_GJ_SSA VAL_PH3</t>
  </si>
  <si>
    <t>10.121.24.184_SBP-Abrama_TN703B_GJ_SSA VAL_PH3</t>
  </si>
  <si>
    <t>\e=46028</t>
  </si>
  <si>
    <t>10.121.24.184</t>
  </si>
  <si>
    <t>\10.121.24.7_VERAVALTE B1_TN725B_GJ_SSA JND_PH2</t>
  </si>
  <si>
    <t>10.121.24.7_VERAVALTE B1_TN725B_GJ_SSA JND_PH2</t>
  </si>
  <si>
    <t>\e=26217</t>
  </si>
  <si>
    <t>10.121.24.7</t>
  </si>
  <si>
    <t>\10.121.68.66_VAPI 2_TN725B_WTR_AM_PH3</t>
  </si>
  <si>
    <t>10.121.68.66_VAPI 2_TN725B_WTR_AM_PH3</t>
  </si>
  <si>
    <t>\e=13293</t>
  </si>
  <si>
    <t>10.121.68.66</t>
  </si>
  <si>
    <t>SSA vapi_PH3</t>
  </si>
  <si>
    <t>\10.121.98.139_DANTIWADA_TN705B_GJ_SSA PNP_PH3</t>
  </si>
  <si>
    <t>10.121.98.139_DANTIWADA_TN705B_GJ_SSA PNP_PH3</t>
  </si>
  <si>
    <t>\e=28601</t>
  </si>
  <si>
    <t>10.121.98.139</t>
  </si>
  <si>
    <t>\10.121.19.187_ONGC TOWNSHIP BTS_TN703B_GJ_SSA VDR_PH2</t>
  </si>
  <si>
    <t>10.121.19.187_ONGC TOWNSHIP BTS_TN703B_GJ_SSA VDR_PH2</t>
  </si>
  <si>
    <t>\e=8936</t>
  </si>
  <si>
    <t>10.121.19.187</t>
  </si>
  <si>
    <t>\10.121.18.153_ RTSD SHB BTS_TN703B_GJ_SSA AM_PH2</t>
  </si>
  <si>
    <t>10.121.18.153_ RTSD SHB BTS_TN703B_GJ_SSA AM_PH2</t>
  </si>
  <si>
    <t>\e=28850</t>
  </si>
  <si>
    <t>10.121.18.153</t>
  </si>
  <si>
    <t>\10.121.17.144_MAHUVA 3_TN703B_GJ_SSA BV_PH3</t>
  </si>
  <si>
    <t>10.121.17.144_MAHUVA 3_TN703B_GJ_SSA BV_PH3</t>
  </si>
  <si>
    <t>\e=46262</t>
  </si>
  <si>
    <t>10.121.17.144</t>
  </si>
  <si>
    <t>\10.121.100.14_KUDIYANA_TN705B_GJ_SSA SR_PH3</t>
  </si>
  <si>
    <t>10.121.100.14_KUDIYANA_TN705B_GJ_SSA SR_PH3</t>
  </si>
  <si>
    <t>\e=32829</t>
  </si>
  <si>
    <t>10.121.100.14</t>
  </si>
  <si>
    <t>\10.121.24.158_POLY COLLAGE _TN703B_GJ_SSA VAL_PH3</t>
  </si>
  <si>
    <t>10.121.24.158_POLY COLLAGE _TN703B_GJ_SSA VAL_PH3</t>
  </si>
  <si>
    <t>\e=46034</t>
  </si>
  <si>
    <t>10.121.24.158</t>
  </si>
  <si>
    <t>\10.121.24.183_Moldtek_TN703B_GJ_SSA VAL_PH3</t>
  </si>
  <si>
    <t>10.121.24.183_Moldtek_TN703B_GJ_SSA VAL_PH3</t>
  </si>
  <si>
    <t>\e=29263</t>
  </si>
  <si>
    <t>10.121.24.183</t>
  </si>
  <si>
    <t>\10.121.18.222_Chepirog Hospital BTS_TN703B_GJ_SSA AM_PH2</t>
  </si>
  <si>
    <t>10.121.18.222_Chepirog Hospital BTS_TN703B_GJ_SSA AM_PH2</t>
  </si>
  <si>
    <t>\e=29291</t>
  </si>
  <si>
    <t>10.121.18.222</t>
  </si>
  <si>
    <t>\10.121.24.84_Halai Nagar A1_TN703B_GJ_SSA BUJ_PH3</t>
  </si>
  <si>
    <t>10.121.24.84_Halai Nagar A1_TN703B_GJ_SSA BUJ_PH3</t>
  </si>
  <si>
    <t>\e=46274</t>
  </si>
  <si>
    <t>10.121.24.84</t>
  </si>
  <si>
    <t>\10.121.97.149_SIKKA ADMIN_TN703B_GJ_SSA JMN_PH3</t>
  </si>
  <si>
    <t>10.121.97.149_SIKKA ADMIN_TN703B_GJ_SSA JMN_PH3</t>
  </si>
  <si>
    <t>\e=29913</t>
  </si>
  <si>
    <t>10.121.97.149</t>
  </si>
  <si>
    <t>\10.121.100.48_MORTHANA_TN703B_GJ_SSA SR_PH2</t>
  </si>
  <si>
    <t>10.121.100.48_MORTHANA_TN703B_GJ_SSA SR_PH2</t>
  </si>
  <si>
    <t>\e=19852</t>
  </si>
  <si>
    <t>10.121.100.48</t>
  </si>
  <si>
    <t>\10.121.24.164_Vandervela_TN703B_GJ_SSA VAL_PH3</t>
  </si>
  <si>
    <t>10.121.24.164_Vandervela_TN703B_GJ_SSA VAL_PH3</t>
  </si>
  <si>
    <t>\e=40413</t>
  </si>
  <si>
    <t>10.121.24.164</t>
  </si>
  <si>
    <t>\10.121.17.90_GUNDALA TE_TN703B_GJ_SSA BUJ_PH</t>
  </si>
  <si>
    <t>10.121.17.90_GUNDALA TE_TN703B_GJ_SSA BUJ_PH</t>
  </si>
  <si>
    <t>\e=39212</t>
  </si>
  <si>
    <t>10.121.17.90</t>
  </si>
  <si>
    <t>\10.121.96.26_SVU GSWAN TC_TN703B_GJ_SSA AMR_PH2</t>
  </si>
  <si>
    <t>10.121.96.26_SVU GSWAN TC_TN703B_GJ_SSA AMR_PH2</t>
  </si>
  <si>
    <t>\e=23093</t>
  </si>
  <si>
    <t>10.121.96.26</t>
  </si>
  <si>
    <t>\10.121.17.87_KFTZ_TN703B_GJ_SSA BUJ_PH3</t>
  </si>
  <si>
    <t>10.121.17.87_KFTZ_TN703B_GJ_SSA BUJ_PH3</t>
  </si>
  <si>
    <t>\e=40467</t>
  </si>
  <si>
    <t>10.121.17.87</t>
  </si>
  <si>
    <t>\10.121.15.152_KUKARWADA EXCH_TN705B_GJ_SSA MEH_PH1</t>
  </si>
  <si>
    <t>10.121.15.152_KUKARWADA EXCH_TN705B_GJ_SSA MEH_PH1</t>
  </si>
  <si>
    <t>\e=39225</t>
  </si>
  <si>
    <t>10.121.15.152</t>
  </si>
  <si>
    <t>\10.121.18.206_Khokhara_TN705B_GJ_SSA AM_PH1</t>
  </si>
  <si>
    <t>10.121.18.206_Khokhara_TN705B_GJ_SSA AM_PH1</t>
  </si>
  <si>
    <t>\e=1995</t>
  </si>
  <si>
    <t>10.121.18.206</t>
  </si>
  <si>
    <t>\10.121.96.161_MANDAVI_TN705B_GJ_SSA BUJ_PH3</t>
  </si>
  <si>
    <t>10.121.96.161_MANDAVI_TN705B_GJ_SSA BUJ_PH3</t>
  </si>
  <si>
    <t>\e=27223</t>
  </si>
  <si>
    <t>10.121.96.161</t>
  </si>
  <si>
    <t>\10.121.19.181_BOB GULISTAN 2_TN703B_GJ_SSA VDR_PH2</t>
  </si>
  <si>
    <t>10.121.19.181_BOB GULISTAN 2_TN703B_GJ_SSA VDR_PH2</t>
  </si>
  <si>
    <t>\e=7860</t>
  </si>
  <si>
    <t>10.121.19.181</t>
  </si>
  <si>
    <t>\10.121.15.138_Ghadi_TN703B_GJ_SSA HMR_PH3</t>
  </si>
  <si>
    <t>10.121.15.138_Ghadi_TN703B_GJ_SSA HMR_PH3</t>
  </si>
  <si>
    <t>\e=43569</t>
  </si>
  <si>
    <t>10.121.15.138</t>
  </si>
  <si>
    <t>\10.121.25.40_AXARDEEP_TN703B_GJ_SSA BV_PH2</t>
  </si>
  <si>
    <t>10.121.25.40_AXARDEEP_TN703B_GJ_SSA BV_PH2</t>
  </si>
  <si>
    <t>\e=29652</t>
  </si>
  <si>
    <t>10.121.25.40</t>
  </si>
  <si>
    <t>\10.121.18.227_RIDHI APARTMENT BTS_TN703B_GJ_SSA AM_PH2</t>
  </si>
  <si>
    <t>10.121.18.227_RIDHI APARTMENT BTS_TN703B_GJ_SSA AM_PH2</t>
  </si>
  <si>
    <t>\e=15282</t>
  </si>
  <si>
    <t>10.121.18.227</t>
  </si>
  <si>
    <t>\10.121.19.160_ROSHNI BTS_TN703B_GJ_SSA VDR_PH2</t>
  </si>
  <si>
    <t>10.121.19.160_ROSHNI BTS_TN703B_GJ_SSA VDR_PH2</t>
  </si>
  <si>
    <t>\e=7423</t>
  </si>
  <si>
    <t>10.121.19.160</t>
  </si>
  <si>
    <t>\10.121.16.111_RINGANWADA_TN703B_GJ_SSA VAL_PH3</t>
  </si>
  <si>
    <t>10.121.16.111_RINGANWADA_TN703B_GJ_SSA VAL_PH3</t>
  </si>
  <si>
    <t>\e=33319</t>
  </si>
  <si>
    <t>10.121.16.111</t>
  </si>
  <si>
    <t>\10.121.99.216_ASHIRWAD_TN703B_GJ_SSA SR_PH2</t>
  </si>
  <si>
    <t>10.121.99.216_ASHIRWAD_TN703B_GJ_SSA SR_PH2</t>
  </si>
  <si>
    <t>\e=18305</t>
  </si>
  <si>
    <t>10.121.99.216</t>
  </si>
  <si>
    <t>guj_surat ssa</t>
  </si>
  <si>
    <t>\10.121.24.138_UDWADAGAM TE_TN703B_GJ_SSA VAL_PH3</t>
  </si>
  <si>
    <t>10.121.24.138_UDWADAGAM TE_TN703B_GJ_SSA VAL_PH3</t>
  </si>
  <si>
    <t>\e=33318</t>
  </si>
  <si>
    <t>10.121.24.138</t>
  </si>
  <si>
    <t>\10.121.19.217_ESSAR A1_TN703B_GJ_SSA SR_PH2</t>
  </si>
  <si>
    <t>10.121.19.217_ESSAR A1_TN703B_GJ_SSA SR_PH2</t>
  </si>
  <si>
    <t>\e=5214</t>
  </si>
  <si>
    <t>10.121.19.217</t>
  </si>
  <si>
    <t>\10.121.18.155_CUSTOM AIR CARGO_TN703B_GJ_SSA AM_PH3</t>
  </si>
  <si>
    <t>10.121.18.155_CUSTOM AIR CARGO_TN703B_GJ_SSA AM_PH3</t>
  </si>
  <si>
    <t>\e=32854</t>
  </si>
  <si>
    <t>10.121.18.155</t>
  </si>
  <si>
    <t>Custom Air Cargo</t>
  </si>
  <si>
    <t>\10.121.18.157_BlueDart_TN703B_GJ_SSA AM_PH3</t>
  </si>
  <si>
    <t>10.121.18.157_BlueDart_TN703B_GJ_SSA AM_PH3</t>
  </si>
  <si>
    <t>\e=32856</t>
  </si>
  <si>
    <t>10.121.18.157</t>
  </si>
  <si>
    <t>\10.121.96.114_SCHOTT GLASS JBSR_TN703B_GJ_SSA BCH_PH3</t>
  </si>
  <si>
    <t>10.121.96.114_SCHOTT GLASS JBSR_TN703B_GJ_SSA BCH_PH3</t>
  </si>
  <si>
    <t>\e=31537</t>
  </si>
  <si>
    <t>10.121.96.114</t>
  </si>
  <si>
    <t>\10.121.18.158_Airport-ATC-Bldg_TN705B_GJ_SSA AM_PH1</t>
  </si>
  <si>
    <t>10.121.18.158_Airport-ATC-Bldg_TN705B_GJ_SSA AM_PH1</t>
  </si>
  <si>
    <t>\e=32857</t>
  </si>
  <si>
    <t>10.121.18.158</t>
  </si>
  <si>
    <t>\10.121.24.44_VASUNDHARA BTS_TN703B_GJ_SSA JND_PH3</t>
  </si>
  <si>
    <t>10.121.24.44_VASUNDHARA BTS_TN703B_GJ_SSA JND_PH3</t>
  </si>
  <si>
    <t>\e=32614</t>
  </si>
  <si>
    <t>10.121.24.44</t>
  </si>
  <si>
    <t>\10.121.68.65_VALSAD-OLD(GNE)_TN725B_WTR_AM_PH3</t>
  </si>
  <si>
    <t>10.121.68.65_VALSAD-OLD(GNE)_TN725B_WTR_AM_PH3</t>
  </si>
  <si>
    <t>\e=13096</t>
  </si>
  <si>
    <t>10.121.68.65</t>
  </si>
  <si>
    <t>\10.121.68.69_UPL NAHULI_TN703B_GJ_SSA VAL_PH2</t>
  </si>
  <si>
    <t>10.121.68.69_UPL NAHULI_TN703B_GJ_SSA VAL_PH2</t>
  </si>
  <si>
    <t>\e=32644</t>
  </si>
  <si>
    <t>10.121.68.69</t>
  </si>
  <si>
    <t>WTR_AM_PH2</t>
  </si>
  <si>
    <t>\10.121.24.19_DHAVA TALALA_TN703B_GJ_SSA JND_PH2</t>
  </si>
  <si>
    <t>10.121.24.19_DHAVA TALALA_TN703B_GJ_SSA JND_PH2</t>
  </si>
  <si>
    <t>\e=32674</t>
  </si>
  <si>
    <t>10.121.24.19</t>
  </si>
  <si>
    <t>\10.121.24.151_DESAI CONSTRUCTION_TN703B_GJ_SSA VAL_PH</t>
  </si>
  <si>
    <t>10.121.24.151_DESAI CONSTRUCTION_TN703B_GJ_SSA VAL_PH</t>
  </si>
  <si>
    <t>\e=32693</t>
  </si>
  <si>
    <t>10.121.24.151</t>
  </si>
  <si>
    <t>\10.121.68.71_ KANDOLPADA_TN703B_GJ_SSA VAL_PH2</t>
  </si>
  <si>
    <t>10.121.68.71_ KANDOLPADA_TN703B_GJ_SSA VAL_PH2</t>
  </si>
  <si>
    <t>\e=32656</t>
  </si>
  <si>
    <t>10.121.68.71</t>
  </si>
  <si>
    <t>\10.121.24.172_DPO XROAD_TN703B_GJ_SSA VAL_PH</t>
  </si>
  <si>
    <t>10.121.24.172_DPO XROAD_TN703B_GJ_SSA VAL_PH</t>
  </si>
  <si>
    <t>\e=32687</t>
  </si>
  <si>
    <t>10.121.24.172</t>
  </si>
  <si>
    <t>\10.121.68.70_NMC_TN703B_GJ_SSA VAL_PH2</t>
  </si>
  <si>
    <t>10.121.68.70_NMC_TN703B_GJ_SSA VAL_PH2</t>
  </si>
  <si>
    <t>\e=32650</t>
  </si>
  <si>
    <t>10.121.68.70</t>
  </si>
  <si>
    <t>\10.121.97.134_KAJURDA_TN705B_GJ_SSA JMN_PH3</t>
  </si>
  <si>
    <t>10.121.97.134_KAJURDA_TN705B_GJ_SSA JMN_PH3</t>
  </si>
  <si>
    <t>\e=32662</t>
  </si>
  <si>
    <t>10.121.97.134</t>
  </si>
  <si>
    <t>\10.121.25.6_PANWADI 2_TN705B_GJ_SSA BV_PH2</t>
  </si>
  <si>
    <t>10.121.25.6_PANWADI 2_TN705B_GJ_SSA BV_PH2</t>
  </si>
  <si>
    <t>\e=31700</t>
  </si>
  <si>
    <t>10.121.25.6</t>
  </si>
  <si>
    <t>GJ_SSA BV_PH2</t>
  </si>
  <si>
    <t>\10.121.18.226_ISANPUR SCHOOL_TN703B_GJ_SSA AM_PH2</t>
  </si>
  <si>
    <t>10.121.18.226_ISANPUR SCHOOL_TN703B_GJ_SSA AM_PH2</t>
  </si>
  <si>
    <t>\e=29001</t>
  </si>
  <si>
    <t>10.121.18.226</t>
  </si>
  <si>
    <t>\10.121.97.198_BARADIA_TN705B_GJ_SSA JND_PH3</t>
  </si>
  <si>
    <t>10.121.97.198_BARADIA_TN705B_GJ_SSA JND_PH3</t>
  </si>
  <si>
    <t>\e=27693</t>
  </si>
  <si>
    <t>10.121.97.198</t>
  </si>
  <si>
    <t>\10.121.99.12_MOCHIBAZAR BTS_TN703B_GJ_SSA SEN_PH3</t>
  </si>
  <si>
    <t>10.121.99.12_MOCHIBAZAR BTS_TN703B_GJ_SSA SEN_PH3</t>
  </si>
  <si>
    <t>\e=28880</t>
  </si>
  <si>
    <t>10.121.99.12</t>
  </si>
  <si>
    <t>\10.121.19.247_ADANI HAZIRA_TN703B_GJ_SSA SR_PH2</t>
  </si>
  <si>
    <t>10.121.19.247_ADANI HAZIRA_TN703B_GJ_SSA SR_PH2</t>
  </si>
  <si>
    <t>\e=4756</t>
  </si>
  <si>
    <t>10.121.19.247</t>
  </si>
  <si>
    <t>\10.121.100.22_NIZER_TN705B_GJ_SSA SR_PH3</t>
  </si>
  <si>
    <t>10.121.100.22_NIZER_TN705B_GJ_SSA SR_PH3</t>
  </si>
  <si>
    <t>\e=23397</t>
  </si>
  <si>
    <t>10.121.100.22</t>
  </si>
  <si>
    <t>\10.121.16.247_NENPUR_TN703B_GJ_SSA NAD_PH3</t>
  </si>
  <si>
    <t>10.121.16.247_NENPUR_TN703B_GJ_SSA NAD_PH3</t>
  </si>
  <si>
    <t>\e=19608</t>
  </si>
  <si>
    <t>10.121.16.247</t>
  </si>
  <si>
    <t>\10.121.16.195_Sehra_TN705B_WTR_AM_PH1</t>
  </si>
  <si>
    <t>10.121.16.195_Sehra_TN705B_WTR_AM_PH1</t>
  </si>
  <si>
    <t>\e=542</t>
  </si>
  <si>
    <t>10.121.16.195</t>
  </si>
  <si>
    <t>\10.121.24.231_Harismriti_TN705B_GJ_SSA NAD_PH2</t>
  </si>
  <si>
    <t>10.121.24.231_Harismriti_TN705B_GJ_SSA NAD_PH2</t>
  </si>
  <si>
    <t>\e=3928</t>
  </si>
  <si>
    <t>10.121.24.231</t>
  </si>
  <si>
    <t>\10.121.16.104_POLYCAB KADAIYA_TN703B_GJ_SSA VAL_PH3</t>
  </si>
  <si>
    <t>10.121.16.104_POLYCAB KADAIYA_TN703B_GJ_SSA VAL_PH3</t>
  </si>
  <si>
    <t>\e=31594</t>
  </si>
  <si>
    <t>10.121.16.104</t>
  </si>
  <si>
    <t>\10.121.69.70_RAJSITAPUR_TN705B_WTR_RJ_PH3</t>
  </si>
  <si>
    <t>10.121.69.70_RAJSITAPUR_TN705B_WTR_RJ_PH3</t>
  </si>
  <si>
    <t>\e=16871</t>
  </si>
  <si>
    <t>10.121.69.70</t>
  </si>
  <si>
    <t>\10.121.68.84_WAGHAI_TN725B_GJ_SSA VAL_PH3</t>
  </si>
  <si>
    <t>10.121.68.84_WAGHAI_TN725B_GJ_SSA VAL_PH3</t>
  </si>
  <si>
    <t>\e=13102</t>
  </si>
  <si>
    <t>10.121.68.84</t>
  </si>
  <si>
    <t>\10.121.97.137_KBL DC_TN705B_GJ_SSA JMN_PH3</t>
  </si>
  <si>
    <t>10.121.97.137_KBL DC_TN705B_GJ_SSA JMN_PH3</t>
  </si>
  <si>
    <t>\e=33513</t>
  </si>
  <si>
    <t>10.121.97.137</t>
  </si>
  <si>
    <t>\10.121.25.174_Chadarni CPAN_TN703B_GJ_SSA HMR_PH2</t>
  </si>
  <si>
    <t>10.121.25.174_Chadarni CPAN_TN703B_GJ_SSA HMR_PH2</t>
  </si>
  <si>
    <t>\e=8744</t>
  </si>
  <si>
    <t>10.121.25.174</t>
  </si>
  <si>
    <t>\10.121.24.168_TIPCO_TN703B_GJ_SSA VAL_PH</t>
  </si>
  <si>
    <t>10.121.24.168_TIPCO_TN703B_GJ_SSA VAL_PH</t>
  </si>
  <si>
    <t>\e=32686</t>
  </si>
  <si>
    <t>10.121.24.168</t>
  </si>
  <si>
    <t>\10.121.98.83_SAMARKHA_TN703B_GJ_SSA NAD_PH3</t>
  </si>
  <si>
    <t>10.121.98.83_SAMARKHA_TN703B_GJ_SSA NAD_PH3</t>
  </si>
  <si>
    <t>\e=34016</t>
  </si>
  <si>
    <t>10.121.98.83</t>
  </si>
  <si>
    <t>\10.121.19.110_KRISHNA PALACE_TN703B_GJ_SSA RJ_PH2</t>
  </si>
  <si>
    <t>10.121.19.110_KRISHNA PALACE_TN703B_GJ_SSA RJ_PH2</t>
  </si>
  <si>
    <t>\e=33701</t>
  </si>
  <si>
    <t>10.121.19.110</t>
  </si>
  <si>
    <t>GJ_SSA RJ_PH2</t>
  </si>
  <si>
    <t>\10.121.19.154_PNT COLONY_TN703B_GJ_SSA VDR_PH2</t>
  </si>
  <si>
    <t>10.121.19.154_PNT COLONY_TN703B_GJ_SSA VDR_PH2</t>
  </si>
  <si>
    <t>\e=6354</t>
  </si>
  <si>
    <t>10.121.19.154</t>
  </si>
  <si>
    <t>\10.121.96.41_AHIR BTS A1_TN703B_GJ_SSA AMR_PH</t>
  </si>
  <si>
    <t>10.121.96.41_AHIR BTS A1_TN703B_GJ_SSA AMR_PH</t>
  </si>
  <si>
    <t>\e=44085</t>
  </si>
  <si>
    <t>10.121.96.41</t>
  </si>
  <si>
    <t>\10.121.24.82_AgrocelMicro_TN703B_GJ_SSA BUJ_PH2</t>
  </si>
  <si>
    <t>10.121.24.82_AgrocelMicro_TN703B_GJ_SSA BUJ_PH2</t>
  </si>
  <si>
    <t>\e=9027</t>
  </si>
  <si>
    <t>10.121.24.82</t>
  </si>
  <si>
    <t>\10.121.19.178_MSU SYG_TN703B_GJ_SSA VDR_PH2</t>
  </si>
  <si>
    <t>10.121.19.178_MSU SYG_TN703B_GJ_SSA VDR_PH2</t>
  </si>
  <si>
    <t>\e=6988</t>
  </si>
  <si>
    <t>10.121.19.178</t>
  </si>
  <si>
    <t>\10.121.19.185_AMRAPALI BTS_TN703B_GJ_SSA VDR_PH2</t>
  </si>
  <si>
    <t>10.121.19.185_AMRAPALI BTS_TN703B_GJ_SSA VDR_PH2</t>
  </si>
  <si>
    <t>\e=5845</t>
  </si>
  <si>
    <t>10.121.19.185</t>
  </si>
  <si>
    <t>\10.121.18.111_AMC DANAPEETH-BTS_TN703B_GJ_SSA AM_PH3</t>
  </si>
  <si>
    <t>10.121.18.111_AMC DANAPEETH-BTS_TN703B_GJ_SSA AM_PH3</t>
  </si>
  <si>
    <t>\e=30618</t>
  </si>
  <si>
    <t>10.121.18.111</t>
  </si>
  <si>
    <t>\10.121.18.231_VAVOL BTS_TN703B_GJ_SSA AM_PH3</t>
  </si>
  <si>
    <t>10.121.18.231_VAVOL BTS_TN703B_GJ_SSA AM_PH3</t>
  </si>
  <si>
    <t>\e=35709</t>
  </si>
  <si>
    <t>10.121.18.231</t>
  </si>
  <si>
    <t>\10.121.24.131_Khergam_TN705B_GJ_SSA VAL_PH2</t>
  </si>
  <si>
    <t>10.121.24.131_Khergam_TN705B_GJ_SSA VAL_PH2</t>
  </si>
  <si>
    <t>\e=6305</t>
  </si>
  <si>
    <t>10.121.24.131</t>
  </si>
  <si>
    <t>\10.121.16.77_Microink Vapi 1_TN703B_GJ_SSA VAL_PH</t>
  </si>
  <si>
    <t>10.121.16.77_Microink Vapi 1_TN703B_GJ_SSA VAL_PH</t>
  </si>
  <si>
    <t>\e=4512</t>
  </si>
  <si>
    <t>10.121.16.77</t>
  </si>
  <si>
    <t>\10.121.99.149_RAVI PARK MANEJA_TN705B_GJ_SSA VDR_PH3</t>
  </si>
  <si>
    <t>10.121.99.149_RAVI PARK MANEJA_TN705B_GJ_SSA VDR_PH3</t>
  </si>
  <si>
    <t>\e=37912</t>
  </si>
  <si>
    <t>10.121.99.149</t>
  </si>
  <si>
    <t>\10.121.17.22_JIVAPAR_TN703B_GJ_SSA RJ_PH1</t>
  </si>
  <si>
    <t>10.121.17.22_JIVAPAR_TN703B_GJ_SSA RJ_PH1</t>
  </si>
  <si>
    <t>\e=39493</t>
  </si>
  <si>
    <t>10.121.17.22</t>
  </si>
  <si>
    <t>\10.121.18.95_TRINETRA BHAWAN_TN703B_GJ_SSA AM_PH3</t>
  </si>
  <si>
    <t>10.121.18.95_TRINETRA BHAWAN_TN703B_GJ_SSA AM_PH3</t>
  </si>
  <si>
    <t>\e=39499</t>
  </si>
  <si>
    <t>10.121.18.95</t>
  </si>
  <si>
    <t>\10.121.24.233_RAS_TN703B_GJ_SSA NAD_PH3</t>
  </si>
  <si>
    <t>10.121.24.233_RAS_TN703B_GJ_SSA NAD_PH3</t>
  </si>
  <si>
    <t>\e=36165</t>
  </si>
  <si>
    <t>10.121.24.233</t>
  </si>
  <si>
    <t>\10.121.18.192_LDRP_TN703B_GJ_SSA AM_PH3</t>
  </si>
  <si>
    <t>10.121.18.192_LDRP_TN703B_GJ_SSA AM_PH3</t>
  </si>
  <si>
    <t>\e=36164</t>
  </si>
  <si>
    <t>10.121.18.192</t>
  </si>
  <si>
    <t>\10.121.96.176_UGEDI_TN703B_GJ_SSA BUJ_PH3</t>
  </si>
  <si>
    <t>10.121.96.176_UGEDI_TN703B_GJ_SSA BUJ_PH3</t>
  </si>
  <si>
    <t>\e=36203</t>
  </si>
  <si>
    <t>10.121.96.176</t>
  </si>
  <si>
    <t>\10.121.24.149_SPORTS GROUND NVS_TN703B_GJ_SSA VAL_PH3</t>
  </si>
  <si>
    <t>10.121.24.149_SPORTS GROUND NVS_TN703B_GJ_SSA VAL_PH3</t>
  </si>
  <si>
    <t>\e=36235</t>
  </si>
  <si>
    <t>10.121.24.149</t>
  </si>
  <si>
    <t>\10.121.68.98_Wind-World_TN703B_GJ_SSA VAL_PH3</t>
  </si>
  <si>
    <t>10.121.68.98_Wind-World_TN703B_GJ_SSA VAL_PH3</t>
  </si>
  <si>
    <t>\e=36250</t>
  </si>
  <si>
    <t>10.121.68.98</t>
  </si>
  <si>
    <t>\10.121.16.80_DUNGRAPOLICESTATION_TN703B_GJ_SSA VAL_PH</t>
  </si>
  <si>
    <t>10.121.16.80_DUNGRAPOLICESTATION_TN703B_GJ_SSA VAL_PH</t>
  </si>
  <si>
    <t>\e=4515</t>
  </si>
  <si>
    <t>10.121.16.80</t>
  </si>
  <si>
    <t>\10.121.19.82_KhirshraVLG_TN703B_GJ_SSA RJ_PH3</t>
  </si>
  <si>
    <t>10.121.19.82_KhirshraVLG_TN703B_GJ_SSA RJ_PH3</t>
  </si>
  <si>
    <t>\e=38185</t>
  </si>
  <si>
    <t>10.121.19.82</t>
  </si>
  <si>
    <t>\10.121.17.20_KANPAR_TN703B_GJ_SSA RJ_PH3</t>
  </si>
  <si>
    <t>10.121.17.20_KANPAR_TN703B_GJ_SSA RJ_PH3</t>
  </si>
  <si>
    <t>\e=38186</t>
  </si>
  <si>
    <t>10.121.17.20</t>
  </si>
  <si>
    <t>\10.121.18.116_CUSTOM CARGO II_TN703B_GJ_SSA AM_PH3</t>
  </si>
  <si>
    <t>10.121.18.116_CUSTOM CARGO II_TN703B_GJ_SSA AM_PH3</t>
  </si>
  <si>
    <t>\e=40935</t>
  </si>
  <si>
    <t>\10.121.18.165_AIRFORCE MEGHANINAGAR_TN703B_GJ_SSA AM_PH1</t>
  </si>
  <si>
    <t>10.121.18.165_AIRFORCE MEGHANINAGAR_TN703B_GJ_SSA AM_PH1</t>
  </si>
  <si>
    <t>\e=40893</t>
  </si>
  <si>
    <t>10.121.18.165</t>
  </si>
  <si>
    <t>\10.121.16.248_GHODASAR_TN703B_GJ_SSA NAD_PH3</t>
  </si>
  <si>
    <t>10.121.16.248_GHODASAR_TN703B_GJ_SSA NAD_PH3</t>
  </si>
  <si>
    <t>\e=19626</t>
  </si>
  <si>
    <t>10.121.16.248</t>
  </si>
  <si>
    <t>\10.121.98.141_PALADI_TN703B_GJ_SSA PNP_PH2</t>
  </si>
  <si>
    <t>10.121.98.141_PALADI_TN703B_GJ_SSA PNP_PH2</t>
  </si>
  <si>
    <t>\e=43995</t>
  </si>
  <si>
    <t>10.121.98.141</t>
  </si>
  <si>
    <t>\10.121.15.156_KERALA GIDC_TN703B_GJ_SSA AM_PH3</t>
  </si>
  <si>
    <t>10.121.15.156_KERALA GIDC_TN703B_GJ_SSA AM_PH3</t>
  </si>
  <si>
    <t>\e=41397</t>
  </si>
  <si>
    <t>10.121.15.156</t>
  </si>
  <si>
    <t>\10.121.18.184_GSPC_TN703B_GJ_SSA AM_PH3</t>
  </si>
  <si>
    <t>10.121.18.184_GSPC_TN703B_GJ_SSA AM_PH3</t>
  </si>
  <si>
    <t>\e=41325</t>
  </si>
  <si>
    <t>10.121.18.184</t>
  </si>
  <si>
    <t>\10.121.99.150_CITY 3_TN725B_GJ_SSA VDR_PH3</t>
  </si>
  <si>
    <t>10.121.99.150_CITY 3_TN725B_GJ_SSA VDR_PH3</t>
  </si>
  <si>
    <t>\e=22074</t>
  </si>
  <si>
    <t>10.121.99.150</t>
  </si>
  <si>
    <t>\10.121.16.244_VIRPUR_TN705B_GJ_SSA NAD_PH</t>
  </si>
  <si>
    <t>10.121.16.244_VIRPUR_TN705B_GJ_SSA NAD_PH</t>
  </si>
  <si>
    <t>\e=41542</t>
  </si>
  <si>
    <t>10.121.16.244</t>
  </si>
  <si>
    <t>\10.121.17.217_IIT GPRD_TN703B_GJ_SSA AM_PH3</t>
  </si>
  <si>
    <t>10.121.17.217_IIT GPRD_TN703B_GJ_SSA AM_PH3</t>
  </si>
  <si>
    <t>\e=41746</t>
  </si>
  <si>
    <t>10.121.17.217</t>
  </si>
  <si>
    <t>\10.121.18.233_MAHATMA_TN703B_GJ_SSA AM_PH3</t>
  </si>
  <si>
    <t>10.121.18.233_MAHATMA_TN703B_GJ_SSA AM_PH3</t>
  </si>
  <si>
    <t>\e=41837</t>
  </si>
  <si>
    <t>10.121.18.233</t>
  </si>
  <si>
    <t>\10.121.24.46_WTR JUNAGADH2_TN725B_WTR_RJ_PH1</t>
  </si>
  <si>
    <t>10.121.24.46_WTR JUNAGADH2_TN725B_WTR_RJ_PH1</t>
  </si>
  <si>
    <t>\e=41795</t>
  </si>
  <si>
    <t>10.121.24.46</t>
  </si>
  <si>
    <t>\10.121.16.89_RUMLA_TN703B_GJ_SSA VAL_PH3</t>
  </si>
  <si>
    <t>10.121.16.89_RUMLA_TN703B_GJ_SSA VAL_PH3</t>
  </si>
  <si>
    <t>\e=41783</t>
  </si>
  <si>
    <t>10.121.16.89</t>
  </si>
  <si>
    <t>\10.121.100.13_TAKARMA_TN705B_GJ_SSA SR_PH3</t>
  </si>
  <si>
    <t>10.121.100.13_TAKARMA_TN705B_GJ_SSA SR_PH3</t>
  </si>
  <si>
    <t>\e=32626</t>
  </si>
  <si>
    <t>10.121.100.13</t>
  </si>
  <si>
    <t>\10.121.19.179_MANJALPUR-NEW_TN705B_GJ_SSA VDR_PH3</t>
  </si>
  <si>
    <t>10.121.19.179_MANJALPUR-NEW_TN705B_GJ_SSA VDR_PH3</t>
  </si>
  <si>
    <t>\e=32699</t>
  </si>
  <si>
    <t>10.121.19.179</t>
  </si>
  <si>
    <t>\10.121.97.232_MORASA TE_TN705B_GJ_SSA JND_PH2</t>
  </si>
  <si>
    <t>10.121.97.232_MORASA TE_TN705B_GJ_SSA JND_PH2</t>
  </si>
  <si>
    <t>\e=4358</t>
  </si>
  <si>
    <t>10.121.97.232</t>
  </si>
  <si>
    <t>\10.121.100.38_NIZAR MAMLATDAR_TN703B_GJ_SSA SR_PH3</t>
  </si>
  <si>
    <t>10.121.100.38_NIZAR MAMLATDAR_TN703B_GJ_SSA SR_PH3</t>
  </si>
  <si>
    <t>\e=30895</t>
  </si>
  <si>
    <t>10.121.100.38</t>
  </si>
  <si>
    <t>\10.121.98.16_BHANDU_TN703B_GJ_SSA MEH_PH3</t>
  </si>
  <si>
    <t>10.121.98.16_BHANDU_TN703B_GJ_SSA MEH_PH3</t>
  </si>
  <si>
    <t>\e=31367</t>
  </si>
  <si>
    <t>10.121.98.16</t>
  </si>
  <si>
    <t>\10.121.16.210_POLYCAB UNIT 4_TN703B_GJ_SSA GDH_PH3</t>
  </si>
  <si>
    <t>10.121.16.210_POLYCAB UNIT 4_TN703B_GJ_SSA GDH_PH3</t>
  </si>
  <si>
    <t>\e=20609</t>
  </si>
  <si>
    <t>10.121.16.210</t>
  </si>
  <si>
    <t>GUJ-GODHRA SSA</t>
  </si>
  <si>
    <t>\10.121.100.50_SEVANI_TN703B_GJ_SSA SR_PH2</t>
  </si>
  <si>
    <t>10.121.100.50_SEVANI_TN703B_GJ_SSA SR_PH2</t>
  </si>
  <si>
    <t>\e=5622</t>
  </si>
  <si>
    <t>10.121.100.50</t>
  </si>
  <si>
    <t>\10.121.16.79_MARVIN BTS_TN703B_GJ_SSA VAL_PH</t>
  </si>
  <si>
    <t>10.121.16.79_MARVIN BTS_TN703B_GJ_SSA VAL_PH</t>
  </si>
  <si>
    <t>\e=4514</t>
  </si>
  <si>
    <t>10.121.16.79</t>
  </si>
  <si>
    <t>\10.121.16.106_RAMVERIKHURD TE_TN703B_GJ_SSA VAL_PH3</t>
  </si>
  <si>
    <t>10.121.16.106_RAMVERIKHURD TE_TN703B_GJ_SSA VAL_PH3</t>
  </si>
  <si>
    <t>\e=32222</t>
  </si>
  <si>
    <t>10.121.16.106</t>
  </si>
  <si>
    <t>\10.121.16.101_HUBER GROUP JANI_TN703B_GJ_SSA VAL_PH3</t>
  </si>
  <si>
    <t>10.121.16.101_HUBER GROUP JANI_TN703B_GJ_SSA VAL_PH3</t>
  </si>
  <si>
    <t>\e=31591</t>
  </si>
  <si>
    <t>10.121.16.101</t>
  </si>
  <si>
    <t>\10.121.16.196_Lunawada_TN725B_WTR_AM_PH1</t>
  </si>
  <si>
    <t>10.121.16.196_Lunawada_TN725B_WTR_AM_PH1</t>
  </si>
  <si>
    <t>\e=1477</t>
  </si>
  <si>
    <t>10.121.16.196</t>
  </si>
  <si>
    <t>\10.121.16.103_MYLAN_TN703B_GJ_SSA VAL_PH3</t>
  </si>
  <si>
    <t>10.121.16.103_MYLAN_TN703B_GJ_SSA VAL_PH3</t>
  </si>
  <si>
    <t>\e=31593</t>
  </si>
  <si>
    <t>10.121.16.103</t>
  </si>
  <si>
    <t>\10.121.24.129_Valsad-Old-TE(GNE)_TN725B_GJ_SSA VAL_PH2</t>
  </si>
  <si>
    <t>10.121.24.129_Valsad-Old-TE(GNE)_TN725B_GJ_SSA VAL_PH2</t>
  </si>
  <si>
    <t>\e=5263</t>
  </si>
  <si>
    <t>10.121.24.129</t>
  </si>
  <si>
    <t>\10.121.17.29_RAJKOT KR6_TN725B_WTR_RJ_PH3</t>
  </si>
  <si>
    <t>10.121.17.29_RAJKOT KR6_TN725B_WTR_RJ_PH3</t>
  </si>
  <si>
    <t>\e=44415</t>
  </si>
  <si>
    <t>10.121.17.29</t>
  </si>
  <si>
    <t>\10.121.24.29_Ranakandrana_TN703B_GJ_SSA JND_PH2</t>
  </si>
  <si>
    <t>10.121.24.29_Ranakandrana_TN703B_GJ_SSA JND_PH2</t>
  </si>
  <si>
    <t>\e=44439</t>
  </si>
  <si>
    <t>10.121.24.29</t>
  </si>
  <si>
    <t>\10.121.24.140_FIRESTATION NVS_TN703B_GJ_SSA VAL_PH3</t>
  </si>
  <si>
    <t>10.121.24.140_FIRESTATION NVS_TN703B_GJ_SSA VAL_PH3</t>
  </si>
  <si>
    <t>\e=33320</t>
  </si>
  <si>
    <t>10.121.24.140</t>
  </si>
  <si>
    <t>\10.121.24.243_DC NADIAD_TN705B_GJ_SSA NAD_PH2</t>
  </si>
  <si>
    <t>10.121.24.243_DC NADIAD_TN705B_GJ_SSA NAD_PH2</t>
  </si>
  <si>
    <t>\e=37025</t>
  </si>
  <si>
    <t>10.121.24.243</t>
  </si>
  <si>
    <t>\10.121.24.178_Meril endo_TN703B_GJ_SSA VAL_PH3</t>
  </si>
  <si>
    <t>10.121.24.178_Meril endo_TN703B_GJ_SSA VAL_PH3</t>
  </si>
  <si>
    <t>\e=16351</t>
  </si>
  <si>
    <t>10.123.137.76</t>
  </si>
  <si>
    <t>1st
(_)</t>
  </si>
  <si>
    <t>2nd 
(_)</t>
  </si>
  <si>
    <t>Node NAME</t>
  </si>
  <si>
    <t>Node
Type</t>
  </si>
  <si>
    <t>Node
Type code</t>
  </si>
  <si>
    <t>TN725</t>
  </si>
  <si>
    <t>TN705</t>
  </si>
  <si>
    <t>TN703</t>
  </si>
  <si>
    <t>B2</t>
  </si>
  <si>
    <t>A1</t>
  </si>
  <si>
    <t>Description</t>
  </si>
  <si>
    <t>Ahmedabad</t>
  </si>
  <si>
    <t>Bhavnagar</t>
  </si>
  <si>
    <t>Bhuj</t>
  </si>
  <si>
    <t>Junagadh</t>
  </si>
  <si>
    <t>Rajkot</t>
  </si>
  <si>
    <t>Nadiad</t>
  </si>
  <si>
    <t>Surendranagar</t>
  </si>
  <si>
    <t>Amreli</t>
  </si>
  <si>
    <t>Mehsana</t>
  </si>
  <si>
    <t>Himatnagar</t>
  </si>
  <si>
    <t>Palanpur</t>
  </si>
  <si>
    <t>Bharuch</t>
  </si>
  <si>
    <t>Surat</t>
  </si>
  <si>
    <t>Valsad</t>
  </si>
  <si>
    <t>Vadodara</t>
  </si>
  <si>
    <t>Godhra</t>
  </si>
  <si>
    <t>SSA Name</t>
  </si>
  <si>
    <t xml:space="preserve">	2026/03/25,11:13:36</t>
  </si>
  <si>
    <t xml:space="preserve">	2026/03/31,09:55:03</t>
  </si>
  <si>
    <t xml:space="preserve">	2026/04/08,12:31:21</t>
  </si>
  <si>
    <t>WTR AM</t>
  </si>
  <si>
    <t>WTR RJ</t>
  </si>
  <si>
    <t xml:space="preserve">	2026/05/07,11:34:05</t>
  </si>
  <si>
    <t xml:space="preserve">	2026/02/19,15:51:33</t>
  </si>
  <si>
    <t xml:space="preserve">	2026/04/06,18:11:34</t>
  </si>
  <si>
    <t xml:space="preserve">	2026/04/09,15:01:49</t>
  </si>
  <si>
    <t xml:space="preserve">	2026/04/27,08:54:46</t>
  </si>
  <si>
    <t xml:space="preserve">	2026/05/02,16:16:04</t>
  </si>
  <si>
    <t xml:space="preserve">	2026/05/03,10:46:25</t>
  </si>
  <si>
    <t xml:space="preserve">	2026/05/06,10:58:34</t>
  </si>
  <si>
    <t xml:space="preserve">	2026/05/07,09:04:38</t>
  </si>
  <si>
    <t>10.121.15.168</t>
  </si>
  <si>
    <t>TRIM-CLEAN</t>
  </si>
  <si>
    <t>IP from Obj</t>
  </si>
  <si>
    <t>10.121.18.92_ADANI WILMAR_TN703B_GJ_SSA AM_PH2</t>
  </si>
  <si>
    <t>\10.121.96.2_SAVARKUNDLA_TN725B_GJ_SSA AMR_PH3</t>
  </si>
  <si>
    <t>10.121.96.2_SAVARKUNDLA_TN725B_GJ_SSA AMR_PH3</t>
  </si>
  <si>
    <t>10.121.17.220</t>
  </si>
  <si>
    <t>\10.121.17.42_GONDAL_TN725B_GJ_SSA RJ_PH3</t>
  </si>
  <si>
    <t>10.121.17.42_GONDAL_TN725B_GJ_SSA RJ_PH3</t>
  </si>
  <si>
    <t>\e=47844</t>
  </si>
  <si>
    <t>10.121.17.42</t>
  </si>
  <si>
    <t>\10.121.24.91_ALL INDIA RADIO_TN703B_GJ_SSA BUJ_PH3</t>
  </si>
  <si>
    <t>10.121.24.91_ALL INDIA RADIO_TN703B_GJ_SSA BUJ_PH3</t>
  </si>
  <si>
    <t>\e=47892</t>
  </si>
  <si>
    <t>10.121.24.91</t>
  </si>
  <si>
    <t>\10.121.24.12_ANANDWADI BTS_TN703B_GJ_SSA JND_PH2</t>
  </si>
  <si>
    <t>10.121.24.12_ANANDWADI BTS_TN703B_GJ_SSA JND_PH2</t>
  </si>
  <si>
    <t>\10.121.19.158_INOX GERI GSWAN_TN703B_GJ_SSA VDR_PH2</t>
  </si>
  <si>
    <t>\10.121.99.206_VIBRANT GUJ A1_TN703B_GJ_SSA SR_PH3</t>
  </si>
  <si>
    <t>10.121.99.206_VIBRANT GUJ A1_TN703B_GJ_SSA SR_PH3</t>
  </si>
  <si>
    <t>\10.121.68.88_AHWA-COLLECTOR_TN703B_GJ_SSA VAL_PH</t>
  </si>
  <si>
    <t>10.121.68.88_AHWA-COLLECTOR_TN703B_GJ_SSA VAL_PH</t>
  </si>
  <si>
    <t>\10.121.24.167_DAPADA_TN705B_GJ_SSA VAL_PH3</t>
  </si>
  <si>
    <t>10.121.24.167_DAPADA_TN705B_GJ_SSA VAL_PH3</t>
  </si>
  <si>
    <t>\10.121.19.75_Railway RJT_TN705B_GJ_SSA RJ_PH3</t>
  </si>
  <si>
    <t>\10.121.18.248_SECTOR -28_TN725B_GJ_SSA AM_PH3</t>
  </si>
  <si>
    <t>10.121.18.248_SECTOR -28_TN725B_GJ_SSA AM_PH3</t>
  </si>
  <si>
    <t>\10.121.18.247_DABHODA_TN705B_GJ_SSA AM_PH3</t>
  </si>
  <si>
    <t>10.121.18.247_DABHODA_TN705B_GJ_SSA AM_PH3</t>
  </si>
  <si>
    <t>\10.121.24.97_ShrujanLLDC_TN703B_GJ_SSA BUJ_PH3</t>
  </si>
  <si>
    <t>10.121.24.97_ShrujanLLDC_TN703B_GJ_SSA BUJ_PH3</t>
  </si>
  <si>
    <t>\10.121.98.21_UGVCL HO_TN703B_GJ_SSA MEH_PH3</t>
  </si>
  <si>
    <t>\10.121.19.156_ INOX KP PLATINA_TN703B_GJ_SSA VDR_PH2</t>
  </si>
  <si>
    <t>\10.121.25.100_LANGHNAJ BTS_TN703B_GJ_SSA MEH_PH2</t>
  </si>
  <si>
    <t>10.121.25.100_LANGHNAJ BTS_TN703B_GJ_SSA MEH_PH2</t>
  </si>
  <si>
    <t>\10.121.24.95_MS BKT BHUJ_TN703B_GJ_SSA BUJ_PH3</t>
  </si>
  <si>
    <t>10.121.24.95_MS BKT BHUJ_TN703B_GJ_SSA BUJ_PH3</t>
  </si>
  <si>
    <t>\10.121.96.32_BADHADA_TN705B_GJ_SSA_AMR_PH3</t>
  </si>
  <si>
    <t>10.121.96.32_BADHADA_TN705B_GJ_SSA_AMR_PH3</t>
  </si>
  <si>
    <t>10.121.19.168</t>
  </si>
  <si>
    <t>\10.121.100.23_LUTHRA PLS_TN703B_GJ_SSA SR_PH3</t>
  </si>
  <si>
    <t>10.121.100.23_LUTHRA PLS_TN703B_GJ_SSA SR_PH3</t>
  </si>
  <si>
    <t>\10.121.15.168_ARTO BAVLA_TN703B_GJ_SSA AM_PH2</t>
  </si>
  <si>
    <t>10.121.15.168_ARTO BAVLA_TN703B_GJ_SSA AM_PH2</t>
  </si>
  <si>
    <t>\10.121.19.198_VIBRANT _TN705B_GJ_SSA SR_PH2</t>
  </si>
  <si>
    <t>10.121.19.198_VIBRANT _TN705B_GJ_SSA SR_PH2</t>
  </si>
  <si>
    <t>\10.121.19.210_BHATHA_TN725B_GJ_SSA SR_PH3</t>
  </si>
  <si>
    <t>10.121.19.210_BHATHA_TN725B_GJ_SSA SR_PH3</t>
  </si>
  <si>
    <t>10.121.16.201_DEROL TE_TN705B_GJ_SSA GDH_PH1</t>
  </si>
  <si>
    <t xml:space="preserve">Paste here  --- &gt;   CPAN DL FAIL REPORT          </t>
  </si>
  <si>
    <t xml:space="preserve">Paste here  --- &gt;   CPAN DL Alarms          </t>
  </si>
  <si>
    <t>Media Type</t>
  </si>
  <si>
    <t>Bandwidth</t>
  </si>
  <si>
    <t>Signal Type</t>
  </si>
  <si>
    <t>Direction</t>
  </si>
  <si>
    <t>A End</t>
  </si>
  <si>
    <t>Z End</t>
  </si>
  <si>
    <t>Alarm Status</t>
  </si>
  <si>
    <t>CIR Utilization Ratio(%)</t>
  </si>
  <si>
    <t>Bandwidth Utilization Ratio(%)</t>
  </si>
  <si>
    <t>Order Name</t>
  </si>
  <si>
    <t>Creator</t>
  </si>
  <si>
    <t>Client</t>
  </si>
  <si>
    <t>Cost</t>
  </si>
  <si>
    <t>Update Time</t>
  </si>
  <si>
    <t xml:space="preserve">	SSA AM-10.121.18.249-Sector24_3/1-10.121.18.245-Sector11_3/1</t>
  </si>
  <si>
    <t xml:space="preserve">	Fiber</t>
  </si>
  <si>
    <t xml:space="preserve">	10GE</t>
  </si>
  <si>
    <t xml:space="preserve">	Eth</t>
  </si>
  <si>
    <t xml:space="preserve">	BI-DIR</t>
  </si>
  <si>
    <t xml:space="preserve">	10.121.18.249_SECTOR 24_TN725B_GJ_SSA AM_PH3\S3P1</t>
  </si>
  <si>
    <t xml:space="preserve">	10.121.18.245_SECTOR 11 GNE_TN725B_GJ_SSA AM_PH1\S3P1</t>
  </si>
  <si>
    <t xml:space="preserve">	 - </t>
  </si>
  <si>
    <t xml:space="preserve">	34</t>
  </si>
  <si>
    <t xml:space="preserve">	54</t>
  </si>
  <si>
    <t xml:space="preserve">	</t>
  </si>
  <si>
    <t xml:space="preserve">	kanishk</t>
  </si>
  <si>
    <t xml:space="preserve">	1.0</t>
  </si>
  <si>
    <t xml:space="preserve">	2019/05/20,18:42:34</t>
  </si>
  <si>
    <t xml:space="preserve">	2026/04/18,11:21:46</t>
  </si>
  <si>
    <t xml:space="preserve">	SSA BCH-10.121.96.93-Grasim Chem Vilayat_2/5-10.121.96.94-Grasim Fibre Vilayat_1/5</t>
  </si>
  <si>
    <t xml:space="preserve">	GE</t>
  </si>
  <si>
    <t xml:space="preserve">	10.121.96.93_Grasim Chem Vilayat_TN703B_GJ_SSA BCH_PH3\S2P5</t>
  </si>
  <si>
    <t xml:space="preserve">	10.121.96.94_Grasim Fibre Vilayat_TN703B_GJ_SSA BCH_PH3\S1P5</t>
  </si>
  <si>
    <t xml:space="preserve">	30</t>
  </si>
  <si>
    <t xml:space="preserve">	100</t>
  </si>
  <si>
    <t xml:space="preserve">	2019/05/31,17:05:32</t>
  </si>
  <si>
    <t xml:space="preserve">	2026/04/14,14:19:13</t>
  </si>
  <si>
    <t xml:space="preserve">	SSA VAL-10.121.68.67-Silvassa_6/3-10.121.68.80-NIC-Silvassa_1/5</t>
  </si>
  <si>
    <t xml:space="preserve">	10.121.68.67_Silvassa_TN725B_WTR_AM_PH3\S6P3</t>
  </si>
  <si>
    <t xml:space="preserve">	10.121.68.80_NIC Silvassa_TN703B_GJ_SSA VAL_PH2\S1P5</t>
  </si>
  <si>
    <t xml:space="preserve">	68</t>
  </si>
  <si>
    <t xml:space="preserve">	VALSAD SSA</t>
  </si>
  <si>
    <t xml:space="preserve">	minaxikataria</t>
  </si>
  <si>
    <t xml:space="preserve">	GCS ISSUE ID : 26139</t>
  </si>
  <si>
    <t xml:space="preserve">	2023/10/05,18:43:37</t>
  </si>
  <si>
    <t xml:space="preserve">	2026/04/18,11:22:35</t>
  </si>
  <si>
    <t xml:space="preserve">	SSA AMR-10.121.96.26-SVU_GswanTC_2/6-10.121.96.11-KUP_Exch_4/2</t>
  </si>
  <si>
    <t xml:space="preserve">	10.121.96.26_SVU GSWAN TC_TN703B_GJ_SSA AMR_PH2\S2P6</t>
  </si>
  <si>
    <t xml:space="preserve">	10.121.96.11_KUP EXCH_TN705B_GJ_SSA AMR_PH3\S4P2</t>
  </si>
  <si>
    <t xml:space="preserve">	96</t>
  </si>
  <si>
    <t xml:space="preserve">	198505975</t>
  </si>
  <si>
    <t xml:space="preserve">	GujAmreli_SSA</t>
  </si>
  <si>
    <t xml:space="preserve">	2019/11/05,11:09:21</t>
  </si>
  <si>
    <t xml:space="preserve">	2026/04/18,11:23:10</t>
  </si>
  <si>
    <t xml:space="preserve">	SSA GDH-10.121.19.16-Nandarva_1/5-10.121.16.195-Sehra_3/2</t>
  </si>
  <si>
    <t xml:space="preserve">	10.121.19.16_Nandarva_TN703B_GJ_SSA GDH_PH3\S1P5</t>
  </si>
  <si>
    <t xml:space="preserve">	10.121.16.195_Sehra_TN705B_WTR_AM_PH1\S3P2</t>
  </si>
  <si>
    <t xml:space="preserve">	18</t>
  </si>
  <si>
    <t xml:space="preserve">	Godhra_SSA_GCS_ID_15148</t>
  </si>
  <si>
    <t xml:space="preserve">	199105665</t>
  </si>
  <si>
    <t xml:space="preserve">	Godhra_SSA</t>
  </si>
  <si>
    <t xml:space="preserve">	2022/03/07,15:19:22</t>
  </si>
  <si>
    <t xml:space="preserve">	2026/04/18,11:23:33</t>
  </si>
  <si>
    <t xml:space="preserve">	SSA BV-10.121.17.165-Tana_2/5-10.121.17.164-Madhada_3/2</t>
  </si>
  <si>
    <t xml:space="preserve">	10.121.17.165_Tana_TN703B_GJ_SSA BV_PH3\S2P5</t>
  </si>
  <si>
    <t xml:space="preserve">	10.121.17.164_MADHADA_TN705B_GJ_SSA BV_PH3\S3P2</t>
  </si>
  <si>
    <t xml:space="preserve">	31</t>
  </si>
  <si>
    <t xml:space="preserve">	Bhavnagar SSA GCS ID 40918</t>
  </si>
  <si>
    <t xml:space="preserve">	200800716</t>
  </si>
  <si>
    <t xml:space="preserve">	2025/04/19,18:19:56</t>
  </si>
  <si>
    <t xml:space="preserve">	2026/04/02,13:10:43</t>
  </si>
  <si>
    <t xml:space="preserve">	SSA JND-10.121.24.10-Somnath_1/5-10.121.24.25-GIDC VRL_1/5</t>
  </si>
  <si>
    <t xml:space="preserve">	10.121.24.10_SOMNATH_TN703B_GJ_SSA JND_PH2\S1P5</t>
  </si>
  <si>
    <t xml:space="preserve">	10.121.24.25_GIDC VRL_TN703B_GJ_SSA JND_PH2\S1P5</t>
  </si>
  <si>
    <t xml:space="preserve">	58</t>
  </si>
  <si>
    <t xml:space="preserve">	Guj GCS ID: 035941</t>
  </si>
  <si>
    <t xml:space="preserve">	200700547</t>
  </si>
  <si>
    <t xml:space="preserve">	2024/11/20,16:23:53</t>
  </si>
  <si>
    <t xml:space="preserve">	2026/04/02,13:11:21</t>
  </si>
  <si>
    <t xml:space="preserve">	SSA GDH-10.121.16.228-Godhra2_6/1-10.121.26.65-Godhra(GNE)_6/1</t>
  </si>
  <si>
    <t xml:space="preserve">	10.121.16.228_Godhra 2_TN725B_WTR_AM_PH1\S6P1</t>
  </si>
  <si>
    <t xml:space="preserve">	10.121.26.65_Godhra (GNE)_TN725B_WTR_AM_PH2\S6P1</t>
  </si>
  <si>
    <t xml:space="preserve">	75</t>
  </si>
  <si>
    <t xml:space="preserve">	Godhra SSA</t>
  </si>
  <si>
    <t xml:space="preserve">	GCS Issue id : 19925</t>
  </si>
  <si>
    <t xml:space="preserve">	2022/11/14,12:34:25</t>
  </si>
  <si>
    <t xml:space="preserve">	2026/04/18,11:24:25</t>
  </si>
  <si>
    <t xml:space="preserve">	SSA JMN-10.121.97.129-Mehulnagar ALB_6/4-10.121.20.1-Mehul Nagar(GNE)_6/4</t>
  </si>
  <si>
    <t xml:space="preserve">	10.121.97.129_Mehulnagar ALB_TN725B_GJ_SSA JMN_PH3\S6P4</t>
  </si>
  <si>
    <t xml:space="preserve">	10.121.20.1_Mehul Nagar(GNE)_TN725B_GJ_SSA JMN_PH2\S6P4</t>
  </si>
  <si>
    <t xml:space="preserve">	65</t>
  </si>
  <si>
    <t xml:space="preserve">	Guj GCS ID No.- 044941</t>
  </si>
  <si>
    <t xml:space="preserve">	SSA Jamnagar</t>
  </si>
  <si>
    <t xml:space="preserve">	2025/09/11,12:38:46</t>
  </si>
  <si>
    <t xml:space="preserve">	2026/04/02,13:12:32</t>
  </si>
  <si>
    <t xml:space="preserve">	SSA BUJ-10.121.96.156-Mata_na_Madh_1/5-10.121.96.137-Dayapar_4/3</t>
  </si>
  <si>
    <t xml:space="preserve">	10.121.96.156_MATA NA MADH_TN703B_GJ_SSA BUJ_PH2\S1P5</t>
  </si>
  <si>
    <t xml:space="preserve">	10.121.96.137_Dayapar_TN705B_GJ_SSA BUJ_PH3\S4P3</t>
  </si>
  <si>
    <t xml:space="preserve">	36</t>
  </si>
  <si>
    <t xml:space="preserve">	Bhuj SSA - GCS ID-0002860</t>
  </si>
  <si>
    <t xml:space="preserve">	ritesh</t>
  </si>
  <si>
    <t xml:space="preserve">	Bhuj SSA</t>
  </si>
  <si>
    <t xml:space="preserve">	2019/07/09,18:40:33</t>
  </si>
  <si>
    <t xml:space="preserve">	2026/04/18,11:25:02</t>
  </si>
  <si>
    <t xml:space="preserve">	SSA BUJ-10.121.24.67-Gandhidham_4/4-10.121.17.69-Gandhidham_4/5</t>
  </si>
  <si>
    <t xml:space="preserve">	10.121.24.67_Gandhidham_TN725B_GJ_SSA BUJ_PH2\S4P4</t>
  </si>
  <si>
    <t xml:space="preserve">	10.121.17.69_GANDHIDHAM_TN725B_WTR_RJ_PH1\S4P5</t>
  </si>
  <si>
    <t xml:space="preserve">	53</t>
  </si>
  <si>
    <t xml:space="preserve">	vishleshpatel</t>
  </si>
  <si>
    <t xml:space="preserve">	2019/03/11,16:45:48</t>
  </si>
  <si>
    <t xml:space="preserve">	2025/02/22,12:38:23</t>
  </si>
  <si>
    <t xml:space="preserve">	SSA SEN-10.121.99.31-Vana_3/1-10.121.99.38-Patdi_3/1-10GE</t>
  </si>
  <si>
    <t xml:space="preserve">	10.121.99.31_VANA_TN705B_GJ_SSA SEN_PH3\S3P1</t>
  </si>
  <si>
    <t xml:space="preserve">	10.121.99.38_PATDI_TN705B_WTR_RJ_PH1\S3P1</t>
  </si>
  <si>
    <t xml:space="preserve">	17</t>
  </si>
  <si>
    <t xml:space="preserve">	26</t>
  </si>
  <si>
    <t xml:space="preserve">	Surendranagar_SSA_GCS_Id_0007086</t>
  </si>
  <si>
    <t xml:space="preserve">	Surendranagar_SSA</t>
  </si>
  <si>
    <t xml:space="preserve">	2024/08/26,14:46:00</t>
  </si>
  <si>
    <t xml:space="preserve">	2026/04/18,11:26:42</t>
  </si>
  <si>
    <t xml:space="preserve">	SSA SR-10.121.19.213-GETCO_ICHP_3/1-10.121.19.199-Rundh_5/1</t>
  </si>
  <si>
    <t xml:space="preserve">	10.121.19.199_RUNDH_TN725B_GJ_SSA SR_PH2\S5P1</t>
  </si>
  <si>
    <t xml:space="preserve">	10.121.19.213_GETCO ICHP_TN705B_GJ_SSA SR_PH3\S3P1</t>
  </si>
  <si>
    <t xml:space="preserve">	41</t>
  </si>
  <si>
    <t xml:space="preserve">	61</t>
  </si>
  <si>
    <t xml:space="preserve">	GCS ID 37455</t>
  </si>
  <si>
    <t xml:space="preserve">	200800022</t>
  </si>
  <si>
    <t xml:space="preserve">	SURAT SSA</t>
  </si>
  <si>
    <t xml:space="preserve">	2025/07/16,16:20:54</t>
  </si>
  <si>
    <t xml:space="preserve">	2026/04/18,11:27:22</t>
  </si>
  <si>
    <t xml:space="preserve">	SSA NAD-10.121.16.151-Naika_1/5-10.121.16.130-Kheda_5/3</t>
  </si>
  <si>
    <t xml:space="preserve">	10.121.16.151_Naika_TN703B_GJ_SSA NAD_PH3\S1P5</t>
  </si>
  <si>
    <t xml:space="preserve">	10.121.16.130_Kheda_TN725B_WTR_AM_PH1\S5P3</t>
  </si>
  <si>
    <t xml:space="preserve">	11</t>
  </si>
  <si>
    <t xml:space="preserve">	GUJ GCS ID- 039080</t>
  </si>
  <si>
    <t xml:space="preserve">	Nadiad</t>
  </si>
  <si>
    <t xml:space="preserve">	2025/02/19,13:53:53</t>
  </si>
  <si>
    <t xml:space="preserve">	2026/04/18,11:28:02</t>
  </si>
  <si>
    <t xml:space="preserve">	SSA VDR-10.121.99.142-ONGC_3/1-10.121.19.132-Makarpura_5/1</t>
  </si>
  <si>
    <t xml:space="preserve">	10.121.99.142_ONGC_TN705B_GJ_SSA VDR_PH3\S3P1</t>
  </si>
  <si>
    <t xml:space="preserve">	10.121.19.132_MAKARPURA_TN725B_GJ_SSA VDR_PH2\S5P1</t>
  </si>
  <si>
    <t xml:space="preserve">	56</t>
  </si>
  <si>
    <t xml:space="preserve">	Vikas</t>
  </si>
  <si>
    <t xml:space="preserve">	2019/03/22,10:47:45</t>
  </si>
  <si>
    <t xml:space="preserve">	2026/04/18,11:29:22</t>
  </si>
  <si>
    <t xml:space="preserve">	WTR RJ-10.121.17.129-Bhavnagar(GNE)_6/1-10.121.17.161-Bhavnagar3_6/1</t>
  </si>
  <si>
    <t xml:space="preserve">	10.121.17.129_BHAVNAGAR(GNE)_TN725B_WTR_RJ_PH2\S6P1</t>
  </si>
  <si>
    <t xml:space="preserve">	10.121.17.161_BHAVNAGAR3_TN725B_WTR_RJ_PH2\S6P1</t>
  </si>
  <si>
    <t xml:space="preserve">	84</t>
  </si>
  <si>
    <t xml:space="preserve">	Nikhil</t>
  </si>
  <si>
    <t xml:space="preserve">	2019/05/15,12:15:49</t>
  </si>
  <si>
    <t xml:space="preserve">	2026/04/18,11:31:04</t>
  </si>
  <si>
    <t xml:space="preserve">	SSA AM-10.121.18.243-Bhat_4/5-10.121.18.239-IPR Bhat_2/5</t>
  </si>
  <si>
    <t xml:space="preserve">	10.121.18.243_Bhat_TN705B_GJ_SSA AM_PH2\S4P5</t>
  </si>
  <si>
    <t xml:space="preserve">	10.121.18.239_IPR Bhat_TN703B_GJ_SSA AM_PH2\S2P5</t>
  </si>
  <si>
    <t xml:space="preserve">	6</t>
  </si>
  <si>
    <t xml:space="preserve">	98</t>
  </si>
  <si>
    <t xml:space="preserve">	Ahmedabad SSA-0007842</t>
  </si>
  <si>
    <t xml:space="preserve">	2020/09/16,20:02:14</t>
  </si>
  <si>
    <t xml:space="preserve">	2026/04/18,11:31:31</t>
  </si>
  <si>
    <t xml:space="preserve">	SSA JND-10.121.24.7-Veraval_TE_5/1-10.121.97.230-Ajotha_TE_4/1</t>
  </si>
  <si>
    <t xml:space="preserve">	10.121.24.7_VERAVALTE B1_TN725B_GJ_SSA JND_PH2\S5P1</t>
  </si>
  <si>
    <t xml:space="preserve">	10.121.97.230_AJOTHA TE_TN705B_GJ_SSA JND_PH3\S4P1</t>
  </si>
  <si>
    <t xml:space="preserve">	2</t>
  </si>
  <si>
    <t xml:space="preserve">	Guj GCS ID No.- 048227</t>
  </si>
  <si>
    <t xml:space="preserve">	SSA JND</t>
  </si>
  <si>
    <t xml:space="preserve">	2026/01/20,13:04:30</t>
  </si>
  <si>
    <t xml:space="preserve">	2026/04/18,11:32:13</t>
  </si>
  <si>
    <t xml:space="preserve">	SSA VDR-10.121.19.142-Gotri_Medical_1/5-10.121.19.136-Gotri_3/2</t>
  </si>
  <si>
    <t xml:space="preserve">	10.121.19.142_GOTRI Medical_TN703B_GJ_SSA VDR_PH3\S1P5</t>
  </si>
  <si>
    <t xml:space="preserve">	10.121.19.136_GOTRI_TN705B_GJ_SSA VDR_PH2\S3P2</t>
  </si>
  <si>
    <t xml:space="preserve">	25</t>
  </si>
  <si>
    <t xml:space="preserve">	Vadodara SSA</t>
  </si>
  <si>
    <t xml:space="preserve">	2022/02/07,12:58:48</t>
  </si>
  <si>
    <t xml:space="preserve">	2026/04/20,13:02:16</t>
  </si>
  <si>
    <t xml:space="preserve">	SSA MEH-10.121.25.102-Sipor_Exch_2/5-10.121.25.80-Shapar_Exch_1/5</t>
  </si>
  <si>
    <t xml:space="preserve">	10.121.25.102_SIPOR EXCH_TN703B_GJ_SSA MEH_PH2\S2P5</t>
  </si>
  <si>
    <t xml:space="preserve">	10.121.25.80_SHAPUR EXCH_TN703B_GJ_SSA MEH_PH2\S1P5</t>
  </si>
  <si>
    <t xml:space="preserve">	9</t>
  </si>
  <si>
    <t xml:space="preserve">	GCS-46197</t>
  </si>
  <si>
    <t xml:space="preserve">	200800474</t>
  </si>
  <si>
    <t xml:space="preserve">	2025/11/04,22:04:31</t>
  </si>
  <si>
    <t xml:space="preserve">	2026/04/18,11:33:17</t>
  </si>
  <si>
    <t xml:space="preserve">	SSA BUJ-10.121.17.86-Kunvarbet_Army_1/5-10.121.96.187-Khavda_5/5</t>
  </si>
  <si>
    <t xml:space="preserve">	10.121.17.86_Kunvarbet Army_TN703B_GJ_SSA BUJ_PH3\S1P5</t>
  </si>
  <si>
    <t xml:space="preserve">	10.121.96.187_KHAVDA_TN725B_GJ_SSA BUJ_PH3\S5P5</t>
  </si>
  <si>
    <t xml:space="preserve">	5</t>
  </si>
  <si>
    <t xml:space="preserve">	Bhuj SSA GCS ID 43615</t>
  </si>
  <si>
    <t xml:space="preserve">	2025/07/29,14:54:33</t>
  </si>
  <si>
    <t xml:space="preserve">	2026/04/18,11:33:39</t>
  </si>
  <si>
    <t xml:space="preserve">	SSA VAL-10.121.16.67-Navasari_4/2-10.121.16.121-Navsari Agricultural University_2/5</t>
  </si>
  <si>
    <t xml:space="preserve">	10.121.16.67_NAVASARI_TN725B_WTR_AM_PH2\S4P2</t>
  </si>
  <si>
    <t xml:space="preserve">	10.121.16.121_Navsari Agricultural University_TN703B_GJ_SSA VAL_PH2\S2P5</t>
  </si>
  <si>
    <t xml:space="preserve">	8</t>
  </si>
  <si>
    <t xml:space="preserve">	99</t>
  </si>
  <si>
    <t xml:space="preserve">	Valsad SSA GCS ID 19649</t>
  </si>
  <si>
    <t xml:space="preserve">	2022/10/30,00:07:57</t>
  </si>
  <si>
    <t xml:space="preserve">	2026/04/18,11:38:21</t>
  </si>
  <si>
    <t xml:space="preserve">	SSA NAD-10.121.24.238-Sojitra_4/2-10.121.98.85-Vatav _1/5</t>
  </si>
  <si>
    <t xml:space="preserve">	10.121.24.238_Sojitra B1_TN705B_GJ_SSA NAD_PH2\S4P2</t>
  </si>
  <si>
    <t xml:space="preserve">	10.121.98.85_Vatav _TN703B_GJ_SSA NAD_PH3\S1P5</t>
  </si>
  <si>
    <t xml:space="preserve">	48</t>
  </si>
  <si>
    <t xml:space="preserve">	Nadiad SSA GCS ID 45911</t>
  </si>
  <si>
    <t xml:space="preserve">	2025/10/16,00:13:18</t>
  </si>
  <si>
    <t xml:space="preserve">	2026/04/18,11:38:49</t>
  </si>
  <si>
    <t xml:space="preserve">	WTR AM-10.121.15.132-Gandhinagar_6/1-10.121.15.193-Mehsana3(GNE)_6/1</t>
  </si>
  <si>
    <t xml:space="preserve">	10.121.15.132_GANDHINAGAR_TN725B_WTR_AM_PH1\S6P1</t>
  </si>
  <si>
    <t xml:space="preserve">	10.121.15.193_Mehsana3(GNE)_TN725B_WTR_AM_PH1\S6P1</t>
  </si>
  <si>
    <t xml:space="preserve">	16</t>
  </si>
  <si>
    <t xml:space="preserve">	Jayesh</t>
  </si>
  <si>
    <t xml:space="preserve">	2023/02/09,14:48:21</t>
  </si>
  <si>
    <t xml:space="preserve">	2026/04/18,11:39:31</t>
  </si>
  <si>
    <t xml:space="preserve">	SSA SEN-10.121.99.5-Dhangdhra_4/1-10.121.69.74-Khambhada_3/1</t>
  </si>
  <si>
    <t xml:space="preserve">	10.121.99.5_DHANGDHRA_TN725B_GJ_SSA SEN_PH3\S4P1</t>
  </si>
  <si>
    <t xml:space="preserve">	10.121.69.74_Khambhada_TN705B_WTR_RJ_PH1\S3P1</t>
  </si>
  <si>
    <t xml:space="preserve">	24</t>
  </si>
  <si>
    <t xml:space="preserve">	33</t>
  </si>
  <si>
    <t xml:space="preserve">	Rahul</t>
  </si>
  <si>
    <t xml:space="preserve">	2020/11/20,16:57:32</t>
  </si>
  <si>
    <t xml:space="preserve">	2026/04/18,11:40:15</t>
  </si>
  <si>
    <t xml:space="preserve">	SSA VDR-10.121.19.138-City2_5/8-10.121.99.150-City3_5/8</t>
  </si>
  <si>
    <t xml:space="preserve">	Twisted-Pair</t>
  </si>
  <si>
    <t xml:space="preserve">	10.121.19.138_CITY2_TN725B_GJ_SSA VDR_PH2\S5P8</t>
  </si>
  <si>
    <t xml:space="preserve">	10.121.99.150_CITY 3_TN725B_GJ_SSA VDR_PH3\S5P8</t>
  </si>
  <si>
    <t xml:space="preserve">	97</t>
  </si>
  <si>
    <t xml:space="preserve">	GUJ_GCS_ID_0018854</t>
  </si>
  <si>
    <t xml:space="preserve">	200800788</t>
  </si>
  <si>
    <t xml:space="preserve">	VADODARA_SSA</t>
  </si>
  <si>
    <t xml:space="preserve">	2022/09/21,15:43:13</t>
  </si>
  <si>
    <t xml:space="preserve">	2026/04/18,11:40:42</t>
  </si>
  <si>
    <t xml:space="preserve">	SSA HMR-10.121.97.80-Raigad_1/5-10.121.25.165-Gambhoi_4/4</t>
  </si>
  <si>
    <t xml:space="preserve">	10.121.97.80_RAIGAD_TN703B_GJ_SSA HMR_PH3\S1P5</t>
  </si>
  <si>
    <t xml:space="preserve">	10.121.25.165_GAMBHOI_TN705B_GJ_SSA HMR_PH2\S4P4</t>
  </si>
  <si>
    <t xml:space="preserve">	HMR SSA GCS ID 7684</t>
  </si>
  <si>
    <t xml:space="preserve">	HMR SSA</t>
  </si>
  <si>
    <t xml:space="preserve">	2020/09/08,12:16:33</t>
  </si>
  <si>
    <t xml:space="preserve">	2026/04/18,11:41:12</t>
  </si>
  <si>
    <t xml:space="preserve">	10.121.16.107_KAPRADA-TE_TN725B_GJ_SSA VAL_PH3\S4P3</t>
  </si>
  <si>
    <t xml:space="preserve">	10.121.24.167_DAPADA_TN705B_GJ_SSA VAL_PH3\S4P2</t>
  </si>
  <si>
    <t xml:space="preserve">	Critical</t>
  </si>
  <si>
    <t xml:space="preserve">	GUJ_VAL_GCSID_61002</t>
  </si>
  <si>
    <t xml:space="preserve">	200300828</t>
  </si>
  <si>
    <t xml:space="preserve">	2026/05/05,18:11:37</t>
  </si>
  <si>
    <t xml:space="preserve">	----/--/--,--:--:--</t>
  </si>
  <si>
    <t xml:space="preserve">	SSA VDR-10.121.19.132-Makarpura_4/6-10.121.99.158-MGVCL_Tarsli_1/6</t>
  </si>
  <si>
    <t xml:space="preserve">	10.121.19.132_MAKARPURA_TN725B_GJ_SSA VDR_PH2\S4P6</t>
  </si>
  <si>
    <t xml:space="preserve">	10.121.99.158_MGVCL TARSLI_TN703B_GJ_SSA VDR_PH3\S1P6</t>
  </si>
  <si>
    <t xml:space="preserve">	Vadodara SSA GCS ID14252</t>
  </si>
  <si>
    <t xml:space="preserve">	2022/01/13,19:35:14</t>
  </si>
  <si>
    <t xml:space="preserve">	2026/04/18,11:46:22</t>
  </si>
  <si>
    <t xml:space="preserve">	SSA BUJ-10.121.24.66-Mundra Rd TE_6/3-10.121.17.66-Bhuj2(GNE)_3/4</t>
  </si>
  <si>
    <t xml:space="preserve">	10.121.24.66_MBM Bhuj B2_TN725B_GJ_SSA BUJ_PH2\S6P3</t>
  </si>
  <si>
    <t xml:space="preserve">	10.121.17.66_BHUJ2(GNE)_TN725B_WTR_RJ_PH1\S3P4</t>
  </si>
  <si>
    <t xml:space="preserve">	91</t>
  </si>
  <si>
    <t xml:space="preserve">	GCS_ID-0014961</t>
  </si>
  <si>
    <t xml:space="preserve">	60070238</t>
  </si>
  <si>
    <t xml:space="preserve">	Bhuj_SSA</t>
  </si>
  <si>
    <t xml:space="preserve">	2022/02/25,13:59:34</t>
  </si>
  <si>
    <t xml:space="preserve">	2026/04/18,11:46:55</t>
  </si>
  <si>
    <t xml:space="preserve">	SSA BUJ-10.121.96.165-AIR_Kukma_1/5-10.121.24.69-Kukma_4/2</t>
  </si>
  <si>
    <t xml:space="preserve">	10.121.96.165_AIR KUKMA_TN703B_GJ_SSA BUJ_PH3\S1P5</t>
  </si>
  <si>
    <t xml:space="preserve">	10.121.24.69_KUKMA_TN705B_GJ_SSA BUJ_PH2\S4P2</t>
  </si>
  <si>
    <t xml:space="preserve">	7</t>
  </si>
  <si>
    <t xml:space="preserve">	88</t>
  </si>
  <si>
    <t xml:space="preserve">	GUJ_GCS_ID_0043120</t>
  </si>
  <si>
    <t xml:space="preserve">	BHUJ_SSA</t>
  </si>
  <si>
    <t xml:space="preserve">	2025/07/12,23:58:05</t>
  </si>
  <si>
    <t xml:space="preserve">	2026/04/18,11:47:30</t>
  </si>
  <si>
    <t xml:space="preserve">	SSA AM-10.121.18.233-Mahatma_2/5-10.121.18.204-5ESS GNR_3/4</t>
  </si>
  <si>
    <t xml:space="preserve">	10.121.18.204_5ESS-GNR_TN725B_GJ_SSA AM_PH1\S3P4</t>
  </si>
  <si>
    <t xml:space="preserve">	10.121.18.233_MAHATMA_TN703B_GJ_SSA AM_PH3\S2P5</t>
  </si>
  <si>
    <t xml:space="preserve">	42</t>
  </si>
  <si>
    <t xml:space="preserve">	Ahmedabad SSA GCS ID 25348</t>
  </si>
  <si>
    <t xml:space="preserve">	2023/08/26,20:26:05</t>
  </si>
  <si>
    <t xml:space="preserve">	2026/04/18,11:47:59</t>
  </si>
  <si>
    <t xml:space="preserve">	WTR RJ-10.121.17.66-Bhuj2(GNE)_4/7-10.121.17.65-Bhuj1(GNE)_4/7</t>
  </si>
  <si>
    <t xml:space="preserve">	10.121.17.65_BHUJ1(GNE)_TN725B_WTR_RJ_PH1\S4P7</t>
  </si>
  <si>
    <t xml:space="preserve">	10.121.17.66_BHUJ2(GNE)_TN725B_WTR_RJ_PH1\S4P7</t>
  </si>
  <si>
    <t xml:space="preserve">	200303555</t>
  </si>
  <si>
    <t xml:space="preserve">	2018/08/21,15:25:10</t>
  </si>
  <si>
    <t xml:space="preserve">	2026/04/18,11:48:32</t>
  </si>
  <si>
    <t xml:space="preserve">	SSA GDH-10.121.19.1-Dahod TE(GNE)_4/5-10.121.19.25-Bhurani_1/5</t>
  </si>
  <si>
    <t xml:space="preserve">	10.121.19.25_BHURANI_TN703B_GJ_SSA GDH_PH3\S1P5</t>
  </si>
  <si>
    <t xml:space="preserve">	10.121.19.1_Dahod TE(GNE)_TN725B_GJ_SSA GDH_PH2\S4P5</t>
  </si>
  <si>
    <t xml:space="preserve">	46</t>
  </si>
  <si>
    <t xml:space="preserve">	2019/07/03,13:25:11</t>
  </si>
  <si>
    <t xml:space="preserve">	2026/04/18,11:49:16</t>
  </si>
  <si>
    <t xml:space="preserve">	SSA AM-10.121.18.4-ScienceCity_5/1-10.121.17.198-Naranpura_6/1_10G_Link</t>
  </si>
  <si>
    <t xml:space="preserve">	10.121.17.198_NARANPURA_TN725B_GJ_SSA AM_PH1\S6P1</t>
  </si>
  <si>
    <t xml:space="preserve">	10.121.18.4_SCIENCE CITY_TN725B_GJ_SSA AM_PH1\S5P1</t>
  </si>
  <si>
    <t xml:space="preserve">	2019/12/11,17:06:50</t>
  </si>
  <si>
    <t xml:space="preserve">	2026/01/20,13:04:22</t>
  </si>
  <si>
    <t xml:space="preserve">	SSA JMN-10.121.20.36-Sikka 1/5-10.121.97.130-Sikka_3/3</t>
  </si>
  <si>
    <t xml:space="preserve">	10.121.20.36_SIKKA 2_TN703B_GJ_SSA JMN_PH2\S1P5</t>
  </si>
  <si>
    <t xml:space="preserve">	10.121.97.130_Sikka_TN705B_GJ_SSA JMN_PH3\S3P3</t>
  </si>
  <si>
    <t xml:space="preserve">	Pawan</t>
  </si>
  <si>
    <t xml:space="preserve">	2019/07/25,17:07:44</t>
  </si>
  <si>
    <t xml:space="preserve">	2026/04/18,11:50:31</t>
  </si>
  <si>
    <t xml:space="preserve">	SSA BV-10.121.17.184-Tansa_1/5-10.121.17.183-Bhandariya_1/6</t>
  </si>
  <si>
    <t xml:space="preserve">	10.121.17.184_TANSA_TN703B_GJ_SSA BV_PH3\S1P5</t>
  </si>
  <si>
    <t xml:space="preserve">	10.121.17.183_BHANDARIYA_TN703B_GJ_SSA BV_PH3\S1P6</t>
  </si>
  <si>
    <t xml:space="preserve">	22</t>
  </si>
  <si>
    <t xml:space="preserve">	2019/08/31,12:06:49</t>
  </si>
  <si>
    <t xml:space="preserve">	2026/04/18,11:51:42</t>
  </si>
  <si>
    <t xml:space="preserve">	SSA MEH-10.121.18.161-Madhupura_1/5-10.121.17.209-Railwaypura_6/2</t>
  </si>
  <si>
    <t xml:space="preserve">	10.121.18.161_Madhupura_TN703B_GJ_SSA AM_PH3\S1P5</t>
  </si>
  <si>
    <t xml:space="preserve">	10.121.17.209_RAILWAYPURA_TN725B_GJ_SSA AM_PH1\S6P2</t>
  </si>
  <si>
    <t xml:space="preserve">	Guj_Mehsana-SSA_GCS_ID-0022325</t>
  </si>
  <si>
    <t xml:space="preserve">	2023/03/18,15:07:37</t>
  </si>
  <si>
    <t xml:space="preserve">	2026/04/18,11:52:04</t>
  </si>
  <si>
    <t xml:space="preserve">	WTR AM-10.121.15.134-Bhadra(GNE)-10.121.15.144-Bhadra_3/7</t>
  </si>
  <si>
    <t xml:space="preserve">	10.121.15.144_AM BHADRA(GNE)_TN725B_WTR_AM_PH3\S3P7</t>
  </si>
  <si>
    <t xml:space="preserve">	10.121.15.134_AM-BHADRA_TN725B_WTR_AM_PH1\S3P9</t>
  </si>
  <si>
    <t xml:space="preserve">	83</t>
  </si>
  <si>
    <t xml:space="preserve">	Punit</t>
  </si>
  <si>
    <t xml:space="preserve">	2019/04/11,08:27:05</t>
  </si>
  <si>
    <t xml:space="preserve">	2026/04/18,11:54:07</t>
  </si>
  <si>
    <t xml:space="preserve">	SSA PNP-10.121.98.137-Malan_3/1-10.121.98.138-Dhandha_4/1</t>
  </si>
  <si>
    <t xml:space="preserve">	10.121.98.137_Malan_TN705B_GJ_SSA PNP_PH2\S3P1</t>
  </si>
  <si>
    <t xml:space="preserve">	10.121.98.138_DHANDHA_TN705B_GJ_SSA PNP_PH2\S4P1</t>
  </si>
  <si>
    <t xml:space="preserve">	3</t>
  </si>
  <si>
    <t xml:space="preserve">	12</t>
  </si>
  <si>
    <t xml:space="preserve">	Palanpur_SSA_GCSID_2965</t>
  </si>
  <si>
    <t xml:space="preserve">	sporwal</t>
  </si>
  <si>
    <t xml:space="preserve">	Palanpur_SSA</t>
  </si>
  <si>
    <t xml:space="preserve">	2019/07/19,14:58:58</t>
  </si>
  <si>
    <t xml:space="preserve">	2026/04/18,11:55:02</t>
  </si>
  <si>
    <t xml:space="preserve">	SSA VDR-10.121.16.16-Karelibaug_3/1-10.121.16.17-Fatehgunj N2_4/1</t>
  </si>
  <si>
    <t xml:space="preserve">	10.121.16.16_KARELIBAUG N2_TN705B_GJ_SSA VDR_PH3\S3P1</t>
  </si>
  <si>
    <t xml:space="preserve">	10.121.16.17_ FATEHGUNJ N2_TN705B_WTR_AM_PH2\S4P1</t>
  </si>
  <si>
    <t xml:space="preserve">	VADODARA_SSA_GCS_ID_0048212</t>
  </si>
  <si>
    <t xml:space="preserve">	2026/03/03,14:21:22</t>
  </si>
  <si>
    <t xml:space="preserve">	2026/04/18,12:35:13</t>
  </si>
  <si>
    <t xml:space="preserve">	WTR AM-10.121.15.155-Bagodara_6/1-10.121.15.147-Bavla_4/1</t>
  </si>
  <si>
    <t xml:space="preserve">	10.121.15.155_BAGODARA_TN725B_WTR_AM_PH3\S6P1</t>
  </si>
  <si>
    <t xml:space="preserve">	10.121.15.147_BAVLA_TN725B_WTR_AM_PH2\S4P1</t>
  </si>
  <si>
    <t xml:space="preserve">	2023/03/31,18:09:43</t>
  </si>
  <si>
    <t xml:space="preserve">	2026/04/18,12:35:35</t>
  </si>
  <si>
    <t xml:space="preserve">	Bavla-Dhandhuka UTL Lemda/2</t>
  </si>
  <si>
    <t xml:space="preserve">	SSA AM-10.121.18.248-Sector28_4/3-10.121.18.242-FCI_City_1/5</t>
  </si>
  <si>
    <t xml:space="preserve">	10.121.18.248_SECTOR -28_TN725B_GJ_SSA AM_PH3\S4P3</t>
  </si>
  <si>
    <t xml:space="preserve">	10.121.18.242_FCI CITY_TN703B_GJ_SSA AM_PH2\S1P5</t>
  </si>
  <si>
    <t xml:space="preserve">	1</t>
  </si>
  <si>
    <t xml:space="preserve">	92</t>
  </si>
  <si>
    <t xml:space="preserve">	Ahmedabad SSA</t>
  </si>
  <si>
    <t xml:space="preserve">	2019/11/19,15:03:42</t>
  </si>
  <si>
    <t xml:space="preserve">	2026/04/18,13:22:22</t>
  </si>
  <si>
    <t xml:space="preserve">	SSA RJ-10.121.19.106-PrincePalaceBTS_1/5-10.121.19.74-RaiyaRoad_3/6</t>
  </si>
  <si>
    <t xml:space="preserve">	10.121.19.106_PrincePalaceBTS_TN703B_GJ_SSA RJ_PH3\S1P5</t>
  </si>
  <si>
    <t xml:space="preserve">	10.121.19.74_RAIYA ROAD_TN725B_GJ_SSA RJ_PH2\S3P6</t>
  </si>
  <si>
    <t xml:space="preserve">	Rajkot SSA- GCS ID-0011332</t>
  </si>
  <si>
    <t xml:space="preserve">	Rajkot SSA-</t>
  </si>
  <si>
    <t xml:space="preserve">	2021/06/20,08:47:09</t>
  </si>
  <si>
    <t xml:space="preserve">	2026/04/18,13:25:18</t>
  </si>
  <si>
    <t xml:space="preserve">	SSA AM-10.121.18.79-Vejalpur_3/1-10.121.18.77-Brahmshatriya_4/1</t>
  </si>
  <si>
    <t xml:space="preserve">	10.121.18.79_VEJALPUR_TN705B_GJ_SSA AM_PH1\S3P1</t>
  </si>
  <si>
    <t xml:space="preserve">	10.121.18.77_BRAHMSHATRIYA_TN705B_GJ_SSA AM_PH1\S4P1</t>
  </si>
  <si>
    <t xml:space="preserve">	root</t>
  </si>
  <si>
    <t xml:space="preserve">	2018/06/08,12:07:08</t>
  </si>
  <si>
    <t xml:space="preserve">	2026/01/20,17:14:02</t>
  </si>
  <si>
    <t xml:space="preserve">	SSA RJ-10.121.19.66-KR2GNE_3/2-10.121.19.112-Sadguru Vatika BTS1_1/5</t>
  </si>
  <si>
    <t xml:space="preserve">	10.121.19.66_KR2 GNE_TN725B_GJ_SSA RJ_PH2\S3P2</t>
  </si>
  <si>
    <t xml:space="preserve">	10.121.19.112_Sadguru Vatika BTS1_TN703B_GJ_SSA RJ_PH2\S1P5</t>
  </si>
  <si>
    <t xml:space="preserve">	15</t>
  </si>
  <si>
    <t xml:space="preserve">	Rajkot_SSA_GCS_Id_0008705</t>
  </si>
  <si>
    <t xml:space="preserve">	Rajkot_SSA</t>
  </si>
  <si>
    <t xml:space="preserve">	2020/11/26,17:02:23</t>
  </si>
  <si>
    <t xml:space="preserve">	2026/04/18,13:26:09</t>
  </si>
  <si>
    <t xml:space="preserve">	WTR RJ-10.121.17.130-Bhavnagar_4/1-10.121.17.131-Sihor_6/1</t>
  </si>
  <si>
    <t xml:space="preserve">	10.121.17.130_BHAVNAGAR_TN725B_WTR_RJ_PH1\S4P1</t>
  </si>
  <si>
    <t xml:space="preserve">	10.121.17.131_SIHOR_TN725B_WTR_RJ_PH1\S6P1</t>
  </si>
  <si>
    <t xml:space="preserve">	21</t>
  </si>
  <si>
    <t xml:space="preserve">	2018/04/28,16:33:32</t>
  </si>
  <si>
    <t xml:space="preserve">	2026/04/18,13:26:44</t>
  </si>
  <si>
    <t xml:space="preserve">	FIBER</t>
  </si>
  <si>
    <t xml:space="preserve">	WTR RJ-10.121.17.1-RajkotKR(GNE)_3/3-10.121.17.5-Morbi_3/3</t>
  </si>
  <si>
    <t xml:space="preserve">	10.121.17.5_MORBI_TN725B_WTR_RJ_PH1\S3P3</t>
  </si>
  <si>
    <t xml:space="preserve">	10.121.17.1_RAJKOT KR(GNE)_TN725B_WTR_RJ_PH1\S3P3</t>
  </si>
  <si>
    <t xml:space="preserve">	2019/07/31,16:41:44</t>
  </si>
  <si>
    <t xml:space="preserve">	2026/04/18,13:27:17</t>
  </si>
  <si>
    <t xml:space="preserve">	ON RJ-BCU UTL LAMBDA 7/2</t>
  </si>
  <si>
    <t xml:space="preserve">	SSA BUJ-10.121.96.180-Tera_2/5-10.121.96.181-BITTA_2/5</t>
  </si>
  <si>
    <t xml:space="preserve">	10.121.96.181_BITTA_TN703B_GJ_SSA BUJ_PH3\S2P5</t>
  </si>
  <si>
    <t xml:space="preserve">	10.121.96.180_TERA_TN703B_GJ_SSA BUJ_PH3\S2P5</t>
  </si>
  <si>
    <t xml:space="preserve">	4</t>
  </si>
  <si>
    <t xml:space="preserve">	95</t>
  </si>
  <si>
    <t xml:space="preserve">	Bhuj_SSA_GCS_ID_13765</t>
  </si>
  <si>
    <t xml:space="preserve">	2021/12/10,17:52:38</t>
  </si>
  <si>
    <t xml:space="preserve">	2026/04/18,13:27:55</t>
  </si>
  <si>
    <t xml:space="preserve">	SSA SR-10.121.100.22-Nizer_4/1-to-10.121.100.21-Uchhal_4/1</t>
  </si>
  <si>
    <t xml:space="preserve">	10.121.100.22_NIZER_TN705B_GJ_SSA SR_PH3\S4P1</t>
  </si>
  <si>
    <t xml:space="preserve">	10.121.100.21_UCHHAL_TN705B_GJ_SSA SR_PH3\S4P1</t>
  </si>
  <si>
    <t xml:space="preserve">	GCS-47802</t>
  </si>
  <si>
    <t xml:space="preserve">	2026/01/03,20:37:50</t>
  </si>
  <si>
    <t xml:space="preserve">	2026/04/18,13:30:28</t>
  </si>
  <si>
    <t xml:space="preserve">	WTR RJ-10.121.17.5-Morbi_5/2-10.121.17.26-Rajkot_6/3</t>
  </si>
  <si>
    <t xml:space="preserve">	10.121.17.5_MORBI_TN725B_WTR_RJ_PH1\S5P2</t>
  </si>
  <si>
    <t xml:space="preserve">	10.121.17.26_RAJKOT_TN725B_WTR_RJ_PH1\S6P3</t>
  </si>
  <si>
    <t xml:space="preserve">	82</t>
  </si>
  <si>
    <t xml:space="preserve">	GCS ID no. 030949</t>
  </si>
  <si>
    <t xml:space="preserve">	Rajkot</t>
  </si>
  <si>
    <t xml:space="preserve">	2024/05/17,18:48:11</t>
  </si>
  <si>
    <t xml:space="preserve">	2026/04/18,13:32:30</t>
  </si>
  <si>
    <t xml:space="preserve">	SSA NAD-10.121.16.132-Nadiad_4/9-10.121.16.243-Nadiad Micro_4/9</t>
  </si>
  <si>
    <t xml:space="preserve">	10.121.16.132_Nadiad_TN725B_WTR_AM_PH1\S4P9</t>
  </si>
  <si>
    <t xml:space="preserve">	10.121.16.243_Nadiad Micro_TN705B_WTR_AM_PH3\S4P9</t>
  </si>
  <si>
    <t xml:space="preserve">	32</t>
  </si>
  <si>
    <t xml:space="preserve">	GCS_ID-0038223</t>
  </si>
  <si>
    <t xml:space="preserve">	Nadiad_SSA</t>
  </si>
  <si>
    <t xml:space="preserve">	2025/01/23,19:57:16</t>
  </si>
  <si>
    <t xml:space="preserve">	2026/04/18,13:33:36</t>
  </si>
  <si>
    <t xml:space="preserve">	SSA BUJ-10.121.24.74-Adipur_4/3-10.121.24.122-Polytechnic BTS_1/5</t>
  </si>
  <si>
    <t xml:space="preserve">	10.121.24.74_Adipur_TN725B_GJ_SSA BUJ_PH3\S4P3</t>
  </si>
  <si>
    <t xml:space="preserve">	10.121.24.122_Polytechnic BTS_TN703B_GJ_SSA BUJ_PH2\S1P5</t>
  </si>
  <si>
    <t xml:space="preserve">	bhalchandra</t>
  </si>
  <si>
    <t xml:space="preserve">	2018/12/06,11:15:39</t>
  </si>
  <si>
    <t xml:space="preserve">	2026/04/18,13:34:17</t>
  </si>
  <si>
    <t xml:space="preserve">	SSA MEH-10.121.25.71-Nandasan Exch_3/1-10.121.98.1-Kadi Ex_4/1</t>
  </si>
  <si>
    <t xml:space="preserve">	10.121.98.1_KADI EX_TN705B_GJ_SSA MEH_PH3\S4P1</t>
  </si>
  <si>
    <t xml:space="preserve">	10.121.25.71_NANDASAN EXCH_TN705B_GJ_SSA MEH_PH2\S3P1</t>
  </si>
  <si>
    <t xml:space="preserve">	23</t>
  </si>
  <si>
    <t xml:space="preserve">	2019/09/18,16:56:05</t>
  </si>
  <si>
    <t xml:space="preserve">	2026/04/18,13:34:45</t>
  </si>
  <si>
    <t xml:space="preserve">	SSA AMR-10.121.96.56-Amreli(GNE)_3/3-10.121.96.46-Royal Complex BTS_2/6</t>
  </si>
  <si>
    <t xml:space="preserve">	10.121.96.56_Amreli GNE_TN725B_GJ_SSA AMR_PH2\S3P3</t>
  </si>
  <si>
    <t xml:space="preserve">	10.121.96.46_Royal Complex BTS_TN703B_GJ_SSA AMR_PH2\S2P6</t>
  </si>
  <si>
    <t xml:space="preserve">	19</t>
  </si>
  <si>
    <t xml:space="preserve">	Amreli_SSA_GCS_ID_0006872</t>
  </si>
  <si>
    <t xml:space="preserve">	Amreli-SSA</t>
  </si>
  <si>
    <t xml:space="preserve">	2020/07/20,12:07:26</t>
  </si>
  <si>
    <t xml:space="preserve">	2026/04/21,12:01:16</t>
  </si>
  <si>
    <t xml:space="preserve">	SSA JMN-10.121.20.58-Sbi Ranjit Road_2/5-10.121.97.150-DeepakShoppingBTS_2/6</t>
  </si>
  <si>
    <t xml:space="preserve">	10.121.20.58_SBI RANJIT ROAD_TN703B_GJ_SSA JMN_PH2\S2P5</t>
  </si>
  <si>
    <t xml:space="preserve">	10.121.97.150_DEEPAK SHOPPING BTS_TN703B_GJ_SSA JMN_PH3\S2P6</t>
  </si>
  <si>
    <t xml:space="preserve">	Jamnagar SSA</t>
  </si>
  <si>
    <t xml:space="preserve">	Jmanagar SSA</t>
  </si>
  <si>
    <t xml:space="preserve">	2021/07/10,11:29:29</t>
  </si>
  <si>
    <t xml:space="preserve">	2026/04/21,11:58:11</t>
  </si>
  <si>
    <t xml:space="preserve">	SSA AM-10.121.18.21-HighCourt_4/2-10.121.18.4-ScienceCity_4/2</t>
  </si>
  <si>
    <t xml:space="preserve">	10.121.18.4_SCIENCE CITY_TN725B_GJ_SSA AM_PH1\S4P2</t>
  </si>
  <si>
    <t xml:space="preserve">	10.121.18.21_HighCourt_TN705B_GJ_SSA AM_PH3\S4P2</t>
  </si>
  <si>
    <t xml:space="preserve">	35</t>
  </si>
  <si>
    <t xml:space="preserve">	2020/07/28,15:15:00</t>
  </si>
  <si>
    <t xml:space="preserve">	2026/01/20,14:40:19</t>
  </si>
  <si>
    <t xml:space="preserve">	WTR RJ-10.121.17.27-Rajkot KR_3/2-10.121.17.26-Rajkot_3/2</t>
  </si>
  <si>
    <t xml:space="preserve">	10.121.17.27_RAJKOT KR_TN725B_WTR_RJ_PH3\S3P2</t>
  </si>
  <si>
    <t xml:space="preserve">	10.121.17.26_RAJKOT_TN725B_WTR_RJ_PH1\S3P2</t>
  </si>
  <si>
    <t xml:space="preserve">	45</t>
  </si>
  <si>
    <t xml:space="preserve">	201300343</t>
  </si>
  <si>
    <t xml:space="preserve">	2023/11/02,16:53:46</t>
  </si>
  <si>
    <t xml:space="preserve">	2026/04/21,11:58:51</t>
  </si>
  <si>
    <t xml:space="preserve">	DARK FIBER</t>
  </si>
  <si>
    <t xml:space="preserve">	WTR RJ-10.121.17.76-Aadesar_6/1-10.121.17.71-Samkhiyali_6/1</t>
  </si>
  <si>
    <t xml:space="preserve">	10.121.17.76_AADESAR_TN725B_GJ_SSA BUJ_PH3\S6P1</t>
  </si>
  <si>
    <t xml:space="preserve">	10.121.17.71_SAMKHIYALI_TN725B_WTR_RJ_PH1\S6P1</t>
  </si>
  <si>
    <t xml:space="preserve">	bhuj_ssa</t>
  </si>
  <si>
    <t xml:space="preserve">	2020/08/28,19:05:52</t>
  </si>
  <si>
    <t xml:space="preserve">	2026/04/21,11:59:29</t>
  </si>
  <si>
    <t xml:space="preserve">	SSA VDR-10.121.99.129-Alkapuri(GNE)_4/1-10.121.19.130-Alkapuri(GNE)_6/1</t>
  </si>
  <si>
    <t xml:space="preserve">	10.121.99.129_ALKAPURI(GNE)_TN725B_GJ_SSA VDR_PH3\S4P1</t>
  </si>
  <si>
    <t xml:space="preserve">	10.121.19.130_ALKAPURI(GNE)_TN725B_GJ_SSA VDR_PH2\S6P1</t>
  </si>
  <si>
    <t xml:space="preserve">	44</t>
  </si>
  <si>
    <t xml:space="preserve">	GCS_ID-0038690</t>
  </si>
  <si>
    <t xml:space="preserve">	Vadodara_SSA</t>
  </si>
  <si>
    <t xml:space="preserve">	2025/02/07,10:40:17</t>
  </si>
  <si>
    <t xml:space="preserve">	2026/04/21,12:00:35</t>
  </si>
  <si>
    <t xml:space="preserve">	SSA BUJ-10.121.96.139-Nakhatrana B2_5/2-10.121.96.142-NANA-ANGIYA A1_1/5</t>
  </si>
  <si>
    <t xml:space="preserve">	10.121.96.139_Nakhatrana_TN725B_GJ_SSA BUJ_PH2\S5P2</t>
  </si>
  <si>
    <t xml:space="preserve">	10.121.96.142_NANA ANGIYA_TN703B_GJ_SSA BUJ_PH2\S1P5</t>
  </si>
  <si>
    <t xml:space="preserve">	GCS_ID-0043031</t>
  </si>
  <si>
    <t xml:space="preserve">	Atul</t>
  </si>
  <si>
    <t xml:space="preserve">	Bhuj_SSAA</t>
  </si>
  <si>
    <t xml:space="preserve">	2025/07/10,16:21:41</t>
  </si>
  <si>
    <t xml:space="preserve">	2025/07/10,20:09:58</t>
  </si>
  <si>
    <t xml:space="preserve">	SSA AM-10.121.17.206-Thaltej_3/3-10.121.17.211-Torrent Pharma CO_1/5</t>
  </si>
  <si>
    <t xml:space="preserve">	10.121.17.206_THALTEJ_TN725B_GJ_SSA AM_PH1\S3P3</t>
  </si>
  <si>
    <t xml:space="preserve">	10.121.17.211_Torrent Pharma CO_TN703B_GJ_SSA AM_PH3\S1P5</t>
  </si>
  <si>
    <t xml:space="preserve">	GUJ_AHD_GCSID_47128</t>
  </si>
  <si>
    <t xml:space="preserve">	AHMEDABAD SSA</t>
  </si>
  <si>
    <t xml:space="preserve">	2025/12/10,16:24:17</t>
  </si>
  <si>
    <t xml:space="preserve">	2026/01/20,12:46:47</t>
  </si>
  <si>
    <t xml:space="preserve">	Thaltej - Shilaj 288F 1/21/5&amp;6 at Thaltej end and F1&amp;2 at Customer end</t>
  </si>
  <si>
    <t xml:space="preserve">	WTR BPL-10.121.71.148-TN725B_SHIVPURI_PH3\S6P1-10.121.71.149-TN725B_KARELA_PH3\S4P1</t>
  </si>
  <si>
    <t xml:space="preserve">	e=18814S6P1</t>
  </si>
  <si>
    <t xml:space="preserve">	e=20839S4P1</t>
  </si>
  <si>
    <t xml:space="preserve">	2019/07/18,12:42:15</t>
  </si>
  <si>
    <t xml:space="preserve">	2025/05/06,09:38:40</t>
  </si>
  <si>
    <t xml:space="preserve">	SSA SR-10.121.100.1-SURAT(GNE) B2_6/1-10.121.68.1-Surat 3 B2_6/1</t>
  </si>
  <si>
    <t xml:space="preserve">	10.121.100.1_SURAT(GNE)_TN725B_GJ_SSA SR_PH3\S6P1</t>
  </si>
  <si>
    <t xml:space="preserve">	10.121.68.1_Surat 3(GNE)_TN725B_WTR_AM_PH3\S6P1</t>
  </si>
  <si>
    <t xml:space="preserve">	77</t>
  </si>
  <si>
    <t xml:space="preserve">	Surat SSA - GCS Issue id : 0002405</t>
  </si>
  <si>
    <t xml:space="preserve">	2019/05/22,11:42:35</t>
  </si>
  <si>
    <t xml:space="preserve">	2023/01/09,15:11:17</t>
  </si>
  <si>
    <t xml:space="preserve">	WTR BHOPAL-10.121.71.148-TN725B_SHIVPURI_PH3 6/6-10.121.71.129-TN725B_ACHELESHER_B2_PH3 6/6</t>
  </si>
  <si>
    <t xml:space="preserve">	e=13910S6P6</t>
  </si>
  <si>
    <t xml:space="preserve">	e=18814S6P6</t>
  </si>
  <si>
    <t xml:space="preserve">	85</t>
  </si>
  <si>
    <t xml:space="preserve">	200901136</t>
  </si>
  <si>
    <t xml:space="preserve">	2021/11/10,15:36:38</t>
  </si>
  <si>
    <t xml:space="preserve">	2023/04/15,14:36:10</t>
  </si>
  <si>
    <t xml:space="preserve">	media-gwalior-otn-17/5+spr-otn-45/5</t>
  </si>
  <si>
    <t xml:space="preserve">	WTR RJ-10.121.17.66-BHUJ2(GNE)_6/7-10.121.17.65-BHUJ1(GNE)_6/7</t>
  </si>
  <si>
    <t xml:space="preserve">	10.121.17.66_BHUJ2(GNE)_TN725B_WTR_RJ_PH1\S6P7</t>
  </si>
  <si>
    <t xml:space="preserve">	10.121.17.65_BHUJ1(GNE)_TN725B_WTR_RJ_PH1\S6P7</t>
  </si>
  <si>
    <t xml:space="preserve">	59</t>
  </si>
  <si>
    <t xml:space="preserve">	2019/08/06,12:08:51</t>
  </si>
  <si>
    <t xml:space="preserve">	2023/06/14,15:01:51</t>
  </si>
  <si>
    <t xml:space="preserve">	SSA NAD-10.121.98.65-PETLAD_3/6-10.121.98.85-Vatav _1/5</t>
  </si>
  <si>
    <t xml:space="preserve">	10.121.98.85_Vatav _TN703B_GJ_SSA NAD_PH3\S2P6</t>
  </si>
  <si>
    <t xml:space="preserve">	10.121.98.65_PETLAD_TN725B_GJ_SSA NAD_PH3\S3P6</t>
  </si>
  <si>
    <t xml:space="preserve">	2025/10/16,00:14:07</t>
  </si>
  <si>
    <t xml:space="preserve">	2026/01/17,13:05:20</t>
  </si>
  <si>
    <t xml:space="preserve">	SSA BCH-10.121.96.75-CHANCHVEL_S3P2-10.121.96.112-ACCHOD_S4P2</t>
  </si>
  <si>
    <t xml:space="preserve">	10.121.96.112_ACCHOD_TN705B_GJ_SSA BCH_PH3\S4P2</t>
  </si>
  <si>
    <t xml:space="preserve">	10.121.96.75_CHANCHVEL_TN705B_GJ_SSA BCH_PH3\S3P2</t>
  </si>
  <si>
    <t xml:space="preserve">	GCS ID 29693</t>
  </si>
  <si>
    <t xml:space="preserve">	BHARUCH SSA</t>
  </si>
  <si>
    <t xml:space="preserve">	2025/11/28,12:37:56</t>
  </si>
  <si>
    <t xml:space="preserve">	2026/04/23,09:04:37</t>
  </si>
  <si>
    <t xml:space="preserve">	ACCHOD-CHANCHVEL 1G DL</t>
  </si>
  <si>
    <t xml:space="preserve">	SSA PNP-10.121.25.135-RAHA_2/5-10.121.15.207-THARAD B1_4/3</t>
  </si>
  <si>
    <t xml:space="preserve">	10.121.15.207_THARAD_TN705B_WTR_AM_PH2\S4P3</t>
  </si>
  <si>
    <t xml:space="preserve">	10.121.25.135_RAHA A1_TN703B_GJ_SSA PNP_PH2\S2P5</t>
  </si>
  <si>
    <t xml:space="preserve">	Guj_Palanpur-SSA_GCS_ID-0026347</t>
  </si>
  <si>
    <t xml:space="preserve">	200904043</t>
  </si>
  <si>
    <t xml:space="preserve">	2023/10/15,14:23:57</t>
  </si>
  <si>
    <t xml:space="preserve">	2025/09/08,11:11:43</t>
  </si>
  <si>
    <t xml:space="preserve">	SSA SR-10.121.19.193-Market1(GNE)_6/1-10.121.19.196-Surat_Market2_6/1</t>
  </si>
  <si>
    <t xml:space="preserve">	10.121.19.196_SURAT-MARKET2_TN725B_GJ_SSA SR_PH2\S6P1</t>
  </si>
  <si>
    <t xml:space="preserve">	10.121.19.193_MARKET1(GNE)_TN725B_GJ_SSA SR_PH2\S6P1</t>
  </si>
  <si>
    <t xml:space="preserve">	51</t>
  </si>
  <si>
    <t xml:space="preserve">	71</t>
  </si>
  <si>
    <t xml:space="preserve">	Surat SSA</t>
  </si>
  <si>
    <t xml:space="preserve">	2018/09/25,11:24:02</t>
  </si>
  <si>
    <t xml:space="preserve">	2026/04/23,16:53:23</t>
  </si>
  <si>
    <t xml:space="preserve">	WTR RJ-10.121.17.9-Rj Bhaktinagar B2_5/1-10.121.17.1-RAJKOT KR(GNE) B2_5/1</t>
  </si>
  <si>
    <t xml:space="preserve">	10.121.17.9_RJ BHAKTINAGAR_TN725B_WTR_RJ_PH1\S5P1</t>
  </si>
  <si>
    <t xml:space="preserve">	10.121.17.1_RAJKOT KR(GNE)_TN725B_WTR_RJ_PH1\S5P1</t>
  </si>
  <si>
    <t xml:space="preserve">	27</t>
  </si>
  <si>
    <t xml:space="preserve">	2018/04/12,17:27:52</t>
  </si>
  <si>
    <t xml:space="preserve">	2023/05/20,13:23:19</t>
  </si>
  <si>
    <t xml:space="preserve">	ON DARK FIBER KR-BKT 24F F5,7</t>
  </si>
  <si>
    <t xml:space="preserve">	WTR AM-10.121.15.205-Vadgam_B2_PH2_5/1-10.121.15.206-Moriya_B1_3/1</t>
  </si>
  <si>
    <t xml:space="preserve">	10.121.15.205_Vadgam_TN725B_WTR_AM_PH2\S5P1</t>
  </si>
  <si>
    <t xml:space="preserve">	10.121.15.206_MORIYA_TN705B_WTR_AM_PH3\S3P1</t>
  </si>
  <si>
    <t xml:space="preserve">	GUJ_PLR_GCS_ID_22937</t>
  </si>
  <si>
    <t xml:space="preserve">	PALANPUR SSA</t>
  </si>
  <si>
    <t xml:space="preserve">	2023/04/08,12:51:36</t>
  </si>
  <si>
    <t xml:space="preserve">	2023/05/23,12:31:51</t>
  </si>
  <si>
    <t xml:space="preserve">	SSA MEH-10.121.15.193-GujMSN_WTR_Mehsana3 (GNE)_B2 / S4P8-10.121.15.129-GUjMSN_WTR_Mehsana1_B2 / S4P8</t>
  </si>
  <si>
    <t xml:space="preserve">	10.121.15.129_MEHSANA1_TN725B_WTR_AM_PH1\S4P8</t>
  </si>
  <si>
    <t xml:space="preserve">	10.121.15.193_Mehsana3(GNE)_TN725B_WTR_AM_PH1\S4P8</t>
  </si>
  <si>
    <t xml:space="preserve">	87</t>
  </si>
  <si>
    <t xml:space="preserve">	Mehsana SSA - GSC ID 0001932</t>
  </si>
  <si>
    <t xml:space="preserve">	niharbhatt</t>
  </si>
  <si>
    <t xml:space="preserve">	Mehsana SSA</t>
  </si>
  <si>
    <t xml:space="preserve">	2019/04/04,13:47:04</t>
  </si>
  <si>
    <t xml:space="preserve">	2023/01/09,16:58:16</t>
  </si>
  <si>
    <t xml:space="preserve">	SSA SR-10.121.19.226-AIRPORT_3/10-10.121.19.236-Airport2 A1_1/3</t>
  </si>
  <si>
    <t xml:space="preserve">	10.121.19.226_AIRPORT_TN705B_GJ_SSA SR_PH2\S3P10</t>
  </si>
  <si>
    <t xml:space="preserve">	10.121.19.236_Airport2_TN703B_GJ_SSA SR_PH2\S1P3</t>
  </si>
  <si>
    <t xml:space="preserve">	GUJ_SR_GCSID_46928</t>
  </si>
  <si>
    <t xml:space="preserve">	2025/12/03,16:48:49</t>
  </si>
  <si>
    <t xml:space="preserve">	2026/01/17,12:45:49</t>
  </si>
  <si>
    <t xml:space="preserve">	SSA AMR-10.121.96.29-MOTA-SAMADHIYALA_1/6-10.121.96.5_KHAMBHA B2_3/2</t>
  </si>
  <si>
    <t xml:space="preserve">	10.121.96.29_Mota Samadhiyala_TN703B_GJ_SSA AMR_PH2\S1P6</t>
  </si>
  <si>
    <t xml:space="preserve">	10.121.96.5_KHAMBHA_TN705B_GJ_SSA AMR_PH3\S3P2</t>
  </si>
  <si>
    <t xml:space="preserve">	GCS_ID-0038208</t>
  </si>
  <si>
    <t xml:space="preserve">	Amreli_SSA</t>
  </si>
  <si>
    <t xml:space="preserve">	2025/01/23,23:02:21</t>
  </si>
  <si>
    <t xml:space="preserve">	2026/04/14,15:39:35</t>
  </si>
  <si>
    <t xml:space="preserve">	SSA BUJ-10.121.24.73-Bharat Nagar_3/2-10.121.17.77-Tx_Plot 1008_2/5</t>
  </si>
  <si>
    <t xml:space="preserve">	10.121.17.77_TXPlot 1008_TN703B_GJ_SSA BUJ_PH1\S2P5</t>
  </si>
  <si>
    <t xml:space="preserve">	10.121.24.73_Bharat Nagar_TN705B_GJ_SSA BUJ_PH2\S3P2</t>
  </si>
  <si>
    <t xml:space="preserve">	37</t>
  </si>
  <si>
    <t xml:space="preserve">	2018/11/22,16:59:41</t>
  </si>
  <si>
    <t xml:space="preserve">	2026/04/25,15:15:14</t>
  </si>
  <si>
    <t xml:space="preserve">	WTR AM-10.121.15.141-TN725B_Sidhpur_B2\S4P1-10.121.15.142-TN725B_Patan B2\S3P1</t>
  </si>
  <si>
    <t xml:space="preserve">	10.121.15.141_Sidhpur_TN725B_WTR_AM_PH2\S4P1</t>
  </si>
  <si>
    <t xml:space="preserve">	10.121.15.142_Patan_TN725B_WTR_AM_PH2\S3P1</t>
  </si>
  <si>
    <t xml:space="preserve">	90</t>
  </si>
  <si>
    <t xml:space="preserve">	2018/12/04,20:39:57</t>
  </si>
  <si>
    <t xml:space="preserve">	2023/01/09,17:26:46</t>
  </si>
  <si>
    <t xml:space="preserve">	SSA BUJ-10.121.96.158-TN705B _VAYOR_S3P2-10.121.96.135-TN725B_Naliya_S4P2</t>
  </si>
  <si>
    <t xml:space="preserve">	10.121.96.158_VAYOR_TN705B_GJ_SSA BUJ_PH3\S3P2</t>
  </si>
  <si>
    <t xml:space="preserve">	10.121.96.135_Naliya_TN725B_GJ_SSA BUJ_PH2\S4P2</t>
  </si>
  <si>
    <t xml:space="preserve">	63</t>
  </si>
  <si>
    <t xml:space="preserve">	2019/05/25,13:18:22</t>
  </si>
  <si>
    <t xml:space="preserve">	2023/01/09,17:26:57</t>
  </si>
  <si>
    <t xml:space="preserve">	SSA AM-10.121.18.104-Hotel Neeltop BTS_1/5-10.121.18.75-Vasna2_4/6</t>
  </si>
  <si>
    <t xml:space="preserve">	10.121.18.104_HOTEL NEELTOP BTS_TN703B_GJ_SSA AM_PH2\S1P5</t>
  </si>
  <si>
    <t xml:space="preserve">	10.121.18.75_VASNA 2_TN725B_GJ_SSA AM_PH1\S4P6</t>
  </si>
  <si>
    <t xml:space="preserve">	Guj-Ahemdabad_GCS_ID_0003444 &amp; 0012195</t>
  </si>
  <si>
    <t xml:space="preserve">	2021/08/24,15:57:12</t>
  </si>
  <si>
    <t xml:space="preserve">	2026/01/20,17:13:19</t>
  </si>
  <si>
    <t xml:space="preserve">	SSA VDR-10.121.19.147-VrujSidhi_BTS_S1P5-10.121.19.164-GujVMSS_Kanderao_S1P6</t>
  </si>
  <si>
    <t xml:space="preserve">	10.121.19.147_VRUJSIDDHI-BTS_TN703B_GJ_SSA VDR_PH2\S1P5</t>
  </si>
  <si>
    <t xml:space="preserve">	10.121.19.164_VMSS Khanderao_TN703B_GJ_SSA VDR_PH2\S1P6</t>
  </si>
  <si>
    <t xml:space="preserve">	GCS Issue id : 17852</t>
  </si>
  <si>
    <t xml:space="preserve">	2022/08/03,14:10:26</t>
  </si>
  <si>
    <t xml:space="preserve">	2022/08/04,14:11:46</t>
  </si>
  <si>
    <t xml:space="preserve">	SSA AMR-10.121.96.3-AMBARDI B1_4/1-10.121.96.33-THORDI B1_3/1</t>
  </si>
  <si>
    <t xml:space="preserve">	10.121.96.3_AMBARDI_TN705B_GJ_SSA AMR_PH3\S4P1</t>
  </si>
  <si>
    <t xml:space="preserve">	10.121.96.33_THORDI_TN705B_WTR_RJ_PH2\S3P1</t>
  </si>
  <si>
    <t xml:space="preserve">	20</t>
  </si>
  <si>
    <t xml:space="preserve">	29</t>
  </si>
  <si>
    <t xml:space="preserve">	Guj_Amreli-SSA_GCS_ID-0008557</t>
  </si>
  <si>
    <t xml:space="preserve">	2020/11/07,13:18:56</t>
  </si>
  <si>
    <t xml:space="preserve">	2026/04/14,15:41:15</t>
  </si>
  <si>
    <t xml:space="preserve">	SSA MEH-10.121.25.79-GujMehsana_DNE_A1 / S1P5-10.121.15.14-Patan_B2 / S6P6</t>
  </si>
  <si>
    <t xml:space="preserve">	10.121.15.142_Patan_TN725B_WTR_AM_PH2\S6P6</t>
  </si>
  <si>
    <t xml:space="preserve">	10.121.25.79_DNE_TN703B_GJ_SSA MEH_PH2\S1P5</t>
  </si>
  <si>
    <t xml:space="preserve">	Mehsana SSA - GCS ID 0001090</t>
  </si>
  <si>
    <t xml:space="preserve">	2019/01/08,12:46:45</t>
  </si>
  <si>
    <t xml:space="preserve">	2023/01/09,17:27:17</t>
  </si>
  <si>
    <t xml:space="preserve">	WTR RJ-10.121.17.27-RAJKOT-KR B2_4/1-10.121.68.203-KALAWAD B2_5/1</t>
  </si>
  <si>
    <t xml:space="preserve">	10.121.17.27_RAJKOT KR_TN725B_WTR_RJ_PH3\S4P1</t>
  </si>
  <si>
    <t xml:space="preserve">	10.121.68.203_KALAWAD_TN725B_WTR_RJ_PH3\S5P1</t>
  </si>
  <si>
    <t xml:space="preserve">	2019/06/10,16:10:50</t>
  </si>
  <si>
    <t xml:space="preserve">	2026/04/14,15:44:05</t>
  </si>
  <si>
    <t xml:space="preserve">	KR-BKT 96F/2,6 + BKT-KALAWAD UTL LAMBDA 14</t>
  </si>
  <si>
    <t xml:space="preserve">	SSA VAL-10.121.68.97-GST-BHAVAN-1/6-10.121.16.99-DAMAN_3/5</t>
  </si>
  <si>
    <t xml:space="preserve">	10.121.68.91_GST Bhavan_TN703B_GJ_SSA VAL_PH3\S1P6</t>
  </si>
  <si>
    <t xml:space="preserve">	10.121.16.99_Daman_TN725B_GJ_SSA VAL_PH2\S3P5</t>
  </si>
  <si>
    <t xml:space="preserve">	GCS-48422</t>
  </si>
  <si>
    <t xml:space="preserve">	2026/01/27,13:49:48</t>
  </si>
  <si>
    <t xml:space="preserve">	2026/02/12,15:38:50</t>
  </si>
  <si>
    <t xml:space="preserve">	WTR RJ-10.121.17.4-Wakaner_3/1-10.121.17.5-Morbi_4/1</t>
  </si>
  <si>
    <t xml:space="preserve">	10.121.17.4_WAKANER_TN705B_WTR_RJ_PH1\S3P1</t>
  </si>
  <si>
    <t xml:space="preserve">	10.121.17.5_MORBI_TN725B_WTR_RJ_PH1\S4P1</t>
  </si>
  <si>
    <t xml:space="preserve">	13</t>
  </si>
  <si>
    <t xml:space="preserve">	2018/04/11,14:52:30</t>
  </si>
  <si>
    <t xml:space="preserve">	2026/04/23,16:58:54</t>
  </si>
  <si>
    <t xml:space="preserve">	WTR AM-10.121.16.226-BARODA CITY_B2\S3P7-10.121.16.8-BARODA CITY_B2\S3P7</t>
  </si>
  <si>
    <t xml:space="preserve">	10.121.16.226_BARODA CITY 3 GNE_TN725B_WTR_AM_PH1\S3P7</t>
  </si>
  <si>
    <t xml:space="preserve">	10.121.16.8_BARODA CITY 1_TN725B_WTR_AM_PH1\S3P7</t>
  </si>
  <si>
    <t xml:space="preserve">	38</t>
  </si>
  <si>
    <t xml:space="preserve">	2018/08/24,13:36:00</t>
  </si>
  <si>
    <t xml:space="preserve">	2023/08/22,11:27:35</t>
  </si>
  <si>
    <t xml:space="preserve">	SSA VAL-10.121.68.81-JAMBURI CHECKPOST_1/6-10.121.68.69-UPL NAHULI_1/5</t>
  </si>
  <si>
    <t xml:space="preserve">	10.121.68.81_JAMBURI CHECKPOST_TN703B_GJ_SSA VAL_PH2\S1P6</t>
  </si>
  <si>
    <t xml:space="preserve">	10.121.68.69_UPL NAHULI_TN703B_GJ_SSA VAL_PH2\S1P5</t>
  </si>
  <si>
    <t xml:space="preserve">	GUJ_VAL_GCSID_48499</t>
  </si>
  <si>
    <t xml:space="preserve">	2026/01/29,18:39:20</t>
  </si>
  <si>
    <t xml:space="preserve">	2026/02/12,15:44:59</t>
  </si>
  <si>
    <t xml:space="preserve">	SSA AM-10.121.18.65-Navrangpura(GNE)_6/1-10.121.17.200-Naranpura_School_4/1</t>
  </si>
  <si>
    <t xml:space="preserve">	10.121.17.200_NARANPURA SCHOOL_TN705B_GJ_SSA AM_PH1\S4P1</t>
  </si>
  <si>
    <t xml:space="preserve">	10.121.18.65_NAVRANGPURA (GNE)_TN725B_GJ_SSA AM_PH1\S6P1</t>
  </si>
  <si>
    <t xml:space="preserve">	28</t>
  </si>
  <si>
    <t xml:space="preserve">	Ahmedabad SSA GCS Issue id : 0000924</t>
  </si>
  <si>
    <t xml:space="preserve">	Ahmedabad SSA =Navrangpura(GNE) to Naranpura School</t>
  </si>
  <si>
    <t xml:space="preserve">	2018/11/06,12:28:37</t>
  </si>
  <si>
    <t xml:space="preserve">	2026/01/20,15:07:26</t>
  </si>
  <si>
    <t xml:space="preserve">	(NVP-ARD 96F 2/2/1&amp;2 at NRP-STD 96F 1/6/1&amp;2) to ( NRP-STD 96F 1/8/3&amp;4...F3&amp;3 AT NRP SCHOOL)</t>
  </si>
  <si>
    <t xml:space="preserve">	SSA VAL-10.121.68.85-SAPUTARA_S4P2-10.121.8.23-WANI_S4P5</t>
  </si>
  <si>
    <t xml:space="preserve">	10.121.68.85_SAPUTARA_TN705B_GJ_SSA VAL_PH3\S4P2</t>
  </si>
  <si>
    <t xml:space="preserve">	10.121.8.23_WANI_TN705B_WTR_MBI_PH2\S4P5</t>
  </si>
  <si>
    <t xml:space="preserve">	47</t>
  </si>
  <si>
    <t xml:space="preserve">	60330080</t>
  </si>
  <si>
    <t xml:space="preserve">	2020/12/19,16:39:33</t>
  </si>
  <si>
    <t xml:space="preserve">	2026/04/20,15:00:07</t>
  </si>
  <si>
    <t xml:space="preserve">	SSA AM-10.121.18.67-Naranpura3_4/11-10.121.17.204-Naranpura_4/11</t>
  </si>
  <si>
    <t xml:space="preserve">	10.121.18.67_NARANPURA 3_TN725B_GJ_SSA AM_PH1\S4P11</t>
  </si>
  <si>
    <t xml:space="preserve">	10.121.17.204_NARANPURA_TN725B_GJ_SSA AM_PH1\S4P11</t>
  </si>
  <si>
    <t xml:space="preserve">	shivcharan</t>
  </si>
  <si>
    <t xml:space="preserve">	2018/12/06,22:53:49</t>
  </si>
  <si>
    <t xml:space="preserve">	2026/01/20,15:38:22</t>
  </si>
  <si>
    <t xml:space="preserve">	SSA AM-10.121.18.235-Container Corporation_A1_1/5-10.121.18.245-Sector_11_B2_6/6</t>
  </si>
  <si>
    <t xml:space="preserve">	10.121.18.235_COLLECTOR OFFICE GNR_TN703B_GJ_SSA AM_PH3\S1P5</t>
  </si>
  <si>
    <t xml:space="preserve">	10.121.18.245_SECTOR 11 GNE_TN725B_GJ_SSA AM_PH1\S6P6</t>
  </si>
  <si>
    <t xml:space="preserve">	66</t>
  </si>
  <si>
    <t xml:space="preserve">	Guj_Ahmedabad-SSA_GCS_ID-0023426</t>
  </si>
  <si>
    <t xml:space="preserve">	2023/05/09,18:47:54</t>
  </si>
  <si>
    <t xml:space="preserve">	2023/05/20,11:45:47</t>
  </si>
  <si>
    <t xml:space="preserve">	SSA BCH-10.121.96.91-Kharetha_BTS_1/5-10.121.96.82-Dediapada_ BCH_3/3</t>
  </si>
  <si>
    <t xml:space="preserve">	10.121.96.82_Dediapada_TN725B_GJ_SSA BCH_PH3\S3P3</t>
  </si>
  <si>
    <t xml:space="preserve">	10.121.96.91_KharethaBTSA1_TN703B_GJ_SSA BCH_PH3\S1P5</t>
  </si>
  <si>
    <t xml:space="preserve">	Bharuch SSA- GCS ID-0007514</t>
  </si>
  <si>
    <t xml:space="preserve">	Bharuch SSA-</t>
  </si>
  <si>
    <t xml:space="preserve">	2020/08/28,15:30:26</t>
  </si>
  <si>
    <t xml:space="preserve">	2025/11/24,11:06:43</t>
  </si>
  <si>
    <t xml:space="preserve">	SSA VAL-10.121.16.67-Navasari B1_3/2-10.121.68.70_NVS-BOB-RO_2/5</t>
  </si>
  <si>
    <t xml:space="preserve">	10.121.16.67_NAVASARI_TN725B_WTR_AM_PH2\S3P2</t>
  </si>
  <si>
    <t xml:space="preserve">	10.121.68.70_NMC_TN703B_GJ_SSA VAL_PH2\S2P5</t>
  </si>
  <si>
    <t xml:space="preserve">	GCS_ID-0047017</t>
  </si>
  <si>
    <t xml:space="preserve">	Valsad_SSA</t>
  </si>
  <si>
    <t xml:space="preserve">	2025/12/05,21:57:36</t>
  </si>
  <si>
    <t xml:space="preserve">	SSA AM-10.121.18.241-SECTOR-3-1/5-to-10.121.18.244-Old-Kudasan B1_3/4</t>
  </si>
  <si>
    <t xml:space="preserve">	10.121.18.241_PDPU_TN703B_GJ_SSA AM_PH2\S1P5</t>
  </si>
  <si>
    <t xml:space="preserve">	10.121.18.244_Old Kudasan_TN705B_GJ_SSA AM_PH3\S3P4</t>
  </si>
  <si>
    <t xml:space="preserve">	Guj_Ahmedabad-SSA_GCS_ID-0051619</t>
  </si>
  <si>
    <t xml:space="preserve">	00202746</t>
  </si>
  <si>
    <t xml:space="preserve">	2026/03/20,14:09:29</t>
  </si>
  <si>
    <t xml:space="preserve">	2026/04/04,10:02:36</t>
  </si>
  <si>
    <t xml:space="preserve">	SSA AM-10.121.18.78-Sarkhej_4/1-10.121.18.75-Vasna2_3/1</t>
  </si>
  <si>
    <t xml:space="preserve">	10.121.18.78_SARKHEJ_TN725B_GJ_SSA AM_PH1\S4P1</t>
  </si>
  <si>
    <t xml:space="preserve">	10.121.18.75_VASNA 2_TN725B_GJ_SSA AM_PH1\S3P1</t>
  </si>
  <si>
    <t xml:space="preserve">	2018/06/03,16:20:49</t>
  </si>
  <si>
    <t xml:space="preserve">	2026/05/08,16:52:09</t>
  </si>
  <si>
    <t xml:space="preserve">	Vasna-Sarkhej 288F 1/20/3&amp;6 at Vasna  &amp; Sarkhej-Vasna 288F 1/14/3&amp;6 at Sarkhej</t>
  </si>
  <si>
    <t xml:space="preserve">	SSA JND-10.121.97.220-Ranavav B1_3/2-10.121.25.29-Ranakandrana_2/5</t>
  </si>
  <si>
    <t xml:space="preserve">	10.121.97.220_RANAVAV_TN705B_WTR_RJ_PH3\S3P2</t>
  </si>
  <si>
    <t xml:space="preserve">	10.121.24.29_Ranakandrana_TN703B_GJ_SSA JND_PH2\S2P5</t>
  </si>
  <si>
    <t xml:space="preserve">	Guj_Junagadh-SSA_GCS_ID-0037694</t>
  </si>
  <si>
    <t xml:space="preserve">	199412764</t>
  </si>
  <si>
    <t xml:space="preserve">	2025/01/10,11:50:58</t>
  </si>
  <si>
    <t xml:space="preserve">	SSA BCH-10.121.96.68-SEZ-BTS B1_4/2-10.121.24.217-AXION A1_1/5</t>
  </si>
  <si>
    <t xml:space="preserve">	10.121.96.68_SEZ BTS_TN705B_GJ_SSA BCH_PH3\S4P2</t>
  </si>
  <si>
    <t xml:space="preserve">	10.121.24.217_AXION_TN703B_GJ_SSA BCH_PH2\S1P5</t>
  </si>
  <si>
    <t xml:space="preserve">	Guj_Bharuch-OA_GCS_ID-0047910</t>
  </si>
  <si>
    <t xml:space="preserve">	2026/01/07,16:49:57</t>
  </si>
  <si>
    <t xml:space="preserve">	WTR RJ-10.121.15.154-RANPUR_B1_4/1-10.121.15.149-B2_BARWALA_4/1</t>
  </si>
  <si>
    <t xml:space="preserve">	10.121.15.149_BARWALA_TN725B_WTR_AM_PH3\S4P1</t>
  </si>
  <si>
    <t xml:space="preserve">	10.121.15.154_Ranpur_TN705B_GJ_SSA AM_PH3\S4P1</t>
  </si>
  <si>
    <t xml:space="preserve">	2022/05/31,17:32:17</t>
  </si>
  <si>
    <t xml:space="preserve">	2023/09/04,16:27:07</t>
  </si>
  <si>
    <t xml:space="preserve">	SSA SEN-10.121.69.66-SURENDRA NAGAR1_TN725B_WTR_RJ_PH1_4/4-10.121.99.31-VANA_TN705B_GJ_SSA SEN_PH3_4/4</t>
  </si>
  <si>
    <t xml:space="preserve">	10.121.99.31_VANA_TN705B_GJ_SSA SEN_PH3\S4P4</t>
  </si>
  <si>
    <t xml:space="preserve">	10.121.69.66_SURENDRA NAGAR1_TN725B_WTR_RJ_PH1\S4P4</t>
  </si>
  <si>
    <t xml:space="preserve">	GUJ_SRN_GCSID_39113</t>
  </si>
  <si>
    <t xml:space="preserve">	SURENDRANAGAR SSA</t>
  </si>
  <si>
    <t xml:space="preserve">	2025/02/20,12:59:58</t>
  </si>
  <si>
    <t xml:space="preserve">	2025/06/21,09:52:15</t>
  </si>
  <si>
    <t xml:space="preserve">	SSA PNP-10.121.98.142-GujPalanpur_Kuwala_A1 to- 10.121.15.196-WTR_Deodar_B1</t>
  </si>
  <si>
    <t xml:space="preserve">	10.121.98.142_KUWALA_TN703B_GJ_SSA PNP_PH2\S1P5</t>
  </si>
  <si>
    <t xml:space="preserve">	10.121.15.196_Deodar_TN725B_WTR_AM_PH2\S4P6</t>
  </si>
  <si>
    <t xml:space="preserve">	Palanpur SSA- GCS ID -0002918</t>
  </si>
  <si>
    <t xml:space="preserve">	2019/07/16,10:19:26</t>
  </si>
  <si>
    <t xml:space="preserve">	2020/07/29,06:28:31</t>
  </si>
  <si>
    <t xml:space="preserve">	WTR AM-10.121.16.10-Jambusar_3/1-10.121.16.11-Padra_4/1</t>
  </si>
  <si>
    <t xml:space="preserve">	10.121.16.11_Padra_TN705B_WTR_AM_PH1\S4P1</t>
  </si>
  <si>
    <t xml:space="preserve">	10.121.16.10_Jambusar_TN725B_WTR_AM_PH1\S3P1</t>
  </si>
  <si>
    <t xml:space="preserve">	2018/05/07,13:02:09</t>
  </si>
  <si>
    <t xml:space="preserve">	2026/04/27,12:07:50</t>
  </si>
  <si>
    <t xml:space="preserve">	SSA PNP-10.121.100.4-KATHOR B1_4/1-10.121.16.4-Kamrej B1_6/1</t>
  </si>
  <si>
    <t xml:space="preserve">	10.121.100.4_KATHOR_TN705B_GJ_SSA SR_PH3\S4P1</t>
  </si>
  <si>
    <t xml:space="preserve">	10.121.100.3_Kamrej_TN725B_WTR_AM_PH1\S6P1</t>
  </si>
  <si>
    <t xml:space="preserve">	Guj_Palanpur-SSA_GCS_ID-0023842</t>
  </si>
  <si>
    <t xml:space="preserve">	2023/06/01,18:17:33</t>
  </si>
  <si>
    <t xml:space="preserve">	SSA MEH-10.121.25.95-Sudasana_1/6-10.121.25.125-Bhalusana_1/5</t>
  </si>
  <si>
    <t xml:space="preserve">	10.121.25.95_Sudasana_TN703B_GJ_SSA MEH_PH2\S1P6</t>
  </si>
  <si>
    <t xml:space="preserve">	10.121.25.125_ BHALUSANA_TN703B_GJ_SSA MEH_PH2\S1P5</t>
  </si>
  <si>
    <t xml:space="preserve">	GCS_ID-0030546</t>
  </si>
  <si>
    <t xml:space="preserve">	Mehsana_SSA</t>
  </si>
  <si>
    <t xml:space="preserve">	2024/04/28,14:36:02</t>
  </si>
  <si>
    <t xml:space="preserve">	2026/04/24,17:46:51</t>
  </si>
  <si>
    <t xml:space="preserve">	SSA VAL-10.121.24.183-Moldtek_2/5-10.121.68.90-Enercon_Trng_Centr_1/5</t>
  </si>
  <si>
    <t xml:space="preserve">	10.121.24.183_Moldtek_TN703B_GJ_SSA VAL_PH3\S2P5</t>
  </si>
  <si>
    <t xml:space="preserve">	10.121.68.90_Enercon-Trng-Centr_TN703B_GJ_SSA VAL_PH\S1P5</t>
  </si>
  <si>
    <t xml:space="preserve">	GUJ_VAL_GCS_ID_44739</t>
  </si>
  <si>
    <t xml:space="preserve">	2025/09/04,17:14:50</t>
  </si>
  <si>
    <t xml:space="preserve">	WTR RJ-10.121.68.220-IAF SAMANA OPS_3/1-10.121.68.204-Navagam_4/1</t>
  </si>
  <si>
    <t xml:space="preserve">	10.121.68.204_NAVAGAM_TN705B_WTR_RJ_PH3\S4P1</t>
  </si>
  <si>
    <t xml:space="preserve">	10.121.68.220_IAF SAMANA OPS_TN705B_WTR_RJ_PH3\S3P1</t>
  </si>
  <si>
    <t xml:space="preserve">	2025/06/26,17:23:24</t>
  </si>
  <si>
    <t xml:space="preserve">	2026/01/17,14:39:20</t>
  </si>
  <si>
    <t xml:space="preserve">	SSA BCH-10.121.16.7-Hansot_6/6-10.121.24.208-ILAV_1/5</t>
  </si>
  <si>
    <t xml:space="preserve">	10.121.16.7_Hansot_TN725B_WTR_AM_PH1\S6P6</t>
  </si>
  <si>
    <t xml:space="preserve">	10.121.24.208_ILAV_TN703B_GJ_SSA BCH_PH2\S1P5</t>
  </si>
  <si>
    <t xml:space="preserve">	GCS-42272</t>
  </si>
  <si>
    <t xml:space="preserve">	2025/06/17,07:28:34</t>
  </si>
  <si>
    <t xml:space="preserve">	2026/04/25,17:04:22</t>
  </si>
  <si>
    <t xml:space="preserve">	SSA RJ-10.121.17.44-GONDAL_3/1-10.121.17.53-JETPUR_4/1</t>
  </si>
  <si>
    <t xml:space="preserve">	10.121.17.44_GONDAL_TN725B_GJ_SSA RJ_PH3\S3P1</t>
  </si>
  <si>
    <t xml:space="preserve">	10.121.17.53_JETPUR_TN725B_GJ_SSA RJ_PH3\S4P1</t>
  </si>
  <si>
    <t xml:space="preserve">	CPAN_06:30 PM 9429958988</t>
  </si>
  <si>
    <t xml:space="preserve">	RAJKOT_SSA</t>
  </si>
  <si>
    <t xml:space="preserve">	2025/09/25,18:38:24</t>
  </si>
  <si>
    <t xml:space="preserve">	2026/01/16,16:45:43</t>
  </si>
  <si>
    <t xml:space="preserve">	WTR AM-10.121.16.68-CHIKHALI_PH1_S5P3-10.121.24.162-RANKUWATE_PH3_S2P5</t>
  </si>
  <si>
    <t xml:space="preserve">	10.121.16.68_CHIKHALI_TN725B_WTR_AM_PH1\S5P3</t>
  </si>
  <si>
    <t xml:space="preserve">	10.121.16.72_RANKUWA TE_TN703B_GJ_SSA VAL_PH3\S2P5</t>
  </si>
  <si>
    <t xml:space="preserve">	94</t>
  </si>
  <si>
    <t xml:space="preserve">	Valsad SSa - GCS ID-0006537</t>
  </si>
  <si>
    <t xml:space="preserve">	2020/06/25,16:02:41</t>
  </si>
  <si>
    <t xml:space="preserve">	2020/11/04,23:16:33</t>
  </si>
  <si>
    <t xml:space="preserve">	SSA SR-10.121.19.225-L AND T B1_3/4-10.121.19.248-L AND T ADMIN_1/5</t>
  </si>
  <si>
    <t xml:space="preserve">	10.121.19.248_L AND T ADMIN_TN703B_GJ_SSA SR_PH3\S1P5</t>
  </si>
  <si>
    <t xml:space="preserve">	10.121.19.225_L AND T_TN705B_GJ_SSA SR_PH3\S3P4</t>
  </si>
  <si>
    <t xml:space="preserve">	SURAT_SSA_GCS_ID_0041672</t>
  </si>
  <si>
    <t xml:space="preserve">	SURAT_SSA</t>
  </si>
  <si>
    <t xml:space="preserve">	2025/05/21,20:46:38</t>
  </si>
  <si>
    <t xml:space="preserve">	2026/01/16,16:59:24</t>
  </si>
  <si>
    <t xml:space="preserve">	SSA AM-10.121.17.201-GulbaiTekra3_3/1-10.121.15.150-AM Gulbaitekra_5/1</t>
  </si>
  <si>
    <t xml:space="preserve">	10.121.17.201_GULBAI-TEKRA 3_TN725B_GJ_SSA AM_PH1\S3P1</t>
  </si>
  <si>
    <t xml:space="preserve">	10.121.15.150_AM GULBAITEKRA_TN725B_WTR_AM_PH3\S5P1</t>
  </si>
  <si>
    <t xml:space="preserve">	78</t>
  </si>
  <si>
    <t xml:space="preserve">	93</t>
  </si>
  <si>
    <t xml:space="preserve">	2020/03/13,16:14:40</t>
  </si>
  <si>
    <t xml:space="preserve">	2026/01/19,15:55:57</t>
  </si>
  <si>
    <t xml:space="preserve">	SSA SR-10.121.68.11-Zankhvav_3/1-10.121.68.9-MANGROL_4/1</t>
  </si>
  <si>
    <t xml:space="preserve">	10.121.68.9_MANGROL_TN705B_GJ_SSA SR_PH3\S4P1</t>
  </si>
  <si>
    <t xml:space="preserve">	10.121.68.11_Zankhvav_TN725B_GJ_SSA SR_PH3\S3P1</t>
  </si>
  <si>
    <t xml:space="preserve">	GCS_ID-0016558</t>
  </si>
  <si>
    <t xml:space="preserve">	Surat_SSA</t>
  </si>
  <si>
    <t xml:space="preserve">	2022/05/26,18:51:14</t>
  </si>
  <si>
    <t xml:space="preserve">	2022/05/27,13:07:22</t>
  </si>
  <si>
    <t xml:space="preserve">	SSA AMR-10.121.96.36-AMRELI-2 B2_4/2-10.121.96.56-Amreli-GNE B1_5/3</t>
  </si>
  <si>
    <t xml:space="preserve">	10.121.96.36_AMRELI 2_TN725B_WTR_RJ_PH3\S4P2</t>
  </si>
  <si>
    <t xml:space="preserve">	10.121.96.56_Amreli GNE_TN725B_GJ_SSA AMR_PH2\S5P3</t>
  </si>
  <si>
    <t xml:space="preserve">	GCS_ID-0040804</t>
  </si>
  <si>
    <t xml:space="preserve">	2025/04/12,17:00:25</t>
  </si>
  <si>
    <t xml:space="preserve">	2026/04/14,15:45:59</t>
  </si>
  <si>
    <t xml:space="preserve">	SSA AM-10.121.18.85-TN725B_Gulbai Tekra\S5P1-10.121.17.201-TN725B_Gulbai Tekra\S4P1</t>
  </si>
  <si>
    <t xml:space="preserve">	10.121.18.85_GULBAI TEKRA CPAN 1_TN725B_GJ_SSA AM_PH1\S5P1</t>
  </si>
  <si>
    <t xml:space="preserve">	10.121.17.201_GULBAI-TEKRA 3_TN725B_GJ_SSA AM_PH1\S4P1</t>
  </si>
  <si>
    <t xml:space="preserve">	50</t>
  </si>
  <si>
    <t xml:space="preserve">	70</t>
  </si>
  <si>
    <t xml:space="preserve">	viralkantaria</t>
  </si>
  <si>
    <t xml:space="preserve">	2018/12/06,13:59:17</t>
  </si>
  <si>
    <t xml:space="preserve">	2024/03/05,11:50:06</t>
  </si>
  <si>
    <t xml:space="preserve">	SSA BCH-10.121.16.9-Bharuch_TN725B_WTR_AM_PH1-10.121.68.7-Netrang_TN725B_WTR_AM_PH3</t>
  </si>
  <si>
    <t xml:space="preserve">	10.121.16.9_Bharuch_TN725B_WTR_AM_PH1\S6P5</t>
  </si>
  <si>
    <t xml:space="preserve">	10.121.68.7_Netrang_TN725B_WTR_AM_PH3\S4P5</t>
  </si>
  <si>
    <t xml:space="preserve">	GUJ_BCH_GCSID_44420</t>
  </si>
  <si>
    <t xml:space="preserve">	2025/08/26,17:35:13</t>
  </si>
  <si>
    <t xml:space="preserve">	2026/01/17,14:33:55</t>
  </si>
  <si>
    <t xml:space="preserve">	SSA VDR-10.121.99.154-GujVadodara_Gotri_Medical_S1P6-10.121.19.130-GujVadodara_Alkapuri_B2_S4P4</t>
  </si>
  <si>
    <t xml:space="preserve">	10.121.19.142_GOTRI Medical_TN703B_GJ_SSA VDR_PH3\S1P6</t>
  </si>
  <si>
    <t xml:space="preserve">	10.121.19.130_ALKAPURI(GNE)_TN725B_GJ_SSA VDR_PH2\S4P4</t>
  </si>
  <si>
    <t xml:space="preserve">	2022/02/09,15:52:11</t>
  </si>
  <si>
    <t xml:space="preserve">	2022/02/11,09:59:12</t>
  </si>
  <si>
    <t xml:space="preserve">	WTR RJ-10.121.96.36-AMRELI-2 B2_6/6-10.121.17.141-AMRELI B2_6/6</t>
  </si>
  <si>
    <t xml:space="preserve">	10.121.96.36_AMRELI 2_TN725B_WTR_RJ_PH3\S6P6</t>
  </si>
  <si>
    <t xml:space="preserve">	10.121.17.141_AMRELI_TN725B_WTR_RJ_PH2\S6P6</t>
  </si>
  <si>
    <t xml:space="preserve">	Amreli SSA -- GCS ID 0002720</t>
  </si>
  <si>
    <t xml:space="preserve">	2019/07/12,11:41:08</t>
  </si>
  <si>
    <t xml:space="preserve">	2026/04/14,15:47:07</t>
  </si>
  <si>
    <t xml:space="preserve">	SSA AM-10.121.18.159-SUMEL11_1/5-10.121.18.194-NARODA_4/3</t>
  </si>
  <si>
    <t xml:space="preserve">	10.121.18.194_Naroda_TN725B_GJ_SSA AM_PH1\S4P3</t>
  </si>
  <si>
    <t xml:space="preserve">	10.121.18.159_Kubernagar_TN703B_GJ_SSA AM_PH2\S1P5</t>
  </si>
  <si>
    <t xml:space="preserve">	GUJ_AM_GCSID_35626</t>
  </si>
  <si>
    <t xml:space="preserve">	2024/11/08,16:13:44</t>
  </si>
  <si>
    <t xml:space="preserve">	2026/01/16,17:42:22</t>
  </si>
  <si>
    <t xml:space="preserve">	WTR AM-10.121.16.235-TN705B_Bhalej_B1\S4P1-10.121.16.234-TN725B_Anand_2_B2\S3P1</t>
  </si>
  <si>
    <t xml:space="preserve">	10.121.16.234_Anand2_TN725B_WTR_AM_PH3\S3P1</t>
  </si>
  <si>
    <t xml:space="preserve">	10.121.16.235_Bhalej_TN705B_WTR_AM_PH2\S4P1</t>
  </si>
  <si>
    <t xml:space="preserve">	52</t>
  </si>
  <si>
    <t xml:space="preserve">	mrunal</t>
  </si>
  <si>
    <t xml:space="preserve">	2018/11/14,10:35:11</t>
  </si>
  <si>
    <t xml:space="preserve">	2022/06/27,14:46:05</t>
  </si>
  <si>
    <t xml:space="preserve">	WTR AM-10.121.16.27-CITY _B2_PH3/5/10-10.121.16.226-Baroda City-3_B2_GNE_5/10</t>
  </si>
  <si>
    <t xml:space="preserve">	10.121.16.226_BARODA CITY 3 GNE_TN725B_WTR_AM_PH1\S5P10</t>
  </si>
  <si>
    <t xml:space="preserve">	10.121.16.27_Baroda CITY_TN725B_WTR_AM_PH2\S5P10</t>
  </si>
  <si>
    <t xml:space="preserve">	0</t>
  </si>
  <si>
    <t xml:space="preserve">	Vadodra SSA- GCS ID:-0002548</t>
  </si>
  <si>
    <t xml:space="preserve">	Vadodra SSA</t>
  </si>
  <si>
    <t xml:space="preserve">	2019/06/09,15:21:41</t>
  </si>
  <si>
    <t xml:space="preserve">	2023/08/22,11:28:40</t>
  </si>
  <si>
    <t xml:space="preserve">	SSA VAL-10.121.68.101-Citynet_Samarvani_B1_S1P5-10.121.68.67-Silvasa_B2_S5P6</t>
  </si>
  <si>
    <t xml:space="preserve">	10.121.68.67_Silvassa_TN725B_WTR_AM_PH3\S5P6</t>
  </si>
  <si>
    <t xml:space="preserve">	10.121.68.101_CITYNET SAMARVANI_TN703B_GJ_SSA VAL_PH\S1P5</t>
  </si>
  <si>
    <t xml:space="preserve">	Valsad_SSA_GCS_Id_0013009</t>
  </si>
  <si>
    <t xml:space="preserve">	2021/10/18,13:32:05</t>
  </si>
  <si>
    <t xml:space="preserve">	2023/06/22,11:21:39</t>
  </si>
  <si>
    <t xml:space="preserve">	WTR AM-10.121.68.1-TN725B_SURAT_S5P11-10.121.16.5-TN725B_SURAT_S5P11</t>
  </si>
  <si>
    <t xml:space="preserve">	10.121.100.2_Surat_TN725B_WTR_AM_PH1\S5P11</t>
  </si>
  <si>
    <t xml:space="preserve">	10.121.68.1_Surat 3(GNE)_TN725B_WTR_AM_PH3\S5P11</t>
  </si>
  <si>
    <t xml:space="preserve">	2019/05/07,18:44:39</t>
  </si>
  <si>
    <t xml:space="preserve">	2023/01/09,17:29:29</t>
  </si>
  <si>
    <t xml:space="preserve">	SSA BUJ-10.121.24.71-Gandhidham_II_4/4-10.121.24.85-IOCL FST Kandla_1/5</t>
  </si>
  <si>
    <t xml:space="preserve">	10.121.24.71_Gandhidham II_TN705B_GJ_SSA BUJ_PH3\S4P4</t>
  </si>
  <si>
    <t xml:space="preserve">	10.121.24.85_IOCL FST KANDLA A1_TN703B_GJ_SSA BUJ_PH3\S1P5</t>
  </si>
  <si>
    <t xml:space="preserve">	nikhil</t>
  </si>
  <si>
    <t xml:space="preserve">	2025/12/03,16:16:15</t>
  </si>
  <si>
    <t xml:space="preserve">	2026/02/17,11:43:06</t>
  </si>
  <si>
    <t xml:space="preserve">	SSA HMR-10.121.97.72-GIDC Modasa_3/3-10.121.25.182-Palate Hotel_ 2/6</t>
  </si>
  <si>
    <t xml:space="preserve">	10.121.97.72_GIDC MODASA_TN705B_GJ_SSA HMR_PH3\S3P3</t>
  </si>
  <si>
    <t xml:space="preserve">	10.121.25.182_Palate Hotel_TN703B_GJ_SSA HMR_PH3\S2P6</t>
  </si>
  <si>
    <t xml:space="preserve">	GUJ_HMR_GCSID_44902</t>
  </si>
  <si>
    <t xml:space="preserve">	HIMMATNAGAR SSA</t>
  </si>
  <si>
    <t xml:space="preserve">	2025/09/10,12:33:51</t>
  </si>
  <si>
    <t xml:space="preserve">	2026/03/24,14:43:58</t>
  </si>
  <si>
    <t xml:space="preserve">	SSA BUJ-10.121.17.66-Bhuj_B2_PH1_3/8-10.121.24.65-Bhuj Laltekri(GNE)_B2_PH2_4/8</t>
  </si>
  <si>
    <t xml:space="preserve">	10.121.17.66_BHUJ2(GNE)_TN725B_WTR_RJ_PH1\S3P8</t>
  </si>
  <si>
    <t xml:space="preserve">	10.121.24.65_Bhuj Laltekri(GNE)_TN725B_GJ_SSA BUJ_PH2\S4P8</t>
  </si>
  <si>
    <t xml:space="preserve">	2019/02/04,15:54:58</t>
  </si>
  <si>
    <t xml:space="preserve">	2023/06/22,11:19:59</t>
  </si>
  <si>
    <t xml:space="preserve">	WTR RJ-10.121.96.129-Sumrasar B1_S4P1-10.121.96.184-AIRFORCE_B1_PH3_S4P1</t>
  </si>
  <si>
    <t xml:space="preserve">	10.121.96.129_Sumrasar_TN725B_GJ_SSA BUJ_PH3\S4P1</t>
  </si>
  <si>
    <t xml:space="preserve">	10.121.96.184_AIRFORCE BHUJ_TN705B_GJ_SSA BUJ_PH3\S4P1</t>
  </si>
  <si>
    <t xml:space="preserve">	39</t>
  </si>
  <si>
    <t xml:space="preserve">	GujBhuj GCS-1901</t>
  </si>
  <si>
    <t xml:space="preserve">	shrimohan</t>
  </si>
  <si>
    <t xml:space="preserve">	2022/01/25,20:58:44</t>
  </si>
  <si>
    <t xml:space="preserve">	2025/04/23,21:23:45</t>
  </si>
  <si>
    <t xml:space="preserve">	SSA VAL-10.121.99.70-SAPUTARA_TN705B_GJ_SSA VAL_PH3\S4P1-10.121.99.69-SAMGAHAN_PH3\S4P1</t>
  </si>
  <si>
    <t xml:space="preserve">	10.121.68.86_SAMGAHAN_TN725B_GJ_SSA VAL_PH3\S4P1</t>
  </si>
  <si>
    <t xml:space="preserve">	10.121.68.85_SAPUTARA_TN705B_GJ_SSA VAL_PH3\S4P1</t>
  </si>
  <si>
    <t xml:space="preserve">	2019/10/18,21:29:26</t>
  </si>
  <si>
    <t xml:space="preserve">	2025/10/24,09:21:17</t>
  </si>
  <si>
    <t xml:space="preserve">	SSA SR-10.121.19.210-BHATHA B1_6/1-10.121.19.198-VIBRANT_3/1</t>
  </si>
  <si>
    <t xml:space="preserve">	10.121.19.210_BHATHA_TN725B_GJ_SSA SR_PH3\S6P1</t>
  </si>
  <si>
    <t xml:space="preserve">	10.121.19.198_VIBRANT _TN705B_GJ_SSA SR_PH2\S3P1</t>
  </si>
  <si>
    <t xml:space="preserve">	Guj_Surat-SSA_GCS_ID-0059398</t>
  </si>
  <si>
    <t xml:space="preserve">	2026/04/28,11:29:29</t>
  </si>
  <si>
    <t xml:space="preserve">	BHATHA -VIBRANT GUJ B1_10G DL</t>
  </si>
  <si>
    <t xml:space="preserve">	WTR RJ-10.121.17.157-Gariyadhar_B1PH2_\S3P2-10.121.17.174-GARIADHAR RSU_B1_PH3_3/2</t>
  </si>
  <si>
    <t xml:space="preserve">	10.121.17.174_GARIADHAR RSU_TN705B_GJ_SSA BV_PH3\S3P2</t>
  </si>
  <si>
    <t xml:space="preserve">	10.121.17.157_GARIYADHAR_TN705B_WTR_RJ_PH2\S3P2</t>
  </si>
  <si>
    <t xml:space="preserve">	2019/08/01,18:02:19</t>
  </si>
  <si>
    <t xml:space="preserve">	2023/06/12,15:41:43</t>
  </si>
  <si>
    <t xml:space="preserve">	SSA VAL-10.121.24.134-BhimporDaman_3/4-10.121.68.98-WindWorld_1/5</t>
  </si>
  <si>
    <t xml:space="preserve">	10.121.24.134_Bhimpore Daman_TN705B_GJ_SSA VAL_PH2\S3P4</t>
  </si>
  <si>
    <t xml:space="preserve">	10.121.68.98_Wind-World_TN703B_GJ_SSA VAL_PH3\S1P5</t>
  </si>
  <si>
    <t xml:space="preserve">	2025/09/04,17:10:46</t>
  </si>
  <si>
    <t xml:space="preserve">	SSA SR-10.121.19.223-KRIBHCO_1/3-10.121.19.210-Bhatha_4/11</t>
  </si>
  <si>
    <t xml:space="preserve">	10.121.19.210_BHATHA_TN725B_GJ_SSA SR_PH3\S4P11</t>
  </si>
  <si>
    <t xml:space="preserve">	10.121.19.223_KRIBHCO BTS A1_TN703B_GJ_SSA SR_PH2\S1P3</t>
  </si>
  <si>
    <t xml:space="preserve">	gautam</t>
  </si>
  <si>
    <t xml:space="preserve">	2025/12/11,11:26:51</t>
  </si>
  <si>
    <t xml:space="preserve">	2026/04/25,16:51:57</t>
  </si>
  <si>
    <t xml:space="preserve">	WTR AM-10.121.15.143-TN725B_Chanasma_B2\S3P1-10.121.15.142-TN725B_Patan_B2\S4P1</t>
  </si>
  <si>
    <t xml:space="preserve">	10.121.15.143_Chanasma_TN725B_WTR_AM_PH1\S3P1</t>
  </si>
  <si>
    <t xml:space="preserve">	10.121.15.142_Patan_TN725B_WTR_AM_PH2\S4P1</t>
  </si>
  <si>
    <t xml:space="preserve">	2018/12/13,15:30:40</t>
  </si>
  <si>
    <t xml:space="preserve">	2023/04/22,12:25:27</t>
  </si>
  <si>
    <t xml:space="preserve">	SSA BUJ-10.121.24.100-Kelwani Mandal A1_1/5 -10.121.17.68-Anjar_B2_PH2_4/5</t>
  </si>
  <si>
    <t xml:space="preserve">	10.121.17.68_ANJAR_TN725B_WTR_RJ_PH2\S4P5</t>
  </si>
  <si>
    <t xml:space="preserve">	10.121.24.100_Kelwani Mandal_TN703B_GJ_SSA BUJ_PH2\S1P5</t>
  </si>
  <si>
    <t xml:space="preserve">	Bhuj SSA - GCS 1971</t>
  </si>
  <si>
    <t xml:space="preserve">	2019/04/18,11:39:31</t>
  </si>
  <si>
    <t xml:space="preserve">	2023/06/17,14:22:28</t>
  </si>
  <si>
    <t xml:space="preserve">	SSA AM-10.121.18.238-CM HOUSE_S2P5-10.121.18.245-SECTOR 11 GNE_S5P3</t>
  </si>
  <si>
    <t xml:space="preserve">	10.121.18.238_CM HOUSE_TN703B_GJ_SSA AM_PH3\S2P5</t>
  </si>
  <si>
    <t xml:space="preserve">	10.121.18.245_SECTOR 11 GNE_TN725B_GJ_SSA AM_PH1\S5P3</t>
  </si>
  <si>
    <t xml:space="preserve">	GCS-47345</t>
  </si>
  <si>
    <t xml:space="preserve">	2025/12/18,14:21:05</t>
  </si>
  <si>
    <t xml:space="preserve">	2026/01/16,17:12:59</t>
  </si>
  <si>
    <t xml:space="preserve">	SSA AM-10.121.18.194-Naroda B2_3/2-10.121.18.132-GVK EMRI_B1_3/2</t>
  </si>
  <si>
    <t xml:space="preserve">	10.121.18.194_Naroda_TN725B_GJ_SSA AM_PH1\S3P2</t>
  </si>
  <si>
    <t xml:space="preserve">	10.121.18.132_ GVK EMRI _TN705B_GJ_SSA AM_PH1\S3P2</t>
  </si>
  <si>
    <t xml:space="preserve">	Guj_Ahmedabad-SSA_GCS_ID-0035902</t>
  </si>
  <si>
    <t xml:space="preserve">	2024/11/19,16:35:13</t>
  </si>
  <si>
    <t xml:space="preserve">	2026/01/16,17:49:41</t>
  </si>
  <si>
    <t xml:space="preserve">	SSA VDR-10.121.19.150-CITY ENCLAVE BTS A1_1/5-10.121.19.138-City2 B2_5/2</t>
  </si>
  <si>
    <t xml:space="preserve">	10.121.19.138_CITY2_TN725B_GJ_SSA VDR_PH2\S5P2</t>
  </si>
  <si>
    <t xml:space="preserve">	10.121.19.150_CITY ENCLAVE BTS_TN703B_GJ_SSA VDR_PH2\S1P5</t>
  </si>
  <si>
    <t xml:space="preserve">	Vadodara SSA Mobile - GCS0000932</t>
  </si>
  <si>
    <t xml:space="preserve">	chandrashekhar</t>
  </si>
  <si>
    <t xml:space="preserve">	Vadodara SSA Mobile</t>
  </si>
  <si>
    <t xml:space="preserve">	2018/11/17,13:47:30</t>
  </si>
  <si>
    <t xml:space="preserve">	2023/02/15,11:35:13</t>
  </si>
  <si>
    <t xml:space="preserve">	SSA BUJ-10.121.96.153-Kadiya Mota_2/5-10.121.96.152-Khombadi_1/5</t>
  </si>
  <si>
    <t xml:space="preserve">	10.121.96.153_Kadiya Mota TE_TN703B_GJ_SSA BUJ_PH2\S2P5</t>
  </si>
  <si>
    <t xml:space="preserve">	10.121.96.152_KHOMBADI_TN703B_GJ_SSA BUJ_PH2\S1P5</t>
  </si>
  <si>
    <t xml:space="preserve">	Bhuj SSA GCS-2232</t>
  </si>
  <si>
    <t xml:space="preserve">	2019/05/03,11:43:53</t>
  </si>
  <si>
    <t xml:space="preserve">	2026/03/11,17:24:16</t>
  </si>
  <si>
    <t xml:space="preserve">	SSA AMR-10.121.96.8-Dhari B2_4/3-10.121.96.9-BAGASARA B2_4/3</t>
  </si>
  <si>
    <t xml:space="preserve">	10.121.96.8_Dhari_TN725B_GJ_SSA AMR_PH3\S4P3</t>
  </si>
  <si>
    <t xml:space="preserve">	10.121.96.9_BAGASARA_TN725B_GJ_SSA AMR_PH3\S4P3</t>
  </si>
  <si>
    <t xml:space="preserve">	Amreli SSA GCS ID 14800</t>
  </si>
  <si>
    <t xml:space="preserve">	Amreli SSA</t>
  </si>
  <si>
    <t xml:space="preserve">	2022/02/17,14:46:50</t>
  </si>
  <si>
    <t xml:space="preserve">	2026/04/14,15:48:05</t>
  </si>
  <si>
    <t xml:space="preserve">	SSA VDR-10.121.99.170-Mahalaxmi BTS_A_PH3\S1P5-10.121.19.131-KARELIBAGH_B2_PH2\S6P4</t>
  </si>
  <si>
    <t xml:space="preserve">	10.121.99.170_Mahalaxmi BTS_TN703B_GJ_SSA VDR_PH3\S1P5</t>
  </si>
  <si>
    <t xml:space="preserve">	10.121.19.131_KARELIBAGH_TN725B_GJ_SSA VDR_PH2\S6P4</t>
  </si>
  <si>
    <t xml:space="preserve">	Vadodra SSA- GCS ID-0003918</t>
  </si>
  <si>
    <t xml:space="preserve">	2019/09/29,15:32:19</t>
  </si>
  <si>
    <t xml:space="preserve">	2023/07/21,12:04:07</t>
  </si>
  <si>
    <t xml:space="preserve">	SSA NAD-10.121.16.231-AngleBroking A1_2/5-10.121.24.236-Jashoda A1_2/6</t>
  </si>
  <si>
    <t xml:space="preserve">	10.121.16.231_ANGLE-BROKING_TN703B_GJ_SSA NAD_PH3\S2P5</t>
  </si>
  <si>
    <t xml:space="preserve">	10.121.24.236_JASHODA_TN703B_GJ_SSA NAD_PH3\S2P6</t>
  </si>
  <si>
    <t xml:space="preserve">	Guj_Nadiad-SSA_GCS_ID-0036246</t>
  </si>
  <si>
    <t xml:space="preserve">	2024/11/28,16:17:55</t>
  </si>
  <si>
    <t xml:space="preserve">	2026/04/27,20:30:16</t>
  </si>
  <si>
    <t xml:space="preserve">	SSA JND-10.121.24.1-Jawahaar RD TE(GNE)_TN725B_GJ_SSA JND_PH2_S4P3-10.121.24.1-Jawahaar RD TE(GNE)_TN725B_GJ_SSA JND_PH2_S2P6</t>
  </si>
  <si>
    <t xml:space="preserve">	10.121.97.216_Medical-College_TN703B_GJ_SSA JND_PH3\S2P6</t>
  </si>
  <si>
    <t xml:space="preserve">	10.121.24.1_Jawahaar RD TE(GNE)_TN725B_GJ_SSA JND_PH2\S4P3</t>
  </si>
  <si>
    <t xml:space="preserve">	14</t>
  </si>
  <si>
    <t xml:space="preserve">	2025/11/21,13:55:30</t>
  </si>
  <si>
    <t xml:space="preserve">	2026/01/16,16:48:56</t>
  </si>
  <si>
    <t xml:space="preserve">	SSA JND-10.121.24.18-AKOLVADI_TE_2/5-10.121.24.35-MADHUPUR TALALA_2/5</t>
  </si>
  <si>
    <t xml:space="preserve">	10.121.24.18_AKOLVADI TE_TN703B_GJ_SSA JND_PH3\S2P5</t>
  </si>
  <si>
    <t xml:space="preserve">	10.121.24.35_MADHUPUR TALALA_TN703B_GJ_SSA JND_PH2\S2P5</t>
  </si>
  <si>
    <t xml:space="preserve">	GUJ_JND_GCSID_46336</t>
  </si>
  <si>
    <t xml:space="preserve">	JUNAGADH SSA</t>
  </si>
  <si>
    <t xml:space="preserve">	2025/11/11,18:33:12</t>
  </si>
  <si>
    <t xml:space="preserve">	2026/01/17,12:46:30</t>
  </si>
  <si>
    <t xml:space="preserve">	SSA SR-10.121.19.199-Rundh_B2\S4P1-10.121.19.242-VESU_B1\S3P1</t>
  </si>
  <si>
    <t xml:space="preserve">	10.121.19.199_RUNDH_TN725B_GJ_SSA SR_PH2\S4P1</t>
  </si>
  <si>
    <t xml:space="preserve">	10.121.19.242_VESU_TN705B_GJ_SSA SR_PH2\S3P1</t>
  </si>
  <si>
    <t xml:space="preserve">	64</t>
  </si>
  <si>
    <t xml:space="preserve">	2019/04/24,09:27:08</t>
  </si>
  <si>
    <t xml:space="preserve">	2026/01/17,12:57:31</t>
  </si>
  <si>
    <t xml:space="preserve">	SSA SR-10.121.100.1-SURAT-PH3_4/7-10.121.19.193-Market-1_B2(GNE)_4/7</t>
  </si>
  <si>
    <t xml:space="preserve">	10.121.19.193_MARKET1(GNE)_TN725B_GJ_SSA SR_PH2\S4P7</t>
  </si>
  <si>
    <t xml:space="preserve">	10.121.100.1_SURAT(GNE)_TN725B_GJ_SSA SR_PH3\S4P7</t>
  </si>
  <si>
    <t xml:space="preserve">	2019/05/22,11:44:42</t>
  </si>
  <si>
    <t xml:space="preserve">	2023/09/01,12:22:24</t>
  </si>
  <si>
    <t xml:space="preserve">	SSA PNP-10.121.98.135-Wav B1_3/3-10.121.25.153-Madka A1_2/5</t>
  </si>
  <si>
    <t xml:space="preserve">	10.121.98.135_WAV_TN705B_GJ_SSA PNP_PH3\S3P3</t>
  </si>
  <si>
    <t xml:space="preserve">	10.121.25.153_MADKA_TN703B_GJ_SSA PNP_PH2\S2P5</t>
  </si>
  <si>
    <t xml:space="preserve">	Palanpur SSA- GCS ID-0002546</t>
  </si>
  <si>
    <t xml:space="preserve">	Palanpur SSA</t>
  </si>
  <si>
    <t xml:space="preserve">	2019/06/11,15:00:17</t>
  </si>
  <si>
    <t xml:space="preserve">	2023/01/09,17:31:11</t>
  </si>
  <si>
    <t xml:space="preserve">	SSA JND-10.121.97.209-GADU S4P1-10.121.97.210-MALIYA HATINA S4P1</t>
  </si>
  <si>
    <t xml:space="preserve">	10.121.97.209_GADU_TN725B_GJ_SSA JND_PH3\S4P1</t>
  </si>
  <si>
    <t xml:space="preserve">	10.121.97.210_MALIYA HATINA_TN705B_GJ_SSA JND_PH3\S4P1</t>
  </si>
  <si>
    <t xml:space="preserve">	43</t>
  </si>
  <si>
    <t xml:space="preserve">	Junagadh SSA GCS ID 35640</t>
  </si>
  <si>
    <t xml:space="preserve">	2024/11/10,12:08:00</t>
  </si>
  <si>
    <t xml:space="preserve">	SSA RJ-10.121.17.39-Kamlapur_S2P5-10.121.17.57-BHADLA_S3P5</t>
  </si>
  <si>
    <t xml:space="preserve">	10.121.17.39_Kamlapur_TN703B_GJ_SSA RJ_PH1\S2P5</t>
  </si>
  <si>
    <t xml:space="preserve">	10.121.17.57_BHADLA_TN705B_GJ_SSA RJ_PH3\S3P5</t>
  </si>
  <si>
    <t xml:space="preserve">	GCS_ID-0027940</t>
  </si>
  <si>
    <t xml:space="preserve">	2024/05/11,15:24:31</t>
  </si>
  <si>
    <t xml:space="preserve">	2024/05/18,10:46:28</t>
  </si>
  <si>
    <t xml:space="preserve">	SSA VAL-10.121.68.87-SAKARPATAL4/1-10.121.68.86-SAMGAHAN_3/1</t>
  </si>
  <si>
    <t xml:space="preserve">	10.121.68.87_SAKARPATAL_TN705B_GJ_SSA VAL_PH3\S4P1</t>
  </si>
  <si>
    <t xml:space="preserve">	10.121.68.86_SAMGAHAN_TN725B_GJ_SSA VAL_PH3\S3P1</t>
  </si>
  <si>
    <t xml:space="preserve">	chetan</t>
  </si>
  <si>
    <t xml:space="preserve">	2019/10/15,17:22:04</t>
  </si>
  <si>
    <t xml:space="preserve">	2026/03/28,11:39:38</t>
  </si>
  <si>
    <t xml:space="preserve">	SSA VDR-10.121.19.166-NAVRANG BTS_1/5-10.121.99.150-CITY 3_B2_3/2</t>
  </si>
  <si>
    <t xml:space="preserve">	10.121.99.150_CITY 3_TN725B_GJ_SSA VDR_PH3\S3P2</t>
  </si>
  <si>
    <t xml:space="preserve">	10.121.19.166_NAVRANG BTS_TN703B_GJ_SSA VDR_PH2\S1P5</t>
  </si>
  <si>
    <t xml:space="preserve">	69</t>
  </si>
  <si>
    <t xml:space="preserve">	Vadodara SSA GCS ID 6807</t>
  </si>
  <si>
    <t xml:space="preserve">	2020/07/17,11:41:03</t>
  </si>
  <si>
    <t xml:space="preserve">	2023/05/19,16:31:38</t>
  </si>
  <si>
    <t xml:space="preserve">	SSA JND-10.121.97.231-SUTRAPADA-TE B1_3/1-10.121.97.232-MORASA-TE B1_4/1</t>
  </si>
  <si>
    <t xml:space="preserve">	10.121.97.231_SUTRAPADA TE_TN705B_GJ_SSA JND_PH2\S3P1</t>
  </si>
  <si>
    <t xml:space="preserve">	10.121.97.232_MORASA TE_TN705B_GJ_SSA JND_PH2\S4P1</t>
  </si>
  <si>
    <t xml:space="preserve">	10</t>
  </si>
  <si>
    <t xml:space="preserve">	Guj_Junagadh-OA_GCS_ID-0047550</t>
  </si>
  <si>
    <t xml:space="preserve">	2025/12/24,18:42:29</t>
  </si>
  <si>
    <t xml:space="preserve">	SSA BCH-10.121.96.73-Civil Lines B1_6/1-10.121.24.193-Bharuch TE(GNE) B2_6/1</t>
  </si>
  <si>
    <t xml:space="preserve">	10.121.96.73_Civil lines_TN705B_GJ_SSA BCH_PH3\S4P1</t>
  </si>
  <si>
    <t xml:space="preserve">	10.121.24.193_Bharuch TE(GNE)_TN725B_GJ_SSA BCH_PH2\S6P1</t>
  </si>
  <si>
    <t xml:space="preserve">	SSA Bharuch GCS ID: 002185</t>
  </si>
  <si>
    <t xml:space="preserve">	bchavda</t>
  </si>
  <si>
    <t xml:space="preserve">	SSA Bharuch</t>
  </si>
  <si>
    <t xml:space="preserve">	2019/04/30,11:55:10</t>
  </si>
  <si>
    <t xml:space="preserve">	2023/01/09,15:54:24</t>
  </si>
  <si>
    <t xml:space="preserve">	SSA JND-10.121.24.2-Veraval M/W B2_5/1-10.121.97.228-Ghantia Prachi B1_3/1</t>
  </si>
  <si>
    <t xml:space="preserve">	10.121.24.2_VERAVAL M/W_TN725B_GJ_SSA JND_PH2\S5P1</t>
  </si>
  <si>
    <t xml:space="preserve">	10.121.97.228_GHANTIA PRACHI_TN725B_WTR_RJ_PH3\S3P1</t>
  </si>
  <si>
    <t xml:space="preserve">	Junagadh_SSA_GCS_ID_15531</t>
  </si>
  <si>
    <t xml:space="preserve">	Junagadh_SSA</t>
  </si>
  <si>
    <t xml:space="preserve">	2022/03/25,16:45:38</t>
  </si>
  <si>
    <t xml:space="preserve">	2023/03/20,11:27:55</t>
  </si>
  <si>
    <t xml:space="preserve">	SSA SR-10.121.16.4-Kamrej_4/5-10.121.100.48-MORTHANA_1/5</t>
  </si>
  <si>
    <t xml:space="preserve">	10.121.100.3_Kamrej_TN725B_WTR_AM_PH1\S4P5</t>
  </si>
  <si>
    <t xml:space="preserve">	10.121.100.48_MORTHANA_TN703B_GJ_SSA SR_PH2\S1P5</t>
  </si>
  <si>
    <t xml:space="preserve">	GCS_ID-0015842</t>
  </si>
  <si>
    <t xml:space="preserve">	2022/04/08,23:31:33</t>
  </si>
  <si>
    <t xml:space="preserve">	2022/04/09,11:33:08</t>
  </si>
  <si>
    <t xml:space="preserve">	WTR AM-10.121.16.5-TN725B_Surat_B2\S6P1-10.121.16.65-TN725B_Surat-2_B2\S6P1</t>
  </si>
  <si>
    <t xml:space="preserve">	10.121.100.2_Surat_TN725B_WTR_AM_PH1\S6P1</t>
  </si>
  <si>
    <t xml:space="preserve">	10.121.16.65_SURAT2(GNE)_TN725B_WTR_AM_PH1\S6P1</t>
  </si>
  <si>
    <t xml:space="preserve">	67</t>
  </si>
  <si>
    <t xml:space="preserve">	Rupesh</t>
  </si>
  <si>
    <t xml:space="preserve">	2018/08/02,14:34:30</t>
  </si>
  <si>
    <t xml:space="preserve">	2023/01/09,15:56:04</t>
  </si>
  <si>
    <t xml:space="preserve">	SSA BV-10.121.17.178-Bagdhana_2/3-10.121.17.137-Thaliya_1/3</t>
  </si>
  <si>
    <t xml:space="preserve">	10.121.17.178_BAGDHANA_TN703B_GJ_SSA BV_PH3\S2P3</t>
  </si>
  <si>
    <t xml:space="preserve">	10.121.17.137_THALIYA_TN703B_GJ_SSA BV_PH3\S1P3</t>
  </si>
  <si>
    <t xml:space="preserve">	Guj GCS ID No.- 043394</t>
  </si>
  <si>
    <t xml:space="preserve">	Bhavnagar SSA</t>
  </si>
  <si>
    <t xml:space="preserve">	2025/07/22,13:21:36</t>
  </si>
  <si>
    <t xml:space="preserve">	2026/03/24,11:32:12</t>
  </si>
  <si>
    <t xml:space="preserve">	SSA AM-10.121.18.206-Khokhara B1_3/1-10.121.18.201-Ctm B2_6/1</t>
  </si>
  <si>
    <t xml:space="preserve">	10.121.18.201_CTM_TN725B_GJ_SSA AM_PH1\S6P1</t>
  </si>
  <si>
    <t xml:space="preserve">	10.121.18.206_Khokhara_TN705B_GJ_SSA AM_PH1\S3P1</t>
  </si>
  <si>
    <t xml:space="preserve">	2022/04/11,16:22:20</t>
  </si>
  <si>
    <t xml:space="preserve">	2023/05/09,12:46:06</t>
  </si>
  <si>
    <t xml:space="preserve">	WTR AM-10.121.16.27-TN725B_CITY _B2_PH3 to 10.121.16.134-WTR_TN725B_Baroda City-2_B2</t>
  </si>
  <si>
    <t xml:space="preserve">	10.121.16.27_Baroda CITY_TN725B_WTR_AM_PH2\S4P8</t>
  </si>
  <si>
    <t xml:space="preserve">	10.121.16.134_BARODA CITY 2_TN725B_WTR_AM_PH1\S4P8</t>
  </si>
  <si>
    <t xml:space="preserve">	2019/06/06,15:11:53</t>
  </si>
  <si>
    <t xml:space="preserve">	2023/01/03,17:29:45</t>
  </si>
  <si>
    <t xml:space="preserve">	WTR AM-10.121.15.141-Sidhpur_TN725B-SSA PNP-10.121.98.134-CHAPPI_TN705B</t>
  </si>
  <si>
    <t xml:space="preserve">	10.121.15.141_Sidhpur_TN725B_WTR_AM_PH2\S5P2</t>
  </si>
  <si>
    <t xml:space="preserve">	10.121.98.134_CHAPPI_TN705B_GJ_SSA PNP_PH3\S4P5</t>
  </si>
  <si>
    <t xml:space="preserve">	Indresh</t>
  </si>
  <si>
    <t xml:space="preserve">	2022/11/16,19:38:33</t>
  </si>
  <si>
    <t xml:space="preserve">	2023/01/04,11:49:38</t>
  </si>
  <si>
    <t xml:space="preserve">	SSA MEH-10.121.15.193-GujMSN_WTR_Mehsana3 (GNE)_B2 / S3P8-10.121.15.129-GUjMSN_WTR_Mehsana1_B2 / S3P8</t>
  </si>
  <si>
    <t xml:space="preserve">	10.121.15.129_MEHSANA1_TN725B_WTR_AM_PH1\S3P8</t>
  </si>
  <si>
    <t xml:space="preserve">	10.121.15.193_Mehsana3(GNE)_TN725B_WTR_AM_PH1\S3P8</t>
  </si>
  <si>
    <t xml:space="preserve">	2019/04/04,13:44:55</t>
  </si>
  <si>
    <t xml:space="preserve">	2023/01/09,15:56:46</t>
  </si>
  <si>
    <t xml:space="preserve">	SSA VAL-10.121.68.65-VALSAD GNE B2_6/3-10.121.24.151-DESAI CONSTRUCTION A1_2/6</t>
  </si>
  <si>
    <t xml:space="preserve">	10.121.68.65_VALSAD-OLD(GNE)_TN725B_WTR_AM_PH3\S6P3</t>
  </si>
  <si>
    <t xml:space="preserve">	10.121.24.151_DESAI CONSTRUCTION_TN703B_GJ_SSA VAL_PH\S2P6</t>
  </si>
  <si>
    <t xml:space="preserve">	Guj_Valsad-SSA_GCS_ID-0052218</t>
  </si>
  <si>
    <t xml:space="preserve">	2026/03/23,16:38:21</t>
  </si>
  <si>
    <t xml:space="preserve">	2026/04/01,11:42:12</t>
  </si>
  <si>
    <t xml:space="preserve">	SSA HMR-10.121.25.166-Berna Te A1_1/5-10.121.25.164-Mahavirnagar B1_4/3</t>
  </si>
  <si>
    <t xml:space="preserve">	10.121.25.166_BERNA TE_TN703B_GJ_SSA HMR_PH2\S1P5</t>
  </si>
  <si>
    <t xml:space="preserve">	10.121.25.164_Mahavirnagar_TN705B_GJ_SSA HMR_PH2\S4P3</t>
  </si>
  <si>
    <t xml:space="preserve">	73</t>
  </si>
  <si>
    <t xml:space="preserve">	2018/11/16,16:49:27</t>
  </si>
  <si>
    <t xml:space="preserve">	2023/01/09,15:58:43</t>
  </si>
  <si>
    <t xml:space="preserve">	SSA VAL-10.121.24.137-DUNGRI NH 8-10.121.24.152-DUNGRI</t>
  </si>
  <si>
    <t xml:space="preserve">	10.121.24.137_DUNGRI NH 8_TN703B_GJ_SSA VAL_PH\S1P6</t>
  </si>
  <si>
    <t xml:space="preserve">	10.121.24.152_Dungari 1_TN703B_GJ_SSA VAL_PH\S2P6</t>
  </si>
  <si>
    <t xml:space="preserve">	Valsad SSA - GCS id-6378</t>
  </si>
  <si>
    <t xml:space="preserve">	Valsad SSA</t>
  </si>
  <si>
    <t xml:space="preserve">	2020/06/10,20:05:53</t>
  </si>
  <si>
    <t xml:space="preserve">	2020/11/29,22:58:12</t>
  </si>
  <si>
    <t xml:space="preserve">	WTR AM-10.121.68.1-TN725B_SURAT_S6P8-10.121.16.65-TN725B_Surat-2_S6P8</t>
  </si>
  <si>
    <t xml:space="preserve">	10.121.16.65_SURAT2(GNE)_TN725B_WTR_AM_PH1\S6P8</t>
  </si>
  <si>
    <t xml:space="preserve">	10.121.68.1_Surat 3(GNE)_TN725B_WTR_AM_PH3\S6P8</t>
  </si>
  <si>
    <t xml:space="preserve">	57</t>
  </si>
  <si>
    <t xml:space="preserve">	2019/05/07,18:51:30</t>
  </si>
  <si>
    <t xml:space="preserve">	2023/01/09,16:01:54</t>
  </si>
  <si>
    <t xml:space="preserve">	10.121.24.226_VVNAGAR_TN725B_GJ_SSA NAD_PH2\S3P1</t>
  </si>
  <si>
    <t xml:space="preserve">	10.121.24.232_BORSAD(BXR)_TN725B_GJ_SSA NAD_PH2\S4P1</t>
  </si>
  <si>
    <t xml:space="preserve">	tarachand</t>
  </si>
  <si>
    <t xml:space="preserve">	2018/09/15,13:13:00</t>
  </si>
  <si>
    <t xml:space="preserve">	SSA AM-10.121.18.234-Shretha_2/5-10.121.18.252-Adalaj_B2__6/3</t>
  </si>
  <si>
    <t xml:space="preserve">	10.121.18.234_SHERATHA EXCH_TN703B_GJ_SSA AM_PH3\S2P5</t>
  </si>
  <si>
    <t xml:space="preserve">	10.121.18.252_ADALAJ_TN725B_GJ_SSA AM_PH3\S6P3</t>
  </si>
  <si>
    <t xml:space="preserve">	40</t>
  </si>
  <si>
    <t xml:space="preserve">	GCS Issue id : 24057</t>
  </si>
  <si>
    <t xml:space="preserve">	2023/06/13,15:24:03</t>
  </si>
  <si>
    <t xml:space="preserve">	WTR RJ-10.121.17.129-BHAVNAGAR(GNE) B2_4/1-10.121.17.130-BHAVNAGAR B2_6/1</t>
  </si>
  <si>
    <t xml:space="preserve">	10.121.17.129_BHAVNAGAR(GNE)_TN725B_WTR_RJ_PH2\S4P1</t>
  </si>
  <si>
    <t xml:space="preserve">	10.121.17.130_BHAVNAGAR_TN725B_WTR_RJ_PH1\S6P1</t>
  </si>
  <si>
    <t xml:space="preserve">	2019/07/09,12:01:39</t>
  </si>
  <si>
    <t xml:space="preserve">	2026/04/14,15:48:59</t>
  </si>
  <si>
    <t xml:space="preserve">	SSA VAL-10.121.24.129-Valsad-Old-TE(GNE)_5/5-10.121.24.157-KALWADA_2/5</t>
  </si>
  <si>
    <t xml:space="preserve">	10.121.24.129_Valsad-Old-TE(GNE)_TN725B_GJ_SSA VAL_PH2\S5P5</t>
  </si>
  <si>
    <t xml:space="preserve">	10.121.24.157_SEGVI-BTS_TN703B_GJ_SSA VAL_PH\S2P5</t>
  </si>
  <si>
    <t xml:space="preserve">	GUJ_VAL_GCSID_52345</t>
  </si>
  <si>
    <t xml:space="preserve">	2026/03/23,17:22:05</t>
  </si>
  <si>
    <t xml:space="preserve">	2026/04/04,17:53:36</t>
  </si>
  <si>
    <t xml:space="preserve">	WTR AM-10.121.15.130-TN725B_Himmatnagar-S5P1-10.121.16.200-himmatnagar_S5P1</t>
  </si>
  <si>
    <t xml:space="preserve">	10.121.15.130_HIMMATNAGAR 2_TN725B_WTR_AM_PH1\S5P1</t>
  </si>
  <si>
    <t xml:space="preserve">	10.121.16.200_Himmatnagar 1_TN725B_WTR_AM_PH1\S5P1</t>
  </si>
  <si>
    <t xml:space="preserve">	2018/07/13,18:28:29</t>
  </si>
  <si>
    <t xml:space="preserve">	2026/04/14,11:16:31</t>
  </si>
  <si>
    <t xml:space="preserve">	SSA BUJ-10.121.17.69-GANDHIDHAM_S3P6-10.121.17.87-KFTZ_S1P5</t>
  </si>
  <si>
    <t xml:space="preserve">	10.121.17.69_GANDHIDHAM_TN725B_WTR_RJ_PH1\S3P6</t>
  </si>
  <si>
    <t xml:space="preserve">	10.121.17.87_KFTZ_TN703B_GJ_SSA BUJ_PH3\S1P5</t>
  </si>
  <si>
    <t xml:space="preserve">	GUJ_BUJ_GCS_ID_20390</t>
  </si>
  <si>
    <t xml:space="preserve">	BHUJ SSA</t>
  </si>
  <si>
    <t xml:space="preserve">	2022/12/03,18:49:49</t>
  </si>
  <si>
    <t xml:space="preserve">	2022/12/03,19:09:44</t>
  </si>
  <si>
    <t xml:space="preserve">	SSA BUJ-10.121.96.159-Gadhuli B1_4/1-10.121.96.137-Dayapar B1_3/1</t>
  </si>
  <si>
    <t xml:space="preserve">	10.121.96.159_GADHULI_TN705B_GJ_SSA BUJ_PH3\S4P1</t>
  </si>
  <si>
    <t xml:space="preserve">	10.121.96.137_Dayapar_TN705B_GJ_SSA BUJ_PH3\S3P1</t>
  </si>
  <si>
    <t xml:space="preserve">	GUJ_GCS_ID_0004238</t>
  </si>
  <si>
    <t xml:space="preserve">	2019/11/02,16:51:33</t>
  </si>
  <si>
    <t xml:space="preserve">	2022/10/26,13:46:08</t>
  </si>
  <si>
    <t xml:space="preserve">	SSA BCH-10.121.96.65-GujBharuch_DEROL_3/1-10.121.96.66-GujBharuch_VAGRA_4/1</t>
  </si>
  <si>
    <t xml:space="preserve">	10.121.96.66_Vagra_TN705B_GJ_SSA BCH_PH3\S4P1</t>
  </si>
  <si>
    <t xml:space="preserve">	10.121.96.65_Derol_TN705B_GJ_SSA BCH_PH3\S3P1</t>
  </si>
  <si>
    <t xml:space="preserve">	Bharuch SSA GCS ID:2174</t>
  </si>
  <si>
    <t xml:space="preserve">	Bharuch SSA</t>
  </si>
  <si>
    <t xml:space="preserve">	2019/04/29,14:44:57</t>
  </si>
  <si>
    <t xml:space="preserve">	2026/01/19,13:01:13</t>
  </si>
  <si>
    <t xml:space="preserve">	SSA SEN-10.121.99.3-Limbdi B2_4/2-10.121.69.65-SURENDRANAGAR(GNE) B2_6/2</t>
  </si>
  <si>
    <t xml:space="preserve">	10.121.99.3_LIMBDI_TN725B_GJ_SSA SEN_PH3\S4P2</t>
  </si>
  <si>
    <t xml:space="preserve">	10.121.69.65_SURENDRANAGAR(GNE)_TN725B_GJ_SSA SEN_PH3\S6P2</t>
  </si>
  <si>
    <t xml:space="preserve">	2019/12/17,11:18:41</t>
  </si>
  <si>
    <t xml:space="preserve">	2023/01/09,17:33:15</t>
  </si>
  <si>
    <t xml:space="preserve">	SSA VAL-10.121.68.66-VAPI 2_6/1-10.121.68.103-VALVADA2_3/1</t>
  </si>
  <si>
    <t xml:space="preserve">	10.121.68.66_VAPI 2_TN725B_WTR_AM_PH3\S6P1</t>
  </si>
  <si>
    <t xml:space="preserve">	10.121.68.103_VALVADA-2_TN705B_GJ_SSA VAL_PH3\S3P1</t>
  </si>
  <si>
    <t xml:space="preserve">	GCS_ID-0014291</t>
  </si>
  <si>
    <t xml:space="preserve">	2022/01/17,22:13:57</t>
  </si>
  <si>
    <t xml:space="preserve">	2022/01/18,09:43:02</t>
  </si>
  <si>
    <t xml:space="preserve">	SSA VAL-10.121.16.103-Mylan A1_1/6-10.121.16.102-Phansa Te A1_1/5</t>
  </si>
  <si>
    <t xml:space="preserve">	10.121.16.103_MYLAN_TN703B_GJ_SSA VAL_PH3\S1P6</t>
  </si>
  <si>
    <t xml:space="preserve">	10.121.16.102_PHANSA TE_TN703B_GJ_SSA VAL_PH3\S1P5</t>
  </si>
  <si>
    <t xml:space="preserve">	Guj_Valsad-SSA_GCS_ID-0031857</t>
  </si>
  <si>
    <t xml:space="preserve">	2024/06/27,16:23:56</t>
  </si>
  <si>
    <t xml:space="preserve">	SSA AM-10.121.17.208-Bopal DOM_4/1-10.121.17.205-INFO_3/1</t>
  </si>
  <si>
    <t xml:space="preserve">	10.121.17.208_BOPAL DOM_TN725B_GJ_SSA AM_PH1\S4P1</t>
  </si>
  <si>
    <t xml:space="preserve">	10.121.17.205_INFO_TN725B_GJ_SSA AM_PH1\S3P1</t>
  </si>
  <si>
    <t xml:space="preserve">	2018/06/03,16:42:54</t>
  </si>
  <si>
    <t xml:space="preserve">	2026/01/20,12:51:21</t>
  </si>
  <si>
    <t xml:space="preserve">	SSA VAL-10.121.16.71-Vapi_B1_PH_S3P5-10.121.16.79-MARVIN BTS_PH_S2P6</t>
  </si>
  <si>
    <t xml:space="preserve">	10.121.16.79_MARVIN BTS_TN703B_GJ_SSA VAL_PH\S2P6</t>
  </si>
  <si>
    <t xml:space="preserve">	10.121.16.71_Vapi_TN705B_WTR_AM_PH1\S3P5</t>
  </si>
  <si>
    <t xml:space="preserve">	GUJ_VAL_GCS_24398</t>
  </si>
  <si>
    <t xml:space="preserve">	2023/08/04,09:45:41</t>
  </si>
  <si>
    <t xml:space="preserve">	2023/08/31,11:18:11</t>
  </si>
  <si>
    <t xml:space="preserve">	SSA AM-10.121.18.23-Jagatpur_6/1-10.121.18.10-IOC_4/1</t>
  </si>
  <si>
    <t xml:space="preserve">	10.121.18.23_JAGATPUR_TN725B_GJ_SSA AM_PH1\S6P1</t>
  </si>
  <si>
    <t xml:space="preserve">	10.121.18.10_IOC_TN705B_GJ_SSA AM_PH1\S4P1</t>
  </si>
  <si>
    <t xml:space="preserve">	2020/02/21,11:47:30</t>
  </si>
  <si>
    <t xml:space="preserve">	2026/01/20,14:42:33</t>
  </si>
  <si>
    <t xml:space="preserve">	SSA GDH-10.121.16.205-PATIDASAMAJ BTS_TN703B_GJ_SSA GDH_PH2_S1P5-10.121.16.196-Lunawada_TN725B_WTR_AM_PH1_S5P6</t>
  </si>
  <si>
    <t xml:space="preserve">	10.121.16.205_PATIDASAMAJ-BTS_TN703B_GJ_SSA GDH_PH2\S1P5</t>
  </si>
  <si>
    <t xml:space="preserve">	10.121.16.196_Lunawada_TN725B_WTR_AM_PH1\S5P6</t>
  </si>
  <si>
    <t xml:space="preserve">	Godhra_SSA_GCS_Id_0011600</t>
  </si>
  <si>
    <t xml:space="preserve">	2021/07/08,15:18:21</t>
  </si>
  <si>
    <t xml:space="preserve">	2021/12/02,10:55:33</t>
  </si>
  <si>
    <t xml:space="preserve">	SSA AM-10.121.17.195-Ellisbridge_6/1-10.121.17.201-GulbaiTekra3_5/1</t>
  </si>
  <si>
    <t xml:space="preserve">	10.121.17.195_ELLISBRIDGE_TN725B_GJ_SSA AM_PH1\S6P1</t>
  </si>
  <si>
    <t xml:space="preserve">	10.121.17.201_GULBAI-TEKRA 3_TN725B_GJ_SSA AM_PH1\S5P1</t>
  </si>
  <si>
    <t xml:space="preserve">	Ahmedabad SSA-GCS Issue Id: 0000919</t>
  </si>
  <si>
    <t xml:space="preserve">	BSNL Ahmedabad SSA-GBT to ELB</t>
  </si>
  <si>
    <t xml:space="preserve">	2018/11/02,12:26:56</t>
  </si>
  <si>
    <t xml:space="preserve">	2026/01/19,15:54:37</t>
  </si>
  <si>
    <t xml:space="preserve">	GBT-VASNA 96F 1/1/11&amp;12 + VASNA-ELB 96/1-4-11&amp;12(PC-D19,D20)</t>
  </si>
  <si>
    <t xml:space="preserve">	SSA AM-10.121.18.136-Cantonment_B2_5/1-10.121.18.151-Shahibaugh2_B2_4/1</t>
  </si>
  <si>
    <t xml:space="preserve">	10.121.18.136_Cantonment_TN725B_GJ_SSA AM_PH1\S5P1</t>
  </si>
  <si>
    <t xml:space="preserve">	10.121.18.151_Shahibaugh 2_TN725B_GJ_SSA AM_PH1\S4P1</t>
  </si>
  <si>
    <t xml:space="preserve">	Ahmedabad SSA -GCS Issue id : 0000954</t>
  </si>
  <si>
    <t xml:space="preserve">	2018/11/22,14:55:14</t>
  </si>
  <si>
    <t xml:space="preserve">	2026/01/16,17:47:53</t>
  </si>
  <si>
    <t xml:space="preserve">	SSA BUJ-10.121.17.84-Vadala_1/5-10.121.17.88-KUNDRODI TE_2/5</t>
  </si>
  <si>
    <t xml:space="preserve">	10.121.17.84_Vadala_TN703B_GJ_SSA BUJ_PH3\S1P5</t>
  </si>
  <si>
    <t xml:space="preserve">	10.121.17.88_KUNDRODI TE_TN703B_GJ_SSA BUJ_PH3\S2P5</t>
  </si>
  <si>
    <t xml:space="preserve">	GCS-ID-0017054</t>
  </si>
  <si>
    <t xml:space="preserve">	2022/06/21,18:39:35</t>
  </si>
  <si>
    <t xml:space="preserve">	2022/06/27,09:47:44</t>
  </si>
  <si>
    <t xml:space="preserve">	SSA GDH-10.121.16.206-Lisega)_A_PH2_1/5-10.121.16.227-Halol_B2_PH1_6/2</t>
  </si>
  <si>
    <t xml:space="preserve">	10.121.16.206_Lisega_TN703B_GJ_SSA GDH_PH2\S1P5</t>
  </si>
  <si>
    <t xml:space="preserve">	10.121.16.227_Halol_TN725B_WTR_AM_PH1\S6P2</t>
  </si>
  <si>
    <t xml:space="preserve">	Godhra_SSA_GCS_ID_12353</t>
  </si>
  <si>
    <t xml:space="preserve">	2021/08/27,17:28:13</t>
  </si>
  <si>
    <t xml:space="preserve">	2023/06/17,14:54:56</t>
  </si>
  <si>
    <t xml:space="preserve">	WTR RJ-10.121.17.1-RAJKOT-KR(GNE) B2_6/7-10.121.17.26-RAJKOT B2_6/7</t>
  </si>
  <si>
    <t xml:space="preserve">	10.121.17.1_RAJKOT KR(GNE)_TN725B_WTR_RJ_PH1\S6P7</t>
  </si>
  <si>
    <t xml:space="preserve">	10.121.17.26_RAJKOT_TN725B_WTR_RJ_PH1\S6P7</t>
  </si>
  <si>
    <t xml:space="preserve">	WTR Gujarat</t>
  </si>
  <si>
    <t xml:space="preserve">	Gujarat Circle</t>
  </si>
  <si>
    <t xml:space="preserve">	2018/11/06,18:59:35</t>
  </si>
  <si>
    <t xml:space="preserve">	2026/04/14,15:50:00</t>
  </si>
  <si>
    <t xml:space="preserve">	WTR AM-10.121.26.68-TN705B_Limkheda-10.121.26.67-TN705B_Piplod</t>
  </si>
  <si>
    <t xml:space="preserve">	10.121.26.67_Piplod_TN705B_WTR_AM_PH2\S4P1</t>
  </si>
  <si>
    <t xml:space="preserve">	10.121.26.68_Limkheda_TN705B_WTR_AM_PH2\S3P1</t>
  </si>
  <si>
    <t xml:space="preserve">	55</t>
  </si>
  <si>
    <t xml:space="preserve">	2018/12/10,15:51:48</t>
  </si>
  <si>
    <t xml:space="preserve">	2023/01/09,17:38:13</t>
  </si>
  <si>
    <t xml:space="preserve">	SSA BUJ-10.121.24.126-Command Control_1/5-10.121.24.67-Gandhidham_6/4</t>
  </si>
  <si>
    <t xml:space="preserve">	10.121.24.126_Command Control_TN703B_GJ_SSA BUJ_PH2\S1P5</t>
  </si>
  <si>
    <t xml:space="preserve">	10.121.24.67_Gandhidham_TN725B_GJ_SSA BUJ_PH2\S6P4</t>
  </si>
  <si>
    <t xml:space="preserve">	2019/01/24,13:25:18</t>
  </si>
  <si>
    <t xml:space="preserve">	2026/04/25,15:12:37</t>
  </si>
  <si>
    <t xml:space="preserve">	SSA GDH-10.121.19.36-TN703B_MADSWASH_PH3 1/5-10.121.16.196-TN725B_Lunawada_B2 6/4</t>
  </si>
  <si>
    <t xml:space="preserve">	10.121.19.36_RAFIQ BLDG BTS_TN703B_GJ_SSA GDH_PH2\S1P5</t>
  </si>
  <si>
    <t xml:space="preserve">	10.121.16.196_Lunawada_TN725B_WTR_AM_PH1\S6P4</t>
  </si>
  <si>
    <t xml:space="preserve">	2019/08/24,19:06:54</t>
  </si>
  <si>
    <t xml:space="preserve">	2023/01/09,17:39:21</t>
  </si>
  <si>
    <t xml:space="preserve">	SSA AM-10.121.18.193-Bapunagar(GNE)_5/9-10.121.18.145-Bapunagar_5/9</t>
  </si>
  <si>
    <t xml:space="preserve">	10.121.18.193_Bapunagar(GNE)_TN725B_GJ_SSA AM_PH1\S5P9</t>
  </si>
  <si>
    <t xml:space="preserve">	10.121.18.145_Bapunagar_TN725B_GJ_SSA AM_PH1\S5P9</t>
  </si>
  <si>
    <t xml:space="preserve">	Ahmedabad SSA GCS ID 14502</t>
  </si>
  <si>
    <t xml:space="preserve">	2022/01/31,15:55:43</t>
  </si>
  <si>
    <t xml:space="preserve">	2022/02/04,14:19:39</t>
  </si>
  <si>
    <t xml:space="preserve">	SSA AM-10.121.18.86-TN725B_VSP_B2\S3P1-10.121.18.88-TN725B_SHB_B2\S4P1</t>
  </si>
  <si>
    <t xml:space="preserve">	10.121.18.86_VASTRAPUR 3_TN725B_GJ_SSA AM_PH1\S3P1</t>
  </si>
  <si>
    <t xml:space="preserve">	10.121.18.88_SHAHIBAUG_TN725B_GJ_SSA AM_PH1\S4P1</t>
  </si>
  <si>
    <t xml:space="preserve">	80</t>
  </si>
  <si>
    <t xml:space="preserve">	2018/06/01,13:45:01</t>
  </si>
  <si>
    <t xml:space="preserve">	2025/06/12,12:51:50</t>
  </si>
  <si>
    <t xml:space="preserve">	SHAHIBAUG METRO OTN 26*7 - GBT METRO OTN 15*5</t>
  </si>
  <si>
    <t xml:space="preserve">	SSA VDR-10.121.19.144-NUTAN TS-10.121.19.130-ALKAPURI</t>
  </si>
  <si>
    <t xml:space="preserve">	10.121.19.130_ALKAPURI(GNE)_TN725B_GJ_SSA VDR_PH2\S4P5</t>
  </si>
  <si>
    <t xml:space="preserve">	10.121.19.144_NUTAN BTS_TN703B_GJ_SSA VDR_PH2\S1P5</t>
  </si>
  <si>
    <t xml:space="preserve">	Vadodara SSA GCS ID 8227</t>
  </si>
  <si>
    <t xml:space="preserve">	2020/10/15,17:34:50</t>
  </si>
  <si>
    <t xml:space="preserve">	2023/01/09,17:39:47</t>
  </si>
  <si>
    <t xml:space="preserve">	SSA PNP-10.121.98.155-KHIMAT_1/5-10.121.15.209-Dhanera_4/3</t>
  </si>
  <si>
    <t xml:space="preserve">	10.121.98.155_KHIMAT A1_TN703B_GJ_SSA PNP_PH3\S1P5</t>
  </si>
  <si>
    <t xml:space="preserve">	10.121.15.209_Dhanera_TN705B_WTR_AM_PH2\S4P3</t>
  </si>
  <si>
    <t xml:space="preserve">	GUJ_GCS_ID_0045726</t>
  </si>
  <si>
    <t xml:space="preserve">	PALANPUR_SSA</t>
  </si>
  <si>
    <t xml:space="preserve">	2025/10/09,20:25:39</t>
  </si>
  <si>
    <t xml:space="preserve">	2026/01/16,16:50:56</t>
  </si>
  <si>
    <t xml:space="preserve">	WTR RJ-10.121.17.27-RAJKOT-KR B2_6/6-10.121.17.28-RAJKOT-KR B2_6/6</t>
  </si>
  <si>
    <t xml:space="preserve">	10.121.17.27_RAJKOT KR_TN725B_WTR_RJ_PH3\S6P6</t>
  </si>
  <si>
    <t xml:space="preserve">	10.121.17.28_RAJKOT KR_TN725B_WTR_RJ_PH1\S6P6</t>
  </si>
  <si>
    <t xml:space="preserve">	GUJ_GCS_ID_0044788</t>
  </si>
  <si>
    <t xml:space="preserve">	JAMNAGAR_SSA</t>
  </si>
  <si>
    <t xml:space="preserve">	2025/09/06,18:35:52</t>
  </si>
  <si>
    <t xml:space="preserve">	2026/04/14,15:51:04</t>
  </si>
  <si>
    <t xml:space="preserve">	SSA VDR-10.121.16.41-SAMIYALA A1_2/5-10.121.16.27-CITY B2_5/6</t>
  </si>
  <si>
    <t xml:space="preserve">	10.121.16.41_SAMIYALA_TN703B_GJ_SSA VDR_PH3\S2P5</t>
  </si>
  <si>
    <t xml:space="preserve">	10.121.16.27_Baroda CITY_TN725B_WTR_AM_PH2\S5P6</t>
  </si>
  <si>
    <t xml:space="preserve">	Guj_Vadodara-OA_GCS_ID-00</t>
  </si>
  <si>
    <t xml:space="preserve">	2026/03/30,16:20:28</t>
  </si>
  <si>
    <t xml:space="preserve">	SSA HMR-10.121.25.162-Mehtapura_3/1-10.121.25.164-Mahavirnagar_4/1</t>
  </si>
  <si>
    <t xml:space="preserve">	10.121.25.164_Mahavirnagar_TN705B_GJ_SSA HMR_PH2\S4P1</t>
  </si>
  <si>
    <t xml:space="preserve">	10.121.25.162_MEHTAPURA_TN705B_GJ_SSA HMR_PH2\S3P1</t>
  </si>
  <si>
    <t xml:space="preserve">	Himmatnagar SSA</t>
  </si>
  <si>
    <t xml:space="preserve">	2018/10/29,16:24:05</t>
  </si>
  <si>
    <t xml:space="preserve">	2026/04/04,17:07:13</t>
  </si>
  <si>
    <t xml:space="preserve">	WTR AM-10.121.15.145-TN725B_SANAND _S3P1-10.121.15.146-TN725B_VIRAMGAON_S4P1</t>
  </si>
  <si>
    <t xml:space="preserve">	10.121.15.145_SANAND_TN725B_WTR_AM_PH1\S3P1</t>
  </si>
  <si>
    <t xml:space="preserve">	10.121.15.146_VIRAMGAM_TN725B_WTR_AM_PH2\S4P1</t>
  </si>
  <si>
    <t xml:space="preserve">	2019/04/12,12:39:10</t>
  </si>
  <si>
    <t xml:space="preserve">	2021/03/24,05:57:01</t>
  </si>
  <si>
    <t xml:space="preserve">	SSA AM-10.121.18.193-TN725B_BAPUNAGAR_B2\S5P1-10.121.18.217-TN705B_AMR_B1\S3P1</t>
  </si>
  <si>
    <t xml:space="preserve">	10.121.18.193_Bapunagar(GNE)_TN725B_GJ_SSA AM_PH1\S5P1</t>
  </si>
  <si>
    <t xml:space="preserve">	10.121.18.217_Amraiwadi_TN705B_GJ_SSA AM_PH1\S3P1</t>
  </si>
  <si>
    <t xml:space="preserve">	2018/06/03,14:51:27</t>
  </si>
  <si>
    <t xml:space="preserve">	2022/06/26,12:41:22</t>
  </si>
  <si>
    <t xml:space="preserve">	SSA VDR-10.121.99.162-EPFO_AKOTA-10.121.19.129-ALKAPURI1(GNE)</t>
  </si>
  <si>
    <t xml:space="preserve">	10.121.99.162_EPFO-AKOTA_TN703B_GJ_SSA VDR_PH3\S1P5</t>
  </si>
  <si>
    <t xml:space="preserve">	10.121.19.129_ALKAPURI1(GNE)_TN725B_GJ_SSA VDR_PH2\S3P3</t>
  </si>
  <si>
    <t xml:space="preserve">	GUJ_GCS_ID_0043119</t>
  </si>
  <si>
    <t xml:space="preserve">	2025/07/12,22:32:23</t>
  </si>
  <si>
    <t xml:space="preserve">	2025/09/19,09:06:41</t>
  </si>
  <si>
    <t xml:space="preserve">	SSA VDR-10.121.19.129-Alkapuri-1_B2(GNE) / S6P9-10.121.99.129-SSA_TN725B_Alkapuri_PH3(GNE)_B2 / S6P9</t>
  </si>
  <si>
    <t xml:space="preserve">	10.121.99.129_ALKAPURI(GNE)_TN725B_GJ_SSA VDR_PH3\S6P9</t>
  </si>
  <si>
    <t xml:space="preserve">	10.121.19.129_ALKAPURI1(GNE)_TN725B_GJ_SSA VDR_PH2\S6P9</t>
  </si>
  <si>
    <t xml:space="preserve">	Vadodara SSA - GCS ID 0001742</t>
  </si>
  <si>
    <t xml:space="preserve">	2019/03/19,15:16:24</t>
  </si>
  <si>
    <t xml:space="preserve">	2026/01/17,15:10:20</t>
  </si>
  <si>
    <t xml:space="preserve">	WTR AM-10.121.16.242-TN705B Mahuda_B1_S3P1-10.121.16.243-TN705B Nadiad_B1_S4P1</t>
  </si>
  <si>
    <t xml:space="preserve">	10.121.16.242_Mahuda_TN705B_WTR_AM_PH2\S3P1</t>
  </si>
  <si>
    <t xml:space="preserve">	10.121.16.243_Nadiad Micro_TN705B_WTR_AM_PH3\S4P1</t>
  </si>
  <si>
    <t xml:space="preserve">	49</t>
  </si>
  <si>
    <t xml:space="preserve">	2018/11/01,17:59:11</t>
  </si>
  <si>
    <t xml:space="preserve">	2023/01/09,17:40:53</t>
  </si>
  <si>
    <t xml:space="preserve">	SSA VDR-10.121.99.166-DASARAH_BTS_1/6-10.121.99.167-PATEL BTS_1/5</t>
  </si>
  <si>
    <t xml:space="preserve">	10.121.99.166_DASARAH_TN703B_GJ_SSA VDR_PH3\S1P6</t>
  </si>
  <si>
    <t xml:space="preserve">	10.121.99.167_PATEL BTS_TN703B_GJ_SSA VDR_PH3\S1P5</t>
  </si>
  <si>
    <t xml:space="preserve">	Vadodara SSA GCS ID 0003776</t>
  </si>
  <si>
    <t xml:space="preserve">	2019/09/21,11:40:06</t>
  </si>
  <si>
    <t xml:space="preserve">	2026/04/23,08:49:31</t>
  </si>
  <si>
    <t xml:space="preserve">	SSA VDR-10.121.19.129-ALKAPURI_5/11-10.121.99.129-ALKAPURI(GNE)_5/11</t>
  </si>
  <si>
    <t xml:space="preserve">	10.121.99.129_ALKAPURI(GNE)_TN725B_GJ_SSA VDR_PH3\S5P11</t>
  </si>
  <si>
    <t xml:space="preserve">	10.121.19.129_ALKAPURI1(GNE)_TN725B_GJ_SSA VDR_PH2\S5P11</t>
  </si>
  <si>
    <t xml:space="preserve">	2020/06/23,10:27:32</t>
  </si>
  <si>
    <t xml:space="preserve">	2026/01/17,15:08:33</t>
  </si>
  <si>
    <t xml:space="preserve">	SSA AMR-10.121.96.52-ESSAR-PUMP-BTS A1_2/6-10.121.96.2-SAVARKUNDLA B2_4/5</t>
  </si>
  <si>
    <t xml:space="preserve">	10.121.96.52_ESSAR PUMP BTS_TN703B_GJ_SSA AMR_PH2\S2P6</t>
  </si>
  <si>
    <t xml:space="preserve">	10.121.96.2_SAVARKUNDLA_TN725B_GJ_SSA AMR_PH3\S4P5</t>
  </si>
  <si>
    <t xml:space="preserve">	Guj_Amreli-SSA_GCS_ID-0036698</t>
  </si>
  <si>
    <t xml:space="preserve">	2024/12/11,17:33:29</t>
  </si>
  <si>
    <t xml:space="preserve">	2026/04/14,15:53:03</t>
  </si>
  <si>
    <t xml:space="preserve">	SSA AM-10.121.18.65-NAVRANGPURA (GNE)_3/2-10.121.18.70-VASTRAPUR 2_3/2</t>
  </si>
  <si>
    <t xml:space="preserve">	10.121.18.65_NAVRANGPURA (GNE)_TN725B_GJ_SSA AM_PH1\S3P2</t>
  </si>
  <si>
    <t xml:space="preserve">	10.121.18.70_VASTRAPUR 2_TN725B_GJ_SSA AM_PH1\S3P2</t>
  </si>
  <si>
    <t xml:space="preserve">	GUJ_AM_GCSID_48454</t>
  </si>
  <si>
    <t xml:space="preserve">	2026/01/28,16:27:45</t>
  </si>
  <si>
    <t xml:space="preserve">	2026/02/12,15:44:27</t>
  </si>
  <si>
    <t xml:space="preserve">	NVP-VSP 288F 1/11/11&amp;12</t>
  </si>
  <si>
    <t xml:space="preserve">	SSA VDR-10.121.99.168-AIRPORT_A1_1/6-10.121.19.131-KARELIBAGH_4/4</t>
  </si>
  <si>
    <t xml:space="preserve">	10.121.99.168_AIRPORT A1 _TN703B_GJ_SSA VDR_PH3\S1P6</t>
  </si>
  <si>
    <t xml:space="preserve">	10.121.19.131_KARELIBAGH_TN725B_GJ_SSA VDR_PH2\S4P4</t>
  </si>
  <si>
    <t xml:space="preserve">	Vadodara SSA GCS ID 38423</t>
  </si>
  <si>
    <t xml:space="preserve">	2025/01/30,01:07:12</t>
  </si>
  <si>
    <t xml:space="preserve">	2026/01/17,12:35:27</t>
  </si>
  <si>
    <t xml:space="preserve">	SSA SR-10.121.19.200-ALTHAN B2_5/1-10.121.19.222-SDB-KHJOD B1_3/1</t>
  </si>
  <si>
    <t xml:space="preserve">	10.121.19.200_ALTHAN_TN725B_GJ_SSA SR_PH2\S5P1</t>
  </si>
  <si>
    <t xml:space="preserve">	10.121.19.222_SDB KHJOD_TN705B_GJ_SSA SR_PH3\S3P1</t>
  </si>
  <si>
    <t xml:space="preserve">	Guj_Surat-SSA_GCS_ID-0045527</t>
  </si>
  <si>
    <t xml:space="preserve">	2025/10/01,17:20:05</t>
  </si>
  <si>
    <t xml:space="preserve">	SSA JND-10.121.97.205-MOTIKHODIYAR_3/1-10.121.97.200-MENDARADA_4/1</t>
  </si>
  <si>
    <t xml:space="preserve">	10.121.97.200_MENDARADA_TN705B_GJ_SSA JND_PH3\S4P1</t>
  </si>
  <si>
    <t xml:space="preserve">	10.121.97.205_MOTIKHODIYAR_TN705B_GJ_SSA JND_PH3\S3P1</t>
  </si>
  <si>
    <t xml:space="preserve">	Junagadh_SSA_GCS_ID_0004487</t>
  </si>
  <si>
    <t xml:space="preserve">	2019/11/27,10:59:21</t>
  </si>
  <si>
    <t xml:space="preserve">	2024/08/23,12:02:19</t>
  </si>
  <si>
    <t xml:space="preserve">	WTR AM-10.121.16.226-Baroda City 3 B2_6/10-10.121.16.134-Baroda City 2 B2_6/10</t>
  </si>
  <si>
    <t xml:space="preserve">	10.121.16.226_BARODA CITY 3 GNE_TN725B_WTR_AM_PH1\S6P10</t>
  </si>
  <si>
    <t xml:space="preserve">	10.121.16.134_BARODA CITY 2_TN725B_WTR_AM_PH1\S6P10</t>
  </si>
  <si>
    <t xml:space="preserve">	2019/06/06,13:19:32</t>
  </si>
  <si>
    <t xml:space="preserve">	2023/01/03,16:35:47</t>
  </si>
  <si>
    <t xml:space="preserve">	SSA BUJ-10.121.24.70-Adipur(Madhapar) B1_3/5-10.121.24.79-Shrujan_Creation A1_2/5</t>
  </si>
  <si>
    <t xml:space="preserve">	10.121.24.70_Madhapar_TN705B_GJ_SSA BUJ_PH2\S3P5</t>
  </si>
  <si>
    <t xml:space="preserve">	10.121.24.79_SHRUJAN CREATION_TN703B_GJ_SSA BUJ_PH2\S2P5</t>
  </si>
  <si>
    <t xml:space="preserve">	Bhuj SSA _ GCS -0021274</t>
  </si>
  <si>
    <t xml:space="preserve">	2023/01/16,23:04:24</t>
  </si>
  <si>
    <t xml:space="preserve">	SSA RJ-10.121.17.57-BHADLA_3/2-10.121.17.47-SARDHAR_4/4</t>
  </si>
  <si>
    <t xml:space="preserve">	10.121.17.57_BHADLA_TN705B_GJ_SSA RJ_PH3\S3P2</t>
  </si>
  <si>
    <t xml:space="preserve">	10.121.17.47_SARDHAR_TN705B_GJ_SSA RJ_PH3\S4P4</t>
  </si>
  <si>
    <t xml:space="preserve">	GCS_ID-0015856</t>
  </si>
  <si>
    <t xml:space="preserve">	2022/04/11,23:48:07</t>
  </si>
  <si>
    <t xml:space="preserve">	2022/04/12,13:17:53</t>
  </si>
  <si>
    <t xml:space="preserve">	SSA HMR-10.121.25.166-Berna_Exch_1/6-10.121.25.167-AGiyol_1/5</t>
  </si>
  <si>
    <t xml:space="preserve">	10.121.25.166_BERNA TE_TN703B_GJ_SSA HMR_PH2\S1P6</t>
  </si>
  <si>
    <t xml:space="preserve">	10.121.25.167_AGIYOL_TN703B_GJ_SSA HMR_PH2\S1P5</t>
  </si>
  <si>
    <t xml:space="preserve">	2018/11/16,16:52:24</t>
  </si>
  <si>
    <t xml:space="preserve">	2026/04/28,12:00:17</t>
  </si>
  <si>
    <t xml:space="preserve">	SSA BUJ-10.121.96.175-Manfara_1/5-10.121.96.162-DudhaiI_3/6</t>
  </si>
  <si>
    <t xml:space="preserve">	10.121.96.162_DUDHAI_TN705B_GJ_SSA BUJ_PH3\S3P3</t>
  </si>
  <si>
    <t xml:space="preserve">	10.121.96.175_Manfara_TN703B_GJ_SSA BUJ_PH3\S1P5</t>
  </si>
  <si>
    <t xml:space="preserve">	Bhu GCS ID-38195</t>
  </si>
  <si>
    <t xml:space="preserve">	2025/01/24,11:12:26</t>
  </si>
  <si>
    <t xml:space="preserve">	2025/04/30,10:00:42</t>
  </si>
  <si>
    <t xml:space="preserve">	WTR MBI-10.121.91.75_FOUNTAIN_TN705B_WTR_MBI_PH1_3/2-10.121.19.193_MARKET1(GNE)_TN725B_GJ_SSA SR_PH2_6/4</t>
  </si>
  <si>
    <t xml:space="preserve">	e=40869S3P2</t>
  </si>
  <si>
    <t xml:space="preserve">	10.121.19.193_MARKET1(GNE)_TN725B_GJ_SSA SR_PH2\S6P4</t>
  </si>
  <si>
    <t xml:space="preserve">	60300013</t>
  </si>
  <si>
    <t xml:space="preserve">	2026/03/13,14:31:51</t>
  </si>
  <si>
    <t xml:space="preserve">	SSA JND-10.121.97.204-Maljinjava_4/1-10.121.97.211-TALALA _3/1</t>
  </si>
  <si>
    <t xml:space="preserve">	10.121.97.204_Maljinjava_TN705B_GJ_SSA JND_PH3\S4P1</t>
  </si>
  <si>
    <t xml:space="preserve">	10.121.97.211_TALALA_TN705B_GJ_SSA JND_PH3\S3P1</t>
  </si>
  <si>
    <t xml:space="preserve">	Junagadh_SSA_GCS_Id_0007167</t>
  </si>
  <si>
    <t xml:space="preserve">	2020/08/06,11:11:38</t>
  </si>
  <si>
    <t xml:space="preserve">	2022/05/24,13:56:19</t>
  </si>
  <si>
    <t xml:space="preserve">	SSA JMN-10.121.24.1-Jawahaar RD TE(GNE)_S4P1-10.121.24.1-Jawahaar RD TE(GNE)_S6P1</t>
  </si>
  <si>
    <t xml:space="preserve">	10.121.24.1_Jawahaar RD TE(GNE)_TN725B_GJ_SSA JND_PH2\S4P1</t>
  </si>
  <si>
    <t xml:space="preserve">	10.121.17.54_DHORAJI_TN725B_GJ_SSA RJ_PH3\S6P1</t>
  </si>
  <si>
    <t xml:space="preserve">	GCS-48349</t>
  </si>
  <si>
    <t xml:space="preserve">	2026/01/23,21:32:45</t>
  </si>
  <si>
    <t xml:space="preserve">	2026/02/12,15:37:29</t>
  </si>
  <si>
    <t xml:space="preserve">	SSA VDR-10.121.16.226-BARODA-CITY-3 B2_3/10-10.121.16.27-CITY B2_3/10</t>
  </si>
  <si>
    <t xml:space="preserve">	10.121.16.226_BARODA CITY 3 GNE_TN725B_WTR_AM_PH1\S3P10</t>
  </si>
  <si>
    <t xml:space="preserve">	10.121.16.27_Baroda CITY_TN725B_WTR_AM_PH2\S3P10</t>
  </si>
  <si>
    <t xml:space="preserve">	Guj_Vadodara-SSA_GCS_ID-0028100</t>
  </si>
  <si>
    <t xml:space="preserve">	2024/01/26,22:07:59</t>
  </si>
  <si>
    <t xml:space="preserve">	SSA SR-10.121.19.202-TN705B_NANPURA_B1\S3P1-10.121.19.203-TN705B_Adajan_B1\S4P1</t>
  </si>
  <si>
    <t xml:space="preserve">	10.121.19.202_NANPURA_TN705B_GJ_SSA SR_PH2\S3P1</t>
  </si>
  <si>
    <t xml:space="preserve">	10.121.19.203_ADAJAN_TN725B_GJ_SSA SR_PH2\S4P1</t>
  </si>
  <si>
    <t xml:space="preserve">	2018/09/25,12:18:22</t>
  </si>
  <si>
    <t xml:space="preserve">	2023/01/09,17:41:55</t>
  </si>
  <si>
    <t xml:space="preserve">	SSA SR-10.121.100.49-VIHAN_2/5-10.121.100.50-SEVANI_1/5</t>
  </si>
  <si>
    <t xml:space="preserve">	10.121.100.49_VIHAN_TN703B_GJ_SSA SR_PH2\S2P5</t>
  </si>
  <si>
    <t xml:space="preserve">	10.121.100.50_SEVANI_TN703B_GJ_SSA SR_PH2\S1P5</t>
  </si>
  <si>
    <t xml:space="preserve">	GCS_ID-0015482</t>
  </si>
  <si>
    <t xml:space="preserve">	2022/04/08,23:36:12</t>
  </si>
  <si>
    <t xml:space="preserve">	2026/01/17,12:59:00</t>
  </si>
  <si>
    <t xml:space="preserve">	SSA AM-10.121.17.194-AshramRoad_5/1-10.121.17.196-Navrangpura_II_6/1</t>
  </si>
  <si>
    <t xml:space="preserve">	10.121.17.194_ASHRAM RD_TN725B_GJ_SSA AM_PH1\S5P1</t>
  </si>
  <si>
    <t xml:space="preserve">	10.121.17.196_NAVRANGPURA II_TN725B_GJ_SSA AM_PH1\S6P1</t>
  </si>
  <si>
    <t xml:space="preserve">	60</t>
  </si>
  <si>
    <t xml:space="preserve">	BSNL Ahmedabad SSA-Ashram to Navrangpura</t>
  </si>
  <si>
    <t xml:space="preserve">	2018/11/02,17:15:43</t>
  </si>
  <si>
    <t xml:space="preserve">	2026/01/19,15:26:44</t>
  </si>
  <si>
    <t xml:space="preserve">	NVP-ARD 96F 1/2/3&amp;4  ..NVP-ARD 96F 2/8/3&amp;4...NVP-ARD 96F 3/3/1&amp;2</t>
  </si>
  <si>
    <t xml:space="preserve">	10.121.17.210_BHADRA 2_TN725B_GJ_SSA AM_PH3\S5P10</t>
  </si>
  <si>
    <t xml:space="preserve">	10.121.18.130_Bhadra(GNE) 1_TN725B_GJ_SSA AM_PH2\S5P10</t>
  </si>
  <si>
    <t xml:space="preserve">	mdkachadiya</t>
  </si>
  <si>
    <t xml:space="preserve">	BDR 18.130 5.10 DIGITAL LINK</t>
  </si>
  <si>
    <t xml:space="preserve">	2018/11/26,11:56:39</t>
  </si>
  <si>
    <t xml:space="preserve">	SSA BUJ-10.121.17.90-GUNDALA TE A1_2/5-10.121.17.82-Luni-TE A1_1/6</t>
  </si>
  <si>
    <t xml:space="preserve">	10.121.17.90_GUNDALA TE_TN703B_GJ_SSA BUJ_PH\S2P5</t>
  </si>
  <si>
    <t xml:space="preserve">	10.121.17.82_Luni TE_TN703B_GJ_SSA BUJ_PH3\S1P6</t>
  </si>
  <si>
    <t xml:space="preserve">	Guj_Bhuj-SSA_GCS_ID-0045295</t>
  </si>
  <si>
    <t xml:space="preserve">	2025/09/20,16:17:38</t>
  </si>
  <si>
    <t xml:space="preserve">	2025/10/01,13:03:19</t>
  </si>
  <si>
    <t xml:space="preserve">	10.121.68.205_SAMANA_TN705B_WTR_RJ_PH2\S3P1</t>
  </si>
  <si>
    <t xml:space="preserve">	10.121.68.221_IAF SAMANA SATCOM_TN705B_WTR_RJ_PH3\S4P1</t>
  </si>
  <si>
    <t xml:space="preserve">	2025/06/26,16:49:23</t>
  </si>
  <si>
    <t xml:space="preserve">	SSA RJ-10.121.19.75-TN705B_Market Yard_B1\S3P1-10.121.19.67-TN725B_JB1_B2\S4P1</t>
  </si>
  <si>
    <t xml:space="preserve">	10.121.19.75_Railway RJT_TN705B_GJ_SSA RJ_PH3\S3P1</t>
  </si>
  <si>
    <t xml:space="preserve">	10.121.19.67_JB1_TN725B_GJ_SSA RJ_PH2\S4P1</t>
  </si>
  <si>
    <t xml:space="preserve">	2018/09/07,19:26:29</t>
  </si>
  <si>
    <t xml:space="preserve">	2023/01/09,17:42:20</t>
  </si>
  <si>
    <t xml:space="preserve">	SSA VAL-10.121.24.169-ALIPORE -10.121.24.160-DEGAM</t>
  </si>
  <si>
    <t xml:space="preserve">	10.121.16.87_ALIPORE BTS_TN703B_GJ_SSA VAL_PH3\S1P5</t>
  </si>
  <si>
    <t xml:space="preserve">	10.121.16.86_DEGAM TE_TN703B_GJ_SSA VAL_PH\S1P5</t>
  </si>
  <si>
    <t xml:space="preserve">	Valsad SSA - GCS ID 0001824</t>
  </si>
  <si>
    <t xml:space="preserve">	2021/01/20,14:21:09</t>
  </si>
  <si>
    <t xml:space="preserve">	2023/01/11,13:02:35</t>
  </si>
  <si>
    <t xml:space="preserve">	SSA VAL-10.121.68.66-VAPI 2_4/3-10.121.68.72-POLYCAB KACHHIGAM_1/6</t>
  </si>
  <si>
    <t xml:space="preserve">	10.121.68.66_VAPI 2_TN725B_WTR_AM_PH3\S4P3</t>
  </si>
  <si>
    <t xml:space="preserve">	10.121.68.72_POLYCAB KACHHIGAM_TN703B_GJ_SSA VAL_PH2\S1P6</t>
  </si>
  <si>
    <t xml:space="preserve">	Guj GCS ID NO.- 048425</t>
  </si>
  <si>
    <t xml:space="preserve">	SSA Valsad</t>
  </si>
  <si>
    <t xml:space="preserve">	2026/01/27,14:34:40</t>
  </si>
  <si>
    <t xml:space="preserve">	WTR AM-10.121.15.134-Bhadra-1_B2- 10.121.16.193-Bhadra-3_B2-1</t>
  </si>
  <si>
    <t xml:space="preserve">	10.121.15.134_AM-BHADRA_TN725B_WTR_AM_PH1\S6P7</t>
  </si>
  <si>
    <t xml:space="preserve">	10.121.16.193_Bhadra3(GNE)_TN725B_WTR_AM_PH1\S6P7</t>
  </si>
  <si>
    <t xml:space="preserve">	2018/12/29,16:25:07</t>
  </si>
  <si>
    <t xml:space="preserve">	2023/01/09,17:43:00</t>
  </si>
  <si>
    <t xml:space="preserve">	SSA NAD-10.121.16.133-Anand-B2-10.121.16.230-Anand-1 B2_10G</t>
  </si>
  <si>
    <t xml:space="preserve">	10.121.16.230_Anand1_TN725B_WTR_AM_PH2\S6P1</t>
  </si>
  <si>
    <t xml:space="preserve">	10.121.16.133_Anand_TN725B_WTR_AM_PH2\S5P1</t>
  </si>
  <si>
    <t xml:space="preserve">	79</t>
  </si>
  <si>
    <t xml:space="preserve">	Nadiad_SSA_Mntce_Mrugesh_24-06-2020</t>
  </si>
  <si>
    <t xml:space="preserve">	2020/06/24,17:58:04</t>
  </si>
  <si>
    <t xml:space="preserve">	2026/01/17,13:34:05</t>
  </si>
  <si>
    <t xml:space="preserve">	SSA AM-10.121.16.134-BarodaCity2_5/7-10.121.16.8-BarodaCity1_5/7</t>
  </si>
  <si>
    <t xml:space="preserve">	10.121.16.8_BARODA CITY 1_TN725B_WTR_AM_PH1\S5P7</t>
  </si>
  <si>
    <t xml:space="preserve">	10.121.16.134_BARODA CITY 2_TN725B_WTR_AM_PH1\S5P7</t>
  </si>
  <si>
    <t xml:space="preserve">	2018/11/14,19:37:49</t>
  </si>
  <si>
    <t xml:space="preserve">	2026/01/19,15:17:40</t>
  </si>
  <si>
    <t xml:space="preserve">	SSA AM-10.121.18.155-CustomAirCarg-10.121.18.158-Airport ATC Bldg_B1\S4P3</t>
  </si>
  <si>
    <t xml:space="preserve">	10.121.18.155_CUSTOM AIR CARGO_TN703B_GJ_SSA AM_PH3\S2P5</t>
  </si>
  <si>
    <t xml:space="preserve">	10.121.18.158_Airport-ATC-Bldg_TN705B_GJ_SSA AM_PH1\S4P3</t>
  </si>
  <si>
    <t xml:space="preserve">	74</t>
  </si>
  <si>
    <t xml:space="preserve">	2020/07/31,13:07:05</t>
  </si>
  <si>
    <t xml:space="preserve">	2023/01/03,17:07:37</t>
  </si>
  <si>
    <t xml:space="preserve">	SSA BUJ-10.121.96.158-VAYOR_4/6-10.121.96.178-BARANDA_3/6</t>
  </si>
  <si>
    <t xml:space="preserve">	10.121.96.158_VAYOR_TN705B_GJ_SSA BUJ_PH3\S4P6</t>
  </si>
  <si>
    <t xml:space="preserve">	10.121.96.178_BARANDA_TN705B_GJ_SSA BUJ_PH3\S3P6</t>
  </si>
  <si>
    <t xml:space="preserve">	Bhuj SSA- GCS ID-0003703</t>
  </si>
  <si>
    <t xml:space="preserve">	2019/09/18,19:49:31</t>
  </si>
  <si>
    <t xml:space="preserve">	2022/03/19,12:33:51</t>
  </si>
  <si>
    <t xml:space="preserve">	10.121.99.129_ALKAPURI(GNE)_TN725B_GJ_SSA VDR_PH3\S6P11</t>
  </si>
  <si>
    <t xml:space="preserve">	10.121.19.129_ALKAPURI1(GNE)_TN725B_GJ_SSA VDR_PH2\S6P11</t>
  </si>
  <si>
    <t xml:space="preserve">	2019/03/19,15:17:08</t>
  </si>
  <si>
    <t xml:space="preserve">	WTR RJ-10.121.17.1-RAJKOT-KR(GNE) B2_4/10-10.121.17.25-RAJKOT-KR2 A1_4/10</t>
  </si>
  <si>
    <t xml:space="preserve">	10.121.17.1_RAJKOT KR(GNE)_TN725B_WTR_RJ_PH1\S4P10</t>
  </si>
  <si>
    <t xml:space="preserve">	10.121.17.25_RAJKOT KR2_TN725B_WTR_RJ_PH1\S4P10</t>
  </si>
  <si>
    <t xml:space="preserve">	2022/11/28,19:25:07</t>
  </si>
  <si>
    <t xml:space="preserve">	2026/04/14,15:55:02</t>
  </si>
  <si>
    <t xml:space="preserve">	WTR AM-10.121.17.142-TN725B_Surendranaga_B2\S5P1-10.121.15.146-TN725B_VIRAMGAON_PH3\S6P1</t>
  </si>
  <si>
    <t xml:space="preserve">	10.121.69.66_SURENDRA NAGAR1_TN725B_WTR_RJ_PH1\S5P1</t>
  </si>
  <si>
    <t xml:space="preserve">	10.121.15.146_VIRAMGAM_TN725B_WTR_AM_PH2\S6P1</t>
  </si>
  <si>
    <t xml:space="preserve">	2019/09/17,11:04:50</t>
  </si>
  <si>
    <t xml:space="preserve">	2023/01/10,15:59:04</t>
  </si>
  <si>
    <t xml:space="preserve">	SSA VAL-10.121.16.99-Daman_6/2-10.121.68.90-Enercon_Trng_Centr_1/6</t>
  </si>
  <si>
    <t xml:space="preserve">	10.121.16.99_Daman_TN725B_GJ_SSA VAL_PH2\S6P2</t>
  </si>
  <si>
    <t xml:space="preserve">	10.121.68.90_Enercon-Trng-Centr_TN703B_GJ_SSA VAL_PH\S1P6</t>
  </si>
  <si>
    <t xml:space="preserve">	GUJ_VAL_GCSID_44765</t>
  </si>
  <si>
    <t xml:space="preserve">	2025/09/06,12:24:50</t>
  </si>
  <si>
    <t xml:space="preserve">	2026/01/17,12:24:05</t>
  </si>
  <si>
    <t xml:space="preserve">	WTR AM-10.121.18.81-Changodar B1_3/1-10.121.18.85-Gulbai Tekra Cpan 1 B2_6/1</t>
  </si>
  <si>
    <t xml:space="preserve">	10.121.18.85_GULBAI TEKRA CPAN 1_TN725B_GJ_SSA AM_PH1\S6P1</t>
  </si>
  <si>
    <t xml:space="preserve">	10.121.18.81_CHANGODAR_TN705B_GJ_SSA AM_PH1\S3P1</t>
  </si>
  <si>
    <t xml:space="preserve">	2021/06/02,16:12:23</t>
  </si>
  <si>
    <t xml:space="preserve">	2026/01/02,15:21:40</t>
  </si>
  <si>
    <t xml:space="preserve">	GBT PCM-GBT WTR  144F Tie-127 &amp;128   GBT-DHOLKA 24F 13&amp;14 Santhal 24F F8&amp;21</t>
  </si>
  <si>
    <t xml:space="preserve">	WTR RJ-10.121.96.36-AMRELI-2 B2_6/7-10.121.17.141-AMRELI B2_6/7</t>
  </si>
  <si>
    <t xml:space="preserve">	10.121.96.36_AMRELI 2_TN725B_WTR_RJ_PH3\S6P7</t>
  </si>
  <si>
    <t xml:space="preserve">	10.121.17.141_AMRELI_TN725B_WTR_RJ_PH2\S6P7</t>
  </si>
  <si>
    <t xml:space="preserve">	Amreli SSA GCS ID 9945</t>
  </si>
  <si>
    <t xml:space="preserve">	2021/03/01,15:54:43</t>
  </si>
  <si>
    <t xml:space="preserve">	2026/04/14,15:56:40</t>
  </si>
  <si>
    <t xml:space="preserve">	SSA PNP-10.121.98.133-AMIRGADH_4/5-10.121.15.217-Ambaji_4/5</t>
  </si>
  <si>
    <t xml:space="preserve">	10.121.98.133_AMIRGADH_TN705B_GJ_SSA PNP_PH3\S4P5</t>
  </si>
  <si>
    <t xml:space="preserve">	10.121.15.217_Ambaji_TN705B_WTR_AM_PH2\S4P5</t>
  </si>
  <si>
    <t xml:space="preserve">	Palanpur SSA GCS ID 35077</t>
  </si>
  <si>
    <t xml:space="preserve">	2024/10/18,22:57:59</t>
  </si>
  <si>
    <t xml:space="preserve">	2026/01/17,12:42:28</t>
  </si>
  <si>
    <t xml:space="preserve">	SSA AM-10.121.18.130-BDR_S5P11-10.121.18.210-BDR_S6P11</t>
  </si>
  <si>
    <t xml:space="preserve">	10.121.17.210_BHADRA 2_TN725B_GJ_SSA AM_PH3\S5P11</t>
  </si>
  <si>
    <t xml:space="preserve">	10.121.18.130_Bhadra(GNE) 1_TN725B_GJ_SSA AM_PH2\S5P11</t>
  </si>
  <si>
    <t xml:space="preserve">	89</t>
  </si>
  <si>
    <t xml:space="preserve">	BDR 18.130 5.11 DIGITAL LINK</t>
  </si>
  <si>
    <t xml:space="preserve">	2018/11/24,17:51:16</t>
  </si>
  <si>
    <t xml:space="preserve">	2026/01/17,13:21:40</t>
  </si>
  <si>
    <t xml:space="preserve">	SSA AM-10.121.18.100-Gurudwara_BTS 1/5-10.121.17.206-Thaltej 5/6</t>
  </si>
  <si>
    <t xml:space="preserve">	10.121.17.206_THALTEJ_TN725B_GJ_SSA AM_PH1\S5P6</t>
  </si>
  <si>
    <t xml:space="preserve">	10.121.18.100_GURUDWARA BTS_TN703B_GJ_SSA AM_PH2\S1P5</t>
  </si>
  <si>
    <t xml:space="preserve">	2019/06/03,15:46:13</t>
  </si>
  <si>
    <t xml:space="preserve">	2026/01/20,12:48:54</t>
  </si>
  <si>
    <t xml:space="preserve">	SSA BUJ-10.121.24.77-Bhuj Bahumal-10.121.24.69-KUKMA</t>
  </si>
  <si>
    <t xml:space="preserve">	10.121.24.77_Kotda(C) A1_TN703B_GJ_SSA BUJ_PH2\S1P5</t>
  </si>
  <si>
    <t xml:space="preserve">	10.121.24.69_KUKMA_TN705B_GJ_SSA BUJ_PH2\S3P4</t>
  </si>
  <si>
    <t xml:space="preserve">	2025/07/13,00:02:22</t>
  </si>
  <si>
    <t xml:space="preserve">	2026/01/16,11:49:30</t>
  </si>
  <si>
    <t xml:space="preserve">	WTR AM-10.121.15.199-TN725B_Palanpur 1_B2\S5P1-10.121.15.136-TN725B_Mehsana 2 (GNE) _B2\S6P1</t>
  </si>
  <si>
    <t xml:space="preserve">	10.121.15.136_Mehsana2(GNE)_TN725B_WTR_AM_PH1\S6P1</t>
  </si>
  <si>
    <t xml:space="preserve">	10.121.15.199_Palanpur1_TN725B_WTR_AM_PH1\S5P1</t>
  </si>
  <si>
    <t xml:space="preserve">	2019/04/02,19:11:00</t>
  </si>
  <si>
    <t xml:space="preserve">	2023/01/09,17:44:18</t>
  </si>
  <si>
    <t xml:space="preserve">	SSA AM-10.121.18.214-TN725B_ODH2_B2\S4P1-10.121.18.216-TN705B_HUDCO_B1\S3P1</t>
  </si>
  <si>
    <t xml:space="preserve">	10.121.18.214_Odhav_TN725B_GJ_SSA AM_PH1\S4P1</t>
  </si>
  <si>
    <t xml:space="preserve">	10.121.18.216_HUDCO_TN705B_GJ_SSA AM_PH1\S3P1</t>
  </si>
  <si>
    <t xml:space="preserve">	2018/06/03,14:53:13</t>
  </si>
  <si>
    <t xml:space="preserve">	2023/01/03,17:03:30</t>
  </si>
  <si>
    <t xml:space="preserve">	SSA AM-10.121.17.207-Bopal_4/6-10.121.17.212-ISRO Bopal OLD_1/5</t>
  </si>
  <si>
    <t xml:space="preserve">	10.121.17.207_BOPAL_TN725B_GJ_SSA AM_PH1\S4P6</t>
  </si>
  <si>
    <t xml:space="preserve">	10.121.17.212_ISRO BOPAL OLD_TN703B_GJ_SSA AM_PH3\S1P5</t>
  </si>
  <si>
    <t xml:space="preserve">	GUJ_GCS_ID_0044698</t>
  </si>
  <si>
    <t xml:space="preserve">	AHMEDABAD_SSA</t>
  </si>
  <si>
    <t xml:space="preserve">	2025/09/03,22:24:15</t>
  </si>
  <si>
    <t xml:space="preserve">	2026/01/20,12:50:59</t>
  </si>
  <si>
    <t xml:space="preserve">	SSA BCH-10.121.96.107-Shree Magalam kasak_2/5-10.121.96.100-_PRISM HOTEL JOLWA_1/5</t>
  </si>
  <si>
    <t xml:space="preserve">	10.121.96.107_Shree Magalam kasak_TN703B_GJ_SSA BCH_PH3\S2P5</t>
  </si>
  <si>
    <t xml:space="preserve">	10.121.96.100_PRISM-HOTEL-JOLWA_TN703B_GJ_SSA BCH_PH3\S1P5</t>
  </si>
  <si>
    <t xml:space="preserve">	GCS ID 41911</t>
  </si>
  <si>
    <t xml:space="preserve">	2025/05/31,13:53:43</t>
  </si>
  <si>
    <t xml:space="preserve">	2026/01/16,17:10:20</t>
  </si>
  <si>
    <t xml:space="preserve">	SSA SR-10.121.19.240-CP OFFICE A1_1/5-10.121.19.201-KARIMABAD2 B2_3/2</t>
  </si>
  <si>
    <t xml:space="preserve">	10.121.19.240_CP OFFICE_TN703B_GJ_SSA SR_PH2\S1P5</t>
  </si>
  <si>
    <t xml:space="preserve">	10.121.19.201_KARIMABAD2_TN725B_GJ_SSA SR_PH2\S3P2</t>
  </si>
  <si>
    <t xml:space="preserve">	GCS_ID-0045271</t>
  </si>
  <si>
    <t xml:space="preserve">	2025/09/20,21:02:15</t>
  </si>
  <si>
    <t xml:space="preserve">	2026/01/17,15:15:29</t>
  </si>
  <si>
    <t xml:space="preserve">	19.240_1/5 to 19.201_3/2 via MAIN CABLE</t>
  </si>
  <si>
    <t xml:space="preserve">	SSA AM-10.121.18.3-AMC_Usmanpura_3/5-10.121.17.194-AshramRoad_3/5</t>
  </si>
  <si>
    <t xml:space="preserve">	10.121.18.3_AMC Usmanpura_TN705B_GJ_SSA AM_PH1\S3P5</t>
  </si>
  <si>
    <t xml:space="preserve">	10.121.17.194_ASHRAM RD_TN725B_GJ_SSA AM_PH1\S3P5</t>
  </si>
  <si>
    <t xml:space="preserve">	Ahmedabad SSA - GCS Issue id : 0006812</t>
  </si>
  <si>
    <t xml:space="preserve">	2020/07/15,16:47:40</t>
  </si>
  <si>
    <t xml:space="preserve">	2026/01/20,13:03:05</t>
  </si>
  <si>
    <t xml:space="preserve">	ARD-NRP 24F 173&amp;174 ARD FDMS 1/7/2/11&amp;12</t>
  </si>
  <si>
    <t xml:space="preserve">	SSA GDH-10.121.19.22-Hanuman Bazar A1_1/5-10.121.19.1-Dahod TE(GNE) B2_4/3</t>
  </si>
  <si>
    <t xml:space="preserve">	10.121.19.22_Hanuman Bazar_TN703B_GJ_SSA GDH_PH3\S1P5</t>
  </si>
  <si>
    <t xml:space="preserve">	10.121.19.1_Dahod TE(GNE)_TN725B_GJ_SSA GDH_PH2\S4P3</t>
  </si>
  <si>
    <t xml:space="preserve">	2019/05/16,14:57:50</t>
  </si>
  <si>
    <t xml:space="preserve">	2023/01/09,14:44:45</t>
  </si>
  <si>
    <t xml:space="preserve">	SSA AM-10.121.18.117-U.N.Mehta A1_1/5-10.121.18.151-Shahibaugh-2 B2_4/3</t>
  </si>
  <si>
    <t xml:space="preserve">	10.121.18.117_U.N.Mehta_TN703B_GJ_SSA AM_PH3\S1P5</t>
  </si>
  <si>
    <t xml:space="preserve">	10.121.18.151_Shahibaugh 2_TN725B_GJ_SSA AM_PH1\S4P3</t>
  </si>
  <si>
    <t xml:space="preserve">	Guj_Ahmedabad-SSA_GCS_ID-0023666</t>
  </si>
  <si>
    <t xml:space="preserve">	2023/05/23,22:50:32</t>
  </si>
  <si>
    <t xml:space="preserve">	SSA SR-10.121.19.197-Mahidharpur1_B2\S6P1-10.121.19.205-TN725B_Mahidhapur2_B2\S6P1</t>
  </si>
  <si>
    <t xml:space="preserve">	10.121.19.197_MAHIDHARPUR1_TN725B_GJ_SSA SR_PH2\S6P1</t>
  </si>
  <si>
    <t xml:space="preserve">	10.121.19.205_MAHIDHAPUR2_TN725B_GJ_SSA SR_PH2\S6P1</t>
  </si>
  <si>
    <t xml:space="preserve">	2018/09/25,11:54:48</t>
  </si>
  <si>
    <t xml:space="preserve">	2026/01/17,13:27:36</t>
  </si>
  <si>
    <t xml:space="preserve">	SSA VDR-10.121.19.130-ALKAPURI_6/11-10.121.99.129-ALKAPURI(GNE)_4/11</t>
  </si>
  <si>
    <t xml:space="preserve">	10.121.19.130_ALKAPURI(GNE)_TN725B_GJ_SSA VDR_PH2\S6P11</t>
  </si>
  <si>
    <t xml:space="preserve">	10.121.99.129_ALKAPURI(GNE)_TN725B_GJ_SSA VDR_PH3\S4P11</t>
  </si>
  <si>
    <t xml:space="preserve">	76</t>
  </si>
  <si>
    <t xml:space="preserve">	Vadodara SSA GCS ID 17470</t>
  </si>
  <si>
    <t xml:space="preserve">	2022/07/12,17:17:45</t>
  </si>
  <si>
    <t xml:space="preserve">	2026/01/17,15:08:16</t>
  </si>
  <si>
    <t xml:space="preserve">	SSA SR-10.121.68.7-NETRANG_4/1-10.121.68.11-ZANKAV_5/1</t>
  </si>
  <si>
    <t xml:space="preserve">	10.121.68.7_Netrang_TN725B_WTR_AM_PH3\S4P1</t>
  </si>
  <si>
    <t xml:space="preserve">	10.121.68.11_Zankhvav_TN725B_GJ_SSA SR_PH3\S5P1</t>
  </si>
  <si>
    <t xml:space="preserve">	2025/12/17,10:43:26</t>
  </si>
  <si>
    <t xml:space="preserve">	2026/04/01,11:50:57</t>
  </si>
  <si>
    <t xml:space="preserve">	WTR AM-10.121.26.71-TN705B Dhanpur 3/1-10.121.26.70-TN725B Dahod 4/1</t>
  </si>
  <si>
    <t xml:space="preserve">	10.121.26.70_Dahod_TN725B_WTR_AM_PH2\S4P1</t>
  </si>
  <si>
    <t xml:space="preserve">	10.121.26.71_Dhanpur_TN705B_WTR_AM_PH2\S3P1</t>
  </si>
  <si>
    <t xml:space="preserve">	2019/02/28,12:26:19</t>
  </si>
  <si>
    <t xml:space="preserve">	SSA VAL-10.121.16.94-TN725B R2.9.2-10.121.24.129-Valsad-Old-TE(GNE)</t>
  </si>
  <si>
    <t xml:space="preserve">	10.121.16.94_Valsad-New_TN725B_WTR_AM_PH3\S6P10</t>
  </si>
  <si>
    <t xml:space="preserve">	10.121.24.129_Valsad-Old-TE(GNE)_TN725B_GJ_SSA VAL_PH2\S3P10</t>
  </si>
  <si>
    <t xml:space="preserve">	GUJ_GCS_ID_0027237</t>
  </si>
  <si>
    <t xml:space="preserve">	VALSAD_SSA</t>
  </si>
  <si>
    <t xml:space="preserve">	2023/12/08,18:46:55</t>
  </si>
  <si>
    <t xml:space="preserve">	2024/01/11,12:59:55</t>
  </si>
  <si>
    <t xml:space="preserve">	WTR AM-10.121.15.136-Mehsana2(GNE)_4/11-10.121.15.129-MEHSANA1_5/11</t>
  </si>
  <si>
    <t xml:space="preserve">	10.121.15.129_MEHSANA1_TN725B_WTR_AM_PH1\S5P11</t>
  </si>
  <si>
    <t xml:space="preserve">	10.121.15.136_Mehsana2(GNE)_TN725B_WTR_AM_PH1\S4P11</t>
  </si>
  <si>
    <t xml:space="preserve">	Mehsana_SSA_GCS_ID_16093</t>
  </si>
  <si>
    <t xml:space="preserve">	WTR_AM_PNP_BTS</t>
  </si>
  <si>
    <t xml:space="preserve">	2022/04/25,15:28:06</t>
  </si>
  <si>
    <t xml:space="preserve">	2022/04/26,15:06:40</t>
  </si>
  <si>
    <t xml:space="preserve">	SSA VDR-10.121.16.16-KARELIBAUG-N2 B1_3/11-10.121.19.131-KARELIBAGH B2_3/11</t>
  </si>
  <si>
    <t xml:space="preserve">	10.121.16.16_KARELIBAUG N2_TN705B_GJ_SSA VDR_PH3\S3P11</t>
  </si>
  <si>
    <t xml:space="preserve">	10.121.19.131_KARELIBAGH_TN725B_GJ_SSA VDR_PH2\S3P11</t>
  </si>
  <si>
    <t xml:space="preserve">	Guj_Vadodara-OA_GCS_ID-0048295</t>
  </si>
  <si>
    <t xml:space="preserve">	2026/01/22,00:48:30</t>
  </si>
  <si>
    <t xml:space="preserve">	DWDM HUAWEI</t>
  </si>
  <si>
    <t xml:space="preserve">	SSA BCH-10.121.96.86-BHARUCH DC_3/2 - 10.121.24.193-Bharuch TE(GNE)_B2_5/2</t>
  </si>
  <si>
    <t xml:space="preserve">	10.121.24.193_Bharuch TE(GNE)_TN725B_GJ_SSA BCH_PH2\S5P2</t>
  </si>
  <si>
    <t xml:space="preserve">	10.121.96.86_BHARUCH DC_TN705B_GJ_SSA BCH_PH3\S3P2</t>
  </si>
  <si>
    <t xml:space="preserve">	Bharuch SSA GCS ID: 2234</t>
  </si>
  <si>
    <t xml:space="preserve">	2019/05/03,16:52:08</t>
  </si>
  <si>
    <t xml:space="preserve">	2020/08/30,06:14:53</t>
  </si>
  <si>
    <t xml:space="preserve">	SSA GDH-10.121.19.24-Shreeji APP S1P5-10.121.19.1-Dahod  TE(GNE) B2 / S4P4</t>
  </si>
  <si>
    <t xml:space="preserve">	10.121.19.1_Dahod TE(GNE)_TN725B_GJ_SSA GDH_PH2\S4P4</t>
  </si>
  <si>
    <t xml:space="preserve">	10.121.19.24_Shreeji APP_TN703B_GJ_SSA GDH_PH3\S1P5</t>
  </si>
  <si>
    <t xml:space="preserve">	Godhra SSA -- GCS ID 0003023</t>
  </si>
  <si>
    <t xml:space="preserve">	2019/07/24,12:12:25</t>
  </si>
  <si>
    <t xml:space="preserve">	2023/01/09,17:45:13</t>
  </si>
  <si>
    <t xml:space="preserve">	SSA JMN-10.121.20.8-VALSURA_TN725B_PH3\S3P1-10.121.20.2-KV Road_TN725B_PH2\S5P1</t>
  </si>
  <si>
    <t xml:space="preserve">	10.121.20.8_VALSURA_TN705B_GJ_SSA JMN_PH3\S3P1</t>
  </si>
  <si>
    <t xml:space="preserve">	10.121.20.2_KV Road_TN725B_GJ_SSA JMN_PH2\S5P1</t>
  </si>
  <si>
    <t xml:space="preserve">	Jamnagar SSA GCS ID 5179</t>
  </si>
  <si>
    <t xml:space="preserve">	2020/01/27,17:19:56</t>
  </si>
  <si>
    <t xml:space="preserve">	2023/01/09,17:45:25</t>
  </si>
  <si>
    <t xml:space="preserve">	SSA BV-10.121.17.139-Ayavej_1/5-10.121.17.138-BHANDARIYA(PALITANA)_2/5</t>
  </si>
  <si>
    <t xml:space="preserve">	10.121.17.139_Ayavej_TN703B_GJ_SSA BV_PH3\S1P5</t>
  </si>
  <si>
    <t xml:space="preserve">	10.121.17.138_BHANDARIYA(PALITANA)_TN703B_GJ_SSA BV_PH3\S2P5</t>
  </si>
  <si>
    <t xml:space="preserve">	Bhavnagar SSA GCS Id 43621</t>
  </si>
  <si>
    <t xml:space="preserve">	2025/07/29,16:26:47</t>
  </si>
  <si>
    <t xml:space="preserve">	2026/01/16,17:53:24</t>
  </si>
  <si>
    <t xml:space="preserve">	SSA MEH-10.121.15.193-GujMSN_WTR_Mehsana3 (GNE)_B2 / S5P10-10.121.15.129-GUjMSN_WTR_Mehsana1_B2 / S5P10</t>
  </si>
  <si>
    <t xml:space="preserve">	10.121.15.193_Mehsana3(GNE)_TN725B_WTR_AM_PH1\S5P10</t>
  </si>
  <si>
    <t xml:space="preserve">	10.121.15.129_MEHSANA1_TN725B_WTR_AM_PH1\S5P10</t>
  </si>
  <si>
    <t xml:space="preserve">	2019/04/04,13:52:45</t>
  </si>
  <si>
    <t xml:space="preserve">	2023/01/09,17:45:38</t>
  </si>
  <si>
    <t xml:space="preserve">	SSA MEH-10.121.25.123-PILAJIGANJ-EXCG_4/3-10.121.25.75-PT-Colony_2/5</t>
  </si>
  <si>
    <t xml:space="preserve">	10.121.25.123_PILAJIGANJ-EXCG_TN705B_GJ_SSA MEH_PH2\S4P3</t>
  </si>
  <si>
    <t xml:space="preserve">	10.121.25.75_PT-Colony_TN703B_GJ_SSA MEH_PH2\S2P5</t>
  </si>
  <si>
    <t xml:space="preserve">	Mehsana_SSA_GCS_ID_15721</t>
  </si>
  <si>
    <t xml:space="preserve">	2022/04/06,15:53:47</t>
  </si>
  <si>
    <t xml:space="preserve">	WTR AM-10.121.16.194-TN725B_GODHRA _B2\S3P1-10.121.16.195-TN705B_SEHRA_B1\S4P1</t>
  </si>
  <si>
    <t xml:space="preserve">	10.121.16.194_Godhra 1_TN725B_WTR_AM_PH1\S3P1</t>
  </si>
  <si>
    <t xml:space="preserve">	10.121.16.195_Sehra_TN705B_WTR_AM_PH1\S4P1</t>
  </si>
  <si>
    <t xml:space="preserve">	2018/05/07,15:17:11</t>
  </si>
  <si>
    <t xml:space="preserve">	2023/01/09,17:45:50</t>
  </si>
  <si>
    <t xml:space="preserve">	SSA BV-10.121.17.138-BHANDARIYA(PALITANA)_1/5-10.121.17.158-PALITANA_5/3</t>
  </si>
  <si>
    <t xml:space="preserve">	10.121.17.138_BHANDARIYA(PALITANA)_TN703B_GJ_SSA BV_PH3\S1P5</t>
  </si>
  <si>
    <t xml:space="preserve">	10.121.17.158_PALITANA_TN725B_WTR_RJ_PH3\S5P3</t>
  </si>
  <si>
    <t xml:space="preserve">	Guj GCS ID no.- 043620</t>
  </si>
  <si>
    <t xml:space="preserve">	2025/07/29,15:59:08</t>
  </si>
  <si>
    <t xml:space="preserve">	2026/01/16,17:18:26</t>
  </si>
  <si>
    <t xml:space="preserve">	SSA BUJ-10.121.24.125-KANDLA 1_2/4-10.121.24.72-KANDLA 2_2/4</t>
  </si>
  <si>
    <t xml:space="preserve">	10.121.24.125_KANDLA 1_TN703B_GJ_SSA BUJ_PH2\S2P4</t>
  </si>
  <si>
    <t xml:space="preserve">	10.121.24.72_KANDLA 2_TN703B_GJ_SSA BUJ_PH3\S2P4</t>
  </si>
  <si>
    <t xml:space="preserve">	GUJ_BHUJ_GCSID_45474</t>
  </si>
  <si>
    <t xml:space="preserve">	2025/09/30,15:16:43</t>
  </si>
  <si>
    <t xml:space="preserve">	2026/01/17,12:47:31</t>
  </si>
  <si>
    <t xml:space="preserve">	WTR AM-10.121.15.129-MEHSANA1_TN725B_WTR_AM_PH1_S3P5-10.121.15.134-AM BHADRA 1(GNE)_TN725B_WTR_AM_PH1_S6P5</t>
  </si>
  <si>
    <t xml:space="preserve">	10.121.15.134_AM-BHADRA_TN725B_WTR_AM_PH1\S6P5</t>
  </si>
  <si>
    <t xml:space="preserve">	10.121.15.129_MEHSANA1_TN725B_WTR_AM_PH1\S3P5</t>
  </si>
  <si>
    <t xml:space="preserve">	Mehsana_SSA_GCS_Id_0010092</t>
  </si>
  <si>
    <t xml:space="preserve">	Mehsana_WTR</t>
  </si>
  <si>
    <t xml:space="preserve">	2021/03/09,12:36:32</t>
  </si>
  <si>
    <t xml:space="preserve">	2023/01/03,17:55:28</t>
  </si>
  <si>
    <t xml:space="preserve">	SSA VAL-10.121.16.67-NAVASARI_WTR_6/4-10.121.16.119-MATWAD-1_2/6</t>
  </si>
  <si>
    <t xml:space="preserve">	10.121.16.119_MATWAD-1_TN703B_GJ_SSA VAL_PH3\S2P6</t>
  </si>
  <si>
    <t xml:space="preserve">	10.121.16.67_NAVASARI_TN725B_WTR_AM_PH2\S6P4</t>
  </si>
  <si>
    <t xml:space="preserve">	GUJ_VAL_GCSID_46985</t>
  </si>
  <si>
    <t xml:space="preserve">	2025/12/05,12:09:26</t>
  </si>
  <si>
    <t xml:space="preserve">	2026/01/17,15:13:55</t>
  </si>
  <si>
    <t xml:space="preserve">	SSA BUJ-10.121.96.131-Devisar_3/1-10.121.17.91-Nakhaatrana_6/1</t>
  </si>
  <si>
    <t xml:space="preserve">	10.121.96.139_Nakhatrana_TN725B_GJ_SSA BUJ_PH2\S6P1</t>
  </si>
  <si>
    <t xml:space="preserve">	10.121.96.131_Devisar_TN705B_GJ_SSA BUJ_PH3\S3P1</t>
  </si>
  <si>
    <t xml:space="preserve">	Bhuj SSA GCS ID 2144</t>
  </si>
  <si>
    <t xml:space="preserve">	2019/05/13,11:16:45</t>
  </si>
  <si>
    <t xml:space="preserve">	2026/03/24,10:48:45</t>
  </si>
  <si>
    <t xml:space="preserve">	SSA AM-10.121.18.250-Sector 11 B2_4/2-10.121.18.95-Trinetra Bhawan A1_2/5</t>
  </si>
  <si>
    <t xml:space="preserve">	10.121.18.95_TRINETRA BHAWAN_TN703B_GJ_SSA AM_PH3\S2P5</t>
  </si>
  <si>
    <t xml:space="preserve">	10.121.18.250_SECTOR 11_TN725B_GJ_SSA AM_PH3\S4P2</t>
  </si>
  <si>
    <t xml:space="preserve">	Ahmedabad SSA : GCS Issue id : 17074</t>
  </si>
  <si>
    <t xml:space="preserve">	2022/06/22,15:08:14</t>
  </si>
  <si>
    <t xml:space="preserve">	2023/01/28,11:12:51</t>
  </si>
  <si>
    <t xml:space="preserve">	SSA BV-10.121.17.175-Botad_3/1-10.121.15.149-BARWALA GNE_6/1</t>
  </si>
  <si>
    <t xml:space="preserve">	10.121.17.175_Botad_TN705B_GJ_SSA BV_PH3\S3P1</t>
  </si>
  <si>
    <t xml:space="preserve">	10.121.15.149_BARWALA_TN725B_WTR_AM_PH3\S6P1</t>
  </si>
  <si>
    <t xml:space="preserve">	Bhavnagar SSA GCS ID 42536</t>
  </si>
  <si>
    <t xml:space="preserve">	2025/06/25,16:34:50</t>
  </si>
  <si>
    <t xml:space="preserve">	2026/01/17,12:43:43</t>
  </si>
  <si>
    <t xml:space="preserve">	SSA VAL-10.121.68.66-Vapi_B2_PH3\S3P2-10.121.68.91-Vapi town_PH\S1P5</t>
  </si>
  <si>
    <t xml:space="preserve">	10.121.68.91_GST Bhavan_TN703B_GJ_SSA VAL_PH3\S1P5</t>
  </si>
  <si>
    <t xml:space="preserve">	10.121.68.66_VAPI 2_TN725B_WTR_AM_PH3\S3P2</t>
  </si>
  <si>
    <t xml:space="preserve">	Valsad SSA GCS ID:2817</t>
  </si>
  <si>
    <t xml:space="preserve">	2019/07/05,12:21:02</t>
  </si>
  <si>
    <t xml:space="preserve">	2023/09/19,12:06:44</t>
  </si>
  <si>
    <t xml:space="preserve">	SSA VDR-10.121.19.152-Shalimar BTS_A2\S1P5-10.121.19.131-Karelibagh_B2\S3P6</t>
  </si>
  <si>
    <t xml:space="preserve">	10.121.19.152_SHALIMAR BTS_TN703B_GJ_SSA VDR_PH2\S1P5</t>
  </si>
  <si>
    <t xml:space="preserve">	10.121.19.131_KARELIBAGH_TN725B_GJ_SSA VDR_PH2\S3P6</t>
  </si>
  <si>
    <t xml:space="preserve">	Vadodara SSA - GCS ID 0000932</t>
  </si>
  <si>
    <t xml:space="preserve">	Vadodara SSA Access</t>
  </si>
  <si>
    <t xml:space="preserve">	2018/11/17,16:24:31</t>
  </si>
  <si>
    <t xml:space="preserve">	2023/01/09,17:46:29</t>
  </si>
  <si>
    <t xml:space="preserve">	SSA MEH-10.121.15.142-TN725B_Patan_B2\S4P3-10.121.25.101-TN703B_Patan Exchange_A1\S1P5</t>
  </si>
  <si>
    <t xml:space="preserve">	10.121.25.101_Patan Exchange_TN703B_GJ_SSA MEH_PH2\S1P5</t>
  </si>
  <si>
    <t xml:space="preserve">	10.121.15.142_Patan_TN725B_WTR_AM_PH2\S4P3</t>
  </si>
  <si>
    <t xml:space="preserve">	Gujarat Mehsana SSA</t>
  </si>
  <si>
    <t xml:space="preserve">	2018/12/15,15:21:11</t>
  </si>
  <si>
    <t xml:space="preserve">	2023/01/11,14:59:02</t>
  </si>
  <si>
    <t xml:space="preserve">	SSA VAL-10.121.24.137-TN703B_DUNGRI NH 8\S1P5-10.121.24.154-TN703B Tighara_A1\S1P5</t>
  </si>
  <si>
    <t xml:space="preserve">	10.121.24.137_DUNGRI NH 8_TN703B_GJ_SSA VAL_PH\S1P5</t>
  </si>
  <si>
    <t xml:space="preserve">	10.121.24.154_TIGHARA_TN703B_GJ_SSA VAL_PH\S1P5</t>
  </si>
  <si>
    <t xml:space="preserve">	2019/07/24,16:14:36</t>
  </si>
  <si>
    <t xml:space="preserve">	2022/12/16,10:19:56</t>
  </si>
  <si>
    <t xml:space="preserve">	SSA BCH-10.121.96.71-Bhensli_4/2-10.121.96.92-DGEN Colony_1/5</t>
  </si>
  <si>
    <t xml:space="preserve">	10.121.96.92_DGEN Colony_TN703B_GJ_SSA BCH_PH3\S1P5</t>
  </si>
  <si>
    <t xml:space="preserve">	10.121.96.71_Bhensli_TN705B_GJ_SSA BCH_PH3\S4P2</t>
  </si>
  <si>
    <t xml:space="preserve">	Bharuch SSA -- GCS ID 0002664</t>
  </si>
  <si>
    <t xml:space="preserve">	2019/06/25,12:20:28</t>
  </si>
  <si>
    <t xml:space="preserve">	2026/05/05,08:55:02</t>
  </si>
  <si>
    <t xml:space="preserve">	SSA VDR-10.121.19.182-BOB SURAJ PLAZA-1_2/5-10.121.19.183-UIA SYG A1_1/5</t>
  </si>
  <si>
    <t xml:space="preserve">	10.121.19.182_BOB-SURAJ-PLAZA-1_TN703B_GJ_SSA VDR_PH2\S2P5</t>
  </si>
  <si>
    <t xml:space="preserve">	10.121.19.183_UIA SYG A1_TN703B_GJ_SSA VDR_PH2\S1P5</t>
  </si>
  <si>
    <t xml:space="preserve">	Vadodara SSA GCS ID 44428</t>
  </si>
  <si>
    <t xml:space="preserve">	2025/08/27,12:46:21</t>
  </si>
  <si>
    <t xml:space="preserve">	2026/01/17,12:36:17</t>
  </si>
  <si>
    <t xml:space="preserve">	SSA BCH-10.121.24.216-INDO BASIN A1_2/5-10.121.96.111-INDO FILL UNIT1 A1_1/5</t>
  </si>
  <si>
    <t xml:space="preserve">	10.121.24.216_INDO BASIN_TN703B_GJ_SSA BCH_PH2\S2P5</t>
  </si>
  <si>
    <t xml:space="preserve">	10.121.96.111_INDO FILL UNIT1_TN703B_GJ_SSA BCH_PH3\S1P5</t>
  </si>
  <si>
    <t xml:space="preserve">	2026/01/07,17:17:42</t>
  </si>
  <si>
    <t xml:space="preserve">	2026/01/19,13:00:29</t>
  </si>
  <si>
    <t xml:space="preserve">	INDO BASIN-INDO FILL UNIT-1 1G DL</t>
  </si>
  <si>
    <t xml:space="preserve">	SSA AMR-10.121.96.27-Gadhakada Exch_2/5-10.121.96.38-VIJAPADI-TE B1_3/2</t>
  </si>
  <si>
    <t xml:space="preserve">	10.121.96.27_Gadhakada Exch_TN703B_GJ_SSA AMR_PH2\S2P5</t>
  </si>
  <si>
    <t xml:space="preserve">	10.121.96.38_VIJAPADI TE_TN705B_GJ_SSA AMR_PH2\S3P2</t>
  </si>
  <si>
    <t xml:space="preserve">	Amreli SSA GCS ID 47581</t>
  </si>
  <si>
    <t xml:space="preserve">	2025/12/27,02:04:35</t>
  </si>
  <si>
    <t xml:space="preserve">	2026/04/14,16:07:48</t>
  </si>
  <si>
    <t xml:space="preserve">	SSA VDR-10.121.99.152-APMC-BTS_2/6-10.121.19.146-BAKOR PTL CBR BTS_1/5</t>
  </si>
  <si>
    <t xml:space="preserve">	10.121.99.152_APMC-BTS_TN703B_GJ_SSA VDR_PH3\S2P6</t>
  </si>
  <si>
    <t xml:space="preserve">	10.121.19.146_BAKOR PTL CBR BTS_TN703B_GJ_SSA VDR_PH2\S1P5</t>
  </si>
  <si>
    <t xml:space="preserve">	GCS ID 39977</t>
  </si>
  <si>
    <t xml:space="preserve">	VADORARA SSA</t>
  </si>
  <si>
    <t xml:space="preserve">	2025/03/17,16:54:44</t>
  </si>
  <si>
    <t xml:space="preserve">	2025/03/24,10:52:31</t>
  </si>
  <si>
    <t xml:space="preserve">	SSA VAL-10.121.68.72-POLYCAB KACHHIGAM_1/5-10.121.16.111-RINGANWADA_1/6</t>
  </si>
  <si>
    <t xml:space="preserve">	10.121.68.72_POLYCAB KACHHIGAM_TN703B_GJ_SSA VAL_PH2\S1P5</t>
  </si>
  <si>
    <t xml:space="preserve">	10.121.16.111_RINGANWADA_TN703B_GJ_SSA VAL_PH3\S1P6</t>
  </si>
  <si>
    <t xml:space="preserve">	GCS ID 28744</t>
  </si>
  <si>
    <t xml:space="preserve">	2024/02/21,04:14:10</t>
  </si>
  <si>
    <t xml:space="preserve">	2024/04/06,08:34:24</t>
  </si>
  <si>
    <t xml:space="preserve">	SSA GDH-10.121.16.213-POLYCAB UNIT3 A1_2/5-10.121.16.210-POLYCAB UNIT-4 A1_2/5</t>
  </si>
  <si>
    <t xml:space="preserve">	10.121.16.213_POLYCAB UNIT3_TN703B_GJ_SSA GDH_PH1\S2P5</t>
  </si>
  <si>
    <t xml:space="preserve">	10.121.16.210_POLYCAB UNIT 4_TN703B_GJ_SSA GDH_PH3\S2P5</t>
  </si>
  <si>
    <t xml:space="preserve">	Guj_Godhra-SSA_GCS_ID-0025576</t>
  </si>
  <si>
    <t xml:space="preserve">	2023/09/08,08:07:07</t>
  </si>
  <si>
    <t xml:space="preserve">	2024/07/05,11:45:53</t>
  </si>
  <si>
    <t xml:space="preserve">	SSA AM-10.121.18.233-MAHATMA_1/6-10.18.248-SECTOR 28_3/2</t>
  </si>
  <si>
    <t xml:space="preserve">	10.121.18.233_MAHATMA_TN703B_GJ_SSA AM_PH3\S1P6</t>
  </si>
  <si>
    <t xml:space="preserve">	10.121.18.248_SECTOR -28_TN725B_GJ_SSA AM_PH3\S3P2</t>
  </si>
  <si>
    <t xml:space="preserve">	2023/08/31,17:42:43</t>
  </si>
  <si>
    <t xml:space="preserve">	2023/09/04,15:57:28</t>
  </si>
  <si>
    <t xml:space="preserve">	WTR RJ-10.121.17.26-RAJKOT B2_3/11-10.121.17.25-RAJKOT-KR2 A1_3/11</t>
  </si>
  <si>
    <t xml:space="preserve">	10.121.17.26_RAJKOT_TN725B_WTR_RJ_PH1\S3P11</t>
  </si>
  <si>
    <t xml:space="preserve">	10.121.17.25_RAJKOT KR2_TN725B_WTR_RJ_PH1\S3P11</t>
  </si>
  <si>
    <t xml:space="preserve">	2020/11/09,11:48:36</t>
  </si>
  <si>
    <t xml:space="preserve">	2026/04/14,16:11:47</t>
  </si>
  <si>
    <t xml:space="preserve">	SSA RJ-10.121.17.49-ATKOT B2_5/4-10.121.96.39-BABRA B2_5/4</t>
  </si>
  <si>
    <t xml:space="preserve">	10.121.17.49_ATKOT_TN725B_GJ_SSA RJ_PH3\S5P4</t>
  </si>
  <si>
    <t xml:space="preserve">	10.121.96.39_BABRA_TN725B_WTR_RJ_PH3\S5P4</t>
  </si>
  <si>
    <t xml:space="preserve">	2022/02/23,12:00:44</t>
  </si>
  <si>
    <t xml:space="preserve">	2026/04/14,16:15:32</t>
  </si>
  <si>
    <t xml:space="preserve">	ATKOT-BABRA L-7/7</t>
  </si>
  <si>
    <t xml:space="preserve">	WTR RJ-10.121.17.28-RAJKOT-KR B2_5/1-10.121.17.70-BHACHAU B2_5/1</t>
  </si>
  <si>
    <t xml:space="preserve">	10.121.17.28_RAJKOT KR_TN725B_WTR_RJ_PH1\S5P1</t>
  </si>
  <si>
    <t xml:space="preserve">	10.121.17.70_BHACHAU_TN725B_WTR_RJ_PH1\S5P1</t>
  </si>
  <si>
    <t xml:space="preserve">	2025/05/08,21:49:26</t>
  </si>
  <si>
    <t xml:space="preserve">	2026/04/14,16:21:34</t>
  </si>
  <si>
    <t xml:space="preserve">	SSA VDR-10.121.19.137-City1_B2_5/7-10.121.99.150-CITY_3_B2_4/7</t>
  </si>
  <si>
    <t xml:space="preserve">	10.121.99.150_CITY 3_TN725B_GJ_SSA VDR_PH3\S4P7</t>
  </si>
  <si>
    <t xml:space="preserve">	10.121.19.137_CITY 1_TN725B_GJ_SSA VDR_PH2\S5P7</t>
  </si>
  <si>
    <t xml:space="preserve">	vadodraSSA - GCS-ID-0003154</t>
  </si>
  <si>
    <t xml:space="preserve">	2019/07/31,12:18:01</t>
  </si>
  <si>
    <t xml:space="preserve">	2023/05/16,11:54:37</t>
  </si>
  <si>
    <t xml:space="preserve">	SSA VAL-10.121.68.83-Ahwa B2_5/1-10.121.68.86-Samgahan B2_5/1</t>
  </si>
  <si>
    <t xml:space="preserve">	10.121.68.83_AHWA_TN725B_GJ_SSA VAL_PH3\S5P1</t>
  </si>
  <si>
    <t xml:space="preserve">	10.121.68.86_SAMGAHAN_TN725B_GJ_SSA VAL_PH3\S5P1</t>
  </si>
  <si>
    <t xml:space="preserve">	Guj_Valsad-SSA_GCS_ID-0031901</t>
  </si>
  <si>
    <t xml:space="preserve">	2024/06/29,14:16:55</t>
  </si>
  <si>
    <t xml:space="preserve">	WTR AM-10.121.15.134-TN725B_Bhadra 1(GNE)_B2\S6P11-10.121.16.193-TN725B_Bhadra 3(GNE)_B2\S6P11</t>
  </si>
  <si>
    <t xml:space="preserve">	10.121.15.134_AM-BHADRA_TN725B_WTR_AM_PH1\S6P11</t>
  </si>
  <si>
    <t xml:space="preserve">	10.121.16.193_Bhadra3(GNE)_TN725B_WTR_AM_PH1\S6P11</t>
  </si>
  <si>
    <t xml:space="preserve">	2018/12/29,16:25:33</t>
  </si>
  <si>
    <t xml:space="preserve">	2023/01/09,17:47:32</t>
  </si>
  <si>
    <t xml:space="preserve">	SSA NAD-10.121.16.132-TN725B_Nadiad_B2-10.121.24.227-TN705B-OCB Nadiad_B1</t>
  </si>
  <si>
    <t xml:space="preserve">	10.121.16.132_Nadiad_TN725B_WTR_AM_PH1\S5P1</t>
  </si>
  <si>
    <t xml:space="preserve">	10.121.24.227_OCB NADIAD_TN705B_GJ_SSA NAD_PH2\S4P1</t>
  </si>
  <si>
    <t xml:space="preserve">	Nadiad SSA</t>
  </si>
  <si>
    <t xml:space="preserve">	2019/02/25,12:46:08</t>
  </si>
  <si>
    <t xml:space="preserve">	2023/01/09,17:47:41</t>
  </si>
  <si>
    <t xml:space="preserve">	WTR RJ-10.121.17.65-BHUJ1(GNE) B2_3/5-10.121.17.28-RAJKOT-KR B2_4/6</t>
  </si>
  <si>
    <t xml:space="preserve">	10.121.17.65_BHUJ1(GNE)_TN725B_WTR_RJ_PH1\S3P5</t>
  </si>
  <si>
    <t xml:space="preserve">	10.121.17.28_RAJKOT KR_TN725B_WTR_RJ_PH1\S4P6</t>
  </si>
  <si>
    <t xml:space="preserve">	2019/08/09,22:19:08</t>
  </si>
  <si>
    <t xml:space="preserve">	2026/04/14,16:22:28</t>
  </si>
  <si>
    <t xml:space="preserve">	SSA AMR-10.121.96.2-SAVARKUNDLA B2_5/1-10.121.96.11-KUP-EXCH B1_4/1</t>
  </si>
  <si>
    <t xml:space="preserve">	10.121.96.2_SAVARKUNDLA_TN725B_GJ_SSA AMR_PH3\S5P1</t>
  </si>
  <si>
    <t xml:space="preserve">	10.121.96.11_KUP EXCH_TN705B_GJ_SSA AMR_PH3\S4P1</t>
  </si>
  <si>
    <t xml:space="preserve">	Amreli SSA GCS ID 4081</t>
  </si>
  <si>
    <t xml:space="preserve">	2019/10/16,12:03:57</t>
  </si>
  <si>
    <t xml:space="preserve">	2026/04/14,16:23:43</t>
  </si>
  <si>
    <t xml:space="preserve">	WTR RJ-10.121.17.66-Bhuj2(GNE)_6/1-10.121.96.132-Desalpar_5/1</t>
  </si>
  <si>
    <t xml:space="preserve">	10.121.96.132_Desalpar_TN725B_GJ_SSA BUJ_PH3\S5P1</t>
  </si>
  <si>
    <t xml:space="preserve">	10.121.17.66_BHUJ2(GNE)_TN725B_WTR_RJ_PH1\S6P1</t>
  </si>
  <si>
    <t xml:space="preserve">	Bhuj SSA- GCS 2170</t>
  </si>
  <si>
    <t xml:space="preserve">	2019/04/27,14:57:13</t>
  </si>
  <si>
    <t xml:space="preserve">	2026/04/30,13:19:31</t>
  </si>
  <si>
    <t xml:space="preserve">	SSA VDR-10.121.19.137-TN725B_City1_B2\S6P1-10.121.16.8-WTR_TN725B_R2_BARODA CITY_B2\S6P1</t>
  </si>
  <si>
    <t xml:space="preserve">	10.121.16.8_BARODA CITY 1_TN725B_WTR_AM_PH1\S6P1</t>
  </si>
  <si>
    <t xml:space="preserve">	10.121.19.137_CITY 1_TN725B_GJ_SSA VDR_PH2\S6P1</t>
  </si>
  <si>
    <t xml:space="preserve">	81</t>
  </si>
  <si>
    <t xml:space="preserve">	2018/10/02,14:18:28</t>
  </si>
  <si>
    <t xml:space="preserve">	2026/01/19,14:41:22</t>
  </si>
  <si>
    <t xml:space="preserve">	WTR AM-10.121.15.130-TN725B_Himmatnagar 2_B2\S6P1-10.121.26.12-TN725B_Vijapur\S3P1</t>
  </si>
  <si>
    <t xml:space="preserve">	10.121.15.130_HIMMATNAGAR 2_TN725B_WTR_AM_PH1\S6P1</t>
  </si>
  <si>
    <t xml:space="preserve">	10.121.15.137_Vijapur_TN725B_WTR_AM_PH2\S3P1</t>
  </si>
  <si>
    <t xml:space="preserve">	WTR</t>
  </si>
  <si>
    <t xml:space="preserve">	2018/10/29,16:58:49</t>
  </si>
  <si>
    <t xml:space="preserve">	2023/01/09,17:48:48</t>
  </si>
  <si>
    <t xml:space="preserve">	SSA GDH-10.121.19.14-Simaliya A1_2/5-10.121.26.80-Richhwani B2_3/2</t>
  </si>
  <si>
    <t xml:space="preserve">	10.121.19.14_SIMALIYA_TN703B_GJ_SSA GDH_PH1\S2P5</t>
  </si>
  <si>
    <t xml:space="preserve">	10.121.26.80_Richhwani_TN705B_WTR_AM_PH2\S3P2</t>
  </si>
  <si>
    <t xml:space="preserve">	Guj_Godhra-SSA_GCS_ID-0027230</t>
  </si>
  <si>
    <t xml:space="preserve">	2023/12/09,13:32:14</t>
  </si>
  <si>
    <t xml:space="preserve">	SSA JND-10.121.24.2-Veraval M/W B2_4/1-10.121.97.209-Gadu B2_3/1</t>
  </si>
  <si>
    <t xml:space="preserve">	10.121.24.2_VERAVAL M/W_TN725B_GJ_SSA JND_PH2\S4P1</t>
  </si>
  <si>
    <t xml:space="preserve">	10.121.97.209_GADU_TN725B_GJ_SSA JND_PH3\S3P1</t>
  </si>
  <si>
    <t xml:space="preserve">	2019/11/01,17:19:02</t>
  </si>
  <si>
    <t xml:space="preserve">	2023/03/20,11:28:36</t>
  </si>
  <si>
    <t xml:space="preserve">	SSA BV-10.121.25.23-Panwadi_NIB_1/5-10.121.25.1-Panwadi(GNE)_5/4</t>
  </si>
  <si>
    <t xml:space="preserve">	10.121.25.23_Panwadi NIB_TN703B_GJ_SSA BV_PH2\S1P5</t>
  </si>
  <si>
    <t xml:space="preserve">	10.121.25.1_Panwadi(GNE)_TN725B_GJ_SSA BV_PH2\S5P4</t>
  </si>
  <si>
    <t xml:space="preserve">	2019/06/26,17:43:57</t>
  </si>
  <si>
    <t xml:space="preserve">	2026/04/25,17:32:30</t>
  </si>
  <si>
    <t xml:space="preserve">	SSA NAD-10.121.24.225-ANANND_4/8-10.121.16.133-Anand_4/8</t>
  </si>
  <si>
    <t xml:space="preserve">	10.121.16.133_Anand_TN725B_WTR_AM_PH2\S4P8</t>
  </si>
  <si>
    <t xml:space="preserve">	10.121.24.225_ANAND(GNE)_TN725B_GJ_SSA NAD_PH1\S4P8</t>
  </si>
  <si>
    <t xml:space="preserve">	GCS_ID-0000000</t>
  </si>
  <si>
    <t xml:space="preserve">	2021/09/10,10:50:56</t>
  </si>
  <si>
    <t xml:space="preserve">	2023/01/03,17:12:10</t>
  </si>
  <si>
    <t xml:space="preserve">	SSA BCH-10.121.24.220-SOU ADMIN_1/5-10.121.96.103-SOU Dam Site Exchange_TN703B_2/5</t>
  </si>
  <si>
    <t xml:space="preserve">	10.121.96.103_SOU Dam Site Exchange_TN703B_GJ_SSA BCH_PH3\S2P5</t>
  </si>
  <si>
    <t xml:space="preserve">	10.121.24.220_SOU ADMIN_TN703B_GJ_SSA BCH_PH2\S1P5</t>
  </si>
  <si>
    <t xml:space="preserve">	GUJ BHARCH_SSA</t>
  </si>
  <si>
    <t xml:space="preserve">	2019/12/20,11:50:36</t>
  </si>
  <si>
    <t xml:space="preserve">	2023/01/03,17:54:32</t>
  </si>
  <si>
    <t xml:space="preserve">	SSA AM-10.121.96.106-BIRLA-COPPER-DAHEJ A1_2/5-10.121.96.77-LAKHIGAM B1_3/2</t>
  </si>
  <si>
    <t xml:space="preserve">	10.121.96.106_BIRLA COPPER DAHEJ_TN703B_GJ_SSA BCH_PH3\S2P5</t>
  </si>
  <si>
    <t xml:space="preserve">	10.121.96.77_LAKHIGAM_TN705B_GJ_SSA BCH_PH3\S3P2</t>
  </si>
  <si>
    <t xml:space="preserve">	GCS_ID-0049224</t>
  </si>
  <si>
    <t xml:space="preserve">	Bharuch-SSA_</t>
  </si>
  <si>
    <t xml:space="preserve">	2026/02/25,18:15:14</t>
  </si>
  <si>
    <t xml:space="preserve">	2026/02/27,18:46:36</t>
  </si>
  <si>
    <t xml:space="preserve">	BIRLA COPPER-LAKHIGAM 1G DL</t>
  </si>
  <si>
    <t xml:space="preserve">	SSA BCH-10.121.24.203-SHREE_MANGLAM_BTS_1/5-10.121.24.193-Bharuch TE_3/4</t>
  </si>
  <si>
    <t xml:space="preserve">	10.121.24.203_SHREE MANGLAM_TN703B_GJ_SSA BCH_PH2\S1P5</t>
  </si>
  <si>
    <t xml:space="preserve">	10.121.24.193_Bharuch TE(GNE)_TN725B_GJ_SSA BCH_PH2\S3P4</t>
  </si>
  <si>
    <t xml:space="preserve">	Bharuch_SSA_GCSID_0001588</t>
  </si>
  <si>
    <t xml:space="preserve">	SSA_Bharuch</t>
  </si>
  <si>
    <t xml:space="preserve">	2019/03/05,16:46:32</t>
  </si>
  <si>
    <t xml:space="preserve">	2022/04/05,10:14:06</t>
  </si>
  <si>
    <t xml:space="preserve">	SSA HMR-10.121.97.82-Gokulnagar BTS_2/6-10.121.25.171-NAVA CPAN_1/6</t>
  </si>
  <si>
    <t xml:space="preserve">	10.121.97.82_GOKULNAGAR BTS_TN703B_GJ_SSA HMR_PH3\S2P6</t>
  </si>
  <si>
    <t xml:space="preserve">	10.121.25.171_NAVA CPAN_TN703B_GJ_SSA HMR_PH2\S1P6</t>
  </si>
  <si>
    <t xml:space="preserve">	Guj_Himatnagar-OA_GCS_ID-0048919</t>
  </si>
  <si>
    <t xml:space="preserve">	2026/02/16,15:49:33</t>
  </si>
  <si>
    <t xml:space="preserve">	2026/02/17,11:44:01</t>
  </si>
  <si>
    <t xml:space="preserve">	SSA BUJ-10.121.24.73-Bharat Nagar_4/4-10.121.24.124-Kewal Ramani BTS_2/5</t>
  </si>
  <si>
    <t xml:space="preserve">	10.121.24.73_Bharat Nagar_TN705B_GJ_SSA BUJ_PH2\S4P4</t>
  </si>
  <si>
    <t xml:space="preserve">	10.121.24.124_Kewal Ramani BTS_TN703B_GJ_SSA BUJ_PH2\S2P5</t>
  </si>
  <si>
    <t xml:space="preserve">	BHUJ_SSA_GCS_ID_0048816</t>
  </si>
  <si>
    <t xml:space="preserve">	2026/02/12,18:41:58</t>
  </si>
  <si>
    <t xml:space="preserve">	2026/04/25,15:15:47</t>
  </si>
  <si>
    <t xml:space="preserve">	SSA NAD-10.121.16.249-Haldarvas_2/4-10.121.16.250-Aklacha_1/3</t>
  </si>
  <si>
    <t xml:space="preserve">	10.121.16.249_HALDARVAS_TN703B_GJ_SSA NAD_PH3\S2P4</t>
  </si>
  <si>
    <t xml:space="preserve">	10.121.16.250_AKLACHA_TN703B_GJ_SSA NAD_PH3\S1P3</t>
  </si>
  <si>
    <t xml:space="preserve">	2026/01/13,19:38:54</t>
  </si>
  <si>
    <t xml:space="preserve">	2026/04/25,16:56:21</t>
  </si>
  <si>
    <t xml:space="preserve">	WTR AM-10.121.68.73-VANSDA_B2_4/1-10.121.68.84-WAGHAI__B2_3/1</t>
  </si>
  <si>
    <t xml:space="preserve">	10.121.68.73_Vansda_TN725B_WTR_AM_PH3\S4P1</t>
  </si>
  <si>
    <t xml:space="preserve">	10.121.68.84_WAGHAI_TN725B_GJ_SSA VAL_PH3\S3P1</t>
  </si>
  <si>
    <t xml:space="preserve">	2019/04/07,13:57:23</t>
  </si>
  <si>
    <t xml:space="preserve">	2023/05/23,11:20:41</t>
  </si>
  <si>
    <t xml:space="preserve">	WTR AM-10.121.16.237-Thasara_3/2-10.121.16.229-THASRA_3/2</t>
  </si>
  <si>
    <t xml:space="preserve">	10.121.16.237_Thasara_TN725B_WTR_AM_PH2\S3P2</t>
  </si>
  <si>
    <t xml:space="preserve">	10.121.16.229_THASRA_TN705B_WTR_AM_PH1\S3P2</t>
  </si>
  <si>
    <t xml:space="preserve">	NADIAD_SSA</t>
  </si>
  <si>
    <t xml:space="preserve">	2022/04/17,15:49:25</t>
  </si>
  <si>
    <t xml:space="preserve">	WTR RJ-10.121.17.26-RAJKOT B2_4/11-10.121.17.28-RAJKOT-KR B2_4/11</t>
  </si>
  <si>
    <t xml:space="preserve">	10.121.17.26_RAJKOT_TN725B_WTR_RJ_PH1\S4P11</t>
  </si>
  <si>
    <t xml:space="preserve">	10.121.17.28_RAJKOT KR_TN725B_WTR_RJ_PH1\S4P11</t>
  </si>
  <si>
    <t xml:space="preserve">	2025/04/26,15:14:25</t>
  </si>
  <si>
    <t xml:space="preserve">	2026/04/14,16:24:36</t>
  </si>
  <si>
    <t xml:space="preserve">	SSA NAD-10.121.24.232-TN705B_BXR_B1\S3P1-10.121.24.225-TN725B_Anand TE(GNE)\S4P1</t>
  </si>
  <si>
    <t xml:space="preserve">	10.121.24.225_ANAND(GNE)_TN725B_GJ_SSA NAD_PH1\S4P1</t>
  </si>
  <si>
    <t xml:space="preserve">	10.121.24.232_BORSAD(BXR)_TN725B_GJ_SSA NAD_PH2\S3P1</t>
  </si>
  <si>
    <t xml:space="preserve">	2018/09/20,10:49:20</t>
  </si>
  <si>
    <t xml:space="preserve">	2023/01/09,17:49:35</t>
  </si>
  <si>
    <t xml:space="preserve">	SSA RJ-10.121.19.73_PAWANBHAVANBTS_S4P1-10.121.19.75_Railway RJT_S4P1</t>
  </si>
  <si>
    <t xml:space="preserve">	10.121.19.73_PAWANBHAVANBTS_TN705B_GJ_SSA RJ_PH2\S4P1</t>
  </si>
  <si>
    <t xml:space="preserve">	10.121.19.75_Railway RJT_TN705B_GJ_SSA RJ_PH3\S4P1</t>
  </si>
  <si>
    <t xml:space="preserve">	GCS_ID-0062032</t>
  </si>
  <si>
    <t xml:space="preserve">	2026/05/10,20:25:04</t>
  </si>
  <si>
    <t xml:space="preserve">	WTR AM-10.121.15.213-Harij B2_5/5-10.121.15.143-Chanasma B2_3/2</t>
  </si>
  <si>
    <t xml:space="preserve">	10.121.15.213_Harij_TN725B_WTR_AM_PH3\S5P5</t>
  </si>
  <si>
    <t xml:space="preserve">	10.121.15.143_Chanasma_TN725B_WTR_AM_PH1\S3P2</t>
  </si>
  <si>
    <t xml:space="preserve">	2023/05/24,11:08:23</t>
  </si>
  <si>
    <t xml:space="preserve">	SSA AMR-10.121.96.6-CHALALA1 B2_6/4-10.121.96.24-Nesdi BTS A1_2/6</t>
  </si>
  <si>
    <t xml:space="preserve">	10.121.96.6_Chalala 1_TN725B_GJ_SSA AMR_PH3\S6P4</t>
  </si>
  <si>
    <t xml:space="preserve">	10.121.96.24_Nesdi BTS_TN703B_GJ_SSA AMR_PH2\S2P6</t>
  </si>
  <si>
    <t xml:space="preserve">	Amreli SSA GCS ID 4165</t>
  </si>
  <si>
    <t xml:space="preserve">	2019/10/23,15:01:44</t>
  </si>
  <si>
    <t xml:space="preserve">	2026/04/14,16:26:32</t>
  </si>
  <si>
    <t xml:space="preserve">	WTR RJ-10.121.17.1-RAJKOT KR(GNE)_B2\S3P1-10.121.17.2-KUVADAVA_B2\S4P1</t>
  </si>
  <si>
    <t xml:space="preserve">	10.121.17.1_RAJKOT KR(GNE)_TN725B_WTR_RJ_PH1\S3P1</t>
  </si>
  <si>
    <t xml:space="preserve">	10.121.17.2_KUVADAVA_TN725B_WTR_RJ_PH1\S4P1</t>
  </si>
  <si>
    <t xml:space="preserve">	2018/04/11,13:52:03</t>
  </si>
  <si>
    <t xml:space="preserve">	2023/08/01,08:26:58</t>
  </si>
  <si>
    <t xml:space="preserve">	ON DARK FIBER RJ-CHOTILA 24F F13,14</t>
  </si>
  <si>
    <t xml:space="preserve">	SSA AM-10.121.17.198-Naranpura_3/1-10.121.18.17-Surdhara_4/1</t>
  </si>
  <si>
    <t xml:space="preserve">	10.121.17.198_NARANPURA_TN725B_GJ_SSA AM_PH1\S3P1</t>
  </si>
  <si>
    <t xml:space="preserve">	10.121.18.17_SURDHARA_TN705B_GJ_SSA AM_PH1\S4P1</t>
  </si>
  <si>
    <t xml:space="preserve">	2018/11/12,17:46:05</t>
  </si>
  <si>
    <t xml:space="preserve">	2026/01/19,15:41:55</t>
  </si>
  <si>
    <t xml:space="preserve">	SSA BCH-10.121.96.120-Muler_Chokdi_BTS A1_2/6-10.121.96.75-CHANCHVEL B1_3/5</t>
  </si>
  <si>
    <t xml:space="preserve">	10.121.96.120_Muler Chokdi BTS_TN703B_GJ_SSA BCH_PH3\S2P6</t>
  </si>
  <si>
    <t xml:space="preserve">	10.121.96.75_CHANCHVEL_TN705B_GJ_SSA BCH_PH3\S3P5</t>
  </si>
  <si>
    <t xml:space="preserve">	Guj_Bharuch-SSA_GCS_ID-0044261</t>
  </si>
  <si>
    <t xml:space="preserve">	2025/08/21,20:34:38</t>
  </si>
  <si>
    <t xml:space="preserve">	SSA JND-10.121.97.198-BARADIA_S3P1-10.121.97.205-MOTIKHODIYAR_S4P1</t>
  </si>
  <si>
    <t xml:space="preserve">	10.121.97.198_BARADIA_TN705B_GJ_SSA JND_PH3\S3P1</t>
  </si>
  <si>
    <t xml:space="preserve">	10.121.97.205_MOTIKHODIYAR_TN705B_GJ_SSA JND_PH3\S4P1</t>
  </si>
  <si>
    <t xml:space="preserve">	2019/11/27,10:56:07</t>
  </si>
  <si>
    <t xml:space="preserve">	2020/02/15,06:53:47</t>
  </si>
  <si>
    <t xml:space="preserve">	WTR RJ-10.121.17.27-RAJKOT-KR B2_5/1-10.121.68.213-JAMNAGAR B2_4/1</t>
  </si>
  <si>
    <t xml:space="preserve">	10.121.17.27_RAJKOT KR_TN725B_WTR_RJ_PH3\S5P1</t>
  </si>
  <si>
    <t xml:space="preserve">	10.121.68.213_JAMNAGAR_TN725B_WTR_RJ_PH1\S4P1</t>
  </si>
  <si>
    <t xml:space="preserve">	2025/05/16,12:10:54</t>
  </si>
  <si>
    <t xml:space="preserve">	2026/04/14,16:27:25</t>
  </si>
  <si>
    <t xml:space="preserve">	SSA MEH-10.121.25.110-TN703B R2.8.1AMBASAN-10.121.98.4-TN705B_Linch_B1</t>
  </si>
  <si>
    <t xml:space="preserve">	10.121.98.4_Linch_TN705B_GJ_SSA MEH_PH3\S3P4</t>
  </si>
  <si>
    <t xml:space="preserve">	10.121.25.110_AMBASAN_TN703B_GJ_SSA MEH_PH2\S1P5</t>
  </si>
  <si>
    <t xml:space="preserve">	2019/04/17,11:35:45</t>
  </si>
  <si>
    <t xml:space="preserve">	2026/01/17,13:10:47</t>
  </si>
  <si>
    <t xml:space="preserve">	SSA AM-10.121.18.187-ITER_INDIA_A_PH3_S1P5-10.121.18.243-Bhat_B1_PH2S3P4</t>
  </si>
  <si>
    <t xml:space="preserve">	10.121.18.187_ITER INDIA_TN703B_GJ_SSA AM_PH3\S1P5</t>
  </si>
  <si>
    <t xml:space="preserve">	10.121.18.243_Bhat_TN705B_GJ_SSA AM_PH2\S3P4</t>
  </si>
  <si>
    <t xml:space="preserve">	2021/06/17,16:08:15</t>
  </si>
  <si>
    <t xml:space="preserve">	2023/06/06,12:16:30</t>
  </si>
  <si>
    <t xml:space="preserve">	SSA BCH-10.121.16.10-Jambusar_4/6-10.121.96.78-Amod_4/6</t>
  </si>
  <si>
    <t xml:space="preserve">	10.121.16.10_Jambusar_TN725B_WTR_AM_PH1\S4P6</t>
  </si>
  <si>
    <t xml:space="preserve">	10.121.96.78_Amod_TN705B_GJ_SSA BCH_PH3\S4P6</t>
  </si>
  <si>
    <t xml:space="preserve">	WTR AM / Bharuch SSA</t>
  </si>
  <si>
    <t xml:space="preserve">	2022/02/21,17:32:41</t>
  </si>
  <si>
    <t xml:space="preserve">	2026/04/27,12:08:11</t>
  </si>
  <si>
    <t xml:space="preserve">	SSA AM-10.121.18.93-ISRO_A2_2/5-10.121.18.86-Vastrapur_B2_3/5</t>
  </si>
  <si>
    <t xml:space="preserve">	10.121.18.93_ISRO Satellite_TN703B_GJ_SSA AM_PH2\S2P5</t>
  </si>
  <si>
    <t xml:space="preserve">	10.121.18.86_VASTRAPUR 3_TN725B_GJ_SSA AM_PH1\S3P5</t>
  </si>
  <si>
    <t xml:space="preserve">	2019/06/03,16:56:16</t>
  </si>
  <si>
    <t xml:space="preserve">	2026/03/19,17:13:32</t>
  </si>
  <si>
    <t xml:space="preserve">	VST-PNT via shivrajni 96F C3 R6 F8 &amp; 9 at VST
F4 &amp; 7 at ISRO Building 31  (ISRO-VSP 12F T-Joint With 96F)</t>
  </si>
  <si>
    <t xml:space="preserve">	SSA MEH-10.121.98.6-KHERVA_4/1-10.121.25.123-PILAJIGANJ EXCG_4/1</t>
  </si>
  <si>
    <t xml:space="preserve">	10.121.98.6_KHERVA_TN705B_GJ_SSA MEH_PH3\S4P1</t>
  </si>
  <si>
    <t xml:space="preserve">	10.121.25.123_PILAJIGANJ-EXCG_TN705B_GJ_SSA MEH_PH2\S4P1</t>
  </si>
  <si>
    <t xml:space="preserve">	Mehsana SSA GCS ID 9340</t>
  </si>
  <si>
    <t xml:space="preserve">	2021/01/17,12:40:50</t>
  </si>
  <si>
    <t xml:space="preserve">	2026/04/20,13:03:59</t>
  </si>
  <si>
    <t xml:space="preserve">	SSA GDH-10.121.16.196-Lunawada B2_6/2-10.121.16.204-MOONLIGHT-EXG A1_1/5</t>
  </si>
  <si>
    <t xml:space="preserve">	10.121.16.196_Lunawada_TN725B_WTR_AM_PH1\S6P2</t>
  </si>
  <si>
    <t xml:space="preserve">	10.121.16.204_LIMADIA EXG_TN703B_GJ_SSA GDH_PH1\S1P5</t>
  </si>
  <si>
    <t xml:space="preserve">	GCS_ID-0028666</t>
  </si>
  <si>
    <t xml:space="preserve">	2024/02/18,09:38:45</t>
  </si>
  <si>
    <t xml:space="preserve">	SSA AM-10.121.18.237-PETROGRAPHY_1/5-10.121.18.246_GNLU_3/2</t>
  </si>
  <si>
    <t xml:space="preserve">	10.121.18.237_PETROGRAPHY_TN703B_GJ_SSA AM_PH3\S1P5</t>
  </si>
  <si>
    <t xml:space="preserve">	10.121.18.246_GNLU_TN705B_GJ_SSA AM_PH3\S3P2</t>
  </si>
  <si>
    <t xml:space="preserve">	Ahmedabad SSA GCS ID 48868</t>
  </si>
  <si>
    <t xml:space="preserve">	2026/02/12,23:28:48</t>
  </si>
  <si>
    <t xml:space="preserve">	2026/04/04,17:50:21</t>
  </si>
  <si>
    <t xml:space="preserve">	SSA AM-10.121.18.101-GSRTC Ranip_2/5-10.121.18.7-SABARMATI_3/6</t>
  </si>
  <si>
    <t xml:space="preserve">	10.121.18.7_SABARMATI_TN725B_GJ_SSA AM_PH1\S3P6</t>
  </si>
  <si>
    <t xml:space="preserve">	10.121.18.101_GSRTC Ranip_TN703B_GJ_SSA AM_PH3\S2P5</t>
  </si>
  <si>
    <t xml:space="preserve">	Guj GCS ID: 035944</t>
  </si>
  <si>
    <t xml:space="preserve">	2024/11/21,10:46:29</t>
  </si>
  <si>
    <t xml:space="preserve">	2026/01/16,17:44:19</t>
  </si>
  <si>
    <t xml:space="preserve">	@SAB EXCHANGE: SAB-RNP 288F 1/24/5&amp;6</t>
  </si>
  <si>
    <t xml:space="preserve">	SSA VDR-10.121.99.135-GSFC_5/4-10.121.99.166-Dasarah_1/5</t>
  </si>
  <si>
    <t xml:space="preserve">	10.121.99.135_GSFC_TN725B_GJ_SSA VDR_PH3\S5P4</t>
  </si>
  <si>
    <t xml:space="preserve">	10.121.99.166_DASARAH_TN703B_GJ_SSA VDR_PH3\S1P5</t>
  </si>
  <si>
    <t xml:space="preserve">	2019/09/05,16:30:56</t>
  </si>
  <si>
    <t xml:space="preserve">	2026/04/24,15:34:28</t>
  </si>
  <si>
    <t xml:space="preserve">	SSA SR-10.121.99.193-VARACHHA 2(GNE)-10.121.99.220-DGVCL PRI_</t>
  </si>
  <si>
    <t xml:space="preserve">	10.121.99.193_VARACHHA 2(GNE)_TN725B_GJ_SSA SR_PH3\S3P2</t>
  </si>
  <si>
    <t xml:space="preserve">	10.121.99.220_DGVCL PRI_TN703B_GJ_SSA SR_PH2\S1P5</t>
  </si>
  <si>
    <t xml:space="preserve">	GCS ID 48605</t>
  </si>
  <si>
    <t xml:space="preserve">	2026/02/03,13:54:19</t>
  </si>
  <si>
    <t xml:space="preserve">	2026/02/12,15:48:34</t>
  </si>
  <si>
    <t xml:space="preserve">	WTR RJ-10.121.17.157-GARIYADHAR B1_3/4-10.121.17.129-BHAVNAGAR(GNE) B2_5/2</t>
  </si>
  <si>
    <t xml:space="preserve">	10.121.17.157_GARIYADHAR_TN705B_WTR_RJ_PH2\S3P4</t>
  </si>
  <si>
    <t xml:space="preserve">	10.121.17.129_BHAVNAGAR(GNE)_TN725B_WTR_RJ_PH2\S5P2</t>
  </si>
  <si>
    <t xml:space="preserve">	Bhavnagar SSA GCS ID 48943</t>
  </si>
  <si>
    <t xml:space="preserve">	2026/02/17,16:32:01</t>
  </si>
  <si>
    <t xml:space="preserve">	2026/04/14,16:33:06</t>
  </si>
  <si>
    <t xml:space="preserve">	SSA AM-10.121.18.214-Odhav_TN725B_GJ_SSA AM_PH1_3/1-10.121.18.196-NIKOL_TN705B_GJ_SSA AM_PH1_3/1</t>
  </si>
  <si>
    <t xml:space="preserve">	10.121.18.196_NIKOL_TN705B_GJ_SSA AM_PH1\S3P1</t>
  </si>
  <si>
    <t xml:space="preserve">	10.121.18.214_Odhav_TN725B_GJ_SSA AM_PH1\S3P1</t>
  </si>
  <si>
    <t xml:space="preserve">	Ahmedababd SSa - gcs id  0014200</t>
  </si>
  <si>
    <t xml:space="preserve">	2022/01/12,04:29:21</t>
  </si>
  <si>
    <t xml:space="preserve">	2022/01/13,11:03:17</t>
  </si>
  <si>
    <t xml:space="preserve">	SSA NAD-10.121.24.225-Anand TE(GNE)_3/1-10.121.24.230-Town Hall_4/2</t>
  </si>
  <si>
    <t xml:space="preserve">	10.121.24.230_TOWNHALL_TN705B_GJ_SSA NAD_PH2\S4P1</t>
  </si>
  <si>
    <t xml:space="preserve">	10.121.24.225_ANAND(GNE)_TN725B_GJ_SSA NAD_PH1\S3P1</t>
  </si>
  <si>
    <t xml:space="preserve">	2018/09/20,10:48:18</t>
  </si>
  <si>
    <t xml:space="preserve">	2026/01/19,15:01:53</t>
  </si>
  <si>
    <t xml:space="preserve">	10.121.24.167_DAPADA_TN705B_GJ_SSA VAL_PH3\S3P5</t>
  </si>
  <si>
    <t xml:space="preserve">	10.121.24.132_Rakholi_TN705B_GJ_SSA VAL_PH2\S4P5</t>
  </si>
  <si>
    <t xml:space="preserve">	GUJ_VAL_GCSID_60842</t>
  </si>
  <si>
    <t xml:space="preserve">	2026/05/04,18:49:43</t>
  </si>
  <si>
    <t xml:space="preserve">	SSA NAD-10.121.16.131-MemdavaD-10.121.16.246-NENPUR CHAWKAD</t>
  </si>
  <si>
    <t xml:space="preserve">	10.121.16.131_Memdabad_TN705B_WTR_AM_PH1\S3P6</t>
  </si>
  <si>
    <t xml:space="preserve">	10.121.16.246_NENPUR CHAWKADI_TN703B_GJ_SSA NAD_PH3\S1P5</t>
  </si>
  <si>
    <t xml:space="preserve">	2019/07/04,18:04:31</t>
  </si>
  <si>
    <t xml:space="preserve">	2023/01/10,14:46:01</t>
  </si>
  <si>
    <t xml:space="preserve">	SSA MEH-10.121.15.142-Patan_4/2-10.121.25.78-Nagar Palika BTS_1/5</t>
  </si>
  <si>
    <t xml:space="preserve">	10.121.15.142_Patan_TN725B_WTR_AM_PH2\S4P2</t>
  </si>
  <si>
    <t xml:space="preserve">	10.121.25.78_Nagar Palika BTS_TN703B_GJ_SSA MEH_PH2\S1P5</t>
  </si>
  <si>
    <t xml:space="preserve">	2018/12/26,17:29:18</t>
  </si>
  <si>
    <t xml:space="preserve">	2026/04/25,17:28:50</t>
  </si>
  <si>
    <t xml:space="preserve">	SSA BCH-10.121.16.10-Jambusar_5/1-10.121.96.78-Amod_3/1</t>
  </si>
  <si>
    <t xml:space="preserve">	10.121.96.78_Amod_TN705B_GJ_SSA BCH_PH3\S3P1</t>
  </si>
  <si>
    <t xml:space="preserve">	10.121.16.10_Jambusar_TN725B_WTR_AM_PH1\S5P1</t>
  </si>
  <si>
    <t xml:space="preserve">	Bharuch_SSA_GCSID_2167</t>
  </si>
  <si>
    <t xml:space="preserve">	2019/04/29,12:31:27</t>
  </si>
  <si>
    <t xml:space="preserve">	2026/04/27,12:08:30</t>
  </si>
  <si>
    <t xml:space="preserve">	SSA JMN-10.121.68.218-DWARKA_5/3-10.121.68.219-DWARKA IAF_2/5</t>
  </si>
  <si>
    <t xml:space="preserve">	10.121.68.218_DWARKA2_TN725B_GJ_SSA JMN_PH3\S5P3</t>
  </si>
  <si>
    <t xml:space="preserve">	10.121.68.219_DWARKA IAF_TN703B_GJ_SSA JMN_PH2\S2P5</t>
  </si>
  <si>
    <t xml:space="preserve">	2025/12/25,14:59:41</t>
  </si>
  <si>
    <t xml:space="preserve">	2026/01/16,17:27:47</t>
  </si>
  <si>
    <t xml:space="preserve">	SSA AM-10.121.17.205-INFO_5/1-10.121.18.67-Naranpura3_6/1</t>
  </si>
  <si>
    <t xml:space="preserve">	10.121.17.205_INFO_TN725B_GJ_SSA AM_PH1\S5P1</t>
  </si>
  <si>
    <t xml:space="preserve">	10.121.18.67_NARANPURA 3_TN725B_GJ_SSA AM_PH1\S6P1</t>
  </si>
  <si>
    <t xml:space="preserve">	BSNL Ahmedabad SSA - INFO to NRP</t>
  </si>
  <si>
    <t xml:space="preserve">	2018/11/02,16:16:34</t>
  </si>
  <si>
    <t xml:space="preserve">	2026/01/19,17:24:05</t>
  </si>
  <si>
    <t xml:space="preserve">	SSA BUJ-10.121.96.154-Kotda(j) TE-10.121.96.153-Kadiya Mota TE</t>
  </si>
  <si>
    <t xml:space="preserve">	10.121.96.153_Kadiya Mota TE_TN703B_GJ_SSA BUJ_PH2\S1P5</t>
  </si>
  <si>
    <t xml:space="preserve">	10.121.96.154_Kotda(j) TE_TN703B_GJ_SSA BUJ_PH2\S2P5</t>
  </si>
  <si>
    <t xml:space="preserve">	Bhuj SSA whatsup</t>
  </si>
  <si>
    <t xml:space="preserve">	2021/03/04,18:51:14</t>
  </si>
  <si>
    <t xml:space="preserve">	2023/01/10,14:16:11</t>
  </si>
  <si>
    <t xml:space="preserve">	SSA AM-10.121.17.210-Bhadra2_4/1-10.121.18.232-SDC GNR_4/1</t>
  </si>
  <si>
    <t xml:space="preserve">	10.121.18.232_SDC GNR_TN725B_GJ_SSA AM_PH3\S4P1</t>
  </si>
  <si>
    <t xml:space="preserve">	10.121.17.210_BHADRA 2_TN725B_GJ_SSA AM_PH3\S4P1</t>
  </si>
  <si>
    <t xml:space="preserve">	GUJ_GCS_ID_17291</t>
  </si>
  <si>
    <t xml:space="preserve">	2022/07/02,16:15:50</t>
  </si>
  <si>
    <t xml:space="preserve">	2026/01/20,12:55:59</t>
  </si>
  <si>
    <t xml:space="preserve">	SSA VDR-10.121.99.163-Trident_BTS/ S4P1-10.121.99.131-Gorwa / S3P1</t>
  </si>
  <si>
    <t xml:space="preserve">	10.121.99.163_TRIDENT BTS_TN705B_GJ_SSA VDR_PH3\S4P1</t>
  </si>
  <si>
    <t xml:space="preserve">	62</t>
  </si>
  <si>
    <t xml:space="preserve">	2022/10/14,15:59:33</t>
  </si>
  <si>
    <t xml:space="preserve">	2026/01/19,14:55:44</t>
  </si>
  <si>
    <t xml:space="preserve">	SSA VAL-10.121.99.72-TempleNew_2/6-10.121.16.99-Daman_3/4</t>
  </si>
  <si>
    <t xml:space="preserve">	10.121.99.72_TEMPLE NEW_TN703B_GJ_SSA VAL_PH3\S2P6</t>
  </si>
  <si>
    <t xml:space="preserve">	10.121.16.99_Daman_TN725B_GJ_SSA VAL_PH2\S3P4</t>
  </si>
  <si>
    <t xml:space="preserve">	GCS-43157</t>
  </si>
  <si>
    <t xml:space="preserve">	2025/07/14,21:07:17</t>
  </si>
  <si>
    <t xml:space="preserve">	2025/09/16,10:40:35</t>
  </si>
  <si>
    <t xml:space="preserve">	SSA MEH-10.121.15.143-Chanasma B2_6/1-10.121.98.148-Deesa B2_4/1</t>
  </si>
  <si>
    <t xml:space="preserve">	10.121.15.143_Chanasma_TN725B_WTR_AM_PH1\S6P1</t>
  </si>
  <si>
    <t xml:space="preserve">	10.121.98.148_Deesa_TN725B_GJ_SSA PNP_PH2\S4P1</t>
  </si>
  <si>
    <t xml:space="preserve">	Guj_Mehsana-SSA_GCS_ID-00260325</t>
  </si>
  <si>
    <t xml:space="preserve">	2025/03/26,14:44:57</t>
  </si>
  <si>
    <t xml:space="preserve">	SSA SR-10.121.19.230-DRC VST A1-10.121.19.207-VASTADEVDI</t>
  </si>
  <si>
    <t xml:space="preserve">	10.121.19.207_VASTADEVDI_TN703B_GJ_SSA SR_PH2\S2P5</t>
  </si>
  <si>
    <t xml:space="preserve">	10.121.19.230_DRC VST A1_TN703B_GJ_SSA SR_PH2\S1P5</t>
  </si>
  <si>
    <t xml:space="preserve">	GUJ_GCS_ID_0046598</t>
  </si>
  <si>
    <t xml:space="preserve">	2025/11/20,20:46:45</t>
  </si>
  <si>
    <t xml:space="preserve">	2026/01/17,12:56:13</t>
  </si>
  <si>
    <t xml:space="preserve">	SSA VDR-10.121.99.129-ALKAPURI_6/3-10.121.16.12-BarodaAlkapuri1_6/3</t>
  </si>
  <si>
    <t xml:space="preserve">	10.121.99.129_ALKAPURI(GNE)_TN725B_GJ_SSA VDR_PH3\S6P3</t>
  </si>
  <si>
    <t xml:space="preserve">	10.121.16.12_Baroda-Alkapuri1(GNE)_TN725B_WTR_AM_PH1\S6P3</t>
  </si>
  <si>
    <t xml:space="preserve">	GUJ_GCS_ID_0020960</t>
  </si>
  <si>
    <t xml:space="preserve">	2023/01/02,13:41:01</t>
  </si>
  <si>
    <t xml:space="preserve">	2026/01/17,15:04:52</t>
  </si>
  <si>
    <t xml:space="preserve">	SSA RJ-10.121.19.67-JB1_5/5-10.121.19.105-Pramukh_Arcad_1/5</t>
  </si>
  <si>
    <t xml:space="preserve">	10.121.19.67_JB1_TN725B_GJ_SSA RJ_PH2\S5P5</t>
  </si>
  <si>
    <t xml:space="preserve">	10.121.19.105_PRAMUKH ARCAD_TN703B_GJ_SSA RJ_PH3\S1P5</t>
  </si>
  <si>
    <t xml:space="preserve">	Guj GCS ID No.- 043356</t>
  </si>
  <si>
    <t xml:space="preserve">	Rajkot SSA</t>
  </si>
  <si>
    <t xml:space="preserve">	2025/07/23,15:54:50</t>
  </si>
  <si>
    <t xml:space="preserve">	2026/04/28,11:58:27</t>
  </si>
  <si>
    <t xml:space="preserve">	SSA SR-10.121.100.1-SURAT-PH3_4/10-10.121.19.193-Market-1_B2(GNE)_4/10</t>
  </si>
  <si>
    <t xml:space="preserve">	10.121.100.1_SURAT(GNE)_TN725B_GJ_SSA SR_PH3\S4P10</t>
  </si>
  <si>
    <t xml:space="preserve">	10.121.19.193_MARKET1(GNE)_TN725B_GJ_SSA SR_PH2\S4P10</t>
  </si>
  <si>
    <t xml:space="preserve">	2019/05/22,11:47:53</t>
  </si>
  <si>
    <t xml:space="preserve">	2023/09/01,12:22:46</t>
  </si>
  <si>
    <t xml:space="preserve">	WTR AM-10.121.16.132-Nadiad_TN725_PH1 S4P10-10.121.16.243-Nadiad_TN705B_PH3</t>
  </si>
  <si>
    <t xml:space="preserve">	10.121.16.243_Nadiad Micro_TN705B_WTR_AM_PH3\S4P10</t>
  </si>
  <si>
    <t xml:space="preserve">	10.121.16.132_Nadiad_TN725B_WTR_AM_PH1\S4P10</t>
  </si>
  <si>
    <t xml:space="preserve">	Pradeep</t>
  </si>
  <si>
    <t xml:space="preserve">	2020/08/25,07:31:28</t>
  </si>
  <si>
    <t xml:space="preserve">	2026/01/17,14:58:06</t>
  </si>
  <si>
    <t xml:space="preserve">	WTR AM-10.121.15.198-TN725B_DEESA_B2\S4P1-10.121.15.197-TN705B_BHILDI_B1\S3P1</t>
  </si>
  <si>
    <t xml:space="preserve">	10.121.15.197_Bhildi_TN705B_WTR_AM_PH1\S3P1</t>
  </si>
  <si>
    <t xml:space="preserve">	10.121.15.198_Deesa_TN725B_WTR_AM_PH2\S4P1</t>
  </si>
  <si>
    <t xml:space="preserve">	2018/04/07,18:22:09</t>
  </si>
  <si>
    <t xml:space="preserve">	2023/01/11,14:54:10</t>
  </si>
  <si>
    <t xml:space="preserve">	WTR AM-10.121.15.145-TN725B_SANAND _S4P1-10.121.15.144-TN705B_bhadra-S5P1</t>
  </si>
  <si>
    <t xml:space="preserve">	10.121.15.145_SANAND_TN725B_WTR_AM_PH1\S4P1</t>
  </si>
  <si>
    <t xml:space="preserve">	10.121.15.144_AM BHADRA(GNE)_TN725B_WTR_AM_PH3\S5P1</t>
  </si>
  <si>
    <t xml:space="preserve">	2019/04/12,12:43:26</t>
  </si>
  <si>
    <t xml:space="preserve">	2023/01/11,12:59:30</t>
  </si>
  <si>
    <t xml:space="preserve">	SSA VAL-10.121.24.178-Merilendo_1/6-10.121.24.179-Atiyawad_1/5</t>
  </si>
  <si>
    <t xml:space="preserve">	10.121.24.178_Meril endo_TN703B_GJ_SSA VAL_PH3\S1P6</t>
  </si>
  <si>
    <t xml:space="preserve">	10.121.24.179_Atiyawad_TN703B_GJ_SSA VAL_PH3\S1P5</t>
  </si>
  <si>
    <t xml:space="preserve">	2025/07/14,21:00:11</t>
  </si>
  <si>
    <t xml:space="preserve">	2026/04/25,17:26:31</t>
  </si>
  <si>
    <t xml:space="preserve">	SSA VAL-10.121.68.66-VAPI 2_TN725B_WTR_AM_PH3_S4P6-10.121.68.68-Naroli_TN705B_WTR_AM_PH3_S4P6</t>
  </si>
  <si>
    <t xml:space="preserve">	10.121.68.66_VAPI 2_TN725B_WTR_AM_PH3\S4P6</t>
  </si>
  <si>
    <t xml:space="preserve">	10.121.68.68_Naroli_TN705B_WTR_AM_PH3\S4P6</t>
  </si>
  <si>
    <t xml:space="preserve">	GCS-44928</t>
  </si>
  <si>
    <t xml:space="preserve">	2025/09/10,20:45:18</t>
  </si>
  <si>
    <t xml:space="preserve">	2026/01/16,16:56:19</t>
  </si>
  <si>
    <t xml:space="preserve">	SSA JND-10.121.24.34-NAGOA_1/6-10.121.24.3-Bucharwada_3/3</t>
  </si>
  <si>
    <t xml:space="preserve">	10.121.24.34_NAGOA_TN703B_GJ_SSA JND_PH3\S1P6</t>
  </si>
  <si>
    <t xml:space="preserve">	10.121.24.3_Bucharwada_TN705B_GJ_SSA JND_PH2\S3P3</t>
  </si>
  <si>
    <t xml:space="preserve">	JUNAGADH_SSA_0047065</t>
  </si>
  <si>
    <t xml:space="preserve">	JUNAGADH_SSA</t>
  </si>
  <si>
    <t xml:space="preserve">	2025/12/08,16:57:20</t>
  </si>
  <si>
    <t xml:space="preserve">	2026/01/16,17:03:10</t>
  </si>
  <si>
    <t xml:space="preserve">	10.121.17.22_JIVAPAR_TN703B_GJ_SSA RJ_PH1\S2P5</t>
  </si>
  <si>
    <t xml:space="preserve">	10.121.17.20_KANPAR_TN703B_GJ_SSA RJ_PH3\S2P5</t>
  </si>
  <si>
    <t xml:space="preserve">	2022/06/21,13:09:52</t>
  </si>
  <si>
    <t xml:space="preserve">	WTR AM-10.121.68.1-TN725B_SURAT_S5P9-10.121.16.5-TN725B_SURAT_S5P9</t>
  </si>
  <si>
    <t xml:space="preserve">	10.121.100.2_Surat_TN725B_WTR_AM_PH1\S5P9</t>
  </si>
  <si>
    <t xml:space="preserve">	10.121.68.1_Surat 3(GNE)_TN725B_WTR_AM_PH3\S5P9</t>
  </si>
  <si>
    <t xml:space="preserve">	2019/05/07,18:42:27</t>
  </si>
  <si>
    <t xml:space="preserve">	2023/01/10,15:58:22</t>
  </si>
  <si>
    <t xml:space="preserve">	SSA BV-10.121.25.5-VARTEJ B1_4/4-10.121.17.129-BHAVNAGAR(GNE) B2_4/2</t>
  </si>
  <si>
    <t xml:space="preserve">	10.121.25.5_VARTEJ_TN705B_GJ_SSA BV_PH3\S4P4</t>
  </si>
  <si>
    <t xml:space="preserve">	10.121.17.129_BHAVNAGAR(GNE)_TN725B_WTR_RJ_PH2\S4P2</t>
  </si>
  <si>
    <t xml:space="preserve">	Guj_Bhavnagar-SSA_GCS_ID- DATE_10-10-2025</t>
  </si>
  <si>
    <t xml:space="preserve">	2025/10/10,20:49:39</t>
  </si>
  <si>
    <t xml:space="preserve">	2026/04/14,16:34:08</t>
  </si>
  <si>
    <t xml:space="preserve">	SSA SEN-10.121.99.26-OFC SEN_TN705B_GJ_SSA SEN_PH3\S3P2-10.121.69.65-SURENDRANAGAR_TN725B_GJ_SSA SEN_PH3\S5P2</t>
  </si>
  <si>
    <t xml:space="preserve">	10.121.69.65_SURENDRANAGAR(GNE)_TN725B_GJ_SSA SEN_PH3\S5P2</t>
  </si>
  <si>
    <t xml:space="preserve">	10.121.99.26_OCB TE_TN705B_GJ_SSA SEN_PH3\S3P2</t>
  </si>
  <si>
    <t xml:space="preserve">	2020/02/15,14:01:27</t>
  </si>
  <si>
    <t xml:space="preserve">	2020/02/15,14:02:25</t>
  </si>
  <si>
    <t xml:space="preserve">	SSA JND-10.121.24.35-MADHUPUR TALALA_1/5-10.121.97.211-TALALA_4/4</t>
  </si>
  <si>
    <t xml:space="preserve">	10.121.24.35_MADHUPUR TALALA_TN703B_GJ_SSA JND_PH2\S1P5</t>
  </si>
  <si>
    <t xml:space="preserve">	10.121.97.211_TALALA_TN705B_GJ_SSA JND_PH3\S4P4</t>
  </si>
  <si>
    <t xml:space="preserve">	GCS-46378</t>
  </si>
  <si>
    <t xml:space="preserve">	2025/11/12,20:16:58</t>
  </si>
  <si>
    <t xml:space="preserve">	2026/01/16,17:05:46</t>
  </si>
  <si>
    <t xml:space="preserve">	SSA VAL-10.121.68.73-VANSDA_B2_3/3-10.121.16.83-GANGPUR_A_1/5</t>
  </si>
  <si>
    <t xml:space="preserve">	10.121.16.83_GANGPUR_TN703B_GJ_SSA VAL_PH\S1P5</t>
  </si>
  <si>
    <t xml:space="preserve">	10.121.68.73_Vansda_TN725B_WTR_AM_PH3\S3P3</t>
  </si>
  <si>
    <t xml:space="preserve">	2019/04/10,12:38:07</t>
  </si>
  <si>
    <t xml:space="preserve">	2023/05/27,12:09:07</t>
  </si>
  <si>
    <t xml:space="preserve">	SSA RJ-10.121.19.67-TN725B_JB-1_B2-10.121.19.69-TN725B_Bhaktinagar-1_B2</t>
  </si>
  <si>
    <t xml:space="preserve">	10.121.19.67_JB1_TN725B_GJ_SSA RJ_PH2\S5P1</t>
  </si>
  <si>
    <t xml:space="preserve">	10.121.19.69_BHAKTINAGAR1_TN725B_GJ_SSA RJ_PH2\S6P1</t>
  </si>
  <si>
    <t xml:space="preserve">	2018/09/07,19:30:19</t>
  </si>
  <si>
    <t xml:space="preserve">	2023/01/10,15:04:14</t>
  </si>
  <si>
    <t xml:space="preserve">	WTR AM-10.121.15.160-AM-BHADRA-6 B1_3/11-10.121.16.138-BHADRA-2 B2_3/11</t>
  </si>
  <si>
    <t xml:space="preserve">	10.121.15.160_AM BHADRA 6_TN705B_WTR_AM_PH3\S3P11</t>
  </si>
  <si>
    <t xml:space="preserve">	10.121.16.138_BHADRA 2_TN725B_WTR_AM_PH1\S3P11</t>
  </si>
  <si>
    <t xml:space="preserve">	2025/12/09,17:38:05</t>
  </si>
  <si>
    <t xml:space="preserve">	2026/04/14,16:35:18</t>
  </si>
  <si>
    <t xml:space="preserve">	SSA VAL-10.121.24.158-PolyCollege_2/5-10.121.24.144-Haridarshan_2/5</t>
  </si>
  <si>
    <t xml:space="preserve">	10.121.24.158_POLY COLLAGE _TN703B_GJ_SSA VAL_PH3\S2P5</t>
  </si>
  <si>
    <t xml:space="preserve">	10.121.24.144_Haridarshan_TN703B_GJ_SSA VAL_PH\S2P5</t>
  </si>
  <si>
    <t xml:space="preserve">	Guj_Valsad-SSA_GCS_ID-0049592</t>
  </si>
  <si>
    <t xml:space="preserve">	2026/03/09,16:52:46</t>
  </si>
  <si>
    <t xml:space="preserve">	2026/04/06,15:51:25</t>
  </si>
  <si>
    <t xml:space="preserve">	SSA BCH-10.121.24.193-BharuchTE(GNE)_6/11-10.121.16.1-Bharuch City_5/10</t>
  </si>
  <si>
    <t xml:space="preserve">	10.121.24.193_Bharuch TE(GNE)_TN725B_GJ_SSA BCH_PH2\S6P11</t>
  </si>
  <si>
    <t xml:space="preserve">	10.121.16.1_Bharuch City_TN725B_WTR_AM_PH1\S5P10</t>
  </si>
  <si>
    <t xml:space="preserve">	Bharuch SSA GCS ID 25117</t>
  </si>
  <si>
    <t xml:space="preserve">	2023/08/12,13:40:35</t>
  </si>
  <si>
    <t xml:space="preserve">	2023/09/04,16:22:43</t>
  </si>
  <si>
    <t xml:space="preserve">	SSA BUJ-10.121.24.116-TN703B_Manali Tower_A1\S2P5-10.121.24.117-TN703B_NK Chamber_A1\S1P5</t>
  </si>
  <si>
    <t xml:space="preserve">	10.121.24.116_Manali Tower_TN703B_GJ_SSA BUJ_PH2\S2P5</t>
  </si>
  <si>
    <t xml:space="preserve">	10.121.24.117_NK Chamber_TN703B_GJ_SSA BUJ_PH2\S1P5</t>
  </si>
  <si>
    <t xml:space="preserve">	2018/11/23,13:30:55</t>
  </si>
  <si>
    <t xml:space="preserve">	2023/01/10,12:55:17</t>
  </si>
  <si>
    <t xml:space="preserve">	SSA VAL-10.121.16.69-VALSAD_B2_GNE-10.121.24.129-Valsad OLD TE(GNE)_B2_5/9</t>
  </si>
  <si>
    <t xml:space="preserve">	10.121.24.129_Valsad-Old-TE(GNE)_TN725B_GJ_SSA VAL_PH2\S5P9</t>
  </si>
  <si>
    <t xml:space="preserve">	10.121.16.69_Valsad_TN725B_WTR_AM_PH1\S5P9</t>
  </si>
  <si>
    <t xml:space="preserve">	2018/11/30,11:49:33</t>
  </si>
  <si>
    <t xml:space="preserve">	2023/08/26,11:03:38</t>
  </si>
  <si>
    <t xml:space="preserve">	SSA GDH-10.121.19.15-BANSWADA_ROAD_1/5-10.121.26.77-Zalod_4/2</t>
  </si>
  <si>
    <t xml:space="preserve">	10.121.26.77_Zalod_TN725B_GJ_SSA GDH_PH3\S4P2</t>
  </si>
  <si>
    <t xml:space="preserve">	10.121.19.15_BANSWADA ROAD_TN703B_GJ_SSA GDH_PH3\S1P5</t>
  </si>
  <si>
    <t xml:space="preserve">	Godhara SSA GCS ID 30586</t>
  </si>
  <si>
    <t xml:space="preserve">	2024/04/29,22:40:28</t>
  </si>
  <si>
    <t xml:space="preserve">	2024/10/08,16:01:12</t>
  </si>
  <si>
    <t xml:space="preserve">	SSA AMR-10.121.96.38-VIJAPADI-TE_4/2-10.121.96.27-Gadhakada-Exch_2/6</t>
  </si>
  <si>
    <t xml:space="preserve">	10.121.96.38_VIJAPADI TE_TN705B_GJ_SSA AMR_PH2\S4P2</t>
  </si>
  <si>
    <t xml:space="preserve">	10.121.96.27_Gadhakada Exch_TN703B_GJ_SSA AMR_PH2\S2P6</t>
  </si>
  <si>
    <t xml:space="preserve">	GUJ_GCS_ID_0047972</t>
  </si>
  <si>
    <t xml:space="preserve">	AMRELI_SSA</t>
  </si>
  <si>
    <t xml:space="preserve">	2026/01/09,21:23:59</t>
  </si>
  <si>
    <t xml:space="preserve">	2026/04/14,16:41:46</t>
  </si>
  <si>
    <t xml:space="preserve">	SSA VAL-10.121.68.69-UPL NAHULI_2/6-10.121.68.104-UPL_1/6</t>
  </si>
  <si>
    <t xml:space="preserve">	10.121.68.104_UPL_TN703B_GJ_SSA VAL_PH3\S1P6</t>
  </si>
  <si>
    <t xml:space="preserve">	10.121.68.69_UPL NAHULI_TN703B_GJ_SSA VAL_PH2\S2P6</t>
  </si>
  <si>
    <t xml:space="preserve">	GUJ_VAL_GCSID_46554</t>
  </si>
  <si>
    <t xml:space="preserve">	2025/11/19,16:18:48</t>
  </si>
  <si>
    <t xml:space="preserve">	2026/01/17,15:11:50</t>
  </si>
  <si>
    <t xml:space="preserve">	SSA SR-10.121.19.208-ESIC HOSPITAL_2/5-10.121.19.211-COVID HOSPITAL_2/5</t>
  </si>
  <si>
    <t xml:space="preserve">	10.121.19.208_ESIC HOSPITAL_TN703B_GJ_SSA SR_PH2\S2P5</t>
  </si>
  <si>
    <t xml:space="preserve">	10.121.19.211_COVID HOSPITAL_TN703B_GJ_SSA SR_PH2\S2P5</t>
  </si>
  <si>
    <t xml:space="preserve">	Guj GCS ID No.- 048466</t>
  </si>
  <si>
    <t xml:space="preserve">	SSA SRT</t>
  </si>
  <si>
    <t xml:space="preserve">	2026/01/29,10:46:58</t>
  </si>
  <si>
    <t xml:space="preserve">	2026/02/12,15:47:59</t>
  </si>
  <si>
    <t xml:space="preserve">	SSA BCH-10.121.96.89-RK County_TN703B_GJ_SSA BCH_2/5-10.121.24.210-VINAYAK BTS_TN703B_GJ_SSA BCH_1/5</t>
  </si>
  <si>
    <t xml:space="preserve">	10.121.96.89_PANDAVAI SUGAR_TN703B_GJ_SSA BCH_PH3\S2P5</t>
  </si>
  <si>
    <t xml:space="preserve">	10.121.24.210_SISODRA_TN703B_GJ_SSA BCH_PH2\S1P5</t>
  </si>
  <si>
    <t xml:space="preserve">	Guj GCS ID No.- 042417</t>
  </si>
  <si>
    <t xml:space="preserve">	2025/06/20,17:26:28</t>
  </si>
  <si>
    <t xml:space="preserve">	2025/09/16,10:53:04</t>
  </si>
  <si>
    <t xml:space="preserve">	SSA PNP-10.121.25.154-RAMPURA A1_1/5-10.121.98.140-Deesa_RTO B1_4/4</t>
  </si>
  <si>
    <t xml:space="preserve">	10.121.25.154_RAMPURA A1_TN703B_GJ_SSA PNP_PH2\S1P5</t>
  </si>
  <si>
    <t xml:space="preserve">	10.121.98.140_Deesa RTO_TN705B_GJ_SSA PNP_PH3\S4P4</t>
  </si>
  <si>
    <t xml:space="preserve">	GCS_ID-0029009</t>
  </si>
  <si>
    <t xml:space="preserve">	2024/02/29,15:18:41</t>
  </si>
  <si>
    <t xml:space="preserve">	2024/05/15,11:19:13</t>
  </si>
  <si>
    <t xml:space="preserve">	SSA SR-10.121.100.17-KADODARA B2_5/1-10.121.16.4-Kamrej B1_5/1</t>
  </si>
  <si>
    <t xml:space="preserve">	10.121.100.17_KADODARA_TN725B_GJ_SSA SR_PH3\S5P1</t>
  </si>
  <si>
    <t xml:space="preserve">	10.121.100.3_Kamrej_TN725B_WTR_AM_PH1\S5P1</t>
  </si>
  <si>
    <t xml:space="preserve">	GCS_ID-0023310</t>
  </si>
  <si>
    <t xml:space="preserve">	2023/05/02,23:20:35</t>
  </si>
  <si>
    <t xml:space="preserve">	SSA VAL-10.121.16.67-NAVASARI_6/1-10.121.24.187-VESMA_3/1</t>
  </si>
  <si>
    <t xml:space="preserve">	10.121.16.67_NAVASARI_TN725B_WTR_AM_PH2\S6P1</t>
  </si>
  <si>
    <t xml:space="preserve">	10.121.16.113_VESMA_TN705B_GJ_SSA VAL_PH3\S3P1</t>
  </si>
  <si>
    <t xml:space="preserve">	GUJ_GCS_ID_0019733</t>
  </si>
  <si>
    <t xml:space="preserve">	2022/11/02,22:17:07</t>
  </si>
  <si>
    <t xml:space="preserve">	2023/01/11,13:03:56</t>
  </si>
  <si>
    <t xml:space="preserve">	SSA BUJ-10.121.24.84-Halai Nagar_A1_2/5-10.121.24.70-Madhapar_TN705B_3/2</t>
  </si>
  <si>
    <t xml:space="preserve">	10.121.24.84_Halai Nagar A1_TN703B_GJ_SSA BUJ_PH3\S2P5</t>
  </si>
  <si>
    <t xml:space="preserve">	10.121.24.70_Madhapar_TN705B_GJ_SSA BUJ_PH2\S3P2</t>
  </si>
  <si>
    <t xml:space="preserve">	GUJ_BHUJ_GCSID_46004</t>
  </si>
  <si>
    <t xml:space="preserve">	2025/10/24,17:17:03</t>
  </si>
  <si>
    <t xml:space="preserve">	2026/01/17,12:32:23</t>
  </si>
  <si>
    <t xml:space="preserve">	SSA BV-10.121.17.130-BHAVNAGAR B2_4/6-10.121.25.6-PANWADI-2 B1_4/6</t>
  </si>
  <si>
    <t xml:space="preserve">	10.121.17.130_BHAVNAGAR_TN725B_WTR_RJ_PH1\S4P6</t>
  </si>
  <si>
    <t xml:space="preserve">	10.121.25.6_PANWADI 2_TN705B_GJ_SSA BV_PH2\S4P6</t>
  </si>
  <si>
    <t xml:space="preserve">	Bhavnagar SSA GCS ID 21254</t>
  </si>
  <si>
    <t xml:space="preserve">	2023/01/17,23:01:06</t>
  </si>
  <si>
    <t xml:space="preserve">	2026/04/14,16:45:32</t>
  </si>
  <si>
    <t xml:space="preserve">	SSA PNP-10.121.25.152-Sutharnesadi_A1 / S1P5 -10.121.15.195-Bhabhar_B1 / S3P3</t>
  </si>
  <si>
    <t xml:space="preserve">	10.121.25.152_Sutharnesadi_TN703B_GJ_SSA PNP_PH2\S1P5</t>
  </si>
  <si>
    <t xml:space="preserve">	10.121.15.195_Bhabhar_TN705B_WTR_AM_PH1\S3P3</t>
  </si>
  <si>
    <t xml:space="preserve">	Palanpur SSA -- GCS ID 0002443</t>
  </si>
  <si>
    <t xml:space="preserve">	2019/05/29,18:37:29</t>
  </si>
  <si>
    <t xml:space="preserve">	2023/01/10,14:55:39</t>
  </si>
  <si>
    <t xml:space="preserve">	SSA AMR-10.121.96.51-JIRA_1/5-10.121.96.51-SARSIYA_2/5</t>
  </si>
  <si>
    <t xml:space="preserve">	10.121.96.51_Jira_TN703B_GJ_SSA AMR_PH2\S1P5</t>
  </si>
  <si>
    <t xml:space="preserve">	10.121.96.50_Sarsiya_TN703B_GJ_SSA AMR_PH2\S2P5</t>
  </si>
  <si>
    <t xml:space="preserve">	GCS_ID-002556</t>
  </si>
  <si>
    <t xml:space="preserve">	2023/09/06,21:01:06</t>
  </si>
  <si>
    <t xml:space="preserve">	2026/04/14,16:47:03</t>
  </si>
  <si>
    <t xml:space="preserve">	SSA AM-10.121.18.14-Nirnaynagar_3/1-10.121.18.22-Ranip_6/1</t>
  </si>
  <si>
    <t xml:space="preserve">	10.121.18.22_RANIP_TN725B_GJ_SSA AM_PH1\S6P1</t>
  </si>
  <si>
    <t xml:space="preserve">	10.121.18.14_NIRNAYNAGAR_TN705B_GJ_SSA AM_PH1\S3P1</t>
  </si>
  <si>
    <t xml:space="preserve">	2018/11/19,14:25:45</t>
  </si>
  <si>
    <t xml:space="preserve">	2026/01/20,14:15:34</t>
  </si>
  <si>
    <t xml:space="preserve">	SSA JND-10.121.97.207-KESHOD_TN725B_PH2\S6P1-10.121.97.210-MALIYA HATINA_TN725B_PH3\S3P1</t>
  </si>
  <si>
    <t xml:space="preserve">	10.121.97.210_MALIYA HATINA_TN705B_GJ_SSA JND_PH3\S3P1</t>
  </si>
  <si>
    <t xml:space="preserve">	10.121.97.207_KESHOD_TN725B_GJ_SSA JND_PH2\S6P1</t>
  </si>
  <si>
    <t xml:space="preserve">	2019/11/01,17:14:24</t>
  </si>
  <si>
    <t xml:space="preserve">	2023/01/10,14:32:23</t>
  </si>
  <si>
    <t xml:space="preserve">	SSA BUJ-10.121.17.66-BHUJ2(GNE)_4/11-10.121.17.93-BHUJ3_4/11</t>
  </si>
  <si>
    <t xml:space="preserve">	10.121.17.66_BHUJ2(GNE)_TN725B_WTR_RJ_PH1\S4P11</t>
  </si>
  <si>
    <t xml:space="preserve">	10.121.17.93_BHUJ3_TN725B_WTR_RJ_PH1\S4P11</t>
  </si>
  <si>
    <t xml:space="preserve">	BHUJ_SSA_GCS_ID_0042860</t>
  </si>
  <si>
    <t xml:space="preserve">	2025/07/04,21:45:15</t>
  </si>
  <si>
    <t xml:space="preserve">	2026/01/16,17:23:30</t>
  </si>
  <si>
    <t xml:space="preserve">	SSA BCH-10.121.96.70-Rahiyad B2-10.121.96.71-Bhensli B1 3/1</t>
  </si>
  <si>
    <t xml:space="preserve">	10.121.96.71_Bhensli_TN705B_GJ_SSA BCH_PH3\S3P1</t>
  </si>
  <si>
    <t xml:space="preserve">	10.121.96.70_RAHIYAD_TN725B_GJ_SSA BCH_PH3\S4P1</t>
  </si>
  <si>
    <t xml:space="preserve">	Guj_Bharuch-SSA_GCS_ID-0010229</t>
  </si>
  <si>
    <t xml:space="preserve">	2021/03/16,16:25:20</t>
  </si>
  <si>
    <t xml:space="preserve">	2023/01/11,12:40:53</t>
  </si>
  <si>
    <t xml:space="preserve">	WTR AM-10.121.68.1-TN725B_SURAT_S5P10-10.121.16.5-TN725B_SURAT_S5P10</t>
  </si>
  <si>
    <t xml:space="preserve">	10.121.100.2_Surat_TN725B_WTR_AM_PH1\S5P10</t>
  </si>
  <si>
    <t xml:space="preserve">	10.121.68.1_Surat 3(GNE)_TN725B_WTR_AM_PH3\S5P10</t>
  </si>
  <si>
    <t xml:space="preserve">	2019/05/07,18:43:47</t>
  </si>
  <si>
    <t xml:space="preserve">	2023/01/10,15:58:32</t>
  </si>
  <si>
    <t xml:space="preserve">	SSA VAL-10.121.99.75-DHARAMPUR_6/1-10.121.16.107-KAPRADA TE_3/1</t>
  </si>
  <si>
    <t xml:space="preserve">	10.121.99.75_DHARAMPUR_TN725B_GJ_SSA VAL_PH3\S6P1</t>
  </si>
  <si>
    <t xml:space="preserve">	10.121.16.107_KAPRADA-TE_TN725B_GJ_SSA VAL_PH3\S3P1</t>
  </si>
  <si>
    <t xml:space="preserve">	Valsad SSA GCS ID 45106</t>
  </si>
  <si>
    <t xml:space="preserve">	2025/09/15,18:38:39</t>
  </si>
  <si>
    <t xml:space="preserve">	2026/01/17,12:37:03</t>
  </si>
  <si>
    <t xml:space="preserve">	WTR AM-10.121.16.235-Bhalej B1_3/1-10.121.16.236-Umreth B1_4/1</t>
  </si>
  <si>
    <t xml:space="preserve">	10.121.16.235_Bhalej_TN705B_WTR_AM_PH2\S3P1</t>
  </si>
  <si>
    <t xml:space="preserve">	10.121.16.236_Umreth_TN705B_WTR_AM_PH3\S4P1</t>
  </si>
  <si>
    <t xml:space="preserve">	2018/11/14,10:41:29</t>
  </si>
  <si>
    <t xml:space="preserve">	2023/01/03,16:24:40</t>
  </si>
  <si>
    <t xml:space="preserve">	SSA BCH-10.121.96.77-LAKHIGAM B1_4/5-10.121.96.69-DAHEJ B2_4/5</t>
  </si>
  <si>
    <t xml:space="preserve">	10.121.96.77_LAKHIGAM_TN705B_GJ_SSA BCH_PH3\S4P5</t>
  </si>
  <si>
    <t xml:space="preserve">	10.121.96.69_DAHEJ_TN725B_GJ_SSA BCH_PH3\S4P5</t>
  </si>
  <si>
    <t xml:space="preserve">	Bharuch_SSA</t>
  </si>
  <si>
    <t xml:space="preserve">	2025/06/22,18:33:45</t>
  </si>
  <si>
    <t xml:space="preserve">	WTR RJ-10.121.68.216-MOTA GUNDA REPEATER_4/1-10.121.68.197-BHANVAD_3/1 </t>
  </si>
  <si>
    <t xml:space="preserve">	10.121.68.196_MOTA GUNDA REPEATER_TN705B_WTR_RJ_PH3\S4P1</t>
  </si>
  <si>
    <t xml:space="preserve">	10.121.68.197_BHANVAD_TN725B_WTR_RJ_PH3\S3P1</t>
  </si>
  <si>
    <t xml:space="preserve">	2022/02/03,15:17:17</t>
  </si>
  <si>
    <t xml:space="preserve">	SSA BCH-10.121.96.90-Bhadbhut A1_1/5-10.121.96.80-AMLESHWAR-2 B1_3/2</t>
  </si>
  <si>
    <t xml:space="preserve">	10.121.96.90_Bhadbhut_TN703B_GJ_SSA BCH_PH3\S1P5</t>
  </si>
  <si>
    <t xml:space="preserve">	10.121.96.80_AMLESHWAR-2_TN705B_GJ_SSA BCH_PH3\S3P2</t>
  </si>
  <si>
    <t xml:space="preserve">	GCS_ID-0028096</t>
  </si>
  <si>
    <t xml:space="preserve">	2024/01/25,21:42:13</t>
  </si>
  <si>
    <t xml:space="preserve">	SSA VAL-10.121.16.67-NAVASARI_3/6-10.121.24.164-AAT_1/5</t>
  </si>
  <si>
    <t xml:space="preserve">	10.121.16.67_NAVASARI_TN725B_WTR_AM_PH2\S3P6</t>
  </si>
  <si>
    <t xml:space="preserve">	10.121.16.117_AAT_TN703B_GJ_SSA VAL_PH3\S1P5</t>
  </si>
  <si>
    <t xml:space="preserve">	Valsad SSA GCS ID 19652</t>
  </si>
  <si>
    <t xml:space="preserve">	2022/10/30,00:39:20</t>
  </si>
  <si>
    <t xml:space="preserve">	2023/01/11,13:03:43</t>
  </si>
  <si>
    <t xml:space="preserve">	SSA HMR-10.121.25.176-TN703B R2.8.1 Rev.B 1/5-10.121.15.131-TN705B_PRANTIJ_B1 4/6</t>
  </si>
  <si>
    <t xml:space="preserve">	10.121.25.176_Salal_TN703B_GJ_SSA HMR_PH2\S1P5</t>
  </si>
  <si>
    <t xml:space="preserve">	10.121.15.131_PRANTIJ_TN725B_WTR_AM_PH1\S4P6</t>
  </si>
  <si>
    <t xml:space="preserve">	2019/01/29,13:20:30</t>
  </si>
  <si>
    <t xml:space="preserve">	2023/01/10,13:25:50</t>
  </si>
  <si>
    <t xml:space="preserve">	SSA RJ-10.121.19.108-SADAGURU VATIKA_S1P5-10.121.19.66-KR 2B2_S6P4_1G</t>
  </si>
  <si>
    <t xml:space="preserve">	10.121.19.66_KR2 GNE_TN725B_GJ_SSA RJ_PH2\S6P4</t>
  </si>
  <si>
    <t xml:space="preserve">	10.121.19.108_CHANDRALOK BTS_TN703B_GJ_SSA RJ_PH3\S1P5</t>
  </si>
  <si>
    <t xml:space="preserve">	Guj-Rajkot-SSA_GCS-ID_0006655</t>
  </si>
  <si>
    <t xml:space="preserve">	Guj-Rajkot-SSA</t>
  </si>
  <si>
    <t xml:space="preserve">	2020/07/02,19:23:29</t>
  </si>
  <si>
    <t xml:space="preserve">	2020/11/03,23:28:18</t>
  </si>
  <si>
    <t xml:space="preserve">	1G_DL_Sadguru to KR</t>
  </si>
  <si>
    <t xml:space="preserve">	SSA RJ-10.121.17.42-Gondal_6/1-10.121.17.44-Gondal_6/1-10GE</t>
  </si>
  <si>
    <t xml:space="preserve">	10.121.17.42_GONDAL_TN725B_GJ_SSA RJ_PH3\S6P1</t>
  </si>
  <si>
    <t xml:space="preserve">	10.121.17.44_GONDAL_TN725B_GJ_SSA RJ_PH3\S6P1</t>
  </si>
  <si>
    <t xml:space="preserve">	GUJ_GCSID_40824</t>
  </si>
  <si>
    <t xml:space="preserve">	RAJKOT SSA</t>
  </si>
  <si>
    <t xml:space="preserve">	2026/04/17,21:02:54</t>
  </si>
  <si>
    <t xml:space="preserve">	2026/04/23,16:55:01</t>
  </si>
  <si>
    <t xml:space="preserve">	SSA HMR-10.121.97.83-Sankalp BTS_1/5-10.121.25.161-Hummatnagar(GNE)_4/3</t>
  </si>
  <si>
    <t xml:space="preserve">	10.121.97.83_SANKALP BTS_TN703B_GJ_SSA HMR_PH3\S1P5</t>
  </si>
  <si>
    <t xml:space="preserve">	10.121.25.161_HIMMATNAGAR(GNE)_TN725B_GJ_SSA HMR_PH2\S4P3</t>
  </si>
  <si>
    <t xml:space="preserve">	GujHimatnagar_SSA</t>
  </si>
  <si>
    <t xml:space="preserve">	2019/12/20,17:51:38</t>
  </si>
  <si>
    <t xml:space="preserve">	2026/03/24,14:41:43</t>
  </si>
  <si>
    <t xml:space="preserve">	WTR RJ-10.121.17.26-RAJKOT B2_5/6-10.121.17.27-RAJKOT-KR B2_5/5</t>
  </si>
  <si>
    <t xml:space="preserve">	10.121.17.26_RAJKOT_TN725B_WTR_RJ_PH1\S5P6</t>
  </si>
  <si>
    <t xml:space="preserve">	10.121.17.27_RAJKOT KR_TN725B_WTR_RJ_PH3\S5P5</t>
  </si>
  <si>
    <t xml:space="preserve">	2023/11/02,16:54:05</t>
  </si>
  <si>
    <t xml:space="preserve">	2026/04/14,16:49:19</t>
  </si>
  <si>
    <t xml:space="preserve">	WTR RJ-10.121.68.213-Jamnagar_B2_6/2-10.121.68.197-Bhanvad_B2_6/5</t>
  </si>
  <si>
    <t xml:space="preserve">	10.121.68.197_BHANVAD_TN725B_WTR_RJ_PH3\S6P5</t>
  </si>
  <si>
    <t xml:space="preserve">	10.121.68.213_JAMNAGAR_TN725B_WTR_RJ_PH1\S6P2</t>
  </si>
  <si>
    <t xml:space="preserve">	GCS Issue id : 31972</t>
  </si>
  <si>
    <t xml:space="preserve">	2024/07/03,17:08:34</t>
  </si>
  <si>
    <t xml:space="preserve">	2024/07/20,12:53:22</t>
  </si>
  <si>
    <t xml:space="preserve">	SSA BUJ-10.121.96.178-Baranda B1_3/6-10.121.96.173-Narayan Sarovar A1_2/6</t>
  </si>
  <si>
    <t xml:space="preserve">	10.121.96.178_BARANDA_TN705B_GJ_SSA BUJ_PH3\S3P3</t>
  </si>
  <si>
    <t xml:space="preserve">	10.121.96.173_NARAYAN SAROVAR_TN703B_GJ_SSA BUJ_PH3\S2P6</t>
  </si>
  <si>
    <t xml:space="preserve">	GCS Issue id : 20209</t>
  </si>
  <si>
    <t xml:space="preserve">	2022/11/26,14:14:56</t>
  </si>
  <si>
    <t xml:space="preserve">	2023/01/03,14:54:26</t>
  </si>
  <si>
    <t xml:space="preserve">	SSA AMR-10.121.96.43-Staff-Qtr-BTS A1_1/5-10.121.96.56-Amreli-GNE B1_3/2</t>
  </si>
  <si>
    <t xml:space="preserve">	10.121.96.43_NAGRIK BTS A1_TN703B_GJ_SSA AMR_PH2\S1P5</t>
  </si>
  <si>
    <t xml:space="preserve">	10.121.96.56_Amreli GNE_TN725B_GJ_SSA AMR_PH2\S3P2</t>
  </si>
  <si>
    <t xml:space="preserve">	Amreli SSA - GCS ID 0001954</t>
  </si>
  <si>
    <t xml:space="preserve">	2019/04/08,17:13:47</t>
  </si>
  <si>
    <t xml:space="preserve">	2026/04/14,16:50:25</t>
  </si>
  <si>
    <t xml:space="preserve">	SSA GDH-10.121.16.209-DYNAFLAX HALOL_1/6-10.121.16.210-POLYCAB UNIT 4_1/5</t>
  </si>
  <si>
    <t xml:space="preserve">	10.121.16.209_DYNAFLAX HALOL_TN703B_GJ_SSA GDH_PH2\S1P6</t>
  </si>
  <si>
    <t xml:space="preserve">	10.121.16.210_POLYCAB UNIT 4_TN703B_GJ_SSA GDH_PH3\S1P5</t>
  </si>
  <si>
    <t xml:space="preserve">	GCS_ID-0015724</t>
  </si>
  <si>
    <t xml:space="preserve">	2022/04/04,21:29:34</t>
  </si>
  <si>
    <t xml:space="preserve">	2022/04/05,09:38:37</t>
  </si>
  <si>
    <t xml:space="preserve">	WTR RJ-10.121.17.25-RAJKOT-KR2 A1_5/10-10.121.17.27-RAJKOT-KR B2_4/10</t>
  </si>
  <si>
    <t xml:space="preserve">	10.121.17.25_RAJKOT KR2_TN725B_WTR_RJ_PH1\S5P10</t>
  </si>
  <si>
    <t xml:space="preserve">	10.121.17.27_RAJKOT KR_TN725B_WTR_RJ_PH3\S4P10</t>
  </si>
  <si>
    <t xml:space="preserve">	2022/11/28,20:09:42</t>
  </si>
  <si>
    <t xml:space="preserve">	2026/04/14,16:51:48</t>
  </si>
  <si>
    <t xml:space="preserve">	SSA AM-10.121.18.245-SECTOR 11_6/11-10.121.18.250-SECTOR 11_6/11</t>
  </si>
  <si>
    <t xml:space="preserve">	10.121.18.245_SECTOR 11 GNE_TN725B_GJ_SSA AM_PH1\S6P11</t>
  </si>
  <si>
    <t xml:space="preserve">	10.121.18.250_SECTOR 11_TN725B_GJ_SSA AM_PH3\S6P11</t>
  </si>
  <si>
    <t xml:space="preserve">	GUJ_GCS_ID_0009736</t>
  </si>
  <si>
    <t xml:space="preserve">	2021/02/15,16:14:46</t>
  </si>
  <si>
    <t xml:space="preserve">	2022/04/05,10:09:48</t>
  </si>
  <si>
    <t xml:space="preserve">	SSA BUJ-10.121.24.74-Adipur_3/1-10.121.24.73-Bharat Nagar_4/1</t>
  </si>
  <si>
    <t xml:space="preserve">	10.121.24.73_Bharat Nagar_TN705B_GJ_SSA BUJ_PH2\S4P1</t>
  </si>
  <si>
    <t xml:space="preserve">	10.121.24.74_Adipur_TN725B_GJ_SSA BUJ_PH3\S3P1</t>
  </si>
  <si>
    <t xml:space="preserve">	2018/11/24,11:57:35</t>
  </si>
  <si>
    <t xml:space="preserve">	2026/04/25,15:16:19</t>
  </si>
  <si>
    <t xml:space="preserve">	WTR AM-10.121.68.65-TN725B_VALSAD_S6P8-10.121.16.69-TN725B_Valsad_S6P8</t>
  </si>
  <si>
    <t xml:space="preserve">	10.121.16.69_Valsad_TN725B_WTR_AM_PH1\S6P8</t>
  </si>
  <si>
    <t xml:space="preserve">	10.121.68.65_VALSAD-OLD(GNE)_TN725B_WTR_AM_PH3\S6P8</t>
  </si>
  <si>
    <t xml:space="preserve">	2019/04/12,14:36:11</t>
  </si>
  <si>
    <t xml:space="preserve">	2026/01/19,14:50:45</t>
  </si>
  <si>
    <t xml:space="preserve">	SSA VAL-10.121.16.80-ELECTROMAG_A1_1/6-10.121.16.82-CHANOD_A1_1/5</t>
  </si>
  <si>
    <t xml:space="preserve">	10.121.16.82_CHANOD_TN703B_GJ_SSA VAL_PH\S1P5</t>
  </si>
  <si>
    <t xml:space="preserve">	10.121.16.80_DUNGRAPOLICESTATION_TN703B_GJ_SSA VAL_PH\S1P6</t>
  </si>
  <si>
    <t xml:space="preserve">	2018/09/27,00:45:38</t>
  </si>
  <si>
    <t xml:space="preserve">	2023/04/26,11:11:52</t>
  </si>
  <si>
    <t xml:space="preserve">	WTR AM-10.121.18.6-NARANPURA 1(GNE)_PH1-10.121.17.204-NARANPURA_PH1</t>
  </si>
  <si>
    <t xml:space="preserve">	10.121.18.6_NARANPURA 1(GNE)_TN725B_GJ_SSA AM_PH1\S5P10</t>
  </si>
  <si>
    <t xml:space="preserve">	10.121.17.204_NARANPURA_TN725B_GJ_SSA AM_PH1\S5P10</t>
  </si>
  <si>
    <t xml:space="preserve">	Ahmedabad SSA- GCS Id-0005219</t>
  </si>
  <si>
    <t xml:space="preserve">	2020/02/03,16:25:20</t>
  </si>
  <si>
    <t xml:space="preserve">	2026/01/17,14:56:26</t>
  </si>
  <si>
    <t xml:space="preserve">	SSA NAD-10.121.24.234-DHUVARAN_2/5-10.121.98.90-UNDEL_1/5</t>
  </si>
  <si>
    <t xml:space="preserve">	10.121.24.234_DHUVARAN_TN703B_GJ_SSA NAD_PH3\S2P5</t>
  </si>
  <si>
    <t xml:space="preserve">	10.121.98.90_UNDEL_TN703B_GJ_SSA NAD_PH3\S1P5</t>
  </si>
  <si>
    <t xml:space="preserve">	GCS ID 32057</t>
  </si>
  <si>
    <t xml:space="preserve">	NADIAD SSA</t>
  </si>
  <si>
    <t xml:space="preserve">	2024/07/06,13:58:22</t>
  </si>
  <si>
    <t xml:space="preserve">	2026/01/17,13:06:46</t>
  </si>
  <si>
    <t xml:space="preserve">	SSA VAL-10.121.16.109-UMERGAON B1_4/1-10.121.24.133-Talasari B1_3/1</t>
  </si>
  <si>
    <t xml:space="preserve">	10.121.16.109_UMERGAON_TN705B_GJ_SSA VAL_PH3\S4P1</t>
  </si>
  <si>
    <t xml:space="preserve">	10.121.24.133_TALASARI_TN705B_GJ_SSA VAL_PH2\S3P1</t>
  </si>
  <si>
    <t xml:space="preserve">	Guj GCS ID No.- 046196</t>
  </si>
  <si>
    <t xml:space="preserve">	2025/11/04,17:30:33</t>
  </si>
  <si>
    <t xml:space="preserve">	SSA VDR-10.121.19.131-Karelibagh_B2-10.121.19.134-Fatheganj_B2</t>
  </si>
  <si>
    <t xml:space="preserve">	10.121.19.134_FATEHGANJ_TN725B_GJ_SSA VDR_PH2\S4P1</t>
  </si>
  <si>
    <t xml:space="preserve">	10.121.19.131_KARELIBAGH_TN725B_GJ_SSA VDR_PH2\S5P1</t>
  </si>
  <si>
    <t xml:space="preserve">	2018/09/12,17:51:16</t>
  </si>
  <si>
    <t xml:space="preserve">	2026/01/17,15:07:23</t>
  </si>
  <si>
    <t xml:space="preserve">	WTR RJ-10.121.17.133-TN705B_DHASA_B1\S3P3-10.121.17.131-TN725B_SIHOR_B2\S5P3</t>
  </si>
  <si>
    <t xml:space="preserve">	10.121.17.133_DHASA_TN705B_WTR_RJ_PH1\S3P3</t>
  </si>
  <si>
    <t xml:space="preserve">	10.121.17.131_SIHOR_TN725B_WTR_RJ_PH1\S5P3</t>
  </si>
  <si>
    <t xml:space="preserve">	2018/09/04,13:37:08</t>
  </si>
  <si>
    <t xml:space="preserve">	2023/01/10,17:32:45</t>
  </si>
  <si>
    <t xml:space="preserve">	SSA JND-10.121.97.196-VISAVADAR_3/5-10.121.24.20-RACHANA BTS_1/5</t>
  </si>
  <si>
    <t xml:space="preserve">	10.121.24.20_Dhebar_TN703B_GJ_SSA JND_PH2\S1P5</t>
  </si>
  <si>
    <t xml:space="preserve">	10.121.97.196_VISAVADAR_TN705B_GJ_SSA JND_PH3\S3P5</t>
  </si>
  <si>
    <t xml:space="preserve">	GUJ_JND_GCSID_46433</t>
  </si>
  <si>
    <t xml:space="preserve">	2025/11/14,14:38:50</t>
  </si>
  <si>
    <t xml:space="preserve">	2026/01/17,13:36:46</t>
  </si>
  <si>
    <t xml:space="preserve">	SSA VAL-10.121.16.88-FADVEL_2/6-10.121.16.89-RUMLA_1/5</t>
  </si>
  <si>
    <t xml:space="preserve">	10.121.16.89_RUMLA_TN703B_GJ_SSA VAL_PH3\S1P5</t>
  </si>
  <si>
    <t xml:space="preserve">	10.121.16.88_FADVEL_TN703B_GJ_SSA VAL_PH3\S2P6</t>
  </si>
  <si>
    <t xml:space="preserve">	GUJ_GCS_ID_0025209</t>
  </si>
  <si>
    <t xml:space="preserve">	2023/08/19,00:32:41</t>
  </si>
  <si>
    <t xml:space="preserve">	2024/01/08,11:46:28</t>
  </si>
  <si>
    <t xml:space="preserve">	SSA AM-10.121.17.194-AshramRoad_3/2-10.121.18.126-TorrentPharma_1/5</t>
  </si>
  <si>
    <t xml:space="preserve">	10.121.18.126_Torrent Green_TN703B_GJ_SSA AM_PH2\S1P5</t>
  </si>
  <si>
    <t xml:space="preserve">	10.121.17.194_ASHRAM RD_TN725B_GJ_SSA AM_PH1\S3P2</t>
  </si>
  <si>
    <t xml:space="preserve">	Ahmedabad SSA- GCS Issue id : 0000986</t>
  </si>
  <si>
    <t xml:space="preserve">	2018/11/30,12:54:46</t>
  </si>
  <si>
    <t xml:space="preserve">	2026/01/19,15:23:17</t>
  </si>
  <si>
    <t xml:space="preserve">	ARD-BDR 96F 1/2/3&amp;4 AT ARD</t>
  </si>
  <si>
    <t xml:space="preserve">	WTR AM-10.121.16.136-Gbt B2_4/1-10.121.17.148-Bhadra 2 B2_5/1</t>
  </si>
  <si>
    <t xml:space="preserve">	10.121.16.136_GBT_TN725B_WTR_AM_PH1\S4P1</t>
  </si>
  <si>
    <t xml:space="preserve">	10.121.16.138_BHADRA 2_TN725B_WTR_AM_PH1\S5P1</t>
  </si>
  <si>
    <t xml:space="preserve">	2018/12/13,17:04:43</t>
  </si>
  <si>
    <t xml:space="preserve">	2023/04/27,11:12:34</t>
  </si>
  <si>
    <t xml:space="preserve">	SSA JND-10.121.97.216-NARSINH UNIVERSITY_S1P5-10.121.97.193-JUNAGADH JR2_S3P3</t>
  </si>
  <si>
    <t xml:space="preserve">	10.121.97.216_Medical-College_TN703B_GJ_SSA JND_PH3\S1P5</t>
  </si>
  <si>
    <t xml:space="preserve">	10.121.97.193_JUNAGADH JR2_TN725B_GJ_SSA JND_PH3\S3P3</t>
  </si>
  <si>
    <t xml:space="preserve">	GCS-46288</t>
  </si>
  <si>
    <t xml:space="preserve">	2025/11/10,13:19:28</t>
  </si>
  <si>
    <t xml:space="preserve">	2026/01/16,17:04:06</t>
  </si>
  <si>
    <t xml:space="preserve">	WTR RJ-10.121.17.70-BHACHAU 6/5-10.121.17.71-SAMKHIYALI_5/3</t>
  </si>
  <si>
    <t xml:space="preserve">	10.121.17.71_SAMKHIYALI_TN725B_WTR_RJ_PH1\S5P3</t>
  </si>
  <si>
    <t xml:space="preserve">	10.121.17.70_BHACHAU_TN725B_WTR_RJ_PH1\S6P5</t>
  </si>
  <si>
    <t xml:space="preserve">	Bhuj SSA GCS ID 10884</t>
  </si>
  <si>
    <t xml:space="preserve">	2021/05/10,14:39:21</t>
  </si>
  <si>
    <t xml:space="preserve">	2023/01/10,14:15:54</t>
  </si>
  <si>
    <t xml:space="preserve">	SSA AM-10.121.18.247-DABHODA_3/1-10.121.18.197-Lavarpur B1_3/1</t>
  </si>
  <si>
    <t xml:space="preserve">	10.121.18.247_DABHODA_TN705B_GJ_SSA AM_PH3\S3P1</t>
  </si>
  <si>
    <t xml:space="preserve">	10.121.18.197_Lavarpur_TN705B_GJ_SSA AM_PH1\S3P1</t>
  </si>
  <si>
    <t xml:space="preserve">	Guj_Ahmedabad-SSA_GCS_ID-0057493</t>
  </si>
  <si>
    <t xml:space="preserve">	2026/04/18,17:17:14</t>
  </si>
  <si>
    <t xml:space="preserve">	2026/05/05,08:41:01</t>
  </si>
  <si>
    <t xml:space="preserve">	SSA SR-10.121.19.245-DHARMANANDAN_VST_2/5-10.121.19.212-HVK_VST_1/5</t>
  </si>
  <si>
    <t xml:space="preserve">	10.121.19.245_DHARMANANDAN VST_TN703B_GJ_SSA SR_PH2\S2P5</t>
  </si>
  <si>
    <t xml:space="preserve">	10.121.19.212_HVK VST_TN703B_GJ_SSA SR_PH2\S1P5</t>
  </si>
  <si>
    <t xml:space="preserve">	Surat SSA GCS ID 46296</t>
  </si>
  <si>
    <t xml:space="preserve">	2025/11/10,22:28:53</t>
  </si>
  <si>
    <t xml:space="preserve">	2026/01/17,12:48:24</t>
  </si>
  <si>
    <t xml:space="preserve">	SSA VAL-10.121.68.85-SAPUTARA PH3_S4P3-10.121.8.94-BORGAON A1_2/5</t>
  </si>
  <si>
    <t xml:space="preserve">	10.121.68.85_SAPUTARA_TN705B_GJ_SSA VAL_PH3\S4P3</t>
  </si>
  <si>
    <t xml:space="preserve">	10.121.8.94_BORGAON A1_TN703B_MH_SSA NSK_PH3\S2P5</t>
  </si>
  <si>
    <t xml:space="preserve">	2020/12/10,15:39:22</t>
  </si>
  <si>
    <t xml:space="preserve">	2026/04/23,08:46:01</t>
  </si>
  <si>
    <t xml:space="preserve">	SSA AM-10.121.18.74-BodakDev_6/1-10.121.17.203-INFO_5/1</t>
  </si>
  <si>
    <t xml:space="preserve">	10.121.18.74_Bodakdev_TN725B_GJ_SSA AM_PH1\S6P1</t>
  </si>
  <si>
    <t xml:space="preserve">	10.121.17.203_INFO_TN725B_GJ_SSA AM_PH1\S5P1</t>
  </si>
  <si>
    <t xml:space="preserve">	Ahmedabad SSA - GCS Issue Id : 0000919</t>
  </si>
  <si>
    <t xml:space="preserve">	BSNL Ahmedabad SSA -INFO to BDK</t>
  </si>
  <si>
    <t xml:space="preserve">	2018/11/02,16:03:41</t>
  </si>
  <si>
    <t xml:space="preserve">	2026/01/19,15:59:22</t>
  </si>
  <si>
    <t xml:space="preserve">	SSA AM-10.121.18.194-TN725B_NAROD\S3P1-10.121.18.195-TN705B_NAVA\S4P1</t>
  </si>
  <si>
    <t xml:space="preserve">	10.121.18.194_Naroda_TN725B_GJ_SSA AM_PH1\S3P1</t>
  </si>
  <si>
    <t xml:space="preserve">	10.121.18.195_BAPA-SITARAM-BTS_TN725B_GJ_SSA AM_PH1\S4P1</t>
  </si>
  <si>
    <t xml:space="preserve">	2018/06/06,12:08:40</t>
  </si>
  <si>
    <t xml:space="preserve">	2023/01/03,17:05:36</t>
  </si>
  <si>
    <t xml:space="preserve">	SSA BCH-10.121.96.91-Kharetha_BTS-10.121.68.7-Netrang_WTR_AM_PH3</t>
  </si>
  <si>
    <t xml:space="preserve">	10.121.68.7_Netrang_TN725B_WTR_AM_PH3\S4P3</t>
  </si>
  <si>
    <t xml:space="preserve">	10.121.96.91_KharethaBTSA1_TN703B_GJ_SSA BCH_PH3\S2P5</t>
  </si>
  <si>
    <t xml:space="preserve">	Bharuch ssa- gcs id-000</t>
  </si>
  <si>
    <t xml:space="preserve">	2020/09/03,18:06:28</t>
  </si>
  <si>
    <t xml:space="preserve">	2021/01/28,22:23:52</t>
  </si>
  <si>
    <t xml:space="preserve">	SSA AM-10.121.18.79-Vejalpur B1_4/2-10.121.18.98-Makarba A1_1/5</t>
  </si>
  <si>
    <t xml:space="preserve">	10.121.18.79_VEJALPUR_TN705B_GJ_SSA AM_PH1\S4P2</t>
  </si>
  <si>
    <t xml:space="preserve">	10.121.18.98_Makarba_TN703B_GJ_SSA AM_PH2\S1P5</t>
  </si>
  <si>
    <t xml:space="preserve">	2019/06/04,12:03:14</t>
  </si>
  <si>
    <t xml:space="preserve">	2023/01/12,11:59:17</t>
  </si>
  <si>
    <t xml:space="preserve">	WTR RJ-10.121.68.201-DHROL_B2_PH3_5/1-10.121.68.215-JODIA_B1_PH3_4/1</t>
  </si>
  <si>
    <t xml:space="preserve">	10.121.68.201_DHROL_TN725B_WTR_RJ_PH3\S5P1</t>
  </si>
  <si>
    <t xml:space="preserve">	10.121.68.215_JODIA_TN705B_WTR_RJ_PH3\S4P1</t>
  </si>
  <si>
    <t xml:space="preserve">	2021/12/21,16:46:00</t>
  </si>
  <si>
    <t xml:space="preserve">	2023/06/05,12:36:58</t>
  </si>
  <si>
    <t xml:space="preserve">	WTR AM-10.121.16.132-Nadiad-_4/11-10.121.16.243-NadiadMICRO_4/11</t>
  </si>
  <si>
    <t xml:space="preserve">	10.121.16.132_Nadiad_TN725B_WTR_AM_PH1\S4P11</t>
  </si>
  <si>
    <t xml:space="preserve">	10.121.16.243_Nadiad Micro_TN705B_WTR_AM_PH3\S4P11</t>
  </si>
  <si>
    <t xml:space="preserve">	Guj_Nadiad-SSA_GCS_ID-0000  28-08-2020</t>
  </si>
  <si>
    <t xml:space="preserve">	Guj_Nadiad-SSA</t>
  </si>
  <si>
    <t xml:space="preserve">	2020/08/28,11:35:33</t>
  </si>
  <si>
    <t xml:space="preserve">	2021/05/26,09:59:58</t>
  </si>
  <si>
    <t xml:space="preserve">	SSA HMR-10.121.97.68-Chhitoda EXCpan-10.121.26.13-Bhiloda_</t>
  </si>
  <si>
    <t xml:space="preserve">	10.121.97.68_Chhitoda EXCpan_TN705B_GJ_SSA HMR_PH3\S4P1</t>
  </si>
  <si>
    <t xml:space="preserve">	10.121.26.13_Bhiloda_TN705B_WTR_AM_PH2\S3P1</t>
  </si>
  <si>
    <t xml:space="preserve">	2021/03/21,12:36:03</t>
  </si>
  <si>
    <t xml:space="preserve">	2023/01/10,13:20:23</t>
  </si>
  <si>
    <t xml:space="preserve">	WTR AM-10.121.15.160-AM BHADRA 6_TN705B_WTR_AM_PH3\S3P1-10.121.17.28-RAJKOT KR_TN725B_WTR_RJ_PH1\S4P1-10GE</t>
  </si>
  <si>
    <t xml:space="preserve">	10.121.15.160_AM BHADRA 6_TN705B_WTR_AM_PH3\S3P1</t>
  </si>
  <si>
    <t xml:space="preserve">	10.121.17.28_RAJKOT KR_TN725B_WTR_RJ_PH1\S4P1</t>
  </si>
  <si>
    <t xml:space="preserve">	2025/10/15,13:08:15</t>
  </si>
  <si>
    <t xml:space="preserve">	2026/01/16,16:46:47</t>
  </si>
  <si>
    <t xml:space="preserve">	DWDM UTL</t>
  </si>
  <si>
    <t xml:space="preserve">	WTR AM-10.121.16.226-Baroda City 3 B2_6/11-10.121.16.134-Baroda City 2 B2_6/11</t>
  </si>
  <si>
    <t xml:space="preserve">	10.121.16.226_BARODA CITY 3 GNE_TN725B_WTR_AM_PH1\S6P11</t>
  </si>
  <si>
    <t xml:space="preserve">	10.121.16.134_BARODA CITY 2_TN725B_WTR_AM_PH1\S6P11</t>
  </si>
  <si>
    <t xml:space="preserve">	2019/06/06,13:20:26</t>
  </si>
  <si>
    <t xml:space="preserve">	2023/01/03,16:37:16</t>
  </si>
  <si>
    <t xml:space="preserve">	SSA MEH-10.121.98.2-BECHARAJI EXCHANGE_S4P5-10.121.99.38-PATDI_S3P5</t>
  </si>
  <si>
    <t xml:space="preserve">	10.121.98.2_BECHARAJI EXCHANGE_TN705B_GJ_SSA MEH_PH3\S4P5</t>
  </si>
  <si>
    <t xml:space="preserve">	10.121.99.38_PATDI_TN705B_WTR_RJ_PH1\S3P5</t>
  </si>
  <si>
    <t xml:space="preserve">	2024/04/16,16:24:54</t>
  </si>
  <si>
    <t xml:space="preserve">	2024/04/24,08:32:20</t>
  </si>
  <si>
    <t xml:space="preserve">	WTR AM-10.121.26.13-TN705B_BHILODA_S4P1-10.121.26.2-TN725B_Idar_S5P1</t>
  </si>
  <si>
    <t xml:space="preserve">	10.121.26.13_Bhiloda_TN705B_WTR_AM_PH2\S4P1</t>
  </si>
  <si>
    <t xml:space="preserve">	10.121.26.2_Idar_TN725B_WTR_AM_PH2\S5P1</t>
  </si>
  <si>
    <t xml:space="preserve">	2019/04/24,10:44:16</t>
  </si>
  <si>
    <t xml:space="preserve">	2022/06/27,14:45:12</t>
  </si>
  <si>
    <t xml:space="preserve">	SSA AM-10.121.17.205-INFO_6/4-10.121.18.34-Satyamev BTS_2/5</t>
  </si>
  <si>
    <t xml:space="preserve">	10.121.17.205_INFO_TN725B_GJ_SSA AM_PH1\S6P4</t>
  </si>
  <si>
    <t xml:space="preserve">	10.121.18.34_SATYAMEV BTS_TN703B_GJ_SSA AM_PH3\S2P5</t>
  </si>
  <si>
    <t xml:space="preserve">	GCS_ID-0028183</t>
  </si>
  <si>
    <t xml:space="preserve">	Ahmedabad_SSA</t>
  </si>
  <si>
    <t xml:space="preserve">	2024/01/31,18:44:24</t>
  </si>
  <si>
    <t xml:space="preserve">	2026/01/19,17:21:54</t>
  </si>
  <si>
    <t xml:space="preserve">	WTR RJ-10.121.17.152-GHANGHALI_WTR_RJ_PH3_3/3-10.121.17.131-SIHOR_WTR_RJ_4/3</t>
  </si>
  <si>
    <t xml:space="preserve">	10.121.17.152_GHANGHALI_TN705B_WTR_RJ_PH3\S3P3</t>
  </si>
  <si>
    <t xml:space="preserve">	10.121.17.131_SIHOR_TN725B_WTR_RJ_PH1\S4P3</t>
  </si>
  <si>
    <t xml:space="preserve">	Bhavnagar SSA _ GCS Id0014532</t>
  </si>
  <si>
    <t xml:space="preserve">	2022/02/02,03:58:18</t>
  </si>
  <si>
    <t xml:space="preserve">	2022/02/03,11:53:44</t>
  </si>
  <si>
    <t xml:space="preserve">	SSA BCH-10.121.96.74-IKHAR_3/5-10.121.96.79-Sarbhan_4/5</t>
  </si>
  <si>
    <t xml:space="preserve">	10.121.96.74_IKHAR B1_TN705B_GJ_SSA BCH_PH3\S3P5</t>
  </si>
  <si>
    <t xml:space="preserve">	10.121.96.79_Sarbhan_TN705B_GJ_SSA BCH_PH3\S4P5</t>
  </si>
  <si>
    <t xml:space="preserve">	BHARUCH_SSA_0047323</t>
  </si>
  <si>
    <t xml:space="preserve">	BHARUCH_SSA</t>
  </si>
  <si>
    <t xml:space="preserve">	2025/12/17,21:27:41</t>
  </si>
  <si>
    <t xml:space="preserve">	2026/01/16,16:42:43</t>
  </si>
  <si>
    <t xml:space="preserve">	SSA BUJ-10.121.17.83-Chitrakoot_PH1_1/5-10.121.17.68-ANJAR_B2_PH2_4/6</t>
  </si>
  <si>
    <t xml:space="preserve">	10.121.17.83_Chitrakoot_TN703B_GJ_SSA BUJ_PH1\S1P5</t>
  </si>
  <si>
    <t xml:space="preserve">	10.121.17.68_ANJAR_TN725B_WTR_RJ_PH2\S4P6</t>
  </si>
  <si>
    <t xml:space="preserve">	Bhuj SSA GCS iD 152202</t>
  </si>
  <si>
    <t xml:space="preserve">	2022/03/10,12:02:56</t>
  </si>
  <si>
    <t xml:space="preserve">	2023/06/17,15:05:17</t>
  </si>
  <si>
    <t xml:space="preserve">	WTR AM-10.121.15.132-GANDHINAGAR_4/1-10.121.15.131-B1_PRANTIJ_\3/1</t>
  </si>
  <si>
    <t xml:space="preserve">	10.121.15.132_GANDHINAGAR_TN725B_WTR_AM_PH1\S4P1</t>
  </si>
  <si>
    <t xml:space="preserve">	10.121.15.131_PRANTIJ_TN725B_WTR_AM_PH1\S3P1</t>
  </si>
  <si>
    <t xml:space="preserve">	2018/05/08,14:45:05</t>
  </si>
  <si>
    <t xml:space="preserve">	2025/04/21,17:28:00</t>
  </si>
  <si>
    <t xml:space="preserve">	SSA AM-10.121.15.162-Bhat-Cadila A1_2/5-10.121.15.161-Badarkha A1_1/5</t>
  </si>
  <si>
    <t xml:space="preserve">	10.121.15.162_Bhat Cadila_TN703B_GJ_SSA AM_PH3\S2P5</t>
  </si>
  <si>
    <t xml:space="preserve">	10.121.15.161_Badarkha_TN703B_GJ_SSA AM_PH3\S1P5</t>
  </si>
  <si>
    <t xml:space="preserve">	Guj_Ahmedabad-OA_GCS_ID-0048861</t>
  </si>
  <si>
    <t xml:space="preserve">	2026/02/12,15:27:56</t>
  </si>
  <si>
    <t xml:space="preserve">	SSA GDH-10.121.19.14-Simaliya A1_1/5-10.121.26.90-Ghoghmba B1_3/2</t>
  </si>
  <si>
    <t xml:space="preserve">	10.121.19.14_SIMALIYA_TN703B_GJ_SSA GDH_PH1\S1P5</t>
  </si>
  <si>
    <t xml:space="preserve">	10.121.26.90_Ghoghmba_TN705B_GJ_SSA GDH_PH1\S3P2</t>
  </si>
  <si>
    <t xml:space="preserve">	2023/12/09,13:43:17</t>
  </si>
  <si>
    <t xml:space="preserve">	SSA BV-10.121.25.2-TN705B_Sardarnagar-10.121.25.3-TN705B_Madhwanand</t>
  </si>
  <si>
    <t xml:space="preserve">	10.121.25.2_Sardarnagar_TN725B_GJ_SSA BV_PH2\S3P1</t>
  </si>
  <si>
    <t xml:space="preserve">	10.121.25.3_Madhvanand_TN705B_GJ_SSA BV_PH2\S4P1</t>
  </si>
  <si>
    <t xml:space="preserve">	2018/09/20,10:27:56</t>
  </si>
  <si>
    <t xml:space="preserve">	2023/01/10,12:48:54</t>
  </si>
  <si>
    <t xml:space="preserve">	SSA BUJ-10.121.17.66-BHUJ2(GNE)_5/11-10.121.17.93-BHUJ3_5/11</t>
  </si>
  <si>
    <t xml:space="preserve">	10.121.17.66_BHUJ2(GNE)_TN725B_WTR_RJ_PH1\S5P11</t>
  </si>
  <si>
    <t xml:space="preserve">	10.121.17.93_BHUJ3_TN725B_WTR_RJ_PH1\S5P11</t>
  </si>
  <si>
    <t xml:space="preserve">	2025/07/04,21:46:19</t>
  </si>
  <si>
    <t xml:space="preserve">	2026/01/16,17:18:47</t>
  </si>
  <si>
    <t xml:space="preserve">	SSA GDH-10.121.16.227-Halol_B2\S5P1-10.121.16.211-BASKA_B1_PH2_S3P1</t>
  </si>
  <si>
    <t xml:space="preserve">	10.121.16.227_Halol_TN725B_WTR_AM_PH1\S5P1</t>
  </si>
  <si>
    <t xml:space="preserve">	10.121.16.211_BASKA_TN705B_GJ_SSA GDH_PH2\S3P1</t>
  </si>
  <si>
    <t xml:space="preserve">	GCS Issue id : 17026</t>
  </si>
  <si>
    <t xml:space="preserve">	2022/06/18,17:20:37</t>
  </si>
  <si>
    <t xml:space="preserve">	2023/06/17,14:55:33</t>
  </si>
  <si>
    <t xml:space="preserve">	SSA JND-10.121.97.220-Ranavav_B1_3/1-10.121.97.213-GujJunagadh_Kutiyana_B1_4/1</t>
  </si>
  <si>
    <t xml:space="preserve">	10.121.97.213_KUTIYANA_TN725B_GJ_SSA JND_PH3\S4P1</t>
  </si>
  <si>
    <t xml:space="preserve">	10.121.97.220_RANAVAV_TN705B_WTR_RJ_PH3\S3P1</t>
  </si>
  <si>
    <t xml:space="preserve">	2021/09/30,14:15:29</t>
  </si>
  <si>
    <t xml:space="preserve">	2026/01/17,13:36:19</t>
  </si>
  <si>
    <t xml:space="preserve">	WTR RJ-10.121.68.205-SAMANA_B1_4/1-10.121.68.206-JAMJOTPUR_B2_3/1</t>
  </si>
  <si>
    <t xml:space="preserve">	10.121.68.206_JAMJODHPUR_TN725B_WTR_RJ_PH3\S3P1</t>
  </si>
  <si>
    <t xml:space="preserve">	10.121.68.205_SAMANA_TN705B_WTR_RJ_PH2\S4P1</t>
  </si>
  <si>
    <t xml:space="preserve">	2019/07/06,16:03:57</t>
  </si>
  <si>
    <t xml:space="preserve">	2023/07/25,11:59:27</t>
  </si>
  <si>
    <t xml:space="preserve">	WTR AM-10.121.16.134-TN725B_Baroda City-2_S4P11-10.121.16.27-TN725B_CITY_S4P11</t>
  </si>
  <si>
    <t xml:space="preserve">	10.121.16.27_Baroda CITY_TN725B_WTR_AM_PH2\S4P11</t>
  </si>
  <si>
    <t xml:space="preserve">	10.121.16.134_BARODA CITY 2_TN725B_WTR_AM_PH1\S4P11</t>
  </si>
  <si>
    <t xml:space="preserve">	2019/05/29,16:46:37</t>
  </si>
  <si>
    <t xml:space="preserve">	2022/06/27,14:45:51</t>
  </si>
  <si>
    <t xml:space="preserve">	WTR AM-10.121.15.151-DHOLKA (5/1)-10.121.15.150-GULBAITEKRA _(3/1)</t>
  </si>
  <si>
    <t xml:space="preserve">	10.121.15.150_AM GULBAITEKRA_TN725B_WTR_AM_PH3\S3P1</t>
  </si>
  <si>
    <t xml:space="preserve">	10.121.15.151_DHOLKA_TN725B_WTR_AM_PH3\S5P1</t>
  </si>
  <si>
    <t xml:space="preserve">	86</t>
  </si>
  <si>
    <t xml:space="preserve">	2019/04/13,11:19:58</t>
  </si>
  <si>
    <t xml:space="preserve">	2023/01/11,14:57:25</t>
  </si>
  <si>
    <t xml:space="preserve">	SSA AM-10.121.18.96-CHENPUR-RANIP-BTS-A1 A1_1/5-10.121.18.1-KALIGAM B1_4/5</t>
  </si>
  <si>
    <t xml:space="preserve">	10.121.18.96_CHENPUR-RANIP-BTS_TN703B_GJ_SSA AM_PH2\S1P5</t>
  </si>
  <si>
    <t xml:space="preserve">	10.121.18.1_KALIGAM_TN705B_GJ_SSA AM_PH1\S4P5</t>
  </si>
  <si>
    <t xml:space="preserve">	Guj_Ahmedabad-SSA_GCS_ID-0032476</t>
  </si>
  <si>
    <t xml:space="preserve">	2024/07/23,17:19:42</t>
  </si>
  <si>
    <t xml:space="preserve">	SSA VDR-10.121.19.188-ICDS-WARD-5 A1_1/5-10.121.19.133-PANIGATE B2_5/2</t>
  </si>
  <si>
    <t xml:space="preserve">	10.121.99.173_ICDS WARD-5_TN703B_GJ_SSA VDR_PH2\S1P5</t>
  </si>
  <si>
    <t xml:space="preserve">	10.121.19.133_PANIGATE_TN725B_GJ_SSA VDR_PH2\S5P2</t>
  </si>
  <si>
    <t xml:space="preserve">	Guj_Vadodara-SSA_GCS_ID-0041864</t>
  </si>
  <si>
    <t xml:space="preserve">	2025/05/28,15:49:20</t>
  </si>
  <si>
    <t xml:space="preserve">	SSA JMN-10.121.20.5-Hapa_B1__PH2_3/4-10.121.20.1-Mehul Nagar(GNE)_B2_PH2_5/4</t>
  </si>
  <si>
    <t xml:space="preserve">	10.121.20.5_Hapa_TN705B_GJ_SSA JMN_PH2\S3P4</t>
  </si>
  <si>
    <t xml:space="preserve">	10.121.20.1_Mehul Nagar(GNE)_TN725B_GJ_SSA JMN_PH2\S5P4</t>
  </si>
  <si>
    <t xml:space="preserve">	Jamnagar_SSA_GCS_Id_0010515</t>
  </si>
  <si>
    <t xml:space="preserve">	Jamnagar_SSA</t>
  </si>
  <si>
    <t xml:space="preserve">	2021/03/31,12:11:57</t>
  </si>
  <si>
    <t xml:space="preserve">	2023/05/31,12:19:42</t>
  </si>
  <si>
    <t xml:space="preserve">	SSA GDH-10.121.16.207-Volmont_2/5-10.121.16.208-CEAT HALOL_1/5</t>
  </si>
  <si>
    <t xml:space="preserve">	10.121.16.207_Volmont_TN703B_GJ_SSA GDH_PH2\S2P5</t>
  </si>
  <si>
    <t xml:space="preserve">	10.121.16.208_CEAT HALOL_TN703B_GJ_SSA GDH_PH3\S1P5</t>
  </si>
  <si>
    <t xml:space="preserve">	GCS_ID-0015298</t>
  </si>
  <si>
    <t xml:space="preserve">	2022/03/14,22:34:49</t>
  </si>
  <si>
    <t xml:space="preserve">	2022/03/15,09:51:19</t>
  </si>
  <si>
    <t xml:space="preserve">	SSA VDR-10.121.99.175-BOB-SURAJ PLAZA3_1/5-10.121.19.177-SURAJ PLAZA BTS A1_2/6</t>
  </si>
  <si>
    <t xml:space="preserve">	10.121.99.175_BOB SURAJ PLAZA-3_TN703B_GJ_SSA VDR_PH3\S1P5</t>
  </si>
  <si>
    <t xml:space="preserve">	10.121.19.177_SURAJ PLAZA BTS_TN703B_GJ_SSA VDR_PH2\S2P6</t>
  </si>
  <si>
    <t xml:space="preserve">	Guj GCS ID NO.- 043547</t>
  </si>
  <si>
    <t xml:space="preserve">	2025/07/25,16:15:18</t>
  </si>
  <si>
    <t xml:space="preserve">	2025/09/08,11:15:04</t>
  </si>
  <si>
    <t xml:space="preserve">	SSA AMR-10.121.25.204-Bhojalpara_BTS _A1-10.121.25.19-Amreli_B1</t>
  </si>
  <si>
    <t xml:space="preserve">	10.121.96.45_BHOJALPARA BTS_TN703B_GJ_SSA AMR_PH2\S1P5</t>
  </si>
  <si>
    <t xml:space="preserve">	10.121.96.56_Amreli GNE_TN725B_GJ_SSA AMR_PH2\S3P5</t>
  </si>
  <si>
    <t xml:space="preserve">	Amreli SSA- GCS ID _0002233</t>
  </si>
  <si>
    <t xml:space="preserve">	2019/05/04,12:23:36</t>
  </si>
  <si>
    <t xml:space="preserve">	2023/01/03,16:18:55</t>
  </si>
  <si>
    <t xml:space="preserve">	SSA VDR-10.121.99.142-Ongc B1_4/1-10.121.99.141-Wadi B1_3/1</t>
  </si>
  <si>
    <t xml:space="preserve">	10.121.99.142_ONGC_TN705B_GJ_SSA VDR_PH3\S4P1</t>
  </si>
  <si>
    <t xml:space="preserve">	10.121.99.141_WADI_TN705B_GJ_SSA VDR_PH3\S3P1</t>
  </si>
  <si>
    <t xml:space="preserve">	Vadodara SSA -- GCS ID 0002645</t>
  </si>
  <si>
    <t xml:space="preserve">	2019/06/19,16:13:35</t>
  </si>
  <si>
    <t xml:space="preserve">	2023/01/03,15:20:12</t>
  </si>
  <si>
    <t xml:space="preserve">	SSA VAL-10.121.68.66-VAPI 2_6/8-10.121.16.71-Vapi_3/9</t>
  </si>
  <si>
    <t xml:space="preserve">	10.121.68.66_VAPI 2_TN725B_WTR_AM_PH3\S6P8</t>
  </si>
  <si>
    <t xml:space="preserve">	10.121.16.71_Vapi_TN705B_WTR_AM_PH1\S3P9</t>
  </si>
  <si>
    <t xml:space="preserve">	Valsad SSA GCS ID 45555</t>
  </si>
  <si>
    <t xml:space="preserve">	2025/10/03,22:41:10</t>
  </si>
  <si>
    <t xml:space="preserve">	2026/01/17,12:37:22</t>
  </si>
  <si>
    <t xml:space="preserve">	SSA VDR-10.121.19.134-FATEHGANJ B2_4/11-10.121.16.17-10.121.16.17_ FATEHGUNJ N2_4/11</t>
  </si>
  <si>
    <t xml:space="preserve">	10.121.19.134_FATEHGANJ_TN725B_GJ_SSA VDR_PH2\S4P11</t>
  </si>
  <si>
    <t xml:space="preserve">	10.121.16.17_ FATEHGUNJ N2_TN705B_WTR_AM_PH2\S4P11</t>
  </si>
  <si>
    <t xml:space="preserve">	GCS_ID-0049337</t>
  </si>
  <si>
    <t xml:space="preserve">	2026/03/03,21:07:00</t>
  </si>
  <si>
    <t xml:space="preserve">	SSA MEH-10.121.25.93-VALAM EXE_A1_1/5-10.121.15.204-Visnagar_B2_3/3</t>
  </si>
  <si>
    <t xml:space="preserve">	10.121.25.93_VALAM EXE_TN703B_GJ_SSA MEH_PH2\S1P5</t>
  </si>
  <si>
    <t xml:space="preserve">	10.121.15.204_Visnagar_TN725B_WTR_AM_PH2\S3P3</t>
  </si>
  <si>
    <t xml:space="preserve">	Mehsana_SSA_GCSID_1655</t>
  </si>
  <si>
    <t xml:space="preserve">	2019/03/15,15:46:50</t>
  </si>
  <si>
    <t xml:space="preserve">	2026/04/23,08:47:44</t>
  </si>
  <si>
    <t xml:space="preserve">	WTR AM-10.121.68.66-Vapi_B2\S4P10-10.121.16.71-WTR AM_Vapi_B1\S4P10</t>
  </si>
  <si>
    <t xml:space="preserve">	10.121.68.66_VAPI 2_TN725B_WTR_AM_PH3\S4P10</t>
  </si>
  <si>
    <t xml:space="preserve">	10.121.16.71_Vapi_TN705B_WTR_AM_PH1\S4P10</t>
  </si>
  <si>
    <t xml:space="preserve">	2019/04/17,16:48:36</t>
  </si>
  <si>
    <t xml:space="preserve">	2023/07/17,15:16:21</t>
  </si>
  <si>
    <t xml:space="preserve">	WTR AM-10.121.98.148-TN725B_Deesa_SSA_B2_S5P1-10.121.15.198-TN725B_Deesa_B2_S6P1</t>
  </si>
  <si>
    <t xml:space="preserve">	10.121.98.148_Deesa_TN725B_GJ_SSA PNP_PH2\S5P1</t>
  </si>
  <si>
    <t xml:space="preserve">	10.121.15.198_Deesa_TN725B_WTR_AM_PH2\S6P1</t>
  </si>
  <si>
    <t xml:space="preserve">	Palanpur SSA GCSID 4643</t>
  </si>
  <si>
    <t xml:space="preserve">	2019/12/09,13:08:44</t>
  </si>
  <si>
    <t xml:space="preserve">	2026/05/07,10:46:58</t>
  </si>
  <si>
    <t xml:space="preserve">	SSA HMR-10.121.26.2-Idar_6/1-10.121.26.4-Khedbrahma_6/1</t>
  </si>
  <si>
    <t xml:space="preserve">	10.121.26.2_Idar_TN725B_WTR_AM_PH2\S6P1</t>
  </si>
  <si>
    <t xml:space="preserve">	10.121.26.4_Khedbrahma_TN725B_WTR_AM_PH2\S6P1</t>
  </si>
  <si>
    <t xml:space="preserve">	Guj GCS Id No.- 046817</t>
  </si>
  <si>
    <t xml:space="preserve">	SSA Himatnagar</t>
  </si>
  <si>
    <t xml:space="preserve">	2025/11/28,17:06:24</t>
  </si>
  <si>
    <t xml:space="preserve">	2026/01/16,17:55:32</t>
  </si>
  <si>
    <t xml:space="preserve">	SSA SR-10.121.19.195-KARIMABAD1_B2_PH2_S4P1-10.121.19.214-Titanium_Sarsana_B1_S3P1</t>
  </si>
  <si>
    <t xml:space="preserve">	10.121.19.214_TITANIUM SARSANA_TN705B_GJ_SSA SR_PH3\S3P1</t>
  </si>
  <si>
    <t xml:space="preserve">	10.121.19.195_KARIMABAD1_TN725B_GJ_SSA SR_PH2\S4P1</t>
  </si>
  <si>
    <t xml:space="preserve">	GUJ_SRT_23586</t>
  </si>
  <si>
    <t xml:space="preserve">	2023/06/01,20:58:29</t>
  </si>
  <si>
    <t xml:space="preserve">	2025/04/04,15:47:45</t>
  </si>
  <si>
    <t xml:space="preserve">	WTR AM-10.121.16.13-TN705B POR_B1_S3P1-10.121.16.14-TN705B Miagoam_B1 S4P1</t>
  </si>
  <si>
    <t xml:space="preserve">	10.121.16.14_MIYAGAM_TN705B_WTR_AM_PH2\S4P1</t>
  </si>
  <si>
    <t xml:space="preserve">	10.121.16.13_POR_TN705B_WTR_AM_PH2\S3P1</t>
  </si>
  <si>
    <t xml:space="preserve">	0.0</t>
  </si>
  <si>
    <t xml:space="preserve">	2018/10/26,14:38:24</t>
  </si>
  <si>
    <t xml:space="preserve">	2023/01/11,12:33:17</t>
  </si>
  <si>
    <t xml:space="preserve">	SSA SR-10.121.19.210-BHATHA_1/1-10.121.99.194-GHB-ICHHAPORE_TN705B_GJ_SSA SR_3/1</t>
  </si>
  <si>
    <t xml:space="preserve">	10.121.19.210_BHATHA_TN725B_GJ_SSA SR_PH3\S5P1</t>
  </si>
  <si>
    <t xml:space="preserve">	10.121.99.194_GHB ICHHAPORE_TN705B_GJ_SSA SR_PH3\S3P1</t>
  </si>
  <si>
    <t xml:space="preserve">	GCS_ID-0058362</t>
  </si>
  <si>
    <t xml:space="preserve">	2026/04/22,20:48:18</t>
  </si>
  <si>
    <t xml:space="preserve">	WTR RJ-10.121.17.10-Bedi_B1_3/1-10.121.17.139-Rajkot_KR_B2_3/1</t>
  </si>
  <si>
    <t xml:space="preserve">	10.121.17.10_BEDI_TN705B_WTR_RJ_PH3\S3P1</t>
  </si>
  <si>
    <t xml:space="preserve">	10.121.17.28_RAJKOT KR_TN725B_WTR_RJ_PH1\S3P1</t>
  </si>
  <si>
    <t xml:space="preserve">	GCS Issue id : 31953</t>
  </si>
  <si>
    <t xml:space="preserve">	2024/07/02,16:23:04</t>
  </si>
  <si>
    <t xml:space="preserve">	2025/09/16,10:48:41</t>
  </si>
  <si>
    <t xml:space="preserve">	SSA VDR-10.121.99.178-SigmaUniversity_1/5-10.121.19.144-LandT_B2_3/2</t>
  </si>
  <si>
    <t xml:space="preserve">	10.121.99.178_SIGMA University_TN703B_GJ_SSA VDR_PH3\S1P5</t>
  </si>
  <si>
    <t xml:space="preserve">	10.121.99.144_L AND T_TN725B_GJ_SSA VDR_PH3\S3P2</t>
  </si>
  <si>
    <t xml:space="preserve">	GCS Issue id : 24641</t>
  </si>
  <si>
    <t xml:space="preserve">	2023/07/19,17:13:53</t>
  </si>
  <si>
    <t xml:space="preserve">	SSA VAL-10.121.24.165-ATAR2/5-10.121.24.182_ATUL_2/5</t>
  </si>
  <si>
    <t xml:space="preserve">	10.121.24.165_ATUL LTD_TN703B_GJ_SSA VAL_PH3\S2P5</t>
  </si>
  <si>
    <t xml:space="preserve">	10.121.24.182_ATUL_TN703B_GJ_SSA VAL_PH3\S2P5</t>
  </si>
  <si>
    <t xml:space="preserve">	GUJ_GCS_ID_0032380</t>
  </si>
  <si>
    <t xml:space="preserve">	2024/07/19,16:14:00</t>
  </si>
  <si>
    <t xml:space="preserve">	2024/10/01,11:32:45</t>
  </si>
  <si>
    <t xml:space="preserve">	WTR RJ-10.121.96.39-BABRA PORT_5/1-10.121.17.49-ATKOT PORT_5/1</t>
  </si>
  <si>
    <t xml:space="preserve">	10.121.96.39_BABRA_TN725B_WTR_RJ_PH3\S5P1</t>
  </si>
  <si>
    <t xml:space="preserve">	10.121.17.49_ATKOT_TN725B_GJ_SSA RJ_PH3\S5P1</t>
  </si>
  <si>
    <t xml:space="preserve">	2025/11/20,14:07:06</t>
  </si>
  <si>
    <t xml:space="preserve">	2026/04/23,08:43:16</t>
  </si>
  <si>
    <t xml:space="preserve">	WTR AM-10.121.16.74-SarvottamBTS_1/6-10.121.16.75-Bayer_1/5</t>
  </si>
  <si>
    <t xml:space="preserve">	10.121.16.75_BAYER_TN703B_GJ_SSA VAL_PH\S1P5</t>
  </si>
  <si>
    <t xml:space="preserve">	10.121.16.74_SARVOTAM BTS_TN703B_GJ_SSA VAL_PH\S1P6</t>
  </si>
  <si>
    <t xml:space="preserve">	2018/09/26,17:24:20</t>
  </si>
  <si>
    <t xml:space="preserve">	2026/04/24,15:31:11</t>
  </si>
  <si>
    <t xml:space="preserve">	SSA AM-10.121.18.164-Gujarat Tourizm_1/5-10.121.18.204_5ESS GNR_4/3</t>
  </si>
  <si>
    <t xml:space="preserve">	10.121.18.164_GUJ TOURISM_TN703B_GJ_SSA AM_PH3\S1P5</t>
  </si>
  <si>
    <t xml:space="preserve">	10.121.18.204_5ESS-GNR_TN725B_GJ_SSA AM_PH1\S4P3</t>
  </si>
  <si>
    <t xml:space="preserve">	AHMEDABAD_SSA_GCS_ID_0049180</t>
  </si>
  <si>
    <t xml:space="preserve">	2026/02/26,21:41:34</t>
  </si>
  <si>
    <t xml:space="preserve">	2026/04/06,15:47:19</t>
  </si>
  <si>
    <t xml:space="preserve">	SSA MEH-10.121.15.208-VADNAGAR_3/1-10.121.15.203-KHERALU_6/1</t>
  </si>
  <si>
    <t xml:space="preserve">	10.121.15.202_VADNAGAR_TN705B_GJ_SSA MEH_PH3\S3P1</t>
  </si>
  <si>
    <t xml:space="preserve">	10.121.15.203_Kheralu_TN725B_WTR_AM_PH2\S6P1</t>
  </si>
  <si>
    <t xml:space="preserve">	Mehsana SSA- GCS ID-0009735</t>
  </si>
  <si>
    <t xml:space="preserve">	2021/02/15,18:28:04</t>
  </si>
  <si>
    <t xml:space="preserve">	2021/11/06,09:30:43</t>
  </si>
  <si>
    <t xml:space="preserve">	SSA VAL-10.121.24.185-KHAMBHLA_TN703B_PH3\S1P5-10.121.68.102-MAHUWAS_A_PH3\S2P5</t>
  </si>
  <si>
    <t xml:space="preserve">	10.121.24.185_KHAMBHLA_TN703B_GJ_SSA VAL_PH3\S1P5</t>
  </si>
  <si>
    <t xml:space="preserve">	10.121.68.102_MAHUWAS_TN703B_GJ_SSA VAL_PH3\S2P5</t>
  </si>
  <si>
    <t xml:space="preserve">	GUJ_GCS_ID_0023748</t>
  </si>
  <si>
    <t xml:space="preserve">	2023/06/20,12:57:01</t>
  </si>
  <si>
    <t xml:space="preserve">	2024/07/05,11:43:14</t>
  </si>
  <si>
    <t xml:space="preserve">	10.121.20.45_THEBA BTS_TN703B_GJ_SSA JMN_PH2\S1P5</t>
  </si>
  <si>
    <t xml:space="preserve">	10.121.97.129_Mehulnagar ALB_TN725B_GJ_SSA JMN_PH3\S5P2</t>
  </si>
  <si>
    <t xml:space="preserve">	GCS-56184</t>
  </si>
  <si>
    <t xml:space="preserve">	2026/04/12,00:51:15</t>
  </si>
  <si>
    <t xml:space="preserve">	SSA JND-10.121.97.193-JUNAGADHJR2B2_6/2-10.121.24.1-Jawahaar RDTE(GNE)B2_6/5</t>
  </si>
  <si>
    <t xml:space="preserve">	10.121.97.193_JUNAGADH JR2_TN725B_GJ_SSA JND_PH3\S6P2</t>
  </si>
  <si>
    <t xml:space="preserve">	10.121.24.1_Jawahaar RD TE(GNE)_TN725B_GJ_SSA JND_PH2\S6P5</t>
  </si>
  <si>
    <t xml:space="preserve">	GUJ_GCS_ID_0023498</t>
  </si>
  <si>
    <t xml:space="preserve">	2023/05/14,20:10:07</t>
  </si>
  <si>
    <t xml:space="preserve">	2023/05/23,12:13:57</t>
  </si>
  <si>
    <t xml:space="preserve">	SSA GDH-10.121.19.1-Dahod  TE(GNE)_B2_3/8-10.121.26.70-Dahod_B2_3/8</t>
  </si>
  <si>
    <t xml:space="preserve">	10.121.19.1_Dahod TE(GNE)_TN725B_GJ_SSA GDH_PH2\S3P8</t>
  </si>
  <si>
    <t xml:space="preserve">	10.121.26.70_Dahod_TN725B_WTR_AM_PH2\S3P8</t>
  </si>
  <si>
    <t xml:space="preserve">	Godhra SSA - GCS ID 0001895</t>
  </si>
  <si>
    <t xml:space="preserve">	2019/03/30,16:49:24</t>
  </si>
  <si>
    <t xml:space="preserve">	2023/04/26,11:05:02</t>
  </si>
  <si>
    <t xml:space="preserve">	SSA VAL-10.121.68.83-AHWA B2_5/3-10.121.68.88-Dhavlidod A1_1/5</t>
  </si>
  <si>
    <t xml:space="preserve">	10.121.68.83_AHWA_TN725B_GJ_SSA VAL_PH3\S5P3</t>
  </si>
  <si>
    <t xml:space="preserve">	10.121.68.88_AHWA-COLLECTOR_TN703B_GJ_SSA VAL_PH\S1P5</t>
  </si>
  <si>
    <t xml:space="preserve">	Guj_Valsad-SSA_GCS_ID-0055662</t>
  </si>
  <si>
    <t xml:space="preserve">	2026/04/08,16:48:09</t>
  </si>
  <si>
    <t xml:space="preserve">	SSA VAL-10.121.24.179-Atiyawad_1/6-10.121.24.180-Temple Old_1/5</t>
  </si>
  <si>
    <t xml:space="preserve">	10.121.24.179_Atiyawad_TN703B_GJ_SSA VAL_PH3\S1P6</t>
  </si>
  <si>
    <t xml:space="preserve">	10.121.24.180_TEMPLE OLD_TN703B_GJ_SSA VAL_PH3\S1P5</t>
  </si>
  <si>
    <t xml:space="preserve">	2025/07/14,21:03:46</t>
  </si>
  <si>
    <t xml:space="preserve">	2025/11/24,11:10:22</t>
  </si>
  <si>
    <t xml:space="preserve">	SSA AM-10.121.18.135-Naroda2_B2_6/11-10.121.18.194-Naroda_B2 _6/11</t>
  </si>
  <si>
    <t xml:space="preserve">	10.121.18.135_NARODA_TN725B_GJ_SSA AM_PH1\S6P11</t>
  </si>
  <si>
    <t xml:space="preserve">	10.121.18.194_Naroda_TN725B_GJ_SSA AM_PH1\S6P11</t>
  </si>
  <si>
    <t xml:space="preserve">	Ahmedabad SSA - GCS Issue id :0001032</t>
  </si>
  <si>
    <t xml:space="preserve">	2019/01/07,14:40:02</t>
  </si>
  <si>
    <t xml:space="preserve">	2026/01/16,17:48:30</t>
  </si>
  <si>
    <t xml:space="preserve">	SSA VAL-10.121.68.97-Vidyut bhavan_A_PH3_1/5-10.121.68.67-Silvassa_WTR_AM_6/2</t>
  </si>
  <si>
    <t xml:space="preserve">	10.121.68.97_VIDYUT-BHAWAN_TN703B_GJ_SSA VAL_PH3\S1P5</t>
  </si>
  <si>
    <t xml:space="preserve">	10.121.68.67_Silvassa_TN725B_WTR_AM_PH3\S6P2</t>
  </si>
  <si>
    <t xml:space="preserve">	Valsad_SSA_GCS_ID_16050</t>
  </si>
  <si>
    <t xml:space="preserve">	2022/04/21,17:04:04</t>
  </si>
  <si>
    <t xml:space="preserve">	2023/06/22,11:23:11</t>
  </si>
  <si>
    <t xml:space="preserve">	SSA AM-10.121.18.209-TN725B_Narol_B2\S4P1-10.121.18.205-TN725B_Vatva 2_B2\S3P1</t>
  </si>
  <si>
    <t xml:space="preserve">	10.121.18.205_Vatva 2_TN725B_GJ_SSA AM_PH1\S3P1</t>
  </si>
  <si>
    <t xml:space="preserve">	10.121.18.209_Narol_TN725B_GJ_SSA AM_PH1\S4P1</t>
  </si>
  <si>
    <t xml:space="preserve">	2018/06/08,10:53:02</t>
  </si>
  <si>
    <t xml:space="preserve">	2023/01/03,17:04:01</t>
  </si>
  <si>
    <t xml:space="preserve">	NRL-VAT-288F-1-14-2&amp;3</t>
  </si>
  <si>
    <t xml:space="preserve">	SSA JMN-10.121.68.205-Samana_B1_PH3\S4P2-10.121.97.143-Sadodar_A_PH3\S1P5</t>
  </si>
  <si>
    <t xml:space="preserve">	10.121.68.205_SAMANA_TN705B_WTR_RJ_PH2\S4P2</t>
  </si>
  <si>
    <t xml:space="preserve">	10.121.97.143_SADODAR_TN703B_GJ_SSA JMN_PH3\S1P5</t>
  </si>
  <si>
    <t xml:space="preserve">	2019/12/27,14:21:35</t>
  </si>
  <si>
    <t xml:space="preserve">	2023/08/16,15:35:05</t>
  </si>
  <si>
    <t xml:space="preserve">	WTR AM-10.121.15.200-Palanpur 2_B1_4/7-10.121.15.199-Palanpur 1B2_6/7</t>
  </si>
  <si>
    <t xml:space="preserve">	10.121.15.199_Palanpur1_TN725B_WTR_AM_PH1\S6P7</t>
  </si>
  <si>
    <t xml:space="preserve">	10.121.15.200_Palanpur 2_TN705B_WTR_AM_PH1\S4P7</t>
  </si>
  <si>
    <t xml:space="preserve">	Guj-Palanpur-SSA_GCS-ID_0006320</t>
  </si>
  <si>
    <t xml:space="preserve">	Guj-Palanpur-SSA</t>
  </si>
  <si>
    <t xml:space="preserve">	2020/06/04,18:54:41</t>
  </si>
  <si>
    <t xml:space="preserve">	2023/05/31,12:14:25</t>
  </si>
  <si>
    <t xml:space="preserve">	SSA VDR-10.121.19.137-City1_B2_5/8-10.121.99.150-CITY3_B2_4/8</t>
  </si>
  <si>
    <t xml:space="preserve">	10.121.99.150_CITY 3_TN725B_GJ_SSA VDR_PH3\S4P8</t>
  </si>
  <si>
    <t xml:space="preserve">	10.121.19.137_CITY 1_TN725B_GJ_SSA VDR_PH2\S5P8</t>
  </si>
  <si>
    <t xml:space="preserve">	VadodaraSSA-0003154</t>
  </si>
  <si>
    <t xml:space="preserve">	VadodaraSSA</t>
  </si>
  <si>
    <t xml:space="preserve">	2019/07/31,12:29:50</t>
  </si>
  <si>
    <t xml:space="preserve">	2023/05/16,11:55:14</t>
  </si>
  <si>
    <t xml:space="preserve">	SSA SR-10.121.100.11-DEVGADH B1_4/1-10.121.68.5-UMARPADA B1_3/1</t>
  </si>
  <si>
    <t xml:space="preserve">	10.121.100.11_DEVGADH_TN705B_GJ_SSA SR_PH3\S4P1</t>
  </si>
  <si>
    <t xml:space="preserve">	10.121.68.5_UMARPADA_TN705B_WTR_AM_PH3\S3P1</t>
  </si>
  <si>
    <t xml:space="preserve">	Guj_Surat-OA_GCS_ID-0047416</t>
  </si>
  <si>
    <t xml:space="preserve">	2025/12/20,12:17:49</t>
  </si>
  <si>
    <t xml:space="preserve">	SSA RJ-10.121.19.102-GURURAXA-BTS A1_1/5-10.121.19.70-BHAKTINAGAR2 B2_3/4</t>
  </si>
  <si>
    <t xml:space="preserve">	10.121.19.102_GURURAXA BTS_TN703B_GJ_SSA RJ_PH3\S1P5</t>
  </si>
  <si>
    <t xml:space="preserve">	10.121.19.70_BHAKTINAGAR2_TN725B_GJ_SSA RJ_PH2\S3P4</t>
  </si>
  <si>
    <t xml:space="preserve">	Guj_Rajkot-SSA_GCS_ID-0045969</t>
  </si>
  <si>
    <t xml:space="preserve">	2025/10/18,12:54:31</t>
  </si>
  <si>
    <t xml:space="preserve">	SSA AM-10.121.18.200-TN705B_VAT RTSD_B1\S3P1-10.121.18.201-TN705B_CTM_B1\S4P1</t>
  </si>
  <si>
    <t xml:space="preserve">	10.121.18.200_Vatva RTSD_TN705B_GJ_SSA AM_PH1\S3P1</t>
  </si>
  <si>
    <t xml:space="preserve">	10.121.18.201_CTM_TN725B_GJ_SSA AM_PH1\S4P1</t>
  </si>
  <si>
    <t xml:space="preserve">	2018/06/08,12:57:06</t>
  </si>
  <si>
    <t xml:space="preserve">	2023/01/03,17:04:56</t>
  </si>
  <si>
    <t xml:space="preserve">	@CTM-NRL 96F 1/7/8&amp;9 @VATVA RTSD-CTM 48F 8&amp;9</t>
  </si>
  <si>
    <t xml:space="preserve">	SSA JMN-10.121.97.134-KAJURDA_3/3-10.121.97.140-CUSTOM-HOUSE_1/5</t>
  </si>
  <si>
    <t xml:space="preserve">	10.121.97.134_KAJURDA_TN705B_GJ_SSA JMN_PH3\S3P3</t>
  </si>
  <si>
    <t xml:space="preserve">	10.121.97.140_CUSTOM-HOUSE_TN703B_GJ_SSA JMN_PH3\S1P5</t>
  </si>
  <si>
    <t xml:space="preserve">	GCS_ID-0046563</t>
  </si>
  <si>
    <t xml:space="preserve">	2025/11/19,20:44:34</t>
  </si>
  <si>
    <t xml:space="preserve">	WTR AM-10.121.16.193-TN725B_AM BHADRA_ GNE_B2\S4P1-10.121.16.200-TN725B_HIMMATNAGAR_B2\S3P1</t>
  </si>
  <si>
    <t xml:space="preserve">	10.121.16.200_Himmatnagar 1_TN725B_WTR_AM_PH1\S3P1</t>
  </si>
  <si>
    <t xml:space="preserve">	10.121.16.193_Bhadra3(GNE)_TN725B_WTR_AM_PH1\S4P1</t>
  </si>
  <si>
    <t xml:space="preserve">	2018/05/07,17:03:00</t>
  </si>
  <si>
    <t xml:space="preserve">	2023/01/10,17:10:07</t>
  </si>
  <si>
    <t xml:space="preserve">	SSA VDR-10.121.99.134-GujVDR_NDSR_PH3_B1 / S4P1-10.121.99.135-GujVDR_GSFC_PH3_B2 / S5P1</t>
  </si>
  <si>
    <t xml:space="preserve">	10.121.99.134_NDSR_TN705B_GJ_SSA VDR_PH3\S4P1</t>
  </si>
  <si>
    <t xml:space="preserve">	10.121.99.135_GSFC_TN725B_GJ_SSA VDR_PH3\S5P1</t>
  </si>
  <si>
    <t xml:space="preserve">	Vadodara SSA - GCS ID 0001757</t>
  </si>
  <si>
    <t xml:space="preserve">	2019/03/20,16:34:41</t>
  </si>
  <si>
    <t xml:space="preserve">	2023/01/11,13:09:45</t>
  </si>
  <si>
    <t xml:space="preserve">	SSA AM-10.121.18.66-GulbaiTekra_5/1-10.121.18.70-Vastrapur2_6/1</t>
  </si>
  <si>
    <t xml:space="preserve">	10.121.18.66_GULABAI TEKRA_TN725B_GJ_SSA AM_PH1\S5P1</t>
  </si>
  <si>
    <t xml:space="preserve">	10.121.18.70_VASTRAPUR 2_TN725B_GJ_SSA AM_PH1\S6P1</t>
  </si>
  <si>
    <t xml:space="preserve">	Ahmedabad SSA -GCS Issue id: 0000924</t>
  </si>
  <si>
    <t xml:space="preserve">	Ahmedabad SSA -</t>
  </si>
  <si>
    <t xml:space="preserve">	2018/11/06,12:02:48</t>
  </si>
  <si>
    <t xml:space="preserve">	2026/04/02,16:15:21</t>
  </si>
  <si>
    <t xml:space="preserve">	GBT-VSTR 96F 1/2/9&amp;10 (PC-A25,A26)</t>
  </si>
  <si>
    <t xml:space="preserve">	WTR RJ-10.121.96.7-B2_Chalala 2_5/1-10.121.96.5-B2_KHAMBHA._4/1</t>
  </si>
  <si>
    <t xml:space="preserve">	10.121.96.7_Chalala 2_TN725B_GJ_SSA AMR_PH3\S5P1</t>
  </si>
  <si>
    <t xml:space="preserve">	10.121.96.5_KHAMBHA_TN705B_GJ_SSA AMR_PH3\S4P1</t>
  </si>
  <si>
    <t xml:space="preserve">	2019/08/13,12:36:35</t>
  </si>
  <si>
    <t xml:space="preserve">	2023/05/11,11:35:20</t>
  </si>
  <si>
    <t xml:space="preserve">	SSA SR-10.121.19.242-Vesu_B1_3/3-10.121.19.214-Titanium_Sarsana_B1_4/3</t>
  </si>
  <si>
    <t xml:space="preserve">	10.121.19.242_VESU_TN705B_GJ_SSA SR_PH2\S3P3</t>
  </si>
  <si>
    <t xml:space="preserve">	10.121.19.214_TITANIUM SARSANA_TN705B_GJ_SSA SR_PH3\S4P3</t>
  </si>
  <si>
    <t xml:space="preserve">	2024/03/04,16:06:03</t>
  </si>
  <si>
    <t xml:space="preserve">	2026/01/17,12:55:50</t>
  </si>
  <si>
    <t xml:space="preserve">	SSA VAL-10.121.16.112-MAROLI_TN705B_GJ_SSA VAL_PH3\S4P1-10.121.16.67-NAVASARI_TN725B_WTR_AM_PH2\S5P1</t>
  </si>
  <si>
    <t xml:space="preserve">	10.121.16.112_MAROLI_TN705B_GJ_SSA VAL_PH3\S4P1</t>
  </si>
  <si>
    <t xml:space="preserve">	10.121.16.67_NAVASARI_TN725B_WTR_AM_PH2\S5P1</t>
  </si>
  <si>
    <t xml:space="preserve">	Valsad SSA- GCS ID19798</t>
  </si>
  <si>
    <t xml:space="preserve">	2022/11/07,08:45:22</t>
  </si>
  <si>
    <t xml:space="preserve">	2025/09/16,10:37:22</t>
  </si>
  <si>
    <t xml:space="preserve">	WTR RJ-10.121.17.156-Vallabhipur B2_4/1-10.121.15.149-Barwala B2_3/1</t>
  </si>
  <si>
    <t xml:space="preserve">	10.121.17.156_VALLABHIPUR_TN725B_WTR_RJ_PH2\S4P1</t>
  </si>
  <si>
    <t xml:space="preserve">	10.121.15.149_BARWALA_TN725B_WTR_AM_PH3\S3P1</t>
  </si>
  <si>
    <t xml:space="preserve">	2019/05/04,11:25:49</t>
  </si>
  <si>
    <t xml:space="preserve">	2023/01/06,11:51:17</t>
  </si>
  <si>
    <t xml:space="preserve">	WTR AM-10.121.26.70-TN725B_Dahod_B2\S3P1-10.121.26.68-TN705B_Limkheda\S4P1</t>
  </si>
  <si>
    <t xml:space="preserve">	10.121.26.70_Dahod_TN725B_WTR_AM_PH2\S3P1</t>
  </si>
  <si>
    <t xml:space="preserve">	10.121.26.68_Limkheda_TN705B_WTR_AM_PH2\S4P1</t>
  </si>
  <si>
    <t xml:space="preserve">	2018/12/10,16:09:24</t>
  </si>
  <si>
    <t xml:space="preserve">	2023/01/10,16:00:07</t>
  </si>
  <si>
    <t xml:space="preserve">	10.121.96.2_SAVARKUNDLA_TN725B_GJ_SSA AMR_PH3\S6P1</t>
  </si>
  <si>
    <t xml:space="preserve">	10.121.96.32_BADHADA_TN705B_GJ_SSA_AMR_PH3\S3P1</t>
  </si>
  <si>
    <t xml:space="preserve">	guj_gcs_id_6813</t>
  </si>
  <si>
    <t xml:space="preserve">	amreli_ssa</t>
  </si>
  <si>
    <t xml:space="preserve">	2020/07/15,15:35:41</t>
  </si>
  <si>
    <t xml:space="preserve">	SSA HMR-10.121.97.70-TALOD_TN705B_PH3\S4P1-10.121.15.131-PRANTIJ_TN725B_PH1\S5P1</t>
  </si>
  <si>
    <t xml:space="preserve">	10.121.97.70_TALOD_TN705B_GJ_SSA HMR_PH3\S4P1</t>
  </si>
  <si>
    <t xml:space="preserve">	10.121.15.131_PRANTIJ_TN725B_WTR_AM_PH1\S5P1</t>
  </si>
  <si>
    <t xml:space="preserve">	Himatnagar SSA GCS ID 0003769</t>
  </si>
  <si>
    <t xml:space="preserve">	Himatnagar SSA</t>
  </si>
  <si>
    <t xml:space="preserve">	2019/09/20,09:53:39</t>
  </si>
  <si>
    <t xml:space="preserve">	2024/05/28,15:38:55</t>
  </si>
  <si>
    <t xml:space="preserve">	SSA SR-10.121.99.224-DGVCL New Corp_2/5-10.121.99.221-DGVCL CallCenter_1/5</t>
  </si>
  <si>
    <t xml:space="preserve">	10.121.99.224_DGVCL NEW CORP_TN703B_GJ_SSA SR_PH3\S2P5</t>
  </si>
  <si>
    <t xml:space="preserve">	10.121.99.221_DGVCL CALL CENTER_TN703B_GJ_SSA SR_PH2\S1P5</t>
  </si>
  <si>
    <t xml:space="preserve">	Guj GCS ID No.- 049083</t>
  </si>
  <si>
    <t xml:space="preserve">	2026/02/23,15:25:16</t>
  </si>
  <si>
    <t xml:space="preserve">	2026/04/06,15:58:19</t>
  </si>
  <si>
    <t xml:space="preserve">	WTR RJ-10.121.68.221-IAF SAMANA_3/1-10.121.68.220-IAF SAMANA_4/1</t>
  </si>
  <si>
    <t xml:space="preserve">	10.121.68.221_IAF SAMANA SATCOM_TN705B_WTR_RJ_PH3\S3P1</t>
  </si>
  <si>
    <t xml:space="preserve">	10.121.68.220_IAF SAMANA OPS_TN705B_WTR_RJ_PH3\S4P1</t>
  </si>
  <si>
    <t xml:space="preserve">	2026/01/15,11:17:47</t>
  </si>
  <si>
    <t xml:space="preserve">	SSA VDR-10.121.19.184-NHRCL_S1P6-10.121.19.181-BOB GULISTAN 2_S1P5</t>
  </si>
  <si>
    <t xml:space="preserve">	10.121.19.184_NHRCL_TN703B_GJ_SSA VDR_PH2\S1P6</t>
  </si>
  <si>
    <t xml:space="preserve">	10.121.19.181_BOB GULISTAN 2_TN703B_GJ_SSA VDR_PH2\S1P5</t>
  </si>
  <si>
    <t xml:space="preserve">	2021/07/05,12:23:26</t>
  </si>
  <si>
    <t xml:space="preserve">	2021/09/25,09:52:27</t>
  </si>
  <si>
    <t xml:space="preserve">	WTR RJ-10.121.17.5-MORBI PORT_B2_5/1-10.121.17.41-MALIA B2_3/1</t>
  </si>
  <si>
    <t xml:space="preserve">	10.121.17.5_MORBI_TN725B_WTR_RJ_PH1\S5P1</t>
  </si>
  <si>
    <t xml:space="preserve">	10.121.17.41_MALIA MIYANA_TN725B_WTR_RJ_PH3\S3P1</t>
  </si>
  <si>
    <t xml:space="preserve">	2020/06/29,13:30:40</t>
  </si>
  <si>
    <t xml:space="preserve">	2023/09/01,09:58:12</t>
  </si>
  <si>
    <t xml:space="preserve">	ON RJ BCU DWDM 10G LAMBDA 7</t>
  </si>
  <si>
    <t xml:space="preserve">	SSA AM-10.121.17.205-INFO_4/1-10.121.17.206-Thaltej_3/1</t>
  </si>
  <si>
    <t xml:space="preserve">	10.121.17.205_INFO_TN725B_GJ_SSA AM_PH1\S4P1</t>
  </si>
  <si>
    <t xml:space="preserve">	10.121.17.206_THALTEJ_TN725B_GJ_SSA AM_PH1\S3P1</t>
  </si>
  <si>
    <t xml:space="preserve">	2018/06/03,16:43:47</t>
  </si>
  <si>
    <t xml:space="preserve">	2026/01/19,17:23:24</t>
  </si>
  <si>
    <t xml:space="preserve">	SSA GDH-10.121.26.90-TN705B_GHOGHMBA 3/1-10.121.26.81-TN705B_ARADH_PH3 4/1</t>
  </si>
  <si>
    <t xml:space="preserve">	10.121.26.81_Aradh_TN705B_GJ_SSA GDH_PH3\S4P1</t>
  </si>
  <si>
    <t xml:space="preserve">	10.121.26.90_Ghoghmba_TN705B_GJ_SSA GDH_PH1\S3P1</t>
  </si>
  <si>
    <t xml:space="preserve">	2019/06/29,16:57:49</t>
  </si>
  <si>
    <t xml:space="preserve">	2023/01/10,13:19:33</t>
  </si>
  <si>
    <t xml:space="preserve">	WTR RJ-10.121.17.68-Anjar_PH2_B2\S6P1C-10.121.17.66-Bhuj2(GNE)_PH1_B2\S6P1</t>
  </si>
  <si>
    <t xml:space="preserve">	10.121.17.68_ANJAR_TN725B_WTR_RJ_PH2\S6P1</t>
  </si>
  <si>
    <t xml:space="preserve">	10.121.17.66_BHUJ2(GNE)_TN725B_WTR_RJ_PH1\S3P1</t>
  </si>
  <si>
    <t xml:space="preserve">	2019/05/03,13:34:52</t>
  </si>
  <si>
    <t xml:space="preserve">	2023/06/14,15:04:33</t>
  </si>
  <si>
    <t xml:space="preserve">	SSA BCH-10.121.24.200-ST Workshop_2/5-10.121.24.201-Bridge_View_BTS_1/5</t>
  </si>
  <si>
    <t xml:space="preserve">	10.121.24.201_BRIDGE VIEW BTS_TN703B_GJ_SSA BCH_PH2\S1P5</t>
  </si>
  <si>
    <t xml:space="preserve">	10.121.24.200_ST WORKSHOP BTS_TN703B_GJ_SSA BCH_PH3\S2P5</t>
  </si>
  <si>
    <t xml:space="preserve">	60330081</t>
  </si>
  <si>
    <t xml:space="preserve">	2019/02/23,16:56:45</t>
  </si>
  <si>
    <t xml:space="preserve">	2026/04/25,17:46:39</t>
  </si>
  <si>
    <t xml:space="preserve">	SSA MEH-10.121.15.193_Mehsana3 (GNE)_B2 / S5P7-10.121.15.129-Mehsana1_B2 / S5P7</t>
  </si>
  <si>
    <t xml:space="preserve">	10.121.15.193_Mehsana3(GNE)_TN725B_WTR_AM_PH1\S5P7</t>
  </si>
  <si>
    <t xml:space="preserve">	10.121.15.129_MEHSANA1_TN725B_WTR_AM_PH1\S5P7</t>
  </si>
  <si>
    <t xml:space="preserve">	2019/04/04,13:51:33</t>
  </si>
  <si>
    <t xml:space="preserve">	2026/01/19,14:52:03</t>
  </si>
  <si>
    <t xml:space="preserve">	SSA SEN-10.121.69.65-SSA_TN725B_SURENDRA NAGAR_PH3\S5P1-10.121.99.2-SSATN725B_WADHWAN_PH3\S4P1</t>
  </si>
  <si>
    <t xml:space="preserve">	10.121.99.2_WADHWAN_TN725B_GJ_SSA SEN_PH3\S4P1</t>
  </si>
  <si>
    <t xml:space="preserve">	10.121.69.65_SURENDRANAGAR(GNE)_TN725B_GJ_SSA SEN_PH3\S5P1</t>
  </si>
  <si>
    <t xml:space="preserve">	2019/07/24,21:49:29</t>
  </si>
  <si>
    <t xml:space="preserve">	2023/01/11,12:47:54</t>
  </si>
  <si>
    <t xml:space="preserve">	SSA HMR-10.121.97.74-VADAGAM_4/2-10.121.25.187-AKRUND_1/5</t>
  </si>
  <si>
    <t xml:space="preserve">	10.121.25.187_AKRUND_TN703B_GJ_SSA HMR_PH3\S1P5</t>
  </si>
  <si>
    <t xml:space="preserve">	10.121.97.74_VADAGAM_TN705B_GJ_SSA HMR_PH3\S4P2</t>
  </si>
  <si>
    <t xml:space="preserve">	Guj GCS ID: 36027</t>
  </si>
  <si>
    <t xml:space="preserve">	2024/11/22,12:50:20</t>
  </si>
  <si>
    <t xml:space="preserve">	2025/03/25,11:57:28</t>
  </si>
  <si>
    <t xml:space="preserve">	SSA MEH-10.121.15.137-Vijapur_6/1-10.121.15.152-KUKARWADA EXCH_3/1</t>
  </si>
  <si>
    <t xml:space="preserve">	10.121.15.137_Vijapur_TN725B_WTR_AM_PH2\S6P1</t>
  </si>
  <si>
    <t xml:space="preserve">	10.121.15.152_KUKARWADA EXCH_TN705B_GJ_SSA MEH_PH1\S3P1</t>
  </si>
  <si>
    <t xml:space="preserve">	Mehsana GCS -0016062</t>
  </si>
  <si>
    <t xml:space="preserve">	2022/04/23,14:17:30</t>
  </si>
  <si>
    <t xml:space="preserve">	2026/04/02,11:47:34</t>
  </si>
  <si>
    <t xml:space="preserve">	SSA HMR-10.121.97.69-Aniyor_Ex-10.121.16.197-Malpur</t>
  </si>
  <si>
    <t xml:space="preserve">	10.121.97.69_Aniyor Ex_TN705B_GJ_SSA HMR_PH3\S3P1</t>
  </si>
  <si>
    <t xml:space="preserve">	10.121.16.197_Malpur_TN725B_GJ_SSA HMR_PH1\S6P1</t>
  </si>
  <si>
    <t xml:space="preserve">	HMR SSA GCS ID 8348</t>
  </si>
  <si>
    <t xml:space="preserve">	2020/10/21,15:15:50</t>
  </si>
  <si>
    <t xml:space="preserve">	2026/01/17,14:24:54</t>
  </si>
  <si>
    <t xml:space="preserve">	SSA BV-10.121.25.3-TN705B_Madhwanand\S3P1-10.121.25.1-TN725B_Panwadi_GNE\S4P1</t>
  </si>
  <si>
    <t xml:space="preserve">	10.121.25.3_Madhvanand_TN705B_GJ_SSA BV_PH2\S3P1</t>
  </si>
  <si>
    <t xml:space="preserve">	10.121.25.1_Panwadi(GNE)_TN725B_GJ_SSA BV_PH2\S4P1</t>
  </si>
  <si>
    <t xml:space="preserve">	2018/09/20,10:26:01</t>
  </si>
  <si>
    <t xml:space="preserve">	2023/01/10,12:45:51</t>
  </si>
  <si>
    <t xml:space="preserve">	SSA SR-10.121.19.222-SDB KHJOD_4/1-10.121.19.214-TITANIUM SARSANA_4/1</t>
  </si>
  <si>
    <t xml:space="preserve">	10.121.19.214_TITANIUM SARSANA_TN705B_GJ_SSA SR_PH3\S4P1</t>
  </si>
  <si>
    <t xml:space="preserve">	10.121.19.222_SDB KHJOD_TN705B_GJ_SSA SR_PH3\S4P1</t>
  </si>
  <si>
    <t xml:space="preserve">	Surat SSA GCS ID 46595</t>
  </si>
  <si>
    <t xml:space="preserve">	2025/11/20,18:52:16</t>
  </si>
  <si>
    <t xml:space="preserve">	2026/01/17,12:58:36</t>
  </si>
  <si>
    <t xml:space="preserve">	SSA BUJ-10.121.96.146-Naliya AF_1/5-10.121.96.135-Naliya_6/3</t>
  </si>
  <si>
    <t xml:space="preserve">	10.121.96.146_Naliya AF_TN703B_GJ_SSA BUJ_PH2\S1P5</t>
  </si>
  <si>
    <t xml:space="preserve">	10.121.96.135_Naliya_TN725B_GJ_SSA BUJ_PH2\S6P3</t>
  </si>
  <si>
    <t xml:space="preserve">	Bhuj SSA GCS ID 8790</t>
  </si>
  <si>
    <t xml:space="preserve">	2020/12/06,10:20:24</t>
  </si>
  <si>
    <t xml:space="preserve">	2021/12/12,11:38:41</t>
  </si>
  <si>
    <t xml:space="preserve">	SSA NAD-10.121.98.64-BORSAD_3/3-10.121.16.234-Anand2_3/3</t>
  </si>
  <si>
    <t xml:space="preserve">	10.121.98.64_BORSAD_TN705B_GJ_SSA NAD_PH2\S3P3</t>
  </si>
  <si>
    <t xml:space="preserve">	10.121.16.234_Anand2_TN725B_WTR_AM_PH3\S3P3</t>
  </si>
  <si>
    <t xml:space="preserve">	GUJ_GCS_ID25393</t>
  </si>
  <si>
    <t xml:space="preserve">	2023/08/28,12:29:00</t>
  </si>
  <si>
    <t xml:space="preserve">	SSA AM-10.121.18.19-LDRP_1/5-10.121.18.204-5ESS GNR_6/6</t>
  </si>
  <si>
    <t xml:space="preserve">	10.121.18.192_LDRP_TN703B_GJ_SSA AM_PH3\S1P5</t>
  </si>
  <si>
    <t xml:space="preserve">	10.121.18.204_5ESS-GNR_TN725B_GJ_SSA AM_PH1\S6P6</t>
  </si>
  <si>
    <t xml:space="preserve">	GUJ_GCS_ID_0022784</t>
  </si>
  <si>
    <t xml:space="preserve">	2023/03/28,14:47:04</t>
  </si>
  <si>
    <t xml:space="preserve">	2026/01/17,13:16:59</t>
  </si>
  <si>
    <t xml:space="preserve">	SSA JMN-10.121.68.218-DWARKA2 B2_2/5-10.121.68.217-BHATIA A1_3/6</t>
  </si>
  <si>
    <t xml:space="preserve">	10.121.68.217_BHATIA_TN703B_GJ_SSA JMN_PH2\S2P5</t>
  </si>
  <si>
    <t xml:space="preserve">	10.121.68.218_DWARKA2_TN725B_GJ_SSA JMN_PH3\S3P6</t>
  </si>
  <si>
    <t xml:space="preserve">	Guj_Jamnagar-SSA_GCS_ID-0030566</t>
  </si>
  <si>
    <t xml:space="preserve">	2024/04/29,13:11:43</t>
  </si>
  <si>
    <t xml:space="preserve">	2025/09/24,12:32:47</t>
  </si>
  <si>
    <t xml:space="preserve">	WTR AM-10.121.16.27-CITY _B2_PH3_5/9-10.121.16.226-Baroda City-3_B2_GNE-1_5/9</t>
  </si>
  <si>
    <t xml:space="preserve">	10.121.16.27_Baroda CITY_TN725B_WTR_AM_PH2\S5P9</t>
  </si>
  <si>
    <t xml:space="preserve">	10.121.16.226_BARODA CITY 3 GNE_TN725B_WTR_AM_PH1\S5P9</t>
  </si>
  <si>
    <t xml:space="preserve">	Vadodra SSA- GCS ID-0002548</t>
  </si>
  <si>
    <t xml:space="preserve">	2019/06/09,15:18:29</t>
  </si>
  <si>
    <t xml:space="preserve">	2023/08/22,11:29:45</t>
  </si>
  <si>
    <t xml:space="preserve">	SSA BUJ-10.121.96.133-Sukhpar_3/1-10.121.96.132-Desalpar_4/1</t>
  </si>
  <si>
    <t xml:space="preserve">	10.121.96.132_Desalpar_TN725B_GJ_SSA BUJ_PH3\S4P1</t>
  </si>
  <si>
    <t xml:space="preserve">	10.121.96.133_Sukhpar_TN705B_GJ_SSA BUJ_PH3\S3P1</t>
  </si>
  <si>
    <t xml:space="preserve">	Bhuj SSA GCS ID - 0002261</t>
  </si>
  <si>
    <t xml:space="preserve">	2019/05/09,10:09:13</t>
  </si>
  <si>
    <t xml:space="preserve">	2026/04/30,13:19:53</t>
  </si>
  <si>
    <t xml:space="preserve">	SSA JMN-10.121.97.132-Aliyabada B1_4/1-10.121.68.214-Banugar B2_3/1</t>
  </si>
  <si>
    <t xml:space="preserve">	10.121.97.132_Aliyabada_TN705B_GJ_SSA JMN_PH3\S4P1</t>
  </si>
  <si>
    <t xml:space="preserve">	10.121.68.214_BANUGAR_TN725B_WTR_RJ_PH3\S3P1</t>
  </si>
  <si>
    <t xml:space="preserve">	GCS_ID-0022409</t>
  </si>
  <si>
    <t xml:space="preserve">	2023/03/12,10:00:08</t>
  </si>
  <si>
    <t xml:space="preserve">	WTR RJ-10.121.17.65-Bhuj (GNE)-1_B2_3/4-10.121.24.65-Bhuj Laltekri(GNE)_B2_3/4</t>
  </si>
  <si>
    <t xml:space="preserve">	10.121.17.65_BHUJ1(GNE)_TN725B_WTR_RJ_PH1\S3P4</t>
  </si>
  <si>
    <t xml:space="preserve">	10.121.24.65_Bhuj Laltekri(GNE)_TN725B_GJ_SSA BUJ_PH2\S3P4</t>
  </si>
  <si>
    <t xml:space="preserve">	Bhuj SSA-GCS001595</t>
  </si>
  <si>
    <t xml:space="preserve">	2.0</t>
  </si>
  <si>
    <t xml:space="preserve">	2019/03/14,15:11:51</t>
  </si>
  <si>
    <t xml:space="preserve">	2023/09/04,16:39:34</t>
  </si>
  <si>
    <t xml:space="preserve">	SSA BUJ-10.121.17.80-Ashapura_Temple_2/5-10.121.17.81-Industrial_Area_1/5</t>
  </si>
  <si>
    <t xml:space="preserve">	10.121.17.80_Ashapura Temple_TN703B_GJ_SSA BUJ_PH1\S2P5</t>
  </si>
  <si>
    <t xml:space="preserve">	10.121.17.81_Industrial Area_TN703B_GJ_SSA BUJ_PH1\S1P5</t>
  </si>
  <si>
    <t xml:space="preserve">	2018/07/26,17:59:25</t>
  </si>
  <si>
    <t xml:space="preserve">	2026/04/25,17:49:44</t>
  </si>
  <si>
    <t xml:space="preserve">	SSA PNP-10.121.98.132-GIDC CHANDISAR_TN705B_GJ_SSA PNP_PH3\S4P2-10.121.25.134-R2 GADH B1_TN705B _GJ_SSA PNP_PH2\S3P2</t>
  </si>
  <si>
    <t xml:space="preserve">	10.121.98.132_GIDC CHANDISAR_TN705B_GJ_SSA PNP_PH3\S4P2</t>
  </si>
  <si>
    <t xml:space="preserve">	10.121.25.134_R2 GADH B1_TN705B_GJ_SSA PNP_PH3\S3P2</t>
  </si>
  <si>
    <t xml:space="preserve">	Palanpur SSA GC  ID 4842</t>
  </si>
  <si>
    <t xml:space="preserve">	2019/12/23,17:52:52</t>
  </si>
  <si>
    <t xml:space="preserve">	2019/12/24,20:35:09</t>
  </si>
  <si>
    <t xml:space="preserve">	SSA BCH-10.121.16.1-Bharuch-City B2_4/8-10.121.16.9-Bharuch B2_4/8</t>
  </si>
  <si>
    <t xml:space="preserve">	10.121.16.1_Bharuch City_TN725B_WTR_AM_PH1\S4P8</t>
  </si>
  <si>
    <t xml:space="preserve">	10.121.16.9_Bharuch_TN725B_WTR_AM_PH1\S4P8</t>
  </si>
  <si>
    <t xml:space="preserve">	Guj_Bharuch-OA_GCS_ID-0047405</t>
  </si>
  <si>
    <t xml:space="preserve">	2025/12/20,13:17:12</t>
  </si>
  <si>
    <t xml:space="preserve">	SSA NAD-10.121.16.132-Nadiad B2_3/5-10.121.16.243-Nadiad-Micro B1_3/5</t>
  </si>
  <si>
    <t xml:space="preserve">	10.121.16.132_Nadiad_TN725B_WTR_AM_PH1\S3P5</t>
  </si>
  <si>
    <t xml:space="preserve">	10.121.16.243_Nadiad Micro_TN705B_WTR_AM_PH3\S3P5</t>
  </si>
  <si>
    <t xml:space="preserve">	2025/01/23,19:57:45</t>
  </si>
  <si>
    <t xml:space="preserve">	SSA JMN-10.121.68.214-Banugar_5/1-10.121.68.201-Dhrol_4/1</t>
  </si>
  <si>
    <t xml:space="preserve">	10.121.68.214_BANUGAR_TN725B_WTR_RJ_PH3\S5P1</t>
  </si>
  <si>
    <t xml:space="preserve">	10.121.68.201_DHROL_TN725B_WTR_RJ_PH3\S4P1</t>
  </si>
  <si>
    <t xml:space="preserve">	GUJ_JMN_GCS_ID_41658</t>
  </si>
  <si>
    <t xml:space="preserve">	2025/05/20,17:35:00</t>
  </si>
  <si>
    <t xml:space="preserve">	2025/05/20,17:37:38</t>
  </si>
  <si>
    <t xml:space="preserve">	SSA VAL-10.121.16.99-Daman_S3P1-10.121.24.134-Bhimpore Daman_S3P1</t>
  </si>
  <si>
    <t xml:space="preserve">	10.121.16.99_Daman_TN725B_GJ_SSA VAL_PH2\S3P1</t>
  </si>
  <si>
    <t xml:space="preserve">	10.121.24.134_Bhimpore Daman_TN705B_GJ_SSA VAL_PH2\S3P1</t>
  </si>
  <si>
    <t xml:space="preserve">	GCS-45602</t>
  </si>
  <si>
    <t xml:space="preserve">	2025/10/05,07:49:14</t>
  </si>
  <si>
    <t xml:space="preserve">	2026/01/16,16:57:24</t>
  </si>
  <si>
    <t xml:space="preserve">	SSA HMR-10.121.25.167-AGIYOL A1_2/3-10.121.25.170-DEROL-BTS A1_2/3</t>
  </si>
  <si>
    <t xml:space="preserve">	10.121.25.167_AGIYOL_TN703B_GJ_SSA HMR_PH2\S2P3</t>
  </si>
  <si>
    <t xml:space="preserve">	10.121.25.170_JAINDERASAR_TN703B_GJ_SSA HMR_PH2\S2P3</t>
  </si>
  <si>
    <t xml:space="preserve">	Guj_Himatnagar-SSA_GCS_ID-0045475</t>
  </si>
  <si>
    <t xml:space="preserve">	2025/09/27,18:54:35</t>
  </si>
  <si>
    <t xml:space="preserve">	2026/02/12,15:52:50</t>
  </si>
  <si>
    <t xml:space="preserve">	SSA VAL-10.121.68.65-ValsadOldGNE_6/2-10.121.24.168-TIPCO_2/6</t>
  </si>
  <si>
    <t xml:space="preserve">	10.121.68.65_VALSAD-OLD(GNE)_TN725B_WTR_AM_PH3\S6P2</t>
  </si>
  <si>
    <t xml:space="preserve">	10.121.24.168_TIPCO_TN703B_GJ_SSA VAL_PH\S2P6</t>
  </si>
  <si>
    <t xml:space="preserve">	2026/03/23,16:36:38</t>
  </si>
  <si>
    <t xml:space="preserve">	2026/03/27,12:26:54</t>
  </si>
  <si>
    <t xml:space="preserve">	SSA BUJ-10.121.96.183-Archean Chemical A1_1/5-10.121.96.171-NARA A1_2/5</t>
  </si>
  <si>
    <t xml:space="preserve">	10.121.96.171_NARA_TN703B_GJ_SSA BUJ_PH3\S2P5</t>
  </si>
  <si>
    <t xml:space="preserve">	10.121.96.183_ARCHEAN CHEMICAL_TN703B_GJ_SSA BUJ_PH3\S1P5</t>
  </si>
  <si>
    <t xml:space="preserve">	Guj_Bhuj-SSA_GCS_ID-0012886</t>
  </si>
  <si>
    <t xml:space="preserve">	2021/10/05,10:27:39</t>
  </si>
  <si>
    <t xml:space="preserve">	2023/01/07,11:29:01</t>
  </si>
  <si>
    <t xml:space="preserve">	SSA BV-10.121.17.132-RANGHOLA_WTR_RJ_PH1-10.121.17.132-RANGHOLA_4/2</t>
  </si>
  <si>
    <t xml:space="preserve">	10.121.17.170_PARVALA_TN703B_Gj_SSA BV_PH1\S1P5</t>
  </si>
  <si>
    <t xml:space="preserve">	10.121.17.132_RANGHOLA_TN705B_WTR_RJ_PH1\S4P2</t>
  </si>
  <si>
    <t xml:space="preserve">	bhavnagar_ssa</t>
  </si>
  <si>
    <t xml:space="preserve">	2020/04/30,17:03:15</t>
  </si>
  <si>
    <t xml:space="preserve">	2026/05/06,12:13:19</t>
  </si>
  <si>
    <t xml:space="preserve">	SSA BV-10.121.25.19-Lilavati_1/5-10.121.25.18-HOTEL MAUSAM BTS_2/5</t>
  </si>
  <si>
    <t xml:space="preserve">	10.121.25.19_Lilavati_TN703B_GJ_SSA BV_PH2\S1P5</t>
  </si>
  <si>
    <t xml:space="preserve">	10.121.25.18_HOTEL MAUSAM BTS_TN703B_GJ_SSA BV_PH2\S2P5</t>
  </si>
  <si>
    <t xml:space="preserve">	Bhavnagar - SSA- GCS Id-0009583</t>
  </si>
  <si>
    <t xml:space="preserve">	2021/02/02,15:56:06</t>
  </si>
  <si>
    <t xml:space="preserve">	2022/03/24,11:22:13</t>
  </si>
  <si>
    <t xml:space="preserve">	SSA BV-10.121.17.130-Bhavnagar_B2_S5P1-10.121.17.142-Surendranagar1_B2_S3P1</t>
  </si>
  <si>
    <t xml:space="preserve">	10.121.17.130_BHAVNAGAR_TN725B_WTR_RJ_PH1\S5P1</t>
  </si>
  <si>
    <t xml:space="preserve">	10.121.69.66_SURENDRA NAGAR1_TN725B_WTR_RJ_PH1\S3P1</t>
  </si>
  <si>
    <t xml:space="preserve">	GCS Issue id : 21259</t>
  </si>
  <si>
    <t xml:space="preserve">	2023/01/17,17:10:54</t>
  </si>
  <si>
    <t xml:space="preserve">	2023/10/05,11:46:29</t>
  </si>
  <si>
    <t xml:space="preserve">	SSA RJ-10.121.98.222-JASDAN TE_2/5-10.121.17.48-JASDAN_4/6</t>
  </si>
  <si>
    <t xml:space="preserve">	10.121.17.59_HARI SUPER BTS_TN703B_GJ_SSA RJ_PH3\S2P5</t>
  </si>
  <si>
    <t xml:space="preserve">	10.121.17.48_JASDAN_TN705B_GJ_SSA RJ_PH3\S4P6</t>
  </si>
  <si>
    <t xml:space="preserve">	Rajkot SSA GCS ID 16824</t>
  </si>
  <si>
    <t xml:space="preserve">	2022/06/10,00:56:19</t>
  </si>
  <si>
    <t xml:space="preserve">	2022/11/22,15:05:24</t>
  </si>
  <si>
    <t xml:space="preserve">	WTR AM-10.121.16.8-BARODA CITY1-10.121.16.134-BARODA CITY2</t>
  </si>
  <si>
    <t xml:space="preserve">	10.121.16.8_BARODA CITY 1_TN725B_WTR_AM_PH1\S5P10</t>
  </si>
  <si>
    <t xml:space="preserve">	10.121.16.134_BARODA CITY 2_TN725B_WTR_AM_PH1\S5P10</t>
  </si>
  <si>
    <t xml:space="preserve">	GJ_VDA_SSA_GCS_ID-0007324</t>
  </si>
  <si>
    <t xml:space="preserve">	2020/08/19,15:04:51</t>
  </si>
  <si>
    <t xml:space="preserve">	2026/01/17,15:00:30</t>
  </si>
  <si>
    <t xml:space="preserve">	SSA AM-10.121.15.156-Kerala GIDC_2/5-10.121.15.155-Bagodara_5/4</t>
  </si>
  <si>
    <t xml:space="preserve">	10.121.15.156_KERALA GIDC_TN703B_GJ_SSA AM_PH3\S2P5</t>
  </si>
  <si>
    <t xml:space="preserve">	10.121.15.155_BAGODARA_TN725B_WTR_AM_PH3\S5P4</t>
  </si>
  <si>
    <t xml:space="preserve">	GCS Issue id : 24020</t>
  </si>
  <si>
    <t xml:space="preserve">	2023/06/10,17:42:51</t>
  </si>
  <si>
    <t xml:space="preserve">	2026/01/19,15:10:44</t>
  </si>
  <si>
    <t xml:space="preserve">	SSA JND-10.121.97.207-KESHOD_S3P1-10.121.97.224_AGATRAI_B1</t>
  </si>
  <si>
    <t xml:space="preserve">	10.121.97.224_AGATRAI B1_TN705B_WTR_RJ_PH3\S4P1</t>
  </si>
  <si>
    <t xml:space="preserve">	10.121.97.207_KESHOD_TN725B_GJ_SSA JND_PH2\S3P1</t>
  </si>
  <si>
    <t xml:space="preserve">	2019/05/29,20:04:47</t>
  </si>
  <si>
    <t xml:space="preserve">	2026/04/09,11:54:00</t>
  </si>
  <si>
    <t xml:space="preserve">	SSA VDR-10.121.99.157-Sayajigunj-Exchg A1_1/6-10.121.19.160-ROSHNI-BTS A1_1/5</t>
  </si>
  <si>
    <t xml:space="preserve">	10.121.99.157_Sayajigunj-Exchg_TN703B_GJ_SSA VDR_PH3\S1P6</t>
  </si>
  <si>
    <t xml:space="preserve">	10.121.19.160_ROSHNI BTS_TN703B_GJ_SSA VDR_PH2\S1P5</t>
  </si>
  <si>
    <t xml:space="preserve">	Guj_Vadodara-SSA_GCS_ID-0036998</t>
  </si>
  <si>
    <t xml:space="preserve">	2024/12/19,01:58:46</t>
  </si>
  <si>
    <t xml:space="preserve">	SSA AM-10.121.18.5-AnganArcade_2/5-10.121.18.87-Bhadra3_5/3</t>
  </si>
  <si>
    <t xml:space="preserve">	10.121.18.5_ANGAN-ARCADE_TN703B_GJ_SSA AM_PH3\S2P5</t>
  </si>
  <si>
    <t xml:space="preserve">	10.121.18.87_BHADRA 3_TN725B_GJ_SSA AM_PH1\S5P3</t>
  </si>
  <si>
    <t xml:space="preserve">	2021/09/10,14:28:38</t>
  </si>
  <si>
    <t xml:space="preserve">	2026/01/20,13:06:22</t>
  </si>
  <si>
    <t xml:space="preserve">	BDR JML 288F 1-3-5 &amp; 6</t>
  </si>
  <si>
    <t xml:space="preserve">	SSA AMR-10.121.96.9-BAGASARA-10.121.96.1-WTRAmrel</t>
  </si>
  <si>
    <t xml:space="preserve">	10.121.96.1_Amreli 3_TN725B_GJ_SSA AMR_PH3\S4P4</t>
  </si>
  <si>
    <t xml:space="preserve">	10.121.96.9_BAGASARA_TN725B_GJ_SSA AMR_PH3\S5P2</t>
  </si>
  <si>
    <t xml:space="preserve">	Amreli SSA- GCS ID-0003348</t>
  </si>
  <si>
    <t xml:space="preserve">	2019/08/19,15:15:59</t>
  </si>
  <si>
    <t xml:space="preserve">	2023/01/03,16:23:28</t>
  </si>
  <si>
    <t xml:space="preserve">	SSA VDR-10.121.99.179-Urban 2 BTS_1/5-10.121.99.164-Navrachana BTS_1/6</t>
  </si>
  <si>
    <t xml:space="preserve">	10.121.99.179_URBAN 2 BTS_TN703B_GJ_SSA VDR_PH3\S1P5</t>
  </si>
  <si>
    <t xml:space="preserve">	10.121.99.164_NAVRACHNA UNIVERSITY_TN703B_GJ_SSA VDR_PH2\S1P6</t>
  </si>
  <si>
    <t xml:space="preserve">	Vadodra SSA - GCS Id-0021647</t>
  </si>
  <si>
    <t xml:space="preserve">	2023/02/09,17:19:08</t>
  </si>
  <si>
    <t xml:space="preserve">	2026/04/24,15:32:09</t>
  </si>
  <si>
    <t xml:space="preserve">	WTR AM-10.121.15.211-TN705B_SHIHORI_PH1_B1_4/5-10.121.15.198-TN725B_Deesa_B2_6/5</t>
  </si>
  <si>
    <t xml:space="preserve">	10.121.15.198_Deesa_TN725B_WTR_AM_PH2\S6P5</t>
  </si>
  <si>
    <t xml:space="preserve">	10.121.15.211_SHIHORI_TN705B_WTR_AM_PH1\S4P5</t>
  </si>
  <si>
    <t xml:space="preserve">	GUJ_GCS_ID_0004890</t>
  </si>
  <si>
    <t xml:space="preserve">	2019/12/28,17:03:25</t>
  </si>
  <si>
    <t xml:space="preserve">	2023/01/11,14:57:16</t>
  </si>
  <si>
    <t xml:space="preserve">	WTR RJ-10.121.17.70-BHACHAU 6/6-10.121.17.71-SAMKHIYALI 5/2</t>
  </si>
  <si>
    <t xml:space="preserve">	10.121.17.70_BHACHAU_TN725B_WTR_RJ_PH1\S6P6</t>
  </si>
  <si>
    <t xml:space="preserve">	10.121.17.71_SAMKHIYALI_TN725B_WTR_RJ_PH1\S5P2</t>
  </si>
  <si>
    <t xml:space="preserve">	2021/05/10,14:38:43</t>
  </si>
  <si>
    <t xml:space="preserve">	2023/01/10,14:15:34</t>
  </si>
  <si>
    <t xml:space="preserve">	WTR AM-10.121.15.211-TN705B_SHIHORI_PH1_B1_3/6-10.121.15.198-TN725B_Deesa_B2_5/6</t>
  </si>
  <si>
    <t xml:space="preserve">	10.121.15.211_SHIHORI_TN705B_WTR_AM_PH1\S3P6</t>
  </si>
  <si>
    <t xml:space="preserve">	10.121.15.198_Deesa_TN725B_WTR_AM_PH2\S5P6</t>
  </si>
  <si>
    <t xml:space="preserve">	2019/12/28,17:00:05</t>
  </si>
  <si>
    <t xml:space="preserve">	2023/01/11,14:56:36</t>
  </si>
  <si>
    <t xml:space="preserve">	SSA NAD-10.121.16.130-KhedaB2_6/1-10.121.24.245-MatarB1_3/1</t>
  </si>
  <si>
    <t xml:space="preserve">	10.121.16.130_Kheda_TN725B_WTR_AM_PH1\S6P1</t>
  </si>
  <si>
    <t xml:space="preserve">	10.121.24.245_MATAR_TN705B_GJ_SSA NAD_PH3\S3P1</t>
  </si>
  <si>
    <t xml:space="preserve">	Guj_Nadiad-SSA_GCS_ID-0013487</t>
  </si>
  <si>
    <t xml:space="preserve">	2021/11/20,18:10:40</t>
  </si>
  <si>
    <t xml:space="preserve">	2021/11/29,15:40:23</t>
  </si>
  <si>
    <t xml:space="preserve">	SSA SR-10.121.19.243-GSWANSURATDC_PH2\S4P1-10.121.19.201-KARIMABAD 2 PH2\S3P1-</t>
  </si>
  <si>
    <t xml:space="preserve">	10.121.19.201_KARIMABAD2_TN725B_GJ_SSA SR_PH2\S3P1</t>
  </si>
  <si>
    <t xml:space="preserve">	10.121.19.243_GSWAN SURAT DC_TN705B_GJ_SSA SR_PH2\S4P1</t>
  </si>
  <si>
    <t xml:space="preserve">	2020/07/21,15:12:57</t>
  </si>
  <si>
    <t xml:space="preserve">	2021/02/03,23:02:39</t>
  </si>
  <si>
    <t xml:space="preserve">	SSA VDR-10.121.19.167-Satyam_BTS_1/5-10.121.99.140-Kisanwadi_3/2</t>
  </si>
  <si>
    <t xml:space="preserve">	10.121.19.167_SATYAM BTS_TN703B_GJ_SSA VDR_PH3\S1P5</t>
  </si>
  <si>
    <t xml:space="preserve">	10.121.99.140_KISANWADI_TN725B_GJ_SSA VDR_PH3\S3P2</t>
  </si>
  <si>
    <t xml:space="preserve">	Guj GCS ID No.- 040695</t>
  </si>
  <si>
    <t xml:space="preserve">	SSA Vadodara</t>
  </si>
  <si>
    <t xml:space="preserve">	2025/04/08,15:31:51</t>
  </si>
  <si>
    <t xml:space="preserve">	2026/04/25,15:52:13</t>
  </si>
  <si>
    <t xml:space="preserve">	WTR AM-10.121.16.71-VAPI_B1\S4P1-10.121.16.69-VALSAD_B2_GNE\S5P1</t>
  </si>
  <si>
    <t xml:space="preserve">	10.121.16.71_Vapi_TN705B_WTR_AM_PH1\S4P1</t>
  </si>
  <si>
    <t xml:space="preserve">	10.121.16.69_Valsad_TN725B_WTR_AM_PH1\S5P1</t>
  </si>
  <si>
    <t xml:space="preserve">	PDINOC</t>
  </si>
  <si>
    <t xml:space="preserve">	2018/05/29,16:38:25</t>
  </si>
  <si>
    <t xml:space="preserve">	2023/08/31,11:18:47</t>
  </si>
  <si>
    <t xml:space="preserve">	SSA VDR-10.121.19.129-ALKAPURI-1_3/7-10.121.99.129-ALKAPURI(GNE)_5/7</t>
  </si>
  <si>
    <t xml:space="preserve">	10.121.19.129_ALKAPURI1(GNE)_TN725B_GJ_SSA VDR_PH2\S3P7</t>
  </si>
  <si>
    <t xml:space="preserve">	10.121.99.129_ALKAPURI(GNE)_TN725B_GJ_SSA VDR_PH3\S5P7</t>
  </si>
  <si>
    <t xml:space="preserve">	Vadodara SSA GCS ID 23690</t>
  </si>
  <si>
    <t xml:space="preserve">	2023/05/24,23:46:55</t>
  </si>
  <si>
    <t xml:space="preserve">	2023/09/04,16:24:34</t>
  </si>
  <si>
    <t xml:space="preserve">	SSA AM-10.121.18.143-Jamalpur_4/3-10.121.18.105-CCC Paldi_1/5</t>
  </si>
  <si>
    <t xml:space="preserve">	10.121.18.143_Jamalpur_TN725B_GJ_SSA AM_PH1\S4P3</t>
  </si>
  <si>
    <t xml:space="preserve">	10.121.18.105_CCC Paldi_TN703B_GJ_SSA AM_PH2\S1P5</t>
  </si>
  <si>
    <t xml:space="preserve">	Guj GCS ID No.- 042574</t>
  </si>
  <si>
    <t xml:space="preserve">	2025/06/25,17:35:34</t>
  </si>
  <si>
    <t xml:space="preserve">	2026/04/25,15:38:27</t>
  </si>
  <si>
    <t xml:space="preserve">	SSA AM-10.121.18.254-TORRENT_PHARMA_2/5-10.121.18.243-Bhat_3/2</t>
  </si>
  <si>
    <t xml:space="preserve">	10.121.18.254_TORRENT PHARMA_TN703B_GJ_SSA AM_PH3\S2P5</t>
  </si>
  <si>
    <t xml:space="preserve">	10.121.18.243_Bhat_TN705B_GJ_SSA AM_PH2\S3P2</t>
  </si>
  <si>
    <t xml:space="preserve">	Ahmedabad SSA GCS ID 17498</t>
  </si>
  <si>
    <t xml:space="preserve">	2022/07/14,01:15:39</t>
  </si>
  <si>
    <t xml:space="preserve">	2026/01/16,17:50:25</t>
  </si>
  <si>
    <t xml:space="preserve">	WTR AM-10.121.26.2-TN725B_Idar\S4P1-10.121.25.161-TN725B_Himmatnagar_B2(GNE)\S3P1</t>
  </si>
  <si>
    <t xml:space="preserve">	10.121.26.2_Idar_TN725B_WTR_AM_PH2\S4P1</t>
  </si>
  <si>
    <t xml:space="preserve">	10.121.25.161_HIMMATNAGAR(GNE)_TN725B_GJ_SSA HMR_PH2\S3P1</t>
  </si>
  <si>
    <t xml:space="preserve">	Gujarat Telecom Circle</t>
  </si>
  <si>
    <t xml:space="preserve">	Himmatnagar SSA, Gujarat Circle</t>
  </si>
  <si>
    <t xml:space="preserve">	2018/10/29,16:56:39</t>
  </si>
  <si>
    <t xml:space="preserve">	2023/01/10,17:12:09</t>
  </si>
  <si>
    <t xml:space="preserve">	SSA VDR-10.121.99.137-TN725B_CHANAKYAPURI_PH3-10.121.99.138-TN725B_GOLDEN CHOUKADI_PH3</t>
  </si>
  <si>
    <t xml:space="preserve">	10.121.99.137_CHANAKYAPURI_TN725B_GJ_SSA VDR_PH3\S6P1</t>
  </si>
  <si>
    <t xml:space="preserve">	10.121.99.138_SANGAM ROAD LINE BTS_TN725B_GJ_SSA VDR_PH3\S5P1</t>
  </si>
  <si>
    <t xml:space="preserve">	2019/03/15,19:42:17</t>
  </si>
  <si>
    <t xml:space="preserve">	2023/01/11,14:30:35</t>
  </si>
  <si>
    <t xml:space="preserve">	SSA VAL-10.121.16.80-DungraPoliceStation_1/5-10.121.16.79-Marvin BTS_1/6</t>
  </si>
  <si>
    <t xml:space="preserve">	10.121.16.79_MARVIN BTS_TN703B_GJ_SSA VAL_PH\S1P6</t>
  </si>
  <si>
    <t xml:space="preserve">	10.121.16.80_DUNGRAPOLICESTATION_TN703B_GJ_SSA VAL_PH\S1P5</t>
  </si>
  <si>
    <t xml:space="preserve">	2018/09/27,00:43:00</t>
  </si>
  <si>
    <t xml:space="preserve">	2026/04/16,12:21:12</t>
  </si>
  <si>
    <t xml:space="preserve">	WTR RJ-10.121.17.49-ATKOT_4/3-10.121.17.47-SARDHAR_3/3</t>
  </si>
  <si>
    <t xml:space="preserve">	10.121.17.49_ATKOT_TN725B_GJ_SSA RJ_PH3\S4P3</t>
  </si>
  <si>
    <t xml:space="preserve">	10.121.17.47_SARDHAR_TN705B_GJ_SSA RJ_PH3\S3P3</t>
  </si>
  <si>
    <t xml:space="preserve">	Rajkot SSA - GCS Issue id : 0009791</t>
  </si>
  <si>
    <t xml:space="preserve">	2021/02/19,12:51:19</t>
  </si>
  <si>
    <t xml:space="preserve">	2023/01/10,15:45:22</t>
  </si>
  <si>
    <t xml:space="preserve">	SSA JMN-10.121.97.130-Sikka-10.121.68.194-KHAVDI</t>
  </si>
  <si>
    <t xml:space="preserve">	10.121.97.130_Sikka_TN705B_GJ_SSA JMN_PH3\S3P2</t>
  </si>
  <si>
    <t xml:space="preserve">	10.121.68.194_KHAVDI_TN705B_WTR_RJ_PH3\S3P2</t>
  </si>
  <si>
    <t xml:space="preserve">	GUJ_GCS_ID_0010527</t>
  </si>
  <si>
    <t xml:space="preserve">	jamnagar_ssa</t>
  </si>
  <si>
    <t xml:space="preserve">	2021/04/02,14:44:49</t>
  </si>
  <si>
    <t xml:space="preserve">	2023/01/10,13:08:55</t>
  </si>
  <si>
    <t xml:space="preserve">	SSA AM-10.121.18.131-Gift City_3/5-10.121.17.217-IIT GPRD_2/5</t>
  </si>
  <si>
    <t xml:space="preserve">	10.121.17.217_IIT GPRD_TN703B_GJ_SSA AM_PH3\S2P5</t>
  </si>
  <si>
    <t xml:space="preserve">	10.121.18.131_Gift City_TN705B_GJ_SSA AM_PH1\S3P5</t>
  </si>
  <si>
    <t xml:space="preserve">	200204040</t>
  </si>
  <si>
    <t xml:space="preserve">	2023/08/12,18:16:01</t>
  </si>
  <si>
    <t xml:space="preserve">	2026/04/25,15:37:22</t>
  </si>
  <si>
    <t xml:space="preserve">	SSA JND-10.121.97.209-GADU_4/2-10.121.24.24-Supasi 2_1/6</t>
  </si>
  <si>
    <t xml:space="preserve">	10.121.97.209_GADU_TN725B_GJ_SSA JND_PH3\S4P2</t>
  </si>
  <si>
    <t xml:space="preserve">	10.121.24.24_Supasi 2_TN703B_GJ_SSA JND_PH2\S1P6</t>
  </si>
  <si>
    <t xml:space="preserve">	Junagadh_SSA_GCS_Id_0009449</t>
  </si>
  <si>
    <t xml:space="preserve">	2021/01/22,16:14:09</t>
  </si>
  <si>
    <t xml:space="preserve">	2022/03/19,13:36:12</t>
  </si>
  <si>
    <t xml:space="preserve">	SSA VDR-10.121.16.22-ALKAPURI-N4 B2_5/9-10.121.19.129-ALKAPURI-1 B2_5/9</t>
  </si>
  <si>
    <t xml:space="preserve">	10.121.16.22_ALKAPURI N4 _TN725B_GJ_SSA VDR_PH3\S5P9</t>
  </si>
  <si>
    <t xml:space="preserve">	10.121.19.129_ALKAPURI1(GNE)_TN725B_GJ_SSA VDR_PH2\S5P9</t>
  </si>
  <si>
    <t xml:space="preserve">	Guj_Vadodara-OA_GCS_ID-0047633</t>
  </si>
  <si>
    <t xml:space="preserve">	2025/12/30,00:18:10</t>
  </si>
  <si>
    <t xml:space="preserve">	SSA BCH-10.121.24.219-SUN PHARMA A1_2/5-10.121.24.216-INDO BASIN A1_1/5</t>
  </si>
  <si>
    <t xml:space="preserve">	10.121.24.219_SUN PHARMA_TN703B_GJ_SSA BCH_PH2\S2P5</t>
  </si>
  <si>
    <t xml:space="preserve">	10.121.24.216_INDO BASIN_TN703B_GJ_SSA BCH_PH2\S1P5</t>
  </si>
  <si>
    <t xml:space="preserve">	2026/01/07,17:06:48</t>
  </si>
  <si>
    <t xml:space="preserve">	2026/01/19,13:00:49</t>
  </si>
  <si>
    <t xml:space="preserve">	SSA AM-10.121.17.203-INFO_6/11-10.121.17.205-INFO_6/11</t>
  </si>
  <si>
    <t xml:space="preserve">	10.121.17.205_INFO_TN725B_GJ_SSA AM_PH1\S6P11</t>
  </si>
  <si>
    <t xml:space="preserve">	10.121.17.203_INFO_TN725B_GJ_SSA AM_PH1\S6P11</t>
  </si>
  <si>
    <t xml:space="preserve">	Guj_Ahmedabad-SSA_GCS_ID-0020080</t>
  </si>
  <si>
    <t xml:space="preserve">	2022/11/19,19:10:47</t>
  </si>
  <si>
    <t xml:space="preserve">	2026/01/19,16:01:53</t>
  </si>
  <si>
    <t xml:space="preserve">	SSA BUJ-10.121.96.139-Nakhatrana B2_3/1-10.121.96.138-RAVAPAR B1_4/1</t>
  </si>
  <si>
    <t xml:space="preserve">	10.121.96.139_Nakhatrana_TN725B_GJ_SSA BUJ_PH2\S3P1</t>
  </si>
  <si>
    <t xml:space="preserve">	10.121.96.138_RAVAPAR_TN705B_GJ_SSA BUJ_PH3\S4P1</t>
  </si>
  <si>
    <t xml:space="preserve">	GCS_ID-0028763</t>
  </si>
  <si>
    <t xml:space="preserve">	2024/02/21,13:57:42</t>
  </si>
  <si>
    <t xml:space="preserve">	SSA BUJ-10.121.24.110-GOREWALI_2/5-10.121.24.82-RTO-OFFICE A1_1/5</t>
  </si>
  <si>
    <t xml:space="preserve">	10.121.24.110_GOREWALI_TN703B_GJ_SSA BUJ_PH3\S2P5</t>
  </si>
  <si>
    <t xml:space="preserve">	10.121.24.82_AgrocelMicro_TN703B_GJ_SSA BUJ_PH2\S1P5</t>
  </si>
  <si>
    <t xml:space="preserve">	GCS_ID-0026530</t>
  </si>
  <si>
    <t xml:space="preserve">	2024/02/08,21:33:10</t>
  </si>
  <si>
    <t xml:space="preserve">	2024/05/15,11:24:51</t>
  </si>
  <si>
    <t xml:space="preserve">	SSA BUJ-10.121.96.160-DUMRA_TN705B_PH3\S4P1-10.121.96.135-Naliya_TN705B_PH3\S6P1</t>
  </si>
  <si>
    <t xml:space="preserve">	10.121.96.160_DUMRA_TN705B_GJ_SSA BUJ_PH3\S4P1</t>
  </si>
  <si>
    <t xml:space="preserve">	10.121.96.135_Naliya_TN725B_GJ_SSA BUJ_PH2\S6P1</t>
  </si>
  <si>
    <t xml:space="preserve">	2019/11/07,14:11:59</t>
  </si>
  <si>
    <t xml:space="preserve">	2023/01/10,12:57:41</t>
  </si>
  <si>
    <t xml:space="preserve">	WTR RJ-10.121.17.66-BHUJ2(GNE)_5/9-10.121.17.65-BHUJ1(GNE)_5/9</t>
  </si>
  <si>
    <t xml:space="preserve">	10.121.17.65_BHUJ1(GNE)_TN725B_WTR_RJ_PH1\S5P9</t>
  </si>
  <si>
    <t xml:space="preserve">	10.121.17.66_BHUJ2(GNE)_TN725B_WTR_RJ_PH1\S5P9</t>
  </si>
  <si>
    <t xml:space="preserve">	Guj_Bhuj SSA</t>
  </si>
  <si>
    <t xml:space="preserve">	2020/08/03,17:05:27</t>
  </si>
  <si>
    <t xml:space="preserve">	2023/01/10,17:14:08</t>
  </si>
  <si>
    <t xml:space="preserve">	SSA AM-10.121.18.105-CCC Paldi_2/5-10.121.17.201-GulbaiTekra3_4/3</t>
  </si>
  <si>
    <t xml:space="preserve">	10.121.18.105_CCC Paldi_TN703B_GJ_SSA AM_PH2\S2P5</t>
  </si>
  <si>
    <t xml:space="preserve">	10.121.17.201_GULBAI-TEKRA 3_TN725B_GJ_SSA AM_PH1\S4P3</t>
  </si>
  <si>
    <t xml:space="preserve">	Guj GCS ID No.- 042553</t>
  </si>
  <si>
    <t xml:space="preserve">	2025/06/25,14:16:26</t>
  </si>
  <si>
    <t xml:space="preserve">	2026/04/25,15:36:48</t>
  </si>
  <si>
    <t xml:space="preserve">	WTR RJ-10.121.17.133-TN705B_DHASA_B1\S3P2-10.121.17.131-TN725B_SIHOR_B2\S5P2</t>
  </si>
  <si>
    <t xml:space="preserve">	10.121.17.133_DHASA_TN705B_WTR_RJ_PH1\S3P2</t>
  </si>
  <si>
    <t xml:space="preserve">	10.121.17.131_SIHOR_TN725B_WTR_RJ_PH1\S5P2</t>
  </si>
  <si>
    <t xml:space="preserve">	2018/04/28,12:38:41</t>
  </si>
  <si>
    <t xml:space="preserve">	2023/01/10,17:32:35</t>
  </si>
  <si>
    <t xml:space="preserve">	SSA VDR-10.121.16.22-ALKAPURI N4-10.121.19.139-ATLADRA_</t>
  </si>
  <si>
    <t xml:space="preserve">	10.121.16.22_ALKAPURI N4 _TN725B_GJ_SSA VDR_PH3\S5P1</t>
  </si>
  <si>
    <t xml:space="preserve">	10.121.19.139_ATLADRA_TN725B_GJ_SSA VDR_PH2\S6P1</t>
  </si>
  <si>
    <t xml:space="preserve">	VADODARA_SSA_GCS_ID_0048131</t>
  </si>
  <si>
    <t xml:space="preserve">	2026/01/16,17:24:04</t>
  </si>
  <si>
    <t xml:space="preserve">	2026/01/17,12:18:07</t>
  </si>
  <si>
    <t xml:space="preserve">	SSA VDR-10.121.99.144-GujVadodra_L and T_PH3_B2 T-10.121.19.137-GujVadodra_City-1_B2</t>
  </si>
  <si>
    <t xml:space="preserve">	10.121.99.144_L AND T_TN725B_GJ_SSA VDR_PH3\S4P1</t>
  </si>
  <si>
    <t xml:space="preserve">	10.121.19.137_CITY 1_TN725B_GJ_SSA VDR_PH2\S5P1</t>
  </si>
  <si>
    <t xml:space="preserve">	Vadodra SSA -GCS ID-2357</t>
  </si>
  <si>
    <t xml:space="preserve">	2019/05/16,15:28:30</t>
  </si>
  <si>
    <t xml:space="preserve">	2021/02/04,22:56:59</t>
  </si>
  <si>
    <t xml:space="preserve">	SSA JMN-10.121.20.38-PARAG GUEST HOUSE_TN703B-10.121.68.203-KALAWAD_TN725B_WTR_RJ_PH3_S6P3</t>
  </si>
  <si>
    <t xml:space="preserve">	10.121.20.38_Khandhara_TN703B_GJ_SSA JMN_PH2\S1P5</t>
  </si>
  <si>
    <t xml:space="preserve">	10.121.68.203_KALAWAD_TN725B_WTR_RJ_PH3\S6P3</t>
  </si>
  <si>
    <t xml:space="preserve">	Jamnagar_SSA_GCS_Id_0008004</t>
  </si>
  <si>
    <t xml:space="preserve">	2020/09/25,16:47:25</t>
  </si>
  <si>
    <t xml:space="preserve">	2023/01/03,17:44:26</t>
  </si>
  <si>
    <t xml:space="preserve">	SSA HMR-10.121.26.2-IDAR B2\S3P5-10.121.97.96-MEERA DARWAJA\S1P5</t>
  </si>
  <si>
    <t xml:space="preserve">	10.121.97.96_MEERA DARWAJA_TN703B_GJ_SSA HMR_PH3\S1P5</t>
  </si>
  <si>
    <t xml:space="preserve">	10.121.26.2_Idar_TN725B_WTR_AM_PH2\S3P5</t>
  </si>
  <si>
    <t xml:space="preserve">	GCS-0002598-Himatnagar</t>
  </si>
  <si>
    <t xml:space="preserve">	Himatnagar_SSA</t>
  </si>
  <si>
    <t xml:space="preserve">	2019/06/14,16:18:46</t>
  </si>
  <si>
    <t xml:space="preserve">	2021/01/30,23:32:03</t>
  </si>
  <si>
    <t xml:space="preserve">	SSA VDR-10.121.99.136-TN725B_NIZAMPUR_PH3-10.121.99.137-TN725B_CHANAKYAPURI_PH3</t>
  </si>
  <si>
    <t xml:space="preserve">	10.121.99.136_NIZAMPURA_TN725B_GJ_SSA VDR_PH3\S6P1</t>
  </si>
  <si>
    <t xml:space="preserve">	10.121.99.137_CHANAKYAPURI_TN725B_GJ_SSA VDR_PH3\S5P1</t>
  </si>
  <si>
    <t xml:space="preserve">	2019/03/15,19:37:19</t>
  </si>
  <si>
    <t xml:space="preserve">	2023/01/11,14:31:26</t>
  </si>
  <si>
    <t xml:space="preserve">	SSA BUJ-10.121.24.78-IFFCO EXG_1/5-10.121.24.71-Gandhidham II_4/3</t>
  </si>
  <si>
    <t xml:space="preserve">	10.121.24.78_IFFCO EXG_TN703B_GJ_SSA BUJ_PH3\S1P5</t>
  </si>
  <si>
    <t xml:space="preserve">	10.121.24.71_Gandhidham II_TN705B_GJ_SSA BUJ_PH3\S4P3</t>
  </si>
  <si>
    <t xml:space="preserve">	Bhuj SSA GCS ID 46822</t>
  </si>
  <si>
    <t xml:space="preserve">	2025/11/28,22:04:33</t>
  </si>
  <si>
    <t xml:space="preserve">	2026/01/17,12:31:58</t>
  </si>
  <si>
    <t xml:space="preserve">	SSA SR-10.121.19.219-HAZIRA VILLAGE BTS A1_1/5-10.121.19.233-Dumasexchang A1_2/5</t>
  </si>
  <si>
    <t xml:space="preserve">	10.121.19.219_HAZIRA-VILLAGE-BTS_TN703B_GJ_SSA SR_PH2\S1P5</t>
  </si>
  <si>
    <t xml:space="preserve">	10.121.19.233_DUMASEXCHANG_TN703B_GJ_SSA SR_PH2\S2P5</t>
  </si>
  <si>
    <t xml:space="preserve">	Surat SSA GCS ID 16241</t>
  </si>
  <si>
    <t xml:space="preserve">	2022/05/06,19:06:06</t>
  </si>
  <si>
    <t xml:space="preserve">	2025/05/21,10:07:31</t>
  </si>
  <si>
    <t xml:space="preserve">	SSA VDR-10.121.99.136-NIZAMPURA_B2_S5P1-10.121.99.148-GEB RACE COURSE_3/1</t>
  </si>
  <si>
    <t xml:space="preserve">	10.121.99.148_SATYAM COMPLEX_TN705B_GJ_SSA VDR_PH3\S3P1</t>
  </si>
  <si>
    <t xml:space="preserve">	10.121.99.136_NIZAMPURA_TN725B_GJ_SSA VDR_PH3\S5P1</t>
  </si>
  <si>
    <t xml:space="preserve">	2024/03/15,12:02:04</t>
  </si>
  <si>
    <t xml:space="preserve">	2024/10/17,10:45:04</t>
  </si>
  <si>
    <t xml:space="preserve">	SSA BUJ-10.121.96.129-Sumrasar_B1_S3P1-10.121.96.130-NIRONA_B1_S4P1</t>
  </si>
  <si>
    <t xml:space="preserve">	10.121.96.129_Sumrasar_TN725B_GJ_SSA BUJ_PH3\S3P1</t>
  </si>
  <si>
    <t xml:space="preserve">	10.121.96.130_NIRONA_TN705B_GJ_SSA BUJ_PH3\S4P1</t>
  </si>
  <si>
    <t xml:space="preserve">	Bhuj_SSA_GCS_ID_0006147</t>
  </si>
  <si>
    <t xml:space="preserve">	2020/05/13,18:52:45</t>
  </si>
  <si>
    <t xml:space="preserve">	2020/05/28,22:26:01</t>
  </si>
  <si>
    <t xml:space="preserve">	SSA JMN-10.121.97.135-Nikava_4/2-10.121.20.47-Nana Vadala_1/5</t>
  </si>
  <si>
    <t xml:space="preserve">	10.121.97.135_Nikava_TN705B_GJ_SSA JMN_PH3\S4P2</t>
  </si>
  <si>
    <t xml:space="preserve">	10.121.20.47_Nana Vadala_TN703B_GJ_SSA JMN_PH2\S1P5</t>
  </si>
  <si>
    <t xml:space="preserve">	GCS_ID-0032153</t>
  </si>
  <si>
    <t xml:space="preserve">	Jamanagar_SSA</t>
  </si>
  <si>
    <t xml:space="preserve">	2024/07/10,20:57:46</t>
  </si>
  <si>
    <t xml:space="preserve">	SSA AM-10.121.18.227-RIDHI APARTMENT BTS A1_1/5-10.121.18.218-Saraspur B1_3/4</t>
  </si>
  <si>
    <t xml:space="preserve">	10.121.18.227_RIDHI APARTMENT BTS_TN703B_GJ_SSA AM_PH2\S1P5</t>
  </si>
  <si>
    <t xml:space="preserve">	10.121.18.218_Saraspur_TN705B_GJ_SSA AM_PH1\S3P4</t>
  </si>
  <si>
    <t xml:space="preserve">	Ahmedabad SSA - GCS Issue id : 0003111</t>
  </si>
  <si>
    <t xml:space="preserve">	2019/07/27,12:26:12</t>
  </si>
  <si>
    <t xml:space="preserve">	2023/01/03,15:04:23</t>
  </si>
  <si>
    <t xml:space="preserve">	SSA VAL-10.121.24.156-Ghej_A1/S1P5-10.121.24.154-Tighara_A1/S2P5</t>
  </si>
  <si>
    <t xml:space="preserve">	10.121.24.156_ATGEM_TN703B_GJ_SSA VAL_PH\S1P5</t>
  </si>
  <si>
    <t xml:space="preserve">	10.121.24.154_TIGHARA_TN703B_GJ_SSA VAL_PH\S2P5</t>
  </si>
  <si>
    <t xml:space="preserve">	Valsad SSA - GCS ID 0000935</t>
  </si>
  <si>
    <t xml:space="preserve">	2018/11/29,14:54:07</t>
  </si>
  <si>
    <t xml:space="preserve">	2023/01/11,13:03:10</t>
  </si>
  <si>
    <t xml:space="preserve">	SSA AM-10.121.17.204-Naranpura_5/11-10.121.18.6-Naranpura 1(GNE)_5/11</t>
  </si>
  <si>
    <t xml:space="preserve">	10.121.17.204_NARANPURA_TN725B_GJ_SSA AM_PH1\S5P11</t>
  </si>
  <si>
    <t xml:space="preserve">	10.121.18.6_NARANPURA 1(GNE)_TN725B_GJ_SSA AM_PH1\S5P11</t>
  </si>
  <si>
    <t xml:space="preserve">	2019/02/01,11:51:08</t>
  </si>
  <si>
    <t xml:space="preserve">	2026/01/19,16:59:11</t>
  </si>
  <si>
    <t xml:space="preserve">	SSA RJ-10.121.17.38-Ramod_1_1/5-10.121.17.51-KOTADA_3/6</t>
  </si>
  <si>
    <t xml:space="preserve">	10.121.17.38_RAMOD_TN703B_GJ_SSA RJ_PH1\S1P5</t>
  </si>
  <si>
    <t xml:space="preserve">	10.121.17.51_KOTADA_TN705B_GJ_SSA RJ_PH3\S3P6</t>
  </si>
  <si>
    <t xml:space="preserve">	Rajkot SSA GCS ID 31156</t>
  </si>
  <si>
    <t xml:space="preserve">	2024/05/29,09:33:46</t>
  </si>
  <si>
    <t xml:space="preserve">	2026/01/17,13:01:07</t>
  </si>
  <si>
    <t xml:space="preserve">	WTR RJ-10.121.17.130-BHAVNAGAR_B1\S3P1-10.121.17.131-SIHOR_B2\S4P1</t>
  </si>
  <si>
    <t xml:space="preserve">	10.121.17.130_BHAVNAGAR_TN725B_WTR_RJ_PH1\S3P1</t>
  </si>
  <si>
    <t xml:space="preserve">	10.121.17.131_SIHOR_TN725B_WTR_RJ_PH1\S4P1</t>
  </si>
  <si>
    <t xml:space="preserve">	2018/04/28,12:15:45</t>
  </si>
  <si>
    <t xml:space="preserve">	2023/10/05,11:46:44</t>
  </si>
  <si>
    <t xml:space="preserve">	WTR RJ-10.121.17.25-Rajkot_KR2_3/1-10.121.17.29-Rajkot KR6_3/1</t>
  </si>
  <si>
    <t xml:space="preserve">	10.121.17.25_RAJKOT KR2_TN725B_WTR_RJ_PH1\S3P1</t>
  </si>
  <si>
    <t xml:space="preserve">	10.121.17.29_RAJKOT KR6_TN725B_WTR_RJ_PH3\S3P1</t>
  </si>
  <si>
    <t xml:space="preserve">	2025/01/04,17:13:27</t>
  </si>
  <si>
    <t xml:space="preserve">	2025/01/30,15:03:55</t>
  </si>
  <si>
    <t xml:space="preserve">	SSA GDH-10.121.19.1-Dahod  TE(GNE)_B2_3/7-10.121.26.70-Dahod_B23/7</t>
  </si>
  <si>
    <t xml:space="preserve">	10.121.19.1_Dahod TE(GNE)_TN725B_GJ_SSA GDH_PH2\S3P7</t>
  </si>
  <si>
    <t xml:space="preserve">	10.121.26.70_Dahod_TN725B_WTR_AM_PH2\S3P7</t>
  </si>
  <si>
    <t xml:space="preserve">	2019/03/30,16:54:21</t>
  </si>
  <si>
    <t xml:space="preserve">	2023/04/26,11:05:43</t>
  </si>
  <si>
    <t xml:space="preserve">	SSA PNP-10.121.98.141-PALADI A1_1/5-10.121.15.196-Deodar B2_4/4</t>
  </si>
  <si>
    <t xml:space="preserve">	10.121.98.141_PALADI_TN703B_GJ_SSA PNP_PH2\S1P5</t>
  </si>
  <si>
    <t xml:space="preserve">	10.121.15.196_Deodar_TN725B_WTR_AM_PH2\S4P4</t>
  </si>
  <si>
    <t xml:space="preserve">	GCS_ID-0034843</t>
  </si>
  <si>
    <t xml:space="preserve">	2024/10/11,13:03:01</t>
  </si>
  <si>
    <t xml:space="preserve">	SSA MEH-10.121.98.7-ADITYA BTS BECHRAJI_TN703B_GJ_SSA MEH-10.121.98.2-BECHARAJI EXCHANGE_TN705B_GJ_SSA MEH_PH3</t>
  </si>
  <si>
    <t xml:space="preserve">	10.121.98.7_ADITYA BTS BECHRAJI_TN703B_GJ_SSA MEH_PH3\S2P5</t>
  </si>
  <si>
    <t xml:space="preserve">	10.121.98.2_BECHARAJI EXCHANGE_TN705B_GJ_SSA MEH_PH3\S4P2</t>
  </si>
  <si>
    <t xml:space="preserve">	guj_gcs_id7192</t>
  </si>
  <si>
    <t xml:space="preserve">	mehsana ssa</t>
  </si>
  <si>
    <t xml:space="preserve">	2020/08/08,12:36:32</t>
  </si>
  <si>
    <t xml:space="preserve">	2020/09/26,22:35:34</t>
  </si>
  <si>
    <t xml:space="preserve">	SSA AM-10.121.18.75-Vasna2_6/3-10.121.18.66-GulbaiTekra_6/3</t>
  </si>
  <si>
    <t xml:space="preserve">	10.121.18.66_GULABAI TEKRA_TN725B_GJ_SSA AM_PH1\S6P3</t>
  </si>
  <si>
    <t xml:space="preserve">	10.121.18.75_VASNA 2_TN725B_GJ_SSA AM_PH1\S6P3</t>
  </si>
  <si>
    <t xml:space="preserve">	Guj_Ahmedabad-SSA_GCS_ID-0012407</t>
  </si>
  <si>
    <t xml:space="preserve">	2021/08/06,19:46:10</t>
  </si>
  <si>
    <t xml:space="preserve">	2026/01/20,15:28:23</t>
  </si>
  <si>
    <t xml:space="preserve">	GBT-VAS 96F 1/1/3&amp;11</t>
  </si>
  <si>
    <t xml:space="preserve">	SSA VAL-10.121.24.138-UDWADAGAM TE_1/6-10.121.24.134-Bhimpore Daman_4/3</t>
  </si>
  <si>
    <t xml:space="preserve">	10.121.24.138_UDWADAGAM TE_TN703B_GJ_SSA VAL_PH3\S1P6</t>
  </si>
  <si>
    <t xml:space="preserve">	10.121.24.134_Bhimpore Daman_TN705B_GJ_SSA VAL_PH2\S4P3</t>
  </si>
  <si>
    <t xml:space="preserve">	guj_gcs_id_7217</t>
  </si>
  <si>
    <t xml:space="preserve">	valsad ssa</t>
  </si>
  <si>
    <t xml:space="preserve">	2020/08/11,14:53:00</t>
  </si>
  <si>
    <t xml:space="preserve">	2022/03/19,15:49:22</t>
  </si>
  <si>
    <t xml:space="preserve">	SSA AM-10.121.18.138-Chamunda_6/1-10.121.18.129-Bapunagar_4/1</t>
  </si>
  <si>
    <t xml:space="preserve">	10.121.18.138_Chamunda_TN725B_GJ_SSA AM_PH1\S6P1</t>
  </si>
  <si>
    <t xml:space="preserve">	10.121.18.129_Bapunagar IDC_TN725B_GJ_SSA AM_PH1\S4P1</t>
  </si>
  <si>
    <t xml:space="preserve">	2022/03/08,15:29:14</t>
  </si>
  <si>
    <t xml:space="preserve">	2026/01/16,17:49:23</t>
  </si>
  <si>
    <t xml:space="preserve">	SSA VAL-10.121.26.66-TN705B_Santroad 3/1-10.121.26.65-TN725B _Godhra GNE 4/1</t>
  </si>
  <si>
    <t xml:space="preserve">	10.121.26.65_Godhra (GNE)_TN725B_WTR_AM_PH2\S4P1</t>
  </si>
  <si>
    <t xml:space="preserve">	10.121.26.66_Santroad_TN705B_WTR_AM_PH2\S3P1</t>
  </si>
  <si>
    <t xml:space="preserve">	2018/12/01,15:02:19</t>
  </si>
  <si>
    <t xml:space="preserve">	2023/01/11,13:07:33</t>
  </si>
  <si>
    <t xml:space="preserve">	SSA AM-10.121.17.204-Naranpura_6/11-10.121.18.6-Naranpura1(GNE)_6/11</t>
  </si>
  <si>
    <t xml:space="preserve">	10.121.17.204_NARANPURA_TN725B_GJ_SSA AM_PH1\S6P11</t>
  </si>
  <si>
    <t xml:space="preserve">	10.121.18.6_NARANPURA 1(GNE)_TN725B_GJ_SSA AM_PH1\S6P11</t>
  </si>
  <si>
    <t xml:space="preserve">	2019/02/01,11:49:12</t>
  </si>
  <si>
    <t xml:space="preserve">	2026/01/19,17:00:47</t>
  </si>
  <si>
    <t xml:space="preserve">	WTR RJ-10.121.24.45-Junagadh_3/5-10.121.24.46-WTR_JUNAGADH_3/5</t>
  </si>
  <si>
    <t xml:space="preserve">	10.121.24.45_JUNAGADH_TN725B_WTR_RJ_PH1\S3P5</t>
  </si>
  <si>
    <t xml:space="preserve">	10.121.24.46_WTR JUNAGADH2_TN725B_WTR_RJ_PH1\S3P5</t>
  </si>
  <si>
    <t xml:space="preserve">	2023/08/21,17:08:48</t>
  </si>
  <si>
    <t xml:space="preserve">	2026/01/17,14:43:01</t>
  </si>
  <si>
    <t xml:space="preserve">	WTR AM-10.121.15.199-TN725B_PALANPUR_B2\S4P1-10.121.15.198-TN725B_DEESA_B2\S3P1</t>
  </si>
  <si>
    <t xml:space="preserve">	10.121.15.199_Palanpur1_TN725B_WTR_AM_PH1\S4P1</t>
  </si>
  <si>
    <t xml:space="preserve">	10.121.15.198_Deesa_TN725B_WTR_AM_PH2\S3P1</t>
  </si>
  <si>
    <t xml:space="preserve">	2018/09/16,23:30:18</t>
  </si>
  <si>
    <t xml:space="preserve">	2023/01/11,14:54:17</t>
  </si>
  <si>
    <t xml:space="preserve">	SSA JMN-10.121.20.51-IOCL_S1P5-10.121.20.1-Mehul Nagar(GNE)_S3P4</t>
  </si>
  <si>
    <t xml:space="preserve">	10.121.20.51_IOCL_TN703B_GJ_SSA JMN_PH2\S1P5</t>
  </si>
  <si>
    <t xml:space="preserve">	10.121.20.1_Mehul Nagar(GNE)_TN725B_GJ_SSA JMN_PH2\S3P4</t>
  </si>
  <si>
    <t xml:space="preserve">	GCS-45415</t>
  </si>
  <si>
    <t xml:space="preserve">	2025/09/25,13:12:23</t>
  </si>
  <si>
    <t xml:space="preserve">	2026/01/16,17:06:43</t>
  </si>
  <si>
    <t xml:space="preserve">	SSA JND-10.121.97.197-MOTIMONPARI_B1_PH3_4/1-10.121.97.198-BARADIA_B1_4/1</t>
  </si>
  <si>
    <t xml:space="preserve">	10.121.97.198_BARADIA_TN705B_GJ_SSA JND_PH3\S4P1</t>
  </si>
  <si>
    <t xml:space="preserve">	10.121.97.197_MOTIMONPARI_TN705B_GJ_SSA JND_PH3\S4P1</t>
  </si>
  <si>
    <t xml:space="preserve">	2019/11/27,10:54:53</t>
  </si>
  <si>
    <t xml:space="preserve">	2023/05/23,11:46:39</t>
  </si>
  <si>
    <t xml:space="preserve">	SSA BV-10.121.17.160-Mahuva_3/6-10.121.17.140-Kumbhan(Mahuva)_1/5</t>
  </si>
  <si>
    <t xml:space="preserve">	10.121.17.160_MAHUVA_TN705B_WTR_RJ_PH3\S3P6</t>
  </si>
  <si>
    <t xml:space="preserve">	10.121.17.140_Kumbhan(Mahuva)_TN703B_GJ_SSA BV_PH3\S1P5</t>
  </si>
  <si>
    <t xml:space="preserve">	GCS ID 43824</t>
  </si>
  <si>
    <t xml:space="preserve">	BHAVNAGAR SSA</t>
  </si>
  <si>
    <t xml:space="preserve">	2025/08/05,11:51:40</t>
  </si>
  <si>
    <t xml:space="preserve">	2026/01/19,11:58:20</t>
  </si>
  <si>
    <t xml:space="preserve">	10.121.100.15_VYARA GSWAN_TN705B_GJ_SSA SR_PH3\S3P8</t>
  </si>
  <si>
    <t xml:space="preserve">	10.121.100.32_VYARA GSWAN2_TN705B_GJ_SSA SR_PH3\S3P8</t>
  </si>
  <si>
    <t xml:space="preserve">	GCS ID 53256</t>
  </si>
  <si>
    <t xml:space="preserve">	2026/03/28,11:04:21</t>
  </si>
  <si>
    <t xml:space="preserve">	WTR AM-10.121.15.194-TN705B_Radhanpur(B1)\S3P1 - 10.121.15.195-TN705B_Bhabhar(B1)\S4P1</t>
  </si>
  <si>
    <t xml:space="preserve">	10.121.15.194_Radhanpur_TN725B_WTR_AM_PH1\S3P1</t>
  </si>
  <si>
    <t xml:space="preserve">	10.121.15.195_Bhabhar_TN705B_WTR_AM_PH1\S4P1</t>
  </si>
  <si>
    <t xml:space="preserve">	2018/04/11,12:35:14</t>
  </si>
  <si>
    <t xml:space="preserve">	2023/01/10,12:31:55</t>
  </si>
  <si>
    <t xml:space="preserve">	SSA BUJ-10.121.24.99-PNT COLONY BTS_PH2-10.121.17.75-Vansh_TN703B_GJ_SSA BUJ_PH1</t>
  </si>
  <si>
    <t xml:space="preserve">	10.121.24.99_PNT COLONY BTS_TN703B_GJ_SSA BUJ_PH2\S2P5</t>
  </si>
  <si>
    <t xml:space="preserve">	10.121.17.75_Vansh_TN703B_GJ_SSA BUJ_PH1\S2P5</t>
  </si>
  <si>
    <t xml:space="preserve">	Bhuj SSA- 9687</t>
  </si>
  <si>
    <t xml:space="preserve">	2021/02/10,17:32:38</t>
  </si>
  <si>
    <t xml:space="preserve">	2023/01/03,17:44:54</t>
  </si>
  <si>
    <t xml:space="preserve">	SSA AM-10.121.18.193-Bapunagar_B2_6/1-10.121.18.145-Bapunagar_2_B2_5/1</t>
  </si>
  <si>
    <t xml:space="preserve">	10.121.18.145_Bapunagar_TN725B_GJ_SSA AM_PH1\S5P1</t>
  </si>
  <si>
    <t xml:space="preserve">	10.121.18.193_Bapunagar(GNE)_TN725B_GJ_SSA AM_PH1\S6P1</t>
  </si>
  <si>
    <t xml:space="preserve">	2022/06/20,15:50:42</t>
  </si>
  <si>
    <t xml:space="preserve">	2026/01/17,13:23:50</t>
  </si>
  <si>
    <t xml:space="preserve">	10.121.68.101_CITYNET SAMARVANI_TN703B_GJ_SSA VAL_PH\S2P6</t>
  </si>
  <si>
    <t xml:space="preserve">	10.121.68.67_Silvassa_TN725B_WTR_AM_PH3\S5P5</t>
  </si>
  <si>
    <t xml:space="preserve">	GUJ_GCS_ID_0028085</t>
  </si>
  <si>
    <t xml:space="preserve">	2024/01/24,21:57:41</t>
  </si>
  <si>
    <t xml:space="preserve">	SSA VAL-10.121.16.94-Valsad_B2_3/7-10.121.24.129-Valsad_Old_B2_6/8</t>
  </si>
  <si>
    <t xml:space="preserve">	10.121.16.94_Valsad-New_TN725B_WTR_AM_PH3\S3P7</t>
  </si>
  <si>
    <t xml:space="preserve">	10.121.24.129_Valsad-Old-TE(GNE)_TN725B_GJ_SSA VAL_PH2\S6P8</t>
  </si>
  <si>
    <t xml:space="preserve">	Valsad SSA : GCS Issue id : 27150</t>
  </si>
  <si>
    <t xml:space="preserve">	2023/12/05,16:03:39</t>
  </si>
  <si>
    <t xml:space="preserve">	2024/01/11,12:59:24</t>
  </si>
  <si>
    <t xml:space="preserve">	SSA BUJ-10.121.24.66-MBM Bhuj B2_6/5-10.121.24.89_KUTCH UNIVERSITY_1/5</t>
  </si>
  <si>
    <t xml:space="preserve">	10.121.24.66_MBM Bhuj B2_TN725B_GJ_SSA BUJ_PH2\S6P5</t>
  </si>
  <si>
    <t xml:space="preserve">	10.121.24.89_KUTCH UNIVERSITY_TN703B_GJ_SSA BUJ_PH3\S1P5</t>
  </si>
  <si>
    <t xml:space="preserve">	GCS_ID-0049018</t>
  </si>
  <si>
    <t xml:space="preserve">	bhuj_SSA</t>
  </si>
  <si>
    <t xml:space="preserve">	2026/02/19,23:13:28</t>
  </si>
  <si>
    <t xml:space="preserve">	SSA JMN-10.121.20.39-HARIA-COLLAGE A1_1/5-10.121.20.3-GIDC B2_3/5</t>
  </si>
  <si>
    <t xml:space="preserve">	10.121.20.39_HARIA COLLAGE_TN703B_GJ_SSA JMN_PH3\S1P5</t>
  </si>
  <si>
    <t xml:space="preserve">	10.121.20.3_GIDC_TN725B_GJ_SSA JMN_PH2\S3P5</t>
  </si>
  <si>
    <t xml:space="preserve">	Guj_Jamnagar-SSA_GCS_ID-0032290</t>
  </si>
  <si>
    <t xml:space="preserve">	2024/07/16,22:32:54</t>
  </si>
  <si>
    <t xml:space="preserve">	SSA VDR-10.121.19.154-PNT-COLONY A1_1/6-10.121.99.170-Mahalaxmi-BTS A1_1/6</t>
  </si>
  <si>
    <t xml:space="preserve">	10.121.19.154_PNT COLONY_TN703B_GJ_SSA VDR_PH2\S1P6</t>
  </si>
  <si>
    <t xml:space="preserve">	10.121.99.170_Mahalaxmi BTS_TN703B_GJ_SSA VDR_PH3\S1P6</t>
  </si>
  <si>
    <t xml:space="preserve">	GCS_ID-0038117</t>
  </si>
  <si>
    <t xml:space="preserve">	2025/01/20,22:05:01</t>
  </si>
  <si>
    <t xml:space="preserve">	WTR AM-10.121.16.136-Gbt B2_6/1-10.121.15.150-Am Gulbaitekra B2_6/1</t>
  </si>
  <si>
    <t xml:space="preserve">	10.121.15.150_AM GULBAITEKRA_TN725B_WTR_AM_PH3\S6P1</t>
  </si>
  <si>
    <t xml:space="preserve">	10.121.16.136_GBT_TN725B_WTR_AM_PH1\S6P1</t>
  </si>
  <si>
    <t xml:space="preserve">	Guj Ahmedabad SSA- GCs Id 0011134</t>
  </si>
  <si>
    <t xml:space="preserve">	2021/06/02,16:36:52</t>
  </si>
  <si>
    <t xml:space="preserve">	2023/04/27,11:11:57</t>
  </si>
  <si>
    <t xml:space="preserve">	WTR AM-10.121.16.67-Navasari B1_6/6-10.121.16.116-Kabilpore Old A1_2/5</t>
  </si>
  <si>
    <t xml:space="preserve">	10.121.16.67_NAVASARI_TN725B_WTR_AM_PH2\S6P6</t>
  </si>
  <si>
    <t xml:space="preserve">	10.121.16.116_KABILPORE GIDC_TN703B_GJ_SSA VAL_PH3\S2P5</t>
  </si>
  <si>
    <t xml:space="preserve">	GCS_ID-0019798</t>
  </si>
  <si>
    <t xml:space="preserve">	2022/11/08,00:13:20</t>
  </si>
  <si>
    <t xml:space="preserve">	2023/02/15,11:21:47</t>
  </si>
  <si>
    <t xml:space="preserve">	SSA RJ-10.121.19.72-Madhapar_B1\S3P1-10.121.19.74-Rahiya Road_B1\S4P1</t>
  </si>
  <si>
    <t xml:space="preserve">	10.121.19.72_MADHAPAR_TN705B_GJ_SSA RJ_PH2\S3P1</t>
  </si>
  <si>
    <t xml:space="preserve">	10.121.19.74_RAIYA ROAD_TN725B_GJ_SSA RJ_PH2\S4P1</t>
  </si>
  <si>
    <t xml:space="preserve">	2018/09/07,19:20:30</t>
  </si>
  <si>
    <t xml:space="preserve">	2024/12/11,13:23:29</t>
  </si>
  <si>
    <t xml:space="preserve">	WTR AM-10.121.16.3-TN705B_PIPODARA_B1\S3P1-10.121.16.4-TN705B_KAMREJ_B1\S4P1</t>
  </si>
  <si>
    <t xml:space="preserve">	10.121.100.10_Pipodara_TN725B_WTR_AM_PH1\S3P1</t>
  </si>
  <si>
    <t xml:space="preserve">	10.121.100.3_Kamrej_TN725B_WTR_AM_PH1\S4P1</t>
  </si>
  <si>
    <t xml:space="preserve">	2018/05/21,18:32:54</t>
  </si>
  <si>
    <t xml:space="preserve">	2023/01/11,12:55:41</t>
  </si>
  <si>
    <t xml:space="preserve">	SSA JND-10.121.97.211-TALALA_4/1-10.121.97.203-JUNGAR_3/1</t>
  </si>
  <si>
    <t xml:space="preserve">	10.121.97.211_TALALA_TN705B_GJ_SSA JND_PH3\S4P1</t>
  </si>
  <si>
    <t xml:space="preserve">	10.121.97.203_JUNGAR_TN705B_GJ_SSA JND_PH3\S3P1</t>
  </si>
  <si>
    <t xml:space="preserve">	GUJ_GCS_ID_0005424</t>
  </si>
  <si>
    <t xml:space="preserve">	2020/02/24,11:08:52</t>
  </si>
  <si>
    <t xml:space="preserve">	2022/03/19,13:54:52</t>
  </si>
  <si>
    <t xml:space="preserve">	WTR AM-10.121.16.6-TN705B_Olpad (B1)\S3P1-10.121.16.7-TN705B _Hansot\S4P1</t>
  </si>
  <si>
    <t xml:space="preserve">	10.121.100.8_OLPAD_TN725B_WTR_AM_PH1\S3P1</t>
  </si>
  <si>
    <t xml:space="preserve">	10.121.16.7_Hansot_TN725B_WTR_AM_PH1\S4P1</t>
  </si>
  <si>
    <t xml:space="preserve">	2018/05/22,15:50:28</t>
  </si>
  <si>
    <t xml:space="preserve">	2023/01/10,12:24:19</t>
  </si>
  <si>
    <t xml:space="preserve">	SSA SR-10.121.19.210-BHATHA_4/1-10.121.19.209-MORA_TN705B_GJ_SSA SR_3/1</t>
  </si>
  <si>
    <t xml:space="preserve">	10.121.19.210_BHATHA_TN725B_GJ_SSA SR_PH3\S4P1</t>
  </si>
  <si>
    <t xml:space="preserve">	10.121.19.209_MORA_TN705B_GJ_SSA SR_PH2\S3P1</t>
  </si>
  <si>
    <t xml:space="preserve">	GUJ_SRT_GCS_ID_18484</t>
  </si>
  <si>
    <t xml:space="preserve">	2022/09/06,20:26:57</t>
  </si>
  <si>
    <t xml:space="preserve">	2022/09/07,14:20:21</t>
  </si>
  <si>
    <t xml:space="preserve">	SSA VDR-10.121.19.186-Sbi Mandvi A1-10.121.19.148 -Mini Traders Bts-A1_2/6</t>
  </si>
  <si>
    <t xml:space="preserve">	10.121.19.148_HAVELI BTS_TN703B_GJ_SSA VDR_PH2\S2P6</t>
  </si>
  <si>
    <t xml:space="preserve">	10.121.19.186_SBI Mandvi_TN703B_GJ_SSA VDR_PH2\S2P6</t>
  </si>
  <si>
    <t xml:space="preserve">	Guj_Vadodara-SSA_GCS_ID-000</t>
  </si>
  <si>
    <t xml:space="preserve">	2021/01/08,12:33:15</t>
  </si>
  <si>
    <t xml:space="preserve">	2023/01/03,17:14:05</t>
  </si>
  <si>
    <t xml:space="preserve">	WTR AM-10.121.68.66-VAPI 2_4/7-10.121.16.71-Vapi_4/7</t>
  </si>
  <si>
    <t xml:space="preserve">	10.121.16.71_Vapi_TN705B_WTR_AM_PH1\S4P7</t>
  </si>
  <si>
    <t xml:space="preserve">	10.121.68.66_VAPI 2_TN725B_WTR_AM_PH3\S4P7</t>
  </si>
  <si>
    <t xml:space="preserve">	Valsad SSA-16300</t>
  </si>
  <si>
    <t xml:space="preserve">	2022/05/10,07:09:55</t>
  </si>
  <si>
    <t xml:space="preserve">	2022/05/10,13:03:10</t>
  </si>
  <si>
    <t xml:space="preserve">	WTR RJ-10.121.68.213-JAMNAGAR_TN725B_WTR_RJ_PH1_S6P5-10.121.18.245-SECTOR 11 GNE_TN725B_GJ_SSA AM_PH1_4S2P</t>
  </si>
  <si>
    <t xml:space="preserve">	10.121.68.213_JAMNAGAR_TN725B_WTR_RJ_PH1\S6P5</t>
  </si>
  <si>
    <t xml:space="preserve">	10.121.18.245_SECTOR 11 GNE_TN725B_GJ_SSA AM_PH1\S4P2</t>
  </si>
  <si>
    <t xml:space="preserve">	GCS-43345</t>
  </si>
  <si>
    <t xml:space="preserve">	2025/07/20,06:38:34</t>
  </si>
  <si>
    <t xml:space="preserve">	2026/01/16,17:02:32</t>
  </si>
  <si>
    <t xml:space="preserve">	10.121.68.7_Netrang_TN725B_WTR_AM_PH3\S6P1</t>
  </si>
  <si>
    <t xml:space="preserve">	10.121.16.2_Ankleshwar_TN725B_WTR_AM_PH2\S3P1</t>
  </si>
  <si>
    <t xml:space="preserve">	GUJ_BCH_GCSID_60091</t>
  </si>
  <si>
    <t xml:space="preserve">	2026/05/02,15:01:56</t>
  </si>
  <si>
    <t xml:space="preserve">	WTR BPL-71.160-SVP-1_71.148-SVP-4</t>
  </si>
  <si>
    <t xml:space="preserve">	e=41475S4P10</t>
  </si>
  <si>
    <t xml:space="preserve">	e=18814S4P10</t>
  </si>
  <si>
    <t xml:space="preserve">	199101867</t>
  </si>
  <si>
    <t xml:space="preserve">	2025/12/01,16:31:34</t>
  </si>
  <si>
    <t xml:space="preserve">	SSA MEH-10.121.98.20-Jagudan_Exchg_A1_S1P5-10.121.98.6-Kherva_A1_S4P5</t>
  </si>
  <si>
    <t xml:space="preserve">	10.121.98.20_JAGUDAN EXCG_TN703B_GJ_SSA MEH_PH2\S1P5</t>
  </si>
  <si>
    <t xml:space="preserve">	10.121.98.6_KHERVA_TN705B_GJ_SSA MEH_PH3\S4P5</t>
  </si>
  <si>
    <t xml:space="preserve">	2022/03/28,16:03:09</t>
  </si>
  <si>
    <t xml:space="preserve">	2023/10/04,12:23:35</t>
  </si>
  <si>
    <t xml:space="preserve">	WTR AM-10.121.68.1-Surat 3_4/8-10.121.16.5-Surat_3/8</t>
  </si>
  <si>
    <t xml:space="preserve">	10.121.68.1_Surat 3(GNE)_TN725B_WTR_AM_PH3\S4P8</t>
  </si>
  <si>
    <t xml:space="preserve">	10.121.100.2_Surat_TN725B_WTR_AM_PH1\S3P8</t>
  </si>
  <si>
    <t xml:space="preserve">	72</t>
  </si>
  <si>
    <t xml:space="preserve">	Surat SSA GCS ID 11976</t>
  </si>
  <si>
    <t xml:space="preserve">	2021/08/03,16:30:34</t>
  </si>
  <si>
    <t xml:space="preserve">	2026/01/17,14:55:47</t>
  </si>
  <si>
    <t xml:space="preserve">	WTR AM-10.121.16.7-TN705B R2_Hansot\S3P1-10.121.16.1-TN725B R2_Bharuch City\S4P1</t>
  </si>
  <si>
    <t xml:space="preserve">	10.121.16.7_Hansot_TN725B_WTR_AM_PH1\S3P1</t>
  </si>
  <si>
    <t xml:space="preserve">	10.121.16.1_Bharuch City_TN725B_WTR_AM_PH1\S4P1</t>
  </si>
  <si>
    <t xml:space="preserve">	2018/05/22,15:52:06</t>
  </si>
  <si>
    <t xml:space="preserve">	2023/01/10,12:24:28</t>
  </si>
  <si>
    <t xml:space="preserve">	SSA VDR-10.121.99.144-Vadodara_L and T_PH3_B2-10.121.99.145-vadodara_Darjipura_B1</t>
  </si>
  <si>
    <t xml:space="preserve">	10.121.99.145_DARJIPURA_TN705B_GJ_SSA VDR_PH3\S4P1</t>
  </si>
  <si>
    <t xml:space="preserve">	10.121.99.144_L AND T_TN725B_GJ_SSA VDR_PH3\S6P1</t>
  </si>
  <si>
    <t xml:space="preserve">	Vadodara SSA GCS ID:2033</t>
  </si>
  <si>
    <t xml:space="preserve">	2019/04/11,10:38:44</t>
  </si>
  <si>
    <t xml:space="preserve">	2023/01/11,14:35:31</t>
  </si>
  <si>
    <t xml:space="preserve">	SSA VAL-10.121.16.68-CHIKHALI_3/2-10.121.24.160-Amadhara_1/6</t>
  </si>
  <si>
    <t xml:space="preserve">	10.121.16.68_CHIKHALI_TN725B_WTR_AM_PH1\S3P2</t>
  </si>
  <si>
    <t xml:space="preserve">	10.121.24.160_Amdhara_TN703B_GJ_SSA VAL_PH3\S1P6</t>
  </si>
  <si>
    <t xml:space="preserve">	Guj GCS ID NO.-  048078</t>
  </si>
  <si>
    <t xml:space="preserve">	2026/01/13,16:51:33</t>
  </si>
  <si>
    <t xml:space="preserve">	WTR AM-10.121.16.194-GODHRA _B2\S5P1-10.121.16.228-TN725B_GODHRA_B2\S5P1</t>
  </si>
  <si>
    <t xml:space="preserve">	10.121.16.228_Godhra 2_TN725B_WTR_AM_PH1\S5P1</t>
  </si>
  <si>
    <t xml:space="preserve">	10.121.16.194_Godhra 1_TN725B_WTR_AM_PH1\S5P1</t>
  </si>
  <si>
    <t xml:space="preserve">	2018/08/04,12:18:46</t>
  </si>
  <si>
    <t xml:space="preserve">	2023/01/10,17:10:15</t>
  </si>
  <si>
    <t xml:space="preserve">	SSA BUJ-10.121.96.189-BHIRANDIYARA_3/5-10.121.24.110-UMA-NAGAR_1/5</t>
  </si>
  <si>
    <t xml:space="preserve">	10.121.96.189_BHIRANDIYARA_TN705B_GJ_SSA BUJ_PH3\S3P5</t>
  </si>
  <si>
    <t xml:space="preserve">	10.121.24.110_GOREWALI_TN703B_GJ_SSA BUJ_PH3\S1P5</t>
  </si>
  <si>
    <t xml:space="preserve">	GCS_ID-0026527</t>
  </si>
  <si>
    <t xml:space="preserve">	2023/10/26,17:13:32</t>
  </si>
  <si>
    <t xml:space="preserve">	SSA RJ-10.121.19.65-TN725B _KR1_B2(GNE)\S4P1-10.121.19.73-TN705B_Kalawad Road_B1\S3P1</t>
  </si>
  <si>
    <t xml:space="preserve">	10.121.19.73_PAWANBHAVANBTS_TN705B_GJ_SSA RJ_PH2\S3P1</t>
  </si>
  <si>
    <t xml:space="preserve">	10.121.19.65_KR1(GNE)_TN725B_GJ_SSA RJ_PH2\S4P1</t>
  </si>
  <si>
    <t xml:space="preserve">	2018/09/07,19:07:18</t>
  </si>
  <si>
    <t xml:space="preserve">	2023/01/10,15:07:04</t>
  </si>
  <si>
    <t xml:space="preserve">	SSA VAL-10.121.68.67-Silvassa_TN725B_WTR_AM_PH3_4/4-10.121.68.100-Citynet Amli_TN703B_GJ_SSA VAL_PH_1/5</t>
  </si>
  <si>
    <t xml:space="preserve">	10.121.68.100_Citynet Amli_TN703B_GJ_SSA VAL_PH\S1P5</t>
  </si>
  <si>
    <t xml:space="preserve">	10.121.68.67_Silvassa_TN725B_WTR_AM_PH3\S4P4</t>
  </si>
  <si>
    <t xml:space="preserve">	GUJ_VAL_GCSID_45524</t>
  </si>
  <si>
    <t xml:space="preserve">	2025/10/01,11:29:28</t>
  </si>
  <si>
    <t xml:space="preserve">	2026/01/06,11:54:14</t>
  </si>
  <si>
    <t xml:space="preserve">	SSA MEH-10.121.15.142-TN725B_Patan_B2\S3P2-10.121.25.103-TN705B_Ranuj_B1\S3P3</t>
  </si>
  <si>
    <t xml:space="preserve">	10.121.15.142_Patan_TN725B_WTR_AM_PH2\S3P2</t>
  </si>
  <si>
    <t xml:space="preserve">	10.121.25.103_Ranuj_TN705B_GJ_SSA MEH_PH2\S3P3</t>
  </si>
  <si>
    <t xml:space="preserve">	2019/02/26,18:07:30</t>
  </si>
  <si>
    <t xml:space="preserve">	2023/01/10,14:41:23</t>
  </si>
  <si>
    <t xml:space="preserve">	SSA BUJ-10.121.96.146-Naliya AF_1/4-10.121.96.157-NALIYA AF_II_2/3</t>
  </si>
  <si>
    <t xml:space="preserve">	10.121.96.146_Naliya AF_TN703B_GJ_SSA BUJ_PH2\S1P3</t>
  </si>
  <si>
    <t xml:space="preserve">	10.121.96.157_NALIYA AF II_TN703B_GJ_SSA BUJ_PH2\S2P3</t>
  </si>
  <si>
    <t xml:space="preserve">	GUJ_BHUJ_GCSID_45505</t>
  </si>
  <si>
    <t xml:space="preserve">	2025/09/30,12:53:47</t>
  </si>
  <si>
    <t xml:space="preserve">	2026/01/17,12:44:20</t>
  </si>
  <si>
    <t xml:space="preserve">	SSA AM-10.121.18.230-NAROL-SCHOOL_2/5-10.121.18.209-Narol_4/6</t>
  </si>
  <si>
    <t xml:space="preserve">	10.121.18.209_Narol_TN725B_GJ_SSA AM_PH1\S4P6</t>
  </si>
  <si>
    <t xml:space="preserve">	10.121.18.230_NAROL-SCHOOL_TN703B_GJ_SSA AM_PH2\S2P5</t>
  </si>
  <si>
    <t xml:space="preserve">	Ahmedabad SSA GCS ID 42464</t>
  </si>
  <si>
    <t xml:space="preserve">	2025/06/22,10:39:52</t>
  </si>
  <si>
    <t xml:space="preserve">	2026/01/17,12:30:51</t>
  </si>
  <si>
    <t xml:space="preserve">	WTR RJ-10.121.17.9-RJ BKT_4/2-10.121.19.70-BKT 2P4/2</t>
  </si>
  <si>
    <t xml:space="preserve">	10.121.17.9_RJ BHAKTINAGAR_TN725B_WTR_RJ_PH1\S4P2</t>
  </si>
  <si>
    <t xml:space="preserve">	10.121.19.70_BHAKTINAGAR2_TN725B_GJ_SSA RJ_PH2\S4P2</t>
  </si>
  <si>
    <t xml:space="preserve">	2022/05/20,17:34:55</t>
  </si>
  <si>
    <t xml:space="preserve">	2023/05/23,12:54:54</t>
  </si>
  <si>
    <t xml:space="preserve">	ON DARK FIBER BKTPCM_BKTWTR_17,18</t>
  </si>
  <si>
    <t xml:space="preserve">	SSA RJ-10.121.17.10-Bedi B1_3/3-10.121.17.11-RATANPAR EXCHG_1/5</t>
  </si>
  <si>
    <t xml:space="preserve">	10.121.17.10_BEDI_TN705B_WTR_RJ_PH3\S3P3</t>
  </si>
  <si>
    <t xml:space="preserve">	10.121.17.11_RATANPAR EXCHG_TN703B_GJ_SSA RJ_PH3\S1P5</t>
  </si>
  <si>
    <t xml:space="preserve">	GCS_ID-0021219</t>
  </si>
  <si>
    <t xml:space="preserve">	2023/01/14,18:57:51</t>
  </si>
  <si>
    <t xml:space="preserve">	2023/04/26,10:57:01</t>
  </si>
  <si>
    <t xml:space="preserve">	WTR RJ-10.121.99.33-Sedla_3/1-10.121.69.71-Dudapur_4/1</t>
  </si>
  <si>
    <t xml:space="preserve">	10.121.69.71_DUDAPUR_TN705B_WTR_RJ_PH3\S4P1</t>
  </si>
  <si>
    <t xml:space="preserve">	10.121.99.33_SEDLA_TN705B_GJ_SSA SEN_PH3\S3P1</t>
  </si>
  <si>
    <t xml:space="preserve">	Surendranagar SSA</t>
  </si>
  <si>
    <t xml:space="preserve">	2020/10/14,19:40:39</t>
  </si>
  <si>
    <t xml:space="preserve">	2026/04/06,16:02:52</t>
  </si>
  <si>
    <t xml:space="preserve">	SSA SR-10.121.100.33-FSG A1_1/3-10.121.100.20-Songadh Fort B1_4/7</t>
  </si>
  <si>
    <t xml:space="preserve">	10.121.100.19_SONGADH FORT_TN725B_GJ_SSA SR_PH3\S4P7</t>
  </si>
  <si>
    <t xml:space="preserve">	10.121.100.33_FSG_TN703B_GJ_SSA SR_PH3\S1P3</t>
  </si>
  <si>
    <t xml:space="preserve">	Surat_SSA_GCS_ID_0004536</t>
  </si>
  <si>
    <t xml:space="preserve">	2019/12/02,13:27:54</t>
  </si>
  <si>
    <t xml:space="preserve">	2026/01/17,12:56:45</t>
  </si>
  <si>
    <t xml:space="preserve">	SSA BV-10.121.96.200-GHOGHA B1_4/2-10.121.96.212-KOLIYAK A1_2/5</t>
  </si>
  <si>
    <t xml:space="preserve">	10.121.17.179_GHOGHA_TN705B_GJ_SSA BV_PH3\S4P2</t>
  </si>
  <si>
    <t xml:space="preserve">	10.121.17.180_KOLIYAK_TN703B_GJ_SSA BV_PH3\S2P5</t>
  </si>
  <si>
    <t xml:space="preserve">	Bhavnagar SSA-</t>
  </si>
  <si>
    <t xml:space="preserve">	2020/10/23,20:13:16</t>
  </si>
  <si>
    <t xml:space="preserve">	2023/01/24,11:04:54</t>
  </si>
  <si>
    <t xml:space="preserve">	SSA JND-10.121.97.193-TN725B_JUNAGADH JR2__S4P1-10.121.69.8-TN705B_SSA_AGATRAI_S3P1</t>
  </si>
  <si>
    <t xml:space="preserve">	10.121.97.224_AGATRAI B1_TN705B_WTR_RJ_PH3\S3P1</t>
  </si>
  <si>
    <t xml:space="preserve">	10.121.97.193_JUNAGADH JR2_TN725B_GJ_SSA JND_PH3\S4P1</t>
  </si>
  <si>
    <t xml:space="preserve">	2019/05/29,20:06:24</t>
  </si>
  <si>
    <t xml:space="preserve">	2023/01/10,14:35:03</t>
  </si>
  <si>
    <t xml:space="preserve">	SSA PNP-10.121.25.131-TN705B_DELHI GATE_S3P1-10.121.98.130-TN725B_PALANPUR_S6P1</t>
  </si>
  <si>
    <t xml:space="preserve">	10.121.25.131_DELHI GATE_TN705B_GJ_SSA PNP_PH3\S3P1</t>
  </si>
  <si>
    <t xml:space="preserve">	10.121.98.130_PALANPUR B2_TN725B_GJ_SSA PNP_PH3\S6P1</t>
  </si>
  <si>
    <t xml:space="preserve">	2019/04/02,19:25:22</t>
  </si>
  <si>
    <t xml:space="preserve">	2023/01/10,14:55:07</t>
  </si>
  <si>
    <t xml:space="preserve">	SSA VAL-10.121.16.85-VAPI ROYAL TWIN A1_1/6-10.121.24.178-Merilendo_1/5</t>
  </si>
  <si>
    <t xml:space="preserve">	10.121.16.85_VAPI ROYAL TWIN_TN703B_GJ_SSA VAL_PH\S1P6</t>
  </si>
  <si>
    <t xml:space="preserve">	10.121.24.178_Meril endo_TN703B_GJ_SSA VAL_PH3\S1P5</t>
  </si>
  <si>
    <t xml:space="preserve">	GCS_ID-0043164</t>
  </si>
  <si>
    <t xml:space="preserve">	2025/07/15,11:31:57</t>
  </si>
  <si>
    <t xml:space="preserve">	2026/03/24,10:50:09</t>
  </si>
  <si>
    <t xml:space="preserve">	SSA BUJ-10.121.17.74-CONCOR_A_1/5-10.121.17.67-MUNDRA_B2_6/2</t>
  </si>
  <si>
    <t xml:space="preserve">	10.121.17.67_MUNDRA_TN725B_WTR_RJ_PH1\S6P2</t>
  </si>
  <si>
    <t xml:space="preserve">	10.121.17.74_CONCOR_TN703B_GJ_SSA BUJ_PH3\S1P5</t>
  </si>
  <si>
    <t xml:space="preserve">	Bhuj SSA- GCS ID-0009518</t>
  </si>
  <si>
    <t xml:space="preserve">	2021/01/29,14:09:17</t>
  </si>
  <si>
    <t xml:space="preserve">	2023/05/18,13:19:42</t>
  </si>
  <si>
    <t xml:space="preserve">	WTR AM-10.121.15.151-DHOLKA_\S6P1-10.121.15.158-DHOLKA NEW_/S4P1</t>
  </si>
  <si>
    <t xml:space="preserve">	10.121.15.158_DHOLKA-NEW_TN705B_GJ_SSA AM_PH1\S4P1</t>
  </si>
  <si>
    <t xml:space="preserve">	10.121.15.151_DHOLKA_TN725B_WTR_AM_PH3\S6P1</t>
  </si>
  <si>
    <t xml:space="preserve">	2025/03/11,09:10:56</t>
  </si>
  <si>
    <t xml:space="preserve">	2025/10/01,13:02:16</t>
  </si>
  <si>
    <t xml:space="preserve">	SSA AMR-10.121.96.36-AMRELI2 B2_3/6-10.121.96.56-AmreliGNE B1_5/6</t>
  </si>
  <si>
    <t xml:space="preserve">	10.121.96.36_AMRELI 2_TN725B_WTR_RJ_PH3\S3P6</t>
  </si>
  <si>
    <t xml:space="preserve">	10.121.96.56_Amreli GNE_TN725B_GJ_SSA AMR_PH2\S5P6</t>
  </si>
  <si>
    <t xml:space="preserve">	2025/04/12,17:13:13</t>
  </si>
  <si>
    <t xml:space="preserve">	2026/01/17,14:36:11</t>
  </si>
  <si>
    <t xml:space="preserve">	WTR RJ-10.121.17.70-BHACHAU-10.121.17.71-SAMKHIYALI_5/4</t>
  </si>
  <si>
    <t xml:space="preserve">	10.121.17.70_BHACHAU_TN725B_WTR_RJ_PH1\S6P4</t>
  </si>
  <si>
    <t xml:space="preserve">	10.121.17.71_SAMKHIYALI_TN725B_WTR_RJ_PH1\S5P4</t>
  </si>
  <si>
    <t xml:space="preserve">	2021/05/10,14:39:42</t>
  </si>
  <si>
    <t xml:space="preserve">	2023/01/10,14:15:17</t>
  </si>
  <si>
    <t xml:space="preserve">	WTR AM-10.121.15.129-MEHSANA1_TN725B_WTR_AM_PH1_S3P2-10.121.15.134-AM BHADRA 1(GNE)_TN725B_WTR_AM_PH1_S6P3</t>
  </si>
  <si>
    <t xml:space="preserve">	10.121.15.129_MEHSANA1_TN725B_WTR_AM_PH1\S3P2</t>
  </si>
  <si>
    <t xml:space="preserve">	10.121.15.134_AM-BHADRA_TN725B_WTR_AM_PH1\S6P3</t>
  </si>
  <si>
    <t xml:space="preserve">	2021/03/09,12:31:06</t>
  </si>
  <si>
    <t xml:space="preserve">	2022/02/25,09:43:31</t>
  </si>
  <si>
    <t xml:space="preserve">	SSA AM-10.121.18.200-Vatva RTSD_4/1-10.121.18.205-Vatva 2_4/1</t>
  </si>
  <si>
    <t xml:space="preserve">	10.121.18.200_Vatva RTSD_TN705B_GJ_SSA AM_PH1\S4P1</t>
  </si>
  <si>
    <t xml:space="preserve">	10.121.18.205_Vatva 2_TN725B_GJ_SSA AM_PH1\S4P1</t>
  </si>
  <si>
    <t xml:space="preserve">	Ahmedabad SSA GCS ID 15993</t>
  </si>
  <si>
    <t xml:space="preserve">	2022/04/22,14:16:49</t>
  </si>
  <si>
    <t xml:space="preserve">	2022/04/23,09:54:08</t>
  </si>
  <si>
    <t xml:space="preserve">	SSA HMR-10.121.97.65-Ubharan Ex_4/1-10.121.97.67-Bayad_3/1</t>
  </si>
  <si>
    <t xml:space="preserve">	10.121.97.65_UBHARAN EX_TN705B_GJ_SSA HMR_PH3\S4P1</t>
  </si>
  <si>
    <t xml:space="preserve">	10.121.97.67_BAYAD_TN705B_GJ_SSA HMR_PH3\S3P1</t>
  </si>
  <si>
    <t xml:space="preserve">	GUJ_GCS_ID_0009914</t>
  </si>
  <si>
    <t xml:space="preserve">	HIMATNAGAR_SSA</t>
  </si>
  <si>
    <t xml:space="preserve">	2021/02/27,15:51:21</t>
  </si>
  <si>
    <t xml:space="preserve">	2026/04/30,13:26:23</t>
  </si>
  <si>
    <t xml:space="preserve">	WTR RJ-10.121.69.11-AMRELI 2-10.121.25.213-Lalavadar</t>
  </si>
  <si>
    <t xml:space="preserve">	10.121.96.36_AMRELI 2_TN725B_WTR_RJ_PH3\S6P2</t>
  </si>
  <si>
    <t xml:space="preserve">	10.121.96.34_Lalavadar_TN703B_GJ_SSA AMR_PH2\S1P5</t>
  </si>
  <si>
    <t xml:space="preserve">	GJ_AMR_SSA_GCS_ID-0007200</t>
  </si>
  <si>
    <t xml:space="preserve">	2020/08/10,11:23:45</t>
  </si>
  <si>
    <t xml:space="preserve">	2020/11/06,22:54:17</t>
  </si>
  <si>
    <t xml:space="preserve">	SSA AM-10.121.15.158-Dholka New_3/2-10.121.15.161-Badarkha_2/5</t>
  </si>
  <si>
    <t xml:space="preserve">	10.121.15.158_DHOLKA-NEW_TN705B_GJ_SSA AM_PH1\S3P2</t>
  </si>
  <si>
    <t xml:space="preserve">	10.121.15.161_Badarkha_TN703B_GJ_SSA AM_PH3\S2P5</t>
  </si>
  <si>
    <t xml:space="preserve">	Ahmedabad SSA GCS ID   45767</t>
  </si>
  <si>
    <t xml:space="preserve">	2025/10/11,17:37:53</t>
  </si>
  <si>
    <t xml:space="preserve">	2026/01/19,15:11:34</t>
  </si>
  <si>
    <t xml:space="preserve">	SSA JND-10.121.24.16-Vadal_S2P5-10.121.24.17-CHOKI_S1P5</t>
  </si>
  <si>
    <t xml:space="preserve">	10.121.24.17_Choki_TN703B_GJ_SSA JND_PH2\S1P5</t>
  </si>
  <si>
    <t xml:space="preserve">	10.121.24.16_Vadal_TN703B_GJ_SSA JND_PH2\S2P5</t>
  </si>
  <si>
    <t xml:space="preserve">	Junagadh SSA -- GCS ID 0002824</t>
  </si>
  <si>
    <t xml:space="preserve">	Junagadh SSA</t>
  </si>
  <si>
    <t xml:space="preserve">	2019/07/09,12:46:54</t>
  </si>
  <si>
    <t xml:space="preserve">	2023/01/10,14:31:01</t>
  </si>
  <si>
    <t xml:space="preserve">	SSA AM-10.121.17.20-Naranpura_6/1-10.121.18.65-Navrangpura(GNE)_5/1</t>
  </si>
  <si>
    <t xml:space="preserve">	10.121.17.204_NARANPURA_TN725B_GJ_SSA AM_PH1\S6P1</t>
  </si>
  <si>
    <t xml:space="preserve">	10.121.18.65_NAVRANGPURA (GNE)_TN725B_GJ_SSA AM_PH1\S5P1</t>
  </si>
  <si>
    <t xml:space="preserve">	Ahmedabad SSA - GCS Issue id : 0000924</t>
  </si>
  <si>
    <t xml:space="preserve">	Ahmedabad SSA - Navrangpura(GNE) to Naranpura</t>
  </si>
  <si>
    <t xml:space="preserve">	2018/11/06,12:56:33</t>
  </si>
  <si>
    <t xml:space="preserve">	2026/01/20,15:18:31</t>
  </si>
  <si>
    <t xml:space="preserve">	NVP-ARD 96F 2/1/7&amp;8  STD-NRP 96F 1/5/7&amp;8</t>
  </si>
  <si>
    <t xml:space="preserve">	SSA AMR-10.121.25.222-Svu Gswan  Tc  A1-10.121.69.14-Badhada B1 3/2</t>
  </si>
  <si>
    <t xml:space="preserve">	10.121.96.26_SVU GSWAN TC_TN703B_GJ_SSA AMR_PH2\S1P6</t>
  </si>
  <si>
    <t xml:space="preserve">	10.121.96.32_BADHADA_TN705B_GJ_SSA_AMR_PH3\S3P2</t>
  </si>
  <si>
    <t xml:space="preserve">	Guj_Amreli-SSA_GCS_ID-0008662</t>
  </si>
  <si>
    <t xml:space="preserve">	2020/11/23,12:52:24</t>
  </si>
  <si>
    <t xml:space="preserve">	2023/01/10,13:21:36</t>
  </si>
  <si>
    <t xml:space="preserve">	SSA AM-10.121.18.87-SSA BDR_B2 6/1-10.121.15.134-BHADRA_GNE_B2 6/1</t>
  </si>
  <si>
    <t xml:space="preserve">	10.121.15.134_AM-BHADRA_TN725B_WTR_AM_PH1\S6P1</t>
  </si>
  <si>
    <t xml:space="preserve">	10.121.18.87_BHADRA 3_TN725B_GJ_SSA AM_PH1\S6P1</t>
  </si>
  <si>
    <t xml:space="preserve">	BDR WTR 15.134 6.1 DIGITAL LINK</t>
  </si>
  <si>
    <t xml:space="preserve">	2018/10/06,17:57:01</t>
  </si>
  <si>
    <t xml:space="preserve">	2026/01/16,17:44:46</t>
  </si>
  <si>
    <t xml:space="preserve">	WTR RJ-10.121.69.12-Thordi_4/1-10.121.96.12-Rajula Rsu_4/1</t>
  </si>
  <si>
    <t xml:space="preserve">	10.121.96.33_THORDI_TN705B_WTR_RJ_PH2\S4P1</t>
  </si>
  <si>
    <t xml:space="preserve">	10.121.96.12_Rajula RSU_TN705B_GJ_SSA AMR_PH3\S4P1</t>
  </si>
  <si>
    <t xml:space="preserve">	2020/11/07,13:41:17</t>
  </si>
  <si>
    <t xml:space="preserve">	2022/05/23,15:26:28</t>
  </si>
  <si>
    <t xml:space="preserve">	WTR AM-10.121.68.66-TN725B_Vapi_B2\S4P8-10.121.16.71-WTR_TN705B_WTR_Vapi_B1\S4P8</t>
  </si>
  <si>
    <t xml:space="preserve">	10.121.16.71_Vapi_TN705B_WTR_AM_PH1\S4P8</t>
  </si>
  <si>
    <t xml:space="preserve">	10.121.68.66_VAPI 2_TN725B_WTR_AM_PH3\S4P8</t>
  </si>
  <si>
    <t xml:space="preserve">	2019/04/17,16:48:09</t>
  </si>
  <si>
    <t xml:space="preserve">	2023/01/10,15:57:00</t>
  </si>
  <si>
    <t xml:space="preserve">	WTR RJ-10.121.17.65-BHUJ1(GNE)_6/8-10.121.17.66-BHUJ2(GNE)_6/8</t>
  </si>
  <si>
    <t xml:space="preserve">	10.121.17.66_BHUJ2(GNE)_TN725B_WTR_RJ_PH1\S6P8</t>
  </si>
  <si>
    <t xml:space="preserve">	10.121.17.65_BHUJ1(GNE)_TN725B_WTR_RJ_PH1\S6P8</t>
  </si>
  <si>
    <t xml:space="preserve">	2019/08/06,13:53:53</t>
  </si>
  <si>
    <t xml:space="preserve">	2023/01/10,17:30:30</t>
  </si>
  <si>
    <t xml:space="preserve">	SSA VDR-10.121.99.161-KOCH_CHEMICAL_S2P6-10.121.99.135-GSFC_B2_S4P5</t>
  </si>
  <si>
    <t xml:space="preserve">	10.121.99.161_Koch Chemical_TN703B_GJ_SSA VDR_PH2\S2P6</t>
  </si>
  <si>
    <t xml:space="preserve">	10.121.99.135_GSFC_TN725B_GJ_SSA VDR_PH3\S4P5</t>
  </si>
  <si>
    <t xml:space="preserve">	GCS Issue id :31856</t>
  </si>
  <si>
    <t xml:space="preserve">	2024/06/27,17:26:24</t>
  </si>
  <si>
    <t xml:space="preserve">	2025/05/08,12:17:28</t>
  </si>
  <si>
    <t xml:space="preserve">	WTR RJ-10.121.17.1-RAJKOT KR(GNE)_6/3-10.121.17.27-RAJKOT KR_3/3</t>
  </si>
  <si>
    <t xml:space="preserve">	10.121.17.1_RAJKOT KR(GNE)_TN725B_WTR_RJ_PH1\S6P3</t>
  </si>
  <si>
    <t xml:space="preserve">	10.121.17.27_RAJKOT KR_TN725B_WTR_RJ_PH3\S3P3</t>
  </si>
  <si>
    <t xml:space="preserve">	2023/11/02,15:23:49</t>
  </si>
  <si>
    <t xml:space="preserve">	2026/01/17,14:51:44</t>
  </si>
  <si>
    <t xml:space="preserve">	SSA VDR-10.121.99.184-GSFC PRI ROOM_2/5-10.121.99.135-GSFC_6/2</t>
  </si>
  <si>
    <t xml:space="preserve">	10.121.99.184_GSFC PRI ROOM_TN703B_GJ_SSA VDR_PH2\S2P5</t>
  </si>
  <si>
    <t xml:space="preserve">	10.121.99.135_GSFC_TN725B_GJ_SSA VDR_PH3\S6P2</t>
  </si>
  <si>
    <t xml:space="preserve">	Vadodara SSA - GCS ID-00010874</t>
  </si>
  <si>
    <t xml:space="preserve">	2021/05/06,14:51:41</t>
  </si>
  <si>
    <t xml:space="preserve">	2022/05/24,16:09:54</t>
  </si>
  <si>
    <t xml:space="preserve">	SSA AM-10.121.15.164-Ambareli_1/5-10.121.15.151-Dholka_6/4</t>
  </si>
  <si>
    <t xml:space="preserve">	10.121.15.151_DHOLKA_TN725B_WTR_AM_PH3\S6P4</t>
  </si>
  <si>
    <t xml:space="preserve">	10.121.15.164_AMBARELI_TN703B_GJ_SSA AM_PH3\S1P5</t>
  </si>
  <si>
    <t xml:space="preserve">	GUJ_AM_GCSID_46932</t>
  </si>
  <si>
    <t xml:space="preserve">	2025/12/03,17:24:10</t>
  </si>
  <si>
    <t xml:space="preserve">	2026/01/19,15:35:26</t>
  </si>
  <si>
    <t xml:space="preserve">	WTR RJ-10.121.68.194-TN705B_KHAVDI_S3P1-10.121.68.193-TN725B_JAMNAGAR_S4P1</t>
  </si>
  <si>
    <t xml:space="preserve">	10.121.68.194_KHAVDI_TN705B_WTR_RJ_PH3\S3P1</t>
  </si>
  <si>
    <t xml:space="preserve">	10.121.68.193_JAMNAGAR GNE_TN725B_WTR_RJ_PH3\S4P1</t>
  </si>
  <si>
    <t xml:space="preserve">	2019/04/05,15:55:52</t>
  </si>
  <si>
    <t xml:space="preserve">	2023/01/10,17:35:53</t>
  </si>
  <si>
    <t xml:space="preserve">	SSA AM-10.121.18.250_SECTOR11_6/1-10.121.15.132-WTR_Gandhinagar_5/1</t>
  </si>
  <si>
    <t xml:space="preserve">	10.121.15.132_GANDHINAGAR_TN725B_WTR_AM_PH1\S5P1</t>
  </si>
  <si>
    <t xml:space="preserve">	10.121.18.250_SECTOR 11_TN725B_GJ_SSA AM_PH3\S6P1</t>
  </si>
  <si>
    <t xml:space="preserve">	Ahmedabad SSA- GCS ID-0002721</t>
  </si>
  <si>
    <t xml:space="preserve">	2019/06/27,11:38:19</t>
  </si>
  <si>
    <t xml:space="preserve">	2025/04/21,17:27:29</t>
  </si>
  <si>
    <t xml:space="preserve">	SSA GDH-10.121.26.75-Chhapari B1_4/3-10.121.19.45-Navajivan Science College A1_2/6</t>
  </si>
  <si>
    <t xml:space="preserve">	10.121.26.75_CHHAPARI_TN705B_GJ_SSA GDH_PH3\S4P3</t>
  </si>
  <si>
    <t xml:space="preserve">	10.121.19.45_NAVAJIVAN SCIENCE COLLEGE_TN703B_GJ_SSA GDH_PH2\S2P6</t>
  </si>
  <si>
    <t xml:space="preserve">	Guj_Godhra-SSA_GCS_ID-0012568</t>
  </si>
  <si>
    <t xml:space="preserve">	2021/09/15,15:19:50</t>
  </si>
  <si>
    <t xml:space="preserve">	2021/10/07,09:53:47</t>
  </si>
  <si>
    <t xml:space="preserve">	SSA AM-10.121.18.136-Cantonment_B2_3/1-10.121.17.209-Railwaypura_B2_4/1</t>
  </si>
  <si>
    <t xml:space="preserve">	10.121.17.209_RAILWAYPURA_TN725B_GJ_SSA AM_PH1\S4P1</t>
  </si>
  <si>
    <t xml:space="preserve">	10.121.18.136_Cantonment_TN725B_GJ_SSA AM_PH1\S3P1</t>
  </si>
  <si>
    <t xml:space="preserve">	Ahmedabad SSA - GCS Issue id : 0000972</t>
  </si>
  <si>
    <t xml:space="preserve">	2018/11/27,17:48:18</t>
  </si>
  <si>
    <t xml:space="preserve">	2026/01/16,17:46:32</t>
  </si>
  <si>
    <t xml:space="preserve">	SSA AM-10.121.17.194-AshramRoad_5/3-10.121.17.252-Auda Usmanpura_1/5</t>
  </si>
  <si>
    <t xml:space="preserve">	10.121.17.252_AUDA USHMANPURA_TN703B_GJ_SSA AM_PH3\S1P5</t>
  </si>
  <si>
    <t xml:space="preserve">	10.121.17.194_ASHRAM RD_TN725B_GJ_SSA AM_PH1\S5P3</t>
  </si>
  <si>
    <t xml:space="preserve">	2021/09/30,17:20:42</t>
  </si>
  <si>
    <t xml:space="preserve">	2026/01/19,15:23:51</t>
  </si>
  <si>
    <t xml:space="preserve">	ARD-BDR 96F 2/5/1&amp;2</t>
  </si>
  <si>
    <t xml:space="preserve">	SSA HMR-10.121.25.162-Mehtapura B1_3/4-10.121.25.168-Satnagar A1_1/5</t>
  </si>
  <si>
    <t xml:space="preserve">	10.121.25.162_MEHTAPURA_TN705B_GJ_SSA HMR_PH2\S3P4</t>
  </si>
  <si>
    <t xml:space="preserve">	10.121.25.168_SATNAGAR_TN703B_GJ_SSA HMR_PH2\S1P5</t>
  </si>
  <si>
    <t xml:space="preserve">	Himmatnagar SSA  -  GCS ID 0001170</t>
  </si>
  <si>
    <t xml:space="preserve">	2019/01/05,17:03:14</t>
  </si>
  <si>
    <t xml:space="preserve">	2023/01/06,12:16:02</t>
  </si>
  <si>
    <t xml:space="preserve">	10.121.68.83_AHWA_TN725B_GJ_SSA VAL_PH3\S6P9</t>
  </si>
  <si>
    <t xml:space="preserve">	10.121.68.73_Vansda_TN725B_WTR_AM_PH3\S5P8</t>
  </si>
  <si>
    <t xml:space="preserve">	VALSAD_SSA_GCS_ID_0048165</t>
  </si>
  <si>
    <t xml:space="preserve">	2026/01/17,17:46:38</t>
  </si>
  <si>
    <t xml:space="preserve">	SSA AMR-10.121.96.4-RAJULA-10.121.96.12-Rajula RSU</t>
  </si>
  <si>
    <t xml:space="preserve">	10.121.96.4_RAJULA_TN725B_GJ_SSA AMR_PH2\S5P1</t>
  </si>
  <si>
    <t xml:space="preserve">	10.121.96.12_Rajula RSU_TN705B_GJ_SSA AMR_PH3\S3P1</t>
  </si>
  <si>
    <t xml:space="preserve">	2020/07/15,15:30:25</t>
  </si>
  <si>
    <t xml:space="preserve">	2020/09/05,20:54:54</t>
  </si>
  <si>
    <t xml:space="preserve">	SSA SR-10.121.100.19-Songadh Fort_4/1-10.121.100.27-Anandpur_4/1</t>
  </si>
  <si>
    <t xml:space="preserve">	10.121.100.19_SONGADH FORT_TN725B_GJ_SSA SR_PH3\S4P1</t>
  </si>
  <si>
    <t xml:space="preserve">	10.121.100.27_ANANDPUR B1_TN705B_GJ_SSA SR_PH3\S4P1</t>
  </si>
  <si>
    <t xml:space="preserve">	GUJ_SRT_GCS_ID_41776</t>
  </si>
  <si>
    <t xml:space="preserve">	2026/02/10,13:17:29</t>
  </si>
  <si>
    <t xml:space="preserve">	2026/02/17,11:46:45</t>
  </si>
  <si>
    <t xml:space="preserve">	SSA AM-10.121.18.214-Odhav B2_6/1-10.121.18.194-Naroda B2_4/1</t>
  </si>
  <si>
    <t xml:space="preserve">	10.121.18.194_Naroda_TN725B_GJ_SSA AM_PH1\S4P1</t>
  </si>
  <si>
    <t xml:space="preserve">	10.121.18.214_Odhav_TN725B_GJ_SSA AM_PH1\S6P1</t>
  </si>
  <si>
    <t xml:space="preserve">	2021/11/17,17:07:45</t>
  </si>
  <si>
    <t xml:space="preserve">	2023/01/28,11:10:48</t>
  </si>
  <si>
    <t xml:space="preserve">	SSA SR-10.121.100.1-SURAT-PH3_4/9-10.121.19.193-Market-1_B2(GNE)_4/9</t>
  </si>
  <si>
    <t xml:space="preserve">	10.121.100.1_SURAT(GNE)_TN725B_GJ_SSA SR_PH3\S4P9</t>
  </si>
  <si>
    <t xml:space="preserve">	10.121.19.193_MARKET1(GNE)_TN725B_GJ_SSA SR_PH2\S4P9</t>
  </si>
  <si>
    <t xml:space="preserve">	2019/05/22,11:46:54</t>
  </si>
  <si>
    <t xml:space="preserve">	2023/09/01,12:23:11</t>
  </si>
  <si>
    <t xml:space="preserve">	SSA VAL-10.121.16.71-Vapi B1_4/5-10.121.16.104-Polycab_Kadaiya_2/6</t>
  </si>
  <si>
    <t xml:space="preserve">	10.121.16.71_Vapi_TN705B_WTR_AM_PH1\S4P5</t>
  </si>
  <si>
    <t xml:space="preserve">	10.121.16.104_POLYCAB KADAIYA_TN703B_GJ_SSA VAL_PH3\S2P6</t>
  </si>
  <si>
    <t xml:space="preserve">	GUJ_VAL_GCS_ID_44553</t>
  </si>
  <si>
    <t xml:space="preserve">	2025/08/30,14:36:49</t>
  </si>
  <si>
    <t xml:space="preserve">	WTR AM-10.121.15.208-VarahiB1_3/1-10.121.15.210-SantalpurB1_4/1</t>
  </si>
  <si>
    <t xml:space="preserve">	10.121.15.208_VARAHI_TN705B_WTR_AM_PH3\S3P1</t>
  </si>
  <si>
    <t xml:space="preserve">	10.121.15.210_SANTALPUR_TN705B_WTR_AM_PH3\S4P1</t>
  </si>
  <si>
    <t xml:space="preserve">	Guj_Palanpur-SSA_GCS_ID-0014437</t>
  </si>
  <si>
    <t xml:space="preserve">	2022/01/27,22:41:15</t>
  </si>
  <si>
    <t xml:space="preserve">	2025/07/31,12:24:36</t>
  </si>
  <si>
    <t xml:space="preserve">	10G_DL_Guj_Palanpur_WTR_10.121.15.208_Varahi-B1_3/1_to_10.121.15.210_Santalpur-B1_4/1</t>
  </si>
  <si>
    <t xml:space="preserve">	WTR AM-10.121.15.213-Harij B2_4/1-10.121.15.143-Chanasma B2_5/1</t>
  </si>
  <si>
    <t xml:space="preserve">	10.121.15.213_Harij_TN725B_WTR_AM_PH3\S4P1</t>
  </si>
  <si>
    <t xml:space="preserve">	10.121.15.143_Chanasma_TN725B_WTR_AM_PH1\S5P1</t>
  </si>
  <si>
    <t xml:space="preserve">	2019/03/21,08:09:02</t>
  </si>
  <si>
    <t xml:space="preserve">	2023/03/15,10:48:38</t>
  </si>
  <si>
    <t xml:space="preserve">	SSA VAL-10.121.24.155-Lilapur TIP_1/5-10.121.24.159-Lilapor_1/6</t>
  </si>
  <si>
    <t xml:space="preserve">	10.121.24.155_LILAPUR TIP_TN703B_GJ_SSA VAL_PH\S1P5</t>
  </si>
  <si>
    <t xml:space="preserve">	10.121.24.159_LILAPOR_TN703B_GJ_SSA VAL_PH\S1P6</t>
  </si>
  <si>
    <t xml:space="preserve">	2025/08/20,15:42:54</t>
  </si>
  <si>
    <t xml:space="preserve">	2026/01/16,17:39:24</t>
  </si>
  <si>
    <t xml:space="preserve">	SSA SR-10.121.19.199-RUNDH_6/1-10.121.99.204-ONGC Colony B1_3/1</t>
  </si>
  <si>
    <t xml:space="preserve">	10.121.19.199_RUNDH_TN725B_GJ_SSA SR_PH2\S6P1</t>
  </si>
  <si>
    <t xml:space="preserve">	10.121.99.204_ONGC Colony_TN705B_GJ_SSA SR_PH3\S3P1</t>
  </si>
  <si>
    <t xml:space="preserve">	Surat SSA GCS ID 44531</t>
  </si>
  <si>
    <t xml:space="preserve">	2025/08/29,23:54:42</t>
  </si>
  <si>
    <t xml:space="preserve">	2026/01/17,12:48:07</t>
  </si>
  <si>
    <t xml:space="preserve">	SSA AM-10.121.18.66-GulbaiTekra_5/10-10.121.17.201-GulbaiTekra3_5/10</t>
  </si>
  <si>
    <t xml:space="preserve">	10.121.18.66_GULABAI TEKRA_TN725B_GJ_SSA AM_PH1\S5P10</t>
  </si>
  <si>
    <t xml:space="preserve">	10.121.17.201_GULBAI-TEKRA 3_TN725B_GJ_SSA AM_PH1\S5P10</t>
  </si>
  <si>
    <t xml:space="preserve">	2023/10/13,18:26:14</t>
  </si>
  <si>
    <t xml:space="preserve">	2026/01/20,15:27:23</t>
  </si>
  <si>
    <t xml:space="preserve">	SSA GDH-10.121.16.227-Halol_4/3-10.121.26.81-Aradh_3/3</t>
  </si>
  <si>
    <t xml:space="preserve">	10.121.16.227_Halol_TN725B_WTR_AM_PH1\S4P3</t>
  </si>
  <si>
    <t xml:space="preserve">	10.121.26.81_Aradh_TN705B_GJ_SSA GDH_PH3\S3P3</t>
  </si>
  <si>
    <t xml:space="preserve">	Godhra SSA GCS ID 48937</t>
  </si>
  <si>
    <t xml:space="preserve">	2026/02/17,12:58:08</t>
  </si>
  <si>
    <t xml:space="preserve">	2026/04/04,09:59:15</t>
  </si>
  <si>
    <t xml:space="preserve">	SSA AM-10.121.18.3-AMC_Usmanpura_4/5-10.121.18.67-Naranpura3_4/5</t>
  </si>
  <si>
    <t xml:space="preserve">	10.121.18.3_AMC Usmanpura_TN705B_GJ_SSA AM_PH1\S4P5</t>
  </si>
  <si>
    <t xml:space="preserve">	10.121.18.67_NARANPURA 3_TN725B_GJ_SSA AM_PH1\S4P5</t>
  </si>
  <si>
    <t xml:space="preserve">	2020/07/15,16:44:31</t>
  </si>
  <si>
    <t xml:space="preserve">	2026/01/20,13:03:41</t>
  </si>
  <si>
    <t xml:space="preserve">	SSA VAL-10.121.99.77-B1_MOTI DAMAN_PH3 4/1-10.121.24.135-Daman_B2 5/1</t>
  </si>
  <si>
    <t xml:space="preserve">	10.121.16.99_Daman_TN725B_GJ_SSA VAL_PH2\S5P1</t>
  </si>
  <si>
    <t xml:space="preserve">	10.121.16.100_MOTI DAMAN_TN705B_GJ_SSA VAL_PH3\S4P1</t>
  </si>
  <si>
    <t xml:space="preserve">	2019/08/17,18:21:58</t>
  </si>
  <si>
    <t xml:space="preserve">	2023/10/05,11:42:05</t>
  </si>
  <si>
    <t xml:space="preserve">	SSA SR-10.121.100.16-LIMBADA TE B1_TN705B_GJ_SSA SR_PH3\S3P1-10.121.68.10-KOSAMBA_TN705B_GJ_SSA SR_PH3\S4P1-10GE</t>
  </si>
  <si>
    <t xml:space="preserve">	10.121.100.16_LIMBADA TE_TN705B_GJ_SSA SR_PH3\S3P1</t>
  </si>
  <si>
    <t xml:space="preserve">	10.121.68.10_KOSAMBA_TN705B_GJ_SSA SR_PH3\S4P1</t>
  </si>
  <si>
    <t xml:space="preserve">	Guj_Surat-SSA_GCS_ID-0014689</t>
  </si>
  <si>
    <t xml:space="preserve">	2026/01/13,12:32:18</t>
  </si>
  <si>
    <t xml:space="preserve">	2026/01/16,17:29:55</t>
  </si>
  <si>
    <t xml:space="preserve">	SSA PNP-10.121.25.148-GujPalanpur_META A1 -10.121.98.134-GujPalanpur_CHAPPI_PH3</t>
  </si>
  <si>
    <t xml:space="preserve">	10.121.98.134_CHAPPI_TN705B_GJ_SSA PNP_PH3\S3P2</t>
  </si>
  <si>
    <t xml:space="preserve">	10.121.25.148_META_TN703B_GJ_SSA PNP_PH2\S1P5</t>
  </si>
  <si>
    <t xml:space="preserve">	Palanpur SSA -GCS ID:- 0002318</t>
  </si>
  <si>
    <t xml:space="preserve">	2019/05/11,12:36:01</t>
  </si>
  <si>
    <t xml:space="preserve">	2023/01/10,14:53:46</t>
  </si>
  <si>
    <t xml:space="preserve">	SSA VDR-10.121.19.131-TN725B_Karelibagh_B2\S3P1-10.121.19.138-TN725B_City-2_B2\S4P1</t>
  </si>
  <si>
    <t xml:space="preserve">	10.121.19.131_KARELIBAGH_TN725B_GJ_SSA VDR_PH2\S3P1</t>
  </si>
  <si>
    <t xml:space="preserve">	10.121.19.138_CITY2_TN725B_GJ_SSA VDR_PH2\S4P1</t>
  </si>
  <si>
    <t xml:space="preserve">	2018/09/12,17:50:01</t>
  </si>
  <si>
    <t xml:space="preserve">	2023/01/11,12:43:48</t>
  </si>
  <si>
    <t xml:space="preserve">	SSA AM-10.121.18.130-TN725B_BDR(GNE)_B2\S5P7-10.121.17.210-TN725B_BDR_B2\S5P9</t>
  </si>
  <si>
    <t xml:space="preserve">	10.121.18.130_Bhadra(GNE) 1_TN725B_GJ_SSA AM_PH2\S5P7</t>
  </si>
  <si>
    <t xml:space="preserve">	10.121.17.210_BHADRA 2_TN725B_GJ_SSA AM_PH3\S5P9</t>
  </si>
  <si>
    <t xml:space="preserve">	Ahmedabad SSA - GCS Issue id : 12578</t>
  </si>
  <si>
    <t xml:space="preserve">	2021/09/16,11:33:32</t>
  </si>
  <si>
    <t xml:space="preserve">	2026/01/16,17:48:41</t>
  </si>
  <si>
    <t xml:space="preserve">	DIGITAL LINK</t>
  </si>
  <si>
    <t xml:space="preserve">	SSA VDR-10.121.19.137-City1_B2_5/10-10.121.99.150-CITY_3_B2_4/10</t>
  </si>
  <si>
    <t xml:space="preserve">	10.121.19.137_CITY 1_TN725B_GJ_SSA VDR_PH2\S5P10</t>
  </si>
  <si>
    <t xml:space="preserve">	10.121.99.150_CITY 3_TN725B_GJ_SSA VDR_PH3\S4P10</t>
  </si>
  <si>
    <t xml:space="preserve">	VadodarSSA0003154</t>
  </si>
  <si>
    <t xml:space="preserve">	VadodarSSA</t>
  </si>
  <si>
    <t xml:space="preserve">	2019/07/31,12:55:22</t>
  </si>
  <si>
    <t xml:space="preserve">	2023/05/16,11:55:53</t>
  </si>
  <si>
    <t xml:space="preserve">	WTR RJ-10.121.69.74-Khambhada_B1_S4P1-10.121.69.70-Rajistapur_B1_S3P1</t>
  </si>
  <si>
    <t xml:space="preserve">	10.121.69.74_Khambhada_TN705B_WTR_RJ_PH1\S4P1</t>
  </si>
  <si>
    <t xml:space="preserve">	10.121.69.70_RAJSITAPUR_TN705B_WTR_RJ_PH3\S3P1</t>
  </si>
  <si>
    <t xml:space="preserve">	2020/11/20,16:57:33</t>
  </si>
  <si>
    <t xml:space="preserve">	2021/05/26,09:50:29</t>
  </si>
  <si>
    <t xml:space="preserve">	SSA NAD-10.121.98.92-Ode_1/6-10.121.16.236-Umreth_3/3</t>
  </si>
  <si>
    <t xml:space="preserve">	10.121.16.236_Umreth_TN705B_WTR_AM_PH3\S3P3</t>
  </si>
  <si>
    <t xml:space="preserve">	10.121.98.92_Ode_TN703B_GJ_SSA NAD_PH3\S1P6</t>
  </si>
  <si>
    <t xml:space="preserve">	GUJ_NAD_GCSID_36178</t>
  </si>
  <si>
    <t xml:space="preserve">	DL Sarsa Umreth</t>
  </si>
  <si>
    <t xml:space="preserve">	2024/11/26,17:52:27</t>
  </si>
  <si>
    <t xml:space="preserve">	2026/04/25,16:55:49</t>
  </si>
  <si>
    <t xml:space="preserve">	SSA JND-10.121.24.38-Sasangir_2/6-10.121.24.21_HARIPUR TALALA_2/5</t>
  </si>
  <si>
    <t xml:space="preserve">	10.121.24.38_SASANGIR_TN703B_GJ_SSA JND_PH2\S2P6</t>
  </si>
  <si>
    <t xml:space="preserve">	10.121.24.21_HARIPUR TALALA_TN703B_GJ_SSA JND_PH2\S2P5</t>
  </si>
  <si>
    <t xml:space="preserve">	GCS_ID-0049728</t>
  </si>
  <si>
    <t xml:space="preserve">	2026/03/11,16:55:17</t>
  </si>
  <si>
    <t xml:space="preserve">	SSA VAL-10.121.24.140-Fire Station NVS_2/6-10.121.24.161-SP Office_2/5</t>
  </si>
  <si>
    <t xml:space="preserve">	10.121.24.140_FIRESTATION NVS_TN703B_GJ_SSA VAL_PH3\S2P6</t>
  </si>
  <si>
    <t xml:space="preserve">	10.121.24.161_SP OFFICE_TN703B_GJ_SSA VAL_PH3\S2P5</t>
  </si>
  <si>
    <t xml:space="preserve">	2026/01/17,17:43:03</t>
  </si>
  <si>
    <t xml:space="preserve">	2026/01/19,14:56:58</t>
  </si>
  <si>
    <t xml:space="preserve">	SSA BCH-10.121.96.83-KEVADIA-COLONY B2_3/4-10.121.24.220-SOU-ADMIN A1_2/5</t>
  </si>
  <si>
    <t xml:space="preserve">	10.121.96.83_KEVADIA COLONY_TN705B_GJ_SSA BCH_PH3\S3P4</t>
  </si>
  <si>
    <t xml:space="preserve">	10.121.24.220_SOU ADMIN_TN703B_GJ_SSA BCH_PH2\S2P5</t>
  </si>
  <si>
    <t xml:space="preserve">	Guj_Bharuch-OA_GCS_ID-0047901</t>
  </si>
  <si>
    <t xml:space="preserve">	2026/01/07,15:26:12</t>
  </si>
  <si>
    <t xml:space="preserve">	WTR AM-10.121.15.210-Santalpur_4/3-10.121.17.76-Aadesar_3/5</t>
  </si>
  <si>
    <t xml:space="preserve">	10.121.15.210_SANTALPUR_TN705B_WTR_AM_PH3\S4P3</t>
  </si>
  <si>
    <t xml:space="preserve">	10.121.17.76_AADESAR_TN725B_GJ_SSA BUJ_PH3\S3P5</t>
  </si>
  <si>
    <t xml:space="preserve">	Guj_WTR AM-SSA_GCS_ID-0035864</t>
  </si>
  <si>
    <t xml:space="preserve">	2024/11/18,23:15:08</t>
  </si>
  <si>
    <t xml:space="preserve">	2026/04/25,15:28:32</t>
  </si>
  <si>
    <t xml:space="preserve">	SSA RJ-10.121.19.66-KR-2 B2_5/1-10.121.19.67-JB-1 B2_6/1</t>
  </si>
  <si>
    <t xml:space="preserve">	10.121.19.66_KR2 GNE_TN725B_GJ_SSA RJ_PH2\S5P1</t>
  </si>
  <si>
    <t xml:space="preserve">	10.121.19.67_JB1_TN725B_GJ_SSA RJ_PH2\S6P1</t>
  </si>
  <si>
    <t xml:space="preserve">	GCS_ID-0023411</t>
  </si>
  <si>
    <t xml:space="preserve">	2023/05/08,21:47:47</t>
  </si>
  <si>
    <t xml:space="preserve">	2023/05/08,21:59:13</t>
  </si>
  <si>
    <t xml:space="preserve">	SSA JMN-10.121.97.138-DENTAL BTS_TN703B_PH3\S1P5-10.121.20.4-Patel Colony_TN725B_PH2\S6P2</t>
  </si>
  <si>
    <t xml:space="preserve">	10.121.20.4_Patel Colony_TN725B_GJ_SSA JMN_PH2\S6P2</t>
  </si>
  <si>
    <t xml:space="preserve">	10.121.97.138_DENTAL BTS_TN703B_GJ_SSA JMN_PH3\S1P5</t>
  </si>
  <si>
    <t xml:space="preserve">	Gj_JMN_SSA_GCS_ID-0005368</t>
  </si>
  <si>
    <t xml:space="preserve">	2020/02/18,10:43:47</t>
  </si>
  <si>
    <t xml:space="preserve">	2023/01/10,14:28:02</t>
  </si>
  <si>
    <t xml:space="preserve">	SSA NAD-10.121.16.234-Anand2_5/7-10.121.24.225-ANAND(GNE)_5/7</t>
  </si>
  <si>
    <t xml:space="preserve">	10.121.16.234_Anand2_TN725B_WTR_AM_PH3\S5P7</t>
  </si>
  <si>
    <t xml:space="preserve">	10.121.24.225_ANAND(GNE)_TN725B_GJ_SSA NAD_PH1\S5P7</t>
  </si>
  <si>
    <t xml:space="preserve">	Nadidad SSA GCS ID 30289</t>
  </si>
  <si>
    <t xml:space="preserve">	2024/04/17,16:45:37</t>
  </si>
  <si>
    <t xml:space="preserve">	2026/01/17,13:08:13</t>
  </si>
  <si>
    <t xml:space="preserve">	SSA AM-10.121.17.206-Thaltej_6/6-10.121.17.212-ISRO Bopal Old_2/5</t>
  </si>
  <si>
    <t xml:space="preserve">	10.121.17.206_THALTEJ_TN725B_GJ_SSA AM_PH1\S6P6</t>
  </si>
  <si>
    <t xml:space="preserve">	10.121.17.212_ISRO BOPAL OLD_TN703B_GJ_SSA AM_PH3\S2P5</t>
  </si>
  <si>
    <t xml:space="preserve">	GCS_ID-0044807</t>
  </si>
  <si>
    <t xml:space="preserve">	2025/09/08,12:37:11</t>
  </si>
  <si>
    <t xml:space="preserve">	2026/01/20,12:48:02</t>
  </si>
  <si>
    <t xml:space="preserve">	Thaltej-DPS 288F 1/7/4&amp;5</t>
  </si>
  <si>
    <t xml:space="preserve">	SSA BCH-10.121.24.193-Bharuch TE(GNE)-10.121.16.9-Bharuch</t>
  </si>
  <si>
    <t xml:space="preserve">	10.121.24.193_Bharuch TE(GNE)_TN725B_GJ_SSA BCH_PH2\S4P9</t>
  </si>
  <si>
    <t xml:space="preserve">	10.121.16.9_Bharuch_TN725B_WTR_AM_PH1\S5P8</t>
  </si>
  <si>
    <t xml:space="preserve">	GCS_ID-0011216</t>
  </si>
  <si>
    <t xml:space="preserve">	2021/06/09,15:37:37</t>
  </si>
  <si>
    <t xml:space="preserve">	2023/01/10,13:07:29</t>
  </si>
  <si>
    <t xml:space="preserve">	SSA AM-10.121.18.211-Aslali_S4P6-10.121.18.210-Lambha_3/4</t>
  </si>
  <si>
    <t xml:space="preserve">	10.121.18.211_Aslali_TN705B_GJ_SSA AM_PH1\S4P6</t>
  </si>
  <si>
    <t xml:space="preserve">	10.121.18.210_Lambha_TN705B_GJ_SSA AM_PH1\S3P4</t>
  </si>
  <si>
    <t xml:space="preserve">	GCS-53025</t>
  </si>
  <si>
    <t xml:space="preserve">	2026/03/27,07:26:03</t>
  </si>
  <si>
    <t xml:space="preserve">	2026/05/09,14:18:53</t>
  </si>
  <si>
    <t xml:space="preserve">	SSA JMN-10.121.20.2-TN725B_KV Rd_B2\S4P1-10.121.20.7-TN705B_Jail Rd\S3P</t>
  </si>
  <si>
    <t xml:space="preserve">	10.121.20.7_Jail Road_TN725B_GJ_SSA JMN_PH2\S3P1</t>
  </si>
  <si>
    <t xml:space="preserve">	10.121.20.2_KV Road_TN725B_GJ_SSA JMN_PH2\S4P1</t>
  </si>
  <si>
    <t xml:space="preserve">	2018/09/18,16:55:27</t>
  </si>
  <si>
    <t xml:space="preserve">	2023/01/10,14:20:05</t>
  </si>
  <si>
    <t xml:space="preserve">	SSA AM-10.121.18.209-TN725B_NAROL_B2\S6P1-10.121.18.210-TN705B_LAMBHA_B1\S3P1</t>
  </si>
  <si>
    <t xml:space="preserve">	10.121.18.209_Narol_TN725B_GJ_SSA AM_PH1\S6P1</t>
  </si>
  <si>
    <t xml:space="preserve">	10.121.18.210_Lambha_TN705B_GJ_SSA AM_PH1\S3P1</t>
  </si>
  <si>
    <t xml:space="preserve">	2018/07/02,12:50:32</t>
  </si>
  <si>
    <t xml:space="preserve">	2023/01/11,12:46:00</t>
  </si>
  <si>
    <t xml:space="preserve">	NRL-ASALALI-96F-1-7-2&amp;6 AT LAMBHA END LAMBH-NRL 24F 19-20</t>
  </si>
  <si>
    <t xml:space="preserve">	WTR AM-10.121.15.130-TN725B_Himmatnagar B2\S4P6-10.121.16.200_TN725B_himmatnagar\S4P6</t>
  </si>
  <si>
    <t xml:space="preserve">	10.121.15.130_HIMMATNAGAR 2_TN725B_WTR_AM_PH1\S4P6</t>
  </si>
  <si>
    <t xml:space="preserve">	10.121.16.200_Himmatnagar 1_TN725B_WTR_AM_PH1\S5P6</t>
  </si>
  <si>
    <t xml:space="preserve">	2022/03/05,17:38:31</t>
  </si>
  <si>
    <t xml:space="preserve">	2023/01/11,12:38:50</t>
  </si>
  <si>
    <t xml:space="preserve">	WTR AM-10.121.15.209-Dhanera B-10.121.15.198-Deesa_B2_S5P1</t>
  </si>
  <si>
    <t xml:space="preserve">	10.121.15.209_Dhanera_TN705B_WTR_AM_PH2\S3P1</t>
  </si>
  <si>
    <t xml:space="preserve">	10.121.15.198_Deesa_TN725B_WTR_AM_PH2\S5P1</t>
  </si>
  <si>
    <t xml:space="preserve">	2019/05/21,17:32:05</t>
  </si>
  <si>
    <t xml:space="preserve">	2022/06/27,14:36:18</t>
  </si>
  <si>
    <t xml:space="preserve">	SSA SR-110.121.100.27-Anandpur_3/1-10.121.100.21_Uchhal_3/1</t>
  </si>
  <si>
    <t xml:space="preserve">	10.121.100.21_UCHHAL_TN705B_GJ_SSA SR_PH3\S3P1</t>
  </si>
  <si>
    <t xml:space="preserve">	10.121.100.27_ANANDPUR B1_TN705B_GJ_SSA SR_PH3\S3P1</t>
  </si>
  <si>
    <t xml:space="preserve">	2026/02/10,13:17:31</t>
  </si>
  <si>
    <t xml:space="preserve">	2026/02/17,11:45:50</t>
  </si>
  <si>
    <t xml:space="preserve">	SSA AM-10.121.18.130-Bhadra(GNE)_B2\S4P3-10.121.18.119-AMC_Viratnagar\S1P6</t>
  </si>
  <si>
    <t xml:space="preserve">	10.121.18.130_Bhadra(GNE) 1_TN725B_GJ_SSA AM_PH2\S4P3</t>
  </si>
  <si>
    <t xml:space="preserve">	10.121.18.119_AMCDANAPITH_TN703B_GJ_SSA AM_PH3\S1P6</t>
  </si>
  <si>
    <t xml:space="preserve">	2022/02/17,17:50:56</t>
  </si>
  <si>
    <t xml:space="preserve">	2023/01/03,17:23:49</t>
  </si>
  <si>
    <t xml:space="preserve">	SSA AM-10.121.18.243-Bhat_B1_S3P1-10.121.18.253-New Kudasan_B1_S5P1</t>
  </si>
  <si>
    <t xml:space="preserve">	10.121.18.243_Bhat_TN705B_GJ_SSA AM_PH2\S3P1</t>
  </si>
  <si>
    <t xml:space="preserve">	10.121.18.253_New Kudasan_TN725B_GJ_SSA AM_PH1\S5P1</t>
  </si>
  <si>
    <t xml:space="preserve">	2022/10/10,17:16:27</t>
  </si>
  <si>
    <t xml:space="preserve">	2023/06/06,12:17:01</t>
  </si>
  <si>
    <t xml:space="preserve">	SSA HMR-10.121.97.67-Bayad_3/5-10.121.97.100-DEMAI_1/5</t>
  </si>
  <si>
    <t xml:space="preserve">	10.121.97.67_BAYAD_TN705B_GJ_SSA HMR_PH3\S3P5</t>
  </si>
  <si>
    <t xml:space="preserve">	10.121.97.100_DEMAI_TN703B_GJ_SSA HMR_PH3\S1P5</t>
  </si>
  <si>
    <t xml:space="preserve">	2025/11/06,13:08:07</t>
  </si>
  <si>
    <t xml:space="preserve">	2026/03/24,14:50:14</t>
  </si>
  <si>
    <t xml:space="preserve">	WTR AM-10.121.68.1-TN725B_Surat-3_s3p1-10.121.68.3-TN725B_BARDOLI_s4p1</t>
  </si>
  <si>
    <t xml:space="preserve">	10.121.68.1_Surat 3(GNE)_TN725B_WTR_AM_PH3\S3P1</t>
  </si>
  <si>
    <t xml:space="preserve">	10.121.68.3_Bardoli_TN725B_WTR_AM_PH3\S4P1</t>
  </si>
  <si>
    <t xml:space="preserve">	2019/05/04,16:41:35</t>
  </si>
  <si>
    <t xml:space="preserve">	2023/01/10,15:57:53</t>
  </si>
  <si>
    <t xml:space="preserve">	SSA AM-10.121.18.243-Bhat_PH2_B1_4/1-10.121.18.244-Old_Kudasan_B1_PH_2_3/1</t>
  </si>
  <si>
    <t xml:space="preserve">	10.121.18.244_Old Kudasan_TN705B_GJ_SSA AM_PH3\S3P1</t>
  </si>
  <si>
    <t xml:space="preserve">	10.121.18.243_Bhat_TN705B_GJ_SSA AM_PH2\S4P1</t>
  </si>
  <si>
    <t xml:space="preserve">	Ahmedabad SSA - GCS Issue id : 0002890</t>
  </si>
  <si>
    <t xml:space="preserve">	2019/07/11,17:20:26</t>
  </si>
  <si>
    <t xml:space="preserve">	2023/06/06,12:18:01</t>
  </si>
  <si>
    <t xml:space="preserve">	SSA NAD-10.121.24.231-Tarapur_S3P1-10.121.24.226-VVNAGAR_S5P1</t>
  </si>
  <si>
    <t xml:space="preserve">	10.121.24.231_Harismriti_TN705B_GJ_SSA NAD_PH2\S3P1</t>
  </si>
  <si>
    <t xml:space="preserve">	10.121.24.226_VVNAGAR_TN725B_GJ_SSA NAD_PH2\S5P1</t>
  </si>
  <si>
    <t xml:space="preserve">	GCS-45121</t>
  </si>
  <si>
    <t xml:space="preserve">	2025/09/16,15:28:08</t>
  </si>
  <si>
    <t xml:space="preserve">	2026/01/17,12:40:19</t>
  </si>
  <si>
    <t xml:space="preserve">	SSA BCH-10.121.16.9-Bharuch_B2-10.121.24.193-Bharuch TE(GNE)_B2</t>
  </si>
  <si>
    <t xml:space="preserve">	10.121.24.193_Bharuch TE(GNE)_TN725B_GJ_SSA BCH_PH2\S6P8</t>
  </si>
  <si>
    <t xml:space="preserve">	10.121.16.9_Bharuch_TN725B_WTR_AM_PH1\S6P8</t>
  </si>
  <si>
    <t xml:space="preserve">	Bharuch SSA GCS ID 0003664</t>
  </si>
  <si>
    <t xml:space="preserve">	2019/09/13,10:40:03</t>
  </si>
  <si>
    <t xml:space="preserve">	2023/01/09,14:34:07</t>
  </si>
  <si>
    <t xml:space="preserve">	SSA NAD-10.121.24.228-PIJ ROAD B1_5/1-10.121.24.244-VASO B1_3/1</t>
  </si>
  <si>
    <t xml:space="preserve">	10.121.24.244_VASO_TN705B_GJ_SSA NAD_PH3\S3P1</t>
  </si>
  <si>
    <t xml:space="preserve">	10.121.24.228_PIJ ROAD_TN725B_GJ_SSA NAD_PH2\S5P1</t>
  </si>
  <si>
    <t xml:space="preserve">	Guj_Nadiad-SSA_GCS_ID-0023685</t>
  </si>
  <si>
    <t xml:space="preserve">	2023/05/27,10:53:51</t>
  </si>
  <si>
    <t xml:space="preserve">	2023/05/29,17:27:30</t>
  </si>
  <si>
    <t xml:space="preserve">	SSA AM-10.121.17.211_TorrentPharma_CO_2/5-10.121.17.205-INFO_3/3</t>
  </si>
  <si>
    <t xml:space="preserve">	10.121.17.211_Torrent Pharma CO_TN703B_GJ_SSA AM_PH3\S2P5</t>
  </si>
  <si>
    <t xml:space="preserve">	10.121.17.205_INFO_TN725B_GJ_SSA AM_PH1\S3P3</t>
  </si>
  <si>
    <t xml:space="preserve">	GCS ID 47240</t>
  </si>
  <si>
    <t xml:space="preserve">	2025/12/15,14:23:56</t>
  </si>
  <si>
    <t xml:space="preserve">	2026/01/20,12:57:22</t>
  </si>
  <si>
    <t xml:space="preserve">	SSA AMR-10.121.96.4-RAJULA_3/3-10.121.96.33-THORDI-3/3</t>
  </si>
  <si>
    <t xml:space="preserve">	10.121.96.4_RAJULA_TN725B_GJ_SSA AMR_PH2\S3P3</t>
  </si>
  <si>
    <t xml:space="preserve">	10.121.96.33_THORDI_TN705B_WTR_RJ_PH2\S3P3</t>
  </si>
  <si>
    <t xml:space="preserve">	Amreli SSA GCS ID</t>
  </si>
  <si>
    <t xml:space="preserve">	2023/05/16,21:35:26</t>
  </si>
  <si>
    <t xml:space="preserve">	2023/11/21,12:03:14</t>
  </si>
  <si>
    <t xml:space="preserve">	WTR RJ-10.121.68.216-MOTA GUNDA REPEATER_3/1-10.121.68.195-KHAMBALIYA_4/1 </t>
  </si>
  <si>
    <t xml:space="preserve">	10.121.68.195_KHAMBALIYA_TN725B_WTR_RJ_PH3\S4P1</t>
  </si>
  <si>
    <t xml:space="preserve">	10.121.68.196_MOTA GUNDA REPEATER_TN705B_WTR_RJ_PH3\S3P1</t>
  </si>
  <si>
    <t xml:space="preserve">	2022/02/03,15:17:16</t>
  </si>
  <si>
    <t xml:space="preserve">	SSA SR-10.121.19.209-MORA_3/5-10.121.100.14-KUDIYANA_3/5</t>
  </si>
  <si>
    <t xml:space="preserve">	10.121.19.209_MORA_TN705B_GJ_SSA SR_PH2\S3P5</t>
  </si>
  <si>
    <t xml:space="preserve">	10.121.100.14_KUDIYANA_TN705B_GJ_SSA SR_PH3\S3P5</t>
  </si>
  <si>
    <t xml:space="preserve">	GUJ_SR_GCSID_52309</t>
  </si>
  <si>
    <t xml:space="preserve">	2026/03/23,14:02:40</t>
  </si>
  <si>
    <t xml:space="preserve">	2026/04/04,17:53:08</t>
  </si>
  <si>
    <t xml:space="preserve">	SSA BUJ-10.121.24.74-Adipur_3/6-10.121.24.118-DC5 TE_2/5</t>
  </si>
  <si>
    <t xml:space="preserve">	10.121.24.74_Adipur_TN725B_GJ_SSA BUJ_PH3\S3P6</t>
  </si>
  <si>
    <t xml:space="preserve">	10.121.24.118_DC5 TE_TN703B_GJ_SSA BUJ_PH2\S2P5</t>
  </si>
  <si>
    <t xml:space="preserve">	GUJ_GCS_ID_0028287</t>
  </si>
  <si>
    <t xml:space="preserve">	2024/02/03,20:20:28</t>
  </si>
  <si>
    <t xml:space="preserve">	2024/05/28,15:40:17</t>
  </si>
  <si>
    <t xml:space="preserve">	SSA AM-10.121.18.129-GujAhmedabad_Bapunagar_B2_3/1-10.121.18.145-GujAhmedabad_Bapunagar_B2_6/1</t>
  </si>
  <si>
    <t xml:space="preserve">	10.121.18.129_Bapunagar IDC_TN725B_GJ_SSA AM_PH1\S3P1</t>
  </si>
  <si>
    <t xml:space="preserve">	10.121.18.145_Bapunagar_TN725B_GJ_SSA AM_PH1\S6P1</t>
  </si>
  <si>
    <t xml:space="preserve">	2022/03/08,14:34:01</t>
  </si>
  <si>
    <t xml:space="preserve">	2022/03/08,15:19:47</t>
  </si>
  <si>
    <t xml:space="preserve">	SSA VAL-10.121.24.147-Valsad New2_PH3_A_2/5-10.121.24.129-Valsad Old TE_B2_PH3_3/5</t>
  </si>
  <si>
    <t xml:space="preserve">	10.121.24.129_Valsad-Old-TE(GNE)_TN725B_GJ_SSA VAL_PH2\S3P5</t>
  </si>
  <si>
    <t xml:space="preserve">	10.121.24.147_Valsad New2_TN703B_GJ_SSA VAL_PH3\S2P5</t>
  </si>
  <si>
    <t xml:space="preserve">	GUJ_GCS_ID_0026351</t>
  </si>
  <si>
    <t xml:space="preserve">	2023/10/14,20:16:04</t>
  </si>
  <si>
    <t xml:space="preserve">	2026/01/19,14:48:09</t>
  </si>
  <si>
    <t xml:space="preserve">	SSA PNP-10.121.98.140-DEESA RTO_S3P3-10.121.98.148-Deesa_S3P3</t>
  </si>
  <si>
    <t xml:space="preserve">	10.121.98.140_Deesa RTO_TN705B_GJ_SSA PNP_PH3\S3P3</t>
  </si>
  <si>
    <t xml:space="preserve">	10.121.98.148_Deesa_TN725B_GJ_SSA PNP_PH2\S3P3</t>
  </si>
  <si>
    <t xml:space="preserve">	2019/05/29,20:21:31</t>
  </si>
  <si>
    <t xml:space="preserve">	2026/05/07,10:47:27</t>
  </si>
  <si>
    <t xml:space="preserve">	SSA NAD-10.121.98.67-Cambay B1_3/1-10.121.98.64-Borsad B2_4/1</t>
  </si>
  <si>
    <t xml:space="preserve">	10.121.98.67_CAMBAY_TN705B_GJ_SSA NAD_PH3\S3P1</t>
  </si>
  <si>
    <t xml:space="preserve">	10.121.98.64_BORSAD_TN705B_GJ_SSA NAD_PH2\S4P1</t>
  </si>
  <si>
    <t xml:space="preserve">	2019/03/20,16:00:46</t>
  </si>
  <si>
    <t xml:space="preserve">	2023/04/21,14:29:16</t>
  </si>
  <si>
    <t xml:space="preserve">	SSA VDR-10.121.99.138-GujVadodra_GCD_B2 -10.121.19.131-GujVadodra_Karelibagh_B2</t>
  </si>
  <si>
    <t xml:space="preserve">	10.121.19.131_KARELIBAGH_TN725B_GJ_SSA VDR_PH2\S6P1</t>
  </si>
  <si>
    <t xml:space="preserve">	10.121.99.138_SANGAM ROAD LINE BTS_TN725B_GJ_SSA VDR_PH3\S3P1</t>
  </si>
  <si>
    <t xml:space="preserve">	Vadodra SSA :GCS ID-0001934</t>
  </si>
  <si>
    <t xml:space="preserve">	2019/04/08,11:29:35</t>
  </si>
  <si>
    <t xml:space="preserve">	2023/01/11,14:29:54</t>
  </si>
  <si>
    <t xml:space="preserve">	SSA AM-10.121.18.91-TTSLcITYgOLDsHYAMAL_1/5-10.121.18.70-VASTRAPUR 2_4/6</t>
  </si>
  <si>
    <t xml:space="preserve">	10.121.18.91_TTSL City Gold Shyamal_TN703B_GJ_SSA AM_PH2\S1P5</t>
  </si>
  <si>
    <t xml:space="preserve">	10.121.18.70_VASTRAPUR 2_TN725B_GJ_SSA AM_PH1\S4P6</t>
  </si>
  <si>
    <t xml:space="preserve">	GUJ_GCS_ID_0026087</t>
  </si>
  <si>
    <t xml:space="preserve">	2023/10/04,22:44:09</t>
  </si>
  <si>
    <t xml:space="preserve">	2026/01/16,17:44:00</t>
  </si>
  <si>
    <t xml:space="preserve">	VSP-PNT 96F 2/2/9&amp;10 at Vastrapur</t>
  </si>
  <si>
    <t xml:space="preserve">	SSA SEN-10.121.69.66-Surendranagar1-10.121.99.31-VANA</t>
  </si>
  <si>
    <t xml:space="preserve">	10.121.99.31_VANA_TN705B_GJ_SSA SEN_PH3\S4P3</t>
  </si>
  <si>
    <t xml:space="preserve">	10.121.69.66_SURENDRA NAGAR1_TN725B_WTR_RJ_PH1\S4P3</t>
  </si>
  <si>
    <t xml:space="preserve">	GUJ_GCS_ID_0039064</t>
  </si>
  <si>
    <t xml:space="preserve">	SURENDRANAGAR_SSA</t>
  </si>
  <si>
    <t xml:space="preserve">	2025/02/18,17:43:15</t>
  </si>
  <si>
    <t xml:space="preserve">	2026/01/17,13:29:40</t>
  </si>
  <si>
    <t xml:space="preserve">	SSA HMR-10.121.97.105-Kadiyadara_1/5-10.121.97.97-Mathasur_2/5</t>
  </si>
  <si>
    <t xml:space="preserve">	10.121.97.97_MATHASUR_TN703B_GJ_SSA HMR_PH3\S2P5</t>
  </si>
  <si>
    <t xml:space="preserve">	10.121.97.105_KADIYADARA-EX_TN703B_GJ_SSA HMR_PH2\S1P5</t>
  </si>
  <si>
    <t xml:space="preserve">	Himatnagar_SSA_GCS_ID_0012330</t>
  </si>
  <si>
    <t xml:space="preserve">	2021/08/26,15:18:28</t>
  </si>
  <si>
    <t xml:space="preserve">	2026/04/30,13:22:49</t>
  </si>
  <si>
    <t xml:space="preserve">	SSA BCH-10.121.96.99-GNFC SUVA VILL A1_2/5-10.121.96.68-SEZ-BTS B1_3/3</t>
  </si>
  <si>
    <t xml:space="preserve">	10.121.96.99_GNFC SUVA VILL_TN703B_GJ_SSA BCH_PH3\S2P5</t>
  </si>
  <si>
    <t xml:space="preserve">	10.121.96.68_SEZ BTS_TN705B_GJ_SSA BCH_PH3\S3P3</t>
  </si>
  <si>
    <t xml:space="preserve">	Guj_Bharuch-SSA_GCS_ID-0049224</t>
  </si>
  <si>
    <t xml:space="preserve">	2026/02/27,18:50:21</t>
  </si>
  <si>
    <t xml:space="preserve">	2026/03/11,17:17:59</t>
  </si>
  <si>
    <t xml:space="preserve">	GNFC SUVA- SEZ BTS 1G DL</t>
  </si>
  <si>
    <t xml:space="preserve">	SSA HMR-10.121.97.69-Aniyor Ex B1_4/1-10.121.97.65-Ubharan Ex B1_3/1</t>
  </si>
  <si>
    <t xml:space="preserve">	10.121.97.69_Aniyor Ex_TN705B_GJ_SSA HMR_PH3\S4P1</t>
  </si>
  <si>
    <t xml:space="preserve">	10.121.97.65_UBHARAN EX_TN705B_GJ_SSA HMR_PH3\S3P1</t>
  </si>
  <si>
    <t xml:space="preserve">	Sami</t>
  </si>
  <si>
    <t xml:space="preserve">	2020/10/21,16:29:49</t>
  </si>
  <si>
    <t xml:space="preserve">	2023/05/09,12:30:14</t>
  </si>
  <si>
    <t xml:space="preserve">	SSA AM-10.121.18.232-SDC GNR S3P1-10.121.18.245-Sector 11 B2 S6P1</t>
  </si>
  <si>
    <t xml:space="preserve">	10.121.18.245_SECTOR 11 GNE_TN725B_GJ_SSA AM_PH1\S6P1</t>
  </si>
  <si>
    <t xml:space="preserve">	10.121.18.232_SDC GNR_TN725B_GJ_SSA AM_PH3\S3P1</t>
  </si>
  <si>
    <t xml:space="preserve">	2020/12/18,16:19:29</t>
  </si>
  <si>
    <t xml:space="preserve">	2023/01/03,17:01:35</t>
  </si>
  <si>
    <t xml:space="preserve">	SSA JMN-10.121.20.1-Mehul Nagar_B2_3/1-10.121.20.3-GIDC_B2_4/1</t>
  </si>
  <si>
    <t xml:space="preserve">	10.121.20.3_GIDC_TN725B_GJ_SSA JMN_PH2\S4P1</t>
  </si>
  <si>
    <t xml:space="preserve">	10.121.20.1_Mehul Nagar(GNE)_TN725B_GJ_SSA JMN_PH2\S3P1</t>
  </si>
  <si>
    <t xml:space="preserve">	2018/09/18,17:06:15</t>
  </si>
  <si>
    <t xml:space="preserve">	2023/05/31,12:25:39</t>
  </si>
  <si>
    <t xml:space="preserve">	SSA AM-10.121.17.195-EllisBridge_4/2-10.121.17.216-KarvyDigiConnect_1/5</t>
  </si>
  <si>
    <t xml:space="preserve">	10.121.17.195_ELLISBRIDGE_TN725B_GJ_SSA AM_PH1\S4P2</t>
  </si>
  <si>
    <t xml:space="preserve">	10.121.17.216_KARVY DIGICONNECT A2_TN703B_GJ_SSA AM_PH3\S1P5</t>
  </si>
  <si>
    <t xml:space="preserve">	ELB-ARD 96F 4/5/7&amp;8</t>
  </si>
  <si>
    <t xml:space="preserve">	GCS Issue id : 24595</t>
  </si>
  <si>
    <t xml:space="preserve">	2023/07/17,14:40:25</t>
  </si>
  <si>
    <t xml:space="preserve">	2026/01/19,15:34:07</t>
  </si>
  <si>
    <t xml:space="preserve">	10.121.99.155_VMSS PRI_TN703B_GJ_SSA VDR_PH3\S1P5</t>
  </si>
  <si>
    <t xml:space="preserve">	10.121.19.164_VMSS Khanderao_TN703B_GJ_SSA VDR_PH2\S2P5</t>
  </si>
  <si>
    <t xml:space="preserve">	GCS-48883</t>
  </si>
  <si>
    <t xml:space="preserve">	2026/02/13,14:43:18</t>
  </si>
  <si>
    <t xml:space="preserve">	WTR RJ-10.121.17.55-UPLETA_TN725B_GJ_SSA RJ_PH3/S3P1-10.121.97.213-KUTIYANA_TN725B_GJ_SSA JND_PH3/S5P1</t>
  </si>
  <si>
    <t xml:space="preserve">	10.121.17.55_UPLETA_TN725B_GJ_SSA RJ_PH3\S3P1</t>
  </si>
  <si>
    <t xml:space="preserve">	10.121.97.213_KUTIYANA_TN725B_GJ_SSA JND_PH3\S5P1</t>
  </si>
  <si>
    <t xml:space="preserve">	2025/02/05,16:41:06</t>
  </si>
  <si>
    <t xml:space="preserve">	2025/03/24,11:01:12</t>
  </si>
  <si>
    <t xml:space="preserve">	SSA JMN-10.121.68.218-DWARKA2_TN725B_GJ_SSA JMN_PH3\S3P4-10.121.68.213-JAMNAGAR_TN725B_WTR_RJ_PH1\S3P4</t>
  </si>
  <si>
    <t xml:space="preserve">	10.121.68.213_JAMNAGAR_TN725B_WTR_RJ_PH1\S3P4</t>
  </si>
  <si>
    <t xml:space="preserve">	10.121.68.218_DWARKA2_TN725B_GJ_SSA JMN_PH3\S3P4</t>
  </si>
  <si>
    <t xml:space="preserve">	2024/04/19,18:34:42</t>
  </si>
  <si>
    <t xml:space="preserve">	2024/05/27,12:40:51</t>
  </si>
  <si>
    <t xml:space="preserve">	SSA BUJ-10.121.24.86-BSF-GDM A1_2/5-10.121.24.71-Gandhidham-II B1_3/6</t>
  </si>
  <si>
    <t xml:space="preserve">	10.121.24.86_BSF GDM_TN703B_GJ_SSA BUJ_PH3\S2P5</t>
  </si>
  <si>
    <t xml:space="preserve">	10.121.24.71_Gandhidham II_TN705B_GJ_SSA BUJ_PH3\S3P6</t>
  </si>
  <si>
    <t xml:space="preserve">	Guj_Bhuj-OA_GCS_ID-0047452</t>
  </si>
  <si>
    <t xml:space="preserve">	2025/12/20,18:46:59</t>
  </si>
  <si>
    <t xml:space="preserve">	WTR RJ-10.121.17.157-GARIYADHAR_B1_PH2_3/1-10.121.17.158-PALITANA_B2_PH3_4/1</t>
  </si>
  <si>
    <t xml:space="preserve">	10.121.17.158_PALITANA_TN725B_WTR_RJ_PH3\S4P1</t>
  </si>
  <si>
    <t xml:space="preserve">	10.121.17.157_GARIYADHAR_TN705B_WTR_RJ_PH2\S3P1</t>
  </si>
  <si>
    <t xml:space="preserve">	2019/04/13,10:13:05</t>
  </si>
  <si>
    <t xml:space="preserve">	2023/06/12,15:43:49</t>
  </si>
  <si>
    <t xml:space="preserve">	SSA AM-10.121.17.206-THALTEJ_6/1-10.121.18.4-SCIENCE CITY_3/1</t>
  </si>
  <si>
    <t xml:space="preserve">	10.121.17.206_THALTEJ_TN725B_GJ_SSA AM_PH1\S6P1</t>
  </si>
  <si>
    <t xml:space="preserve">	10.121.18.4_SCIENCE CITY_TN725B_GJ_SSA AM_PH1\S3P1</t>
  </si>
  <si>
    <t xml:space="preserve">	GUJ_AM_GCSID_51852</t>
  </si>
  <si>
    <t xml:space="preserve">	2026/03/20,17:55:03</t>
  </si>
  <si>
    <t xml:space="preserve">	2026/04/04,17:51:02</t>
  </si>
  <si>
    <t xml:space="preserve">	SSA PNP-10.121.25.133-CHADOTAR2 A1_2/5-10.121.98.132-GIDC-CHANDISAR B1_3/2</t>
  </si>
  <si>
    <t xml:space="preserve">	10.121.25.133_CHADOTAR 2_TN703B_GJ_SSA PNP_PH3\S2P5</t>
  </si>
  <si>
    <t xml:space="preserve">	10.121.98.132_GIDC CHANDISAR_TN705B_GJ_SSA PNP_PH3\S3P2</t>
  </si>
  <si>
    <t xml:space="preserve">	Guj_Palanpur-SSA_GCS_ID-0036347</t>
  </si>
  <si>
    <t xml:space="preserve">	2024/11/30,15:11:47</t>
  </si>
  <si>
    <t xml:space="preserve">	2025/08/04,11:27:00</t>
  </si>
  <si>
    <t xml:space="preserve">	10.121.71.160_SHIVPURI 2_TN705B_WTR_BPL_PH1_S4P8-10.121.71.148_SHIVPURI_TN725B_WTR_BPL_PH3_S4P8</t>
  </si>
  <si>
    <t xml:space="preserve">	e=41475S4P8</t>
  </si>
  <si>
    <t xml:space="preserve">	e=18814S4P8</t>
  </si>
  <si>
    <t xml:space="preserve">	2024/05/14,16:11:53</t>
  </si>
  <si>
    <t xml:space="preserve">	SSA PNP-10.121.98.129-CHITRASANI B2_4/1-10.121.98.130-PALANPUR B2_3/1</t>
  </si>
  <si>
    <t xml:space="preserve">	10.121.98.129_CHITRASANI B2_TN725B_GJ_SSA PNP_PH2\S4P1</t>
  </si>
  <si>
    <t xml:space="preserve">	10.121.98.130_PALANPUR B2_TN725B_GJ_SSA PNP_PH3\S3P1</t>
  </si>
  <si>
    <t xml:space="preserve">	GUJ_GCS_ID_0025951</t>
  </si>
  <si>
    <t xml:space="preserve">	2023/09/25,22:06:53</t>
  </si>
  <si>
    <t xml:space="preserve">	2023/10/02,11:37:50</t>
  </si>
  <si>
    <t xml:space="preserve">	SSA HMR-10.121.25.175-RANASAN EX_TN703B_GJ_SSA HMR_PH3\S1P5-10.121.97.103-TAKHATGHAT EX_1/5</t>
  </si>
  <si>
    <t xml:space="preserve">	10.121.97.103_Takhatgadh-Ex_TN703B_GJ_SSA HMR_PH3\S1P5</t>
  </si>
  <si>
    <t xml:space="preserve">	10.121.25.175_RANASAN EX_TN703B_GJ_SSA HMR_PH3\S1P5</t>
  </si>
  <si>
    <t xml:space="preserve">	Himmatnagar_SSA_GCS_Id_0008874</t>
  </si>
  <si>
    <t xml:space="preserve">	Himmatnagar_SSA</t>
  </si>
  <si>
    <t xml:space="preserve">	2022/06/10,12:36:32</t>
  </si>
  <si>
    <t xml:space="preserve">	2022/08/12,09:42:54</t>
  </si>
  <si>
    <t xml:space="preserve">	SSA AM-10.121.18.240-RAKHIYAL A1_1/5-10.121.18.68-DEHGAM B2_4/6</t>
  </si>
  <si>
    <t xml:space="preserve">	10.121.18.240_RAKHIYAL_TN703B_GJ_SSA AM_PH2\S1P5</t>
  </si>
  <si>
    <t xml:space="preserve">	10.121.18.68_DEHGAM_TN725B_GJ_SSA AM_PH1\S4P6</t>
  </si>
  <si>
    <t xml:space="preserve">	Guj_Ahmedabad-OA_GCS_ID-0049271</t>
  </si>
  <si>
    <t xml:space="preserve">	2026/03/02,15:27:11</t>
  </si>
  <si>
    <t xml:space="preserve">	SSA MEH-10.121.25.124-CARRIER-ROOM_S3P1-10.121.98.12-KDM BHAVAN_S3P1</t>
  </si>
  <si>
    <t xml:space="preserve">	10.121.98.12_ KDM BHAVAN_TN705B_GJ_SSA MEH_PH3\S3P1</t>
  </si>
  <si>
    <t xml:space="preserve">	10.121.25.124_CARRIER-ROOM_TN725B_GJ_SSA MEH_PH2\S3P1</t>
  </si>
  <si>
    <t xml:space="preserve">	GCS46254</t>
  </si>
  <si>
    <t xml:space="preserve">	2025/11/07,19:39:58</t>
  </si>
  <si>
    <t xml:space="preserve">	2026/01/16,17:01:53</t>
  </si>
  <si>
    <t xml:space="preserve">	SSA AMR-10.121.96.30-Dedan-Exch_2/6-10.121.96.5-KHAMBHA B2_4/2</t>
  </si>
  <si>
    <t xml:space="preserve">	10.121.96.30_Dedan-Exch_TN703B_GJ_SSA AMR_PH2\S2P6</t>
  </si>
  <si>
    <t xml:space="preserve">	10.121.96.5_KHAMBHA_TN705B_GJ_SSA AMR_PH3\S4P2</t>
  </si>
  <si>
    <t xml:space="preserve">	2025/01/23,23:01:32</t>
  </si>
  <si>
    <t xml:space="preserve">	SSA JMN-10.121.97.150-Deepak Shopping BTS_A_PH3_1/5-10.121.97.129-Mehulnagar ALB_B2_PH3_6/3</t>
  </si>
  <si>
    <t xml:space="preserve">	10.121.97.129_Mehulnagar ALB_TN725B_GJ_SSA JMN_PH3\S6P3</t>
  </si>
  <si>
    <t xml:space="preserve">	10.121.97.150_DEEPAK SHOPPING BTS_TN703B_GJ_SSA JMN_PH3\S1P5</t>
  </si>
  <si>
    <t xml:space="preserve">	GJ_JMN_SSA_GCS_ID-0005875</t>
  </si>
  <si>
    <t xml:space="preserve">	2020/03/26,13:12:52</t>
  </si>
  <si>
    <t xml:space="preserve">	2023/06/24,12:33:32</t>
  </si>
  <si>
    <t xml:space="preserve">	10.121.15.168_ARTO BAVLA_TN703B_GJ_SSA AM_PH2\S1P5</t>
  </si>
  <si>
    <t xml:space="preserve">	10.121.15.147_BAVLA_TN725B_WTR_AM_PH2\S3P2</t>
  </si>
  <si>
    <t xml:space="preserve">	GCS ID 61362</t>
  </si>
  <si>
    <t xml:space="preserve">	2026/05/07,12:03:15</t>
  </si>
  <si>
    <t xml:space="preserve">	SSA NAD-10.121.98.87-SP_University_1/6-10.121.24.226-VVNagar_5/6</t>
  </si>
  <si>
    <t xml:space="preserve">	10.121.24.226_VVNAGAR_TN725B_GJ_SSA NAD_PH2\S5P6</t>
  </si>
  <si>
    <t xml:space="preserve">	10.121.98.87_SP UNIVERSITY_TN703B_GJ_SSA NAD_PH3\S1P6</t>
  </si>
  <si>
    <t xml:space="preserve">	GCS-34298</t>
  </si>
  <si>
    <t xml:space="preserve">	2024/09/24,22:20:10</t>
  </si>
  <si>
    <t xml:space="preserve">	2026/04/25,16:57:02</t>
  </si>
  <si>
    <t xml:space="preserve">	SSA AM-10.121.18.77-Brahmshatriya_3/1-10.121.18.76-Gitabaug_4/1</t>
  </si>
  <si>
    <t xml:space="preserve">	10.121.18.77_BRAHMSHATRIYA_TN705B_GJ_SSA AM_PH1\S3P1</t>
  </si>
  <si>
    <t xml:space="preserve">	10.121.18.76_GITABAUG_TN705B_GJ_SSA AM_PH1\S4P1</t>
  </si>
  <si>
    <t xml:space="preserve">	2018/06/08,12:06:35</t>
  </si>
  <si>
    <t xml:space="preserve">	2026/01/20,17:14:54</t>
  </si>
  <si>
    <t xml:space="preserve">	Gitabaug-ParimalUnder 4F 3&amp;4, Parimal-kalupur 4F 1&amp;2,Kalupur Bank 24F T-NVP-GBT 96F 3/3/9&amp;10,NVP-ELB 288F 1/5/1&amp;2,ELB-VAS 4/96F 4/8/3&amp;4 T BHRAMSHTRIYA 13&amp;14</t>
  </si>
  <si>
    <t xml:space="preserve">	SSA BCH-10.121.16.9-Bharuch_3/5-10.121.96.83-KEVADIA COLONY_3/5</t>
  </si>
  <si>
    <t xml:space="preserve">	10.121.16.9_Bharuch_TN725B_WTR_AM_PH1\S3P5</t>
  </si>
  <si>
    <t xml:space="preserve">	10.121.96.83_KEVADIA COLONY_TN705B_GJ_SSA BCH_PH3\S3P5</t>
  </si>
  <si>
    <t xml:space="preserve">	BHARUCH_SSA_VIPIN SIR_16122025_01:43 PM _WHATSAPP</t>
  </si>
  <si>
    <t xml:space="preserve">	2025/12/16,14:11:27</t>
  </si>
  <si>
    <t xml:space="preserve">	2026/01/16,17:24:50</t>
  </si>
  <si>
    <t xml:space="preserve">	SSA HMR-10.121.97.80-RAIGAD_1/6-10.121.16.199-Sunokh_WTR_AM_3/5</t>
  </si>
  <si>
    <t xml:space="preserve">	10.121.97.80_RAIGAD_TN703B_GJ_SSA HMR_PH3\S1P6</t>
  </si>
  <si>
    <t xml:space="preserve">	10.121.16.199_Sunokh_TN705B_WTR_AM_PH1\S3P5</t>
  </si>
  <si>
    <t xml:space="preserve">	Himmatnagar_SSA_GCS_ID_0012459</t>
  </si>
  <si>
    <t xml:space="preserve">	Himmatnagar_SSA / WTR AM</t>
  </si>
  <si>
    <t xml:space="preserve">	2021/09/07,13:46:11</t>
  </si>
  <si>
    <t xml:space="preserve">	2022/05/24,13:46:49</t>
  </si>
  <si>
    <t xml:space="preserve">	WTR AM-10.121.16.27-CITY _B2_5/11-10.121.16.226-Baroda City-3_B2_GNE_5/11</t>
  </si>
  <si>
    <t xml:space="preserve">	10.121.16.226_BARODA CITY 3 GNE_TN725B_WTR_AM_PH1\S5P11</t>
  </si>
  <si>
    <t xml:space="preserve">	10.121.16.27_Baroda CITY_TN725B_WTR_AM_PH2\S5P11</t>
  </si>
  <si>
    <t xml:space="preserve">	Vadodra SSA- GCS ID-2549</t>
  </si>
  <si>
    <t xml:space="preserve">	2019/06/09,17:37:01</t>
  </si>
  <si>
    <t xml:space="preserve">	2023/08/22,11:30:31</t>
  </si>
  <si>
    <t xml:space="preserve">	WTR AM-10.121.15.216-TN705B_DANTA_PH3\S4P1-10.121.15.217-TN705B_Ambaji_B1\S3P1</t>
  </si>
  <si>
    <t xml:space="preserve">	10.121.15.217_Ambaji_TN705B_WTR_AM_PH2\S3P1</t>
  </si>
  <si>
    <t xml:space="preserve">	10.121.15.216_DANTA_TN705B_WTR_AM_PH2\S4P1</t>
  </si>
  <si>
    <t xml:space="preserve">	2019/08/20,11:19:45</t>
  </si>
  <si>
    <t xml:space="preserve">	2023/01/11,12:56:37</t>
  </si>
  <si>
    <t xml:space="preserve">	SSA AM-10.121.18.234-Shretha_1/5-10.121.18.231-Uvarsad_A1_2/5</t>
  </si>
  <si>
    <t xml:space="preserve">	10.121.18.234_SHERATHA EXCH_TN703B_GJ_SSA AM_PH3\S1P5</t>
  </si>
  <si>
    <t xml:space="preserve">	10.121.18.231_VAVOL BTS_TN703B_GJ_SSA AM_PH3\S2P5</t>
  </si>
  <si>
    <t xml:space="preserve">	Guj_Ahmedabad-SSA_GCS_ID-00007752</t>
  </si>
  <si>
    <t xml:space="preserve">	Guj_Ahmedabad-SSA</t>
  </si>
  <si>
    <t xml:space="preserve">	2021/01/21,16:04:36</t>
  </si>
  <si>
    <t xml:space="preserve">	2021/06/30,10:14:42</t>
  </si>
  <si>
    <t xml:space="preserve">	WTR BHOPAL-10.121.71.148-SHIVPURI_TN725B_WTR_BPL_PH3\S4P1-10.121.71.154-BADARWAS_TN725B_WTR_BPL_PH3\S3P1</t>
  </si>
  <si>
    <t xml:space="preserve">	e=22188S3P1</t>
  </si>
  <si>
    <t xml:space="preserve">	e=18814S4P1</t>
  </si>
  <si>
    <t xml:space="preserve">	2019/07/29,16:13:36</t>
  </si>
  <si>
    <t xml:space="preserve">	2021/10/30,11:58:19</t>
  </si>
  <si>
    <t xml:space="preserve">	ARERA SHIVPURI HUAWEI 10G</t>
  </si>
  <si>
    <t xml:space="preserve">	WTR RJ-10.121.17.135-RAJKOT KR2(GNE) B2_3/7-10.121.17.136-Rajkot B2_3/7</t>
  </si>
  <si>
    <t xml:space="preserve">	10.121.17.25_RAJKOT KR2_TN725B_WTR_RJ_PH1\S3P7</t>
  </si>
  <si>
    <t xml:space="preserve">	10.121.17.26_RAJKOT_TN725B_WTR_RJ_PH1\S3P7</t>
  </si>
  <si>
    <t xml:space="preserve">	2018/05/07,16:03:17</t>
  </si>
  <si>
    <t xml:space="preserve">	2023/03/31,11:00:54</t>
  </si>
  <si>
    <t xml:space="preserve">	SSA SR-10.121.100.12-KIM B1_TN705B_3/1-10.121.16.3-Pipodara_TN725B_6/1</t>
  </si>
  <si>
    <t xml:space="preserve">	10.121.100.10_Pipodara_TN725B_WTR_AM_PH1\S6P1</t>
  </si>
  <si>
    <t xml:space="preserve">	10.121.100.12_KIM B1_TN705B_GJ_SSA SR_PH3\S3P1</t>
  </si>
  <si>
    <t xml:space="preserve">	GCS_ID-0046736</t>
  </si>
  <si>
    <t xml:space="preserve">	2025/11/26,14:34:35</t>
  </si>
  <si>
    <t xml:space="preserve">	2026/01/17,12:53:23</t>
  </si>
  <si>
    <t xml:space="preserve">	SSA JMN-10.121.97.129-Mehulnagar-ALB B2_6/5-10.121.20.1-Mehul-Nagar(GNE) B2_6/3</t>
  </si>
  <si>
    <t xml:space="preserve">	10.121.97.129_Mehulnagar ALB_TN725B_GJ_SSA JMN_PH3\S6P5</t>
  </si>
  <si>
    <t xml:space="preserve">	10.121.20.1_Mehul Nagar(GNE)_TN725B_GJ_SSA JMN_PH2\S6P3</t>
  </si>
  <si>
    <t xml:space="preserve">	GCS_ID-0030255</t>
  </si>
  <si>
    <t xml:space="preserve">	2024/04/15,20:34:50</t>
  </si>
  <si>
    <t xml:space="preserve">	SSA JND-10.121.97.204-Maljinjava B1_3/1-10.121.97.202-INAJ B1_4/1</t>
  </si>
  <si>
    <t xml:space="preserve">	10.121.97.204_Maljinjava_TN705B_GJ_SSA JND_PH3\S3P1</t>
  </si>
  <si>
    <t xml:space="preserve">	10.121.97.202_INAJ_TN705B_GJ_SSA JND_PH2\S4P1</t>
  </si>
  <si>
    <t xml:space="preserve">	Gj_JND_SSA_GCS_ID-0005763</t>
  </si>
  <si>
    <t xml:space="preserve">	2020/03/16,12:29:11</t>
  </si>
  <si>
    <t xml:space="preserve">	2023/01/03,15:32:44</t>
  </si>
  <si>
    <t xml:space="preserve">	SSA BCH-10.121.24.210-Sisodara_TN703B_GJ_SSA BCH_2/5-10.121.24.214-KUDADRA_TN703B_GJ_SSA BCH_1/5</t>
  </si>
  <si>
    <t xml:space="preserve">	10.121.24.210_SISODRA_TN703B_GJ_SSA BCH_PH2\S2P5</t>
  </si>
  <si>
    <t xml:space="preserve">	10.121.24.214_KUDADRA_TN703B_GJ_SSA BCH_PH2\S1P5</t>
  </si>
  <si>
    <t xml:space="preserve">	Guj GCS ID no.- 042826</t>
  </si>
  <si>
    <t xml:space="preserve">	2025/07/04,15:47:15</t>
  </si>
  <si>
    <t xml:space="preserve">	2026/01/17,14:32:10</t>
  </si>
  <si>
    <t xml:space="preserve">	SSA AM-10.121.18.6-Naranpura1(GNE)_5/1-10.121.18.13-Chandolia_4/1</t>
  </si>
  <si>
    <t xml:space="preserve">	10.121.18.6_NARANPURA 1(GNE)_TN725B_GJ_SSA AM_PH1\S5P1</t>
  </si>
  <si>
    <t xml:space="preserve">	10.121.18.13_CHANDLODIA_TN705B_GJ_SSA AM_PH1\S4P1</t>
  </si>
  <si>
    <t xml:space="preserve">	GUJ_GCS_ID_0038802</t>
  </si>
  <si>
    <t xml:space="preserve">	2025/02/11,00:36:40</t>
  </si>
  <si>
    <t xml:space="preserve">	2026/01/20,13:08:26</t>
  </si>
  <si>
    <t xml:space="preserve">	SSA VAL-10.121.24.132-Rakholi B1_3/10-10.121.68.67-Silvassa B2_3/9</t>
  </si>
  <si>
    <t xml:space="preserve">	10.121.24.132_Rakholi_TN705B_GJ_SSA VAL_PH2\S3P10</t>
  </si>
  <si>
    <t xml:space="preserve">	10.121.68.67_Silvassa_TN725B_WTR_AM_PH3\S3P9</t>
  </si>
  <si>
    <t xml:space="preserve">	Guj_Valsad-OA_GCS_ID-0049463</t>
  </si>
  <si>
    <t xml:space="preserve">	2026/03/06,23:11:21</t>
  </si>
  <si>
    <t xml:space="preserve">	SSA AM-10.121.17.204-Naranpura_4/10-10.121.18.6-Naranpura1(GNE)_4/10</t>
  </si>
  <si>
    <t xml:space="preserve">	10.121.17.204_NARANPURA_TN725B_GJ_SSA AM_PH1\S4P10</t>
  </si>
  <si>
    <t xml:space="preserve">	10.121.18.6_NARANPURA 1(GNE)_TN725B_GJ_SSA AM_PH1\S4P10</t>
  </si>
  <si>
    <t xml:space="preserve">	Ahmedabad SSA - GCS Issue id : 0001017</t>
  </si>
  <si>
    <t xml:space="preserve">	2018/12/11,15:56:22</t>
  </si>
  <si>
    <t xml:space="preserve">	2026/01/19,16:57:49</t>
  </si>
  <si>
    <t xml:space="preserve">	WTR AM-10.121.68.6-Mandvi_4/1-10.121.68.3-Bardoli_3/1</t>
  </si>
  <si>
    <t xml:space="preserve">	10.121.68.6_Mandvi_TN725B_WTR_AM_PH3\S4P1</t>
  </si>
  <si>
    <t xml:space="preserve">	10.121.68.3_Bardoli_TN725B_WTR_AM_PH3\S3P1</t>
  </si>
  <si>
    <t xml:space="preserve">	2019/05/04,16:45:34</t>
  </si>
  <si>
    <t xml:space="preserve">	2026/04/27,12:10:53</t>
  </si>
  <si>
    <t xml:space="preserve">	WTR AM-10.121.16.8-Broda_city_4/10-10.121.16.27-Baroda_City_3/11</t>
  </si>
  <si>
    <t xml:space="preserve">	10.121.16.8_BARODA CITY 1_TN725B_WTR_AM_PH1\S4P10</t>
  </si>
  <si>
    <t xml:space="preserve">	10.121.16.27_Baroda CITY_TN725B_WTR_AM_PH2\S3P11</t>
  </si>
  <si>
    <t xml:space="preserve">	GUJ_GCS ID-36145</t>
  </si>
  <si>
    <t xml:space="preserve">	2024/11/26,15:57:33</t>
  </si>
  <si>
    <t xml:space="preserve">	2025/02/15,14:53:35</t>
  </si>
  <si>
    <t xml:space="preserve">	SSA HMR-10.121.26.15-Antarsuba_4/1-10.121.26.14-Vijaynagar_3/1</t>
  </si>
  <si>
    <t xml:space="preserve">	10.121.26.14_Vijaynagar_TN705B_GJ_SSA HMR_PH2\S3P1</t>
  </si>
  <si>
    <t xml:space="preserve">	10.121.26.15_Antarsuba_TN705B_GJ_SSA HMR_PH2\S4P1</t>
  </si>
  <si>
    <t xml:space="preserve">	Palanpur SSA- GCSID-0002550</t>
  </si>
  <si>
    <t xml:space="preserve">	2019/06/10,11:23:28</t>
  </si>
  <si>
    <t xml:space="preserve">	2026/02/05,17:32:29</t>
  </si>
  <si>
    <t xml:space="preserve">	WTR RJ-10.121.68.199-TN725B_LALPUR_S4P1-10.121.68.200-TN705B_HARIPUR_S3P1</t>
  </si>
  <si>
    <t xml:space="preserve">	10.121.68.199_LALPUR_TN705B_WTR_RJ_PH3\S4P1</t>
  </si>
  <si>
    <t xml:space="preserve">	10.121.68.200_HARIPUR_TN705B_WTR_RJ_PH3\S3P1</t>
  </si>
  <si>
    <t xml:space="preserve">	2019/04/01,13:53:17</t>
  </si>
  <si>
    <t xml:space="preserve">	2023/01/10,17:36:14</t>
  </si>
  <si>
    <t xml:space="preserve">	SSA AM-10.121.15.160-AM Bhadra6_3/7-10.121.15.144-Bhadra2_3/7</t>
  </si>
  <si>
    <t xml:space="preserve">	10.121.16.138_BHADRA 2_TN725B_WTR_AM_PH1\S3P7</t>
  </si>
  <si>
    <t xml:space="preserve">	10.121.15.160_AM BHADRA 6_TN705B_WTR_AM_PH3\S3P7</t>
  </si>
  <si>
    <t xml:space="preserve">	2025/12/09,16:27:32</t>
  </si>
  <si>
    <t xml:space="preserve">	2026/01/19,15:12:05</t>
  </si>
  <si>
    <t xml:space="preserve">	SSA VAL-10.121.68.83-AHWA B2_6/1-10.121.100.19-SONGADH-FORT B2_5/1</t>
  </si>
  <si>
    <t xml:space="preserve">	10.121.68.83_AHWA_TN725B_GJ_SSA VAL_PH3\S6P1</t>
  </si>
  <si>
    <t xml:space="preserve">	10.121.100.19_SONGADH FORT_TN725B_GJ_SSA SR_PH3\S5P1</t>
  </si>
  <si>
    <t xml:space="preserve">	Guj_Valsad-OA_GCS_ID-0047917</t>
  </si>
  <si>
    <t xml:space="preserve">	2026/01/07,16:21:58</t>
  </si>
  <si>
    <t xml:space="preserve">	SSA BCH-10.121.96.97-Vorasamni_1/5-10.121.96.96-JUBILANT_2/5</t>
  </si>
  <si>
    <t xml:space="preserve">	10.121.96.97_Vorasamni_TN703B_GJ_SSA BCH_PH3\S1P5</t>
  </si>
  <si>
    <t xml:space="preserve">	10.121.96.96_JUBILANT_TN703B_GJ_SSA BCH_PH3\S2P5</t>
  </si>
  <si>
    <t xml:space="preserve">	Bharuch SSA:GCS ID 0002797</t>
  </si>
  <si>
    <t xml:space="preserve">	Jitendraparmar</t>
  </si>
  <si>
    <t xml:space="preserve">	2019/07/03,15:57:22</t>
  </si>
  <si>
    <t xml:space="preserve">	2022/05/24,16:55:39</t>
  </si>
  <si>
    <t xml:space="preserve">	SSA BCH-10.121.96.66-Vagra B1_4/2-10.121.96.97-Vorasamni A1_2/5</t>
  </si>
  <si>
    <t xml:space="preserve">	10.121.96.97_Vorasamni_TN703B_GJ_SSA BCH_PH3\S2P5</t>
  </si>
  <si>
    <t xml:space="preserve">	10.121.96.66_Vagra_TN705B_GJ_SSA BCH_PH3\S4P2</t>
  </si>
  <si>
    <t xml:space="preserve">	Bharuch SSA- GCS ID-0002923</t>
  </si>
  <si>
    <t xml:space="preserve">	2019/07/16,11:59:49</t>
  </si>
  <si>
    <t xml:space="preserve">	2023/01/10,12:37:49</t>
  </si>
  <si>
    <t xml:space="preserve">	SSA AM-10.121.18.124-GujAhmedabad_SukhramNagar_BTS_S1P5-10.121.18.193-GujAhmedabad_Bapunagar(GNE)_B2_S5P4</t>
  </si>
  <si>
    <t xml:space="preserve">	10.121.18.124_Sukhramnagar BTS_TN703B_GJ_SSA AM_PH3\S1P5</t>
  </si>
  <si>
    <t xml:space="preserve">	10.121.18.193_Bapunagar(GNE)_TN725B_GJ_SSA AM_PH1\S5P4</t>
  </si>
  <si>
    <t xml:space="preserve">	AHmedabad SSA</t>
  </si>
  <si>
    <t xml:space="preserve">	2021/01/07,13:12:54</t>
  </si>
  <si>
    <t xml:space="preserve">	2021/01/07,22:14:48</t>
  </si>
  <si>
    <t xml:space="preserve">	SSA BCH-10.121.96.99-Gnfc Suva Vill A1_1/5-10.121.98.68-Dharmaj B1_2/5</t>
  </si>
  <si>
    <t xml:space="preserve">	10.121.96.98_CHINA STEEL_TN703B_GJ_SSA BCH_PH3\S2P5</t>
  </si>
  <si>
    <t xml:space="preserve">	10.121.96.99_GNFC SUVA VILL_TN703B_GJ_SSA BCH_PH3\S1P5</t>
  </si>
  <si>
    <t xml:space="preserve">	Bharuch SSA GCS ID:2649</t>
  </si>
  <si>
    <t xml:space="preserve">	2019/06/24,12:18:19</t>
  </si>
  <si>
    <t xml:space="preserve">	2023/03/20,11:34:56</t>
  </si>
  <si>
    <t xml:space="preserve">	SSA JMN-10.121.68.213-Makaji_6/6-10.121.20.2-Kv  Road B2_4/4</t>
  </si>
  <si>
    <t xml:space="preserve">	10.121.68.213_JAMNAGAR_TN725B_WTR_RJ_PH1\S6P6</t>
  </si>
  <si>
    <t xml:space="preserve">	10.121.20.2_KV Road_TN725B_GJ_SSA JMN_PH2\S4P4</t>
  </si>
  <si>
    <t xml:space="preserve">	tukaram</t>
  </si>
  <si>
    <t xml:space="preserve">	2022/01/06,13:45:30</t>
  </si>
  <si>
    <t xml:space="preserve">	2022/01/07,18:09:15</t>
  </si>
  <si>
    <t xml:space="preserve">	SSA AM-10.121.18.144-Raipur Gate_5/1-10.121.18.207-Kankaria_5/1</t>
  </si>
  <si>
    <t xml:space="preserve">	10.121.18.144_Raipur Gate_TN725B_GJ_SSA AM_PH1\S5P1</t>
  </si>
  <si>
    <t xml:space="preserve">	10.121.18.207_Kankaria_TN725B_GJ_SSA AM_PH2\S5P1</t>
  </si>
  <si>
    <t xml:space="preserve">	Ahmedabad-SSA_GCS_ID_15756</t>
  </si>
  <si>
    <t xml:space="preserve">	Ahmedabad-SSA</t>
  </si>
  <si>
    <t xml:space="preserve">	2022/04/05,15:25:50</t>
  </si>
  <si>
    <t xml:space="preserve">	SSA VAL-10.121.16.66-Vapi2_4/2-10.121.99.82-UPL_1/5</t>
  </si>
  <si>
    <t xml:space="preserve">	10.121.68.104_UPL_TN703B_GJ_SSA VAL_PH3\S1P5</t>
  </si>
  <si>
    <t xml:space="preserve">	10.121.68.66_VAPI 2_TN725B_WTR_AM_PH3\S4P2</t>
  </si>
  <si>
    <t xml:space="preserve">	2022/03/15,12:39:40</t>
  </si>
  <si>
    <t xml:space="preserve">	2023/01/11,14:31:00</t>
  </si>
  <si>
    <t xml:space="preserve">	10.121.68.67_Silvassa_TN725B_WTR_AM_PH3\S5P4</t>
  </si>
  <si>
    <t xml:space="preserve">	10.121.24.132_Rakholi_TN705B_GJ_SSA VAL_PH2\S4P2</t>
  </si>
  <si>
    <t xml:space="preserve">	GUJ_VAL_GCSID_55419</t>
  </si>
  <si>
    <t xml:space="preserve">	2026/04/08,12:23:49</t>
  </si>
  <si>
    <t xml:space="preserve">	SSA BUJ-10.121.96.136-SKV NAGAR_TN705B_GJ_SSA BUJ_PH3-10.121.96.159-GADHULI_TN705B_GJ_SSA BUJ_PH3_S3P1</t>
  </si>
  <si>
    <t xml:space="preserve">	10.121.96.136_SKV NAGAR_TN705B_GJ_SSA BUJ_PH3\S4P1</t>
  </si>
  <si>
    <t xml:space="preserve">	10.121.96.159_GADHULI_TN705B_GJ_SSA BUJ_PH3\S3P1</t>
  </si>
  <si>
    <t xml:space="preserve">	GCS-35654</t>
  </si>
  <si>
    <t xml:space="preserve">	2024/11/09,20:38:38</t>
  </si>
  <si>
    <t xml:space="preserve">	2025/03/25,17:48:11</t>
  </si>
  <si>
    <t xml:space="preserve">	SSA AM-10.121.18.209-Narol_B2_1/5-10.121.18.224-Gopalpur_4/3</t>
  </si>
  <si>
    <t xml:space="preserve">	10.121.18.224_GOPALPUR_TN703B_GJ_SSA AM_PH2\S1P5</t>
  </si>
  <si>
    <t xml:space="preserve">	10.121.18.209_Narol_TN725B_GJ_SSA AM_PH1\S4P3</t>
  </si>
  <si>
    <t xml:space="preserve">	2019/05/04,17:03:22</t>
  </si>
  <si>
    <t xml:space="preserve">	2026/01/17,13:24:41</t>
  </si>
  <si>
    <t xml:space="preserve">	SSA VDR-10.121.19.137-City1_B2_5/9-10.121.99.150-CITY_3_4/9</t>
  </si>
  <si>
    <t xml:space="preserve">	10.121.99.150_CITY 3_TN725B_GJ_SSA VDR_PH3\S4P9</t>
  </si>
  <si>
    <t xml:space="preserve">	10.121.19.137_CITY 1_TN725B_GJ_SSA VDR_PH2\S5P9</t>
  </si>
  <si>
    <t xml:space="preserve">	2019/07/31,12:47:48</t>
  </si>
  <si>
    <t xml:space="preserve">	2023/05/16,11:56:14</t>
  </si>
  <si>
    <t xml:space="preserve">	SSA RJ-10.121.19.91-KALAWAD ROAD 3_1/5-10.121.19.69-BHAKTINAGAR 1_5/2</t>
  </si>
  <si>
    <t xml:space="preserve">	10.121.19.91_KRISHNA PARK BTS_TN703B_GJ_SSA RJ_PH2\S1P5</t>
  </si>
  <si>
    <t xml:space="preserve">	10.121.19.69_BHAKTINAGAR1_TN725B_GJ_SSA RJ_PH2\S5P2</t>
  </si>
  <si>
    <t xml:space="preserve">	GCS_ID-0016904</t>
  </si>
  <si>
    <t xml:space="preserve">	2022/06/14,18:35:08</t>
  </si>
  <si>
    <t xml:space="preserve">	2022/07/06,10:38:44</t>
  </si>
  <si>
    <t xml:space="preserve">	SSA AM-10.121.18.147-CENTRALB1_4/1-10.121.18.146-RLPB2_6/1</t>
  </si>
  <si>
    <t xml:space="preserve">	10.121.18.146_Railwaypura 2_TN725B_GJ_SSA AM_PH1\S6P1</t>
  </si>
  <si>
    <t xml:space="preserve">	10.121.18.147_CENTRAL_TN725B_GJ_SSA AM_PH1\S4P1</t>
  </si>
  <si>
    <t xml:space="preserve">	2018/11/13,16:02:45</t>
  </si>
  <si>
    <t xml:space="preserve">	2023/01/03,17:08:17</t>
  </si>
  <si>
    <t xml:space="preserve">	CENTRAL_RLP_96F_1-4-9&amp;10</t>
  </si>
  <si>
    <t xml:space="preserve">	WTR RJ-10.121.97.212-Porbandar_5/1-10.121.68.197-Bhanvad_6/1</t>
  </si>
  <si>
    <t xml:space="preserve">	10.121.97.212_PORBANDAR_TN725B_GJ_SSA JND_PH3\S5P1</t>
  </si>
  <si>
    <t xml:space="preserve">	10.121.68.197_BHANVAD_TN725B_WTR_RJ_PH3\S6P1</t>
  </si>
  <si>
    <t xml:space="preserve">	GUJ_JND_GCS_26809</t>
  </si>
  <si>
    <t xml:space="preserve">	2023/11/09,19:25:51</t>
  </si>
  <si>
    <t xml:space="preserve">	2026/04/06,16:15:06</t>
  </si>
  <si>
    <t xml:space="preserve">	SSA SR-10.121.19.195-Karimabad_1_B2-10.121.19.200-Althan_B1</t>
  </si>
  <si>
    <t xml:space="preserve">	10.121.19.195_KARIMABAD1_TN725B_GJ_SSA SR_PH2\S5P1</t>
  </si>
  <si>
    <t xml:space="preserve">	10.121.19.200_ALTHAN_TN725B_GJ_SSA SR_PH2\S4P1</t>
  </si>
  <si>
    <t xml:space="preserve">	2018/09/25,11:31:17</t>
  </si>
  <si>
    <t xml:space="preserve">	2026/01/17,13:27:56</t>
  </si>
  <si>
    <t xml:space="preserve">	SSA AM-10.121.18.90-IIM A1_2/5-10.121.18.70-VASTRAPUR-2 B2_4/2</t>
  </si>
  <si>
    <t xml:space="preserve">	10.121.18.70_VASTRAPUR 2_TN725B_GJ_SSA AM_PH1\S4P2</t>
  </si>
  <si>
    <t xml:space="preserve">	10.121.18.90_IIM_TN703B_GJ_SSA AM_PH2\S2P5</t>
  </si>
  <si>
    <t xml:space="preserve">	Guj_Ahmedabad-SSA_GCS_ID-0037741</t>
  </si>
  <si>
    <t xml:space="preserve">	2025/01/07,15:38:48</t>
  </si>
  <si>
    <t xml:space="preserve">	2025/01/21,13:38:59</t>
  </si>
  <si>
    <t xml:space="preserve">	NVP-VSP 288F 24R F7&amp;10 at Vastrapur End</t>
  </si>
  <si>
    <t xml:space="preserve">	SSA AM-10.121.18.195-BAPA SITARAM-BTS_4/2-10.121.18.132-108GVK_EMRI</t>
  </si>
  <si>
    <t xml:space="preserve">	10.121.18.195_BAPA-SITARAM-BTS_TN725B_GJ_SSA AM_PH1\S4P2</t>
  </si>
  <si>
    <t xml:space="preserve">	10.121.18.132_ GVK EMRI _TN705B_GJ_SSA AM_PH1\S4P2</t>
  </si>
  <si>
    <t xml:space="preserve">	Guj_GCS_Id- 035801</t>
  </si>
  <si>
    <t xml:space="preserve">	2024/11/16,14:21:57</t>
  </si>
  <si>
    <t xml:space="preserve">	2026/01/16,17:42:14</t>
  </si>
  <si>
    <t xml:space="preserve">	SSA AM-10.121.18.122_BAREJA_3/10-10.121.18.160_MIROLI_2/3</t>
  </si>
  <si>
    <t xml:space="preserve">	10.121.18.122_BAREJA_TN705B_GJ_SSA AM_PH1\S3P10</t>
  </si>
  <si>
    <t xml:space="preserve">	10.121.18.160_MIROLI_TN703B_GJ_SSA AM_PH3\S2P3</t>
  </si>
  <si>
    <t xml:space="preserve">	GCS_ID-0049509</t>
  </si>
  <si>
    <t xml:space="preserve">	2026/03/07,18:15:11</t>
  </si>
  <si>
    <t xml:space="preserve">	SSA AM-10.121.18.214-TN725B_ODH 2\S5P1-10.121.18.215-TN705B_GVMM\S3P1</t>
  </si>
  <si>
    <t xml:space="preserve">	10.121.18.214_Odhav_TN725B_GJ_SSA AM_PH1\S5P1</t>
  </si>
  <si>
    <t xml:space="preserve">	10.121.18.215_GVMM_TN725B_GJ_SSA AM_PH1\S3P1</t>
  </si>
  <si>
    <t xml:space="preserve">	2018/06/03,14:53:42</t>
  </si>
  <si>
    <t xml:space="preserve">	2023/01/03,17:03:43</t>
  </si>
  <si>
    <t xml:space="preserve">	SSA NAD-10.121.98.89-Atlanta_1/5-10.121.16.230-Anand1 B1_6/5</t>
  </si>
  <si>
    <t xml:space="preserve">	10.121.98.89_Atlanta_TN703B_GJ_SSA NAD_PH3\S1P5</t>
  </si>
  <si>
    <t xml:space="preserve">	10.121.16.230_Anand1_TN725B_WTR_AM_PH2\S6P5</t>
  </si>
  <si>
    <t xml:space="preserve">	GCS_ID-0043209</t>
  </si>
  <si>
    <t xml:space="preserve">	2025/07/16,14:43:02</t>
  </si>
  <si>
    <t xml:space="preserve">	2025/08/02,11:30:09</t>
  </si>
  <si>
    <t xml:space="preserve">	SSA NAD-10.121.24.229-Nadiad Civill Rd\S3P1-10.121.24.228-PIJ RD B1\S4P1</t>
  </si>
  <si>
    <t xml:space="preserve">	10.121.24.228_PIJ ROAD_TN725B_GJ_SSA NAD_PH2\S4P1</t>
  </si>
  <si>
    <t xml:space="preserve">	10.121.24.229_NADIAD CIVIL ROAD_TN705B_GJ_SSA NAD_PH2\S3P1</t>
  </si>
  <si>
    <t xml:space="preserve">	2018/09/27,12:24:57</t>
  </si>
  <si>
    <t xml:space="preserve">	2023/05/29,17:28:24</t>
  </si>
  <si>
    <t xml:space="preserve">	SSA JMN-10.121.97.129-Mehulnagar_ALB_B2_PH3_5/1-10.121.97.130-SIKKA_B1_PH3_3/1</t>
  </si>
  <si>
    <t xml:space="preserve">	10.121.97.129_Mehulnagar ALB_TN725B_GJ_SSA JMN_PH3\S5P1</t>
  </si>
  <si>
    <t xml:space="preserve">	10.121.97.130_Sikka_TN705B_GJ_SSA JMN_PH3\S3P1</t>
  </si>
  <si>
    <t xml:space="preserve">	2019/05/04,12:05:26</t>
  </si>
  <si>
    <t xml:space="preserve">	2023/06/24,12:34:23</t>
  </si>
  <si>
    <t xml:space="preserve">	WTR AM-10.121.26.67-Piplod_4/6-10.121.26.73-Devgadh Baria_3/2</t>
  </si>
  <si>
    <t xml:space="preserve">	10.121.26.67_Piplod_TN705B_WTR_AM_PH2\S4P6</t>
  </si>
  <si>
    <t xml:space="preserve">	10.121.26.73_Devgadh Baria_TN705B_WTR_AM_PH2\S3P2</t>
  </si>
  <si>
    <t xml:space="preserve">	mntce</t>
  </si>
  <si>
    <t xml:space="preserve">	Godhara ssa</t>
  </si>
  <si>
    <t xml:space="preserve">	2022/01/03,17:39:28</t>
  </si>
  <si>
    <t xml:space="preserve">	2022/03/17,18:31:44</t>
  </si>
  <si>
    <t xml:space="preserve">	SSA HMR-10.121.15.138-GhadiEx_1/5-10.121.15.131-PRANTIJ B2_5/2</t>
  </si>
  <si>
    <t xml:space="preserve">	10.121.15.131_PRANTIJ_TN725B_WTR_AM_PH1\S5P2</t>
  </si>
  <si>
    <t xml:space="preserve">	10.121.15.138_Ghadi_TN703B_GJ_SSA HMR_PH3\S1P5</t>
  </si>
  <si>
    <t xml:space="preserve">	GCS_ID-0032523</t>
  </si>
  <si>
    <t xml:space="preserve">	2024/07/25,17:22:06</t>
  </si>
  <si>
    <t xml:space="preserve">	2025/05/08,12:15:29</t>
  </si>
  <si>
    <t xml:space="preserve">	SSA AM-10.121.18.9-ONGC_3/1-10.121.18.11-Motera_4/1</t>
  </si>
  <si>
    <t xml:space="preserve">	10.121.18.9_ONGC_TN705B_GJ_SSA AM_PH1\S3P1</t>
  </si>
  <si>
    <t xml:space="preserve">	10.121.18.11_MOTERA_TN725B_GJ_SSA AM_PH1\S4P1</t>
  </si>
  <si>
    <t xml:space="preserve">	2018/11/12,16:50:31</t>
  </si>
  <si>
    <t xml:space="preserve">	2026/01/20,13:16:14</t>
  </si>
  <si>
    <t xml:space="preserve">	ONGC-MOTERA 96F T JOINT MOTERA-BHATT 288F @ ONGC 1/3/3&amp;4 @ MOTERA 1/23/3&amp;4</t>
  </si>
  <si>
    <t xml:space="preserve">	SSA SR-10.121.99.209-SSA_TN705_BHATHA_TE-10.121.19.203-TN725B_Adajan_B2_S5P1</t>
  </si>
  <si>
    <t xml:space="preserve">	10.121.19.203_ADAJAN_TN725B_GJ_SSA SR_PH2\S5P1</t>
  </si>
  <si>
    <t xml:space="preserve">	10.121.19.210_BHATHA_TN725B_GJ_SSA SR_PH3\S3P1</t>
  </si>
  <si>
    <t xml:space="preserve">	2019/07/02,15:03:27</t>
  </si>
  <si>
    <t xml:space="preserve">	2023/01/11,14:37:46</t>
  </si>
  <si>
    <t xml:space="preserve">	SSA BCH-10.121.96.80-Amleshwar2_4/1-10.121.96.72-Hinglot_3/1</t>
  </si>
  <si>
    <t xml:space="preserve">	10.121.96.80_AMLESHWAR-2_TN705B_GJ_SSA BCH_PH3\S4P1</t>
  </si>
  <si>
    <t xml:space="preserve">	10.121.96.72_Hinglot_TN705B_GJ_SSA BCH_PH3\S3P1</t>
  </si>
  <si>
    <t xml:space="preserve">	Guj_Bharuch-SSA_GCS_ID-0010208</t>
  </si>
  <si>
    <t xml:space="preserve">	2021/03/15,16:31:49</t>
  </si>
  <si>
    <t xml:space="preserve">	2026/04/27,12:06:51</t>
  </si>
  <si>
    <t xml:space="preserve">	10G_Guj_Bharuch_10.121.96.80_Amleshwar-2-B1_4/1_to_10.121.96.72_Hinglot-B1_3/1</t>
  </si>
  <si>
    <t xml:space="preserve">	SSA AM-10.121.17.204-Naranpura_5/9-10.121.18.6-Naranpura1(GNE)_5/9</t>
  </si>
  <si>
    <t xml:space="preserve">	10.121.17.204_NARANPURA_TN725B_GJ_SSA AM_PH1\S5P9</t>
  </si>
  <si>
    <t xml:space="preserve">	10.121.18.6_NARANPURA 1(GNE)_TN725B_GJ_SSA AM_PH1\S5P9</t>
  </si>
  <si>
    <t xml:space="preserve">	2021/01/06,18:24:55</t>
  </si>
  <si>
    <t xml:space="preserve">	2026/01/19,16:58:37</t>
  </si>
  <si>
    <t xml:space="preserve">	SSA GDH-10.121.16.195-Sehra_TN705B_WTR_AM_4/2-10.121.19.17-MORVA RENA_TN703B_GJ_SSA GDH_1/5</t>
  </si>
  <si>
    <t xml:space="preserve">	10.121.16.195_Sehra_TN705B_WTR_AM_PH1\S4P2</t>
  </si>
  <si>
    <t xml:space="preserve">	10.121.19.17_MORVA RENA_TN703B_GJ_SSA GDH_PH2\S1P5</t>
  </si>
  <si>
    <t xml:space="preserve">	Guj GCS ID NO.- 040384</t>
  </si>
  <si>
    <t xml:space="preserve">	Godhara SSA</t>
  </si>
  <si>
    <t xml:space="preserve">	2025/03/27,14:59:41</t>
  </si>
  <si>
    <t xml:space="preserve">	2026/01/16,17:55:15</t>
  </si>
  <si>
    <t xml:space="preserve">	SSA VDR-10.121.16.23-GOTRI-N2 B2_3/1-10.121.16.24-SUBHANPURA-N2 B1_4/1</t>
  </si>
  <si>
    <t xml:space="preserve">	10.121.16.23_GOTRI N2_TN705B_GJ_SSA VDR_PH2\S3P1</t>
  </si>
  <si>
    <t xml:space="preserve">	10.121.16.24_SUBHANPURA N2_TN705B_GJ_SSA VDR_PH3\S4P1</t>
  </si>
  <si>
    <t xml:space="preserve">	2025/12/30,00:12:21</t>
  </si>
  <si>
    <t xml:space="preserve">	WTR RJ-10.121.24.45-Jungadh_3/3-10.121.24.46-WTR Junagadh_3/3</t>
  </si>
  <si>
    <t xml:space="preserve">	10.121.24.46_WTR JUNAGADH2_TN725B_WTR_RJ_PH1\S3P3</t>
  </si>
  <si>
    <t xml:space="preserve">	10.121.24.45_JUNAGADH_TN725B_WTR_RJ_PH1\S3P3</t>
  </si>
  <si>
    <t xml:space="preserve">	2023/08/21,17:07:23</t>
  </si>
  <si>
    <t xml:space="preserve">	2026/01/17,14:42:14</t>
  </si>
  <si>
    <t xml:space="preserve">	WTR RJ-10.121.68.213-JAMNAGAR_B2\S6P1-10.121.20.1-Mehul Nagar(GNE)_B2\6/1</t>
  </si>
  <si>
    <t xml:space="preserve">	10.121.68.213_JAMNAGAR_TN725B_WTR_RJ_PH1\S6P1</t>
  </si>
  <si>
    <t xml:space="preserve">	10.121.20.1_Mehul Nagar(GNE)_TN725B_GJ_SSA JMN_PH2\S6P1</t>
  </si>
  <si>
    <t xml:space="preserve">	Jamnagar SSA -Gujarat Circle</t>
  </si>
  <si>
    <t xml:space="preserve">	2018/10/11,18:22:04</t>
  </si>
  <si>
    <t xml:space="preserve">	2023/05/31,12:26:36</t>
  </si>
  <si>
    <t xml:space="preserve">	SSA GDH-10.121.19.40-Pethapur_1/5-10.121.26.77-Zalod_3/2</t>
  </si>
  <si>
    <t xml:space="preserve">	10.121.19.40_Kadwal_TN703B_GJ_SSA GDH_PH2\S1P5</t>
  </si>
  <si>
    <t xml:space="preserve">	10.121.26.77_Zalod_TN725B_GJ_SSA GDH_PH3\S3P2</t>
  </si>
  <si>
    <t xml:space="preserve">	GCS ISsue id : 25829</t>
  </si>
  <si>
    <t xml:space="preserve">	2023/09/20,15:22:44</t>
  </si>
  <si>
    <t xml:space="preserve">	2023/09/20,15:28:30</t>
  </si>
  <si>
    <t xml:space="preserve">	SSA BUJ-10.121.24.91_ALL INDIA RADIO_1/5-10.121.24.65_Bhuj Laltekri(GNE)_4/6</t>
  </si>
  <si>
    <t xml:space="preserve">	10.121.24.91_ALL INDIA RADIO_TN703B_GJ_SSA BUJ_PH3\S1P5</t>
  </si>
  <si>
    <t xml:space="preserve">	10.121.24.65_Bhuj Laltekri(GNE)_TN725B_GJ_SSA BUJ_PH2\S4P6</t>
  </si>
  <si>
    <t xml:space="preserve">	Guj_Bhuj-SSA_GCS_ID-0061857</t>
  </si>
  <si>
    <t xml:space="preserve">	2026/05/09,15:05:22</t>
  </si>
  <si>
    <t xml:space="preserve">	SSA VAL-10.121.68.79-NEW-FALDHARA_2/3-10.121.99.75-DHARAMPUR_3/7</t>
  </si>
  <si>
    <t xml:space="preserve">	10.121.68.79_NEW-FALDHARA_TN703B_GJ_SSA VAL_PH3\S2P3</t>
  </si>
  <si>
    <t xml:space="preserve">	10.121.99.75_DHARAMPUR_TN725B_GJ_SSA VAL_PH3\S3P7</t>
  </si>
  <si>
    <t xml:space="preserve">	Valsad SSA GCS ID 48055</t>
  </si>
  <si>
    <t xml:space="preserve">	2026/01/12,23:17:36</t>
  </si>
  <si>
    <t xml:space="preserve">	2026/01/17,12:39:09</t>
  </si>
  <si>
    <t xml:space="preserve">	SSA MEH-10.212.98.18-Ganpat uni bts_1/5-10.121.15.135-Kalol_3/4</t>
  </si>
  <si>
    <t xml:space="preserve">	10.121.15.135_KALOL_TN725B_WTR_AM_PH2\S3P4</t>
  </si>
  <si>
    <t xml:space="preserve">	10.121.98.18_GANPAT UNI BTS_TN703B_GJ_SSA MEH_PH3\S1P5</t>
  </si>
  <si>
    <t xml:space="preserve">	Guj_Mehsana-SSA_GCS_ID-0040268</t>
  </si>
  <si>
    <t xml:space="preserve">	2025/03/24,17:49:05</t>
  </si>
  <si>
    <t xml:space="preserve">	2026/01/17,13:09:04</t>
  </si>
  <si>
    <t xml:space="preserve">	SSA MEH-10.121.98.8-SATLASANA B1_3/3-10.121.25.125-BHALUSANA A1_2/5</t>
  </si>
  <si>
    <t xml:space="preserve">	10.121.98.8_SATLASANA_TN705B_GJ_SSA MEH_PH2\S3P3</t>
  </si>
  <si>
    <t xml:space="preserve">	10.121.25.125_ BHALUSANA_TN703B_GJ_SSA MEH_PH2\S2P5</t>
  </si>
  <si>
    <t xml:space="preserve">	GCS_ID-0040635</t>
  </si>
  <si>
    <t xml:space="preserve">	2025/04/06,13:53:49</t>
  </si>
  <si>
    <t xml:space="preserve">	SSA MEH-10.121.98.18-MUDARDA_TN703B_GJ_SSA MEH_PH3_2/5-10.121.15.136-Mehsana2(GNE)_TN725B_WTR_AM_PH1_4/5</t>
  </si>
  <si>
    <t xml:space="preserve">	10.121.98.18_GANPAT UNI BTS_TN703B_GJ_SSA MEH_PH3\S2P5</t>
  </si>
  <si>
    <t xml:space="preserve">	10.121.15.136_Mehsana2(GNE)_TN725B_WTR_AM_PH1\S4P5</t>
  </si>
  <si>
    <t xml:space="preserve">	GCS-39173</t>
  </si>
  <si>
    <t xml:space="preserve">	2025/02/21,19:59:28</t>
  </si>
  <si>
    <t xml:space="preserve">	2026/01/17,13:09:30</t>
  </si>
  <si>
    <t xml:space="preserve">	SSA BCH-10.121.96.119-AMBHETA EXCH-10.121.96.77-LAKHIGAM</t>
  </si>
  <si>
    <t xml:space="preserve">	10.121.96.77_LAKHIGAM_TN705B_GJ_SSA BCH_PH3\S3P1</t>
  </si>
  <si>
    <t xml:space="preserve">	10.121.96.119_AMBHETA EXCH_TN705B_GJ_SSA BCH_PH3\S4P1</t>
  </si>
  <si>
    <t xml:space="preserve">	GUJ_GCS_ID_0009604</t>
  </si>
  <si>
    <t xml:space="preserve">	2021/02/03,18:14:56</t>
  </si>
  <si>
    <t xml:space="preserve">	2023/01/09,14:34:23</t>
  </si>
  <si>
    <t xml:space="preserve">	WTR AM-10.121.15.134-Bhadra 1_B2_5/3-10.121.16.193-Bhadra 3_B2_5/3</t>
  </si>
  <si>
    <t xml:space="preserve">	10.121.15.134_AM-BHADRA_TN725B_WTR_AM_PH1\S5P3</t>
  </si>
  <si>
    <t xml:space="preserve">	10.121.16.193_Bhadra3(GNE)_TN725B_WTR_AM_PH1\S5P3</t>
  </si>
  <si>
    <t xml:space="preserve">	BSNL Gujarat Circle</t>
  </si>
  <si>
    <t xml:space="preserve">	2018/11/02,19:09:02</t>
  </si>
  <si>
    <t xml:space="preserve">	2025/07/18,15:26:01</t>
  </si>
  <si>
    <t xml:space="preserve">	SSA HMR-10.121.26.4-Khedbrahma B2_6/10-10.121.25.161-HIMMATNAGAR(GNE) B2_6/8</t>
  </si>
  <si>
    <t xml:space="preserve">	10.121.26.4_Khedbrahma_TN725B_WTR_AM_PH2\S6P10</t>
  </si>
  <si>
    <t xml:space="preserve">	10.121.25.161_HIMMATNAGAR(GNE)_TN725B_GJ_SSA HMR_PH2\S6P8</t>
  </si>
  <si>
    <t xml:space="preserve">	0045417</t>
  </si>
  <si>
    <t xml:space="preserve">	2025/09/25,23:41:29</t>
  </si>
  <si>
    <t xml:space="preserve">	WTR RJ-10.121.17.69-Gandhidham_B2_4/1-10.121.24.74-Adipur_B2_4/1</t>
  </si>
  <si>
    <t xml:space="preserve">	10.121.17.69_GANDHIDHAM_TN725B_WTR_RJ_PH1\S4P1</t>
  </si>
  <si>
    <t xml:space="preserve">	10.121.24.74_Adipur_TN725B_GJ_SSA BUJ_PH3\S4P1</t>
  </si>
  <si>
    <t xml:space="preserve">	Bhuj SSA GCS-2229</t>
  </si>
  <si>
    <t xml:space="preserve">	2019/05/02,16:45:27</t>
  </si>
  <si>
    <t xml:space="preserve">	2023/09/04,16:37:18</t>
  </si>
  <si>
    <t xml:space="preserve">	WTR AM-10.121.15.193-TN725B _Maisana Gne 3\S3P1-10.121.15.194-TN705B_Radhanpur(B1)\S4P1</t>
  </si>
  <si>
    <t xml:space="preserve">	10.121.15.193_Mehsana3(GNE)_TN725B_WTR_AM_PH1\S3P1</t>
  </si>
  <si>
    <t xml:space="preserve">	10.121.15.194_Radhanpur_TN725B_WTR_AM_PH1\S4P1</t>
  </si>
  <si>
    <t xml:space="preserve">	2018/04/11,12:33:41</t>
  </si>
  <si>
    <t xml:space="preserve">	2023/01/10,12:32:06</t>
  </si>
  <si>
    <t xml:space="preserve">	SSA AM-10.121.18.143-Jamalpur_B2 - 10.121.18.209-Narol_B2</t>
  </si>
  <si>
    <t xml:space="preserve">	10.121.18.143_Jamalpur_TN725B_GJ_SSA AM_PH1\S6P1</t>
  </si>
  <si>
    <t xml:space="preserve">	10.121.18.209_Narol_TN725B_GJ_SSA AM_PH1\S3P1</t>
  </si>
  <si>
    <t xml:space="preserve">	Ahmedabad SSA - GCS Issue ID : 0000924</t>
  </si>
  <si>
    <t xml:space="preserve">	2018/11/05,16:15:25</t>
  </si>
  <si>
    <t xml:space="preserve">	2023/01/03,17:09:10</t>
  </si>
  <si>
    <t xml:space="preserve">	JML-NRL-96F-1-6-2&amp;4</t>
  </si>
  <si>
    <t xml:space="preserve">	SSA BCH-10.121.24.218-INDO-FILL-UNIT2 A1_2/6-10.121.96.68-SEZ-BTS B1_3/2</t>
  </si>
  <si>
    <t xml:space="preserve">	10.121.24.218_INDO FILL UNIT2_TN703B_GJ_SSA BCH_PH2\S2P6</t>
  </si>
  <si>
    <t xml:space="preserve">	10.121.96.68_SEZ BTS_TN705B_GJ_SSA BCH_PH3\S3P2</t>
  </si>
  <si>
    <t xml:space="preserve">	2026/01/07,17:23:44</t>
  </si>
  <si>
    <t xml:space="preserve">	SEZ BTS-1 - INDO FILL UNIT 2 1G DL</t>
  </si>
  <si>
    <t xml:space="preserve">	SSA VAL-10.121.16.112-Maroli B1_3/1-10.121.16.113-Vesma B1_4/1</t>
  </si>
  <si>
    <t xml:space="preserve">	10.121.16.112_MAROLI_TN705B_GJ_SSA VAL_PH3\S3P1</t>
  </si>
  <si>
    <t xml:space="preserve">	10.121.16.113_VESMA_TN705B_GJ_SSA VAL_PH3\S4P1</t>
  </si>
  <si>
    <t xml:space="preserve">	Valsad SSA GCS ID 20132</t>
  </si>
  <si>
    <t xml:space="preserve">	2022/11/23,02:16:06</t>
  </si>
  <si>
    <t xml:space="preserve">	2023/01/07,11:30:49</t>
  </si>
  <si>
    <t xml:space="preserve">	SSA VAL-10.121.16.104-POLYCAB KADAIYA A1_1/6-10.121.16.101-HUBER GROUP JANI A1_1/5</t>
  </si>
  <si>
    <t xml:space="preserve">	10.121.16.101_HUBER GROUP JANI_TN703B_GJ_SSA VAL_PH3\S1P5</t>
  </si>
  <si>
    <t xml:space="preserve">	10.121.16.104_POLYCAB KADAIYA_TN703B_GJ_SSA VAL_PH3\S1P6</t>
  </si>
  <si>
    <t xml:space="preserve">	Guj_Valsad-SSA_GCS_ID-0044272</t>
  </si>
  <si>
    <t xml:space="preserve">	2025/08/22,00:39:18</t>
  </si>
  <si>
    <t xml:space="preserve">	2025/09/08,11:14:17</t>
  </si>
  <si>
    <t xml:space="preserve">	SSA VAL-10.121.16.104-POLYCAB-KADAIYA A1_1/6-10.121.16.101-HUBER-GROUP-JANI A1_1/5</t>
  </si>
  <si>
    <t xml:space="preserve">	SSA VDR-10.121.19.151-IVORY-GARDEN_1/5-10.121.99.143-JAY YOGESHWAR_4/2</t>
  </si>
  <si>
    <t xml:space="preserve">	10.121.19.151_IVORY GARDEN_TN703B_GJ_SSA VDR_PH3\S1P5</t>
  </si>
  <si>
    <t xml:space="preserve">	10.121.99.143_JAY YOGESHWAR_TN705B_GJ_SSA VDR_PH3\S4P2</t>
  </si>
  <si>
    <t xml:space="preserve">	Vadodra SSA- GCS ID0011051</t>
  </si>
  <si>
    <t xml:space="preserve">	2021/05/25,18:14:41</t>
  </si>
  <si>
    <t xml:space="preserve">	2021/09/14,09:35:16</t>
  </si>
  <si>
    <t xml:space="preserve">	SSA AM-10.121.18.151-Shahibaugh2 B2_3/3-10.121.18.2-CIVIL_HOSPITAL A1_1/5</t>
  </si>
  <si>
    <t xml:space="preserve">	10.121.18.151_Shahibaugh 2_TN725B_GJ_SSA AM_PH1\S3P3</t>
  </si>
  <si>
    <t xml:space="preserve">	10.121.18.2_CIVIL HOSPITAL_TN703B_GJ_SSA AM_PH1\S1P5</t>
  </si>
  <si>
    <t xml:space="preserve">	Guj_Ahmedabad-SSA_GCS_ID-0025543</t>
  </si>
  <si>
    <t xml:space="preserve">	2023/09/05,23:01:47</t>
  </si>
  <si>
    <t xml:space="preserve">	2024/06/25,11:13:24</t>
  </si>
  <si>
    <t xml:space="preserve">	WTR AM-10.121.15.136-Mehsana2(GNE)_6/7-10.121.15.129-MEHSANA1_6/11</t>
  </si>
  <si>
    <t xml:space="preserve">	10.121.15.136_Mehsana2(GNE)_TN725B_WTR_AM_PH1\S6P7</t>
  </si>
  <si>
    <t xml:space="preserve">	10.121.15.129_MEHSANA1_TN725B_WTR_AM_PH1\S6P11</t>
  </si>
  <si>
    <t xml:space="preserve">	GCS Issue id: 31158</t>
  </si>
  <si>
    <t xml:space="preserve">	2024/05/28,17:50:49</t>
  </si>
  <si>
    <t xml:space="preserve">	2024/05/28,18:04:13</t>
  </si>
  <si>
    <t xml:space="preserve">	SSA JND-10.121.97.193-P5/5_JUNAGADH_JR2-10.121.17.137-P4/2_RAJKOT KR(MPLS_DL_1)</t>
  </si>
  <si>
    <t xml:space="preserve">	10.121.17.27_RAJKOT KR_TN725B_WTR_RJ_PH3\S4P2</t>
  </si>
  <si>
    <t xml:space="preserve">	10.121.97.193_JUNAGADH JR2_TN725B_GJ_SSA JND_PH3\S5P5</t>
  </si>
  <si>
    <t xml:space="preserve">	Junadgadh SSA GCS ID 16243</t>
  </si>
  <si>
    <t xml:space="preserve">	2022/05/06,14:18:27</t>
  </si>
  <si>
    <t xml:space="preserve">	2026/01/19,14:33:02</t>
  </si>
  <si>
    <t xml:space="preserve">	SSA VDR-10.121.19.172-RatnapuriBTS_2/5-10.121.19.165-Navapura BTS_2/6-GE</t>
  </si>
  <si>
    <t xml:space="preserve">	10.121.19.172_RATANPURI BTS_TN703B_GJ_SSA VDR_PH2\S2P5</t>
  </si>
  <si>
    <t xml:space="preserve">	10.121.19.165_Navapura BTS_TN703B_GJ_SSA VDR_PH2\S2P6</t>
  </si>
  <si>
    <t xml:space="preserve">	2026/04/21,17:06:36</t>
  </si>
  <si>
    <t xml:space="preserve">	2026/04/24,15:28:55</t>
  </si>
  <si>
    <t xml:space="preserve">	WTR AM-10.121.16.27-CITY _B2_PH3_5/8-10.121.16.226-Baroda City-3_B2_GNE_5/8</t>
  </si>
  <si>
    <t xml:space="preserve">	10.121.16.27_Baroda CITY_TN725B_WTR_AM_PH2\S5P8</t>
  </si>
  <si>
    <t xml:space="preserve">	10.121.16.226_BARODA CITY 3 GNE_TN725B_WTR_AM_PH1\S5P8</t>
  </si>
  <si>
    <t xml:space="preserve">	2019/06/09,15:16:21</t>
  </si>
  <si>
    <t xml:space="preserve">	2023/08/22,11:31:22</t>
  </si>
  <si>
    <t xml:space="preserve">	SSA VDR-10.121.19.172-RatanpurBtsA1_1/6-10.121.19.149-SyndicateBtsA1_2/5</t>
  </si>
  <si>
    <t xml:space="preserve">	10.121.19.172_RATANPURI BTS_TN703B_GJ_SSA VDR_PH2\S1P6</t>
  </si>
  <si>
    <t xml:space="preserve">	10.121.19.149_SYNDICATE BTS_TN703B_GJ_SSA VDR_PH2\S2P5</t>
  </si>
  <si>
    <t xml:space="preserve">	Guj_Vadodara-SSA_GCS_ID-0008388</t>
  </si>
  <si>
    <t xml:space="preserve">	2020/10/27,15:37:58</t>
  </si>
  <si>
    <t xml:space="preserve">	2021/06/15,09:07:57</t>
  </si>
  <si>
    <t xml:space="preserve">	SSA MEH-10.121.98.1-Kadi Ex B2_3/1-10.121.25.115-JOTANA_S4P1</t>
  </si>
  <si>
    <t xml:space="preserve">	10.121.98.1_KADI EX_TN705B_GJ_SSA MEH_PH3\S3P1</t>
  </si>
  <si>
    <t xml:space="preserve">	10.121.25.115_JOTANA_TN705B_GJ_SSA MEH_PH3\S4P1</t>
  </si>
  <si>
    <t xml:space="preserve">	2024/11/14,11:53:11</t>
  </si>
  <si>
    <t xml:space="preserve">	2026/05/06,09:02:36</t>
  </si>
  <si>
    <t xml:space="preserve">	SSA VDR-10.121.19.134-FATEHGANJ B2_4/10-10.121.16.17-10.121.16.17_ FATEHGUNJ N2_4/10</t>
  </si>
  <si>
    <t xml:space="preserve">	10.121.19.134_FATEHGANJ_TN725B_GJ_SSA VDR_PH2\S4P10</t>
  </si>
  <si>
    <t xml:space="preserve">	10.121.16.17_ FATEHGUNJ N2_TN705B_WTR_AM_PH2\S4P10</t>
  </si>
  <si>
    <t xml:space="preserve">	2026/03/03,21:06:14</t>
  </si>
  <si>
    <t xml:space="preserve">	SSA BV-10.121.17.129-BHAVNAGAR(GNE) B2_4/6-10.121.17.156-VALLABHIPUR B2_3/3</t>
  </si>
  <si>
    <t xml:space="preserve">	10.121.17.129_BHAVNAGAR(GNE)_TN725B_WTR_RJ_PH2\S4P6</t>
  </si>
  <si>
    <t xml:space="preserve">	10.121.17.156_VALLABHIPUR_TN725B_WTR_RJ_PH2\S3P3</t>
  </si>
  <si>
    <t xml:space="preserve">	Guj_Bhavnagar-SSA_GCS_ID-0049840</t>
  </si>
  <si>
    <t xml:space="preserve">	2026/03/12,19:47:01</t>
  </si>
  <si>
    <t xml:space="preserve">	SSA SR-10.121.19.206-Hazira Excg B1_3/2-10.121.16.245-Torna B1_1/5</t>
  </si>
  <si>
    <t xml:space="preserve">	10.121.19.206_HAZIRA EXCG_TN705B_GJ_SSA SR_PH3\S3P2</t>
  </si>
  <si>
    <t xml:space="preserve">	10.121.19.247_ADANI HAZIRA_TN703B_GJ_SSA SR_PH2\S1P5</t>
  </si>
  <si>
    <t xml:space="preserve">	GUJ_SRT_GCS_ID_44640</t>
  </si>
  <si>
    <t xml:space="preserve">	2025/09/02,14:26:54</t>
  </si>
  <si>
    <t xml:space="preserve">	SSA AMR-10.121.96.6-Chalala_5/4-10.121.96.8-Dhari_6/4</t>
  </si>
  <si>
    <t xml:space="preserve">	10.121.96.8_Dhari_TN725B_GJ_SSA AMR_PH3\S6P4</t>
  </si>
  <si>
    <t xml:space="preserve">	10.121.96.6_Chalala 1_TN725B_GJ_SSA AMR_PH3\S5P4</t>
  </si>
  <si>
    <t xml:space="preserve">	AMreli SSA - GCS Issue id : 0007120</t>
  </si>
  <si>
    <t xml:space="preserve">	2020/08/01,14:48:24</t>
  </si>
  <si>
    <t xml:space="preserve">	2026/01/19,12:59:38</t>
  </si>
  <si>
    <t xml:space="preserve">	SSA JMN-10.121.20.37-Gujarat Gas A1 1/5-10.121.97.129-Mehulnagar ALB_B2_PH3_ 3/3</t>
  </si>
  <si>
    <t xml:space="preserve">	10.121.20.37_GUJRAT GAS_TN703B_GJ_SSA JMN_PH2\S1P5</t>
  </si>
  <si>
    <t xml:space="preserve">	10.121.97.129_Mehulnagar ALB_TN725B_GJ_SSA JMN_PH3\S3P3</t>
  </si>
  <si>
    <t xml:space="preserve">	2019/07/25,17:05:01</t>
  </si>
  <si>
    <t xml:space="preserve">	2023/06/24,12:35:34</t>
  </si>
  <si>
    <t xml:space="preserve">	SSA GDH-10.121.19.44-ZYDUS COLLEGE_TN703B_GJ_SSA GDH_PH2\S1P5-10.121.19.4-RAJKAMAL_TN705B_GJ_SSA GDH_PH2\S4P2</t>
  </si>
  <si>
    <t xml:space="preserve">	10.121.19.4_RAJKAMAL_TN705B_GJ_SSA GDH_PH2\S4P2</t>
  </si>
  <si>
    <t xml:space="preserve">	10.121.19.44_ZYDUS COLLEGE_TN703B_GJ_SSA GDH_PH2\S1P5</t>
  </si>
  <si>
    <t xml:space="preserve">	2019/12/05,14:46:34</t>
  </si>
  <si>
    <t xml:space="preserve">	2020/03/26,21:36:08</t>
  </si>
  <si>
    <t xml:space="preserve">	SSA AMR-10.121.96.22-Darbargadh BTS_2/6-10.121.96.23-Bhojaldarshan BTS_1/6</t>
  </si>
  <si>
    <t xml:space="preserve">	10.121.96.22_Darbargadh BTS_TN703B_GJ_SSA AMR_PH2\S2P6</t>
  </si>
  <si>
    <t xml:space="preserve">	10.121.96.23_Bhojaldarshan BTS_TN703B_GJ_SSA AMR_PH2\S1P6</t>
  </si>
  <si>
    <t xml:space="preserve">	Amreli SSA- GCS ID-0003257</t>
  </si>
  <si>
    <t xml:space="preserve">	2019/09/04,18:45:16</t>
  </si>
  <si>
    <t xml:space="preserve">	2026/03/26,11:40:29</t>
  </si>
  <si>
    <t xml:space="preserve">	SSA JMN-10.121.68.193-JAMNAGAR GNE_3/4-10.121.68.194-KHAVDI_3/4</t>
  </si>
  <si>
    <t xml:space="preserve">	10.121.68.193_JAMNAGAR GNE_TN725B_WTR_RJ_PH3\S3P4</t>
  </si>
  <si>
    <t xml:space="preserve">	10.121.68.194_KHAVDI_TN705B_WTR_RJ_PH3\S3P4</t>
  </si>
  <si>
    <t xml:space="preserve">	GUJ_GCS_ID_0026368</t>
  </si>
  <si>
    <t xml:space="preserve">	2023/10/22,09:07:22</t>
  </si>
  <si>
    <t xml:space="preserve">	2024/04/29,11:26:34</t>
  </si>
  <si>
    <t xml:space="preserve">	SSA AM-10.121.18.204-5ESS-GNR_3/1-10.121.18.245-SECTOR 11_4/1</t>
  </si>
  <si>
    <t xml:space="preserve">	10.121.18.204_5ESS-GNR_TN725B_GJ_SSA AM_PH1\S3P1</t>
  </si>
  <si>
    <t xml:space="preserve">	10.121.18.245_SECTOR 11 GNE_TN725B_GJ_SSA AM_PH1\S4P1</t>
  </si>
  <si>
    <t xml:space="preserve">	GCS_ID-0000</t>
  </si>
  <si>
    <t xml:space="preserve">	2022/03/05,10:13:02</t>
  </si>
  <si>
    <t xml:space="preserve">	2022/03/25,16:57:32</t>
  </si>
  <si>
    <t xml:space="preserve">	SSA AM-10.121.18.9-ONGC_3/6-10.121.18.7-Sabarmati_3/4</t>
  </si>
  <si>
    <t xml:space="preserve">	10.121.18.7_SABARMATI_TN725B_GJ_SSA AM_PH1\S3P4</t>
  </si>
  <si>
    <t xml:space="preserve">	10.121.18.9_ONGC_TN705B_GJ_SSA AM_PH1\S3P6</t>
  </si>
  <si>
    <t xml:space="preserve">	Guj GCS Id No.- 047568</t>
  </si>
  <si>
    <t xml:space="preserve">	SSA AHD</t>
  </si>
  <si>
    <t xml:space="preserve">	2025/12/26,14:31:39</t>
  </si>
  <si>
    <t xml:space="preserve">	2026/01/20,13:15:34</t>
  </si>
  <si>
    <t xml:space="preserve">	WTR RJ-10.121.68.201-DHROL_B2_PH3_6/1-10.121.68.207-PADADHARI_B2_PH3_3/1</t>
  </si>
  <si>
    <t xml:space="preserve">	10.121.68.201_DHROL_TN725B_WTR_RJ_PH3\S6P1</t>
  </si>
  <si>
    <t xml:space="preserve">	10.121.68.207_PADADHARI_TN725B_GJ_SSA RJ_PH3\S3P1</t>
  </si>
  <si>
    <t xml:space="preserve">	2022/10/21,11:02:19</t>
  </si>
  <si>
    <t xml:space="preserve">	2023/06/05,12:37:43</t>
  </si>
  <si>
    <t xml:space="preserve">	ON PDD-DHL, 48F F6 &amp; F19</t>
  </si>
  <si>
    <t xml:space="preserve">	SSA JMN-10.121.20.50-Samana Radar Sbi A1_1/5-10.121.68.205-Samana B1_4/3</t>
  </si>
  <si>
    <t xml:space="preserve">	10.121.68.205_SAMANA_TN705B_WTR_RJ_PH2\S4P3</t>
  </si>
  <si>
    <t xml:space="preserve">	10.121.20.50_Samana Radar SBI_TN703B_GJ_SSA JMN_PH2\S1P5</t>
  </si>
  <si>
    <t xml:space="preserve">	Jamnagar SSA GCS ID 8244</t>
  </si>
  <si>
    <t xml:space="preserve">	2020/10/14,14:22:48</t>
  </si>
  <si>
    <t xml:space="preserve">	2023/01/10,13:01:43</t>
  </si>
  <si>
    <t xml:space="preserve">	WTR AM-10.121.15.199-TN725B_Palanpur 1 _B2\S6P1-10.121.98.130-TN725B_PALANPUR SSA_B2_S5P1</t>
  </si>
  <si>
    <t xml:space="preserve">	10.121.15.199_Palanpur1_TN725B_WTR_AM_PH1\S6P1</t>
  </si>
  <si>
    <t xml:space="preserve">	10.121.98.130_PALANPUR B2_TN725B_GJ_SSA PNP_PH3\S5P1</t>
  </si>
  <si>
    <t xml:space="preserve">	2019/04/02,19:28:10</t>
  </si>
  <si>
    <t xml:space="preserve">	2023/01/11,14:55:01</t>
  </si>
  <si>
    <t xml:space="preserve">	SSA GDH-10.121.19.32-Carrier Gdh A1_1/5-10.121.26.65-Godhra (GNE) B2_3/4</t>
  </si>
  <si>
    <t xml:space="preserve">	10.121.19.32_CARRIER GDH_TN703B_GJ_SSA GDH_PH3\S1P5</t>
  </si>
  <si>
    <t xml:space="preserve">	10.121.26.65_Godhra (GNE)_TN725B_WTR_AM_PH2\S3P4</t>
  </si>
  <si>
    <t xml:space="preserve">	2019/09/05,14:20:07</t>
  </si>
  <si>
    <t xml:space="preserve">	2023/01/03,17:34:55</t>
  </si>
  <si>
    <t xml:space="preserve">	SSA AM-10.121.17.210-Bhadra2_6/1-10.121.17.195-EllisBridge_5/1</t>
  </si>
  <si>
    <t xml:space="preserve">	10.121.17.210_BHADRA 2_TN725B_GJ_SSA AM_PH3\S6P1</t>
  </si>
  <si>
    <t xml:space="preserve">	10.121.17.195_ELLISBRIDGE_TN725B_GJ_SSA AM_PH1\S5P1</t>
  </si>
  <si>
    <t xml:space="preserve">	Ahmedabad SSA- GCS Issue id : 0000919</t>
  </si>
  <si>
    <t xml:space="preserve">	BSNL Ahmedabad SSA-ELB to BDR</t>
  </si>
  <si>
    <t xml:space="preserve">	2018/11/02,12:19:40</t>
  </si>
  <si>
    <t xml:space="preserve">	2026/01/19,15:32:41</t>
  </si>
  <si>
    <t xml:space="preserve">	OLD : ELB-BDR 288F 1/4/3&amp;5 New : ELB-BDR 144F 1/4/7&amp;8</t>
  </si>
  <si>
    <t xml:space="preserve">	SSA BUJ-10.121.24.101-BPCL Khari Rohar-10.121.24.111-Aegis Vopak FSWAI</t>
  </si>
  <si>
    <t xml:space="preserve">	10.121.24.101_BPCL Khari Rohar_TN703B_GJ_SSA BUJ_PH2\S2P5</t>
  </si>
  <si>
    <t xml:space="preserve">	10.121.24.111_Aegis Vopak FSWAI_TN703B_GJ_SSA BUJ_PH2\S2P5</t>
  </si>
  <si>
    <t xml:space="preserve">	GUJ_GCS_ID_0048027</t>
  </si>
  <si>
    <t xml:space="preserve">	2026/01/12,13:39:43</t>
  </si>
  <si>
    <t xml:space="preserve">	2026/01/16,17:12:27</t>
  </si>
  <si>
    <t xml:space="preserve">	SSA BUJ-10.121.96.141-Khirsara A1_1/5-10.121.96.133-Sukhpar B1_3/4</t>
  </si>
  <si>
    <t xml:space="preserve">	10.121.96.141_Khirsara_TN703B_GJ_SSA BUJ_PH3\S1P5</t>
  </si>
  <si>
    <t xml:space="preserve">	10.121.96.133_Sukhpar_TN705B_GJ_SSA BUJ_PH3\S3P4</t>
  </si>
  <si>
    <t xml:space="preserve">	Guj_Bhuj-OA_GCS_ID-0049027</t>
  </si>
  <si>
    <t xml:space="preserve">	2026/02/20,18:47:15</t>
  </si>
  <si>
    <t xml:space="preserve">	SSA HMR-10.121.16.200-Himmatnagar1_5/3-10.121.15.130_Himmatnagar2_5/3</t>
  </si>
  <si>
    <t xml:space="preserve">	10.121.16.200_Himmatnagar 1_TN725B_WTR_AM_PH1\S5P3</t>
  </si>
  <si>
    <t xml:space="preserve">	10.121.15.130_HIMMATNAGAR 2_TN725B_WTR_AM_PH1\S5P3</t>
  </si>
  <si>
    <t xml:space="preserve">	GUJ_GCS-ID-0026670</t>
  </si>
  <si>
    <t xml:space="preserve">	2023/11/02,17:39:35</t>
  </si>
  <si>
    <t xml:space="preserve">	2024/10/01,11:37:35</t>
  </si>
  <si>
    <t xml:space="preserve">	SSA VAL-10.121.24.160-VAL_Degam TE_A1 / S2P5 -10.121.24.161-Valsad_Nogama TE_A1 / S1P5</t>
  </si>
  <si>
    <t xml:space="preserve">	10.121.16.73_NOGANA_TN703B_GJ_SSA VAL_PH\S1P5</t>
  </si>
  <si>
    <t xml:space="preserve">	10.121.16.86_DEGAM TE_TN703B_GJ_SSA VAL_PH\S2P5</t>
  </si>
  <si>
    <t xml:space="preserve">	2019/03/26,11:16:38</t>
  </si>
  <si>
    <t xml:space="preserve">	2023/01/11,13:02:45</t>
  </si>
  <si>
    <t xml:space="preserve">	SSA PNP-10.121.25.140-Gola_TN703B_GJ_SSA PNP_PH2\S1P5-10.121.15.205-Vadgam_TN725B_WTR_AM_PH2\S5P2</t>
  </si>
  <si>
    <t xml:space="preserve">	10.121.15.205_Vadgam_TN725B_WTR_AM_PH2\S5P2</t>
  </si>
  <si>
    <t xml:space="preserve">	10.121.25.140_Gola_TN703B_GJ_SSA PNP_PH2\S1P5</t>
  </si>
  <si>
    <t xml:space="preserve">	Palnpur SSA: GCS ID 0002685</t>
  </si>
  <si>
    <t xml:space="preserve">	Palnpur SSA</t>
  </si>
  <si>
    <t xml:space="preserve">	2019/06/26,13:15:22</t>
  </si>
  <si>
    <t xml:space="preserve">	2020/03/25,21:18:44</t>
  </si>
  <si>
    <t xml:space="preserve">	SSA SR-10.121..19.244-BHAKTA COLLEGE_1/5-10.121.19.200-ALTHAN_4/4</t>
  </si>
  <si>
    <t xml:space="preserve">	10.121.19.200_ALTHAN_TN725B_GJ_SSA SR_PH2\S4P4</t>
  </si>
  <si>
    <t xml:space="preserve">	10.121.19.244_BHAKTA COLLEGE_TN703B_GJ_SSA SR_PH3\S1P5</t>
  </si>
  <si>
    <t xml:space="preserve">	GCS ID 49167</t>
  </si>
  <si>
    <t xml:space="preserve">	2026/02/26,14:32:39</t>
  </si>
  <si>
    <t xml:space="preserve">	2026/03/01,07:59:13</t>
  </si>
  <si>
    <t xml:space="preserve">	SSA MEH-10.121.98.1-Kadi Ex B2_3/4-10.121.98.19-Mascot A1_1/5</t>
  </si>
  <si>
    <t xml:space="preserve">	10.121.98.19_MASCOT_TN703B_GJ_SSA MEH_PH3\S1P5</t>
  </si>
  <si>
    <t xml:space="preserve">	10.121.98.1_KADI EX_TN705B_GJ_SSA MEH_PH3\S3P4</t>
  </si>
  <si>
    <t xml:space="preserve">	GUJ_GCS_ID_6338</t>
  </si>
  <si>
    <t xml:space="preserve">	MSN_SSA</t>
  </si>
  <si>
    <t xml:space="preserve">	2020/06/06,16:36:12</t>
  </si>
  <si>
    <t xml:space="preserve">	2023/03/29,11:15:46</t>
  </si>
  <si>
    <t xml:space="preserve">	SSA AMR-10.121.96.17-Jesingpara1_2/6-10.121.96.18-Sajiyavadar_1/6</t>
  </si>
  <si>
    <t xml:space="preserve">	10.121.96.17_Jesingpara 1_TN703B_GJ_SSA AMR_PH2\S2P6</t>
  </si>
  <si>
    <t xml:space="preserve">	10.121.96.18_SAJIYAVADAR_TN703B_GJ_SSA AMR_PH2\S1P6</t>
  </si>
  <si>
    <t xml:space="preserve">	GCS ID 40885</t>
  </si>
  <si>
    <t xml:space="preserve">	AMRELI SSA</t>
  </si>
  <si>
    <t xml:space="preserve">	2025/04/17,18:24:26</t>
  </si>
  <si>
    <t xml:space="preserve">	2026/02/17,11:41:18</t>
  </si>
  <si>
    <t xml:space="preserve">	SSA AM-10.121.17.215-ACP Div1_1/6-10.121.18.23_JAGATPUR_3/2</t>
  </si>
  <si>
    <t xml:space="preserve">	10.121.17.215_ACP DIV 1_TN703B_GJ_SSA AM_PH3\S1P6</t>
  </si>
  <si>
    <t xml:space="preserve">	10.121.18.23_JAGATPUR_TN725B_GJ_SSA AM_PH1\S3P2</t>
  </si>
  <si>
    <t xml:space="preserve">	GCS_ID-0047660</t>
  </si>
  <si>
    <t xml:space="preserve">	2025/12/30,21:31:50</t>
  </si>
  <si>
    <t xml:space="preserve">	2026/01/20,12:58:51</t>
  </si>
  <si>
    <t xml:space="preserve">	SSA HMR-10.121.97.103-TAKHATGADH_2/5-10.121.25.172-Rampura CR_3/3</t>
  </si>
  <si>
    <t xml:space="preserve">	10.121.97.103_Takhatgadh-Ex_TN703B_GJ_SSA HMR_PH3\S2P5</t>
  </si>
  <si>
    <t xml:space="preserve">	10.121.25.172_Rampura CR_TN705B_GJ_SSA HMR_PH3\S3P3</t>
  </si>
  <si>
    <t xml:space="preserve">	2022/06/10,12:36:33</t>
  </si>
  <si>
    <t xml:space="preserve">	2022/08/12,09:41:30</t>
  </si>
  <si>
    <t xml:space="preserve">	SSA AM-10.121.17.210-Bhadra2_5/1-10.121.17.209-Railwaypura_6/1</t>
  </si>
  <si>
    <t xml:space="preserve">	10.121.17.210_BHADRA 2_TN725B_GJ_SSA AM_PH3\S5P1</t>
  </si>
  <si>
    <t xml:space="preserve">	10.121.17.209_RAILWAYPURA_TN725B_GJ_SSA AM_PH1\S6P1</t>
  </si>
  <si>
    <t xml:space="preserve">	2018/06/14,16:36:47</t>
  </si>
  <si>
    <t xml:space="preserve">	2026/01/20,12:55:25</t>
  </si>
  <si>
    <t xml:space="preserve">	BDR_RLP_288F_1-5_5&amp;6 FDMS 4</t>
  </si>
  <si>
    <t xml:space="preserve">	SSA VDR-10.121.99.140-TN705B_KISANWADI\S4P1-10.121.19.133-TN725B_Panigate_B2\S3P1</t>
  </si>
  <si>
    <t xml:space="preserve">	10.121.99.140_KISANWADI_TN725B_GJ_SSA VDR_PH3\S4P1</t>
  </si>
  <si>
    <t xml:space="preserve">	10.121.19.133_PANIGATE_TN725B_GJ_SSA VDR_PH2\S3P1</t>
  </si>
  <si>
    <t xml:space="preserve">	2019/03/14,15:36:18</t>
  </si>
  <si>
    <t xml:space="preserve">	2023/01/11,13:01:11</t>
  </si>
  <si>
    <t xml:space="preserve">	WTR AM-10.121.16.226-BARODA CITY 3_WTR_PH1-10.121.16.8-BARODA CITY 1-WTR_AM_PH1</t>
  </si>
  <si>
    <t xml:space="preserve">	10.121.16.226_BARODA CITY 3 GNE_TN725B_WTR_AM_PH1\S6P7</t>
  </si>
  <si>
    <t xml:space="preserve">	10.121.16.8_BARODA CITY 1_TN725B_WTR_AM_PH1\S6P7</t>
  </si>
  <si>
    <t xml:space="preserve">	Vadodra SSA- GCS Id-0005221</t>
  </si>
  <si>
    <t xml:space="preserve">	2020/02/04,15:19:12</t>
  </si>
  <si>
    <t xml:space="preserve">	2026/01/17,14:57:22</t>
  </si>
  <si>
    <t xml:space="preserve">	SSA MEH-10.121.15.193-Mehsana3 (GNE)_B2 / S5P9-10.121.15.129-Mehsana1_B2 / S5P9</t>
  </si>
  <si>
    <t xml:space="preserve">	10.121.15.193_Mehsana3(GNE)_TN725B_WTR_AM_PH1\S5P9</t>
  </si>
  <si>
    <t xml:space="preserve">	10.121.15.129_MEHSANA1_TN725B_WTR_AM_PH1\S5P9</t>
  </si>
  <si>
    <t xml:space="preserve">	2019/04/04,13:52:28</t>
  </si>
  <si>
    <t xml:space="preserve">	2026/01/19,14:53:01</t>
  </si>
  <si>
    <t xml:space="preserve">	SSA HMR-10.121.26.4-Khedbrahma_B2_PH2_5/1-10.121.26.15-ANTARSUBA_B1_PH2_3/1</t>
  </si>
  <si>
    <t xml:space="preserve">	10.121.26.15_Antarsuba_TN705B_GJ_SSA HMR_PH2\S3P1</t>
  </si>
  <si>
    <t xml:space="preserve">	10.121.26.4_Khedbrahma_TN725B_WTR_AM_PH2\S5P1</t>
  </si>
  <si>
    <t xml:space="preserve">	2019/05/31,10:50:15</t>
  </si>
  <si>
    <t xml:space="preserve">	2026/02/06,09:32:39</t>
  </si>
  <si>
    <t xml:space="preserve">	SSA BUJ-10.121.96.130-Nirona B1_3/1-10.121.96.131-Devisar B1_4/1</t>
  </si>
  <si>
    <t xml:space="preserve">	10.121.96.131_Devisar_TN705B_GJ_SSA BUJ_PH3\S4P1</t>
  </si>
  <si>
    <t xml:space="preserve">	10.121.96.130_NIRONA_TN705B_GJ_SSA BUJ_PH3\S3P1</t>
  </si>
  <si>
    <t xml:space="preserve">	guj_gcs_id_6154</t>
  </si>
  <si>
    <t xml:space="preserve">	valsad_ssa</t>
  </si>
  <si>
    <t xml:space="preserve">	2020/05/14,20:42:22</t>
  </si>
  <si>
    <t xml:space="preserve">	2023/01/03,15:34:24</t>
  </si>
  <si>
    <t xml:space="preserve">	SSA HMR-10.121.25.175-RANSAN EX_2/5-10.121.25.184-PUNSARI EX_1/5</t>
  </si>
  <si>
    <t xml:space="preserve">	10.121.25.184_PUNSARI EX_TN703B_GJ_SSA HMR_PH3\S1P5</t>
  </si>
  <si>
    <t xml:space="preserve">	10.121.25.175_RANASAN EX_TN703B_GJ_SSA HMR_PH3\S2P5</t>
  </si>
  <si>
    <t xml:space="preserve">	GUJ_HMR_GCS_ID_8877 &amp; 8915</t>
  </si>
  <si>
    <t xml:space="preserve">	HIMMATNAGAR</t>
  </si>
  <si>
    <t xml:space="preserve">	2020/12/12,15:11:49</t>
  </si>
  <si>
    <t xml:space="preserve">	2022/01/15,15:00:06</t>
  </si>
  <si>
    <t xml:space="preserve">	SSA MEH-10.121.25.103-TN705B_Ranuj_B1\S3P4-10.121.25.85-TN703B_Manund_A1\S1P5</t>
  </si>
  <si>
    <t xml:space="preserve">	10.121.25.85_Manund_TN703B_GJ_SSA MEH_PH2\S1P5</t>
  </si>
  <si>
    <t xml:space="preserve">	10.121.25.103_Ranuj_TN705B_GJ_SSA MEH_PH2\S3P4</t>
  </si>
  <si>
    <t xml:space="preserve">	2019/02/26,13:20:13</t>
  </si>
  <si>
    <t xml:space="preserve">	2021/03/24,06:22:21</t>
  </si>
  <si>
    <t xml:space="preserve">	SSA JND-10.121.97.211-TALALA_3/2-10.121.24.19-DHAVA TALALA_1/5</t>
  </si>
  <si>
    <t xml:space="preserve">	10.121.97.211_TALALA_TN705B_GJ_SSA JND_PH3\S3P2</t>
  </si>
  <si>
    <t xml:space="preserve">	10.121.24.19_DHAVA TALALA_TN703B_GJ_SSA JND_PH2\S1P5</t>
  </si>
  <si>
    <t xml:space="preserve">	GCS-45439</t>
  </si>
  <si>
    <t xml:space="preserve">	2025/09/26,13:29:19</t>
  </si>
  <si>
    <t xml:space="preserve">	2026/01/16,17:05:34</t>
  </si>
  <si>
    <t xml:space="preserve">	SSA VDR-10.121.19.131-KARELIBAGH_6/3-10.121.19.162-DIET OFFICE KBG_1/5</t>
  </si>
  <si>
    <t xml:space="preserve">	10.121.19.131_KARELIBAGH_TN725B_GJ_SSA VDR_PH2\S6P3</t>
  </si>
  <si>
    <t xml:space="preserve">	10.121.19.162_DIET OFFICE KBG_TN703B_GJ_SSA VDR_PH3\S1P5</t>
  </si>
  <si>
    <t xml:space="preserve">	Vadodara SSA GCS ID 49047</t>
  </si>
  <si>
    <t xml:space="preserve">	2026/02/20,23:10:59</t>
  </si>
  <si>
    <t xml:space="preserve">	2026/04/04,17:54:41</t>
  </si>
  <si>
    <t xml:space="preserve">	SSA BUJ-10.121.96.136-SKV Nagar B1_4/2-10.121.96.137-Dayapar B1_3/2</t>
  </si>
  <si>
    <t xml:space="preserve">	10.121.96.137_Dayapar_TN705B_GJ_SSA BUJ_PH3\S3P2</t>
  </si>
  <si>
    <t xml:space="preserve">	10.121.96.136_SKV NAGAR_TN705B_GJ_SSA BUJ_PH3\S4P2</t>
  </si>
  <si>
    <t xml:space="preserve">	2019/05/25,13:27:02</t>
  </si>
  <si>
    <t xml:space="preserve">	2023/01/19,15:09:56</t>
  </si>
  <si>
    <t xml:space="preserve">	SSA VDR-10.121.19.148-Haveli_BTS_1/6-10.121.19.149-Syndicate_BTS_2/6</t>
  </si>
  <si>
    <t xml:space="preserve">	10.121.19.148_HAVELI BTS_TN703B_GJ_SSA VDR_PH2\S1P6</t>
  </si>
  <si>
    <t xml:space="preserve">	10.121.19.149_SYNDICATE BTS_TN703B_GJ_SSA VDR_PH2\S2P6</t>
  </si>
  <si>
    <t xml:space="preserve">	2019/11/01,16:23:15</t>
  </si>
  <si>
    <t xml:space="preserve">	2026/04/25,15:49:48</t>
  </si>
  <si>
    <t xml:space="preserve">	SSA AM-10.121.18.130-TN725B_BDR(GNE)_B2\S5P8-10.121.17.210-TN725B_BDR_B2\S5P8</t>
  </si>
  <si>
    <t xml:space="preserve">	10.121.17.210_BHADRA 2_TN725B_GJ_SSA AM_PH3\S5P8</t>
  </si>
  <si>
    <t xml:space="preserve">	10.121.18.130_Bhadra(GNE) 1_TN725B_GJ_SSA AM_PH2\S5P8</t>
  </si>
  <si>
    <t xml:space="preserve">	2020/12/07,17:28:22</t>
  </si>
  <si>
    <t xml:space="preserve">	2023/01/03,17:23:24</t>
  </si>
  <si>
    <t xml:space="preserve">	WTR AM-10.121.15.134-Bhadra 1_B2 -10.121.17.148-Bhadra 2_B2 2</t>
  </si>
  <si>
    <t xml:space="preserve">	10.121.16.138_BHADRA 2_TN725B_WTR_AM_PH1\S5P9</t>
  </si>
  <si>
    <t xml:space="preserve">	10.121.15.134_AM-BHADRA_TN725B_WTR_AM_PH1\S5P9</t>
  </si>
  <si>
    <t xml:space="preserve">	2018/12/29,16:22:22</t>
  </si>
  <si>
    <t xml:space="preserve">	2023/01/16,12:24:33</t>
  </si>
  <si>
    <t xml:space="preserve">	SSA VDR-10.121.19.137-City1_B2_3/1-10.121.99.150-City3_B2_5/1</t>
  </si>
  <si>
    <t xml:space="preserve">	10.121.19.137_CITY 1_TN725B_GJ_SSA VDR_PH2\S3P1</t>
  </si>
  <si>
    <t xml:space="preserve">	10.121.99.150_CITY 3_TN725B_GJ_SSA VDR_PH3\S5P1</t>
  </si>
  <si>
    <t xml:space="preserve">	2022/08/23,12:51:27</t>
  </si>
  <si>
    <t xml:space="preserve">	2023/05/16,12:09:22</t>
  </si>
  <si>
    <t xml:space="preserve">	SSA AMR-10.121.96.7-CHALALA_B2_6/1-10.121.96.8-DHARI_B2_5/1</t>
  </si>
  <si>
    <t xml:space="preserve">	10.121.96.7_Chalala 2_TN725B_GJ_SSA AMR_PH3\S6P1</t>
  </si>
  <si>
    <t xml:space="preserve">	10.121.96.8_Dhari_TN725B_GJ_SSA AMR_PH3\S5P1</t>
  </si>
  <si>
    <t xml:space="preserve">	Amreli SSA -- GCS ID 0002810</t>
  </si>
  <si>
    <t xml:space="preserve">	2019/07/08,15:23:26</t>
  </si>
  <si>
    <t xml:space="preserve">	2023/05/11,11:36:38</t>
  </si>
  <si>
    <t xml:space="preserve">	10.121.68.86_SAMGAHAN_TN725B_GJ_SSA VAL_PH3\S3P2</t>
  </si>
  <si>
    <t xml:space="preserve">	10.121.68.83_AHWA_TN725B_GJ_SSA VAL_PH3\S6P4</t>
  </si>
  <si>
    <t xml:space="preserve">	2019/10/16,15:46:16</t>
  </si>
  <si>
    <t xml:space="preserve">	SSA BCH-10.121.24.201-BRIDGE VIEW BTS A1_2/5-10.121.24.202-AMIDHARA BTS A1_1/5</t>
  </si>
  <si>
    <t xml:space="preserve">	10.121.24.201_BRIDGE VIEW BTS_TN703B_GJ_SSA BCH_PH2\S2P5</t>
  </si>
  <si>
    <t xml:space="preserve">	10.121.24.202_AMIDHARA BTS_TN703B_GJ_SSA BCH_PH2\S1P5</t>
  </si>
  <si>
    <t xml:space="preserve">	2019/02/23,16:58:57</t>
  </si>
  <si>
    <t xml:space="preserve">	2023/01/12,12:22:02</t>
  </si>
  <si>
    <t xml:space="preserve">	SSA BV-10.121.17.174-GARIADHAR RSU B1_PH3_3/4-10.121.17.157-GARIYADHAR_B1_PH2_4/3</t>
  </si>
  <si>
    <t xml:space="preserve">	10.121.17.157_GARIYADHAR_TN705B_WTR_RJ_PH2\S4P3</t>
  </si>
  <si>
    <t xml:space="preserve">	10.121.17.174_GARIADHAR RSU_TN705B_GJ_SSA BV_PH3\S3P4</t>
  </si>
  <si>
    <t xml:space="preserve">	Bhavnagar SSA- GCs -ID-0008190</t>
  </si>
  <si>
    <t xml:space="preserve">	2020/10/08,18:15:01</t>
  </si>
  <si>
    <t xml:space="preserve">	2023/06/12,15:44:49</t>
  </si>
  <si>
    <t xml:space="preserve">	SSA SR-10.121.100.24-Uchhal 1/5-10.121.100.21-UCHHAL_4/4</t>
  </si>
  <si>
    <t xml:space="preserve">	10.121.100.24_Uchhal TC_TN703B_GJ_SSA SR_PH3\S1P5</t>
  </si>
  <si>
    <t xml:space="preserve">	10.121.100.21_UCHHAL_TN705B_GJ_SSA SR_PH3\S4P4</t>
  </si>
  <si>
    <t xml:space="preserve">	GCS ID 32494</t>
  </si>
  <si>
    <t xml:space="preserve">	2024/07/24,11:21:42</t>
  </si>
  <si>
    <t xml:space="preserve">	2026/01/17,12:53:05</t>
  </si>
  <si>
    <t xml:space="preserve">	SSA VDR-10.121.19.141-Bhayali B1_4/1-10.121.19.139-Atladra B1_3/1</t>
  </si>
  <si>
    <t xml:space="preserve">	10.121.19.139_ATLADRA_TN725B_GJ_SSA VDR_PH2\S3P1</t>
  </si>
  <si>
    <t xml:space="preserve">	10.121.19.141_BHAYALI_TN705B_GJ_SSA VDR_PH2\S4P1</t>
  </si>
  <si>
    <t xml:space="preserve">	Vadodara SSA - GCS ID 0001028</t>
  </si>
  <si>
    <t xml:space="preserve">	2018/12/27,12:14:54</t>
  </si>
  <si>
    <t xml:space="preserve">	2023/02/08,11:06:17</t>
  </si>
  <si>
    <t xml:space="preserve">	SSA MEH-10.121.25.111-TN705B CHHATRAL EXCHG_4/1-10.121.25.71-TN705B_NANDASAN EXCH B1_4/1</t>
  </si>
  <si>
    <t xml:space="preserve">	10.121.25.71_NANDASAN EXCH_TN705B_GJ_SSA MEH_PH2\S4P1</t>
  </si>
  <si>
    <t xml:space="preserve">	10.121.25.111_CHHATRAL EXCHG_TN705B_GJ_SSA MEH_PH3\S4P1</t>
  </si>
  <si>
    <t xml:space="preserve">	2019/09/19,11:49:25</t>
  </si>
  <si>
    <t xml:space="preserve">	2023/01/03,17:17:38</t>
  </si>
  <si>
    <t xml:space="preserve">	SSA SR-10.121.100.1-SURAT PH3_4/11-10.121.19.193-Market-1_B2(GNE)_4/11</t>
  </si>
  <si>
    <t xml:space="preserve">	10.121.100.1_SURAT(GNE)_TN725B_GJ_SSA SR_PH3\S4P11</t>
  </si>
  <si>
    <t xml:space="preserve">	10.121.19.193_MARKET1(GNE)_TN725B_GJ_SSA SR_PH2\S4P11</t>
  </si>
  <si>
    <t xml:space="preserve">	2019/05/22,11:48:43</t>
  </si>
  <si>
    <t xml:space="preserve">	2023/09/01,12:24:07</t>
  </si>
  <si>
    <t xml:space="preserve">	SSA VAL-10.121.16.106-ITI_Billimora_A1_PH3\S2P6-10.121.16.73-NOGANA_PH\S2P5</t>
  </si>
  <si>
    <t xml:space="preserve">	10.121.16.106_RAMVERIKHURD TE_TN703B_GJ_SSA VAL_PH3\S2P6</t>
  </si>
  <si>
    <t xml:space="preserve">	10.121.16.73_NOGANA_TN703B_GJ_SSA VAL_PH\S2P5</t>
  </si>
  <si>
    <t xml:space="preserve">	Valsad SSA -  GCS ID 0001824</t>
  </si>
  <si>
    <t xml:space="preserve">	2024/01/18,16:29:35</t>
  </si>
  <si>
    <t xml:space="preserve">	2024/02/29,11:52:52</t>
  </si>
  <si>
    <t xml:space="preserve">	SSA AM-10.121.18.200-Vatva_RTSD_B2/S3P6-10.121.18.118-Vatva_BTS_A1_S1P5</t>
  </si>
  <si>
    <t xml:space="preserve">	10.121.18.200_Vatva RTSD_TN705B_GJ_SSA AM_PH1\S3P6</t>
  </si>
  <si>
    <t xml:space="preserve">	10.121.18.118_VATVA BTS_TN703B_GJ_SSA AM_PH1\S1P5</t>
  </si>
  <si>
    <t xml:space="preserve">	2020/10/05,15:36:32</t>
  </si>
  <si>
    <t xml:space="preserve">	2026/01/19,14:36:20</t>
  </si>
  <si>
    <t xml:space="preserve">	SSA SEN-10.121.99.32-SUDAMDA_2/5-10.121.99.8-SAYLA_3/4</t>
  </si>
  <si>
    <t xml:space="preserve">	10.121.99.32_SUDAMDA_TN703B_GJ_SSA SEN_PH3\S2P5</t>
  </si>
  <si>
    <t xml:space="preserve">	10.121.99.8_SAYLA_TN725B_GJ_SSA SEN_PH3\S3P4</t>
  </si>
  <si>
    <t xml:space="preserve">	2026/01/21,19:21:31</t>
  </si>
  <si>
    <t xml:space="preserve">	2026/02/12,15:44:02</t>
  </si>
  <si>
    <t xml:space="preserve">	SSA MEH-10.121.25.122-Chirag Plaza-10.121.25.123-Pilajiganj Excg</t>
  </si>
  <si>
    <t xml:space="preserve">	10.121.25.122_CHIRAG PLAZA A1_TN703B_GJ_SSA MEH_PH2\S1P5</t>
  </si>
  <si>
    <t xml:space="preserve">	10.121.25.123_PILAJIGANJ-EXCG_TN705B_GJ_SSA MEH_PH2\S4P4</t>
  </si>
  <si>
    <t xml:space="preserve">	Guj_Mehsana-SSA_GCS_ID-0009460</t>
  </si>
  <si>
    <t xml:space="preserve">	2021/01/23,12:19:44</t>
  </si>
  <si>
    <t xml:space="preserve">	2021/01/28,22:33:12</t>
  </si>
  <si>
    <t xml:space="preserve">	SSA SR-10.121.100.52-KAMREJ VILLAGE_2/5-10.121.100.51-DHATWA_2/6</t>
  </si>
  <si>
    <t xml:space="preserve">	10.121.100.52_KAMREJ-VILLAGE-BTS_TN703B_GJ_SSA SR_PH2\S2P5</t>
  </si>
  <si>
    <t xml:space="preserve">	10.121.100.51_DHATWA_TN703B_GJ_SSA SR_PH2\S2P6</t>
  </si>
  <si>
    <t xml:space="preserve">	surendranagar</t>
  </si>
  <si>
    <t xml:space="preserve">	2022/04/21,12:05:53</t>
  </si>
  <si>
    <t xml:space="preserve">	2026/01/17,12:59:10</t>
  </si>
  <si>
    <t xml:space="preserve">	SSA PNP-10.121.25.133-CHADOTAR 2_TN703B_GJ_SSA PNP_PH3_S1P5-10.121.98.130-PALANPUR B2_TN725B_GJ_SSA PNP_PH3_S3P2</t>
  </si>
  <si>
    <t xml:space="preserve">	10.121.25.133_CHADOTAR 2_TN703B_GJ_SSA PNP_PH3\S1P5</t>
  </si>
  <si>
    <t xml:space="preserve">	10.121.98.130_PALANPUR B2_TN725B_GJ_SSA PNP_PH3\S3P2</t>
  </si>
  <si>
    <t xml:space="preserve">	GCS-36225</t>
  </si>
  <si>
    <t xml:space="preserve">	2024/11/29,23:22:24</t>
  </si>
  <si>
    <t xml:space="preserve">	2025/02/14,12:45:37</t>
  </si>
  <si>
    <t xml:space="preserve">	SSA AM-10.121.18.85-TN725B_GBT_B2\S3P1-10.121.18.86-TN725B_VSP_B2\S4P1</t>
  </si>
  <si>
    <t xml:space="preserve">	10.121.18.85_GULBAI TEKRA CPAN 1_TN725B_GJ_SSA AM_PH1\S3P1</t>
  </si>
  <si>
    <t xml:space="preserve">	10.121.18.86_VASTRAPUR 3_TN725B_GJ_SSA AM_PH1\S4P1</t>
  </si>
  <si>
    <t xml:space="preserve">	2018/06/01,13:43:53</t>
  </si>
  <si>
    <t xml:space="preserve">	2023/01/03,17:26:20</t>
  </si>
  <si>
    <t xml:space="preserve">	GBT-VSTR 96/1,R-2,F-3&amp;4</t>
  </si>
  <si>
    <t xml:space="preserve">	WTR RJ-10.121.17.136-Rajkot B2_5/1-10.121.17.142-Surendra Nagar1 B2_6/1</t>
  </si>
  <si>
    <t xml:space="preserve">	10.121.17.26_RAJKOT_TN725B_WTR_RJ_PH1\S5P1</t>
  </si>
  <si>
    <t xml:space="preserve">	10.121.69.66_SURENDRA NAGAR1_TN725B_WTR_RJ_PH1\S6P1</t>
  </si>
  <si>
    <t xml:space="preserve">	2019/07/31,16:08:35</t>
  </si>
  <si>
    <t xml:space="preserve">	2023/05/25,11:12:31</t>
  </si>
  <si>
    <t xml:space="preserve">	OTN RJ METRO 47/10 SEN METRO 31/2</t>
  </si>
  <si>
    <t xml:space="preserve">	SSA VAL-10.121.16.76-MICRO_EOU_1/6-10.121.16.77-MICROINK_Vapi_1/5</t>
  </si>
  <si>
    <t xml:space="preserve">	10.121.16.76_Micro EOU_TN703B_GJ_SSA VAL_PH\S1P6</t>
  </si>
  <si>
    <t xml:space="preserve">	10.121.16.77_Microink Vapi 1_TN703B_GJ_SSA VAL_PH\S1P5</t>
  </si>
  <si>
    <t xml:space="preserve">	2018/09/27,00:33:26</t>
  </si>
  <si>
    <t xml:space="preserve">	2026/04/25,17:33:13</t>
  </si>
  <si>
    <t xml:space="preserve">	SSA VDR-10.121.19.140-Vasana B1_4/1-10.121.19.141-Bhayali B1_3/1</t>
  </si>
  <si>
    <t xml:space="preserve">	10.121.19.140_VASANA_TN725B_GJ_SSA VDR_PH2\S4P1</t>
  </si>
  <si>
    <t xml:space="preserve">	10.121.19.141_BHAYALI_TN705B_GJ_SSA VDR_PH2\S3P1</t>
  </si>
  <si>
    <t xml:space="preserve">	2018/09/12,15:15:26</t>
  </si>
  <si>
    <t xml:space="preserve">	2023/02/08,11:05:09</t>
  </si>
  <si>
    <t xml:space="preserve">	SSA BV-10.121.17.171-DHOLA-10.121.17.170-PARVALA</t>
  </si>
  <si>
    <t xml:space="preserve">	10.121.17.170_PARVALA_TN703B_Gj_SSA BV_PH1\S2P5</t>
  </si>
  <si>
    <t xml:space="preserve">	10.121.17.171_DHOLA_TN705B_GJ_SSA BV_PH3\S3P5</t>
  </si>
  <si>
    <t xml:space="preserve">	Gj_BHV_SSA_GCS_ID-0006890</t>
  </si>
  <si>
    <t xml:space="preserve">	Bhavnagar_SSA</t>
  </si>
  <si>
    <t xml:space="preserve">	2020/07/20,13:36:39</t>
  </si>
  <si>
    <t xml:space="preserve">	2026/05/02,12:41:54</t>
  </si>
  <si>
    <t xml:space="preserve">	SSA VAL-10.121.16.117-AAT A1_2/6-10.121.16.118-ONJAL A1_2/5</t>
  </si>
  <si>
    <t xml:space="preserve">	10.121.16.117_AAT_TN703B_GJ_SSA VAL_PH3\S2P6</t>
  </si>
  <si>
    <t xml:space="preserve">	10.121.16.118_ONJAL_TN703B_GJ_SSA VAL_PH3\S2P5</t>
  </si>
  <si>
    <t xml:space="preserve">	Guj_Valsad-SSA_GCS_ID-0032032</t>
  </si>
  <si>
    <t xml:space="preserve">	2024/07/05,08:00:30</t>
  </si>
  <si>
    <t xml:space="preserve">	SSA AM-10.121.18.75-Vasna2_5/1-10.121.18.69-Manekbaug_4/1</t>
  </si>
  <si>
    <t xml:space="preserve">	10.121.18.75_VASNA 2_TN725B_GJ_SSA AM_PH1\S5P1</t>
  </si>
  <si>
    <t xml:space="preserve">	10.121.18.69_MANEKBAUG_TN705B_GJ_SSA AM_PH1\S4P1</t>
  </si>
  <si>
    <t xml:space="preserve">	2021/09/22,12:19:53</t>
  </si>
  <si>
    <t xml:space="preserve">	2026/01/22,15:19:29</t>
  </si>
  <si>
    <t xml:space="preserve">	SSA MEH-10.121.25.124-Carrier-Room B1_3/5-10.121.25.123-Pilajiganj-Excg B1_4/6</t>
  </si>
  <si>
    <t xml:space="preserve">	10.121.25.124_CARRIER-ROOM_TN725B_GJ_SSA MEH_PH2\S3P5</t>
  </si>
  <si>
    <t xml:space="preserve">	10.121.25.123_PILAJIGANJ-EXCG_TN705B_GJ_SSA MEH_PH2\S4P6</t>
  </si>
  <si>
    <t xml:space="preserve">	Guj_Mehsana-SSA_GCS_ID-0030458</t>
  </si>
  <si>
    <t xml:space="preserve">	2024/04/25,13:04:05</t>
  </si>
  <si>
    <t xml:space="preserve">	2024/04/25,13:05:58</t>
  </si>
  <si>
    <t xml:space="preserve">	SSA JMN-10.121.97.145-KALAVAD-CHOKADI A1_1/5-10.121.20.2-KV-Road B2_5/3</t>
  </si>
  <si>
    <t xml:space="preserve">	10.121.97.145_KALAVAD CHOKDI_TN703B_GJ_SSA JMN_PH3\S1P5</t>
  </si>
  <si>
    <t xml:space="preserve">	10.121.20.2_KV Road_TN725B_GJ_SSA JMN_PH2\S5P3</t>
  </si>
  <si>
    <t xml:space="preserve">	GCS_ID-0031870</t>
  </si>
  <si>
    <t xml:space="preserve">	2024/06/28,13:43:54</t>
  </si>
  <si>
    <t xml:space="preserve">	SSA MEH-10.121.98.16-BHANDU-10.121.15.193-Mehsana3(GNE)</t>
  </si>
  <si>
    <t xml:space="preserve">	10.121.15.193_Mehsana3(GNE)_TN725B_WTR_AM_PH1\S5P5</t>
  </si>
  <si>
    <t xml:space="preserve">	10.121.98.16_BHANDU_TN703B_GJ_SSA MEH_PH3\S1P5</t>
  </si>
  <si>
    <t xml:space="preserve">	GUJ_GCS_ID_0040183</t>
  </si>
  <si>
    <t xml:space="preserve">	MEHSANA_SSA</t>
  </si>
  <si>
    <t xml:space="preserve">	2025/03/22,20:13:37</t>
  </si>
  <si>
    <t xml:space="preserve">	2025/10/17,09:53:42</t>
  </si>
  <si>
    <t xml:space="preserve">	SSA SR-10.121.24.70-Madhapar B1_4/6-10.121.24.65-Bhuj-Laltekri(GNE) B2_6/2</t>
  </si>
  <si>
    <t xml:space="preserve">	10.121.24.70_Madhapar_TN705B_GJ_SSA BUJ_PH2\S4P6</t>
  </si>
  <si>
    <t xml:space="preserve">	10.121.24.65_Bhuj Laltekri(GNE)_TN725B_GJ_SSA BUJ_PH2\S6P2</t>
  </si>
  <si>
    <t xml:space="preserve">	GCS_ID-0048228</t>
  </si>
  <si>
    <t xml:space="preserve">	2026/01/20,14:09:59</t>
  </si>
  <si>
    <t xml:space="preserve">	WTR RJ-10.121.17.135-RAJKOT KR2(GNE) B2_4/1-10.121.96.35-Amreli B2_4/1</t>
  </si>
  <si>
    <t xml:space="preserve">	10.121.17.25_RAJKOT KR2_TN725B_WTR_RJ_PH1\S4P1</t>
  </si>
  <si>
    <t xml:space="preserve">	10.121.17.141_AMRELI_TN725B_WTR_RJ_PH2\S4P1</t>
  </si>
  <si>
    <t xml:space="preserve">	2018/05/05,15:41:13</t>
  </si>
  <si>
    <t xml:space="preserve">	2023/01/12,11:22:37</t>
  </si>
  <si>
    <t xml:space="preserve">	DWDM UTL L-1</t>
  </si>
  <si>
    <t xml:space="preserve">	WTR AM-10.121.15.212-THARA_3/1-10.121.15.194-RADHANPUR_5/1</t>
  </si>
  <si>
    <t xml:space="preserve">	10.121.15.194_Radhanpur_TN725B_WTR_AM_PH1\S5P1</t>
  </si>
  <si>
    <t xml:space="preserve">	10.121.15.212_THARA_TN705B_WTR_AM_PH3\S3P1</t>
  </si>
  <si>
    <t xml:space="preserve">	GUJ_GCS_ID_0004824</t>
  </si>
  <si>
    <t xml:space="preserve">	2019/12/23,12:06:29</t>
  </si>
  <si>
    <t xml:space="preserve">	2026/03/27,12:38:29</t>
  </si>
  <si>
    <t xml:space="preserve">	SSA GDH-10.121.26.82-Juna_Baria_1/6-10.121.26.83-SAGTALA_1/5</t>
  </si>
  <si>
    <t xml:space="preserve">	10.121.26.82_Juna Baria_TN703B_GJ_SSA GDH_PH3\S1P6</t>
  </si>
  <si>
    <t xml:space="preserve">	10.121.26.83_SAGTALA_TN703B_GJ_SSA GDH_PH2\S1P5</t>
  </si>
  <si>
    <t xml:space="preserve">	GUJ_GCS_ID_0046337</t>
  </si>
  <si>
    <t xml:space="preserve">	GHODHRA_SSA</t>
  </si>
  <si>
    <t xml:space="preserve">	2025/11/11,20:34:04</t>
  </si>
  <si>
    <t xml:space="preserve">	2026/01/16,17:20:27</t>
  </si>
  <si>
    <t xml:space="preserve">	SSA AM-10.121.15.163-VISALPUR EXCHG A1_1/5-10.121.15.150-GULBAITEKRA B2_4/2</t>
  </si>
  <si>
    <t xml:space="preserve">	10.121.15.163_VISALPUR-EXCHG_TN703B_GJ_SSA AM_PH3\S1P5</t>
  </si>
  <si>
    <t xml:space="preserve">	10.121.15.150_AM GULBAITEKRA_TN725B_WTR_AM_PH3\S4P2</t>
  </si>
  <si>
    <t xml:space="preserve">	Guj_Ahmedabad-OA_GCS_ID-0049046</t>
  </si>
  <si>
    <t xml:space="preserve">	2026/02/20,18:23:56</t>
  </si>
  <si>
    <t xml:space="preserve">	2026/04/01,11:44:48</t>
  </si>
  <si>
    <t xml:space="preserve">	SSA VDR-10.121.99.172-JABHUVA_2/5-10.121.19.159-ALDC JAMBUVA_1/5</t>
  </si>
  <si>
    <t xml:space="preserve">	10.121.99.172_GEB JAMBUVA_TN703B_GJ_SSA VDR_PH3\S2P5</t>
  </si>
  <si>
    <t xml:space="preserve">	10.121.19.159_ALDC Jambuva_TN703B_GJ_SSA VDR_PH2\S1P5</t>
  </si>
  <si>
    <t xml:space="preserve">	vadodara ssa</t>
  </si>
  <si>
    <t xml:space="preserve">	2021/03/21,12:42:56</t>
  </si>
  <si>
    <t xml:space="preserve">	2021/11/25,09:54:30</t>
  </si>
  <si>
    <t xml:space="preserve">	SSA JND-10.121.24.2-VERAWAL_M/W_B2-10.121.97.207-KESHOD_B2_4/4</t>
  </si>
  <si>
    <t xml:space="preserve">	10.121.97.207_KESHOD_TN725B_GJ_SSA JND_PH2\S4P4</t>
  </si>
  <si>
    <t xml:space="preserve">	10.121.24.2_VERAVAL M/W_TN725B_GJ_SSA JND_PH2\S3P6</t>
  </si>
  <si>
    <t xml:space="preserve">	2024/04/27,13:02:07</t>
  </si>
  <si>
    <t xml:space="preserve">	2025/01/16,11:26:20</t>
  </si>
  <si>
    <t xml:space="preserve">	SSA SR-10.121.100.37-GSWAN UMARPADA_S1P5-10.121.68.5-UMARPADA_S4P4</t>
  </si>
  <si>
    <t xml:space="preserve">	10.121.100.37_GSWAN UMARPADA_TN703B_GJ_SSA SR_PH3\S1P5</t>
  </si>
  <si>
    <t xml:space="preserve">	10.121.68.5_UMARPADA_TN705B_WTR_AM_PH3\S4P4</t>
  </si>
  <si>
    <t xml:space="preserve">	GCS-47373</t>
  </si>
  <si>
    <t xml:space="preserve">	2025/12/18,17:51:25</t>
  </si>
  <si>
    <t xml:space="preserve">	2026/01/17,15:14:32</t>
  </si>
  <si>
    <t xml:space="preserve">	SSA SR-10.121.99.224-DGVCL NEW CORP_1/5-10.121.99.193-VARACHHA 2(GNE)_4/3</t>
  </si>
  <si>
    <t xml:space="preserve">	10.121.99.224_DGVCL NEW CORP_TN703B_GJ_SSA SR_PH3\S1P5</t>
  </si>
  <si>
    <t xml:space="preserve">	10.121.99.193_VARACHHA 2(GNE)_TN725B_GJ_SSA SR_PH3\S4P3</t>
  </si>
  <si>
    <t xml:space="preserve">	GUJ_GCS_ID_0005578</t>
  </si>
  <si>
    <t xml:space="preserve">	2020/03/03,19:35:18</t>
  </si>
  <si>
    <t xml:space="preserve">	2022/02/12,10:42:59</t>
  </si>
  <si>
    <t xml:space="preserve">	WTR RJ-10.121.17.131-SIHOR B2_3/1-10.121.17.132-RANGHOLA B1_4/1</t>
  </si>
  <si>
    <t xml:space="preserve">	10.121.17.131_SIHOR_TN725B_WTR_RJ_PH1\S3P1</t>
  </si>
  <si>
    <t xml:space="preserve">	10.121.17.132_RANGHOLA_TN705B_WTR_RJ_PH1\S4P1</t>
  </si>
  <si>
    <t xml:space="preserve">	2018/04/28,12:18:14</t>
  </si>
  <si>
    <t xml:space="preserve">	2026/04/15,16:11:33</t>
  </si>
  <si>
    <t xml:space="preserve">	SSA VDR-10.121.99.144-TN725B_L and T_PH3_B2\S3P1-10.121.99.143-TN705B_JayYogeshwar_B1\S4P1</t>
  </si>
  <si>
    <t xml:space="preserve">	10.121.99.144_L AND T_TN725B_GJ_SSA VDR_PH3\S3P1</t>
  </si>
  <si>
    <t xml:space="preserve">	10.121.99.143_JAY YOGESHWAR_TN705B_GJ_SSA VDR_PH3\S4P1</t>
  </si>
  <si>
    <t xml:space="preserve">	2019/03/19,17:34:41</t>
  </si>
  <si>
    <t xml:space="preserve">	2023/01/11,14:30:46</t>
  </si>
  <si>
    <t xml:space="preserve">	SSA VAL-10.121.68.99-PRATAPNAGAR_2/6-10.121.16.72-RANKUWA TE_1/6</t>
  </si>
  <si>
    <t xml:space="preserve">	10.121.68.99_PRATAPNAGAR_TN703B_GJ_SSA VAL_PH3\S2P6</t>
  </si>
  <si>
    <t xml:space="preserve">	10.121.16.72_RANKUWA TE_TN703B_GJ_SSA VAL_PH3\S1P6</t>
  </si>
  <si>
    <t xml:space="preserve">	Guj GCS Id No.- 044106</t>
  </si>
  <si>
    <t xml:space="preserve">	2025/08/14,12:30:31</t>
  </si>
  <si>
    <t xml:space="preserve">	2026/01/16,16:55:51</t>
  </si>
  <si>
    <t xml:space="preserve">	SSA SR-10.121.68.6-Mandvi_6/1-10.121.68.11-Zankhvav_4/1</t>
  </si>
  <si>
    <t xml:space="preserve">	10.121.68.11_Zankhvav_TN725B_GJ_SSA SR_PH3\S4P1</t>
  </si>
  <si>
    <t xml:space="preserve">	10.121.68.6_Mandvi_TN725B_WTR_AM_PH3\S6P1</t>
  </si>
  <si>
    <t xml:space="preserve">	2022/05/26,18:51:13</t>
  </si>
  <si>
    <t xml:space="preserve">	2022/05/27,13:08:09</t>
  </si>
  <si>
    <t xml:space="preserve">	WTR RJ-10.121.17.25-RAJKOT-KR2 A1_5/8-10.121.17.26-RAJKOT B2_5/8</t>
  </si>
  <si>
    <t xml:space="preserve">	10.121.17.25_RAJKOT KR2_TN725B_WTR_RJ_PH1\S5P8</t>
  </si>
  <si>
    <t xml:space="preserve">	10.121.17.26_RAJKOT_TN725B_WTR_RJ_PH1\S5P8</t>
  </si>
  <si>
    <t xml:space="preserve">	2022/03/06,12:41:25</t>
  </si>
  <si>
    <t xml:space="preserve">	2026/04/15,16:12:51</t>
  </si>
  <si>
    <t xml:space="preserve">	SSA SEN-10.121.99.23-VITHALGADH_1/5-10.121.99.21-UNIFRAX_2/5</t>
  </si>
  <si>
    <t xml:space="preserve">	10.121.99.23_VITHALGADH_TN703B_GJ_SSA SEN_PH3\S1P5</t>
  </si>
  <si>
    <t xml:space="preserve">	10.121.99.21_UNIFRAX_TN703B_GJ_SSA SEN_PH3\S2P5</t>
  </si>
  <si>
    <t xml:space="preserve">	GUJ_GCS_ID_0014431</t>
  </si>
  <si>
    <t xml:space="preserve">	2022/01/27,19:17:37</t>
  </si>
  <si>
    <t xml:space="preserve">	2022/02/04,14:50:15</t>
  </si>
  <si>
    <t xml:space="preserve">	SSA AM-10.121.18.130-Bhadra(GNE)_B2-10.121.17.210-Bhadra2_B2_S6P9</t>
  </si>
  <si>
    <t xml:space="preserve">	10.121.17.210_BHADRA 2_TN725B_GJ_SSA AM_PH3\S6P9</t>
  </si>
  <si>
    <t xml:space="preserve">	10.121.18.130_Bhadra(GNE) 1_TN725B_GJ_SSA AM_PH2\S6P7</t>
  </si>
  <si>
    <t xml:space="preserve">	Ahmedbad SSA</t>
  </si>
  <si>
    <t xml:space="preserve">	2022/09/16,16:06:52</t>
  </si>
  <si>
    <t xml:space="preserve">	2026/01/16,17:49:33</t>
  </si>
  <si>
    <t xml:space="preserve">	SSA BCH-10.121.96.105-GujBharuch_CBEC DAHEJ_PH3-10.121.96.69-DAHEJ_B2</t>
  </si>
  <si>
    <t xml:space="preserve">	10.121.96.105_CBEC DAHEJ_TN703B_GJ_SSA BCH_PH3\S1P5</t>
  </si>
  <si>
    <t xml:space="preserve">	10.121.96.69_DAHEJ_TN725B_GJ_SSA BCH_PH3\S4P3</t>
  </si>
  <si>
    <t xml:space="preserve">	Bharuch SSA - GCS ID-0003578</t>
  </si>
  <si>
    <t xml:space="preserve">	2019/09/05,17:54:52</t>
  </si>
  <si>
    <t xml:space="preserve">	2023/01/10,12:43:28</t>
  </si>
  <si>
    <t xml:space="preserve">	SSA PNP-10.121.25.148-META A1_2/5-10.121.25.150-CHANGWADA_1/5</t>
  </si>
  <si>
    <t xml:space="preserve">	10.121.25.148_META_TN703B_GJ_SSA PNP_PH2\S2P5</t>
  </si>
  <si>
    <t xml:space="preserve">	10.121.25.150_CHANGWADA_TN703B_GJ_SSA PNP_PH2\S1P5</t>
  </si>
  <si>
    <t xml:space="preserve">	2019/05/11,12:39:33</t>
  </si>
  <si>
    <t xml:space="preserve">	2026/05/05,08:49:33</t>
  </si>
  <si>
    <t xml:space="preserve">	SSA AM-10.121.17.203-INFO_4/11-10.121.17.205-INFO_4/11</t>
  </si>
  <si>
    <t xml:space="preserve">	10.121.17.205_INFO_TN725B_GJ_SSA AM_PH1\S4P11</t>
  </si>
  <si>
    <t xml:space="preserve">	10.121.17.203_INFO_TN725B_GJ_SSA AM_PH1\S4P11</t>
  </si>
  <si>
    <t xml:space="preserve">	Ahmedabad SSA - GCS Issue id : 00001017</t>
  </si>
  <si>
    <t xml:space="preserve">	2018/12/10,15:50:19</t>
  </si>
  <si>
    <t xml:space="preserve">	2026/01/19,16:01:15</t>
  </si>
  <si>
    <t xml:space="preserve">	SSA AM-10.121.17.206-Thaltej_4/1-10.121.17.207-Bopal_3/1</t>
  </si>
  <si>
    <t xml:space="preserve">	10.121.17.206_THALTEJ_TN725B_GJ_SSA AM_PH1\S4P1</t>
  </si>
  <si>
    <t xml:space="preserve">	10.121.17.207_BOPAL_TN725B_GJ_SSA AM_PH1\S3P1</t>
  </si>
  <si>
    <t xml:space="preserve">	2018/06/07,10:45:51</t>
  </si>
  <si>
    <t xml:space="preserve">	2026/01/20,12:50:08</t>
  </si>
  <si>
    <t xml:space="preserve">	SSA AMR-10.121.96.21-GOPALGRAM A1_2/6-10.121.96.6-CHALALA-1 B2_2/6</t>
  </si>
  <si>
    <t xml:space="preserve">	10.121.96.21_Gopalgram_TN703B_GJ_SSA AMR_PH2\S2P6</t>
  </si>
  <si>
    <t xml:space="preserve">	10.121.96.6_Chalala 1_TN725B_GJ_SSA AMR_PH3\S5P3</t>
  </si>
  <si>
    <t xml:space="preserve">	Amreli SSA -- GCS ID 0003008</t>
  </si>
  <si>
    <t xml:space="preserve">	2019/07/22,18:02:34</t>
  </si>
  <si>
    <t xml:space="preserve">	2026/04/15,16:15:36</t>
  </si>
  <si>
    <t xml:space="preserve">	SSA VAL-10.121.68.73-Vansda_5/4-10.121.68.71-Kandolpada_1/5</t>
  </si>
  <si>
    <t xml:space="preserve">	10.121.68.73_Vansda_TN725B_WTR_AM_PH3\S5P4</t>
  </si>
  <si>
    <t xml:space="preserve">	10.121.68.71_ KANDOLPADA_TN703B_GJ_SSA VAL_PH2\S1P5</t>
  </si>
  <si>
    <t xml:space="preserve">	Valsad SSA GCS ID 14897</t>
  </si>
  <si>
    <t xml:space="preserve">	2025/08/13,12:51:53</t>
  </si>
  <si>
    <t xml:space="preserve">	2026/01/17,12:50:29</t>
  </si>
  <si>
    <t xml:space="preserve">	SSA BUJ-10.121.17.80-Ashapura Temple A1_1/5-10.121.17.77-TXPlot-1008 A1_1/5</t>
  </si>
  <si>
    <t xml:space="preserve">	10.121.17.80_Ashapura Temple_TN703B_GJ_SSA BUJ_PH1\S1P5</t>
  </si>
  <si>
    <t xml:space="preserve">	10.121.17.77_TXPlot 1008_TN703B_GJ_SSA BUJ_PH1\S1P5</t>
  </si>
  <si>
    <t xml:space="preserve">	GCS_ID-0030214</t>
  </si>
  <si>
    <t xml:space="preserve">	2024/04/13,13:12:39</t>
  </si>
  <si>
    <t xml:space="preserve">	2024/10/08,13:39:39</t>
  </si>
  <si>
    <t xml:space="preserve">	SSA VDR-10.121.99.174-Heavy Water A1-10.121.99.171-GSFC Data Center A1</t>
  </si>
  <si>
    <t xml:space="preserve">	10.121.99.174_Heavy Water_TN703B_GJ_SSA VDR_PH3\S1P6</t>
  </si>
  <si>
    <t xml:space="preserve">	10.121.99.171_GSFC Data Center_TN703B_GJ_SSA VDR_PH3\S1P5</t>
  </si>
  <si>
    <t xml:space="preserve">	GUJ_GCS_ID_10813</t>
  </si>
  <si>
    <t xml:space="preserve">	2021/05/03,19:56:26</t>
  </si>
  <si>
    <t xml:space="preserve">	2023/01/10,14:09:47</t>
  </si>
  <si>
    <t xml:space="preserve">	SSA NAD-10.121.16.252-Pandva_1/5-10.121.16.239-Balasinor_6/5</t>
  </si>
  <si>
    <t xml:space="preserve">	10.121.16.252_Pandva_TN703B_GJ_SSA NAD_PH3\S1P5</t>
  </si>
  <si>
    <t xml:space="preserve">	10.121.16.239_Balasinor_TN725B_WTR_AM_PH2\S6P5</t>
  </si>
  <si>
    <t xml:space="preserve">	GUJ_NDD_GCS_ID-40590</t>
  </si>
  <si>
    <t xml:space="preserve">	2025/04/04,12:59:23</t>
  </si>
  <si>
    <t xml:space="preserve">	2026/01/17,13:05:41</t>
  </si>
  <si>
    <t xml:space="preserve">	SSA RJ-10.121.17.38-RAMOD_2/5-10.121.17.38-DADWA_1/5</t>
  </si>
  <si>
    <t xml:space="preserve">	10.121.17.38_RAMOD_TN703B_GJ_SSA RJ_PH1\S2P5</t>
  </si>
  <si>
    <t xml:space="preserve">	10.121.17.21_DADVA_TN703B_GJ_SSA RJ_PH1\S1P5</t>
  </si>
  <si>
    <t xml:space="preserve">	Guj_Rajkot-SSA_GCS_ID-0055596</t>
  </si>
  <si>
    <t xml:space="preserve">	2026/04/08,16:59:19</t>
  </si>
  <si>
    <t xml:space="preserve">	WTR RJ-10.121.17.54-PORT6/2 Dhoraji-10.121.24.36 PORT 2/5 JND GIDC</t>
  </si>
  <si>
    <t xml:space="preserve">	10.121.24.36_GIDC_TN703B_GJ_SSA JND_PH2\S2P5</t>
  </si>
  <si>
    <t xml:space="preserve">	10.121.17.54_DHORAJI_TN725B_GJ_SSA RJ_PH3\S6P2</t>
  </si>
  <si>
    <t xml:space="preserve">	GUJ_GCS_ID_0042011</t>
  </si>
  <si>
    <t xml:space="preserve">	2025/06/04,16:44:07</t>
  </si>
  <si>
    <t xml:space="preserve">	2026/01/17,14:53:40</t>
  </si>
  <si>
    <t xml:space="preserve">	WTR AM-10.121.16.129-TN725B_AM Bhadra (B2) GNE\S4P1 - 10.121.16.130-TN705B_Kheda(B1)\S4P1</t>
  </si>
  <si>
    <t xml:space="preserve">	10.121.16.129_Bhadra 4(GNE)_TN725B_WTR_AM_PH1\S4P1</t>
  </si>
  <si>
    <t xml:space="preserve">	10.121.16.130_Kheda_TN725B_WTR_AM_PH1\S4P1</t>
  </si>
  <si>
    <t xml:space="preserve">	2018/04/11,10:25:51</t>
  </si>
  <si>
    <t xml:space="preserve">	2023/01/11,12:32:53</t>
  </si>
  <si>
    <t xml:space="preserve">	SSA VDR-10.121.99.172-JABHUVA_A_1/6-10.121.99.150-CITY 3_B2_4/6</t>
  </si>
  <si>
    <t xml:space="preserve">	10.121.99.172_GEB JAMBUVA_TN703B_GJ_SSA VDR_PH3\S1P6</t>
  </si>
  <si>
    <t xml:space="preserve">	10.121.99.150_CITY 3_TN725B_GJ_SSA VDR_PH3\S4P6</t>
  </si>
  <si>
    <t xml:space="preserve">	2021/03/21,11:47:44</t>
  </si>
  <si>
    <t xml:space="preserve">	2023/05/16,11:57:29</t>
  </si>
  <si>
    <t xml:space="preserve">	SSA MEH-10.121.98.2-Bechraji_Exchange_4/1-10.121.15.157-NGN_Building_MSN_4/1</t>
  </si>
  <si>
    <t xml:space="preserve">	10.121.98.2_BECHARAJI EXCHANGE_TN705B_GJ_SSA MEH_PH3\S4P1</t>
  </si>
  <si>
    <t xml:space="preserve">	10.121.15.157_MODHERA_TN705B_GJ_SSA MEH_PH2\S4P1</t>
  </si>
  <si>
    <t xml:space="preserve">	GCS Issue id : 24759</t>
  </si>
  <si>
    <t xml:space="preserve">	2023/07/26,17:53:12</t>
  </si>
  <si>
    <t xml:space="preserve">	10.121.16.134_BARODA CITY 2_TN725B_WTR_AM_PH1\S3P1</t>
  </si>
  <si>
    <t xml:space="preserve">	10.121.16.12_Baroda-Alkapuri1(GNE)_TN725B_WTR_AM_PH1\S6P1</t>
  </si>
  <si>
    <t xml:space="preserve">	GUJ_AM_GCSID_59762</t>
  </si>
  <si>
    <t xml:space="preserve">	2026/04/29,18:37:57</t>
  </si>
  <si>
    <t xml:space="preserve">	SSA VAL-10.121.68.87-SAKARPATAL_B1_3/1-10.121.68.84-WAGHAI_B2_PH3_5/1</t>
  </si>
  <si>
    <t xml:space="preserve">	10.121.68.87_SAKARPATAL_TN705B_GJ_SSA VAL_PH3\S3P1</t>
  </si>
  <si>
    <t xml:space="preserve">	10.121.68.84_WAGHAI_TN725B_GJ_SSA VAL_PH3\S5P1</t>
  </si>
  <si>
    <t xml:space="preserve">	2019/10/15,17:23:34</t>
  </si>
  <si>
    <t xml:space="preserve">	2023/05/23,11:21:25</t>
  </si>
  <si>
    <t xml:space="preserve">	SSA VDR-10.121.19.153-ONGC DRDC VADODARA_1/5-10.121.99.142-ONGC_3/4</t>
  </si>
  <si>
    <t xml:space="preserve">	10.121.19.153_ONGC DRDC VADODARA_TN703B_GJ_SSA VDR_PH2\S1P5</t>
  </si>
  <si>
    <t xml:space="preserve">	10.121.99.142_ONGC_TN705B_GJ_SSA VDR_PH3\S3P4</t>
  </si>
  <si>
    <t xml:space="preserve">	Vadodara SSA GCS  ID 30245</t>
  </si>
  <si>
    <t xml:space="preserve">	2024/04/15,14:45:05</t>
  </si>
  <si>
    <t xml:space="preserve">	2024/10/01,11:53:24</t>
  </si>
  <si>
    <t xml:space="preserve">	SSA AMR-10.121.96.20-SARAMBHADA_2/6-10.121.96.21-GOPALGRAM_1/6</t>
  </si>
  <si>
    <t xml:space="preserve">	10.121.96.20_Sarambhada_TN703B_GJ_SSA AMR_PH2\S2P6</t>
  </si>
  <si>
    <t xml:space="preserve">	10.121.96.21_Gopalgram_TN703B_GJ_SSA AMR_PH2\S1P6</t>
  </si>
  <si>
    <t xml:space="preserve">	2019/05/25,18:34:00</t>
  </si>
  <si>
    <t xml:space="preserve">	2026/05/06,10:11:12</t>
  </si>
  <si>
    <t xml:space="preserve">	SSA GDH-10.121.26.77-Zalod_TN725B_GJ_SSA GDH-10.121.26.78-SUKHSAR_TN705B_GJ_SSA GDH</t>
  </si>
  <si>
    <t xml:space="preserve">	10.121.26.77_Zalod_TN725B_GJ_SSA GDH_PH3\S4P4</t>
  </si>
  <si>
    <t xml:space="preserve">	10.121.26.78_SUKHSAR_TN705B_GJ_SSA GDH_PH2\S4P5</t>
  </si>
  <si>
    <t xml:space="preserve">	GUJ GCS ID- 039276</t>
  </si>
  <si>
    <t xml:space="preserve">	SSA Godhra</t>
  </si>
  <si>
    <t xml:space="preserve">	2025/02/25,12:40:23</t>
  </si>
  <si>
    <t xml:space="preserve">	2025/03/25,11:55:44</t>
  </si>
  <si>
    <t xml:space="preserve">	SSA AM-10.121.18.6-Naranpura1(GNE)_4/1-10.121.18.7-Sabarmati_3/1</t>
  </si>
  <si>
    <t xml:space="preserve">	10.121.18.6_NARANPURA 1(GNE)_TN725B_GJ_SSA AM_PH1\S4P1</t>
  </si>
  <si>
    <t xml:space="preserve">	10.121.18.7_SABARMATI_TN725B_GJ_SSA AM_PH1\S3P1</t>
  </si>
  <si>
    <t xml:space="preserve">	2018/06/09,16:54:48</t>
  </si>
  <si>
    <t xml:space="preserve">	2026/01/20,13:11:23</t>
  </si>
  <si>
    <t xml:space="preserve">	FDMS3-NRP-RANIP-288F / R-14 - 2 &amp; 9</t>
  </si>
  <si>
    <t xml:space="preserve">	SSA AM-10.121.18.142-NewCPOffice_2/5-10.121.18.88-SHAHIBAUG B2_4/3</t>
  </si>
  <si>
    <t xml:space="preserve">	10.121.18.142_New CP Office_TN703B_GJ_SSA AM_PH2\S2P5</t>
  </si>
  <si>
    <t xml:space="preserve">	10.121.18.88_SHAHIBAUG_TN725B_GJ_SSA AM_PH1\S4P3</t>
  </si>
  <si>
    <t xml:space="preserve">	Guj_Ahmedabad-SSA_GCS_ID-0055617</t>
  </si>
  <si>
    <t xml:space="preserve">	2026/04/09,14:06:04</t>
  </si>
  <si>
    <t xml:space="preserve">	2026/04/09,14:07:51</t>
  </si>
  <si>
    <t xml:space="preserve">	SSA GDH-10.121.16.207-VOLMONT_1/5-10.121.16.227-HALOL_5/6</t>
  </si>
  <si>
    <t xml:space="preserve">	10.121.16.207_Volmont_TN703B_GJ_SSA GDH_PH2\S1P5</t>
  </si>
  <si>
    <t xml:space="preserve">	10.121.16.227_Halol_TN725B_WTR_AM_PH1\S5P6</t>
  </si>
  <si>
    <t xml:space="preserve">	Godhara SSA GCSID 15110</t>
  </si>
  <si>
    <t xml:space="preserve">	2022/03/04,14:16:37</t>
  </si>
  <si>
    <t xml:space="preserve">	2022/03/05,18:12:32</t>
  </si>
  <si>
    <t xml:space="preserve">	SSA BCH-10.121.16.10-Jambusar_S5P8-10.121.96.114-SCHOTT GLASS JBSR_2/3</t>
  </si>
  <si>
    <t xml:space="preserve">	10.121.16.10_Jambusar_TN725B_WTR_AM_PH1\S5P8</t>
  </si>
  <si>
    <t xml:space="preserve">	10.121.96.114_SCHOTT GLASS JBSR_TN703B_GJ_SSA BCH_PH3\S2P3</t>
  </si>
  <si>
    <t xml:space="preserve">	GCS_ID-00xxxxxx</t>
  </si>
  <si>
    <t xml:space="preserve">	2025/09/26,17:02:58</t>
  </si>
  <si>
    <t xml:space="preserve">	2026/04/27,12:09:04</t>
  </si>
  <si>
    <t xml:space="preserve">	SSA JND-10.121.97.220-RANAVAV_TN705B_WTR_RJ_PH3\S4P1-10.121.97.212-PORBANDAR_TN725B_GJ_SSA JND_PH3\S4P1</t>
  </si>
  <si>
    <t xml:space="preserve">	10.121.97.220_RANAVAV_TN705B_WTR_RJ_PH3\S4P1</t>
  </si>
  <si>
    <t xml:space="preserve">	10.121.97.212_PORBANDAR_TN725B_GJ_SSA JND_PH3\S4P1</t>
  </si>
  <si>
    <t xml:space="preserve">	2025/12/19,18:05:52</t>
  </si>
  <si>
    <t xml:space="preserve">	2026/01/17,13:35:41</t>
  </si>
  <si>
    <t xml:space="preserve">	SSA NAD-10.121.98.91-SANDESAR A1_1/6-10.121.98.92-GANA A1_1/5</t>
  </si>
  <si>
    <t xml:space="preserve">	10.121.98.91_Sarsa_TN703B_GJ_SSA NAD_PH3\S1P6</t>
  </si>
  <si>
    <t xml:space="preserve">	10.121.98.92_Ode_TN703B_GJ_SSA NAD_PH3\S1P5</t>
  </si>
  <si>
    <t xml:space="preserve">	GCS_ID-0035847</t>
  </si>
  <si>
    <t xml:space="preserve">	2024/11/18,15:18:51</t>
  </si>
  <si>
    <t xml:space="preserve">	SSA BUJ-10.121.96.135-Naliya_TN705B_GJ_SSA BUJ_PH3\S4P5-10.121.96.158-VAYOR_TN705B_GJ_SSA BUJ_PH3\S3P6</t>
  </si>
  <si>
    <t xml:space="preserve">	10.121.96.135_Naliya_TN725B_GJ_SSA BUJ_PH2\S4P5</t>
  </si>
  <si>
    <t xml:space="preserve">	10.121.96.158_VAYOR_TN705B_GJ_SSA BUJ_PH3\S3P6</t>
  </si>
  <si>
    <t xml:space="preserve">	Bhuj SSA-</t>
  </si>
  <si>
    <t xml:space="preserve">	2019/09/18,19:47:49</t>
  </si>
  <si>
    <t xml:space="preserve">	2023/01/10,12:55:57</t>
  </si>
  <si>
    <t xml:space="preserve">	SSA AM-10.121.18.130-TN725B_BDR(GNE)_B2\S3P1-10.121.18.146-TN725B_RLP_B2\S4P1</t>
  </si>
  <si>
    <t xml:space="preserve">	10.121.18.130_Bhadra(GNE) 1_TN725B_GJ_SSA AM_PH2\S3P1</t>
  </si>
  <si>
    <t xml:space="preserve">	10.121.18.146_Railwaypura 2_TN725B_GJ_SSA AM_PH1\S4P1</t>
  </si>
  <si>
    <t xml:space="preserve">	2018/05/26,16:01:41</t>
  </si>
  <si>
    <t xml:space="preserve">	2026/01/16,17:44:57</t>
  </si>
  <si>
    <t xml:space="preserve">	BDR - RLP 96F 1/4/9&amp;11</t>
  </si>
  <si>
    <t xml:space="preserve">	SSA BUJ-10.121.96.176-UGEDI A1-10.121.96.138-RAVAPAR</t>
  </si>
  <si>
    <t xml:space="preserve">	10.121.96.176_UGEDI_TN703B_GJ_SSA BUJ_PH3\S1P5</t>
  </si>
  <si>
    <t xml:space="preserve">	10.121.96.138_RAVAPAR_TN705B_GJ_SSA BUJ_PH3\S4P3</t>
  </si>
  <si>
    <t xml:space="preserve">	Bhuj SSA GCS ID 9991</t>
  </si>
  <si>
    <t xml:space="preserve">	2021/03/03,17:46:38</t>
  </si>
  <si>
    <t xml:space="preserve">	2023/01/10,14:14:36</t>
  </si>
  <si>
    <t xml:space="preserve">	WTR RJ-10.121.17.26-RAJKOT B2_4/9-10.121.17.27-RAJKOT-KR B2_5/9</t>
  </si>
  <si>
    <t xml:space="preserve">	10.121.17.26_RAJKOT_TN725B_WTR_RJ_PH1\S4P9</t>
  </si>
  <si>
    <t xml:space="preserve">	10.121.17.27_RAJKOT KR_TN725B_WTR_RJ_PH3\S5P9</t>
  </si>
  <si>
    <t xml:space="preserve">	2023/01/08,12:00:11</t>
  </si>
  <si>
    <t xml:space="preserve">	2026/04/15,16:18:22</t>
  </si>
  <si>
    <t xml:space="preserve">	SSA BUJ-10.121.96.175-Manfara_2/6-10.121.17.93-BHUJ3_TN725B_WTR_RJ_PH1_P3S5</t>
  </si>
  <si>
    <t xml:space="preserve">	10.121.96.175_Manfara_TN703B_GJ_SSA BUJ_PH3\S2P6</t>
  </si>
  <si>
    <t xml:space="preserve">	10.121.17.93_BHUJ3_TN725B_WTR_RJ_PH1\S3P5</t>
  </si>
  <si>
    <t xml:space="preserve">	GCS-38195</t>
  </si>
  <si>
    <t xml:space="preserve">	2025/01/24,17:23:34</t>
  </si>
  <si>
    <t xml:space="preserve">	2025/02/03,12:36:15</t>
  </si>
  <si>
    <t xml:space="preserve">	WTR AM-10.121.16.241-TN705B_Kathla R2.8.1\S4P1-10.121.16.240-TN705B_Kapadwanj\S3P1</t>
  </si>
  <si>
    <t xml:space="preserve">	10.121.16.241_Kathlal_TN705B_WTR_AM_PH2\S4P1</t>
  </si>
  <si>
    <t xml:space="preserve">	10.121.16.240_Kapadwanj_TN705B_WTR_AM_PH2\S3P1</t>
  </si>
  <si>
    <t xml:space="preserve">	2018/11/03,00:15:38</t>
  </si>
  <si>
    <t xml:space="preserve">	2023/01/10,17:12:31</t>
  </si>
  <si>
    <t xml:space="preserve">	SSA BUJ-10.121.24.93-TERA-10.121.96.135-Naliya</t>
  </si>
  <si>
    <t xml:space="preserve">	10.121.96.180_TERA_TN703B_GJ_SSA BUJ_PH3\S1P5</t>
  </si>
  <si>
    <t xml:space="preserve">	10.121.96.135_Naliya_TN725B_GJ_SSA BUJ_PH2\S6P4</t>
  </si>
  <si>
    <t xml:space="preserve">	Bhuj SSA GCS ID 8775</t>
  </si>
  <si>
    <t xml:space="preserve">	2020/12/04,18:57:08</t>
  </si>
  <si>
    <t xml:space="preserve">	2023/01/10,14:07:57</t>
  </si>
  <si>
    <t xml:space="preserve">	WTR AM-10.121.26.70-Dahod B2_5/1-10.121.16.193-Bhadra(GNE)3 B2_5/1</t>
  </si>
  <si>
    <t xml:space="preserve">	10.121.26.70_Dahod_TN725B_WTR_AM_PH2\S5P1</t>
  </si>
  <si>
    <t xml:space="preserve">	10.121.16.193_Bhadra3(GNE)_TN725B_WTR_AM_PH1\S5P1</t>
  </si>
  <si>
    <t xml:space="preserve">	Godhra SSA - GCS ID -0016929</t>
  </si>
  <si>
    <t xml:space="preserve">	2022/06/18,10:07:54</t>
  </si>
  <si>
    <t xml:space="preserve">	2023/01/11,12:01:57</t>
  </si>
  <si>
    <t xml:space="preserve">	WTR AM-10.121.26.67-TN705B_Piplod R2.8.1_3/1-10.121.26.66-TN705B_Santroad_4/1</t>
  </si>
  <si>
    <t xml:space="preserve">	10.121.26.66_Santroad_TN705B_WTR_AM_PH2\S4P1</t>
  </si>
  <si>
    <t xml:space="preserve">	10.121.26.67_Piplod_TN705B_WTR_AM_PH2\S3P1</t>
  </si>
  <si>
    <t xml:space="preserve">	2018/12/10,14:45:15</t>
  </si>
  <si>
    <t xml:space="preserve">	2022/06/27,14:44:44</t>
  </si>
  <si>
    <t xml:space="preserve">	RING 13</t>
  </si>
  <si>
    <t xml:space="preserve">	SSA AMR-10.121.96.16-DUNGAR EXCH_2/6-10.121.96.15-VICTOR EXCH_3/6</t>
  </si>
  <si>
    <t xml:space="preserve">	10.121.96.16_DUNGAR EXCH_TN703B_GJ_SSA AMR_PH3\S2P6</t>
  </si>
  <si>
    <t xml:space="preserve">	10.121.96.15_VICTOR EXCH_TN705B_WTR_RJ_PH2\S3P6</t>
  </si>
  <si>
    <t xml:space="preserve">	Amreli SSA GCS ID 13208</t>
  </si>
  <si>
    <t xml:space="preserve">	2021/10/28,10:27:11</t>
  </si>
  <si>
    <t xml:space="preserve">	2026/04/15,16:19:35</t>
  </si>
  <si>
    <t xml:space="preserve">	SSA AM-10.121.17.198-Naranpura_4/11-10.121.18.6-Naranpura1(GNE)_4/11</t>
  </si>
  <si>
    <t xml:space="preserve">	10.121.17.198_NARANPURA_TN725B_GJ_SSA AM_PH1\S4P11</t>
  </si>
  <si>
    <t xml:space="preserve">	10.121.18.6_NARANPURA 1(GNE)_TN725B_GJ_SSA AM_PH1\S4P11</t>
  </si>
  <si>
    <t xml:space="preserve">	2018/12/06,22:51:31</t>
  </si>
  <si>
    <t xml:space="preserve">	2026/01/20,13:09:18</t>
  </si>
  <si>
    <t xml:space="preserve">	WTR RJ-10.121.17.1-RAJKOT KR(GNE)_4/6-10.121.17.27-RAJKOT-KR_4/6</t>
  </si>
  <si>
    <t xml:space="preserve">	10.121.17.1_RAJKOT KR(GNE)_TN725B_WTR_RJ_PH1\S4P6</t>
  </si>
  <si>
    <t xml:space="preserve">	10.121.17.27_RAJKOT KR_TN725B_WTR_RJ_PH3\S4P6</t>
  </si>
  <si>
    <t xml:space="preserve">	2023/11/02,15:23:18</t>
  </si>
  <si>
    <t xml:space="preserve">	2026/04/15,16:20:33</t>
  </si>
  <si>
    <t xml:space="preserve">	SSA AM-10.121.18.130-BDR_S6P11-10.121.18.87-BDR_S5P11</t>
  </si>
  <si>
    <t xml:space="preserve">	10.121.18.87_BHADRA 3_TN725B_GJ_SSA AM_PH1\S5P11</t>
  </si>
  <si>
    <t xml:space="preserve">	10.121.18.130_Bhadra(GNE) 1_TN725B_GJ_SSA AM_PH2\S6P11</t>
  </si>
  <si>
    <t xml:space="preserve">	BDR 18.130 6.11 DIGITAL LINK</t>
  </si>
  <si>
    <t xml:space="preserve">	2018/11/26,13:01:31</t>
  </si>
  <si>
    <t xml:space="preserve">	2026/01/17,13:21:23</t>
  </si>
  <si>
    <t xml:space="preserve">	SSA SR-10.121.100.4-KATHOR_3/1-10.121.100.5-SAYAN_3/1</t>
  </si>
  <si>
    <t xml:space="preserve">	10.121.100.4_KATHOR_TN705B_GJ_SSA SR_PH3\S3P1</t>
  </si>
  <si>
    <t xml:space="preserve">	10.121.100.5_SAYAN_TN705B_GJ_SSA SR_PH3\S3P1</t>
  </si>
  <si>
    <t xml:space="preserve">	GUJ_GCS_ID_0018370</t>
  </si>
  <si>
    <t xml:space="preserve">	2022/08/31,17:41:35</t>
  </si>
  <si>
    <t xml:space="preserve">	2022/09/16,17:49:49</t>
  </si>
  <si>
    <t xml:space="preserve">	SSA SR-10.121.19.207-Vastadevdi_1/5-10.121.99.193-Varachha2(GNE)_3/4</t>
  </si>
  <si>
    <t xml:space="preserve">	10.121.19.207_VASTADEVDI_TN703B_GJ_SSA SR_PH2\S1P5</t>
  </si>
  <si>
    <t xml:space="preserve">	10.121.99.193_VARACHHA 2(GNE)_TN725B_GJ_SSA SR_PH3\S3P4</t>
  </si>
  <si>
    <t xml:space="preserve">	Surat SSA GCS ID 50124</t>
  </si>
  <si>
    <t xml:space="preserve">	2026/04/04,20:59:29</t>
  </si>
  <si>
    <t xml:space="preserve">	2026/04/06,15:59:37</t>
  </si>
  <si>
    <t xml:space="preserve">	SSA NAD-10.121.16.244-Virpur_3/3-10.121.16.252-Pandva_1/6</t>
  </si>
  <si>
    <t xml:space="preserve">	10.121.16.244_VIRPUR_TN705B_GJ_SSA NAD_PH\S3P3</t>
  </si>
  <si>
    <t xml:space="preserve">	10.121.16.252_Pandva_TN703B_GJ_SSA NAD_PH3\S1P6</t>
  </si>
  <si>
    <t xml:space="preserve">	GUJ_NDD_GCS_ID-40736</t>
  </si>
  <si>
    <t xml:space="preserve">	2025/04/09,16:38:54</t>
  </si>
  <si>
    <t xml:space="preserve">	2026/01/17,13:07:49</t>
  </si>
  <si>
    <t xml:space="preserve">	SSA NAD-10.121.16.234-Anand2_6/9-10.121.24.225-ANAND(GNE)_6/9</t>
  </si>
  <si>
    <t xml:space="preserve">	10.121.16.234_Anand2_TN725B_WTR_AM_PH3\S6P9</t>
  </si>
  <si>
    <t xml:space="preserve">	10.121.24.225_ANAND(GNE)_TN725B_GJ_SSA NAD_PH1\S6P9</t>
  </si>
  <si>
    <t xml:space="preserve">	Nadiad SSA GCS ID 30289</t>
  </si>
  <si>
    <t xml:space="preserve">	2024/04/17,18:20:43</t>
  </si>
  <si>
    <t xml:space="preserve">	2026/01/17,13:05:55</t>
  </si>
  <si>
    <t xml:space="preserve">	SSA VDR-10.121.99.156-NURSING_COLLEGE_1/5-10.121.19.143-NEW COURT_1/6</t>
  </si>
  <si>
    <t xml:space="preserve">	10.121.99.156_NURSING COLLEGE_TN703B_GJ_SSA VDR_PH3\S1P5</t>
  </si>
  <si>
    <t xml:space="preserve">	10.121.19.143_NEW COURT_TN703B_GJ_SSA VDR_PH2\S1P6</t>
  </si>
  <si>
    <t xml:space="preserve">	Vadodara SSA GCS ID 45248</t>
  </si>
  <si>
    <t xml:space="preserve">	2025/09/19,20:39:36</t>
  </si>
  <si>
    <t xml:space="preserve">	2026/01/17,12:35:56</t>
  </si>
  <si>
    <t xml:space="preserve">	SSA GDH-10.121.26.73-Devgadh Baria-10.121.26.82-Juna Baria_</t>
  </si>
  <si>
    <t xml:space="preserve">	10.121.26.73_Devgadh Baria_TN705B_WTR_AM_PH2\S4P3</t>
  </si>
  <si>
    <t xml:space="preserve">	10.121.26.82_Juna Baria_TN703B_GJ_SSA GDH_PH3\S1P5</t>
  </si>
  <si>
    <t xml:space="preserve">	2025/11/11,20:32:36</t>
  </si>
  <si>
    <t xml:space="preserve">	2026/01/16,17:20:55</t>
  </si>
  <si>
    <t xml:space="preserve">	SSA AM-10.121.18.226-GujAhmedabad_Isanpur_School_S1P5-10.121.18.203-GujAHmedabad_Isanpur_B1_S4P6</t>
  </si>
  <si>
    <t xml:space="preserve">	10.121.18.226_ISANPUR SCHOOL_TN703B_GJ_SSA AM_PH2\S1P5</t>
  </si>
  <si>
    <t xml:space="preserve">	10.121.18.203_Isanpur_TN705B_GJ_SSA AM_PH1\S4P6</t>
  </si>
  <si>
    <t xml:space="preserve">	GCS Issue id : 31128</t>
  </si>
  <si>
    <t xml:space="preserve">	2024/05/28,13:05:29</t>
  </si>
  <si>
    <t xml:space="preserve">	SSA VDR-10.121.19.137-TN725B_City1_B2\S4P7-10.121.19.138-TN725B_City2_B2\S3P9</t>
  </si>
  <si>
    <t xml:space="preserve">	10.121.19.137_CITY 1_TN725B_GJ_SSA VDR_PH2\S4P7</t>
  </si>
  <si>
    <t xml:space="preserve">	10.121.19.138_CITY2_TN725B_GJ_SSA VDR_PH2\S3P9</t>
  </si>
  <si>
    <t xml:space="preserve">	2019/03/20,16:29:40</t>
  </si>
  <si>
    <t xml:space="preserve">	2022/03/08,14:53:52</t>
  </si>
  <si>
    <t xml:space="preserve">	SSA VDR-10.121.19.187-ONGC TOWNSHIP BTS_PH2-10.121.99.142-ONGC_PH3</t>
  </si>
  <si>
    <t xml:space="preserve">	10.121.19.187_ONGC TOWNSHIP BTS_TN703B_GJ_SSA VDR_PH2\S1P5</t>
  </si>
  <si>
    <t xml:space="preserve">	10.121.99.142_ONGC_TN705B_GJ_SSA VDR_PH3\S4P6</t>
  </si>
  <si>
    <t xml:space="preserve">	Vadodara SSA GCS ID 4220</t>
  </si>
  <si>
    <t xml:space="preserve">	2019/10/31,16:11:34</t>
  </si>
  <si>
    <t xml:space="preserve">	2023/01/04,11:54:00</t>
  </si>
  <si>
    <t xml:space="preserve">	SSA JND-10.121.97.213-KUTIYANA_4/2-10.121.24.15-MAHIYARI_1/5</t>
  </si>
  <si>
    <t xml:space="preserve">	10.121.97.213_KUTIYANA_TN725B_GJ_SSA JND_PH3\S4P2</t>
  </si>
  <si>
    <t xml:space="preserve">	10.121.24.15_MAHIYARI_TN703B_GJ_SSA JND_PH2\S1P5</t>
  </si>
  <si>
    <t xml:space="preserve">	CPAN_GROUP_20/9/2025_02:43 PM_MAHESH_RATHOD</t>
  </si>
  <si>
    <t xml:space="preserve">	2025/09/20,15:07:25</t>
  </si>
  <si>
    <t xml:space="preserve">	2026/01/16,17:03:43</t>
  </si>
  <si>
    <t xml:space="preserve">	WTR AM-10.121.68.65-VALSAD Old-10.121.16.69-Valsad</t>
  </si>
  <si>
    <t xml:space="preserve">	10.121.68.65_VALSAD-OLD(GNE)_TN725B_WTR_AM_PH3\S4P10</t>
  </si>
  <si>
    <t xml:space="preserve">	10.121.16.69_Valsad_TN725B_WTR_AM_PH1\S4P10</t>
  </si>
  <si>
    <t xml:space="preserve">	valsad SSA- 6946</t>
  </si>
  <si>
    <t xml:space="preserve">	2020/07/23,13:11:55</t>
  </si>
  <si>
    <t xml:space="preserve">	2020/10/11,21:46:37</t>
  </si>
  <si>
    <t xml:space="preserve">	SSA SEN-10.121.99.18-JORAVARNAGAR 2_TN703B_PH3 1/3-10.121.17.149-JORAVAMAGAR_TN703B_PH3 1/3</t>
  </si>
  <si>
    <t xml:space="preserve">	10.121.99.18_JORAVARNAGAR 2_TN703B_GJ_SSA SEN_PH3\S1P3</t>
  </si>
  <si>
    <t xml:space="preserve">	10.121.99.34_JORAVAMAGAR_TN703B_GJ_SSA SEN_PH3\S1P3</t>
  </si>
  <si>
    <t xml:space="preserve">	2019/12/30,11:47:25</t>
  </si>
  <si>
    <t xml:space="preserve">	2023/01/10,15:09:15</t>
  </si>
  <si>
    <t xml:space="preserve">	SSA AM-10.121.18.207-Kankaria_6/4-10.121.18.225-SHAHALAM PNT_2/5</t>
  </si>
  <si>
    <t xml:space="preserve">	10.121.18.207_Kankaria_TN725B_GJ_SSA AM_PH2\S6P4</t>
  </si>
  <si>
    <t xml:space="preserve">	10.121.18.225_SHAHALAM PNT_TN703B_GJ_SSA AM_PH2\S2P5</t>
  </si>
  <si>
    <t xml:space="preserve">	GUJ_AM_GCSID_46994</t>
  </si>
  <si>
    <t xml:space="preserve">	2025/12/05,14:50:47</t>
  </si>
  <si>
    <t xml:space="preserve">	2026/01/16,11:51:38</t>
  </si>
  <si>
    <t xml:space="preserve">	SSA SR-10.121.19.210-BHATHA B1-10.121.19.213-GETCO ICHP_1G</t>
  </si>
  <si>
    <t xml:space="preserve">	10.121.19.210_BHATHA_TN725B_GJ_SSA SR_PH3\S3P4</t>
  </si>
  <si>
    <t xml:space="preserve">	10.121.19.213_GETCO ICHP_TN705B_GJ_SSA SR_PH3\S3P4</t>
  </si>
  <si>
    <t xml:space="preserve">	Guj_Surat-SSA_GCS_ID-0043409</t>
  </si>
  <si>
    <t xml:space="preserve">	2025/07/22,15:54:28</t>
  </si>
  <si>
    <t xml:space="preserve">	2025/08/30,11:43:32</t>
  </si>
  <si>
    <t xml:space="preserve">	SSA BCH-10.121.96.100-PRISM-HOTEL-JOLWA_TN703B_GJ_SSA BCH_1/6-10.121.24.196-Bharuch GIDC_TN705B_GJ_SSA BCH_3/2</t>
  </si>
  <si>
    <t xml:space="preserve">	10.121.96.100_PRISM-HOTEL-JOLWA_TN703B_GJ_SSA BCH_PH3\S1P6</t>
  </si>
  <si>
    <t xml:space="preserve">	10.121.24.196_Bharuch GIDC_TN705B_GJ_SSA BCH_PH2\S3P2</t>
  </si>
  <si>
    <t xml:space="preserve">	Guj GCS ID No.- 042384</t>
  </si>
  <si>
    <t xml:space="preserve">	2025/06/19,14:39:07</t>
  </si>
  <si>
    <t xml:space="preserve">	2026/01/16,17:31:24</t>
  </si>
  <si>
    <t xml:space="preserve">	SSA VAL-10.121.68.65-VALSAD OLD GNE B2_3/1-10.121.16.81-SUTHARPADA B1_4/1</t>
  </si>
  <si>
    <t xml:space="preserve">	10.121.68.65_VALSAD-OLD(GNE)_TN725B_WTR_AM_PH3\S3P1</t>
  </si>
  <si>
    <t xml:space="preserve">	10.121.16.81_SUTHARPADA_TN705B_GJ_SSA VAL_PH2\S4P1</t>
  </si>
  <si>
    <t xml:space="preserve">	Guj_Valsad-OA_GCS_ID-0049291</t>
  </si>
  <si>
    <t xml:space="preserve">	2026/03/02,18:33:20</t>
  </si>
  <si>
    <t xml:space="preserve">	2026/04/01,11:49:17</t>
  </si>
  <si>
    <t xml:space="preserve">	WTR RJ-10.121.97.212-Porbandar_4/3-10.121.24.27-Natraj BTS_1/5</t>
  </si>
  <si>
    <t xml:space="preserve">	10.121.97.212_PORBANDAR_TN725B_GJ_SSA JND_PH3\S4P3</t>
  </si>
  <si>
    <t xml:space="preserve">	10.121.24.27_NATRAJ BTS_TN703B_GJ_SSA JND_PH3\S1P5</t>
  </si>
  <si>
    <t xml:space="preserve">	Junagadh SSA - GCS ID-0005411</t>
  </si>
  <si>
    <t xml:space="preserve">	2020/02/21,17:13:47</t>
  </si>
  <si>
    <t xml:space="preserve">	2026/04/06,16:17:06</t>
  </si>
  <si>
    <t xml:space="preserve">	SSA SR-10.121.16.4-Kamrej_4/4-10.121.100.52-KAMREJ VILLAGE BTS_1/6</t>
  </si>
  <si>
    <t xml:space="preserve">	10.121.100.3_Kamrej_TN725B_WTR_AM_PH1\S4P4</t>
  </si>
  <si>
    <t xml:space="preserve">	10.121.100.52_KAMREJ-VILLAGE-BTS_TN703B_GJ_SSA SR_PH2\S1P6</t>
  </si>
  <si>
    <t xml:space="preserve">	2022/04/08,23:40:58</t>
  </si>
  <si>
    <t xml:space="preserve">	2022/04/09,11:31:29</t>
  </si>
  <si>
    <t xml:space="preserve">	SSA HMR-10.121.25.189-Pratappura_4/1-10.121.25.164-Mahavirnagar_3/1</t>
  </si>
  <si>
    <t xml:space="preserve">	10.121.25.180_Pratappura_TN705B_GJ_SSA HMR_PH3\S4P1</t>
  </si>
  <si>
    <t xml:space="preserve">	10.121.25.164_Mahavirnagar_TN705B_GJ_SSA HMR_PH2\S3P1</t>
  </si>
  <si>
    <t xml:space="preserve">	2020/02/13,13:00:46</t>
  </si>
  <si>
    <t xml:space="preserve">	2022/03/24,15:24:58</t>
  </si>
  <si>
    <t xml:space="preserve">	SSA JMN-10.121.20.1-Mehul Nagar_B2_4/1-10.121.20.4-Patel nagar_B2_3/1</t>
  </si>
  <si>
    <t xml:space="preserve">	10.121.20.4_Patel Colony_TN725B_GJ_SSA JMN_PH2\S3P1</t>
  </si>
  <si>
    <t xml:space="preserve">	10.121.20.1_Mehul Nagar(GNE)_TN725B_GJ_SSA JMN_PH2\S4P1</t>
  </si>
  <si>
    <t xml:space="preserve">	2018/09/18,17:44:34</t>
  </si>
  <si>
    <t xml:space="preserve">	2023/05/31,12:27:26</t>
  </si>
  <si>
    <t xml:space="preserve">	SSA VAL-10.121.99.88-KABILPORE OLD S2P5-10.121.99.89-KABILPORE GIDC S1P5</t>
  </si>
  <si>
    <t xml:space="preserve">	10.121.16.116_KABILPORE GIDC_TN703B_GJ_SSA VAL_PH3\S1P5</t>
  </si>
  <si>
    <t xml:space="preserve">	10.121.16.115_KABILPORE OLD_TN703B_GJ_SSA VAL_PH3\S2P5</t>
  </si>
  <si>
    <t xml:space="preserve">	Valsad SSA GCS ID 5771</t>
  </si>
  <si>
    <t xml:space="preserve">	2020/03/16,16:06:05</t>
  </si>
  <si>
    <t xml:space="preserve">	2022/05/28,09:47:20</t>
  </si>
  <si>
    <t xml:space="preserve">	WTR AM-10.121.15.130-TN725B_Himmatnagar B2\S4P1-10.121.15.129-TN725B_Maisana b1\S3P1</t>
  </si>
  <si>
    <t xml:space="preserve">	10.121.15.130_HIMMATNAGAR 2_TN725B_WTR_AM_PH1\S4P1</t>
  </si>
  <si>
    <t xml:space="preserve">	10.121.15.129_MEHSANA1_TN725B_WTR_AM_PH1\S3P1</t>
  </si>
  <si>
    <t xml:space="preserve">	2018/03/31,15:02:32</t>
  </si>
  <si>
    <t xml:space="preserve">	2023/01/11,12:38:40</t>
  </si>
  <si>
    <t xml:space="preserve">	WTR RJ-10.121.99.4-LAKHTAR_6/2-10.121.16.138-BHADRA2_6/2</t>
  </si>
  <si>
    <t xml:space="preserve">	10.121.99.4_LAKHTAR_TN725B_GJ_SSA SEN_PH3\S6P2</t>
  </si>
  <si>
    <t xml:space="preserve">	10.121.16.138_BHADRA 2_TN725B_WTR_AM_PH1\S6P2</t>
  </si>
  <si>
    <t xml:space="preserve">	Surendranagar SSA GCS ID 7029</t>
  </si>
  <si>
    <t xml:space="preserve">	WTR AM / Surendranagar SSA</t>
  </si>
  <si>
    <t xml:space="preserve">	2020/10/17,19:34:50</t>
  </si>
  <si>
    <t xml:space="preserve">	2026/04/15,16:21:11</t>
  </si>
  <si>
    <t xml:space="preserve">	WTR RJ-10.121.17.8-RATANPAR B1_4/1-10.121.17.45-Neknam B1_4/1</t>
  </si>
  <si>
    <t xml:space="preserve">	10.121.17.8_BAMANBORE_TN705B_WTR_RJ_PH1\S4P1</t>
  </si>
  <si>
    <t xml:space="preserve">	10.121.17.45_Hirasar Airport_TN705B_GJ_SSA RJ_PH3\S4P1</t>
  </si>
  <si>
    <t xml:space="preserve">	GCS_ID-0043254</t>
  </si>
  <si>
    <t xml:space="preserve">	2025/07/17,20:29:08</t>
  </si>
  <si>
    <t xml:space="preserve">	WTR BHOPAL-10.121.71.148-TN725B_SHIVPURI_PH3 5/6-10.121.71.156-TN725B_ACHELESHER_B2_PH3 5/6</t>
  </si>
  <si>
    <t xml:space="preserve">	e=13916S5P6</t>
  </si>
  <si>
    <t xml:space="preserve">	e=18814S5P6</t>
  </si>
  <si>
    <t xml:space="preserve">	2021/11/10,15:19:41</t>
  </si>
  <si>
    <t xml:space="preserve">	2024/01/08,16:20:34</t>
  </si>
  <si>
    <t xml:space="preserve">	media gwl-otn-14/9+shivpuri-otn-44/9</t>
  </si>
  <si>
    <t xml:space="preserve">	SSA HMR-10.121.16.198-Modasa_4/6-10.121.25.183-Royal Plaza_1/5</t>
  </si>
  <si>
    <t xml:space="preserve">	10.121.16.198_Modasa_TN725B_WTR_AM_PH1\S4P6</t>
  </si>
  <si>
    <t xml:space="preserve">	10.121.25.183_Royal Plaza_TN703B_GJ_SSA HMR_PH3\S1P5</t>
  </si>
  <si>
    <t xml:space="preserve">	2019/02/14,12:23:07</t>
  </si>
  <si>
    <t xml:space="preserve">	2026/04/28,12:01:56</t>
  </si>
  <si>
    <t xml:space="preserve">	WTR RJ-10.121.17.1-RAJKOT-KR(GNE) B2_6/8-10.121.17.26-RAJKOT B2_6/8</t>
  </si>
  <si>
    <t xml:space="preserve">	10.121.17.1_RAJKOT KR(GNE)_TN725B_WTR_RJ_PH1\S6P8</t>
  </si>
  <si>
    <t xml:space="preserve">	10.121.17.26_RAJKOT_TN725B_WTR_RJ_PH1\S6P8</t>
  </si>
  <si>
    <t xml:space="preserve">	2021/03/02,13:39:53</t>
  </si>
  <si>
    <t xml:space="preserve">	2026/04/15,16:22:00</t>
  </si>
  <si>
    <t xml:space="preserve">	SSA BUJ-10.121.17.76-Aadesar_3/1-10.121.15.160-AM Bhadra6_4/1</t>
  </si>
  <si>
    <t xml:space="preserve">	10.121.17.76_AADESAR_TN725B_GJ_SSA BUJ_PH3\S3P1</t>
  </si>
  <si>
    <t xml:space="preserve">	10.121.15.160_AM BHADRA 6_TN705B_WTR_AM_PH3\S4P1</t>
  </si>
  <si>
    <t xml:space="preserve">	2026/04/25,15:26:21</t>
  </si>
  <si>
    <t xml:space="preserve">	SSA JMN-10.121.97.132-ALIYABADA_3/1-10.121.97.129-Mehul Nagar Aliyabad b2_4/1</t>
  </si>
  <si>
    <t xml:space="preserve">	10.121.97.129_Mehulnagar ALB_TN725B_GJ_SSA JMN_PH3\S4P1</t>
  </si>
  <si>
    <t xml:space="preserve">	10.121.97.132_Aliyabada_TN705B_GJ_SSA JMN_PH3\S3P1</t>
  </si>
  <si>
    <t xml:space="preserve">	2019/07/19,12:34:04</t>
  </si>
  <si>
    <t xml:space="preserve">	2023/06/24,12:36:26</t>
  </si>
  <si>
    <t xml:space="preserve">	WTR AM-10.121.15.200-Palanpur 2 B1_3/1-10.121.98.134-Chappi B1_4/1</t>
  </si>
  <si>
    <t xml:space="preserve">	10.121.15.200_Palanpur 2_TN705B_WTR_AM_PH1\S3P1</t>
  </si>
  <si>
    <t xml:space="preserve">	10.121.98.134_CHAPPI_TN705B_GJ_SSA PNP_PH3\S4P1</t>
  </si>
  <si>
    <t xml:space="preserve">	Palanpur SSA GCS ID 20207</t>
  </si>
  <si>
    <t xml:space="preserve">	2022/11/30,15:13:26</t>
  </si>
  <si>
    <t xml:space="preserve">	2023/02/09,10:57:02</t>
  </si>
  <si>
    <t xml:space="preserve">	SSA AMR-10.121.96.7-CHALALA-2 B2_5/2-10.121.96.28-DHARAGNI A1_1/5</t>
  </si>
  <si>
    <t xml:space="preserve">	10.121.96.7_Chalala 2_TN725B_GJ_SSA AMR_PH3\S5P2</t>
  </si>
  <si>
    <t xml:space="preserve">	10.121.96.28_Dharagni_TN703B_GJ_SSA AMR_PH2\S1P5</t>
  </si>
  <si>
    <t xml:space="preserve">	Amreli SSA GCS_ID-0006770</t>
  </si>
  <si>
    <t xml:space="preserve">	2020/07/10,17:20:24</t>
  </si>
  <si>
    <t xml:space="preserve">	2026/04/15,16:23:41</t>
  </si>
  <si>
    <t xml:space="preserve">	SSA SR-10.121.19.226-AIRPORT_3/6-10.121.19.199-RUNDH_6/3</t>
  </si>
  <si>
    <t xml:space="preserve">	10.121.19.226_AIRPORT_TN705B_GJ_SSA SR_PH2\S3P6</t>
  </si>
  <si>
    <t xml:space="preserve">	10.121.19.199_RUNDH_TN725B_GJ_SSA SR_PH2\S6P3</t>
  </si>
  <si>
    <t xml:space="preserve">	GCS_ID-0046650</t>
  </si>
  <si>
    <t xml:space="preserve">	2025/11/22,17:56:19</t>
  </si>
  <si>
    <t xml:space="preserve">	2026/01/17,12:55:41</t>
  </si>
  <si>
    <t xml:space="preserve">	SSA JMN-10.121.97.148-KOMAL NAGAR A1_1/5-10.121.97.129-Mehulnagar ALB B2_4/5</t>
  </si>
  <si>
    <t xml:space="preserve">	10.121.97.129_Mehulnagar ALB_TN725B_GJ_SSA JMN_PH3\S4P5</t>
  </si>
  <si>
    <t xml:space="preserve">	10.121.97.148_Komalnagar A2_TN703B_GJ_SSA JMN_PH3\S1P5</t>
  </si>
  <si>
    <t xml:space="preserve">	Guj_Jamnagar-SSA_GCS_ID-0035115</t>
  </si>
  <si>
    <t xml:space="preserve">	2024/10/19,19:05:58</t>
  </si>
  <si>
    <t xml:space="preserve">	2025/10/14,10:53:12</t>
  </si>
  <si>
    <t xml:space="preserve">	SSA JMN-10.121.20.57-TN703B_TRITHBH00MI_PH3\S1P5-10.121.20.7-TN705B_Jail Road_B1\S4P3</t>
  </si>
  <si>
    <t xml:space="preserve">	10.121.20.57_Tirthbhumi_TN703B_GJ_SSA JMN_PH2\S1P5</t>
  </si>
  <si>
    <t xml:space="preserve">	10.121.20.7_Jail Road_TN725B_GJ_SSA JMN_PH2\S4P3</t>
  </si>
  <si>
    <t xml:space="preserve">	Jamnagar_SSA_GCSID_1750</t>
  </si>
  <si>
    <t xml:space="preserve">	2019/03/21,12:28:08</t>
  </si>
  <si>
    <t xml:space="preserve">	2023/01/10,14:22:21</t>
  </si>
  <si>
    <t xml:space="preserve">	WTR AM-10.121.16.138-BHADRA-2 B2_5/10-10.121.16.193-Bhadra(GNE)3 B2_5/10</t>
  </si>
  <si>
    <t xml:space="preserve">	10.121.16.138_BHADRA 2_TN725B_WTR_AM_PH1\S5P10</t>
  </si>
  <si>
    <t xml:space="preserve">	10.121.16.193_Bhadra3(GNE)_TN725B_WTR_AM_PH1\S5P10</t>
  </si>
  <si>
    <t xml:space="preserve">	2018/12/29,16:27:26</t>
  </si>
  <si>
    <t xml:space="preserve">	2026/04/15,16:24:47</t>
  </si>
  <si>
    <t xml:space="preserve">	SSA SR-10.121.100.22-NIZER_4/3-10.121.100.19-SONGADH FORT_3/3</t>
  </si>
  <si>
    <t xml:space="preserve">	10.121.100.22_NIZER_TN705B_GJ_SSA SR_PH3\S4P3</t>
  </si>
  <si>
    <t xml:space="preserve">	10.121.100.19_SONGADH FORT_TN725B_GJ_SSA SR_PH3\S3P3</t>
  </si>
  <si>
    <t xml:space="preserve">	2019/08/22,17:19:32</t>
  </si>
  <si>
    <t xml:space="preserve">	2026/04/24,12:07:58</t>
  </si>
  <si>
    <t xml:space="preserve">	10.121.16.83_GANGPUR_TN703B_GJ_SSA VAL_PH\S1P6</t>
  </si>
  <si>
    <t xml:space="preserve">	10.121.16.84_LIMZER_TN703B_GJ_SSA VAL_PH\S1P5</t>
  </si>
  <si>
    <t xml:space="preserve">	Valsad SSA-GCSID- 0002247</t>
  </si>
  <si>
    <t xml:space="preserve">	2019/05/04,15:29:25</t>
  </si>
  <si>
    <t xml:space="preserve">	SSA BUJ-10.121.24.86-BSF GDM_1/5-10.121.24.73-Bharat Nagar_4/6</t>
  </si>
  <si>
    <t xml:space="preserve">	10.121.24.86_BSF GDM_TN703B_GJ_SSA BUJ_PH3\S1P5</t>
  </si>
  <si>
    <t xml:space="preserve">	10.121.24.73_Bharat Nagar_TN705B_GJ_SSA BUJ_PH2\S4P6</t>
  </si>
  <si>
    <t xml:space="preserve">	GUJ_BUJ_GCSID_51771</t>
  </si>
  <si>
    <t xml:space="preserve">	2026/03/20,14:08:35</t>
  </si>
  <si>
    <t xml:space="preserve">	2026/04/04,17:52:25</t>
  </si>
  <si>
    <t xml:space="preserve">	SSA SR-10.121.99.204-ONGC Colony B1_4/1-10.121.99.203-ONGC Plant B1_3/1</t>
  </si>
  <si>
    <t xml:space="preserve">	10.121.99.203_ONGC Plant_TN705B_GJ_SSA SR_PH3\S3P1</t>
  </si>
  <si>
    <t xml:space="preserve">	10.121.99.204_ONGC Colony_TN705B_GJ_SSA SR_PH3\S4P1</t>
  </si>
  <si>
    <t xml:space="preserve">	Surat SSA GCS ID 44533</t>
  </si>
  <si>
    <t xml:space="preserve">	2025/08/30,00:21:21</t>
  </si>
  <si>
    <t xml:space="preserve">	2026/01/17,12:47:50</t>
  </si>
  <si>
    <t xml:space="preserve">	SSA BV-10.121.25.28-Shah Sales BTS_1/5-10.121.25.6-PANWADI 2_4/5</t>
  </si>
  <si>
    <t xml:space="preserve">	10.121.25.28_NIRMA-KALATALAV_TN703B_GJ_SSA BV_PH2\S1P5</t>
  </si>
  <si>
    <t xml:space="preserve">	10.121.25.6_PANWADI 2_TN705B_GJ_SSA BV_PH2\S4P5</t>
  </si>
  <si>
    <t xml:space="preserve">	Bhavnagar SSA GCSID 14043</t>
  </si>
  <si>
    <t xml:space="preserve">	2022/01/01,13:18:26</t>
  </si>
  <si>
    <t xml:space="preserve">	2022/03/11,09:50:44</t>
  </si>
  <si>
    <t xml:space="preserve">	SSA VAL-10.121.68.83-AHWA B2_3/3-10.121.68.86-SAMGAHAN B2_2/5</t>
  </si>
  <si>
    <t xml:space="preserve">	10.121.68.83_AHWA_TN725B_GJ_SSA VAL_PH3\S3P3</t>
  </si>
  <si>
    <t xml:space="preserve">	10.121.68.88_AHWA-COLLECTOR_TN703B_GJ_SSA VAL_PH\S2P5</t>
  </si>
  <si>
    <t xml:space="preserve">	GCS_ID-0050023</t>
  </si>
  <si>
    <t xml:space="preserve">	2026/03/14,12:02:13</t>
  </si>
  <si>
    <t xml:space="preserve">	SSA VDR-10.121.99.146-ONGC OPAL MKP A1_1/6-10.121.19.132-MAKARPURA B2_4/6</t>
  </si>
  <si>
    <t xml:space="preserve">	10.121.99.146_ONGC OPAL MKP_TN703B_GJ_SSA VDR_PH2\S1P6</t>
  </si>
  <si>
    <t xml:space="preserve">	10.121.19.132_MAKARPURA_TN725B_GJ_SSA VDR_PH2\S5P4</t>
  </si>
  <si>
    <t xml:space="preserve">	GCS_ID-0038707</t>
  </si>
  <si>
    <t xml:space="preserve">	2025/02/07,10:46:55</t>
  </si>
  <si>
    <t xml:space="preserve">	2025/10/14,10:51:28</t>
  </si>
  <si>
    <t xml:space="preserve">	SSA SR-10.121.19.193-MARKET 1(GNE)_PH2_S3P7-10.121.100.1-SURAT_PH3_S3P7</t>
  </si>
  <si>
    <t xml:space="preserve">	10.121.100.1_SURAT(GNE)_TN725B_GJ_SSA SR_PH3\S3P7</t>
  </si>
  <si>
    <t xml:space="preserve">	10.121.19.193_MARKET1(GNE)_TN725B_GJ_SSA SR_PH2\S3P7</t>
  </si>
  <si>
    <t xml:space="preserve">	SURAT_SSA_GCS_ID_0004457</t>
  </si>
  <si>
    <t xml:space="preserve">	2019/11/23,13:23:34</t>
  </si>
  <si>
    <t xml:space="preserve">	2022/01/20,14:36:06</t>
  </si>
  <si>
    <t xml:space="preserve">	WTR RJ-10.121.17.65-BHUJ1(GNE)_3/7-10.121.17.66-BHUJ2(GNE)_3/7</t>
  </si>
  <si>
    <t xml:space="preserve">	10.121.17.65_BHUJ1(GNE)_TN725B_WTR_RJ_PH1\S3P7</t>
  </si>
  <si>
    <t xml:space="preserve">	10.121.17.66_BHUJ2(GNE)_TN725B_WTR_RJ_PH1\S3P7</t>
  </si>
  <si>
    <t xml:space="preserve">	2018/05/08,12:21:19</t>
  </si>
  <si>
    <t xml:space="preserve">	2023/01/10,17:13:49</t>
  </si>
  <si>
    <t xml:space="preserve">	CAT 5 e CABLE</t>
  </si>
  <si>
    <t xml:space="preserve">	WTR AM-10.121.15.159-FEDRA_S4P1-10.121.15.148-DHANDUKA_S5P1</t>
  </si>
  <si>
    <t xml:space="preserve">	10.121.15.159_FEDRA_TN725B_GJ_SSA AM_PH2\S4P1</t>
  </si>
  <si>
    <t xml:space="preserve">	10.121.15.148_DHANDUKA_TN725B_WTR_AM_PH2\S5P1</t>
  </si>
  <si>
    <t xml:space="preserve">	2025/05/06,16:22:38</t>
  </si>
  <si>
    <t xml:space="preserve">	2025/05/10,11:05:07</t>
  </si>
  <si>
    <t xml:space="preserve">	WTR RJ-10.121.69.66-Surendranagar1_4/5-10.121.99.7-Chotila_6/5</t>
  </si>
  <si>
    <t xml:space="preserve">	10.121.69.66_SURENDRA NAGAR1_TN725B_WTR_RJ_PH1\S4P5</t>
  </si>
  <si>
    <t xml:space="preserve">	10.121.99.7_CHOTILA_TN725B_GJ_SSA SEN_PH3\S6P5</t>
  </si>
  <si>
    <t xml:space="preserve">	2023/09/20,15:58:32</t>
  </si>
  <si>
    <t xml:space="preserve">	2026/04/06,16:08:48</t>
  </si>
  <si>
    <t xml:space="preserve">	ON KR-BHADRA 10G L-8/2</t>
  </si>
  <si>
    <t xml:space="preserve">	SSA AM-10.121.18.194-Naroda_S6P9-10.121.18.135-Naroda_B2_S6P10</t>
  </si>
  <si>
    <t xml:space="preserve">	10.121.18.194_Naroda_TN725B_GJ_SSA AM_PH1\S3P7</t>
  </si>
  <si>
    <t xml:space="preserve">	10.121.18.135_NARODA_TN725B_GJ_SSA AM_PH1\S6P10</t>
  </si>
  <si>
    <t xml:space="preserve">	2021/12/13,16:43:25</t>
  </si>
  <si>
    <t xml:space="preserve">	2026/01/19,14:31:53</t>
  </si>
  <si>
    <t xml:space="preserve">	WTR RJ-10.121.68.199-TN725B_LALPUR_PH2\S3P1-10.121.68.197-TN725B_BHANVAD_PH3\S4P1</t>
  </si>
  <si>
    <t xml:space="preserve">	10.121.68.197_BHANVAD_TN725B_WTR_RJ_PH3\S4P1</t>
  </si>
  <si>
    <t xml:space="preserve">	10.121.68.199_LALPUR_TN705B_WTR_RJ_PH3\S3P1</t>
  </si>
  <si>
    <t xml:space="preserve">	2019/10/03,12:18:00</t>
  </si>
  <si>
    <t xml:space="preserve">	2023/01/10,15:54:37</t>
  </si>
  <si>
    <t xml:space="preserve">	SSA AM-10.121.18.143-TN725B_JML_B2\S4P1-10.121.18.144-TN725B_RPG_B2\S3P1</t>
  </si>
  <si>
    <t xml:space="preserve">	10.121.18.143_Jamalpur_TN725B_GJ_SSA AM_PH1\S4P1</t>
  </si>
  <si>
    <t xml:space="preserve">	10.121.18.144_Raipur Gate_TN725B_GJ_SSA AM_PH1\S3P1</t>
  </si>
  <si>
    <t xml:space="preserve">	2018/05/27,12:49:12</t>
  </si>
  <si>
    <t xml:space="preserve">	2023/01/11,12:52:14</t>
  </si>
  <si>
    <t xml:space="preserve">	JML-RPG-288F-1-9-4&amp;5</t>
  </si>
  <si>
    <t xml:space="preserve">	SSA MEH-10.121.25.92-UGVCL_1/5-10.121.25.123-PILAJIGANJ EXCG 4/2</t>
  </si>
  <si>
    <t xml:space="preserve">	10.121.25.92_UGVCL_TN703B_GJ_SSA MEH_PH2\S1P5</t>
  </si>
  <si>
    <t xml:space="preserve">	10.121.25.123_PILAJIGANJ-EXCG_TN705B_GJ_SSA MEH_PH2\S4P2</t>
  </si>
  <si>
    <t xml:space="preserve">	GCS_ID-0010676</t>
  </si>
  <si>
    <t xml:space="preserve">	2021/04/17,12:54:19</t>
  </si>
  <si>
    <t xml:space="preserve">	2026/01/17,13:34:50</t>
  </si>
  <si>
    <t xml:space="preserve">	SSA BUJ-10.121.96.170-MISTRY BOARDING _TN703B_PH2\S1P6-10.121.24.66-Mundra Rd TE B2_PH2\S5P2</t>
  </si>
  <si>
    <t xml:space="preserve">	10.121.96.170_MISTRY BOARDING_TN703B_GJ_SSA BUJ_PH2\S1P6</t>
  </si>
  <si>
    <t xml:space="preserve">	10.121.24.66_MBM Bhuj B2_TN725B_GJ_SSA BUJ_PH2\S5P2</t>
  </si>
  <si>
    <t xml:space="preserve">	Bhuj SSA- GCS ID-0003636</t>
  </si>
  <si>
    <t xml:space="preserve">	2019/09/10,15:36:27</t>
  </si>
  <si>
    <t xml:space="preserve">	2024/02/06,10:53:36</t>
  </si>
  <si>
    <t xml:space="preserve">	SSA VDR-10.121.99.129-ALKAPURI_5/6-10.121.16.12-BarodaAlkapuri1_5/6</t>
  </si>
  <si>
    <t xml:space="preserve">	10.121.99.129_ALKAPURI(GNE)_TN725B_GJ_SSA VDR_PH3\S5P6</t>
  </si>
  <si>
    <t xml:space="preserve">	10.121.16.12_Baroda-Alkapuri1(GNE)_TN725B_WTR_AM_PH1\S5P6</t>
  </si>
  <si>
    <t xml:space="preserve">	2023/01/02,15:15:36</t>
  </si>
  <si>
    <t xml:space="preserve">	2026/01/17,15:05:12</t>
  </si>
  <si>
    <t xml:space="preserve">	SSA SR-10.121.19.211-COVID HOSPITAL_1/5-10.121.19.201-KARIMABAD2_3/6</t>
  </si>
  <si>
    <t xml:space="preserve">	10.121.19.211_COVID HOSPITAL_TN703B_GJ_SSA SR_PH2\S1P5</t>
  </si>
  <si>
    <t xml:space="preserve">	10.121.19.201_KARIMABAD2_TN725B_GJ_SSA SR_PH2\S3P6</t>
  </si>
  <si>
    <t xml:space="preserve">	Guj GCS ID No.- 048427</t>
  </si>
  <si>
    <t xml:space="preserve">	2026/01/27,15:39:56</t>
  </si>
  <si>
    <t xml:space="preserve">	2026/02/12,15:48:07</t>
  </si>
  <si>
    <t xml:space="preserve">	SSA AM-10.121.18.206-Khokhara B1_4/1-10.121.18.207-Kankaria B2_3/1</t>
  </si>
  <si>
    <t xml:space="preserve">	10.121.18.206_Khokhara_TN705B_GJ_SSA AM_PH1\S4P1</t>
  </si>
  <si>
    <t xml:space="preserve">	10.121.18.207_Kankaria_TN725B_GJ_SSA AM_PH2\S3P1</t>
  </si>
  <si>
    <t xml:space="preserve">	2018/06/08,10:53:59</t>
  </si>
  <si>
    <t xml:space="preserve">	2023/05/09,12:46:53</t>
  </si>
  <si>
    <t xml:space="preserve">	SSA AM-10.121.18.193-TN725B_Bapunagar_B2\S6P6-10.121.18.145-Bapunagar_B2\S6P5</t>
  </si>
  <si>
    <t xml:space="preserve">	10.121.18.145_Bapunagar_TN725B_GJ_SSA AM_PH1\S6P5</t>
  </si>
  <si>
    <t xml:space="preserve">	10.121.18.193_Bapunagar(GNE)_TN725B_GJ_SSA AM_PH1\S6P6</t>
  </si>
  <si>
    <t xml:space="preserve">	2021/06/12,19:37:14</t>
  </si>
  <si>
    <t xml:space="preserve">	2023/01/03,17:06:28</t>
  </si>
  <si>
    <t xml:space="preserve">	WTR RJ-10.121.17.9-RJ BKT_3/2-10.121.19.70-BKT 2P3/2</t>
  </si>
  <si>
    <t xml:space="preserve">	10.121.19.70_BHAKTINAGAR2_TN725B_GJ_SSA RJ_PH2\S3P2</t>
  </si>
  <si>
    <t xml:space="preserve">	10.121.17.9_RJ BHAKTINAGAR_TN725B_WTR_RJ_PH1\S3P2</t>
  </si>
  <si>
    <t xml:space="preserve">	2022/05/20,17:34:16</t>
  </si>
  <si>
    <t xml:space="preserve">	2023/05/23,12:54:39</t>
  </si>
  <si>
    <t xml:space="preserve">	ON DARK FIBER BKTPCM_BKTWTR_15,16</t>
  </si>
  <si>
    <t xml:space="preserve">	SSA SR-10.121.99.225-PNB AAI MATA 2/5-10.121.99.193-VARACHHA 2(GNE) 6/5</t>
  </si>
  <si>
    <t xml:space="preserve">	10.121.99.225_PNB AAI MATA _TN703B_GJ_SSA SR_PH3\S2P5</t>
  </si>
  <si>
    <t xml:space="preserve">	10.121.99.193_VARACHHA 2(GNE)_TN725B_GJ_SSA SR_PH3\S6P5</t>
  </si>
  <si>
    <t xml:space="preserve">	GCS ID 47995</t>
  </si>
  <si>
    <t xml:space="preserve">	2026/01/10,13:36:17</t>
  </si>
  <si>
    <t xml:space="preserve">	2026/01/17,12:54:16</t>
  </si>
  <si>
    <t xml:space="preserve">	WTR RJ-10.121.99.8-Sayla_4/3-10.121.99.3-Limbdi_3/3</t>
  </si>
  <si>
    <t xml:space="preserve">	10.121.99.3_LIMBDI_TN725B_GJ_SSA SEN_PH3\S3P3</t>
  </si>
  <si>
    <t xml:space="preserve">	10.121.99.8_SAYLA_TN725B_GJ_SSA SEN_PH3\S4P3</t>
  </si>
  <si>
    <t xml:space="preserve">	2019/11/24,19:33:25</t>
  </si>
  <si>
    <t xml:space="preserve">	2026/04/06,16:05:57</t>
  </si>
  <si>
    <t xml:space="preserve">	SSA SR-10.121.100.14-KUDIYANA B1_3/2-10.121.100.8-OLPAD B2_5/2</t>
  </si>
  <si>
    <t xml:space="preserve">	10.121.100.14_KUDIYANA_TN705B_GJ_SSA SR_PH3\S3P2</t>
  </si>
  <si>
    <t xml:space="preserve">	10.121.100.8_OLPAD_TN725B_WTR_AM_PH1\S5P2</t>
  </si>
  <si>
    <t xml:space="preserve">	Guj_Surat-SSA_GCS_ID-0045890</t>
  </si>
  <si>
    <t xml:space="preserve">	2025/10/15,19:03:35</t>
  </si>
  <si>
    <t xml:space="preserve">	2026/03/28,10:18:59</t>
  </si>
  <si>
    <t xml:space="preserve">	SSA AM-10.121.18.154-SP_MALL_2/5-10.121.18.216-HUDCO3/3</t>
  </si>
  <si>
    <t xml:space="preserve">	10.121.18.154_SP MALL_TN703B_GJ_SSA AM_PH3\S2P5</t>
  </si>
  <si>
    <t xml:space="preserve">	10.121.18.216_HUDCO_TN705B_GJ_SSA AM_PH1\S3P3</t>
  </si>
  <si>
    <t xml:space="preserve">	Ahmedabad SSA GCS ID 41630</t>
  </si>
  <si>
    <t xml:space="preserve">	2025/05/21,14:14:48</t>
  </si>
  <si>
    <t xml:space="preserve">	2026/01/17,12:29:50</t>
  </si>
  <si>
    <t xml:space="preserve">	SSA JND-10.121.97.194-BILKH_3/5-10.121.24.23-DURGAPUR_1/6</t>
  </si>
  <si>
    <t xml:space="preserve">	10.121.24.23_DUNGARPUR_TN703B_GJ_SSA JND_PH3\S1P6</t>
  </si>
  <si>
    <t xml:space="preserve">	10.121.97.194_BILKH_TN705B_GJ_SSA JND_PH3\S3P5</t>
  </si>
  <si>
    <t xml:space="preserve">	Junagadh_SSA_GCS_ID_0045982</t>
  </si>
  <si>
    <t xml:space="preserve">	2025/10/18,19:13:28</t>
  </si>
  <si>
    <t xml:space="preserve">	2026/01/16,16:48:37</t>
  </si>
  <si>
    <t xml:space="preserve">	SSA NAD-10.121.16.154-ALINDRA A1_1/5-10.121.16.130-Kheda B2_3/6</t>
  </si>
  <si>
    <t xml:space="preserve">	10.121.16.154_ALINDRA_TN703B_GJ_SSA NAD_PH3\S1P5</t>
  </si>
  <si>
    <t xml:space="preserve">	10.121.16.130_Kheda_TN725B_WTR_AM_PH1\S3P6</t>
  </si>
  <si>
    <t xml:space="preserve">	GCS_ID-0027554</t>
  </si>
  <si>
    <t xml:space="preserve">	2023/12/27,14:12:39</t>
  </si>
  <si>
    <t xml:space="preserve">	SSA AM-10.121.15.160-AM Bhadra6_3/8-10.121.15.144-AM BHADRA(GNE)_5/8</t>
  </si>
  <si>
    <t xml:space="preserve">	10.121.15.160_AM BHADRA 6_TN705B_WTR_AM_PH3\S3P8</t>
  </si>
  <si>
    <t xml:space="preserve">	10.121.15.144_AM BHADRA(GNE)_TN725B_WTR_AM_PH3\S5P8</t>
  </si>
  <si>
    <t xml:space="preserve">	2025/12/09,16:26:36</t>
  </si>
  <si>
    <t xml:space="preserve">	2026/01/19,15:12:49</t>
  </si>
  <si>
    <t xml:space="preserve">	WTR AM-10.121.16.132-Nadiad_4/7-10.121.16.243-Nadiad _4/7</t>
  </si>
  <si>
    <t xml:space="preserve">	10.121.16.132_Nadiad_TN725B_WTR_AM_PH1\S4P7</t>
  </si>
  <si>
    <t xml:space="preserve">	10.121.16.243_Nadiad Micro_TN705B_WTR_AM_PH3\S4P7</t>
  </si>
  <si>
    <t xml:space="preserve">	GUJ_GCS_ID_00010043</t>
  </si>
  <si>
    <t xml:space="preserve">	NAD_SSA</t>
  </si>
  <si>
    <t xml:space="preserve">	2021/03/08,15:01:12</t>
  </si>
  <si>
    <t xml:space="preserve">	2022/03/19,12:46:28</t>
  </si>
  <si>
    <t xml:space="preserve">	WTR AM-10.121.15.193-MEHSANA3(GNE)_TN725B_WTR_AM_3/7-10.121.15.136-Mehsana 2 (GNE)_TN725B_WTR_AM_3/7</t>
  </si>
  <si>
    <t xml:space="preserve">	10.121.15.193_Mehsana3(GNE)_TN725B_WTR_AM_PH1\S3P7</t>
  </si>
  <si>
    <t xml:space="preserve">	10.121.15.136_Mehsana2(GNE)_TN725B_WTR_AM_PH1\S3P7</t>
  </si>
  <si>
    <t xml:space="preserve">	Harsh Communication Dedicated 1G</t>
  </si>
  <si>
    <t xml:space="preserve">	2022/02/26,16:59:57</t>
  </si>
  <si>
    <t xml:space="preserve">	SSA BCH-10.121.24.193-Bharuch-TE(GNE) B2_5/5-10.121.96.107-ShriManglam_1/5</t>
  </si>
  <si>
    <t xml:space="preserve">	10.121.24.193_Bharuch TE(GNE)_TN725B_GJ_SSA BCH_PH2\S5P5</t>
  </si>
  <si>
    <t xml:space="preserve">	10.121.96.107_Shree Magalam kasak_TN703B_GJ_SSA BCH_PH3\S1P5</t>
  </si>
  <si>
    <t xml:space="preserve">	Guj_Bharuch-SSA_GCS_ID-0046558</t>
  </si>
  <si>
    <t xml:space="preserve">	2025/11/19,17:13:06</t>
  </si>
  <si>
    <t xml:space="preserve">	SSA AM-10.121.18.251-B2_INFO CITY_3/1-10.121.18.250-B2_SECTOR-11_4/1</t>
  </si>
  <si>
    <t xml:space="preserve">	10.121.18.251_INFO CITY_TN725B_GJ_SSA AM_PH3\S3P1</t>
  </si>
  <si>
    <t xml:space="preserve">	10.121.18.250_SECTOR 11_TN725B_GJ_SSA AM_PH3\S4P1</t>
  </si>
  <si>
    <t xml:space="preserve">	2019/05/21,16:18:29</t>
  </si>
  <si>
    <t xml:space="preserve">	2023/01/28,11:14:23</t>
  </si>
  <si>
    <t xml:space="preserve">	10.121.25.123_PILAJIGANJ-EXCG_TN705B_GJ_SSA MEH_PH2\S3P1</t>
  </si>
  <si>
    <t xml:space="preserve">	10.121.25.124_CARRIER-ROOM_TN725B_GJ_SSA MEH_PH2\S5P1</t>
  </si>
  <si>
    <t xml:space="preserve">	MEhsana SSA</t>
  </si>
  <si>
    <t xml:space="preserve">	GCS ISsue id : 23740</t>
  </si>
  <si>
    <t xml:space="preserve">	2023/05/27,17:01:58</t>
  </si>
  <si>
    <t xml:space="preserve">	10.121.18.67_NARANPURA 3_TN725B_GJ_SSA AM_PH1\S5P1</t>
  </si>
  <si>
    <t xml:space="preserve">	10.121.18.19_R3 MALL_TN705B_GJ_SSA AM_PH1\S3P1</t>
  </si>
  <si>
    <t xml:space="preserve">	GUJ_GCS_ID_0057469</t>
  </si>
  <si>
    <t xml:space="preserve">	2026/04/18,12:49:55</t>
  </si>
  <si>
    <t xml:space="preserve">	WTR AM-10.121.6.237-THASARA_3/7-10.121.16.229-THASARA_3/7</t>
  </si>
  <si>
    <t xml:space="preserve">	10.121.16.237_Thasara_TN725B_WTR_AM_PH2\S3P7</t>
  </si>
  <si>
    <t xml:space="preserve">	10.121.16.229_THASRA_TN705B_WTR_AM_PH1\S3P7</t>
  </si>
  <si>
    <t xml:space="preserve">	2020/08/14,05:29:01</t>
  </si>
  <si>
    <t xml:space="preserve">	2022/03/20,14:31:50</t>
  </si>
  <si>
    <t xml:space="preserve">	SSA BCH-10.121.96.65-TN705B_Derol_S3P3-10.121.96.93-TN703B_NEID GRASIM CHEM VILAYAT_S1P5</t>
  </si>
  <si>
    <t xml:space="preserve">	10.121.96.93_Grasim Chem Vilayat_TN703B_GJ_SSA BCH_PH3\S1P5</t>
  </si>
  <si>
    <t xml:space="preserve">	10.121.96.65_Derol_TN705B_GJ_SSA BCH_PH3\S3P3</t>
  </si>
  <si>
    <t xml:space="preserve">	2019/05/31,17:16:04</t>
  </si>
  <si>
    <t xml:space="preserve">	2023/01/10,12:41:19</t>
  </si>
  <si>
    <t xml:space="preserve">	SSA VDR-10.121.99.137-Chanakyapuri_B2_S4P5-10.121.19.154-PNT_COLONY_B1_S1P5</t>
  </si>
  <si>
    <t xml:space="preserve">	10.121.99.137_CHANAKYAPURI_TN725B_GJ_SSA VDR_PH3\S4P5</t>
  </si>
  <si>
    <t xml:space="preserve">	10.121.19.154_PNT COLONY_TN703B_GJ_SSA VDR_PH2\S1P5</t>
  </si>
  <si>
    <t xml:space="preserve">	Vadodara SSA ,GCS ID:2891</t>
  </si>
  <si>
    <t xml:space="preserve">	2019/07/15,17:16:20</t>
  </si>
  <si>
    <t xml:space="preserve">	2020/10/31,23:17:33</t>
  </si>
  <si>
    <t xml:space="preserve">	SSA JMN-10.121.97.151-Medi A1_1/5-10.121.97.152-Jamvanthali A1_2/5</t>
  </si>
  <si>
    <t xml:space="preserve">	10.121.97.151_MEDI_TN703B_GJ_SSA JMN_PH2\S1P5</t>
  </si>
  <si>
    <t xml:space="preserve">	10.121.97.152_JAMVANTHALI_TN703B_GJ_SSA JMN_PH2\S2P5</t>
  </si>
  <si>
    <t xml:space="preserve">	Jamnagar SSA GCS ID 10473</t>
  </si>
  <si>
    <t xml:space="preserve">	2021/03/27,12:16:22</t>
  </si>
  <si>
    <t xml:space="preserve">	2023/01/09,15:39:53</t>
  </si>
  <si>
    <t xml:space="preserve">	SSA NAD-10.121.16.250-S1P5_AKLACHA-10.121.16.131-Memdabad_S4P3</t>
  </si>
  <si>
    <t xml:space="preserve">	10.121.16.250_AKLACHA_TN703B_GJ_SSA NAD_PH3\S1P5</t>
  </si>
  <si>
    <t xml:space="preserve">	10.121.16.131_Memdabad_TN705B_WTR_AM_PH1\S4P3</t>
  </si>
  <si>
    <t xml:space="preserve">	GCS-48070</t>
  </si>
  <si>
    <t xml:space="preserve">	2026/01/13,14:44:15</t>
  </si>
  <si>
    <t xml:space="preserve">	2026/01/16,17:17:47</t>
  </si>
  <si>
    <t xml:space="preserve">	SSA BUJ-10.121.24.126-Command Control_2/4-10.121.24.71-Bhimasar (C)_3/7</t>
  </si>
  <si>
    <t xml:space="preserve">	10.121.24.126_Command Control_TN703B_GJ_SSA BUJ_PH2\S2P4</t>
  </si>
  <si>
    <t xml:space="preserve">	10.121.24.71_Gandhidham II_TN705B_GJ_SSA BUJ_PH3\S3P7</t>
  </si>
  <si>
    <t xml:space="preserve">	Guj GCS ID No.- 043658</t>
  </si>
  <si>
    <t xml:space="preserve">	2025/07/30,17:59:24</t>
  </si>
  <si>
    <t xml:space="preserve">	2026/01/16,17:09:25</t>
  </si>
  <si>
    <t xml:space="preserve">	SSA AM-10.121.18.222-GujAhmedabad_Hospital_BTS-10.121.18.143-GujAhmedabad_Jamalpur_B2</t>
  </si>
  <si>
    <t xml:space="preserve">	10.121.18.222_Chepirog Hospital BTS_TN703B_GJ_SSA AM_PH2\S1P5</t>
  </si>
  <si>
    <t xml:space="preserve">	10.121.18.143_Jamalpur_TN725B_GJ_SSA AM_PH1\S4P5</t>
  </si>
  <si>
    <t xml:space="preserve">	2020/01/10,16:24:58</t>
  </si>
  <si>
    <t xml:space="preserve">	2023/01/03,17:02:15</t>
  </si>
  <si>
    <t xml:space="preserve">	WTR AM-10.121.16.196-TN705B_Lunawada (B1)\S4P1-10.121.16.195-TN705B_Sehra (B1)\S3P1</t>
  </si>
  <si>
    <t xml:space="preserve">	10.121.16.196_Lunawada_TN725B_WTR_AM_PH1\S4P1</t>
  </si>
  <si>
    <t xml:space="preserve">	10.121.16.195_Sehra_TN705B_WTR_AM_PH1\S3P1</t>
  </si>
  <si>
    <t xml:space="preserve">	2018/05/23,18:29:30</t>
  </si>
  <si>
    <t xml:space="preserve">	2023/01/10,17:10:32</t>
  </si>
  <si>
    <t xml:space="preserve">	SSA VAL-10.121.24.183-Moldtek_TN703B_GJ_SSA VAL_PH3-10.121.68.98-Wind World_TN703B_GJ_SSA VAL_PH3</t>
  </si>
  <si>
    <t xml:space="preserve">	10.121.24.183_Moldtek_TN703B_GJ_SSA VAL_PH3\S2P6</t>
  </si>
  <si>
    <t xml:space="preserve">	10.121.68.98_Wind-World_TN703B_GJ_SSA VAL_PH3\S1P6</t>
  </si>
  <si>
    <t xml:space="preserve">	2025/09/06,12:21:41</t>
  </si>
  <si>
    <t xml:space="preserve">	2026/01/17,12:23:08</t>
  </si>
  <si>
    <t xml:space="preserve">	SSA BV-10.121.17.135-Mota Khutawada_TN703B_2/5-10.121.17.136-Shantinagar_TN703B_1/5</t>
  </si>
  <si>
    <t xml:space="preserve">	10.121.17.136_Shantinagar_TN703B_GJ_SSA BV_PH3\S1P5</t>
  </si>
  <si>
    <t xml:space="preserve">	10.121.17.135_Mota Khutawada_TN703B_GJ_SSA BV_PH3\S2P5</t>
  </si>
  <si>
    <t xml:space="preserve">	Guj GCS ID No.- 043005</t>
  </si>
  <si>
    <t xml:space="preserve">	2025/07/09,17:35:47</t>
  </si>
  <si>
    <t xml:space="preserve">	2026/01/20,11:36:54</t>
  </si>
  <si>
    <t xml:space="preserve">	SSA NAD-10.121.16.234-Anand2_6/10-10.121.24.225-ANAND(GNE)_6/10</t>
  </si>
  <si>
    <t xml:space="preserve">	10.121.16.234_Anand2_TN725B_WTR_AM_PH3\S6P10</t>
  </si>
  <si>
    <t xml:space="preserve">	10.121.24.225_ANAND(GNE)_TN725B_GJ_SSA NAD_PH1\S6P10</t>
  </si>
  <si>
    <t xml:space="preserve">	2024/04/17,16:44:57</t>
  </si>
  <si>
    <t xml:space="preserve">	2026/01/17,13:06:10</t>
  </si>
  <si>
    <t xml:space="preserve">	SSA BCH-10.121.16.1-Bharuch-City B2_6/7-10.121.16.9-Bharuch B2_6/7</t>
  </si>
  <si>
    <t xml:space="preserve">	10.121.16.1_Bharuch City_TN725B_WTR_AM_PH1\S6P7</t>
  </si>
  <si>
    <t xml:space="preserve">	10.121.16.9_Bharuch_TN725B_WTR_AM_PH1\S6P7</t>
  </si>
  <si>
    <t xml:space="preserve">	2025/12/20,13:29:44</t>
  </si>
  <si>
    <t xml:space="preserve">	10.121.24.167_DAPADA_TN705B_GJ_SSA VAL_PH3\S3P1</t>
  </si>
  <si>
    <t xml:space="preserve">	10.121.24.132_Rakholi_TN705B_GJ_SSA VAL_PH2\S4P1</t>
  </si>
  <si>
    <t xml:space="preserve">	GUJ_VAL_GCSID_59968</t>
  </si>
  <si>
    <t xml:space="preserve">	2026/04/30,15:24:02</t>
  </si>
  <si>
    <t xml:space="preserve">	SSA RJ-10.121.19.100-Lotus_Resi_1/5-10.121.19.66-KR2_GNE_5/3</t>
  </si>
  <si>
    <t xml:space="preserve">	10.121.19.100_LOTUS RESI_TN703B_GJ_SSA RJ_PH2\S1P5</t>
  </si>
  <si>
    <t xml:space="preserve">	10.121.19.66_KR2 GNE_TN725B_GJ_SSA RJ_PH2\S5P3</t>
  </si>
  <si>
    <t xml:space="preserve">	GUJ_RJ_GCSID_46044</t>
  </si>
  <si>
    <t xml:space="preserve">	2025/10/28,14:19:36</t>
  </si>
  <si>
    <t xml:space="preserve">	2026/04/25,17:29:21</t>
  </si>
  <si>
    <t xml:space="preserve">	SSA AM-10.121.18.73-PNT_4/1-10.121.18.74-Bodakdev_3/1</t>
  </si>
  <si>
    <t xml:space="preserve">	10.121.18.73_PNT_TN705B_GJ_SSA AM_PH1\S4P1</t>
  </si>
  <si>
    <t xml:space="preserve">	10.121.18.74_Bodakdev_TN725B_GJ_SSA AM_PH1\S3P1</t>
  </si>
  <si>
    <t xml:space="preserve">	2018/11/05,17:19:13</t>
  </si>
  <si>
    <t xml:space="preserve">	2026/01/20,15:47:27</t>
  </si>
  <si>
    <t xml:space="preserve">	P&amp;T-VSP 96F 2/7/1&amp;5 at P&amp;T,  BDK-INFO 96F 2/7/1&amp;5 at BDK</t>
  </si>
  <si>
    <t xml:space="preserve">	SSA VDR-10.121.16.26--MAKARPURA-N2 B1_3/10-10.121.19.132-MAKARPURA B2_3/10</t>
  </si>
  <si>
    <t xml:space="preserve">	10.121.16.26_MAKARPURA N2_TN705B_GJ_SSA VDR_PH1\S3P10</t>
  </si>
  <si>
    <t xml:space="preserve">	10.121.19.132_MAKARPURA_TN725B_GJ_SSA VDR_PH2\S3P10</t>
  </si>
  <si>
    <t xml:space="preserve">	2026/01/22,00:59:45</t>
  </si>
  <si>
    <t xml:space="preserve">	SSA VAL-10.121.16.109-UMERGAON B1_3/3-10.121.16.78-FOURTY-SHED A1_1/5</t>
  </si>
  <si>
    <t xml:space="preserve">	10.121.16.109_UMERGAON_TN705B_GJ_SSA VAL_PH3\S3P3</t>
  </si>
  <si>
    <t xml:space="preserve">	10.121.16.78_NARGOL_TN703B_GJ_SSA VAL_PH\S1P5</t>
  </si>
  <si>
    <t xml:space="preserve">	Guj_Valsad-SSA_GCS_ID-0025031</t>
  </si>
  <si>
    <t xml:space="preserve">	2023/08/09,00:24:11</t>
  </si>
  <si>
    <t xml:space="preserve">	2024/08/05,12:16:33</t>
  </si>
  <si>
    <t xml:space="preserve">	SSA AM-10.121.17.210-Bhadra2_4/2-10.121.18.119-AMC_Danapith_1/5</t>
  </si>
  <si>
    <t xml:space="preserve">	10.121.17.210_BHADRA 2_TN725B_GJ_SSA AM_PH3\S4P2</t>
  </si>
  <si>
    <t xml:space="preserve">	10.121.18.119_AMCDANAPITH_TN703B_GJ_SSA AM_PH3\S1P5</t>
  </si>
  <si>
    <t xml:space="preserve">	14754</t>
  </si>
  <si>
    <t xml:space="preserve">	2022/02/14,18:11:11</t>
  </si>
  <si>
    <t xml:space="preserve">	2026/01/20,12:56:52</t>
  </si>
  <si>
    <t xml:space="preserve">	10.121.24.45_JUNAGADH_TN725B_WTR_RJ_PH1\S3P6</t>
  </si>
  <si>
    <t xml:space="preserve">	10.121.24.46_WTR JUNAGADH2_TN725B_WTR_RJ_PH1\S3P6</t>
  </si>
  <si>
    <t xml:space="preserve">	2023/08/21,17:09:12</t>
  </si>
  <si>
    <t xml:space="preserve">	SSA AM-10.121.18.251-INFO CITY_6/1-10.121.18.248-SECTOR  28_6/1</t>
  </si>
  <si>
    <t xml:space="preserve">	10.121.18.251_INFO CITY_TN725B_GJ_SSA AM_PH3\S6P1</t>
  </si>
  <si>
    <t xml:space="preserve">	10.121.18.248_SECTOR -28_TN725B_GJ_SSA AM_PH3\S6P1</t>
  </si>
  <si>
    <t xml:space="preserve">	2021/02/15,16:11:06</t>
  </si>
  <si>
    <t xml:space="preserve">	2021/06/19,10:19:02</t>
  </si>
  <si>
    <t xml:space="preserve">	SSA AM-10.121.18.11-Motera_3/1-10.121.18.7-Sabarmati_5/1</t>
  </si>
  <si>
    <t xml:space="preserve">	10.121.18.11_MOTERA_TN725B_GJ_SSA AM_PH1\S3P1</t>
  </si>
  <si>
    <t xml:space="preserve">	10.121.18.7_SABARMATI_TN725B_GJ_SSA AM_PH1\S5P1</t>
  </si>
  <si>
    <t xml:space="preserve">	2018/05/27,14:12:15</t>
  </si>
  <si>
    <t xml:space="preserve">	2026/01/20,13:12:15</t>
  </si>
  <si>
    <t xml:space="preserve">	SSA AM-10.121.18.17-Surdhara_3/1 -10.121.18.19-R3 Mall_4/1</t>
  </si>
  <si>
    <t xml:space="preserve">	10.121.18.17_SURDHARA_TN705B_GJ_SSA AM_PH1\S3P1</t>
  </si>
  <si>
    <t xml:space="preserve">	10.121.18.19_R3 MALL_TN705B_GJ_SSA AM_PH1\S4P1</t>
  </si>
  <si>
    <t xml:space="preserve">	2018/06/03,16:08:16</t>
  </si>
  <si>
    <t xml:space="preserve">	2026/01/20,14:26:22</t>
  </si>
  <si>
    <t xml:space="preserve">	SSA SR-10.121.68.9-MANGROL_TN705B_GJ_SSA SR_PH3\S3P1-10.121.100.16-LIMBADA TE B1_TN705B_GJ_SSA SR_PH3\S4P1 10GE</t>
  </si>
  <si>
    <t xml:space="preserve">	10.121.100.16_LIMBADA TE_TN705B_GJ_SSA SR_PH3\S4P1</t>
  </si>
  <si>
    <t xml:space="preserve">	10.121.68.9_MANGROL_TN705B_GJ_SSA SR_PH3\S3P1</t>
  </si>
  <si>
    <t xml:space="preserve">	2026/01/17,12:55:31</t>
  </si>
  <si>
    <t xml:space="preserve">	WTR AM-10.121.15.193-TN725B _Maisana Gne 3\S4P1-10.121.15.204-TN725B_Visnagar(B2)\S3P1</t>
  </si>
  <si>
    <t xml:space="preserve">	10.121.15.204_Visnagar_TN725B_WTR_AM_PH2\S3P1</t>
  </si>
  <si>
    <t xml:space="preserve">	10.121.15.193_Mehsana3(GNE)_TN725B_WTR_AM_PH1\S4P1</t>
  </si>
  <si>
    <t xml:space="preserve">	2018/11/29,17:28:11</t>
  </si>
  <si>
    <t xml:space="preserve">	2023/01/11,14:56:50</t>
  </si>
  <si>
    <t xml:space="preserve">	WTR RJ-10.121.17.159-TALAJA_B2_5/1-10.121.17.160-MAHUVA_B1_4/1</t>
  </si>
  <si>
    <t xml:space="preserve">	10.121.17.159_TALAJA_TN725B_WTR_RJ_PH3\S5P1</t>
  </si>
  <si>
    <t xml:space="preserve">	10.121.17.160_MAHUVA_TN705B_WTR_RJ_PH3\S4P1</t>
  </si>
  <si>
    <t xml:space="preserve">	199101798</t>
  </si>
  <si>
    <t xml:space="preserve">	2019/07/27,17:41:47</t>
  </si>
  <si>
    <t xml:space="preserve">	2023/05/16,11:46:26</t>
  </si>
  <si>
    <t xml:space="preserve">	SSA VDR-10.121.19.138-City2_B2_3/11-10.121.99.150-City3_B2_3/11</t>
  </si>
  <si>
    <t xml:space="preserve">	10.121.19.138_CITY2_TN725B_GJ_SSA VDR_PH2\S3P11</t>
  </si>
  <si>
    <t xml:space="preserve">	10.121.99.150_CITY 3_TN725B_GJ_SSA VDR_PH3\S3P11</t>
  </si>
  <si>
    <t xml:space="preserve">	Vadodra SSA- GCS ID-0004089</t>
  </si>
  <si>
    <t xml:space="preserve">	2019/10/17,17:15:16</t>
  </si>
  <si>
    <t xml:space="preserve">	2022/01/13,14:35:53</t>
  </si>
  <si>
    <t xml:space="preserve">	WTR AM-10.121.16.94-Valsad-New_TN725B_WTR_AM_PH3\S4P1-10.121.16.65-SURAT2(GNE)_TN725B_WTR_AM_PH1\S4P1 10GE</t>
  </si>
  <si>
    <t xml:space="preserve">	10.121.16.94_Valsad-New_TN725B_WTR_AM_PH3\S4P1</t>
  </si>
  <si>
    <t xml:space="preserve">	10.121.16.65_SURAT2(GNE)_TN725B_WTR_AM_PH1\S4P1</t>
  </si>
  <si>
    <t xml:space="preserve">	2025/07/04,13:11:32</t>
  </si>
  <si>
    <t xml:space="preserve">	2026/01/16,16:47:28</t>
  </si>
  <si>
    <t xml:space="preserve">	SSA SR-10.121.100.17-TN705B_KADODARA_S3P1-10.121.68.1-TN725B_SURAT 3_S5P1</t>
  </si>
  <si>
    <t xml:space="preserve">	10.121.100.17_KADODARA_TN725B_GJ_SSA SR_PH3\S3P1</t>
  </si>
  <si>
    <t xml:space="preserve">	10.121.68.1_Surat 3(GNE)_TN725B_WTR_AM_PH3\S5P1</t>
  </si>
  <si>
    <t xml:space="preserve">	2019/05/02,10:47:25</t>
  </si>
  <si>
    <t xml:space="preserve">	2023/01/11,14:43:27</t>
  </si>
  <si>
    <t xml:space="preserve">	SSA RJ-10.121.19.113-SADGURU-VATIKA-BTS-2 A1_2/5-10.121.19.179-DCB-Police-Office_1/5</t>
  </si>
  <si>
    <t xml:space="preserve">	10.121.19.113_SADGURU VATIKA BTS-2_TN703B_GJ_SSA RJ_PH2\S2P5</t>
  </si>
  <si>
    <t xml:space="preserve">	10.121.19.107_DCB Police office_TN703B_GJ_SSA RJ_PH1\S1P5</t>
  </si>
  <si>
    <t xml:space="preserve">	GCS_ID-0033829</t>
  </si>
  <si>
    <t xml:space="preserve">	2024/09/09,23:06:15</t>
  </si>
  <si>
    <t xml:space="preserve">	SSA BUJ-10.121.24.84-Halai Nagar-10.121.24.65-Bhuj Laltekri(GNE)_</t>
  </si>
  <si>
    <t xml:space="preserve">	10.121.24.84_Halai Nagar A1_TN703B_GJ_SSA BUJ_PH3\S1P5</t>
  </si>
  <si>
    <t xml:space="preserve">	10.121.24.65_Bhuj Laltekri(GNE)_TN725B_GJ_SSA BUJ_PH2\S6P3</t>
  </si>
  <si>
    <t xml:space="preserve">	GUJ_GCS_ID_0045983</t>
  </si>
  <si>
    <t xml:space="preserve">	2025/10/21,17:56:37</t>
  </si>
  <si>
    <t xml:space="preserve">	2026/01/16,17:08:44</t>
  </si>
  <si>
    <t xml:space="preserve">	SSA SEN-10.121.99.36-SURENDRANAGAR COLLECTOR OFFICE-10.121.99.26-OFC SEN</t>
  </si>
  <si>
    <t xml:space="preserve">	10.121.99.26_OCB TE_TN705B_GJ_SSA SEN_PH3\S3P3</t>
  </si>
  <si>
    <t xml:space="preserve">	10.121.99.36_SURENDRANAGAR COLLECTOR OFFICE_TN703B_GJ_SSA SEN_PH3\S1P5</t>
  </si>
  <si>
    <t xml:space="preserve">	Gj_SEN_SSA_GCS_ID-0005879</t>
  </si>
  <si>
    <t xml:space="preserve">	2020/03/27,11:30:08</t>
  </si>
  <si>
    <t xml:space="preserve">	2026/05/04,10:51:30</t>
  </si>
  <si>
    <t xml:space="preserve">	SSA VAL-10.121.24.147-Valsad_New2_1/5-10.121.24.148-TAIWAD_1/5</t>
  </si>
  <si>
    <t xml:space="preserve">	10.121.24.147_Valsad New2_TN703B_GJ_SSA VAL_PH3\S1P5</t>
  </si>
  <si>
    <t xml:space="preserve">	10.121.24.148_TAIWAD_TN703B_GJ_SSA VAL_PH\S1P5</t>
  </si>
  <si>
    <t xml:space="preserve">	Valsad SSA GCS ID 10280</t>
  </si>
  <si>
    <t xml:space="preserve">	2021/03/18,14:53:46</t>
  </si>
  <si>
    <t xml:space="preserve">	2021/12/14,14:39:03</t>
  </si>
  <si>
    <t xml:space="preserve">	WTR AM-10.121.16.9-TN725B_Bharuch_B2\S5P1-10.121.16.1-TN725B_Bharuch City_B2\S5P1</t>
  </si>
  <si>
    <t xml:space="preserve">	10.121.16.9_Bharuch_TN725B_WTR_AM_PH1\S5P1</t>
  </si>
  <si>
    <t xml:space="preserve">	10.121.16.1_Bharuch City_TN725B_WTR_AM_PH1\S5P1</t>
  </si>
  <si>
    <t xml:space="preserve">	2018/09/15,16:18:17</t>
  </si>
  <si>
    <t xml:space="preserve">	2019/01/14,21:45:52</t>
  </si>
  <si>
    <t xml:space="preserve">	SSA AM-10.121.18.210-BDR_S6P10-10.121.18.87-BDR_S6P10</t>
  </si>
  <si>
    <t xml:space="preserve">	10.121.18.87_BHADRA 3_TN725B_GJ_SSA AM_PH1\S6P10</t>
  </si>
  <si>
    <t xml:space="preserve">	10.121.17.210_BHADRA 2_TN725B_GJ_SSA AM_PH3\S6P10</t>
  </si>
  <si>
    <t xml:space="preserve">	BDR 17.210 6.10 DIGITAL LINK</t>
  </si>
  <si>
    <t xml:space="preserve">	2018/11/26,12:15:34</t>
  </si>
  <si>
    <t xml:space="preserve">	2026/01/17,13:24:24</t>
  </si>
  <si>
    <t xml:space="preserve">	SSA BUJ-10.121.17.84-Vadala_2/5-10.121.17.82-LUNI TE_1/5</t>
  </si>
  <si>
    <t xml:space="preserve">	10.121.17.84_Vadala_TN703B_GJ_SSA BUJ_PH3\S2P5</t>
  </si>
  <si>
    <t xml:space="preserve">	10.121.17.82_Luni TE_TN703B_GJ_SSA BUJ_PH3\S1P5</t>
  </si>
  <si>
    <t xml:space="preserve">	2022/06/21,18:40:36</t>
  </si>
  <si>
    <t xml:space="preserve">	2022/07/09,09:45:23</t>
  </si>
  <si>
    <t xml:space="preserve">	SSA MEH-10.121.15.142-PATAN_6/1-10.121.15.214-PATAN EXCH_3/1</t>
  </si>
  <si>
    <t xml:space="preserve">	10.121.15.142_Patan_TN725B_WTR_AM_PH2\S6P1</t>
  </si>
  <si>
    <t xml:space="preserve">	10.121.15.214_PATAN EXCH_TN705B_GJ_SSA MEH_PH2\S3P1</t>
  </si>
  <si>
    <t xml:space="preserve">	Gj_MSN_SSA_GCS_ID-0007031</t>
  </si>
  <si>
    <t xml:space="preserve">	2020/07/28,13:06:46</t>
  </si>
  <si>
    <t xml:space="preserve">	2022/04/25,15:28:29</t>
  </si>
  <si>
    <t xml:space="preserve">	10.121.24.45_JUNAGADH_TN725B_WTR_RJ_PH1\S4P1</t>
  </si>
  <si>
    <t xml:space="preserve">	10.121.24.46_WTR JUNAGADH2_TN725B_WTR_RJ_PH1\S3P1</t>
  </si>
  <si>
    <t xml:space="preserve">	2023/12/06,12:32:02</t>
  </si>
  <si>
    <t xml:space="preserve">	DWDM UTL JMN-JND L-12</t>
  </si>
  <si>
    <t xml:space="preserve">	SSA NAD-10.121.98.93-Gudel_1/6-10.121.98.67-CAMBAY_3/5</t>
  </si>
  <si>
    <t xml:space="preserve">	10.121.98.67_CAMBAY_TN705B_GJ_SSA NAD_PH3\S3P5</t>
  </si>
  <si>
    <t xml:space="preserve">	10.121.98.93_Gudel_TN703B_GJ_SSA NAD_PH3\S1P6</t>
  </si>
  <si>
    <t xml:space="preserve">	Nadiad SSA GCS ID 31270</t>
  </si>
  <si>
    <t xml:space="preserve">	2024/06/01,00:06:19</t>
  </si>
  <si>
    <t xml:space="preserve">	2026/01/17,13:04:42</t>
  </si>
  <si>
    <t xml:space="preserve">	SSA SEN-10.121.99.18-Joravarnagar2_1/5-10.121.99.17-Malod_BTS_1/5</t>
  </si>
  <si>
    <t xml:space="preserve">	10.121.99.18_JORAVARNAGAR 2_TN703B_GJ_SSA SEN_PH3\S1P5</t>
  </si>
  <si>
    <t xml:space="preserve">	10.121.99.17_MALOD BTS_TN703B_GJ_SSA SEN_PH3\S1P5</t>
  </si>
  <si>
    <t xml:space="preserve">	2019/12/30,11:45:07</t>
  </si>
  <si>
    <t xml:space="preserve">	2026/04/25,17:25:49</t>
  </si>
  <si>
    <t xml:space="preserve">	WTR RJ-10.121.17.43-RIBDA_B1_S3P1-10.121.17.9-Bhakti_Nagar_B2_PH1_S4P1</t>
  </si>
  <si>
    <t xml:space="preserve">	10.121.17.9_RJ BHAKTINAGAR_TN725B_WTR_RJ_PH1\S4P1</t>
  </si>
  <si>
    <t xml:space="preserve">	10.121.17.43_RIBDA_TN725B_WTR_RJ_PH2\S3P1</t>
  </si>
  <si>
    <t xml:space="preserve">	2019/04/18,14:42:31</t>
  </si>
  <si>
    <t xml:space="preserve">	2023/09/04,16:40:50</t>
  </si>
  <si>
    <t xml:space="preserve">	SSA BCH-10.121.16.1-Bharuch-City B2_6/10-10.121.16.9-Bharuch B2_6/10</t>
  </si>
  <si>
    <t xml:space="preserve">	10.121.16.1_Bharuch City_TN725B_WTR_AM_PH1\S6P10</t>
  </si>
  <si>
    <t xml:space="preserve">	10.121.16.9_Bharuch_TN725B_WTR_AM_PH1\S6P10</t>
  </si>
  <si>
    <t xml:space="preserve">	2025/12/20,13:48:21</t>
  </si>
  <si>
    <t xml:space="preserve">	SSA AM-10.121.18.135-Naroda2_B2_5/11 -10.121.18.194-Naroda_B2 _5/11</t>
  </si>
  <si>
    <t xml:space="preserve">	10.121.18.135_NARODA_TN725B_GJ_SSA AM_PH1\S5P11</t>
  </si>
  <si>
    <t xml:space="preserve">	10.121.18.194_Naroda_TN725B_GJ_SSA AM_PH1\S5P11</t>
  </si>
  <si>
    <t xml:space="preserve">	Ahmedabad SSA - GCS Issue id : 0001032</t>
  </si>
  <si>
    <t xml:space="preserve">	2019/01/07,14:38:56</t>
  </si>
  <si>
    <t xml:space="preserve">	2026/01/16,17:45:42</t>
  </si>
  <si>
    <t xml:space="preserve">	WTR RJ-10.121.24.45-JUNAGADH B2_4/9-10.121.97.226-UNA B1_4/9</t>
  </si>
  <si>
    <t xml:space="preserve">	10.121.24.45_JUNAGADH_TN725B_WTR_RJ_PH1\S4P9</t>
  </si>
  <si>
    <t xml:space="preserve">	10.121.97.226_UNA_TN725B_WTR_RJ_PH3\S4P9</t>
  </si>
  <si>
    <t xml:space="preserve">	GCS ID43589</t>
  </si>
  <si>
    <t xml:space="preserve">	2025/07/28,13:17:39</t>
  </si>
  <si>
    <t xml:space="preserve">	2026/04/15,16:29:18</t>
  </si>
  <si>
    <t xml:space="preserve">	SSA AM-10.121.17.208-Bopal DOM_3/1-10.121.17.207-BOPAL_4/1</t>
  </si>
  <si>
    <t xml:space="preserve">	10.121.17.208_BOPAL DOM_TN725B_GJ_SSA AM_PH1\S3P1</t>
  </si>
  <si>
    <t xml:space="preserve">	10.121.17.207_BOPAL_TN725B_GJ_SSA AM_PH1\S4P1</t>
  </si>
  <si>
    <t xml:space="preserve">	2018/06/03,16:43:24</t>
  </si>
  <si>
    <t xml:space="preserve">	2026/01/20,12:50:36</t>
  </si>
  <si>
    <t xml:space="preserve">	BOPAL-BOPAL DOM  Via Police Station 1/6/7&amp;11</t>
  </si>
  <si>
    <t xml:space="preserve">	SSA VDR-10.121.19.135-SUBHANPURA_TN725B_PH2\S6P1-10.121.99.131-GORWA_TN705B_PH2\S4P1</t>
  </si>
  <si>
    <t xml:space="preserve">	10.121.19.135_SUBHANPURA_TN725B_GJ_SSA VDR_PH2\S6P1</t>
  </si>
  <si>
    <t xml:space="preserve">	GUJ_GCS_ID_0004993</t>
  </si>
  <si>
    <t xml:space="preserve">	2020/01/07,09:53:40</t>
  </si>
  <si>
    <t xml:space="preserve">	2023/01/11,14:36:18</t>
  </si>
  <si>
    <t xml:space="preserve">	SSA MEH-10.121.25.98-MujpurBTS_2/5-10.121.15.213-Harij_5/2</t>
  </si>
  <si>
    <t xml:space="preserve">	10.121.25.98_MUJPUR BTS_TN703B_GJ_SSA MEH_PH2\S2P5</t>
  </si>
  <si>
    <t xml:space="preserve">	10.121.15.213_Harij_TN725B_WTR_AM_PH3\S5P2</t>
  </si>
  <si>
    <t xml:space="preserve">	Guj_Mehsana_GCS_ID-38177</t>
  </si>
  <si>
    <t xml:space="preserve">	2025/01/22,15:17:17</t>
  </si>
  <si>
    <t xml:space="preserve">	2025/11/10,09:58:39</t>
  </si>
  <si>
    <t xml:space="preserve">	WTR RJ-10.121.17.26-RAJKOT B2_4/8-10.121.17.27-RAJKOT-KR B2_5/8</t>
  </si>
  <si>
    <t xml:space="preserve">	10.121.17.26_RAJKOT_TN725B_WTR_RJ_PH1\S4P8</t>
  </si>
  <si>
    <t xml:space="preserve">	10.121.17.27_RAJKOT KR_TN725B_WTR_RJ_PH3\S5P8</t>
  </si>
  <si>
    <t xml:space="preserve">	2023/01/08,11:59:57</t>
  </si>
  <si>
    <t xml:space="preserve">	2026/04/15,16:30:57</t>
  </si>
  <si>
    <t xml:space="preserve">	SSA AM-10.121.18.217-Amraiwadi_S3P4-10.121.18.201-CTM_S3P4</t>
  </si>
  <si>
    <t xml:space="preserve">	10.121.18.217_Amraiwadi_TN705B_GJ_SSA AM_PH1\S3P4</t>
  </si>
  <si>
    <t xml:space="preserve">	10.121.18.201_CTM_TN725B_GJ_SSA AM_PH1\S3P4</t>
  </si>
  <si>
    <t xml:space="preserve">	GCS-46679</t>
  </si>
  <si>
    <t xml:space="preserve">	2025/11/24,12:58:00</t>
  </si>
  <si>
    <t xml:space="preserve">	2026/01/16,17:16:23</t>
  </si>
  <si>
    <t xml:space="preserve">	SSA SR-10.121.100.1-SURAT(GNE) B2_4/2-10.121.19.208-ESIC-HOSPITAL A1_1/6</t>
  </si>
  <si>
    <t xml:space="preserve">	10.121.100.1_SURAT(GNE)_TN725B_GJ_SSA SR_PH3\S4P2</t>
  </si>
  <si>
    <t xml:space="preserve">	10.121.19.208_ESIC HOSPITAL_TN703B_GJ_SSA SR_PH2\S1P6</t>
  </si>
  <si>
    <t xml:space="preserve">	Guj_Surat-OA_GCS_ID-0048440</t>
  </si>
  <si>
    <t xml:space="preserve">	2026/01/28,13:12:11</t>
  </si>
  <si>
    <t xml:space="preserve">	SSA BUJ-10.121.96.189-Bhirandiyara B1_4/1-10.121.96.187-Khavda B2_3/1</t>
  </si>
  <si>
    <t xml:space="preserve">	10.121.96.189_BHIRANDIYARA_TN705B_GJ_SSA BUJ_PH3\S4P1</t>
  </si>
  <si>
    <t xml:space="preserve">	10.121.96.187_KHAVDA_TN725B_GJ_SSA BUJ_PH3\S3P1</t>
  </si>
  <si>
    <t xml:space="preserve">	GCS_ID-0021480</t>
  </si>
  <si>
    <t xml:space="preserve">	2023/01/24,19:10:59</t>
  </si>
  <si>
    <t xml:space="preserve">	2023/04/21,14:37:30</t>
  </si>
  <si>
    <t xml:space="preserve">	SSA AMR-10.121.96.2-Savarkundla B2_4/6-10.121.17.187-Jesar-Exch A1_2/6</t>
  </si>
  <si>
    <t xml:space="preserve">	10.121.96.2_SAVARKUNDLA_TN725B_GJ_SSA AMR_PH3\S4P6</t>
  </si>
  <si>
    <t xml:space="preserve">	10.121.17.187_Jesar Exch_TN703B_GJ_SSA AMR_PH2\S2P6</t>
  </si>
  <si>
    <t xml:space="preserve">	GCS_ID-0015926</t>
  </si>
  <si>
    <t xml:space="preserve">	2022/04/14,02:11:57</t>
  </si>
  <si>
    <t xml:space="preserve">	2026/04/15,16:32:07</t>
  </si>
  <si>
    <t xml:space="preserve">	SSA VDR-10.121.18.250-Sector11B2_4/8-10.121.18.245-Sector11B2_4/8</t>
  </si>
  <si>
    <t xml:space="preserve">	10.121.18.250_SECTOR 11_TN725B_GJ_SSA AM_PH3\S4P8</t>
  </si>
  <si>
    <t xml:space="preserve">	10.121.18.245_SECTOR 11 GNE_TN725B_GJ_SSA AM_PH1\S4P8</t>
  </si>
  <si>
    <t xml:space="preserve">	Guj_Ahmedabad-SSA_GCS_ID-0014563</t>
  </si>
  <si>
    <t xml:space="preserve">	2022/02/04,09:44:28</t>
  </si>
  <si>
    <t xml:space="preserve">	2022/02/04,12:15:40</t>
  </si>
  <si>
    <t xml:space="preserve">	3RD DL -- 1G_Guj_Ahmedabad_SSA_10.121.18.250_Sector-11-B2_4/8_to_10.121.18.245_Sector-11-B2_4/8</t>
  </si>
  <si>
    <t xml:space="preserve">	WTR RJ-10.121.17.26-RAJKOT B2_6/11-10.121.17.28-RAJKOT-KR B2_6/11</t>
  </si>
  <si>
    <t xml:space="preserve">	10.121.17.26_RAJKOT_TN725B_WTR_RJ_PH1\S6P11</t>
  </si>
  <si>
    <t xml:space="preserve">	10.121.17.28_RAJKOT KR_TN725B_WTR_RJ_PH1\S6P11</t>
  </si>
  <si>
    <t xml:space="preserve">	Rajkot_WTR</t>
  </si>
  <si>
    <t xml:space="preserve">	2020/08/08,15:11:27</t>
  </si>
  <si>
    <t xml:space="preserve">	2026/04/15,16:33:22</t>
  </si>
  <si>
    <t xml:space="preserve">	WTR AM-10.121.15.140-Unja_TN705B_WTR_AM_PH1\S4P3-10.121.15.141-Sidhpur_TN725B_WTR_AM_PH2\S5P3</t>
  </si>
  <si>
    <t xml:space="preserve">	10.121.15.140_Unja_TN705B_WTR_AM_PH1\S4P3</t>
  </si>
  <si>
    <t xml:space="preserve">	10.121.15.141_Sidhpur_TN725B_WTR_AM_PH2\S5P3</t>
  </si>
  <si>
    <t xml:space="preserve">	2022/11/12,18:31:38</t>
  </si>
  <si>
    <t xml:space="preserve">	2025/04/24,11:26:53</t>
  </si>
  <si>
    <t xml:space="preserve">	SSA VDR-10.121.99.129-Alkapuri_PH3(GNE)_B2 / S6P1-10.121.99.163-Trident_BTS_B2 / S3P1</t>
  </si>
  <si>
    <t xml:space="preserve">	10.121.99.129_ALKAPURI(GNE)_TN725B_GJ_SSA VDR_PH3\S6P1</t>
  </si>
  <si>
    <t xml:space="preserve">	10.121.99.163_TRIDENT BTS_TN705B_GJ_SSA VDR_PH3\S3P1</t>
  </si>
  <si>
    <t xml:space="preserve">	2022/10/14,15:59:31</t>
  </si>
  <si>
    <t xml:space="preserve">	2026/01/19,14:55:05</t>
  </si>
  <si>
    <t xml:space="preserve">	WTR RJ-10.121.17.47-SARDHAR PORT 4/1-10.121.17.49-ATKOT PORT 4/1</t>
  </si>
  <si>
    <t xml:space="preserve">	10.121.17.47_SARDHAR_TN705B_GJ_SSA RJ_PH3\S4P1</t>
  </si>
  <si>
    <t xml:space="preserve">	10.121.17.49_ATKOT_TN725B_GJ_SSA RJ_PH3\S4P1</t>
  </si>
  <si>
    <t xml:space="preserve">	2025/11/20,14:05:49</t>
  </si>
  <si>
    <t xml:space="preserve">	2026/01/17,14:54:10</t>
  </si>
  <si>
    <t xml:space="preserve">	SSA BV-10.121.17.176-MAHUVA RSU_B1_3/2-10.121.17.160-MAHUVA_WTR_RJ_B1_3/3</t>
  </si>
  <si>
    <t xml:space="preserve">	10.121.17.176_MAHUVA RSU_TN705B_GJ_SSA BV_PH3\S3P2</t>
  </si>
  <si>
    <t xml:space="preserve">	10.121.17.160_MAHUVA_TN705B_WTR_RJ_PH3\S3P3</t>
  </si>
  <si>
    <t xml:space="preserve">	2019/08/17,17:45:13</t>
  </si>
  <si>
    <t xml:space="preserve">	2023/05/16,11:47:03</t>
  </si>
  <si>
    <t xml:space="preserve">	SSA BUJ-10.121.24.107-Varu Nisha A1_2/5-10.121.24.108-KPT Colony A1_1/5</t>
  </si>
  <si>
    <t xml:space="preserve">	10.121.24.107_Varu Nisha_TN703B_GJ_SSA BUJ_PH2\S2P5</t>
  </si>
  <si>
    <t xml:space="preserve">	10.121.24.108_KPT Colony_TN703B_GJ_SSA BUJ_PH2\S1P5</t>
  </si>
  <si>
    <t xml:space="preserve">	SSA BHUJ- GCS ID 0000951</t>
  </si>
  <si>
    <t xml:space="preserve">	SSA BHUJ</t>
  </si>
  <si>
    <t xml:space="preserve">	2018/11/22,17:06:39</t>
  </si>
  <si>
    <t xml:space="preserve">	2026/01/06,11:57:39</t>
  </si>
  <si>
    <t xml:space="preserve">	10.121.68.65_VALSAD-OLD(GNE)_TN725B_WTR_AM_PH3\S4P5</t>
  </si>
  <si>
    <t xml:space="preserve">	10.121.8.95_NASHIK A1_TN703B_MH_SSA NSK_PH3\S2P5</t>
  </si>
  <si>
    <t xml:space="preserve">	2025/11/27,17:52:46</t>
  </si>
  <si>
    <t xml:space="preserve">	SSA VDR-10.121.99.150-CITY 3_3/1-10.121.99.149-RAVI PARK MANEJA_4/1</t>
  </si>
  <si>
    <t xml:space="preserve">	10.121.99.150_CITY 3_TN725B_GJ_SSA VDR_PH3\S3P1</t>
  </si>
  <si>
    <t xml:space="preserve">	10.121.99.149_RAVI PARK MANEJA_TN705B_GJ_SSA VDR_PH3\S4P1</t>
  </si>
  <si>
    <t xml:space="preserve">	Vadodra SSA GCS ID-12752</t>
  </si>
  <si>
    <t xml:space="preserve">	2021/09/27,18:43:28</t>
  </si>
  <si>
    <t xml:space="preserve">	2022/05/27,11:41:51</t>
  </si>
  <si>
    <t xml:space="preserve">	SSA BCH-10.121.96.74-IKHAR_4/1-10.121.16.15-Palej_5/1</t>
  </si>
  <si>
    <t xml:space="preserve">	10.121.96.74_IKHAR B1_TN705B_GJ_SSA BCH_PH3\S4P1</t>
  </si>
  <si>
    <t xml:space="preserve">	10.121.16.15_Palej_TN725B_WTR_AM_PH2\S5P1</t>
  </si>
  <si>
    <t xml:space="preserve">	2025/12/17,21:29:40</t>
  </si>
  <si>
    <t xml:space="preserve">	2026/01/17,14:31:27</t>
  </si>
  <si>
    <t xml:space="preserve">	SSA JND-10.121.97.212-PORBANDAR B2_6/11-10.121.24.45-JUNAGADH B2_6/11</t>
  </si>
  <si>
    <t xml:space="preserve">	10.121.97.212_PORBANDAR_TN725B_GJ_SSA JND_PH3\S6P11</t>
  </si>
  <si>
    <t xml:space="preserve">	10.121.24.45_JUNAGADH_TN725B_WTR_RJ_PH1\S6P11</t>
  </si>
  <si>
    <t xml:space="preserve">	2024/08/29,21:40:47</t>
  </si>
  <si>
    <t xml:space="preserve">	2026/04/15,16:34:54</t>
  </si>
  <si>
    <t xml:space="preserve">	SSA HMR-10.121.25.165-GAMBHOI_3/2-10.121.25.174-Chadarni CPAN_2/6</t>
  </si>
  <si>
    <t xml:space="preserve">	10.121.25.174_Chadarni CPAN_TN703B_GJ_SSA HMR_PH2\S2P6</t>
  </si>
  <si>
    <t xml:space="preserve">	10.121.25.165_GAMBHOI_TN705B_GJ_SSA HMR_PH2\S3P2</t>
  </si>
  <si>
    <t xml:space="preserve">	Himmatnagar SSA GCID 4550</t>
  </si>
  <si>
    <t xml:space="preserve">	2019/12/05,11:27:41</t>
  </si>
  <si>
    <t xml:space="preserve">	2021/03/23,05:55:10</t>
  </si>
  <si>
    <t xml:space="preserve">	SSA SEN-10.121.99.35-SURENDRANAGAR-PNT A1_2/6-10.121.99.22-KHARVA-BTS A1_1/5</t>
  </si>
  <si>
    <t xml:space="preserve">	10.121.99.35_SURENDRANAGAR PNT_TN703B_GJ_SSA SEN_PH3\S2P6</t>
  </si>
  <si>
    <t xml:space="preserve">	10.121.99.22_RANAVM_TN703B_GJ_SSA SEN_PH3\S1P5</t>
  </si>
  <si>
    <t xml:space="preserve">	Guj_Surendranagar-SSA_GCS_ID-0051221</t>
  </si>
  <si>
    <t xml:space="preserve">	2026/03/19,15:40:15</t>
  </si>
  <si>
    <t xml:space="preserve">	SSA AM-10.121.18.79-Vejalpur_4/7-10.121.18.110-Vejalpur_Exch_1/3</t>
  </si>
  <si>
    <t xml:space="preserve">	10.121.18.110_VEJALPUR EXCHANGE_TN703B_GJ_SSA AM_PH1\S1P3</t>
  </si>
  <si>
    <t xml:space="preserve">	10.121.18.79_VEJALPUR_TN705B_GJ_SSA AM_PH1\S4P7</t>
  </si>
  <si>
    <t xml:space="preserve">	Ahmedabad_SSA_GCS_ID_0011811</t>
  </si>
  <si>
    <t xml:space="preserve">	2021/07/26,17:19:08</t>
  </si>
  <si>
    <t xml:space="preserve">	2026/04/25,15:35:24</t>
  </si>
  <si>
    <t xml:space="preserve">	SSA AM-10.121.17.199-Memnagar_3/1-10.121.18.66-GulbaiTekra_4/1</t>
  </si>
  <si>
    <t xml:space="preserve">	10.121.18.66_GULABAI TEKRA_TN725B_GJ_SSA AM_PH1\S4P1</t>
  </si>
  <si>
    <t xml:space="preserve">	10.121.17.199_MEMNAGAR_TN705B_GJ_SSA AM_PH1\S3P1</t>
  </si>
  <si>
    <t xml:space="preserve">	Ahmedabad SSA - GCS Issue ID : 0000919</t>
  </si>
  <si>
    <t xml:space="preserve">	BSNL Ahmedabad SSA- MEM to GBT2</t>
  </si>
  <si>
    <t xml:space="preserve">	2018/11/03,16:24:24</t>
  </si>
  <si>
    <t xml:space="preserve">	2026/01/19,15:55:00</t>
  </si>
  <si>
    <t xml:space="preserve">	GBT-MEM 96/1,R-3,F-1&amp;2 (PC-A13,A14)</t>
  </si>
  <si>
    <t xml:space="preserve">	SSA JMN-10.121.20.1-Mehul Nagar(GNE)_5/3-10.121.20.6-Dared_5/3</t>
  </si>
  <si>
    <t xml:space="preserve">	10.121.20.1_Mehul Nagar(GNE)_TN725B_GJ_SSA JMN_PH2\S5P3</t>
  </si>
  <si>
    <t xml:space="preserve">	10.121.20.6_Dared_TN725B_GJ_SSA JMN_PH2\S5P3</t>
  </si>
  <si>
    <t xml:space="preserve">	Jamnagar SSA GCS ID 16329</t>
  </si>
  <si>
    <t xml:space="preserve">	2022/05/12,17:36:18</t>
  </si>
  <si>
    <t xml:space="preserve">	2022/05/19,09:45:49</t>
  </si>
  <si>
    <t xml:space="preserve">	SSA JND-10.121.97.207-Keshod_B2 / S5P1-10.121.97.208-Mangrol_B2 / S3P1</t>
  </si>
  <si>
    <t xml:space="preserve">	10.121.97.208_MANGROL_TN725B_GJ_SSA JND_PH3\S3P1</t>
  </si>
  <si>
    <t xml:space="preserve">	10.121.97.207_KESHOD_TN725B_GJ_SSA JND_PH2\S5P1</t>
  </si>
  <si>
    <t xml:space="preserve">	Junagadh SSA -- GCS ID 0002707</t>
  </si>
  <si>
    <t xml:space="preserve">	2019/06/27,13:50:56</t>
  </si>
  <si>
    <t xml:space="preserve">	2023/01/10,14:31:44</t>
  </si>
  <si>
    <t xml:space="preserve">	SSA NAD-10.121.24.239-CHAKLASI A1_1/5-10.121.24.237-Uttarsanda B1_4/6</t>
  </si>
  <si>
    <t xml:space="preserve">	10.121.24.239_CHAKLASI_TN703B_GJ_SSA NAD_PH2\S1P5</t>
  </si>
  <si>
    <t xml:space="preserve">	10.121.24.237_UTTARSANDA_TN705B_GJ_SSA NAD_PH2\S4P6</t>
  </si>
  <si>
    <t xml:space="preserve">	GCS_ID-0024250</t>
  </si>
  <si>
    <t xml:space="preserve">	2023/06/24,19:01:54</t>
  </si>
  <si>
    <t xml:space="preserve">	WTR RJ-10.121.68.206-TN725B_JAM JODHPUR_PH3\S4P1-10.121.68.197-TN725B_BHANVAD_PH3\S5P1</t>
  </si>
  <si>
    <t xml:space="preserve">	10.121.68.197_BHANVAD_TN725B_WTR_RJ_PH3\S5P1</t>
  </si>
  <si>
    <t xml:space="preserve">	10.121.68.206_JAMJODHPUR_TN725B_WTR_RJ_PH3\S4P1</t>
  </si>
  <si>
    <t xml:space="preserve">	2019/04/10,02:55:07</t>
  </si>
  <si>
    <t xml:space="preserve">	2023/01/10,15:55:33</t>
  </si>
  <si>
    <t xml:space="preserve">	SSA VDR-10.121.19.137-CITY 1_3/11-10.121.99.150-CITY 3_3/7</t>
  </si>
  <si>
    <t xml:space="preserve">	10.121.19.137_CITY 1_TN725B_GJ_SSA VDR_PH2\S3P11</t>
  </si>
  <si>
    <t xml:space="preserve">	10.121.99.150_CITY 3_TN725B_GJ_SSA VDR_PH3\S3P7</t>
  </si>
  <si>
    <t xml:space="preserve">	Vadodara SSA GCS ID</t>
  </si>
  <si>
    <t xml:space="preserve">	2021/01/29,14:13:14</t>
  </si>
  <si>
    <t xml:space="preserve">	2022/03/08,14:45:41</t>
  </si>
  <si>
    <t xml:space="preserve">	10.121.24.157_SEGVI-BTS_TN703B_GJ_SSA VAL_PH\S1P5</t>
  </si>
  <si>
    <t xml:space="preserve">	10.121.24.177_SBI-MAGOD_TN703B_GJ_SSA VAL_PH3\S1P6</t>
  </si>
  <si>
    <t xml:space="preserve">	GCS_ID-0020158</t>
  </si>
  <si>
    <t xml:space="preserve">	2026/03/23,17:02:13</t>
  </si>
  <si>
    <t xml:space="preserve">	SSA MEH-10.121.15.193-Mehsana3 (GNE)_B2 / S4P10-10.121.15.129-Mehsana1_B2 / S4P10</t>
  </si>
  <si>
    <t xml:space="preserve">	10.121.15.193_Mehsana3(GNE)_TN725B_WTR_AM_PH1\S4P10</t>
  </si>
  <si>
    <t xml:space="preserve">	10.121.15.129_MEHSANA1_TN725B_WTR_AM_PH1\S4P10</t>
  </si>
  <si>
    <t xml:space="preserve">	2019/04/04,13:47:31</t>
  </si>
  <si>
    <t xml:space="preserve">	2026/01/19,14:47:49</t>
  </si>
  <si>
    <t xml:space="preserve">	WTR AM-10.121.16.5-TN725B_Surat_B2\S5P1-10.121.16.134-TN725B_Baroda City-2_B2\S6P1</t>
  </si>
  <si>
    <t xml:space="preserve">	10.121.100.2_Surat_TN725B_WTR_AM_PH1\S5P1</t>
  </si>
  <si>
    <t xml:space="preserve">	10.121.16.134_BARODA CITY 2_TN725B_WTR_AM_PH1\S6P1</t>
  </si>
  <si>
    <t xml:space="preserve">	2018/11/06,18:53:07</t>
  </si>
  <si>
    <t xml:space="preserve">	2023/01/11,12:54:41</t>
  </si>
  <si>
    <t xml:space="preserve">	SSA SR-10.121.19.229-SBI_Admin_1.5-10.121.19.201-Karimabad2_6/3</t>
  </si>
  <si>
    <t xml:space="preserve">	10.121.19.229_SBI ADMIN_TN703B_GJ_SSA SR_PH2\S1P5</t>
  </si>
  <si>
    <t xml:space="preserve">	10.121.19.201_KARIMABAD2_TN725B_GJ_SSA SR_PH2\S6P3</t>
  </si>
  <si>
    <t xml:space="preserve">	Surat SSA GCS ID:2821</t>
  </si>
  <si>
    <t xml:space="preserve">	2019/07/06,11:20:30</t>
  </si>
  <si>
    <t xml:space="preserve">	2026/04/25,16:51:22</t>
  </si>
  <si>
    <t xml:space="preserve">	10.121.97.226_UNA_TN725B_WTR_RJ_PH3\S3P2</t>
  </si>
  <si>
    <t xml:space="preserve">	10.121.24.12_ANANDWADI BTS_TN703B_GJ_SSA JND_PH2\S1P5</t>
  </si>
  <si>
    <t xml:space="preserve">	GUJ_JND_GCSID_60938</t>
  </si>
  <si>
    <t xml:space="preserve">	2026/05/05,13:35:22</t>
  </si>
  <si>
    <t xml:space="preserve">	SSA SR-10.121.16.5-TN725B_Surat_B2\S3P5-10.121.19.196-TN725B_Market_2_B2\S6P5</t>
  </si>
  <si>
    <t xml:space="preserve">	10.121.19.196_SURAT-MARKET2_TN725B_GJ_SSA SR_PH2\S6P5</t>
  </si>
  <si>
    <t xml:space="preserve">	10.121.100.2_Surat_TN725B_WTR_AM_PH1\S3P5</t>
  </si>
  <si>
    <t xml:space="preserve">	Surat SSA - GCS ID 0000950</t>
  </si>
  <si>
    <t xml:space="preserve">	2018/11/26,17:49:50</t>
  </si>
  <si>
    <t xml:space="preserve">	2023/01/10,17:39:59</t>
  </si>
  <si>
    <t xml:space="preserve">	SSA SEN-10.121.99.36-Surendranagar Collector Office_1/6-10.121.99.26-OCB TE_4/5</t>
  </si>
  <si>
    <t xml:space="preserve">	10.121.99.36_SURENDRANAGAR COLLECTOR OFFICE_TN703B_GJ_SSA SEN_PH3\S1P6</t>
  </si>
  <si>
    <t xml:space="preserve">	10.121.99.26_OCB TE_TN705B_GJ_SSA SEN_PH3\S4P5</t>
  </si>
  <si>
    <t xml:space="preserve">	GCS_ID-0020873</t>
  </si>
  <si>
    <t xml:space="preserve">	2022/12/28,19:34:07</t>
  </si>
  <si>
    <t xml:space="preserve">	2026/01/19,14:37:20</t>
  </si>
  <si>
    <t xml:space="preserve">	SSA VDR-10.121.99.143-GujVadodara_JayYogeshwar_PH3_B1 / S3P1-10.121.19.133-GujVadodara_Panigate_B2 / S5P1</t>
  </si>
  <si>
    <t xml:space="preserve">	10.121.99.143_JAY YOGESHWAR_TN705B_GJ_SSA VDR_PH3\S3P1</t>
  </si>
  <si>
    <t xml:space="preserve">	10.121.19.133_PANIGATE_TN725B_GJ_SSA VDR_PH2\S5P1</t>
  </si>
  <si>
    <t xml:space="preserve">	Vadodara SSA -  GCS ID 0001742</t>
  </si>
  <si>
    <t xml:space="preserve">	2019/03/19,16:56:57</t>
  </si>
  <si>
    <t xml:space="preserve">	2023/01/11,13:10:04</t>
  </si>
  <si>
    <t xml:space="preserve">	WTR AM-10.121.15.200-Palanpur 2 B1_4/1-10.121.15.141-Sidhpur B2_6/1</t>
  </si>
  <si>
    <t xml:space="preserve">	10.121.15.200_Palanpur 2_TN705B_WTR_AM_PH1\S4P1</t>
  </si>
  <si>
    <t xml:space="preserve">	10.121.15.141_Sidhpur_TN725B_WTR_AM_PH2\S6P1</t>
  </si>
  <si>
    <t xml:space="preserve">	2022/11/30,15:14:33</t>
  </si>
  <si>
    <t xml:space="preserve">	2023/02/09,10:56:14</t>
  </si>
  <si>
    <t xml:space="preserve">	WTR AM-10.121.15.140-TN705B_UNJA_B1\S4P1-10.121.15.141-TN725B_SIDHPUR_B2\S3P1</t>
  </si>
  <si>
    <t xml:space="preserve">	10.121.15.140_Unja_TN705B_WTR_AM_PH1\S4P1</t>
  </si>
  <si>
    <t xml:space="preserve">	10.121.15.141_Sidhpur_TN725B_WTR_AM_PH2\S3P1</t>
  </si>
  <si>
    <t xml:space="preserve">	2018/12/01,18:16:27</t>
  </si>
  <si>
    <t xml:space="preserve">	2023/01/11,12:58:57</t>
  </si>
  <si>
    <t xml:space="preserve">	SSA BV-10.121.17.151-MahuvaBhadra_2/5-10.121.17.135-Mota Khutawada_1/5</t>
  </si>
  <si>
    <t xml:space="preserve">	10.121.17.135_Mota Khutawada_TN703B_GJ_SSA BV_PH3\S1P5</t>
  </si>
  <si>
    <t xml:space="preserve">	10.121.17.151_MahuvaBhadra_TN703B_GJ_SSA BV_PH3\S2P5</t>
  </si>
  <si>
    <t xml:space="preserve">	GCS_ID-0042997</t>
  </si>
  <si>
    <t xml:space="preserve">	2025/07/09,15:53:34</t>
  </si>
  <si>
    <t xml:space="preserve">	2026/01/20,11:45:28</t>
  </si>
  <si>
    <t xml:space="preserve">	SSA AMR-10.121.96.6-Chalala-1 B2_4/1-10.121.96.1-Amreli-3 B2_3/1</t>
  </si>
  <si>
    <t xml:space="preserve">	10.121.96.6_Chalala 1_TN725B_GJ_SSA AMR_PH3\S4P1</t>
  </si>
  <si>
    <t xml:space="preserve">	10.121.96.1_Amreli 3_TN725B_GJ_SSA AMR_PH3\S3P1</t>
  </si>
  <si>
    <t xml:space="preserve">	2019/07/08,15:16:14</t>
  </si>
  <si>
    <t xml:space="preserve">	2026/04/15,16:46:24</t>
  </si>
  <si>
    <t xml:space="preserve">	SSA VAL-10.121.24.129-Valsad-Old-TE(GNE)_3/6-10.121.99.73-NANAPONDHA_1/6</t>
  </si>
  <si>
    <t xml:space="preserve">	10.121.24.129_Valsad-Old-TE(GNE)_TN725B_GJ_SSA VAL_PH2\S3P6</t>
  </si>
  <si>
    <t xml:space="preserve">	10.121.99.73_EnggCollege_TN703B_GJ_SSA VAL_PH3\S1P6</t>
  </si>
  <si>
    <t xml:space="preserve">	GCS ID 45838</t>
  </si>
  <si>
    <t xml:space="preserve">	2025/10/13,10:03:37</t>
  </si>
  <si>
    <t xml:space="preserve">	2026/01/17,15:12:50</t>
  </si>
  <si>
    <t xml:space="preserve">	SSA VAL-10.121.68.89-PIMPARI_2/5-10.121.68.92-Hamvanchod_1/5</t>
  </si>
  <si>
    <t xml:space="preserve">	10.121.68.89_PIMPARI_TN703B_GJ_SSA VAL_PH\S2P5</t>
  </si>
  <si>
    <t xml:space="preserve">	10.121.68.92_Hamvanchod_TN703B_GJ_SSA VAL_PH3\S1P5</t>
  </si>
  <si>
    <t xml:space="preserve">	GUJ_GCS_ID_0015953</t>
  </si>
  <si>
    <t xml:space="preserve">	2022/04/16,16:52:52</t>
  </si>
  <si>
    <t xml:space="preserve">	2026/04/21,12:44:07</t>
  </si>
  <si>
    <t xml:space="preserve">	WTR RJ-10.121.17.66-BHUJ2(GNE) B2_4/2-10.121.17.93-Bhuj3 B2_3/4</t>
  </si>
  <si>
    <t xml:space="preserve">	10.121.17.66_BHUJ2(GNE)_TN725B_WTR_RJ_PH1\S4P2</t>
  </si>
  <si>
    <t xml:space="preserve">	10.121.17.93_BHUJ3_TN725B_WTR_RJ_PH1\S3P4</t>
  </si>
  <si>
    <t xml:space="preserve">	GUJ_BUJ_GCS_ID_19228</t>
  </si>
  <si>
    <t xml:space="preserve">	2022/10/08,05:23:56</t>
  </si>
  <si>
    <t xml:space="preserve">	2023/03/31,11:05:16</t>
  </si>
  <si>
    <t xml:space="preserve">	SSA AM-10.121.16.196-Lunawada_3/1-10.121.16.197-Malpur 4/1</t>
  </si>
  <si>
    <t xml:space="preserve">	10.121.16.197_Malpur_TN725B_GJ_SSA HMR_PH1\S4P1</t>
  </si>
  <si>
    <t xml:space="preserve">	10.121.16.196_Lunawada_TN725B_WTR_AM_PH1\S3P1</t>
  </si>
  <si>
    <t xml:space="preserve">	2018/06/13,18:55:02</t>
  </si>
  <si>
    <t xml:space="preserve">	2026/01/19,15:21:48</t>
  </si>
  <si>
    <t xml:space="preserve">	WTR AM-10.121.68.65-VALSAD-OLD(GNE)_TN725B_WTR_AM_PH3\S6P1-10.121.99.75-DHARAMPUR_TN725B_GJ_SSA VAL_PH3\S5P1 10GE</t>
  </si>
  <si>
    <t xml:space="preserve">	10.121.68.65_VALSAD-OLD(GNE)_TN725B_WTR_AM_PH3\S6P1</t>
  </si>
  <si>
    <t xml:space="preserve">	10.121.99.75_DHARAMPUR_TN725B_GJ_SSA VAL_PH3\S5P1</t>
  </si>
  <si>
    <t xml:space="preserve">	2025/06/19,13:36:58</t>
  </si>
  <si>
    <t xml:space="preserve">	2026/01/16,16:42:00</t>
  </si>
  <si>
    <t xml:space="preserve">	SSA MEH-10.121.25.124-Carrier_Room_B2_4/5-10.121.98.12-KDM_Bhavan_4/3</t>
  </si>
  <si>
    <t xml:space="preserve">	10.121.25.124_CARRIER-ROOM_TN725B_GJ_SSA MEH_PH2\S4P5</t>
  </si>
  <si>
    <t xml:space="preserve">	10.121.98.12_ KDM BHAVAN_TN705B_GJ_SSA MEH_PH3\S4P3</t>
  </si>
  <si>
    <t xml:space="preserve">	2024/05/02,14:16:51</t>
  </si>
  <si>
    <t xml:space="preserve">	2026/01/17,13:09:14</t>
  </si>
  <si>
    <t xml:space="preserve">	SSA JMN-10.121.20.6-TN725B_Dared\S4P1-10.121.20.3-TN725B_GIDC\S3P1</t>
  </si>
  <si>
    <t xml:space="preserve">	10.121.20.6_Dared_TN725B_GJ_SSA JMN_PH2\S4P1</t>
  </si>
  <si>
    <t xml:space="preserve">	10.121.20.3_GIDC_TN725B_GJ_SSA JMN_PH2\S3P1</t>
  </si>
  <si>
    <t xml:space="preserve">	2018/09/18,17:00:42</t>
  </si>
  <si>
    <t xml:space="preserve">	2023/01/11,12:31:41</t>
  </si>
  <si>
    <t xml:space="preserve">	SSA VAL-10.121.68.67-TN725B SILVASSA_S4P1-10.121.99.71-TN705B R2.9.1_DADRA_S3P1</t>
  </si>
  <si>
    <t xml:space="preserve">	10.121.68.67_Silvassa_TN725B_WTR_AM_PH3\S4P1</t>
  </si>
  <si>
    <t xml:space="preserve">	10.121.68.93_Dadra_TN705B_GJ_SSA VAL_PH3\S3P1</t>
  </si>
  <si>
    <t xml:space="preserve">	2019/04/11,14:10:42</t>
  </si>
  <si>
    <t xml:space="preserve">	2023/01/11,13:08:05</t>
  </si>
  <si>
    <t xml:space="preserve">	SSA JND-10.121.24.25-GIDC VRL-10.121.24.7-VERAVALTE</t>
  </si>
  <si>
    <t xml:space="preserve">	10.121.24.25_GIDC VRL_TN703B_GJ_SSA JND_PH2\S1P6</t>
  </si>
  <si>
    <t xml:space="preserve">	10.121.24.7_VERAVALTE B1_TN725B_GJ_SSA JND_PH2\S4P5</t>
  </si>
  <si>
    <t xml:space="preserve">	20/11/2024_21:15_CPAN_HELP_MSG_PRAVIN_MAHIPAL</t>
  </si>
  <si>
    <t xml:space="preserve">	2024/11/20,21:20:38</t>
  </si>
  <si>
    <t xml:space="preserve">	2025/03/25,12:16:00</t>
  </si>
  <si>
    <t xml:space="preserve">	SSA GDH-10.121.26.70-Dahod_6/1-10.121.26.77-Zalod_6/1</t>
  </si>
  <si>
    <t xml:space="preserve">	10.121.26.70_Dahod_TN725B_WTR_AM_PH2\S6P1</t>
  </si>
  <si>
    <t xml:space="preserve">	10.121.26.77_Zalod_TN725B_GJ_SSA GDH_PH3\S6P1</t>
  </si>
  <si>
    <t xml:space="preserve">	GCS_ID-0016858</t>
  </si>
  <si>
    <t xml:space="preserve">	2022/06/11,20:33:12</t>
  </si>
  <si>
    <t xml:space="preserve">	2022/07/02,09:59:23</t>
  </si>
  <si>
    <t xml:space="preserve">	SSA BCH-10.121.96.82_Dediapada_S4P1-10.121.24197_CHOPADVAV_S4P1</t>
  </si>
  <si>
    <t xml:space="preserve">	10.121.96.82_Dediapada_TN725B_GJ_SSA BCH_PH3\S4P1</t>
  </si>
  <si>
    <t xml:space="preserve">	10.121.24.197_CHOPADVAV_TN705B_GJ_SSA BCH_PH2\S4P1</t>
  </si>
  <si>
    <t xml:space="preserve">	Guj GCS ID No.- 042155</t>
  </si>
  <si>
    <t xml:space="preserve">	2026/03/12,15:15:49</t>
  </si>
  <si>
    <t xml:space="preserve">	SSA VDR-10.121.19.132-TN725B_Makarpura_B2\S3P1-10.121.19.133-TN725B_Panigate_B2\S4P1</t>
  </si>
  <si>
    <t xml:space="preserve">	10.121.19.132_MAKARPURA_TN725B_GJ_SSA VDR_PH2\S3P1</t>
  </si>
  <si>
    <t xml:space="preserve">	10.121.19.133_PANIGATE_TN725B_GJ_SSA VDR_PH2\S4P1</t>
  </si>
  <si>
    <t xml:space="preserve">	2018/09/12,14:56:09</t>
  </si>
  <si>
    <t xml:space="preserve">	2023/01/11,14:35:22</t>
  </si>
  <si>
    <t xml:space="preserve">	SSA VDR-10.121.19.153-ONGC DRDC VADODARA_2/6-10.121.19.132-MAKARPURA_3/5</t>
  </si>
  <si>
    <t xml:space="preserve">	10.121.19.132_MAKARPURA_TN725B_GJ_SSA VDR_PH2\S3P5</t>
  </si>
  <si>
    <t xml:space="preserve">	10.121.19.153_ONGC DRDC VADODARA_TN703B_GJ_SSA VDR_PH2\S2P6</t>
  </si>
  <si>
    <t xml:space="preserve">	VADODARA SSA GCS ID 30281</t>
  </si>
  <si>
    <t xml:space="preserve">	2024/04/17,12:46:09</t>
  </si>
  <si>
    <t xml:space="preserve">	2024/10/01,11:53:03</t>
  </si>
  <si>
    <t xml:space="preserve">	SSA MEH-10.121.25.94-Dhabad_2/5-10.121.25.95-Sudasana_2/5</t>
  </si>
  <si>
    <t xml:space="preserve">	10.121.25.94_Dhabad_TN703B_GJ_SSA MEH_PH2\S2P5</t>
  </si>
  <si>
    <t xml:space="preserve">	10.121.25.95_Sudasana_TN703B_GJ_SSA MEH_PH2\S2P5</t>
  </si>
  <si>
    <t xml:space="preserve">	2018/09/25,10:26:58</t>
  </si>
  <si>
    <t xml:space="preserve">	2026/04/24,17:47:27</t>
  </si>
  <si>
    <t xml:space="preserve">	WTR AM-10.121.16.65-SURAT_B2\S3P1-10.121.16.67-NAVSARI_B1\S4P1</t>
  </si>
  <si>
    <t xml:space="preserve">	10.121.16.67_NAVASARI_TN725B_WTR_AM_PH2\S4P1</t>
  </si>
  <si>
    <t xml:space="preserve">	10.121.16.65_SURAT2(GNE)_TN725B_WTR_AM_PH1\S3P1</t>
  </si>
  <si>
    <t xml:space="preserve">	2018/06/05,10:33:17</t>
  </si>
  <si>
    <t xml:space="preserve">	2023/07/15,12:00:50</t>
  </si>
  <si>
    <t xml:space="preserve">	SSA VDR-10.121.99.182-PowerGridSama_2/5-10.121.19.131-Karelibaug_3/2</t>
  </si>
  <si>
    <t xml:space="preserve">	10.121.99.182_POWER GRID SAMA_TN703B_GJ_SSA VDR_PH2\S2P5</t>
  </si>
  <si>
    <t xml:space="preserve">	10.121.19.131_KARELIBAGH_TN725B_GJ_SSA VDR_PH2\S3P2</t>
  </si>
  <si>
    <t xml:space="preserve">	GUJ_VDA_GCS_ID_43290</t>
  </si>
  <si>
    <t xml:space="preserve">	2025/07/18,17:28:43</t>
  </si>
  <si>
    <t xml:space="preserve">	2026/01/17,12:49:08</t>
  </si>
  <si>
    <t xml:space="preserve">	SSA JND-10.121.97.211-TALALA_4/2-10.121.24.38-Sasangir_1/5</t>
  </si>
  <si>
    <t xml:space="preserve">	10.121.97.211_TALALA_TN705B_GJ_SSA JND_PH3\S4P2</t>
  </si>
  <si>
    <t xml:space="preserve">	10.121.24.38_SASANGIR_TN703B_GJ_SSA JND_PH2\S1P5</t>
  </si>
  <si>
    <t xml:space="preserve">	GUJ_JND_GCSID_45002</t>
  </si>
  <si>
    <t xml:space="preserve">	2025/09/12,16:06:18</t>
  </si>
  <si>
    <t xml:space="preserve">	2026/03/11,16:53:24</t>
  </si>
  <si>
    <t xml:space="preserve">	WTR RJ-10.121.17.48-JASDAN_3/1-10.121.17.49-ATKOT_3/1</t>
  </si>
  <si>
    <t xml:space="preserve">	10.121.17.48_JASDAN_TN705B_GJ_SSA RJ_PH3\S3P1</t>
  </si>
  <si>
    <t xml:space="preserve">	10.121.17.49_ATKOT_TN725B_GJ_SSA RJ_PH3\S3P1</t>
  </si>
  <si>
    <t xml:space="preserve">	2019/10/17,16:01:28</t>
  </si>
  <si>
    <t xml:space="preserve">	2023/02/13,11:20:59</t>
  </si>
  <si>
    <t xml:space="preserve">	ON ATKOT-JASDAN 24F</t>
  </si>
  <si>
    <t xml:space="preserve">	SSA VAL-10.121.24.159-LILAPOR_1/5-10.121.24.129-Valsad Old 4/2</t>
  </si>
  <si>
    <t xml:space="preserve">	10.121.24.159_LILAPOR_TN703B_GJ_SSA VAL_PH\S1P5</t>
  </si>
  <si>
    <t xml:space="preserve">	10.121.24.129_Valsad-Old-TE(GNE)_TN725B_GJ_SSA VAL_PH2\S4P2</t>
  </si>
  <si>
    <t xml:space="preserve">	VALSAD_SSA_GCS_ID_0052950</t>
  </si>
  <si>
    <t xml:space="preserve">	2026/03/26,16:34:39</t>
  </si>
  <si>
    <t xml:space="preserve">	2026/04/04,17:57:33</t>
  </si>
  <si>
    <t xml:space="preserve">	SSA AM-10.121.18.162-RRU LAVAD_4/1-10.121.18.68-DEHGAM_6/1</t>
  </si>
  <si>
    <t xml:space="preserve">	10.121.18.162_RRU LAVAD_TN725B_GJ_SSA AM_PH1\S4P1</t>
  </si>
  <si>
    <t xml:space="preserve">	10.121.18.68_DEHGAM_TN725B_GJ_SSA AM_PH1\S6P1</t>
  </si>
  <si>
    <t xml:space="preserve">	Ahmedabad_SSA_GCS_ID_15527</t>
  </si>
  <si>
    <t xml:space="preserve">	2022/03/25,15:33:11</t>
  </si>
  <si>
    <t xml:space="preserve">	SSA NAD-10.121.16.132-Nadiad B2_4/2-10.121.16.137-Mankwa A1_2/5</t>
  </si>
  <si>
    <t xml:space="preserve">	10.121.16.132_Nadiad_TN725B_WTR_AM_PH1\S4P2</t>
  </si>
  <si>
    <t xml:space="preserve">	10.121.16.137_MS BUILDING_TN703B_GJ_SSA NAD_PH1\S2P5</t>
  </si>
  <si>
    <t xml:space="preserve">	Guj_Nadiad-SSA_GCS_ID-0035890</t>
  </si>
  <si>
    <t xml:space="preserve">	2024/11/19,17:42:51</t>
  </si>
  <si>
    <t xml:space="preserve">	SSA NAD-10.121.16.244-VIRPUR B1_3/1-10.121.16.196-Lunawada B2_6/1</t>
  </si>
  <si>
    <t xml:space="preserve">	10.121.16.244_VIRPUR_TN705B_GJ_SSA NAD_PH\S3P1</t>
  </si>
  <si>
    <t xml:space="preserve">	10.121.16.196_Lunawada_TN725B_WTR_AM_PH1\S6P1</t>
  </si>
  <si>
    <t xml:space="preserve">	Guj_Nadiad-SSA_GCS_ID-0024273</t>
  </si>
  <si>
    <t xml:space="preserve">	2023/06/26,19:56:36</t>
  </si>
  <si>
    <t xml:space="preserve">	10G DL -- SSA NAD-10.121.16.244-VIRPUR B1_3/1-10.121.16.196-Lunawada B2_6/1</t>
  </si>
  <si>
    <t xml:space="preserve">	WTR AM-10.121.15.211-TN705B_SHIHORI_PH1_B1_4/6-10.121.15.198-TN725B_Deesa_B2_6/6</t>
  </si>
  <si>
    <t xml:space="preserve">	10.121.15.211_SHIHORI_TN705B_WTR_AM_PH1\S4P6</t>
  </si>
  <si>
    <t xml:space="preserve">	10.121.15.198_Deesa_TN725B_WTR_AM_PH2\S6P6</t>
  </si>
  <si>
    <t xml:space="preserve">	2019/12/28,17:05:37</t>
  </si>
  <si>
    <t xml:space="preserve">	2023/01/11,14:57:03</t>
  </si>
  <si>
    <t xml:space="preserve">	SSA VDR-10.121.19.140-VASANA_6/1-10.121.19.139-ATLADRA_5/1</t>
  </si>
  <si>
    <t xml:space="preserve">	10.121.19.139_ATLADRA_TN725B_GJ_SSA VDR_PH2\S5P1</t>
  </si>
  <si>
    <t xml:space="preserve">	10.121.19.140_VASANA_TN725B_GJ_SSA VDR_PH2\S6P1</t>
  </si>
  <si>
    <t xml:space="preserve">	VADODARA_SSA_GCS_ID_0047751</t>
  </si>
  <si>
    <t xml:space="preserve">	2026/01/02,18:20:57</t>
  </si>
  <si>
    <t xml:space="preserve">	2026/01/17,11:38:28</t>
  </si>
  <si>
    <t xml:space="preserve">	SSA MEH-10.121.25.76-TN703B_BASPA_PH3 1/5-10.121.98.10-TN705B_SAMI_PH3 4/4</t>
  </si>
  <si>
    <t xml:space="preserve">	10.121.25.76_BASPA_TN703B_GJ_SSA MEH_PH2\S1P5</t>
  </si>
  <si>
    <t xml:space="preserve">	10.121.98.10_SAMI_TN705B_GJ_SSA MEH_PH3\S4P4</t>
  </si>
  <si>
    <t xml:space="preserve">	2019/08/31,16:37:12</t>
  </si>
  <si>
    <t xml:space="preserve">	2023/01/10,14:44:06</t>
  </si>
  <si>
    <t xml:space="preserve">	SSA BV-10.121.25.40-AXARDEEP_TN703B_PH2\S1P5-10.121.25.1-Panwadi_TN725B_PH2\S3P4</t>
  </si>
  <si>
    <t xml:space="preserve">	10.121.25.1_Panwadi(GNE)_TN725B_GJ_SSA BV_PH2\S3P4</t>
  </si>
  <si>
    <t xml:space="preserve">	10.121.25.40_AXARDEEP_TN703B_GJ_SSA BV_PH2\S1P5</t>
  </si>
  <si>
    <t xml:space="preserve">	Bhavnagar SSA - GCS ID-0005115</t>
  </si>
  <si>
    <t xml:space="preserve">	2020/01/20,14:16:55</t>
  </si>
  <si>
    <t xml:space="preserve">	2023/01/10,12:47:49</t>
  </si>
  <si>
    <t xml:space="preserve">	SSA AM-10.121.18.125-IncomeTax_1/5-10.121.18.71-Jodhpur_3/2</t>
  </si>
  <si>
    <t xml:space="preserve">	10.121.18.125_INCOME TAX_TN703B_GJ_SSA AM_PH2\S1P5</t>
  </si>
  <si>
    <t xml:space="preserve">	10.121.18.71_JODHPUR_TN705B_GJ_SSA AM_PH1\S3P2</t>
  </si>
  <si>
    <t xml:space="preserve">	2018/11/22,17:58:36</t>
  </si>
  <si>
    <t xml:space="preserve">	2026/01/20,15:46:50</t>
  </si>
  <si>
    <t xml:space="preserve">	JODHPUR FDMS 2-1-1-1&amp;2</t>
  </si>
  <si>
    <t xml:space="preserve">	SSA VDR-10.121.19.130-ALK_4/1-10.121.99.139-SLD GOTRI_3/1</t>
  </si>
  <si>
    <t xml:space="preserve">	10.121.19.130_ALKAPURI(GNE)_TN725B_GJ_SSA VDR_PH2\S4P1</t>
  </si>
  <si>
    <t xml:space="preserve">	10.121.99.139_SLDC GOTRI_TN725B_GJ_SSA VDR_PH3\S3P1</t>
  </si>
  <si>
    <t xml:space="preserve">	2025/01/08,13:32:51</t>
  </si>
  <si>
    <t xml:space="preserve">	2025/05/11,12:59:06</t>
  </si>
  <si>
    <t xml:space="preserve">	SSA AM-10.121.18.85-Gulbai Tekra Cpan 1 B2_3/3-10.121.16.136-Gbt B2_3/3</t>
  </si>
  <si>
    <t xml:space="preserve">	10.121.18.85_GULBAI TEKRA CPAN 1_TN725B_GJ_SSA AM_PH1\S3P3</t>
  </si>
  <si>
    <t xml:space="preserve">	10.121.16.136_GBT_TN725B_WTR_AM_PH1\S3P3</t>
  </si>
  <si>
    <t xml:space="preserve">	2018/09/20,23:51:43</t>
  </si>
  <si>
    <t xml:space="preserve">	2023/04/27,11:10:25</t>
  </si>
  <si>
    <t xml:space="preserve">	SSA SR-10.121.19.200-ALTHAN_4/5-10.121.19.194-PANDESARA_5/6</t>
  </si>
  <si>
    <t xml:space="preserve">	10.121.19.200_ALTHAN_TN725B_GJ_SSA SR_PH2\S4P5</t>
  </si>
  <si>
    <t xml:space="preserve">	10.121.19.194_PANDESARA_TN725B_GJ_SSA SR_PH2\S5P6</t>
  </si>
  <si>
    <t xml:space="preserve">	Surat SSA GCS ID 44011</t>
  </si>
  <si>
    <t xml:space="preserve">	2025/08/11,17:44:38</t>
  </si>
  <si>
    <t xml:space="preserve">	2026/01/17,12:44:57</t>
  </si>
  <si>
    <t xml:space="preserve">	SSA JND-10.121.24.2-VERAVAL M/W B2_3/1-10.121.97.228-GHANTIA PRACHI B1_5/1</t>
  </si>
  <si>
    <t xml:space="preserve">	10.121.97.228_GHANTIA PRACHI_TN725B_WTR_RJ_PH3\S5P1</t>
  </si>
  <si>
    <t xml:space="preserve">	10.121.24.2_VERAVAL M/W_TN725B_GJ_SSA JND_PH2\S3P1</t>
  </si>
  <si>
    <t xml:space="preserve">	GCS_ID-0038015</t>
  </si>
  <si>
    <t xml:space="preserve">	2025/01/16,21:14:28</t>
  </si>
  <si>
    <t xml:space="preserve">	2025/01/21,11:24:03</t>
  </si>
  <si>
    <t xml:space="preserve">	SSA VDR-10.121.19.138-CITY2_5/9-10.121.99.150-CITY 3_5/9</t>
  </si>
  <si>
    <t xml:space="preserve">	10.121.99.150_CITY 3_TN725B_GJ_SSA VDR_PH3\S5P9</t>
  </si>
  <si>
    <t xml:space="preserve">	10.121.19.138_CITY2_TN725B_GJ_SSA VDR_PH2\S5P9</t>
  </si>
  <si>
    <t xml:space="preserve">	GUJ_GCS_ID_18854</t>
  </si>
  <si>
    <t xml:space="preserve">	2022/09/21,15:48:31</t>
  </si>
  <si>
    <t xml:space="preserve">	2023/05/16,12:09:58</t>
  </si>
  <si>
    <t xml:space="preserve">	SSA BUJ-10.121.17.66-Bhuj 2_B2_PH3\S5P1-10.121.96.184-AIRFORCE_B1_PH3\S3P1</t>
  </si>
  <si>
    <t xml:space="preserve">	10.121.96.184_AIRFORCE BHUJ_TN705B_GJ_SSA BUJ_PH3\S3P1</t>
  </si>
  <si>
    <t xml:space="preserve">	10.121.17.66_BHUJ2(GNE)_TN725B_WTR_RJ_PH1\S5P1</t>
  </si>
  <si>
    <t xml:space="preserve">	2023/06/14,15:05:17</t>
  </si>
  <si>
    <t xml:space="preserve">	10.121.24.45_JUNAGADH_TN725B_WTR_RJ_PH1\S3P4</t>
  </si>
  <si>
    <t xml:space="preserve">	10.121.24.46_WTR JUNAGADH2_TN725B_WTR_RJ_PH1\S3P4</t>
  </si>
  <si>
    <t xml:space="preserve">	2023/08/21,17:08:21</t>
  </si>
  <si>
    <t xml:space="preserve">	SSA VAL-10.121.16.86-PIMPARI_A_1/5-10.121.68.84-Waghai_B2_3/4</t>
  </si>
  <si>
    <t xml:space="preserve">	10.121.68.89_PIMPARI_TN703B_GJ_SSA VAL_PH\S1P5</t>
  </si>
  <si>
    <t xml:space="preserve">	10.121.68.84_WAGHAI_TN725B_GJ_SSA VAL_PH3\S3P4</t>
  </si>
  <si>
    <t xml:space="preserve">	2019/06/22,17:50:31</t>
  </si>
  <si>
    <t xml:space="preserve">	2023/05/23,11:22:12</t>
  </si>
  <si>
    <t xml:space="preserve">	SSA VAL-10.121.24.138-UDWADAGAM TE_1/5-10.121.16.99-Daman_4/4</t>
  </si>
  <si>
    <t xml:space="preserve">	10.121.16.99_Daman_TN725B_GJ_SSA VAL_PH2\S4P4</t>
  </si>
  <si>
    <t xml:space="preserve">	10.121.24.138_UDWADAGAM TE_TN703B_GJ_SSA VAL_PH3\S1P5</t>
  </si>
  <si>
    <t xml:space="preserve">	Valsad SSA GCS ID 45740</t>
  </si>
  <si>
    <t xml:space="preserve">	2025/10/10,15:15:49</t>
  </si>
  <si>
    <t xml:space="preserve">	2026/01/17,12:22:43</t>
  </si>
  <si>
    <t xml:space="preserve">	SSA AMR-10.121.96.36-AMRELI-2 B2_6/3-10.121.96.56-Amreli-GNE B1_6/3</t>
  </si>
  <si>
    <t xml:space="preserve">	10.121.96.36_AMRELI 2_TN725B_WTR_RJ_PH3\S6P3</t>
  </si>
  <si>
    <t xml:space="preserve">	10.121.96.56_Amreli GNE_TN725B_GJ_SSA AMR_PH2\S6P3</t>
  </si>
  <si>
    <t xml:space="preserve">	2025/04/12,17:13:40</t>
  </si>
  <si>
    <t xml:space="preserve">	2026/04/15,16:49:18</t>
  </si>
  <si>
    <t xml:space="preserve">	SSA AM-10.121.18.202-TN705B_VASTRAL_B1\S4P1-10.121.18.201-TN705B_CTM_B1\S5P1</t>
  </si>
  <si>
    <t xml:space="preserve">	10.121.18.202_DASKROI TC B1_TN705B_GJ_SSA AM_PH1\S4P1</t>
  </si>
  <si>
    <t xml:space="preserve">	10.121.18.201_CTM_TN725B_GJ_SSA AM_PH1\S5P1</t>
  </si>
  <si>
    <t xml:space="preserve">	2018/08/25,11:44:39</t>
  </si>
  <si>
    <t xml:space="preserve">	2023/01/11,12:46:23</t>
  </si>
  <si>
    <t xml:space="preserve">	SSA HMR-10.121.16.192-Meghraj College A1_1/5-10.121.16.197-Malpur B2_5/3</t>
  </si>
  <si>
    <t xml:space="preserve">	10.121.16.192_KASANA EX_TN703B_GJ_SSA HMR_PH1\S1P5</t>
  </si>
  <si>
    <t xml:space="preserve">	10.121.16.197_Malpur_TN725B_GJ_SSA HMR_PH1\S5P3</t>
  </si>
  <si>
    <t xml:space="preserve">	GCS_ID-0011128</t>
  </si>
  <si>
    <t xml:space="preserve">	2021/06/02,15:57:46</t>
  </si>
  <si>
    <t xml:space="preserve">	2023/03/07,11:16:12</t>
  </si>
  <si>
    <t xml:space="preserve">	SSA BUJ-10.121.17.66-Bhuj-2_B2(GNE)_PH3_5/10-10.121.24.65-Bhuj Laltekri(GNE)_B2_5/10</t>
  </si>
  <si>
    <t xml:space="preserve">	10.121.17.66_BHUJ2(GNE)_TN725B_WTR_RJ_PH1\S5P10</t>
  </si>
  <si>
    <t xml:space="preserve">	10.121.24.65_Bhuj Laltekri(GNE)_TN725B_GJ_SSA BUJ_PH2\S5P10</t>
  </si>
  <si>
    <t xml:space="preserve">	Bhuj SSA GCS 2473</t>
  </si>
  <si>
    <t xml:space="preserve">	2019/06/04,17:55:07</t>
  </si>
  <si>
    <t xml:space="preserve">	2023/06/14,15:06:08</t>
  </si>
  <si>
    <t xml:space="preserve">	SSA SR-10.121.19.246-CBEC WHITE HOUSE_2/5-10.121.19.200-ALTHAN_4/6</t>
  </si>
  <si>
    <t xml:space="preserve">	10.121.19.200_ALTHAN_TN725B_GJ_SSA SR_PH2\S4P6</t>
  </si>
  <si>
    <t xml:space="preserve">	10.121.19.246_CBEC WHITE HOUSE_TN703B_GJ_SSA SR_PH2\S2P5</t>
  </si>
  <si>
    <t xml:space="preserve">	GUJ_GCS_ID_0047092</t>
  </si>
  <si>
    <t xml:space="preserve">	2025/12/09,21:11:00</t>
  </si>
  <si>
    <t xml:space="preserve">	2026/05/05,08:47:19</t>
  </si>
  <si>
    <t xml:space="preserve">	SSA RJ-10.121.19.109-PGVCL-Kanak-Rd A1_1/5-10.121.19.67-JB-1 B2_6/3</t>
  </si>
  <si>
    <t xml:space="preserve">	10.121.19.109_PGVCL Kanak Rd_TN703B_GJ_SSA RJ_PH3\S1P5</t>
  </si>
  <si>
    <t xml:space="preserve">	10.121.19.67_JB1_TN725B_GJ_SSA RJ_PH2\S6P3</t>
  </si>
  <si>
    <t xml:space="preserve">	Guj_Rajkot-SSA_GCS_ID-0026854</t>
  </si>
  <si>
    <t xml:space="preserve">	2023/11/15,15:23:17</t>
  </si>
  <si>
    <t xml:space="preserve">	SSA JND-10.121.24.1-Jawahaar-RD-TE(GNE) B2_5/6-10.121.24.45-JUNAGADH B2_6/3</t>
  </si>
  <si>
    <t xml:space="preserve">	10.121.24.1_Jawahaar RD TE(GNE)_TN725B_GJ_SSA JND_PH2\S5P6</t>
  </si>
  <si>
    <t xml:space="preserve">	10.121.24.45_JUNAGADH_TN725B_WTR_RJ_PH1\S6P3</t>
  </si>
  <si>
    <t xml:space="preserve">	2024/01/23,17:38:03</t>
  </si>
  <si>
    <t xml:space="preserve">	2026/04/15,16:50:18</t>
  </si>
  <si>
    <t xml:space="preserve">	SSA AM-10.121.18.71-Jodhpur_3/1-10.121.18.70-Vastrapur_4/1</t>
  </si>
  <si>
    <t xml:space="preserve">	10.121.18.71_JODHPUR_TN705B_GJ_SSA AM_PH1\S3P1</t>
  </si>
  <si>
    <t xml:space="preserve">	10.121.18.70_VASTRAPUR 2_TN725B_GJ_SSA AM_PH1\S4P1</t>
  </si>
  <si>
    <t xml:space="preserve">	2018/11/14,14:34:51</t>
  </si>
  <si>
    <t xml:space="preserve">	2026/01/20,15:43:45</t>
  </si>
  <si>
    <t xml:space="preserve">	VSTR JDPR 288F 1-13-4&amp;6</t>
  </si>
  <si>
    <t xml:space="preserve">	SSA AM-10.121.17.205-INFO_3/11-10.121.17.203-INFO_3/11</t>
  </si>
  <si>
    <t xml:space="preserve">	10.121.17.205_INFO_TN725B_GJ_SSA AM_PH1\S3P11</t>
  </si>
  <si>
    <t xml:space="preserve">	10.121.17.203_INFO_TN725B_GJ_SSA AM_PH1\S3P11</t>
  </si>
  <si>
    <t xml:space="preserve">	Ahmedabad SSA -GCS Issue id : 0001017</t>
  </si>
  <si>
    <t xml:space="preserve">	2018/12/10,15:48:39</t>
  </si>
  <si>
    <t xml:space="preserve">	2026/01/19,17:22:48</t>
  </si>
  <si>
    <t xml:space="preserve">	SSA RJ-10.121.17.23-KUVADAVAROADBTSA1_1/5-10.121.17.1-RAJKOTKR(GNE)B2_5/3</t>
  </si>
  <si>
    <t xml:space="preserve">	10.121.17.23_KUVADAVA ROAD BTS_TN703B_GJ_SSA RJ_PH1\S1P5</t>
  </si>
  <si>
    <t xml:space="preserve">	10.121.17.1_RAJKOT KR(GNE)_TN725B_WTR_RJ_PH1\S5P3</t>
  </si>
  <si>
    <t xml:space="preserve">	Guj_Rajkot-SSA_GCS_ID-0014963</t>
  </si>
  <si>
    <t xml:space="preserve">	2022/02/25,20:34:21</t>
  </si>
  <si>
    <t xml:space="preserve">	2022/02/26,09:51:16</t>
  </si>
  <si>
    <t xml:space="preserve">	SSA VDR-10.121.19.186-RICHMOND BTS-10.121.19.133-PANIGATE__PH2</t>
  </si>
  <si>
    <t xml:space="preserve">	10.121.19.186_SBI Mandvi_TN703B_GJ_SSA VDR_PH2\S1P5</t>
  </si>
  <si>
    <t xml:space="preserve">	10.121.19.133_PANIGATE_TN725B_GJ_SSA VDR_PH2\S5P3</t>
  </si>
  <si>
    <t xml:space="preserve">	Varodra SSA GCS ID-0008631</t>
  </si>
  <si>
    <t xml:space="preserve">	2020/11/18,17:47:22</t>
  </si>
  <si>
    <t xml:space="preserve">	2023/01/10,13:13:48</t>
  </si>
  <si>
    <t xml:space="preserve">	SSA NAD-10.121.24.232-Borsad(Bxr) B1_4/3-10.121.24.230-Townhall B1_3/6</t>
  </si>
  <si>
    <t xml:space="preserve">	10.121.24.232_BORSAD(BXR)_TN725B_GJ_SSA NAD_PH2\S4P3</t>
  </si>
  <si>
    <t xml:space="preserve">	10.121.24.230_TOWNHALL_TN705B_GJ_SSA NAD_PH2\S3P6</t>
  </si>
  <si>
    <t xml:space="preserve">	GCS_ID-0024603</t>
  </si>
  <si>
    <t xml:space="preserve">	2023/07/17,19:11:47</t>
  </si>
  <si>
    <t xml:space="preserve">	SSA BV-10.121.17.150-Otha_3/3-10.121.17.177-Gundarana_1/5</t>
  </si>
  <si>
    <t xml:space="preserve">	10.121.17.177_GUNDARANA_TN703B_GJ_SSA BV_PH3\S1P5</t>
  </si>
  <si>
    <t xml:space="preserve">	10.121.17.150_OTHA B1_TN705B_GJ_SSA BV_PH3\S3P3</t>
  </si>
  <si>
    <t xml:space="preserve">	Gj_BHV_SSA_GCS_ID-0006857</t>
  </si>
  <si>
    <t xml:space="preserve">	2020/07/18,11:32:47</t>
  </si>
  <si>
    <t xml:space="preserve">	2026/04/28,11:30:30</t>
  </si>
  <si>
    <t xml:space="preserve">	SSA SR-10.121.19.226-AIRPORT_4/4-10.121.19.220-DUMAS AMBAWADI_1/5</t>
  </si>
  <si>
    <t xml:space="preserve">	10.121.19.226_AIRPORT_TN705B_GJ_SSA SR_PH2\S4P4</t>
  </si>
  <si>
    <t xml:space="preserve">	10.121.19.220_DUMAS AMBAWADI_TN703B_GJ_SSA SR_PH2\S1P5</t>
  </si>
  <si>
    <t xml:space="preserve">	2025/11/22,17:58:13</t>
  </si>
  <si>
    <t xml:space="preserve">	2026/01/17,12:57:49</t>
  </si>
  <si>
    <t xml:space="preserve">	SSA BCH-10.121.16.1-Bharuch-City B2_4/11-10.121.16.9-Bharuch B2_4/11</t>
  </si>
  <si>
    <t xml:space="preserve">	10.121.16.1_Bharuch City_TN725B_WTR_AM_PH1\S4P11</t>
  </si>
  <si>
    <t xml:space="preserve">	10.121.16.9_Bharuch_TN725B_WTR_AM_PH1\S4P11</t>
  </si>
  <si>
    <t xml:space="preserve">	2025/12/20,13:26:45</t>
  </si>
  <si>
    <t xml:space="preserve">	SSA AM-10.121.18.156-CUSTOM AIR CARGO_1/5-10.121.18.158-Airport ATC Bldg_4/5</t>
  </si>
  <si>
    <t xml:space="preserve">	10.121.18.156_GujSailCivilAviation_TN703B_GJ_SSA AM_PH3\S1P5</t>
  </si>
  <si>
    <t xml:space="preserve">	10.121.18.158_Airport-ATC-Bldg_TN705B_GJ_SSA AM_PH1\S4P5</t>
  </si>
  <si>
    <t xml:space="preserve">	guj_ahd_gcs_id_11401</t>
  </si>
  <si>
    <t xml:space="preserve">	Ahmedabad ssa</t>
  </si>
  <si>
    <t xml:space="preserve">	2021/06/24,18:06:27</t>
  </si>
  <si>
    <t xml:space="preserve">	2026/01/16,17:43:02</t>
  </si>
  <si>
    <t xml:space="preserve">	SSA VAL-10.121.16.95-KAKADVEL-10.121.16.84-LIMZER</t>
  </si>
  <si>
    <t xml:space="preserve">	10.121.16.95_KAKADVEL_TN703B_GJ_SSA VAL_PH1\S2P5</t>
  </si>
  <si>
    <t xml:space="preserve">	10.121.16.84_LIMZER_TN703B_GJ_SSA VAL_PH\S2P6</t>
  </si>
  <si>
    <t xml:space="preserve">	Valsad_SSA_GCS_ID_0006377</t>
  </si>
  <si>
    <t xml:space="preserve">	2020/12/30,14:08:44</t>
  </si>
  <si>
    <t xml:space="preserve">	2021/01/02,06:20:47</t>
  </si>
  <si>
    <t xml:space="preserve">	WTR RJ-10.121.69.11-AMRELI 2-10.121.96.1-Amreli 3</t>
  </si>
  <si>
    <t xml:space="preserve">	10.121.96.36_AMRELI 2_TN725B_WTR_RJ_PH3\S6P8</t>
  </si>
  <si>
    <t xml:space="preserve">	10.121.96.1_Amreli 3_TN725B_GJ_SSA AMR_PH3\S6P8</t>
  </si>
  <si>
    <t xml:space="preserve">	2021/03/01,15:55:36</t>
  </si>
  <si>
    <t xml:space="preserve">	2026/01/17,14:38:36</t>
  </si>
  <si>
    <t xml:space="preserve">	SSA BUJ-10.121.17.85-Sharma Guest House2 A1_1/6-10.121.24.106-Zanda Chowk A1_1/5</t>
  </si>
  <si>
    <t xml:space="preserve">	10.121.17.85_Sharma Guest House 2_TN703B_GJ_SSA BUJ_PH3\S1P6</t>
  </si>
  <si>
    <t xml:space="preserve">	10.121.24.106_Zanda Chowk_TN703B_GJ_SSA BUJ_PH2\S1P5</t>
  </si>
  <si>
    <t xml:space="preserve">	2019/09/24,17:00:35</t>
  </si>
  <si>
    <t xml:space="preserve">	2025/10/01,13:03:55</t>
  </si>
  <si>
    <t xml:space="preserve">	WTR RJ-10.121.17.8-BAMANBORE_3/1-10.121.99.7-CHOTILA_6/1</t>
  </si>
  <si>
    <t xml:space="preserve">	10.121.17.8_BAMANBORE_TN705B_WTR_RJ_PH1\S3P1</t>
  </si>
  <si>
    <t xml:space="preserve">	10.121.99.7_CHOTILA_TN725B_GJ_SSA SEN_PH3\S6P1</t>
  </si>
  <si>
    <t xml:space="preserve">	2023/03/13,15:19:07</t>
  </si>
  <si>
    <t xml:space="preserve">	2023/05/23,12:52:35</t>
  </si>
  <si>
    <t xml:space="preserve">	ON DARK FIBER @BMBR(F1,F17) (BMBR-COT 24F)</t>
  </si>
  <si>
    <t xml:space="preserve">	SSA MEH-10.121.15.215-PIMPAL EXCG A1-10.121.15.143-Chanasma</t>
  </si>
  <si>
    <t xml:space="preserve">	10.121.15.215_PIMPAL EXCG A1_TN703B_GJ_SSA MEH_PH3\S1P5</t>
  </si>
  <si>
    <t xml:space="preserve">	10.121.15.143_Chanasma_TN725B_WTR_AM_PH1\S5P3</t>
  </si>
  <si>
    <t xml:space="preserve">	GUJGCSID0007281</t>
  </si>
  <si>
    <t xml:space="preserve">	2020/08/15,16:09:48</t>
  </si>
  <si>
    <t xml:space="preserve">	2020/09/05,05:47:22</t>
  </si>
  <si>
    <t xml:space="preserve">	SSA AM-10.121.18.66-GulbaiTekra_3/1-10.121.18.65-Navrangpura(GNE)_4/1</t>
  </si>
  <si>
    <t xml:space="preserve">	10.121.18.66_GULABAI TEKRA_TN725B_GJ_SSA AM_PH1\S3P1</t>
  </si>
  <si>
    <t xml:space="preserve">	10.121.18.65_NAVRANGPURA (GNE)_TN725B_GJ_SSA AM_PH1\S4P1</t>
  </si>
  <si>
    <t xml:space="preserve">	Ahmedabad SSA - Gulbaitekra-2 to Navrangpura GNE</t>
  </si>
  <si>
    <t xml:space="preserve">	2018/11/06,11:51:11</t>
  </si>
  <si>
    <t xml:space="preserve">	2026/01/20,15:29:44</t>
  </si>
  <si>
    <t xml:space="preserve">	NVP-GBT 96F 4/R-5/F-7&amp;8(PC-A37,A38)</t>
  </si>
  <si>
    <t xml:space="preserve">	SSA VDR-10.121.19.131-KARELIBAGH B2_4/6-10.121.99.152-APMC-BTS A1_1/5</t>
  </si>
  <si>
    <t xml:space="preserve">	10.121.99.152_APMC-BTS_TN703B_GJ_SSA VDR_PH3\S1P5</t>
  </si>
  <si>
    <t xml:space="preserve">	10.121.19.131_KARELIBAGH_TN725B_GJ_SSA VDR_PH2\S4P6</t>
  </si>
  <si>
    <t xml:space="preserve">	GCS_ID-0038212</t>
  </si>
  <si>
    <t xml:space="preserve">	2025/01/23,20:51:16</t>
  </si>
  <si>
    <t xml:space="preserve">	2025/01/23,20:53:19</t>
  </si>
  <si>
    <t xml:space="preserve">	WTR RJ-10.121.68.213-JAMNAGAR_B2 6/10-10.121.68.193-JAMNAGAR B2_PH3 6/10</t>
  </si>
  <si>
    <t xml:space="preserve">	10.121.68.193_JAMNAGAR GNE_TN725B_WTR_RJ_PH3\S6P10</t>
  </si>
  <si>
    <t xml:space="preserve">	10.121.68.213_JAMNAGAR_TN725B_WTR_RJ_PH1\S6P10</t>
  </si>
  <si>
    <t xml:space="preserve">	2019/08/30,11:29:46</t>
  </si>
  <si>
    <t xml:space="preserve">	2023/09/23,12:15:17</t>
  </si>
  <si>
    <t xml:space="preserve">	SSA BV-10.121.25.38-SHELAR SHAH BTS_1/5-10.121.25.6-PANWADI 2_TN705B_GJ_SSA BV_3/6</t>
  </si>
  <si>
    <t xml:space="preserve">	10.121.25.38_SHELAR SHAH BTS_TN703B_GJ_SSA BV_PH3\S1P5</t>
  </si>
  <si>
    <t xml:space="preserve">	10.121.25.6_PANWADI 2_TN705B_GJ_SSA BV_PH2\S3P6</t>
  </si>
  <si>
    <t xml:space="preserve">	GUJ_GCS_ID_0007177</t>
  </si>
  <si>
    <t xml:space="preserve">	2020/08/07,10:16:44</t>
  </si>
  <si>
    <t xml:space="preserve">	2021/12/12,12:41:57</t>
  </si>
  <si>
    <t xml:space="preserve">	WTR RJ-10.121.17.69-GANDHIDHAM B1_4/SP4-10.121.17.70-BHACHAU B1_4/SP1</t>
  </si>
  <si>
    <t xml:space="preserve">	10.121.17.70_BHACHAU_TN725B_WTR_RJ_PH1\S4P1</t>
  </si>
  <si>
    <t xml:space="preserve">	10.121.17.69_GANDHIDHAM_TN725B_WTR_RJ_PH1\S3P1</t>
  </si>
  <si>
    <t xml:space="preserve">	2018/06/22,17:49:48</t>
  </si>
  <si>
    <t xml:space="preserve">	2023/07/17,15:32:03</t>
  </si>
  <si>
    <t xml:space="preserve">	SSA MEH-10.121.25.124-CARRIER-ROOM_4/3-10.121.15.193-Mehsana3(GNE)_3/2</t>
  </si>
  <si>
    <t xml:space="preserve">	10.121.25.124_CARRIER-ROOM_TN725B_GJ_SSA MEH_PH2\S4P3</t>
  </si>
  <si>
    <t xml:space="preserve">	10.121.15.193_Mehsana3(GNE)_TN725B_WTR_AM_PH1\S3P2</t>
  </si>
  <si>
    <t xml:space="preserve">	Mehsana SSA GCS ID 21756</t>
  </si>
  <si>
    <t xml:space="preserve">	2023/02/05,18:34:22</t>
  </si>
  <si>
    <t xml:space="preserve">	2023/10/06,12:08:35</t>
  </si>
  <si>
    <t xml:space="preserve">	WTR AM-10.121.16.14-TN705B Miagoam_B1S3P1-10.121.16.15-TN725B Palej_B2 S4P1</t>
  </si>
  <si>
    <t xml:space="preserve">	10.121.16.15_Palej_TN725B_WTR_AM_PH2\S4P1</t>
  </si>
  <si>
    <t xml:space="preserve">	10.121.16.14_MIYAGAM_TN705B_WTR_AM_PH2\S3P1</t>
  </si>
  <si>
    <t xml:space="preserve">	2018/10/26,14:42:54</t>
  </si>
  <si>
    <t xml:space="preserve">	2023/01/11,12:33:32</t>
  </si>
  <si>
    <t xml:space="preserve">	SSA SR-10.121.16.4-Kamrej_6/2-10.121.16.29-Torrent_Sugen_1/5</t>
  </si>
  <si>
    <t xml:space="preserve">	10.121.100.3_Kamrej_TN725B_WTR_AM_PH1\S6P2</t>
  </si>
  <si>
    <t xml:space="preserve">	10.121.100.18_TORRENT SUGEN_TN703B_GJ_SSA SR_PH3\S1P5</t>
  </si>
  <si>
    <t xml:space="preserve">	GUJ_SRT_GCS_ID_42030</t>
  </si>
  <si>
    <t xml:space="preserve">	2025/06/05,14:27:43</t>
  </si>
  <si>
    <t xml:space="preserve">	2026/01/17,12:58:44</t>
  </si>
  <si>
    <t xml:space="preserve">	WTR AM-10.121.15.134- BHADRA 1(GNE) PH1\S5P8-10.121.17.148-BHADRA 2_TN725B_WTR_AM_PH1\S4P7</t>
  </si>
  <si>
    <t xml:space="preserve">	10.121.15.134_AM-BHADRA_TN725B_WTR_AM_PH1\S5P8</t>
  </si>
  <si>
    <t xml:space="preserve">	10.121.16.138_BHADRA 2_TN725B_WTR_AM_PH1\S4P7</t>
  </si>
  <si>
    <t xml:space="preserve">	2019/09/21,16:36:23</t>
  </si>
  <si>
    <t xml:space="preserve">	2023/01/03,15:48:36</t>
  </si>
  <si>
    <t xml:space="preserve">	SSA AM-10.121.18.205-Vatva 2_6/2-10.121.18.146-Railwaypura 2_3/5</t>
  </si>
  <si>
    <t xml:space="preserve">	10.121.18.205_Vatva 2_TN725B_GJ_SSA AM_PH1\S6P2</t>
  </si>
  <si>
    <t xml:space="preserve">	10.121.18.146_Railwaypura 2_TN725B_GJ_SSA AM_PH1\S3P5</t>
  </si>
  <si>
    <t xml:space="preserve">	GCS_ID-0015790</t>
  </si>
  <si>
    <t xml:space="preserve">	2022/04/18,22:49:23</t>
  </si>
  <si>
    <t xml:space="preserve">	2022/04/19,09:50:15</t>
  </si>
  <si>
    <t xml:space="preserve">	WTR RJ-10.121.17.148-Bhadra2_S6P7-10.121.16.129-Bhadra2_S6P7</t>
  </si>
  <si>
    <t xml:space="preserve">	10.121.16.129_Bhadra 4(GNE)_TN725B_WTR_AM_PH1\S6P7</t>
  </si>
  <si>
    <t xml:space="preserve">	10.121.16.138_BHADRA 2_TN725B_WTR_AM_PH1\S6P7</t>
  </si>
  <si>
    <t xml:space="preserve">	2018/12/07,11:54:29</t>
  </si>
  <si>
    <t xml:space="preserve">	2026/01/19,14:50:11</t>
  </si>
  <si>
    <t xml:space="preserve">	SSA AM-10.121.17.194-AshramRoad_3/1-10.121.17.195-Ellisbridge_4/1</t>
  </si>
  <si>
    <t xml:space="preserve">	10.121.17.194_ASHRAM RD_TN725B_GJ_SSA AM_PH1\S3P1</t>
  </si>
  <si>
    <t xml:space="preserve">	10.121.17.195_ELLISBRIDGE_TN725B_GJ_SSA AM_PH1\S4P1</t>
  </si>
  <si>
    <t xml:space="preserve">	2018/08/08,13:47:32</t>
  </si>
  <si>
    <t xml:space="preserve">	2026/01/19,15:24:33</t>
  </si>
  <si>
    <t xml:space="preserve">	ELB-ARD 96F 1/4/9&amp;10</t>
  </si>
  <si>
    <t xml:space="preserve">	WTR AM-10.121.16.131-TN705B_MEMDABAD_B1\S3P1-10.121.16.132-TN725B_NADIAD_B2\S4P1</t>
  </si>
  <si>
    <t xml:space="preserve">	10.121.16.131_Memdabad_TN705B_WTR_AM_PH1\S3P1</t>
  </si>
  <si>
    <t xml:space="preserve">	10.121.16.132_Nadiad_TN725B_WTR_AM_PH1\S4P1</t>
  </si>
  <si>
    <t xml:space="preserve">	2018/05/07,13:34:52</t>
  </si>
  <si>
    <t xml:space="preserve">	2022/06/27,14:46:42</t>
  </si>
  <si>
    <t xml:space="preserve">	SSA JND-10.121.97.193-JUNAGADH-JR2 B2_4/11-10.121.24.1-Jawahaar-RD-TE(GNE) B2_4/11</t>
  </si>
  <si>
    <t xml:space="preserve">	10.121.97.193_JUNAGADH JR2_TN725B_GJ_SSA JND_PH3\S4P11</t>
  </si>
  <si>
    <t xml:space="preserve">	10.121.24.1_Jawahaar RD TE(GNE)_TN725B_GJ_SSA JND_PH2\S4P11</t>
  </si>
  <si>
    <t xml:space="preserve">	Guj_Junagadh-SSA_GCS_ID-0029359</t>
  </si>
  <si>
    <t xml:space="preserve">	2024/03/11,17:41:03</t>
  </si>
  <si>
    <t xml:space="preserve">	SSA BV-10.121.25.28-NIRMA KALATALAV A1_2/5-10.121.17.129-BHAVNAGAR(GNE) B2_3/5</t>
  </si>
  <si>
    <t xml:space="preserve">	10.121.25.28_NIRMA-KALATALAV_TN703B_GJ_SSA BV_PH2\S2P5</t>
  </si>
  <si>
    <t xml:space="preserve">	10.121.17.129_BHAVNAGAR(GNE)_TN725B_WTR_RJ_PH2\S3P5</t>
  </si>
  <si>
    <t xml:space="preserve">	Guj_Bhavnagar-SSA_GCS_ID-0042753</t>
  </si>
  <si>
    <t xml:space="preserve">	2025/07/02,12:15:43</t>
  </si>
  <si>
    <t xml:space="preserve">	2026/01/19,13:05:13</t>
  </si>
  <si>
    <t xml:space="preserve">	SSA RJ-10.121.17.54-DHORAJI B2_5/1-10.121.68.203-KALAWAD B2_3/1</t>
  </si>
  <si>
    <t xml:space="preserve">	10.121.17.54_DHORAJI_TN725B_GJ_SSA RJ_PH3\S5P1</t>
  </si>
  <si>
    <t xml:space="preserve">	10.121.68.203_KALAWAD_TN725B_WTR_RJ_PH3\S3P1</t>
  </si>
  <si>
    <t xml:space="preserve">	Guj_Rajkot-SSA_GCS_ID-0057546</t>
  </si>
  <si>
    <t xml:space="preserve">	2026/04/19,10:56:27</t>
  </si>
  <si>
    <t xml:space="preserve">	WTR AM-10.121.26.80-TN725B_Richhwani_B2\S4P1-10.121.26.65-TN725B _Godhra (GNE)_B2\S3P1</t>
  </si>
  <si>
    <t xml:space="preserve">	10.121.26.80_Richhwani_TN705B_WTR_AM_PH2\S4P1</t>
  </si>
  <si>
    <t xml:space="preserve">	10.121.26.65_Godhra (GNE)_TN725B_WTR_AM_PH2\S3P1</t>
  </si>
  <si>
    <t xml:space="preserve">	Godhra SSA - GCS ID 0001804</t>
  </si>
  <si>
    <t xml:space="preserve">	2019/03/25,13:38:05</t>
  </si>
  <si>
    <t xml:space="preserve">	2021/04/14,11:01:14</t>
  </si>
  <si>
    <t xml:space="preserve">	SSA AM-10.121.18.88-GujAhmedabad_Shahibag_B2-10.121.18.151-GujAhmedabad_Shahibaug_2_B2-2</t>
  </si>
  <si>
    <t xml:space="preserve">	10.121.18.88_SHAHIBAUG_TN725B_GJ_SSA AM_PH1\S5P10</t>
  </si>
  <si>
    <t xml:space="preserve">	10.121.18.151_Shahibaugh 2_TN725B_GJ_SSA AM_PH1\S5P10</t>
  </si>
  <si>
    <t xml:space="preserve">	2019/02/22,16:54:35</t>
  </si>
  <si>
    <t xml:space="preserve">	2024/05/15,11:27:59</t>
  </si>
  <si>
    <t xml:space="preserve">	SSA MEH-10.121.15.137-Vijapur_TN725B_WTR_AM_4/4-10.121.15.153-GERITA_TN703B_GJ_SSA MEH_1/6</t>
  </si>
  <si>
    <t xml:space="preserve">	10.121.15.153_GERITA_TN703B_GJ_SSA MEH_PH\S1P6</t>
  </si>
  <si>
    <t xml:space="preserve">	10.121.15.137_Vijapur_TN725B_WTR_AM_PH2\S4P4</t>
  </si>
  <si>
    <t xml:space="preserve">	Bhuj SSA - GCS ID-0016734</t>
  </si>
  <si>
    <t xml:space="preserve">	2022/06/04,18:23:42</t>
  </si>
  <si>
    <t xml:space="preserve">	2022/06/04,18:46:23</t>
  </si>
  <si>
    <t xml:space="preserve">	SSA AM-10.121.18.193-Bapunagar_B2_4/5-10.121.18.107-RajivGandhi_Bhavan_A1_1/5</t>
  </si>
  <si>
    <t xml:space="preserve">	10.121.18.193_Bapunagar(GNE)_TN725B_GJ_SSA AM_PH1\S4P5</t>
  </si>
  <si>
    <t xml:space="preserve">	10.121.18.107_RAJIV GANDHI BHAVAN_TN703B_GJ_SSA AM_PH2\S1P5</t>
  </si>
  <si>
    <t xml:space="preserve">	2020/02/25,17:33:53</t>
  </si>
  <si>
    <t xml:space="preserve">	2021/11/15,09:48:58</t>
  </si>
  <si>
    <t xml:space="preserve">	SSA VDR-10.121.19.191-Kelanpur_Exch_1/5-10.121.19.137-City1_4/2</t>
  </si>
  <si>
    <t xml:space="preserve">	10.121.19.191_Kelanpur Exchange_TN703B_GJ_SSA VDR_PH2\S1P5</t>
  </si>
  <si>
    <t xml:space="preserve">	10.121.19.137_CITY 1_TN725B_GJ_SSA VDR_PH2\S4P2</t>
  </si>
  <si>
    <t xml:space="preserve">	Vadodara_SSA_GCS_ID_0013195</t>
  </si>
  <si>
    <t xml:space="preserve">	2024/11/23,00:50:23</t>
  </si>
  <si>
    <t xml:space="preserve">	2026/04/24,15:46:43</t>
  </si>
  <si>
    <t xml:space="preserve">	SSA BUJ-10.121.17.89-SMRUTI VAN A1_2/5-10.121.24.95-M/S BKT BHUJ A1_1/5</t>
  </si>
  <si>
    <t xml:space="preserve">	10.121.17.89_SMRUTI VAN_TN703B_GJ_SSA BUJ_PH3\S2P5</t>
  </si>
  <si>
    <t xml:space="preserve">	10.121.24.95_MS BKT BHUJ_TN703B_GJ_SSA BUJ_PH3\S1P5</t>
  </si>
  <si>
    <t xml:space="preserve">	GCS_ID-0043055</t>
  </si>
  <si>
    <t xml:space="preserve">	2025/07/11,00:31:18</t>
  </si>
  <si>
    <t xml:space="preserve">	2025/08/04,11:27:59</t>
  </si>
  <si>
    <t xml:space="preserve">	WTR RJ-10.121.97.135-Nikava_4/3-10.121.68.203-Kalawad_5/2</t>
  </si>
  <si>
    <t xml:space="preserve">	10.121.97.135_Nikava_TN705B_GJ_SSA JMN_PH3\S4P3</t>
  </si>
  <si>
    <t xml:space="preserve">	10.121.68.203_KALAWAD_TN725B_WTR_RJ_PH3\S5P2</t>
  </si>
  <si>
    <t xml:space="preserve">	WTR Dark Fibre</t>
  </si>
  <si>
    <t xml:space="preserve">	2019/05/21,18:20:33</t>
  </si>
  <si>
    <t xml:space="preserve">	2026/04/25,15:31:18</t>
  </si>
  <si>
    <t xml:space="preserve">	SSA JND-10.121.97.208-MANGROL_TN725B-10.121.97.227-JND_PH2</t>
  </si>
  <si>
    <t xml:space="preserve">	10.121.97.208_MANGROL_TN725B_GJ_SSA JND_PH3\S4P1</t>
  </si>
  <si>
    <t xml:space="preserve">	10.121.97.227_SHIL_TN705B_GJ_SSA JND_PH1\S3P1</t>
  </si>
  <si>
    <t xml:space="preserve">	2021/01/29,18:28:00</t>
  </si>
  <si>
    <t xml:space="preserve">	2023/01/03,17:50:25</t>
  </si>
  <si>
    <t xml:space="preserve">	SSA PNP-10.121.98.130-PALANPUR B2_4/1-10.121.98.132-GIDC CHANDISAR_3/1</t>
  </si>
  <si>
    <t xml:space="preserve">	10.121.98.132_GIDC CHANDISAR_TN705B_GJ_SSA PNP_PH3\S3P1</t>
  </si>
  <si>
    <t xml:space="preserve">	10.121.98.130_PALANPUR B2_TN725B_GJ_SSA PNP_PH3\S4P1</t>
  </si>
  <si>
    <t xml:space="preserve">	2019/04/18,11:00:10</t>
  </si>
  <si>
    <t xml:space="preserve">	2022/03/19,16:30:24</t>
  </si>
  <si>
    <t xml:space="preserve">	SSA SR-10.121.19.245-DHARMANANDAN VST-10.121.19.207-VASTADEVDI</t>
  </si>
  <si>
    <t xml:space="preserve">	10.121.19.245_DHARMANANDAN VST_TN703B_GJ_SSA SR_PH2\S1P5</t>
  </si>
  <si>
    <t xml:space="preserve">	10.121.19.207_VASTADEVDI_TN703B_GJ_SSA SR_PH2\S2P6</t>
  </si>
  <si>
    <t xml:space="preserve">	2025/11/20,20:48:33</t>
  </si>
  <si>
    <t xml:space="preserve">	2026/01/17,12:56:55</t>
  </si>
  <si>
    <t xml:space="preserve">	WTR RJ-10.121.17.136-Rajkot B2_6/10-10.121.17.139-Rajkot Kr B2_6/10</t>
  </si>
  <si>
    <t xml:space="preserve">	10.121.17.28_RAJKOT KR_TN725B_WTR_RJ_PH1\S6P10</t>
  </si>
  <si>
    <t xml:space="preserve">	10.121.17.26_RAJKOT_TN725B_WTR_RJ_PH1\S6P10</t>
  </si>
  <si>
    <t xml:space="preserve">	2020/08/08,15:10:34</t>
  </si>
  <si>
    <t xml:space="preserve">	2023/03/31,10:57:59</t>
  </si>
  <si>
    <t xml:space="preserve">	SSA JMN-10.121.20.53-Falla_A_PH2_2/5-10.121.68.201-DHROL_B1_PH3_3/3</t>
  </si>
  <si>
    <t xml:space="preserve">	10.121.68.201_DHROL_TN725B_WTR_RJ_PH3\S3P3</t>
  </si>
  <si>
    <t xml:space="preserve">	10.121.20.53_Falla_TN703B_GJ_SSA JMN_PH2\S2P5</t>
  </si>
  <si>
    <t xml:space="preserve">	Jamnagar_SSA_GCS_Id_0007907</t>
  </si>
  <si>
    <t xml:space="preserve">	2020/09/22,16:48:15</t>
  </si>
  <si>
    <t xml:space="preserve">	2023/06/05,12:39:37</t>
  </si>
  <si>
    <t xml:space="preserve">	SSA NAD-10.121.18.231-AngelBroking_1/5-10.121.24.227-OCB NADIAD B1_3/6</t>
  </si>
  <si>
    <t xml:space="preserve">	10.121.16.231_ANGLE-BROKING_TN703B_GJ_SSA NAD_PH3\S1P5</t>
  </si>
  <si>
    <t xml:space="preserve">	10.121.24.227_OCB NADIAD_TN705B_GJ_SSA NAD_PH2\S3P6</t>
  </si>
  <si>
    <t xml:space="preserve">	GCS_ID-0036038</t>
  </si>
  <si>
    <t xml:space="preserve">	2024/11/26,17:15:06</t>
  </si>
  <si>
    <t xml:space="preserve">	2026/01/16,11:50:27</t>
  </si>
  <si>
    <t xml:space="preserve">	SSA VDR-10.121.19.185-GujVadodara_Shivtimbar_Bts_2/5-10.121.19.132-GujVadodara_Makarpura2_B1_3/4</t>
  </si>
  <si>
    <t xml:space="preserve">	10.121.19.185_AMRAPALI BTS_TN703B_GJ_SSA VDR_PH2\S2P5</t>
  </si>
  <si>
    <t xml:space="preserve">	10.121.19.132_MAKARPURA_TN725B_GJ_SSA VDR_PH2\S3P4</t>
  </si>
  <si>
    <t xml:space="preserve">	2022/08/20,14:46:48</t>
  </si>
  <si>
    <t xml:space="preserve">	SSA VDR-10.121.99.160-GEB-SCADA-GORWA_1/5-10.121.19.135-SUBHANPURA_6/3</t>
  </si>
  <si>
    <t xml:space="preserve">	10.121.99.160_GEB-SCADA-GORWA_TN703B_GJ_SSA VDR_PH3\S1P5</t>
  </si>
  <si>
    <t xml:space="preserve">	10.121.19.135_SUBHANPURA_TN725B_GJ_SSA VDR_PH2\S6P3</t>
  </si>
  <si>
    <t xml:space="preserve">	GUJ_VDR_GCSID_45463</t>
  </si>
  <si>
    <t xml:space="preserve">	VADODARA SSA</t>
  </si>
  <si>
    <t xml:space="preserve">	2025/09/27,11:14:49</t>
  </si>
  <si>
    <t xml:space="preserve">	2026/01/17,12:35:39</t>
  </si>
  <si>
    <t xml:space="preserve">	SSA BCH-10.121.96.71-Bhensli B1_4/1-10.121.96.80-Amleshwar-2 B1_3/1</t>
  </si>
  <si>
    <t xml:space="preserve">	10.121.96.71_Bhensli_TN705B_GJ_SSA BCH_PH3\S4P1</t>
  </si>
  <si>
    <t xml:space="preserve">	10.121.96.80_AMLESHWAR-2_TN705B_GJ_SSA BCH_PH3\S3P1</t>
  </si>
  <si>
    <t xml:space="preserve">	2021/03/16,16:18:58</t>
  </si>
  <si>
    <t xml:space="preserve">	2023/01/24,11:07:27</t>
  </si>
  <si>
    <t xml:space="preserve">	SSA AM-10.121.17.198-Naranpura_3/11-10.121.18.67-Naranpura3_3/11</t>
  </si>
  <si>
    <t xml:space="preserve">	10.121.18.67_NARANPURA 3_TN725B_GJ_SSA AM_PH1\S3P11</t>
  </si>
  <si>
    <t xml:space="preserve">	10.121.17.198_NARANPURA_TN725B_GJ_SSA AM_PH1\S3P11</t>
  </si>
  <si>
    <t xml:space="preserve">	2018/12/06,22:50:01</t>
  </si>
  <si>
    <t xml:space="preserve">	2026/01/20,15:36:29</t>
  </si>
  <si>
    <t xml:space="preserve">	SSA RJ-10.121.26.76-GujWTR_Limbdi_B1_3/2-10.121.26.75-GujGoddhra_Chhapari_B1_4/4</t>
  </si>
  <si>
    <t xml:space="preserve">	10.121.26.76_LIMDI B1_TN705B_WTR_AM_PH2\S3P2</t>
  </si>
  <si>
    <t xml:space="preserve">	10.121.26.75_CHHAPARI_TN705B_GJ_SSA GDH_PH3\S4P4</t>
  </si>
  <si>
    <t xml:space="preserve">	GCS Issue id : 31480</t>
  </si>
  <si>
    <t xml:space="preserve">	2024/06/12,14:53:29</t>
  </si>
  <si>
    <t xml:space="preserve">	2024/07/27,10:50:16</t>
  </si>
  <si>
    <t xml:space="preserve">	SSA BV-10.121.17.168-SAGWADIBTSA1_2/5-10.121.17.167-JambalaA1_1/5</t>
  </si>
  <si>
    <t xml:space="preserve">	10.121.17.168_SAGWADIBTS_TN703B_GJ_SSA BV_PH3\S2P5</t>
  </si>
  <si>
    <t xml:space="preserve">	10.121.17.167_JAMBALA_TN703B_GJ_SSA BV_PH3\S1P5</t>
  </si>
  <si>
    <t xml:space="preserve">	Guj_Bhavnagar-SSA_GCS_ID-0014185</t>
  </si>
  <si>
    <t xml:space="preserve">	2022/01/09,02:17:53</t>
  </si>
  <si>
    <t xml:space="preserve">	2026/05/02,12:44:11</t>
  </si>
  <si>
    <t xml:space="preserve">	SSA AM-10.121.18.124-Sukhramnagar BTS_2/3-10.121.18.191-KATHWADA BTS A1_2/3</t>
  </si>
  <si>
    <t xml:space="preserve">	10.121.18.124_Sukhramnagar BTS_TN703B_GJ_SSA AM_PH3\S2P3</t>
  </si>
  <si>
    <t xml:space="preserve">	Guj GCS ID No.- 048429</t>
  </si>
  <si>
    <t xml:space="preserve">	2026/01/27,16:33:52</t>
  </si>
  <si>
    <t xml:space="preserve">	2026/02/12,15:39:11</t>
  </si>
  <si>
    <t xml:space="preserve">	SSA BCH-10.121.96.120-Muler_Chokdi_BTS A1_1/4-10.121.96.75-CHANCHVEL B1_3/11</t>
  </si>
  <si>
    <t xml:space="preserve">	10.121.96.120_Muler Chokdi BTS_TN703B_GJ_SSA BCH_PH3\S1P4</t>
  </si>
  <si>
    <t xml:space="preserve">	10.121.96.75_CHANCHVEL_TN705B_GJ_SSA BCH_PH3\S3P11</t>
  </si>
  <si>
    <t xml:space="preserve">	2025/08/22,16:42:42</t>
  </si>
  <si>
    <t xml:space="preserve">	SSA BUJ-10.121.96.164-Army A1_2/5-10.121.17.85-Sharma Guest House 2 A1_2/5</t>
  </si>
  <si>
    <t xml:space="preserve">	10.121.17.85_Sharma Guest House 2_TN703B_GJ_SSA BUJ_PH3\S2P5</t>
  </si>
  <si>
    <t xml:space="preserve">	10.121.96.164_Army_TN703B_GJ_SSA BUJ_PH3\S2P5</t>
  </si>
  <si>
    <t xml:space="preserve">	Bhuj SSA GCAS ID 6272</t>
  </si>
  <si>
    <t xml:space="preserve">	2020/06/01,18:35:13</t>
  </si>
  <si>
    <t xml:space="preserve">	2023/01/11,12:06:18</t>
  </si>
  <si>
    <t xml:space="preserve">	WTR RJ-10.121.17.66-BHUJ2(GNE)_4/9-10.121.17.65-BHUJ1(GNE)_4/9</t>
  </si>
  <si>
    <t xml:space="preserve">	10.121.17.65_BHUJ1(GNE)_TN725B_WTR_RJ_PH1\S4P9</t>
  </si>
  <si>
    <t xml:space="preserve">	10.121.17.66_BHUJ2(GNE)_TN725B_WTR_RJ_PH1\S4P9</t>
  </si>
  <si>
    <t xml:space="preserve">	2018/08/21,15:25:54</t>
  </si>
  <si>
    <t xml:space="preserve">	2023/06/14,15:06:33</t>
  </si>
  <si>
    <t xml:space="preserve">	SSA VDR-10.121.99.141-GujVadodara_Wadi_PH3_B1 / S4P1  -10.121.19.133-GujVadodara_Panigate_B2 / S6P1</t>
  </si>
  <si>
    <t xml:space="preserve">	10.121.99.141_WADI_TN705B_GJ_SSA VDR_PH3\S4P1</t>
  </si>
  <si>
    <t xml:space="preserve">	10.121.19.133_PANIGATE_TN725B_GJ_SSA VDR_PH2\S6P1</t>
  </si>
  <si>
    <t xml:space="preserve">	2019/03/19,16:38:53</t>
  </si>
  <si>
    <t xml:space="preserve">	2023/01/10,15:11:24</t>
  </si>
  <si>
    <t xml:space="preserve">	WTR RJ-10.121.17.68-ANJAR 4/B1_4/1-10.121.17.67-MUNDRA_B2_PH1_3/1</t>
  </si>
  <si>
    <t xml:space="preserve">	10.121.17.67_MUNDRA_TN725B_WTR_RJ_PH1\S3P1</t>
  </si>
  <si>
    <t xml:space="preserve">	10.121.17.68_ANJAR_TN725B_WTR_RJ_PH2\S4P1</t>
  </si>
  <si>
    <t xml:space="preserve">	2018/06/22,18:04:35</t>
  </si>
  <si>
    <t xml:space="preserve">	2023/06/17,14:24:26</t>
  </si>
  <si>
    <t xml:space="preserve">	SSA BUJ-10.121.24.67-Gandhidham_5/6-10.121.17.85-Sharma Guest House2_1/5</t>
  </si>
  <si>
    <t xml:space="preserve">	10.121.24.67_Gandhidham_TN725B_GJ_SSA BUJ_PH2\S5P6</t>
  </si>
  <si>
    <t xml:space="preserve">	10.121.17.85_Sharma Guest House 2_TN703B_GJ_SSA BUJ_PH3\S1P5</t>
  </si>
  <si>
    <t xml:space="preserve">	2019/08/23,12:17:20</t>
  </si>
  <si>
    <t xml:space="preserve">	2026/04/25,15:18:25</t>
  </si>
  <si>
    <t xml:space="preserve">	WTR AM-10.121.68.1-TN725B_SURAT_S6P11-10.121.16.65-TN725B_Surat-2_S6P11</t>
  </si>
  <si>
    <t xml:space="preserve">	10.121.68.1_Surat 3(GNE)_TN725B_WTR_AM_PH3\S6P11</t>
  </si>
  <si>
    <t xml:space="preserve">	10.121.16.65_SURAT2(GNE)_TN725B_WTR_AM_PH1\S6P11</t>
  </si>
  <si>
    <t xml:space="preserve">	2019/05/07,18:54:22</t>
  </si>
  <si>
    <t xml:space="preserve">	2023/01/10,15:59:48</t>
  </si>
  <si>
    <t xml:space="preserve">	SSA VDR-10.121.99.148-GEB RACE COURSE_S4P1-10.121.99.135-GSFC_6/1</t>
  </si>
  <si>
    <t xml:space="preserve">	10.121.99.148_SATYAM COMPLEX_TN705B_GJ_SSA VDR_PH3\S4P1</t>
  </si>
  <si>
    <t xml:space="preserve">	10.121.99.135_GSFC_TN725B_GJ_SSA VDR_PH3\S6P1</t>
  </si>
  <si>
    <t xml:space="preserve">	2024/03/15,12:02:05</t>
  </si>
  <si>
    <t xml:space="preserve">	2024/10/01,11:19:27</t>
  </si>
  <si>
    <t xml:space="preserve">	SSA VDR-10.121.99.129-ALKAPURI_6/6-10.121.16.12-BarodaAlkapuri1_6/4</t>
  </si>
  <si>
    <t xml:space="preserve">	10.121.99.129_ALKAPURI(GNE)_TN725B_GJ_SSA VDR_PH3\S6P6</t>
  </si>
  <si>
    <t xml:space="preserve">	10.121.16.12_Baroda-Alkapuri1(GNE)_TN725B_WTR_AM_PH1\S6P4</t>
  </si>
  <si>
    <t xml:space="preserve">	VADODARA-SSA</t>
  </si>
  <si>
    <t xml:space="preserve">	2023/01/02,13:43:49</t>
  </si>
  <si>
    <t xml:space="preserve">	2026/01/17,15:04:07</t>
  </si>
  <si>
    <t xml:space="preserve">	WTR AM-10.121.17.148-Bhadra 2 B2_4/1-10.121.17.129-BHAVNAGAR(GNE) B2_3/1</t>
  </si>
  <si>
    <t xml:space="preserve">	10.121.16.138_BHADRA 2_TN725B_WTR_AM_PH1\S4P1</t>
  </si>
  <si>
    <t xml:space="preserve">	10.121.17.129_BHAVNAGAR(GNE)_TN725B_WTR_RJ_PH2\S3P1</t>
  </si>
  <si>
    <t xml:space="preserve">	Ahmedabad GCS ID 11007</t>
  </si>
  <si>
    <t xml:space="preserve">	2021/05/22,15:11:13</t>
  </si>
  <si>
    <t xml:space="preserve">	2023/01/03,15:47:04</t>
  </si>
  <si>
    <t xml:space="preserve">	SSA VDR-10.121.19.179-MANJALPUR-NEW_4/6-10.121.99.169-BOB INDRA COMPLEX_1/6</t>
  </si>
  <si>
    <t xml:space="preserve">	10.121.99.169_BOB INDRA COMPLEX_TN703B_GJ_SSA VDR_PH3\S1P6</t>
  </si>
  <si>
    <t xml:space="preserve">	10.121.19.179_MANJALPUR-NEW_TN705B_GJ_SSA VDR_PH3\S4P6</t>
  </si>
  <si>
    <t xml:space="preserve">	GUJ GCS ID- 039438</t>
  </si>
  <si>
    <t xml:space="preserve">	2025/03/01,13:52:20</t>
  </si>
  <si>
    <t xml:space="preserve">	2026/01/17,12:49:19</t>
  </si>
  <si>
    <t xml:space="preserve">	WTR RJ-10.121.17.47-Sardhar B1_3/1-10.121.17.1-RAJKOT KR(GNE) B2_4/1</t>
  </si>
  <si>
    <t xml:space="preserve">	10.121.17.1_RAJKOT KR(GNE)_TN725B_WTR_RJ_PH1\S4P1</t>
  </si>
  <si>
    <t xml:space="preserve">	10.121.17.47_SARDHAR_TN705B_GJ_SSA RJ_PH3\S3P1</t>
  </si>
  <si>
    <t xml:space="preserve">	2025/07/11,15:07:46</t>
  </si>
  <si>
    <t xml:space="preserve">	SSA JND-10.121.97.207-KESHOD_6/6-10.121.97.209-GADU_6/6</t>
  </si>
  <si>
    <t xml:space="preserve">	10.121.97.209_GADU_TN725B_GJ_SSA JND_PH3\S6P6</t>
  </si>
  <si>
    <t xml:space="preserve">	10.121.97.207_KESHOD_TN725B_GJ_SSA JND_PH2\S6P6</t>
  </si>
  <si>
    <t xml:space="preserve">	Junagadh SSA GCS ID 29920</t>
  </si>
  <si>
    <t xml:space="preserve">	2024/04/01,12:04:51</t>
  </si>
  <si>
    <t xml:space="preserve">	2025/04/01,11:49:56</t>
  </si>
  <si>
    <t xml:space="preserve">	WTR RJ-10.121.69.67-Surendranagar2_3/1-10.121.69.66-Surendranagar1_4/1</t>
  </si>
  <si>
    <t xml:space="preserve">	10.121.69.67_SURENDRA NAGAR2_TN725B_WTR_RJ_PH1\S3P1</t>
  </si>
  <si>
    <t xml:space="preserve">	10.121.69.66_SURENDRA NAGAR1_TN725B_WTR_RJ_PH1\S4P1</t>
  </si>
  <si>
    <t xml:space="preserve">	2025/08/02,15:52:03</t>
  </si>
  <si>
    <t xml:space="preserve">	2026/01/17,12:22:26</t>
  </si>
  <si>
    <t xml:space="preserve">	SSA SR-10.121.19.196-TN725B_Market 2_B2\S3P1-10.121.19.197-TN725B_Mahidharpur 1_B2\S4P1</t>
  </si>
  <si>
    <t xml:space="preserve">	10.121.19.197_MAHIDHARPUR1_TN725B_GJ_SSA SR_PH2\S4P1</t>
  </si>
  <si>
    <t xml:space="preserve">	10.121.19.196_SURAT-MARKET2_TN725B_GJ_SSA SR_PH2\S3P1</t>
  </si>
  <si>
    <t xml:space="preserve">	2018/09/25,11:25:55</t>
  </si>
  <si>
    <t xml:space="preserve">	2023/01/10,17:41:13</t>
  </si>
  <si>
    <t xml:space="preserve">	SSA MEH-10.121.98.8-SATLASANA B1_3/2-10.121.15.216-DANTA B1_4/4</t>
  </si>
  <si>
    <t xml:space="preserve">	10.121.98.8_SATLASANA_TN705B_GJ_SSA MEH_PH2\S3P2</t>
  </si>
  <si>
    <t xml:space="preserve">	10.121.15.216_DANTA_TN705B_WTR_AM_PH2\S4P4</t>
  </si>
  <si>
    <t xml:space="preserve">	2025/04/06,13:56:15</t>
  </si>
  <si>
    <t xml:space="preserve">	SSA VDR-10.121.19.171-UIA SAYAJIGUNG-10.121.19.141-BHAYALI</t>
  </si>
  <si>
    <t xml:space="preserve">	10.121.19.171_VIBGYOR SCHOOL_TN703B_GJ_SSA VDR_PH2\S1P5</t>
  </si>
  <si>
    <t xml:space="preserve">	10.121.19.141_BHAYALI_TN705B_GJ_SSA VDR_PH2\S4P2</t>
  </si>
  <si>
    <t xml:space="preserve">	GUJ_GCS_ID_0042045</t>
  </si>
  <si>
    <t xml:space="preserve">	2025/06/05,21:37:18</t>
  </si>
  <si>
    <t xml:space="preserve">	2026/01/16,17:15:55</t>
  </si>
  <si>
    <t xml:space="preserve">	SSA JND-10.121.97.225-KODINAR_4/4-10.121.24.13-AMBUJA-NAGAR-BTS_1/5</t>
  </si>
  <si>
    <t xml:space="preserve">	10.121.97.225_KODINAR_TN725B_WTR_RJ_PH2\S4P4</t>
  </si>
  <si>
    <t xml:space="preserve">	10.121.24.13_AMBUJA-NAGAR-BTS_TN703B_GJ_SSA JND_PH2\S1P5</t>
  </si>
  <si>
    <t xml:space="preserve">	GCS_ID-0046653</t>
  </si>
  <si>
    <t xml:space="preserve">	2025/11/22,16:52:29</t>
  </si>
  <si>
    <t xml:space="preserve">	2025/11/22,17:06:43</t>
  </si>
  <si>
    <t xml:space="preserve">	SSA VDR-10.121.16.26- MAKARPURA_N2-10.121.16.25-PANIGATE_N2</t>
  </si>
  <si>
    <t xml:space="preserve">	10.121.16.26_MAKARPURA N2_TN705B_GJ_SSA VDR_PH1\S3P1</t>
  </si>
  <si>
    <t xml:space="preserve">	10.121.16.25_PANIGATE N2_TN705B_GJ_SSA VDR_PH3\S4P1</t>
  </si>
  <si>
    <t xml:space="preserve">	2026/01/19,20:53:49</t>
  </si>
  <si>
    <t xml:space="preserve">	2026/01/20,12:41:57</t>
  </si>
  <si>
    <t xml:space="preserve">	SSA SEN-10.121.99.16-Kholadiad_1/5-10.121.99.17-Malod_BTS_2/5</t>
  </si>
  <si>
    <t xml:space="preserve">	10.121.99.16_KHOLADIAD_TN703B_GJ_SSA SEN_PH3\S1P5</t>
  </si>
  <si>
    <t xml:space="preserve">	10.121.99.17_MALOD BTS_TN703B_GJ_SSA SEN_PH3\S2P5</t>
  </si>
  <si>
    <t xml:space="preserve">	2019/12/30,11:43:34</t>
  </si>
  <si>
    <t xml:space="preserve">	2026/04/25,17:25:10</t>
  </si>
  <si>
    <t xml:space="preserve">	SSA JND-10.121.97.196-Visavadar B2_4/1-10.121.97.197-Motimonpari B1_3/1</t>
  </si>
  <si>
    <t xml:space="preserve">	10.121.97.197_MOTIMONPARI_TN705B_GJ_SSA JND_PH3\S3P1</t>
  </si>
  <si>
    <t xml:space="preserve">	10.121.97.196_VISAVADAR_TN705B_GJ_SSA JND_PH3\S4P1</t>
  </si>
  <si>
    <t xml:space="preserve">	2019/11/27,10:53:20</t>
  </si>
  <si>
    <t xml:space="preserve">	2023/01/19,14:55:28</t>
  </si>
  <si>
    <t xml:space="preserve">	SSA BUJ-10.121.96.167-SHIRVA_1/5-10.121.96.161-MANDAVI_4/5</t>
  </si>
  <si>
    <t xml:space="preserve">	10.121.96.167_SHIRVA_TN703B_GJ_SSA BUJ_PH3\S1P5</t>
  </si>
  <si>
    <t xml:space="preserve">	10.121.96.161_MANDAVI_TN705B_GJ_SSA BUJ_PH3\S4P5</t>
  </si>
  <si>
    <t xml:space="preserve">	Guj GCS ID No.- 044673</t>
  </si>
  <si>
    <t xml:space="preserve">	2025/09/05,13:14:56</t>
  </si>
  <si>
    <t xml:space="preserve">	2026/01/16,17:07:16</t>
  </si>
  <si>
    <t xml:space="preserve">	WTR RJ-10.121.17.72-Rapar_3/1-10.121.17.76-Aadesar_4/1</t>
  </si>
  <si>
    <t xml:space="preserve">	10.121.17.72_RAPAR_TN725B_WTR_RJ_PH1\S3P1</t>
  </si>
  <si>
    <t xml:space="preserve">	10.121.17.76_AADESAR_TN725B_GJ_SSA BUJ_PH3\S4P1</t>
  </si>
  <si>
    <t xml:space="preserve">	2019/04/27,19:08:52</t>
  </si>
  <si>
    <t xml:space="preserve">	2026/04/25,15:29:06</t>
  </si>
  <si>
    <t xml:space="preserve">	SSA AM-10.121.18.23-Jagatpur_3/5-10.121.18.34-Satyamev_BTS_1/5</t>
  </si>
  <si>
    <t xml:space="preserve">	10.121.18.23_JAGATPUR_TN725B_GJ_SSA AM_PH1\S3P5</t>
  </si>
  <si>
    <t xml:space="preserve">	10.121.18.34_SATYAMEV BTS_TN703B_GJ_SSA AM_PH3\S1P5</t>
  </si>
  <si>
    <t xml:space="preserve">	2021/01/23,10:58:49</t>
  </si>
  <si>
    <t xml:space="preserve">	2026/01/20,15:03:34</t>
  </si>
  <si>
    <t xml:space="preserve">	SSA VDR-10.121.99.129-ALKAPURI_6/5-10.121.16.12-BarodaAlkapuri1_5/5</t>
  </si>
  <si>
    <t xml:space="preserve">	10.121.99.129_ALKAPURI(GNE)_TN725B_GJ_SSA VDR_PH3\S6P5</t>
  </si>
  <si>
    <t xml:space="preserve">	10.121.16.12_Baroda-Alkapuri1(GNE)_TN725B_WTR_AM_PH1\S5P5</t>
  </si>
  <si>
    <t xml:space="preserve">	2023/01/02,13:42:35</t>
  </si>
  <si>
    <t xml:space="preserve">	2026/01/17,15:04:26</t>
  </si>
  <si>
    <t xml:space="preserve">	SSA AM-10.121.18.193-Bapunagar_B2_5/11-10.121.18.145-Bapunagar_2_B2_5/11</t>
  </si>
  <si>
    <t xml:space="preserve">	10.121.18.193_Bapunagar(GNE)_TN725B_GJ_SSA AM_PH1\S5P11</t>
  </si>
  <si>
    <t xml:space="preserve">	10.121.18.145_Bapunagar_TN725B_GJ_SSA AM_PH1\S5P11</t>
  </si>
  <si>
    <t xml:space="preserve">	Ahmedabad SSA - GCS Issue id : 0001031</t>
  </si>
  <si>
    <t xml:space="preserve">	2018/12/12,17:19:12</t>
  </si>
  <si>
    <t xml:space="preserve">	2026/01/17,13:23:35</t>
  </si>
  <si>
    <t xml:space="preserve">	SSA VDR-10.121.99.175-BOB SURAJ PLAZA-3_2/6-10.121.19.130-ALKAPURI(GNE)_5/5</t>
  </si>
  <si>
    <t xml:space="preserve">	10.121.99.175_BOB SURAJ PLAZA-3_TN703B_GJ_SSA VDR_PH3\S2P6</t>
  </si>
  <si>
    <t xml:space="preserve">	10.121.19.130_ALKAPURI(GNE)_TN725B_GJ_SSA VDR_PH2\S5P5</t>
  </si>
  <si>
    <t xml:space="preserve">	Guj GCS Id No.- 043653</t>
  </si>
  <si>
    <t xml:space="preserve">	2025/07/30,16:45:22</t>
  </si>
  <si>
    <t xml:space="preserve">	2026/01/16,16:52:37</t>
  </si>
  <si>
    <t xml:space="preserve">	SSA NAD-10.121.16.152-TRAJ A1_1/5-10.121.24.245-MATAR B1_3/4</t>
  </si>
  <si>
    <t xml:space="preserve">	10.121.16.152_TRAJ_TN703B_GJ_SSA NAD_PH3\S1P5</t>
  </si>
  <si>
    <t xml:space="preserve">	10.121.24.245_MATAR_TN705B_GJ_SSA NAD_PH3\S3P4</t>
  </si>
  <si>
    <t xml:space="preserve">	Guj_Nadiad-SSA_GCS_ID-0037183</t>
  </si>
  <si>
    <t xml:space="preserve">	2024/12/21,18:27:58</t>
  </si>
  <si>
    <t xml:space="preserve">	SSA JMN-10.121.68.214-BANGUR_6/1-10.121.20.20-KV ROAD_6/1</t>
  </si>
  <si>
    <t xml:space="preserve">	10.121.68.214_BANUGAR_TN725B_WTR_RJ_PH3\S6P1</t>
  </si>
  <si>
    <t xml:space="preserve">	10.121.20.2_KV Road_TN725B_GJ_SSA JMN_PH2\S6P1</t>
  </si>
  <si>
    <t xml:space="preserve">	2021/12/21,14:33:54</t>
  </si>
  <si>
    <t xml:space="preserve">	2022/01/06,13:41:38</t>
  </si>
  <si>
    <t xml:space="preserve">	SSA RJ-10.121.19.70-BHAKTINAGAR2_5/2-10.121.19.103-KOTHARIYA_1/5</t>
  </si>
  <si>
    <t xml:space="preserve">	10.121.19.70_BHAKTINAGAR2_TN725B_GJ_SSA RJ_PH2\S5P2</t>
  </si>
  <si>
    <t xml:space="preserve">	10.121.19.103_KOTHARIYA_TN703B_GJ_SSA RJ_PH3\S1P5</t>
  </si>
  <si>
    <t xml:space="preserve">	GUJ_GCS_ID_0043456</t>
  </si>
  <si>
    <t xml:space="preserve">	2025/07/23,21:11:48</t>
  </si>
  <si>
    <t xml:space="preserve">	2025/09/19,09:17:56</t>
  </si>
  <si>
    <t xml:space="preserve">	WTR AM-10.121.68.66-TN725B_Vapi_B2\S4P9-10.121.16.71-WTR_TN705B_WTR_Vapi_B1\S4P9</t>
  </si>
  <si>
    <t xml:space="preserve">	10.121.68.66_VAPI 2_TN725B_WTR_AM_PH3\S4P9</t>
  </si>
  <si>
    <t xml:space="preserve">	10.121.16.71_Vapi_TN705B_WTR_AM_PH1\S4P9</t>
  </si>
  <si>
    <t xml:space="preserve">	2019/04/17,16:48:22</t>
  </si>
  <si>
    <t xml:space="preserve">	2023/01/10,15:56:53</t>
  </si>
  <si>
    <t xml:space="preserve">	SSA AM-10.121.18.158-B1_Airport_ATC_Bldg_3/3-10.121.18.136-CNT_B2_5/5</t>
  </si>
  <si>
    <t xml:space="preserve">	10.121.18.158_Airport-ATC-Bldg_TN705B_GJ_SSA AM_PH1\S3P3</t>
  </si>
  <si>
    <t xml:space="preserve">	10.121.18.136_Cantonment_TN725B_GJ_SSA AM_PH1\S5P5</t>
  </si>
  <si>
    <t xml:space="preserve">	2020/07/21,17:42:03</t>
  </si>
  <si>
    <t xml:space="preserve">	2023/05/19,16:38:01</t>
  </si>
  <si>
    <t xml:space="preserve">	SSA AM-10.121.18.197-LAvarpur_B1_3/6-10.121.18.236-IIT_Palaj_A1_2/6</t>
  </si>
  <si>
    <t xml:space="preserve">	10.121.18.236_IIT PALAJ_TN703B_GJ_SSA AM_PH3\S2P6</t>
  </si>
  <si>
    <t xml:space="preserve">	10.121.18.197_Lavarpur_TN705B_GJ_SSA AM_PH1\S3P6</t>
  </si>
  <si>
    <t xml:space="preserve">	2021/12/10,16:59:14</t>
  </si>
  <si>
    <t xml:space="preserve">	2023/05/15,10:56:36</t>
  </si>
  <si>
    <t xml:space="preserve">	SSA HMR-10.121.25.176-Salal_1/6-10.121.25.172-Rampura CR_4/4</t>
  </si>
  <si>
    <t xml:space="preserve">	10.121.25.176_Salal_TN703B_GJ_SSA HMR_PH2\S1P6</t>
  </si>
  <si>
    <t xml:space="preserve">	10.121.25.172_Rampura CR_TN705B_GJ_SSA HMR_PH3\S4P4</t>
  </si>
  <si>
    <t xml:space="preserve">	GUJ_GCS_ID_0032201</t>
  </si>
  <si>
    <t xml:space="preserve">	2024/07/12,13:06:03</t>
  </si>
  <si>
    <t xml:space="preserve">	2026/05/05,08:51:11</t>
  </si>
  <si>
    <t xml:space="preserve">	SSA JMN-10.121.97.146-BAGADHARA-10.121.97.143-SADODAR</t>
  </si>
  <si>
    <t xml:space="preserve">	10.121.97.146_BAGADHARA_TN703B_GJ_SSA JMN_PH3\S1P5</t>
  </si>
  <si>
    <t xml:space="preserve">	10.121.97.143_SADODAR_TN703B_GJ_SSA JMN_PH3\S2P5</t>
  </si>
  <si>
    <t xml:space="preserve">	2020/02/18,10:32:53</t>
  </si>
  <si>
    <t xml:space="preserve">	2023/01/10,13:09:05</t>
  </si>
  <si>
    <t xml:space="preserve">	WTR RJ-10.121.17.136-Rajkot B2_3/1-10.121.17.148-Bhadra 2 B2_3/1</t>
  </si>
  <si>
    <t xml:space="preserve">	10.121.16.138_BHADRA 2_TN725B_WTR_AM_PH1\S3P1</t>
  </si>
  <si>
    <t xml:space="preserve">	10.121.17.26_RAJKOT_TN725B_WTR_RJ_PH1\S3P1</t>
  </si>
  <si>
    <t xml:space="preserve">	2018/09/29,19:13:14</t>
  </si>
  <si>
    <t xml:space="preserve">	2023/03/31,10:59:53</t>
  </si>
  <si>
    <t xml:space="preserve">	SSA AM-10.121.18.66-GulbaiTekra_3/8- 10.121.18.85-GulbaiTekra CPAN1_3/8</t>
  </si>
  <si>
    <t xml:space="preserve">	10.121.18.66_GULABAI TEKRA_TN725B_GJ_SSA AM_PH1\S3P8</t>
  </si>
  <si>
    <t xml:space="preserve">	10.121.18.85_GULBAI TEKRA CPAN 1_TN725B_GJ_SSA AM_PH1\S3P8</t>
  </si>
  <si>
    <t xml:space="preserve">	SSA AHM</t>
  </si>
  <si>
    <t xml:space="preserve">	2019/01/16,16:40:49</t>
  </si>
  <si>
    <t xml:space="preserve">	2026/01/20,15:24:29</t>
  </si>
  <si>
    <t xml:space="preserve">	WTR RJ-10.121.99.5-Dhangdhra_5/1-10.121.69.71-Dudapur_3/1</t>
  </si>
  <si>
    <t xml:space="preserve">	10.121.99.5_DHANGDHRA_TN725B_GJ_SSA SEN_PH3\S5P1</t>
  </si>
  <si>
    <t xml:space="preserve">	10.121.69.71_DUDAPUR_TN705B_WTR_RJ_PH3\S3P1</t>
  </si>
  <si>
    <t xml:space="preserve">	2020/08/09,17:07:45</t>
  </si>
  <si>
    <t xml:space="preserve">	2026/04/06,16:10:45</t>
  </si>
  <si>
    <t xml:space="preserve">	SSA HMR-10.121.97.99-SAGAR_COMPLEX_A_PH3_1/5-10.121.26.2-Idar_B2_PH2_5/5</t>
  </si>
  <si>
    <t xml:space="preserve">	10.121.97.99_SAGAR COMPLEX_TN703B_GJ_SSA HMR_PH3\S1P5</t>
  </si>
  <si>
    <t xml:space="preserve">	10.121.26.2_Idar_TN725B_WTR_AM_PH2\S5P5</t>
  </si>
  <si>
    <t xml:space="preserve">	Himmatnagar SSA- GCS ID-0003369</t>
  </si>
  <si>
    <t xml:space="preserve">	2019/09/07,17:31:17</t>
  </si>
  <si>
    <t xml:space="preserve">	2023/06/09,12:08:18</t>
  </si>
  <si>
    <t xml:space="preserve">	SSA AM-10.121.18.135-Naroda2_B2_S4P7-10.121.18.194-Naroda_B2 _S6P9</t>
  </si>
  <si>
    <t xml:space="preserve">	10.121.18.135_NARODA_TN725B_GJ_SSA AM_PH1\S4P7</t>
  </si>
  <si>
    <t xml:space="preserve">	10.121.18.194_Naroda_TN725B_GJ_SSA AM_PH1\S6P9</t>
  </si>
  <si>
    <t xml:space="preserve">	Ahmedabad SSA : GCS Issue id : 14962</t>
  </si>
  <si>
    <t xml:space="preserve">	2022/02/25,13:05:59</t>
  </si>
  <si>
    <t xml:space="preserve">	2026/01/16,17:48:18</t>
  </si>
  <si>
    <t xml:space="preserve">	SSA SR-10.121.19.240-CP OFFICE A1_2/5-10.121.19.201-KARIMABAD2 B2_5/2</t>
  </si>
  <si>
    <t xml:space="preserve">	10.121.19.201_KARIMABAD2_TN725B_GJ_SSA SR_PH2\S5P2</t>
  </si>
  <si>
    <t xml:space="preserve">	10.121.19.240_CP OFFICE_TN703B_GJ_SSA SR_PH2\S2P5</t>
  </si>
  <si>
    <t xml:space="preserve">	2025/09/20,21:03:27</t>
  </si>
  <si>
    <t xml:space="preserve">	2026/01/17,15:15:21</t>
  </si>
  <si>
    <t xml:space="preserve">	19.240_2/5 to 19.201_5/2 via NANPURA CABLE</t>
  </si>
  <si>
    <t xml:space="preserve">	SSA AM-10.121.18.246-SECTOR 20_4/6-10.121.18.244-Old Kudasan_3/5</t>
  </si>
  <si>
    <t xml:space="preserve">	10.121.18.246_GNLU_TN705B_GJ_SSA AM_PH3\S4P6</t>
  </si>
  <si>
    <t xml:space="preserve">	10.121.18.244_Old Kudasan_TN705B_GJ_SSA AM_PH3\S3P5</t>
  </si>
  <si>
    <t xml:space="preserve">	Ahmedabad SSA GCS ID 48150</t>
  </si>
  <si>
    <t xml:space="preserve">	2026/01/17,15:35:31</t>
  </si>
  <si>
    <t xml:space="preserve">	SSA VDR-10.121.16.22-ALKAPURI-N4 B2_5/10-10.121.99.129-ALKAPURI(GNE) B2_4/10</t>
  </si>
  <si>
    <t xml:space="preserve">	10.121.16.22_ALKAPURI N4 _TN725B_GJ_SSA VDR_PH3\S5P10</t>
  </si>
  <si>
    <t xml:space="preserve">	10.121.99.129_ALKAPURI(GNE)_TN725B_GJ_SSA VDR_PH3\S4P10</t>
  </si>
  <si>
    <t xml:space="preserve">	2025/12/30,00:19:54</t>
  </si>
  <si>
    <t xml:space="preserve">	SSA SEN-10.121.99.11-SARA CHOWKDI _PH3\S1P5-10.121.99.6-HALWAD_B2_PH3\S4P2</t>
  </si>
  <si>
    <t xml:space="preserve">	10.121.99.11_SARA-CHOWKDI_TN703B_GJ_SSA SEN_PH3\S1P5</t>
  </si>
  <si>
    <t xml:space="preserve">	10.121.99.6_HALWAD_TN725B_GJ_SSA SEN_PH3\S4P2</t>
  </si>
  <si>
    <t xml:space="preserve">	2019/11/21,11:25:00</t>
  </si>
  <si>
    <t xml:space="preserve">	2023/07/17,15:06:56</t>
  </si>
  <si>
    <t xml:space="preserve">	SSA BCH-10.121.96.112-ACCHOD_3/6-10.121.96.115-CPFGandhar_1/5</t>
  </si>
  <si>
    <t xml:space="preserve">	10.121.96.112_ACCHOD_TN705B_GJ_SSA BCH_PH3\S3P6</t>
  </si>
  <si>
    <t xml:space="preserve">	10.121.96.115_CPFGandhar_TN703B_GJ_SSA BCH_PH2\S1P5</t>
  </si>
  <si>
    <t xml:space="preserve">	2025/08/25,16:22:08</t>
  </si>
  <si>
    <t xml:space="preserve">	2025/09/16,10:52:04</t>
  </si>
  <si>
    <t xml:space="preserve">	SSA BV-10.121.17.165-Tana_1/5-10.121.17.167-JAMBALA_2/5</t>
  </si>
  <si>
    <t xml:space="preserve">	10.121.17.165_Tana_TN703B_GJ_SSA BV_PH3\S1P5</t>
  </si>
  <si>
    <t xml:space="preserve">	10.121.17.167_JAMBALA_TN703B_GJ_SSA BV_PH3\S2P5</t>
  </si>
  <si>
    <t xml:space="preserve">	2025/04/19,18:19:19</t>
  </si>
  <si>
    <t xml:space="preserve">	2026/01/17,12:41:39</t>
  </si>
  <si>
    <t xml:space="preserve">	SSA AM-10.121.18.122-BAREJA_4/5-10.121.18.66-GULABAI TEKRA_3/4</t>
  </si>
  <si>
    <t xml:space="preserve">	10.121.18.122_BAREJA_TN705B_GJ_SSA AM_PH1\S4P5</t>
  </si>
  <si>
    <t xml:space="preserve">	10.121.18.66_GULABAI TEKRA_TN725B_GJ_SSA AM_PH1\S3P4</t>
  </si>
  <si>
    <t xml:space="preserve">	Ahmedabad SSA GCS ID 48498</t>
  </si>
  <si>
    <t xml:space="preserve">	2026/01/29,17:44:50</t>
  </si>
  <si>
    <t xml:space="preserve">	2026/02/12,15:45:16</t>
  </si>
  <si>
    <t xml:space="preserve">	SSA AM-10.121.18.23-Jagatpur_5/1-10.121.17.204-Naranpura_5/1</t>
  </si>
  <si>
    <t xml:space="preserve">	10.121.18.23_JAGATPUR_TN725B_GJ_SSA AM_PH1\S5P1</t>
  </si>
  <si>
    <t xml:space="preserve">	10.121.17.204_NARANPURA_TN725B_GJ_SSA AM_PH1\S5P1</t>
  </si>
  <si>
    <t xml:space="preserve">	2018/11/12,15:41:47</t>
  </si>
  <si>
    <t xml:space="preserve">	2026/01/20,14:43:18</t>
  </si>
  <si>
    <t xml:space="preserve">	SSA AM-10.121.17.213-DRDO_1/5-10.121.18.66-GulbaiTekra_4/4</t>
  </si>
  <si>
    <t xml:space="preserve">	10.121.17.213_DRDO_TN703B_GJ_SSA AM_PH3\S1P5</t>
  </si>
  <si>
    <t xml:space="preserve">	10.121.18.66_GULABAI TEKRA_TN725B_GJ_SSA AM_PH1\S4P4</t>
  </si>
  <si>
    <t xml:space="preserve">	GCS_ID-0038317</t>
  </si>
  <si>
    <t xml:space="preserve">	2025/01/27,14:42:48</t>
  </si>
  <si>
    <t xml:space="preserve">	2026/01/20,12:57:46</t>
  </si>
  <si>
    <t xml:space="preserve">	GBT-MEM 96F 1/7/1&amp;2 at GBT end</t>
  </si>
  <si>
    <t xml:space="preserve">	SSA AM-10.121.18.146-Railwaypura_2_B2\S6P11-10.121.17.209-Railwaypura_B2\S6P11</t>
  </si>
  <si>
    <t xml:space="preserve">	10.121.18.146_Railwaypura 2_TN725B_GJ_SSA AM_PH1\S6P11</t>
  </si>
  <si>
    <t xml:space="preserve">	10.121.17.209_RAILWAYPURA_TN725B_GJ_SSA AM_PH1\S6P11</t>
  </si>
  <si>
    <t xml:space="preserve">	Ahmedabad SSA - GCS Issue id : 0001033</t>
  </si>
  <si>
    <t xml:space="preserve">	2018/12/12,16:40:14</t>
  </si>
  <si>
    <t xml:space="preserve">	2026/01/19,14:43:19</t>
  </si>
  <si>
    <t xml:space="preserve">	WTR AM-10.121.16.237-B2_Thasara\S3P9-10.121.16.229-B1_THASRA_S3P9</t>
  </si>
  <si>
    <t xml:space="preserve">	10.121.16.237_Thasara_TN725B_WTR_AM_PH2\S3P9</t>
  </si>
  <si>
    <t xml:space="preserve">	10.121.16.229_THASRA_TN705B_WTR_AM_PH1\S3P9</t>
  </si>
  <si>
    <t xml:space="preserve">	2018/12/20,12:41:30</t>
  </si>
  <si>
    <t xml:space="preserve">	2023/05/29,17:22:03</t>
  </si>
  <si>
    <t xml:space="preserve">	WTR RJ-10.121.17.49-ATKOT_5/3 -10.121.96.39-BABRA_5/3</t>
  </si>
  <si>
    <t xml:space="preserve">	10.121.17.49_ATKOT_TN725B_GJ_SSA RJ_PH3\S5P3</t>
  </si>
  <si>
    <t xml:space="preserve">	10.121.96.39_BABRA_TN725B_WTR_RJ_PH3\S5P3</t>
  </si>
  <si>
    <t xml:space="preserve">	dghubal</t>
  </si>
  <si>
    <t xml:space="preserve">	2020/05/18,17:31:09</t>
  </si>
  <si>
    <t xml:space="preserve">	2026/04/23,13:34:56</t>
  </si>
  <si>
    <t xml:space="preserve">	ATKOT-BABRA 10G L- 7/3</t>
  </si>
  <si>
    <t xml:space="preserve">	WTR AM-10.121.15.136-TN725B_Mehsana 2 (GNE)_B2\S4P1-10.121.15.140-TN705B_Unja_B1\S3P1</t>
  </si>
  <si>
    <t xml:space="preserve">	10.121.15.140_Unja_TN705B_WTR_AM_PH1\S3P1</t>
  </si>
  <si>
    <t xml:space="preserve">	10.121.15.136_Mehsana2(GNE)_TN725B_WTR_AM_PH1\S4P1</t>
  </si>
  <si>
    <t xml:space="preserve">	2018/03/30,18:18:07</t>
  </si>
  <si>
    <t xml:space="preserve">	2023/01/11,12:58:42</t>
  </si>
  <si>
    <t xml:space="preserve">	SSA VDR-10.121.99.129-ALKAPURI(GNE) B2_5/5-10.121.19.183-Sk-Colony-A1 A1_2/5</t>
  </si>
  <si>
    <t xml:space="preserve">	10.121.99.129_ALKAPURI(GNE)_TN725B_GJ_SSA VDR_PH3\S5P5</t>
  </si>
  <si>
    <t xml:space="preserve">	10.121.19.183_UIA SYG A1_TN703B_GJ_SSA VDR_PH2\S2P5</t>
  </si>
  <si>
    <t xml:space="preserve">	GUJ_VDA_GCS_ID_44540</t>
  </si>
  <si>
    <t xml:space="preserve">	1.2</t>
  </si>
  <si>
    <t xml:space="preserve">	2025/08/30,11:19:36</t>
  </si>
  <si>
    <t xml:space="preserve">	SSA VDR-10.121.99.168-SANGAM ROADLINES BTS  A1_1/5-10.121.99.138-Golden Choukadi B2_3/3</t>
  </si>
  <si>
    <t xml:space="preserve">	10.121.99.168_AIRPORT A1 _TN703B_GJ_SSA VDR_PH3\S1P5</t>
  </si>
  <si>
    <t xml:space="preserve">	10.121.99.138_SANGAM ROAD LINE BTS_TN725B_GJ_SSA VDR_PH3\S3P3</t>
  </si>
  <si>
    <t xml:space="preserve">	Vadodara SSA GCS ID 4301</t>
  </si>
  <si>
    <t xml:space="preserve">	2019/11/08,12:18:01</t>
  </si>
  <si>
    <t xml:space="preserve">	2023/01/20,10:58:49</t>
  </si>
  <si>
    <t xml:space="preserve">	SSA BCH-10.121.24.193-Bharuch TE(GNE-10.121.16.9-Bharuch</t>
  </si>
  <si>
    <t xml:space="preserve">	10.121.16.9_Bharuch_TN725B_WTR_AM_PH1\S4P10</t>
  </si>
  <si>
    <t xml:space="preserve">	10.121.24.193_Bharuch TE(GNE)_TN725B_GJ_SSA BCH_PH2\S4P10</t>
  </si>
  <si>
    <t xml:space="preserve">	GJ_BCH_SSA_GCS_ID-0007199</t>
  </si>
  <si>
    <t xml:space="preserve">	2020/08/09,16:57:04</t>
  </si>
  <si>
    <t xml:space="preserve">	2023/01/10,13:07:39</t>
  </si>
  <si>
    <t xml:space="preserve">	SSA MEH-10.121.25.104-Balisana_B1_4/3 -10.121.25.83-VISAL VASNA_A1_2/5</t>
  </si>
  <si>
    <t xml:space="preserve">	10.121.25.83_Visal Vasana_TN703B_GJ_SSA MEH_PH2\S2P5</t>
  </si>
  <si>
    <t xml:space="preserve">	10.121.25.104_Balisana_TN705B_GJ_SSA MEH_PH3\S4P3</t>
  </si>
  <si>
    <t xml:space="preserve">	Mehsana SSA GCSID 1592</t>
  </si>
  <si>
    <t xml:space="preserve">	2019/03/06,15:13:13</t>
  </si>
  <si>
    <t xml:space="preserve">	2023/01/11,12:40:19</t>
  </si>
  <si>
    <t xml:space="preserve">	SSA MEH-10.121.15.208-VADNAGAR_4/1-10.121.15.204-VISNAGAR_5/1</t>
  </si>
  <si>
    <t xml:space="preserve">	10.121.15.202_VADNAGAR_TN705B_GJ_SSA MEH_PH3\S4P1</t>
  </si>
  <si>
    <t xml:space="preserve">	10.121.15.204_Visnagar_TN725B_WTR_AM_PH2\S5P1</t>
  </si>
  <si>
    <t xml:space="preserve">	Mehsana_SSA_GCS_Id_0009605</t>
  </si>
  <si>
    <t xml:space="preserve">	2021/02/03,15:32:52</t>
  </si>
  <si>
    <t xml:space="preserve">	2021/11/06,09:31:20</t>
  </si>
  <si>
    <t xml:space="preserve">	SSA PNP-10.121.98.129-Chitrasani B2 B2_5/1-10.121.98.133-Moti Bakhar B1_3/1</t>
  </si>
  <si>
    <t xml:space="preserve">	10.121.98.129_CHITRASANI B2_TN725B_GJ_SSA PNP_PH2\S5P1</t>
  </si>
  <si>
    <t xml:space="preserve">	10.121.98.133_AMIRGADH_TN705B_GJ_SSA PNP_PH3\S3P1</t>
  </si>
  <si>
    <t xml:space="preserve">	Guj_Palanpur-SSA_GCS_ID-0020538</t>
  </si>
  <si>
    <t xml:space="preserve">	2022/12/12,23:09:02</t>
  </si>
  <si>
    <t xml:space="preserve">	WTR RJ-10.121.16.138-Bhadra2_4/2-10.121.69.66-Surendranagar1_3/2</t>
  </si>
  <si>
    <t xml:space="preserve">	10.121.69.66_SURENDRA NAGAR1_TN725B_WTR_RJ_PH1\S3P2</t>
  </si>
  <si>
    <t xml:space="preserve">	10.121.16.138_BHADRA 2_TN725B_WTR_AM_PH1\S4P2</t>
  </si>
  <si>
    <t xml:space="preserve">	2018/05/09,16:34:42</t>
  </si>
  <si>
    <t xml:space="preserve">	2026/05/01,10:38:10</t>
  </si>
  <si>
    <t xml:space="preserve">	SSA BUJ-10.121.17.72-Rapar B2_6/1-10.121.17.100-Gagodhar B1_3/1</t>
  </si>
  <si>
    <t xml:space="preserve">	10.121.17.72_RAPAR_TN725B_WTR_RJ_PH1\S6P1</t>
  </si>
  <si>
    <t xml:space="preserve">	10.121.17.100_GAGODHAR_TN705B_WTR_RJ_PH3\S3P1</t>
  </si>
  <si>
    <t xml:space="preserve">	2019/05/04,19:51:46</t>
  </si>
  <si>
    <t xml:space="preserve">	2026/01/06,12:02:07</t>
  </si>
  <si>
    <t xml:space="preserve">	SSA VAL-10.121.68.67-Silvassa B2_6/1-10.121.24.132-Rakholi B1_3/1</t>
  </si>
  <si>
    <t xml:space="preserve">	10.121.68.67_Silvassa_TN725B_WTR_AM_PH3\S6P1</t>
  </si>
  <si>
    <t xml:space="preserve">	10.121.24.132_Rakholi_TN705B_GJ_SSA VAL_PH2\S3P1</t>
  </si>
  <si>
    <t xml:space="preserve">	Guj_Valsad-OA_GCS_ID-0049177</t>
  </si>
  <si>
    <t xml:space="preserve">	2026/02/26,17:27:44</t>
  </si>
  <si>
    <t xml:space="preserve">	WTR AM-10.121.15.151-Dholka B2_3/1-10.121.15.155-BAGODARA_3/1</t>
  </si>
  <si>
    <t xml:space="preserve">	10.121.15.151_DHOLKA_TN725B_WTR_AM_PH3\S3P1</t>
  </si>
  <si>
    <t xml:space="preserve">	10.121.15.155_BAGODARA_TN725B_WTR_AM_PH3\S3P1</t>
  </si>
  <si>
    <t xml:space="preserve">	Ahd_SSA</t>
  </si>
  <si>
    <t xml:space="preserve">	2023/02/17,17:04:00</t>
  </si>
  <si>
    <t xml:space="preserve">	SSA JND-10.121.97.208-Mangrol B2_6/1-10.121.97.209-Gadu B2_6/1</t>
  </si>
  <si>
    <t xml:space="preserve">	10.121.97.209_GADU_TN725B_GJ_SSA JND_PH3\S6P1</t>
  </si>
  <si>
    <t xml:space="preserve">	10.121.97.208_MANGROL_TN725B_GJ_SSA JND_PH3\S6P1</t>
  </si>
  <si>
    <t xml:space="preserve">	Guj_Junagadh-SSA_GCS_ID-0030412</t>
  </si>
  <si>
    <t xml:space="preserve">	2024/04/23,14:52:35</t>
  </si>
  <si>
    <t xml:space="preserve">	2024/04/23,15:10:14</t>
  </si>
  <si>
    <t xml:space="preserve">	SSA MEH-10.121.25.124-CARRIER-ROOM_B2_PH2_S5P3-10.121.15.136-Mehsana 2 (GNE)_B2_PH1_S5P5</t>
  </si>
  <si>
    <t xml:space="preserve">	10.121.15.136_Mehsana2(GNE)_TN725B_WTR_AM_PH1\S5P5</t>
  </si>
  <si>
    <t xml:space="preserve">	10.121.25.124_CARRIER-ROOM_TN725B_GJ_SSA MEH_PH2\S5P3</t>
  </si>
  <si>
    <t xml:space="preserve">	GUJ_MSN_GCS_23555</t>
  </si>
  <si>
    <t xml:space="preserve">	MEHSANA SSA</t>
  </si>
  <si>
    <t xml:space="preserve">	2023/05/17,14:45:39</t>
  </si>
  <si>
    <t xml:space="preserve">	2023/10/06,12:09:02</t>
  </si>
  <si>
    <t xml:space="preserve">	SSA SEN-10.121.99.2-WADHWAN-10.121.69.75-NANAKERALA</t>
  </si>
  <si>
    <t xml:space="preserve">	10.121.99.2_WADHWAN_TN725B_GJ_SSA SEN_PH3\S5P1</t>
  </si>
  <si>
    <t xml:space="preserve">	10.121.69.75_NANAKERALA_TN705B_WTR_RJ_PH1\S3P1</t>
  </si>
  <si>
    <t xml:space="preserve">	2021/06/28,15:51:52</t>
  </si>
  <si>
    <t xml:space="preserve">	2023/01/10,13:11:25</t>
  </si>
  <si>
    <t xml:space="preserve">	SSA SR-10.121.19.217-ESSAR A1_1/5-10.121.19.206-HAZIRA-EXCG B1_4/4</t>
  </si>
  <si>
    <t xml:space="preserve">	10.121.19.217_ESSAR A1_TN703B_GJ_SSA SR_PH2\S1P5</t>
  </si>
  <si>
    <t xml:space="preserve">	10.121.19.206_HAZIRA EXCG_TN705B_GJ_SSA SR_PH3\S4P4</t>
  </si>
  <si>
    <t xml:space="preserve">	Guj_Surat-SSA_GCS_ID-0045922</t>
  </si>
  <si>
    <t xml:space="preserve">	2025/10/16,16:22:10</t>
  </si>
  <si>
    <t xml:space="preserve">	WTR AM-10.121.15.134-TN725B_Bhadra 1(GNE)_B2\S5P1-10.121.16.129-TN725B_Bhadra 4(GNE)_B2\S6P1</t>
  </si>
  <si>
    <t xml:space="preserve">	10.121.15.134_AM-BHADRA_TN725B_WTR_AM_PH1\S5P1</t>
  </si>
  <si>
    <t xml:space="preserve">	10.121.16.129_Bhadra 4(GNE)_TN725B_WTR_AM_PH1\S6P1</t>
  </si>
  <si>
    <t xml:space="preserve">	2018/12/29,11:12:27</t>
  </si>
  <si>
    <t xml:space="preserve">	2023/01/11,12:57:25</t>
  </si>
  <si>
    <t xml:space="preserve">	SSA RJ 10.121.17.43-RIBDA_B1_S5P1-10.121.17.52_SHAPAR_TN725B_GJ_SSA RJ_PH3_S5P1</t>
  </si>
  <si>
    <t xml:space="preserve">	10.121.17.52_SHAPAR_TN725B_GJ_SSA RJ_PH3\S5P1</t>
  </si>
  <si>
    <t xml:space="preserve">	10.121.17.43_RIBDA_TN725B_WTR_RJ_PH2\S5P1</t>
  </si>
  <si>
    <t xml:space="preserve">	2024/08/24,15:02:37</t>
  </si>
  <si>
    <t xml:space="preserve">	2025/04/19,12:51:39</t>
  </si>
  <si>
    <t xml:space="preserve">	WTR AM-10.121.15.150-GULBAITEKRA  (4/1)-10.121.15.144-BHADRA_(3/1)</t>
  </si>
  <si>
    <t xml:space="preserve">	10.121.15.144_AM BHADRA(GNE)_TN725B_WTR_AM_PH3\S3P1</t>
  </si>
  <si>
    <t xml:space="preserve">	10.121.15.150_AM GULBAITEKRA_TN725B_WTR_AM_PH3\S4P1</t>
  </si>
  <si>
    <t xml:space="preserve">	2019/04/12,08:48:08</t>
  </si>
  <si>
    <t xml:space="preserve">	2022/06/27,14:36:34</t>
  </si>
  <si>
    <t xml:space="preserve">	SSA BUJ-10.121.24.96-DHORDO_TN703B_GJ_SSA BUJ_1/5-10.121.96.182-HUDCO_TN703B_GJ_SSA BUJ_1/5</t>
  </si>
  <si>
    <t xml:space="preserve">	10.121.24.96_DHORDO_TN703B_GJ_SSA BUJ_PH3\S1P5</t>
  </si>
  <si>
    <t xml:space="preserve">	10.121.96.182_HUDCO_TN703B_GJ_SSA BUJ_PH3\S1P5</t>
  </si>
  <si>
    <t xml:space="preserve">	Guj GCS ID- 038275</t>
  </si>
  <si>
    <t xml:space="preserve">	2025/01/25,16:48:47</t>
  </si>
  <si>
    <t xml:space="preserve">	2025/03/25,11:54:28</t>
  </si>
  <si>
    <t xml:space="preserve">	SSA BUJ-10.121.17.129-BHAVNAGAR(GNE) B2_5/3-10.121.17.132-RANGHOLA B1_4/3</t>
  </si>
  <si>
    <t xml:space="preserve">	10.121.17.129_BHAVNAGAR(GNE)_TN725B_WTR_RJ_PH2\S5P3</t>
  </si>
  <si>
    <t xml:space="preserve">	10.121.17.132_RANGHOLA_TN705B_WTR_RJ_PH1\S4P3</t>
  </si>
  <si>
    <t xml:space="preserve">	BHV</t>
  </si>
  <si>
    <t xml:space="preserve">	2026/02/20,14:47:41</t>
  </si>
  <si>
    <t xml:space="preserve">	SSA VDR-10.121.19.169-Indra_BTS_1/6-10.121.19.170-Pyramid_BTS_1/5</t>
  </si>
  <si>
    <t xml:space="preserve">	10.121.19.169_INDRA BTS_TN703B_GJ_SSA VDR_PH2\S1P6</t>
  </si>
  <si>
    <t xml:space="preserve">	10.121.19.170_PYRAMID BTS_TN703B_GJ_SSA VDR_PH2\S1P5</t>
  </si>
  <si>
    <t xml:space="preserve">	2018/12/06,13:31:45</t>
  </si>
  <si>
    <t xml:space="preserve">	2026/04/25,15:53:02</t>
  </si>
  <si>
    <t xml:space="preserve">	WTR RJ-10.121.96.35-AMRELI_B2_5/7-10.121.96.1-Amreli 3B2_5/7</t>
  </si>
  <si>
    <t xml:space="preserve">	10.121.96.1_Amreli 3_TN725B_GJ_SSA AMR_PH3\S5P7</t>
  </si>
  <si>
    <t xml:space="preserve">	10.121.17.141_AMRELI_TN725B_WTR_RJ_PH2\S5P7</t>
  </si>
  <si>
    <t xml:space="preserve">	GUJ_GCS_ID_0022655</t>
  </si>
  <si>
    <t xml:space="preserve">	2023/03/22,14:12:04</t>
  </si>
  <si>
    <t xml:space="preserve">	2023/05/23,12:12:56</t>
  </si>
  <si>
    <t xml:space="preserve">	SSA BUJ-10.121.17.74-CONCOR_2/5-10.121.17.82-Luni TE_2/5</t>
  </si>
  <si>
    <t xml:space="preserve">	10.121.17.82_Luni TE_TN703B_GJ_SSA BUJ_PH3\S2P5</t>
  </si>
  <si>
    <t xml:space="preserve">	10.121.17.74_CONCOR_TN703B_GJ_SSA BUJ_PH3\S2P5</t>
  </si>
  <si>
    <t xml:space="preserve">	GUJ_GCS_ID_0033990</t>
  </si>
  <si>
    <t xml:space="preserve">	2024/09/14,13:42:36</t>
  </si>
  <si>
    <t xml:space="preserve">	2024/10/01,11:20:38</t>
  </si>
  <si>
    <t xml:space="preserve">	SSA GDH-10.121.16.213-POLYCAB UNIT3_1/5-10.121.16.227-Halol_4/4</t>
  </si>
  <si>
    <t xml:space="preserve">	10.121.16.227_Halol_TN725B_WTR_AM_PH1\S4P4</t>
  </si>
  <si>
    <t xml:space="preserve">	10.121.16.213_POLYCAB UNIT3_TN703B_GJ_SSA GDH_PH1\S1P5</t>
  </si>
  <si>
    <t xml:space="preserve">	Godhara SSA GCS ID 25055</t>
  </si>
  <si>
    <t xml:space="preserve">	2023/08/09,23:44:31</t>
  </si>
  <si>
    <t xml:space="preserve">	2024/07/05,11:46:17</t>
  </si>
  <si>
    <t xml:space="preserve">	SSA BUJ-10.121.24.76-COLLECTOR OFFICE _3/1-10.121.24.65-Bhuj Laltekri(GNE)_5/1</t>
  </si>
  <si>
    <t xml:space="preserve">	10.121.24.76_COLLECTOR OFFICE_TN705B_GJ_SSA BUJ_PH2\S3P1</t>
  </si>
  <si>
    <t xml:space="preserve">	10.121.24.65_Bhuj Laltekri(GNE)_TN725B_GJ_SSA BUJ_PH2\S5P1</t>
  </si>
  <si>
    <t xml:space="preserve">	Susanta</t>
  </si>
  <si>
    <t xml:space="preserve">	2021/03/19,16:30:10</t>
  </si>
  <si>
    <t xml:space="preserve">	2022/03/31,09:42:06</t>
  </si>
  <si>
    <t xml:space="preserve">	SSA VAL-10.121.16.100-Moti_Daman_4/2-10.121.16.99-Daman B2_4/3</t>
  </si>
  <si>
    <t xml:space="preserve">	10.121.16.99_Daman_TN725B_GJ_SSA VAL_PH2\S4P3</t>
  </si>
  <si>
    <t xml:space="preserve">	10.121.16.100_MOTI DAMAN_TN705B_GJ_SSA VAL_PH3\S4P2</t>
  </si>
  <si>
    <t xml:space="preserve">	GCS_ID-0043973</t>
  </si>
  <si>
    <t xml:space="preserve">	2025/08/09,10:54:54</t>
  </si>
  <si>
    <t xml:space="preserve">	2025/08/19,12:25:34</t>
  </si>
  <si>
    <t xml:space="preserve">	SSA JND-10.121.97.226-UNA_TN725B_WTR_RJ_PH3_5/1-10.121.96.54-TN705B_GJ_SSA_JND_3/1</t>
  </si>
  <si>
    <t xml:space="preserve">	10.121.96.54_TIMBI_TN705B_GJ_SSA JND_PH3\S3P1</t>
  </si>
  <si>
    <t xml:space="preserve">	10.121.97.226_UNA_TN725B_WTR_RJ_PH3\S5P1</t>
  </si>
  <si>
    <t xml:space="preserve">	ayaz</t>
  </si>
  <si>
    <t xml:space="preserve">	2024/12/27,14:58:27</t>
  </si>
  <si>
    <t xml:space="preserve">	2025/03/25,11:57:52</t>
  </si>
  <si>
    <t xml:space="preserve">	SSA AM-10.121.17.204-Naranpura_5/8-10.121.18.67-Naranpura3_5/8</t>
  </si>
  <si>
    <t xml:space="preserve">	10.121.18.67_NARANPURA 3_TN725B_GJ_SSA AM_PH1\S5P8</t>
  </si>
  <si>
    <t xml:space="preserve">	10.121.17.204_NARANPURA_TN725B_GJ_SSA AM_PH1\S5P8</t>
  </si>
  <si>
    <t xml:space="preserve">	2020/03/30,15:07:48</t>
  </si>
  <si>
    <t xml:space="preserve">	2026/01/20,15:39:26</t>
  </si>
  <si>
    <t xml:space="preserve">	WTR AM-10.121.26.4-Khedbramha_B2_PH2_3/1-10.121.15.217-Ambaji_B1_PH2_4/1</t>
  </si>
  <si>
    <t xml:space="preserve">	10.121.15.217_Ambaji_TN705B_WTR_AM_PH2\S4P1</t>
  </si>
  <si>
    <t xml:space="preserve">	10.121.26.4_Khedbrahma_TN725B_WTR_AM_PH2\S3P1</t>
  </si>
  <si>
    <t xml:space="preserve">	2018/10/03,17:34:29</t>
  </si>
  <si>
    <t xml:space="preserve">	2023/06/05,12:55:08</t>
  </si>
  <si>
    <t xml:space="preserve">	SSA VAL-10.121.68.67-Silvassa-10.121.68.66-VAPI 2</t>
  </si>
  <si>
    <t xml:space="preserve">	10.121.68.67_Silvassa_TN725B_WTR_AM_PH3\S3P4</t>
  </si>
  <si>
    <t xml:space="preserve">	10.121.68.66_VAPI 2_TN725B_WTR_AM_PH3\S4P4</t>
  </si>
  <si>
    <t xml:space="preserve">	GUJ_GCS_ID_0044793</t>
  </si>
  <si>
    <t xml:space="preserve">	2025/09/07,20:20:32</t>
  </si>
  <si>
    <t xml:space="preserve">	2025/12/17,11:31:06</t>
  </si>
  <si>
    <t xml:space="preserve">	SSA VAL-10.121.16.117-AAT_1/6-10.121.16.118-ONJAL_1/5</t>
  </si>
  <si>
    <t xml:space="preserve">	10.121.16.117_AAT_TN703B_GJ_SSA VAL_PH3\S1P6</t>
  </si>
  <si>
    <t xml:space="preserve">	10.121.16.118_ONJAL_TN703B_GJ_SSA VAL_PH3\S1P5</t>
  </si>
  <si>
    <t xml:space="preserve">	2022/06/13,16:36:35</t>
  </si>
  <si>
    <t xml:space="preserve">	2026/04/23,12:39:27</t>
  </si>
  <si>
    <t xml:space="preserve">	SSA VDR-10.121.19.160-Roshni_BTS_1/6-10.121.19161-Centre_Point_BTS_1/5</t>
  </si>
  <si>
    <t xml:space="preserve">	10.121.19.160_ROSHNI BTS_TN703B_GJ_SSA VDR_PH2\S1P6</t>
  </si>
  <si>
    <t xml:space="preserve">	10.121.19.161_CENTRE POINT BTS_TN703B_GJ_SSA VDR_PH2\S1P5</t>
  </si>
  <si>
    <t xml:space="preserve">	2018/12/06,15:19:18</t>
  </si>
  <si>
    <t xml:space="preserve">	2026/04/25,15:50:53</t>
  </si>
  <si>
    <t xml:space="preserve">	WTR AM-10.121.16.242-TN705B_Mahuda 4/1-10.121.16.241 -Kathlal_TN705B R2.8.1 3/1</t>
  </si>
  <si>
    <t xml:space="preserve">	10.121.16.241_Kathlal_TN705B_WTR_AM_PH2\S3P1</t>
  </si>
  <si>
    <t xml:space="preserve">	10.121.16.242_Mahuda_TN705B_WTR_AM_PH2\S4P1</t>
  </si>
  <si>
    <t xml:space="preserve">	2018/11/03,00:09:00</t>
  </si>
  <si>
    <t xml:space="preserve">	2023/01/10,17:12:39</t>
  </si>
  <si>
    <t xml:space="preserve">	SSA HMR-10.121.97.68-CHHITODA_3/2-10.121.97.101-KODIYAWADA_2/5</t>
  </si>
  <si>
    <t xml:space="preserve">	10.121.97.68_Chhitoda EXCpan_TN705B_GJ_SSA HMR_PH3\S3P2</t>
  </si>
  <si>
    <t xml:space="preserve">	10.121.97.101_KODIYAWADA_TN703B_GJ_SSA HMR_PH3\S2P5</t>
  </si>
  <si>
    <t xml:space="preserve">	Hmmatnagar SSA - 11574</t>
  </si>
  <si>
    <t xml:space="preserve">	2021/07/06,20:27:25</t>
  </si>
  <si>
    <t xml:space="preserve">	2021/09/10,10:49:16</t>
  </si>
  <si>
    <t xml:space="preserve">	SSA AMR-10.121.96.23-Bhojaldarshan_BTS_2/6-10.121.96.24-Nesdi_BTS_1/6</t>
  </si>
  <si>
    <t xml:space="preserve">	10.121.96.23_Bhojaldarshan BTS_TN703B_GJ_SSA AMR_PH2\S2P6</t>
  </si>
  <si>
    <t xml:space="preserve">	10.121.96.24_Nesdi BTS_TN703B_GJ_SSA AMR_PH2\S1P6</t>
  </si>
  <si>
    <t xml:space="preserve">	2019/09/04,18:47:51</t>
  </si>
  <si>
    <t xml:space="preserve">	2026/04/25,15:43:58</t>
  </si>
  <si>
    <t xml:space="preserve">	SSA VAL-10.121.16.7-Navasari_3/3-10.121.24.149-Sports_Ground_NVS_2/5</t>
  </si>
  <si>
    <t xml:space="preserve">	10.121.24.149_SPORTS GROUND NVS_TN703B_GJ_SSA VAL_PH3\S2P5</t>
  </si>
  <si>
    <t xml:space="preserve">	10.121.16.67_NAVASARI_TN725B_WTR_AM_PH2\S3P3</t>
  </si>
  <si>
    <t xml:space="preserve">	2026/01/17,17:39:13</t>
  </si>
  <si>
    <t xml:space="preserve">	2026/01/19,14:40:08</t>
  </si>
  <si>
    <t xml:space="preserve">	SSA VAL-10.121.16.110-VidhyutBhavan Daman_1/5-10.121.16.71-Vapi_3/2</t>
  </si>
  <si>
    <t xml:space="preserve">	10.121.16.71_Vapi_TN705B_WTR_AM_PH1\S3P2</t>
  </si>
  <si>
    <t xml:space="preserve">	10.121.16.110_VidhyutBhavan Daman_TN703B_GJ_SSA VAL_PH3\S1P5</t>
  </si>
  <si>
    <t xml:space="preserve">	Guj GCS Id No.- 043982</t>
  </si>
  <si>
    <t xml:space="preserve">	2025/08/09,15:41:49</t>
  </si>
  <si>
    <t xml:space="preserve">	2026/01/16,16:57:12</t>
  </si>
  <si>
    <t xml:space="preserve">	SSA AM-10.121.18.14-Nirnaynagar_4/1-10.121.18.13-Chandolia_3/1</t>
  </si>
  <si>
    <t xml:space="preserve">	10.121.18.14_NIRNAYNAGAR_TN705B_GJ_SSA AM_PH1\S4P1</t>
  </si>
  <si>
    <t xml:space="preserve">	10.121.18.13_CHANDLODIA_TN705B_GJ_SSA AM_PH1\S3P1</t>
  </si>
  <si>
    <t xml:space="preserve">	ajes</t>
  </si>
  <si>
    <t xml:space="preserve">	2018/06/14,12:56:05</t>
  </si>
  <si>
    <t xml:space="preserve">	2026/01/20,14:18:48</t>
  </si>
  <si>
    <t xml:space="preserve">	SSA AM-10.121.18.252-Adalaj_B1/S3P6-10.121.18.33-Adani_Shantigram_B1/S3P6</t>
  </si>
  <si>
    <t xml:space="preserve">	10.121.18.252_ADALAJ_TN725B_GJ_SSA AM_PH3\S3P6</t>
  </si>
  <si>
    <t xml:space="preserve">	10.121.18.33_ADANI SHANTIGRAM_TN705B_GJ_SSA AM_PH3\S3P6</t>
  </si>
  <si>
    <t xml:space="preserve">	2020/10/29,17:05:06</t>
  </si>
  <si>
    <t xml:space="preserve">	2026/01/16,17:49:49</t>
  </si>
  <si>
    <t xml:space="preserve">	SSA AMR-10.121.25.207-Dharagni-10.121.25.215-Mota Samadhiyala</t>
  </si>
  <si>
    <t xml:space="preserve">	10.121.96.28_Dharagni_TN703B_GJ_SSA AMR_PH2\S2P5</t>
  </si>
  <si>
    <t xml:space="preserve">	10.121.96.29_Mota Samadhiyala_TN703B_GJ_SSA AMR_PH2\S1P5</t>
  </si>
  <si>
    <t xml:space="preserve">	2020/07/10,17:21:20</t>
  </si>
  <si>
    <t xml:space="preserve">	2023/01/10,13:03:43</t>
  </si>
  <si>
    <t xml:space="preserve">	WTR AM-10.121.15.193-Mehsana3(GNE)_6/8-10.121.15.129-MEHSANA1_6/8</t>
  </si>
  <si>
    <t xml:space="preserve">	10.121.15.193_Mehsana3(GNE)_TN725B_WTR_AM_PH1\S6P8</t>
  </si>
  <si>
    <t xml:space="preserve">	10.121.15.129_MEHSANA1_TN725B_WTR_AM_PH1\S6P8</t>
  </si>
  <si>
    <t xml:space="preserve">	2024/06/10,14:54:57</t>
  </si>
  <si>
    <t xml:space="preserve">	SSA NAD-10.121.16.231-AngelBroking A1_2/6-10.121.24.229-Nadiad Civil Road B1_3/2</t>
  </si>
  <si>
    <t xml:space="preserve">	10.121.16.231_ANGLE-BROKING_TN703B_GJ_SSA NAD_PH3\S2P6</t>
  </si>
  <si>
    <t xml:space="preserve">	10.121.24.229_NADIAD CIVIL ROAD_TN705B_GJ_SSA NAD_PH2\S3P2</t>
  </si>
  <si>
    <t xml:space="preserve">	2024/11/28,16:22:45</t>
  </si>
  <si>
    <t xml:space="preserve">	2026/04/27,20:32:47</t>
  </si>
  <si>
    <t xml:space="preserve">	WTR BHOPAL-10.121.71.148-TN725B_SHIVPURI_PH3 3/1-10.121.71.156-TN725B_ACHELESHER_B2_PH3 4/1</t>
  </si>
  <si>
    <t xml:space="preserve">	e=18814S3P1</t>
  </si>
  <si>
    <t xml:space="preserve">	e=13916S4P1</t>
  </si>
  <si>
    <t xml:space="preserve">	2019/06/22,07:56:29</t>
  </si>
  <si>
    <t xml:space="preserve">	2025/08/17,16:21:16</t>
  </si>
  <si>
    <t xml:space="preserve">	gwl-maan (6/9)+ maan spr(5/5)</t>
  </si>
  <si>
    <t xml:space="preserve">	WTR AM-10.121.16.4-KAMREJ_B1\S3P1-10.121.16.5-SURAT_B2\S4P1</t>
  </si>
  <si>
    <t xml:space="preserve">	10.121.100.3_Kamrej_TN725B_WTR_AM_PH1\S3P1</t>
  </si>
  <si>
    <t xml:space="preserve">	10.121.100.2_Surat_TN725B_WTR_AM_PH1\S4P1</t>
  </si>
  <si>
    <t xml:space="preserve">	2018/05/21,18:35:46</t>
  </si>
  <si>
    <t xml:space="preserve">	2023/01/11,12:55:33</t>
  </si>
  <si>
    <t xml:space="preserve">	SSA NAD-10.121.24.234-DHUVARAN_1/5-10.121.98.88-Kathana A1_1/6</t>
  </si>
  <si>
    <t xml:space="preserve">	10.121.24.234_DHUVARAN_TN703B_GJ_SSA NAD_PH3\S1P5</t>
  </si>
  <si>
    <t xml:space="preserve">	10.121.98.88_Kathana_TN703B_GJ_SSA NAD_PH3\S1P6</t>
  </si>
  <si>
    <t xml:space="preserve">	GCS_ID-0034665</t>
  </si>
  <si>
    <t xml:space="preserve">	2024/10/04,22:02:58</t>
  </si>
  <si>
    <t xml:space="preserve">	2024/12/05,11:52:09</t>
  </si>
  <si>
    <t xml:space="preserve">	WTR AM-10.121.26.2-TN725B_Idar-10.121.26.3-TN705B_Vadali</t>
  </si>
  <si>
    <t xml:space="preserve">	10.121.26.3_Vadali_TN705B_WTR_AM_PH2\S4P1</t>
  </si>
  <si>
    <t xml:space="preserve">	10.121.26.2_Idar_TN725B_WTR_AM_PH2\S3P1</t>
  </si>
  <si>
    <t xml:space="preserve">	2018/09/25,15:24:32</t>
  </si>
  <si>
    <t xml:space="preserve">	2023/01/10,17:13:04</t>
  </si>
  <si>
    <t xml:space="preserve">	SSA HMR-10.121.25.187-Akrund_2/6-10.121.97.98-Ambliyara_1/5</t>
  </si>
  <si>
    <t xml:space="preserve">	10.121.25.187_AKRUND_TN703B_GJ_SSA HMR_PH3\S2P6</t>
  </si>
  <si>
    <t xml:space="preserve">	10.121.97.98_AMBLIYARA_TN703B_GJ_SSA HMR_PH3\S1P5</t>
  </si>
  <si>
    <t xml:space="preserve">	Guj GCS ID no.- 043414</t>
  </si>
  <si>
    <t xml:space="preserve">	2025/07/22,16:29:35</t>
  </si>
  <si>
    <t xml:space="preserve">	2026/04/09,17:55:30</t>
  </si>
  <si>
    <t xml:space="preserve">	SSA AMR-10.121.96.22-Darbargadh_BTS_A1_1/6-10.121.96.2-Savarkundla_B2_PH3_6/4</t>
  </si>
  <si>
    <t xml:space="preserve">	10.121.96.22_Darbargadh BTS_TN703B_GJ_SSA AMR_PH2\S1P6</t>
  </si>
  <si>
    <t xml:space="preserve">	10.121.96.2_SAVARKUNDLA_TN725B_GJ_SSA AMR_PH3\S6P4</t>
  </si>
  <si>
    <t xml:space="preserve">	2019/09/04,18:43:04</t>
  </si>
  <si>
    <t xml:space="preserve">	2023/05/27,11:55:38</t>
  </si>
  <si>
    <t xml:space="preserve">	SSA VAL-10.121.16.72-RankuwaTE_TN703B_PH3\S1P5-10.121.16.106-ITI_Billimora_A1_TN703B_PH3\S1P5</t>
  </si>
  <si>
    <t xml:space="preserve">	10.121.16.106_RAMVERIKHURD TE_TN703B_GJ_SSA VAL_PH3\S1P5</t>
  </si>
  <si>
    <t xml:space="preserve">	10.121.16.72_RANKUWA TE_TN703B_GJ_SSA VAL_PH3\S1P5</t>
  </si>
  <si>
    <t xml:space="preserve">	2024/01/18,16:29:34</t>
  </si>
  <si>
    <t xml:space="preserve">	2024/02/29,11:54:03</t>
  </si>
  <si>
    <t xml:space="preserve">	SSA VAL-10.121.16.69-VALSAD_B2_GNE-10.121.24.129-Valsad OLD TE(GNE)_5/7</t>
  </si>
  <si>
    <t xml:space="preserve">	10.121.24.129_Valsad-Old-TE(GNE)_TN725B_GJ_SSA VAL_PH2\S5P7</t>
  </si>
  <si>
    <t xml:space="preserve">	10.121.16.69_Valsad_TN725B_WTR_AM_PH1\S5P7</t>
  </si>
  <si>
    <t xml:space="preserve">	2018/11/30,11:48:54</t>
  </si>
  <si>
    <t xml:space="preserve">	2023/08/26,11:05:20</t>
  </si>
  <si>
    <t xml:space="preserve">	WTR RJ-10.121.68.204-TN705B_NAVAGAM_S3P1-10.121.68.203-TN725B_KALVAD_S4P1</t>
  </si>
  <si>
    <t xml:space="preserve">	10.121.68.204_NAVAGAM_TN705B_WTR_RJ_PH3\S3P1</t>
  </si>
  <si>
    <t xml:space="preserve">	10.121.68.203_KALAWAD_TN725B_WTR_RJ_PH3\S4P1</t>
  </si>
  <si>
    <t xml:space="preserve">	2019/04/06,16:24:56</t>
  </si>
  <si>
    <t xml:space="preserve">	2023/01/10,17:36:48</t>
  </si>
  <si>
    <t xml:space="preserve">	WTR AM-10.121.16.9-TN725B_Bharuch_B2\S3P8-10.121.16.1-TN725B_Bharuch City_B2\S3P8</t>
  </si>
  <si>
    <t xml:space="preserve">	10.121.16.9_Bharuch_TN725B_WTR_AM_PH1\S3P8</t>
  </si>
  <si>
    <t xml:space="preserve">	10.121.16.1_Bharuch City_TN725B_WTR_AM_PH1\S3P8</t>
  </si>
  <si>
    <t xml:space="preserve">	2018/09/30,18:51:31</t>
  </si>
  <si>
    <t xml:space="preserve">	2019/01/14,21:43:21</t>
  </si>
  <si>
    <t xml:space="preserve">	SSA VAL-10.121.24.140-Fire Station NVS_1/6-10.121.24.149-Sports Ground_NVS_1/5</t>
  </si>
  <si>
    <t xml:space="preserve">	10.121.24.140_FIRESTATION NVS_TN703B_GJ_SSA VAL_PH3\S1P6</t>
  </si>
  <si>
    <t xml:space="preserve">	10.121.24.149_SPORTS GROUND NVS_TN703B_GJ_SSA VAL_PH3\S1P5</t>
  </si>
  <si>
    <t xml:space="preserve">	2026/01/17,17:41:03</t>
  </si>
  <si>
    <t xml:space="preserve">	2026/02/17,11:47:43</t>
  </si>
  <si>
    <t xml:space="preserve">	10.121.68.85_SAPUTARA_TN705B_GJ_SSA VAL_PH3\S4P11</t>
  </si>
  <si>
    <t xml:space="preserve">	10.121.68.73_Vansda_TN725B_WTR_AM_PH3\S6P9</t>
  </si>
  <si>
    <t xml:space="preserve">	Guj_Valsad-OA_GCS_ID-0061955</t>
  </si>
  <si>
    <t xml:space="preserve">	2026/05/09,18:31:12</t>
  </si>
  <si>
    <t xml:space="preserve">	SSA BCH-10.121.24.196-Bharuch_GIDC_4/3-10.121.24.200-ST_Workshop_BTS_1/5</t>
  </si>
  <si>
    <t xml:space="preserve">	10.121.24.200_ST WORKSHOP BTS_TN703B_GJ_SSA BCH_PH3\S1P5</t>
  </si>
  <si>
    <t xml:space="preserve">	10.121.24.196_Bharuch GIDC_TN705B_GJ_SSA BCH_PH2\S4P3</t>
  </si>
  <si>
    <t xml:space="preserve">	2019/02/23,17:03:12</t>
  </si>
  <si>
    <t xml:space="preserve">	2026/04/25,17:45:39</t>
  </si>
  <si>
    <t xml:space="preserve">	SSA GDH-10.121.26.79-TN705B_Santrampur TE_B1\S3P3710.121.19.38-TN703B_SPU_A1_PH3\S1P3</t>
  </si>
  <si>
    <t xml:space="preserve">	10.121.19.38_SPU_TN703B_GJ_SSA GDH_PH2\S1P3</t>
  </si>
  <si>
    <t xml:space="preserve">	10.121.26.79_Santrampur TE_TN705B_WTR_AM_PH3\S3P7</t>
  </si>
  <si>
    <t xml:space="preserve">	2020/09/18,12:21:59</t>
  </si>
  <si>
    <t xml:space="preserve">	2023/01/10,14:09:20</t>
  </si>
  <si>
    <t xml:space="preserve">	SSA BUJ-10.121.17.91-JINDAL SAW_3/3-10.121.17.67-MUNDRA_3/3</t>
  </si>
  <si>
    <t xml:space="preserve">	10.121.17.91_JINDAL SAW_TN705B_GJ_SSA BUJ_PH1\S3P3</t>
  </si>
  <si>
    <t xml:space="preserve">	10.121.17.67_MUNDRA_TN725B_WTR_RJ_PH1\S3P3</t>
  </si>
  <si>
    <t xml:space="preserve">	Guj GCS ID No.- 048521</t>
  </si>
  <si>
    <t xml:space="preserve">	SSA BUJ</t>
  </si>
  <si>
    <t xml:space="preserve">	2026/01/31,16:58:47</t>
  </si>
  <si>
    <t xml:space="preserve">	2026/02/12,15:40:43</t>
  </si>
  <si>
    <t xml:space="preserve">	SSA JMN-10.121.20.6-TN725B_DARED 3/1-10.121.20.7-TN705B_JAIL ROAD 4/1</t>
  </si>
  <si>
    <t xml:space="preserve">	10.121.20.6_Dared_TN725B_GJ_SSA JMN_PH2\S3P1</t>
  </si>
  <si>
    <t xml:space="preserve">	10.121.20.7_Jail Road_TN725B_GJ_SSA JMN_PH2\S4P1</t>
  </si>
  <si>
    <t xml:space="preserve">	2018/09/18,16:58:02</t>
  </si>
  <si>
    <t xml:space="preserve">	2023/01/10,14:20:40</t>
  </si>
  <si>
    <t xml:space="preserve">	SSA BV-10.121.25.6-PANWADI 2_TN725B_S3P7-10.121.25.1-PANWADI_TN725B_S6P7</t>
  </si>
  <si>
    <t xml:space="preserve">	10.121.25.1_Panwadi(GNE)_TN725B_GJ_SSA BV_PH2\S6P7</t>
  </si>
  <si>
    <t xml:space="preserve">	10.121.25.6_PANWADI 2_TN705B_GJ_SSA BV_PH2\S3P7</t>
  </si>
  <si>
    <t xml:space="preserve">	2020/05/19,16:40:55</t>
  </si>
  <si>
    <t xml:space="preserve">	2026/01/17,14:27:30</t>
  </si>
  <si>
    <t xml:space="preserve">	SSA HMR-10.121.25.165-GAMBHOI_PH2\S4P1-10.121.25.180-Pratappura_PH3\S3P1</t>
  </si>
  <si>
    <t xml:space="preserve">	10.121.25.165_GAMBHOI_TN705B_GJ_SSA HMR_PH2\S4P1</t>
  </si>
  <si>
    <t xml:space="preserve">	10.121.25.180_Pratappura_TN705B_GJ_SSA HMR_PH3\S3P1</t>
  </si>
  <si>
    <t xml:space="preserve">	2020/02/13,13:00:45</t>
  </si>
  <si>
    <t xml:space="preserve">	2026/04/04,16:43:22</t>
  </si>
  <si>
    <t xml:space="preserve">	SSA SEN-10.121.17.154-SURENDRANAGAR PNT_TN703B_GJ_SSA SEN_PH3\S1P6-10.121.99.26-OFC SEN_TN705B_GJ_SSA SEN_PH3\S4P2</t>
  </si>
  <si>
    <t xml:space="preserve">	10.121.99.26_OCB TE_TN705B_GJ_SSA SEN_PH3\S4P2</t>
  </si>
  <si>
    <t xml:space="preserve">	10.121.99.35_SURENDRANAGAR PNT_TN703B_GJ_SSA SEN_PH3\S1P6</t>
  </si>
  <si>
    <t xml:space="preserve">	2020/02/25,17:13:07</t>
  </si>
  <si>
    <t xml:space="preserve">	2020/06/02,05:45:28</t>
  </si>
  <si>
    <t xml:space="preserve">	WTR AM-10.121.16.200-TN725B_himmatnagar\S4P1-10.121.16.199-TN705B_SUNOKH_B1\S3P1</t>
  </si>
  <si>
    <t xml:space="preserve">	10.121.16.199_Sunokh_TN705B_WTR_AM_PH1\S3P1</t>
  </si>
  <si>
    <t xml:space="preserve">	10.121.16.200_Himmatnagar 1_TN725B_WTR_AM_PH1\S4P1</t>
  </si>
  <si>
    <t xml:space="preserve">	2018/06/20,16:43:52</t>
  </si>
  <si>
    <t xml:space="preserve">	2023/01/10,17:10:54</t>
  </si>
  <si>
    <t xml:space="preserve">	WTR AM-10.121.15.205-TN725B_Vadgam_B2\S3P1-10.121.15.203-TN725B_Kheralu_B2\S4P1</t>
  </si>
  <si>
    <t xml:space="preserve">	10.121.15.203_Kheralu_TN725B_WTR_AM_PH2\S4P1</t>
  </si>
  <si>
    <t xml:space="preserve">	10.121.15.205_Vadgam_TN725B_WTR_AM_PH2\S3P1</t>
  </si>
  <si>
    <t xml:space="preserve">	2018/12/04,15:59:49</t>
  </si>
  <si>
    <t xml:space="preserve">	2023/01/11,14:56:22</t>
  </si>
  <si>
    <t xml:space="preserve">	SSA VDR-10.121.19.136-GOTRI_S4P8-10.121.16.23-GOTRI N2_S4P8</t>
  </si>
  <si>
    <t xml:space="preserve">	10.121.19.136_GOTRI_TN705B_GJ_SSA VDR_PH2\S4P8</t>
  </si>
  <si>
    <t xml:space="preserve">	10.121.16.23_GOTRI N2_TN705B_GJ_SSA VDR_PH2\S4P8</t>
  </si>
  <si>
    <t xml:space="preserve">	GCS-47843</t>
  </si>
  <si>
    <t xml:space="preserve">	2026/01/05,19:23:04</t>
  </si>
  <si>
    <t xml:space="preserve">	2026/01/16,16:54:49</t>
  </si>
  <si>
    <t xml:space="preserve">	WTR AM-10.121.16.134-TN725B_Baroda City_B2\S4P1-10.121.16.133-TN725B_Anand_B2\S3P1</t>
  </si>
  <si>
    <t xml:space="preserve">	10.121.16.134_BARODA CITY 2_TN725B_WTR_AM_PH1\S4P1</t>
  </si>
  <si>
    <t xml:space="preserve">	10.121.16.133_Anand_TN725B_WTR_AM_PH2\S3P1</t>
  </si>
  <si>
    <t xml:space="preserve">	2018/05/13,17:02:23</t>
  </si>
  <si>
    <t xml:space="preserve">	2023/01/10,16:00:38</t>
  </si>
  <si>
    <t xml:space="preserve">	SSA BCH-10.121.96.72-Hinglot_4/1-10.121.96.73-Civil lines_3/1</t>
  </si>
  <si>
    <t xml:space="preserve">	10.121.96.72_Hinglot_TN705B_GJ_SSA BCH_PH3\S4P1</t>
  </si>
  <si>
    <t xml:space="preserve">	10.121.96.73_Civil lines_TN705B_GJ_SSA BCH_PH3\S3P1</t>
  </si>
  <si>
    <t xml:space="preserve">	Bharuch_SSA_GCSID_2374</t>
  </si>
  <si>
    <t xml:space="preserve">	2019/05/20,14:24:45</t>
  </si>
  <si>
    <t xml:space="preserve">	2026/04/27,12:06:24</t>
  </si>
  <si>
    <t xml:space="preserve">	SSA RJ-10.121.17.51-Kotada_3/1-10.121.17.42-Gondal_3/1</t>
  </si>
  <si>
    <t xml:space="preserve">	10.121.17.51_KOTADA_TN705B_GJ_SSA RJ_PH3\S3P1</t>
  </si>
  <si>
    <t xml:space="preserve">	10.121.17.42_GONDAL_TN725B_GJ_SSA RJ_PH3\S3P1</t>
  </si>
  <si>
    <t xml:space="preserve">	2026/04/23,16:55:49</t>
  </si>
  <si>
    <t xml:space="preserve">	SSA HMR-10.121.15.138-GhadiEx_2/5-10.121.25.172-Rampura-CR_3/5</t>
  </si>
  <si>
    <t xml:space="preserve">	10.121.15.138_Ghadi_TN703B_GJ_SSA HMR_PH3\S2P5</t>
  </si>
  <si>
    <t xml:space="preserve">	10.121.25.172_Rampura CR_TN705B_GJ_SSA HMR_PH3\S3P5</t>
  </si>
  <si>
    <t xml:space="preserve">	2024/07/25,17:23:10</t>
  </si>
  <si>
    <t xml:space="preserve">	2026/04/16,16:34:54</t>
  </si>
  <si>
    <t xml:space="preserve">	SSA VDR-10.121.19.130-Alkapuri 2_3/1 -10.121.19.139-Atladra_4/1</t>
  </si>
  <si>
    <t xml:space="preserve">	10.121.19.130_ALKAPURI(GNE)_TN725B_GJ_SSA VDR_PH2\S3P1</t>
  </si>
  <si>
    <t xml:space="preserve">	10.121.19.139_ATLADRA_TN725B_GJ_SSA VDR_PH2\S4P1</t>
  </si>
  <si>
    <t xml:space="preserve">	2018/09/12,14:52:39</t>
  </si>
  <si>
    <t xml:space="preserve">	2021/11/18,14:45:54</t>
  </si>
  <si>
    <t xml:space="preserve">	SSA SEN-10.121.99.4-Lakhtar B2_4/1-10.121.99.31-Vana B1_4/1</t>
  </si>
  <si>
    <t xml:space="preserve">	10.121.99.31_VANA_TN705B_GJ_SSA SEN_PH3\S4P1</t>
  </si>
  <si>
    <t xml:space="preserve">	10.121.99.4_LAKHTAR_TN725B_GJ_SSA SEN_PH3\S4P1</t>
  </si>
  <si>
    <t xml:space="preserve">	Surendranagar_SSA_GCS_Id_0006953</t>
  </si>
  <si>
    <t xml:space="preserve">	2020/07/23,16:14:35</t>
  </si>
  <si>
    <t xml:space="preserve">	2023/04/28,10:58:37</t>
  </si>
  <si>
    <t xml:space="preserve">	SSA JND-10.121.24.29-Ranakandrana_1/5-10.121.97.213-KUTIYANA_3/2</t>
  </si>
  <si>
    <t xml:space="preserve">	10.121.24.29_Ranakandrana_TN703B_GJ_SSA JND_PH2\S1P5</t>
  </si>
  <si>
    <t xml:space="preserve">	10.121.97.213_KUTIYANA_TN725B_GJ_SSA JND_PH3\S3P2</t>
  </si>
  <si>
    <t xml:space="preserve">	gcs id 38153</t>
  </si>
  <si>
    <t xml:space="preserve">	junagadh ssa</t>
  </si>
  <si>
    <t xml:space="preserve">	2025/01/21,17:00:53</t>
  </si>
  <si>
    <t xml:space="preserve">	2025/03/25,12:15:33</t>
  </si>
  <si>
    <t xml:space="preserve">	SSA SR-10.121.99.193-VARACHHA_3/3-10.121.19.193-MARKET1 GNE_5/5</t>
  </si>
  <si>
    <t xml:space="preserve">	10.121.99.193_VARACHHA 2(GNE)_TN725B_GJ_SSA SR_PH3\S3P3</t>
  </si>
  <si>
    <t xml:space="preserve">	10.121.19.193_MARKET1(GNE)_TN725B_GJ_SSA SR_PH2\S5P5</t>
  </si>
  <si>
    <t xml:space="preserve">	GCS ID 49564</t>
  </si>
  <si>
    <t xml:space="preserve">	2026/03/09,12:14:35</t>
  </si>
  <si>
    <t xml:space="preserve">	2026/04/04,17:49:32</t>
  </si>
  <si>
    <t xml:space="preserve">	SSA JND-10.121.24.19-DHAVA TALALA_S2P5-10.121.24.35-MADHUPUR TALALA_S1P6</t>
  </si>
  <si>
    <t xml:space="preserve">	10.121.24.35_MADHUPUR TALALA_TN703B_GJ_SSA JND_PH2\S1P6</t>
  </si>
  <si>
    <t xml:space="preserve">	10.121.24.19_DHAVA TALALA_TN703B_GJ_SSA JND_PH2\S2P5</t>
  </si>
  <si>
    <t xml:space="preserve">	GCS-45447</t>
  </si>
  <si>
    <t xml:space="preserve">	2025/09/26,16:07:24</t>
  </si>
  <si>
    <t xml:space="preserve">	2026/01/17,13:37:30</t>
  </si>
  <si>
    <t xml:space="preserve">	SSA JND-10.121.24.28-Pashwanath BTS A1_1/5-10.121.97.212-Porbandar B2_4/4</t>
  </si>
  <si>
    <t xml:space="preserve">	10.121.24.28_Pashwanath BTS_TN703B_GJ_SSA JND_PH2\S1P5</t>
  </si>
  <si>
    <t xml:space="preserve">	10.121.97.212_PORBANDAR_TN725B_GJ_SSA JND_PH3\S4P4</t>
  </si>
  <si>
    <t xml:space="preserve">	2020/02/21,17:15:44</t>
  </si>
  <si>
    <t xml:space="preserve">	2023/01/06,12:10:33</t>
  </si>
  <si>
    <t xml:space="preserve">	SSA JND-10.121.24.44-VASUNDHARA BTS -10.121.97.212-PORBANDAR</t>
  </si>
  <si>
    <t xml:space="preserve">	10.121.24.44_VASUNDHARA BTS_TN703B_GJ_SSA JND_PH3\S1P5</t>
  </si>
  <si>
    <t xml:space="preserve">	10.121.97.212_PORBANDAR_TN725B_GJ_SSA JND_PH3\S3P4</t>
  </si>
  <si>
    <t xml:space="preserve">	GUJ_GCS_ID_0006595</t>
  </si>
  <si>
    <t xml:space="preserve">	2020/06/29,11:33:06</t>
  </si>
  <si>
    <t xml:space="preserve">	2020/11/11,23:09:37</t>
  </si>
  <si>
    <t xml:space="preserve">	SSA BCH-10.121.96.69-DAHEJ B2_3/1-10.121.96.70-RAHIYAD B2_3/1</t>
  </si>
  <si>
    <t xml:space="preserve">	10.121.96.69_DAHEJ_TN725B_GJ_SSA BCH_PH3\S3P1</t>
  </si>
  <si>
    <t xml:space="preserve">	10.121.96.70_RAHIYAD_TN725B_GJ_SSA BCH_PH3\S3P1</t>
  </si>
  <si>
    <t xml:space="preserve">	GCS_ID-0041354</t>
  </si>
  <si>
    <t xml:space="preserve">	2025/05/08,23:28:13</t>
  </si>
  <si>
    <t xml:space="preserve">	WTR AM-10.121.16.237-Thasara_PH2_4/9-10.121.16.229-THASRA_PH1_4/9</t>
  </si>
  <si>
    <t xml:space="preserve">	10.121.16.229_THASRA_TN705B_WTR_AM_PH1\S4P9</t>
  </si>
  <si>
    <t xml:space="preserve">	10.121.16.237_Thasara_TN725B_WTR_AM_PH2\S4P9</t>
  </si>
  <si>
    <t xml:space="preserve">	Nadiad SSA- GCS ID-00010650</t>
  </si>
  <si>
    <t xml:space="preserve">	2021/04/14,14:27:45</t>
  </si>
  <si>
    <t xml:space="preserve">	2023/05/29,17:22:42</t>
  </si>
  <si>
    <t xml:space="preserve">	SSA VAL-10.121.68.100-Citynet Amli_1/6-10.121.68.67-Silvassa_B2_5/2</t>
  </si>
  <si>
    <t xml:space="preserve">	10.121.68.100_Citynet Amli_TN703B_GJ_SSA VAL_PH\S1P6</t>
  </si>
  <si>
    <t xml:space="preserve">	10.121.68.67_Silvassa_TN725B_WTR_AM_PH3\S5P2</t>
  </si>
  <si>
    <t xml:space="preserve">	GCS_ID-0019777</t>
  </si>
  <si>
    <t xml:space="preserve">	2022/11/05,16:47:56</t>
  </si>
  <si>
    <t xml:space="preserve">	2024/06/04,11:23:56</t>
  </si>
  <si>
    <t xml:space="preserve">	SSA NAD-10.121.24.244-VASO_4/1-10.121.24.245-MATAR_4/1</t>
  </si>
  <si>
    <t xml:space="preserve">	10.121.24.244_VASO_TN705B_GJ_SSA NAD_PH3\S4P1</t>
  </si>
  <si>
    <t xml:space="preserve">	10.121.24.245_MATAR_TN705B_GJ_SSA NAD_PH3\S4P1</t>
  </si>
  <si>
    <t xml:space="preserve">	GCS_ID-0014648</t>
  </si>
  <si>
    <t xml:space="preserve">	2022/02/08,14:53:24</t>
  </si>
  <si>
    <t xml:space="preserve">	2022/06/03,10:33:11</t>
  </si>
  <si>
    <t xml:space="preserve">	WTR RJ-10.121.16.138-Bhadra2_4/4-10.121.69.66-Surendranagar1_3/4</t>
  </si>
  <si>
    <t xml:space="preserve">	10.121.16.138_BHADRA 2_TN725B_WTR_AM_PH1\S4P4</t>
  </si>
  <si>
    <t xml:space="preserve">	10.121.69.66_SURENDRA NAGAR1_TN725B_WTR_RJ_PH1\S3P4</t>
  </si>
  <si>
    <t xml:space="preserve">	2018/05/09,16:35:13</t>
  </si>
  <si>
    <t xml:space="preserve">	2026/05/01,09:00:24</t>
  </si>
  <si>
    <t xml:space="preserve">	SSA HMR-10.121.97.104-Choriwad_BTS_1/5-10.121.97.105-Kadiyadara_EX_2/5</t>
  </si>
  <si>
    <t xml:space="preserve">	10.121.97.105_KADIYADARA-EX_TN703B_GJ_SSA HMR_PH2\S2P5</t>
  </si>
  <si>
    <t xml:space="preserve">	10.121.97.104_CHORIWAD-BTS_TN703B_GJ_SSA HMR_PH3\S1P5</t>
  </si>
  <si>
    <t xml:space="preserve">	2021/08/26,15:19:58</t>
  </si>
  <si>
    <t xml:space="preserve">	2026/04/30,13:23:33</t>
  </si>
  <si>
    <t xml:space="preserve">	WTR RJ-10.121.17.159-TALAJA_3/2-10.121.17.160-MAHUVA_B1_4/2</t>
  </si>
  <si>
    <t xml:space="preserve">	10.121.17.159_TALAJA_TN725B_WTR_RJ_PH3\S3P2</t>
  </si>
  <si>
    <t xml:space="preserve">	10.121.17.160_MAHUVA_TN705B_WTR_RJ_PH3\S4P2</t>
  </si>
  <si>
    <t xml:space="preserve">	2019/04/13,10:55:19</t>
  </si>
  <si>
    <t xml:space="preserve">	2023/05/16,11:47:56</t>
  </si>
  <si>
    <t xml:space="preserve">	WTR AM-10.121.26.66-SANTROD_S3P2-10.121.26.79-SANTRAMPUR_S3P4</t>
  </si>
  <si>
    <t xml:space="preserve">	10.121.26.66_Santroad_TN705B_WTR_AM_PH2\S3P2</t>
  </si>
  <si>
    <t xml:space="preserve">	10.121.26.79_Santrampur TE_TN705B_WTR_AM_PH3\S3P4</t>
  </si>
  <si>
    <t xml:space="preserve">	GUJ_AM_GCSID_40927_1G DL/PL</t>
  </si>
  <si>
    <t xml:space="preserve">	2025/04/21,16:54:22</t>
  </si>
  <si>
    <t xml:space="preserve">	2026/04/16,12:19:33</t>
  </si>
  <si>
    <t xml:space="preserve">	SSA AM-10.121.18.8-SubhashBridge_3/1-10.121.18.7-Sabarmati_4/1</t>
  </si>
  <si>
    <t xml:space="preserve">	10.121.18.8_SUBHASH BRIDGE_TN725B_GJ_SSA AM_PH1\S3P1</t>
  </si>
  <si>
    <t xml:space="preserve">	10.121.18.7_SABARMATI_TN725B_GJ_SSA AM_PH1\S4P1</t>
  </si>
  <si>
    <t xml:space="preserve">	2018/05/27,14:11:32</t>
  </si>
  <si>
    <t xml:space="preserve">	2026/01/20,13:15:05</t>
  </si>
  <si>
    <t xml:space="preserve">	SSA AM-10.121.18.239-IPR_1/5-10.121.18.244-OLD KUDASAN_3/3</t>
  </si>
  <si>
    <t xml:space="preserve">	10.121.18.244_Old Kudasan_TN705B_GJ_SSA AM_PH3\S3P3</t>
  </si>
  <si>
    <t xml:space="preserve">	10.121.18.239_IPR Bhat_TN703B_GJ_SSA AM_PH2\S1P5</t>
  </si>
  <si>
    <t xml:space="preserve">	GCS_ID_27613</t>
  </si>
  <si>
    <t xml:space="preserve">	2023/12/30,10:45:24</t>
  </si>
  <si>
    <t xml:space="preserve">	2026/01/16,17:42:06</t>
  </si>
  <si>
    <t xml:space="preserve">	SSA VDR-10.121.19.136-GOTRI_S4P10-10.121.16.23-GOTRI N2_S4P10</t>
  </si>
  <si>
    <t xml:space="preserve">	10.121.19.136_GOTRI_TN705B_GJ_SSA VDR_PH2\S4P10</t>
  </si>
  <si>
    <t xml:space="preserve">	10.121.16.23_GOTRI N2_TN705B_GJ_SSA VDR_PH2\S4P10</t>
  </si>
  <si>
    <t xml:space="preserve">	2026/01/05,19:25:07</t>
  </si>
  <si>
    <t xml:space="preserve">	2026/01/16,16:54:23</t>
  </si>
  <si>
    <t xml:space="preserve">	SSA MEH-10.121.15.19-Mehsana3_6/3-10.121.25.124-CARRIER ROOM_4/4</t>
  </si>
  <si>
    <t xml:space="preserve">	10.121.15.193_Mehsana3(GNE)_TN725B_WTR_AM_PH1\S6P3</t>
  </si>
  <si>
    <t xml:space="preserve">	10.121.25.124_CARRIER-ROOM_TN725B_GJ_SSA MEH_PH2\S4P4</t>
  </si>
  <si>
    <t xml:space="preserve">	GUJ_GCS_ID_0021430</t>
  </si>
  <si>
    <t xml:space="preserve">	2023/01/22,12:11:34</t>
  </si>
  <si>
    <t xml:space="preserve">	2023/10/06,12:09:16</t>
  </si>
  <si>
    <t xml:space="preserve">	SSA PNP-10.121.15.207-THARAD_3/6-10.121.98.135-WAV_3/6</t>
  </si>
  <si>
    <t xml:space="preserve">	10.121.15.207_THARAD_TN705B_WTR_AM_PH2\S3P6</t>
  </si>
  <si>
    <t xml:space="preserve">	10.121.98.135_WAV_TN705B_GJ_SSA PNP_PH3\S3P6</t>
  </si>
  <si>
    <t xml:space="preserve">	Palanpur SSA GCS ID 31153</t>
  </si>
  <si>
    <t xml:space="preserve">	2024/05/30,15:00:03</t>
  </si>
  <si>
    <t xml:space="preserve">	2025/09/08,11:08:43</t>
  </si>
  <si>
    <t xml:space="preserve">	SSA VAL-10.121.16.109-UMERGAON_3/6-10.121.16.108-SANJAN_4/3</t>
  </si>
  <si>
    <t xml:space="preserve">	10.121.16.109_UMERGAON_TN705B_GJ_SSA VAL_PH3\S3P6</t>
  </si>
  <si>
    <t xml:space="preserve">	10.121.16.108_SANJAN_TN705B_GJ_SSA VAL_PH3\S4P3</t>
  </si>
  <si>
    <t xml:space="preserve">	GCS_ID-0019698</t>
  </si>
  <si>
    <t xml:space="preserve">	2022/11/01,22:45:24</t>
  </si>
  <si>
    <t xml:space="preserve">	2022/11/18,10:16:55</t>
  </si>
  <si>
    <t xml:space="preserve">	SSA AM-10.121.18.116-Custom_Cargo_Ii A1_1/5-10.121.18.165-Airforce Meghaninagar A1_1/5</t>
  </si>
  <si>
    <t xml:space="preserve">	10.121.18.116_CUSTOM CARGO II_TN703B_GJ_SSA AM_PH3\S1P5</t>
  </si>
  <si>
    <t xml:space="preserve">	10.121.18.165_AIRFORCE MEGHANINAGAR_TN703B_GJ_SSA AM_PH1\S1P5</t>
  </si>
  <si>
    <t xml:space="preserve">	Guj_Ahmedabad-SSA_GCS_ID-0021735</t>
  </si>
  <si>
    <t xml:space="preserve">	2023/02/14,22:57:46</t>
  </si>
  <si>
    <t xml:space="preserve">	10.121.100.15_VYARA GSWAN_TN705B_GJ_SSA SR_PH3\S3P7</t>
  </si>
  <si>
    <t xml:space="preserve">	10.121.100.32_VYARA GSWAN2_TN705B_GJ_SSA SR_PH3\S3P7</t>
  </si>
  <si>
    <t xml:space="preserve">	GCS ID  53256</t>
  </si>
  <si>
    <t xml:space="preserve">	2026/03/28,11:03:05</t>
  </si>
  <si>
    <t xml:space="preserve">	WTR AM-10.121.16.71-VAPI_3.3-10.121.16.74-SARVOTAM_1.5</t>
  </si>
  <si>
    <t xml:space="preserve">	10.121.16.71_Vapi_TN705B_WTR_AM_PH1\S3P3</t>
  </si>
  <si>
    <t xml:space="preserve">	10.121.16.74_SARVOTAM BTS_TN703B_GJ_SSA VAL_PH\S1P5</t>
  </si>
  <si>
    <t xml:space="preserve">	2018/09/26,12:33:31</t>
  </si>
  <si>
    <t xml:space="preserve">	2023/01/11,12:53:37</t>
  </si>
  <si>
    <t xml:space="preserve">	SSA MEH-10.121.98.4-Linch B1_3/1-10.121.98.6-Kherva B1_3/1</t>
  </si>
  <si>
    <t xml:space="preserve">	10.121.98.4_Linch_TN705B_GJ_SSA MEH_PH3\S3P1</t>
  </si>
  <si>
    <t xml:space="preserve">	10.121.98.6_KHERVA_TN705B_GJ_SSA MEH_PH3\S3P1</t>
  </si>
  <si>
    <t xml:space="preserve">	Mehsana SSA - GCS ID;- 1800</t>
  </si>
  <si>
    <t xml:space="preserve">	2019/03/24,16:22:31</t>
  </si>
  <si>
    <t xml:space="preserve">	2023/01/03,15:30:30</t>
  </si>
  <si>
    <t xml:space="preserve">	SSA AM-10.121.18.130-BDR_S6P10-10.121.18.87-BDR_S5P10</t>
  </si>
  <si>
    <t xml:space="preserve">	10.121.18.87_BHADRA 3_TN725B_GJ_SSA AM_PH1\S5P10</t>
  </si>
  <si>
    <t xml:space="preserve">	10.121.18.130_Bhadra(GNE) 1_TN725B_GJ_SSA AM_PH2\S6P10</t>
  </si>
  <si>
    <t xml:space="preserve">	BDR 18.130 6.10 DIGITAL LINK</t>
  </si>
  <si>
    <t xml:space="preserve">	2018/11/26,13:04:55</t>
  </si>
  <si>
    <t xml:space="preserve">	2026/01/16,17:47:06</t>
  </si>
  <si>
    <t xml:space="preserve">	SSA VDR-10.121.19.130-ALKAPURI-10.121.19.129-ALKAPURI_4/8</t>
  </si>
  <si>
    <t xml:space="preserve">	10.121.19.130_ALKAPURI(GNE)_TN725B_GJ_SSA VDR_PH2\S4P8</t>
  </si>
  <si>
    <t xml:space="preserve">	10.121.19.129_ALKAPURI1(GNE)_TN725B_GJ_SSA VDR_PH2\S4P8</t>
  </si>
  <si>
    <t xml:space="preserve">	2020/03/13,17:36:08</t>
  </si>
  <si>
    <t xml:space="preserve">	2026/01/17,15:08:00</t>
  </si>
  <si>
    <t xml:space="preserve">	SSA GDH-10.121.19.45-NAVAJIVAN SIENCE COLLEGE_1/5-10.121.19.1-Dahod  TE(GNE)_6/2</t>
  </si>
  <si>
    <t xml:space="preserve">	10.121.19.1_Dahod TE(GNE)_TN725B_GJ_SSA GDH_PH2\S6P2</t>
  </si>
  <si>
    <t xml:space="preserve">	10.121.19.45_NAVAJIVAN SCIENCE COLLEGE_TN703B_GJ_SSA GDH_PH2\S1P5</t>
  </si>
  <si>
    <t xml:space="preserve">	Gj_GDR_SSA_GCS_ID-0006818</t>
  </si>
  <si>
    <t xml:space="preserve">	2020/07/16,10:51:23</t>
  </si>
  <si>
    <t xml:space="preserve">	2023/04/26,11:06:21</t>
  </si>
  <si>
    <t xml:space="preserve">	WTR RJ-10.121.17.135-RJKT KR2 GNE_3/8-10.121.17.136-RJKT_3/8</t>
  </si>
  <si>
    <t xml:space="preserve">	10.121.17.26_RAJKOT_TN725B_WTR_RJ_PH1\S3P8</t>
  </si>
  <si>
    <t xml:space="preserve">	10.121.17.25_RAJKOT KR2_TN725B_WTR_RJ_PH1\S3P8</t>
  </si>
  <si>
    <t xml:space="preserve">	2020/11/09,11:47:28</t>
  </si>
  <si>
    <t xml:space="preserve">	2023/01/10,15:33:16</t>
  </si>
  <si>
    <t xml:space="preserve">	SSA AMR-10.121.96.56-Amreli GNE B1_3/1-10.121.96.35-Amreli B2_6/1</t>
  </si>
  <si>
    <t xml:space="preserve">	10.121.96.56_Amreli GNE_TN725B_GJ_SSA AMR_PH2\S3P1</t>
  </si>
  <si>
    <t xml:space="preserve">	10.121.17.141_AMRELI_TN725B_WTR_RJ_PH2\S6P1</t>
  </si>
  <si>
    <t xml:space="preserve">	2019/04/06,18:31:37</t>
  </si>
  <si>
    <t xml:space="preserve">	2023/01/03,16:21:00</t>
  </si>
  <si>
    <t xml:space="preserve">	SSA BUJ-10.121.24.67-Gandhidham_3/2-10.121.24.115-IFFCO Guest House_1/5</t>
  </si>
  <si>
    <t xml:space="preserve">	10.121.24.67_Gandhidham_TN725B_GJ_SSA BUJ_PH2\S3P2</t>
  </si>
  <si>
    <t xml:space="preserve">	10.121.24.115_IFFCO Guest House_TN703B_GJ_SSA BUJ_PH2\S1P5</t>
  </si>
  <si>
    <t xml:space="preserve">	2018/11/24,19:37:53</t>
  </si>
  <si>
    <t xml:space="preserve">	2026/04/25,15:18:59</t>
  </si>
  <si>
    <t xml:space="preserve">	SSA MEH-10.121.25.115-Jotana B1_3/1-10.121.98.4-Linch B1_4/1</t>
  </si>
  <si>
    <t xml:space="preserve">	10.121.25.115_JOTANA_TN705B_GJ_SSA MEH_PH3\S3P1</t>
  </si>
  <si>
    <t xml:space="preserve">	10.121.98.4_Linch_TN705B_GJ_SSA MEH_PH3\S4P1</t>
  </si>
  <si>
    <t xml:space="preserve">	Guj_Mehsana-SSA_GCS_ID-0045672</t>
  </si>
  <si>
    <t xml:space="preserve">	2025/10/07,17:05:32</t>
  </si>
  <si>
    <t xml:space="preserve">	2026/04/04,14:11:56</t>
  </si>
  <si>
    <t xml:space="preserve">	SSA BCH-10.121.24.204-Chikda_1/5-10.121.96.85-Nani_Bhedwan_3/2 GE</t>
  </si>
  <si>
    <t xml:space="preserve">	10.121.24.204_CHIKDA_TN703B_GJ_SSA BCH_PH2\S1P5</t>
  </si>
  <si>
    <t xml:space="preserve">	10.121.96.85_NANI BHEDWAN_TN705B_GJ_SSA BCH_PH3\S3P2</t>
  </si>
  <si>
    <t xml:space="preserve">	Guj_Bharuch-SSA_GCS_ID-0047702</t>
  </si>
  <si>
    <t xml:space="preserve">	2026/01/02,16:06:58</t>
  </si>
  <si>
    <t xml:space="preserve">	2026/04/25,17:47:30</t>
  </si>
  <si>
    <t xml:space="preserve">	WTR RJ-10.121.96.39-BABRA_B2_PH3_S6P1-10.121.17.133-DHASA_B1_PH1_S3P1</t>
  </si>
  <si>
    <t xml:space="preserve">	10.121.17.133_DHASA_TN705B_WTR_RJ_PH1\S3P1</t>
  </si>
  <si>
    <t xml:space="preserve">	10.121.96.39_BABRA_TN725B_WTR_RJ_PH3\S6P1</t>
  </si>
  <si>
    <t xml:space="preserve">	GCS Issue id : 24572</t>
  </si>
  <si>
    <t xml:space="preserve">	2023/07/15,16:09:45</t>
  </si>
  <si>
    <t xml:space="preserve">	2023/10/13,11:54:04</t>
  </si>
  <si>
    <t xml:space="preserve">	WTR RJ-10.121.17.5-MORBI_P4/3-10.121.17.1-RAJKOT_P4/3</t>
  </si>
  <si>
    <t xml:space="preserve">	10.121.17.1_RAJKOT KR(GNE)_TN725B_WTR_RJ_PH1\S4P3</t>
  </si>
  <si>
    <t xml:space="preserve">	10.121.17.5_MORBI_TN725B_WTR_RJ_PH1\S4P3</t>
  </si>
  <si>
    <t xml:space="preserve">	2019/07/30,15:46:14</t>
  </si>
  <si>
    <t xml:space="preserve">	2023/05/20,13:26:18</t>
  </si>
  <si>
    <t xml:space="preserve">	ON RJ-BCU UTL LAMBDA 7/4</t>
  </si>
  <si>
    <t xml:space="preserve">	WTR AM-10.121.68.65-VALSAD Old-10.121.16.69-Valsad_WTR_AM_PH1</t>
  </si>
  <si>
    <t xml:space="preserve">	10.121.68.65_VALSAD-OLD(GNE)_TN725B_WTR_AM_PH3\S4P11</t>
  </si>
  <si>
    <t xml:space="preserve">	10.121.16.69_Valsad_TN725B_WTR_AM_PH1\S4P11</t>
  </si>
  <si>
    <t xml:space="preserve">	2020/07/23,13:12:54</t>
  </si>
  <si>
    <t xml:space="preserve">	2020/10/11,21:43:37</t>
  </si>
  <si>
    <t xml:space="preserve">	SSA BCH-10.121.24.209-Kharach_2/5-10.121.96.89-Pandavai_Sugar_1/5</t>
  </si>
  <si>
    <t xml:space="preserve">	10.121.24.209_Kharach_TN703B_GJ_SSA BCH_PH2\S2P5</t>
  </si>
  <si>
    <t xml:space="preserve">	10.121.96.89_PANDAVAI SUGAR_TN703B_GJ_SSA BCH_PH3\S1P5</t>
  </si>
  <si>
    <t xml:space="preserve">	Guj GCS ID no.- 042417</t>
  </si>
  <si>
    <t xml:space="preserve">	2025/06/20,15:56:11</t>
  </si>
  <si>
    <t xml:space="preserve">	2026/04/25,17:48:28</t>
  </si>
  <si>
    <t xml:space="preserve">	SSA VDR-10.121.19.129-ALKAPURI-1_3/9-10.121.99.129-ALKAPURI(GNE)_5/9</t>
  </si>
  <si>
    <t xml:space="preserve">	10.121.19.129_ALKAPURI1(GNE)_TN725B_GJ_SSA VDR_PH2\S3P9</t>
  </si>
  <si>
    <t xml:space="preserve">	10.121.99.129_ALKAPURI(GNE)_TN725B_GJ_SSA VDR_PH3\S5P9</t>
  </si>
  <si>
    <t xml:space="preserve">	2023/05/24,23:47:40</t>
  </si>
  <si>
    <t xml:space="preserve">	2023/09/04,16:25:04</t>
  </si>
  <si>
    <t xml:space="preserve">	SSA VAL-10.121.68.66-Vapi2_5/1-10.121.16.108-Sanjan_3/1</t>
  </si>
  <si>
    <t xml:space="preserve">	10.121.16.108_SANJAN_TN705B_GJ_SSA VAL_PH3\S3P1</t>
  </si>
  <si>
    <t xml:space="preserve">	10.121.68.66_VAPI 2_TN725B_WTR_AM_PH3\S5P1</t>
  </si>
  <si>
    <t xml:space="preserve">	2025/09/09,14:22:38</t>
  </si>
  <si>
    <t xml:space="preserve">	2026/01/17,12:51:13</t>
  </si>
  <si>
    <t xml:space="preserve">	SSA BUJ-10.121.96.132-Desalpar_3/2-10.121.96.133-Sukhpar_3/2</t>
  </si>
  <si>
    <t xml:space="preserve">	10.121.96.132_Desalpar_TN725B_GJ_SSA BUJ_PH3\S3P2</t>
  </si>
  <si>
    <t xml:space="preserve">	10.121.96.133_Sukhpar_TN705B_GJ_SSA BUJ_PH3\S3P2</t>
  </si>
  <si>
    <t xml:space="preserve">	Bhuj SSA GCS ID 10614</t>
  </si>
  <si>
    <t xml:space="preserve">	2021/04/10,11:40:23</t>
  </si>
  <si>
    <t xml:space="preserve">	2026/04/30,13:20:22</t>
  </si>
  <si>
    <t xml:space="preserve">	SSA RJ-10.121.19.70-BHAKTINAGAR 2_S5P6-10.121.98.206-PGVCL LAXMINAGAR_S3P6</t>
  </si>
  <si>
    <t xml:space="preserve">	10.121.19.70_BHAKTINAGAR2_TN725B_GJ_SSA RJ_PH2\S5P6</t>
  </si>
  <si>
    <t xml:space="preserve">	10.121.19.83_PGVCL LAXMINAGAR_TN705B_GJ_SSA RJ_PH3\S3P6</t>
  </si>
  <si>
    <t xml:space="preserve">	2020/02/27,20:07:47</t>
  </si>
  <si>
    <t xml:space="preserve">	2020/02/27,20:11:34</t>
  </si>
  <si>
    <t xml:space="preserve">	WTR RJ-10.121.17.132-TN705B_RANGHOLA_B1\S4P1-10.121.17.133-TN725B_SIHOR_B2\S3P1</t>
  </si>
  <si>
    <t xml:space="preserve">	10.121.17.133_DHASA_TN705B_WTR_RJ_PH1\S4P1</t>
  </si>
  <si>
    <t xml:space="preserve">	10.121.17.132_RANGHOLA_TN705B_WTR_RJ_PH1\S3P1</t>
  </si>
  <si>
    <t xml:space="preserve">	2018/04/28,12:27:03</t>
  </si>
  <si>
    <t xml:space="preserve">	2023/01/10,17:32:25</t>
  </si>
  <si>
    <t xml:space="preserve">	SSA AM-10.121.18.78-Sarkhed_4/5-10.121.18.99-Signature_ZTE_BTS_2/5</t>
  </si>
  <si>
    <t xml:space="preserve">	10.121.18.78_SARKHEJ_TN725B_GJ_SSA AM_PH1\S4P5</t>
  </si>
  <si>
    <t xml:space="preserve">	10.121.18.99_Signature ZTE BTS_TN703B_GJ_SSA AM_PH2\S2P5</t>
  </si>
  <si>
    <t xml:space="preserve">	2020/10/29,16:13:50</t>
  </si>
  <si>
    <t xml:space="preserve">	2026/04/23,16:56:36</t>
  </si>
  <si>
    <t xml:space="preserve">	SSA VDR-10.121.16.22-ALKAPURI-N4 B2_5/8-10.121.19.130-ALKAPURI B2_4/10</t>
  </si>
  <si>
    <t xml:space="preserve">	10.121.16.22_ALKAPURI N4 _TN725B_GJ_SSA VDR_PH3\S5P8</t>
  </si>
  <si>
    <t xml:space="preserve">	10.121.19.130_ALKAPURI(GNE)_TN725B_GJ_SSA VDR_PH2\S4P10</t>
  </si>
  <si>
    <t xml:space="preserve">	2025/12/30,00:16:14</t>
  </si>
  <si>
    <t xml:space="preserve">	WTR AM-10.121.16.27-CITY_6/10-10.121.16.8-BARODA CITY 1_6/10</t>
  </si>
  <si>
    <t xml:space="preserve">	10.121.16.27_Baroda CITY_TN725B_WTR_AM_PH2\S6P10</t>
  </si>
  <si>
    <t xml:space="preserve">	10.121.16.8_BARODA CITY 1_TN725B_WTR_AM_PH1\S6P10</t>
  </si>
  <si>
    <t xml:space="preserve">	PM Event</t>
  </si>
  <si>
    <t xml:space="preserve">	VDA_SSA</t>
  </si>
  <si>
    <t xml:space="preserve">	2020/10/21,16:29:47</t>
  </si>
  <si>
    <t xml:space="preserve">	2025/12/18,11:49:38</t>
  </si>
  <si>
    <t xml:space="preserve">	WTR RJ-10.121.17.29-Rajkot KR6_6/1-10.121.17.27-Rajkot KR_6/1</t>
  </si>
  <si>
    <t xml:space="preserve">	10.121.17.29_RAJKOT KR6_TN725B_WTR_RJ_PH3\S6P1</t>
  </si>
  <si>
    <t xml:space="preserve">	10.121.17.27_RAJKOT KR_TN725B_WTR_RJ_PH3\S6P1</t>
  </si>
  <si>
    <t xml:space="preserve">	2025/01/04,17:13:28</t>
  </si>
  <si>
    <t xml:space="preserve">	2025/01/30,15:02:52</t>
  </si>
  <si>
    <t xml:space="preserve">	SSA VAL-10.121.16.69-VALSAD_B2_GNE-10.121.24.129-Valsad OLD TE(GNE)_B2_5/10</t>
  </si>
  <si>
    <t xml:space="preserve">	10.121.24.129_Valsad-Old-TE(GNE)_TN725B_GJ_SSA VAL_PH2\S5P10</t>
  </si>
  <si>
    <t xml:space="preserve">	10.121.16.69_Valsad_TN725B_WTR_AM_PH1\S5P10</t>
  </si>
  <si>
    <t xml:space="preserve">	2018/11/30,11:50:40</t>
  </si>
  <si>
    <t xml:space="preserve">	2023/08/26,11:05:52</t>
  </si>
  <si>
    <t xml:space="preserve">	SSA VAL-10.121.16.94-ValsadNew_B 2_3/10.-10.121.68.65-VALSAD_OLD(GNE)_5/8</t>
  </si>
  <si>
    <t xml:space="preserve">	10.121.16.94_Valsad-New_TN725B_WTR_AM_PH3\S3P10</t>
  </si>
  <si>
    <t xml:space="preserve">	10.121.68.65_VALSAD-OLD(GNE)_TN725B_WTR_AM_PH3\S5P8</t>
  </si>
  <si>
    <t xml:space="preserve">	GUJ_GCS-ID-0027237</t>
  </si>
  <si>
    <t xml:space="preserve">	2023/12/08,18:44:04</t>
  </si>
  <si>
    <t xml:space="preserve">	2023/12/29,11:38:33</t>
  </si>
  <si>
    <t xml:space="preserve">	SSA MEH-10.121.15.193-Mehsana3(GNE)_B2 / S3P11-10.121.15.129-Mehsana1_B2 / S3P11</t>
  </si>
  <si>
    <t xml:space="preserve">	10.121.15.193_Mehsana3(GNE)_TN725B_WTR_AM_PH1\S3P11</t>
  </si>
  <si>
    <t xml:space="preserve">	10.121.15.129_MEHSANA1_TN725B_WTR_AM_PH1\S3P11</t>
  </si>
  <si>
    <t xml:space="preserve">	2019/04/04,13:46:14</t>
  </si>
  <si>
    <t xml:space="preserve">	2026/01/19,14:47:07</t>
  </si>
  <si>
    <t xml:space="preserve">	WTR AM-10.121.16.8-TN725B R2_Baroda City (B2)_4/1-10.121.16.12-TN725B_BARODA ALK B2 GNE_3/1</t>
  </si>
  <si>
    <t xml:space="preserve">	10.121.16.8_BARODA CITY 1_TN725B_WTR_AM_PH1\S4P1</t>
  </si>
  <si>
    <t xml:space="preserve">	10.121.16.12_Baroda-Alkapuri1(GNE)_TN725B_WTR_AM_PH1\S3P1</t>
  </si>
  <si>
    <t xml:space="preserve">	2018/05/22,11:27:15</t>
  </si>
  <si>
    <t xml:space="preserve">	2023/01/11,12:54:23</t>
  </si>
  <si>
    <t xml:space="preserve">	SSA BCH-10.121.96.98-CHINA STEEL_1/5-10.121.96.67-PIPALIYA_4/2</t>
  </si>
  <si>
    <t xml:space="preserve">	10.121.96.98_CHINA STEEL_TN703B_GJ_SSA BCH_PH3\S1P5</t>
  </si>
  <si>
    <t xml:space="preserve">	10.121.96.67_PIPALIYA_TN705B_GJ_SSA BCH_PH3\S4P2</t>
  </si>
  <si>
    <t xml:space="preserve">	Bharuch SSA - GCS ID -0004568</t>
  </si>
  <si>
    <t xml:space="preserve">	2019/12/04,16:52:37</t>
  </si>
  <si>
    <t xml:space="preserve">	2022/05/24,14:08:52</t>
  </si>
  <si>
    <t xml:space="preserve">	SSA AM-10.121.18.75-Vasna2_6/1-10.121.17.195-Ellisbridge_3/1</t>
  </si>
  <si>
    <t xml:space="preserve">	10.121.17.195_ELLISBRIDGE_TN725B_GJ_SSA AM_PH1\S3P1</t>
  </si>
  <si>
    <t xml:space="preserve">	10.121.18.75_VASNA 2_TN725B_GJ_SSA AM_PH1\S6P1</t>
  </si>
  <si>
    <t xml:space="preserve">	Ahmedabad SSA-GCS Issue ID:0000919</t>
  </si>
  <si>
    <t xml:space="preserve">	BSNL Ahmedabad SSA-Vasna to ELB</t>
  </si>
  <si>
    <t xml:space="preserve">	2018/11/02,13:24:33</t>
  </si>
  <si>
    <t xml:space="preserve">	2026/01/22,15:19:50</t>
  </si>
  <si>
    <t xml:space="preserve">	ELB-VAS 96F 1/3/1&amp;2</t>
  </si>
  <si>
    <t xml:space="preserve">	SSA AM-10.121.18.68-DEHGAM_5/4-10.121.18.27-PowerGrid_3/2</t>
  </si>
  <si>
    <t xml:space="preserve">	10.121.18.68_DEHGAM_TN725B_GJ_SSA AM_PH1\S5P4</t>
  </si>
  <si>
    <t xml:space="preserve">	10.121.18.27_POWERGRID_TN705B_GJ_SSA AM_PH3\S3P2</t>
  </si>
  <si>
    <t xml:space="preserve">	GUJ_AM_GCSID_48478</t>
  </si>
  <si>
    <t xml:space="preserve">	2026/01/29,13:11:22</t>
  </si>
  <si>
    <t xml:space="preserve">	2026/02/12,15:45:48</t>
  </si>
  <si>
    <t xml:space="preserve">	WTR AM-10.121.15.200-Palanpur 2_B1_3/7-10.121.15.199-Palanpur 1B2_5/7</t>
  </si>
  <si>
    <t xml:space="preserve">	10.121.15.199_Palanpur1_TN725B_WTR_AM_PH1\S5P7</t>
  </si>
  <si>
    <t xml:space="preserve">	10.121.15.200_Palanpur 2_TN705B_WTR_AM_PH1\S3P7</t>
  </si>
  <si>
    <t xml:space="preserve">	2020/06/04,18:47:51</t>
  </si>
  <si>
    <t xml:space="preserve">	2023/05/31,12:15:08</t>
  </si>
  <si>
    <t xml:space="preserve">	SSA BUJ-10.121.24.112-IFFCO_TE_2/5-10.121.24.117-NK Chamber_2/5</t>
  </si>
  <si>
    <t xml:space="preserve">	10.121.24.112_IFFCO TE_TN703B_GJ_SSA BUJ_PH2\S2P5</t>
  </si>
  <si>
    <t xml:space="preserve">	10.121.24.117_NK Chamber_TN703B_GJ_SSA BUJ_PH2\S2P5</t>
  </si>
  <si>
    <t xml:space="preserve">	Bhuj SSA GCS ID 45639</t>
  </si>
  <si>
    <t xml:space="preserve">	2025/10/10,12:57:05</t>
  </si>
  <si>
    <t xml:space="preserve">	2026/01/17,12:32:43</t>
  </si>
  <si>
    <t xml:space="preserve">	SSA SR-10.121.99.201-SACHIN_4/2-10.121.99.229-SACHIN_TE_1/5</t>
  </si>
  <si>
    <t xml:space="preserve">	10.121.99.229_SACHIN TE A1_TN703B_GJ_SSA SR_PH3\S1P5</t>
  </si>
  <si>
    <t xml:space="preserve">	10.121.99.201_SACHIN_TN705B_GJ_SSA SR_PH3\S4P2</t>
  </si>
  <si>
    <t xml:space="preserve">	Guj GCS ID No.- 047507</t>
  </si>
  <si>
    <t xml:space="preserve">	2025/12/23,15:25:24</t>
  </si>
  <si>
    <t xml:space="preserve">	2026/01/17,12:53:39</t>
  </si>
  <si>
    <t xml:space="preserve">	SSA BUJ-10.121.96.164-Army A1_1/5-10.121.17.81-Industrial Area A1_2/5</t>
  </si>
  <si>
    <t xml:space="preserve">	10.121.96.164_Army_TN703B_GJ_SSA BUJ_PH3\S1P5</t>
  </si>
  <si>
    <t xml:space="preserve">	10.121.17.81_Industrial Area_TN703B_GJ_SSA BUJ_PH1\S2P5</t>
  </si>
  <si>
    <t xml:space="preserve">	2020/06/01,18:33:22</t>
  </si>
  <si>
    <t xml:space="preserve">	2026/04/23,08:56:49</t>
  </si>
  <si>
    <t xml:space="preserve">	SSA BV-10.121.17.139-Ayavej_2/5-10.121.17.187-Jesar Exch_1/6</t>
  </si>
  <si>
    <t xml:space="preserve">	10.121.17.139_Ayavej_TN703B_GJ_SSA BV_PH3\S2P5</t>
  </si>
  <si>
    <t xml:space="preserve">	10.121.17.187_Jesar Exch_TN703B_GJ_SSA AMR_PH2\S1P6</t>
  </si>
  <si>
    <t xml:space="preserve">	Guj GCS Id No.- 043773</t>
  </si>
  <si>
    <t xml:space="preserve">	2025/08/02,16:29:23</t>
  </si>
  <si>
    <t xml:space="preserve">	2026/01/16,17:53:32</t>
  </si>
  <si>
    <t xml:space="preserve">	SSA VAL-10.121.24.155-LILAPUR_TIP_S2P5-10.121.24.152-Dungari 1_S1P5_GE</t>
  </si>
  <si>
    <t xml:space="preserve">	10.121.24.155_LILAPUR TIP_TN703B_GJ_SSA VAL_PH\S2P5</t>
  </si>
  <si>
    <t xml:space="preserve">	10.121.24.152_Dungari 1_TN703B_GJ_SSA VAL_PH\S1P5</t>
  </si>
  <si>
    <t xml:space="preserve">	2025/08/20,17:21:15</t>
  </si>
  <si>
    <t xml:space="preserve">	2026/03/01,08:07:51</t>
  </si>
  <si>
    <t xml:space="preserve">	SSA BCH-10.121.16.1-Bharuch-City B2_4/7-10.121.16.9-Bharuch B2_4/7</t>
  </si>
  <si>
    <t xml:space="preserve">	10.121.16.1_Bharuch City_TN725B_WTR_AM_PH1\S4P7</t>
  </si>
  <si>
    <t xml:space="preserve">	10.121.16.9_Bharuch_TN725B_WTR_AM_PH1\S4P7</t>
  </si>
  <si>
    <t xml:space="preserve">	2025/12/20,12:55:28</t>
  </si>
  <si>
    <t xml:space="preserve">	WTR AM-10.121.16.199-TN705B_SUNOKH_B1\S4P1-10.121.16.198-M0DASA_B1/S3P1</t>
  </si>
  <si>
    <t xml:space="preserve">	10.121.16.199_Sunokh_TN705B_WTR_AM_PH1\S4P1</t>
  </si>
  <si>
    <t xml:space="preserve">	10.121.16.198_Modasa_TN725B_WTR_AM_PH1\S3P1</t>
  </si>
  <si>
    <t xml:space="preserve">	2018/06/20,16:46:40</t>
  </si>
  <si>
    <t xml:space="preserve">	2023/01/10,17:10:47</t>
  </si>
  <si>
    <t xml:space="preserve">	SSA RJ-10.121.17.49-ATkot_B2\S5P2-10.121.17.22-JIVAPAR_A1\S1P5</t>
  </si>
  <si>
    <t xml:space="preserve">	10.121.17.49_ATKOT_TN725B_GJ_SSA RJ_PH3\S5P2</t>
  </si>
  <si>
    <t xml:space="preserve">	10.121.17.22_JIVAPAR_TN703B_GJ_SSA RJ_PH1\S1P5</t>
  </si>
  <si>
    <t xml:space="preserve">	Rajkot SSA : GCS Issue id :</t>
  </si>
  <si>
    <t xml:space="preserve">	2022/06/21,12:23:55</t>
  </si>
  <si>
    <t xml:space="preserve">	2026/05/06,10:09:39</t>
  </si>
  <si>
    <t xml:space="preserve">	SSA AMR-10.121.96.25-Mahuva Rd BTS_2/5-10.121.96.11-KUP EXCH_3/6</t>
  </si>
  <si>
    <t xml:space="preserve">	10.121.96.11_KUP EXCH_TN705B_GJ_SSA AMR_PH3\S3P6</t>
  </si>
  <si>
    <t xml:space="preserve">	10.121.96.25_Mahuva-Rd-BTS_TN703B_GJ_SSA AMR_PH2\S2P5</t>
  </si>
  <si>
    <t xml:space="preserve">	GCS_ID-0015829</t>
  </si>
  <si>
    <t xml:space="preserve">	2022/04/09,07:18:38</t>
  </si>
  <si>
    <t xml:space="preserve">	2026/05/08,11:29:51</t>
  </si>
  <si>
    <t xml:space="preserve">	SSA BUJ-10.121.17.76-Aadesar_4/5-10.121.15.194-Radhanpur_4/5</t>
  </si>
  <si>
    <t xml:space="preserve">	10.121.17.76_AADESAR_TN725B_GJ_SSA BUJ_PH3\S4P5</t>
  </si>
  <si>
    <t xml:space="preserve">	10.121.15.194_Radhanpur_TN725B_WTR_AM_PH1\S4P5</t>
  </si>
  <si>
    <t xml:space="preserve">	2020/06/17,14:30:44</t>
  </si>
  <si>
    <t xml:space="preserve">	2026/04/25,15:28:10</t>
  </si>
  <si>
    <t xml:space="preserve">	SSA BUJ-10.121.24.68-GIDC BHUJ B1 3/1-10.121.24.69-KANDLA(Kukma)_B1_ 4/1</t>
  </si>
  <si>
    <t xml:space="preserve">	10.121.24.68_GIDC BHUJ_TN705B_GJ_SSA BUJ_PH2\S3P1</t>
  </si>
  <si>
    <t xml:space="preserve">	10.121.24.69_KUKMA_TN705B_GJ_SSA BUJ_PH2\S4P1</t>
  </si>
  <si>
    <t xml:space="preserve">	2018/10/08,10:37:23</t>
  </si>
  <si>
    <t xml:space="preserve">	2023/05/23,11:49:31</t>
  </si>
  <si>
    <t xml:space="preserve">	WTR RJ-10.121.17.54-DHORAJI_B2_PH3_S4P1-10.121.17.53-Jetpur_B2_PH3_S3P1</t>
  </si>
  <si>
    <t xml:space="preserve">	10.121.17.53_JETPUR_TN725B_GJ_SSA RJ_PH3\S3P1</t>
  </si>
  <si>
    <t xml:space="preserve">	10.121.17.54_DHORAJI_TN725B_GJ_SSA RJ_PH3\S4P1</t>
  </si>
  <si>
    <t xml:space="preserve">	2019/07/17,12:25:10</t>
  </si>
  <si>
    <t xml:space="preserve">	2023/09/04,16:32:03</t>
  </si>
  <si>
    <t xml:space="preserve">	DRJ - JTP 12F</t>
  </si>
  <si>
    <t xml:space="preserve">	SSA JND-10.121.97.226-UNA_6/1-10.121.24.6-Kesariya_4/1</t>
  </si>
  <si>
    <t xml:space="preserve">	10.121.97.226_UNA_TN725B_WTR_RJ_PH3\S6P1</t>
  </si>
  <si>
    <t xml:space="preserve">	10.121.24.6_Kesariya_TN725B_GJ_SSA JND_PH2\S4P1</t>
  </si>
  <si>
    <t xml:space="preserve">	GCS ID 43398</t>
  </si>
  <si>
    <t xml:space="preserve">	2025/07/22,14:06:09</t>
  </si>
  <si>
    <t xml:space="preserve">	2025/09/16,10:35:45</t>
  </si>
  <si>
    <t xml:space="preserve">	SSA VAL-10.121.16.99-Daman_4/5-10.121.16.102-PHANSA TE_1/6</t>
  </si>
  <si>
    <t xml:space="preserve">	10.121.16.102_PHANSA TE_TN703B_GJ_SSA VAL_PH3\S1P6</t>
  </si>
  <si>
    <t xml:space="preserve">	10.121.16.99_Daman_TN725B_GJ_SSA VAL_PH2\S4P5</t>
  </si>
  <si>
    <t xml:space="preserve">	Guj GCS Id No.- 043857</t>
  </si>
  <si>
    <t xml:space="preserve">	2025/08/07,11:43:08</t>
  </si>
  <si>
    <t xml:space="preserve">	2026/01/16,16:57:51</t>
  </si>
  <si>
    <t xml:space="preserve">	SSA AM-10.121.18.211-ASLALI_4/4-10.121.18.122-BAREJA_3/3</t>
  </si>
  <si>
    <t xml:space="preserve">	10.121.18.211_Aslali_TN705B_GJ_SSA AM_PH1\S4P4</t>
  </si>
  <si>
    <t xml:space="preserve">	10.121.18.122_BAREJA_TN705B_GJ_SSA AM_PH1\S3P3</t>
  </si>
  <si>
    <t xml:space="preserve">	GCS_ID-0048245</t>
  </si>
  <si>
    <t xml:space="preserve">	2026/01/20,16:54:41</t>
  </si>
  <si>
    <t xml:space="preserve">	WTR AM-10.121.16.237-Thasara_3/3-10.121.16.229-THASRA_3/3</t>
  </si>
  <si>
    <t xml:space="preserve">	10.121.16.237_Thasara_TN725B_WTR_AM_PH2\S3P3</t>
  </si>
  <si>
    <t xml:space="preserve">	10.121.16.229_THASRA_TN705B_WTR_AM_PH1\S3P3</t>
  </si>
  <si>
    <t xml:space="preserve">	2022/04/17,16:12:09</t>
  </si>
  <si>
    <t xml:space="preserve">	SSA BCH-10.121.96.66-VagraTN725B-10.121.96.67-PIPALIYA_TN705B</t>
  </si>
  <si>
    <t xml:space="preserve">	10.121.96.66_Vagra_TN705B_GJ_SSA BCH_PH3\S3P1</t>
  </si>
  <si>
    <t xml:space="preserve">	10.121.96.67_PIPALIYA_TN705B_GJ_SSA BCH_PH3\S4P1</t>
  </si>
  <si>
    <t xml:space="preserve">	Bharuch SSA - GCS ID-0004289</t>
  </si>
  <si>
    <t xml:space="preserve">	2019/11/07,17:36:09</t>
  </si>
  <si>
    <t xml:space="preserve">	2023/01/10,12:41:44</t>
  </si>
  <si>
    <t xml:space="preserve">	WTR RJ-10.121.96.36-AMRELI 2_B2_6/1-10.121.96.2-Savarkundla_B2_4/1</t>
  </si>
  <si>
    <t xml:space="preserve">	10.121.96.36_AMRELI 2_TN725B_WTR_RJ_PH3\S6P1</t>
  </si>
  <si>
    <t xml:space="preserve">	10.121.96.2_SAVARKUNDLA_TN725B_GJ_SSA AMR_PH3\S4P1</t>
  </si>
  <si>
    <t xml:space="preserve">	GCS_ID-0046268</t>
  </si>
  <si>
    <t xml:space="preserve">	2025/11/08,15:54:42</t>
  </si>
  <si>
    <t xml:space="preserve">	SSA BV-10.121.17.162-BUDHEL_S3P1-10.121.17.154-TRAPAJ_S4P1</t>
  </si>
  <si>
    <t xml:space="preserve">	10.121.17.162_BUDHEL_TN705B_GJ_SSA BV_PH3\S3P1</t>
  </si>
  <si>
    <t xml:space="preserve">	10.121.17.154_Trapaj_TN705B_WTR_RJ_PH1\S4P1</t>
  </si>
  <si>
    <t xml:space="preserve">	2022/10/14,17:02:01</t>
  </si>
  <si>
    <t xml:space="preserve">	2026/01/16,17:52:23</t>
  </si>
  <si>
    <t xml:space="preserve">	SSA AM-10.121.18.87-Bhadra3_5/7-10.121.17.210-Bhadra2_5/7</t>
  </si>
  <si>
    <t xml:space="preserve">	10.121.18.87_BHADRA 3_TN725B_GJ_SSA AM_PH1\S5P7</t>
  </si>
  <si>
    <t xml:space="preserve">	10.121.17.210_BHADRA 2_TN725B_GJ_SSA AM_PH3\S5P7</t>
  </si>
  <si>
    <t xml:space="preserve">	AHmedabad SSA - GCS Issue id : 0008796</t>
  </si>
  <si>
    <t xml:space="preserve">	2020/12/07,17:31:42</t>
  </si>
  <si>
    <t xml:space="preserve">	2026/04/23,16:54:09</t>
  </si>
  <si>
    <t xml:space="preserve">	SSA VDR-10.121.19.188-Savli_Tele_Exch_1/6-10.121.16.227-Halol_6/3</t>
  </si>
  <si>
    <t xml:space="preserve">	10.121.19.188_SAVLI TELE EXCHG_TN703B_GJ_SSA VDR_PH3\S1P6</t>
  </si>
  <si>
    <t xml:space="preserve">	10.121.16.227_Halol_TN725B_WTR_AM_PH1\S6P3</t>
  </si>
  <si>
    <t xml:space="preserve">	gcs id 31874</t>
  </si>
  <si>
    <t xml:space="preserve">	2025/06/04,17:43:37</t>
  </si>
  <si>
    <t xml:space="preserve">	2026/04/25,15:46:42</t>
  </si>
  <si>
    <t xml:space="preserve">	SSA MEH-10.121.25.94-Dhabad_A1/ S1P5 -10.121.15.203-Kheralu_B2/ S5P3</t>
  </si>
  <si>
    <t xml:space="preserve">	10.121.25.94_Dhabad_TN703B_GJ_SSA MEH_PH2\S1P5</t>
  </si>
  <si>
    <t xml:space="preserve">	10.121.15.203_Kheralu_TN725B_WTR_AM_PH2\S5P3</t>
  </si>
  <si>
    <t xml:space="preserve">	Mehsana SSA - GCS ID 0000997</t>
  </si>
  <si>
    <t xml:space="preserve">	Mehsana SSA Aggrigation</t>
  </si>
  <si>
    <t xml:space="preserve">	2018/12/06,17:47:17</t>
  </si>
  <si>
    <t xml:space="preserve">	2023/01/10,14:39:02</t>
  </si>
  <si>
    <t xml:space="preserve">	SSA VAL-10.121.24.184-SBP_Abrama_2/5-10.121.24.129-Valsad_Old_TE(GNE)_5/2</t>
  </si>
  <si>
    <t xml:space="preserve">	10.121.24.184_SBP-Abrama_TN703B_GJ_SSA VAL_PH3\S2P5</t>
  </si>
  <si>
    <t xml:space="preserve">	10.121.24.129_Valsad-Old-TE(GNE)_TN725B_GJ_SSA VAL_PH2\S5P2</t>
  </si>
  <si>
    <t xml:space="preserve">	Guj GCS ID No.- 047033</t>
  </si>
  <si>
    <t xml:space="preserve">	2025/12/06,17:31:35</t>
  </si>
  <si>
    <t xml:space="preserve">	SSA PNP-10.121.98.139-Dantiwada B1_4/2-10.121.98.132-GIDC CHANDISAR B1_3/4</t>
  </si>
  <si>
    <t xml:space="preserve">	10.121.98.139_DANTIWADA_TN705B_GJ_SSA PNP_PH3\S4P2</t>
  </si>
  <si>
    <t xml:space="preserve">	10.121.98.132_GIDC CHANDISAR_TN705B_GJ_SSA PNP_PH3\S3P4</t>
  </si>
  <si>
    <t xml:space="preserve">	GCS_ID-0024602</t>
  </si>
  <si>
    <t xml:space="preserve">	2023/07/17,19:08:04</t>
  </si>
  <si>
    <t xml:space="preserve">	SSA GDH-10.121.19.25-BHURANI_1/6-10.121.19.4-RAJKAMAL_3/5</t>
  </si>
  <si>
    <t xml:space="preserve">	10.121.19.25_BHURANI_TN703B_GJ_SSA GDH_PH3\S1P6</t>
  </si>
  <si>
    <t xml:space="preserve">	10.121.19.4_RAJKAMAL_TN705B_GJ_SSA GDH_PH2\S3P5</t>
  </si>
  <si>
    <t xml:space="preserve">	GJ_GDR_SSA_GCS_ID-0009436</t>
  </si>
  <si>
    <t xml:space="preserve">	2021/01/07,17:03:56</t>
  </si>
  <si>
    <t xml:space="preserve">	2023/10/05,11:44:41</t>
  </si>
  <si>
    <t xml:space="preserve">	SSA SR-10.121.19.206-HAZIRA EXCG_TN705B_GJ_SSA SR_PH3-10.121.19.209-MORA_TN705B_GJ_SSA SR_PH2</t>
  </si>
  <si>
    <t xml:space="preserve">	10.121.19.206_HAZIRA EXCG_TN705B_GJ_SSA SR_PH3\S3P1</t>
  </si>
  <si>
    <t xml:space="preserve">	10.121.19.209_MORA_TN705B_GJ_SSA SR_PH2\S4P1</t>
  </si>
  <si>
    <t xml:space="preserve">	GUJ_SR_GCSID_38913</t>
  </si>
  <si>
    <t xml:space="preserve">	HAZIRA-MORA 10G DL</t>
  </si>
  <si>
    <t xml:space="preserve">	2025/02/13,15:46:03</t>
  </si>
  <si>
    <t xml:space="preserve">	2026/01/17,12:52:43</t>
  </si>
  <si>
    <t xml:space="preserve">	WTR AM-10.121.15.134-Bhadra1_5/7-10.121.17.148-Bhadra 2_B2_5/7</t>
  </si>
  <si>
    <t xml:space="preserve">	10.121.16.138_BHADRA 2_TN725B_WTR_AM_PH1\S5P7</t>
  </si>
  <si>
    <t xml:space="preserve">	10.121.15.134_AM-BHADRA_TN725B_WTR_AM_PH1\S5P7</t>
  </si>
  <si>
    <t xml:space="preserve">	2018/12/29,16:21:53</t>
  </si>
  <si>
    <t xml:space="preserve">	2025/04/21,17:33:48</t>
  </si>
  <si>
    <t xml:space="preserve">	SSA NAD-10.121.98.67-CAMBAY_3/3-10.121.16.234-Anand2_5/4</t>
  </si>
  <si>
    <t xml:space="preserve">	10.121.98.67_CAMBAY_TN705B_GJ_SSA NAD_PH3\S3P3</t>
  </si>
  <si>
    <t xml:space="preserve">	10.121.16.234_Anand2_TN725B_WTR_AM_PH3\S5P4</t>
  </si>
  <si>
    <t xml:space="preserve">	Guj GCS ID No.- 045096</t>
  </si>
  <si>
    <t xml:space="preserve">	2025/09/15,17:07:16</t>
  </si>
  <si>
    <t xml:space="preserve">	2026/01/16,17:01:04</t>
  </si>
  <si>
    <t xml:space="preserve">	WTR RJ-10.121.17.135-RAJKOT KR2(GNE)_6/6-10.121.17.136-RAJKOTWTRB2_6/6</t>
  </si>
  <si>
    <t xml:space="preserve">	10.121.17.25_RAJKOT KR2_TN725B_WTR_RJ_PH1\S6P6</t>
  </si>
  <si>
    <t xml:space="preserve">	10.121.17.26_RAJKOT_TN725B_WTR_RJ_PH1\S6P6</t>
  </si>
  <si>
    <t xml:space="preserve">	Guj-Rajkot SSA - Mtnce</t>
  </si>
  <si>
    <t xml:space="preserve">	Guj-Rajkot SSA</t>
  </si>
  <si>
    <t xml:space="preserve">	2020/04/07,14:37:02</t>
  </si>
  <si>
    <t xml:space="preserve">	2023/01/10,15:34:25</t>
  </si>
  <si>
    <t xml:space="preserve">	SSA VAL-10.121.16.94-ValsadNew_B2_3/11-10.121.68.65-VALSAD_OLD(GNE)_5/9</t>
  </si>
  <si>
    <t xml:space="preserve">	10.121.16.94_Valsad-New_TN725B_WTR_AM_PH3\S3P11</t>
  </si>
  <si>
    <t xml:space="preserve">	10.121.68.65_VALSAD-OLD(GNE)_TN725B_WTR_AM_PH3\S5P9</t>
  </si>
  <si>
    <t xml:space="preserve">	2023/12/08,18:45:12</t>
  </si>
  <si>
    <t xml:space="preserve">	2023/12/29,11:38:53</t>
  </si>
  <si>
    <t xml:space="preserve">	WTR AM-10.121.16.235-Bhalej_PH2 B1_4/6-10.121.24.239-CHAKLASI_PH2_2/5</t>
  </si>
  <si>
    <t xml:space="preserve">	10.121.16.235_Bhalej_TN705B_WTR_AM_PH2\S4P5</t>
  </si>
  <si>
    <t xml:space="preserve">	10.121.24.239_CHAKLASI_TN703B_GJ_SSA NAD_PH2\S2P5</t>
  </si>
  <si>
    <t xml:space="preserve">	on call lokesh</t>
  </si>
  <si>
    <t xml:space="preserve">	2023/07/08,16:36:13</t>
  </si>
  <si>
    <t xml:space="preserve">	2023/09/04,16:12:54</t>
  </si>
  <si>
    <t xml:space="preserve">	SSA BUJ-10.121.96.137-Dayapar_TN705B_GJ_SSA BUJ_PH3\S4P5-10.121.96.171-NARA_TN703B_GJ_SSA BUJ_PH3\S2P6</t>
  </si>
  <si>
    <t xml:space="preserve">	10.121.96.137_Dayapar_TN705B_GJ_SSA BUJ_PH3\S4P5</t>
  </si>
  <si>
    <t xml:space="preserve">	10.121.96.171_NARA_TN703B_GJ_SSA BUJ_PH3\S2P6</t>
  </si>
  <si>
    <t xml:space="preserve">	Bhuj SSA- GCS ID-0003475</t>
  </si>
  <si>
    <t xml:space="preserve">	2019/09/12,12:01:26</t>
  </si>
  <si>
    <t xml:space="preserve">	2023/01/10,12:56:25</t>
  </si>
  <si>
    <t xml:space="preserve">	WTR RJ-10.121.17.27-RAJKOT (3/1)-10.121.24.45-JUNAGADH(6/1)</t>
  </si>
  <si>
    <t xml:space="preserve">	10.121.17.27_RAJKOT KR_TN725B_WTR_RJ_PH3\S3P1</t>
  </si>
  <si>
    <t xml:space="preserve">	10.121.24.45_JUNAGADH_TN725B_WTR_RJ_PH1\S6P1</t>
  </si>
  <si>
    <t xml:space="preserve">	2020/11/09,16:54:21</t>
  </si>
  <si>
    <t xml:space="preserve">	2025/05/16,12:12:05</t>
  </si>
  <si>
    <t xml:space="preserve">	KR-BKT 96F 57,58 + BKT-JND DWDM LAMBDA 14</t>
  </si>
  <si>
    <t xml:space="preserve">	SSA VDR-10.121.99.178-SigmaUniversity_2/5-10.121.19.151-Ivory_Garden_2/5</t>
  </si>
  <si>
    <t xml:space="preserve">	10.121.99.178_SIGMA University_TN703B_GJ_SSA VDR_PH3\S2P5</t>
  </si>
  <si>
    <t xml:space="preserve">	10.121.19.151_IVORY GARDEN_TN703B_GJ_SSA VDR_PH3\S2P5</t>
  </si>
  <si>
    <t xml:space="preserve">	GCS ISsue id : 31612</t>
  </si>
  <si>
    <t xml:space="preserve">	2024/06/18,17:24:25</t>
  </si>
  <si>
    <t xml:space="preserve">	WTR AM-10.121.26.71-Dhanpur B1_4/1-10.121.26.72-Vedrampur B1_3/1</t>
  </si>
  <si>
    <t xml:space="preserve">	10.121.26.71_Dhanpur_TN705B_WTR_AM_PH2\S4P1</t>
  </si>
  <si>
    <t xml:space="preserve">	10.121.26.72_Vedrampur_TN705B_WTR_AM_PH2\S3P1</t>
  </si>
  <si>
    <t xml:space="preserve">	GCS_ID-0014120</t>
  </si>
  <si>
    <t xml:space="preserve">	2022/01/04,20:41:59</t>
  </si>
  <si>
    <t xml:space="preserve">	2023/05/09,12:27:28</t>
  </si>
  <si>
    <t xml:space="preserve">	SSA BCH-10.121.24.197-CHOPADVAV_3/1-10.121.96.81-Sagbara_S4P1</t>
  </si>
  <si>
    <t xml:space="preserve">	10.121.24.197_CHOPADVAV_TN705B_GJ_SSA BCH_PH2\S3P1</t>
  </si>
  <si>
    <t xml:space="preserve">	10.121.96.81_BCH033 Sagbara _TN705B_GJ_SSA BCH_PH3\S4P1</t>
  </si>
  <si>
    <t xml:space="preserve">	2026/04/06,11:27:24</t>
  </si>
  <si>
    <t xml:space="preserve">	SSA BCH-10.121.96.101-TN703B_GNFC BHARUCH_PH3 1/5-10.121.24.196-TN705B-Bharuch_GIDC_B1 3/3</t>
  </si>
  <si>
    <t xml:space="preserve">	10.121.24.196_Bharuch GIDC_TN705B_GJ_SSA BCH_PH2\S3P3</t>
  </si>
  <si>
    <t xml:space="preserve">	10.121.96.101_GNFC BHARUCH_TN703B_GJ_SSA BCH_PH3\S1P5</t>
  </si>
  <si>
    <t xml:space="preserve">	2019/10/12,16:55:20</t>
  </si>
  <si>
    <t xml:space="preserve">	2023/01/10,12:43:01</t>
  </si>
  <si>
    <t xml:space="preserve">	SSA AM-10.121.18.1-Kaligam_4/1-10.121.18.22-Ranip_3/1</t>
  </si>
  <si>
    <t xml:space="preserve">	10.121.18.1_KALIGAM_TN705B_GJ_SSA AM_PH1\S4P1</t>
  </si>
  <si>
    <t xml:space="preserve">	10.121.18.22_RANIP_TN725B_GJ_SSA AM_PH1\S3P1</t>
  </si>
  <si>
    <t xml:space="preserve">	2018/06/10,12:06:33</t>
  </si>
  <si>
    <t xml:space="preserve">	2026/01/21,13:31:12</t>
  </si>
  <si>
    <t xml:space="preserve">	SSA AM-10.121.18.88-Shahibaugh2_B2_6/10-10.121.18.151-Shahibaugh2_B2_6/10</t>
  </si>
  <si>
    <t xml:space="preserve">	10.121.18.88_SHAHIBAUG_TN725B_GJ_SSA AM_PH1\S6P10</t>
  </si>
  <si>
    <t xml:space="preserve">	10.121.18.151_Shahibaugh 2_TN725B_GJ_SSA AM_PH1\S6P10</t>
  </si>
  <si>
    <t xml:space="preserve">	2019/08/27,13:22:16</t>
  </si>
  <si>
    <t xml:space="preserve">	2023/01/03,17:24:55</t>
  </si>
  <si>
    <t xml:space="preserve">	SSA AM-10.121.18.24-ONGC-INFOCOM A1_1/5-10.121.18.9-ONGC B1_4/4</t>
  </si>
  <si>
    <t xml:space="preserve">	10.121.18.24_ONGC INFOCOM_TN703B_GJ_SSA AM_PH1\S1P5</t>
  </si>
  <si>
    <t xml:space="preserve">	10.121.18.9_ONGC_TN705B_GJ_SSA AM_PH1\S4P4</t>
  </si>
  <si>
    <t xml:space="preserve">	Guj_Ahmedabad-OA_GCS_ID-0049086</t>
  </si>
  <si>
    <t xml:space="preserve">	2026/02/24,01:26:56</t>
  </si>
  <si>
    <t xml:space="preserve">	SSA AM-10.121.18.92-Adani Fortune-10.121.18.65-Navrangpura(GNE)NVP</t>
  </si>
  <si>
    <t xml:space="preserve">	10.121.18.65_NAVRANGPURA (GNE)_TN725B_GJ_SSA AM_PH1\S4P3</t>
  </si>
  <si>
    <t xml:space="preserve">	10.121.18.92_ADANI WILMAR_TN703B_GJ_SSA AM_PH2\S1P5</t>
  </si>
  <si>
    <t xml:space="preserve">	Ahmedabad SSA - GCS Issue id : 0001960</t>
  </si>
  <si>
    <t xml:space="preserve">	2019/04/05,17:30:58</t>
  </si>
  <si>
    <t xml:space="preserve">	2026/01/17,13:19:17</t>
  </si>
  <si>
    <t xml:space="preserve">	NVP-STD 96F 1/6/1&amp;2</t>
  </si>
  <si>
    <t xml:space="preserve">	SSA VDR-10.121.19.144-NUTAN BTS_1/6-10.121.19.181-BOB GULISTAN 2_2/5</t>
  </si>
  <si>
    <t xml:space="preserve">	10.121.19.144_NUTAN BTS_TN703B_GJ_SSA VDR_PH2\S1P6</t>
  </si>
  <si>
    <t xml:space="preserve">	10.121.19.181_BOB GULISTAN 2_TN703B_GJ_SSA VDR_PH2\S2P5</t>
  </si>
  <si>
    <t xml:space="preserve">	Vadodara SSA GCS ID 16609</t>
  </si>
  <si>
    <t xml:space="preserve">	2022/05/30,03:51:05</t>
  </si>
  <si>
    <t xml:space="preserve">	2022/05/30,12:05:39</t>
  </si>
  <si>
    <t xml:space="preserve">	SSA BUJ-10.121.96.154-Kotda(j) TE-10.121.17.91-Nakhaatrana PH2</t>
  </si>
  <si>
    <t xml:space="preserve">	10.121.96.154_Kotda(j) TE_TN703B_GJ_SSA BUJ_PH2\S1P5</t>
  </si>
  <si>
    <t xml:space="preserve">	10.121.96.139_Nakhatrana_TN725B_GJ_SSA BUJ_PH2\S3P4</t>
  </si>
  <si>
    <t xml:space="preserve">	Bhuj SSA - GCS Id-0009860</t>
  </si>
  <si>
    <t xml:space="preserve">	2021/02/23,12:55:28</t>
  </si>
  <si>
    <t xml:space="preserve">	2023/01/10,12:49:20</t>
  </si>
  <si>
    <t xml:space="preserve">	SSA BV-10.121.17.158-Palitana_B2_6/1-10.121.17.163-Songadh_B1_3/1</t>
  </si>
  <si>
    <t xml:space="preserve">	10.121.17.158_PALITANA_TN725B_WTR_RJ_PH3\S6P1</t>
  </si>
  <si>
    <t xml:space="preserve">	10.121.17.163_Songadh_TN705B_GJ_SSA BV_PH3\S3P1</t>
  </si>
  <si>
    <t xml:space="preserve">	GCS_ID-0046283</t>
  </si>
  <si>
    <t xml:space="preserve">	2025/11/09,18:21:57</t>
  </si>
  <si>
    <t xml:space="preserve">	SSA AM-10.121.18.253-NewKudasanB1_4/1-10.121.18.197-LavarpurB1_4/1</t>
  </si>
  <si>
    <t xml:space="preserve">	10.121.18.253_New Kudasan_TN725B_GJ_SSA AM_PH1\S4P1</t>
  </si>
  <si>
    <t xml:space="preserve">	10.121.18.197_Lavarpur_TN705B_GJ_SSA AM_PH1\S4P1</t>
  </si>
  <si>
    <t xml:space="preserve">	Guj_Ahmedabad-SSA_GCS_ID-0014186</t>
  </si>
  <si>
    <t xml:space="preserve">	2022/01/09,00:00:35</t>
  </si>
  <si>
    <t xml:space="preserve">	2022/01/09,12:45:27</t>
  </si>
  <si>
    <t xml:space="preserve">	SSA RJ-10.121.17.47-SARDHAR_3/6-10.121.17.17-KB DHAM_1/5</t>
  </si>
  <si>
    <t xml:space="preserve">	10.121.17.47_SARDHAR_TN705B_GJ_SSA RJ_PH3\S3P6</t>
  </si>
  <si>
    <t xml:space="preserve">	10.121.17.17_KB DHAM_TN703B_GJ_SSA RJ_PH1\S1P5</t>
  </si>
  <si>
    <t xml:space="preserve">	Rajkot SSA GCS ID 22153</t>
  </si>
  <si>
    <t xml:space="preserve">	2023/02/25,13:20:05</t>
  </si>
  <si>
    <t xml:space="preserve">	2025/04/01,11:48:33</t>
  </si>
  <si>
    <t xml:space="preserve">	SSA BCH-10.121.24.202-AMIDHARA BTS_1/6-10.121.96.86-BHARUCH DC_4/5</t>
  </si>
  <si>
    <t xml:space="preserve">	10.121.24.202_AMIDHARA BTS_TN703B_GJ_SSA BCH_PH2\S1P6</t>
  </si>
  <si>
    <t xml:space="preserve">	10.121.96.86_BHARUCH DC_TN705B_GJ_SSA BCH_PH3\S4P5</t>
  </si>
  <si>
    <t xml:space="preserve">	GUJ_BCH_GCSID_45480</t>
  </si>
  <si>
    <t xml:space="preserve">	2025/09/29,11:52:35</t>
  </si>
  <si>
    <t xml:space="preserve">	2026/01/17,12:31:11</t>
  </si>
  <si>
    <t xml:space="preserve">	SSA BV-10.121.25.18-HOTEL MAUSAM BTS_1/5-10.121.25.1-Panwadi B2_5/2</t>
  </si>
  <si>
    <t xml:space="preserve">	10.121.25.18_HOTEL MAUSAM BTS_TN703B_GJ_SSA BV_PH2\S1P5</t>
  </si>
  <si>
    <t xml:space="preserve">	10.121.25.1_Panwadi(GNE)_TN725B_GJ_SSA BV_PH2\S5P2</t>
  </si>
  <si>
    <t xml:space="preserve">	Bhavnagar_SSA-GCS:0002062</t>
  </si>
  <si>
    <t xml:space="preserve">	2019/04/15,11:49:17</t>
  </si>
  <si>
    <t xml:space="preserve">	2023/07/10,11:57:18</t>
  </si>
  <si>
    <t xml:space="preserve">	WTR RJ-10.121.17.159-THASACH-10.121.17.159-TAKAJA</t>
  </si>
  <si>
    <t xml:space="preserve">	10.121.17.134_THADACH_TN705B_WTR_RJ_PH3\S4P1</t>
  </si>
  <si>
    <t xml:space="preserve">	10.121.17.159_TALAJA_TN725B_WTR_RJ_PH3\S3P1</t>
  </si>
  <si>
    <t xml:space="preserve">	2020/06/19,20:29:22</t>
  </si>
  <si>
    <t xml:space="preserve">	2023/01/10,17:33:53</t>
  </si>
  <si>
    <t xml:space="preserve">	SSA AM-10.121.18.193-Bapunagar_6/3-10.121.18.219-Gomtipur_B2_4/4</t>
  </si>
  <si>
    <t xml:space="preserve">	10.121.18.193_Bapunagar(GNE)_TN725B_GJ_SSA AM_PH1\S6P3</t>
  </si>
  <si>
    <t xml:space="preserve">	10.121.18.219_Gomtipur_TN705B_GJ_SSA AM_PH1\S4P4</t>
  </si>
  <si>
    <t xml:space="preserve">	2025/10/19,17:52:25</t>
  </si>
  <si>
    <t xml:space="preserve">	2026/01/17,13:22:52</t>
  </si>
  <si>
    <t xml:space="preserve">	WTR RJ-10.121.17.65-BHUJ1(GNE) B2_6/1-10.121.17.93-Bhuj3 B2_3/1</t>
  </si>
  <si>
    <t xml:space="preserve">	10.121.17.93_BHUJ3_TN725B_WTR_RJ_PH1\S3P1</t>
  </si>
  <si>
    <t xml:space="preserve">	10.121.17.65_BHUJ1(GNE)_TN725B_WTR_RJ_PH1\S6P1</t>
  </si>
  <si>
    <t xml:space="preserve">	Bhuj SSA-GCS2036</t>
  </si>
  <si>
    <t xml:space="preserve">	2022/06/04,15:52:40</t>
  </si>
  <si>
    <t xml:space="preserve">	2023/03/31,11:06:05</t>
  </si>
  <si>
    <t xml:space="preserve">	SSA AM-10.121.18.231-VAVOL BTS A1_1/6-10.121.18.250-SECTOR 11 B2_5/3</t>
  </si>
  <si>
    <t xml:space="preserve">	10.121.18.231_VAVOL BTS_TN703B_GJ_SSA AM_PH3\S1P6</t>
  </si>
  <si>
    <t xml:space="preserve">	10.121.18.250_SECTOR 11_TN725B_GJ_SSA AM_PH3\S5P3</t>
  </si>
  <si>
    <t xml:space="preserve">	Guj_Ahmedabad-OA_GCS_ID-0047996</t>
  </si>
  <si>
    <t xml:space="preserve">	2026/01/10,11:07:57</t>
  </si>
  <si>
    <t xml:space="preserve">	2026/01/16,11:50:13</t>
  </si>
  <si>
    <t xml:space="preserve">	1G DL BETWEEN VAVOL AND SECTOR 11</t>
  </si>
  <si>
    <t xml:space="preserve">	SSA BUJ-10.121.96.175-Manfara_2/5-10.121.17.73-Ramvav-2/5</t>
  </si>
  <si>
    <t xml:space="preserve">	10.121.17.73_Ramvav_TN703B_GJ_SSA BUJ_PH3\S2P5</t>
  </si>
  <si>
    <t xml:space="preserve">	10.121.96.175_Manfara_TN703B_GJ_SSA BUJ_PH3\S2P5</t>
  </si>
  <si>
    <t xml:space="preserve">	BHUJ GCS ID-38195</t>
  </si>
  <si>
    <t xml:space="preserve">	2025/01/24,11:16:05</t>
  </si>
  <si>
    <t xml:space="preserve">	2025/03/25,17:47:53</t>
  </si>
  <si>
    <t xml:space="preserve">	WTR RJ-10.121.17.1-RAJKOT KR(GNE) B2-10.121.17.5-MORBI_B1_3/2</t>
  </si>
  <si>
    <t xml:space="preserve">	10.121.17.5_MORBI_TN725B_WTR_RJ_PH1\S3P2</t>
  </si>
  <si>
    <t xml:space="preserve">	10.121.17.1_RAJKOT KR(GNE)_TN725B_WTR_RJ_PH1\S3P2</t>
  </si>
  <si>
    <t xml:space="preserve">	2018/12/15,18:42:27</t>
  </si>
  <si>
    <t xml:space="preserve">	2023/05/20,13:26:54</t>
  </si>
  <si>
    <t xml:space="preserve">	ON RJ-BCU UTL LAMBDA 7/1</t>
  </si>
  <si>
    <t xml:space="preserve">	WTR AM-10.121.15.212-THARA_4/1-10.121.15.211-SHIHORI_3/1</t>
  </si>
  <si>
    <t xml:space="preserve">	10.121.15.212_THARA_TN705B_WTR_AM_PH3\S4P1</t>
  </si>
  <si>
    <t xml:space="preserve">	10.121.15.211_SHIHORI_TN705B_WTR_AM_PH1\S3P1</t>
  </si>
  <si>
    <t xml:space="preserve">	2019/12/28,16:55:11</t>
  </si>
  <si>
    <t xml:space="preserve">	2022/04/04,12:56:39</t>
  </si>
  <si>
    <t xml:space="preserve">	SSA SR-10.121.16.3-PipodaraB2_5/1-10.121.68.10-KosambaB1_3/1</t>
  </si>
  <si>
    <t xml:space="preserve">	10.121.100.10_Pipodara_TN725B_WTR_AM_PH1\S5P1</t>
  </si>
  <si>
    <t xml:space="preserve">	10.121.68.10_KOSAMBA_TN705B_GJ_SSA SR_PH3\S3P1</t>
  </si>
  <si>
    <t xml:space="preserve">	2022/02/11,21:43:48</t>
  </si>
  <si>
    <t xml:space="preserve">	2023/03/18,12:32:55</t>
  </si>
  <si>
    <t xml:space="preserve">	10G_Guj_Surat_10.121.16.3_Pipodara-B2_5/1_to_10.121.68.10_Kosamba-B1_3/1</t>
  </si>
  <si>
    <t xml:space="preserve">	SSA JND-10.121.24.37-AMLANI_BTS_PBD_1/5-10.121.97.212-PORBANDAR_4/6</t>
  </si>
  <si>
    <t xml:space="preserve">	10.121.24.37_AMLANI BTS PBD_TN703B_GJ_SSA JND_PH2\S1P5</t>
  </si>
  <si>
    <t xml:space="preserve">	10.121.97.212_PORBANDAR_TN725B_GJ_SSA JND_PH3\S4P6</t>
  </si>
  <si>
    <t xml:space="preserve">	Jundagadh SSA GCS ID 8921</t>
  </si>
  <si>
    <t xml:space="preserve">	Jundagadh SSA</t>
  </si>
  <si>
    <t xml:space="preserve">	2020/12/15,17:05:38</t>
  </si>
  <si>
    <t xml:space="preserve">	2021/12/31,15:13:52</t>
  </si>
  <si>
    <t xml:space="preserve">	SSA VDR-10.121.99.174-Heavy Water A1_1/5-10.121.99.148-SATYAM-COMPLEX B1_3/5</t>
  </si>
  <si>
    <t xml:space="preserve">	10.121.99.174_Heavy Water_TN703B_GJ_SSA VDR_PH3\S1P5</t>
  </si>
  <si>
    <t xml:space="preserve">	10.121.99.148_SATYAM COMPLEX_TN705B_GJ_SSA VDR_PH3\S3P5</t>
  </si>
  <si>
    <t xml:space="preserve">	Guj_Vadodara-SSA_GCS_ID-0029984</t>
  </si>
  <si>
    <t xml:space="preserve">	2024/04/02,22:51:45</t>
  </si>
  <si>
    <t xml:space="preserve">	2024/07/05,11:44:13</t>
  </si>
  <si>
    <t xml:space="preserve">	SSA VAL-10.121.68.73-Vansda B2_5/6-10.121.24.164-Vandervela A1_1/5</t>
  </si>
  <si>
    <t xml:space="preserve">	10.121.68.73_Vansda_TN725B_WTR_AM_PH3\S5P6</t>
  </si>
  <si>
    <t xml:space="preserve">	10.121.24.164_Vandervela_TN703B_GJ_SSA VAL_PH3\S1P5</t>
  </si>
  <si>
    <t xml:space="preserve">	GCS_ID-0022576</t>
  </si>
  <si>
    <t xml:space="preserve">	2023/03/18,15:23:50</t>
  </si>
  <si>
    <t xml:space="preserve">	2023/03/18,15:27:10</t>
  </si>
  <si>
    <t xml:space="preserve">	SSA HMR-10.121.25.189-Pratabnagar_GJ_SSA_HMR_S4P2-10.121.25.171-NAVACPAN_S3P2</t>
  </si>
  <si>
    <t xml:space="preserve">	10.121.25.171_NAVA CPAN_TN703B_GJ_SSA HMR_PH2\S2P5</t>
  </si>
  <si>
    <t xml:space="preserve">	10.121.25.180_Pratappura_TN705B_GJ_SSA HMR_PH3\S3P2</t>
  </si>
  <si>
    <t xml:space="preserve">	2020/04/30,14:48:59</t>
  </si>
  <si>
    <t xml:space="preserve">	2025/12/15,09:27:16</t>
  </si>
  <si>
    <t xml:space="preserve">	SSA SR-10.121.99.202-TN705B_GOJI_\S3P1-10.121.19.194-TN725B_Pandesara_B2\S5P1</t>
  </si>
  <si>
    <t xml:space="preserve">	10.121.99.202_GOJI_TN705B_GJ_SSA SR_PH3\S3P1</t>
  </si>
  <si>
    <t xml:space="preserve">	10.121.19.194_PANDESARA_TN725B_GJ_SSA SR_PH2\S5P1</t>
  </si>
  <si>
    <t xml:space="preserve">	2019/09/26,12:47:08</t>
  </si>
  <si>
    <t xml:space="preserve">	2023/01/11,14:41:11</t>
  </si>
  <si>
    <t xml:space="preserve">	SSA JND-10.121.24.42-Mendarada HUT BTS_1/5-10.121.97.200-MENDARADA_3/2</t>
  </si>
  <si>
    <t xml:space="preserve">	10.121.97.200_MENDARADA_TN705B_GJ_SSA JND_PH3\S3P2</t>
  </si>
  <si>
    <t xml:space="preserve">	10.121.24.42_Mendarada HUT BTS_TN703B_GJ_SSA JND_PH3\S1P5</t>
  </si>
  <si>
    <t xml:space="preserve">	Gj_JND_SSA_GCS_ID-0006224</t>
  </si>
  <si>
    <t xml:space="preserve">	2020/05/23,18:28:05</t>
  </si>
  <si>
    <t xml:space="preserve">	2026/01/19,15:01:18</t>
  </si>
  <si>
    <t xml:space="preserve">	SSA JND-10.121.97.195-Chaparda B1_4/1-10.121.97.196-Visavadar B2_3/1</t>
  </si>
  <si>
    <t xml:space="preserve">	10.121.97.196_VISAVADAR_TN705B_GJ_SSA JND_PH3\S3P1</t>
  </si>
  <si>
    <t xml:space="preserve">	10.121.97.195_CHAPARDA_TN705B_GJ_SSA JND_PH3\S4P1</t>
  </si>
  <si>
    <t xml:space="preserve">	Junagadh_SSA_GCS_ID_0004188</t>
  </si>
  <si>
    <t xml:space="preserve">	2019/10/26,11:11:35</t>
  </si>
  <si>
    <t xml:space="preserve">	2023/01/19,14:56:11</t>
  </si>
  <si>
    <t xml:space="preserve">	SSA RJ-10.121.19.66-KR-2 B2_4/2-10.121.17.53-JETPUR B2_4/2</t>
  </si>
  <si>
    <t xml:space="preserve">	10.121.19.66_KR2 GNE_TN725B_GJ_SSA RJ_PH2\S4P2</t>
  </si>
  <si>
    <t xml:space="preserve">	10.121.17.53_JETPUR_TN725B_GJ_SSA RJ_PH3\S4P2</t>
  </si>
  <si>
    <t xml:space="preserve">	Guj_Rajkot-SSA_GCS_ID-0057593</t>
  </si>
  <si>
    <t xml:space="preserve">	2026/04/20,11:44:55</t>
  </si>
  <si>
    <t xml:space="preserve">	SSA GDH-10.121.19.19-RANDHIKPUR A1_2/5-10.121.19.20-MANDER A1_1/5</t>
  </si>
  <si>
    <t xml:space="preserve">	10.121.19.19_RANDHIKPUR_TN703B_GJ_SSA GDH_PH3\S2P5</t>
  </si>
  <si>
    <t xml:space="preserve">	10.121.19.20_MANDER_TN703B_GJ_SSA GDH_PH3\S1P5</t>
  </si>
  <si>
    <t xml:space="preserve">	GCS_ID-0038335</t>
  </si>
  <si>
    <t xml:space="preserve">	2025/01/27,18:46:54</t>
  </si>
  <si>
    <t xml:space="preserve">	SSA BV-10.121.96.195-SIHOR-10.121.17.131-SIHOR_S3P2</t>
  </si>
  <si>
    <t xml:space="preserve">	10.121.17.169_Sihor RSU_TN705B_GJ_SSA BV_PH3\S3P2</t>
  </si>
  <si>
    <t xml:space="preserve">	10.121.17.131_SIHOR_TN725B_WTR_RJ_PH1\S3P2</t>
  </si>
  <si>
    <t xml:space="preserve">	2019/05/21,15:58:24</t>
  </si>
  <si>
    <t xml:space="preserve">	2023/01/10,12:48:11</t>
  </si>
  <si>
    <t xml:space="preserve">	SSA BCH-10.121.24.217-AXION A1_2/5-10.121.24.219-SUN-PHARMA A1_1/5</t>
  </si>
  <si>
    <t xml:space="preserve">	10.121.24.217_AXION_TN703B_GJ_SSA BCH_PH2\S2P5</t>
  </si>
  <si>
    <t xml:space="preserve">	10.121.24.219_SUN PHARMA_TN703B_GJ_SSA BCH_PH2\S1P5</t>
  </si>
  <si>
    <t xml:space="preserve">	2026/01/07,16:58:02</t>
  </si>
  <si>
    <t xml:space="preserve">	SSA MEH-10.121.15.135-KALOL_4/4-10.121.15.133-TORRENT PHARMA INDRAD_1/5</t>
  </si>
  <si>
    <t xml:space="preserve">	10.121.15.135_KALOL_TN725B_WTR_AM_PH2\S4P4</t>
  </si>
  <si>
    <t xml:space="preserve">	10.121.15.133_TORRENT PHARMA INDRAD_TN703B_GJ_SSA MEH_PH3\S1P5</t>
  </si>
  <si>
    <t xml:space="preserve">	GUJ_GCS_ID_0043001</t>
  </si>
  <si>
    <t xml:space="preserve">	2025/07/09,20:30:11</t>
  </si>
  <si>
    <t xml:space="preserve">	2026/01/16,17:01:40</t>
  </si>
  <si>
    <t xml:space="preserve">	SSA GDH-10.121.26.65-Godhra (GNE)_B2 / S6P9-10.121.16.194-WTR_Godhra1_B2 / S6P9</t>
  </si>
  <si>
    <t xml:space="preserve">	10.121.26.65_Godhra (GNE)_TN725B_WTR_AM_PH2\S6P9</t>
  </si>
  <si>
    <t xml:space="preserve">	10.121.16.194_Godhra 1_TN725B_WTR_AM_PH1\S6P9</t>
  </si>
  <si>
    <t xml:space="preserve">	Godhra SSA - GCS ID 0001870</t>
  </si>
  <si>
    <t xml:space="preserve">	2019/03/30,20:09:20</t>
  </si>
  <si>
    <t xml:space="preserve">	2026/01/17,14:26:21</t>
  </si>
  <si>
    <t xml:space="preserve">	SSA AMR-10.121.96.50-Sarsiya_1/5-10.121.96.8-Dhari_6/5</t>
  </si>
  <si>
    <t xml:space="preserve">	10.121.96.50_Sarsiya_TN703B_GJ_SSA AMR_PH2\S1P5</t>
  </si>
  <si>
    <t xml:space="preserve">	10.121.96.8_Dhari_TN725B_GJ_SSA AMR_PH3\S6P5</t>
  </si>
  <si>
    <t xml:space="preserve">	2023/09/06,20:59:50</t>
  </si>
  <si>
    <t xml:space="preserve">	2024/02/29,11:55:15</t>
  </si>
  <si>
    <t xml:space="preserve">	SSA VDR-10.121.19.135-SUBHANPURA_S4P10-10.121.16.24-SUBHANPURA N2_S4P10</t>
  </si>
  <si>
    <t xml:space="preserve">	10.121.19.135_SUBHANPURA_TN725B_GJ_SSA VDR_PH2\S4P10</t>
  </si>
  <si>
    <t xml:space="preserve">	10.121.16.24_SUBHANPURA N2_TN705B_GJ_SSA VDR_PH3\S4P10</t>
  </si>
  <si>
    <t xml:space="preserve">	GCS-47844</t>
  </si>
  <si>
    <t xml:space="preserve">	2026/01/05,19:27:50</t>
  </si>
  <si>
    <t xml:space="preserve">	2026/01/16,17:16:53</t>
  </si>
  <si>
    <t xml:space="preserve">	SSA NAD-10.121.16.234-Anand2_6/11-10.121.24.225-ANAND(GNE)_6/11</t>
  </si>
  <si>
    <t xml:space="preserve">	10.121.16.234_Anand2_TN725B_WTR_AM_PH3\S6P11</t>
  </si>
  <si>
    <t xml:space="preserve">	10.121.24.225_ANAND(GNE)_TN725B_GJ_SSA NAD_PH1\S6P11</t>
  </si>
  <si>
    <t xml:space="preserve">	2024/04/17,16:45:14</t>
  </si>
  <si>
    <t xml:space="preserve">	2026/01/17,13:07:39</t>
  </si>
  <si>
    <t xml:space="preserve">	SSA HMR-10.121.97.99-SAGAR COMPLEX_APH3\1/6-10.121.97.97-MATHASUR_A_PH3\1/5</t>
  </si>
  <si>
    <t xml:space="preserve">	10.121.97.97_MATHASUR_TN703B_GJ_SSA HMR_PH3\S1P5</t>
  </si>
  <si>
    <t xml:space="preserve">	10.121.97.99_SAGAR COMPLEX_TN703B_GJ_SSA HMR_PH3\S1P6</t>
  </si>
  <si>
    <t xml:space="preserve">	2019/09/07,17:33:57</t>
  </si>
  <si>
    <t xml:space="preserve">	2023/06/17,14:52:44</t>
  </si>
  <si>
    <t xml:space="preserve">	WTR RJ-10.121.97.194-BILKH_3/1-10.121.97.193-JUNAGADH JR2_5/1</t>
  </si>
  <si>
    <t xml:space="preserve">	10.121.97.193_JUNAGADH JR2_TN725B_GJ_SSA JND_PH3\S5P1</t>
  </si>
  <si>
    <t xml:space="preserve">	10.121.97.194_BILKH_TN705B_GJ_SSA JND_PH3\S3P1</t>
  </si>
  <si>
    <t xml:space="preserve">	2019/10/26,11:07:26</t>
  </si>
  <si>
    <t xml:space="preserve">	2023/09/04,16:27:19</t>
  </si>
  <si>
    <t xml:space="preserve">	WTR AM-10.121.16.234-TN725B_Anand_B2_S4P1-10.121.16.243-TN705B_Nadiad_B1_S3P1</t>
  </si>
  <si>
    <t xml:space="preserve">	10.121.16.243_Nadiad Micro_TN705B_WTR_AM_PH3\S3P1</t>
  </si>
  <si>
    <t xml:space="preserve">	10.121.16.234_Anand2_TN725B_WTR_AM_PH3\S4P1</t>
  </si>
  <si>
    <t xml:space="preserve">	2018/11/01,17:54:46</t>
  </si>
  <si>
    <t xml:space="preserve">	2023/01/10,17:11:39</t>
  </si>
  <si>
    <t xml:space="preserve">	SSA JMN-10.121.97.144-JOSHI-GUEST-HOUSE A1_1/5-10.121.68.195-KHAMBALIYA B2_6/6</t>
  </si>
  <si>
    <t xml:space="preserve">	10.121.97.144_JOSHI GUEST HOUSE_TN703B_GJ_SSA JMN_PH3\S1P5</t>
  </si>
  <si>
    <t xml:space="preserve">	10.121.68.195_KHAMBALIYA_TN725B_WTR_RJ_PH3\S6P6</t>
  </si>
  <si>
    <t xml:space="preserve">	Guj_Jamnagar-SSA_GCS_ID-0030178</t>
  </si>
  <si>
    <t xml:space="preserve">	2024/04/11,11:19:49</t>
  </si>
  <si>
    <t xml:space="preserve">	SSA SR-10.121.100.1-SURAT_4/8-10.121.19.193-Market1_B2(GNE)_4/8</t>
  </si>
  <si>
    <t xml:space="preserve">	10.121.100.1_SURAT(GNE)_TN725B_GJ_SSA SR_PH3\S4P8</t>
  </si>
  <si>
    <t xml:space="preserve">	10.121.19.193_MARKET1(GNE)_TN725B_GJ_SSA SR_PH2\S4P8</t>
  </si>
  <si>
    <t xml:space="preserve">	2019/05/22,11:46:03</t>
  </si>
  <si>
    <t xml:space="preserve">	2022/01/20,14:38:13</t>
  </si>
  <si>
    <t xml:space="preserve">	WTR RJ-10.121.17.65-BHUJ GNE_B2_4/1-10.121.17.70-BHACHAU_B2_6/1</t>
  </si>
  <si>
    <t xml:space="preserve">	10.121.17.70_BHACHAU_TN725B_WTR_RJ_PH1\S6P1</t>
  </si>
  <si>
    <t xml:space="preserve">	10.121.17.65_BHUJ1(GNE)_TN725B_WTR_RJ_PH1\S4P1</t>
  </si>
  <si>
    <t xml:space="preserve">	2018/10/31,16:12:46</t>
  </si>
  <si>
    <t xml:space="preserve">	2023/07/17,15:32:47</t>
  </si>
  <si>
    <t xml:space="preserve">	SSA MEH-10.121.15.203-Kheralu_TN725B_WTR_AM_3/5-10.121.98.14-Kahoda_TN703B_GJ_SSA MEH_1/5</t>
  </si>
  <si>
    <t xml:space="preserve">	10.121.15.203_Kheralu_TN725B_WTR_AM_PH2\S3P5</t>
  </si>
  <si>
    <t xml:space="preserve">	10.121.98.14_Kahoda_TN703B_GJ_SSA MEH_PH3\S1P5</t>
  </si>
  <si>
    <t xml:space="preserve">	Guj GCS ID No.- 043089</t>
  </si>
  <si>
    <t xml:space="preserve">	2025/07/11,18:24:10</t>
  </si>
  <si>
    <t xml:space="preserve">	2026/01/16,11:47:46</t>
  </si>
  <si>
    <t xml:space="preserve">	SSA AM-10.121.15.156-KERALA-GIDC A1_1/5-10.121.15.168_ARTO BAVLA_2/5</t>
  </si>
  <si>
    <t xml:space="preserve">	10.121.15.156_KERALA GIDC_TN703B_GJ_SSA AM_PH3\S1P5</t>
  </si>
  <si>
    <t xml:space="preserve">	10.121.15.168_ARTO BAVLA_TN703B_GJ_SSA AM_PH2\S2P5</t>
  </si>
  <si>
    <t xml:space="preserve">	Guj_Ahmedabad-SSA_GCS_ID-0061750</t>
  </si>
  <si>
    <t xml:space="preserve">	2026/05/08,16:39:49</t>
  </si>
  <si>
    <t xml:space="preserve">	SSA BV-10.121.17.172-UMRALA B1_1/5-10.121.17.171-DHOLA B1_3/3</t>
  </si>
  <si>
    <t xml:space="preserve">	10.121.17.172_UMRALA_TN703B_GJ_SSA BV_PH3\S1P5</t>
  </si>
  <si>
    <t xml:space="preserve">	10.121.17.171_DHOLA_TN705B_GJ_SSA BV_PH3\S3P3</t>
  </si>
  <si>
    <t xml:space="preserve">	GCS_ID-0042822</t>
  </si>
  <si>
    <t xml:space="preserve">	2025/07/03,21:32:24</t>
  </si>
  <si>
    <t xml:space="preserve">	SSA AM-10.121.18.88-Shahibaugh_6/4-10.121.18.2-Civil Hospital_2/5</t>
  </si>
  <si>
    <t xml:space="preserve">	10.121.18.2_CIVIL HOSPITAL_TN703B_GJ_SSA AM_PH1\S2P5</t>
  </si>
  <si>
    <t xml:space="preserve">	10.121.18.88_SHAHIBAUG_TN725B_GJ_SSA AM_PH1\S6P4</t>
  </si>
  <si>
    <t xml:space="preserve">	Ahmedabad SSA GCS ID 28532</t>
  </si>
  <si>
    <t xml:space="preserve">	2024/05/11,12:33:59</t>
  </si>
  <si>
    <t xml:space="preserve">	2026/01/20,13:00:00</t>
  </si>
  <si>
    <t xml:space="preserve">	WTR RJ-10.121.17.1-RAJKOT KR(GNE) B2_6/9-10.121.17.136-Rajkot B2_6/9</t>
  </si>
  <si>
    <t xml:space="preserve">	10.121.17.26_RAJKOT_TN725B_WTR_RJ_PH1\S6P9</t>
  </si>
  <si>
    <t xml:space="preserve">	10.121.17.1_RAJKOT KR(GNE)_TN725B_WTR_RJ_PH1\S6P9</t>
  </si>
  <si>
    <t xml:space="preserve">	2021/03/06,16:41:40</t>
  </si>
  <si>
    <t xml:space="preserve">	2023/03/31,10:49:35</t>
  </si>
  <si>
    <t xml:space="preserve">	SSA VDR-10.121.99.161-Koch Chemical_1/5-10.121.19.188-Savli_Tele_Ex_1/5_1GE</t>
  </si>
  <si>
    <t xml:space="preserve">	10.121.99.161_Koch Chemical_TN703B_GJ_SSA VDR_PH2\S1P5</t>
  </si>
  <si>
    <t xml:space="preserve">	10.121.19.188_SAVLI TELE EXCHG_TN703B_GJ_SSA VDR_PH3\S1P5</t>
  </si>
  <si>
    <t xml:space="preserve">	2026/04/24,15:33:43</t>
  </si>
  <si>
    <t xml:space="preserve">	SSA BUJ-10.121.24.106-TN703B_Zanda Chowk_A1\S2P5 - 10.121.24.107-TN703B_Varu Nisha_A1\S1P5</t>
  </si>
  <si>
    <t xml:space="preserve">	10.121.24.106_Zanda Chowk_TN703B_GJ_SSA BUJ_PH2\S2P5</t>
  </si>
  <si>
    <t xml:space="preserve">	10.121.24.107_Varu Nisha_TN703B_GJ_SSA BUJ_PH2\S1P5</t>
  </si>
  <si>
    <t xml:space="preserve">	SSA BHUJ - GCS ID 0000951</t>
  </si>
  <si>
    <t xml:space="preserve">	2018/11/22,17:04:00</t>
  </si>
  <si>
    <t xml:space="preserve">	2023/01/09,15:37:17</t>
  </si>
  <si>
    <t xml:space="preserve">	SSA NAD-10.121.24.230-Townhall B1_3/3-10.121.24.225-Anand B2_5/5</t>
  </si>
  <si>
    <t xml:space="preserve">	10.121.24.230_TOWNHALL_TN705B_GJ_SSA NAD_PH2\S3P3</t>
  </si>
  <si>
    <t xml:space="preserve">	10.121.24.225_ANAND(GNE)_TN725B_GJ_SSA NAD_PH1\S5P5</t>
  </si>
  <si>
    <t xml:space="preserve">	GCS_ID-0025482</t>
  </si>
  <si>
    <t xml:space="preserve">	2023/09/01,21:35:52</t>
  </si>
  <si>
    <t xml:space="preserve">	SSA BCH-10.121.96.85-KONDH EXCH_TN705B_GJ_SSA BCH_4/1-10.121.96.81-VALIA EXCHANGE_TN705B_GJ_SSA BCH_3/1</t>
  </si>
  <si>
    <t xml:space="preserve">	10.121.96.85_NANI BHEDWAN_TN705B_GJ_SSA BCH_PH3\S4P1</t>
  </si>
  <si>
    <t xml:space="preserve">	10.121.96.81_BCH033 Sagbara _TN705B_GJ_SSA BCH_PH3\S3P1</t>
  </si>
  <si>
    <t xml:space="preserve">	2025/06/11,17:31:59</t>
  </si>
  <si>
    <t xml:space="preserve">	2026/01/16,17:31:51</t>
  </si>
  <si>
    <t xml:space="preserve">	SSA NAD-10.121.24.233-VADOD_A1 A1_2/5-10.121.98.88-Kathana A1_1/5</t>
  </si>
  <si>
    <t xml:space="preserve">	10.121.24.233_RAS_TN703B_GJ_SSA NAD_PH3\S2P5</t>
  </si>
  <si>
    <t xml:space="preserve">	10.121.98.88_Kathana_TN703B_GJ_SSA NAD_PH3\S1P5</t>
  </si>
  <si>
    <t xml:space="preserve">	2024/10/04,22:01:33</t>
  </si>
  <si>
    <t xml:space="preserve">	2025/02/22,12:36:02</t>
  </si>
  <si>
    <t xml:space="preserve">	10.121.100.23_LUTHRA PLS_TN703B_GJ_SSA SR_PH3\S2P6</t>
  </si>
  <si>
    <t xml:space="preserve">	10.121.100.17_KADODARA_TN725B_GJ_SSA SR_PH3\S5P2</t>
  </si>
  <si>
    <t xml:space="preserve">	Surat SSA GCS ID 57074</t>
  </si>
  <si>
    <t xml:space="preserve">	2026/04/17,00:06:20</t>
  </si>
  <si>
    <t xml:space="preserve">	SSA MEH-10.121.15.136-Mehsana2_B2_5/3-10.121.15.157-NGN_BLDG_MSN_3/3</t>
  </si>
  <si>
    <t xml:space="preserve">	10.121.15.136_Mehsana2(GNE)_TN725B_WTR_AM_PH1\S5P3</t>
  </si>
  <si>
    <t xml:space="preserve">	10.121.15.157_MODHERA_TN705B_GJ_SSA MEH_PH2\S3P3</t>
  </si>
  <si>
    <t xml:space="preserve">	GCS Issuei d : 24788</t>
  </si>
  <si>
    <t xml:space="preserve">	2023/07/27,17:20:53</t>
  </si>
  <si>
    <t xml:space="preserve">	2023/12/01,11:15:10</t>
  </si>
  <si>
    <t xml:space="preserve">	WTR RJ-10.121.17.25-RAJKOT KR2_6/7-10.121.17.27-RAJKOT KR_3/7</t>
  </si>
  <si>
    <t xml:space="preserve">	10.121.17.27_RAJKOT KR_TN725B_WTR_RJ_PH3\S3P7</t>
  </si>
  <si>
    <t xml:space="preserve">	10.121.17.25_RAJKOT KR2_TN725B_WTR_RJ_PH1\S6P7</t>
  </si>
  <si>
    <t xml:space="preserve">	2020/06/27,09:19:27</t>
  </si>
  <si>
    <t xml:space="preserve">	2026/01/17,14:49:32</t>
  </si>
  <si>
    <t xml:space="preserve">	WTR AM-10.121.15.134-TN725B_Bhadra 1(GNE)_B2\S6P9-10.121.16.193-TN725B_Bhadra 3(GNE)_B2\S6P9</t>
  </si>
  <si>
    <t xml:space="preserve">	10.121.15.134_AM-BHADRA_TN725B_WTR_AM_PH1\S6P9</t>
  </si>
  <si>
    <t xml:space="preserve">	10.121.16.193_Bhadra3(GNE)_TN725B_WTR_AM_PH1\S6P9</t>
  </si>
  <si>
    <t xml:space="preserve">	2018/12/29,16:25:18</t>
  </si>
  <si>
    <t xml:space="preserve">	2023/01/11,12:57:34</t>
  </si>
  <si>
    <t xml:space="preserve">	SSA MEH-10.121.25.124-CARRIER ROOM-10.121.15.136-Mehsana2(GNE)</t>
  </si>
  <si>
    <t xml:space="preserve">	10.121.25.124_CARRIER-ROOM_TN725B_GJ_SSA MEH_PH2\S3P2</t>
  </si>
  <si>
    <t xml:space="preserve">	10.121.15.136_Mehsana2(GNE)_TN725B_WTR_AM_PH1\S4P3</t>
  </si>
  <si>
    <t xml:space="preserve">	GUJ_GCS-ID_0031911</t>
  </si>
  <si>
    <t xml:space="preserve">	2024/06/30,01:20:47</t>
  </si>
  <si>
    <t xml:space="preserve">	2026/01/17,13:10:25</t>
  </si>
  <si>
    <t xml:space="preserve">	WTR AM-10.121.16.67-NAVSARI_B1_3/1-10.121.16.68-CHIKHLI_B1_4/1</t>
  </si>
  <si>
    <t xml:space="preserve">	10.121.16.67_NAVASARI_TN725B_WTR_AM_PH2\S3P1</t>
  </si>
  <si>
    <t xml:space="preserve">	10.121.16.68_CHIKHALI_TN725B_WTR_AM_PH1\S4P1</t>
  </si>
  <si>
    <t xml:space="preserve">	2018/05/29,16:43:05</t>
  </si>
  <si>
    <t xml:space="preserve">	2023/07/15,12:01:41</t>
  </si>
  <si>
    <t xml:space="preserve">	SSA RJ-10.121.19.65-TN725B_KR1_B2(GNE)\S6P1-10.121.19.69-TN725B_Bhaktinagar1_B2\S5P1</t>
  </si>
  <si>
    <t xml:space="preserve">	10.121.19.69_BHAKTINAGAR1_TN725B_GJ_SSA RJ_PH2\S5P1</t>
  </si>
  <si>
    <t xml:space="preserve">	10.121.19.65_KR1(GNE)_TN725B_GJ_SSA RJ_PH2\S6P1</t>
  </si>
  <si>
    <t xml:space="preserve">	2018/09/07,19:08:14</t>
  </si>
  <si>
    <t xml:space="preserve">	2023/01/10,15:06:41</t>
  </si>
  <si>
    <t xml:space="preserve">	SSA AM-10.121.18.138-Chamunda_TN725B_GJ_SSA AM_PH1\S5P1-10.121.18.151-Shahibaugh 2_TN725B_GJ_SSA AM_PH2\S3P1</t>
  </si>
  <si>
    <t xml:space="preserve">	10.121.18.151_Shahibaugh 2_TN725B_GJ_SSA AM_PH1\S3P1</t>
  </si>
  <si>
    <t xml:space="preserve">	10.121.18.138_Chamunda_TN725B_GJ_SSA AM_PH1\S5P1</t>
  </si>
  <si>
    <t xml:space="preserve">	Ahmedabad SSA - GCS Issue id : 0000954</t>
  </si>
  <si>
    <t xml:space="preserve">	2018/11/22,15:25:31</t>
  </si>
  <si>
    <t xml:space="preserve">	2023/01/03,17:10:06</t>
  </si>
  <si>
    <t xml:space="preserve">	WTR AM-10.121.15.199-TN725B_Palanpur 1_B2\S3P1-10.121.15.205-TN725B Vadgam_B2\S4P1</t>
  </si>
  <si>
    <t xml:space="preserve">	10.121.15.199_Palanpur1_TN725B_WTR_AM_PH1\S3P1</t>
  </si>
  <si>
    <t xml:space="preserve">	10.121.15.205_Vadgam_TN725B_WTR_AM_PH2\S4P1</t>
  </si>
  <si>
    <t xml:space="preserve">	2018/12/04,14:54:13</t>
  </si>
  <si>
    <t xml:space="preserve">	2023/01/11,14:55:56</t>
  </si>
  <si>
    <t xml:space="preserve">	SSA AM-10.121.18.211-ASLALI_4/3-10.121.18.123-Bareja_1/5</t>
  </si>
  <si>
    <t xml:space="preserve">	10.121.18.122_BAREJA_TN705B_GJ_SSA AM_PH1\S4P3</t>
  </si>
  <si>
    <t xml:space="preserve">	10.121.18.123_NANDEJ_TN703B_GJ_SSA AM_PH3\S1P5</t>
  </si>
  <si>
    <t xml:space="preserve">	2026/01/20,17:06:29</t>
  </si>
  <si>
    <t xml:space="preserve">	SSA AM-10.121.17.206-Thaltej_4/2-10.121.17.214-NewYorkZTE BTS_1/5</t>
  </si>
  <si>
    <t xml:space="preserve">	10.121.17.206_THALTEJ_TN725B_GJ_SSA AM_PH1\S4P2</t>
  </si>
  <si>
    <t xml:space="preserve">	10.121.17.214_NEWYORK ZTE BTS_TN703B_GJ_SSA AM_PH3\S1P5</t>
  </si>
  <si>
    <t xml:space="preserve">	Ahmedabad SSA GCS ID 20321</t>
  </si>
  <si>
    <t xml:space="preserve">	2022/11/30,13:53:41</t>
  </si>
  <si>
    <t xml:space="preserve">	2026/01/20,12:47:32</t>
  </si>
  <si>
    <t xml:space="preserve">	SSA NAD-10.121.16.234-Anand2 B2_6/6-10.121.98.91-SANDESAR A1_1/5</t>
  </si>
  <si>
    <t xml:space="preserve">	10.121.16.234_Anand2_TN725B_WTR_AM_PH3\S6P6</t>
  </si>
  <si>
    <t xml:space="preserve">	10.121.98.91_Sarsa_TN703B_GJ_SSA NAD_PH3\S1P5</t>
  </si>
  <si>
    <t xml:space="preserve">	2024/11/18,15:17:51</t>
  </si>
  <si>
    <t xml:space="preserve">	2024/12/11,13:24:41</t>
  </si>
  <si>
    <t xml:space="preserve">	SSA VAL-10.121.68.103-VALVADA 2_3/5-10.121.68.81-JAMBUR CHECKPOST_1/5</t>
  </si>
  <si>
    <t xml:space="preserve">	10.121.68.103_VALVADA-2_TN705B_GJ_SSA VAL_PH3\S3P5</t>
  </si>
  <si>
    <t xml:space="preserve">	10.121.68.81_JAMBURI CHECKPOST_TN703B_GJ_SSA VAL_PH2\S1P5</t>
  </si>
  <si>
    <t xml:space="preserve">	GUJ_GCS_ID_0045137</t>
  </si>
  <si>
    <t xml:space="preserve">	2025/09/16,22:43:24</t>
  </si>
  <si>
    <t xml:space="preserve">	2025/09/17,16:31:47</t>
  </si>
  <si>
    <t xml:space="preserve">	SSA VDR-10.121.19.178-BOB_Suraj_Plaza_1/5-10.121.19.138-CITY2_6/5</t>
  </si>
  <si>
    <t xml:space="preserve">	10.121.19.138_CITY2_TN725B_GJ_SSA VDR_PH2\S6P5</t>
  </si>
  <si>
    <t xml:space="preserve">	10.121.19.178_MSU SYG_TN703B_GJ_SSA VDR_PH2\S1P5</t>
  </si>
  <si>
    <t xml:space="preserve">	GUj GSC ID- 040077</t>
  </si>
  <si>
    <t xml:space="preserve">	2025/03/19,13:24:45</t>
  </si>
  <si>
    <t xml:space="preserve">	2026/01/17,12:49:30</t>
  </si>
  <si>
    <t xml:space="preserve">	SSA BUJ-10.121.24.67-Gandhidham_6/1- 10.121.17.69-Gandhidham_6/1</t>
  </si>
  <si>
    <t xml:space="preserve">	10.121.17.69_GANDHIDHAM_TN725B_WTR_RJ_PH1\S6P1</t>
  </si>
  <si>
    <t xml:space="preserve">	10.121.24.67_Gandhidham_TN725B_GJ_SSA BUJ_PH2\S6P1</t>
  </si>
  <si>
    <t xml:space="preserve">	Bhuj SSA-GCS 2170</t>
  </si>
  <si>
    <t xml:space="preserve">	2019/04/27,15:00:26</t>
  </si>
  <si>
    <t xml:space="preserve">	2026/04/25,15:19:21</t>
  </si>
  <si>
    <t xml:space="preserve">	SSA VAL-10.121.68.84-WAGHAI_5/2-10.121.24.185-NEVARI_1/6</t>
  </si>
  <si>
    <t xml:space="preserve">	10.121.68.84_WAGHAI_TN725B_GJ_SSA VAL_PH3\S5P2</t>
  </si>
  <si>
    <t xml:space="preserve">	10.121.24.185_KHAMBHLA_TN703B_GJ_SSA VAL_PH3\S1P6</t>
  </si>
  <si>
    <t xml:space="preserve">	Valsad SSA GCS  ID 23820</t>
  </si>
  <si>
    <t xml:space="preserve">	2023/05/31,17:27:16</t>
  </si>
  <si>
    <t xml:space="preserve">	2023/09/04,16:26:00</t>
  </si>
  <si>
    <t xml:space="preserve">	SSA RJ-10.121.19.100-LOTUS-RESI A1_2/5-10.121.19.74-RAIYA-ROAD B1_3/3</t>
  </si>
  <si>
    <t xml:space="preserve">	10.121.19.100_LOTUS RESI_TN703B_GJ_SSA RJ_PH2\S2P5</t>
  </si>
  <si>
    <t xml:space="preserve">	10.121.19.74_RAIYA ROAD_TN725B_GJ_SSA RJ_PH2\S3P3</t>
  </si>
  <si>
    <t xml:space="preserve">	Guj_Rajkot-SSA_GCS_ID-0045688</t>
  </si>
  <si>
    <t xml:space="preserve">	2025/10/07,18:50:26</t>
  </si>
  <si>
    <t xml:space="preserve">	SSA AM-10.121.18.72-SSNL_4/1-10.121.18.73-PNT_3/1</t>
  </si>
  <si>
    <t xml:space="preserve">	10.121.18.73_PNT_TN705B_GJ_SSA AM_PH1\S3P1</t>
  </si>
  <si>
    <t xml:space="preserve">	10.121.18.72_SSNL_TN705B_GJ_SSA AM_PH1\S4P1</t>
  </si>
  <si>
    <t xml:space="preserve">	2018/11/05,17:21:20</t>
  </si>
  <si>
    <t xml:space="preserve">	2026/01/20,15:48:17</t>
  </si>
  <si>
    <t xml:space="preserve">	PNT-VST 96/1 R4 F4 &amp; F9  @ PNT       F4 &amp; F7 @ SSNL</t>
  </si>
  <si>
    <t xml:space="preserve">	SSA VDR-10.121.19.170-PYRAMID BTS_S1P6-10.121.99.142-ONGC_S4P3</t>
  </si>
  <si>
    <t xml:space="preserve">	10.121.99.142_ONGC_TN705B_GJ_SSA VDR_PH3\S4P3</t>
  </si>
  <si>
    <t xml:space="preserve">	10.121.19.170_PYRAMID BTS_TN703B_GJ_SSA VDR_PH2\S1P6</t>
  </si>
  <si>
    <t xml:space="preserve">	Vadodara_SSA_GCS_Id_0007815</t>
  </si>
  <si>
    <t xml:space="preserve">	2020/09/15,16:50:44</t>
  </si>
  <si>
    <t xml:space="preserve">	2020/09/17,21:44:56</t>
  </si>
  <si>
    <t xml:space="preserve">	SSA VDR-10.121.19.138-CITY2_B2_5/10-10.121.99.150-CITY 3_B2_5/10</t>
  </si>
  <si>
    <t xml:space="preserve">	10.121.99.150_CITY 3_TN725B_GJ_SSA VDR_PH3\S5P10</t>
  </si>
  <si>
    <t xml:space="preserve">	10.121.19.138_CITY2_TN725B_GJ_SSA VDR_PH2\S5P10</t>
  </si>
  <si>
    <t xml:space="preserve">	2022/09/21,16:40:03</t>
  </si>
  <si>
    <t xml:space="preserve">	2023/05/16,12:10:15</t>
  </si>
  <si>
    <t xml:space="preserve">	SSA RJ-10.121.19.110-KRISHNA PALACE-10.121.19.66-KR 2</t>
  </si>
  <si>
    <t xml:space="preserve">	10.121.19.66_KR2 GNE_TN725B_GJ_SSA RJ_PH2\S3P6</t>
  </si>
  <si>
    <t xml:space="preserve">	10.121.19.110_KRISHNA PALACE_TN703B_GJ_SSA RJ_PH2\S1P5</t>
  </si>
  <si>
    <t xml:space="preserve">	GJ_RJT_SSA_GCS_ID-0007236</t>
  </si>
  <si>
    <t xml:space="preserve">	Rajkpt_SSA</t>
  </si>
  <si>
    <t xml:space="preserve">	2020/08/17,11:10:22</t>
  </si>
  <si>
    <t xml:space="preserve">	2020/08/31,21:44:15</t>
  </si>
  <si>
    <t xml:space="preserve">	SSA VAL-10.121.24.144-Haridarshan_1/5-10.121.24.129-Valsad Old TE(GNE)_4/6</t>
  </si>
  <si>
    <t xml:space="preserve">	10.121.24.144_Haridarshan_TN703B_GJ_SSA VAL_PH\S1P5</t>
  </si>
  <si>
    <t xml:space="preserve">	10.121.24.129_Valsad-Old-TE(GNE)_TN725B_GJ_SSA VAL_PH2\S4P6</t>
  </si>
  <si>
    <t xml:space="preserve">	Valsad SSA GCS ID 52759</t>
  </si>
  <si>
    <t xml:space="preserve">	2026/03/26,00:10:37</t>
  </si>
  <si>
    <t xml:space="preserve">	2026/04/04,17:54:15</t>
  </si>
  <si>
    <t xml:space="preserve">	SSA SR-10.121.19.202-NANPURA PH2\S4P1-10.121.19.243-GSWANSURATDC PH2\S3P1_10GE</t>
  </si>
  <si>
    <t xml:space="preserve">	10.121.19.243_GSWAN SURAT DC_TN705B_GJ_SSA SR_PH2\S3P1</t>
  </si>
  <si>
    <t xml:space="preserve">	10.121.19.202_NANPURA_TN705B_GJ_SSA SR_PH2\S4P1</t>
  </si>
  <si>
    <t xml:space="preserve">	2020/11/22,23:21:07</t>
  </si>
  <si>
    <t xml:space="preserve">	SSA BCH-10.121.96.82-Dediapada_S3P4-10.121.24.204-MANGLAM TOWER_S2P5</t>
  </si>
  <si>
    <t xml:space="preserve">	10.121.96.82_Dediapada_TN725B_GJ_SSA BCH_PH3\S3P4</t>
  </si>
  <si>
    <t xml:space="preserve">	10.121.24.204_CHIKDA_TN703B_GJ_SSA BCH_PH2\S2P5</t>
  </si>
  <si>
    <t xml:space="preserve">	2026/04/23,09:02:04</t>
  </si>
  <si>
    <t xml:space="preserve">	SSA HMR-10.121.97.75-DHANSURA_4/5-10.121.97.84-SHINOL_4/3</t>
  </si>
  <si>
    <t xml:space="preserve">	10.121.97.75_DHANSURA_TN705B_GJ_SSA HMR_PH3\S4P5</t>
  </si>
  <si>
    <t xml:space="preserve">	10.121.97.84_SHINOL_TN705B_GJ_SSA HMR_PH3\S4P3</t>
  </si>
  <si>
    <t xml:space="preserve">	GCS ID : 32626</t>
  </si>
  <si>
    <t xml:space="preserve">	2024/07/30,18:12:53</t>
  </si>
  <si>
    <t xml:space="preserve">	2024/10/01,11:36:46</t>
  </si>
  <si>
    <t xml:space="preserve">	SSA SR-10.121.16.29-TORRENT-SUGEN A1_2/5-10.121.16.3-Pipodara B2_3/3</t>
  </si>
  <si>
    <t xml:space="preserve">	10.121.100.18_TORRENT SUGEN_TN703B_GJ_SSA SR_PH3\S2P5</t>
  </si>
  <si>
    <t xml:space="preserve">	10.121.100.10_Pipodara_TN725B_WTR_AM_PH1\S3P3</t>
  </si>
  <si>
    <t xml:space="preserve">	Guj_Surat-SSA_GCS_ID-0042810</t>
  </si>
  <si>
    <t xml:space="preserve">	2025/07/03,17:07:45</t>
  </si>
  <si>
    <t xml:space="preserve">	SSA AM-10.121.18.220-TN705B_Maninagar\S3P1-10.121.18.207-TN725B_KKR_B2\S6P1</t>
  </si>
  <si>
    <t xml:space="preserve">	10.121.18.220_Maninagar B1_TN705B_GJ_SSA AM_PH1\S3P1</t>
  </si>
  <si>
    <t xml:space="preserve">	10.121.18.207_Kankaria_TN725B_GJ_SSA AM_PH2\S6P1</t>
  </si>
  <si>
    <t xml:space="preserve">	2018/10/26,13:32:43</t>
  </si>
  <si>
    <t xml:space="preserve">	2023/01/03,17:02:04</t>
  </si>
  <si>
    <t xml:space="preserve">	KKR-MANINAGER-96F-1-2-3&amp;1-6-2</t>
  </si>
  <si>
    <t xml:space="preserve">	SSA PNP-10.121.15.200-Palanpur 2_TN705B_WTR_AM_3/6-10.121.98.133-AMIRGADH_TN705B_GJ_SSA PNP_3/6</t>
  </si>
  <si>
    <t xml:space="preserve">	10.121.15.200_Palanpur 2_TN705B_WTR_AM_PH1\S3P6</t>
  </si>
  <si>
    <t xml:space="preserve">	10.121.98.133_AMIRGADH_TN705B_GJ_SSA PNP_PH3\S3P6</t>
  </si>
  <si>
    <t xml:space="preserve">	GUJ GCS ID- 039444</t>
  </si>
  <si>
    <t xml:space="preserve">	2025/03/01,15:44:52</t>
  </si>
  <si>
    <t xml:space="preserve">	2026/01/17,13:04:11</t>
  </si>
  <si>
    <t xml:space="preserve">	SSA VAL-10.121.68.75-SUNRISE BTS_1/5-10.121.68.74-GUNJAN BTS_1/6</t>
  </si>
  <si>
    <t xml:space="preserve">	10.121.68.74_GUNJAN BTS_TN703B_GJ_SSA VAL_PH3\S1P6</t>
  </si>
  <si>
    <t xml:space="preserve">	10.121.68.75_SUNRISE BTS_TN703B_GJ_SSA VAL_PH3\S1P5</t>
  </si>
  <si>
    <t xml:space="preserve">	Valsad_SSA_GCS_ID_0004632</t>
  </si>
  <si>
    <t xml:space="preserve">	2019/12/07,17:40:23</t>
  </si>
  <si>
    <t xml:space="preserve">	2022/03/19,16:36:56</t>
  </si>
  <si>
    <t xml:space="preserve">	SSA AM-10.121.18.114-Krishna Enterprises_1/5-10.121.18.135-Naroda_6/3</t>
  </si>
  <si>
    <t xml:space="preserve">	10.121.18.135_NARODA_TN725B_GJ_SSA AM_PH1\S6P3</t>
  </si>
  <si>
    <t xml:space="preserve">	10.121.18.114_KRISHNA ENTERPRISE_TN703B_GJ_SSA AM_PH3\S1P5</t>
  </si>
  <si>
    <t xml:space="preserve">	GJ-Ahmedabad-SSA-GCSID-0005510</t>
  </si>
  <si>
    <t xml:space="preserve">	GJ-Ahmedabad-SSA</t>
  </si>
  <si>
    <t xml:space="preserve">	2020/02/28,17:38:29</t>
  </si>
  <si>
    <t xml:space="preserve">	2026/01/19,14:59:59</t>
  </si>
  <si>
    <t xml:space="preserve">	SSA JMN-10.121.20.58-Sbi Ranjit Road A1_1/5-10.121.20.2-Kv Road B2_5/4</t>
  </si>
  <si>
    <t xml:space="preserve">	10.121.20.58_SBI RANJIT ROAD_TN703B_GJ_SSA JMN_PH2\S1P5</t>
  </si>
  <si>
    <t xml:space="preserve">	10.121.20.2_KV Road_TN725B_GJ_SSA JMN_PH2\S5P4</t>
  </si>
  <si>
    <t xml:space="preserve">	Guj_Jamnagar-SSA_GCS_ID-0010435</t>
  </si>
  <si>
    <t xml:space="preserve">	2021/03/27,07:10:29</t>
  </si>
  <si>
    <t xml:space="preserve">	2023/01/09,15:36:45</t>
  </si>
  <si>
    <t xml:space="preserve">	SSA RJ-10.121.19.72-MADHAPAR_4/1-10.121.19.67-JB1_3/1</t>
  </si>
  <si>
    <t xml:space="preserve">	10.121.19.72_MADHAPAR_TN705B_GJ_SSA RJ_PH2\S4P1</t>
  </si>
  <si>
    <t xml:space="preserve">	10.121.19.67_JB1_TN725B_GJ_SSA RJ_PH2\S3P1</t>
  </si>
  <si>
    <t xml:space="preserve">	Rajkot SSA: GCS ID-0002202</t>
  </si>
  <si>
    <t xml:space="preserve">	2019/05/01,11:36:48</t>
  </si>
  <si>
    <t xml:space="preserve">	2022/10/25,14:30:28</t>
  </si>
  <si>
    <t xml:space="preserve">	WTR AM-10.121.15.213-Harij B2_3/1-10.121.98.10-Sami B1_4/1</t>
  </si>
  <si>
    <t xml:space="preserve">	10.121.98.10_SAMI_TN705B_GJ_SSA MEH_PH3\S4P1</t>
  </si>
  <si>
    <t xml:space="preserve">	10.121.15.213_Harij_TN725B_WTR_AM_PH3\S3P1</t>
  </si>
  <si>
    <t xml:space="preserve">	Mehsana_SSA_2065</t>
  </si>
  <si>
    <t xml:space="preserve">	2019/04/18,07:16:30</t>
  </si>
  <si>
    <t xml:space="preserve">	2023/03/15,10:49:18</t>
  </si>
  <si>
    <t xml:space="preserve">	SSA NAD-10.121.98.83-SAMARKHA _1/5-10.121.16.234-Anand 2_B2_3/2</t>
  </si>
  <si>
    <t xml:space="preserve">	10.121.98.83_SAMARKHA_TN703B_GJ_SSA NAD_PH3\S1P5</t>
  </si>
  <si>
    <t xml:space="preserve">	10.121.16.234_Anand2_TN725B_WTR_AM_PH3\S3P2</t>
  </si>
  <si>
    <t xml:space="preserve">	GUJ_GCS_ID_0023405</t>
  </si>
  <si>
    <t xml:space="preserve">	2023/05/08,17:38:54</t>
  </si>
  <si>
    <t xml:space="preserve">	2023/05/23,12:38:57</t>
  </si>
  <si>
    <t xml:space="preserve">	WTR RJ-10.121.17.135-RAJKOT KR2 6/10 -10.121.17.137 -RAJKOT KR 3/10</t>
  </si>
  <si>
    <t xml:space="preserve">	10.121.17.27_RAJKOT KR_TN725B_WTR_RJ_PH3\S3P10</t>
  </si>
  <si>
    <t xml:space="preserve">	10.121.17.25_RAJKOT KR2_TN725B_WTR_RJ_PH1\S6P10</t>
  </si>
  <si>
    <t xml:space="preserve">	2020/06/27,09:22:13</t>
  </si>
  <si>
    <t xml:space="preserve">	2023/01/10,15:34:38</t>
  </si>
  <si>
    <t xml:space="preserve">	SSA AM-10.121.18.85-GulbaiTekra1_4/3-10.121.15.150-AM Gulbaitekra_4/3</t>
  </si>
  <si>
    <t xml:space="preserve">	10.121.18.85_GULBAI TEKRA CPAN 1_TN725B_GJ_SSA AM_PH1\S4P3</t>
  </si>
  <si>
    <t xml:space="preserve">	10.121.15.150_AM GULBAITEKRA_TN725B_WTR_AM_PH3\S4P3</t>
  </si>
  <si>
    <t xml:space="preserve">	2019/12/03,17:58:18</t>
  </si>
  <si>
    <t xml:space="preserve">	2026/01/19,15:34:55</t>
  </si>
  <si>
    <t xml:space="preserve">	GBT PCM-WTR 144F Tie-23&amp;24</t>
  </si>
  <si>
    <t xml:space="preserve">	SSA HMR-10.121.25.161-Himmatnagar_B2-10.121.25.163-Motipura_B1</t>
  </si>
  <si>
    <t xml:space="preserve">	10.121.25.161_HIMMATNAGAR(GNE)_TN725B_GJ_SSA HMR_PH2\S6P1</t>
  </si>
  <si>
    <t xml:space="preserve">	10.121.25.163_Motipura_TN705B_GJ_SSA HMR_PH2\S3P1</t>
  </si>
  <si>
    <t xml:space="preserve">	2018/10/29,16:04:27</t>
  </si>
  <si>
    <t xml:space="preserve">	2026/01/17,11:39:57</t>
  </si>
  <si>
    <t xml:space="preserve">	SSA BV-10.121.17.135-RAJKOT-KR2(GNE) B2_2/4-10.121.17.140-Kumbhan(Mahuva) A1_1/4</t>
  </si>
  <si>
    <t xml:space="preserve">	10.121.17.135_Mota Khutawada_TN703B_GJ_SSA BV_PH3\S2P4</t>
  </si>
  <si>
    <t xml:space="preserve">	10.121.17.140_Kumbhan(Mahuva)_TN703B_GJ_SSA BV_PH3\S1P4</t>
  </si>
  <si>
    <t xml:space="preserve">	Guj_Bhavnagar-SSA_GCS_ID-0043921</t>
  </si>
  <si>
    <t xml:space="preserve">	2025/08/07,17:27:18</t>
  </si>
  <si>
    <t xml:space="preserve">	DL Created via Radio</t>
  </si>
  <si>
    <t xml:space="preserve">	WTR AM-10.121.16.67-Navasari B1_5/2-10.121.16.114-Nvs Collector Office B1_4/2</t>
  </si>
  <si>
    <t xml:space="preserve">	10.121.16.67_NAVASARI_TN725B_WTR_AM_PH2\S5P2</t>
  </si>
  <si>
    <t xml:space="preserve">	10.121.16.114_NVS COLLECTOR OFFICE_TN705B_GJ_SSA VAL_PH3\S4P2</t>
  </si>
  <si>
    <t xml:space="preserve">	Valsad SSA - GCS Id0019753</t>
  </si>
  <si>
    <t xml:space="preserve">	2022/11/04,14:57:39</t>
  </si>
  <si>
    <t xml:space="preserve">	2023/07/15,12:02:02</t>
  </si>
  <si>
    <t xml:space="preserve">	SSA AM-10.121.18.68-Dehgam_4/1-10.121.18.213-Galudan_3/1</t>
  </si>
  <si>
    <t xml:space="preserve">	10.121.18.213_Galudan_TN705B_GJ_SSA AM_PH1\S3P1</t>
  </si>
  <si>
    <t xml:space="preserve">	10.121.18.68_DEHGAM_TN725B_GJ_SSA AM_PH1\S4P1</t>
  </si>
  <si>
    <t xml:space="preserve">	2022/01/11,16:33:48</t>
  </si>
  <si>
    <t xml:space="preserve">	2026/01/20,15:42:28</t>
  </si>
  <si>
    <t xml:space="preserve">	SSA AM-10.121.18.71-Jodhpur_3/1-10.121.18.72-SSNL_3/1</t>
  </si>
  <si>
    <t xml:space="preserve">	10.121.18.72_SSNL_TN705B_GJ_SSA AM_PH1\S3P1</t>
  </si>
  <si>
    <t xml:space="preserve">	10.121.18.71_JODHPUR_TN705B_GJ_SSA AM_PH1\S4P1</t>
  </si>
  <si>
    <t xml:space="preserve">	2018/06/18,15:18:07</t>
  </si>
  <si>
    <t xml:space="preserve">	2026/01/20,15:46:01</t>
  </si>
  <si>
    <t xml:space="preserve">	SSNL SIDE 24F F10&amp;20 JDPR 288F 1/9/10&amp;11</t>
  </si>
  <si>
    <t xml:space="preserve">	SSA BV-10.121.25.1-Panwadi(GNE)_B2 / S5P1-10.121.17.129-WTR_Bhavnagar(GNE)_B2 / S5P1</t>
  </si>
  <si>
    <t xml:space="preserve">	10.121.25.1_Panwadi(GNE)_TN725B_GJ_SSA BV_PH2\S5P1</t>
  </si>
  <si>
    <t xml:space="preserve">	10.121.17.129_BHAVNAGAR(GNE)_TN725B_WTR_RJ_PH2\S5P1</t>
  </si>
  <si>
    <t xml:space="preserve">	Bhavnagar SSA - GCS ID 0001163</t>
  </si>
  <si>
    <t xml:space="preserve">	2019/01/03,18:21:09</t>
  </si>
  <si>
    <t xml:space="preserve">	2026/01/19,14:43:50</t>
  </si>
  <si>
    <t xml:space="preserve">	WTR RJ-10.121.17.141-AMRELI\S3P1-10.121.24.45-JUNAGADH\S3P1</t>
  </si>
  <si>
    <t xml:space="preserve">	10.121.24.45_JUNAGADH_TN725B_WTR_RJ_PH1\S3P1</t>
  </si>
  <si>
    <t xml:space="preserve">	10.121.17.141_AMRELI_TN725B_WTR_RJ_PH2\S3P1</t>
  </si>
  <si>
    <t xml:space="preserve">	2018/05/05,15:40:11</t>
  </si>
  <si>
    <t xml:space="preserve">	2025/04/28,12:12:53</t>
  </si>
  <si>
    <t xml:space="preserve">	WTR RJ-10.121.68.208-SIDSAR_4/1-10.121.68.206-JAMJODHPUR_5/1</t>
  </si>
  <si>
    <t xml:space="preserve">	10.121.68.206_JAMJODHPUR_TN725B_WTR_RJ_PH3\S5P1</t>
  </si>
  <si>
    <t xml:space="preserve">	10.121.68.208_SIDSAR_TN705B_WTR_RJ_PH3\S4P1</t>
  </si>
  <si>
    <t xml:space="preserve">	2024/11/16,17:55:14</t>
  </si>
  <si>
    <t xml:space="preserve">	2025/07/30,13:26:39</t>
  </si>
  <si>
    <t xml:space="preserve">	SSA AMR-10.121.96.45-BHOJALPARA BTS_2/5-10.121.96.41-BABAPUR BTS_1/6</t>
  </si>
  <si>
    <t xml:space="preserve">	10.121.96.41_AHIR BTS A1_TN703B_GJ_SSA AMR_PH\S1P6</t>
  </si>
  <si>
    <t xml:space="preserve">	10.121.96.45_BHOJALPARA BTS_TN703B_GJ_SSA AMR_PH2\S2P5</t>
  </si>
  <si>
    <t xml:space="preserve">	Guj_Amreli-SSA_GCS_ID-0045460</t>
  </si>
  <si>
    <t xml:space="preserve">	2025/09/26,18:22:16</t>
  </si>
  <si>
    <t xml:space="preserve">	2025/12/17,11:29:36</t>
  </si>
  <si>
    <t xml:space="preserve">	BHOJALPARA-BABAPUR</t>
  </si>
  <si>
    <t xml:space="preserve">	WTR AM-10.121.15.216-TN705B_Danta_B1_3/6-10.121.15.199-TN725B_Palanpur 1_B2_3/6</t>
  </si>
  <si>
    <t xml:space="preserve">	10.121.15.199_Palanpur1_TN725B_WTR_AM_PH1\S3P6</t>
  </si>
  <si>
    <t xml:space="preserve">	10.121.15.216_DANTA_TN705B_WTR_AM_PH2\S3P6</t>
  </si>
  <si>
    <t xml:space="preserve">	Guj_Palanpur-SSA_GCS_ID-00006938</t>
  </si>
  <si>
    <t xml:space="preserve">	Guj_Palanpur-SSA</t>
  </si>
  <si>
    <t xml:space="preserve">	2020/07/22,19:33:06</t>
  </si>
  <si>
    <t xml:space="preserve">	2023/01/11,12:57:07</t>
  </si>
  <si>
    <t xml:space="preserve">	SSA BUJ-10.121.24.82-AgrocelMicro A1_2/5-10.121.24.96-Dhordo A1_2/5</t>
  </si>
  <si>
    <t xml:space="preserve">	10.121.24.82_AgrocelMicro_TN703B_GJ_SSA BUJ_PH2\S2P5</t>
  </si>
  <si>
    <t xml:space="preserve">	10.121.24.96_DHORDO_TN703B_GJ_SSA BUJ_PH3\S2P5</t>
  </si>
  <si>
    <t xml:space="preserve">	2024/02/08,21:33:11</t>
  </si>
  <si>
    <t xml:space="preserve">	2024/05/15,11:25:50</t>
  </si>
  <si>
    <t xml:space="preserve">	SSA AM-10.121.18.250-SECTOR 11_3/2-10.121.18.184-ALDC_1/5</t>
  </si>
  <si>
    <t xml:space="preserve">	10.121.18.250_SECTOR 11_TN725B_GJ_SSA AM_PH3\S3P2</t>
  </si>
  <si>
    <t xml:space="preserve">	10.121.18.184_GSPC_TN703B_GJ_SSA AM_PH3\S1P5</t>
  </si>
  <si>
    <t xml:space="preserve">	GUJ_AHD_GCSID_46591</t>
  </si>
  <si>
    <t xml:space="preserve">	2025/11/21,18:05:24</t>
  </si>
  <si>
    <t xml:space="preserve">	2026/01/17,12:27:53</t>
  </si>
  <si>
    <t xml:space="preserve">	SSA VDR-10.121.99.150-City3_B2_6/1-10.121.19.179-Manjalpur_NEW_B1_4/1</t>
  </si>
  <si>
    <t xml:space="preserve">	10.121.19.179_MANJALPUR-NEW_TN705B_GJ_SSA VDR_PH3\S4P1</t>
  </si>
  <si>
    <t xml:space="preserve">	10.121.99.150_CITY 3_TN725B_GJ_SSA VDR_PH3\S6P1</t>
  </si>
  <si>
    <t xml:space="preserve">	2022/08/23,12:54:51</t>
  </si>
  <si>
    <t xml:space="preserve">	2023/05/17,11:04:55</t>
  </si>
  <si>
    <t xml:space="preserve">	WTR AM-10.121.16.226-Baroda City (B2)\S3P1-10.121.16.227-Halol (B1)\S4P1</t>
  </si>
  <si>
    <t xml:space="preserve">	10.121.16.226_BARODA CITY 3 GNE_TN725B_WTR_AM_PH1\S3P1</t>
  </si>
  <si>
    <t xml:space="preserve">	10.121.16.227_Halol_TN725B_WTR_AM_PH1\S4P1</t>
  </si>
  <si>
    <t xml:space="preserve">	2018/06/01,10:34:49</t>
  </si>
  <si>
    <t xml:space="preserve">	2023/06/17,15:00:47</t>
  </si>
  <si>
    <t xml:space="preserve">	SSA NAD-10.121.16.234-Anand2_5/10-10.121.24.225-ANAND(GNE)_5/10</t>
  </si>
  <si>
    <t xml:space="preserve">	10.121.16.234_Anand2_TN725B_WTR_AM_PH3\S5P10</t>
  </si>
  <si>
    <t xml:space="preserve">	10.121.24.225_ANAND(GNE)_TN725B_GJ_SSA NAD_PH1\S5P10</t>
  </si>
  <si>
    <t xml:space="preserve">	2024/04/17,18:20:06</t>
  </si>
  <si>
    <t xml:space="preserve">	2026/01/17,13:07:01</t>
  </si>
  <si>
    <t xml:space="preserve">	SSA VAL-10.121.24.160-Amdhara_S2P6-10.121.24.156-GHEJ_S2P6</t>
  </si>
  <si>
    <t xml:space="preserve">	10.121.24.160_Amdhara_TN703B_GJ_SSA VAL_PH3\S2P6</t>
  </si>
  <si>
    <t xml:space="preserve">	10.121.24.156_ATGEM_TN703B_GJ_SSA VAL_PH\S2P6</t>
  </si>
  <si>
    <t xml:space="preserve">	GCS-48195</t>
  </si>
  <si>
    <t xml:space="preserve">	2026/01/19,13:31:35</t>
  </si>
  <si>
    <t xml:space="preserve">	2026/01/19,14:34:20</t>
  </si>
  <si>
    <t xml:space="preserve">	SSA NAD-10.121.16.229-THASRA_TN705B_WTR_AM_PH1_S4P8-10.121.16.237-Thasara_TN725B_WTR_AM_PH2_S3P11</t>
  </si>
  <si>
    <t xml:space="preserve">	10.121.16.237_Thasara_TN725B_WTR_AM_PH2\S3P11</t>
  </si>
  <si>
    <t xml:space="preserve">	10.121.16.229_THASRA_TN705B_WTR_AM_PH1\S4P8</t>
  </si>
  <si>
    <t xml:space="preserve">	GCS-33686</t>
  </si>
  <si>
    <t xml:space="preserve">	2024/09/04,13:50:07</t>
  </si>
  <si>
    <t xml:space="preserve">	2026/01/17,13:08:27</t>
  </si>
  <si>
    <t xml:space="preserve">	WTR AM-10.121.15.200-Palanpur 2_B1_3/9-10.121.15.199-Palanpur 1B2_5/9</t>
  </si>
  <si>
    <t xml:space="preserve">	10.121.15.200_Palanpur 2_TN705B_WTR_AM_PH1\S3P9</t>
  </si>
  <si>
    <t xml:space="preserve">	10.121.15.199_Palanpur1_TN725B_WTR_AM_PH1\S5P9</t>
  </si>
  <si>
    <t xml:space="preserve">	2020/06/04,18:53:04</t>
  </si>
  <si>
    <t xml:space="preserve">	2023/05/31,12:15:33</t>
  </si>
  <si>
    <t xml:space="preserve">	SSA GDH-10.121.19.1-Dahod  TE(GNE)_B24/7-10.121.26.70-Dahod_B24/7</t>
  </si>
  <si>
    <t xml:space="preserve">	10.121.19.1_Dahod TE(GNE)_TN725B_GJ_SSA GDH_PH2\S4P7</t>
  </si>
  <si>
    <t xml:space="preserve">	10.121.26.70_Dahod_TN725B_WTR_AM_PH2\S4P7</t>
  </si>
  <si>
    <t xml:space="preserve">	2019/03/30,16:52:19</t>
  </si>
  <si>
    <t xml:space="preserve">	2023/04/26,11:06:57</t>
  </si>
  <si>
    <t xml:space="preserve">	SSA JND-10.121.24.26-JOSHIPARA_2/5-10.121.97.197_MOTIMONPARI_3/3</t>
  </si>
  <si>
    <t xml:space="preserve">	10.121.24.26_SARSAI_TN703B_GJ_SSA JND_PH2\S2P5</t>
  </si>
  <si>
    <t xml:space="preserve">	10.121.97.197_MOTIMONPARI_TN705B_GJ_SSA JND_PH3\S3P3</t>
  </si>
  <si>
    <t xml:space="preserve">	GCS_ID-0050189</t>
  </si>
  <si>
    <t xml:space="preserve">	2026/03/17,17:30:29</t>
  </si>
  <si>
    <t xml:space="preserve">	SSA GDH-10.121.19.1-Dahod  TE(GNE)_B2_4/8-10.121.26.70-Dahod_B2_4/8</t>
  </si>
  <si>
    <t xml:space="preserve">	10.121.26.70_Dahod_TN725B_WTR_AM_PH2\S4P8</t>
  </si>
  <si>
    <t xml:space="preserve">	10.121.19.1_Dahod TE(GNE)_TN725B_GJ_SSA GDH_PH2\S4P8</t>
  </si>
  <si>
    <t xml:space="preserve">	2019/03/30,16:53:19</t>
  </si>
  <si>
    <t xml:space="preserve">	2023/04/26,11:07:34</t>
  </si>
  <si>
    <t xml:space="preserve">	SSA AM-10.121.17.194-AshramRoad_6/2-10.121.17.216-KarvyDigiConnect_2/5</t>
  </si>
  <si>
    <t xml:space="preserve">	10.121.17.216_KARVY DIGICONNECT A2_TN703B_GJ_SSA AM_PH3\S2P5</t>
  </si>
  <si>
    <t xml:space="preserve">	10.121.17.194_ASHRAM RD_TN725B_GJ_SSA AM_PH1\S6P2</t>
  </si>
  <si>
    <t xml:space="preserve">	ARD-ELB 96F 4/5/7&amp;8</t>
  </si>
  <si>
    <t xml:space="preserve">	2023/07/17,14:38:49</t>
  </si>
  <si>
    <t xml:space="preserve">	2026/01/19,15:24:51</t>
  </si>
  <si>
    <t xml:space="preserve">	ARD-ELB 96F C4 R5 F8 &amp; 12_x000D_
At ashram road</t>
  </si>
  <si>
    <t xml:space="preserve">	SSA NAD-10.121.98.86-ONGC_Combay_1/5-10.121.98.67-CAMBAY B1_3/2</t>
  </si>
  <si>
    <t xml:space="preserve">	10.121.98.86_ONGC Cambay_TN703B_GJ_SSA NAD_PH3\S1P5</t>
  </si>
  <si>
    <t xml:space="preserve">	10.121.98.67_CAMBAY_TN705B_GJ_SSA NAD_PH3\S3P2</t>
  </si>
  <si>
    <t xml:space="preserve">	Guj GCS ID No.- 046453</t>
  </si>
  <si>
    <t xml:space="preserve">	SSA Nadiad</t>
  </si>
  <si>
    <t xml:space="preserve">	2025/11/14,18:00:03</t>
  </si>
  <si>
    <t xml:space="preserve">	SSA JND-10.121.24.23-DUNGARPUR_A1_PH3\S1P5-10.121.97.193-JUNAGADH JR2_B2_PH3\S4P4</t>
  </si>
  <si>
    <t xml:space="preserve">	10.121.24.23_DUNGARPUR_TN703B_GJ_SSA JND_PH3\S1P5</t>
  </si>
  <si>
    <t xml:space="preserve">	10.121.97.193_JUNAGADH JR2_TN725B_GJ_SSA JND_PH3\S4P4</t>
  </si>
  <si>
    <t xml:space="preserve">	2023/08/11,16:11:21</t>
  </si>
  <si>
    <t xml:space="preserve">	2023/09/04,16:14:55</t>
  </si>
  <si>
    <t xml:space="preserve">	WTR RJ-10.121.17.55-UPLETA_6/1-10.121.17.54-DHORAJI_3/1</t>
  </si>
  <si>
    <t xml:space="preserve">	10.121.17.55_UPLETA_TN725B_GJ_SSA RJ_PH3\S6P1</t>
  </si>
  <si>
    <t xml:space="preserve">	10.121.17.54_DHORAJI_TN725B_GJ_SSA RJ_PH3\S3P1</t>
  </si>
  <si>
    <t xml:space="preserve">	gcs id 31093</t>
  </si>
  <si>
    <t xml:space="preserve">	2024/05/25,19:29:18</t>
  </si>
  <si>
    <t xml:space="preserve">	2025/03/01,13:02:13</t>
  </si>
  <si>
    <t xml:space="preserve">	SSA AM-10.121.18.248-TN725B_SECTOR _28_S3P1-10.121.18.249-TN725B_SECTOR_24_S5P1</t>
  </si>
  <si>
    <t xml:space="preserve">	10.121.18.249_SECTOR 24_TN725B_GJ_SSA AM_PH3\S5P1</t>
  </si>
  <si>
    <t xml:space="preserve">	10.121.18.248_SECTOR -28_TN725B_GJ_SSA AM_PH3\S3P1</t>
  </si>
  <si>
    <t xml:space="preserve">	2019/05/20,18:47:59</t>
  </si>
  <si>
    <t xml:space="preserve">	2023/01/03,16:34:08</t>
  </si>
  <si>
    <t xml:space="preserve">	WTR AM-10.121.16.12-TN725B_Bhadra-4(GNE)_B2\S3P1-10.121.17.148-TN725B_Bhadra-2_B2\S6P1</t>
  </si>
  <si>
    <t xml:space="preserve">	10.121.16.129_Bhadra 4(GNE)_TN725B_WTR_AM_PH1\S3P1</t>
  </si>
  <si>
    <t xml:space="preserve">	10.121.16.138_BHADRA 2_TN725B_WTR_AM_PH1\S6P1</t>
  </si>
  <si>
    <t xml:space="preserve">	2018/12/13,17:00:02</t>
  </si>
  <si>
    <t xml:space="preserve">	2019/01/14,21:56:36</t>
  </si>
  <si>
    <t xml:space="preserve">	SSA NAD-10.121.24.237-Uttarsanda B1_3/1-10.121.24.229-Nadiad Civil Road B1_4/1</t>
  </si>
  <si>
    <t xml:space="preserve">	10.121.24.237_UTTARSANDA_TN705B_GJ_SSA NAD_PH2\S3P1</t>
  </si>
  <si>
    <t xml:space="preserve">	10.121.24.229_NADIAD CIVIL ROAD_TN705B_GJ_SSA NAD_PH2\S4P1</t>
  </si>
  <si>
    <t xml:space="preserve">	GCS_ID-0022529</t>
  </si>
  <si>
    <t xml:space="preserve">	2023/03/16,20:45:40</t>
  </si>
  <si>
    <t xml:space="preserve">	2023/03/16,21:05:19</t>
  </si>
  <si>
    <t xml:space="preserve">	WTR AM-10.121.16.27-CITY_6/9-10.121.16.8-BARODA CITY 1_6/9</t>
  </si>
  <si>
    <t xml:space="preserve">	10.121.16.27_Baroda CITY_TN725B_WTR_AM_PH2\S6P9</t>
  </si>
  <si>
    <t xml:space="preserve">	10.121.16.8_BARODA CITY 1_TN725B_WTR_AM_PH1\S6P9</t>
  </si>
  <si>
    <t xml:space="preserve">	2020/10/21,16:29:23</t>
  </si>
  <si>
    <t xml:space="preserve">	2025/12/18,11:48:53</t>
  </si>
  <si>
    <t xml:space="preserve">	SSA NAD-10.121.16.153-LIMBASI A1_1/5-10.121.16.152-TRAJ A1_2/5</t>
  </si>
  <si>
    <t xml:space="preserve">	10.121.16.153_LIMBASI_TN703B_GJ_SSA NAD_PH3\S1P5</t>
  </si>
  <si>
    <t xml:space="preserve">	10.121.16.152_TRAJ_TN703B_GJ_SSA NAD_PH3\S2P5</t>
  </si>
  <si>
    <t xml:space="preserve">	2024/12/21,18:30:16</t>
  </si>
  <si>
    <t xml:space="preserve">	SSA AM-10.121.18.194-Naroda_TN725B_GJ_SSA AM_PH1_S5P1-10.121.18.135-NARODA_TN725B_GJ_SSA AM_PH1_S5P1</t>
  </si>
  <si>
    <t xml:space="preserve">	10.121.18.194_Naroda_TN725B_GJ_SSA AM_PH1\S5P1</t>
  </si>
  <si>
    <t xml:space="preserve">	10.121.18.135_NARODA_TN725B_GJ_SSA AM_PH1\S5P1</t>
  </si>
  <si>
    <t xml:space="preserve">	2025/04/26,17:41:31</t>
  </si>
  <si>
    <t xml:space="preserve">	2026/01/16,17:12:00</t>
  </si>
  <si>
    <t xml:space="preserve">	SSA AM-10.121.18.245-Sector 11(GNE)-10.121.18.250-Sector 11_5/8</t>
  </si>
  <si>
    <t xml:space="preserve">	10.121.18.245_SECTOR 11 GNE_TN725B_GJ_SSA AM_PH1\S4P10</t>
  </si>
  <si>
    <t xml:space="preserve">	10.121.18.250_SECTOR 11_TN725B_GJ_SSA AM_PH3\S5P8</t>
  </si>
  <si>
    <t xml:space="preserve">	2021/12/04,15:43:30</t>
  </si>
  <si>
    <t xml:space="preserve">	2026/01/20,14:45:22</t>
  </si>
  <si>
    <t xml:space="preserve">	SSA SR-10.121.68.11-Zankhvav_S6P1-10.121.68.5-UMARPADA_S4P1</t>
  </si>
  <si>
    <t xml:space="preserve">	10.121.68.11_Zankhvav_TN725B_GJ_SSA SR_PH3\S6P1</t>
  </si>
  <si>
    <t xml:space="preserve">	10.121.68.5_UMARPADA_TN705B_WTR_AM_PH3\S4P1</t>
  </si>
  <si>
    <t xml:space="preserve">	2025/12/18,17:49:56</t>
  </si>
  <si>
    <t xml:space="preserve">	2026/01/16,17:14:30</t>
  </si>
  <si>
    <t xml:space="preserve">	SSA NAD-10.121.16.247-NENPUR TE-10.121.16.246-NENPUR CHAWKADI_PH3 2/5</t>
  </si>
  <si>
    <t xml:space="preserve">	10.121.16.247_NENPUR_TN703B_GJ_SSA NAD_PH3\S1P5</t>
  </si>
  <si>
    <t xml:space="preserve">	10.121.16.246_NENPUR CHAWKADI_TN703B_GJ_SSA NAD_PH3\S2P5</t>
  </si>
  <si>
    <t xml:space="preserve">	2019/07/04,17:58:48</t>
  </si>
  <si>
    <t xml:space="preserve">	2023/01/10,14:46:30</t>
  </si>
  <si>
    <t xml:space="preserve">	SSA JND-10.121.69.6-SSA_TN705B_RATIYA 4/1-10.121.69.5-TN705B_TUKDAGOSA 3/1</t>
  </si>
  <si>
    <t xml:space="preserve">	10.121.97.221_TUKADA GOSA_TN705B_WTR_RJ_PH3\S3P1</t>
  </si>
  <si>
    <t xml:space="preserve">	10.121.97.222_RATIYA_TN705B_WTR_RJ_PH3\S4P1</t>
  </si>
  <si>
    <t xml:space="preserve">	2019/07/06,00:53:26</t>
  </si>
  <si>
    <t xml:space="preserve">	2023/01/10,14:34:51</t>
  </si>
  <si>
    <t xml:space="preserve">	SSA BUJ-10.121.24.67-Gandhidham_3/3-10.121.24.116-Manali Tower_1/5</t>
  </si>
  <si>
    <t xml:space="preserve">	10.121.24.67_Gandhidham_TN725B_GJ_SSA BUJ_PH2\S3P3</t>
  </si>
  <si>
    <t xml:space="preserve">	10.121.24.116_Manali Tower_TN703B_GJ_SSA BUJ_PH2\S1P5</t>
  </si>
  <si>
    <t xml:space="preserve">	2018/11/23,15:18:47</t>
  </si>
  <si>
    <t xml:space="preserve">	2026/04/25,15:19:57</t>
  </si>
  <si>
    <t xml:space="preserve">	SSA MEH-10.121.15.193-Mehsana3 (GNE)_B2 / S5P8-10.121.15.129-Mehsana1_B2 / S5P8</t>
  </si>
  <si>
    <t xml:space="preserve">	10.121.15.193_Mehsana3(GNE)_TN725B_WTR_AM_PH1\S5P8</t>
  </si>
  <si>
    <t xml:space="preserve">	10.121.15.129_MEHSANA1_TN725B_WTR_AM_PH1\S5P8</t>
  </si>
  <si>
    <t xml:space="preserve">	2019/04/04,13:52:01</t>
  </si>
  <si>
    <t xml:space="preserve">	2026/01/19,14:52:34</t>
  </si>
  <si>
    <t xml:space="preserve">	SSA VDR-10.121.16.25-PANIGATE_N2-10.121.16.16-KARELIBAUG_N2</t>
  </si>
  <si>
    <t xml:space="preserve">	10.121.16.16_KARELIBAUG N2_TN705B_GJ_SSA VDR_PH3\S4P1</t>
  </si>
  <si>
    <t xml:space="preserve">	10.121.16.25_PANIGATE N2_TN705B_GJ_SSA VDR_PH3\S3P1</t>
  </si>
  <si>
    <t xml:space="preserve">	2026/01/19,20:55:12</t>
  </si>
  <si>
    <t xml:space="preserve">	2026/01/20,12:41:36</t>
  </si>
  <si>
    <t xml:space="preserve">	SSA HMR-10.121.16.198-Modasa_6/1-10.121.97.75-DHANSURA_3/1</t>
  </si>
  <si>
    <t xml:space="preserve">	10.121.16.198_Modasa_TN725B_WTR_AM_PH1\S6P1</t>
  </si>
  <si>
    <t xml:space="preserve">	10.121.97.75_DHANSURA_TN705B_GJ_SSA HMR_PH3\S3P1</t>
  </si>
  <si>
    <t xml:space="preserve">	GCS ID 32626</t>
  </si>
  <si>
    <t xml:space="preserve">	2024/07/30,17:56:12</t>
  </si>
  <si>
    <t xml:space="preserve">	2026/01/19,13:06:52</t>
  </si>
  <si>
    <t xml:space="preserve">	SSA AM-10.121.15.160-AM Bhadra6_3/9-10.121.15.144-AM Bhadra(GNE)_5/9</t>
  </si>
  <si>
    <t xml:space="preserve">	10.121.15.160_AM BHADRA 6_TN705B_WTR_AM_PH3\S3P9</t>
  </si>
  <si>
    <t xml:space="preserve">	10.121.15.144_AM BHADRA(GNE)_TN725B_WTR_AM_PH3\S5P9</t>
  </si>
  <si>
    <t xml:space="preserve">	2025/12/09,17:40:03</t>
  </si>
  <si>
    <t xml:space="preserve">	2026/01/19,15:13:12</t>
  </si>
  <si>
    <t xml:space="preserve">	SSA VAL-10.121.16.110-Vidhyutbhavan Daman A1_2/5-10.121.16.111-Ringanwada A1_2/5</t>
  </si>
  <si>
    <t xml:space="preserve">	10.121.16.110_VidhyutBhavan Daman_TN703B_GJ_SSA VAL_PH3\S2P5</t>
  </si>
  <si>
    <t xml:space="preserve">	10.121.16.111_RINGANWADA_TN703B_GJ_SSA VAL_PH3\S2P5</t>
  </si>
  <si>
    <t xml:space="preserve">	Guj_Valsad-SSA_GCS_ID-0021434</t>
  </si>
  <si>
    <t xml:space="preserve">	2023/01/22,15:19:49</t>
  </si>
  <si>
    <t xml:space="preserve">	SSA VDR-10.121.16.22-ALKAPURI-N4 B2_4/1-10.121.16.24-SUBHANPURA-N2 B1_3/1</t>
  </si>
  <si>
    <t xml:space="preserve">	10.121.16.22_ALKAPURI N4 _TN725B_GJ_SSA VDR_PH3\S4P1</t>
  </si>
  <si>
    <t xml:space="preserve">	10.121.16.24_SUBHANPURA N2_TN705B_GJ_SSA VDR_PH3\S3P1</t>
  </si>
  <si>
    <t xml:space="preserve">	2025/12/30,00:09:36</t>
  </si>
  <si>
    <t xml:space="preserve">	SSA RJ-10.121.19.65-KR1_B2_3/1-10.121.17.1-RAJKOT KR(GNE)_B2_6/1</t>
  </si>
  <si>
    <t xml:space="preserve">	10.121.17.1_RAJKOT KR(GNE)_TN725B_WTR_RJ_PH1\S6P1</t>
  </si>
  <si>
    <t xml:space="preserve">	10.121.19.65_KR1(GNE)_TN725B_GJ_SSA RJ_PH2\S3P1</t>
  </si>
  <si>
    <t xml:space="preserve">	2021/04/03,13:22:56</t>
  </si>
  <si>
    <t xml:space="preserve">	2023/06/10,14:06:20</t>
  </si>
  <si>
    <t xml:space="preserve">	KR PCM 48 NEW -F5,F6</t>
  </si>
  <si>
    <t xml:space="preserve">	SSA BCH-10.121.96.116-SOU AIRODRUMKEVADIA_1/5-10.121.96.103-SOU Dam Site Exchange_1/6</t>
  </si>
  <si>
    <t xml:space="preserve">	10.121.96.116_SOU AIRODRUM KEVADIA_TN703B_GJ_SSA BCH_PH3\S1P5</t>
  </si>
  <si>
    <t xml:space="preserve">	10.121.96.103_SOU Dam Site Exchange_TN703B_GJ_SSA BCH_PH3\S1P6</t>
  </si>
  <si>
    <t xml:space="preserve">	GUJ_GCS-ID-017457</t>
  </si>
  <si>
    <t xml:space="preserve">	2022/07/14,16:15:25</t>
  </si>
  <si>
    <t xml:space="preserve">	2022/07/15,12:10:41</t>
  </si>
  <si>
    <t xml:space="preserve">	SSA VDR-10.121.19.146-Bakor PTL CBR BTS_A2\S1P6 - 10.121.19.138-City 2_B2\S3P6</t>
  </si>
  <si>
    <t xml:space="preserve">	10.121.19.146_BAKOR PTL CBR BTS_TN703B_GJ_SSA VDR_PH2\S1P6</t>
  </si>
  <si>
    <t xml:space="preserve">	10.121.19.138_CITY2_TN725B_GJ_SSA VDR_PH2\S3P6</t>
  </si>
  <si>
    <t xml:space="preserve">	2018/11/29,18:15:43</t>
  </si>
  <si>
    <t xml:space="preserve">	2023/01/11,14:33:53</t>
  </si>
  <si>
    <t xml:space="preserve">	SSA AM-10.121.18.143-Jamalpur_B2\S5P1-10.121.18.207-TN725B_Kankaria_B2\S4P1</t>
  </si>
  <si>
    <t xml:space="preserve">	10.121.18.207_Kankaria_TN725B_GJ_SSA AM_PH2\S4P1</t>
  </si>
  <si>
    <t xml:space="preserve">	10.121.18.143_Jamalpur_TN725B_GJ_SSA AM_PH1\S5P1</t>
  </si>
  <si>
    <t xml:space="preserve">	2018/11/05,15:53:18</t>
  </si>
  <si>
    <t xml:space="preserve">	2023/01/03,17:08:59</t>
  </si>
  <si>
    <t xml:space="preserve">	JML-KKR-96F-1-2-7&amp;1-4-9</t>
  </si>
  <si>
    <t xml:space="preserve">	SSA AM-10.121.18.218-Saraspur_S3P2-10.121.18.145-Bapunagar_S6P4</t>
  </si>
  <si>
    <t xml:space="preserve">	10.121.18.145_Bapunagar_TN725B_GJ_SSA AM_PH1\S6P4</t>
  </si>
  <si>
    <t xml:space="preserve">	10.121.18.218_Saraspur_TN705B_GJ_SSA AM_PH1\S3P2</t>
  </si>
  <si>
    <t xml:space="preserve">	2022/01/17,16:57:30</t>
  </si>
  <si>
    <t xml:space="preserve">	2026/04/06,11:25:19</t>
  </si>
  <si>
    <t xml:space="preserve">	SSA BUJ-10.121.24.71-Gandhidham II_4/1-10.121.24.73-Bharat Nagar_3/1</t>
  </si>
  <si>
    <t xml:space="preserve">	10.121.24.71_Gandhidham II_TN705B_GJ_SSA BUJ_PH3\S4P1</t>
  </si>
  <si>
    <t xml:space="preserve">	10.121.24.73_Bharat Nagar_TN705B_GJ_SSA BUJ_PH2\S3P1</t>
  </si>
  <si>
    <t xml:space="preserve">	Guj_Bhuj-SSA_GCS_ID-0057535</t>
  </si>
  <si>
    <t xml:space="preserve">	2026/04/21,11:51:51</t>
  </si>
  <si>
    <t xml:space="preserve">	2026/04/25,15:16:49</t>
  </si>
  <si>
    <t xml:space="preserve">	WTR AM-10.121.15.200-Palanpur 2_B1_3/8-10.121.15.199-Palanpur 1B2_5/8</t>
  </si>
  <si>
    <t xml:space="preserve">	10.121.15.200_Palanpur 2_TN705B_WTR_AM_PH1\S3P8</t>
  </si>
  <si>
    <t xml:space="preserve">	10.121.15.199_Palanpur1_TN725B_WTR_AM_PH1\S5P8</t>
  </si>
  <si>
    <t xml:space="preserve">	2020/06/04,18:51:19</t>
  </si>
  <si>
    <t xml:space="preserve">	2023/05/31,12:16:05</t>
  </si>
  <si>
    <t xml:space="preserve">	SSA SR-10.121.19.220-DUMAS Ambawadi_2/5-10.121.19.233-DUMAS_Exch_2/6</t>
  </si>
  <si>
    <t xml:space="preserve">	10.121.19.220_DUMAS AMBAWADI_TN703B_GJ_SSA SR_PH2\S2P5</t>
  </si>
  <si>
    <t xml:space="preserve">	10.121.19.233_DUMASEXCHANG_TN703B_GJ_SSA SR_PH2\S2P6</t>
  </si>
  <si>
    <t xml:space="preserve">	GUJ_SR_GCSID_44527</t>
  </si>
  <si>
    <t xml:space="preserve">	2025/08/29,18:33:44</t>
  </si>
  <si>
    <t xml:space="preserve">	2026/04/25,16:52:32</t>
  </si>
  <si>
    <t xml:space="preserve">	WTR AM-10.121.15.129-TN725B_MAISANA_B2\S5P1-10.121.15.136-TN725B_MEHASANA_GNE_B2\S5P1</t>
  </si>
  <si>
    <t xml:space="preserve">	10.121.15.129_MEHSANA1_TN725B_WTR_AM_PH1\S5P1</t>
  </si>
  <si>
    <t xml:space="preserve">	10.121.15.136_Mehsana2(GNE)_TN725B_WTR_AM_PH1\S5P1</t>
  </si>
  <si>
    <t xml:space="preserve">	2018/07/10,17:03:22</t>
  </si>
  <si>
    <t xml:space="preserve">	2023/01/11,12:38:31</t>
  </si>
  <si>
    <t xml:space="preserve">	SSA PNP-10.121.98.146-DEV-10.121.15.194-Radhanpur</t>
  </si>
  <si>
    <t xml:space="preserve">	10.121.98.146_DEV_TN703B_GJ_SSA PNP_PH3\S1P5</t>
  </si>
  <si>
    <t xml:space="preserve">	10.121.15.194_Radhanpur_TN725B_WTR_AM_PH1\S6P4</t>
  </si>
  <si>
    <t xml:space="preserve">	GJ_PLR_SSA_GCS_ID-0007721</t>
  </si>
  <si>
    <t xml:space="preserve">	2020/09/09,17:39:12</t>
  </si>
  <si>
    <t xml:space="preserve">	2023/01/10,13:10:24</t>
  </si>
  <si>
    <t xml:space="preserve">	SSA BCH-10.121.96.79-Sarbhan_4/4-10.121.96.78-Amod_3/3</t>
  </si>
  <si>
    <t xml:space="preserve">	10.121.96.79_Sarbhan_TN705B_GJ_SSA BCH_PH3\S4P4</t>
  </si>
  <si>
    <t xml:space="preserve">	10.121.96.78_Amod_TN705B_GJ_SSA BCH_PH3\S3P3</t>
  </si>
  <si>
    <t xml:space="preserve">	Bharuch SSA GCS ID 45794</t>
  </si>
  <si>
    <t xml:space="preserve">	2025/10/10,17:22:18</t>
  </si>
  <si>
    <t xml:space="preserve">	2026/01/17,12:31:31</t>
  </si>
  <si>
    <t xml:space="preserve">	WTR RJ-10.121.15.154-Ranpur_3/1-10.121.99.3-LIMBDI_4/1</t>
  </si>
  <si>
    <t xml:space="preserve">	10.121.15.154_Ranpur_TN705B_GJ_SSA AM_PH3\S3P1</t>
  </si>
  <si>
    <t xml:space="preserve">	10.121.99.3_LIMBDI_TN725B_GJ_SSA SEN_PH3\S4P1</t>
  </si>
  <si>
    <t xml:space="preserve">	diversion</t>
  </si>
  <si>
    <t xml:space="preserve">	2022/07/02,19:43:58</t>
  </si>
  <si>
    <t xml:space="preserve">	2023/06/04,09:25:48</t>
  </si>
  <si>
    <t xml:space="preserve">	WTR AM-10.121.26.79-Santrampur Te B1_4/1-10.121.16.196-Lunawada B2_5/1</t>
  </si>
  <si>
    <t xml:space="preserve">	10.121.26.79_Santrampur TE_TN705B_WTR_AM_PH3\S4P1</t>
  </si>
  <si>
    <t xml:space="preserve">	10.121.16.196_Lunawada_TN725B_WTR_AM_PH1\S5P1</t>
  </si>
  <si>
    <t xml:space="preserve">	2019/04/27,17:58:52</t>
  </si>
  <si>
    <t xml:space="preserve">	2023/01/21,15:45:12</t>
  </si>
  <si>
    <t xml:space="preserve">	SSA AM-10.121.18.212-KOLWADA A1_1/5-10.121.18.249-SECTOR 24 B2_5/3</t>
  </si>
  <si>
    <t xml:space="preserve">	10.121.18.212_KOLWADA_TN703B_GJ_SSA AM_PH3\S1P5</t>
  </si>
  <si>
    <t xml:space="preserve">	10.121.18.249_SECTOR 24_TN725B_GJ_SSA AM_PH3\S5P3</t>
  </si>
  <si>
    <t xml:space="preserve">	Guj_Ahmedabad-SSA_GCS_ID-0023941</t>
  </si>
  <si>
    <t xml:space="preserve">	2023/06/06,22:43:46</t>
  </si>
  <si>
    <t xml:space="preserve">	2023/07/07,12:30:51</t>
  </si>
  <si>
    <t xml:space="preserve">	SSA SR-10.121.100.47-ANUMALA TE_S2P5-10.121.100.30-ANUMALA2 BTS A1_S1P5</t>
  </si>
  <si>
    <t xml:space="preserve">	10.121.100.47_ANUMALA TE_TN703B_GJ_SSA SR_PH2\S2P5</t>
  </si>
  <si>
    <t xml:space="preserve">	10.121.100.30_ANUMALA2 BTS A1_TN703B_GJ_SSA SR_PH3\S1P5</t>
  </si>
  <si>
    <t xml:space="preserve">	GCS-000</t>
  </si>
  <si>
    <t xml:space="preserve">	2026/02/04,16:41:20</t>
  </si>
  <si>
    <t xml:space="preserve">	2026/02/12,15:36:37</t>
  </si>
  <si>
    <t xml:space="preserve">	SSA SR-10.121.100.11-DEVGADH_4/4-10.121.68.11-Zankhvav_5/2</t>
  </si>
  <si>
    <t xml:space="preserve">	10.121.100.11_DEVGADH_TN705B_GJ_SSA SR_PH3\S4P4</t>
  </si>
  <si>
    <t xml:space="preserve">	10.121.68.11_Zankhvav_TN725B_GJ_SSA SR_PH3\S5P2</t>
  </si>
  <si>
    <t xml:space="preserve">	Guj GCS ID No.- 047356</t>
  </si>
  <si>
    <t xml:space="preserve">	2025/12/18,15:32:21</t>
  </si>
  <si>
    <t xml:space="preserve">	2026/01/17,12:52:58</t>
  </si>
  <si>
    <t xml:space="preserve">	SSA HMR-10.121.97.73-Harsol B1_3/1-10.121.97.74-Vadagam B1_4/1</t>
  </si>
  <si>
    <t xml:space="preserve">	10.121.97.73_SAGPUR EX_TN705B_GJ_SSA HMR_PH3\S3P1</t>
  </si>
  <si>
    <t xml:space="preserve">	10.121.97.74_VADAGAM_TN705B_GJ_SSA HMR_PH3\S4P1</t>
  </si>
  <si>
    <t xml:space="preserve">	Himmatnagar SSa- GCS ID-4902</t>
  </si>
  <si>
    <t xml:space="preserve">	Himmatnagar SSa-</t>
  </si>
  <si>
    <t xml:space="preserve">	2020/02/11,17:54:27</t>
  </si>
  <si>
    <t xml:space="preserve">	2023/01/06,12:13:19</t>
  </si>
  <si>
    <t xml:space="preserve">	SSA BUJ-10.121.24.66-TN725B Mundra Rd TE 4/1-10.121.24.65-TN725B Laltekri(GNE) 3/1</t>
  </si>
  <si>
    <t xml:space="preserve">	10.121.24.66_MBM Bhuj B2_TN725B_GJ_SSA BUJ_PH2\S4P1</t>
  </si>
  <si>
    <t xml:space="preserve">	10.121.24.65_Bhuj Laltekri(GNE)_TN725B_GJ_SSA BUJ_PH2\S3P1</t>
  </si>
  <si>
    <t xml:space="preserve">	2018/10/08,10:33:13</t>
  </si>
  <si>
    <t xml:space="preserve">	2023/01/10,12:53:17</t>
  </si>
  <si>
    <t xml:space="preserve">	SSA AM-10.121.18.238-CM HOUSE_1/5-10.121.18.232-SDC GNR_4/2</t>
  </si>
  <si>
    <t xml:space="preserve">	10.121.18.238_CM HOUSE_TN703B_GJ_SSA AM_PH3\S1P5</t>
  </si>
  <si>
    <t xml:space="preserve">	10.121.18.232_SDC GNR_TN725B_GJ_SSA AM_PH3\S4P2</t>
  </si>
  <si>
    <t xml:space="preserve">	Guj Ahmedabad SSA- GCS ID-00011127</t>
  </si>
  <si>
    <t xml:space="preserve">	2021/06/02,16:27:38</t>
  </si>
  <si>
    <t xml:space="preserve">	2022/04/05,10:10:56</t>
  </si>
  <si>
    <t xml:space="preserve">	SSA AM-10.121.18.130-TN725B_BDR(GNE)_B2\35P8-10.121.17.210-TN725B_BDR_B2\S3P8</t>
  </si>
  <si>
    <t xml:space="preserve">	10.121.18.130_Bhadra(GNE) 1_TN725B_GJ_SSA AM_PH2\S3P8</t>
  </si>
  <si>
    <t xml:space="preserve">	10.121.17.210_BHADRA 2_TN725B_GJ_SSA AM_PH3\S3P8</t>
  </si>
  <si>
    <t xml:space="preserve">	26316</t>
  </si>
  <si>
    <t xml:space="preserve">	2023/10/13,16:18:55</t>
  </si>
  <si>
    <t xml:space="preserve">	SSA SEN-10.121.99.24-BALA A1_1/5-10.121.69.66-SURENDRA-NAGAR1 B2_5/4</t>
  </si>
  <si>
    <t xml:space="preserve">	10.121.99.24_BALA_TN703B_GJ_SSA SEN_PH3\S1P5</t>
  </si>
  <si>
    <t xml:space="preserve">	10.121.69.66_SURENDRA NAGAR1_TN725B_WTR_RJ_PH1\S5P4</t>
  </si>
  <si>
    <t xml:space="preserve">	Guj_Surendranagar-OA_GCS_ID-0049533</t>
  </si>
  <si>
    <t xml:space="preserve">	2026/03/11,00:44:42</t>
  </si>
  <si>
    <t xml:space="preserve">	SSA BV-10.121.17.160-Mahuva_B1_3/4-10.121.17.150-OTHA B1_3/2</t>
  </si>
  <si>
    <t xml:space="preserve">	10.121.17.150_OTHA B1_TN705B_GJ_SSA BV_PH3\S3P2</t>
  </si>
  <si>
    <t xml:space="preserve">	10.121.17.160_MAHUVA_TN705B_WTR_RJ_PH3\S3P4</t>
  </si>
  <si>
    <t xml:space="preserve">	Gj)BHV_SSA_GCS_ID-0006837</t>
  </si>
  <si>
    <t xml:space="preserve">	2020/07/17,10:37:38</t>
  </si>
  <si>
    <t xml:space="preserve">	2026/01/17,14:29:07</t>
  </si>
  <si>
    <t xml:space="preserve">	SSA VAL-10.121.68.83-Ahwa B2_3/1-10.121.68.84-Waghai B2_4/1</t>
  </si>
  <si>
    <t xml:space="preserve">	10.121.68.83_AHWA_TN725B_GJ_SSA VAL_PH3\S3P1</t>
  </si>
  <si>
    <t xml:space="preserve">	10.121.68.84_WAGHAI_TN725B_GJ_SSA VAL_PH3\S4P1</t>
  </si>
  <si>
    <t xml:space="preserve">	2019/04/06,19:52:35</t>
  </si>
  <si>
    <t xml:space="preserve">	2023/01/11,12:22:10</t>
  </si>
  <si>
    <t xml:space="preserve">	SSA VDR-10.121.19.242-TN705B_VESU_B1\S4P1-10.121.19.200-TN725B_Althan_B1\S3P1</t>
  </si>
  <si>
    <t xml:space="preserve">	10.121.19.242_VESU_TN705B_GJ_SSA SR_PH2\S4P1</t>
  </si>
  <si>
    <t xml:space="preserve">	10.121.19.200_ALTHAN_TN725B_GJ_SSA SR_PH2\S3P1</t>
  </si>
  <si>
    <t xml:space="preserve">	2019/04/24,09:27:09</t>
  </si>
  <si>
    <t xml:space="preserve">	2023/01/11,14:36:29</t>
  </si>
  <si>
    <t xml:space="preserve">	SSA JMN-10.121.20.4-PatelColony 3/2-10.121.97.129-MehulnagarALB-6/2</t>
  </si>
  <si>
    <t xml:space="preserve">	10.121.20.4_Patel Colony_TN725B_GJ_SSA JMN_PH2\S3P2</t>
  </si>
  <si>
    <t xml:space="preserve">	10.121.97.129_Mehulnagar ALB_TN725B_GJ_SSA JMN_PH3\S6P2</t>
  </si>
  <si>
    <t xml:space="preserve">	GUJ_GCS_ID_0053810</t>
  </si>
  <si>
    <t xml:space="preserve">	2026/03/30,22:36:48</t>
  </si>
  <si>
    <t xml:space="preserve">	2026/04/06,15:49:56</t>
  </si>
  <si>
    <t xml:space="preserve">	SSA VAL-10.121.16.94-Valsad_NEW_B2_3/9-10.121.68.65-Valsad_Old_B2_5/11</t>
  </si>
  <si>
    <t xml:space="preserve">	10.121.16.94_Valsad-New_TN725B_WTR_AM_PH3\S3P9</t>
  </si>
  <si>
    <t xml:space="preserve">	10.121.68.65_VALSAD-OLD(GNE)_TN725B_WTR_AM_PH3\S5P11</t>
  </si>
  <si>
    <t xml:space="preserve">	2023/12/05,16:16:28</t>
  </si>
  <si>
    <t xml:space="preserve">	2023/12/29,11:37:09</t>
  </si>
  <si>
    <t xml:space="preserve">	WTR AM-10.121.26.14-Vijaynagar-10.121.97.101-KODIYAWADA</t>
  </si>
  <si>
    <t xml:space="preserve">	10.121.26.14_Vijaynagar_TN705B_GJ_SSA HMR_PH2\S4P4</t>
  </si>
  <si>
    <t xml:space="preserve">	10.121.97.101_KODIYAWADA_TN703B_GJ_SSA HMR_PH3\S1P5</t>
  </si>
  <si>
    <t xml:space="preserve">	Guj_HMR SSA_GCS ID _8526</t>
  </si>
  <si>
    <t xml:space="preserve">	2020/11/05,13:39:00</t>
  </si>
  <si>
    <t xml:space="preserve">	2020/11/29,22:51:22</t>
  </si>
  <si>
    <t xml:space="preserve">	SSA AM-10.121.18.130-TN725B_BDR(GNE)_B2\S4P1-10.121.18.143-TN725B_JML_B2\S3P1</t>
  </si>
  <si>
    <t xml:space="preserve">	10.121.18.130_Bhadra(GNE) 1_TN725B_GJ_SSA AM_PH2\S4P1</t>
  </si>
  <si>
    <t xml:space="preserve">	10.121.18.143_Jamalpur_TN725B_GJ_SSA AM_PH1\S3P1</t>
  </si>
  <si>
    <t xml:space="preserve">	2018/05/27,12:48:00</t>
  </si>
  <si>
    <t xml:space="preserve">	2026/01/16,17:44:38</t>
  </si>
  <si>
    <t xml:space="preserve">	BDR - JML 288 F  1-8-10&amp;11 FDMS 5</t>
  </si>
  <si>
    <t xml:space="preserve">	SSA NAD-10.121.24.244-VASO_4/8-10.121.16.154-ALINDRA_2/4</t>
  </si>
  <si>
    <t xml:space="preserve">	10.121.16.154_ALINDRA_TN703B_GJ_SSA NAD_PH3\S2P4</t>
  </si>
  <si>
    <t xml:space="preserve">	10.121.24.244_VASO_TN705B_GJ_SSA NAD_PH3\S4P8</t>
  </si>
  <si>
    <t xml:space="preserve">	Nadidad SSA GCS ID 43663</t>
  </si>
  <si>
    <t xml:space="preserve">	2025/07/30,15:43:59</t>
  </si>
  <si>
    <t xml:space="preserve">	2026/01/17,12:42:47</t>
  </si>
  <si>
    <t xml:space="preserve">	SSA BUJ-10.121.17.78-PALASAVA_S2P5-10.121.17.100-GAGODHAR_S4P4</t>
  </si>
  <si>
    <t xml:space="preserve">	10.121.17.78_PALASAVA_TN703B_GJ_SSA BUJ_PH\S2P5</t>
  </si>
  <si>
    <t xml:space="preserve">	10.121.17.100_GAGODHAR_TN705B_WTR_RJ_PH3\S4P4</t>
  </si>
  <si>
    <t xml:space="preserve">	GCS-48404</t>
  </si>
  <si>
    <t xml:space="preserve">	2026/01/27,15:38:22</t>
  </si>
  <si>
    <t xml:space="preserve">	2026/02/12,15:37:03</t>
  </si>
  <si>
    <t xml:space="preserve">	SSA MEH-10.121.25.73-CHARADA-BTS A1_2/5-10.121.15.139-MANSA B1_3/5</t>
  </si>
  <si>
    <t xml:space="preserve">	10.121.25.73_CHARADA-BTS_TN703B_GJ_SSA MEH_PH2\S2P5</t>
  </si>
  <si>
    <t xml:space="preserve">	10.121.15.139_MANSA_TN705B_GJ_SSA MEH_PH2\S3P5</t>
  </si>
  <si>
    <t xml:space="preserve">	GCS_ID-0045110</t>
  </si>
  <si>
    <t xml:space="preserve">	2025/09/15,21:28:54</t>
  </si>
  <si>
    <t xml:space="preserve">	SSA AM-10.121.15.166-CHHARODI B1_4/2-10.121.15.146-VIRAMGAM B2_4/2</t>
  </si>
  <si>
    <t xml:space="preserve">	10.121.15.166_CHHARODI_TN705B_GJ_SSA AM_PH3\S4P2</t>
  </si>
  <si>
    <t xml:space="preserve">	10.121.15.146_VIRAMGAM_TN725B_WTR_AM_PH2\S4P2</t>
  </si>
  <si>
    <t xml:space="preserve">	Guj_Ahmedabad-OA_GCS_ID-0049170</t>
  </si>
  <si>
    <t xml:space="preserve">	2026/02/26,13:23:25</t>
  </si>
  <si>
    <t xml:space="preserve">	SSA JND-10.121.97.194-BILKH_4/1-10.121.97.195-CHAPARDA_3/1</t>
  </si>
  <si>
    <t xml:space="preserve">	10.121.97.195_CHAPARDA_TN705B_GJ_SSA JND_PH3\S3P1</t>
  </si>
  <si>
    <t xml:space="preserve">	10.121.97.194_BILKH_TN705B_GJ_SSA JND_PH3\S4P1</t>
  </si>
  <si>
    <t xml:space="preserve">	2019/10/26,11:10:04</t>
  </si>
  <si>
    <t xml:space="preserve">	2026/05/05,09:13:56</t>
  </si>
  <si>
    <t xml:space="preserve">	SSA JMN-10.121.68.213-Jamnagar_B2-10.121.68.193-Jamanagar GNE_PH3_6/1</t>
  </si>
  <si>
    <t xml:space="preserve">	10.121.68.213_JAMNAGAR_TN725B_WTR_RJ_PH1\S5P1</t>
  </si>
  <si>
    <t xml:space="preserve">	10.121.68.193_JAMNAGAR GNE_TN725B_WTR_RJ_PH3\S6P1</t>
  </si>
  <si>
    <t xml:space="preserve">	GCS Issue id : 00003395</t>
  </si>
  <si>
    <t xml:space="preserve">	2019/08/28,17:18:45</t>
  </si>
  <si>
    <t xml:space="preserve">	2023/09/23,12:16:08</t>
  </si>
  <si>
    <t xml:space="preserve">	WTR AM-10.121.15.204-TN725B_Visnagar(B2)\S4P1- 10.121.15.203-TN725B_Kheralu(B2)\S3P1</t>
  </si>
  <si>
    <t xml:space="preserve">	10.121.15.204_Visnagar_TN725B_WTR_AM_PH2\S4P1</t>
  </si>
  <si>
    <t xml:space="preserve">	10.121.15.203_Kheralu_TN725B_WTR_AM_PH2\S3P1</t>
  </si>
  <si>
    <t xml:space="preserve">	2018/11/30,18:10:10</t>
  </si>
  <si>
    <t xml:space="preserve">	2023/01/11,14:56:16</t>
  </si>
  <si>
    <t xml:space="preserve">	WTR AM-10.121.16.13-TN705B_POR_B1_S4P1-10.121.16.8-TN725B_R2_BARODA CITY_B2_S5P1</t>
  </si>
  <si>
    <t xml:space="preserve">	10.121.16.13_POR_TN705B_WTR_AM_PH2\S4P1</t>
  </si>
  <si>
    <t xml:space="preserve">	10.121.16.8_BARODA CITY 1_TN725B_WTR_AM_PH1\S5P1</t>
  </si>
  <si>
    <t xml:space="preserve">	2018/10/26,14:47:02</t>
  </si>
  <si>
    <t xml:space="preserve">	2023/01/11,12:33:24</t>
  </si>
  <si>
    <t xml:space="preserve">	SSA RJ-10.121.19.69-Bhaktinagar 1_B2-10.121.19.70-Bhaktinagar2_B2</t>
  </si>
  <si>
    <t xml:space="preserve">	10.121.19.70_BHAKTINAGAR2_TN725B_GJ_SSA RJ_PH2\S6P1</t>
  </si>
  <si>
    <t xml:space="preserve">	10.121.19.69_BHAKTINAGAR1_TN725B_GJ_SSA RJ_PH2\S4P1</t>
  </si>
  <si>
    <t xml:space="preserve">	2018/09/07,19:31:57</t>
  </si>
  <si>
    <t xml:space="preserve">	2023/01/03,17:14:33</t>
  </si>
  <si>
    <t xml:space="preserve">	SSA GDH-10.121.19.18-BANDIBAR A1_2/5-10.121.19.19-RANDHIKPUR A1_1/5</t>
  </si>
  <si>
    <t xml:space="preserve">	10.121.19.18_BANDIBAR_TN703B_GJ_SSA GDH_PH2\S2P5</t>
  </si>
  <si>
    <t xml:space="preserve">	10.121.19.19_RANDHIKPUR_TN703B_GJ_SSA GDH_PH3\S1P5</t>
  </si>
  <si>
    <t xml:space="preserve">	2025/01/27,18:46:05</t>
  </si>
  <si>
    <t xml:space="preserve">	SSA JND-10.121.24.16-Vadal_1/5-10.121.24.36-GIDC_A1_1/6</t>
  </si>
  <si>
    <t xml:space="preserve">	10.121.24.16_Vadal_TN703B_GJ_SSA JND_PH2\S1P5</t>
  </si>
  <si>
    <t xml:space="preserve">	10.121.24.36_GIDC_TN703B_GJ_SSA JND_PH2\S1P6</t>
  </si>
  <si>
    <t xml:space="preserve">	2025/06/04,16:51:12</t>
  </si>
  <si>
    <t xml:space="preserve">	2026/01/16,17:15:02</t>
  </si>
  <si>
    <t xml:space="preserve">	WTR AM-10.121.98.10-Sami B1_3/3-10.121.15.213-Harij B2_4/2</t>
  </si>
  <si>
    <t xml:space="preserve">	10.121.98.10_SAMI_TN705B_GJ_SSA MEH_PH3\S3P3</t>
  </si>
  <si>
    <t xml:space="preserve">	10.121.15.213_Harij_TN725B_WTR_AM_PH3\S4P2</t>
  </si>
  <si>
    <t xml:space="preserve">	Mehsana_SSA_GCS_ID_4162</t>
  </si>
  <si>
    <t xml:space="preserve">	2019/10/23,11:40:36</t>
  </si>
  <si>
    <t xml:space="preserve">	2023/03/15,10:49:57</t>
  </si>
  <si>
    <t xml:space="preserve">	SSA JND-10.121.97.228-GHANTIA PRACHI_61/-10.121.97.232-MORASA TE_3/1</t>
  </si>
  <si>
    <t xml:space="preserve">	10.121.97.228_GHANTIA PRACHI_TN725B_WTR_RJ_PH3\S6P1</t>
  </si>
  <si>
    <t xml:space="preserve">	10.121.97.232_MORASA TE_TN705B_GJ_SSA JND_PH2\S3P1</t>
  </si>
  <si>
    <t xml:space="preserve">	Junagadh SSA GCS ID 47588</t>
  </si>
  <si>
    <t xml:space="preserve">	2025/12/26,21:59:20</t>
  </si>
  <si>
    <t xml:space="preserve">	2026/01/17,12:43:01</t>
  </si>
  <si>
    <t xml:space="preserve">	SSA HMR-10.121.25.163-Motipura_4/1-10.21.25.165-GAMBHOI_ S3P1-10GE</t>
  </si>
  <si>
    <t xml:space="preserve">	10.121.25.165_GAMBHOI_TN705B_GJ_SSA HMR_PH2\S3P1</t>
  </si>
  <si>
    <t xml:space="preserve">	10.121.25.163_Motipura_TN705B_GJ_SSA HMR_PH2\S4P1</t>
  </si>
  <si>
    <t xml:space="preserve">	2019/12/02,15:46:33</t>
  </si>
  <si>
    <t xml:space="preserve">	2026/01/31,09:42:31</t>
  </si>
  <si>
    <t xml:space="preserve">	WTR RJ-10.121.17.135-RJKT KR 2 GNE_ 6/9 - 10.121.17.137 -RJKT KR_3/9</t>
  </si>
  <si>
    <t xml:space="preserve">	10.121.17.27_RAJKOT KR_TN725B_WTR_RJ_PH3\S3P9</t>
  </si>
  <si>
    <t xml:space="preserve">	10.121.17.25_RAJKOT KR2_TN725B_WTR_RJ_PH1\S6P9</t>
  </si>
  <si>
    <t xml:space="preserve">	2020/06/27,09:21:45</t>
  </si>
  <si>
    <t xml:space="preserve">	2023/01/10,15:33:27</t>
  </si>
  <si>
    <t xml:space="preserve">	SSA VDR-10.121.19.143-ANANYA BTS_S1P5-10.121.19.130-ALKAPURI(GNE)_S3P2</t>
  </si>
  <si>
    <t xml:space="preserve">	10.121.19.143_NEW COURT_TN703B_GJ_SSA VDR_PH2\S1P5</t>
  </si>
  <si>
    <t xml:space="preserve">	10.121.19.130_ALKAPURI(GNE)_TN725B_GJ_SSA VDR_PH2\S3P2</t>
  </si>
  <si>
    <t xml:space="preserve">	GCS-45197</t>
  </si>
  <si>
    <t xml:space="preserve">	2025/09/18,20:51:48</t>
  </si>
  <si>
    <t xml:space="preserve">	2026/01/16,16:53:58</t>
  </si>
  <si>
    <t xml:space="preserve">	SSA AMR-10.121.96.32-BADHADA_B1_4/3-10.121.96.27-Gadhakada Exch_1/6</t>
  </si>
  <si>
    <t xml:space="preserve">	10.121.96.32_BADHADA_TN705B_GJ_SSA_AMR_PH3\S4P3</t>
  </si>
  <si>
    <t xml:space="preserve">	10.121.96.27_Gadhakada Exch_TN703B_GJ_SSA AMR_PH2\S1P6</t>
  </si>
  <si>
    <t xml:space="preserve">	GCS_ID-0015852</t>
  </si>
  <si>
    <t xml:space="preserve">	2022/04/11,20:56:36</t>
  </si>
  <si>
    <t xml:space="preserve">	2023/07/03,14:27:40</t>
  </si>
  <si>
    <t xml:space="preserve">	SSA BUJ-10.121.24.97-ShrujanLLDC A1_2/5-10.121.24.95-MS BKT BHUJ A1_2/5</t>
  </si>
  <si>
    <t xml:space="preserve">	10.121.24.97_ShrujanLLDC_TN703B_GJ_SSA BUJ_PH3\S2P5</t>
  </si>
  <si>
    <t xml:space="preserve">	10.121.24.95_MS BKT BHUJ_TN703B_GJ_SSA BUJ_PH3\S2P5</t>
  </si>
  <si>
    <t xml:space="preserve">	Guj_Surat-SSA_GCS_ID-0043183</t>
  </si>
  <si>
    <t xml:space="preserve">	2025/07/19,12:38:09</t>
  </si>
  <si>
    <t xml:space="preserve">	2026/04/24,11:54:30</t>
  </si>
  <si>
    <t xml:space="preserve">	SSA VDR-10.121.99.160-GEB_SCADA_GORWa_2/5-10.121.99.131-GORWA_4/3</t>
  </si>
  <si>
    <t xml:space="preserve">	10.121.99.160_GEB-SCADA-GORWA_TN703B_GJ_SSA VDR_PH3\S2P5</t>
  </si>
  <si>
    <t xml:space="preserve">	Guj GCS ID No.- 047391</t>
  </si>
  <si>
    <t xml:space="preserve">	2025/12/19,14:48:04</t>
  </si>
  <si>
    <t xml:space="preserve">	2026/01/17,12:51:56</t>
  </si>
  <si>
    <t xml:space="preserve">	SSA VDR-10.121.19.177-Suraj_Plaza-BTS_1/5-10.121.19.137-City1_6/6</t>
  </si>
  <si>
    <t xml:space="preserve">	10.121.19.177_SURAJ PLAZA BTS_TN703B_GJ_SSA VDR_PH2\S1P5</t>
  </si>
  <si>
    <t xml:space="preserve">	10.121.19.137_CITY 1_TN725B_GJ_SSA VDR_PH2\S6P6</t>
  </si>
  <si>
    <t xml:space="preserve">	Guj GCS ID No.- 043488</t>
  </si>
  <si>
    <t xml:space="preserve">	2025/07/24,15:15:56</t>
  </si>
  <si>
    <t xml:space="preserve">	2026/04/25,16:50:12</t>
  </si>
  <si>
    <t xml:space="preserve">	SSA AMR-10.121.96.56-Amreli GNE_S5P4-10.121.96.48-GIDC EXCH_S2P5</t>
  </si>
  <si>
    <t xml:space="preserve">	10.121.96.56_Amreli GNE_TN725B_GJ_SSA AMR_PH2\S5P4</t>
  </si>
  <si>
    <t xml:space="preserve">	10.121.96.48_GIDC EXCH_TN703B_GJ_SSA AMR_PH2\S2P5</t>
  </si>
  <si>
    <t xml:space="preserve">	GCS-45496</t>
  </si>
  <si>
    <t xml:space="preserve">	2025/09/29,20:08:30</t>
  </si>
  <si>
    <t xml:space="preserve">	2026/01/16,17:14:04</t>
  </si>
  <si>
    <t xml:space="preserve">	SSA SEN-10.121.99.4-Lakhtar B2_4/3-10.121.99.21-Unifrax A1_1/5</t>
  </si>
  <si>
    <t xml:space="preserve">	10.121.99.4_LAKHTAR_TN725B_GJ_SSA SEN_PH3\S4P3</t>
  </si>
  <si>
    <t xml:space="preserve">	10.121.99.21_UNIFRAX_TN703B_GJ_SSA SEN_PH3\S1P5</t>
  </si>
  <si>
    <t xml:space="preserve">	2022/01/27,19:11:18</t>
  </si>
  <si>
    <t xml:space="preserve">	2023/04/28,10:59:07</t>
  </si>
  <si>
    <t xml:space="preserve">	WTR RJ-10.121.69.16-LATHI_S3P1-10.121.69.11-AMRELI 2_S4P1</t>
  </si>
  <si>
    <t xml:space="preserve">	10.121.96.36_AMRELI 2_TN725B_WTR_RJ_PH3\S4P1</t>
  </si>
  <si>
    <t xml:space="preserve">	10.121.96.40_LATHI_TN725B_WTR_RJ_PH2\S3P1</t>
  </si>
  <si>
    <t xml:space="preserve">	AMR_SSA_GCS_ID-0006632</t>
  </si>
  <si>
    <t xml:space="preserve">	2020/06/30,16:37:54</t>
  </si>
  <si>
    <t xml:space="preserve">	2021/03/11,12:58:08</t>
  </si>
  <si>
    <t xml:space="preserve">	SSA AM-10.121.18.146-Railwaypura 2 B2_5/10-10.121.17.209-Railwaypura B2_5/10</t>
  </si>
  <si>
    <t xml:space="preserve">	10.121.18.146_Railwaypura 2_TN725B_GJ_SSA AM_PH1\S5P10</t>
  </si>
  <si>
    <t xml:space="preserve">	10.121.17.209_RAILWAYPURA_TN725B_GJ_SSA AM_PH1\S5P10</t>
  </si>
  <si>
    <t xml:space="preserve">	Guj_Ahmedabad-SSA_GCS_ID-0021849 ---  21856</t>
  </si>
  <si>
    <t xml:space="preserve">	Guj_Ahmedabad-SSA_GCS_ID-0021856</t>
  </si>
  <si>
    <t xml:space="preserve">	2023/02/10,15:35:07</t>
  </si>
  <si>
    <t xml:space="preserve">	2026/01/16,17:48:04</t>
  </si>
  <si>
    <t xml:space="preserve">	SSA AM-10.121.18.135-TN725B_NARODA_B2\S4P1-10.121.18.138-TN725B_CMD_B2\S3P1</t>
  </si>
  <si>
    <t xml:space="preserve">	10.121.18.138_Chamunda_TN725B_GJ_SSA AM_PH1\S3P1</t>
  </si>
  <si>
    <t xml:space="preserve">	10.121.18.135_NARODA_TN725B_GJ_SSA AM_PH1\S4P1</t>
  </si>
  <si>
    <t xml:space="preserve">	2018/05/27,15:33:17</t>
  </si>
  <si>
    <t xml:space="preserve">	2026/01/16,17:45:51</t>
  </si>
  <si>
    <t xml:space="preserve">	SSA JMN-10.121.20.56-Lalwadi_S1P5-10.121.20.1-Mehul Nagar(GNE)_S3P3</t>
  </si>
  <si>
    <t xml:space="preserve">	10.121.20.56_Lalwadi_TN703B_GJ_SSA JMN_PH2\S1P5</t>
  </si>
  <si>
    <t xml:space="preserve">	10.121.20.1_Mehul Nagar(GNE)_TN725B_GJ_SSA JMN_PH2\S3P3</t>
  </si>
  <si>
    <t xml:space="preserve">	2025/09/25,13:33:22</t>
  </si>
  <si>
    <t xml:space="preserve">	2026/01/16,17:06:17</t>
  </si>
  <si>
    <t xml:space="preserve">	SSA GDH-10.121.26.68-Limkheda B1_4/4-10.121.19.18-BANDIBAR A1_1/5</t>
  </si>
  <si>
    <t xml:space="preserve">	10.121.26.68_Limkheda_TN705B_WTR_AM_PH2\S4P4</t>
  </si>
  <si>
    <t xml:space="preserve">	10.121.19.18_BANDIBAR_TN703B_GJ_SSA GDH_PH2\S1P5</t>
  </si>
  <si>
    <t xml:space="preserve">	2025/01/27,18:44:51</t>
  </si>
  <si>
    <t xml:space="preserve">	SSA VAL-10.121.24.129_Valsad-Old-TE(GNE)_TN725B_GJ_SSA VAL_PH2\S3P1-10.121.16.69_Valsad_TN725B_WTR_AM_PH1\S6P1</t>
  </si>
  <si>
    <t xml:space="preserve">	10.121.24.129_Valsad-Old-TE(GNE)_TN725B_GJ_SSA VAL_PH2\S3P1</t>
  </si>
  <si>
    <t xml:space="preserve">	10.121.16.69_Valsad_TN725B_WTR_AM_PH1\S6P1</t>
  </si>
  <si>
    <t xml:space="preserve">	2026/04/30,11:59:44</t>
  </si>
  <si>
    <t xml:space="preserve">	SSA BUJ-10.121.24.99-PNT COLONY BTS_S1P5-10.121.24.108-KPT Colony_S2P5</t>
  </si>
  <si>
    <t xml:space="preserve">	10.121.24.99_PNT COLONY BTS_TN703B_GJ_SSA BUJ_PH2\S1P5</t>
  </si>
  <si>
    <t xml:space="preserve">	10.121.24.108_KPT Colony_TN703B_GJ_SSA BUJ_PH2\S2P5</t>
  </si>
  <si>
    <t xml:space="preserve">	GCS-45618</t>
  </si>
  <si>
    <t xml:space="preserve">	2025/10/06,20:24:35</t>
  </si>
  <si>
    <t xml:space="preserve">	2026/01/16,17:07:51</t>
  </si>
  <si>
    <t xml:space="preserve">	SSA BUJ-10.121.24.65-Bhuj Laltekri(GNE)_B2-10.121.17.65-Bhuj (GNE) 1_B2</t>
  </si>
  <si>
    <t xml:space="preserve">	10.121.17.65_BHUJ1(GNE)_TN725B_WTR_RJ_PH1\S6P10</t>
  </si>
  <si>
    <t xml:space="preserve">	10.121.24.65_Bhuj Laltekri(GNE)_TN725B_GJ_SSA BUJ_PH2\S6P10</t>
  </si>
  <si>
    <t xml:space="preserve">	Bhuj SSA GCS ID 0003455</t>
  </si>
  <si>
    <t xml:space="preserve">	2019/09/02,11:15:24</t>
  </si>
  <si>
    <t xml:space="preserve">	2023/01/03,17:57:39</t>
  </si>
  <si>
    <t xml:space="preserve">	SSA RJ-10.121.19.72 MADHAPAR 3/4 TO 10.121.68.207 PADADHARI 3/4</t>
  </si>
  <si>
    <t xml:space="preserve">	10.121.19.72_MADHAPAR_TN705B_GJ_SSA RJ_PH2\S3P4</t>
  </si>
  <si>
    <t xml:space="preserve">	10.121.68.207_PADADHARI_TN725B_GJ_SSA RJ_PH3\S3P4</t>
  </si>
  <si>
    <t xml:space="preserve">	GCS ID 49940</t>
  </si>
  <si>
    <t xml:space="preserve">	RAJKOT</t>
  </si>
  <si>
    <t xml:space="preserve">	2026/03/13,14:57:57</t>
  </si>
  <si>
    <t xml:space="preserve">	2026/04/04,17:48:25</t>
  </si>
  <si>
    <t xml:space="preserve">	SSA AMR-10.121.96.6-Chalala_B2_5/11-10.121.96.7-Chalala_B2_5/11</t>
  </si>
  <si>
    <t xml:space="preserve">	10.121.96.6_Chalala 1_TN725B_GJ_SSA AMR_PH3\S5P11</t>
  </si>
  <si>
    <t xml:space="preserve">	10.121.96.7_Chalala 2_TN725B_GJ_SSA AMR_PH3\S5P11</t>
  </si>
  <si>
    <t xml:space="preserve">	2020/04/10,13:22:02</t>
  </si>
  <si>
    <t xml:space="preserve">	2023/05/11,11:38:15</t>
  </si>
  <si>
    <t xml:space="preserve">	WTR AM-10.121.15.216-Danta_B1_4/3-10.121.15.217-Ambaji_B2_3/3</t>
  </si>
  <si>
    <t xml:space="preserve">	10.121.15.216_DANTA_TN705B_WTR_AM_PH2\S4P3</t>
  </si>
  <si>
    <t xml:space="preserve">	10.121.15.217_Ambaji_TN705B_WTR_AM_PH2\S3P3</t>
  </si>
  <si>
    <t xml:space="preserve">	GCS_ID-0046947</t>
  </si>
  <si>
    <t xml:space="preserve">	2025/12/04,13:24:31</t>
  </si>
  <si>
    <t xml:space="preserve">	2026/01/17,15:01:01</t>
  </si>
  <si>
    <t xml:space="preserve">	SSA AM-10.121.19.65-KR1_B2-10.121.19.66-KR-2_B2</t>
  </si>
  <si>
    <t xml:space="preserve">	10.121.19.65_KR1(GNE)_TN725B_GJ_SSA RJ_PH2\S5P1</t>
  </si>
  <si>
    <t xml:space="preserve">	10.121.19.66_KR2 GNE_TN725B_GJ_SSA RJ_PH2\S4P1</t>
  </si>
  <si>
    <t xml:space="preserve">	2018/09/07,18:33:21</t>
  </si>
  <si>
    <t xml:space="preserve">	2026/01/19,12:59:06</t>
  </si>
  <si>
    <t xml:space="preserve">	SSA PNP-10.121.98.148-Deesa_S3P1-10.121.98.145-RANPUR_S4P1</t>
  </si>
  <si>
    <t xml:space="preserve">	10.121.98.148_Deesa_TN725B_GJ_SSA PNP_PH2\S3P1</t>
  </si>
  <si>
    <t xml:space="preserve">	10.121.98.145_RANPUR_TN705B_GJ_SSA PNP_PH3\S4P1</t>
  </si>
  <si>
    <t xml:space="preserve">	2019/12/28,14:09:22</t>
  </si>
  <si>
    <t xml:space="preserve">	2026/05/07,09:31:16</t>
  </si>
  <si>
    <t xml:space="preserve">	SSA VDR-10.121.19.136-GOTRI_b1_PH2_3/3-10.121.99.179-Urban 2_BTS_A1_2/5</t>
  </si>
  <si>
    <t xml:space="preserve">	10.121.19.136_GOTRI_TN705B_GJ_SSA VDR_PH2\S3P3</t>
  </si>
  <si>
    <t xml:space="preserve">	10.121.99.179_URBAN 2 BTS_TN703B_GJ_SSA VDR_PH3\S2P5</t>
  </si>
  <si>
    <t xml:space="preserve">	2023/02/09,17:19:06</t>
  </si>
  <si>
    <t xml:space="preserve">	2023/06/05,17:24:11</t>
  </si>
  <si>
    <t xml:space="preserve">	SSA SEN-10.121.99.3-LIMBDI-10.121.69.75-NANAKERALA</t>
  </si>
  <si>
    <t xml:space="preserve">	10.121.99.3_LIMBDI_TN725B_GJ_SSA SEN_PH3\S3P1</t>
  </si>
  <si>
    <t xml:space="preserve">	10.121.69.75_NANAKERALA_TN705B_WTR_RJ_PH1\S4P1</t>
  </si>
  <si>
    <t xml:space="preserve">	2021/06/28,18:15:21</t>
  </si>
  <si>
    <t xml:space="preserve">	2023/01/10,13:11:34</t>
  </si>
  <si>
    <t xml:space="preserve">	WTR RJ-10.121.17.65-BHUJ1(GNE)_3/8-10.121.17.66-BHUJ2(GNE)_4/10</t>
  </si>
  <si>
    <t xml:space="preserve">	10.121.17.66_BHUJ2(GNE)_TN725B_WTR_RJ_PH1\S4P10</t>
  </si>
  <si>
    <t xml:space="preserve">	10.121.17.65_BHUJ1(GNE)_TN725B_WTR_RJ_PH1\S3P8</t>
  </si>
  <si>
    <t xml:space="preserve">	GCS_ID-0015227</t>
  </si>
  <si>
    <t xml:space="preserve">	2022/03/11,01:04:08</t>
  </si>
  <si>
    <t xml:space="preserve">	2023/01/10,17:13:59</t>
  </si>
  <si>
    <t xml:space="preserve">	WTR RJ-10.121.68.207-PADADHARI_B2_PH3_3/3-10.121.68.201-DHROL_B2_PH3_4/2</t>
  </si>
  <si>
    <t xml:space="preserve">	10.121.68.201_DHROL_TN725B_WTR_RJ_PH3\S4P2</t>
  </si>
  <si>
    <t xml:space="preserve">	10.121.68.207_PADADHARI_TN725B_GJ_SSA RJ_PH3\S3P3</t>
  </si>
  <si>
    <t xml:space="preserve">	2023/02/28,14:32:38</t>
  </si>
  <si>
    <t xml:space="preserve">	2023/06/05,12:41:26</t>
  </si>
  <si>
    <t xml:space="preserve">	SSA VAL-10.121.16.94-Valsad_New_B2_s6P1-10.121.68.65-Valsad_OLD_B2_S5P1</t>
  </si>
  <si>
    <t xml:space="preserve">	10.121.16.94_Valsad-New_TN725B_WTR_AM_PH3\S6P1</t>
  </si>
  <si>
    <t xml:space="preserve">	10.121.68.65_VALSAD-OLD(GNE)_TN725B_WTR_AM_PH3\S5P1</t>
  </si>
  <si>
    <t xml:space="preserve">	GCS Issue id : 27443</t>
  </si>
  <si>
    <t xml:space="preserve">	2023/12/21,14:39:15</t>
  </si>
  <si>
    <t xml:space="preserve">	2024/01/11,13:01:32</t>
  </si>
  <si>
    <t xml:space="preserve">	WTR AM-10.121.16.133-TN725B_Anand_B2\S4P1-10.121.16.132-TN725B_Nadiad_B2\S3P1</t>
  </si>
  <si>
    <t xml:space="preserve">	10.121.16.133_Anand_TN725B_WTR_AM_PH2\S4P1</t>
  </si>
  <si>
    <t xml:space="preserve">	10.121.16.132_Nadiad_TN725B_WTR_AM_PH1\S3P1</t>
  </si>
  <si>
    <t xml:space="preserve">	2018/05/13,17:03:28</t>
  </si>
  <si>
    <t xml:space="preserve">	2022/06/27,14:43:29</t>
  </si>
  <si>
    <t xml:space="preserve">	SSA BUJ-10.121.17.75-Vansh_1/5-10.121.24.67-Gandhidham_4/6</t>
  </si>
  <si>
    <t xml:space="preserve">	10.121.24.67_Gandhidham_TN725B_GJ_SSA BUJ_PH2\S4P6</t>
  </si>
  <si>
    <t xml:space="preserve">	10.121.17.75_Vansh_TN703B_GJ_SSA BUJ_PH1\S1P5</t>
  </si>
  <si>
    <t xml:space="preserve">	Bhuj SSA GCS ID -0002529</t>
  </si>
  <si>
    <t xml:space="preserve">	2019/07/25,15:01:33</t>
  </si>
  <si>
    <t xml:space="preserve">	2026/04/25,15:20:21</t>
  </si>
  <si>
    <t xml:space="preserve">	SSA SR-10.121.100.39-Kadodara PSTN_1/5-10.121.100.17-Kadodara_5/3</t>
  </si>
  <si>
    <t xml:space="preserve">	10.121.100.17_KADODARA_TN725B_GJ_SSA SR_PH3\S5P3</t>
  </si>
  <si>
    <t xml:space="preserve">	10.121.100.39_KADODARA PSTN_TN703B_GJ_SSA SR_PH3\S1P5</t>
  </si>
  <si>
    <t xml:space="preserve">	GUJ_SRT_GCS_ID_43012</t>
  </si>
  <si>
    <t xml:space="preserve">	2025/07/10,10:42:40</t>
  </si>
  <si>
    <t xml:space="preserve">	2026/01/17,12:58:07</t>
  </si>
  <si>
    <t xml:space="preserve">	SSA PNP-10.121.25.146-Hasanpur_TN703B_PH2\S2P5-10.121.15.205-Vadgam_TN725B_PH1\S6P2</t>
  </si>
  <si>
    <t xml:space="preserve">	10.121.25.146_Hasanpur_TN703B_GJ_SSA PNP_PH2\S2P5</t>
  </si>
  <si>
    <t xml:space="preserve">	10.121.15.205_Vadgam_TN725B_WTR_AM_PH2\S6P2</t>
  </si>
  <si>
    <t xml:space="preserve">	Palanpur SSA : GCS ID 0002685</t>
  </si>
  <si>
    <t xml:space="preserve">	2019/06/26,13:44:27</t>
  </si>
  <si>
    <t xml:space="preserve">	2023/01/10,14:53:57</t>
  </si>
  <si>
    <t xml:space="preserve">	SSA AM-10.121.15.159-Fedra_5/1-10.121.15.165-TATA Dholera_3/1</t>
  </si>
  <si>
    <t xml:space="preserve">	10.121.15.165_TATA DHOLERA_TN705B_GJ_SSA AM_PH3\S3P1</t>
  </si>
  <si>
    <t xml:space="preserve">	10.121.15.159_FEDRA_TN725B_GJ_SSA AM_PH2\S5P1</t>
  </si>
  <si>
    <t xml:space="preserve">	GCS-48211</t>
  </si>
  <si>
    <t xml:space="preserve">	2026/01/19,18:15:14</t>
  </si>
  <si>
    <t xml:space="preserve">	2026/01/20,12:44:51</t>
  </si>
  <si>
    <t xml:space="preserve">	SSA AM-10.121.18.211-ASLALI_4/3-10.121.18.209-Narol_3/5</t>
  </si>
  <si>
    <t xml:space="preserve">	10.121.18.211_Aslali_TN705B_GJ_SSA AM_PH1\S4P3</t>
  </si>
  <si>
    <t xml:space="preserve">	10.121.18.209_Narol_TN725B_GJ_SSA AM_PH1\S3P5</t>
  </si>
  <si>
    <t xml:space="preserve">	GUJ_AHD_GCS_ID_40862</t>
  </si>
  <si>
    <t xml:space="preserve">	2025/04/17,10:50:19</t>
  </si>
  <si>
    <t xml:space="preserve">	2026/01/16,17:49:02</t>
  </si>
  <si>
    <t xml:space="preserve">	WTR AM-10.121.68.73-VANSDA_B2_5/1-10.121.16.68-Chikhli_B2_5/1</t>
  </si>
  <si>
    <t xml:space="preserve">	10.121.68.73_Vansda_TN725B_WTR_AM_PH3\S5P1</t>
  </si>
  <si>
    <t xml:space="preserve">	10.121.16.68_CHIKHALI_TN725B_WTR_AM_PH1\S5P1</t>
  </si>
  <si>
    <t xml:space="preserve">	2019/04/07,13:59:44</t>
  </si>
  <si>
    <t xml:space="preserve">	2023/05/27,12:10:49</t>
  </si>
  <si>
    <t xml:space="preserve">	WTR RJ-10.121.97.225-Kodinar_4/1-10.121.97.228-Ghantia Prachi_4/1</t>
  </si>
  <si>
    <t xml:space="preserve">	10.121.97.225_KODINAR_TN725B_WTR_RJ_PH2\S4P1</t>
  </si>
  <si>
    <t xml:space="preserve">	10.121.97.228_GHANTIA PRACHI_TN725B_WTR_RJ_PH3\S4P1</t>
  </si>
  <si>
    <t xml:space="preserve">	Junagadh_SSA_GCS_ID_15543</t>
  </si>
  <si>
    <t xml:space="preserve">	2022/03/26,10:55:14</t>
  </si>
  <si>
    <t xml:space="preserve">	2026/04/06,16:12:17</t>
  </si>
  <si>
    <t xml:space="preserve">	SSA BV-10.121.17.129-BHAVNAGAR(GNE)_4/4-10.121.17.175-Botad 3/6</t>
  </si>
  <si>
    <t xml:space="preserve">	10.121.17.129_BHAVNAGAR(GNE)_TN725B_WTR_RJ_PH2\S4P4</t>
  </si>
  <si>
    <t xml:space="preserve">	10.121.17.175_Botad_TN705B_GJ_SSA BV_PH3\S3P6</t>
  </si>
  <si>
    <t xml:space="preserve">	GCS ID 48047</t>
  </si>
  <si>
    <t xml:space="preserve">	2026/01/12,16:59:21</t>
  </si>
  <si>
    <t xml:space="preserve">	2026/01/16,17:52:52</t>
  </si>
  <si>
    <t xml:space="preserve">	SSA NAD-10.121.16.132-Nadiad B2_4/6-10.121.16.243-Nadiad-Micro B1_4/6</t>
  </si>
  <si>
    <t xml:space="preserve">	10.121.16.132_Nadiad_TN725B_WTR_AM_PH1\S4P6</t>
  </si>
  <si>
    <t xml:space="preserve">	10.121.16.243_Nadiad Micro_TN705B_WTR_AM_PH3\S4P6</t>
  </si>
  <si>
    <t xml:space="preserve">	2025/01/23,19:56:31</t>
  </si>
  <si>
    <t xml:space="preserve">	SSA AMR-10.121.96.30-Dedan Exch_1/6-10.121.96.4-RAJULA_3/2</t>
  </si>
  <si>
    <t xml:space="preserve">	10.121.96.30_Dedan-Exch_TN703B_GJ_SSA AMR_PH2\S1P6</t>
  </si>
  <si>
    <t xml:space="preserve">	10.121.96.4_RAJULA_TN725B_GJ_SSA AMR_PH2\S3P2</t>
  </si>
  <si>
    <t xml:space="preserve">	GUJ_GCS_ID_0047786</t>
  </si>
  <si>
    <t xml:space="preserve">	2026/01/03,17:47:37</t>
  </si>
  <si>
    <t xml:space="preserve">	2026/01/16,17:25:57</t>
  </si>
  <si>
    <t xml:space="preserve">	SSA GDH-10.121.19.21-Sanjeli_TN703B_GJ_SSA GDH_PH3_2/5-10.121.19.20-MANDER_TN703B_GJ_SSA GDH_PH3-2/5</t>
  </si>
  <si>
    <t xml:space="preserve">	10.121.19.21_Sanjeli_TN703B_GJ_SSA GDH_PH3\S2P5</t>
  </si>
  <si>
    <t xml:space="preserve">	10.121.19.20_MANDER_TN703B_GJ_SSA GDH_PH3\S2P5</t>
  </si>
  <si>
    <t xml:space="preserve">	GUJ_GDH_GCSID_39278</t>
  </si>
  <si>
    <t xml:space="preserve">	GODHRA SSA</t>
  </si>
  <si>
    <t xml:space="preserve">	2025/02/25,15:45:33</t>
  </si>
  <si>
    <t xml:space="preserve">	2025/03/25,12:14:42</t>
  </si>
  <si>
    <t xml:space="preserve">	SSA VDR-10.121.99.165-Vahanvati_1/5-10.121.99.141-Wadi_4/6</t>
  </si>
  <si>
    <t xml:space="preserve">	10.121.99.141_WADI_TN705B_GJ_SSA VDR_PH3\S4P6</t>
  </si>
  <si>
    <t xml:space="preserve">	10.121.99.165_VAHANVATI_TN703B_GJ_SSA VDR_PH3\S1P5</t>
  </si>
  <si>
    <t xml:space="preserve">	2019/07/19,12:10:54</t>
  </si>
  <si>
    <t xml:space="preserve">	2026/04/24,15:32:46</t>
  </si>
  <si>
    <t xml:space="preserve">	SSA RJ-10.121.19.112-Sadguru Vatika BTS1-10.121.19.113-SADGURU VATIKA BTS</t>
  </si>
  <si>
    <t xml:space="preserve">	10.121.19.112_Sadguru Vatika BTS1_TN703B_GJ_SSA RJ_PH2\S2P4</t>
  </si>
  <si>
    <t xml:space="preserve">	10.121.19.113_SADGURU VATIKA BTS-2_TN703B_GJ_SSA RJ_PH2\S2P4</t>
  </si>
  <si>
    <t xml:space="preserve">	Rajkot_SSA_GCS_ID_0008705</t>
  </si>
  <si>
    <t xml:space="preserve">	2020/11/26,17:07:19</t>
  </si>
  <si>
    <t xml:space="preserve">	2020/12/02,06:35:15</t>
  </si>
  <si>
    <t xml:space="preserve">	SSA VDR-10.121.19.132-Makarpura B2_5/2-10.121.99.151-HARINAGAR BTS 2 A1_1/6</t>
  </si>
  <si>
    <t xml:space="preserve">	10.121.19.132_MAKARPURA_TN725B_GJ_SSA VDR_PH2\S5P2</t>
  </si>
  <si>
    <t xml:space="preserve">	10.121.99.151_HARINAGAR BTS 2_TN703B_GJ_SSA VDR_PH3\S1P6</t>
  </si>
  <si>
    <t xml:space="preserve">	2022/08/20,12:42:42</t>
  </si>
  <si>
    <t xml:space="preserve">	2023/01/04,18:02:48</t>
  </si>
  <si>
    <t xml:space="preserve">	SSA AM-10.121.18.193-BAPUNAGAR_3/1-10.121.8.216-HUDCO_4/1</t>
  </si>
  <si>
    <t xml:space="preserve">	10.121.18.193_Bapunagar(GNE)_TN725B_GJ_SSA AM_PH1\S3P1</t>
  </si>
  <si>
    <t xml:space="preserve">	10.121.18.216_HUDCO_TN705B_GJ_SSA AM_PH1\S4P1</t>
  </si>
  <si>
    <t xml:space="preserve">	2018/06/03,14:50:36</t>
  </si>
  <si>
    <t xml:space="preserve">	2026/01/17,13:13:09</t>
  </si>
  <si>
    <t xml:space="preserve">	SSA VAL-10.121.16.104-POLYCAB KADAIYA_1/5-10.121.16.99-Daman B2_6/6</t>
  </si>
  <si>
    <t xml:space="preserve">	10.121.16.104_POLYCAB KADAIYA_TN703B_GJ_SSA VAL_PH3\S1P5</t>
  </si>
  <si>
    <t xml:space="preserve">	10.121.16.99_Daman_TN725B_GJ_SSA VAL_PH2\S6P6</t>
  </si>
  <si>
    <t xml:space="preserve">	2025/08/22,00:35:46</t>
  </si>
  <si>
    <t xml:space="preserve">	2025/09/08,11:13:54</t>
  </si>
  <si>
    <t xml:space="preserve">	1G DL -- SSA VAL-10.121.16.104-POLYCAB-KADAIYA A1_1/5-10.121.16.99-Daman B2_6/6</t>
  </si>
  <si>
    <t xml:space="preserve">	SSA NAD-10.121.24.231-KARAMSAD B1_4/2-10.121.98.87-RAVIKIRAN-BTS A1_1/5</t>
  </si>
  <si>
    <t xml:space="preserve">	10.121.24.231_Harismriti_TN705B_GJ_SSA NAD_PH2\S4P2</t>
  </si>
  <si>
    <t xml:space="preserve">	10.121.98.87_SP UNIVERSITY_TN703B_GJ_SSA NAD_PH3\S1P5</t>
  </si>
  <si>
    <t xml:space="preserve">	Guj GCS Id No.- 045218</t>
  </si>
  <si>
    <t xml:space="preserve">	2025/09/19,15:14:32</t>
  </si>
  <si>
    <t xml:space="preserve">	SSA AM-10.121.18.202-TN705B_Vastral_B1\S3P1-10.121.18.215-TN705B_GVMM\S4P1</t>
  </si>
  <si>
    <t xml:space="preserve">	10.121.18.215_GVMM_TN725B_GJ_SSA AM_PH1\S4P1</t>
  </si>
  <si>
    <t xml:space="preserve">	10.121.18.202_DASKROI TC B1_TN705B_GJ_SSA AM_PH1\S3P1</t>
  </si>
  <si>
    <t xml:space="preserve">	Ahmedabad SSA : GCS Issue id : 19832</t>
  </si>
  <si>
    <t xml:space="preserve">	2022/11/09,17:10:19</t>
  </si>
  <si>
    <t xml:space="preserve">	2023/01/03,17:04:38</t>
  </si>
  <si>
    <t xml:space="preserve">	SSA JND-10.121.97.193-JUNAGADH JR2-10.121.24.1-Jawahaar RD TE(GNE)</t>
  </si>
  <si>
    <t xml:space="preserve">	10.121.97.193_JUNAGADH JR2_TN725B_GJ_SSA JND_PH3\S6P1</t>
  </si>
  <si>
    <t xml:space="preserve">	10.121.24.1_Jawahaar RD TE(GNE)_TN725B_GJ_SSA JND_PH2\S5P1</t>
  </si>
  <si>
    <t xml:space="preserve">	Gj_JND_SSA_GCS_ID-0006313</t>
  </si>
  <si>
    <t xml:space="preserve">	2020/06/04,13:10:55</t>
  </si>
  <si>
    <t xml:space="preserve">	2025/12/18,11:52:00</t>
  </si>
  <si>
    <t xml:space="preserve">	SSA BV-10.121.17.134-THADACH_3/5-10.121.17.137-THALIYA_1/5</t>
  </si>
  <si>
    <t xml:space="preserve">	10.121.17.134_THADACH_TN705B_WTR_RJ_PH3\S3P5</t>
  </si>
  <si>
    <t xml:space="preserve">	10.121.17.137_THALIYA_TN703B_GJ_SSA BV_PH3\S1P5</t>
  </si>
  <si>
    <t xml:space="preserve">	Guj_Bhavnagar-SSA_GCS_ID-0043309</t>
  </si>
  <si>
    <t xml:space="preserve">	2025/07/18,18:23:26</t>
  </si>
  <si>
    <t xml:space="preserve">	2026/01/16,17:54:54</t>
  </si>
  <si>
    <t xml:space="preserve">	SSA MEH-10.121.25.121-HNGU_PATAN_1/5-10.121.15.142-Patan_4/5</t>
  </si>
  <si>
    <t xml:space="preserve">	10.121.25.121_HNGU PATAN_TN703B_GJ_SSA MEH_PH2\S1P5</t>
  </si>
  <si>
    <t xml:space="preserve">	10.121.15.142_Patan_TN725B_WTR_AM_PH2\S4P5</t>
  </si>
  <si>
    <t xml:space="preserve">	Guj GCS ID No.- 046617</t>
  </si>
  <si>
    <t xml:space="preserve">	SSA Mehsana</t>
  </si>
  <si>
    <t xml:space="preserve">	2025/11/21,17:05:56</t>
  </si>
  <si>
    <t xml:space="preserve">	SSA MEH-10.121.25.124-CARRIER ROOM_B2_5/2-10.121.15.193-Mehsana3(GNE)_B2_4/2</t>
  </si>
  <si>
    <t xml:space="preserve">	10.121.15.193_Mehsana3(GNE)_TN725B_WTR_AM_PH1\S4P2</t>
  </si>
  <si>
    <t xml:space="preserve">	10.121.25.124_CARRIER-ROOM_TN725B_GJ_SSA MEH_PH2\S5P2</t>
  </si>
  <si>
    <t xml:space="preserve">	GUJ_MSN_GCS_ID_23555</t>
  </si>
  <si>
    <t xml:space="preserve">	2023/05/17,14:44:07</t>
  </si>
  <si>
    <t xml:space="preserve">	2023/05/23,12:38:13</t>
  </si>
  <si>
    <t xml:space="preserve">	WTR AM-10.121.15.194-RadhanpurB2_3/5-10.121.15.208-VarahiB1_3/5</t>
  </si>
  <si>
    <t xml:space="preserve">	10.121.15.194_Radhanpur_TN725B_WTR_AM_PH1\S3P5</t>
  </si>
  <si>
    <t xml:space="preserve">	10.121.15.208_VARAHI_TN705B_WTR_AM_PH3\S3P5</t>
  </si>
  <si>
    <t xml:space="preserve">	2022/01/27,22:36:10</t>
  </si>
  <si>
    <t xml:space="preserve">	2022/02/07,13:56:16</t>
  </si>
  <si>
    <t xml:space="preserve">	SSA BUJ-10.121.96.179-Ultratech A1_1/5-10.121.96.158-VAYOR_TN705B_3/5</t>
  </si>
  <si>
    <t xml:space="preserve">	10.121.96.158_VAYOR_TN705B_GJ_SSA BUJ_PH3\S3P5</t>
  </si>
  <si>
    <t xml:space="preserve">	10.121.96.179_Ultratech A1_TN703B_GJ_SSA BUJ_PH3\S1P5</t>
  </si>
  <si>
    <t xml:space="preserve">	GUJ_BUJ_GCSID_46353</t>
  </si>
  <si>
    <t xml:space="preserve">	2025/11/12,17:27:23</t>
  </si>
  <si>
    <t xml:space="preserve">	2026/01/17,14:29:48</t>
  </si>
  <si>
    <t xml:space="preserve">	SSA SEN-10.121.68.65-Surendranagar(GNE)6/1-10.121.69.67-Surendranagar2_5-1</t>
  </si>
  <si>
    <t xml:space="preserve">	10.121.69.65_SURENDRANAGAR(GNE)_TN725B_GJ_SSA SEN_PH3\S6P1</t>
  </si>
  <si>
    <t xml:space="preserve">	10.121.69.67_SURENDRA NAGAR2_TN725B_WTR_RJ_PH1\S5P1</t>
  </si>
  <si>
    <t xml:space="preserve">	2026/01/16,17:38:26</t>
  </si>
  <si>
    <t xml:space="preserve">	SSA AM-10.121.18.223-GujAhmedabad_GoodLuck_BTS_1/5-10.121.18.209-GujAhmedabad_Narol_3/6</t>
  </si>
  <si>
    <t xml:space="preserve">	10.121.18.223_MAHATMA_TN703B_GJ_SSA AM_PH2\S1P5</t>
  </si>
  <si>
    <t xml:space="preserve">	10.121.18.209_Narol_TN725B_GJ_SSA AM_PH1\S3P6</t>
  </si>
  <si>
    <t xml:space="preserve">	Ahmedabad SSA -GCS Issue id : 0005318</t>
  </si>
  <si>
    <t xml:space="preserve">	2020/02/13,10:33:43</t>
  </si>
  <si>
    <t xml:space="preserve">	2022/01/11,19:19:16</t>
  </si>
  <si>
    <t xml:space="preserve">	WTR AM-10.121.15.200-Palanpur 2_B1_4/8-10.121.15.199-Palanpur 1B2_6/8</t>
  </si>
  <si>
    <t xml:space="preserve">	10.121.15.200_Palanpur 2_TN705B_WTR_AM_PH1\S4P8</t>
  </si>
  <si>
    <t xml:space="preserve">	10.121.15.199_Palanpur1_TN725B_WTR_AM_PH1\S6P8</t>
  </si>
  <si>
    <t xml:space="preserve">	2020/06/04,19:04:09</t>
  </si>
  <si>
    <t xml:space="preserve">	2023/05/31,12:16:31</t>
  </si>
  <si>
    <t xml:space="preserve">	SSA SR-10.121.19.242-VESU_4/5-10.121.19.226-AIRPORT _3/4</t>
  </si>
  <si>
    <t xml:space="preserve">	10.121.19.242_VESU_TN705B_GJ_SSA SR_PH2\S4P5</t>
  </si>
  <si>
    <t xml:space="preserve">	10.121.19.226_AIRPORT_TN705B_GJ_SSA SR_PH2\S3P4</t>
  </si>
  <si>
    <t xml:space="preserve">	GUJ_SR_GCSID_46508</t>
  </si>
  <si>
    <t xml:space="preserve">	2025/11/17,17:55:37</t>
  </si>
  <si>
    <t xml:space="preserve">	2026/01/17,15:15:05</t>
  </si>
  <si>
    <t xml:space="preserve">	WTR AM-10.121.15.134-Bhadra 1_5/5-10.121.16.193-Bhadra 3(GNE)5/5</t>
  </si>
  <si>
    <t xml:space="preserve">	10.121.16.193_Bhadra3(GNE)_TN725B_WTR_AM_PH1\S5P5</t>
  </si>
  <si>
    <t xml:space="preserve">	10.121.15.134_AM-BHADRA_TN725B_WTR_AM_PH1\S5P5</t>
  </si>
  <si>
    <t xml:space="preserve">	2018/12/03,09:34:27</t>
  </si>
  <si>
    <t xml:space="preserve">	2026/01/17,15:01:53</t>
  </si>
  <si>
    <t xml:space="preserve">	WTR RJ-10.121.68.213-Jamnagar_B2_6/3-10.121.68.197-Bhanvad_B2_6/6</t>
  </si>
  <si>
    <t xml:space="preserve">	10.121.68.213_JAMNAGAR_TN725B_WTR_RJ_PH1\S6P3</t>
  </si>
  <si>
    <t xml:space="preserve">	10.121.68.197_BHANVAD_TN725B_WTR_RJ_PH3\S6P6</t>
  </si>
  <si>
    <t xml:space="preserve">	2024/07/03,17:11:11</t>
  </si>
  <si>
    <t xml:space="preserve">	2024/07/20,12:53:50</t>
  </si>
  <si>
    <t xml:space="preserve">	SSA BUJ-10.121.17.72-RAPAR_TN725B_WTR_RJ_PH1\S4P4-10.121.17.73-S1P5</t>
  </si>
  <si>
    <t xml:space="preserve">	10.121.17.72_RAPAR_TN725B_WTR_RJ_PH1\S4P4</t>
  </si>
  <si>
    <t xml:space="preserve">	10.121.17.73_Ramvav_TN703B_GJ_SSA BUJ_PH3\S1P5</t>
  </si>
  <si>
    <t xml:space="preserve">	Bhuj SSA- 9653</t>
  </si>
  <si>
    <t xml:space="preserve">	2024/11/23,20:55:00</t>
  </si>
  <si>
    <t xml:space="preserve">	2025/08/26,11:16:29</t>
  </si>
  <si>
    <t xml:space="preserve">	SSA VDR-10.121.19.179-MANJALPUR_3/1-10.121.19.132-MAKARPURA_S4P1</t>
  </si>
  <si>
    <t xml:space="preserve">	10.121.19.179_MANJALPUR-NEW_TN705B_GJ_SSA VDR_PH3\S3P1</t>
  </si>
  <si>
    <t xml:space="preserve">	10.121.19.132_MAKARPURA_TN725B_GJ_SSA VDR_PH2\S4P1</t>
  </si>
  <si>
    <t xml:space="preserve">	Vadodara SSA - GCS ID0017571</t>
  </si>
  <si>
    <t xml:space="preserve">	2022/08/22,17:05:08</t>
  </si>
  <si>
    <t xml:space="preserve">	2026/05/06,10:06:45</t>
  </si>
  <si>
    <t xml:space="preserve">	SSA JND-10.121.24.7-VERAVALTE B1_3/1-10.121.24.2-VERAVAL MW_6/1</t>
  </si>
  <si>
    <t xml:space="preserve">	10.121.24.7_VERAVALTE B1_TN725B_GJ_SSA JND_PH2\S3P1</t>
  </si>
  <si>
    <t xml:space="preserve">	10.121.24.2_VERAVAL M/W_TN725B_GJ_SSA JND_PH2\S6P1</t>
  </si>
  <si>
    <t xml:space="preserve">	GCS_ID_0004041</t>
  </si>
  <si>
    <t xml:space="preserve">	2019/10/15,11:13:35</t>
  </si>
  <si>
    <t xml:space="preserve">	2022/05/24,12:54:45</t>
  </si>
  <si>
    <t xml:space="preserve">	SSA BV-10.121.17.158-Palitana_B2_6/5-10.121.17.134-Thadach_B1_4/5</t>
  </si>
  <si>
    <t xml:space="preserve">	10.121.17.158_PALITANA_TN725B_WTR_RJ_PH3\S6P5</t>
  </si>
  <si>
    <t xml:space="preserve">	10.121.17.134_THADACH_TN705B_WTR_RJ_PH3\S4P5</t>
  </si>
  <si>
    <t xml:space="preserve">	GCS Issue id : 25215</t>
  </si>
  <si>
    <t xml:space="preserve">	2023/08/18,17:37:19</t>
  </si>
  <si>
    <t xml:space="preserve">	SSA SR-10.121.99.205-WTRSURAT B1_3/4-10.121.100.1-SURAT(GNE) B2_5/3</t>
  </si>
  <si>
    <t xml:space="preserve">	10.121.99.205_WTRSURAT_TN705B_GJ_SSA SR_PH3\S3P4</t>
  </si>
  <si>
    <t xml:space="preserve">	10.121.100.1_SURAT(GNE)_TN725B_GJ_SSA SR_PH3\S5P3</t>
  </si>
  <si>
    <t xml:space="preserve">	Guj_Surat-OA_GCS_ID-0048021</t>
  </si>
  <si>
    <t xml:space="preserve">	2026/01/12,12:15:14</t>
  </si>
  <si>
    <t xml:space="preserve">	SSA AM-10.121.18.201-CTM_B2_3/1-10.121.18.198-GHD_B1_4/1</t>
  </si>
  <si>
    <t xml:space="preserve">	10.121.18.201_CTM_TN725B_GJ_SSA AM_PH1\S3P1</t>
  </si>
  <si>
    <t xml:space="preserve">	10.121.18.198_Ghodasar_TN705B_GJ_SSA AM_PH2\S4P1</t>
  </si>
  <si>
    <t xml:space="preserve">	2018/06/08,12:53:25</t>
  </si>
  <si>
    <t xml:space="preserve">	2024/10/01,14:51:19</t>
  </si>
  <si>
    <t xml:space="preserve">	WTR AM-10.121.15.196-TN705B_Deodar_B1\S3P1-10.121.15.197-TN705B_Bhildi_B1\S4P1</t>
  </si>
  <si>
    <t xml:space="preserve">	10.121.15.196_Deodar_TN725B_WTR_AM_PH2\S3P1</t>
  </si>
  <si>
    <t xml:space="preserve">	10.121.15.197_Bhildi_TN705B_WTR_AM_PH1\S4P1</t>
  </si>
  <si>
    <t xml:space="preserve">	2018/04/11,12:41:21</t>
  </si>
  <si>
    <t xml:space="preserve">	2023/01/11,14:48:51</t>
  </si>
  <si>
    <t xml:space="preserve">	SSA AM-10.121.17.201-GulbaiTekra3_6/2-10.121.18.32-LD_ENGG_1/5</t>
  </si>
  <si>
    <t xml:space="preserve">	10.121.17.201_GULBAI-TEKRA 3_TN725B_GJ_SSA AM_PH1\S6P2</t>
  </si>
  <si>
    <t xml:space="preserve">	10.121.17.218_LD ENGG_TN703B_GJ_SSA AM_PH3\S1P5</t>
  </si>
  <si>
    <t xml:space="preserve">	guj_ahd_gcs_id_13834</t>
  </si>
  <si>
    <t xml:space="preserve">	2021/12/17,18:02:09</t>
  </si>
  <si>
    <t xml:space="preserve">	2026/01/20,15:01:51</t>
  </si>
  <si>
    <t xml:space="preserve">	GBT MEM-96F C-2 R-7 F-10 &amp;11</t>
  </si>
  <si>
    <t xml:space="preserve">	WTR RJ-10.121.17.93-Bhuj3 B2_3/3-10.121.96.135-Naliya B2_5/3</t>
  </si>
  <si>
    <t xml:space="preserve">	10.121.17.93_BHUJ3_TN725B_WTR_RJ_PH1\S3P3</t>
  </si>
  <si>
    <t xml:space="preserve">	10.121.96.135_Naliya_TN725B_GJ_SSA BUJ_PH2\S5P3</t>
  </si>
  <si>
    <t xml:space="preserve">	Guj_Bhuj-SSA_GCS_ID-0018664</t>
  </si>
  <si>
    <t xml:space="preserve">	2022/09/15,03:16:28</t>
  </si>
  <si>
    <t xml:space="preserve">	2023/03/31,11:06:51</t>
  </si>
  <si>
    <t xml:space="preserve">	SSA HMR-10.121.16.198-Modasa-10.121.97.84-SHINOL</t>
  </si>
  <si>
    <t xml:space="preserve">	10.121.97.84_SHINOL_TN705B_GJ_SSA HMR_PH3\S3P3</t>
  </si>
  <si>
    <t xml:space="preserve">	10.121.16.198_Modasa_TN725B_WTR_AM_PH1\S5P4</t>
  </si>
  <si>
    <t xml:space="preserve">	GUJ_GCS_ID_0032626</t>
  </si>
  <si>
    <t xml:space="preserve">	2024/07/29,23:34:16</t>
  </si>
  <si>
    <t xml:space="preserve">	2024/12/05,11:53:00</t>
  </si>
  <si>
    <t xml:space="preserve">	WTR RJ-10.121.17.161-Bhavnagar3_3/1-10.121.17.162-Budhel_4/1</t>
  </si>
  <si>
    <t xml:space="preserve">	10.121.17.161_BHAVNAGAR3_TN725B_WTR_RJ_PH2\S3P1</t>
  </si>
  <si>
    <t xml:space="preserve">	10.121.17.162_BUDHEL_TN705B_GJ_SSA BV_PH3\S4P1</t>
  </si>
  <si>
    <t xml:space="preserve">	2019/05/20,13:47:08</t>
  </si>
  <si>
    <t xml:space="preserve">	2026/04/23,16:59:47</t>
  </si>
  <si>
    <t xml:space="preserve">	SSA PNP-10.121.25.146-Hasanpur_TN703B_PH2\S1P5-10.121.25.145-Panchda_TN703B_PH2\S2P5</t>
  </si>
  <si>
    <t xml:space="preserve">	10.121.25.146_Hasanpur_TN703B_GJ_SSA PNP_PH2\S1P5</t>
  </si>
  <si>
    <t xml:space="preserve">	10.121.25.145_Panchda_TN703B_GJ_SSA PNP_PH2\S2P5</t>
  </si>
  <si>
    <t xml:space="preserve">	2019/06/26,13:41:36</t>
  </si>
  <si>
    <t xml:space="preserve">	2023/01/10,14:50:40</t>
  </si>
  <si>
    <t xml:space="preserve">	SSA AM-10.121.18.205-Vatva 2_5/2-10.121.18.193-Bapunagar(GNE)_3/3</t>
  </si>
  <si>
    <t xml:space="preserve">	10.121.18.205_Vatva 2_TN725B_GJ_SSA AM_PH1\S5P2</t>
  </si>
  <si>
    <t xml:space="preserve">	10.121.18.193_Bapunagar(GNE)_TN725B_GJ_SSA AM_PH1\S3P3</t>
  </si>
  <si>
    <t xml:space="preserve">	2022/04/16,00:29:58</t>
  </si>
  <si>
    <t xml:space="preserve">	2022/04/17,12:12:58</t>
  </si>
  <si>
    <t xml:space="preserve">	10.121.100.15_VYARA GSWAN_TN705B_GJ_SSA SR_PH3\S3P10</t>
  </si>
  <si>
    <t xml:space="preserve">	10.121.100.32_VYARA GSWAN2_TN705B_GJ_SSA SR_PH3\S3P10</t>
  </si>
  <si>
    <t xml:space="preserve">	2026/03/28,11:09:02</t>
  </si>
  <si>
    <t xml:space="preserve">	SSA RJK-10.121.17.9-RJ BHAKTINAGAR_4/6-TO-10.121.17.52-SHAPAR_4/6</t>
  </si>
  <si>
    <t xml:space="preserve">	10.121.17.9_RJ BHAKTINAGAR_TN725B_WTR_RJ_PH1\S4P6</t>
  </si>
  <si>
    <t xml:space="preserve">	10.121.17.52_SHAPAR_TN725B_GJ_SSA RJ_PH3\S4P6</t>
  </si>
  <si>
    <t xml:space="preserve">	GCS ID 58599</t>
  </si>
  <si>
    <t xml:space="preserve">	2026/04/23,18:02:14</t>
  </si>
  <si>
    <t xml:space="preserve">	SSA SR-10.121.68.4-Vyara B2_6/1-10.121.100.19-Songadh-Fort-B1_3/1</t>
  </si>
  <si>
    <t xml:space="preserve">	10.121.100.19_SONGADH FORT_TN725B_GJ_SSA SR_PH3\S3P1</t>
  </si>
  <si>
    <t xml:space="preserve">	10.121.68.4_Vyara_TN725B_WTR_AM_PH3\S6P1</t>
  </si>
  <si>
    <t xml:space="preserve">	GUJ_VAL_GCS_ID_19479</t>
  </si>
  <si>
    <t xml:space="preserve">	2022/10/17,08:12:16</t>
  </si>
  <si>
    <t xml:space="preserve">	2025/10/15,22:04:12</t>
  </si>
  <si>
    <t xml:space="preserve">	SSA SR-10.121.68.4-Vyara-B2_6/1_to_10.121.100.20-Songadh-Fort-B1_3/1</t>
  </si>
  <si>
    <t xml:space="preserve">	WTR RJ-10.121.99.8-Sayla_5//1-10.121.99.7-Chotila_4/1</t>
  </si>
  <si>
    <t xml:space="preserve">	10.121.99.7_CHOTILA_TN725B_GJ_SSA SEN_PH3\S4P1</t>
  </si>
  <si>
    <t xml:space="preserve">	10.121.99.8_SAYLA_TN725B_GJ_SSA SEN_PH3\S5P1</t>
  </si>
  <si>
    <t xml:space="preserve">	2019/11/02,10:36:14</t>
  </si>
  <si>
    <t xml:space="preserve">	2026/04/06,16:04:35</t>
  </si>
  <si>
    <t xml:space="preserve">	WTR RJ-10.121.17.49-ATKOT_P5/5 -10.121.96.39-BABRA_5/2</t>
  </si>
  <si>
    <t xml:space="preserve">	10.121.17.49_ATKOT_TN725B_GJ_SSA RJ_PH3\S5P5</t>
  </si>
  <si>
    <t xml:space="preserve">	10.121.96.39_BABRA_TN725B_WTR_RJ_PH3\S5P2</t>
  </si>
  <si>
    <t xml:space="preserve">	2022/02/23,18:16:19</t>
  </si>
  <si>
    <t xml:space="preserve">	2026/04/23,13:32:44</t>
  </si>
  <si>
    <t xml:space="preserve">	ATKT-BBR 10G L-7/5</t>
  </si>
  <si>
    <t xml:space="preserve">	SSA BCH-10.121.96.103-SOU_Dam_Site_Exchange_1/5-10.121.96.83-KEVADIA COLONY_4/2</t>
  </si>
  <si>
    <t xml:space="preserve">	10.121.96.103_SOU Dam Site Exchange_TN703B_GJ_SSA BCH_PH3\S1P5</t>
  </si>
  <si>
    <t xml:space="preserve">	10.121.96.83_KEVADIA COLONY_TN705B_GJ_SSA BCH_PH3\S4P2</t>
  </si>
  <si>
    <t xml:space="preserve">	Bharuch SSA -GCS ID-0004187</t>
  </si>
  <si>
    <t xml:space="preserve">	2019/10/25,17:44:29</t>
  </si>
  <si>
    <t xml:space="preserve">	2026/05/05,08:53:08</t>
  </si>
  <si>
    <t xml:space="preserve">	SSA AM-10.121.18.131-Gift City_3/2-10.121.18.236-IIT PALAJ_2/5</t>
  </si>
  <si>
    <t xml:space="preserve">	10.121.18.236_IIT PALAJ_TN703B_GJ_SSA AM_PH3\S2P5</t>
  </si>
  <si>
    <t xml:space="preserve">	10.121.18.131_Gift City_TN705B_GJ_SSA AM_PH1\S3P2</t>
  </si>
  <si>
    <t xml:space="preserve">	Ahmedabad SSA GCS ID 23646</t>
  </si>
  <si>
    <t xml:space="preserve">	2023/05/22,15:41:05</t>
  </si>
  <si>
    <t xml:space="preserve">	2026/01/16,17:46:24</t>
  </si>
  <si>
    <t xml:space="preserve">	WTR RJ-10.121.17.56-Bhayavadar_S4P1-10.121.68.208-SIDSAR_S3/P1</t>
  </si>
  <si>
    <t xml:space="preserve">	10.121.68.208_SIDSAR_TN705B_WTR_RJ_PH3\S3P1</t>
  </si>
  <si>
    <t xml:space="preserve">	10.121.17.56_Bhayavadar_TN705B_GJ_SSA RJ_PH2\S4P1</t>
  </si>
  <si>
    <t xml:space="preserve">	2024/11/18,18:26:35</t>
  </si>
  <si>
    <t xml:space="preserve">	2024/12/11,13:21:51</t>
  </si>
  <si>
    <t xml:space="preserve">	SSA AM-10.121.18.165-Airforce Meghaninagar A1_2/5-10.121.18.151-Shahibaugh 2 B2_6/3</t>
  </si>
  <si>
    <t xml:space="preserve">	10.121.18.151_Shahibaugh 2_TN725B_GJ_SSA AM_PH1\S6P3</t>
  </si>
  <si>
    <t xml:space="preserve">	10.121.18.165_AIRFORCE MEGHANINAGAR_TN703B_GJ_SSA AM_PH1\S2P5</t>
  </si>
  <si>
    <t xml:space="preserve">	Guj_Ahmedabad-SSA_GCS_ID-0021993</t>
  </si>
  <si>
    <t xml:space="preserve">	2023/02/16,17:46:44</t>
  </si>
  <si>
    <t xml:space="preserve">	2026/01/16,17:48:53</t>
  </si>
  <si>
    <t xml:space="preserve">	SSA BUJ-10.121.17.87-KFTZ A1_2/5-10.121.24.125-Kutch-Arcade A1_1/5</t>
  </si>
  <si>
    <t xml:space="preserve">	10.121.17.87_KFTZ_TN703B_GJ_SSA BUJ_PH3\S2P5</t>
  </si>
  <si>
    <t xml:space="preserve">	10.121.24.125_KANDLA 1_TN703B_GJ_SSA BUJ_PH2\S1P5</t>
  </si>
  <si>
    <t xml:space="preserve">	GCS_ID-0040277</t>
  </si>
  <si>
    <t xml:space="preserve">	2025/03/24,20:41:07</t>
  </si>
  <si>
    <t xml:space="preserve">	SSA VDR-10.121.99.156-NURSING_COLLEGE_1/6-10.121.19.140-VASANA_4/2</t>
  </si>
  <si>
    <t xml:space="preserve">	10.121.99.156_NURSING COLLEGE_TN703B_GJ_SSA VDR_PH3\S1P6</t>
  </si>
  <si>
    <t xml:space="preserve">	10.121.19.140_VASANA_TN725B_GJ_SSA VDR_PH2\S4P2</t>
  </si>
  <si>
    <t xml:space="preserve">	GUJ_VDR_GCSID_45371</t>
  </si>
  <si>
    <t xml:space="preserve">	2025/09/23,17:18:43</t>
  </si>
  <si>
    <t xml:space="preserve">	2026/01/17,11:38:14</t>
  </si>
  <si>
    <t xml:space="preserve">	SSA AM-10.121.18.94-GUJAHD_LKP_DC_1/5-10.121.17.203-GUJAHD_Info_B2_3/3</t>
  </si>
  <si>
    <t xml:space="preserve">	10.121.18.94_LKP Security_TN703B_GJ_SSA AM_PH1\S1P5</t>
  </si>
  <si>
    <t xml:space="preserve">	10.121.17.203_INFO_TN725B_GJ_SSA AM_PH1\S3P3</t>
  </si>
  <si>
    <t xml:space="preserve">	GCS Issue id : 31552</t>
  </si>
  <si>
    <t xml:space="preserve">	2024/06/15,14:47:08</t>
  </si>
  <si>
    <t xml:space="preserve">	2026/01/19,14:31:34</t>
  </si>
  <si>
    <t xml:space="preserve">	SSA AM-10.121.15.163-VISALPUR-EXCHG A1_2/6-10.121.15.162-Bhat-Cadila A1_1/5</t>
  </si>
  <si>
    <t xml:space="preserve">	10.121.15.163_VISALPUR-EXCHG_TN703B_GJ_SSA AM_PH3\S2P6</t>
  </si>
  <si>
    <t xml:space="preserve">	10.121.15.162_Bhat Cadila_TN703B_GJ_SSA AM_PH3\S1P5</t>
  </si>
  <si>
    <t xml:space="preserve">	Guj_Junagadh-OA_GCS_ID-0049093</t>
  </si>
  <si>
    <t xml:space="preserve">	2026/02/24,00:20:04</t>
  </si>
  <si>
    <t xml:space="preserve">	2026/04/29,10:54:35</t>
  </si>
  <si>
    <t xml:space="preserve">	SSA NAD-10.121.24.228-PIJ ROAD B1_6/1-10.121.24.243-DC NADIAD B1_3/1</t>
  </si>
  <si>
    <t xml:space="preserve">	10.121.24.243_DC NADIAD_TN705B_GJ_SSA NAD_PH2\S3P1</t>
  </si>
  <si>
    <t xml:space="preserve">	10.121.24.228_PIJ ROAD_TN725B_GJ_SSA NAD_PH2\S6P1</t>
  </si>
  <si>
    <t xml:space="preserve">	2023/05/27,11:03:49</t>
  </si>
  <si>
    <t xml:space="preserve">	2023/05/29,17:45:42</t>
  </si>
  <si>
    <t xml:space="preserve">	WTR AM-10.121.68.3-Bardoli_6/1-10.121.100.17-Kadodara_4/1 10GE</t>
  </si>
  <si>
    <t xml:space="preserve">	10.121.68.3_Bardoli_TN725B_WTR_AM_PH3\S6P1</t>
  </si>
  <si>
    <t xml:space="preserve">	10.121.100.17_KADODARA_TN725B_GJ_SSA SR_PH3\S4P1</t>
  </si>
  <si>
    <t xml:space="preserve">	2026/01/19,16:03:41</t>
  </si>
  <si>
    <t xml:space="preserve">	2026/01/20,12:45:55</t>
  </si>
  <si>
    <t xml:space="preserve">	SSA AM-10.121.18.66-GulbaiTekra_3/11-10.121.17.201-GulbaiTekra3_3/11</t>
  </si>
  <si>
    <t xml:space="preserve">	10.121.18.66_GULABAI TEKRA_TN725B_GJ_SSA AM_PH1\S3P11</t>
  </si>
  <si>
    <t xml:space="preserve">	10.121.17.201_GULBAI-TEKRA 3_TN725B_GJ_SSA AM_PH1\S3P11</t>
  </si>
  <si>
    <t xml:space="preserve">	2020/10/28,17:29:19</t>
  </si>
  <si>
    <t xml:space="preserve">	2026/01/20,15:26:30</t>
  </si>
  <si>
    <t xml:space="preserve">	SSA VAL-10.121.24.182-ATUL_1/5-10.121.68.65-VALSAD OLD GNE_5/3</t>
  </si>
  <si>
    <t xml:space="preserve">	10.121.24.182_ATUL_TN703B_GJ_SSA VAL_PH3\S1P5</t>
  </si>
  <si>
    <t xml:space="preserve">	10.121.68.65_VALSAD-OLD(GNE)_TN725B_WTR_AM_PH3\S5P3</t>
  </si>
  <si>
    <t xml:space="preserve">	Valsad SSA GCS ID 17124</t>
  </si>
  <si>
    <t xml:space="preserve">	2022/06/24,12:09:05</t>
  </si>
  <si>
    <t xml:space="preserve">	2022/08/05,09:46:41</t>
  </si>
  <si>
    <t xml:space="preserve">	SSA SR-10.121.99.201-Sachin B1_3/1-10.121.99.202-Goji B1_4/1</t>
  </si>
  <si>
    <t xml:space="preserve">	10.121.99.201_SACHIN_TN705B_GJ_SSA SR_PH3\S3P1</t>
  </si>
  <si>
    <t xml:space="preserve">	10.121.99.202_GOJI_TN705B_GJ_SSA SR_PH3\S4P1</t>
  </si>
  <si>
    <t xml:space="preserve">	2020/04/29,20:20:50</t>
  </si>
  <si>
    <t xml:space="preserve">	2023/03/29,11:12:08</t>
  </si>
  <si>
    <t xml:space="preserve">	SSA VDR-10.121.16.27-Baroda CITY-10.121.16.26- MAKARPURA_N2</t>
  </si>
  <si>
    <t xml:space="preserve">	10.121.16.27_Baroda CITY_TN725B_WTR_AM_PH2\S3P1</t>
  </si>
  <si>
    <t xml:space="preserve">	10.121.16.26_MAKARPURA N2_TN705B_GJ_SSA VDR_PH1\S4P1</t>
  </si>
  <si>
    <t xml:space="preserve">	2026/01/19,20:51:54</t>
  </si>
  <si>
    <t xml:space="preserve">	2026/02/12,15:42:25</t>
  </si>
  <si>
    <t xml:space="preserve">	SSA BUJ-10.121.96.189-BHIRANDIYARA_3/1-10.121.96.129-Sumrasar_5/1</t>
  </si>
  <si>
    <t xml:space="preserve">	10.121.96.189_BHIRANDIYARA_TN705B_GJ_SSA BUJ_PH3\S3P1</t>
  </si>
  <si>
    <t xml:space="preserve">	10.121.96.129_Sumrasar_TN725B_GJ_SSA BUJ_PH3\S5P1</t>
  </si>
  <si>
    <t xml:space="preserve">	Bhuj SSA GCS ID 21418</t>
  </si>
  <si>
    <t xml:space="preserve">	2023/01/21,17:59:41</t>
  </si>
  <si>
    <t xml:space="preserve">	2023/05/27,11:50:24</t>
  </si>
  <si>
    <t xml:space="preserve">	SSA BCH-10.121.96.104-SEZ1_Office_2/5-10.121.96.69-Dahej_3/3</t>
  </si>
  <si>
    <t xml:space="preserve">	10.121.96.104_SEZ1 OFFICE_TN703B_GJ_SSA BCH_PH3\S2P5</t>
  </si>
  <si>
    <t xml:space="preserve">	10.121.96.69_DAHEJ_TN725B_GJ_SSA BCH_PH3\S3P3</t>
  </si>
  <si>
    <t xml:space="preserve">	2019/07/23,15:20:35</t>
  </si>
  <si>
    <t xml:space="preserve">	2026/04/25,17:27:57</t>
  </si>
  <si>
    <t xml:space="preserve">	SSA PNP-10.121.98.145-RANPUR_3/1-10.121.98.139-DANTIWADA_4/1</t>
  </si>
  <si>
    <t xml:space="preserve">	10.121.98.139_DANTIWADA_TN705B_GJ_SSA PNP_PH3\S4P1</t>
  </si>
  <si>
    <t xml:space="preserve">	10.121.98.145_RANPUR_TN705B_GJ_SSA PNP_PH3\S3P1</t>
  </si>
  <si>
    <t xml:space="preserve">	Vadodara_SSA_GCS_ID_0004960</t>
  </si>
  <si>
    <t xml:space="preserve">	2020/01/03,13:15:47</t>
  </si>
  <si>
    <t xml:space="preserve">	2026/01/19,15:02:35</t>
  </si>
  <si>
    <t xml:space="preserve">	WTR AM-10.121.16.129-TN725B_Bhadra-4(GNE)_B2\S5P1-10.121.16.193-TN725B_Bhadra-3(GNE)_B2\S6P1</t>
  </si>
  <si>
    <t xml:space="preserve">	10.121.16.129_Bhadra 4(GNE)_TN725B_WTR_AM_PH1\S5P1</t>
  </si>
  <si>
    <t xml:space="preserve">	10.121.16.193_Bhadra3(GNE)_TN725B_WTR_AM_PH1\S6P1</t>
  </si>
  <si>
    <t xml:space="preserve">	2018/12/13,17:00:55</t>
  </si>
  <si>
    <t xml:space="preserve">	2019/01/14,21:55:15</t>
  </si>
  <si>
    <t xml:space="preserve">	WTR AM-10.121.15.155-BAGODARA_4/1-10.121.99.3-Limbdi B2_6/1</t>
  </si>
  <si>
    <t xml:space="preserve">	10.121.15.155_BAGODARA_TN725B_WTR_AM_PH3\S4P1</t>
  </si>
  <si>
    <t xml:space="preserve">	10.121.99.3_LIMBDI_TN725B_GJ_SSA SEN_PH3\S6P1</t>
  </si>
  <si>
    <t xml:space="preserve">	2025/07/18,15:27:06</t>
  </si>
  <si>
    <t xml:space="preserve">	SSA PNP-10.121.25.145-Panchda_1/5-10.121.15.206-MORIYA_4/2</t>
  </si>
  <si>
    <t xml:space="preserve">	10.121.15.206_MORIYA_TN705B_WTR_AM_PH3\S4P2</t>
  </si>
  <si>
    <t xml:space="preserve">	10.121.25.145_Panchda_TN703B_GJ_SSA PNP_PH2\S1P5</t>
  </si>
  <si>
    <t xml:space="preserve">	Palanpur SSA GCS ID 44319</t>
  </si>
  <si>
    <t xml:space="preserve">	2025/08/26,18:10:11</t>
  </si>
  <si>
    <t xml:space="preserve">	2026/01/17,12:40:56</t>
  </si>
  <si>
    <t xml:space="preserve">	WTR AM-10.121.15.143-TN725B_Chanasma_B2\S4P1-10.121.15.136-TN725B_Mehsana 2(GNE)_B2\S3P1</t>
  </si>
  <si>
    <t xml:space="preserve">	10.121.15.143_Chanasma_TN725B_WTR_AM_PH1\S4P1</t>
  </si>
  <si>
    <t xml:space="preserve">	10.121.15.136_Mehsana2(GNE)_TN725B_WTR_AM_PH1\S3P1</t>
  </si>
  <si>
    <t xml:space="preserve">	2018/12/13,15:53:46</t>
  </si>
  <si>
    <t xml:space="preserve">	2023/01/11,12:59:13</t>
  </si>
  <si>
    <t xml:space="preserve">	WTR AM-10.121.16.5-TN725B_SURAT_B2\S3P1-10.121.16.6-TN705B_OLPAD_B1\S4P1</t>
  </si>
  <si>
    <t xml:space="preserve">	10.121.100.2_Surat_TN725B_WTR_AM_PH1\S3P1</t>
  </si>
  <si>
    <t xml:space="preserve">	10.121.100.8_OLPAD_TN725B_WTR_AM_PH1\S4P1</t>
  </si>
  <si>
    <t xml:space="preserve">	2018/05/21,18:45:34</t>
  </si>
  <si>
    <t xml:space="preserve">	2023/01/11,12:55:26</t>
  </si>
  <si>
    <t xml:space="preserve">	SSA MEH-10.121.25.84-Pali_2/5-10.121.25.83-Visal_Vasana_1/5</t>
  </si>
  <si>
    <t xml:space="preserve">	10.121.25.84_Pali_TN703B_GJ_SSA MEH_PH2\S2P5</t>
  </si>
  <si>
    <t xml:space="preserve">	10.121.25.83_Visal Vasana_TN703B_GJ_SSA MEH_PH2\S1P5</t>
  </si>
  <si>
    <t xml:space="preserve">	2018/10/07,20:40:54</t>
  </si>
  <si>
    <t xml:space="preserve">	2026/04/28,11:57:16</t>
  </si>
  <si>
    <t xml:space="preserve">	SSA PNP-10.121.25.150-CHANGWADA-10.121.25.151-CHANGA_S1P5</t>
  </si>
  <si>
    <t xml:space="preserve">	10.121.25.150_CHANGWADA_TN703B_GJ_SSA PNP_PH2\S1P6</t>
  </si>
  <si>
    <t xml:space="preserve">	10.121.25.151_CHANGA_TN703B_GJ_SSA PNP_PH2\S1P5</t>
  </si>
  <si>
    <t xml:space="preserve">	2019/05/11,13:00:01</t>
  </si>
  <si>
    <t xml:space="preserve">	2020/11/25,22:47:30</t>
  </si>
  <si>
    <t xml:space="preserve">	SSA AM-10.121.18.66-GulbaiTekra_4/11-10.121.17.201-GulbaiTekra3_4/11</t>
  </si>
  <si>
    <t xml:space="preserve">	10.121.18.66_GULABAI TEKRA_TN725B_GJ_SSA AM_PH1\S4P11</t>
  </si>
  <si>
    <t xml:space="preserve">	10.121.17.201_GULBAI-TEKRA 3_TN725B_GJ_SSA AM_PH1\S4P11</t>
  </si>
  <si>
    <t xml:space="preserve">	2020/10/28,14:32:52</t>
  </si>
  <si>
    <t xml:space="preserve">	2026/01/20,15:33:42</t>
  </si>
  <si>
    <t xml:space="preserve">	SSA AMR-10.121.25.209-Sajiyavadar_2/6-10.121.25.211-Sarambhada_1/6</t>
  </si>
  <si>
    <t xml:space="preserve">	10.121.96.18_SAJIYAVADAR_TN703B_GJ_SSA AMR_PH2\S2P6</t>
  </si>
  <si>
    <t xml:space="preserve">	10.121.96.20_Sarambhada_TN703B_GJ_SSA AMR_PH2\S1P6</t>
  </si>
  <si>
    <t xml:space="preserve">	2019/05/25,18:31:33</t>
  </si>
  <si>
    <t xml:space="preserve">	2022/03/19,16:22:09</t>
  </si>
  <si>
    <t xml:space="preserve">	SSA BUJ-10.121.17.90-GUNDALA TE_1/5-10.121.17.67-MUNDRA_5/2</t>
  </si>
  <si>
    <t xml:space="preserve">	10.121.17.90_GUNDALA TE_TN703B_GJ_SSA BUJ_PH\S1P5</t>
  </si>
  <si>
    <t xml:space="preserve">	10.121.17.67_MUNDRA_TN725B_WTR_RJ_PH1\S5P2</t>
  </si>
  <si>
    <t xml:space="preserve">	GUJ_GCS_ID_0016015</t>
  </si>
  <si>
    <t xml:space="preserve">	2022/04/21,01:20:53</t>
  </si>
  <si>
    <t xml:space="preserve">	2022/04/21,10:00:42</t>
  </si>
  <si>
    <t xml:space="preserve">	SSA RJ-10.121.19.74-TN705B_Rahiya Road_B1 4/4-10.121.19.93-TN703B R2.8.1 _UDAY HALL BTS_PH3 1/5</t>
  </si>
  <si>
    <t xml:space="preserve">	10.121.19.74_RAIYA ROAD_TN725B_GJ_SSA RJ_PH2\S4P4</t>
  </si>
  <si>
    <t xml:space="preserve">	10.121.19.93_UDAY HALL_TN703B_GJ_SSA RJ_PH3\S1P5</t>
  </si>
  <si>
    <t xml:space="preserve">	2019/02/22,18:28:08</t>
  </si>
  <si>
    <t xml:space="preserve">	2023/01/03,17:14:52</t>
  </si>
  <si>
    <t xml:space="preserve">	SSA BV-10.121.17.162-Budhel B1_3/3-10.121.17.179-Ghogha B1_3/2</t>
  </si>
  <si>
    <t xml:space="preserve">	10.121.17.179_GHOGHA_TN705B_GJ_SSA BV_PH3\S3P2</t>
  </si>
  <si>
    <t xml:space="preserve">	10.121.17.162_BUDHEL_TN705B_GJ_SSA BV_PH3\S3P3</t>
  </si>
  <si>
    <t xml:space="preserve">	2019/07/31,17:42:13</t>
  </si>
  <si>
    <t xml:space="preserve">	2023/01/24,11:03:22</t>
  </si>
  <si>
    <t xml:space="preserve">	WTR AM-10.121.16.8-BARODA CITY 1-10.121.16.134-BARODA CITY2</t>
  </si>
  <si>
    <t xml:space="preserve">	10.121.16.8_BARODA CITY 1_TN725B_WTR_AM_PH1\S6P8</t>
  </si>
  <si>
    <t xml:space="preserve">	10.121.16.134_BARODA CITY 2_TN725B_WTR_AM_PH1\S6P8</t>
  </si>
  <si>
    <t xml:space="preserve">	2020/08/19,15:05:17</t>
  </si>
  <si>
    <t xml:space="preserve">	2026/01/17,14:59:49</t>
  </si>
  <si>
    <t xml:space="preserve">	SSA JMN-10.121.97.129-Mehulnagar Alb B2_3/2-10.121.20.1-Mehul Nagar(GNE) B2_6/2</t>
  </si>
  <si>
    <t xml:space="preserve">	10.121.97.129_Mehulnagar ALB_TN725B_GJ_SSA JMN_PH3\S3P2</t>
  </si>
  <si>
    <t xml:space="preserve">	10.121.20.1_Mehul Nagar(GNE)_TN725B_GJ_SSA JMN_PH2\S6P2</t>
  </si>
  <si>
    <t xml:space="preserve">	Jamnagar SSA- GCS ID:-0001866</t>
  </si>
  <si>
    <t xml:space="preserve">	2019/03/28,18:10:20</t>
  </si>
  <si>
    <t xml:space="preserve">	2023/01/03,16:45:09</t>
  </si>
  <si>
    <t xml:space="preserve">	SSA HMR-10.121.15.131-WTR_TN725B_Prantij_B2\S4P5-10.121.97.77-SSA TN703B_Prantij_RSU_A1\S1P5</t>
  </si>
  <si>
    <t xml:space="preserve">	10.121.15.131_PRANTIJ_TN725B_WTR_AM_PH1\S4P5</t>
  </si>
  <si>
    <t xml:space="preserve">	10.121.97.77_PRANTIJ RSU_TN703B_GJ_SSA HMR_PH3\S1P5</t>
  </si>
  <si>
    <t xml:space="preserve">	2019/08/03,16:26:17</t>
  </si>
  <si>
    <t xml:space="preserve">	2021/07/22,16:04:26</t>
  </si>
  <si>
    <t xml:space="preserve">	WTR RJ-10.121.17.132-Ranghola_3/3-10.121.17.173-Bajud_2/5</t>
  </si>
  <si>
    <t xml:space="preserve">	10.121.17.132_RANGHOLA_TN705B_WTR_RJ_PH1\S3P3</t>
  </si>
  <si>
    <t xml:space="preserve">	10.121.17.173_BAJUD_TN703B_GJ_SSA BV_PH3\S2P5</t>
  </si>
  <si>
    <t xml:space="preserve">	2019/12/04,17:27:49</t>
  </si>
  <si>
    <t xml:space="preserve">	2026/04/24,15:30:02</t>
  </si>
  <si>
    <t xml:space="preserve">	SSA VAL-10.121.68.73-Vansda B2_6/1-10.121.68.84-WAGHAI B2_6/1</t>
  </si>
  <si>
    <t xml:space="preserve">	10.121.68.73_Vansda_TN725B_WTR_AM_PH3\S6P1</t>
  </si>
  <si>
    <t xml:space="preserve">	10.121.68.84_WAGHAI_TN725B_GJ_SSA VAL_PH3\S6P1</t>
  </si>
  <si>
    <t xml:space="preserve">	GCS_ID-0031714</t>
  </si>
  <si>
    <t xml:space="preserve">	2024/06/21,22:34:51</t>
  </si>
  <si>
    <t xml:space="preserve">	SSA PNP-10.121.25.138-TAKARWADA A1_1/5-10.121.98.130-Palanpur_B2_4/2</t>
  </si>
  <si>
    <t xml:space="preserve">	10.121.25.138_Takarwada_TN703B_GJ_SSA PNP_PH2\S1P5</t>
  </si>
  <si>
    <t xml:space="preserve">	10.121.98.130_PALANPUR B2_TN725B_GJ_SSA PNP_PH3\S4P2</t>
  </si>
  <si>
    <t xml:space="preserve">	Palanpur_SSA_GCSID-2200</t>
  </si>
  <si>
    <t xml:space="preserve">	2019/05/01,09:43:56</t>
  </si>
  <si>
    <t xml:space="preserve">	2023/05/11,11:54:54</t>
  </si>
  <si>
    <t xml:space="preserve">	SSA AMR-10.121.96.6-Chalala 1 B2_3/11-10.121.96.7-Chalala 2 B2_3/11</t>
  </si>
  <si>
    <t xml:space="preserve">	10.121.96.7_Chalala 2_TN725B_GJ_SSA AMR_PH3\S3P11</t>
  </si>
  <si>
    <t xml:space="preserve">	10.121.96.6_Chalala 1_TN725B_GJ_SSA AMR_PH3\S3P11</t>
  </si>
  <si>
    <t xml:space="preserve">	2021/05/23,18:02:13</t>
  </si>
  <si>
    <t xml:space="preserve">	2023/01/03,17:42:46</t>
  </si>
  <si>
    <t xml:space="preserve">	SSA VDR-10.121.19.129-Alkapuri-1_B2(GNE) / S6P10-10.121.99.129-SSA_TN725B_Alkapuri_PH3(GNE)_B2 / S6P10</t>
  </si>
  <si>
    <t xml:space="preserve">	10.121.19.129_ALKAPURI1(GNE)_TN725B_GJ_SSA VDR_PH2\S6P10</t>
  </si>
  <si>
    <t xml:space="preserve">	10.121.99.129_ALKAPURI(GNE)_TN725B_GJ_SSA VDR_PH3\S6P10</t>
  </si>
  <si>
    <t xml:space="preserve">	2019/03/19,15:16:46</t>
  </si>
  <si>
    <t xml:space="preserve">	2026/01/17,15:10:02</t>
  </si>
  <si>
    <t xml:space="preserve">	SSA SR-10.121.100.23-LUTHRA PLS A1_1/5-10.121.100.17-KADODARA B2_4/3</t>
  </si>
  <si>
    <t xml:space="preserve">	10.121.100.23_LUTHRA PLS_TN703B_GJ_SSA SR_PH3\S1P5</t>
  </si>
  <si>
    <t xml:space="preserve">	10.121.100.17_KADODARA_TN725B_GJ_SSA SR_PH3\S4P3</t>
  </si>
  <si>
    <t xml:space="preserve">	Guj_Surat-SSA_GCS_ID-0057237</t>
  </si>
  <si>
    <t xml:space="preserve">	2026/04/17,16:59:17</t>
  </si>
  <si>
    <t xml:space="preserve">	2026/04/28,12:03:05</t>
  </si>
  <si>
    <t xml:space="preserve">	SSA AM-10.121.18.66-GulbaiTekra_6/1-10.121.18.69-Manekbaug_3/1</t>
  </si>
  <si>
    <t xml:space="preserve">	10.121.18.69_MANEKBAUG_TN705B_GJ_SSA AM_PH1\S3P1</t>
  </si>
  <si>
    <t xml:space="preserve">	10.121.18.66_GULABAI TEKRA_TN725B_GJ_SSA AM_PH1\S6P1</t>
  </si>
  <si>
    <t xml:space="preserve">	Ahmedabad SSA -GCS Issue ID: 0000924</t>
  </si>
  <si>
    <t xml:space="preserve">	BSNL Ahmedabad SSA -GBT to Manekbaug</t>
  </si>
  <si>
    <t xml:space="preserve">	2018/11/06,11:30:59</t>
  </si>
  <si>
    <t xml:space="preserve">	2026/01/20,15:28:57</t>
  </si>
  <si>
    <t xml:space="preserve">	GBT-VASNA 96/R-6/F-3&amp;4(PC-A35,A36)</t>
  </si>
  <si>
    <t xml:space="preserve">	SSA VAL-10.121.24.164-Vandervela_2/5-10.121.16.84-LIMZER_1/6</t>
  </si>
  <si>
    <t xml:space="preserve">	10.121.24.164_Vandervela_TN703B_GJ_SSA VAL_PH3\S2P5</t>
  </si>
  <si>
    <t xml:space="preserve">	10.121.16.84_LIMZER_TN703B_GJ_SSA VAL_PH\S1P6</t>
  </si>
  <si>
    <t xml:space="preserve">	GUJ_VAL_GCS_ID_22942</t>
  </si>
  <si>
    <t xml:space="preserve">	2023/04/08,13:20:49</t>
  </si>
  <si>
    <t xml:space="preserve">	2023/05/23,12:08:35</t>
  </si>
  <si>
    <t xml:space="preserve">	SSA VDR-10.121.19.164-VMSS Khanderao_1/5-10.121.19.137-CITY 1_5/4</t>
  </si>
  <si>
    <t xml:space="preserve">	10.121.19.137_CITY 1_TN725B_GJ_SSA VDR_PH2\S5P4</t>
  </si>
  <si>
    <t xml:space="preserve">	10.121.19.164_VMSS Khanderao_TN703B_GJ_SSA VDR_PH2\S1P5</t>
  </si>
  <si>
    <t xml:space="preserve">	GUJ_GCS_ID_0013427</t>
  </si>
  <si>
    <t xml:space="preserve">	2021/11/16,21:42:28</t>
  </si>
  <si>
    <t xml:space="preserve">	2021/11/17,11:53:20</t>
  </si>
  <si>
    <t xml:space="preserve">	SSA AM-10.121.18.138-Chamunda_B2\S4P1-10.121.17.209-Railwaypura_B2\S3P1</t>
  </si>
  <si>
    <t xml:space="preserve">	10.121.18.138_Chamunda_TN725B_GJ_SSA AM_PH1\S4P1</t>
  </si>
  <si>
    <t xml:space="preserve">	10.121.17.209_RAILWAYPURA_TN725B_GJ_SSA AM_PH1\S3P1</t>
  </si>
  <si>
    <t xml:space="preserve">	2018/11/29,16:10:53</t>
  </si>
  <si>
    <t xml:space="preserve">	2023/01/03,17:10:18</t>
  </si>
  <si>
    <t xml:space="preserve">	SSA VDR-10.121.99.171-GSFC Data Center A1 _1/6-10.121.99.184-GSFC PRI ROOM_1/5</t>
  </si>
  <si>
    <t xml:space="preserve">	10.121.99.171_GSFC Data Center_TN703B_GJ_SSA VDR_PH3\S1P6</t>
  </si>
  <si>
    <t xml:space="preserve">	10.121.99.184_GSFC PRI ROOM_TN703B_GJ_SSA VDR_PH2\S1P5</t>
  </si>
  <si>
    <t xml:space="preserve">	GUJ_GCS_ID_0010813</t>
  </si>
  <si>
    <t xml:space="preserve">	2021/05/04,14:34:03</t>
  </si>
  <si>
    <t xml:space="preserve">	2022/05/24,16:10:31</t>
  </si>
  <si>
    <t xml:space="preserve">	WTR AM-10.121.15.141-TN725B_Sidhpur_B2\S5P1-10.121.15.203-TN725B_Kheralu_B2\S5P1</t>
  </si>
  <si>
    <t xml:space="preserve">	10.121.15.141_Sidhpur_TN725B_WTR_AM_PH2\S5P1</t>
  </si>
  <si>
    <t xml:space="preserve">	10.121.15.203_Kheralu_TN725B_WTR_AM_PH2\S5P1</t>
  </si>
  <si>
    <t xml:space="preserve">	2018/12/17,10:59:05</t>
  </si>
  <si>
    <t xml:space="preserve">	2023/01/11,12:59:05</t>
  </si>
  <si>
    <t xml:space="preserve">	SSA VDR-10.121.99.176-SIFY A1_1/5-10.121.99.129-ALKAPURI(GNE) B2_6/2</t>
  </si>
  <si>
    <t xml:space="preserve">	10.121.99.176_SIFY_TN703B_GJ_SSA VDR_PH3\S1P5</t>
  </si>
  <si>
    <t xml:space="preserve">	10.121.99.129_ALKAPURI(GNE)_TN725B_GJ_SSA VDR_PH3\S6P2</t>
  </si>
  <si>
    <t xml:space="preserve">	Guj_Vadodara-SSA_GCS_ID-0023243</t>
  </si>
  <si>
    <t xml:space="preserve">	2023/04/27,03:09:24</t>
  </si>
  <si>
    <t xml:space="preserve">	2023/04/27,17:48:36</t>
  </si>
  <si>
    <t xml:space="preserve">	WTR RJ-10.121.99.9-Muli_3/1-10.121.69.65-Surendranagar_4/1</t>
  </si>
  <si>
    <t xml:space="preserve">	10.121.69.65_SURENDRANAGAR(GNE)_TN725B_GJ_SSA SEN_PH3\S4P1</t>
  </si>
  <si>
    <t xml:space="preserve">	10.121.99.9_MULI_TN725B_GJ_SSA SEN_PH3\S3P1</t>
  </si>
  <si>
    <t xml:space="preserve">	2019/09/28,13:36:41</t>
  </si>
  <si>
    <t xml:space="preserve">	2026/04/06,16:01:27</t>
  </si>
  <si>
    <t xml:space="preserve">	WTR RJ-10.121.17.135-RJKR2_6/1-10.121.17.136-RJ_4/1</t>
  </si>
  <si>
    <t xml:space="preserve">	10.121.17.26_RAJKOT_TN725B_WTR_RJ_PH1\S4P1</t>
  </si>
  <si>
    <t xml:space="preserve">	10.121.17.25_RAJKOT KR2_TN725B_WTR_RJ_PH1\S6P1</t>
  </si>
  <si>
    <t xml:space="preserve">	2022/04/22,10:35:13</t>
  </si>
  <si>
    <t xml:space="preserve">	2023/01/10,15:33:38</t>
  </si>
  <si>
    <t xml:space="preserve">	DARK FIBERS</t>
  </si>
  <si>
    <t xml:space="preserve">	SSA VAL-10.121.68.68-NaroliB1_4/1-10.121.68.103-Valvada2B1_4/1</t>
  </si>
  <si>
    <t xml:space="preserve">	10.121.68.103_VALVADA-2_TN705B_GJ_SSA VAL_PH3\S4P1</t>
  </si>
  <si>
    <t xml:space="preserve">	10.121.68.68_Naroli_TN705B_WTR_AM_PH3\S4P1</t>
  </si>
  <si>
    <t xml:space="preserve">	Guj_Valsad-SSA_GCS_ID-0014398</t>
  </si>
  <si>
    <t xml:space="preserve">	2022/01/26,08:11:33</t>
  </si>
  <si>
    <t xml:space="preserve">	2022/02/01,16:07:10</t>
  </si>
  <si>
    <t xml:space="preserve">	SSA JND-10.121.97.212-TN725B R2.9.1 3/1-10.121.69.5-TN705B_TUKDAGOSA 4/1</t>
  </si>
  <si>
    <t xml:space="preserve">	10.121.97.221_TUKADA GOSA_TN705B_WTR_RJ_PH3\S4P1</t>
  </si>
  <si>
    <t xml:space="preserve">	10.121.97.212_PORBANDAR_TN725B_GJ_SSA JND_PH3\S3P1</t>
  </si>
  <si>
    <t xml:space="preserve">	2019/07/06,01:01:27</t>
  </si>
  <si>
    <t xml:space="preserve">	2023/01/10,14:37:22</t>
  </si>
  <si>
    <t xml:space="preserve">	SSA AM-10.121.18.244-TN705B_Old_Kudasan_PH_2\S4P1-10.121.18.251-TN725B_INFO CITY_PH3\S5P1</t>
  </si>
  <si>
    <t xml:space="preserve">	10.121.18.251_INFO CITY_TN725B_GJ_SSA AM_PH3\S5P1</t>
  </si>
  <si>
    <t xml:space="preserve">	10.121.18.244_Old Kudasan_TN705B_GJ_SSA AM_PH3\S4P1</t>
  </si>
  <si>
    <t xml:space="preserve">	2019/07/11,17:23:14</t>
  </si>
  <si>
    <t xml:space="preserve">	2023/01/03,17:01:04</t>
  </si>
  <si>
    <t xml:space="preserve">	SSA NAD-10.121.98.64-BORSAD_3/1-10.121.16.234-Anand2_6/1</t>
  </si>
  <si>
    <t xml:space="preserve">	10.121.98.64_BORSAD_TN705B_GJ_SSA NAD_PH2\S3P1</t>
  </si>
  <si>
    <t xml:space="preserve">	10.121.16.234_Anand2_TN725B_WTR_AM_PH3\S6P1</t>
  </si>
  <si>
    <t xml:space="preserve">	2023/05/15,18:56:15</t>
  </si>
  <si>
    <t xml:space="preserve">	2023/05/23,12:43:25</t>
  </si>
  <si>
    <t xml:space="preserve">	WTR RJ-10.121.17.1-RAJKOT KR(GNE)_B2 4/2-10.121.17.5-MORBI_B2 4/2</t>
  </si>
  <si>
    <t xml:space="preserve">	10.121.17.1_RAJKOT KR(GNE)_TN725B_WTR_RJ_PH1\S4P2</t>
  </si>
  <si>
    <t xml:space="preserve">	10.121.17.5_MORBI_TN725B_WTR_RJ_PH1\S4P2</t>
  </si>
  <si>
    <t xml:space="preserve">	2019/07/04,17:23:00</t>
  </si>
  <si>
    <t xml:space="preserve">	2023/05/20,13:29:54</t>
  </si>
  <si>
    <t xml:space="preserve">	ON RJ-BCU UTL LAMBDA 7/3</t>
  </si>
  <si>
    <t xml:space="preserve">	WTR AM-10.121.16.132-Nadiad_B2_PH2\S6P1-10.121.24.228-PIJ  ROAD_B1_PH1\S3P1</t>
  </si>
  <si>
    <t xml:space="preserve">	10.121.16.132_Nadiad_TN725B_WTR_AM_PH1\S6P1</t>
  </si>
  <si>
    <t xml:space="preserve">	10.121.24.228_PIJ ROAD_TN725B_GJ_SSA NAD_PH2\S3P1</t>
  </si>
  <si>
    <t xml:space="preserve">	Nadiad SSA - GCS0001282</t>
  </si>
  <si>
    <t xml:space="preserve">	2019/01/31,15:26:44</t>
  </si>
  <si>
    <t xml:space="preserve">	2023/05/29,17:30:58</t>
  </si>
  <si>
    <t xml:space="preserve">	SSA BCH-10.121.24.193-Bharuch_B2_5/1-10.121.96.65-GujBharuch_DEROL_4/1</t>
  </si>
  <si>
    <t xml:space="preserve">	10.121.96.65_Derol_TN705B_GJ_SSA BCH_PH3\S4P1</t>
  </si>
  <si>
    <t xml:space="preserve">	10.121.24.193_Bharuch TE(GNE)_TN725B_GJ_SSA BCH_PH2\S5P1</t>
  </si>
  <si>
    <t xml:space="preserve">	2019/04/29,14:43:13</t>
  </si>
  <si>
    <t xml:space="preserve">	2023/01/09,14:34:36</t>
  </si>
  <si>
    <t xml:space="preserve">	WTR AM-10.121.68.65-VALSAD_PH3 6/9-10.121.16.69-Valsad_B2_ 6/9</t>
  </si>
  <si>
    <t xml:space="preserve">	10.121.68.65_VALSAD-OLD(GNE)_TN725B_WTR_AM_PH3\S6P9</t>
  </si>
  <si>
    <t xml:space="preserve">	10.121.16.69_Valsad_TN725B_WTR_AM_PH1\S6P9</t>
  </si>
  <si>
    <t xml:space="preserve">	2019/04/12,14:49:09</t>
  </si>
  <si>
    <t xml:space="preserve">	2026/01/19,14:50:29</t>
  </si>
  <si>
    <t xml:space="preserve">	WTR RJ-10.121.17.41-Malia Miyana B2_4/1-10.121.99.6-Halwad B2_5/1</t>
  </si>
  <si>
    <t xml:space="preserve">	10.121.99.6_HALWAD_TN725B_GJ_SSA SEN_PH3\S5P1</t>
  </si>
  <si>
    <t xml:space="preserve">	10.121.17.41_MALIA MIYANA_TN725B_WTR_RJ_PH3\S4P1</t>
  </si>
  <si>
    <t xml:space="preserve">	2019/11/24,19:24:26</t>
  </si>
  <si>
    <t xml:space="preserve">	2023/05/23,11:54:49</t>
  </si>
  <si>
    <t xml:space="preserve">	WTR RJ-10.121.69.16-LATHI_B2_4/1-10.121.69.15-BABRA_B2_3/1</t>
  </si>
  <si>
    <t xml:space="preserve">	10.121.96.39_BABRA_TN725B_WTR_RJ_PH3\S3P1</t>
  </si>
  <si>
    <t xml:space="preserve">	10.121.96.40_LATHI_TN725B_WTR_RJ_PH2\S4P1</t>
  </si>
  <si>
    <t xml:space="preserve">	2019/05/09,18:21:06</t>
  </si>
  <si>
    <t xml:space="preserve">	2023/05/20,11:38:12</t>
  </si>
  <si>
    <t xml:space="preserve">	SSA VDR-10.121.99.183-LIC-SAMTA_2/5-10.121.19.135-Subhanpura_6/5</t>
  </si>
  <si>
    <t xml:space="preserve">	10.121.99.183_LIC-SAMTA_TN703B_GJ_SSA VDR_PH3\S2P5</t>
  </si>
  <si>
    <t xml:space="preserve">	10.121.19.135_SUBHANPURA_TN725B_GJ_SSA VDR_PH2\S6P5</t>
  </si>
  <si>
    <t xml:space="preserve">	GUJ_VDR_GCSID_46064</t>
  </si>
  <si>
    <t xml:space="preserve">	2025/10/29,15:50:55</t>
  </si>
  <si>
    <t xml:space="preserve">	2026/04/24,15:31:42</t>
  </si>
  <si>
    <t xml:space="preserve">	SSA NGP-10.121.27.29_TEMBURDA A1 2/5-10.121.27.30-_KHAMBADA_ 1/5</t>
  </si>
  <si>
    <t xml:space="preserve">	e=6292S2P5</t>
  </si>
  <si>
    <t xml:space="preserve">	e=42770S1P5</t>
  </si>
  <si>
    <t xml:space="preserve">	201401603</t>
  </si>
  <si>
    <t xml:space="preserve">	2024/02/10,18:04:55</t>
  </si>
  <si>
    <t xml:space="preserve">	WTR AM-10.121.16.226-TN725B_BARODA CITY_B2\S3P8-10.121.16.8-TN725B_R2_BARODA CITY_B2\S3P8</t>
  </si>
  <si>
    <t xml:space="preserve">	10.121.16.226_BARODA CITY 3 GNE_TN725B_WTR_AM_PH1\S3P8</t>
  </si>
  <si>
    <t xml:space="preserve">	10.121.16.8_BARODA CITY 1_TN725B_WTR_AM_PH1\S3P8</t>
  </si>
  <si>
    <t xml:space="preserve">	2018/08/24,13:36:17</t>
  </si>
  <si>
    <t xml:space="preserve">	2022/06/27,14:39:21</t>
  </si>
  <si>
    <t xml:space="preserve">	SSA AMR-10.121.96.42-MADHAV-FARM A1_1/5-10.121.96.49-BSNL-QTR A1_1/6</t>
  </si>
  <si>
    <t xml:space="preserve">	10.121.96.42_MADHAV FARM_TN703B_GJ_SSA AMR_PH2\S1P5</t>
  </si>
  <si>
    <t xml:space="preserve">	10.121.96.49_BSNL QTR_TN703B_GJ_SSA AMR_PH2\S1P6</t>
  </si>
  <si>
    <t xml:space="preserve">	Guj_Amreli-OA_GCS_ID-0049040</t>
  </si>
  <si>
    <t xml:space="preserve">	2026/02/20,17:52:22</t>
  </si>
  <si>
    <t xml:space="preserve">	SSA AM-10.121.18.187-ITER_INDIA_PH2_2/4-10.121.18.243-Bhat_PH2_B1_3/8</t>
  </si>
  <si>
    <t xml:space="preserve">	10.121.18.187_ITER INDIA_TN703B_GJ_SSA AM_PH3\S2P4</t>
  </si>
  <si>
    <t xml:space="preserve">	10.121.18.243_Bhat_TN705B_GJ_SSA AM_PH2\S3P8</t>
  </si>
  <si>
    <t xml:space="preserve">	2021/07/13,14:24:17</t>
  </si>
  <si>
    <t xml:space="preserve">	2023/06/06,12:18:56</t>
  </si>
  <si>
    <t xml:space="preserve">	SSA BCH-10.121.96.75-CHANCHVEl_4/2-10.121.96.66-Vagra_3/2</t>
  </si>
  <si>
    <t xml:space="preserve">	10.121.96.66_Vagra_TN705B_GJ_SSA BCH_PH3\S3P2</t>
  </si>
  <si>
    <t xml:space="preserve">	10.121.96.75_CHANCHVEL_TN705B_GJ_SSA BCH_PH3\S4P2</t>
  </si>
  <si>
    <t xml:space="preserve">	CHANCHVEL-VAGRA 1G DL</t>
  </si>
  <si>
    <t xml:space="preserve">	GCS Issue id : 29972</t>
  </si>
  <si>
    <t xml:space="preserve">	2025/08/20,17:03:10</t>
  </si>
  <si>
    <t xml:space="preserve">	2026/01/17,12:34:45</t>
  </si>
  <si>
    <t xml:space="preserve">	SSA SEN-10.121.99.35-Surendranagar_1/5-to-10.121.99.36-Surendranagar PnT Exchange_A1\S2P5</t>
  </si>
  <si>
    <t xml:space="preserve">	10.121.99.35_SURENDRANAGAR PNT_TN703B_GJ_SSA SEN_PH3\S1P5</t>
  </si>
  <si>
    <t xml:space="preserve">	10.121.99.36_SURENDRANAGAR COLLECTOR OFFICE_TN703B_GJ_SSA SEN_PH3\S2P5</t>
  </si>
  <si>
    <t xml:space="preserve">	2019/02/26,15:51:04</t>
  </si>
  <si>
    <t xml:space="preserve">	2026/05/04,10:54:30</t>
  </si>
  <si>
    <t xml:space="preserve">	SSA BV-10.121.17.144-MAHUVA -3_1/3-10.121.17.160-MAHUVA_4/8</t>
  </si>
  <si>
    <t xml:space="preserve">	10.121.17.160_MAHUVA_TN705B_WTR_RJ_PH3\S4P8</t>
  </si>
  <si>
    <t xml:space="preserve">	10.121.17.144_MAHUVA 3_TN703B_GJ_SSA BV_PH3\S1P3</t>
  </si>
  <si>
    <t xml:space="preserve">	GCS ID 45955</t>
  </si>
  <si>
    <t xml:space="preserve">	2025/10/17,16:37:21</t>
  </si>
  <si>
    <t xml:space="preserve">	2026/01/16,17:54:25</t>
  </si>
  <si>
    <t xml:space="preserve">	SSA BUJ-10.121.17.78-Palasava_1/5-10.121.17.76-Aadesar_6/3</t>
  </si>
  <si>
    <t xml:space="preserve">	10.121.17.78_PALASAVA_TN703B_GJ_SSA BUJ_PH\S1P5</t>
  </si>
  <si>
    <t xml:space="preserve">	10.121.17.76_AADESAR_TN725B_GJ_SSA BUJ_PH3\S6P3</t>
  </si>
  <si>
    <t xml:space="preserve">	Guj_Bhuj-OA_GCS_ID-0048404</t>
  </si>
  <si>
    <t xml:space="preserve">	2026/01/26,21:47:52</t>
  </si>
  <si>
    <t xml:space="preserve">	2026/04/25,15:29:37</t>
  </si>
  <si>
    <t xml:space="preserve">	WTR RJ-10.121.17.133-TN705B_DHASA_B1\S3P4-10.121.17.131-TN725B_SIHOR_B2\S5P4</t>
  </si>
  <si>
    <t xml:space="preserve">	10.121.17.133_DHASA_TN705B_WTR_RJ_PH1\S3P4</t>
  </si>
  <si>
    <t xml:space="preserve">	10.121.17.131_SIHOR_TN725B_WTR_RJ_PH1\S5P4</t>
  </si>
  <si>
    <t xml:space="preserve">	2018/09/04,13:37:33</t>
  </si>
  <si>
    <t xml:space="preserve">	2023/01/10,15:49:03</t>
  </si>
  <si>
    <t xml:space="preserve">	WTR AM-10.121.16.136-Gbt B2_5/1-10.121.16.134-Baroda City 2 B2_5/1</t>
  </si>
  <si>
    <t xml:space="preserve">	10.121.16.134_BARODA CITY 2_TN725B_WTR_AM_PH1\S5P1</t>
  </si>
  <si>
    <t xml:space="preserve">	10.121.16.136_GBT_TN725B_WTR_AM_PH1\S5P1</t>
  </si>
  <si>
    <t xml:space="preserve">	2018/11/06,18:53:57</t>
  </si>
  <si>
    <t xml:space="preserve">	2023/04/27,11:09:05</t>
  </si>
  <si>
    <t xml:space="preserve">	SSA AM-10.121.15.163-VISALPUR EXCHG A1_2/4-10.121.18.81-CHANGODAR B1_3/7</t>
  </si>
  <si>
    <t xml:space="preserve">	10.121.15.163_VISALPUR-EXCHG_TN703B_GJ_SSA AM_PH3\S2P4</t>
  </si>
  <si>
    <t xml:space="preserve">	10.121.18.81_CHANGODAR_TN705B_GJ_SSA AM_PH1\S3P7</t>
  </si>
  <si>
    <t xml:space="preserve">	Guj_Ahmedabad-SSA_GCS_ID-0047440</t>
  </si>
  <si>
    <t xml:space="preserve">	2025/12/20,15:05:23</t>
  </si>
  <si>
    <t xml:space="preserve">	2026/03/20,11:41:46</t>
  </si>
  <si>
    <t xml:space="preserve">	Visalpur-Changodar 1G DL via RF</t>
  </si>
  <si>
    <t xml:space="preserve">	SSA HMR-10.121.97.102-KHEROL_1/5-10.121.97.70-TALOD_4/5</t>
  </si>
  <si>
    <t xml:space="preserve">	10.121.97.102_KherolEXA1_TN703B_GJ_SSA HMR_PH3\S1P5</t>
  </si>
  <si>
    <t xml:space="preserve">	10.121.97.70_TALOD_TN705B_GJ_SSA HMR_PH3\S4P5</t>
  </si>
  <si>
    <t xml:space="preserve">	Himmatnagar SSA- GCS ID-0011590</t>
  </si>
  <si>
    <t xml:space="preserve">	2021/07/07,18:57:01</t>
  </si>
  <si>
    <t xml:space="preserve">	2021/09/10,10:47:05</t>
  </si>
  <si>
    <t xml:space="preserve">	SSA HMR-10.121.97.72-GIDC Modasa_3/1-10.121.16.198-Modasa_5/1</t>
  </si>
  <si>
    <t xml:space="preserve">	10.121.97.72_GIDC MODASA_TN705B_GJ_SSA HMR_PH3\S3P1</t>
  </si>
  <si>
    <t xml:space="preserve">	10.121.16.198_Modasa_TN725B_WTR_AM_PH1\S5P1</t>
  </si>
  <si>
    <t xml:space="preserve">	Himmatnagar SSA -  GCS ID 0002097</t>
  </si>
  <si>
    <t xml:space="preserve">	2019/05/08,16:23:18</t>
  </si>
  <si>
    <t xml:space="preserve">	2026/03/27,12:36:55</t>
  </si>
  <si>
    <t xml:space="preserve">	SSA BV-10.121.96.212-KoliyakA1_2/6-10.121.96.211-KhadsaliyaA1_1/5</t>
  </si>
  <si>
    <t xml:space="preserve">	10.121.17.181_KHADSALIYA_TN703B_GJ_SSA BV_PH3\S1P5</t>
  </si>
  <si>
    <t xml:space="preserve">	10.121.17.180_KOLIYAK_TN703B_GJ_SSA BV_PH3\S2P6</t>
  </si>
  <si>
    <t xml:space="preserve">	Guj_Bhavnagar-SSA_GCS_ID-0008554</t>
  </si>
  <si>
    <t xml:space="preserve">	Guj_Bhavnagar-SSA</t>
  </si>
  <si>
    <t xml:space="preserve">	2020/11/06,15:20:51</t>
  </si>
  <si>
    <t xml:space="preserve">	2021/12/14,09:38:25</t>
  </si>
  <si>
    <t xml:space="preserve">	SSA AM-10.121.18.10-IOC_3/1-10.121.18.9-ONGC_4/1</t>
  </si>
  <si>
    <t xml:space="preserve">	10.121.18.9_ONGC_TN705B_GJ_SSA AM_PH1\S4P1</t>
  </si>
  <si>
    <t xml:space="preserve">	10.121.18.10_IOC_TN705B_GJ_SSA AM_PH1\S3P1</t>
  </si>
  <si>
    <t xml:space="preserve">	2018/11/12,16:51:48</t>
  </si>
  <si>
    <t xml:space="preserve">	2026/01/20,14:37:27</t>
  </si>
  <si>
    <t xml:space="preserve">	WTR RJ-10.121.17.135-RJ KR2 GNEP6/11 -10.121.17.137-RJ KR P6/11</t>
  </si>
  <si>
    <t xml:space="preserve">	10.121.17.25_RAJKOT KR2_TN725B_WTR_RJ_PH1\S6P11</t>
  </si>
  <si>
    <t xml:space="preserve">	10.121.17.27_RAJKOT KR_TN725B_WTR_RJ_PH3\S6P11</t>
  </si>
  <si>
    <t xml:space="preserve">	2022/07/06,18:22:26</t>
  </si>
  <si>
    <t xml:space="preserve">	2023/01/10,15:52:10</t>
  </si>
  <si>
    <t xml:space="preserve">	SSA AM-10.121.18.20-Nava Wadaj_4/1-10.121.18.6-Naranpura1(GNE)_3/1</t>
  </si>
  <si>
    <t xml:space="preserve">	10.121.18.20_NAVA WADAJ_TN705B_GJ_SSA AM_PH1\S4P1</t>
  </si>
  <si>
    <t xml:space="preserve">	10.121.18.6_NARANPURA 1(GNE)_TN725B_GJ_SSA AM_PH1\S3P1</t>
  </si>
  <si>
    <t xml:space="preserve">	2018/05/27,14:07:50</t>
  </si>
  <si>
    <t xml:space="preserve">	2026/01/20,14:39:39</t>
  </si>
  <si>
    <t xml:space="preserve">	NRP-ARD 24F T WADAJ 12F AT NRP 13&amp;15 AT WADAJ 9&amp;11</t>
  </si>
  <si>
    <t xml:space="preserve">	SSA VAL-10.121.16.107-KAPRADA-TE_4/1-10.121.16.81-SUTHARPADA_3/1</t>
  </si>
  <si>
    <t xml:space="preserve">	10.121.16.107_KAPRADA-TE_TN725B_GJ_SSA VAL_PH3\S4P1</t>
  </si>
  <si>
    <t xml:space="preserve">	10.121.16.81_SUTHARPADA_TN705B_GJ_SSA VAL_PH2\S3P1</t>
  </si>
  <si>
    <t xml:space="preserve">	GCS ID 0045075</t>
  </si>
  <si>
    <t xml:space="preserve">	2025/09/15,11:30:16</t>
  </si>
  <si>
    <t xml:space="preserve">	2026/01/17,12:23:30</t>
  </si>
  <si>
    <t xml:space="preserve">	WTR AM-10.121.16.1-TN725B R2.0.1_Bharuch City\S3P1-10.121.16.2-TN705B_ANKLESHWAR B1\S4P1</t>
  </si>
  <si>
    <t xml:space="preserve">	10.121.16.2_Ankleshwar_TN725B_WTR_AM_PH2\S4P1</t>
  </si>
  <si>
    <t xml:space="preserve">	10.121.16.1_Bharuch City_TN725B_WTR_AM_PH1\S3P1</t>
  </si>
  <si>
    <t xml:space="preserve">	2018/05/21,18:13:08</t>
  </si>
  <si>
    <t xml:space="preserve">	2023/01/11,12:56:27</t>
  </si>
  <si>
    <t xml:space="preserve">	SSA MEH-10.121.25.124-CARRIER-ROOM_5/5-10.121.15.193-Mehsana3(GNE)_5/2</t>
  </si>
  <si>
    <t xml:space="preserve">	10.121.25.124_CARRIER-ROOM_TN725B_GJ_SSA MEH_PH2\S5P5</t>
  </si>
  <si>
    <t xml:space="preserve">	10.121.15.193_Mehsana3(GNE)_TN725B_WTR_AM_PH1\S5P2</t>
  </si>
  <si>
    <t xml:space="preserve">	Mehsana SSA GCS ID 22872</t>
  </si>
  <si>
    <t xml:space="preserve">	2023/04/01,23:28:08</t>
  </si>
  <si>
    <t xml:space="preserve">	2023/05/23,12:42:59</t>
  </si>
  <si>
    <t xml:space="preserve">	SSA AM-10.121.17.201-GulbaiTekra3_4/10-10.121.18.66-GulbiaTkera_4/10</t>
  </si>
  <si>
    <t xml:space="preserve">	10.121.18.66_GULABAI TEKRA_TN725B_GJ_SSA AM_PH1\S4P10</t>
  </si>
  <si>
    <t xml:space="preserve">	10.121.17.201_GULBAI-TEKRA 3_TN725B_GJ_SSA AM_PH1\S4P10</t>
  </si>
  <si>
    <t xml:space="preserve">	GCS Issue id : 29817</t>
  </si>
  <si>
    <t xml:space="preserve">	2024/03/27,13:49:16</t>
  </si>
  <si>
    <t xml:space="preserve">	2026/01/19,15:56:38</t>
  </si>
  <si>
    <t xml:space="preserve">	SSA BV-10.121.17.131-Sihor_B2 / S5P1-10.121.96.194-Songadh_B1 / S4P1</t>
  </si>
  <si>
    <t xml:space="preserve">	10.121.17.131_SIHOR_TN725B_WTR_RJ_PH1\S5P1</t>
  </si>
  <si>
    <t xml:space="preserve">	10.121.17.163_Songadh_TN705B_GJ_SSA BV_PH3\S4P1</t>
  </si>
  <si>
    <t xml:space="preserve">	2019/07/06,16:25:21</t>
  </si>
  <si>
    <t xml:space="preserve">	2023/01/10,12:44:31</t>
  </si>
  <si>
    <t xml:space="preserve">	SSA AM-10.121.18.250-Sector-10.121.18.85-GULBAI TEKR</t>
  </si>
  <si>
    <t xml:space="preserve">	10.121.18.85_GULBAI TEKRA CPAN 1_TN725B_GJ_SSA AM_PH1\S6P2</t>
  </si>
  <si>
    <t xml:space="preserve">	10.121.18.250_SECTOR 11_TN725B_GJ_SSA AM_PH3\S6P2</t>
  </si>
  <si>
    <t xml:space="preserve">	2019/08/20,12:13:47</t>
  </si>
  <si>
    <t xml:space="preserve">	2023/01/10,13:06:40</t>
  </si>
  <si>
    <t xml:space="preserve">	SSA BUJ-10.121.24.112-IFFCO_TE_PH2_1/5-10.121.24.115-IFFCO Guest House_PH2_2/5</t>
  </si>
  <si>
    <t xml:space="preserve">	10.121.24.112_IFFCO TE_TN703B_GJ_SSA BUJ_PH2\S1P5</t>
  </si>
  <si>
    <t xml:space="preserve">	10.121.24.115_IFFCO Guest House_TN703B_GJ_SSA BUJ_PH2\S2P5</t>
  </si>
  <si>
    <t xml:space="preserve">	2021/03/06,16:56:56</t>
  </si>
  <si>
    <t xml:space="preserve">	2023/06/05,17:13:58</t>
  </si>
  <si>
    <t xml:space="preserve">	SSA VDR-10.121.19.150-CITY ENCLAVE BTS A1_1/6-10.121.19.165-Navapura BTS A1_1/5</t>
  </si>
  <si>
    <t xml:space="preserve">	10.121.19.165_Navapura BTS_TN703B_GJ_SSA VDR_PH2\S1P5</t>
  </si>
  <si>
    <t xml:space="preserve">	10.121.19.150_CITY ENCLAVE BTS_TN703B_GJ_SSA VDR_PH2\S1P6</t>
  </si>
  <si>
    <t xml:space="preserve">	Vadodara_SSA_GCS_ID_12984</t>
  </si>
  <si>
    <t xml:space="preserve">	2021/10/11,18:13:26</t>
  </si>
  <si>
    <t xml:space="preserve">	2023/02/15,11:34:36</t>
  </si>
  <si>
    <t xml:space="preserve">	SSA BUJ-10.121.96.160-DUMRA_TN705B_GJ_SSA BUJ_PH3\S3P1-10.121.96.161-MANDAVI_TN705B_GJ_SSA BUJ_PH3\S4P1</t>
  </si>
  <si>
    <t xml:space="preserve">	10.121.96.160_DUMRA_TN705B_GJ_SSA BUJ_PH3\S3P1</t>
  </si>
  <si>
    <t xml:space="preserve">	10.121.96.161_MANDAVI_TN705B_GJ_SSA BUJ_PH3\S4P1</t>
  </si>
  <si>
    <t xml:space="preserve">	2019/11/07,14:11:32</t>
  </si>
  <si>
    <t xml:space="preserve">	2023/01/10,12:57:32</t>
  </si>
  <si>
    <t xml:space="preserve">	SSA BCH-10.121.16.1-Bharuch City_TN725B_WTR_AM_PH1-10.121.68.7-Netrang_TN725B_WTR_AM_PH3</t>
  </si>
  <si>
    <t xml:space="preserve">	10.121.16.1_Bharuch City_TN725B_WTR_AM_PH1\S6P5</t>
  </si>
  <si>
    <t xml:space="preserve">	10.121.68.7_Netrang_TN725B_WTR_AM_PH3\S3P5</t>
  </si>
  <si>
    <t xml:space="preserve">	2025/08/26,17:31:45</t>
  </si>
  <si>
    <t xml:space="preserve">	2026/01/17,12:34:31</t>
  </si>
  <si>
    <t xml:space="preserve">	SSA MEH-10.121.25.74-DEDIYASAN EXCH-10.121.25.124-CARRRIER ROOM</t>
  </si>
  <si>
    <t xml:space="preserve">	10.121.25.74_DEDIYASAN EXCH_TN705B_GJ_SSA MEH_PH3\S3P3</t>
  </si>
  <si>
    <t xml:space="preserve">	10.121.25.124_CARRIER-ROOM_TN725B_GJ_SSA MEH_PH2\S4P6</t>
  </si>
  <si>
    <t xml:space="preserve">	Mehsana_SSA_GCS_Id_0006856</t>
  </si>
  <si>
    <t xml:space="preserve">	2020/07/18,10:40:29</t>
  </si>
  <si>
    <t xml:space="preserve">	2023/01/10,14:42:30</t>
  </si>
  <si>
    <t xml:space="preserve">	SSA AM-10.121.18.23-Jagatpur_4/6-10.121.18.33-AdaniShantigram_4/6</t>
  </si>
  <si>
    <t xml:space="preserve">	10.121.18.33_ADANI SHANTIGRAM_TN705B_GJ_SSA AM_PH3\S4P6</t>
  </si>
  <si>
    <t xml:space="preserve">	10.121.18.23_JAGATPUR_TN725B_GJ_SSA AM_PH1\S4P6</t>
  </si>
  <si>
    <t xml:space="preserve">	Ahmedabad SSA - GCS Issue id :0004255</t>
  </si>
  <si>
    <t xml:space="preserve">	2019/11/05,11:54:35</t>
  </si>
  <si>
    <t xml:space="preserve">	2026/01/20,15:02:41</t>
  </si>
  <si>
    <t xml:space="preserve">	SSA VAL-10.121.24.158-POLY_COLLAGE _1/5-10.121.99.73-EnggCollege_2/5</t>
  </si>
  <si>
    <t xml:space="preserve">	10.121.24.158_POLY COLLAGE _TN703B_GJ_SSA VAL_PH3\S1P5</t>
  </si>
  <si>
    <t xml:space="preserve">	10.121.99.73_EnggCollege_TN703B_GJ_SSA VAL_PH3\S2P5</t>
  </si>
  <si>
    <t xml:space="preserve">	Valsad SSA GCS ID 46072</t>
  </si>
  <si>
    <t xml:space="preserve">	2025/10/29,20:43:54</t>
  </si>
  <si>
    <t xml:space="preserve">	2026/01/17,15:12:21</t>
  </si>
  <si>
    <t xml:space="preserve">	SSA VDR-10.121.99.153-AMAR-MARBLE A1_1/5-10.121.99.150-CITY-3 B2_5/4</t>
  </si>
  <si>
    <t xml:space="preserve">	10.121.99.153_JILLA PANCHAYAT_TN703B_GJ_SSA VDR_PH3\S1P5</t>
  </si>
  <si>
    <t xml:space="preserve">	10.121.99.150_CITY 3_TN725B_GJ_SSA VDR_PH3\S5P4</t>
  </si>
  <si>
    <t xml:space="preserve">	Guj_Vadodara-OA_GCS_ID-0047945</t>
  </si>
  <si>
    <t xml:space="preserve">	2026/01/08,15:11:05</t>
  </si>
  <si>
    <t xml:space="preserve">	SSA BV-10.121.96.195-Sihor Rsu1_4/4-10.121.96.213-SAGWADIBTSA1_1/5</t>
  </si>
  <si>
    <t xml:space="preserve">	10.121.17.169_Sihor RSU_TN705B_GJ_SSA BV_PH3\S4P4</t>
  </si>
  <si>
    <t xml:space="preserve">	10.121.17.168_SAGWADIBTS_TN703B_GJ_SSA BV_PH3\S1P5</t>
  </si>
  <si>
    <t xml:space="preserve">	2022/01/09,02:14:34</t>
  </si>
  <si>
    <t xml:space="preserve">	2022/01/09,12:14:38</t>
  </si>
  <si>
    <t xml:space="preserve">	SSA VAL-10.121.24.134-Bhimpore Daman B1_4/1-10.121.16.99-Daman B2_4/1</t>
  </si>
  <si>
    <t xml:space="preserve">	10.121.24.134_Bhimpore Daman_TN705B_GJ_SSA VAL_PH2\S4P1</t>
  </si>
  <si>
    <t xml:space="preserve">	10.121.16.99_Daman_TN725B_GJ_SSA VAL_PH2\S4P1</t>
  </si>
  <si>
    <t xml:space="preserve">	2019/02/08,19:29:35</t>
  </si>
  <si>
    <t xml:space="preserve">	2023/01/09,15:31:06</t>
  </si>
  <si>
    <t xml:space="preserve">	SSA AM-10.121.17.204-Naranpura_3/10-10.121.18.6-Naranpura1(GNE)_3/10</t>
  </si>
  <si>
    <t xml:space="preserve">	10.121.17.204_NARANPURA_TN725B_GJ_SSA AM_PH1\S3P10</t>
  </si>
  <si>
    <t xml:space="preserve">	10.121.18.6_NARANPURA 1(GNE)_TN725B_GJ_SSA AM_PH1\S3P10</t>
  </si>
  <si>
    <t xml:space="preserve">	Ahmedabad_SSA_GCS_ID_0011683</t>
  </si>
  <si>
    <t xml:space="preserve">	2021/07/16,11:44:16</t>
  </si>
  <si>
    <t xml:space="preserve">	2026/01/19,17:01:29</t>
  </si>
  <si>
    <t xml:space="preserve">	SSA VAL-10.121.16.67-Navasari B1_4/4-10.121.16.114-Nvs Collector Office B1_3/5</t>
  </si>
  <si>
    <t xml:space="preserve">	10.121.16.67_NAVASARI_TN725B_WTR_AM_PH2\S4P4</t>
  </si>
  <si>
    <t xml:space="preserve">	10.121.16.114_NVS COLLECTOR OFFICE_TN705B_GJ_SSA VAL_PH3\S3P5</t>
  </si>
  <si>
    <t xml:space="preserve">	Guj_Valsad-SSA_GCS_ID-0022849</t>
  </si>
  <si>
    <t xml:space="preserve">	2023/03/31,16:11:40</t>
  </si>
  <si>
    <t xml:space="preserve">	SSA AM-10.121.17.198-Naranpura_6/10-10.121.17.204-Naranpura_6/10</t>
  </si>
  <si>
    <t xml:space="preserve">	10.121.17.198_NARANPURA_TN725B_GJ_SSA AM_PH1\S6P10</t>
  </si>
  <si>
    <t xml:space="preserve">	10.121.17.204_NARANPURA_TN725B_GJ_SSA AM_PH1\S6P10</t>
  </si>
  <si>
    <t xml:space="preserve">	Ahmedabad SSA -GCS Issue id : 0005021</t>
  </si>
  <si>
    <t xml:space="preserve">	2020/01/08,16:12:47</t>
  </si>
  <si>
    <t xml:space="preserve">	2023/01/11,15:55:57</t>
  </si>
  <si>
    <t xml:space="preserve">	SSA AM-10.121.18.78-TN725B_SKJ\S3P1-10.121.18.79-TN705B_VJL\S4P1</t>
  </si>
  <si>
    <t xml:space="preserve">	10.121.18.78_SARKHEJ_TN725B_GJ_SSA AM_PH1\S3P1</t>
  </si>
  <si>
    <t xml:space="preserve">	10.121.18.79_VEJALPUR_TN705B_GJ_SSA AM_PH1\S4P1</t>
  </si>
  <si>
    <t xml:space="preserve">	2018/06/03,16:21:24</t>
  </si>
  <si>
    <t xml:space="preserve">	2023/01/03,17:26:29</t>
  </si>
  <si>
    <t xml:space="preserve">	SSA NAD-10.121.16.234-Anand2_6/8-10.121.24.225-ANAND(GNE)_6/8</t>
  </si>
  <si>
    <t xml:space="preserve">	10.121.16.234_Anand2_TN725B_WTR_AM_PH3\S6P8</t>
  </si>
  <si>
    <t xml:space="preserve">	10.121.24.225_ANAND(GNE)_TN725B_GJ_SSA NAD_PH1\S6P8</t>
  </si>
  <si>
    <t xml:space="preserve">	2024/04/17,18:20:27</t>
  </si>
  <si>
    <t xml:space="preserve">	2026/01/17,13:06:27</t>
  </si>
  <si>
    <t xml:space="preserve">	WTR RJ-10.121.68.214-Banugar B2_PH3_5/2-10.121.68.201-Dhrol B2_PH3_6/2</t>
  </si>
  <si>
    <t xml:space="preserve">	10.121.68.214_BANUGAR_TN725B_WTR_RJ_PH3\S5P2</t>
  </si>
  <si>
    <t xml:space="preserve">	10.121.68.201_DHROL_TN725B_WTR_RJ_PH3\S6P2</t>
  </si>
  <si>
    <t xml:space="preserve">	2023/03/15,12:55:34</t>
  </si>
  <si>
    <t xml:space="preserve">	2023/06/05,12:42:03</t>
  </si>
  <si>
    <t xml:space="preserve">	SSA VDR-10.121.99.180_GIPCL S1P5-10.121.99.134_NDSR S4P5</t>
  </si>
  <si>
    <t xml:space="preserve">	10.121.99.180_GIPCL_TN703B_GJ_SSA VDR_PH3\S1P5</t>
  </si>
  <si>
    <t xml:space="preserve">	10.121.99.134_NDSR_TN705B_GJ_SSA VDR_PH3\S4P5</t>
  </si>
  <si>
    <t xml:space="preserve">	GCS_ID-0049120</t>
  </si>
  <si>
    <t xml:space="preserve">	2026/02/24,19:00:18</t>
  </si>
  <si>
    <t xml:space="preserve">	SSA VDR-10.121.19.134-GujVadodara_Fatheganj_B2 / S3P1-10.121.99.136-GujVadodara_Nizampura_PH3_B2 / S4P1</t>
  </si>
  <si>
    <t xml:space="preserve">	10.121.19.134_FATEHGANJ_TN725B_GJ_SSA VDR_PH2\S3P1</t>
  </si>
  <si>
    <t xml:space="preserve">	10.121.99.136_NIZAMPURA_TN725B_GJ_SSA VDR_PH3\S4P1</t>
  </si>
  <si>
    <t xml:space="preserve">	2019/03/19,17:03:17</t>
  </si>
  <si>
    <t xml:space="preserve">	2023/01/10,15:10:54</t>
  </si>
  <si>
    <t xml:space="preserve">	SSA NAD-10.121.98.83-SAMARKHA_A1_2/5-10.121.16.235-Bhalej B1_3/6</t>
  </si>
  <si>
    <t xml:space="preserve">	10.121.98.83_SAMARKHA_TN703B_GJ_SSA NAD_PH3\S2P5</t>
  </si>
  <si>
    <t xml:space="preserve">	10.121.16.235_Bhalej_TN705B_WTR_AM_PH2\S3P6</t>
  </si>
  <si>
    <t xml:space="preserve">	GCS_ID_0023725</t>
  </si>
  <si>
    <t xml:space="preserve">	2023/05/27,01:15:02</t>
  </si>
  <si>
    <t xml:space="preserve">	2024/09/13,11:55:59</t>
  </si>
  <si>
    <t xml:space="preserve">	SSA PNP-10.121.15.209-Dhanera B1_4/1-10.121.15.207-Tharad B1_4/1</t>
  </si>
  <si>
    <t xml:space="preserve">	10.121.15.209_Dhanera_TN705B_WTR_AM_PH2\S4P1</t>
  </si>
  <si>
    <t xml:space="preserve">	10.121.15.207_THARAD_TN705B_WTR_AM_PH2\S4P1</t>
  </si>
  <si>
    <t xml:space="preserve">	GCS_ID-0025378</t>
  </si>
  <si>
    <t xml:space="preserve">	2023/08/26,16:29:59</t>
  </si>
  <si>
    <t xml:space="preserve">	WTR RJ-10.121.17.66-BHUJ2(GNE)_4/8-10.121.17.65-BHUJ1(GNE)_4/8</t>
  </si>
  <si>
    <t xml:space="preserve">	10.121.17.65_BHUJ1(GNE)_TN725B_WTR_RJ_PH1\S4P8</t>
  </si>
  <si>
    <t xml:space="preserve">	10.121.17.66_BHUJ2(GNE)_TN725B_WTR_RJ_PH1\S4P8</t>
  </si>
  <si>
    <t xml:space="preserve">	2018/08/21,15:25:33</t>
  </si>
  <si>
    <t xml:space="preserve">	2023/06/14,15:06:55</t>
  </si>
  <si>
    <t xml:space="preserve">	SSA VDR-10.121.16.25-PANIGATE-N2 B1_3/10-10.121.19.133-PANIGATE B2_3/10</t>
  </si>
  <si>
    <t xml:space="preserve">	10.121.16.25_PANIGATE N2_TN705B_GJ_SSA VDR_PH3\S3P10</t>
  </si>
  <si>
    <t xml:space="preserve">	10.121.19.133_PANIGATE_TN725B_GJ_SSA VDR_PH2\S3P10</t>
  </si>
  <si>
    <t xml:space="preserve">	2026/01/22,00:56:09</t>
  </si>
  <si>
    <t xml:space="preserve">	WTR AM-10.121.16.228-TN725B_Godhra (B2)\S3P1-10.121.16.229-TN705B_Thasra (B1)\S4P1</t>
  </si>
  <si>
    <t xml:space="preserve">	10.121.16.228_Godhra 2_TN725B_WTR_AM_PH1\S3P1</t>
  </si>
  <si>
    <t xml:space="preserve">	10.121.16.229_THASRA_TN705B_WTR_AM_PH1\S4P1</t>
  </si>
  <si>
    <t xml:space="preserve">	2018/06/01,10:36:48</t>
  </si>
  <si>
    <t xml:space="preserve">	2023/01/10,17:11:18</t>
  </si>
  <si>
    <t xml:space="preserve">	SSA VDR-10.121.19.179-MANJALPUR-NEW-10.121.99.151-HARINAGAR BTS 2_</t>
  </si>
  <si>
    <t xml:space="preserve">	10.121.19.179_MANJALPUR-NEW_TN705B_GJ_SSA VDR_PH3\S3P4</t>
  </si>
  <si>
    <t xml:space="preserve">	10.121.99.151_HARINAGAR BTS 2_TN703B_GJ_SSA VDR_PH3\S2P6</t>
  </si>
  <si>
    <t xml:space="preserve">	guj_gcs_id_0018285</t>
  </si>
  <si>
    <t xml:space="preserve">	2022/08/27,17:02:36</t>
  </si>
  <si>
    <t xml:space="preserve">	2026/01/17,15:05:48</t>
  </si>
  <si>
    <t xml:space="preserve">	SSA GDH-10.121.19.40-Sanjeli A1_1/5-10.121.19.40-Kadwal A1_2/5</t>
  </si>
  <si>
    <t xml:space="preserve">	10.121.19.21_Sanjeli_TN703B_GJ_SSA GDH_PH3\S1P5</t>
  </si>
  <si>
    <t xml:space="preserve">	10.121.19.40_Kadwal_TN703B_GJ_SSA GDH_PH2\S2P5</t>
  </si>
  <si>
    <t xml:space="preserve">	GCS_ID-0025823</t>
  </si>
  <si>
    <t xml:space="preserve">	2023/09/20,15:28:09</t>
  </si>
  <si>
    <t xml:space="preserve">	SSA AMR-10.121.96.7-Chalala-2_B2_4/1-10.121.96.6-Chalala 1-B2_3/1</t>
  </si>
  <si>
    <t xml:space="preserve">	10.121.96.7_Chalala 2_TN725B_GJ_SSA AMR_PH3\S4P1</t>
  </si>
  <si>
    <t xml:space="preserve">	10.121.96.6_Chalala 1_TN725B_GJ_SSA AMR_PH3\S3P1</t>
  </si>
  <si>
    <t xml:space="preserve">	Guj_Amreli-SSA_GCS_ID-0017106</t>
  </si>
  <si>
    <t xml:space="preserve">	2022/06/23,21:08:50</t>
  </si>
  <si>
    <t xml:space="preserve">	2023/05/11,11:39:08</t>
  </si>
  <si>
    <t xml:space="preserve">	WTR AM-10.121.26.3-Vadali_B1_PH2_3/1-10.121.26.4-Khedbramha_B2_PH2_4/1</t>
  </si>
  <si>
    <t xml:space="preserve">	10.121.26.3_Vadali_TN705B_WTR_AM_PH2\S3P1</t>
  </si>
  <si>
    <t xml:space="preserve">	10.121.26.4_Khedbrahma_TN725B_WTR_AM_PH2\S4P1</t>
  </si>
  <si>
    <t xml:space="preserve">	2018/09/25,15:21:31</t>
  </si>
  <si>
    <t xml:space="preserve">	2023/06/05,12:56:02</t>
  </si>
  <si>
    <t xml:space="preserve">	SSA VAL-10.121.16.94-Valsad_B2_3/8-10.121.24.129-Valsad_Old_B2_6/9</t>
  </si>
  <si>
    <t xml:space="preserve">	10.121.16.94_Valsad-New_TN725B_WTR_AM_PH3\S3P8</t>
  </si>
  <si>
    <t xml:space="preserve">	10.121.24.129_Valsad-Old-TE(GNE)_TN725B_GJ_SSA VAL_PH2\S6P9</t>
  </si>
  <si>
    <t xml:space="preserve">	2023/12/05,16:13:26</t>
  </si>
  <si>
    <t xml:space="preserve">	2024/01/11,13:01:53</t>
  </si>
  <si>
    <t xml:space="preserve">	SSA AM-10.121.18.193-Bapunagar_B2_5/10-10.121.18.145-Bapunagar_2_B2_5/10</t>
  </si>
  <si>
    <t xml:space="preserve">	10.121.18.193_Bapunagar(GNE)_TN725B_GJ_SSA AM_PH1\S5P10</t>
  </si>
  <si>
    <t xml:space="preserve">	10.121.18.145_Bapunagar_TN725B_GJ_SSA AM_PH1\S5P10</t>
  </si>
  <si>
    <t xml:space="preserve">	2019/05/31,14:54:52</t>
  </si>
  <si>
    <t xml:space="preserve">	2026/01/17,13:23:14</t>
  </si>
  <si>
    <t xml:space="preserve">	SSA VAL-10.121.100.9-KAPS_S4P3-10.121.68.4-Vyara_S4P3</t>
  </si>
  <si>
    <t xml:space="preserve">	10.121.100.9_KAPS_TN705B_GJ_SSA SR_PH3\S4P3</t>
  </si>
  <si>
    <t xml:space="preserve">	10.121.68.4_Vyara_TN725B_WTR_AM_PH3\S4P3</t>
  </si>
  <si>
    <t xml:space="preserve">	GCS-48574</t>
  </si>
  <si>
    <t xml:space="preserve">	2026/02/02,12:46:57</t>
  </si>
  <si>
    <t xml:space="preserve">	2026/02/12,15:37:53</t>
  </si>
  <si>
    <t xml:space="preserve">	SSA VDR-10.121.19.129-TN725B_Alkapuri 1_B2(GNE)\S4P1-10.121.19.140-TN705B_Vasna_B1\S3P1</t>
  </si>
  <si>
    <t xml:space="preserve">	10.121.19.140_VASANA_TN725B_GJ_SSA VDR_PH2\S3P1</t>
  </si>
  <si>
    <t xml:space="preserve">	10.121.19.129_ALKAPURI1(GNE)_TN725B_GJ_SSA VDR_PH2\S4P1</t>
  </si>
  <si>
    <t xml:space="preserve">	2018/09/12,14:51:26</t>
  </si>
  <si>
    <t xml:space="preserve">	2023/01/11,13:10:57</t>
  </si>
  <si>
    <t xml:space="preserve">	SSA SR-10.121.100.1-SURAT_GNE_6/4-10.121.100.22-NIZER_3/4</t>
  </si>
  <si>
    <t xml:space="preserve">	10.121.100.1_SURAT(GNE)_TN725B_GJ_SSA SR_PH3\S6P4</t>
  </si>
  <si>
    <t xml:space="preserve">	10.121.100.22_NIZER_TN705B_GJ_SSA SR_PH3\S3P4</t>
  </si>
  <si>
    <t xml:space="preserve">	GCS ID 49168</t>
  </si>
  <si>
    <t xml:space="preserve">	2026/02/26,15:01:11</t>
  </si>
  <si>
    <t xml:space="preserve">	2026/04/01,11:39:58</t>
  </si>
  <si>
    <t xml:space="preserve">	SSA BUJ-10.121.24.73-Bharat Nagar_3/4-10.121.24.74-Adipur_4/5</t>
  </si>
  <si>
    <t xml:space="preserve">	10.121.24.73_Bharat Nagar_TN705B_GJ_SSA BUJ_PH2\S3P4</t>
  </si>
  <si>
    <t xml:space="preserve">	10.121.24.74_Adipur_TN725B_GJ_SSA BUJ_PH3\S4P5</t>
  </si>
  <si>
    <t xml:space="preserve">	GUJ_BHUJ_GCSID_46512</t>
  </si>
  <si>
    <t xml:space="preserve">	2025/11/18,12:01:16</t>
  </si>
  <si>
    <t xml:space="preserve">	2026/01/17,12:33:14</t>
  </si>
  <si>
    <t xml:space="preserve">	SSA AMR-10.121.96.1-Amreli 3 B2_3/2-10.121.96.36-Amreli 2 B2_3/2</t>
  </si>
  <si>
    <t xml:space="preserve">	10.121.96.1_Amreli 3_TN725B_GJ_SSA AMR_PH3\S3P2</t>
  </si>
  <si>
    <t xml:space="preserve">	10.121.96.36_AMRELI 2_TN725B_WTR_RJ_PH3\S3P2</t>
  </si>
  <si>
    <t xml:space="preserve">	Amreli SSA - GCS ID- 0002810</t>
  </si>
  <si>
    <t xml:space="preserve">	2019/07/07,14:59:14</t>
  </si>
  <si>
    <t xml:space="preserve">	2023/01/03,16:41:11</t>
  </si>
  <si>
    <t xml:space="preserve">	10.121.100.15_VYARA GSWAN_TN705B_GJ_SSA SR_PH3\S3P9</t>
  </si>
  <si>
    <t xml:space="preserve">	10.121.100.32_VYARA GSWAN2_TN705B_GJ_SSA SR_PH3\S3P9</t>
  </si>
  <si>
    <t xml:space="preserve">	2026/03/28,11:05:36</t>
  </si>
  <si>
    <t xml:space="preserve">	SSA VDR-10.121.99.177-POLICE STATION KBG_2/5-10.121.19.162-DIET OFFICE KBG_1/6</t>
  </si>
  <si>
    <t xml:space="preserve">	10.121.99.177_POLICE STATION KBG_TN703B_GJ_SSA VDR_PH3\S2P5</t>
  </si>
  <si>
    <t xml:space="preserve">	10.121.19.162_DIET OFFICE KBG_TN703B_GJ_SSA VDR_PH3\S1P6</t>
  </si>
  <si>
    <t xml:space="preserve">	2026/02/20,23:12:26</t>
  </si>
  <si>
    <t xml:space="preserve">	2026/04/04,17:56:04</t>
  </si>
  <si>
    <t xml:space="preserve">	WTR RJ-10.121.17.49-TN725B_ATkot_B2\S4P4-10.121.17.47-TN705B_Sardhar_B1\S3P4</t>
  </si>
  <si>
    <t xml:space="preserve">	10.121.17.49_ATKOT_TN725B_GJ_SSA RJ_PH3\S4P4</t>
  </si>
  <si>
    <t xml:space="preserve">	10.121.17.47_SARDHAR_TN705B_GJ_SSA RJ_PH3\S3P4</t>
  </si>
  <si>
    <t xml:space="preserve">	2021/02/19,12:52:50</t>
  </si>
  <si>
    <t xml:space="preserve">	2023/01/10,15:44:30</t>
  </si>
  <si>
    <t xml:space="preserve">	SSA AMR-10.121.69.11-AMRELI 2_6/10-10.121.17.141-AMRELI_6/10</t>
  </si>
  <si>
    <t xml:space="preserve">	10.121.96.36_AMRELI 2_TN725B_WTR_RJ_PH3\S6P10</t>
  </si>
  <si>
    <t xml:space="preserve">	10.121.17.141_AMRELI_TN725B_WTR_RJ_PH2\S6P10</t>
  </si>
  <si>
    <t xml:space="preserve">	Amreli SSA GCS ID 13726</t>
  </si>
  <si>
    <t xml:space="preserve">	2021/12/08,10:22:57</t>
  </si>
  <si>
    <t xml:space="preserve">	2022/05/29,16:14:07</t>
  </si>
  <si>
    <t xml:space="preserve">	WTR AM-10.121.15.134-BHARDA 1_5/10-10.121.17.148BHADRA 2_4/8</t>
  </si>
  <si>
    <t xml:space="preserve">	10.121.16.138_BHADRA 2_TN725B_WTR_AM_PH1\S4P8</t>
  </si>
  <si>
    <t xml:space="preserve">	10.121.15.134_AM-BHADRA_TN725B_WTR_AM_PH1\S5P10</t>
  </si>
  <si>
    <t xml:space="preserve">	2019/09/21,16:37:06</t>
  </si>
  <si>
    <t xml:space="preserve">	2023/01/03,15:50:30</t>
  </si>
  <si>
    <t xml:space="preserve">	SSA PNP-10.121.98.149-Iqbalgadh A1_1/5-10.121.98.129-Chitrasani B2 B2_4/2</t>
  </si>
  <si>
    <t xml:space="preserve">	10.121.98.149_IQBALGADH_TN703B_GJ_SSA PNP_PH3\S1P5</t>
  </si>
  <si>
    <t xml:space="preserve">	10.121.98.129_CHITRASANI B2_TN725B_GJ_SSA PNP_PH2\S4P2</t>
  </si>
  <si>
    <t xml:space="preserve">	Guj_Palanpur-SSA_GCS_ID-0034284</t>
  </si>
  <si>
    <t xml:space="preserve">	2024/09/24,12:38:34</t>
  </si>
  <si>
    <t xml:space="preserve">	SSA VDR-10.121.19.137-TN725B_City 1_B2\S4P1-10.121.19.138-TN725B_City 2_B2\S3P1</t>
  </si>
  <si>
    <t xml:space="preserve">	10.121.19.138_CITY2_TN725B_GJ_SSA VDR_PH2\S3P1</t>
  </si>
  <si>
    <t xml:space="preserve">	10.121.19.137_CITY 1_TN725B_GJ_SSA VDR_PH2\S4P1</t>
  </si>
  <si>
    <t xml:space="preserve">	2018/09/12,15:00:47</t>
  </si>
  <si>
    <t xml:space="preserve">	2023/01/11,14:29:09</t>
  </si>
  <si>
    <t xml:space="preserve">	WTR AM-10.121.15.211-TN705B_SHIHORI_PH1_B1_3/5-10.121.15.198-TN725B_Deesa_B2_5/5</t>
  </si>
  <si>
    <t xml:space="preserve">	10.121.15.198_Deesa_TN725B_WTR_AM_PH2\S5P5</t>
  </si>
  <si>
    <t xml:space="preserve">	10.121.15.211_SHIHORI_TN705B_WTR_AM_PH1\S3P5</t>
  </si>
  <si>
    <t xml:space="preserve">	2019/12/28,16:57:52</t>
  </si>
  <si>
    <t xml:space="preserve">	2023/01/11,14:56:30</t>
  </si>
  <si>
    <t xml:space="preserve">	SSA HMR-10.121.97.67-Bayad_4/6-10.121.97.75-Dhansura_4/6</t>
  </si>
  <si>
    <t xml:space="preserve">	10.121.97.67_BAYAD_TN705B_GJ_SSA HMR_PH3\S4P6</t>
  </si>
  <si>
    <t xml:space="preserve">	10.121.97.75_DHANSURA_TN705B_GJ_SSA HMR_PH3\S4P6</t>
  </si>
  <si>
    <t xml:space="preserve">	Himmatnagar SSA GCS ID 20140</t>
  </si>
  <si>
    <t xml:space="preserve">	2022/11/25,20:47:59</t>
  </si>
  <si>
    <t xml:space="preserve">	2026/04/30,13:27:04</t>
  </si>
  <si>
    <t xml:space="preserve">	SSA AM-10.121.18.155-CustomAirCargo_1/5-10.121.18.151-Shahibaugh2_5/5</t>
  </si>
  <si>
    <t xml:space="preserve">	10.121.18.155_CUSTOM AIR CARGO_TN703B_GJ_SSA AM_PH3\S1P5</t>
  </si>
  <si>
    <t xml:space="preserve">	10.121.18.151_Shahibaugh 2_TN725B_GJ_SSA AM_PH1\S5P5</t>
  </si>
  <si>
    <t xml:space="preserve">	2020/07/31,13:03:52</t>
  </si>
  <si>
    <t xml:space="preserve">	2026/04/25,15:41:10</t>
  </si>
  <si>
    <t xml:space="preserve">	SSA VDR-10.121.16.41-COD GURUKRIPA_1/5-10.121.16.11-Padra_3/2</t>
  </si>
  <si>
    <t xml:space="preserve">	10.121.16.41_SAMIYALA_TN703B_GJ_SSA VDR_PH3\S1P5</t>
  </si>
  <si>
    <t xml:space="preserve">	10.121.16.11_Padra_TN705B_WTR_AM_PH1\S3P2</t>
  </si>
  <si>
    <t xml:space="preserve">	Vadodara SSA GCS ID 47586</t>
  </si>
  <si>
    <t xml:space="preserve">	2025/12/26,21:39:50</t>
  </si>
  <si>
    <t xml:space="preserve">	2026/01/17,12:36:34</t>
  </si>
  <si>
    <t xml:space="preserve">	SSA AM-10.121.18.78-SARKHEJ_B2_3/2-10.121.18.80-GSWAN_ M_Division_1/5</t>
  </si>
  <si>
    <t xml:space="preserve">	10.121.18.80_GSWAN M Division_TN703B_GJ_SSA AM_PH3\S1P5</t>
  </si>
  <si>
    <t xml:space="preserve">	10.121.18.78_SARKHEJ_TN725B_GJ_SSA AM_PH1\S3P2</t>
  </si>
  <si>
    <t xml:space="preserve">	Ahmedabad SSA - GCS Issue id : 0001679</t>
  </si>
  <si>
    <t xml:space="preserve">	2019/03/12,15:06:44</t>
  </si>
  <si>
    <t xml:space="preserve">	2023/01/03,17:21:04</t>
  </si>
  <si>
    <t xml:space="preserve">	SSA HMR-10.121.97.82-Gokulnagar BTS_1/5-10.121.25.164-Mahavirnagar_3/4</t>
  </si>
  <si>
    <t xml:space="preserve">	10.121.97.82_GOKULNAGAR BTS_TN703B_GJ_SSA HMR_PH3\S1P5</t>
  </si>
  <si>
    <t xml:space="preserve">	10.121.25.164_Mahavirnagar_TN705B_GJ_SSA HMR_PH2\S3P4</t>
  </si>
  <si>
    <t xml:space="preserve">	Himmatnagar SSA GCS ID 29533</t>
  </si>
  <si>
    <t xml:space="preserve">	2024/03/17,19:32:00</t>
  </si>
  <si>
    <t xml:space="preserve">	2026/02/17,11:44:21</t>
  </si>
  <si>
    <t xml:space="preserve">	SSA MEH-10.121.98.6-B1_Kherva_B1 4/6-10.121.98.5-B1 AMBLIAASAN 3/2</t>
  </si>
  <si>
    <t xml:space="preserve">	10.121.98.6_KHERVA_TN705B_GJ_SSA MEH_PH3\S4P6</t>
  </si>
  <si>
    <t xml:space="preserve">	10.121.98.5_Ambliyasan_TN705B_GJ_SSA MEH_PH3\S3P2</t>
  </si>
  <si>
    <t xml:space="preserve">	2019/04/12,05:25:42</t>
  </si>
  <si>
    <t xml:space="preserve">	2023/01/20,14:40:57</t>
  </si>
  <si>
    <t xml:space="preserve">	SSA JND-10.121.69.2-TN705B_MANAVADAR_S4P1-10.121.97.213-TN725B_KUTIYANA_S3P1</t>
  </si>
  <si>
    <t xml:space="preserve">	10.121.97.213_KUTIYANA_TN725B_GJ_SSA JND_PH3\S3P1</t>
  </si>
  <si>
    <t xml:space="preserve">	10.121.97.218_MANAVADAR_TN705B_WTR_RJ_PH3\S4P1</t>
  </si>
  <si>
    <t xml:space="preserve">	2019/06/04,18:03:04</t>
  </si>
  <si>
    <t xml:space="preserve">	2023/01/10,14:30:39</t>
  </si>
  <si>
    <t xml:space="preserve">	WTR AM-10.121.16.134-Vadodara City B2 To -10.121.16.8- Vadodara City_B2 5</t>
  </si>
  <si>
    <t xml:space="preserve">	10.121.16.8_BARODA CITY 1_TN725B_WTR_AM_PH1\S5P8</t>
  </si>
  <si>
    <t xml:space="preserve">	10.121.16.134_BARODA CITY 2_TN725B_WTR_AM_PH1\S5P8</t>
  </si>
  <si>
    <t xml:space="preserve">	2018/11/14,19:38:06</t>
  </si>
  <si>
    <t xml:space="preserve">	2023/01/10,17:09:45</t>
  </si>
  <si>
    <t xml:space="preserve">	SSA BUJ-10.121.96.155-JHAKHAU Port_S1P5-10.121.96.135-Naliya_S6P2</t>
  </si>
  <si>
    <t xml:space="preserve">	10.121.96.155_JHAKHAU Port_TN703B_GJ_SSA BUJ_PH2\S1P5</t>
  </si>
  <si>
    <t xml:space="preserve">	10.121.96.135_Naliya_TN725B_GJ_SSA BUJ_PH2\S6P2</t>
  </si>
  <si>
    <t xml:space="preserve">	GCS-45900</t>
  </si>
  <si>
    <t xml:space="preserve">	2025/10/16,15:15:04</t>
  </si>
  <si>
    <t xml:space="preserve">	2025/12/17,11:31:55</t>
  </si>
  <si>
    <t xml:space="preserve">	SSA AM-10.121.17.203-INFO_5/11-10.121.17.205-INFO_5/11</t>
  </si>
  <si>
    <t xml:space="preserve">	10.121.17.203_INFO_TN725B_GJ_SSA AM_PH1\S5P11</t>
  </si>
  <si>
    <t xml:space="preserve">	10.121.17.205_INFO_TN725B_GJ_SSA AM_PH1\S5P11</t>
  </si>
  <si>
    <t xml:space="preserve">	2022/11/19,19:09:22</t>
  </si>
  <si>
    <t xml:space="preserve">	2026/01/19,16:02:08</t>
  </si>
  <si>
    <t xml:space="preserve">	SSA SR-10.121.68.4-Vyara_4/6-10.121.100.47-ANUMALA TE_1/5</t>
  </si>
  <si>
    <t xml:space="preserve">	10.121.68.4_Vyara_TN725B_WTR_AM_PH3\S4P6</t>
  </si>
  <si>
    <t xml:space="preserve">	10.121.100.47_ANUMALA TE_TN703B_GJ_SSA SR_PH2\S1P5</t>
  </si>
  <si>
    <t xml:space="preserve">	Surat SSA GCS ID 48645</t>
  </si>
  <si>
    <t xml:space="preserve">	2026/02/04,18:10:39</t>
  </si>
  <si>
    <t xml:space="preserve">	2026/02/12,15:46:16</t>
  </si>
  <si>
    <t xml:space="preserve">	SSA BV-10.121.25.6-Panwadi 2 B1_3/11-10.121.25.1-Panwadi(GNE) B2_5/11</t>
  </si>
  <si>
    <t xml:space="preserve">	10.121.25.6_PANWADI 2_TN705B_GJ_SSA BV_PH2\S3P11</t>
  </si>
  <si>
    <t xml:space="preserve">	10.121.25.1_Panwadi(GNE)_TN725B_GJ_SSA BV_PH2\S5P11</t>
  </si>
  <si>
    <t xml:space="preserve">	Guj_Bhavnagar-SSA_GCS_ID-0020228</t>
  </si>
  <si>
    <t xml:space="preserve">	2022/11/27,04:41:14</t>
  </si>
  <si>
    <t xml:space="preserve">	SSA PNP-10.121.98.154-Jadiya_1/5-10.121.15.209-Dhanera_3/3</t>
  </si>
  <si>
    <t xml:space="preserve">	10.121.98.154_Jadiya_TN703B_GJ_SSA PNP_PH3\S1P5</t>
  </si>
  <si>
    <t xml:space="preserve">	10.121.15.209_Dhanera_TN705B_WTR_AM_PH2\S3P3</t>
  </si>
  <si>
    <t xml:space="preserve">	GUJ_GCS_ID_0046759</t>
  </si>
  <si>
    <t xml:space="preserve">	2025/11/26,23:37:49</t>
  </si>
  <si>
    <t xml:space="preserve">	2026/01/17,13:32:00</t>
  </si>
  <si>
    <t xml:space="preserve">	SSA SR-10.121.19.193-MARKET 1(GNE)_PH2_S3P9-10.121.100.1-SURAT_PH3_S3P9</t>
  </si>
  <si>
    <t xml:space="preserve">	10.121.19.193_MARKET1(GNE)_TN725B_GJ_SSA SR_PH2\S3P9</t>
  </si>
  <si>
    <t xml:space="preserve">	10.121.100.1_SURAT(GNE)_TN725B_GJ_SSA SR_PH3\S3P9</t>
  </si>
  <si>
    <t xml:space="preserve">	2019/11/23,13:27:53</t>
  </si>
  <si>
    <t xml:space="preserve">	2022/01/20,14:35:35</t>
  </si>
  <si>
    <t xml:space="preserve">	SSA AM-10.121.18.153-RTSD_1/5-10.121.17.209-RAILWAYPURA_5/2</t>
  </si>
  <si>
    <t xml:space="preserve">	10.121.18.153_ RTSD SHB BTS_TN703B_GJ_SSA AM_PH2\S1P5</t>
  </si>
  <si>
    <t xml:space="preserve">	10.121.17.209_RAILWAYPURA_TN725B_GJ_SSA AM_PH1\S5P2</t>
  </si>
  <si>
    <t xml:space="preserve">	GCS_ID 27275</t>
  </si>
  <si>
    <t xml:space="preserve">	2023/12/12,00:08:01</t>
  </si>
  <si>
    <t xml:space="preserve">	2026/01/16,17:42:42</t>
  </si>
  <si>
    <t xml:space="preserve">	SSA HMR-10.121.25.164-Mahavirnagar B1_4/9-10.121.97.81-Mahavirnagar-1 A1_1/3</t>
  </si>
  <si>
    <t xml:space="preserve">	10.121.25.164_Mahavirnagar_TN705B_GJ_SSA HMR_PH2\S4P9</t>
  </si>
  <si>
    <t xml:space="preserve">	10.121.97.81_Mahavirnagar-1_TN703B_GJ_SSA AM_PH3\S1P3</t>
  </si>
  <si>
    <t xml:space="preserve">	Guj_Himatnagar-SSA_GCS_ID-0037441</t>
  </si>
  <si>
    <t xml:space="preserve">	2024/12/30,15:45:32</t>
  </si>
  <si>
    <t xml:space="preserve">	SSA JND-10.121.97.226-Una_5/4-10.121.24.14-MahavirNagar_1/5</t>
  </si>
  <si>
    <t xml:space="preserve">	10.121.97.226_UNA_TN725B_WTR_RJ_PH3\S5P4</t>
  </si>
  <si>
    <t xml:space="preserve">	10.121.24.14_MAHAVIR NAGAR UNA_TN703B_GJ_SSA JND_PH2\S1P5</t>
  </si>
  <si>
    <t xml:space="preserve">	Guj_Junagadh-SSA_GCS_ID-0037175</t>
  </si>
  <si>
    <t xml:space="preserve">	2024/12/21,13:52:57</t>
  </si>
  <si>
    <t xml:space="preserve">	SSA AM-10.121.18.193-TN725B_Bapunagar_B2\S6P11-10.121.18.145-Bapunagar_B2\S6P11</t>
  </si>
  <si>
    <t xml:space="preserve">	10.121.18.145_Bapunagar_TN725B_GJ_SSA AM_PH1\S6P11</t>
  </si>
  <si>
    <t xml:space="preserve">	10.121.18.193_Bapunagar(GNE)_TN725B_GJ_SSA AM_PH1\S6P11</t>
  </si>
  <si>
    <t xml:space="preserve">	2018/12/12,17:20:22</t>
  </si>
  <si>
    <t xml:space="preserve">	2023/01/03,17:06:00</t>
  </si>
  <si>
    <t xml:space="preserve">	SSA AM-10.121.18.126-Torren tPharma_2/5-10.121.18.87-Bhadra_B2_3/2</t>
  </si>
  <si>
    <t xml:space="preserve">	10.121.18.126_Torrent Green_TN703B_GJ_SSA AM_PH2\S2P5</t>
  </si>
  <si>
    <t xml:space="preserve">	10.121.18.87_BHADRA 3_TN725B_GJ_SSA AM_PH1\S3P2</t>
  </si>
  <si>
    <t xml:space="preserve">	Ahmedabad SSA - GCS Issue id : 0003070</t>
  </si>
  <si>
    <t xml:space="preserve">	2019/07/25,14:38:27</t>
  </si>
  <si>
    <t xml:space="preserve">	2023/01/05,17:11:41</t>
  </si>
  <si>
    <t xml:space="preserve">	OLD ARD-BDR 96f 1/2/8&amp;9 NEW ARD-BDR 96F 2/4/8&amp;9 TO ARD-BDR 288F 1/23/1&amp;2</t>
  </si>
  <si>
    <t xml:space="preserve">	SSA AM-10.121.18.88-TN725B_SHB_B2\S3P1-10.121.18.87-TN725B_BDR_B2\S4P1</t>
  </si>
  <si>
    <t xml:space="preserve">	10.121.18.88_SHAHIBAUG_TN725B_GJ_SSA AM_PH1\S3P1</t>
  </si>
  <si>
    <t xml:space="preserve">	10.121.18.87_BHADRA 3_TN725B_GJ_SSA AM_PH1\S4P1</t>
  </si>
  <si>
    <t xml:space="preserve">	2018/05/26,15:30:05</t>
  </si>
  <si>
    <t xml:space="preserve">	2025/06/12,12:56:53</t>
  </si>
  <si>
    <t xml:space="preserve">	BDR - SHBG 48F/F1,8 (WTR Route)------Spare Route--BDR_RLP_96F_1-3-2&amp;8 FDMS 1 SHB_CNT_288F_R10_2&amp;3</t>
  </si>
  <si>
    <t xml:space="preserve">	SSA JND-10.121.24.1-TN725B_Jawahaar RD TE(GNE)\S6P1-10.121.17.138-TN725B_JUNAGADH_B2\S5P1</t>
  </si>
  <si>
    <t xml:space="preserve">	10.121.24.1_Jawahaar RD TE(GNE)_TN725B_GJ_SSA JND_PH2\S6P1</t>
  </si>
  <si>
    <t xml:space="preserve">	10.121.24.45_JUNAGADH_TN725B_WTR_RJ_PH1\S5P1</t>
  </si>
  <si>
    <t xml:space="preserve">	Junagadh Core to WTR Junagadh DL</t>
  </si>
  <si>
    <t xml:space="preserve">	2018/10/26,16:42:10</t>
  </si>
  <si>
    <t xml:space="preserve">	2023/01/10,14:33:24</t>
  </si>
  <si>
    <t xml:space="preserve">	SSA AM-10.121.18.101-GSRTCRanip_1/5-10.121.18.22-Ranip_3/6</t>
  </si>
  <si>
    <t xml:space="preserve">	10.121.18.101_GSRTC Ranip_TN703B_GJ_SSA AM_PH3\S1P5</t>
  </si>
  <si>
    <t xml:space="preserve">	10.121.18.22_RANIP_TN725B_GJ_SSA AM_PH1\S3P6</t>
  </si>
  <si>
    <t xml:space="preserve">	GCS-36078</t>
  </si>
  <si>
    <t xml:space="preserve">	RNP-SAB 288F 1/24/5&amp;6</t>
  </si>
  <si>
    <t xml:space="preserve">	2024/11/23,17:40:50</t>
  </si>
  <si>
    <t xml:space="preserve">	2026/04/25,15:36:08</t>
  </si>
  <si>
    <t xml:space="preserve">	SSA JND-10.121.97.223-TN705B_MADAVPUR 4/1-10.121.97.222-TN705B_RATIYA 3/1</t>
  </si>
  <si>
    <t xml:space="preserve">	10.121.97.223_MADHAVPUR_TN705B_WTR_RJ_PH2\S4P1</t>
  </si>
  <si>
    <t xml:space="preserve">	10.121.97.222_RATIYA_TN705B_WTR_RJ_PH3\S3P1</t>
  </si>
  <si>
    <t xml:space="preserve">	2019/07/06,00:55:37</t>
  </si>
  <si>
    <t xml:space="preserve">	2023/01/10,14:37:56</t>
  </si>
  <si>
    <t xml:space="preserve">	SSA VAL-10.121.68.102-MAHUWAS_A__PH3\S1P5-10.121.68.73-Vansda_B2_PH3\S4P3-GE</t>
  </si>
  <si>
    <t xml:space="preserve">	10.121.68.102_MAHUWAS_TN703B_GJ_SSA VAL_PH3\S1P5</t>
  </si>
  <si>
    <t xml:space="preserve">	10.121.68.73_Vansda_TN725B_WTR_AM_PH3\S4P3</t>
  </si>
  <si>
    <t xml:space="preserve">	2023/06/20,12:57:02</t>
  </si>
  <si>
    <t xml:space="preserve">	2023/09/04,16:17:31</t>
  </si>
  <si>
    <t xml:space="preserve">	SSA BUJ-10.121.96.173-Narayan Sarovar A1_1/6-10.121.96.136-SKV Nagar B1_4/5</t>
  </si>
  <si>
    <t xml:space="preserve">	10.121.96.136_SKV NAGAR_TN705B_GJ_SSA BUJ_PH3\S4P5</t>
  </si>
  <si>
    <t xml:space="preserve">	10.121.96.173_NARAYAN SAROVAR_TN703B_GJ_SSA BUJ_PH3\S1P6</t>
  </si>
  <si>
    <t xml:space="preserve">	Bhuj SSA GCS ID 4340</t>
  </si>
  <si>
    <t xml:space="preserve">	2019/11/14,11:21:50</t>
  </si>
  <si>
    <t xml:space="preserve">	2023/01/19,15:17:35</t>
  </si>
  <si>
    <t xml:space="preserve">	WTR AM-10.121.17.148-Bhadra 2_B2  -10.121.16.193-Bhadra 3_B2 1</t>
  </si>
  <si>
    <t xml:space="preserve">	10.121.16.193_Bhadra3(GNE)_TN725B_WTR_AM_PH1\S5P8</t>
  </si>
  <si>
    <t xml:space="preserve">	10.121.16.138_BHADRA 2_TN725B_WTR_AM_PH1\S5P8</t>
  </si>
  <si>
    <t xml:space="preserve">	2018/12/29,16:27:02</t>
  </si>
  <si>
    <t xml:space="preserve">	2025/07/18,15:25:39</t>
  </si>
  <si>
    <t xml:space="preserve">	SSA AM-10.121.18.87-TN725B_BDR_B2\S6P11-10.121.17.210-TN725B_BDR_B2\S6P11</t>
  </si>
  <si>
    <t xml:space="preserve">	10.121.18.87_BHADRA 3_TN725B_GJ_SSA AM_PH1\S6P11</t>
  </si>
  <si>
    <t xml:space="preserve">	10.121.17.210_BHADRA 2_TN725B_GJ_SSA AM_PH3\S6P11</t>
  </si>
  <si>
    <t xml:space="preserve">	BDR 18.87 6.11 DIGITAL LINK</t>
  </si>
  <si>
    <t xml:space="preserve">	2018/07/27,13:46:16</t>
  </si>
  <si>
    <t xml:space="preserve">	2023/01/03,17:25:13</t>
  </si>
  <si>
    <t xml:space="preserve">	SSA SR-10.121.19.194-PANDESARA B2_3/1-10.121.99.201-SACHIN B1_4/1</t>
  </si>
  <si>
    <t xml:space="preserve">	10.121.19.194_PANDESARA_TN725B_GJ_SSA SR_PH2\S3P1</t>
  </si>
  <si>
    <t xml:space="preserve">	10.121.99.201_SACHIN_TN705B_GJ_SSA SR_PH3\S4P1</t>
  </si>
  <si>
    <t xml:space="preserve">	Guj_Surat-SSA_GCS_ID-0044020</t>
  </si>
  <si>
    <t xml:space="preserve">	2025/08/12,12:36:06</t>
  </si>
  <si>
    <t xml:space="preserve">	SSA AM-10.121.18.67-Naranpura3_4/10-10.121.17.198-Naranpura_4/10</t>
  </si>
  <si>
    <t xml:space="preserve">	10.121.18.67_NARANPURA 3_TN725B_GJ_SSA AM_PH1\S4P10</t>
  </si>
  <si>
    <t xml:space="preserve">	10.121.17.198_NARANPURA_TN725B_GJ_SSA AM_PH1\S4P10</t>
  </si>
  <si>
    <t xml:space="preserve">	2019/03/06,14:37:06</t>
  </si>
  <si>
    <t xml:space="preserve">	2026/02/12,15:39:35</t>
  </si>
  <si>
    <t xml:space="preserve">	SSA BV-10.121.17.136-Shantinagar_2/5-10.121.17.187-Jesar Exch_1/5</t>
  </si>
  <si>
    <t xml:space="preserve">	10.121.17.136_Shantinagar_TN703B_GJ_SSA BV_PH3\S2P5</t>
  </si>
  <si>
    <t xml:space="preserve">	10.121.17.187_Jesar Exch_TN703B_GJ_SSA AMR_PH2\S1P5</t>
  </si>
  <si>
    <t xml:space="preserve">	GUJ_GCS_ID_0043113</t>
  </si>
  <si>
    <t xml:space="preserve">	BHAVNAGAR_SSA</t>
  </si>
  <si>
    <t xml:space="preserve">	2025/07/13,00:34:17</t>
  </si>
  <si>
    <t xml:space="preserve">	2025/09/19,09:14:53</t>
  </si>
  <si>
    <t xml:space="preserve">	10.121.71.148_SHIVPURI_TN725B_WTR_BPL_PH3_S3P3-10.121.71.160_SHIVPURI 2_TN705B_WTR_BPL_PH1_S4P3</t>
  </si>
  <si>
    <t xml:space="preserve">	e=18814S3P3</t>
  </si>
  <si>
    <t xml:space="preserve">	e=41475S4P3</t>
  </si>
  <si>
    <t xml:space="preserve">	199102969</t>
  </si>
  <si>
    <t xml:space="preserve">	2024/04/15,11:20:18</t>
  </si>
  <si>
    <t xml:space="preserve">	SSA AM-10.121.17.196-Navrangpura_5/1-10.121.17.201-GulbaiTekra3_6/1</t>
  </si>
  <si>
    <t xml:space="preserve">	10.121.17.196_NAVRANGPURA II_TN725B_GJ_SSA AM_PH1\S5P1</t>
  </si>
  <si>
    <t xml:space="preserve">	10.121.17.201_GULBAI-TEKRA 3_TN725B_GJ_SSA AM_PH1\S6P1</t>
  </si>
  <si>
    <t xml:space="preserve">	2018/07/05,17:47:55</t>
  </si>
  <si>
    <t xml:space="preserve">	2026/01/19,15:41:13</t>
  </si>
  <si>
    <t xml:space="preserve">	NVP-GBT 96F 4/2/6&amp;7</t>
  </si>
  <si>
    <t xml:space="preserve">	SSA AM-10.121.18.86-TN725B_VASTRAPUR\S5P1-10.121.18.70-TN725B_VASTRAPUR\S5P1</t>
  </si>
  <si>
    <t xml:space="preserve">	10.121.18.86_VASTRAPUR 3_TN725B_GJ_SSA AM_PH1\S5P1</t>
  </si>
  <si>
    <t xml:space="preserve">	10.121.18.70_VASTRAPUR 2_TN725B_GJ_SSA AM_PH1\S5P1</t>
  </si>
  <si>
    <t xml:space="preserve">	2018/12/07,15:11:38</t>
  </si>
  <si>
    <t xml:space="preserve">	2023/01/03,17:26:00</t>
  </si>
  <si>
    <t xml:space="preserve">	SSA VDR-10.121.19.129-ALKAPURI_5/10-10.121.99.129-ALKAPURI(GNE)_5/10</t>
  </si>
  <si>
    <t xml:space="preserve">	10.121.99.129_ALKAPURI(GNE)_TN725B_GJ_SSA VDR_PH3\S5P10</t>
  </si>
  <si>
    <t xml:space="preserve">	10.121.19.129_ALKAPURI1(GNE)_TN725B_GJ_SSA VDR_PH2\S5P10</t>
  </si>
  <si>
    <t xml:space="preserve">	Vadodara SSA GCS ID 4619</t>
  </si>
  <si>
    <t xml:space="preserve">	2019/12/10,15:25:14</t>
  </si>
  <si>
    <t xml:space="preserve">	2026/01/17,15:08:57</t>
  </si>
  <si>
    <t xml:space="preserve">	SSA SR-10.121.19.225-L AND T B1_TN705B_GJ_SSA SR_PH3\S4P1-10.121.19.213-GETCO ICHP_TN705B_GJ_SSA SR_PH3\S4P1</t>
  </si>
  <si>
    <t xml:space="preserve">	10.121.19.225_L AND T_TN705B_GJ_SSA SR_PH3\S4P1</t>
  </si>
  <si>
    <t xml:space="preserve">	10.121.19.213_GETCO ICHP_TN705B_GJ_SSA SR_PH3\S4P1</t>
  </si>
  <si>
    <t xml:space="preserve">	2025/07/16,16:20:53</t>
  </si>
  <si>
    <t xml:space="preserve">	2025/08/30,11:43:15</t>
  </si>
  <si>
    <t xml:space="preserve">	SSA VAL-10.121.68.68-TN705B_NAROLI_S3P1-10.121.68.67-TN725B SILVASSA_S5P1</t>
  </si>
  <si>
    <t xml:space="preserve">	10.121.68.67_Silvassa_TN725B_WTR_AM_PH3\S5P1</t>
  </si>
  <si>
    <t xml:space="preserve">	10.121.68.68_Naroli_TN705B_WTR_AM_PH3\S3P1</t>
  </si>
  <si>
    <t xml:space="preserve">	2019/05/02,19:11:46</t>
  </si>
  <si>
    <t xml:space="preserve">	2023/01/11,13:08:14</t>
  </si>
  <si>
    <t xml:space="preserve">	SSA SR-10.121.99.202-GOJI_3/5-10.121.99.207-VANZ_1/5</t>
  </si>
  <si>
    <t xml:space="preserve">	10.121.99.202_GOJI_TN705B_GJ_SSA SR_PH3\S3P5</t>
  </si>
  <si>
    <t xml:space="preserve">	10.121.99.207_VANZ_TN703B_GJ_SSA SR_PH3\S1P5</t>
  </si>
  <si>
    <t xml:space="preserve">	Surat SSA GCS ID 41978</t>
  </si>
  <si>
    <t xml:space="preserve">	2025/06/03,16:50:07</t>
  </si>
  <si>
    <t xml:space="preserve">	2026/01/17,12:46:10</t>
  </si>
  <si>
    <t xml:space="preserve">	SSA BUJ-10.121.96.135-Naliya_B2\S3P1-10.121.96.134-Mothala_B1\S4P1</t>
  </si>
  <si>
    <t xml:space="preserve">	10.121.96.135_Naliya_TN725B_GJ_SSA BUJ_PH2\S3P1</t>
  </si>
  <si>
    <t xml:space="preserve">	10.121.96.134_Mothala_TN705B_GJ_SSA BUJ_PH3\S4P1</t>
  </si>
  <si>
    <t xml:space="preserve">	Bhuj SSA GCS iD - 0002261</t>
  </si>
  <si>
    <t xml:space="preserve">	2019/05/09,09:58:03</t>
  </si>
  <si>
    <t xml:space="preserve">	2025/11/25,11:37:18</t>
  </si>
  <si>
    <t xml:space="preserve">	WTR RJ-10.121.17.66-BHUJ2(GNE) B2_4/1-10.121.17.93-Bhuj3 B2_5/1</t>
  </si>
  <si>
    <t xml:space="preserve">	10.121.17.66_BHUJ2(GNE)_TN725B_WTR_RJ_PH1\S4P1</t>
  </si>
  <si>
    <t xml:space="preserve">	10.121.17.93_BHUJ3_TN725B_WTR_RJ_PH1\S5P1</t>
  </si>
  <si>
    <t xml:space="preserve">	Bhuj SSA GCS ID -0016747</t>
  </si>
  <si>
    <t xml:space="preserve">	2022/06/04,17:34:42</t>
  </si>
  <si>
    <t xml:space="preserve">	2023/03/31,11:07:20</t>
  </si>
  <si>
    <t xml:space="preserve">	SSA BUJ-10.121.24.111-Aegis_Vopak_1/5-10.121.24.87-IOCL LPG KANDLA_2/5</t>
  </si>
  <si>
    <t xml:space="preserve">	10.121.24.111_Aegis Vopak FSWAI_TN703B_GJ_SSA BUJ_PH2\S1P5</t>
  </si>
  <si>
    <t xml:space="preserve">	10.121.24.87_IOCL LPG KANDLA_TN703B_GJ_SSA BUJ_PH3\S2P5</t>
  </si>
  <si>
    <t xml:space="preserve">	Guj GCS ID No.- 047194</t>
  </si>
  <si>
    <t xml:space="preserve">	2025/12/12,14:32:16</t>
  </si>
  <si>
    <t xml:space="preserve">	2026/01/16,17:23:50</t>
  </si>
  <si>
    <t xml:space="preserve">	SSA HMR-10.121.97.75-Dhansura_3/2-10.121.97.67-Bayad_4/2</t>
  </si>
  <si>
    <t xml:space="preserve">	10.121.97.75_DHANSURA_TN705B_GJ_SSA HMR_PH3\S3P2</t>
  </si>
  <si>
    <t xml:space="preserve">	10.121.97.67_BAYAD_TN705B_GJ_SSA HMR_PH3\S4P2</t>
  </si>
  <si>
    <t xml:space="preserve">	Himatnagar SSA- GCS ID- 0002790</t>
  </si>
  <si>
    <t xml:space="preserve">	2019/07/05,16:24:34</t>
  </si>
  <si>
    <t xml:space="preserve">	2026/04/30,13:27:29</t>
  </si>
  <si>
    <t xml:space="preserve">	SSA SR-10.121.100.48-MORTHANA_2/5-10.121.100.49-VIHAN_1/5</t>
  </si>
  <si>
    <t xml:space="preserve">	10.121.100.48_MORTHANA_TN703B_GJ_SSA SR_PH2\S2P5</t>
  </si>
  <si>
    <t xml:space="preserve">	10.121.100.49_VIHAN_TN703B_GJ_SSA SR_PH2\S1P5</t>
  </si>
  <si>
    <t xml:space="preserve">	2022/04/08,23:35:10</t>
  </si>
  <si>
    <t xml:space="preserve">	2026/01/17,12:58:00</t>
  </si>
  <si>
    <t xml:space="preserve">	SSA SR-10.121.19.218-LANDMARK A1_2/5-10.121.99.149-GHB_ICHHAPORE_B1_4/3</t>
  </si>
  <si>
    <t xml:space="preserve">	10.121.19.218_LANDMARK A1_TN703B_GJ_SSA SR_PH2\S2P5</t>
  </si>
  <si>
    <t xml:space="preserve">	10.121.99.194_GHB ICHHAPORE_TN705B_GJ_SSA SR_PH3\S4P3</t>
  </si>
  <si>
    <t xml:space="preserve">	GCS_ID-0048235</t>
  </si>
  <si>
    <t xml:space="preserve">	Surat-SSA</t>
  </si>
  <si>
    <t xml:space="preserve">	2026/01/20,16:20:24</t>
  </si>
  <si>
    <t xml:space="preserve">	2026/04/24,12:03:57</t>
  </si>
  <si>
    <t xml:space="preserve">	TEST1</t>
  </si>
  <si>
    <t xml:space="preserve">	10.121.25.104_Balisana_TN705B_GJ_SSA MEH_PH3\S3P4</t>
  </si>
  <si>
    <t xml:space="preserve">	10.121.15.142_Patan_TN725B_WTR_AM_PH2\S3P3</t>
  </si>
  <si>
    <t xml:space="preserve">	Patan_GCSID_1667</t>
  </si>
  <si>
    <t xml:space="preserve">	Patan</t>
  </si>
  <si>
    <t xml:space="preserve">	2023/09/11,22:04:19</t>
  </si>
  <si>
    <t xml:space="preserve">	SSA AM-10.121.18.65-Navrangpura(GNE)_3/1-10.121.17.196-Navrangpura_II_3/1</t>
  </si>
  <si>
    <t xml:space="preserve">	10.121.18.65_NAVRANGPURA (GNE)_TN725B_GJ_SSA AM_PH1\S3P1</t>
  </si>
  <si>
    <t xml:space="preserve">	10.121.17.196_NAVRANGPURA II_TN725B_GJ_SSA AM_PH1\S3P1</t>
  </si>
  <si>
    <t xml:space="preserve">	2018/12/12,13:01:48</t>
  </si>
  <si>
    <t xml:space="preserve">	2026/01/20,15:19:32</t>
  </si>
  <si>
    <t xml:space="preserve">	Direct Fiber</t>
  </si>
  <si>
    <t xml:space="preserve">	SSA BUJ-10.121.96.183-ARCHEAN_CHEMICAL_1/4-10.121.24.110-GOREWALI_2/3</t>
  </si>
  <si>
    <t xml:space="preserve">	10.121.96.183_ARCHEAN CHEMICAL_TN703B_GJ_SSA BUJ_PH3\S1P4</t>
  </si>
  <si>
    <t xml:space="preserve">	10.121.24.110_GOREWALI_TN703B_GJ_SSA BUJ_PH3\S2P3</t>
  </si>
  <si>
    <t xml:space="preserve">	gcs id 30457</t>
  </si>
  <si>
    <t xml:space="preserve">	bhuj ssa</t>
  </si>
  <si>
    <t xml:space="preserve">	2024/04/26,18:32:14</t>
  </si>
  <si>
    <t xml:space="preserve">	2025/02/22,12:37:28</t>
  </si>
  <si>
    <t xml:space="preserve">	WTR RJ-10.121.96.36-AMRELI 2_B2_3/1-10.121.96.39-BABRA_B2_4/1</t>
  </si>
  <si>
    <t xml:space="preserve">	10.121.96.36_AMRELI 2_TN725B_WTR_RJ_PH3\S3P1</t>
  </si>
  <si>
    <t xml:space="preserve">	10.121.96.39_BABRA_TN725B_WTR_RJ_PH3\S4P1</t>
  </si>
  <si>
    <t xml:space="preserve">	2019/05/09,18:14:27</t>
  </si>
  <si>
    <t xml:space="preserve">	2026/05/05,10:05:34</t>
  </si>
  <si>
    <t xml:space="preserve">	SSA BV-10.121.17.182-Lakhanka_1/5_A1-10.121.17.181-Khadsaliya-A1_2/5</t>
  </si>
  <si>
    <t xml:space="preserve">	10.121.17.181_KHADSALIYA_TN703B_GJ_SSA BV_PH3\S2P5</t>
  </si>
  <si>
    <t xml:space="preserve">	10.121.17.182_LAKHANKA_TN703B_GJ_SSA BV_PH3\S1P5</t>
  </si>
  <si>
    <t xml:space="preserve">	2020/11/06,17:33:23</t>
  </si>
  <si>
    <t xml:space="preserve">	2023/06/23,11:51:10</t>
  </si>
  <si>
    <t xml:space="preserve">	SSA BUJ-10.121.24.71-Gandhidham II_3/1-10.121.24.67-Gandhidham_4/1</t>
  </si>
  <si>
    <t xml:space="preserve">	10.121.24.71_Gandhidham II_TN705B_GJ_SSA BUJ_PH3\S3P1</t>
  </si>
  <si>
    <t xml:space="preserve">	10.121.24.67_Gandhidham_TN725B_GJ_SSA BUJ_PH2\S4P1</t>
  </si>
  <si>
    <t xml:space="preserve">	Guj GCS Id No.- 043761</t>
  </si>
  <si>
    <t xml:space="preserve">	2025/08/02,12:02:55</t>
  </si>
  <si>
    <t xml:space="preserve">	2026/04/25,15:20:56</t>
  </si>
  <si>
    <t xml:space="preserve">	WTR AM-10.121.17.148-Bhadra2_B2-10.121.16.129-Bhadra4_B2-2</t>
  </si>
  <si>
    <t xml:space="preserve">	10.121.16.138_BHADRA 2_TN725B_WTR_AM_PH1\S6P8</t>
  </si>
  <si>
    <t xml:space="preserve">	10.121.16.129_Bhadra 4(GNE)_TN725B_WTR_AM_PH1\S6P8</t>
  </si>
  <si>
    <t xml:space="preserve">	2018/12/07,11:59:03</t>
  </si>
  <si>
    <t xml:space="preserve">	2026/01/19,13:37:31</t>
  </si>
  <si>
    <t xml:space="preserve">	SSA AM-10.121.18.87-TN725B_BDR_B2\S6P8-10.121.18.130-TN725B_BDR(GNE)_B2\S6P8</t>
  </si>
  <si>
    <t xml:space="preserve">	10.121.18.87_BHADRA 3_TN725B_GJ_SSA AM_PH1\S6P8</t>
  </si>
  <si>
    <t xml:space="preserve">	10.121.18.130_Bhadra(GNE) 1_TN725B_GJ_SSA AM_PH2\S6P8</t>
  </si>
  <si>
    <t xml:space="preserve">	2020/12/07,17:33:55</t>
  </si>
  <si>
    <t xml:space="preserve">	2023/01/03,17:25:22</t>
  </si>
  <si>
    <t xml:space="preserve">	SSA AM-10.121.15.145-Sanand_6/4-10.121.15.166-Chharodi_3/3</t>
  </si>
  <si>
    <t xml:space="preserve">	10.121.15.145_SANAND_TN725B_WTR_AM_PH1\S6P4</t>
  </si>
  <si>
    <t xml:space="preserve">	10.121.15.166_CHHARODI_TN705B_GJ_SSA AM_PH3\S3P3</t>
  </si>
  <si>
    <t xml:space="preserve">	GCS ID 49232</t>
  </si>
  <si>
    <t xml:space="preserve">	2026/02/28,13:14:21</t>
  </si>
  <si>
    <t xml:space="preserve">	2026/04/18,08:14:50</t>
  </si>
  <si>
    <t xml:space="preserve">	SSA VAL-10.121.68.71-Kndolpada_1/6-10.121.68.99-Pratapnagar_1/6</t>
  </si>
  <si>
    <t xml:space="preserve">	10.121.68.71_ KANDOLPADA_TN703B_GJ_SSA VAL_PH2\S1P6</t>
  </si>
  <si>
    <t xml:space="preserve">	10.121.68.99_PRATAPNAGAR_TN703B_GJ_SSA VAL_PH3\S1P6</t>
  </si>
  <si>
    <t xml:space="preserve">	2026/01/17,13:00:06</t>
  </si>
  <si>
    <t xml:space="preserve">	SSA BUJ-10.121.24.80-PADMADARSHAN BTS A1_2/5-10.121.24.81-Jila Udyog Kendra A1_1/5</t>
  </si>
  <si>
    <t xml:space="preserve">	10.121.24.80_PADMADARSHAN BTS_TN703B_GJ_SSA BUJ_PH2\S2P5</t>
  </si>
  <si>
    <t xml:space="preserve">	10.121.24.81_JILA UDYOG KENDRA_TN703B_GJ_SSA BUJ_PH2\S1P5</t>
  </si>
  <si>
    <t xml:space="preserve">	2019/02/05,19:10:44</t>
  </si>
  <si>
    <t xml:space="preserve">	2023/01/11,12:11:02</t>
  </si>
  <si>
    <t xml:space="preserve">	SSA PNP-10.121.15.207-THARAD_4/6-10.121.98.135-WAV_3/2</t>
  </si>
  <si>
    <t xml:space="preserve">	10.121.15.207_THARAD_TN705B_WTR_AM_PH2\S4P6</t>
  </si>
  <si>
    <t xml:space="preserve">	10.121.98.135_WAV_TN705B_GJ_SSA PNP_PH3\S3P2</t>
  </si>
  <si>
    <t xml:space="preserve">	2024/05/30,15:00:52</t>
  </si>
  <si>
    <t xml:space="preserve">	2025/09/08,11:08:57</t>
  </si>
  <si>
    <t xml:space="preserve">	SSA AM-10.121.18.93-GujAhmedabad_ISRO A1 / S1P5 -10.121.18.73-GujAhmedabad_P T_B1 / S3P5</t>
  </si>
  <si>
    <t xml:space="preserve">	10.121.18.73_PNT_TN705B_GJ_SSA AM_PH1\S3P5</t>
  </si>
  <si>
    <t xml:space="preserve">	10.121.18.93_ISRO Satellite_TN703B_GJ_SSA AM_PH2\S1P5</t>
  </si>
  <si>
    <t xml:space="preserve">	Ahmedabad SSA -- GCS ID 0002378</t>
  </si>
  <si>
    <t xml:space="preserve">	2019/05/17,16:49:59</t>
  </si>
  <si>
    <t xml:space="preserve">	2024/11/19,13:48:51</t>
  </si>
  <si>
    <t xml:space="preserve">	@ISRO Server room F9&amp;11, t with VST-PNT 96F 1/6/3&amp;5</t>
  </si>
  <si>
    <t xml:space="preserve">	WTR AM-10.121.15.216-TN705B_Danta_B1_4/6-10.121.15.199-TN725B_Palanpur 1_B2_4/6</t>
  </si>
  <si>
    <t xml:space="preserve">	10.121.15.216_DANTA_TN705B_WTR_AM_PH2\S4P6</t>
  </si>
  <si>
    <t xml:space="preserve">	10.121.15.199_Palanpur1_TN725B_WTR_AM_PH1\S4P6</t>
  </si>
  <si>
    <t xml:space="preserve">	GUJ_GCS_ID_0006937</t>
  </si>
  <si>
    <t xml:space="preserve">	2020/07/22,18:33:50</t>
  </si>
  <si>
    <t xml:space="preserve">	2023/01/11,12:56:59</t>
  </si>
  <si>
    <t xml:space="preserve">	SSA JND-10.121.97.230-AJOTHA_3/1-10.121.97.231-SUTRAPADA_4/1</t>
  </si>
  <si>
    <t xml:space="preserve">	10.121.97.230_AJOTHA TE_TN705B_GJ_SSA JND_PH3\S3P1</t>
  </si>
  <si>
    <t xml:space="preserve">	10.121.97.231_SUTRAPADA TE_TN705B_GJ_SSA JND_PH2\S4P1</t>
  </si>
  <si>
    <t xml:space="preserve">	2025/12/24,18:38:10</t>
  </si>
  <si>
    <t xml:space="preserve">	2026/04/02,12:15:32</t>
  </si>
  <si>
    <t xml:space="preserve">	SSA VAL-10.121.68.78-GEB BALITHA_1/6-10.121.68.66-Vapi_5/3</t>
  </si>
  <si>
    <t xml:space="preserve">	10.121.68.78_GEB BALITHA_TN703B_GJ_SSA VAL_PH3\S1P6</t>
  </si>
  <si>
    <t xml:space="preserve">	10.121.68.66_VAPI 2_TN725B_WTR_AM_PH3\S5P3</t>
  </si>
  <si>
    <t xml:space="preserve">	2019/12/07,17:45:14</t>
  </si>
  <si>
    <t xml:space="preserve">	2026/05/05,08:46:13</t>
  </si>
  <si>
    <t xml:space="preserve">	SSA GDH-10.121.19.1-Dahod_TE(GNE)_B2_5/1-10.121.26.75-CHHAPRI_B1_4/1</t>
  </si>
  <si>
    <t xml:space="preserve">	10.121.19.1_Dahod TE(GNE)_TN725B_GJ_SSA GDH_PH2\S5P1</t>
  </si>
  <si>
    <t xml:space="preserve">	10.121.26.75_CHHAPARI_TN705B_GJ_SSA GDH_PH3\S4P1</t>
  </si>
  <si>
    <t xml:space="preserve">	2022/06/17,12:32:14</t>
  </si>
  <si>
    <t xml:space="preserve">	2023/04/26,11:09:00</t>
  </si>
  <si>
    <t xml:space="preserve">	SSA RJ-10.121.17.48-JASDAN_\S3P5-10.121.17.39-Kamlapur_\S1P5</t>
  </si>
  <si>
    <t xml:space="preserve">	10.121.17.48_JASDAN_TN705B_GJ_SSA RJ_PH3\S3P5</t>
  </si>
  <si>
    <t xml:space="preserve">	10.121.17.39_Kamlapur_TN703B_GJ_SSA RJ_PH1\S1P5</t>
  </si>
  <si>
    <t xml:space="preserve">	2024/05/11,15:24:30</t>
  </si>
  <si>
    <t xml:space="preserve">	2024/05/18,10:59:38</t>
  </si>
  <si>
    <t xml:space="preserve">	WTR AM-10.121.68.65-TN725B_VALSAD_PH3 6/10-10.121.16.69-TN725B_Valsad_B2 6/10</t>
  </si>
  <si>
    <t xml:space="preserve">	10.121.68.65_VALSAD-OLD(GNE)_TN725B_WTR_AM_PH3\S6P10</t>
  </si>
  <si>
    <t xml:space="preserve">	10.121.16.69_Valsad_TN725B_WTR_AM_PH1\S6P10</t>
  </si>
  <si>
    <t xml:space="preserve">	2019/04/12,14:49:24</t>
  </si>
  <si>
    <t xml:space="preserve">	2026/01/19,14:51:30</t>
  </si>
  <si>
    <t xml:space="preserve">	SSA BV-10.17.177-GUNDARANA-10.121.17.178-BAGDHANA</t>
  </si>
  <si>
    <t xml:space="preserve">	10.121.17.177_GUNDARANA_TN703B_GJ_SSA BV_PH3\S2P5</t>
  </si>
  <si>
    <t xml:space="preserve">	10.121.17.178_BAGDHANA_TN703B_GJ_SSA BV_PH3\S1P5</t>
  </si>
  <si>
    <t xml:space="preserve">	2020/07/18,11:33:31</t>
  </si>
  <si>
    <t xml:space="preserve">	2026/05/02,12:37:57</t>
  </si>
  <si>
    <t xml:space="preserve">	10.121.16.243_Nadiad Micro_TN705B_WTR_AM_PH3\S3P7</t>
  </si>
  <si>
    <t xml:space="preserve">	10.121.16.132_Nadiad_TN725B_WTR_AM_PH1\S3P7</t>
  </si>
  <si>
    <t xml:space="preserve">	2019/04/28,13:05:49</t>
  </si>
  <si>
    <t xml:space="preserve">	SSA RJ-10.121.68.207-Padadhari B2_4/2-10.121.68.209-Jilariya A1_1/5</t>
  </si>
  <si>
    <t xml:space="preserve">	10.121.68.207_PADADHARI_TN725B_GJ_SSA RJ_PH3\S4P2</t>
  </si>
  <si>
    <t xml:space="preserve">	10.121.68.209_Jilariya_TN703B_GJ_SSA RJ_PH2\S1P5</t>
  </si>
  <si>
    <t xml:space="preserve">	Guj_Rajkot-SSA_GCS_ID-0037221</t>
  </si>
  <si>
    <t xml:space="preserve">	2024/12/23,16:09:32</t>
  </si>
  <si>
    <t xml:space="preserve">	2026/01/17,13:03:38</t>
  </si>
  <si>
    <t xml:space="preserve">	SSA BUJ-10.121.17.71-SAMKHIYALI_B2_3/1-10.121.96.162-DUDHAI_B1_3/1</t>
  </si>
  <si>
    <t xml:space="preserve">	10.121.17.71_SAMKHIYALI_TN725B_WTR_RJ_PH1\S3P1</t>
  </si>
  <si>
    <t xml:space="preserve">	10.121.96.162_DUDHAI_TN705B_GJ_SSA BUJ_PH3\S3P1</t>
  </si>
  <si>
    <t xml:space="preserve">	GUJ_GCS_ID_0020997</t>
  </si>
  <si>
    <t xml:space="preserve">	2023/01/03,23:23:00</t>
  </si>
  <si>
    <t xml:space="preserve">	2023/05/11,11:57:57</t>
  </si>
  <si>
    <t xml:space="preserve">	SSA AM-10.121.18.205-Vatva 2_TN725B_GJ_SSA AM_PH1\S5P1-10.121.18.203-Isanpur_TN705B_GJ_SSA AM_PH1\S3P1</t>
  </si>
  <si>
    <t xml:space="preserve">	10.121.18.205_Vatva 2_TN725B_GJ_SSA AM_PH1\S5P1</t>
  </si>
  <si>
    <t xml:space="preserve">	10.121.18.203_Isanpur_TN705B_GJ_SSA AM_PH1\S3P1</t>
  </si>
  <si>
    <t xml:space="preserve">	2022/01/29,15:54:45</t>
  </si>
  <si>
    <t xml:space="preserve">	2022/02/04,14:21:00</t>
  </si>
  <si>
    <t xml:space="preserve">	VAT-NRL-288F-1-21-2&amp;3@JAL END JAL-VAT 12F-15&amp;16</t>
  </si>
  <si>
    <t xml:space="preserve">	SSA BUJ-10.121.96.132-Desalpar_6/2-10.121.96.144-Kalyanpar_2/5</t>
  </si>
  <si>
    <t xml:space="preserve">	10.121.96.132_Desalpar_TN725B_GJ_SSA BUJ_PH3\S6P2</t>
  </si>
  <si>
    <t xml:space="preserve">	10.121.96.144_KALYANPAR_TN703B_GJ_SSA BUJ_PH2\S2P5</t>
  </si>
  <si>
    <t xml:space="preserve">	Guj_Bhuj-SSA_GCS_ID-0032292</t>
  </si>
  <si>
    <t xml:space="preserve">	2024/07/16,23:44:35</t>
  </si>
  <si>
    <t xml:space="preserve">	2026/04/30,13:20:52</t>
  </si>
  <si>
    <t xml:space="preserve">	SSA MEH-10.121.25.111-GujMehsana_CHHATRAL EXCHG-10.121.15.135-Kalol_B2</t>
  </si>
  <si>
    <t xml:space="preserve">	10.121.25.111_CHHATRAL EXCHG_TN705B_GJ_SSA MEH_PH3\S3P1</t>
  </si>
  <si>
    <t xml:space="preserve">	10.121.15.135_KALOL_TN725B_WTR_AM_PH2\S6P1</t>
  </si>
  <si>
    <t xml:space="preserve">	Mehsana_SSA_GCSID_2182</t>
  </si>
  <si>
    <t xml:space="preserve">	2019/04/30,15:20:44</t>
  </si>
  <si>
    <t xml:space="preserve">	2023/01/10,14:45:22</t>
  </si>
  <si>
    <t xml:space="preserve">	SSA MEH-10.121.15.193-Mehsana3 (GNE)_B2 / S3P10-10.121.15.129-Mehsana1_B2 / S3P10</t>
  </si>
  <si>
    <t xml:space="preserve">	10.121.15.193_Mehsana3(GNE)_TN725B_WTR_AM_PH1\S3P10</t>
  </si>
  <si>
    <t xml:space="preserve">	10.121.15.129_MEHSANA1_TN725B_WTR_AM_PH1\S3P10</t>
  </si>
  <si>
    <t xml:space="preserve">	2019/04/04,13:45:55</t>
  </si>
  <si>
    <t xml:space="preserve">	2026/01/19,14:46:33</t>
  </si>
  <si>
    <t xml:space="preserve">	SSA VDR-10.121.19.138-CITY 2__B2_3/8-10.121.99.150-CITY 3_B2_3/8</t>
  </si>
  <si>
    <t xml:space="preserve">	10.121.19.138_CITY2_TN725B_GJ_SSA VDR_PH2\S3P8</t>
  </si>
  <si>
    <t xml:space="preserve">	10.121.99.150_CITY 3_TN725B_GJ_SSA VDR_PH3\S3P8</t>
  </si>
  <si>
    <t xml:space="preserve">	2021/01/29,14:16:11</t>
  </si>
  <si>
    <t xml:space="preserve">	2023/05/16,12:09:40</t>
  </si>
  <si>
    <t xml:space="preserve">	SSA VAL-10.121.16.69-VALSAD_B2_GNE-10.121.24.129-Valsad OLD TE(GNE)_5/8</t>
  </si>
  <si>
    <t xml:space="preserve">	10.121.24.129_Valsad-Old-TE(GNE)_TN725B_GJ_SSA VAL_PH2\S5P8</t>
  </si>
  <si>
    <t xml:space="preserve">	10.121.16.69_Valsad_TN725B_WTR_AM_PH1\S5P8</t>
  </si>
  <si>
    <t xml:space="preserve">	2018/11/30,11:49:10</t>
  </si>
  <si>
    <t xml:space="preserve">	2023/08/26,11:06:20</t>
  </si>
  <si>
    <t xml:space="preserve">	WTR AM-10.121.16.15-TN725B Palej_B2_S3P1-10.121.16.9-TN725B_BHARUCH_B2_S6P1</t>
  </si>
  <si>
    <t xml:space="preserve">	10.121.16.15_Palej_TN725B_WTR_AM_PH2\S3P1</t>
  </si>
  <si>
    <t xml:space="preserve">	10.121.16.9_Bharuch_TN725B_WTR_AM_PH1\S6P1</t>
  </si>
  <si>
    <t xml:space="preserve">	2018/10/27,14:37:40</t>
  </si>
  <si>
    <t xml:space="preserve">	2023/01/11,12:33:41</t>
  </si>
  <si>
    <t xml:space="preserve">	SSA AM-10.121.18.153-RTSD_2/5-10.121.18.136-CANTONMENT_5/2</t>
  </si>
  <si>
    <t xml:space="preserve">	10.121.18.136_Cantonment_TN725B_GJ_SSA AM_PH1\S5P2</t>
  </si>
  <si>
    <t xml:space="preserve">	10.121.18.153_ RTSD SHB BTS_TN703B_GJ_SSA AM_PH2\S2P5</t>
  </si>
  <si>
    <t xml:space="preserve">	GCS ID 27275</t>
  </si>
  <si>
    <t xml:space="preserve">	2023/12/12,00:10:22</t>
  </si>
  <si>
    <t xml:space="preserve">	2026/01/16,17:42:35</t>
  </si>
  <si>
    <t xml:space="preserve">	WTR RJ-10.121.17.152-TN725GHANGHALI_S4P1-10.121.17.156-VALLABHPUR TN725BS3P1</t>
  </si>
  <si>
    <t xml:space="preserve">	10.121.17.152_GHANGHALI_TN705B_WTR_RJ_PH3\S4P1</t>
  </si>
  <si>
    <t xml:space="preserve">	10.121.17.156_VALLABHIPUR_TN725B_WTR_RJ_PH2\S3P1</t>
  </si>
  <si>
    <t xml:space="preserve">	2021/06/23,13:48:26</t>
  </si>
  <si>
    <t xml:space="preserve">	SSA SR-10.121.100.22-Nizar_3/1-10.121.68.17-Kukarmunda_3/1_10GE</t>
  </si>
  <si>
    <t xml:space="preserve">	10.121.100.22_NIZER_TN705B_GJ_SSA SR_PH3\S3P1</t>
  </si>
  <si>
    <t xml:space="preserve">	10.121.100.40_KUKARMUNDA_TN705B_GJ_SSA SR_PH1\S3P1</t>
  </si>
  <si>
    <t xml:space="preserve">	NIZER KUKARMUNDA 10G DL</t>
  </si>
  <si>
    <t xml:space="preserve">	GUJ_SRT_GCS_ID_48275</t>
  </si>
  <si>
    <t xml:space="preserve">	2026/01/21,15:47:46</t>
  </si>
  <si>
    <t xml:space="preserve">	WTR RJ-10.121.17.2-KUVADAVA B1_6/1-10.121.17.45-Hirasar Airport B1_3/1</t>
  </si>
  <si>
    <t xml:space="preserve">	10.121.17.2_KUVADAVA_TN725B_WTR_RJ_PH1\S6P1</t>
  </si>
  <si>
    <t xml:space="preserve">	10.121.17.45_Hirasar Airport_TN705B_GJ_SSA RJ_PH3\S3P1</t>
  </si>
  <si>
    <t xml:space="preserve">	GCS_ID-0042428</t>
  </si>
  <si>
    <t xml:space="preserve">	WTR_Rajkot</t>
  </si>
  <si>
    <t xml:space="preserve">	2025/06/20,22:12:15</t>
  </si>
  <si>
    <t xml:space="preserve">	SSA SR-10.121.68.6-Mandvi B2_6/6-10.121.100.11-DEVGADH B1_3/4</t>
  </si>
  <si>
    <t xml:space="preserve">	10.121.68.6_Mandvi_TN725B_WTR_AM_PH3\S6P6</t>
  </si>
  <si>
    <t xml:space="preserve">	10.121.100.11_DEVGADH_TN705B_GJ_SSA SR_PH3\S3P4</t>
  </si>
  <si>
    <t xml:space="preserve">	Guj_Surat-OA_GCS_ID-0047248</t>
  </si>
  <si>
    <t xml:space="preserve">	2025/12/15,16:37:52</t>
  </si>
  <si>
    <t xml:space="preserve">	SSA AM-10.121.17.204-Naranpura_3/3-10.121.17.201-GulbaiTekra3_3/3</t>
  </si>
  <si>
    <t xml:space="preserve">	10.121.17.201_GULBAI-TEKRA 3_TN725B_GJ_SSA AM_PH1\S3P3</t>
  </si>
  <si>
    <t xml:space="preserve">	10.121.17.204_NARANPURA_TN725B_GJ_SSA AM_PH1\S3P3</t>
  </si>
  <si>
    <t xml:space="preserve">	Guj-Ahmedabad-SSA_GCS-ID_0006620</t>
  </si>
  <si>
    <t xml:space="preserve">	Guj-Ahmedabad-SSA_</t>
  </si>
  <si>
    <t xml:space="preserve">	2020/06/30,15:31:29</t>
  </si>
  <si>
    <t xml:space="preserve">	2026/01/19,16:59:36</t>
  </si>
  <si>
    <t xml:space="preserve">	SSA VDR-10.121.19.134-Fatehganj_B2_5/2-10.121.99.137-Chankyapuri_B2_4/2</t>
  </si>
  <si>
    <t xml:space="preserve">	10.121.19.134_FATEHGANJ_TN725B_GJ_SSA VDR_PH2\S5P2</t>
  </si>
  <si>
    <t xml:space="preserve">	10.121.99.137_CHANAKYAPURI_TN725B_GJ_SSA VDR_PH3\S4P2</t>
  </si>
  <si>
    <t xml:space="preserve">	2024/04/27,18:16:39</t>
  </si>
  <si>
    <t xml:space="preserve">	2024/10/01,11:59:10</t>
  </si>
  <si>
    <t xml:space="preserve">	SSA VAL-10.121.24.153_Atar_1/5-10.121.24.177-SBI_Magod_1/5</t>
  </si>
  <si>
    <t xml:space="preserve">	10.121.24.177_SBI-MAGOD_TN703B_GJ_SSA VAL_PH3\S1P5</t>
  </si>
  <si>
    <t xml:space="preserve">	10.121.24.153_ATAR_TN703B_GJ_SSA VAL_PH\S1P5</t>
  </si>
  <si>
    <t xml:space="preserve">	2026/04/28,12:01:22</t>
  </si>
  <si>
    <t xml:space="preserve">	WTR AM-10.121.16.229-TN705B_Thasra (B1)\S3P1-10.121.16.230-TN725B_Anand (B2)\S4P1</t>
  </si>
  <si>
    <t xml:space="preserve">	10.121.16.229_THASRA_TN705B_WTR_AM_PH1\S3P1</t>
  </si>
  <si>
    <t xml:space="preserve">	10.121.16.230_Anand1_TN725B_WTR_AM_PH2\S4P1</t>
  </si>
  <si>
    <t xml:space="preserve">	2018/06/01,10:41:04</t>
  </si>
  <si>
    <t xml:space="preserve">	2023/01/10,17:11:25</t>
  </si>
  <si>
    <t xml:space="preserve">	WTR RJ-10.121.17.161-TN725B_BHAVNAGAR_S4P1-10.121.17.152-TN725GHANGHALI_SP31</t>
  </si>
  <si>
    <t xml:space="preserve">	10.121.17.161_BHAVNAGAR3_TN725B_WTR_RJ_PH2\S4P1</t>
  </si>
  <si>
    <t xml:space="preserve">	10.121.17.152_GHANGHALI_TN705B_WTR_RJ_PH3\S3P1</t>
  </si>
  <si>
    <t xml:space="preserve">	2021/06/23,13:48:25</t>
  </si>
  <si>
    <t xml:space="preserve">	2023/01/10,17:35:24</t>
  </si>
  <si>
    <t xml:space="preserve">	SSA VAL-10.121.68.76-STATUS TOWER BTS_1/6-10.121.68.77-SLDC BALITHA_1/5</t>
  </si>
  <si>
    <t xml:space="preserve">	10.121.68.76_STATUS TOWER BTS_TN703B_GJ_SSA VAL_PH3\S1P6</t>
  </si>
  <si>
    <t xml:space="preserve">	10.121.68.77_SLDC BALITHA_TN703B_GJ_SSA VAL_PH3\S1P5</t>
  </si>
  <si>
    <t xml:space="preserve">	2019/12/07,17:42:50</t>
  </si>
  <si>
    <t xml:space="preserve">	2026/05/06,10:20:53</t>
  </si>
  <si>
    <t xml:space="preserve">	SSA VAL-10.121.16.115-Kabilpore Old A1_1/5-10.121.16.114-Nvs Collector Office B1_5/5</t>
  </si>
  <si>
    <t xml:space="preserve">	10.121.16.115_KABILPORE OLD_TN703B_GJ_SSA VAL_PH3\S1P5</t>
  </si>
  <si>
    <t xml:space="preserve">	10.121.16.114_NVS COLLECTOR OFFICE_TN705B_GJ_SSA VAL_PH3\S3P2</t>
  </si>
  <si>
    <t xml:space="preserve">	2023/02/14,12:10:44</t>
  </si>
  <si>
    <t xml:space="preserve">	2023/04/19,11:32:07</t>
  </si>
  <si>
    <t xml:space="preserve">	WTR AM-10.121.16.10-TN705B_Jambusar_4/1-10.121.16.9-Bharuch_3/1</t>
  </si>
  <si>
    <t xml:space="preserve">	10.121.16.9_Bharuch_TN725B_WTR_AM_PH1\S3P1</t>
  </si>
  <si>
    <t xml:space="preserve">	10.121.16.10_Jambusar_TN725B_WTR_AM_PH1\S4P1</t>
  </si>
  <si>
    <t xml:space="preserve">	2018/05/07,13:07:53</t>
  </si>
  <si>
    <t xml:space="preserve">	2026/04/27,12:09:45</t>
  </si>
  <si>
    <t xml:space="preserve">	WTR AM-10.121.16.234- Anand 2_TN725B_WTR_5/1-10.121.16.230-Anand 1_TN725B_WTR_AM_PH2</t>
  </si>
  <si>
    <t xml:space="preserve">	10.121.16.234_Anand2_TN725B_WTR_AM_PH3\S5P1</t>
  </si>
  <si>
    <t xml:space="preserve">	10.121.16.230_Anand1_TN725B_WTR_AM_PH2\S5P1</t>
  </si>
  <si>
    <t xml:space="preserve">	maintenance</t>
  </si>
  <si>
    <t xml:space="preserve">	nadiad ssa</t>
  </si>
  <si>
    <t xml:space="preserve">	2020/08/12,15:25:38</t>
  </si>
  <si>
    <t xml:space="preserve">	2022/02/09,09:47:28</t>
  </si>
  <si>
    <t xml:space="preserve">	WTR AM-10.121.15.197-Bhildi_4/6-10.121.15.194-Radhanpur_4/6</t>
  </si>
  <si>
    <t xml:space="preserve">	10.121.15.197_Bhildi_TN705B_WTR_AM_PH1\S4P6</t>
  </si>
  <si>
    <t xml:space="preserve">	10.121.15.194_Radhanpur_TN725B_WTR_AM_PH1\S4P6</t>
  </si>
  <si>
    <t xml:space="preserve">	Palanpur SSA GCS ID 40279</t>
  </si>
  <si>
    <t xml:space="preserve">	2025/03/25,11:08:13</t>
  </si>
  <si>
    <t xml:space="preserve">	2026/04/04,17:48:02</t>
  </si>
  <si>
    <t xml:space="preserve">	SSA MEH-10.121.15.203-Kheralu_S6P4-10.121.25.102-SIPOR_EXCH_S1P6</t>
  </si>
  <si>
    <t xml:space="preserve">	10.121.15.203_Kheralu_TN725B_WTR_AM_PH2\S6P4</t>
  </si>
  <si>
    <t xml:space="preserve">	10.121.25.102_SIPOR EXCH_TN703B_GJ_SSA MEH_PH2\S1P6</t>
  </si>
  <si>
    <t xml:space="preserve">	2025/11/04,22:02:55</t>
  </si>
  <si>
    <t xml:space="preserve">	2026/01/16,11:47:01</t>
  </si>
  <si>
    <t xml:space="preserve">	SSA VDR-10.121.16.226-Barodacity3GNE_6/P1-10.121.16.18-Rajpipla_4/1</t>
  </si>
  <si>
    <t xml:space="preserve">	10.121.16.226_BARODA CITY 3 GNE_TN725B_WTR_AM_PH1\S6P1</t>
  </si>
  <si>
    <t xml:space="preserve">	10.121.16.18_Rajpipla_TN725B_WTR_AM_PH2\S4P1</t>
  </si>
  <si>
    <t xml:space="preserve">	GCS-48186</t>
  </si>
  <si>
    <t xml:space="preserve">	2026/02/25,15:44:16</t>
  </si>
  <si>
    <t xml:space="preserve">	2026/04/06,15:43:00</t>
  </si>
  <si>
    <t xml:space="preserve">	SSA BUJ-10.121.96.182-HUDCO_PH3_2/5-10.121.96.187-KHAVDA_PH3_3/6</t>
  </si>
  <si>
    <t xml:space="preserve">	10.121.96.187_KHAVDA_TN725B_GJ_SSA BUJ_PH3\S3P6</t>
  </si>
  <si>
    <t xml:space="preserve">	10.121.96.182_HUDCO_TN703B_GJ_SSA BUJ_PH3\S2P5</t>
  </si>
  <si>
    <t xml:space="preserve">	2023/03/09,16:20:27</t>
  </si>
  <si>
    <t xml:space="preserve">	2023/05/27,12:05:32</t>
  </si>
  <si>
    <t xml:space="preserve">	SSA BCH-10.121.24.196-Bharuch GIDC_3/1-10.121.24.195-Jadeshwar_4/1</t>
  </si>
  <si>
    <t xml:space="preserve">	10.121.24.195_Jadeshwar_TN705B_GJ_SSA BCH_PH2\S4P1</t>
  </si>
  <si>
    <t xml:space="preserve">	10.121.24.196_Bharuch GIDC_TN705B_GJ_SSA BCH_PH2\S3P1</t>
  </si>
  <si>
    <t xml:space="preserve">	2018/10/11,13:02:13</t>
  </si>
  <si>
    <t xml:space="preserve">	2022/03/19,12:43:08</t>
  </si>
  <si>
    <t xml:space="preserve">	SSA VDR-10.121.19.157-NORTH-MAMLATDAR-SAMA A1_1/5-10.121.19.131-KARELIBAGH B2_3/3</t>
  </si>
  <si>
    <t xml:space="preserve">	10.121.19.157_NORTH MAMLATDAR SAMA_TN703B_GJ_SSA VDR_PH2\S1P5</t>
  </si>
  <si>
    <t xml:space="preserve">	10.121.19.131_KARELIBAGH_TN725B_GJ_SSA VDR_PH2\S3P3</t>
  </si>
  <si>
    <t xml:space="preserve">	Guj_Vadodara-SSA_GCS_ID-0032810</t>
  </si>
  <si>
    <t xml:space="preserve">	2024/08/03,00:37:20</t>
  </si>
  <si>
    <t xml:space="preserve">	SSA VDR-10.121.19.131-TN725B_Karelibagh_B2\S4P1-10.121.99.140-TN705B_KISANWADI\S3P1</t>
  </si>
  <si>
    <t xml:space="preserve">	10.121.19.131_KARELIBAGH_TN725B_GJ_SSA VDR_PH2\S4P1</t>
  </si>
  <si>
    <t xml:space="preserve">	10.121.99.140_KISANWADI_TN725B_GJ_SSA VDR_PH3\S3P1</t>
  </si>
  <si>
    <t xml:space="preserve">	2019/03/14,15:36:17</t>
  </si>
  <si>
    <t xml:space="preserve">	2023/01/11,13:00:45</t>
  </si>
  <si>
    <t xml:space="preserve">	WTR AM-10.121.16.8-BARODA CITY 1-10.121.16.134-BARODA CITY 2</t>
  </si>
  <si>
    <t xml:space="preserve">	10.121.16.8_BARODA CITY 1_TN725B_WTR_AM_PH1\S5P11</t>
  </si>
  <si>
    <t xml:space="preserve">	10.121.16.134_BARODA CITY 2_TN725B_WTR_AM_PH1\S5P11</t>
  </si>
  <si>
    <t xml:space="preserve">	2020/08/19,15:05:02</t>
  </si>
  <si>
    <t xml:space="preserve">	2026/01/17,14:59:08</t>
  </si>
  <si>
    <t xml:space="preserve">	SSA BUJ-10.121.96.142-NANA-ANGIYA A1_2/5-10.121.96.143-VITHON-1 A1_2/5</t>
  </si>
  <si>
    <t xml:space="preserve">	10.121.96.142_NANA ANGIYA_TN703B_GJ_SSA BUJ_PH2\S2P5</t>
  </si>
  <si>
    <t xml:space="preserve">	10.121.96.143_VITHON 1_TN703B_GJ_SSA BUJ_PH2\S2P5</t>
  </si>
  <si>
    <t xml:space="preserve">	Guj_Bhuj-SSA_GCS_ID-0044613</t>
  </si>
  <si>
    <t xml:space="preserve">	2025/09/01,21:27:45</t>
  </si>
  <si>
    <t xml:space="preserve">	SSA AM-10.121.18.130-Bhadra 1(GNE)-10.121.18.87-Bhadra3_B2</t>
  </si>
  <si>
    <t xml:space="preserve">	10.121.18.130_Bhadra(GNE) 1_TN725B_GJ_SSA AM_PH2\S6P1</t>
  </si>
  <si>
    <t xml:space="preserve">	10.121.18.87_BHADRA 3_TN725B_GJ_SSA AM_PH1\S5P1</t>
  </si>
  <si>
    <t xml:space="preserve">	2018/12/13,12:48:28</t>
  </si>
  <si>
    <t xml:space="preserve">	2026/01/17,13:21:06</t>
  </si>
  <si>
    <t xml:space="preserve">	BDR TO BDR 18.130 6.1 10G DIGITAL LINK</t>
  </si>
  <si>
    <t xml:space="preserve">	WTR AM-10.121.16.8-R2_Baroda City1_B2-10.121.16.226-Baroda City 3_B2_GNE</t>
  </si>
  <si>
    <t xml:space="preserve">	10.121.16.226_BARODA CITY 3 GNE_TN725B_WTR_AM_PH1\S4P7</t>
  </si>
  <si>
    <t xml:space="preserve">	10.121.16.8_BARODA CITY 1_TN725B_WTR_AM_PH1\S4P7</t>
  </si>
  <si>
    <t xml:space="preserve">	Vadodra_SSA_2400</t>
  </si>
  <si>
    <t xml:space="preserve">	Vadodra_SSA</t>
  </si>
  <si>
    <t xml:space="preserve">	2019/05/21,12:42:01</t>
  </si>
  <si>
    <t xml:space="preserve">	2022/06/27,14:38:33</t>
  </si>
  <si>
    <t xml:space="preserve">	SSA SR-10.121.99.223-DGVCL OLD CORPORATE-10.121.99.193-VARACHHA 2(GNE)</t>
  </si>
  <si>
    <t xml:space="preserve">	10.121.99.223_DGVCL OLD CORPORATE_TN703B_GJ_SSA SR_PH3\S2P5</t>
  </si>
  <si>
    <t xml:space="preserve">	10.121.99.193_VARACHHA 2(GNE)_TN725B_GJ_SSA SR_PH3\S4P4</t>
  </si>
  <si>
    <t xml:space="preserve">	SURAT_SSA_GCS_ID_0048886</t>
  </si>
  <si>
    <t xml:space="preserve">	2026/02/13,20:52:04</t>
  </si>
  <si>
    <t xml:space="preserve">	2026/04/04,17:56:50</t>
  </si>
  <si>
    <t xml:space="preserve">	SSA GDH-10.121.16.208-Ceat Halol A1_2/5-10.121.16.206-Lisega A1_2/5</t>
  </si>
  <si>
    <t xml:space="preserve">	10.121.16.206_Lisega_TN703B_GJ_SSA GDH_PH2\S2P5</t>
  </si>
  <si>
    <t xml:space="preserve">	10.121.16.208_CEAT HALOL_TN703B_GJ_SSA GDH_PH3\S2P5</t>
  </si>
  <si>
    <t xml:space="preserve">	GCS Issue id : 20358</t>
  </si>
  <si>
    <t xml:space="preserve">	2022/12/03,12:52:29</t>
  </si>
  <si>
    <t xml:space="preserve">	2023/01/06,11:12:17</t>
  </si>
  <si>
    <t xml:space="preserve">	SSA VDR-10.121.99.146-ONGC OPAL MKP_1/5-10.121.19.132-MAKARPURA_6/3</t>
  </si>
  <si>
    <t xml:space="preserve">	10.121.99.146_ONGC OPAL MKP_TN703B_GJ_SSA VDR_PH2\S1P5</t>
  </si>
  <si>
    <t xml:space="preserve">	10.121.19.132_MAKARPURA_TN725B_GJ_SSA VDR_PH2\S6P3</t>
  </si>
  <si>
    <t xml:space="preserve">	Vadodara SSA GCS ID 38416</t>
  </si>
  <si>
    <t xml:space="preserve">	2025/01/29,22:25:29</t>
  </si>
  <si>
    <t xml:space="preserve">	2025/10/14,10:51:39</t>
  </si>
  <si>
    <t xml:space="preserve">	SSA VAL-10.121.24.133-TALASARI_4/1-10.121.68.66-VAPI 2_4/1</t>
  </si>
  <si>
    <t xml:space="preserve">	10.121.24.133_TALASARI_TN705B_GJ_SSA VAL_PH2\S4P1</t>
  </si>
  <si>
    <t xml:space="preserve">	10.121.68.66_VAPI 2_TN725B_WTR_AM_PH3\S4P1</t>
  </si>
  <si>
    <t xml:space="preserve">	Guj GCS Id No.- 047519</t>
  </si>
  <si>
    <t xml:space="preserve">	SSA VAL</t>
  </si>
  <si>
    <t xml:space="preserve">	2025/12/23,17:16:07</t>
  </si>
  <si>
    <t xml:space="preserve">	SSA BCH-10.121.96.83-KEVADIA-COLONY B2_3/2-10.121.96.116-SOU-AIRODRUM-KEVADIA A1_1/6</t>
  </si>
  <si>
    <t xml:space="preserve">	10.121.96.83_KEVADIA COLONY_TN705B_GJ_SSA BCH_PH3\S3P2</t>
  </si>
  <si>
    <t xml:space="preserve">	10.121.96.116_SOU AIRODRUM KEVADIA_TN703B_GJ_SSA BCH_PH3\S1P6</t>
  </si>
  <si>
    <t xml:space="preserve">	GUJ_BCH_GCSID_56423</t>
  </si>
  <si>
    <t xml:space="preserve">	2026/04/13,13:37:01</t>
  </si>
  <si>
    <t xml:space="preserve">	SSA JND-10.121.24.1-Jawahaar RD TE-10.121.24.36-GIDC_A1</t>
  </si>
  <si>
    <t xml:space="preserve">	10.121.24.1_Jawahaar RD TE(GNE)_TN725B_GJ_SSA JND_PH2\S5P4</t>
  </si>
  <si>
    <t xml:space="preserve">	10.121.24.36_GIDC_TN703B_GJ_SSA JND_PH2\S1P5</t>
  </si>
  <si>
    <t xml:space="preserve">	2025/06/04,16:39:51</t>
  </si>
  <si>
    <t xml:space="preserve">	2025/12/18,11:51:44</t>
  </si>
  <si>
    <t xml:space="preserve">	WTR AM-10.121.16.240-Kapadwanj_TN705B R2\S4P1-10.121.16.239-Balasinor_TN705B\S3P1</t>
  </si>
  <si>
    <t xml:space="preserve">	10.121.16.239_Balasinor_TN725B_WTR_AM_PH2\S3P1</t>
  </si>
  <si>
    <t xml:space="preserve">	10.121.16.240_Kapadwanj_TN705B_WTR_AM_PH2\S4P1</t>
  </si>
  <si>
    <t xml:space="preserve">	2018/11/03,00:17:09</t>
  </si>
  <si>
    <t xml:space="preserve">	2023/01/10,17:12:23</t>
  </si>
  <si>
    <t xml:space="preserve">	SSA VDR-10.121.99.129-Alkapuri_PH3(GNE)_B2\S3P1-10.121.99.150-City-3_B2_4/1</t>
  </si>
  <si>
    <t xml:space="preserve">	10.121.99.129_ALKAPURI(GNE)_TN725B_GJ_SSA VDR_PH3\S3P1</t>
  </si>
  <si>
    <t xml:space="preserve">	10.121.99.150_CITY 3_TN725B_GJ_SSA VDR_PH3\S4P1</t>
  </si>
  <si>
    <t xml:space="preserve">	GCS_0003598</t>
  </si>
  <si>
    <t xml:space="preserve">	2019/09/06,13:35:48</t>
  </si>
  <si>
    <t xml:space="preserve">	2023/05/16,12:01:54</t>
  </si>
  <si>
    <t xml:space="preserve">	SSA BCH-10.121.24.207-OBHA_SSA BCH_2/5-10.121.24.209-Kharach_SSA BCH_1/5</t>
  </si>
  <si>
    <t xml:space="preserve">	10.121.24.207_OBHA_TN703B_GJ_SSA BCH_PH2\S2P5</t>
  </si>
  <si>
    <t xml:space="preserve">	10.121.24.209_Kharach_TN703B_GJ_SSA BCH_PH2\S1P5</t>
  </si>
  <si>
    <t xml:space="preserve">	2025/06/20,15:51:06</t>
  </si>
  <si>
    <t xml:space="preserve">	2025/11/24,11:05:14</t>
  </si>
  <si>
    <t xml:space="preserve">	SSA BUJ-10.121.96.152-TN703B_KHOMBADI A1\S2P5-10.121.96.151-TN703B_NETRA TE A1\S1P5</t>
  </si>
  <si>
    <t xml:space="preserve">	10.121.96.151_NETRA TE_TN703B_GJ_SSA BUJ_PH2\S1P5</t>
  </si>
  <si>
    <t xml:space="preserve">	10.121.96.152_KHOMBADI_TN703B_GJ_SSA BUJ_PH2\S2P5</t>
  </si>
  <si>
    <t xml:space="preserve">	2019/05/03,11:46:24</t>
  </si>
  <si>
    <t xml:space="preserve">	2023/07/25,16:29:02</t>
  </si>
  <si>
    <t xml:space="preserve">	SSA AM-10.121.18.5-AnganArcade_1/5-10.121.18.146-Railwaypura2_5/4</t>
  </si>
  <si>
    <t xml:space="preserve">	10.121.18.5_ANGAN-ARCADE_TN703B_GJ_SSA AM_PH3\S1P5</t>
  </si>
  <si>
    <t xml:space="preserve">	10.121.18.146_Railwaypura 2_TN725B_GJ_SSA AM_PH1\S5P4</t>
  </si>
  <si>
    <t xml:space="preserve">	Ahmedabad_SSA_GCS_ID_15464</t>
  </si>
  <si>
    <t xml:space="preserve">	2022/03/23,14:46:41</t>
  </si>
  <si>
    <t xml:space="preserve">	2026/01/20,13:05:57</t>
  </si>
  <si>
    <t xml:space="preserve">	SSA NAD-10.121.98.100-Goblej_TE A1_2/5-10.121.16.245-Navagam_1/5</t>
  </si>
  <si>
    <t xml:space="preserve">	10.121.98.100_Goblej TE_TN703B_GJ_SSA NAD_PH3\S2P5</t>
  </si>
  <si>
    <t xml:space="preserve">	10.121.16.245_Navagam_TN703B_GJ_SSA NAD_PH3\S1P5</t>
  </si>
  <si>
    <t xml:space="preserve">	Guj_Nadiad-SSA_GCS_ID-0038022</t>
  </si>
  <si>
    <t xml:space="preserve">	2025/01/17,12:15:37</t>
  </si>
  <si>
    <t xml:space="preserve">	SSA Val-10.121.16.67-NAVASARI_4/5-10.121.24.161-SP OFFICE_1/5</t>
  </si>
  <si>
    <t xml:space="preserve">	10.121.16.67_NAVASARI_TN725B_WTR_AM_PH2\S4P5</t>
  </si>
  <si>
    <t xml:space="preserve">	10.121.24.161_SP OFFICE_TN703B_GJ_SSA VAL_PH3\S1P5</t>
  </si>
  <si>
    <t xml:space="preserve">	Guj GCS ID No.- 048218</t>
  </si>
  <si>
    <t xml:space="preserve">	2026/01/20,11:52:27</t>
  </si>
  <si>
    <t xml:space="preserve">	SSA JND-10.121.24.26-JOSHIPARA_1/5-10.121.97.196-VISAVADAR_4/4</t>
  </si>
  <si>
    <t xml:space="preserve">	10.121.24.26_SARSAI_TN703B_GJ_SSA JND_PH2\S1P5</t>
  </si>
  <si>
    <t xml:space="preserve">	10.121.97.196_VISAVADAR_TN705B_GJ_SSA JND_PH3\S4P4</t>
  </si>
  <si>
    <t xml:space="preserve">	Guj GCS ID No.- 047199</t>
  </si>
  <si>
    <t xml:space="preserve">	2025/12/12,15:42:51</t>
  </si>
  <si>
    <t xml:space="preserve">	WTR RJ-10.121.69.65-TN725B_SURENDRA NAGAR_S3P1-10.121.69.70-TN705B_RAJSITAPUR_S4P1</t>
  </si>
  <si>
    <t xml:space="preserve">	10.121.69.70_RAJSITAPUR_TN705B_WTR_RJ_PH3\S4P1</t>
  </si>
  <si>
    <t xml:space="preserve">	10.121.69.65_SURENDRANAGAR(GNE)_TN725B_GJ_SSA SEN_PH3\S3P1</t>
  </si>
  <si>
    <t xml:space="preserve">	2019/05/16,12:56:47</t>
  </si>
  <si>
    <t xml:space="preserve">	2023/01/10,15:53:59</t>
  </si>
  <si>
    <t xml:space="preserve">	SSA AM-10.121.18.147-CENTRAL_TN725B_GJ_SSA AM_3/1-10.121.18.130-Bhadra(GNE) 1_TN725B_GJ_SSA AM_5/1</t>
  </si>
  <si>
    <t xml:space="preserve">	10.121.18.147_CENTRAL_TN725B_GJ_SSA AM_PH1\S3P1</t>
  </si>
  <si>
    <t xml:space="preserve">	10.121.18.130_Bhadra(GNE) 1_TN725B_GJ_SSA AM_PH2\S5P1</t>
  </si>
  <si>
    <t xml:space="preserve">	Guj GCS ID No.- 041140</t>
  </si>
  <si>
    <t xml:space="preserve">	SSA Ahmedabad</t>
  </si>
  <si>
    <t xml:space="preserve">	2025/04/29,15:13:58</t>
  </si>
  <si>
    <t xml:space="preserve">	2026/01/16,17:35:46</t>
  </si>
  <si>
    <t xml:space="preserve">	SSA SEN-10.121.99.22-RANAVM_1/6-10.121.99.15-TP Hospital_1/5</t>
  </si>
  <si>
    <t xml:space="preserve">	10.121.99.22_RANAVM_TN703B_GJ_SSA SEN_PH3\S1P6</t>
  </si>
  <si>
    <t xml:space="preserve">	10.121.99.15_TP HOSPITAL_TN703B_GJ_SSA SEN_PH3\S1P5</t>
  </si>
  <si>
    <t xml:space="preserve">	GCS-54334</t>
  </si>
  <si>
    <t xml:space="preserve">	2026/04/02,07:23:56</t>
  </si>
  <si>
    <t xml:space="preserve">	2026/04/06,15:53:55</t>
  </si>
  <si>
    <t xml:space="preserve">	SSA AM-10.121.18.1-Kaligam_3/1-10.121.18.23-Jagatpur_4/1</t>
  </si>
  <si>
    <t xml:space="preserve">	10.121.18.1_KALIGAM_TN705B_GJ_SSA AM_PH1\S3P1</t>
  </si>
  <si>
    <t xml:space="preserve">	10.121.18.23_JAGATPUR_TN725B_GJ_SSA AM_PH1\S4P1</t>
  </si>
  <si>
    <t xml:space="preserve">	2018/05/27,14:34:55</t>
  </si>
  <si>
    <t xml:space="preserve">	2026/01/20,13:07:16</t>
  </si>
  <si>
    <t xml:space="preserve">	JGT-KALIGAM 96F R5-3 &amp; R6-6</t>
  </si>
  <si>
    <t xml:space="preserve">	SSA NAD-10.121.24.242-Mehlav B1_4/1-10.121.98.65-PETLAD B2_4/1</t>
  </si>
  <si>
    <t xml:space="preserve">	10.121.24.242_Sunav B1_TN705B_GJ_SSA NAD_PH2\S4P1</t>
  </si>
  <si>
    <t xml:space="preserve">	10.121.98.65_PETLAD_TN725B_GJ_SSA NAD_PH3\S4P1</t>
  </si>
  <si>
    <t xml:space="preserve">	Guj_Nadiad-SSA_GCS_ID-0023804</t>
  </si>
  <si>
    <t xml:space="preserve">	2023/05/30,23:31:39</t>
  </si>
  <si>
    <t xml:space="preserve">	SSA VDR-10.121.99.181-FAG MANEJA_1/5-10.121.99.149-RAVI PARK MANEJA_4/3</t>
  </si>
  <si>
    <t xml:space="preserve">	10.121.99.181_FAG MANEJA_TN703B_GJ_SSA VDR_PH3\S1P5</t>
  </si>
  <si>
    <t xml:space="preserve">	10.121.99.149_RAVI PARK MANEJA_TN705B_GJ_SSA VDR_PH3\S4P3</t>
  </si>
  <si>
    <t xml:space="preserve">	Vadodara SSA GCS ID 12873</t>
  </si>
  <si>
    <t xml:space="preserve">	2021/10/04,14:10:28</t>
  </si>
  <si>
    <t xml:space="preserve">	2022/05/29,16:13:19</t>
  </si>
  <si>
    <t xml:space="preserve">	WTR BPL-71.160-SVP-1_71.148-SVP-5</t>
  </si>
  <si>
    <t xml:space="preserve">	e=41475S4P11</t>
  </si>
  <si>
    <t xml:space="preserve">	e=18814S4P11</t>
  </si>
  <si>
    <t xml:space="preserve">	2025/12/01,16:29:51</t>
  </si>
  <si>
    <t xml:space="preserve">	WTR AM-10.121.16.227-HALOL_B2\S3P1-10.121.16.228-GODHRA_B2\S4P1</t>
  </si>
  <si>
    <t xml:space="preserve">	10.121.16.227_Halol_TN725B_WTR_AM_PH1\S3P1</t>
  </si>
  <si>
    <t xml:space="preserve">	10.121.16.228_Godhra 2_TN725B_WTR_AM_PH1\S4P1</t>
  </si>
  <si>
    <t xml:space="preserve">	2018/06/01,10:35:52</t>
  </si>
  <si>
    <t xml:space="preserve">	2023/06/17,15:01:31</t>
  </si>
  <si>
    <t xml:space="preserve">	WTR RJ-10.121.17.135-RJ_KR2_GNE_P5/9-10.121.17.136-RJ_P5/9</t>
  </si>
  <si>
    <t xml:space="preserve">	10.121.17.25_RAJKOT KR2_TN725B_WTR_RJ_PH1\S5P9</t>
  </si>
  <si>
    <t xml:space="preserve">	10.121.17.26_RAJKOT_TN725B_WTR_RJ_PH1\S5P9</t>
  </si>
  <si>
    <t xml:space="preserve">	2022/03/06,12:50:42</t>
  </si>
  <si>
    <t xml:space="preserve">	2023/01/10,15:33:51</t>
  </si>
  <si>
    <t xml:space="preserve">	SSA MEH-10.121.98.8-SATLASANA B1_4/2-10.121.25.81-DHAROI-BTS A1_1/6</t>
  </si>
  <si>
    <t xml:space="preserve">	10.121.98.8_SATLASANA_TN705B_GJ_SSA MEH_PH2\S4P2</t>
  </si>
  <si>
    <t xml:space="preserve">	10.121.25.81_DHAROI-BTS_TN703B_GJ_SSA MEH_PH3\S1P6</t>
  </si>
  <si>
    <t xml:space="preserve">	2025/04/06,13:58:36</t>
  </si>
  <si>
    <t xml:space="preserve">	SSA SR-10.121.19.193-MARKET 1(GNE)_PH2_S3P8-10.121.100.1-SURAT_PH3_S3P8</t>
  </si>
  <si>
    <t xml:space="preserve">	10.121.19.193_MARKET1(GNE)_TN725B_GJ_SSA SR_PH2\S3P8</t>
  </si>
  <si>
    <t xml:space="preserve">	10.121.100.1_SURAT(GNE)_TN725B_GJ_SSA SR_PH3\S3P8</t>
  </si>
  <si>
    <t xml:space="preserve">	2019/11/23,13:25:15</t>
  </si>
  <si>
    <t xml:space="preserve">	2022/01/20,14:34:52</t>
  </si>
  <si>
    <t xml:space="preserve">	SSA NAD-10.121.16.238-TN705B_Sevalia 3/6-10.121.16.251-TN703B_WTPS 1/5</t>
  </si>
  <si>
    <t xml:space="preserve">	10.121.16.238_Sevalia_TN705B_WTR_AM_PH3\S3P6</t>
  </si>
  <si>
    <t xml:space="preserve">	10.121.16.251_WTPS 2_TN703B_GJ_SSA NAD_PH3\S1P5</t>
  </si>
  <si>
    <t xml:space="preserve">	2019/06/27,17:00:11</t>
  </si>
  <si>
    <t xml:space="preserve">	2023/01/10,14:48:10</t>
  </si>
  <si>
    <t xml:space="preserve">	WTR AM-10.121.16.194-TN725B_Godhra (B2)\S4P1-10.121.16.193-TN725B_AM Bhadra (B2) GNE\S3P1</t>
  </si>
  <si>
    <t xml:space="preserve">	10.121.16.194_Godhra 1_TN725B_WTR_AM_PH1\S4P1</t>
  </si>
  <si>
    <t xml:space="preserve">	10.121.16.193_Bhadra3(GNE)_TN725B_WTR_AM_PH1\S3P1</t>
  </si>
  <si>
    <t xml:space="preserve">	2018/05/07,15:21:05</t>
  </si>
  <si>
    <t xml:space="preserve">	2023/01/10,17:10:24</t>
  </si>
  <si>
    <t xml:space="preserve">	WTR AM-10.121.16.134-Vadodara_City_B2 -10.121.16.8-Vadodara_City_B2_3</t>
  </si>
  <si>
    <t xml:space="preserve">	10.121.16.134_BARODA CITY 2_TN725B_WTR_AM_PH1\S3P11</t>
  </si>
  <si>
    <t xml:space="preserve">	10.121.16.8_BARODA CITY 1_TN725B_WTR_AM_PH1\S3P11</t>
  </si>
  <si>
    <t xml:space="preserve">	2018/11/14,19:37:29</t>
  </si>
  <si>
    <t xml:space="preserve">	2019/01/15,13:12:06</t>
  </si>
  <si>
    <t xml:space="preserve">	SSA HMR-10.121.97.70-Talod_3/1-10.121.97.73-Sagpur_4/1</t>
  </si>
  <si>
    <t xml:space="preserve">	10.121.97.73_SAGPUR EX_TN705B_GJ_SSA HMR_PH3\S4P1</t>
  </si>
  <si>
    <t xml:space="preserve">	10.121.97.70_TALOD_TN705B_GJ_SSA HMR_PH3\S3P1</t>
  </si>
  <si>
    <t xml:space="preserve">	2019/12/13,11:55:18</t>
  </si>
  <si>
    <t xml:space="preserve">	2026/03/24,14:40:49</t>
  </si>
  <si>
    <t xml:space="preserve">	SSA AM-10.121.18.120-KESAR PARTY PLOT BTS A1_1/5-10.121.18.73-Pnt B1_3/3</t>
  </si>
  <si>
    <t xml:space="preserve">	10.121.18.120_KESAR PARTY PLOT BTS_TN703B_GJ_SSA AM_PH1\S1P5</t>
  </si>
  <si>
    <t xml:space="preserve">	10.121.18.73_PNT_TN705B_GJ_SSA AM_PH1\S3P3</t>
  </si>
  <si>
    <t xml:space="preserve">	2021/02/26,14:24:27</t>
  </si>
  <si>
    <t xml:space="preserve">	2023/01/03,15:02:56</t>
  </si>
  <si>
    <t xml:space="preserve">	SSA BUJ-10.121.24.66-Mundra Rd TE_b2_3/1-10.121.24.68-GIDC BHUJ B1_PH2_4/1</t>
  </si>
  <si>
    <t xml:space="preserve">	10.121.24.66_MBM Bhuj B2_TN725B_GJ_SSA BUJ_PH2\S3P1</t>
  </si>
  <si>
    <t xml:space="preserve">	10.121.24.68_GIDC BHUJ_TN705B_GJ_SSA BUJ_PH2\S4P1</t>
  </si>
  <si>
    <t xml:space="preserve">	2018/10/08,10:31:59</t>
  </si>
  <si>
    <t xml:space="preserve">	2023/05/23,11:50:26</t>
  </si>
  <si>
    <t xml:space="preserve">	SSA AM-10.121.18.235-Container Corporation A1_2/5-10.121.18.204-5Ess_Gnr B2_5/5</t>
  </si>
  <si>
    <t xml:space="preserve">	10.121.18.235_COLLECTOR OFFICE GNR_TN703B_GJ_SSA AM_PH3\S2P5</t>
  </si>
  <si>
    <t xml:space="preserve">	10.121.18.204_5ESS-GNR_TN725B_GJ_SSA AM_PH1\S5P5</t>
  </si>
  <si>
    <t xml:space="preserve">	Guj_Ahmedabad-SSA_GCS_ID-0023451</t>
  </si>
  <si>
    <t xml:space="preserve">	2023/05/11,01:10:29</t>
  </si>
  <si>
    <t xml:space="preserve">	2023/05/18,13:23:00</t>
  </si>
  <si>
    <t xml:space="preserve">	SSA VAL-10.121.16.71-Vapi_TN705B_WTR_AM_PH1_4/3-10.121.16.101-HUBER GROUP JANI_TN703B_GJ_SSA VAL_PH3_1/6</t>
  </si>
  <si>
    <t xml:space="preserve">	10.121.16.71_Vapi_TN705B_WTR_AM_PH1\S4P3</t>
  </si>
  <si>
    <t xml:space="preserve">	10.121.16.101_HUBER GROUP JANI_TN703B_GJ_SSA VAL_PH3\S1P6</t>
  </si>
  <si>
    <t xml:space="preserve">	GUJ_VAL_GCSID_44487</t>
  </si>
  <si>
    <t xml:space="preserve">	2025/08/28,16:32:00</t>
  </si>
  <si>
    <t xml:space="preserve">	2026/01/17,12:23:55</t>
  </si>
  <si>
    <t xml:space="preserve">	SSA VAL-10.121.99.75-DHARAMPUR_TN725B_GJ_SSA VAL_PH3\S3P1-10.121.68.73-Vansda_TN725B_WTR_AM_PH3\S3P1 10GE</t>
  </si>
  <si>
    <t xml:space="preserve">	10.121.99.75_DHARAMPUR_TN725B_GJ_SSA VAL_PH3\S3P1</t>
  </si>
  <si>
    <t xml:space="preserve">	10.121.68.73_Vansda_TN725B_WTR_AM_PH3\S3P1</t>
  </si>
  <si>
    <t xml:space="preserve">	2026/01/16,17:30:55</t>
  </si>
  <si>
    <t xml:space="preserve">	SSA AM-10.121.18.139-VatvaRTSD_A1\S1P3-10.121.18.200-VatvaRTSD_B1\S4P8</t>
  </si>
  <si>
    <t xml:space="preserve">	10.121.18.139_VATVA RTSD A1_TN703B_GJ_SSA AM_PH1\S1P3</t>
  </si>
  <si>
    <t xml:space="preserve">	10.121.18.200_Vatva RTSD_TN705B_GJ_SSA AM_PH1\S4P8</t>
  </si>
  <si>
    <t xml:space="preserve">	2021/02/26,11:29:50</t>
  </si>
  <si>
    <t xml:space="preserve">	2026/01/17,13:22:05</t>
  </si>
  <si>
    <t xml:space="preserve">	WTR RJ-10.121.68.213-JAMNAGAR B2\S3P1-10.121.24.46-JUNAGADH B2\S5P1</t>
  </si>
  <si>
    <t xml:space="preserve">	10.121.24.46_WTR JUNAGADH2_TN725B_WTR_RJ_PH1\S5P1</t>
  </si>
  <si>
    <t xml:space="preserve">	10.121.68.213_JAMNAGAR_TN725B_WTR_RJ_PH1\S3P1</t>
  </si>
  <si>
    <t xml:space="preserve">	2023/12/06,12:32:03</t>
  </si>
  <si>
    <t xml:space="preserve">	SSA JND-10.121.97.225-KODINAR_4/5-10.121.97.229-HPCL LNG Kodinar_1/5</t>
  </si>
  <si>
    <t xml:space="preserve">	10.121.97.225_KODINAR_TN725B_WTR_RJ_PH2\S4P5</t>
  </si>
  <si>
    <t xml:space="preserve">	10.121.97.229_HPCL LNG Kodinar_TN703B_GJ_SSA JND_PH2\S1P5</t>
  </si>
  <si>
    <t xml:space="preserve">	2024/03/23,19:05:51</t>
  </si>
  <si>
    <t xml:space="preserve">	2024/06/19,08:16:42</t>
  </si>
  <si>
    <t xml:space="preserve">	SSA BCH-10.121.24.193-TN725B_Bharuch TE(GNE)-10.121.24.196-Bharuch GIDC</t>
  </si>
  <si>
    <t xml:space="preserve">	10.121.24.196_Bharuch GIDC_TN705B_GJ_SSA BCH_PH2\S4P1</t>
  </si>
  <si>
    <t xml:space="preserve">	10.121.24.193_Bharuch TE(GNE)_TN725B_GJ_SSA BCH_PH2\S3P1</t>
  </si>
  <si>
    <t xml:space="preserve">	2018/10/11,13:01:20</t>
  </si>
  <si>
    <t xml:space="preserve">	2023/01/03,17:45:05</t>
  </si>
  <si>
    <t xml:space="preserve">	SSA VAL-10.121.24.169-ALIPORE -10.121.16.68-VAL_Chikhli_B2 / S5P2</t>
  </si>
  <si>
    <t xml:space="preserve">	10.121.16.68_CHIKHALI_TN725B_WTR_AM_PH1\S5P2</t>
  </si>
  <si>
    <t xml:space="preserve">	10.121.16.87_ALIPORE BTS_TN703B_GJ_SSA VAL_PH3\S2P5</t>
  </si>
  <si>
    <t xml:space="preserve">	2021/01/20,14:21:08</t>
  </si>
  <si>
    <t xml:space="preserve">	2023/01/11,13:02:24</t>
  </si>
  <si>
    <t xml:space="preserve">	WTR AM-10.121.16.134-Vadodara_City -10.121.16.8-Vadodara_City_B2_3/10</t>
  </si>
  <si>
    <t xml:space="preserve">	10.121.16.8_BARODA CITY 1_TN725B_WTR_AM_PH1\S3P10</t>
  </si>
  <si>
    <t xml:space="preserve">	10.121.16.134_BARODA CITY 2_TN725B_WTR_AM_PH1\S3P10</t>
  </si>
  <si>
    <t xml:space="preserve">	2018/11/14,19:37:18</t>
  </si>
  <si>
    <t xml:space="preserve">	2026/01/19,14:41:54</t>
  </si>
  <si>
    <t xml:space="preserve">	SSA BV-10.121.17.129-BHAVNAGAR(GNE)_S3P6-10.121.17.164-MADHADA_S3P5</t>
  </si>
  <si>
    <t xml:space="preserve">	10.121.17.129_BHAVNAGAR(GNE)_TN725B_WTR_RJ_PH2\S3P6</t>
  </si>
  <si>
    <t xml:space="preserve">	10.121.17.164_MADHADA_TN705B_GJ_SSA BV_PH3\S3P5</t>
  </si>
  <si>
    <t xml:space="preserve">	GCS-46329</t>
  </si>
  <si>
    <t xml:space="preserve">	2025/11/11,18:04:52</t>
  </si>
  <si>
    <t xml:space="preserve">	2026/01/16,17:08:20</t>
  </si>
  <si>
    <t xml:space="preserve">	SSA VDR-10.121.16.17-KARELIBAUG_3/1-10.121.16.27-BARODA CITY_5/1</t>
  </si>
  <si>
    <t xml:space="preserve">	10.121.16.17_ FATEHGUNJ N2_TN705B_WTR_AM_PH2\S3P1</t>
  </si>
  <si>
    <t xml:space="preserve">	10.121.16.27_Baroda CITY_TN725B_WTR_AM_PH2\S5P1</t>
  </si>
  <si>
    <t xml:space="preserve">	SSA HMR-10.121.25.182-Palate Hotel_A1 / S1P5-10.121.25.183-Royal Plaza_A1 / S2P5</t>
  </si>
  <si>
    <t xml:space="preserve">	10.121.25.183_Royal Plaza_TN703B_GJ_SSA HMR_PH3\S2P5</t>
  </si>
  <si>
    <t xml:space="preserve">	10.121.25.182_Palate Hotel_TN703B_GJ_SSA HMR_PH3\S1P5</t>
  </si>
  <si>
    <t xml:space="preserve">	HImmatnagar  SSA</t>
  </si>
  <si>
    <t xml:space="preserve">	2019/05/07,14:59:41</t>
  </si>
  <si>
    <t xml:space="preserve">	2023/01/10,13:25:25</t>
  </si>
  <si>
    <t xml:space="preserve">	SSA BUJ-10.121.24.118-DC5 TE_1/5-10.121.24.126-Command Control_2/5</t>
  </si>
  <si>
    <t xml:space="preserve">	10.121.24.118_DC5 TE_TN703B_GJ_SSA BUJ_PH2\S1P5</t>
  </si>
  <si>
    <t xml:space="preserve">	10.121.24.126_Command Control_TN703B_GJ_SSA BUJ_PH2\S2P5</t>
  </si>
  <si>
    <t xml:space="preserve">	Bhuj SSA GCS ID 0003581</t>
  </si>
  <si>
    <t xml:space="preserve">	2019/09/05,17:38:03</t>
  </si>
  <si>
    <t xml:space="preserve">	2022/02/10,09:50:32</t>
  </si>
  <si>
    <t xml:space="preserve">	SSA VAL-10.121.16.71-Vapi_WTR_AM_3/6-10.121.68.92-VAPI ROYAL TWIN_1/5</t>
  </si>
  <si>
    <t xml:space="preserve">	10.121.16.71_Vapi_TN705B_WTR_AM_PH1\S3P6</t>
  </si>
  <si>
    <t xml:space="preserve">	10.121.16.85_VAPI ROYAL TWIN_TN703B_GJ_SSA VAL_PH\S1P5</t>
  </si>
  <si>
    <t xml:space="preserve">	Valsad_SSA_GCS_ID_16208</t>
  </si>
  <si>
    <t xml:space="preserve">	2022/05/04,10:55:34</t>
  </si>
  <si>
    <t xml:space="preserve">	10.121.17.9_RJ BHAKTINAGAR_TN725B_WTR_RJ_PH1\S3P1</t>
  </si>
  <si>
    <t xml:space="preserve">	10.121.17.25_RAJKOT KR2_TN725B_WTR_RJ_PH1\S5P1</t>
  </si>
  <si>
    <t xml:space="preserve">	RAJKOT_SSA_GCS_ID_0060375</t>
  </si>
  <si>
    <t xml:space="preserve">	2026/05/02,18:45:45</t>
  </si>
  <si>
    <t xml:space="preserve">	10.121.97.214_DIU 2_TN725B_GJ_SSA JND_PH3\S3P5</t>
  </si>
  <si>
    <t xml:space="preserve">	10.121.97.234_IIIT DIU_TN703B_GJ_SSA JND_PH3\S1P5</t>
  </si>
  <si>
    <t xml:space="preserve">	2026/02/18,17:54:22</t>
  </si>
  <si>
    <t xml:space="preserve">	SSA RJ-10.121.19.79-METODA-10.121.17.33-KhirshraVLG</t>
  </si>
  <si>
    <t xml:space="preserve">	10.121.19.82_KhirshraVLG_TN703B_GJ_SSA RJ_PH3\S1P5</t>
  </si>
  <si>
    <t xml:space="preserve">	10.121.19.79_METODA_TN705B_GJ_SSA RJ_PH2\S4P4</t>
  </si>
  <si>
    <t xml:space="preserve">	GUJ_GCS_ID_0026758</t>
  </si>
  <si>
    <t xml:space="preserve">	2023/11/07,22:20:32</t>
  </si>
  <si>
    <t xml:space="preserve">	2026/01/17,13:01:51</t>
  </si>
  <si>
    <t xml:space="preserve">	SSA MEH-10.121.25.100_LANGHNAJ BTS_1/5-10.121.25.106-Akhaj Exe_2/5</t>
  </si>
  <si>
    <t xml:space="preserve">	10.121.25.100_LANGHNAJ BTS_TN703B_GJ_SSA MEH_PH2\S1P5</t>
  </si>
  <si>
    <t xml:space="preserve">	10.121.25.106_Akhaj Exe_TN703B_GJ_SSA MEH_PH2\S2P5</t>
  </si>
  <si>
    <t xml:space="preserve">	GCS_ID-0061343</t>
  </si>
  <si>
    <t xml:space="preserve">	2026/05/06,21:00:52</t>
  </si>
  <si>
    <t xml:space="preserve">	SSA BCH-10.121.24.207-OBHA_1/5-10.121.24.208-ILAV_2/5</t>
  </si>
  <si>
    <t xml:space="preserve">	10.121.24.207_OBHA_TN703B_GJ_SSA BCH_PH2\S1P5</t>
  </si>
  <si>
    <t xml:space="preserve">	10.121.24.208_ILAV_TN703B_GJ_SSA BCH_PH2\S2P5</t>
  </si>
  <si>
    <t xml:space="preserve">	2025/06/17,07:31:25</t>
  </si>
  <si>
    <t xml:space="preserve">	2026/01/30,15:59:00</t>
  </si>
  <si>
    <t xml:space="preserve">	SSA AM-10.121.18.144-TN725B_RPG_B2\S4P1-10.121.18.145-TN725B_BPN_B2\S3P1</t>
  </si>
  <si>
    <t xml:space="preserve">	10.121.18.145_Bapunagar_TN725B_GJ_SSA AM_PH1\S3P1</t>
  </si>
  <si>
    <t xml:space="preserve">	10.121.18.144_Raipur Gate_TN725B_GJ_SSA AM_PH1\S4P1</t>
  </si>
  <si>
    <t xml:space="preserve">	2018/05/27,12:50:13</t>
  </si>
  <si>
    <t xml:space="preserve">	2023/02/27,13:07:14</t>
  </si>
  <si>
    <t xml:space="preserve">	RPG-KKR_48F_1-3-2&amp;7_KKR-KHO_24F_18&amp;19_KHO-CTM_24F_1&amp;2_CTM-BPN_288F_1-2-3&amp;4</t>
  </si>
  <si>
    <t xml:space="preserve">	SSA BUJ-10.121.96.161-MANDAVI_TN705B_PH3\S3P-10.121.17.67-MUNDRA_TN725B_PH1\S6P1</t>
  </si>
  <si>
    <t xml:space="preserve">	10.121.17.67_MUNDRA_TN725B_WTR_RJ_PH1\S6P1</t>
  </si>
  <si>
    <t xml:space="preserve">	10.121.96.161_MANDAVI_TN705B_GJ_SSA BUJ_PH3\S3P1</t>
  </si>
  <si>
    <t xml:space="preserve">	2019/11/07,18:42:18</t>
  </si>
  <si>
    <t xml:space="preserve">	2023/01/10,12:57:49</t>
  </si>
  <si>
    <t xml:space="preserve">	10.121.18.192_LDRP_TN703B_GJ_SSA AM_PH3\S2P5</t>
  </si>
  <si>
    <t xml:space="preserve">	10.121.18.242_FCI CITY_TN703B_GJ_SSA AM_PH2\S2P5</t>
  </si>
  <si>
    <t xml:space="preserve">	GUJ_AM_GCSID_59534</t>
  </si>
  <si>
    <t xml:space="preserve">	2026/04/29,13:10:19</t>
  </si>
  <si>
    <t xml:space="preserve">	SSA AMR-10.121.96.14-JESAR ROAD BTS_-10.121.96.11-KUP EXCH</t>
  </si>
  <si>
    <t xml:space="preserve">	10.121.96.11_KUP EXCH_TN705B_GJ_SSA AMR_PH3\S3P2</t>
  </si>
  <si>
    <t xml:space="preserve">	10.121.96.14_JESAR ROAD BTS_TN703B_GJ_SSA AMR_PH2\S1P6</t>
  </si>
  <si>
    <t xml:space="preserve">	GCS_ID-0010320</t>
  </si>
  <si>
    <t xml:space="preserve">	2021/03/20,09:12:47</t>
  </si>
  <si>
    <t xml:space="preserve">	2023/01/10,13:06:52</t>
  </si>
  <si>
    <t xml:space="preserve">	WTR AM-10.121.26.72-Vedrampur B1_4/1-10.121.26.73-Devgadh Baria B1_3/1</t>
  </si>
  <si>
    <t xml:space="preserve">	10.121.26.72_Vedrampur_TN705B_WTR_AM_PH2\S4P1</t>
  </si>
  <si>
    <t xml:space="preserve">	10.121.26.73_Devgadh Baria_TN705B_WTR_AM_PH2\S3P1</t>
  </si>
  <si>
    <t xml:space="preserve">	GCS Issue id : 18891</t>
  </si>
  <si>
    <t xml:space="preserve">	2022/09/22,17:21:02</t>
  </si>
  <si>
    <t xml:space="preserve">	2023/05/09,12:26:49</t>
  </si>
  <si>
    <t xml:space="preserve">	WTR RJ-10.121.17.158-PALITANA_B2_PH3_5/1-10.121.17.134-THADACH_B1_PH3_3/1</t>
  </si>
  <si>
    <t xml:space="preserve">	10.121.17.134_THADACH_TN705B_WTR_RJ_PH3\S3P1</t>
  </si>
  <si>
    <t xml:space="preserve">	10.121.17.158_PALITANA_TN725B_WTR_RJ_PH3\S5P1</t>
  </si>
  <si>
    <t xml:space="preserve">	2020/06/19,20:29:21</t>
  </si>
  <si>
    <t xml:space="preserve">	2023/06/24,12:40:14</t>
  </si>
  <si>
    <t xml:space="preserve">	SSA AMR-10.121.96.1-Amreli 3 B2_6/5-10.121.96.35-Amreli B2_6/5</t>
  </si>
  <si>
    <t xml:space="preserve">	10.121.96.1_Amreli 3_TN725B_GJ_SSA AMR_PH3\S6P5</t>
  </si>
  <si>
    <t xml:space="preserve">	10.121.17.141_AMRELI_TN725B_WTR_RJ_PH2\S6P5</t>
  </si>
  <si>
    <t xml:space="preserve">	Amreli SSA-GCS--2353</t>
  </si>
  <si>
    <t xml:space="preserve">	Amreli SSA-</t>
  </si>
  <si>
    <t xml:space="preserve">	2019/05/17,10:27:25</t>
  </si>
  <si>
    <t xml:space="preserve">	2023/01/03,16:39:26</t>
  </si>
  <si>
    <t xml:space="preserve">	SSA SR-10.121.100.41-DGVCL VYARA_1/5-10.121.68.4-Vyara_3/4</t>
  </si>
  <si>
    <t xml:space="preserve">	10.121.68.4_Vyara_TN725B_WTR_AM_PH3\S3P4</t>
  </si>
  <si>
    <t xml:space="preserve">	10.121.100.41_DGVCL VYARA_TN703B_GJ_SSA SR_PH\S1P5</t>
  </si>
  <si>
    <t xml:space="preserve">	Surat_SSA_GCS_ID_0011681</t>
  </si>
  <si>
    <t xml:space="preserve">	2021/07/15,17:24:00</t>
  </si>
  <si>
    <t xml:space="preserve">	2026/01/17,12:59:19</t>
  </si>
  <si>
    <t xml:space="preserve">	SSA BUJ-10.121.96.178-BARANDA-10.121.96.136-SKV NAGAR</t>
  </si>
  <si>
    <t xml:space="preserve">	10.121.96.136_SKV NAGAR_TN705B_GJ_SSA BUJ_PH3\S3P1</t>
  </si>
  <si>
    <t xml:space="preserve">	10.121.96.178_BARANDA_TN705B_GJ_SSA BUJ_PH3\S4P1</t>
  </si>
  <si>
    <t xml:space="preserve">	GUJ_GCS_ID_0040190</t>
  </si>
  <si>
    <t xml:space="preserve">	2025/03/21,18:16:20</t>
  </si>
  <si>
    <t xml:space="preserve">	2025/03/25,17:47:45</t>
  </si>
  <si>
    <t xml:space="preserve">	SSA VAL-10.121.68.83-AHWA B2_3/4-10.121.68.86-SAMGAHAN B2_4/4</t>
  </si>
  <si>
    <t xml:space="preserve">	10.121.68.83_AHWA_TN725B_GJ_SSA VAL_PH3\S3P4</t>
  </si>
  <si>
    <t xml:space="preserve">	10.121.68.86_SAMGAHAN_TN725B_GJ_SSA VAL_PH3\S4P4</t>
  </si>
  <si>
    <t xml:space="preserve">	Guj_Valsad-SSA_GCS_ID-0023896</t>
  </si>
  <si>
    <t xml:space="preserve">	2023/06/05,15:10:00</t>
  </si>
  <si>
    <t xml:space="preserve">	2023/06/05,15:14:00</t>
  </si>
  <si>
    <t xml:space="preserve">	1G DL Through STM-16  -------Guj_Valsad-SSA_GCS_ID-0023896</t>
  </si>
  <si>
    <t xml:space="preserve">	SSA Buj-10.121.96.174-VITHON_2/5-10.121.96.144-KALYANPAR_1/5</t>
  </si>
  <si>
    <t xml:space="preserve">	10.121.96.174_VITHON_TN703B_GJ_SSA BUJ_PH3\S2P5</t>
  </si>
  <si>
    <t xml:space="preserve">	10.121.96.144_KALYANPAR_TN703B_GJ_SSA BUJ_PH2\S1P5</t>
  </si>
  <si>
    <t xml:space="preserve">	Bhuj SSA GCS ID 48140</t>
  </si>
  <si>
    <t xml:space="preserve">	2026/01/17,19:42:25</t>
  </si>
  <si>
    <t xml:space="preserve">	2026/02/12,15:46:48</t>
  </si>
  <si>
    <t xml:space="preserve">	SSA BUJ-10.121.17.67-MUNDRA_WTR_RJ_4/4-10.121.17.91-JindalSaw_4/2</t>
  </si>
  <si>
    <t xml:space="preserve">	10.121.17.67_MUNDRA_TN725B_WTR_RJ_PH1\S4P4</t>
  </si>
  <si>
    <t xml:space="preserve">	10.121.17.91_JINDAL SAW_TN705B_GJ_SSA BUJ_PH1\S4P2</t>
  </si>
  <si>
    <t xml:space="preserve">	GCS_ID_33098</t>
  </si>
  <si>
    <t xml:space="preserve">	2024/08/12,16:59:41</t>
  </si>
  <si>
    <t xml:space="preserve">	2026/03/24,10:47:56</t>
  </si>
  <si>
    <t xml:space="preserve">	SSA VDR-10.121.99.133-B2_G R Plot_4/1-10.121.99.132-B1_IPCL_3/1</t>
  </si>
  <si>
    <t xml:space="preserve">	10.121.99.132_IPCL_TN705B_GJ_SSA VDR_PH3\S3P1</t>
  </si>
  <si>
    <t xml:space="preserve">	10.121.99.133_G R PLOT_TN725B_GJ_SSA VDR_PH3\S4P1</t>
  </si>
  <si>
    <t xml:space="preserve">	Vadodara SSA -  GCS ID 0001757</t>
  </si>
  <si>
    <t xml:space="preserve">	2019/03/20,16:18:14</t>
  </si>
  <si>
    <t xml:space="preserve">	2023/01/28,13:01:02</t>
  </si>
  <si>
    <t xml:space="preserve">	SSA SR-10.121.100.13-TAKARMA B1_4/1-10.121.100.12-KIM B1_TN705B_4/1</t>
  </si>
  <si>
    <t xml:space="preserve">	10.121.100.13_TAKARMA_TN705B_GJ_SSA SR_PH3\S4P1</t>
  </si>
  <si>
    <t xml:space="preserve">	10.121.100.12_KIM B1_TN705B_GJ_SSA SR_PH3\S4P1</t>
  </si>
  <si>
    <t xml:space="preserve">	Guj GCS Id No.- 046720</t>
  </si>
  <si>
    <t xml:space="preserve">	SSA Surat</t>
  </si>
  <si>
    <t xml:space="preserve">	2025/11/25,16:12:14</t>
  </si>
  <si>
    <t xml:space="preserve">	2026/01/17,12:53:14</t>
  </si>
  <si>
    <t xml:space="preserve">	SSA SR-10.121.19.206-Hazira Excg B1_4/1-10.121.19.225-L_and_T_3/1</t>
  </si>
  <si>
    <t xml:space="preserve">	10.121.19.206_HAZIRA EXCG_TN705B_GJ_SSA SR_PH3\S4P1</t>
  </si>
  <si>
    <t xml:space="preserve">	10.121.19.225_L AND T_TN705B_GJ_SSA SR_PH3\S3P1</t>
  </si>
  <si>
    <t xml:space="preserve">	Guj_Surat-SSA_GCS_ID-0037785</t>
  </si>
  <si>
    <t xml:space="preserve">	2025/01/09,13:12:03</t>
  </si>
  <si>
    <t xml:space="preserve">	WTR AM-10.121.16.9-TN725B_Bharuch_B2\S3P9-10.121.16.1-TN725B_Bharuch City_B2\S3P9</t>
  </si>
  <si>
    <t xml:space="preserve">	10.121.16.9_Bharuch_TN725B_WTR_AM_PH1\S3P9</t>
  </si>
  <si>
    <t xml:space="preserve">	10.121.16.1_Bharuch City_TN725B_WTR_AM_PH1\S3P9</t>
  </si>
  <si>
    <t xml:space="preserve">	2018/09/30,18:52:31</t>
  </si>
  <si>
    <t xml:space="preserve">	2019/01/14,21:44:36</t>
  </si>
  <si>
    <t xml:space="preserve">	SSA VAL-10.121.24.129-Valsad Old TE GNE_5/6-10.121.24.152-Dungari 1_A_PH_2/5</t>
  </si>
  <si>
    <t xml:space="preserve">	10.121.24.129_Valsad-Old-TE(GNE)_TN725B_GJ_SSA VAL_PH2\S5P6</t>
  </si>
  <si>
    <t xml:space="preserve">	10.121.24.152_Dungari 1_TN703B_GJ_SSA VAL_PH\S2P5</t>
  </si>
  <si>
    <t xml:space="preserve">	Valsad SSA GCS ID-0017275</t>
  </si>
  <si>
    <t xml:space="preserve">	2022/07/01,22:35:20</t>
  </si>
  <si>
    <t xml:space="preserve">	2023/08/26,11:02:32</t>
  </si>
  <si>
    <t xml:space="preserve">	SSA PNP-10.121.25.135-Raha_1/5-10.121.15.209-Dhanera B1_3/6</t>
  </si>
  <si>
    <t xml:space="preserve">	10.121.25.135_RAHA A1_TN703B_GJ_SSA PNP_PH2\S1P5</t>
  </si>
  <si>
    <t xml:space="preserve">	10.121.15.209_Dhanera_TN705B_WTR_AM_PH2\S3P6</t>
  </si>
  <si>
    <t xml:space="preserve">	Guj_Palanpur-SSA_GCS_ID-0035026</t>
  </si>
  <si>
    <t xml:space="preserve">	2024/10/17,12:53:28</t>
  </si>
  <si>
    <t xml:space="preserve">	2025/09/08,11:12:08</t>
  </si>
  <si>
    <t xml:space="preserve">	SSA VDR-10.121.19.136-GOTRI_B1_PH2_4/1-10.121.19.135-Subhanpura_B2_PH2_3/1</t>
  </si>
  <si>
    <t xml:space="preserve">	10.121.19.135_SUBHANPURA_TN725B_GJ_SSA VDR_PH2\S3P1</t>
  </si>
  <si>
    <t xml:space="preserve">	10.121.19.136_GOTRI_TN705B_GJ_SSA VDR_PH2\S4P1</t>
  </si>
  <si>
    <t xml:space="preserve">	2018/09/12,17:52:07</t>
  </si>
  <si>
    <t xml:space="preserve">	2023/05/23,11:18:22</t>
  </si>
  <si>
    <t xml:space="preserve">	SSA PNP-10.121.98.134-TN705B_CHAPPI_S3P1-10.121.15.205-TN725B_Vadgam_S6P1</t>
  </si>
  <si>
    <t xml:space="preserve">	10.121.98.134_CHAPPI_TN705B_GJ_SSA PNP_PH3\S3P1</t>
  </si>
  <si>
    <t xml:space="preserve">	10.121.15.205_Vadgam_TN725B_WTR_AM_PH2\S6P1</t>
  </si>
  <si>
    <t xml:space="preserve">	2019/05/07,15:04:58</t>
  </si>
  <si>
    <t xml:space="preserve">	2023/01/10,14:52:45</t>
  </si>
  <si>
    <t xml:space="preserve">	SSA SR-10.121.100.38-NIZAR MAMLATDAR_A_1/5-10.121.100.22-NIZER_B1_4/2</t>
  </si>
  <si>
    <t xml:space="preserve">	10.121.100.38_NIZAR MAMLATDAR_TN703B_GJ_SSA SR_PH3\S1P5</t>
  </si>
  <si>
    <t xml:space="preserve">	10.121.100.22_NIZER_TN705B_GJ_SSA SR_PH3\S4P2</t>
  </si>
  <si>
    <t xml:space="preserve">	GJ_SRT_SSA_GCS_ID-0005785</t>
  </si>
  <si>
    <t xml:space="preserve">	2020/03/17,17:04:23</t>
  </si>
  <si>
    <t xml:space="preserve">	2026/01/08,12:11:05</t>
  </si>
  <si>
    <t xml:space="preserve">	SSA GDH-10.121.16.211-BASKA_4/2-10.121.16.202-LUCY_2/5</t>
  </si>
  <si>
    <t xml:space="preserve">	10.121.16.211_BASKA_TN705B_GJ_SSA GDH_PH2\S4P2</t>
  </si>
  <si>
    <t xml:space="preserve">	10.121.16.202_LUCY_TN703B_GJ_SSA GDH_PH1\S2P5</t>
  </si>
  <si>
    <t xml:space="preserve">	Guj GCS Id No.- 047400</t>
  </si>
  <si>
    <t xml:space="preserve">	SSA GDH</t>
  </si>
  <si>
    <t xml:space="preserve">	2025/12/19,16:54:02</t>
  </si>
  <si>
    <t xml:space="preserve">	SSA SR-10.121.100.34-UKAIADMIN_2/5-10.121.100.35-UKAI TE_1/5</t>
  </si>
  <si>
    <t xml:space="preserve">	10.121.100.34_UKAIADMIN_TN703B_GJ_SSA SR_PH3\S2P5</t>
  </si>
  <si>
    <t xml:space="preserve">	10.121.100.35_UKAI TE_TN703B_GJ_SSA SR_PH3\S1P5</t>
  </si>
  <si>
    <t xml:space="preserve">	GCD IS 41924</t>
  </si>
  <si>
    <t xml:space="preserve">	2025/05/31,16:58:23</t>
  </si>
  <si>
    <t xml:space="preserve">	2026/01/17,12:55:13</t>
  </si>
  <si>
    <t xml:space="preserve">	SSA VAL-10.121.16.82-CHANOD_1/6-10.121.16.71-Vapi_3/4</t>
  </si>
  <si>
    <t xml:space="preserve">	10.121.16.82_CHANOD_TN703B_GJ_SSA VAL_PH\S1P6</t>
  </si>
  <si>
    <t xml:space="preserve">	10.121.16.71_Vapi_TN705B_WTR_AM_PH1\S3P4</t>
  </si>
  <si>
    <t xml:space="preserve">	2021/03/25,09:25:24</t>
  </si>
  <si>
    <t xml:space="preserve">	2022/07/09,09:46:24</t>
  </si>
  <si>
    <t xml:space="preserve">	SSA AM-10.121.18.142-Amraiwadi_A1_PH2_1/5-10.121.18.67-Bhadra_3_B2_S5P5</t>
  </si>
  <si>
    <t xml:space="preserve">	10.121.18.87_BHADRA 3_TN725B_GJ_SSA AM_PH1\S5P5</t>
  </si>
  <si>
    <t xml:space="preserve">	10.121.18.142_New CP Office_TN703B_GJ_SSA AM_PH2\S1P5</t>
  </si>
  <si>
    <t xml:space="preserve">	2023/07/06,18:07:52</t>
  </si>
  <si>
    <t xml:space="preserve">	2023/07/15,13:30:42</t>
  </si>
  <si>
    <t xml:space="preserve">	WTR RJ-10.121.68.213-Jamnagar B2_6/7-10.121.68.193-JAMNAGAR GNE B2_6/7</t>
  </si>
  <si>
    <t xml:space="preserve">	10.121.68.213_JAMNAGAR_TN725B_WTR_RJ_PH1\S6P7</t>
  </si>
  <si>
    <t xml:space="preserve">	10.121.68.193_JAMNAGAR GNE_TN725B_WTR_RJ_PH3\S6P7</t>
  </si>
  <si>
    <t xml:space="preserve">	Jamnagar_SSA_GCSID_2145</t>
  </si>
  <si>
    <t xml:space="preserve">	2019/04/27,15:50:54</t>
  </si>
  <si>
    <t xml:space="preserve">	2023/01/03,16:38:19</t>
  </si>
  <si>
    <t xml:space="preserve">	SSA VDR-10.121.19.174-Getco-Koyali A1_2/6-10.121.99.134-NDSR B1_4/2</t>
  </si>
  <si>
    <t xml:space="preserve">	10.121.19.174_Getco Koyali_TN703B_GJ_SSA VDR_PH2\S2P6</t>
  </si>
  <si>
    <t xml:space="preserve">	10.121.99.134_NDSR_TN705B_GJ_SSA VDR_PH3\S4P2</t>
  </si>
  <si>
    <t xml:space="preserve">	Guj_Vadodara-OA_GCS_ID-0045182</t>
  </si>
  <si>
    <t xml:space="preserve">	2026/02/26,16:25:49</t>
  </si>
  <si>
    <t xml:space="preserve">	SSA PNP-10.121.98.129-TN725B CHITRASANI B2_PH3 3/1-10.121.98.137-TN705B Malan_B1_PH3 4/1</t>
  </si>
  <si>
    <t xml:space="preserve">	10.121.98.129_CHITRASANI B2_TN725B_GJ_SSA PNP_PH2\S3P1</t>
  </si>
  <si>
    <t xml:space="preserve">	10.121.98.137_Malan_TN705B_GJ_SSA PNP_PH2\S4P1</t>
  </si>
  <si>
    <t xml:space="preserve">	2019/08/23,08:40:43</t>
  </si>
  <si>
    <t xml:space="preserve">	2023/01/10,14:53:11</t>
  </si>
  <si>
    <t xml:space="preserve">	SSA JND-10.121.97.193-TN725B_JUNAGADH JR2_S3P1-10.121.97.201-TN725B_VANTHALI_S4P1</t>
  </si>
  <si>
    <t xml:space="preserve">	10.121.97.201_VANTHALI_TN725B_GJ_SSA JND_PH2\S4P1</t>
  </si>
  <si>
    <t xml:space="preserve">	10.121.97.193_JUNAGADH JR2_TN725B_GJ_SSA JND_PH3\S3P1</t>
  </si>
  <si>
    <t xml:space="preserve">	2019/05/29,20:00:07</t>
  </si>
  <si>
    <t xml:space="preserve">	2023/01/10,14:35:39</t>
  </si>
  <si>
    <t xml:space="preserve">	SSA SR-10.121.19.218-LANDMARK 1/5-10.121.19.199-RUNDH_6/4</t>
  </si>
  <si>
    <t xml:space="preserve">	10.121.19.218_LANDMARK A1_TN703B_GJ_SSA SR_PH2\S1P5</t>
  </si>
  <si>
    <t xml:space="preserve">	10.121.19.199_RUNDH_TN725B_GJ_SSA SR_PH2\S6P4</t>
  </si>
  <si>
    <t xml:space="preserve">	Guj GCS ID No.- 048390</t>
  </si>
  <si>
    <t xml:space="preserve">	2026/01/24,15:25:57</t>
  </si>
  <si>
    <t xml:space="preserve">	2026/02/12,15:48:17</t>
  </si>
  <si>
    <t xml:space="preserve">	SSA SR-10.121.19.194-PANDESARA_5/4-10.121.99.202-GOJI_4/5</t>
  </si>
  <si>
    <t xml:space="preserve">	10.121.19.194_PANDESARA_TN725B_GJ_SSA SR_PH2\S5P4</t>
  </si>
  <si>
    <t xml:space="preserve">	10.121.99.202_GOJI_TN705B_GJ_SSA SR_PH3\S4P5</t>
  </si>
  <si>
    <t xml:space="preserve">	GUJ_SR_GCSID_51254</t>
  </si>
  <si>
    <t xml:space="preserve">	2026/03/19,16:35:11</t>
  </si>
  <si>
    <t xml:space="preserve">	2026/04/04,17:52:48</t>
  </si>
  <si>
    <t xml:space="preserve">	SSA JMN-10.121.68.213-JAMNAGAR_S5P2-10.121.68.218-DWARKA 2_S3P3</t>
  </si>
  <si>
    <t xml:space="preserve">	10.121.68.213_JAMNAGAR_TN725B_WTR_RJ_PH1\S5P2</t>
  </si>
  <si>
    <t xml:space="preserve">	10.121.68.218_DWARKA2_TN725B_GJ_SSA JMN_PH3\S3P3</t>
  </si>
  <si>
    <t xml:space="preserve">	2024/04/18,18:03:34</t>
  </si>
  <si>
    <t xml:space="preserve">	2024/05/13,19:30:19</t>
  </si>
  <si>
    <t xml:space="preserve">	SSA NAD-10.121.98.64-BORSAD_4/2-10.121.24.233-RAS_1/5</t>
  </si>
  <si>
    <t xml:space="preserve">	10.121.98.64_BORSAD_TN705B_GJ_SSA NAD_PH2\S4P2</t>
  </si>
  <si>
    <t xml:space="preserve">	10.121.24.233_RAS_TN703B_GJ_SSA NAD_PH3\S1P5</t>
  </si>
  <si>
    <t xml:space="preserve">	2024/07/06,13:55:41</t>
  </si>
  <si>
    <t xml:space="preserve">	2026/01/17,13:06:38</t>
  </si>
  <si>
    <t xml:space="preserve">	SSA NAD-10.121.24.230-TOWNHALL_3/2-10.121.24.226-VVNAGAR_3/2</t>
  </si>
  <si>
    <t xml:space="preserve">	10.121.24.230_TOWNHALL_TN705B_GJ_SSA NAD_PH2\S3P2</t>
  </si>
  <si>
    <t xml:space="preserve">	10.121.24.226_VVNAGAR_TN725B_GJ_SSA NAD_PH2\S3P2</t>
  </si>
  <si>
    <t xml:space="preserve">	GCS ID 43127</t>
  </si>
  <si>
    <t xml:space="preserve">	2025/07/14,11:12:53</t>
  </si>
  <si>
    <t xml:space="preserve">	2026/01/16,17:00:39</t>
  </si>
  <si>
    <t xml:space="preserve">	SSA RJ-10.121.19.104-AJANTA BTS_TN703B_PH2\S1P5-10.121.19.66-KR2_TN725B_PH2\S5P5</t>
  </si>
  <si>
    <t xml:space="preserve">	10.121.19.104_AJANTA BTS_TN703B_GJ_SSA RJ_PH2\S1P5</t>
  </si>
  <si>
    <t xml:space="preserve">	10.121.19.66_KR2 GNE_TN725B_GJ_SSA RJ_PH2\S5P5</t>
  </si>
  <si>
    <t xml:space="preserve">	Rajkot_SSA_GCS_ID_0005636</t>
  </si>
  <si>
    <t xml:space="preserve">	2020/03/06,14:04:18</t>
  </si>
  <si>
    <t xml:space="preserve">	2023/01/10,14:59:48</t>
  </si>
  <si>
    <t xml:space="preserve">	WTR RJ-10.121.99.9-Muli_3/1-10.121.99.8-Sayla_3/1</t>
  </si>
  <si>
    <t xml:space="preserve">	10.121.99.9_MULI_TN725B_GJ_SSA SEN_PH3\S4P1</t>
  </si>
  <si>
    <t xml:space="preserve">	10.121.99.8_SAYLA_TN725B_GJ_SSA SEN_PH3\S3P1</t>
  </si>
  <si>
    <t xml:space="preserve">	2019/10/25,15:28:57</t>
  </si>
  <si>
    <t xml:space="preserve">	2026/04/06,16:03:41</t>
  </si>
  <si>
    <t xml:space="preserve">	WTR RJ-10.121.17.70-BHACHAU_6/3-10.121.96.162-DUDHAI_3/2</t>
  </si>
  <si>
    <t xml:space="preserve">	10.121.96.162_DUDHAI_TN705B_GJ_SSA BUJ_PH3\S3P2</t>
  </si>
  <si>
    <t xml:space="preserve">	10.121.17.70_BHACHAU_TN725B_WTR_RJ_PH1\S6P3</t>
  </si>
  <si>
    <t xml:space="preserve">	Bhuj SSA - Mntce</t>
  </si>
  <si>
    <t xml:space="preserve">	2020/05/23,12:49:56</t>
  </si>
  <si>
    <t xml:space="preserve">	2026/01/19,15:02:11</t>
  </si>
  <si>
    <t xml:space="preserve">	SSA JMN-10.121.97.129-Mehulnagar ALB_5/8-10.121.20.1-Mehul Nagar(GNE)_5/8</t>
  </si>
  <si>
    <t xml:space="preserve">	10.121.97.129_Mehulnagar ALB_TN725B_GJ_SSA JMN_PH3\S5P8</t>
  </si>
  <si>
    <t xml:space="preserve">	10.121.20.1_Mehul Nagar(GNE)_TN725B_GJ_SSA JMN_PH2\S5P8</t>
  </si>
  <si>
    <t xml:space="preserve">	guj_gcs_id_0015985</t>
  </si>
  <si>
    <t xml:space="preserve">	jmn_ssa</t>
  </si>
  <si>
    <t xml:space="preserve">	2022/04/18,16:56:02</t>
  </si>
  <si>
    <t xml:space="preserve">	2022/04/20,11:43:23</t>
  </si>
  <si>
    <t xml:space="preserve">	WTR AM-10.121.15.134-Bhadra1(GNE)_B2\S3P1-10.121.15.135-KALOL_B2\S4P1</t>
  </si>
  <si>
    <t xml:space="preserve">	10.121.15.134_AM-BHADRA_TN725B_WTR_AM_PH1\S3P1</t>
  </si>
  <si>
    <t xml:space="preserve">	10.121.15.135_KALOL_TN725B_WTR_AM_PH2\S4P1</t>
  </si>
  <si>
    <t xml:space="preserve">	2018/03/28,14:05:01</t>
  </si>
  <si>
    <t xml:space="preserve">	2022/12/23,09:16:35</t>
  </si>
  <si>
    <t xml:space="preserve">	SSA VAL-10.121.16.76-TN703B_MICRO_A1_1/5-10.121.16.75-TN703B BAYER_1/6</t>
  </si>
  <si>
    <t xml:space="preserve">	10.121.16.76_Micro EOU_TN703B_GJ_SSA VAL_PH\S1P5</t>
  </si>
  <si>
    <t xml:space="preserve">	10.121.16.75_BAYER_TN703B_GJ_SSA VAL_PH\S1P6</t>
  </si>
  <si>
    <t xml:space="preserve">	2018/09/27,00:31:31</t>
  </si>
  <si>
    <t xml:space="preserve">	2021/02/24,09:17:47</t>
  </si>
  <si>
    <t xml:space="preserve">	SSA AM-10.121.15.147-Bavla_5/1-10.121.15.158-Dholka New_4/1</t>
  </si>
  <si>
    <t xml:space="preserve">	10.121.15.147_BAVLA_TN725B_WTR_AM_PH2\S5P1</t>
  </si>
  <si>
    <t xml:space="preserve">	10.121.15.158_DHOLKA-NEW_TN705B_GJ_SSA AM_PH1\S3P1</t>
  </si>
  <si>
    <t xml:space="preserve">	2026/01/19,15:36:31</t>
  </si>
  <si>
    <t xml:space="preserve">	SSA BV-10.121.17.160-Mahuva_3/11-10.121.17.142-Mahuva_1/3</t>
  </si>
  <si>
    <t xml:space="preserve">	10.121.17.142_Mahuva 1_TN703B_GJ_SSA BV_PH3\S1P3</t>
  </si>
  <si>
    <t xml:space="preserve">	10.121.17.160_MAHUVA_TN705B_WTR_RJ_PH3\S3P11</t>
  </si>
  <si>
    <t xml:space="preserve">	GCS ID 45867</t>
  </si>
  <si>
    <t xml:space="preserve">	2025/10/14,11:26:13</t>
  </si>
  <si>
    <t xml:space="preserve">	2026/01/17,14:28:50</t>
  </si>
  <si>
    <t xml:space="preserve">	SSA JND-10.121.97.218-MANAVADAR_S3P1-10.121.97.201-TN725B_VANTHALI_S5P1</t>
  </si>
  <si>
    <t xml:space="preserve">	10.121.97.218_MANAVADAR_TN705B_WTR_RJ_PH3\S3P1</t>
  </si>
  <si>
    <t xml:space="preserve">	10.121.97.201_VANTHALI_TN725B_GJ_SSA JND_PH2\S5P1</t>
  </si>
  <si>
    <t xml:space="preserve">	2019/06/04,18:05:40</t>
  </si>
  <si>
    <t xml:space="preserve">	2026/05/02,12:34:01</t>
  </si>
  <si>
    <t xml:space="preserve">	SSA VAL-10.121.99.75-DHARAMPUR_3/3-10.121.68.79-NEW FALDHARA_A1_2/6</t>
  </si>
  <si>
    <t xml:space="preserve">	10.121.99.75_DHARAMPUR_TN725B_GJ_SSA VAL_PH3\S3P3</t>
  </si>
  <si>
    <t xml:space="preserve">	10.121.68.79_NEW-FALDHARA_TN703B_GJ_SSA VAL_PH3\S2P6</t>
  </si>
  <si>
    <t xml:space="preserve">	GCS_ID-0045361</t>
  </si>
  <si>
    <t xml:space="preserve">	2025/09/23,13:47:51</t>
  </si>
  <si>
    <t xml:space="preserve">	2026/01/17,15:11:15</t>
  </si>
  <si>
    <t xml:space="preserve">	SSA BUJ-10.121.24.97-ShrujanLLDC_A1-10.121.24.69-KUKMA</t>
  </si>
  <si>
    <t xml:space="preserve">	10.121.24.97_ShrujanLLDC_TN703B_GJ_SSA BUJ_PH3\S1P5</t>
  </si>
  <si>
    <t xml:space="preserve">	10.121.24.69_KUKMA_TN705B_GJ_SSA BUJ_PH2\S3P6</t>
  </si>
  <si>
    <t xml:space="preserve">	2025/07/12,23:59:37</t>
  </si>
  <si>
    <t xml:space="preserve">	2026/01/16,17:53:13</t>
  </si>
  <si>
    <t xml:space="preserve">	WTR AM-10.121.15.134-TN725B_Bhadra1(GNE)_B2\S3P10- 10.121.15.144-TN705B_bhadra_PH3\S3P10</t>
  </si>
  <si>
    <t xml:space="preserve">	10.121.15.134_AM-BHADRA_TN725B_WTR_AM_PH1\S3P10</t>
  </si>
  <si>
    <t xml:space="preserve">	10.121.15.144_AM BHADRA(GNE)_TN725B_WTR_AM_PH3\S3P10</t>
  </si>
  <si>
    <t xml:space="preserve">	2019/09/21,16:33:24</t>
  </si>
  <si>
    <t xml:space="preserve">	2023/01/11,12:58:27</t>
  </si>
  <si>
    <t xml:space="preserve">	WTR RJ-10.121.99.6-Halwad_4/1-10.121.99.5-Dhangdhra_3/1</t>
  </si>
  <si>
    <t xml:space="preserve">	10.121.99.6_HALWAD_TN725B_GJ_SSA SEN_PH3\S4P1</t>
  </si>
  <si>
    <t xml:space="preserve">	10.121.99.5_DHANGDHRA_TN725B_GJ_SSA SEN_PH3\S3P1</t>
  </si>
  <si>
    <t xml:space="preserve">	2019/07/24,21:47:43</t>
  </si>
  <si>
    <t xml:space="preserve">	2026/04/06,16:09:54</t>
  </si>
  <si>
    <t xml:space="preserve">	WTR AM-10.121.16.226-BARODA CITY 3(GNE)_TN725B/S3P9-10.121.16.134-BARODA CITY 2_TN725B/S3P8</t>
  </si>
  <si>
    <t xml:space="preserve">	10.121.16.134_BARODA CITY 2_TN725B_WTR_AM_PH1\S3P8</t>
  </si>
  <si>
    <t xml:space="preserve">	10.121.16.226_BARODA CITY 3 GNE_TN725B_WTR_AM_PH1\S3P9</t>
  </si>
  <si>
    <t xml:space="preserve">	GCS-Doc_14389</t>
  </si>
  <si>
    <t xml:space="preserve">	Vadodara WTR/ SSA</t>
  </si>
  <si>
    <t xml:space="preserve">	2022/01/24,13:08:38</t>
  </si>
  <si>
    <t xml:space="preserve">	2026/01/17,14:57:38</t>
  </si>
  <si>
    <t xml:space="preserve">	WTR AM-10.121.19.3-Richhwani-10.121.26..73-Devgadh Baria_B1 / S4P1</t>
  </si>
  <si>
    <t xml:space="preserve">	10.121.26.73_Devgadh Baria_TN705B_WTR_AM_PH2\S4P1</t>
  </si>
  <si>
    <t xml:space="preserve">	10.121.26.80_Richhwani_TN705B_WTR_AM_PH2\S3P1</t>
  </si>
  <si>
    <t xml:space="preserve">	2019/03/25,13:33:51</t>
  </si>
  <si>
    <t xml:space="preserve">	2022/06/27,14:36:51</t>
  </si>
  <si>
    <t xml:space="preserve">	SSA JMN-10.121.97.134-KAJURDA_3/2-10.121.68.195-KHAMBALIYA_5/4</t>
  </si>
  <si>
    <t xml:space="preserve">	10.121.97.134_KAJURDA_TN705B_GJ_SSA JMN_PH3\S3P2</t>
  </si>
  <si>
    <t xml:space="preserve">	10.121.68.195_KHAMBALIYA_TN725B_WTR_RJ_PH3\S5P4</t>
  </si>
  <si>
    <t xml:space="preserve">	gcs id 30163</t>
  </si>
  <si>
    <t xml:space="preserve">	jamnagr ssa</t>
  </si>
  <si>
    <t xml:space="preserve">	2024/04/10,07:19:05</t>
  </si>
  <si>
    <t xml:space="preserve">	2024/04/25,08:25:38</t>
  </si>
  <si>
    <t xml:space="preserve">	WTR AM-10.121.68.1-TN725B_SURAT_S5P7-10.121.16.5-TN725B_SURAT_S5P7</t>
  </si>
  <si>
    <t xml:space="preserve">	10.121.68.1_Surat 3(GNE)_TN725B_WTR_AM_PH3\S5P7</t>
  </si>
  <si>
    <t xml:space="preserve">	10.121.100.2_Surat_TN725B_WTR_AM_PH1\S5P7</t>
  </si>
  <si>
    <t xml:space="preserve">	2019/05/07,18:40:38</t>
  </si>
  <si>
    <t xml:space="preserve">	2023/01/10,15:58:03</t>
  </si>
  <si>
    <t xml:space="preserve">	WTR AM-10.121.15.144-TN705B_bhadra_PH3\S3P11- 10.121.15.134-TN725B_Bhadra 1(GNE)_B2\S3P11</t>
  </si>
  <si>
    <t xml:space="preserve">	10.121.15.144_AM BHADRA(GNE)_TN725B_WTR_AM_PH3\S3P11</t>
  </si>
  <si>
    <t xml:space="preserve">	10.121.15.134_AM-BHADRA_TN725B_WTR_AM_PH1\S3P11</t>
  </si>
  <si>
    <t xml:space="preserve">	2019/09/21,16:34:07</t>
  </si>
  <si>
    <t xml:space="preserve">	2023/01/11,12:59:21</t>
  </si>
  <si>
    <t xml:space="preserve">	SSA VDR-10.121.19.147-Vrujsiddhi_BTS_2/6-10.121.19.166-Navrang_BTS_1/6</t>
  </si>
  <si>
    <t xml:space="preserve">	10.121.19.147_VRUJSIDDHI-BTS_TN703B_GJ_SSA VDR_PH2\S2P6</t>
  </si>
  <si>
    <t xml:space="preserve">	10.121.19.166_NAVRANG BTS_TN703B_GJ_SSA VDR_PH2\S1P6</t>
  </si>
  <si>
    <t xml:space="preserve">	Guj_Vadodara-SSA_GCS_ID-0008033</t>
  </si>
  <si>
    <t xml:space="preserve">	Guj_Vadodara-SSA</t>
  </si>
  <si>
    <t xml:space="preserve">	2025/07/25,14:44:39</t>
  </si>
  <si>
    <t xml:space="preserve">	2026/04/25,15:48:19</t>
  </si>
  <si>
    <t xml:space="preserve">	SSA AM-10.121.17.204-Naranpura_6/9-10.121.18.6-Naranpura1(GNE)_6/9</t>
  </si>
  <si>
    <t xml:space="preserve">	10.121.17.204_NARANPURA_TN725B_GJ_SSA AM_PH1\S6P9</t>
  </si>
  <si>
    <t xml:space="preserve">	10.121.18.6_NARANPURA 1(GNE)_TN725B_GJ_SSA AM_PH1\S6P9</t>
  </si>
  <si>
    <t xml:space="preserve">	2021/01/06,17:07:42</t>
  </si>
  <si>
    <t xml:space="preserve">	2026/01/19,17:00:11</t>
  </si>
  <si>
    <t xml:space="preserve">	WTR AM-10.121.16.134-Baroda City_B2_6/6-10.121.16.133-Anand_B2_6/6</t>
  </si>
  <si>
    <t xml:space="preserve">	10.121.16.134_BARODA CITY 2_TN725B_WTR_AM_PH1\S6P6</t>
  </si>
  <si>
    <t xml:space="preserve">	10.121.16.133_Anand_TN725B_WTR_AM_PH2\S6P6</t>
  </si>
  <si>
    <t xml:space="preserve">	2018/11/27,12:03:43</t>
  </si>
  <si>
    <t xml:space="preserve">	2020/07/19,00:25:27</t>
  </si>
  <si>
    <t xml:space="preserve">	WTR AM-10.121.15.194-Radhanpur B2_5/8-10.121.15.210-Santalpur B1_4/10</t>
  </si>
  <si>
    <t xml:space="preserve">	10.121.15.210_SANTALPUR_TN705B_WTR_AM_PH3\S4P10</t>
  </si>
  <si>
    <t xml:space="preserve">	10.121.15.194_Radhanpur_TN725B_WTR_AM_PH1\S5P8</t>
  </si>
  <si>
    <t xml:space="preserve">	Do Not use This DL for LSP Diversion as it is used ONLY for Node Online</t>
  </si>
  <si>
    <t xml:space="preserve">	2022/12/30,18:14:58</t>
  </si>
  <si>
    <t xml:space="preserve">	2025/03/29,13:21:50</t>
  </si>
  <si>
    <t xml:space="preserve">	WTR RJ-10.121.17.37-Maliyasan_1/5-10.121.17.1-RAJKOT KR(GNE)_5/4</t>
  </si>
  <si>
    <t xml:space="preserve">	10.121.17.37_Maliyasan_TN703B_GJ_SSA RJ_PH1\S1P5</t>
  </si>
  <si>
    <t xml:space="preserve">	10.121.17.1_RAJKOT KR(GNE)_TN725B_WTR_RJ_PH1\S5P4</t>
  </si>
  <si>
    <t xml:space="preserve">	Rajkot SSA GCS ID 37052</t>
  </si>
  <si>
    <t xml:space="preserve">	2024/12/19,23:39:59</t>
  </si>
  <si>
    <t xml:space="preserve">	2025/11/10,11:22:31</t>
  </si>
  <si>
    <t xml:space="preserve">	SSA BUJ-10.121.96.170-MISTRY BOARDING_2/5-10.121.24.105-BSF KODKI_1/5</t>
  </si>
  <si>
    <t xml:space="preserve">	10.121.96.170_MISTRY BOARDING_TN703B_GJ_SSA BUJ_PH2\S2P5</t>
  </si>
  <si>
    <t xml:space="preserve">	10.121.24.105_BSF KODKI_TN703B_GJ_SSA BUJ_PH2\S1P5</t>
  </si>
  <si>
    <t xml:space="preserve">	Gj_BHUJ_SSA_GCS_ID-0005415</t>
  </si>
  <si>
    <t xml:space="preserve">	2020/02/22,09:16:33</t>
  </si>
  <si>
    <t xml:space="preserve">	2022/07/21,09:53:13</t>
  </si>
  <si>
    <t xml:space="preserve">	SSA BV-10.121.17.159-TALAJA_3/4-10.121.17.145-Talaja RSU_1/5</t>
  </si>
  <si>
    <t xml:space="preserve">	10.121.17.145_Talaja RSU_TN703B_GJ_SSA BV_PH3\S1P5</t>
  </si>
  <si>
    <t xml:space="preserve">	10.121.17.159_TALAJA_TN725B_WTR_RJ_PH3\S3P4</t>
  </si>
  <si>
    <t xml:space="preserve">	Guj GCS Id No.- 048565</t>
  </si>
  <si>
    <t xml:space="preserve">	SSA BHV</t>
  </si>
  <si>
    <t xml:space="preserve">	2026/02/02,11:20:00</t>
  </si>
  <si>
    <t xml:space="preserve">	2026/02/11,09:31:48</t>
  </si>
  <si>
    <t xml:space="preserve">	SSA BUJ-10.121.96.139-Nakhatrana_5/1-10.121.96.132-Desalpar_6/1</t>
  </si>
  <si>
    <t xml:space="preserve">	10.121.96.139_Nakhatrana_TN725B_GJ_SSA BUJ_PH2\S5P1</t>
  </si>
  <si>
    <t xml:space="preserve">	10.121.96.132_Desalpar_TN725B_GJ_SSA BUJ_PH3\S6P1</t>
  </si>
  <si>
    <t xml:space="preserve">	GujBhuj SSA-GCS01901</t>
  </si>
  <si>
    <t xml:space="preserve">	2019/04/02,10:24:09</t>
  </si>
  <si>
    <t xml:space="preserve">	2026/03/24,10:47:12</t>
  </si>
  <si>
    <t xml:space="preserve">	SSA JND-10.121.97.203-JUNGAR_TN705B_GJ_SSA JND_PH2\S4P1-10.121.97.209-GADU_TN725B _GJ _SSA JND_PH3\S5P1</t>
  </si>
  <si>
    <t xml:space="preserve">	10.121.97.203_JUNGAR_TN705B_GJ_SSA JND_PH3\S4P1</t>
  </si>
  <si>
    <t xml:space="preserve">	10.121.97.209_GADU_TN725B_GJ_SSA JND_PH3\S5P1</t>
  </si>
  <si>
    <t xml:space="preserve">	Gj_JND_SSA_GCS_ID-0005382</t>
  </si>
  <si>
    <t xml:space="preserve">	2020/02/19,13:44:22</t>
  </si>
  <si>
    <t xml:space="preserve">	2020/03/22,22:24:05</t>
  </si>
  <si>
    <t xml:space="preserve">	SSA AM-10.121.17.213-DRDO_2/5-10.121.17.199-Memnagar_4/4</t>
  </si>
  <si>
    <t xml:space="preserve">	10.121.17.213_DRDO_TN703B_GJ_SSA AM_PH3\S2P5</t>
  </si>
  <si>
    <t xml:space="preserve">	10.121.17.199_MEMNAGAR_TN705B_GJ_SSA AM_PH1\S4P4</t>
  </si>
  <si>
    <t xml:space="preserve">	2025/01/27,14:44:06</t>
  </si>
  <si>
    <t xml:space="preserve">	2026/01/20,12:58:14</t>
  </si>
  <si>
    <t xml:space="preserve">	New :MEM-GBT 96F R1 F11&amp;12 at MEM End.....OLD : MEM-GBT 96F 1/8/1&amp;2 at MEM end</t>
  </si>
  <si>
    <t xml:space="preserve">	10.121.68.4_Vyara_TN725B_WTR_AM_PH3\S5P1</t>
  </si>
  <si>
    <t xml:space="preserve">	10.121.100.15_VYARA GSWAN_TN705B_GJ_SSA SR_PH3\S4P1</t>
  </si>
  <si>
    <t xml:space="preserve">	GCS ID 52887</t>
  </si>
  <si>
    <t xml:space="preserve">	2026/03/27,10:07:44</t>
  </si>
  <si>
    <t xml:space="preserve">	SSA MEH-10.121.15.152-KUKARWADA EXCH_3/4-10.121.15.153-GERITA_1/5</t>
  </si>
  <si>
    <t xml:space="preserve">	10.121.15.152_KUKARWADA EXCH_TN705B_GJ_SSA MEH_PH1\S3P4</t>
  </si>
  <si>
    <t xml:space="preserve">	10.121.15.153_GERITA_TN703B_GJ_SSA MEH_PH\S1P5</t>
  </si>
  <si>
    <t xml:space="preserve">	Mehsana SSA GCS ID 16601</t>
  </si>
  <si>
    <t xml:space="preserve">	2022/05/28,20:17:24</t>
  </si>
  <si>
    <t xml:space="preserve">	2022/05/29,15:32:30</t>
  </si>
  <si>
    <t xml:space="preserve">	SSA VAL-10.121.24.165-ATUL LTD_TN703B 1/5-10.121.24.153-ATAR_TN703B 2/5</t>
  </si>
  <si>
    <t xml:space="preserve">	10.121.24.153_ATAR_TN703B_GJ_SSA VAL_PH\S2P5</t>
  </si>
  <si>
    <t xml:space="preserve">	10.121.24.165_ATUL LTD_TN703B_GJ_SSA VAL_PH3\S1P5</t>
  </si>
  <si>
    <t xml:space="preserve">	2025/04/09,17:52:07</t>
  </si>
  <si>
    <t xml:space="preserve">	2025/05/20,12:29:53</t>
  </si>
  <si>
    <t xml:space="preserve">	SSA AM-10.121.16.134-BarodaCity1_3/9-10.121.16.8-BarodaCity2_3/9</t>
  </si>
  <si>
    <t xml:space="preserve">	10.121.16.134_BARODA CITY 2_TN725B_WTR_AM_PH1\S3P9</t>
  </si>
  <si>
    <t xml:space="preserve">	10.121.16.8_BARODA CITY 1_TN725B_WTR_AM_PH1\S3P9</t>
  </si>
  <si>
    <t xml:space="preserve">	2018/11/14,19:37:00</t>
  </si>
  <si>
    <t xml:space="preserve">	2026/01/19,15:14:53</t>
  </si>
  <si>
    <t xml:space="preserve">	SSA AMR-10.121.96.42-Madhav_Farm_1/6-10.121.96.43-Nagrik_BTS_2/5</t>
  </si>
  <si>
    <t xml:space="preserve">	10.121.96.42_MADHAV FARM_TN703B_GJ_SSA AMR_PH2\S1P6</t>
  </si>
  <si>
    <t xml:space="preserve">	10.121.96.43_NAGRIK BTS A1_TN703B_GJ_SSA AMR_PH2\S2P5</t>
  </si>
  <si>
    <t xml:space="preserve">	Amreli SSA -- GCS ID 0002497</t>
  </si>
  <si>
    <t xml:space="preserve">	2019/06/01,12:42:26</t>
  </si>
  <si>
    <t xml:space="preserve">	2026/04/25,15:42:13</t>
  </si>
  <si>
    <t xml:space="preserve">	SSA SEN-10.121.69.65-Surendranagar(GNE) B2_6/4-10.121.99.4-Lakhtar B2_3/2</t>
  </si>
  <si>
    <t xml:space="preserve">	10.121.99.4_LAKHTAR_TN725B_GJ_SSA SEN_PH3\S3P2</t>
  </si>
  <si>
    <t xml:space="preserve">	10.121.69.65_SURENDRANAGAR(GNE)_TN725B_GJ_SSA SEN_PH3\S6P4</t>
  </si>
  <si>
    <t xml:space="preserve">	2019/11/27,16:43:59</t>
  </si>
  <si>
    <t xml:space="preserve">	2023/07/11,11:05:48</t>
  </si>
  <si>
    <t xml:space="preserve">	WTR AM-10.121.15.144-AmBhadraB2_4/10-10.121.17.148-Bhadra2B2_4/10</t>
  </si>
  <si>
    <t xml:space="preserve">	10.121.15.144_AM BHADRA(GNE)_TN725B_WTR_AM_PH3\S4P10</t>
  </si>
  <si>
    <t xml:space="preserve">	10.121.16.138_BHADRA 2_TN725B_WTR_AM_PH1\S4P10</t>
  </si>
  <si>
    <t xml:space="preserve">	Guj_Ahmedabad-SSA_GCS_ID-0011633</t>
  </si>
  <si>
    <t xml:space="preserve">	2021/07/12,17:54:24</t>
  </si>
  <si>
    <t xml:space="preserve">	2021/12/15,09:44:23</t>
  </si>
  <si>
    <t xml:space="preserve">	WTR RJ-10.121.16.138-BHADRA2_S4P3-10.121.69.66-SURENDRANAGAR1_S3P3</t>
  </si>
  <si>
    <t xml:space="preserve">	10.121.69.66_SURENDRA NAGAR1_TN725B_WTR_RJ_PH1\S3P3</t>
  </si>
  <si>
    <t xml:space="preserve">	10.121.16.138_BHADRA 2_TN725B_WTR_AM_PH1\S4P3</t>
  </si>
  <si>
    <t xml:space="preserve">	2018/05/09,16:34:58</t>
  </si>
  <si>
    <t xml:space="preserve">	2026/05/01,08:47:40</t>
  </si>
  <si>
    <t xml:space="preserve">	SSA BCH-10.121.16.7-Hansot_4/3-10.121.24.214-Kudadra_2/5</t>
  </si>
  <si>
    <t xml:space="preserve">	10.121.16.7_Hansot_TN725B_WTR_AM_PH1\S4P3</t>
  </si>
  <si>
    <t xml:space="preserve">	10.121.24.214_KUDADRA_TN703B_GJ_SSA BCH_PH2\S2P5</t>
  </si>
  <si>
    <t xml:space="preserve">	Guj GCS ID NO.- 042826</t>
  </si>
  <si>
    <t xml:space="preserve">	2025/07/04,15:43:42</t>
  </si>
  <si>
    <t xml:space="preserve">	2026/04/25,17:03:58</t>
  </si>
  <si>
    <t xml:space="preserve">	SSA BUJ-10.121.17.65-BHUJ1(GNE) B2_5/1-10.121.24.65-Bhuj Laltekri(GNE) B2_6/1</t>
  </si>
  <si>
    <t xml:space="preserve">	10.121.17.65_BHUJ1(GNE)_TN725B_WTR_RJ_PH1\S5P1</t>
  </si>
  <si>
    <t xml:space="preserve">	10.121.24.65_Bhuj Laltekri(GNE)_TN725B_GJ_SSA BUJ_PH2\S6P1</t>
  </si>
  <si>
    <t xml:space="preserve">	Guj_Bhuj-SSA_GCS_ID-0020752</t>
  </si>
  <si>
    <t xml:space="preserve">	2022/12/22,14:36:04</t>
  </si>
  <si>
    <t xml:space="preserve">	SSA VAL-10.121.16.88-FADVEL_1/5-10.121.16.72-RANKUWA TE_2/6</t>
  </si>
  <si>
    <t xml:space="preserve">	10.121.16.88_FADVEL_TN703B_GJ_SSA VAL_PH3\S1P5</t>
  </si>
  <si>
    <t xml:space="preserve">	10.121.16.72_RANKUWA TE_TN703B_GJ_SSA VAL_PH3\S2P6</t>
  </si>
  <si>
    <t xml:space="preserve">	MNTCE</t>
  </si>
  <si>
    <t xml:space="preserve">	2022/10/14,15:28:33</t>
  </si>
  <si>
    <t xml:space="preserve">	SSA AM-10.121.18.196-TN705B_NIKOL_B1\S4P1-10.121.18.195-TN705B_NAVA NARODA_B1\S3P1</t>
  </si>
  <si>
    <t xml:space="preserve">	10.121.18.196_NIKOL_TN705B_GJ_SSA AM_PH1\S4P1</t>
  </si>
  <si>
    <t xml:space="preserve">	10.121.18.195_BAPA-SITARAM-BTS_TN725B_GJ_SSA AM_PH1\S3P1</t>
  </si>
  <si>
    <t xml:space="preserve">	2018/06/03,14:37:31</t>
  </si>
  <si>
    <t xml:space="preserve">	2023/01/03,17:05:26</t>
  </si>
  <si>
    <t xml:space="preserve">	WTR AM-10.121.15.213-Harij B2_6/1-10.121.15.142-Patan B2_5/1</t>
  </si>
  <si>
    <t xml:space="preserve">	10.121.15.213_Harij_TN725B_WTR_AM_PH3\S6P1</t>
  </si>
  <si>
    <t xml:space="preserve">	10.121.15.142_Patan_TN725B_WTR_AM_PH2\S5P1</t>
  </si>
  <si>
    <t xml:space="preserve">	2019/03/25,10:55:01</t>
  </si>
  <si>
    <t xml:space="preserve">	2023/04/21,14:24:06</t>
  </si>
  <si>
    <t xml:space="preserve">	SSA JND-10.121.97.207-TN725B_KESHOD_S4P1-10.121.97.201-TN725B_VANTHALI_S3P1</t>
  </si>
  <si>
    <t xml:space="preserve">	10.121.97.201_VANTHALI_TN725B_GJ_SSA JND_PH2\S3P1</t>
  </si>
  <si>
    <t xml:space="preserve">	10.121.97.207_KESHOD_TN725B_GJ_SSA JND_PH2\S4P1</t>
  </si>
  <si>
    <t xml:space="preserve">	2019/05/29,20:02:11</t>
  </si>
  <si>
    <t xml:space="preserve">	2023/01/10,14:37:10</t>
  </si>
  <si>
    <t xml:space="preserve">	SSA BCH-10.121.16.10-Jambusar_5/2-10.121.96.114-Schott_Glass_JBSR_1/5</t>
  </si>
  <si>
    <t xml:space="preserve">	10.121.96.114_SCHOTT GLASS JBSR_TN703B_GJ_SSA BCH_PH3\S1P5</t>
  </si>
  <si>
    <t xml:space="preserve">	10.121.16.10_Jambusar_TN725B_WTR_AM_PH1\S5P2</t>
  </si>
  <si>
    <t xml:space="preserve">	Bharuch_SSA_GCs_ID_0006094</t>
  </si>
  <si>
    <t xml:space="preserve">	2020/05/08,14:10:41</t>
  </si>
  <si>
    <t xml:space="preserve">	2026/04/25,17:31:27</t>
  </si>
  <si>
    <t xml:space="preserve">	SSA SR-10.121.19.221-SOHAGIYA TOUR VST-10.121.19.207-VASTADEVDI</t>
  </si>
  <si>
    <t xml:space="preserve">	10.121.19.221_SOHAGIYA TOUR VST_TN703B_GJ_SSA SR_PH2\S1P5</t>
  </si>
  <si>
    <t xml:space="preserve">	10.121.19.207_VASTADEVDI_TN703B_GJ_SSA SR_PH2\S1P6</t>
  </si>
  <si>
    <t xml:space="preserve">	2025/11/20,20:44:49</t>
  </si>
  <si>
    <t xml:space="preserve">	2026/01/17,12:58:26</t>
  </si>
  <si>
    <t xml:space="preserve">	SSA AMR-10.121.96.37-Teenbatti BTS_2/6-10.121.96.6-Chalala1_3/6</t>
  </si>
  <si>
    <t xml:space="preserve">	10.121.96.37_TEENBATTI BTS_TN703B_GJ_SSA AMR_PH2\S2P6</t>
  </si>
  <si>
    <t xml:space="preserve">	10.121.96.6_Chalala 1_TN725B_GJ_SSA AMR_PH3\S3P6</t>
  </si>
  <si>
    <t xml:space="preserve">	Amreli_SSA_GCS_ID_15403</t>
  </si>
  <si>
    <t xml:space="preserve">	2022/03/21,13:30:10</t>
  </si>
  <si>
    <t xml:space="preserve">	2026/03/26,11:32:20</t>
  </si>
  <si>
    <t xml:space="preserve">	SSA AM-10.121.18.95-TRINETRA_BHAWAN_1/5-10.121.18.232-SDC GNR_3/2</t>
  </si>
  <si>
    <t xml:space="preserve">	10.121.18.95_TRINETRA BHAWAN_TN703B_GJ_SSA AM_PH3\S1P5</t>
  </si>
  <si>
    <t xml:space="preserve">	10.121.18.232_SDC GNR_TN725B_GJ_SSA AM_PH3\S3P2</t>
  </si>
  <si>
    <t xml:space="preserve">	Ahmedabad SSA GCS ID 17036</t>
  </si>
  <si>
    <t xml:space="preserve">	2022/06/20,22:00:01</t>
  </si>
  <si>
    <t xml:space="preserve">	2022/09/16,17:51:45</t>
  </si>
  <si>
    <t xml:space="preserve">	SSA BV-10.121.25.1-TN725B_Panwadi_GNE\S3P1-10.121.25.2-TN705B_Sardarnagar\S4P1</t>
  </si>
  <si>
    <t xml:space="preserve">	10.121.25.1_Panwadi(GNE)_TN725B_GJ_SSA BV_PH2\S3P1</t>
  </si>
  <si>
    <t xml:space="preserve">	10.121.25.2_Sardarnagar_TN725B_GJ_SSA BV_PH2\S4P1</t>
  </si>
  <si>
    <t xml:space="preserve">	2018/09/20,10:25:09</t>
  </si>
  <si>
    <t xml:space="preserve">	2023/01/10,12:45:15</t>
  </si>
  <si>
    <t xml:space="preserve">	SSA BCH-10.121.96.115-CPFGandhar_2/5-10.121.96.75-CHANCHVEL_3/6</t>
  </si>
  <si>
    <t xml:space="preserve">	10.121.96.75_CHANCHVEL_TN705B_GJ_SSA BCH_PH3\S3P6</t>
  </si>
  <si>
    <t xml:space="preserve">	10.121.96.115_CPFGandhar_TN703B_GJ_SSA BCH_PH2\S2P5</t>
  </si>
  <si>
    <t xml:space="preserve">	Bharuch SSA GCS ID</t>
  </si>
  <si>
    <t xml:space="preserve">	2025/12/05,18:28:03</t>
  </si>
  <si>
    <t xml:space="preserve">	2025/12/12,10:41:40</t>
  </si>
  <si>
    <t xml:space="preserve">	WTR AM-10.121.68.1-TN725B_SURAT_S5P8-10.121.16.5-TN725B_SURAT_S5P8</t>
  </si>
  <si>
    <t xml:space="preserve">	10.121.100.2_Surat_TN725B_WTR_AM_PH1\S5P8</t>
  </si>
  <si>
    <t xml:space="preserve">	10.121.68.1_Surat 3(GNE)_TN725B_WTR_AM_PH3\S5P8</t>
  </si>
  <si>
    <t xml:space="preserve">	2019/05/07,18:41:35</t>
  </si>
  <si>
    <t xml:space="preserve">	2023/01/10,15:58:11</t>
  </si>
  <si>
    <t xml:space="preserve">	SSA NAD-10.121.98.65-PETLAD_3/1-10.121.24.225-ANAND(GNE)_5/1</t>
  </si>
  <si>
    <t xml:space="preserve">	10.121.98.65_PETLAD_TN725B_GJ_SSA NAD_PH3\S3P1</t>
  </si>
  <si>
    <t xml:space="preserve">	10.121.24.225_ANAND(GNE)_TN725B_GJ_SSA NAD_PH1\S5P1</t>
  </si>
  <si>
    <t xml:space="preserve">	2023/05/22,19:48:23</t>
  </si>
  <si>
    <t xml:space="preserve">	2023/05/23,12:43:46</t>
  </si>
  <si>
    <t xml:space="preserve">	SSA VAL-10.121.16.67-NAVASARI_5/5-10.121.16.120-NMC_2/5</t>
  </si>
  <si>
    <t xml:space="preserve">	10.121.16.67_NAVASARI_TN725B_WTR_AM_PH2\S5P5</t>
  </si>
  <si>
    <t xml:space="preserve">	10.121.16.120_BOB-RO-NVS_TN703B_GJ_SSA VAL_PH3\S2P5</t>
  </si>
  <si>
    <t xml:space="preserve">	2025/12/05,22:01:18</t>
  </si>
  <si>
    <t xml:space="preserve">	2026/01/17,15:14:13</t>
  </si>
  <si>
    <t xml:space="preserve">	WTR AM-10.121.68.94-UNAI_3/4-10.121.68.73-Vansda_3/4</t>
  </si>
  <si>
    <t xml:space="preserve">	10.121.68.73_Vansda_TN725B_WTR_AM_PH3\S3P4</t>
  </si>
  <si>
    <t xml:space="preserve">	10.121.68.94_UNAI_TN705B_GJ_SSA VAL_PH3\S3P4</t>
  </si>
  <si>
    <t xml:space="preserve">	GUJ_GCS_ID_0011762</t>
  </si>
  <si>
    <t xml:space="preserve">	2021/07/22,18:23:32</t>
  </si>
  <si>
    <t xml:space="preserve">	2026/05/05,08:44:46</t>
  </si>
  <si>
    <t xml:space="preserve">	SSA VDR-10.121.19.134-TN725B_Fatheganj_B2\S5P1-10.121.19.138-TN725B_City-2_B2\S6P1</t>
  </si>
  <si>
    <t xml:space="preserve">	10.121.19.134_FATEHGANJ_TN725B_GJ_SSA VDR_PH2\S5P1</t>
  </si>
  <si>
    <t xml:space="preserve">	10.121.19.138_CITY2_TN725B_GJ_SSA VDR_PH2\S6P1</t>
  </si>
  <si>
    <t xml:space="preserve">	2018/09/12,19:05:02</t>
  </si>
  <si>
    <t xml:space="preserve">	2023/01/11,12:43:35</t>
  </si>
  <si>
    <t xml:space="preserve">	SSA NAD-10.121.16.247-Nenpur A1_2/5-10.121.16.248-Ghodasar A1_1/5</t>
  </si>
  <si>
    <t xml:space="preserve">	10.121.16.247_NENPUR_TN703B_GJ_SSA NAD_PH3\S2P5</t>
  </si>
  <si>
    <t xml:space="preserve">	10.121.16.248_GHODASAR_TN703B_GJ_SSA NAD_PH3\S1P5</t>
  </si>
  <si>
    <t xml:space="preserve">	2019/07/04,18:00:31</t>
  </si>
  <si>
    <t xml:space="preserve">	2023/01/03,14:45:41</t>
  </si>
  <si>
    <t xml:space="preserve">	WTR RJ-10.121.96.35-Amreli B2_5/1-10.121.17.161-Bhavnagar3 B2_5/1</t>
  </si>
  <si>
    <t xml:space="preserve">	10.121.17.141_AMRELI_TN725B_WTR_RJ_PH2\S5P1</t>
  </si>
  <si>
    <t xml:space="preserve">	10.121.17.161_BHAVNAGAR3_TN725B_WTR_RJ_PH2\S5P1</t>
  </si>
  <si>
    <t xml:space="preserve">	2019/07/30,13:03:15</t>
  </si>
  <si>
    <t xml:space="preserve">	2023/01/03,12:01:31</t>
  </si>
  <si>
    <t xml:space="preserve">	SSA SR-10.121.99.205-WTRSURAT_4/4-10.121.100.1-SURAT(GNE)_4/6</t>
  </si>
  <si>
    <t xml:space="preserve">	10.121.99.205_WTRSURAT_TN705B_GJ_SSA SR_PH3\S4P4</t>
  </si>
  <si>
    <t xml:space="preserve">	10.121.100.1_SURAT(GNE)_TN725B_GJ_SSA SR_PH3\S4P6</t>
  </si>
  <si>
    <t xml:space="preserve">	Guj GCS ID No.- 048537</t>
  </si>
  <si>
    <t xml:space="preserve">	2026/01/31,12:32:01</t>
  </si>
  <si>
    <t xml:space="preserve">	2026/02/12,15:48:42</t>
  </si>
  <si>
    <t xml:space="preserve">	SSA AM-10.121.18.75-Vasna2_6/2-10.121.18.65-Navrangpura(GNE)_6/2</t>
  </si>
  <si>
    <t xml:space="preserve">	10.121.18.65_NAVRANGPURA (GNE)_TN725B_GJ_SSA AM_PH1\S6P2</t>
  </si>
  <si>
    <t xml:space="preserve">	10.121.18.75_VASNA 2_TN725B_GJ_SSA AM_PH1\S6P2</t>
  </si>
  <si>
    <t xml:space="preserve">	2021/08/06,19:50:49</t>
  </si>
  <si>
    <t xml:space="preserve">	2026/01/20,15:08:28</t>
  </si>
  <si>
    <t xml:space="preserve">	NVP-ELB 96F 2/6/1&amp;2 ELB-VAS 96F 2/6/1&amp;2</t>
  </si>
  <si>
    <t xml:space="preserve">	SSA AM-10.121.17.219-Sales Tax ARD_1/5-10.121.17.195-Ellisbridge_6/6</t>
  </si>
  <si>
    <t xml:space="preserve">	10.121.17.219_Sales Tax ARD_TN703B_GJ_SSA AM_PH3\S1P5</t>
  </si>
  <si>
    <t xml:space="preserve">	10.121.17.195_ELLISBRIDGE_TN725B_GJ_SSA AM_PH1\S6P6</t>
  </si>
  <si>
    <t xml:space="preserve">	Guj_Ahmedabad-OA_GCS_ID-0048723</t>
  </si>
  <si>
    <t xml:space="preserve">	2026/02/07,14:34:29</t>
  </si>
  <si>
    <t xml:space="preserve">	2026/02/12,15:53:39</t>
  </si>
  <si>
    <t xml:space="preserve">	SSA VDR-10.121.99.165-Vahaanvati_2/5-10.121.19.176-Dheeraj_Sadan_BTS_1/6</t>
  </si>
  <si>
    <t xml:space="preserve">	10.121.19.176_Dheeraj Sadan BTS_TN703B_GJ_SSA VDR_PH2\S1P6</t>
  </si>
  <si>
    <t xml:space="preserve">	10.121.99.165_VAHANVATI_TN703B_GJ_SSA VDR_PH3\S2P5</t>
  </si>
  <si>
    <t xml:space="preserve">	guj_vda_gcs_id_8388</t>
  </si>
  <si>
    <t xml:space="preserve">	2022/06/07,07:02:24</t>
  </si>
  <si>
    <t xml:space="preserve">	2022/06/07,15:04:41</t>
  </si>
  <si>
    <t xml:space="preserve">	SSA HMR-10.121.97.77-PRANTIJ RSU_2/5-10.121.97.78-GADKAN EX _1/5</t>
  </si>
  <si>
    <t xml:space="preserve">	10.121.97.77_PRANTIJ RSU_TN703B_GJ_SSA HMR_PH3\S2P5</t>
  </si>
  <si>
    <t xml:space="preserve">	10.121.97.78_GADKAN EX_TN703B_GJ_SSA HMR_PH3\S1P5</t>
  </si>
  <si>
    <t xml:space="preserve">	2019/08/03,16:24:56</t>
  </si>
  <si>
    <t xml:space="preserve">	2022/05/24,13:27:31</t>
  </si>
  <si>
    <t xml:space="preserve">	SSA BV-10.121.96.215-TN703B_BHANDARIYA_PH3 1/5-10.121.96.201-TN705B_BUDHEL_B2 3/4</t>
  </si>
  <si>
    <t xml:space="preserve">	10.121.17.183_BHANDARIYA_TN703B_GJ_SSA BV_PH3\S1P5</t>
  </si>
  <si>
    <t xml:space="preserve">	10.121.17.162_BUDHEL_TN705B_GJ_SSA BV_PH3\S3P4</t>
  </si>
  <si>
    <t xml:space="preserve">	2019/08/26,11:57:13</t>
  </si>
  <si>
    <t xml:space="preserve">	2023/01/10,12:48:43</t>
  </si>
  <si>
    <t xml:space="preserve">	WTR RJ-10.121.17.154-TRAPAJ_S3P1-10.121.17.159-TALAJA_S4P1</t>
  </si>
  <si>
    <t xml:space="preserve">	10.121.17.154_Trapaj_TN705B_WTR_RJ_PH1\S3P1</t>
  </si>
  <si>
    <t xml:space="preserve">	10.121.17.159_TALAJA_TN725B_WTR_RJ_PH3\S4P1</t>
  </si>
  <si>
    <t xml:space="preserve">	2022/10/14,17:02:02</t>
  </si>
  <si>
    <t xml:space="preserve">	2023/05/20,08:34:39</t>
  </si>
  <si>
    <t xml:space="preserve">	SSA AM-10.121.17.198-Naranpura_5/1-10.121.17.200-Naranpura School_3/1</t>
  </si>
  <si>
    <t xml:space="preserve">	10.121.17.198_NARANPURA_TN725B_GJ_SSA AM_PH1\S5P1</t>
  </si>
  <si>
    <t xml:space="preserve">	10.121.17.200_NARANPURA SCHOOL_TN705B_GJ_SSA AM_PH1\S3P1</t>
  </si>
  <si>
    <t xml:space="preserve">	2018/11/12,17:54:43</t>
  </si>
  <si>
    <t xml:space="preserve">	2026/01/19,15:53:19</t>
  </si>
  <si>
    <t xml:space="preserve">	SSA BCH-10.121.96.105-GujBharuch_CBEC DAHEJ_PH3-10.121.96.106-BIRLA COPPER DAHEJ_PH3</t>
  </si>
  <si>
    <t xml:space="preserve">	10.121.96.105_CBEC DAHEJ_TN703B_GJ_SSA BCH_PH3\S2P5</t>
  </si>
  <si>
    <t xml:space="preserve">	10.121.96.106_BIRLA COPPER DAHEJ_TN703B_GJ_SSA BCH_PH3\S1P5</t>
  </si>
  <si>
    <t xml:space="preserve">	2019/09/05,17:53:15</t>
  </si>
  <si>
    <t xml:space="preserve">	2023/01/10,12:43:39</t>
  </si>
  <si>
    <t xml:space="preserve">	WTR RJ-10.121.17.68-Anjar_B2_3/1-10.121.24.74-Adipur_B2_5/1</t>
  </si>
  <si>
    <t xml:space="preserve">	10.121.24.74_Adipur_TN725B_GJ_SSA BUJ_PH3\S5P1</t>
  </si>
  <si>
    <t xml:space="preserve">	10.121.17.68_ANJAR_TN725B_WTR_RJ_PH2\S3P1</t>
  </si>
  <si>
    <t xml:space="preserve">	Bhuj SSA-GCS2170</t>
  </si>
  <si>
    <t xml:space="preserve">	2019/04/27,14:58:55</t>
  </si>
  <si>
    <t xml:space="preserve">	2023/06/17,14:29:20</t>
  </si>
  <si>
    <t xml:space="preserve">	SSA AM-10.121.18.81-Changodhar_B1_S4P2-10.121.18.78-GujAHmedabad_Sarkhej_B2_S6P2</t>
  </si>
  <si>
    <t xml:space="preserve">	10.121.18.78_SARKHEJ_TN725B_GJ_SSA AM_PH1\S6P2</t>
  </si>
  <si>
    <t xml:space="preserve">	10.121.18.81_CHANGODAR_TN705B_GJ_SSA AM_PH1\S4P2</t>
  </si>
  <si>
    <t xml:space="preserve">	2021/08/18,15:27:56</t>
  </si>
  <si>
    <t xml:space="preserve">	2022/04/21,11:43:08</t>
  </si>
  <si>
    <t xml:space="preserve">	Sarkhej -Changodar 96F R1 F4</t>
  </si>
  <si>
    <t xml:space="preserve">	SSA BCH-10.121.96.67-PIPALIYA B1_3/1-10.121.96.70-RAHIYAD B2_5/1</t>
  </si>
  <si>
    <t xml:space="preserve">	10.121.96.67_PIPALIYA_TN705B_GJ_SSA BCH_PH3\S3P1</t>
  </si>
  <si>
    <t xml:space="preserve">	10.121.96.70_RAHIYAD_TN725B_GJ_SSA BCH_PH3\S5P1</t>
  </si>
  <si>
    <t xml:space="preserve">	2025/05/08,22:41:48</t>
  </si>
  <si>
    <t xml:space="preserve">	SSA BUJ-10.121.24.65-Bhuj Laltekri(GNE)_3/3-10.121.24.80-Padmadarshan_BTS_1/5</t>
  </si>
  <si>
    <t xml:space="preserve">	10.121.24.80_PADMADARSHAN BTS_TN703B_GJ_SSA BUJ_PH2\S1P5</t>
  </si>
  <si>
    <t xml:space="preserve">	10.121.24.65_Bhuj Laltekri(GNE)_TN725B_GJ_SSA BUJ_PH2\S3P3</t>
  </si>
  <si>
    <t xml:space="preserve">	2019/02/05,19:38:07</t>
  </si>
  <si>
    <t xml:space="preserve">	2026/04/28,11:56:36</t>
  </si>
  <si>
    <t xml:space="preserve">	SSA BUJ-10.121.24.70-Adipur(Madhapar) B1_1/5-10.121.24.75-Meher Arcade A1_4/6</t>
  </si>
  <si>
    <t xml:space="preserve">	10.121.24.70_Madhapar_TN705B_GJ_SSA BUJ_PH2\S4P4</t>
  </si>
  <si>
    <t xml:space="preserve">	10.121.24.75_MEHER ARCADE_TN703B_GJ_SSA BUJ_PH3\S1P5</t>
  </si>
  <si>
    <t xml:space="preserve">	Bhuj SSA GCS ID -22898</t>
  </si>
  <si>
    <t xml:space="preserve">	2023/04/06,13:12:37</t>
  </si>
  <si>
    <t xml:space="preserve">	2023/04/19,11:39:58</t>
  </si>
  <si>
    <t xml:space="preserve">	SSA BV-10.121.17.172-UMRALA B1_2/5-10.121.17.173-BAJUD A1_1/5</t>
  </si>
  <si>
    <t xml:space="preserve">	10.121.17.172_UMRALA_TN703B_GJ_SSA BV_PH3\S2P5</t>
  </si>
  <si>
    <t xml:space="preserve">	10.121.17.173_BAJUD_TN703B_GJ_SSA BV_PH3\S1P5</t>
  </si>
  <si>
    <t xml:space="preserve">	2025/07/03,21:33:22</t>
  </si>
  <si>
    <t xml:space="preserve">	SSA AM-10.121.18.87-TN725B_BDR\S3P1-10.121.18.85-TN725B_GBT\S4P1</t>
  </si>
  <si>
    <t xml:space="preserve">	10.121.18.85_GULBAI TEKRA CPAN 1_TN725B_GJ_SSA AM_PH1\S4P1</t>
  </si>
  <si>
    <t xml:space="preserve">	10.121.18.87_BHADRA 3_TN725B_GJ_SSA AM_PH1\S3P1</t>
  </si>
  <si>
    <t xml:space="preserve">	2018/05/26,15:36:45</t>
  </si>
  <si>
    <t xml:space="preserve">	2023/12/04,12:12:18</t>
  </si>
  <si>
    <t xml:space="preserve">	GBT-NVP 96F 2/4/3&amp;4 TO NVP-ELB 96F 2/2/9&amp;10 GROUP ELB-BDR 144F 1/2/9&amp;10</t>
  </si>
  <si>
    <t xml:space="preserve">	SSA GDH-10.121.26.76-TN705B_LIMDI B1\S4P1-10.121.26.77-JHALOD_B2\S3P1</t>
  </si>
  <si>
    <t xml:space="preserve">	10.121.26.76_LIMDI B1_TN705B_WTR_AM_PH2\S4P1</t>
  </si>
  <si>
    <t xml:space="preserve">	10.121.26.77_Zalod_TN725B_GJ_SSA GDH_PH3\S3P1</t>
  </si>
  <si>
    <t xml:space="preserve">	2019/09/16,14:28:25</t>
  </si>
  <si>
    <t xml:space="preserve">	2023/01/10,13:19:19</t>
  </si>
  <si>
    <t xml:space="preserve">	SSA VDR-10.121.19.129-ALKAPURI-1_3/8-10.121.99.129-ALKAPURI(GNE)_5/8</t>
  </si>
  <si>
    <t xml:space="preserve">	10.121.19.129_ALKAPURI1(GNE)_TN725B_GJ_SSA VDR_PH2\S3P8</t>
  </si>
  <si>
    <t xml:space="preserve">	10.121.99.129_ALKAPURI(GNE)_TN725B_GJ_SSA VDR_PH3\S5P8</t>
  </si>
  <si>
    <t xml:space="preserve">	2023/05/24,23:47:17</t>
  </si>
  <si>
    <t xml:space="preserve">	2023/09/04,16:24:49</t>
  </si>
  <si>
    <t xml:space="preserve">	WTR AM-10.121.15.144-Am Bhadra B2_4/4-10.121.15.154-Ranpur B1_4/4</t>
  </si>
  <si>
    <t xml:space="preserve">	10.121.15.144_AM BHADRA(GNE)_TN725B_WTR_AM_PH3\S4P4</t>
  </si>
  <si>
    <t xml:space="preserve">	10.121.15.154_Ranpur_TN705B_GJ_SSA AM_PH3\S4P4</t>
  </si>
  <si>
    <t xml:space="preserve">	GCS_ID-0020159</t>
  </si>
  <si>
    <t xml:space="preserve">	2022/11/24,14:39:48</t>
  </si>
  <si>
    <t xml:space="preserve">	2023/01/13,11:18:02</t>
  </si>
  <si>
    <t xml:space="preserve">	SSA VDR-10.121.19.158-INOX GERI GSWAN_1/5-10.121.99.163-TRIDENT BTS_4/2</t>
  </si>
  <si>
    <t xml:space="preserve">	10.121.19.158_INOX GERI GSWAN_TN703B_GJ_SSA VDR_PH2\S1P5</t>
  </si>
  <si>
    <t xml:space="preserve">	10.121.99.163_TRIDENT BTS_TN705B_GJ_SSA VDR_PH3\S4P2</t>
  </si>
  <si>
    <t xml:space="preserve">	Guj_Vadodara-SSA_GCS_ID-0059962</t>
  </si>
  <si>
    <t xml:space="preserve">	2026/04/30,14:20:41</t>
  </si>
  <si>
    <t xml:space="preserve">	SSA RJ-10.121.19.115-LODHIKA VILLAGE B1_3/4-10.121.19.82-KhirshraVLG A1_2/5</t>
  </si>
  <si>
    <t xml:space="preserve">	10.121.19.115_LODHIKA VILLAGE_TN705B_GJ_SSA RJ_PH3\S3P4</t>
  </si>
  <si>
    <t xml:space="preserve">	10.121.19.82_KhirshraVLG_TN703B_GJ_SSA RJ_PH3\S2P5</t>
  </si>
  <si>
    <t xml:space="preserve">	GCS_ID-0026781</t>
  </si>
  <si>
    <t xml:space="preserve">	2023/11/08,20:27:49</t>
  </si>
  <si>
    <t xml:space="preserve">	2024/04/01,11:42:09</t>
  </si>
  <si>
    <t xml:space="preserve">	SSA Buj-10.121.96.174-VITHON_2/3-10.121.96.143-VITHON 1_2/3</t>
  </si>
  <si>
    <t xml:space="preserve">	10.121.96.143_VITHON 1_TN703B_GJ_SSA BUJ_PH2\S2P3</t>
  </si>
  <si>
    <t xml:space="preserve">	10.121.96.174_VITHON_TN703B_GJ_SSA BUJ_PH3\S2P3</t>
  </si>
  <si>
    <t xml:space="preserve">	2026/01/17,18:39:56</t>
  </si>
  <si>
    <t xml:space="preserve">	2026/02/12,15:47:01</t>
  </si>
  <si>
    <t xml:space="preserve">	SSA JND-10.121.97.207-Keshod B2_5/6-10.121.24.2-Veraval M/W B2_5/6</t>
  </si>
  <si>
    <t xml:space="preserve">	10.121.97.207_KESHOD_TN725B_GJ_SSA JND_PH2\S5P6</t>
  </si>
  <si>
    <t xml:space="preserve">	10.121.24.2_VERAVAL M/W_TN725B_GJ_SSA JND_PH2\S5P6</t>
  </si>
  <si>
    <t xml:space="preserve">	Guj_Junagadh-SSA_GCS_ID-0030561</t>
  </si>
  <si>
    <t xml:space="preserve">	1.1</t>
  </si>
  <si>
    <t xml:space="preserve">	2024/04/29,12:43:04</t>
  </si>
  <si>
    <t xml:space="preserve">	SSA BCH-10.121.96.111-INDO-FILL-UNIT1 A1_2/5-10.121.24.218-INDO-FILL-UNIT2 A1_1/5</t>
  </si>
  <si>
    <t xml:space="preserve">	10.121.96.111_INDO FILL UNIT1_TN703B_GJ_SSA BCH_PH3\S2P5</t>
  </si>
  <si>
    <t xml:space="preserve">	10.121.24.218_INDO FILL UNIT2_TN703B_GJ_SSA BCH_PH2\S1P5</t>
  </si>
  <si>
    <t xml:space="preserve">	2026/01/07,17:20:35</t>
  </si>
  <si>
    <t xml:space="preserve">	INDO FILL UNIT-2 -INDO FILL UNIT-1 1G DL</t>
  </si>
  <si>
    <t xml:space="preserve">	SSA VAL-10.121.68.77-SLDC_BALITHA_1/6-10.121.68.78-GEB_BALITHA_1/5</t>
  </si>
  <si>
    <t xml:space="preserve">	10.121.68.77_SLDC BALITHA_TN703B_GJ_SSA VAL_PH3\S1P6</t>
  </si>
  <si>
    <t xml:space="preserve">	10.121.68.78_GEB BALITHA_TN703B_GJ_SSA VAL_PH3\S1P5</t>
  </si>
  <si>
    <t xml:space="preserve">	2019/12/07,17:44:02</t>
  </si>
  <si>
    <t xml:space="preserve">	2026/05/06,10:20:12</t>
  </si>
  <si>
    <t xml:space="preserve">	SSA VAL-10.121.16.95-KAKADVEL_1/5-10.121.16.88-FADVEL_2/5</t>
  </si>
  <si>
    <t xml:space="preserve">	10.121.16.95_KAKADVEL_TN703B_GJ_SSA VAL_PH1\S1P5</t>
  </si>
  <si>
    <t xml:space="preserve">	10.121.16.88_FADVEL_TN703B_GJ_SSA VAL_PH3\S2P5</t>
  </si>
  <si>
    <t xml:space="preserve">	2022/10/14,15:28:32</t>
  </si>
  <si>
    <t xml:space="preserve">	SSA BCH-10.121.96.102-Samni_1/6-10.121.96.78-Amod_4/5</t>
  </si>
  <si>
    <t xml:space="preserve">	10.121.96.102_Samni_TN703B_GJ_SSA BCH_PH3\S1P6</t>
  </si>
  <si>
    <t xml:space="preserve">	10.121.96.78_Amod_TN705B_GJ_SSA BCH_PH3\S4P5</t>
  </si>
  <si>
    <t xml:space="preserve">	Bharuch SSA GCS ID 18466</t>
  </si>
  <si>
    <t xml:space="preserve">	2022/09/06,02:48:18</t>
  </si>
  <si>
    <t xml:space="preserve">	2022/09/07,14:21:05</t>
  </si>
  <si>
    <t xml:space="preserve">	SSA VAL-10.121.16.119_Matwad_1/5-10.121.16.117-Aat_2/5</t>
  </si>
  <si>
    <t xml:space="preserve">	10.121.16.119_MATWAD-1_TN703B_GJ_SSA VAL_PH3\S1P5</t>
  </si>
  <si>
    <t xml:space="preserve">	10.121.16.117_AAT_TN703B_GJ_SSA VAL_PH3\S2P5</t>
  </si>
  <si>
    <t xml:space="preserve">	Valsad SSA - GCS ID-0002258</t>
  </si>
  <si>
    <t xml:space="preserve">	2019/05/05,12:48:07</t>
  </si>
  <si>
    <t xml:space="preserve">	2026/04/23,12:36:28</t>
  </si>
  <si>
    <t xml:space="preserve">	SSA AM-10.121.18.146-Railwaypura 2 B2_5/9-10.121.17.209-Railwaypura B2_5/9</t>
  </si>
  <si>
    <t xml:space="preserve">	10.121.18.146_Railwaypura 2_TN725B_GJ_SSA AM_PH1\S5P9</t>
  </si>
  <si>
    <t xml:space="preserve">	10.121.17.209_RAILWAYPURA_TN725B_GJ_SSA AM_PH1\S5P9</t>
  </si>
  <si>
    <t xml:space="preserve">	Guj_Ahmedabad-SSA_GCS_ID-0021849</t>
  </si>
  <si>
    <t xml:space="preserve">	2023/02/10,15:26:00</t>
  </si>
  <si>
    <t xml:space="preserve">	2026/01/16,17:42:29</t>
  </si>
  <si>
    <t xml:space="preserve">	SSA BUJ-10.121.24.65-Laltekri(GNE)_4/3-10.121.24.66-Mundra Rd TE B2_3/4</t>
  </si>
  <si>
    <t xml:space="preserve">	10.121.24.65_Bhuj Laltekri(GNE)_TN725B_GJ_SSA BUJ_PH2\S4P3</t>
  </si>
  <si>
    <t xml:space="preserve">	10.121.24.66_MBM Bhuj B2_TN725B_GJ_SSA BUJ_PH2\S3P4</t>
  </si>
  <si>
    <t xml:space="preserve">	GUJ_GCS_ID_0025949</t>
  </si>
  <si>
    <t xml:space="preserve">	2023/09/25,20:06:16</t>
  </si>
  <si>
    <t xml:space="preserve">	2024/02/06,10:55:17</t>
  </si>
  <si>
    <t xml:space="preserve">	WTR AM-10.121.16.134-TN725B_Baroda City-2_S4P10-10.121.16.27-TN725B_CITY_S4P10</t>
  </si>
  <si>
    <t xml:space="preserve">	10.121.16.134_BARODA CITY 2_TN725B_WTR_AM_PH1\S4P10</t>
  </si>
  <si>
    <t xml:space="preserve">	10.121.16.27_Baroda CITY_TN725B_WTR_AM_PH2\S4P10</t>
  </si>
  <si>
    <t xml:space="preserve">	2019/05/29,16:45:33</t>
  </si>
  <si>
    <t xml:space="preserve">	2022/06/27,14:46:17</t>
  </si>
  <si>
    <t xml:space="preserve">	SSA VDR-10.121.9.139-SLDC VDR_4/1-10.121.19.136-GOTRI_3/1</t>
  </si>
  <si>
    <t xml:space="preserve">	10.121.99.139_SLDC GOTRI_TN725B_GJ_SSA VDR_PH3\S4P1</t>
  </si>
  <si>
    <t xml:space="preserve">	10.121.19.136_GOTRI_TN705B_GJ_SSA VDR_PH2\S3P1</t>
  </si>
  <si>
    <t xml:space="preserve">	2025/01/20,09:00:17</t>
  </si>
  <si>
    <t xml:space="preserve">	WTR RJ-10.121.15.144-AM Bhadra(GNE)_4/1-10.121.69.67-Surendranagar2_4/1</t>
  </si>
  <si>
    <t xml:space="preserve">	10.121.69.67_SURENDRA NAGAR2_TN725B_WTR_RJ_PH1\S4P1</t>
  </si>
  <si>
    <t xml:space="preserve">	10.121.15.144_AM BHADRA(GNE)_TN725B_WTR_AM_PH3\S4P1</t>
  </si>
  <si>
    <t xml:space="preserve">	2025/08/02,15:21:17</t>
  </si>
  <si>
    <t xml:space="preserve">	2026/04/23,16:58:20</t>
  </si>
  <si>
    <t xml:space="preserve">	SSA JMN-10.121.97.129-Mehulnagar-ALB B2_6/6-10.121.20.1-Mehul-Nagar(GNE) B2_3/5</t>
  </si>
  <si>
    <t xml:space="preserve">	10.121.97.129_Mehulnagar ALB_TN725B_GJ_SSA JMN_PH3\S6P6</t>
  </si>
  <si>
    <t xml:space="preserve">	10.121.20.1_Mehul Nagar(GNE)_TN725B_GJ_SSA JMN_PH2\S3P5</t>
  </si>
  <si>
    <t xml:space="preserve">	2024/04/15,20:36:46</t>
  </si>
  <si>
    <t xml:space="preserve">	WTR AM-10.121.15.155-BAGODARA_S5P1-10.121.15.159-FEDRA_S3P1</t>
  </si>
  <si>
    <t xml:space="preserve">	10.121.15.155_BAGODARA_TN725B_WTR_AM_PH3\S5P1</t>
  </si>
  <si>
    <t xml:space="preserve">	10.121.15.159_FEDRA_TN725B_GJ_SSA AM_PH2\S3P1</t>
  </si>
  <si>
    <t xml:space="preserve">	2025/05/06,16:22:37</t>
  </si>
  <si>
    <t xml:space="preserve">	2025/05/10,11:06:12</t>
  </si>
  <si>
    <t xml:space="preserve">	SSA BUJ-10.121.24.66-MBM Bhuj B2_3/6-10.121.24.88_MAMLATDAR_1/5</t>
  </si>
  <si>
    <t xml:space="preserve">	10.121.24.66_MBM Bhuj B2_TN725B_GJ_SSA BUJ_PH2\S3P6</t>
  </si>
  <si>
    <t xml:space="preserve">	10.121.24.88_MAMLATDAR_TN703B_GJ_SSA BUJ_PH3\S1P5</t>
  </si>
  <si>
    <t xml:space="preserve">	2026/02/19,22:57:20</t>
  </si>
  <si>
    <t xml:space="preserve">	WTR AM-10.121.16.9-TN725B_BHARUCH_B2\S3P7-10.121.16.1-TN725B_BHARUCH CITY_B2\S3P7</t>
  </si>
  <si>
    <t xml:space="preserve">	10.121.16.9_Bharuch_TN725B_WTR_AM_PH1\S3P7</t>
  </si>
  <si>
    <t xml:space="preserve">	10.121.16.1_Bharuch City_TN725B_WTR_AM_PH1\S3P7</t>
  </si>
  <si>
    <t xml:space="preserve">	2018/09/30,18:50:08</t>
  </si>
  <si>
    <t xml:space="preserve">	2023/01/11,12:53:55</t>
  </si>
  <si>
    <t xml:space="preserve">	SSA VDR-10.121.19.158_INOX GERI GSWAN_1/6-10.121.19.156_ INOX KP PLATINA_TN703B_1/5</t>
  </si>
  <si>
    <t xml:space="preserve">	10.121.19.158_INOX GERI GSWAN_TN703B_GJ_SSA VDR_PH2\S1P6</t>
  </si>
  <si>
    <t xml:space="preserve">	10.121.19.156_ INOX KP PLATINA_TN703B_GJ_SSA VDR_PH2\S1P5</t>
  </si>
  <si>
    <t xml:space="preserve">	2026/04/30,14:24:12</t>
  </si>
  <si>
    <t xml:space="preserve">	SSA AM-10.121.15.166-CHHARODI B1_3/2-10.121.15.167-CHARAL B1_3/2</t>
  </si>
  <si>
    <t xml:space="preserve">	10.121.15.166_CHHARODI_TN705B_GJ_SSA AM_PH3\S3P2</t>
  </si>
  <si>
    <t xml:space="preserve">	10.121.15.167_CHARAL_TN705B_GJ_SSA AM_PH3\S3P2</t>
  </si>
  <si>
    <t xml:space="preserve">	Guj_Ahmedabad-OA_GCS_ID-0049179</t>
  </si>
  <si>
    <t xml:space="preserve">	2026/02/26,15:42:16</t>
  </si>
  <si>
    <t xml:space="preserve">	WTR AM-10.121.68.4-TN725B_VYARA_s4p1-10.121.68.3-TN725B_BARDOLI_s5p1</t>
  </si>
  <si>
    <t xml:space="preserve">	10.121.68.3_Bardoli_TN725B_WTR_AM_PH3\S5P1</t>
  </si>
  <si>
    <t xml:space="preserve">	10.121.68.4_Vyara_TN725B_WTR_AM_PH3\S4P1</t>
  </si>
  <si>
    <t xml:space="preserve">	2019/05/04,16:44:05</t>
  </si>
  <si>
    <t xml:space="preserve">	2023/01/10,15:59:41</t>
  </si>
  <si>
    <t xml:space="preserve">	SSA MEH-10.121.98.3-KAKOSHI-10.121.15.141-Sidhpur_S3P6</t>
  </si>
  <si>
    <t xml:space="preserve">	10.121.15.141_Sidhpur_TN725B_WTR_AM_PH2\S3P6</t>
  </si>
  <si>
    <t xml:space="preserve">	10.121.98.3_KAKOSHI B1_TN705B_GJ_SSA MEH_PH3\S3P3</t>
  </si>
  <si>
    <t xml:space="preserve">	2019/05/02,19:55:02</t>
  </si>
  <si>
    <t xml:space="preserve">	2023/01/10,13:05:58</t>
  </si>
  <si>
    <t xml:space="preserve">	WTR AM-10.121.15.135-KALOL_TN725B_WTR/S5P1-10.121.15.139-MANSA_TN705B/S3P1</t>
  </si>
  <si>
    <t xml:space="preserve">	10.121.15.135_KALOL_TN725B_WTR_AM_PH2\S5P1</t>
  </si>
  <si>
    <t xml:space="preserve">	10.121.15.139_MANSA_TN705B_GJ_SSA MEH_PH2\S3P1</t>
  </si>
  <si>
    <t xml:space="preserve">	Mehsana_SSA_GCS_ID_14911</t>
  </si>
  <si>
    <t xml:space="preserve">	2022/02/23,13:19:23</t>
  </si>
  <si>
    <t xml:space="preserve">	2022/07/07,10:03:31</t>
  </si>
  <si>
    <t xml:space="preserve">	SSA SR-10.121.19.216-CBEC_MAGNUS A1_1/5-10.121.19.200-ALTHAN_3/4</t>
  </si>
  <si>
    <t xml:space="preserve">	10.121.19.216_CBEC MAGNUS A1_TN703B_GJ_SSA SR_PH3\S1P5</t>
  </si>
  <si>
    <t xml:space="preserve">	10.121.19.200_ALTHAN_TN725B_GJ_SSA SR_PH2\S3P4</t>
  </si>
  <si>
    <t xml:space="preserve">	Surat SSA GCS ID 47123</t>
  </si>
  <si>
    <t xml:space="preserve">	2025/12/10,17:40:08</t>
  </si>
  <si>
    <t xml:space="preserve">	2026/01/17,12:45:33</t>
  </si>
  <si>
    <t xml:space="preserve">	SSA AMR-10.121.96.19-Khisri_1/5-10.121.96.51-Jira_2/5</t>
  </si>
  <si>
    <t xml:space="preserve">	10.121.96.19_Khisri_TN703B_GJ_SSA AMR_PH2\S1P5</t>
  </si>
  <si>
    <t xml:space="preserve">	10.121.96.51_Jira_TN703B_GJ_SSA AMR_PH2\S2P5</t>
  </si>
  <si>
    <t xml:space="preserve">	2023/09/06,21:01:56</t>
  </si>
  <si>
    <t xml:space="preserve">	2023/12/05,11:42:21</t>
  </si>
  <si>
    <t xml:space="preserve">	SSA BUJ-10.121.96.138-RAVAPAR_3/1-10.121.96.137-Dayapar_4/1</t>
  </si>
  <si>
    <t xml:space="preserve">	10.121.96.137_Dayapar_TN705B_GJ_SSA BUJ_PH3\S4P1</t>
  </si>
  <si>
    <t xml:space="preserve">	10.121.96.138_RAVAPAR_TN705B_GJ_SSA BUJ_PH3\S3P1</t>
  </si>
  <si>
    <t xml:space="preserve">	Bhuj SSA GCS ID 28767</t>
  </si>
  <si>
    <t xml:space="preserve">	2024/02/21,15:45:52</t>
  </si>
  <si>
    <t xml:space="preserve">	2025/05/08,12:11:48</t>
  </si>
  <si>
    <t xml:space="preserve">	SSA AMR-10.121.96.15-VICTOR EXCH-10.121.96.4-RAJULA</t>
  </si>
  <si>
    <t xml:space="preserve">	10.121.96.4_RAJULA_TN725B_GJ_SSA AMR_PH2\S3P1</t>
  </si>
  <si>
    <t xml:space="preserve">	10.121.96.15_VICTOR EXCH_TN705B_WTR_RJ_PH2\S4P1</t>
  </si>
  <si>
    <t xml:space="preserve">	GCS_ID-0010930</t>
  </si>
  <si>
    <t xml:space="preserve">	2021/06/25,16:21:06</t>
  </si>
  <si>
    <t xml:space="preserve">	2023/01/10,13:07:09</t>
  </si>
  <si>
    <t xml:space="preserve">	WTR AM-10.121.15.193-TN725B_Mehsana 3 (GNE)_B2\S5P1-10.121.26.12-TN725B_Vijapur\S4P1</t>
  </si>
  <si>
    <t xml:space="preserve">	10.121.15.137_Vijapur_TN725B_WTR_AM_PH2\S4P1</t>
  </si>
  <si>
    <t xml:space="preserve">	10.121.15.193_Mehsana3(GNE)_TN725B_WTR_AM_PH1\S5P1</t>
  </si>
  <si>
    <t xml:space="preserve">	2018/11/28,18:12:14</t>
  </si>
  <si>
    <t xml:space="preserve">	2023/01/11,14:53:55</t>
  </si>
  <si>
    <t xml:space="preserve">	SSA AM-10.121.17.203-INFO_6/1-10.121.18.78-Sarkhej_5/1</t>
  </si>
  <si>
    <t xml:space="preserve">	10.121.17.203_INFO_TN725B_GJ_SSA AM_PH1\S6P1</t>
  </si>
  <si>
    <t xml:space="preserve">	10.121.18.78_SARKHEJ_TN725B_GJ_SSA AM_PH1\S5P1</t>
  </si>
  <si>
    <t xml:space="preserve">	Ahmedabad SSA- GCS Issue Id : 0000919</t>
  </si>
  <si>
    <t xml:space="preserve">	BSNL Ahmedabad SSA-Info to SKJ</t>
  </si>
  <si>
    <t xml:space="preserve">	2018/11/02,16:08:43</t>
  </si>
  <si>
    <t xml:space="preserve">	2026/01/19,16:01:37</t>
  </si>
  <si>
    <t xml:space="preserve">	INFO-Sarkhej 288F R22/F-5 R23/F-6 at INFO end...Sarkhej -INFO 288F R22/F-5 R24/F-6 at Sarkhej end</t>
  </si>
  <si>
    <t xml:space="preserve">	WTR AM-10.121.15.134-BHADRA_GNE_4/1-10.121.15.132-GANDHINAGAR_3/1</t>
  </si>
  <si>
    <t xml:space="preserve">	10.121.15.132_GANDHINAGAR_TN725B_WTR_AM_PH1\S3P1</t>
  </si>
  <si>
    <t xml:space="preserve">	10.121.15.134_AM-BHADRA_TN725B_WTR_AM_PH1\S4P1</t>
  </si>
  <si>
    <t xml:space="preserve">	2018/05/08,14:39:01</t>
  </si>
  <si>
    <t xml:space="preserve">	2025/04/21,17:27:16</t>
  </si>
  <si>
    <t xml:space="preserve">	10.121.68.65_VALSAD-OLD(GNE)_TN725B_WTR_AM_PH3\S3P6</t>
  </si>
  <si>
    <t xml:space="preserve">	10.121.16.107_KAPRADA-TE_TN725B_GJ_SSA VAL_PH3\S4P6</t>
  </si>
  <si>
    <t xml:space="preserve">	GCS-59074</t>
  </si>
  <si>
    <t xml:space="preserve">	2026/04/25,19:16:23</t>
  </si>
  <si>
    <t xml:space="preserve">	WTR RJ-10.121.17.27-RAJKOT_KR_3/8-10.121.17.25-RAJKOT_KR2_3/8</t>
  </si>
  <si>
    <t xml:space="preserve">	10.121.17.25_RAJKOT KR2_TN725B_WTR_RJ_PH1\S6P8</t>
  </si>
  <si>
    <t xml:space="preserve">	10.121.17.27_RAJKOT KR_TN725B_WTR_RJ_PH3\S3P8</t>
  </si>
  <si>
    <t xml:space="preserve">	2020/06/27,09:21:07</t>
  </si>
  <si>
    <t xml:space="preserve">	2026/01/17,14:46:29</t>
  </si>
  <si>
    <t xml:space="preserve">	SSA NAD-10.121.16.130-Kheda B2_5/2-10.121.98.100-Goblej_TE_A1_1/5</t>
  </si>
  <si>
    <t xml:space="preserve">	10.121.16.130_Kheda_TN725B_WTR_AM_PH1\S5P2</t>
  </si>
  <si>
    <t xml:space="preserve">	10.121.98.100_Goblej TE_TN703B_GJ_SSA NAD_PH3\S1P5</t>
  </si>
  <si>
    <t xml:space="preserve">	2025/01/17,12:10:20</t>
  </si>
  <si>
    <t xml:space="preserve">	WTR RJ-10.121.17.73-RAJKOT KR_5/10-10.121.17.139-RAJKOT_5/10</t>
  </si>
  <si>
    <t xml:space="preserve">	10.121.17.26_RAJKOT_TN725B_WTR_RJ_PH1\S5P10</t>
  </si>
  <si>
    <t xml:space="preserve">	10.121.17.28_RAJKOT KR_TN725B_WTR_RJ_PH1\S5P10</t>
  </si>
  <si>
    <t xml:space="preserve">	Surendranagr SSA</t>
  </si>
  <si>
    <t xml:space="preserve">	2021/05/14,10:24:49</t>
  </si>
  <si>
    <t xml:space="preserve">	2023/02/13,17:00:04</t>
  </si>
  <si>
    <t xml:space="preserve">	SSA NAD-10.121.24.226-VVNAGAR_TN725B_GJ_SSA NAD_PH2\S4P1-10.121.24.230-TOWNHALL_TN705B_GJ_SSA NAD_PH2\S3P1</t>
  </si>
  <si>
    <t xml:space="preserve">	10.121.24.226_VVNAGAR_TN725B_GJ_SSA NAD_PH2\S4P1</t>
  </si>
  <si>
    <t xml:space="preserve">	10.121.24.230_TOWNHALL_TN705B_GJ_SSA NAD_PH2\S3P1</t>
  </si>
  <si>
    <t xml:space="preserve">	2024/05/24,19:00:38</t>
  </si>
  <si>
    <t xml:space="preserve">	2026/01/19,14:37:02</t>
  </si>
  <si>
    <t xml:space="preserve">	SSA PNP-10.121.15.208-VARAHI_TN705B_WTR_AM_3/2-10.121.25.141-SIDHADA A1_TN703B_GJ_SSA PNP_1/5</t>
  </si>
  <si>
    <t xml:space="preserve">	10.121.25.141_SIDHADA A1_TN703B_GJ_SSA PNP_PH3\S1P5</t>
  </si>
  <si>
    <t xml:space="preserve">	10.121.15.208_VARAHI_TN705B_WTR_AM_PH3\S3P2</t>
  </si>
  <si>
    <t xml:space="preserve">	Guj GCS ID No.- 042761</t>
  </si>
  <si>
    <t xml:space="preserve">	2025/07/05,13:09:26</t>
  </si>
  <si>
    <t xml:space="preserve">	2025/07/31,12:25:43</t>
  </si>
  <si>
    <t xml:space="preserve">	SSA AM-10.121.18.90-Shantidham BTS A1_1/5-10.121.18.66-Gulabai Tekra B2_4/2</t>
  </si>
  <si>
    <t xml:space="preserve">	10.121.18.90_IIM_TN703B_GJ_SSA AM_PH2\S1P5</t>
  </si>
  <si>
    <t xml:space="preserve">	10.121.18.66_GULABAI TEKRA_TN725B_GJ_SSA AM_PH1\S4P2</t>
  </si>
  <si>
    <t xml:space="preserve">	Guj_Ahmedabad-SSA_GCS_ID-0037775</t>
  </si>
  <si>
    <t xml:space="preserve">	2025/01/08,14:41:13</t>
  </si>
  <si>
    <t xml:space="preserve">	2026/01/16,17:43:15</t>
  </si>
  <si>
    <t xml:space="preserve">	GBT-MEM 96F C-2 R-8 F1&amp;2 at Gulbaitekra end via PRL patching</t>
  </si>
  <si>
    <t xml:space="preserve">	SSA SR-10.121.19.193-MARKET 1(GNE)_PH2_S3P11-10.121.100.1-SURAT_PH3_S3P11</t>
  </si>
  <si>
    <t xml:space="preserve">	10.121.19.193_MARKET1(GNE)_TN725B_GJ_SSA SR_PH2\S3P11</t>
  </si>
  <si>
    <t xml:space="preserve">	10.121.100.1_SURAT(GNE)_TN725B_GJ_SSA SR_PH3\S3P11</t>
  </si>
  <si>
    <t xml:space="preserve">	2019/11/23,13:29:16</t>
  </si>
  <si>
    <t xml:space="preserve">	2022/01/20,14:34:25</t>
  </si>
  <si>
    <t xml:space="preserve">	SSA AM-10.121.18.140-Bhadreshwar_1/5-10.121.18.136-Cantonment_6/2</t>
  </si>
  <si>
    <t xml:space="preserve">	10.121.18.140_BHADRESHWAR_TN703B_GJ_SSA AM_PH2\S1P5</t>
  </si>
  <si>
    <t xml:space="preserve">	10.121.18.136_Cantonment_TN725B_GJ_SSA AM_PH1\S6P2</t>
  </si>
  <si>
    <t xml:space="preserve">	GUJ_AHD_GCS-39925</t>
  </si>
  <si>
    <t xml:space="preserve">	2025/03/15,12:49:53</t>
  </si>
  <si>
    <t xml:space="preserve">	2026/04/25,15:37:57</t>
  </si>
  <si>
    <t xml:space="preserve">	WTR AM-10.121.26.12-Vijapur_TN725B\S5P1-10.121.26.10-MANSA_TN705B\S4P1</t>
  </si>
  <si>
    <t xml:space="preserve">	10.121.15.139_MANSA_TN705B_GJ_SSA MEH_PH2\S4P1</t>
  </si>
  <si>
    <t xml:space="preserve">	10.121.15.137_Vijapur_TN725B_WTR_AM_PH2\S5P1</t>
  </si>
  <si>
    <t xml:space="preserve">	Mehsana_SSA_GCS_ID_0013601</t>
  </si>
  <si>
    <t xml:space="preserve">	2021/11/30,12:35:38</t>
  </si>
  <si>
    <t xml:space="preserve">	2023/01/11,12:53:11</t>
  </si>
  <si>
    <t xml:space="preserve">	WTR AM-10.121.15.150-Am Gulbaitekra B2_3/8-10.121.16.136-Gbt B2_3/8</t>
  </si>
  <si>
    <t xml:space="preserve">	10.121.15.150_AM GULBAITEKRA_TN725B_WTR_AM_PH3\S3P8</t>
  </si>
  <si>
    <t xml:space="preserve">	10.121.16.136_GBT_TN725B_WTR_AM_PH1\S3P8</t>
  </si>
  <si>
    <t xml:space="preserve">	2019/09/21,16:39:08</t>
  </si>
  <si>
    <t xml:space="preserve">	2023/01/03,17:41:45</t>
  </si>
  <si>
    <t xml:space="preserve">	SSA PNP-10.121.25.138-TAKARWADA_2/5-10.121.25.134-R2 GADH B1_4/2</t>
  </si>
  <si>
    <t xml:space="preserve">	10.121.25.138_Takarwada_TN703B_GJ_SSA PNP_PH2\S2P5</t>
  </si>
  <si>
    <t xml:space="preserve">	10.121.25.134_R2 GADH B1_TN705B_GJ_SSA PNP_PH3\S4P2</t>
  </si>
  <si>
    <t xml:space="preserve">	2019/04/26,13:54:40</t>
  </si>
  <si>
    <t xml:space="preserve">	2022/05/24,14:06:15</t>
  </si>
  <si>
    <t xml:space="preserve">	SSA VDR-10.121.19.129-Alkapuri1_S3P1-10.121.19.135-Subhanpura_B2_S4P1</t>
  </si>
  <si>
    <t xml:space="preserve">	10.121.19.129_ALKAPURI1(GNE)_TN725B_GJ_SSA VDR_PH2\S3P1</t>
  </si>
  <si>
    <t xml:space="preserve">	10.121.19.135_SUBHANPURA_TN725B_GJ_SSA VDR_PH2\S4P1</t>
  </si>
  <si>
    <t xml:space="preserve">	2018/09/12,14:50:23</t>
  </si>
  <si>
    <t xml:space="preserve">	2026/03/11,07:54:49</t>
  </si>
  <si>
    <t xml:space="preserve">	WTR RJ-10.121.97.135-Nikava_4/5-10.121.19.82-KhirshraVLG_1/6</t>
  </si>
  <si>
    <t xml:space="preserve">	10.121.97.135_Nikava_TN705B_GJ_SSA JMN_PH3\S4P5</t>
  </si>
  <si>
    <t xml:space="preserve">	10.121.19.82_KhirshraVLG_TN703B_GJ_SSA RJ_PH3\S1P6</t>
  </si>
  <si>
    <t xml:space="preserve">	2024/07/10,20:54:10</t>
  </si>
  <si>
    <t xml:space="preserve">	2026/01/17,14:54:25</t>
  </si>
  <si>
    <t xml:space="preserve">	SSA AM-10.121.18.201-CTM B2_5/3-10.121.18.228-VASTRAL A1_2/5</t>
  </si>
  <si>
    <t xml:space="preserve">	10.121.18.201_CTM_TN725B_GJ_SSA AM_PH1\S5P3</t>
  </si>
  <si>
    <t xml:space="preserve">	10.121.18.228_Rajendra Park BTS_TN703B_GJ_SSA AM_PH2\S2P5</t>
  </si>
  <si>
    <t xml:space="preserve">	Guj_Ahmedabad-SSA_GCS_ID-0046108</t>
  </si>
  <si>
    <t xml:space="preserve">	2025/10/31,13:28:55</t>
  </si>
  <si>
    <t xml:space="preserve">	SSA BUJ-10.121.24.83-VBC-BTS A1_1/5-10.121.24.65-Bhuj-Laltekri(GNE) B2_5/3</t>
  </si>
  <si>
    <t xml:space="preserve">	10.121.24.83_BSF Sedata A1_TN703B_GJ_SSA BUJ_PH3\S1P5</t>
  </si>
  <si>
    <t xml:space="preserve">	10.121.24.65_Bhuj Laltekri(GNE)_TN725B_GJ_SSA BUJ_PH2\S5P3</t>
  </si>
  <si>
    <t xml:space="preserve">	Guj GCS ID No.- 046220</t>
  </si>
  <si>
    <t xml:space="preserve">	2025/11/06,17:56:04</t>
  </si>
  <si>
    <t xml:space="preserve">	SSA AM-10.121.18.162-RRU LAVAD_5/1-10.121.18.68-DEHGAM_5/1</t>
  </si>
  <si>
    <t xml:space="preserve">	10.121.18.162_RRU LAVAD_TN725B_GJ_SSA AM_PH1\S5P1</t>
  </si>
  <si>
    <t xml:space="preserve">	10.121.18.68_DEHGAM_TN725B_GJ_SSA AM_PH1\S5P1</t>
  </si>
  <si>
    <t xml:space="preserve">	Ahmedabad_SSA_GCS_Issue_ID_15585</t>
  </si>
  <si>
    <t xml:space="preserve">	2022/03/28,16:27:07</t>
  </si>
  <si>
    <t xml:space="preserve">	SSA AM-10.121.18.20-Nava Wadaj_3/1-10.121.17.194-Ashram Road_4/1</t>
  </si>
  <si>
    <t xml:space="preserve">	10.121.17.194_ASHRAM RD_TN725B_GJ_SSA AM_PH1\S4P1</t>
  </si>
  <si>
    <t xml:space="preserve">	10.121.18.20_NAVA WADAJ_TN705B_GJ_SSA AM_PH1\S3P1</t>
  </si>
  <si>
    <t xml:space="preserve">	AHD GCS ID-38484</t>
  </si>
  <si>
    <t xml:space="preserve">	2025/01/31,16:26:00</t>
  </si>
  <si>
    <t xml:space="preserve">	2026/01/20,14:28:12</t>
  </si>
  <si>
    <t xml:space="preserve">	SSA AMR-10.121.25.193-TN705B_Amreli_B1-10.121.96.1-WTR_TN725B_Amreli-3_B2\S6P1</t>
  </si>
  <si>
    <t xml:space="preserve">	10.121.96.1_Amreli 3_TN725B_GJ_SSA AMR_PH3\S6P1</t>
  </si>
  <si>
    <t xml:space="preserve">	10.121.96.56_Amreli GNE_TN725B_GJ_SSA AMR_PH2\S4P1</t>
  </si>
  <si>
    <t xml:space="preserve">	2019/08/15,17:27:19</t>
  </si>
  <si>
    <t xml:space="preserve">	2023/01/11,12:47:41</t>
  </si>
  <si>
    <t xml:space="preserve">	SSA SR-10.121.19.201-TN725B_Karimabad 2_B2\S4P1-10.121.19.205-TN725B_Mahidhapur 2_B2\S3P1</t>
  </si>
  <si>
    <t xml:space="preserve">	10.121.19.201_KARIMABAD2_TN725B_GJ_SSA SR_PH2\S4P1</t>
  </si>
  <si>
    <t xml:space="preserve">	10.121.19.205_MAHIDHAPUR2_TN725B_GJ_SSA SR_PH2\S3P1</t>
  </si>
  <si>
    <t xml:space="preserve">	2018/09/25,12:03:57</t>
  </si>
  <si>
    <t xml:space="preserve">	2023/01/11,12:44:02</t>
  </si>
  <si>
    <t xml:space="preserve">	SSA BCH-10.121.96.78-Amod_TN705B_3/2-10.121.96.112-Acchod_TN705B_3/2</t>
  </si>
  <si>
    <t xml:space="preserve">	10.121.96.78_Amod_TN705B_GJ_SSA BCH_PH3\S3P2</t>
  </si>
  <si>
    <t xml:space="preserve">	10.121.96.112_ACCHOD_TN705B_GJ_SSA BCH_PH3\S3P2</t>
  </si>
  <si>
    <t xml:space="preserve">	2025/08/20,17:54:55</t>
  </si>
  <si>
    <t xml:space="preserve">	2025/11/26,11:22:03</t>
  </si>
  <si>
    <t xml:space="preserve">	AMOD-ACCHOD 1G DL</t>
  </si>
  <si>
    <t xml:space="preserve">	SSA VDR-10.121.19.169-INDRA BTS_1/5-10.121.99.169-BOB INDRA COMPLEX_1/5</t>
  </si>
  <si>
    <t xml:space="preserve">	10.121.19.169_INDRA BTS_TN703B_GJ_SSA VDR_PH2\S1P5</t>
  </si>
  <si>
    <t xml:space="preserve">	10.121.99.169_BOB INDRA COMPLEX_TN703B_GJ_SSA VDR_PH3\S1P5</t>
  </si>
  <si>
    <t xml:space="preserve">	GCS_ID-0034401</t>
  </si>
  <si>
    <t xml:space="preserve">	2024/09/26,21:32:59</t>
  </si>
  <si>
    <t xml:space="preserve">	2026/01/19,14:48:31</t>
  </si>
  <si>
    <t xml:space="preserve">	SSA VAL-10.121.68.85-SAPUTARA B1_3/4-10.121.68.95-SHRIJI HOTEL A1_1/5</t>
  </si>
  <si>
    <t xml:space="preserve">	10.121.68.85_SAPUTARA_TN705B_GJ_SSA VAL_PH3\S3P4</t>
  </si>
  <si>
    <t xml:space="preserve">	10.121.68.95_SHRIJI HOTEL_TN703B_GJ_SSA VAL_PH3\S1P5</t>
  </si>
  <si>
    <t xml:space="preserve">	GCS_ID-0049632</t>
  </si>
  <si>
    <t xml:space="preserve">	2026/03/10,15:20:19</t>
  </si>
  <si>
    <t xml:space="preserve">	2026/04/09,15:19:46</t>
  </si>
  <si>
    <t xml:space="preserve">	SSA PNP-10.121.25.140-Gola A1_2/5-10.121.15.206-Moriya_3/2</t>
  </si>
  <si>
    <t xml:space="preserve">	10.121.25.140_Gola_TN703B_GJ_SSA PNP_PH2\S2P5</t>
  </si>
  <si>
    <t xml:space="preserve">	10.121.15.206_MORIYA_TN705B_WTR_AM_PH3\S3P2</t>
  </si>
  <si>
    <t xml:space="preserve">	Guj_Palanpur-SSA_GCS_ID-0047293</t>
  </si>
  <si>
    <t xml:space="preserve">	2025/12/17,13:49:31</t>
  </si>
  <si>
    <t xml:space="preserve">	SSA VAL-10.121.16.71-Vapi_3/8-10.121.68.66-VAPI 2_6/7</t>
  </si>
  <si>
    <t xml:space="preserve">	10.121.16.71_Vapi_TN705B_WTR_AM_PH1\S3P8</t>
  </si>
  <si>
    <t xml:space="preserve">	10.121.68.66_VAPI 2_TN725B_WTR_AM_PH3\S6P7</t>
  </si>
  <si>
    <t xml:space="preserve">	GUJ_VALSAD_GCSID_45513</t>
  </si>
  <si>
    <t xml:space="preserve">	2025/09/30,14:28:56</t>
  </si>
  <si>
    <t xml:space="preserve">	2026/01/17,12:39:51</t>
  </si>
  <si>
    <t xml:space="preserve">	SSA AM-10.121.18.198-Ghodasar_B1_S3P1-10.121.18.205-Vatva2_B2_S6P1</t>
  </si>
  <si>
    <t xml:space="preserve">	10.121.18.198_Ghodasar_TN705B_GJ_SSA AM_PH2\S3P1</t>
  </si>
  <si>
    <t xml:space="preserve">	10.121.18.205_Vatva 2_TN725B_GJ_SSA AM_PH1\S6P1</t>
  </si>
  <si>
    <t xml:space="preserve">	2022/04/07,15:59:52</t>
  </si>
  <si>
    <t xml:space="preserve">	2024/10/01,14:51:43</t>
  </si>
  <si>
    <t xml:space="preserve">	SSA AM-10.121.18.89-RANDHEJA_2/5-10.121.18.237-PETROGRAPHY_2/5</t>
  </si>
  <si>
    <t xml:space="preserve">	10.121.18.89_GIDM_TN703B_GJ_SSA AM_PH3\S2P5</t>
  </si>
  <si>
    <t xml:space="preserve">	10.121.18.237_PETROGRAPHY_TN703B_GJ_SSA AM_PH3\S2P5</t>
  </si>
  <si>
    <t xml:space="preserve">	Guj_Ahmedabad-SSA_GCS_ID-0053749</t>
  </si>
  <si>
    <t xml:space="preserve">	2026/03/30,14:13:59</t>
  </si>
  <si>
    <t xml:space="preserve">	WTR RJ-10.121.17.3-SINDHAVADAR_B1_PH1_S3P1-10.121.17.4-WANKANER_B1\S4P1</t>
  </si>
  <si>
    <t xml:space="preserve">	10.121.17.3_SINDHAVADAR_TN705B_WTR_RJ_PH1\S3P1</t>
  </si>
  <si>
    <t xml:space="preserve">	10.121.17.4_WAKANER_TN705B_WTR_RJ_PH1\S4P1</t>
  </si>
  <si>
    <t xml:space="preserve">	2018/04/11,17:08:28</t>
  </si>
  <si>
    <t xml:space="preserve">	2023/09/05,12:56:42</t>
  </si>
  <si>
    <t xml:space="preserve">	SSA MEH-10.121.25.111-CHHATRAL EXCHG_4/6-10.121.15.135-KALOL_3/5</t>
  </si>
  <si>
    <t xml:space="preserve">	10.121.25.111_CHHATRAL EXCHG_TN705B_GJ_SSA MEH_PH3\S4P6</t>
  </si>
  <si>
    <t xml:space="preserve">	10.121.15.135_KALOL_TN725B_WTR_AM_PH2\S3P5</t>
  </si>
  <si>
    <t xml:space="preserve">	Mehsana SSA GCS ID 38867</t>
  </si>
  <si>
    <t xml:space="preserve">	2025/02/12,01:19:07</t>
  </si>
  <si>
    <t xml:space="preserve">	2026/01/17,12:42:15</t>
  </si>
  <si>
    <t xml:space="preserve">	WTR RJ-10.121.17.71-SAMKHIYAL_B2_5/1I-10.121.17.41-MALIA MIYANA_B2_5/1</t>
  </si>
  <si>
    <t xml:space="preserve">	10.121.17.41_MALIA MIYANA_TN725B_WTR_RJ_PH3\S5P1</t>
  </si>
  <si>
    <t xml:space="preserve">	10.121.17.71_SAMKHIYALI_TN725B_WTR_RJ_PH1\S5P1</t>
  </si>
  <si>
    <t xml:space="preserve">	2020/06/27,08:58:28</t>
  </si>
  <si>
    <t xml:space="preserve">	2023/05/15,10:54:26</t>
  </si>
  <si>
    <t xml:space="preserve">	SSA VAL-10.121.16.79-MARVIN_BTS_1/5-10.121.16.77-Microink Vapi -1_1/6</t>
  </si>
  <si>
    <t xml:space="preserve">	10.121.16.79_MARVIN BTS_TN703B_GJ_SSA VAL_PH\S1P5</t>
  </si>
  <si>
    <t xml:space="preserve">	10.121.16.77_Microink Vapi 1_TN703B_GJ_SSA VAL_PH\S1P6</t>
  </si>
  <si>
    <t xml:space="preserve">	Valsad SSA GCS ID 24866</t>
  </si>
  <si>
    <t xml:space="preserve">	2023/08/02,20:51:48</t>
  </si>
  <si>
    <t xml:space="preserve">	2024/08/05,12:14:43</t>
  </si>
  <si>
    <t xml:space="preserve">	SSA JMN-10.121.20.48-KHAREDI_1/5-10.121.20.47-Nana Vadala_2/5</t>
  </si>
  <si>
    <t xml:space="preserve">	10.121.20.47_Nana Vadala_TN703B_GJ_SSA JMN_PH2\S2P5</t>
  </si>
  <si>
    <t xml:space="preserve">	10.121.20.48_Kharedi_TN703B_GJ_SSA JMN_PH2\S1P5</t>
  </si>
  <si>
    <t xml:space="preserve">	2019/10/19,21:33:35</t>
  </si>
  <si>
    <t xml:space="preserve">	2023/05/16,16:52:35</t>
  </si>
  <si>
    <t xml:space="preserve">	SSA VDR-10.121.99.172-JABHUVA_1/5-10.121.99.149-RAVI PARK MANEJA_4/2</t>
  </si>
  <si>
    <t xml:space="preserve">	10.121.99.172_GEB JAMBUVA_TN703B_GJ_SSA VDR_PH3\S1P5</t>
  </si>
  <si>
    <t xml:space="preserve">	10.121.99.149_RAVI PARK MANEJA_TN705B_GJ_SSA VDR_PH3\S4P2</t>
  </si>
  <si>
    <t xml:space="preserve">	Vadodara SSA GCS ID 12871</t>
  </si>
  <si>
    <t xml:space="preserve">	2021/10/04,16:36:07</t>
  </si>
  <si>
    <t xml:space="preserve">	2021/11/25,09:53:30</t>
  </si>
  <si>
    <t xml:space="preserve">	SSA Buj-10.121.96.174-VITHON_1/5-10.121.96.131-Devisar_3/5</t>
  </si>
  <si>
    <t xml:space="preserve">	10.121.96.131_Devisar_TN705B_GJ_SSA BUJ_PH3\S3P5</t>
  </si>
  <si>
    <t xml:space="preserve">	10.121.96.174_VITHON_TN703B_GJ_SSA BUJ_PH3\S1P5</t>
  </si>
  <si>
    <t xml:space="preserve">	2026/01/17,18:41:05</t>
  </si>
  <si>
    <t xml:space="preserve">	2026/02/12,15:47:11</t>
  </si>
  <si>
    <t xml:space="preserve">	SSA AMR-10.121.96.3-AMBARDI_3/1-10.121.69.14-BADHADA_4/1</t>
  </si>
  <si>
    <t xml:space="preserve">	10.121.96.32_BADHADA_TN705B_GJ_SSA_AMR_PH3\S4P1</t>
  </si>
  <si>
    <t xml:space="preserve">	10.121.96.3_AMBARDI_TN705B_GJ_SSA AMR_PH3\S3P1</t>
  </si>
  <si>
    <t xml:space="preserve">	Amreli SSA GCS ID 7033</t>
  </si>
  <si>
    <t xml:space="preserve">	2020/08/06,14:54:35</t>
  </si>
  <si>
    <t xml:space="preserve">	2021/12/27,15:07:16</t>
  </si>
  <si>
    <t xml:space="preserve">	WTR RJ-10.121.68.203-TN725B_KALVAD_S6P1-10.121.68.193-TN725B_JAMNAGAR  _S5P1</t>
  </si>
  <si>
    <t xml:space="preserve">	10.121.68.203_KALAWAD_TN725B_WTR_RJ_PH3\S6P1</t>
  </si>
  <si>
    <t xml:space="preserve">	10.121.68.193_JAMNAGAR GNE_TN725B_WTR_RJ_PH3\S5P1</t>
  </si>
  <si>
    <t xml:space="preserve">	2019/04/02,17:54:34</t>
  </si>
  <si>
    <t xml:space="preserve">	2023/01/10,17:36:37</t>
  </si>
  <si>
    <t xml:space="preserve">	SSA BCH-10.121.24.193-Bharuch TE_B2 / S3P8 To 10.121.16.1_WTR_Bharuch City_B2 /S3P10</t>
  </si>
  <si>
    <t xml:space="preserve">	10.121.24.193_Bharuch TE(GNE)_TN725B_GJ_SSA BCH_PH2\S3P8</t>
  </si>
  <si>
    <t xml:space="preserve">	10.121.16.1_Bharuch City_TN725B_WTR_AM_PH1\S3P10</t>
  </si>
  <si>
    <t xml:space="preserve">	Bharuch SSA - GCS ID 0001004</t>
  </si>
  <si>
    <t xml:space="preserve">	2018/12/06,11:47:21</t>
  </si>
  <si>
    <t xml:space="preserve">	2023/01/11,12:27:26</t>
  </si>
  <si>
    <t xml:space="preserve">	SSA NAD-10.121.16.234-Anand2_5/8-10.121.24.225-ANAND(GNE)_5/8</t>
  </si>
  <si>
    <t xml:space="preserve">	10.121.16.234_Anand2_TN725B_WTR_AM_PH3\S5P8</t>
  </si>
  <si>
    <t xml:space="preserve">	10.121.24.225_ANAND(GNE)_TN725B_GJ_SSA NAD_PH1\S5P8</t>
  </si>
  <si>
    <t xml:space="preserve">	Nadiad SSA GCS ID 24422</t>
  </si>
  <si>
    <t xml:space="preserve">	2023/07/06,23:16:28</t>
  </si>
  <si>
    <t xml:space="preserve">	2023/09/04,16:23:02</t>
  </si>
  <si>
    <t xml:space="preserve">	SSA AM-10.121.18.248-SECTOR-28 B2_5/5-10.121.18.106-AIRFORCE27 A1_2/5</t>
  </si>
  <si>
    <t xml:space="preserve">	10.121.18.248_SECTOR -28_TN725B_GJ_SSA AM_PH3\S5P5</t>
  </si>
  <si>
    <t xml:space="preserve">	10.121.18.106_AIRFORCE27_TN703B_GJ_SSA AM_PH3\S2P5</t>
  </si>
  <si>
    <t xml:space="preserve">	Guj_Ahmedabad-SSA_GCS_ID-0040466</t>
  </si>
  <si>
    <t xml:space="preserve">	2025/03/30,00:19:29</t>
  </si>
  <si>
    <t xml:space="preserve">	WTR RJ-10.121.97.193-JUNAGADH_JR2_6/5-10.121.17.137-RAJKOT KR_2_5/2_(MPLS_DL_2)</t>
  </si>
  <si>
    <t xml:space="preserve">	10.121.97.193_JUNAGADH JR2_TN725B_GJ_SSA JND_PH3\S6P5</t>
  </si>
  <si>
    <t xml:space="preserve">	10.121.17.27_RAJKOT KR_TN725B_WTR_RJ_PH3\S5P2</t>
  </si>
  <si>
    <t xml:space="preserve">	2022/05/06,14:21:23</t>
  </si>
  <si>
    <t xml:space="preserve">	2023/01/06,15:12:35</t>
  </si>
  <si>
    <t xml:space="preserve">	WTR AM-10.121.16.134-TN725B_Baroda City-2_S4P9-10.121.16.27-TN725B_CITY _B2_S4P9</t>
  </si>
  <si>
    <t xml:space="preserve">	10.121.16.134_BARODA CITY 2_TN725B_WTR_AM_PH1\S4P9</t>
  </si>
  <si>
    <t xml:space="preserve">	10.121.16.27_Baroda CITY_TN725B_WTR_AM_PH2\S4P9</t>
  </si>
  <si>
    <t xml:space="preserve">	2019/05/29,16:44:20</t>
  </si>
  <si>
    <t xml:space="preserve">	2022/06/27,14:46:31</t>
  </si>
  <si>
    <t xml:space="preserve">	SSA JND-10.121.24.24-Supasi2-10.121.24.2-VERAVALMW</t>
  </si>
  <si>
    <t xml:space="preserve">	10.121.24.24_Supasi 2_TN703B_GJ_SSA JND_PH2\S1P5</t>
  </si>
  <si>
    <t xml:space="preserve">	10.121.24.2_VERAVAL M/W_TN725B_GJ_SSA JND_PH2\S3P5</t>
  </si>
  <si>
    <t xml:space="preserve">	GUJ_GCS_ID_0035891</t>
  </si>
  <si>
    <t xml:space="preserve">	2024/11/19,14:57:09</t>
  </si>
  <si>
    <t xml:space="preserve">	2025/01/16,11:25:56</t>
  </si>
  <si>
    <t xml:space="preserve">	WTR AM-10.121.68.65-Valsad OldB2_3/10-10.121.16.69-ValsadB2_4/8</t>
  </si>
  <si>
    <t xml:space="preserve">	10.121.68.65_VALSAD-OLD(GNE)_TN725B_WTR_AM_PH3\S3P10</t>
  </si>
  <si>
    <t xml:space="preserve">	10.121.16.69_Valsad_TN725B_WTR_AM_PH1\S4P8</t>
  </si>
  <si>
    <t xml:space="preserve">	Guj_Valsad-SSA_GCS_ID-0000</t>
  </si>
  <si>
    <t xml:space="preserve">	Guj_Valsad-SSA</t>
  </si>
  <si>
    <t xml:space="preserve">	2020/09/16,11:18:43</t>
  </si>
  <si>
    <t xml:space="preserve">	2022/01/02,15:23:10</t>
  </si>
  <si>
    <t xml:space="preserve">	SSA NAD-10.121.16.137-MS_BUILDING-10.121.16.132-Nadiad_</t>
  </si>
  <si>
    <t xml:space="preserve">	10.121.16.137_MS BUILDING_TN703B_GJ_SSA NAD_PH1\S1P5</t>
  </si>
  <si>
    <t xml:space="preserve">	10.121.16.132_Nadiad_TN725B_WTR_AM_PH1\S6P4</t>
  </si>
  <si>
    <t xml:space="preserve">	GUJ_GCS_ID_0035590</t>
  </si>
  <si>
    <t xml:space="preserve">	2024/11/07,23:30:50</t>
  </si>
  <si>
    <t xml:space="preserve">	2025/01/16,11:24:45</t>
  </si>
  <si>
    <t xml:space="preserve">	SSA AMR-10.121.96.1-Amreli-3_B2_6/11-10.121.69.11-GUjWTR_Amreli-2_B2_6/11</t>
  </si>
  <si>
    <t xml:space="preserve">	10.121.96.1_Amreli 3_TN725B_GJ_SSA AMR_PH3\S6P11</t>
  </si>
  <si>
    <t xml:space="preserve">	10.121.96.36_AMRELI 2_TN725B_WTR_RJ_PH3\S6P11</t>
  </si>
  <si>
    <t xml:space="preserve">	Amreli SSA - GCS Issue id : 0003371</t>
  </si>
  <si>
    <t xml:space="preserve">	2019/08/22,12:06:55</t>
  </si>
  <si>
    <t xml:space="preserve">	2026/01/17,13:26:32</t>
  </si>
  <si>
    <t xml:space="preserve">	SSA PNP-10.121.15.200-Palanpur 2_S3P5-10.121.98.134-CHAPPI_S3P5</t>
  </si>
  <si>
    <t xml:space="preserve">	10.121.98.134_CHAPPI_TN705B_GJ_SSA PNP_PH3\S3P5</t>
  </si>
  <si>
    <t xml:space="preserve">	10.121.15.200_Palanpur 2_TN705B_WTR_AM_PH1\S3P5</t>
  </si>
  <si>
    <t xml:space="preserve">	2023/04/08,12:55:25</t>
  </si>
  <si>
    <t xml:space="preserve">	2023/05/23,12:39:33</t>
  </si>
  <si>
    <t xml:space="preserve">	SSA VDR-10.121.19.129-Alkapuri-1_B2(GNE) / S6P7-10.121.99.129-SSA_TN725B_Alkapuri_PH3(GNE)_B2 / S6P7</t>
  </si>
  <si>
    <t xml:space="preserve">	10.121.19.129_ALKAPURI1(GNE)_TN725B_GJ_SSA VDR_PH2\S6P7</t>
  </si>
  <si>
    <t xml:space="preserve">	10.121.99.129_ALKAPURI(GNE)_TN725B_GJ_SSA VDR_PH3\S6P7</t>
  </si>
  <si>
    <t xml:space="preserve">	2019/03/19,15:15:15</t>
  </si>
  <si>
    <t xml:space="preserve">	2026/01/17,15:10:36</t>
  </si>
  <si>
    <t xml:space="preserve">	WTR AM-10.121.15.196-DEODAR_S5P1-10.121.15.211-SHIHORI_S4P1</t>
  </si>
  <si>
    <t xml:space="preserve">	10.121.15.211_SHIHORI_TN705B_WTR_AM_PH1\S4P1</t>
  </si>
  <si>
    <t xml:space="preserve">	10.121.15.196_Deodar_TN725B_WTR_AM_PH2\S5P1</t>
  </si>
  <si>
    <t xml:space="preserve">	2019/12/24,17:32:39</t>
  </si>
  <si>
    <t xml:space="preserve">	2023/01/11,14:55:29</t>
  </si>
  <si>
    <t xml:space="preserve">	SSA VDR-10.121.19.166-NAVRANG BTS A1_2/5-10.121.19.152-SHALIMAR BTS A1_1/6</t>
  </si>
  <si>
    <t xml:space="preserve">	10.121.19.166_NAVRANG BTS_TN703B_GJ_SSA VDR_PH2\S2P5</t>
  </si>
  <si>
    <t xml:space="preserve">	10.121.19.152_SHALIMAR BTS_TN703B_GJ_SSA VDR_PH2\S1P6</t>
  </si>
  <si>
    <t xml:space="preserve">	Guj_Vadodara-SSA_GCS_ID-0037649</t>
  </si>
  <si>
    <t xml:space="preserve">	2025/01/04,16:55:18</t>
  </si>
  <si>
    <t xml:space="preserve">	WTR RJ-10.121.17.44-Gondal_B2 / S4P1-10.121.17.43-Ribda_B1 / S4P1</t>
  </si>
  <si>
    <t xml:space="preserve">	10.121.17.44_GONDAL_TN725B_GJ_SSA RJ_PH3\S4P1</t>
  </si>
  <si>
    <t xml:space="preserve">	10.121.17.43_RIBDA_TN725B_WTR_RJ_PH2\S4P1</t>
  </si>
  <si>
    <t xml:space="preserve">	Rajkot SSA -- GCS ID 0002906</t>
  </si>
  <si>
    <t xml:space="preserve">	2019/07/15,15:58:32</t>
  </si>
  <si>
    <t xml:space="preserve">	2023/05/23,13:00:07</t>
  </si>
  <si>
    <t xml:space="preserve">	SSA MEH-10.121.25.27-Roda BTS_1/5-10.121.15.213-Harij B2_6/6</t>
  </si>
  <si>
    <t xml:space="preserve">	10.121.25.77_Roda-BTS_TN703B_GJ_SSA MEH_PH2\S1P5</t>
  </si>
  <si>
    <t xml:space="preserve">	10.121.15.213_Harij_TN725B_WTR_AM_PH3\S6P6</t>
  </si>
  <si>
    <t xml:space="preserve">	GCS_ID-0037300</t>
  </si>
  <si>
    <t xml:space="preserve">	2025/01/20,21:24:49</t>
  </si>
  <si>
    <t xml:space="preserve">	2025/03/26,12:35:33</t>
  </si>
  <si>
    <t xml:space="preserve">	SSA AM-10.121.18.116-Custom_Cargo_Ii A1_1/4-10.121.18.155-Custom Air Cargo A1_1/4</t>
  </si>
  <si>
    <t xml:space="preserve">	10.121.18.116_CUSTOM CARGO II_TN703B_GJ_SSA AM_PH3\S1P4</t>
  </si>
  <si>
    <t xml:space="preserve">	10.121.18.155_CUSTOM AIR CARGO_TN703B_GJ_SSA AM_PH3\S1P4</t>
  </si>
  <si>
    <t xml:space="preserve">	2023/02/14,22:53:22</t>
  </si>
  <si>
    <t xml:space="preserve">	SSA HMR-10.121.25.184-Punsari_Ex_2/5-10.121.25.177-Harsol_2/6</t>
  </si>
  <si>
    <t xml:space="preserve">	10.121.25.184_PUNSARI EX_TN703B_GJ_SSA HMR_PH3\S2P5</t>
  </si>
  <si>
    <t xml:space="preserve">	10.121.25.177_HARSOL-BTS_TN703B_GJ_SSA HMR_PH3\S2P6</t>
  </si>
  <si>
    <t xml:space="preserve">	GUJ_HMR_GCSID_36375</t>
  </si>
  <si>
    <t xml:space="preserve">	2024/12/02,15:53:33</t>
  </si>
  <si>
    <t xml:space="preserve">	2026/04/25,17:50:30</t>
  </si>
  <si>
    <t xml:space="preserve">	WTR AM-10.121.68.65-TN725B_VALSAD_PH3 6/11-10.121.16.69-TN725B_Valsad_B2 6/11</t>
  </si>
  <si>
    <t xml:space="preserve">	10.121.16.69_Valsad_TN725B_WTR_AM_PH1\S6P11</t>
  </si>
  <si>
    <t xml:space="preserve">	10.121.68.65_VALSAD-OLD(GNE)_TN725B_WTR_AM_PH3\S6P11</t>
  </si>
  <si>
    <t xml:space="preserve">	2019/04/12,14:49:36</t>
  </si>
  <si>
    <t xml:space="preserve">	2026/01/19,14:51:18</t>
  </si>
  <si>
    <t xml:space="preserve">	SSA JMN-10.121.97.153-Dhutarpar_1/5-10.121.97.151-MEDI_2/5</t>
  </si>
  <si>
    <t xml:space="preserve">	10.121.97.153_Dhutarpar_TN703B_GJ_SSA JMN_PH2\S1P5</t>
  </si>
  <si>
    <t xml:space="preserve">	10.121.97.151_MEDI_TN703B_GJ_SSA JMN_PH2\S2P5</t>
  </si>
  <si>
    <t xml:space="preserve">	2021/03/27,12:17:23</t>
  </si>
  <si>
    <t xml:space="preserve">	2022/03/19,13:17:25</t>
  </si>
  <si>
    <t xml:space="preserve">	SSA VAL-10.121.24.151-Desai Construction-0.121.24.172-DPOX ROAD</t>
  </si>
  <si>
    <t xml:space="preserve">	10.121.24.151_DESAI CONSTRUCTION_TN703B_GJ_SSA VAL_PH\S1P5</t>
  </si>
  <si>
    <t xml:space="preserve">	10.121.24.172_DPO XROAD_TN703B_GJ_SSA VAL_PH\S1P6</t>
  </si>
  <si>
    <t xml:space="preserve">	Valsad SSA GCS ID 9774</t>
  </si>
  <si>
    <t xml:space="preserve">	2021/02/17,19:52:31</t>
  </si>
  <si>
    <t xml:space="preserve">	2026/05/08,11:34:25</t>
  </si>
  <si>
    <t xml:space="preserve">	SSA VDR-10.121.99.182-POWER_GRID_SAMA_1/5-10.121.99.137-CHANAKYAPURI_5/3</t>
  </si>
  <si>
    <t xml:space="preserve">	10.121.99.182_POWER GRID SAMA_TN703B_GJ_SSA VDR_PH2\S1P5</t>
  </si>
  <si>
    <t xml:space="preserve">	10.121.99.137_CHANAKYAPURI_TN725B_GJ_SSA VDR_PH3\S5P3</t>
  </si>
  <si>
    <t xml:space="preserve">	Vadodara SSA GCS ID 43215</t>
  </si>
  <si>
    <t xml:space="preserve">	2025/07/16,22:49:56</t>
  </si>
  <si>
    <t xml:space="preserve">	2025/12/19,11:39:04</t>
  </si>
  <si>
    <t xml:space="preserve">	WTR AM-10.121.15.149-TN725B_BARWALA_PH3\S5P1-10.121.15.148-TN725B_DHANDHUKA_PH3\S6P1</t>
  </si>
  <si>
    <t xml:space="preserve">	10.121.15.149_BARWALA_TN725B_WTR_AM_PH3\S5P1</t>
  </si>
  <si>
    <t xml:space="preserve">	10.121.15.148_DHANDUKA_TN725B_WTR_AM_PH2\S6P1</t>
  </si>
  <si>
    <t xml:space="preserve">	2019/05/01,14:04:37</t>
  </si>
  <si>
    <t xml:space="preserve">	2023/01/11,14:57:41</t>
  </si>
  <si>
    <t xml:space="preserve">	SSA AM-10.121.18.203-GujAhmedabad_Isanpur_B1-10.121.18.220-GujAhmedabad_Maninagar_B1_</t>
  </si>
  <si>
    <t xml:space="preserve">	10.121.18.220_Maninagar B1_TN705B_GJ_SSA AM_PH1\S4P1</t>
  </si>
  <si>
    <t xml:space="preserve">	10.121.18.203_Isanpur_TN705B_GJ_SSA AM_PH1\S4P1</t>
  </si>
  <si>
    <t xml:space="preserve">	2020/01/08,14:44:27</t>
  </si>
  <si>
    <t xml:space="preserve">	2024/03/16,12:21:11</t>
  </si>
  <si>
    <t xml:space="preserve">	SSA RJ-10.121.17.49-GujRajkot_ATKOT_6/2-10.121.17.24-SANATHALI_A1_S1P5</t>
  </si>
  <si>
    <t xml:space="preserve">	10.121.17.49_ATKOT_TN725B_GJ_SSA RJ_PH3\S6P2</t>
  </si>
  <si>
    <t xml:space="preserve">	10.121.17.24_SANATHALI_TN703B_GJ_SSA RJ_PH1\S1P5</t>
  </si>
  <si>
    <t xml:space="preserve">	RAJKOT SSA: GCS Issue id : 27205</t>
  </si>
  <si>
    <t xml:space="preserve">	2023/12/07,18:30:34</t>
  </si>
  <si>
    <t xml:space="preserve">	2025/05/14,13:13:39</t>
  </si>
  <si>
    <t xml:space="preserve">	SSA JND-10.121.24.17-Choki_2/5-10.121.17.53_JETPUR_3/2</t>
  </si>
  <si>
    <t xml:space="preserve">	10.121.24.17_Choki_TN703B_GJ_SSA JND_PH2\S2P5</t>
  </si>
  <si>
    <t xml:space="preserve">	10.121.17.53_JETPUR_TN725B_GJ_SSA RJ_PH3\S3P2</t>
  </si>
  <si>
    <t xml:space="preserve">	Guj GCS ID No.- 046821</t>
  </si>
  <si>
    <t xml:space="preserve">	SSA Junagadh</t>
  </si>
  <si>
    <t xml:space="preserve">	2025/11/28,17:01:55</t>
  </si>
  <si>
    <t xml:space="preserve">	SSA AM-10.121.18.157-BlueDart_A1\S1P5-10.121.18.158-Airport_ATC_Bldg_B1\S3P5</t>
  </si>
  <si>
    <t xml:space="preserve">	10.121.18.157_BlueDart_TN703B_GJ_SSA AM_PH3\S1P5</t>
  </si>
  <si>
    <t xml:space="preserve">	10.121.18.158_Airport-ATC-Bldg_TN705B_GJ_SSA AM_PH1\S3P5</t>
  </si>
  <si>
    <t xml:space="preserve">	2020/08/04,15:40:46</t>
  </si>
  <si>
    <t xml:space="preserve">	2023/08/31,11:20:58</t>
  </si>
  <si>
    <t xml:space="preserve">	SSA JND-10.121.97.200-MENDARADA_PH3-10.121.97.206-SHAPUR_PH2</t>
  </si>
  <si>
    <t xml:space="preserve">	10.121.97.206_SHAPUR_TN705B_GJ_SSA JND_PH2\S4P1</t>
  </si>
  <si>
    <t xml:space="preserve">	10.121.97.200_MENDARADA_TN705B_GJ_SSA JND_PH3\S3P1</t>
  </si>
  <si>
    <t xml:space="preserve">	Junagadh SSA GCS ID 4140</t>
  </si>
  <si>
    <t xml:space="preserve">	2019/10/22,13:09:28</t>
  </si>
  <si>
    <t xml:space="preserve">	2023/01/10,14:32:34</t>
  </si>
  <si>
    <t xml:space="preserve">	SSA BCH-10.121.96.69-DAHEJ B2_5/1-10.121.96.70-RAHIYAD B2_6/1</t>
  </si>
  <si>
    <t xml:space="preserve">	10.121.96.69_DAHEJ_TN725B_GJ_SSA BCH_PH3\S5P1</t>
  </si>
  <si>
    <t xml:space="preserve">	10.121.96.70_RAHIYAD_TN725B_GJ_SSA BCH_PH3\S6P1</t>
  </si>
  <si>
    <t xml:space="preserve">	Guj_Bharuch-SSA_GCS_ID-0048039</t>
  </si>
  <si>
    <t xml:space="preserve">	2026/01/12,14:46:39</t>
  </si>
  <si>
    <t xml:space="preserve">	WTR AM-10.121.16.237-Thasara_B2_PH2_3/1-10.121.1.238-Sevalia_B1_4/1</t>
  </si>
  <si>
    <t xml:space="preserve">	10.121.16.237_Thasara_TN725B_WTR_AM_PH2\S3P1</t>
  </si>
  <si>
    <t xml:space="preserve">	10.121.16.238_Sevalia_TN705B_WTR_AM_PH3\S4P1</t>
  </si>
  <si>
    <t xml:space="preserve">	2018/11/03,00:19:21</t>
  </si>
  <si>
    <t xml:space="preserve">	2023/05/29,17:24:46</t>
  </si>
  <si>
    <t xml:space="preserve">	SSA SEN-10.121.69.67-Surendranagar2_TN725B_WTR_RJ_PH1_S6P1-10.121.99.4-Lakhtar B2_S6P1</t>
  </si>
  <si>
    <t xml:space="preserve">	10.121.69.67_SURENDRA NAGAR2_TN725B_WTR_RJ_PH1\S6P1</t>
  </si>
  <si>
    <t xml:space="preserve">	10.121.99.4_LAKHTAR_TN725B_GJ_SSA SEN_PH3\S6P1</t>
  </si>
  <si>
    <t xml:space="preserve">	2026/01/21,16:03:40</t>
  </si>
  <si>
    <t xml:space="preserve">	2026/01/22,15:13:19</t>
  </si>
  <si>
    <t xml:space="preserve">	SSA AM-10.121.18.112-Jairaj BTSA1_1/5-10.121.18.214-Odhav B2_5/5</t>
  </si>
  <si>
    <t xml:space="preserve">	10.121.18.214_Odhav_TN725B_GJ_SSA AM_PH1\S5P5</t>
  </si>
  <si>
    <t xml:space="preserve">	10.121.18.112_JAIRAJ BTS_TN703B_GJ_SSA AM_PH1\S1P5</t>
  </si>
  <si>
    <t xml:space="preserve">	Guj_Ahmedabad-SSA_GCS_ID-0007968</t>
  </si>
  <si>
    <t xml:space="preserve">	2020/09/24,13:33:58</t>
  </si>
  <si>
    <t xml:space="preserve">	2023/01/03,16:16:50</t>
  </si>
  <si>
    <t xml:space="preserve">	WTR RJ-10.121.99.7-Chotila_3/3-10.121.69.65-SurendranagarGNE_5/4</t>
  </si>
  <si>
    <t xml:space="preserve">	10.121.99.7_CHOTILA_TN725B_GJ_SSA SEN_PH3\S3P3</t>
  </si>
  <si>
    <t xml:space="preserve">	10.121.69.65_SURENDRANAGAR(GNE)_TN725B_GJ_SSA SEN_PH3\S5P4</t>
  </si>
  <si>
    <t xml:space="preserve">	2019/11/26,11:48:58</t>
  </si>
  <si>
    <t xml:space="preserve">	2026/04/06,16:07:41</t>
  </si>
  <si>
    <t xml:space="preserve">	SSA VAL-10.121.16.72-TIPCO_1/6-.121.16.73-DPO XROAD_1/5</t>
  </si>
  <si>
    <t xml:space="preserve">	10.121.24.168_TIPCO_TN703B_GJ_SSA VAL_PH\S1P6</t>
  </si>
  <si>
    <t xml:space="preserve">	10.121.24.172_DPO XROAD_TN703B_GJ_SSA VAL_PH\S1P5</t>
  </si>
  <si>
    <t xml:space="preserve">	Gj_VAL_SSA_GCS_ID-0006621</t>
  </si>
  <si>
    <t xml:space="preserve">	2020/06/30,14:42:58</t>
  </si>
  <si>
    <t xml:space="preserve">	2022/11/21,12:56:11</t>
  </si>
  <si>
    <t xml:space="preserve">	WTR AM-10.121.16.8-Baroda City 1 B2_4/8-10.121.16.226-Baroda City 3 B2_4/8</t>
  </si>
  <si>
    <t xml:space="preserve">	10.121.16.8_BARODA CITY 1_TN725B_WTR_AM_PH1\S4P8</t>
  </si>
  <si>
    <t xml:space="preserve">	10.121.16.226_BARODA CITY 3 GNE_TN725B_WTR_AM_PH1\S4P8</t>
  </si>
  <si>
    <t xml:space="preserve">	2019/06/06,13:11:48</t>
  </si>
  <si>
    <t xml:space="preserve">	2023/01/03,16:16:14</t>
  </si>
  <si>
    <t xml:space="preserve">	SSA NGP-10.121.27.29-TN703B_TEMBURDA A1 1/5-10.121.27.10-TN705B_WARORA 3/6</t>
  </si>
  <si>
    <t xml:space="preserve">	e=6292S1P5</t>
  </si>
  <si>
    <t xml:space="preserve">	e=5588S3P6</t>
  </si>
  <si>
    <t xml:space="preserve">	2018/11/20,15:52:10</t>
  </si>
  <si>
    <t xml:space="preserve">	SSA SR-10.121.100.13-TAKARMA_3/1-10.121.16.6-OLPAD_6/1</t>
  </si>
  <si>
    <t xml:space="preserve">	10.121.100.8_OLPAD_TN725B_WTR_AM_PH1\S6P1</t>
  </si>
  <si>
    <t xml:space="preserve">	10.121.100.13_TAKARMA_TN705B_GJ_SSA SR_PH3\S3P1</t>
  </si>
  <si>
    <t xml:space="preserve">	GUJ_SR_GCSID_46629</t>
  </si>
  <si>
    <t xml:space="preserve">	2025/11/22,12:17:03</t>
  </si>
  <si>
    <t xml:space="preserve">	2026/01/17,12:45:17</t>
  </si>
  <si>
    <t xml:space="preserve">	SSA MEH-10.121.25.109-MOTICHANDUR_PH3-10.121.98.10-SAMI _4/2_PH3</t>
  </si>
  <si>
    <t xml:space="preserve">	10.121.25.109_MOTICHANDUR_TN703B_GJ_SSA MEH_PH2\S1P5</t>
  </si>
  <si>
    <t xml:space="preserve">	10.121.98.10_SAMI_TN705B_GJ_SSA MEH_PH3\S4P2</t>
  </si>
  <si>
    <t xml:space="preserve">	Mehsana_SSA_GCSID_2066</t>
  </si>
  <si>
    <t xml:space="preserve">	2019/04/26,08:22:05</t>
  </si>
  <si>
    <t xml:space="preserve">	2024/06/04,11:27:09</t>
  </si>
  <si>
    <t xml:space="preserve">	SSA AM-10.121.18.204-5ESSGNR_4/1-10.121.18.68-DEHGAM_3/1</t>
  </si>
  <si>
    <t xml:space="preserve">	10.121.18.68_DEHGAM_TN725B_GJ_SSA AM_PH1\S3P1</t>
  </si>
  <si>
    <t xml:space="preserve">	10.121.18.204_5ESS-GNR_TN725B_GJ_SSA AM_PH1\S4P1</t>
  </si>
  <si>
    <t xml:space="preserve">	Ahmedabad_SSA_GCS_ID_15517</t>
  </si>
  <si>
    <t xml:space="preserve">	2022/03/25,13:50:53</t>
  </si>
  <si>
    <t xml:space="preserve">	2022/03/26,10:00:18</t>
  </si>
  <si>
    <t xml:space="preserve">	WTR AM-10.121.16.200-Himmatnagar1_6/1-10.121.25.161-Himmatnagar(GNE)\4/1</t>
  </si>
  <si>
    <t xml:space="preserve">	10.121.16.200_Himmatnagar 1_TN725B_WTR_AM_PH1\S6P1</t>
  </si>
  <si>
    <t xml:space="preserve">	10.121.25.161_HIMMATNAGAR(GNE)_TN725B_GJ_SSA HMR_PH2\S4P1</t>
  </si>
  <si>
    <t xml:space="preserve">	2018/10/29,16:55:37</t>
  </si>
  <si>
    <t xml:space="preserve">	2026/03/24,14:51:44</t>
  </si>
  <si>
    <t xml:space="preserve">	SSA SR-10.121.19.74-Raiya Road B1_6/1-10.121.19.66-Kr 2 B2_6/1</t>
  </si>
  <si>
    <t xml:space="preserve">	10.121.19.74_RAIYA ROAD_TN725B_GJ_SSA RJ_PH2\S6P1</t>
  </si>
  <si>
    <t xml:space="preserve">	10.121.19.66_KR2 GNE_TN725B_GJ_SSA RJ_PH2\S6P1</t>
  </si>
  <si>
    <t xml:space="preserve">	Guj_Surat-SSA_GCS_ID-0023879</t>
  </si>
  <si>
    <t xml:space="preserve">	2023/06/03,01:19:16</t>
  </si>
  <si>
    <t xml:space="preserve">	SSA AM-10.121.18.145-TN725B_BPN_B2\S4P1-10.121.18.146-TN725B_RLP_B2\S3P1</t>
  </si>
  <si>
    <t xml:space="preserve">	10.121.18.145_Bapunagar_TN725B_GJ_SSA AM_PH1\S4P1</t>
  </si>
  <si>
    <t xml:space="preserve">	10.121.18.146_Railwaypura 2_TN725B_GJ_SSA AM_PH1\S3P1</t>
  </si>
  <si>
    <t xml:space="preserve">	2018/05/27,12:51:03</t>
  </si>
  <si>
    <t xml:space="preserve">	2023/01/11,12:52:25</t>
  </si>
  <si>
    <t xml:space="preserve">	WTR AM-10.121.15.198-TN725B_Deesa_B2_4/5-10.121.15.196-TN725B_Deodar_B2_3/5</t>
  </si>
  <si>
    <t xml:space="preserve">	10.121.15.198_Deesa_TN725B_WTR_AM_PH2\S4P5</t>
  </si>
  <si>
    <t xml:space="preserve">	10.121.15.196_Deodar_TN725B_WTR_AM_PH2\S3P5</t>
  </si>
  <si>
    <t xml:space="preserve">	GUJ_GCS_ID_0009565</t>
  </si>
  <si>
    <t xml:space="preserve">	2021/02/01,15:23:17</t>
  </si>
  <si>
    <t xml:space="preserve">	2023/01/11,14:57:09</t>
  </si>
  <si>
    <t xml:space="preserve">	SSA GDH-10.121.16.227-Halol_TN725B_4/2-10.121.16.202-LUCY TN703B 1/5</t>
  </si>
  <si>
    <t xml:space="preserve">	10.121.16.227_Halol_TN725B_WTR_AM_PH1\S4P2</t>
  </si>
  <si>
    <t xml:space="preserve">	10.121.16.202_LUCY_TN703B_GJ_SSA GDH_PH1\S1P5</t>
  </si>
  <si>
    <t xml:space="preserve">	GCS ID 47239</t>
  </si>
  <si>
    <t xml:space="preserve">	2025/12/15,14:36:37</t>
  </si>
  <si>
    <t xml:space="preserve">	2026/01/19,14:53:37</t>
  </si>
  <si>
    <t xml:space="preserve">	10.121.24.65_Bhuj Laltekri(GNE)_TN725B_GJ_SSA BUJ_PH2\S4P1</t>
  </si>
  <si>
    <t xml:space="preserve">	10.121.24.90_ARMY CANT B1_TN705B_GJ_SSA BUJ_PH2\S3P1</t>
  </si>
  <si>
    <t xml:space="preserve">	GCS ID 49901</t>
  </si>
  <si>
    <t xml:space="preserve">	ARMY BHUJ -Bhuj Laltekri DL</t>
  </si>
  <si>
    <t xml:space="preserve">	2026/03/13,09:47:22</t>
  </si>
  <si>
    <t xml:space="preserve">	SSA AM-10.121.18.253-B1_NEW KODASAN_3/1-10.121.18.250-B2_SECTOR-11_5/1</t>
  </si>
  <si>
    <t xml:space="preserve">	10.121.18.253_New Kudasan_TN725B_GJ_SSA AM_PH1\S3P1</t>
  </si>
  <si>
    <t xml:space="preserve">	10.121.18.250_SECTOR 11_TN725B_GJ_SSA AM_PH3\S5P1</t>
  </si>
  <si>
    <t xml:space="preserve">	2019/05/21,17:23:54</t>
  </si>
  <si>
    <t xml:space="preserve">	2023/01/28,11:16:23</t>
  </si>
  <si>
    <t xml:space="preserve">	SSA BCH-10.121.24.202-AMIDHARA_BTS_A1-10.121.24.193-GUjBharuch_bharuch town</t>
  </si>
  <si>
    <t xml:space="preserve">	10.121.24.193_Bharuch TE(GNE)_TN725B_GJ_SSA BCH_PH2\S4P4</t>
  </si>
  <si>
    <t xml:space="preserve">	10.121.24.202_AMIDHARA BTS_TN703B_GJ_SSA BCH_PH2\S2P5</t>
  </si>
  <si>
    <t xml:space="preserve">	Bharuch SSA GCS ID 0001987</t>
  </si>
  <si>
    <t xml:space="preserve">	2019/04/09,07:04:33</t>
  </si>
  <si>
    <t xml:space="preserve">	2026/01/17,14:33:33</t>
  </si>
  <si>
    <t xml:space="preserve">	SSA BV-10.121.25.15-TN703B_SBIHO NILAM BAUGH 2/5-10.121.25.1-TN725B_Panwadi B2 4/3</t>
  </si>
  <si>
    <t xml:space="preserve">	10.121.25.1_Panwadi(GNE)_TN725B_GJ_SSA BV_PH2\S4P3</t>
  </si>
  <si>
    <t xml:space="preserve">	10.121.25.15_SBI NilamBaugh HO_TN703B_GJ_SSA BV_PH2\S2P5</t>
  </si>
  <si>
    <t xml:space="preserve">	2019/03/13,16:19:51</t>
  </si>
  <si>
    <t xml:space="preserve">	2023/01/10,12:46:39</t>
  </si>
  <si>
    <t xml:space="preserve">	SSA SEN-10.121.99.2-GujSurendranagar_WADHWAN_SEN_PH3-10.121.99.26-OFC SEN_PH3</t>
  </si>
  <si>
    <t xml:space="preserve">	10.121.99.2_WADHWAN_TN725B_GJ_SSA SEN_PH3\S3P1</t>
  </si>
  <si>
    <t xml:space="preserve">	10.121.99.26_OCB TE_TN705B_GJ_SSA SEN_PH3\S3P1</t>
  </si>
  <si>
    <t xml:space="preserve">	2020/02/23,13:49:00</t>
  </si>
  <si>
    <t xml:space="preserve">	2025/01/16,11:23:51</t>
  </si>
  <si>
    <t xml:space="preserve">	WTR RJ-10.121.68.195-KHAMBALIYA B2_4/2-10.121.68.217-BHATIA A1_1/5</t>
  </si>
  <si>
    <t xml:space="preserve">	10.121.68.195_KHAMBALIYA_TN725B_WTR_RJ_PH3\S4P2</t>
  </si>
  <si>
    <t xml:space="preserve">	10.121.68.217_BHATIA_TN703B_GJ_SSA JMN_PH2\S1P5</t>
  </si>
  <si>
    <t xml:space="preserve">	Guj_Jamnagar-SSA_GCS_ID-0040565</t>
  </si>
  <si>
    <t xml:space="preserve">	2025/04/04,19:49:28</t>
  </si>
  <si>
    <t xml:space="preserve">	2025/07/30,13:27:28</t>
  </si>
  <si>
    <t xml:space="preserve">	SSA AM-10.121.17.209-Railwaypura_5/11-10.121.18.146-Railwaypura2_5/11</t>
  </si>
  <si>
    <t xml:space="preserve">	10.121.17.209_RAILWAYPURA_TN725B_GJ_SSA AM_PH1\S5P11</t>
  </si>
  <si>
    <t xml:space="preserve">	10.121.18.146_Railwaypura 2_TN725B_GJ_SSA AM_PH1\S5P11</t>
  </si>
  <si>
    <t xml:space="preserve">	2018/12/12,16:38:31</t>
  </si>
  <si>
    <t xml:space="preserve">	2026/01/20,12:54:37</t>
  </si>
  <si>
    <t xml:space="preserve">	SSA VDR-10.121.99.157-Sayajigunj-Exchg A1_1/5-10.121.99.150-CITY-3 B2_4/3</t>
  </si>
  <si>
    <t xml:space="preserve">	10.121.99.157_Sayajigunj-Exchg_TN703B_GJ_SSA VDR_PH3\S1P5</t>
  </si>
  <si>
    <t xml:space="preserve">	10.121.99.150_CITY 3_TN725B_GJ_SSA VDR_PH3\S4P3</t>
  </si>
  <si>
    <t xml:space="preserve">	2024/12/19,01:55:31</t>
  </si>
  <si>
    <t xml:space="preserve">	SSA JMN-10.121.68.218-DWARKA2_6/3-10.121.68.219-DWAWRKA IAF_1/5</t>
  </si>
  <si>
    <t xml:space="preserve">	10.121.68.218_DWARKA2_TN725B_GJ_SSA JMN_PH3\S6P3</t>
  </si>
  <si>
    <t xml:space="preserve">	10.121.68.219_DWARKA IAF_TN703B_GJ_SSA JMN_PH2\S1P5</t>
  </si>
  <si>
    <t xml:space="preserve">	2025/12/25,14:58:59</t>
  </si>
  <si>
    <t xml:space="preserve">	2026/01/16,17:28:38</t>
  </si>
  <si>
    <t xml:space="preserve">	WTR AM-10.121.15.195-BHABHAR_S3P1-10.121.15.196-DEODAR_B1\S4P1</t>
  </si>
  <si>
    <t xml:space="preserve">	10.121.15.196_Deodar_TN725B_WTR_AM_PH2\S4P1</t>
  </si>
  <si>
    <t xml:space="preserve">	10.121.15.195_Bhabhar_TN705B_WTR_AM_PH1\S3P1</t>
  </si>
  <si>
    <t xml:space="preserve">	2018/04/11,12:39:54</t>
  </si>
  <si>
    <t xml:space="preserve">	2026/05/06,10:08:13</t>
  </si>
  <si>
    <t xml:space="preserve">	SSA BUJ-10.121.17.76-Aadesar_5/1-10.121.17.70-Bhachau_3/1</t>
  </si>
  <si>
    <t xml:space="preserve">	10.121.17.76_AADESAR_TN725B_GJ_SSA BUJ_PH3\S5P1</t>
  </si>
  <si>
    <t xml:space="preserve">	10.121.17.70_BHACHAU_TN725B_WTR_RJ_PH1\S3P1</t>
  </si>
  <si>
    <t xml:space="preserve">	GUJ_BHUJ_GCSID_51250</t>
  </si>
  <si>
    <t xml:space="preserve">	2026/03/19,16:38:27</t>
  </si>
  <si>
    <t xml:space="preserve">	2026/04/25,15:30:08</t>
  </si>
  <si>
    <t xml:space="preserve">	SSA BUJ-10.121.96.151-NETRA TE_2/5-10.121.96.138-RAVAPAR_3/3</t>
  </si>
  <si>
    <t xml:space="preserve">	10.121.96.151_NETRA TE_TN703B_GJ_SSA BUJ_PH2\S2P5</t>
  </si>
  <si>
    <t xml:space="preserve">	10.121.96.138_RAVAPAR_TN705B_GJ_SSA BUJ_PH3\S3P3</t>
  </si>
  <si>
    <t xml:space="preserve">	GCS ID 43386</t>
  </si>
  <si>
    <t xml:space="preserve">	2025/07/22,11:49:43</t>
  </si>
  <si>
    <t xml:space="preserve">	2026/01/16,17:09:47</t>
  </si>
  <si>
    <t xml:space="preserve">	SSA VAL-10.121.16.99-Daman_5/3-10.121.16.104-POLYCAB KADAIYA_2/5</t>
  </si>
  <si>
    <t xml:space="preserve">	10.121.16.104_POLYCAB KADAIYA_TN703B_GJ_SSA VAL_PH3\S2P5</t>
  </si>
  <si>
    <t xml:space="preserve">	10.121.16.99_Daman_TN725B_GJ_SSA VAL_PH2\S5P3</t>
  </si>
  <si>
    <t xml:space="preserve">	Guj GCS Id No.- 044419</t>
  </si>
  <si>
    <t xml:space="preserve">	2025/08/26,16:43:15</t>
  </si>
  <si>
    <t xml:space="preserve">	2025/09/08,11:13:19</t>
  </si>
  <si>
    <t xml:space="preserve">	10.121.100.19_SONGADH FORT_TN725B_GJ_SSA SR_PH3\S6P7</t>
  </si>
  <si>
    <t xml:space="preserve">	10.121.68.4_Vyara_TN725B_WTR_AM_PH3\S3P7</t>
  </si>
  <si>
    <t xml:space="preserve">	GUJ_SR_GCSID_61567</t>
  </si>
  <si>
    <t xml:space="preserve">	2026/05/07,18:03:40</t>
  </si>
  <si>
    <t xml:space="preserve">	SSA VDR-10.121.19.182-BOB-SURAJ-Plaza_1/5-10.121.19.138-CITY2_6/6</t>
  </si>
  <si>
    <t xml:space="preserve">	10.121.19.182_BOB-SURAJ-PLAZA-1_TN703B_GJ_SSA VDR_PH2\S1P5</t>
  </si>
  <si>
    <t xml:space="preserve">	10.121.19.138_CITY2_TN725B_GJ_SSA VDR_PH2\S6P6</t>
  </si>
  <si>
    <t xml:space="preserve">	Guj GCS Id No.- 043910</t>
  </si>
  <si>
    <t xml:space="preserve">	2025/08/07,14:44:45</t>
  </si>
  <si>
    <t xml:space="preserve">	2026/01/16,16:53:27</t>
  </si>
  <si>
    <t xml:space="preserve">	SSA BCH-10.121.24.193-Bharuch TE(GNE)_3/11-10.121.16.1_Bharuch City_WTR_AM_3/11</t>
  </si>
  <si>
    <t xml:space="preserve">	10.121.24.193_Bharuch TE(GNE)_TN725B_GJ_SSA BCH_PH2\S3P11</t>
  </si>
  <si>
    <t xml:space="preserve">	10.121.16.1_Bharuch City_TN725B_WTR_AM_PH1\S3P11</t>
  </si>
  <si>
    <t xml:space="preserve">	Bharuch_SSA_GCS_ID_16234</t>
  </si>
  <si>
    <t xml:space="preserve">	2022/05/11,12:42:01</t>
  </si>
  <si>
    <t xml:space="preserve">	2026/01/17,14:33:01</t>
  </si>
  <si>
    <t xml:space="preserve">	SSA AM-10.121.17.194-AshramRoad_6/1-10.121.17.209-Railwaypura_5/1</t>
  </si>
  <si>
    <t xml:space="preserve">	10.121.17.194_ASHRAM RD_TN725B_GJ_SSA AM_PH1\S6P1</t>
  </si>
  <si>
    <t xml:space="preserve">	10.121.17.209_RAILWAYPURA_TN725B_GJ_SSA AM_PH1\S5P1</t>
  </si>
  <si>
    <t xml:space="preserve">	Ahmedabad SSA -GCS0000919</t>
  </si>
  <si>
    <t xml:space="preserve">	Ahmedabad SSA-GCS0000919</t>
  </si>
  <si>
    <t xml:space="preserve">	2018/11/01,12:45:13</t>
  </si>
  <si>
    <t xml:space="preserve">	SSA PNP-10.121.98.155-KHIMAT-10.121.98.156-PANTHAWADA</t>
  </si>
  <si>
    <t xml:space="preserve">	10.121.98.156_PANTHAWADA_TN703B_GJ_SSA PNP_PH3\S1P5</t>
  </si>
  <si>
    <t xml:space="preserve">	10.121.98.155_KHIMAT A1_TN703B_GJ_SSA PNP_PH3\S2P5</t>
  </si>
  <si>
    <t xml:space="preserve">	2025/10/09,20:24:15</t>
  </si>
  <si>
    <t xml:space="preserve">	2026/01/16,16:50:16</t>
  </si>
  <si>
    <t xml:space="preserve">	SSA RJ-10.121.17.52-SHAPAR 4/1-10.121.17.51-KOTADA 4/1</t>
  </si>
  <si>
    <t xml:space="preserve">	10.121.17.52_SHAPAR_TN725B_GJ_SSA RJ_PH3\S4P1</t>
  </si>
  <si>
    <t xml:space="preserve">	10.121.17.51_KOTADA_TN705B_GJ_SSA RJ_PH3\S4P1</t>
  </si>
  <si>
    <t xml:space="preserve">	GUJ-GCS_ID_0038622</t>
  </si>
  <si>
    <t xml:space="preserve">	2025/02/04,21:42:53</t>
  </si>
  <si>
    <t xml:space="preserve">	2026/01/17,13:02:11</t>
  </si>
  <si>
    <t xml:space="preserve">	SSA JMN-10.121.97.137-KBL DC_4/1-10.121.68.195-KHAMBALIYA_5/1</t>
  </si>
  <si>
    <t xml:space="preserve">	10.121.97.137_KBL DC_TN705B_GJ_SSA JMN_PH3\S4P1</t>
  </si>
  <si>
    <t xml:space="preserve">	10.121.68.195_KHAMBALIYA_TN725B_WTR_RJ_PH3\S5P1</t>
  </si>
  <si>
    <t xml:space="preserve">	GCS ID 30164</t>
  </si>
  <si>
    <t xml:space="preserve">	JAMNAGAR SSA</t>
  </si>
  <si>
    <t xml:space="preserve">	2024/04/10,02:08:55</t>
  </si>
  <si>
    <t xml:space="preserve">	2024/05/14,08:57:11</t>
  </si>
  <si>
    <t xml:space="preserve">	SSA JND-10.121.97.226-Una_4/1-10.121.97.214-Diu 2_5/1</t>
  </si>
  <si>
    <t xml:space="preserve">	10.121.97.226_UNA_TN725B_WTR_RJ_PH3\S4P1</t>
  </si>
  <si>
    <t xml:space="preserve">	10.121.97.214_DIU 2_TN725B_GJ_SSA JND_PH3\S5P1</t>
  </si>
  <si>
    <t xml:space="preserve">	Junagadh_SSA_GCS_ID_16146</t>
  </si>
  <si>
    <t xml:space="preserve">	WTR_SSA_Junagadh</t>
  </si>
  <si>
    <t xml:space="preserve">	2022/04/28,11:13:33</t>
  </si>
  <si>
    <t xml:space="preserve">	2026/04/30,13:28:39</t>
  </si>
  <si>
    <t xml:space="preserve">	WTR AM-10.121.16.8-TN725B R2_Baroda City (B2) -10.121.16.9-TN725B_BHARUCH B2</t>
  </si>
  <si>
    <t xml:space="preserve">	10.121.16.8_BARODA CITY 1_TN725B_WTR_AM_PH1\S3P1</t>
  </si>
  <si>
    <t xml:space="preserve">	10.121.16.9_Bharuch_TN725B_WTR_AM_PH1\S4P1</t>
  </si>
  <si>
    <t xml:space="preserve">	2018/05/22,11:28:50</t>
  </si>
  <si>
    <t xml:space="preserve">	2023/01/11,12:54:33</t>
  </si>
  <si>
    <t xml:space="preserve">	WTR RJ-10.121.96.1-Amreli3_6/4-10.121.96.48-GIDC Exch_1/5</t>
  </si>
  <si>
    <t xml:space="preserve">	10.121.96.1_Amreli 3_TN725B_GJ_SSA AMR_PH3\S6P4</t>
  </si>
  <si>
    <t xml:space="preserve">	10.121.96.48_GIDC EXCH_TN703B_GJ_SSA AMR_PH2\S1P5</t>
  </si>
  <si>
    <t xml:space="preserve">	2019/05/15,17:13:10</t>
  </si>
  <si>
    <t xml:space="preserve">	2026/04/23,16:57:33</t>
  </si>
  <si>
    <t xml:space="preserve">	SSA VDR-10.121.19.184-NHRCL_1/5-10.121.19.161-Centre_Point_BTS_1/6</t>
  </si>
  <si>
    <t xml:space="preserve">	10.121.19.184_NHRCL_TN703B_GJ_SSA VDR_PH2\S1P5</t>
  </si>
  <si>
    <t xml:space="preserve">	10.121.19.161_CENTRE POINT BTS_TN703B_GJ_SSA VDR_PH2\S1P6</t>
  </si>
  <si>
    <t xml:space="preserve">	2018/12/17,15:33:56</t>
  </si>
  <si>
    <t xml:space="preserve">	2026/04/25,15:47:19</t>
  </si>
  <si>
    <t xml:space="preserve">	WTR AM-10.121.15.131-Prantij_4/1-10.121.15.130-Himmatnagar 2_3/1</t>
  </si>
  <si>
    <t xml:space="preserve">	10.121.15.131_PRANTIJ_TN725B_WTR_AM_PH1\S4P1</t>
  </si>
  <si>
    <t xml:space="preserve">	10.121.15.130_HIMMATNAGAR 2_TN725B_WTR_AM_PH1\S3P1</t>
  </si>
  <si>
    <t xml:space="preserve">	2018/03/31,15:00:41</t>
  </si>
  <si>
    <t xml:space="preserve">	2026/03/24,14:52:26</t>
  </si>
  <si>
    <t xml:space="preserve">	SSA AM-10.121.18.103-HEENA STEEL BTS A1_1/5-10.121.18.79-Vejalpur B1_3/2</t>
  </si>
  <si>
    <t xml:space="preserve">	10.121.18.103_OmShri Avenue BTS_TN703B_GJ_SSA AM_PH2\S1P5</t>
  </si>
  <si>
    <t xml:space="preserve">	10.121.18.79_VEJALPUR_TN705B_GJ_SSA AM_PH1\S3P2</t>
  </si>
  <si>
    <t xml:space="preserve">	Guj_Ahmedabad-SSA_GCS_ID-0023219</t>
  </si>
  <si>
    <t xml:space="preserve">	2023/04/25,23:58:33</t>
  </si>
  <si>
    <t xml:space="preserve">	2023/05/09,12:48:40</t>
  </si>
  <si>
    <t xml:space="preserve">	SSA AM-10.121.18.12-GSWAN Collector_5/1-10.121.17.204-Naranpura_4/1</t>
  </si>
  <si>
    <t xml:space="preserve">	10.121.18.12_GSWAN COLLECTOR_TN725B_GJ_SSA AM_PH1\S5P1</t>
  </si>
  <si>
    <t xml:space="preserve">	10.121.17.204_NARANPURA_TN725B_GJ_SSA AM_PH1\S4P1</t>
  </si>
  <si>
    <t xml:space="preserve">	Ahmedabad SSA GCS ID 15892</t>
  </si>
  <si>
    <t xml:space="preserve">	2022/04/13,07:28:53</t>
  </si>
  <si>
    <t xml:space="preserve">	2026/01/19,16:55:35</t>
  </si>
  <si>
    <t xml:space="preserve">	SSA SR-10.121.19.196-Market 2_B2 - 10.121.19.195-Karimabad 1_B2</t>
  </si>
  <si>
    <t xml:space="preserve">	10.121.19.196_SURAT-MARKET2_TN725B_GJ_SSA SR_PH2\S4P1</t>
  </si>
  <si>
    <t xml:space="preserve">	10.121.19.195_KARIMABAD1_TN725B_GJ_SSA SR_PH2\S3P1</t>
  </si>
  <si>
    <t xml:space="preserve">	2018/09/25,11:26:47</t>
  </si>
  <si>
    <t xml:space="preserve">	2023/01/10,17:38:41</t>
  </si>
  <si>
    <t xml:space="preserve">	SSA VAL-10.121.16.96-Bhadeli A1_1/5-10.121.24.129-Valsad-Old-TE-GNE B2_5/3</t>
  </si>
  <si>
    <t xml:space="preserve">	10.121.16.96_Raymond_TN703B_GJ_SSA VAL_PH3\S1P5</t>
  </si>
  <si>
    <t xml:space="preserve">	10.121.24.129_Valsad-Old-TE(GNE)_TN725B_GJ_SSA VAL_PH2\S5P3</t>
  </si>
  <si>
    <t xml:space="preserve">	GCS_ID-0047867</t>
  </si>
  <si>
    <t xml:space="preserve">	Valsad-OA</t>
  </si>
  <si>
    <t xml:space="preserve">	2026/01/06,14:01:01</t>
  </si>
  <si>
    <t xml:space="preserve">	SSA AM-10.121.17.198-Naranpura_6/7-10.121.17.204-Naranpura_6/7</t>
  </si>
  <si>
    <t xml:space="preserve">	10.121.17.198_NARANPURA_TN725B_GJ_SSA AM_PH1\S6P7</t>
  </si>
  <si>
    <t xml:space="preserve">	10.121.17.204_NARANPURA_TN725B_GJ_SSA AM_PH1\S6P7</t>
  </si>
  <si>
    <t xml:space="preserve">	2023/10/13,18:27:03</t>
  </si>
  <si>
    <t xml:space="preserve">	SSA SR-10.121.100.1-SURAT(GNE)_3/6-10.121.100.40_KUKARMUNDA_4/4</t>
  </si>
  <si>
    <t xml:space="preserve">	10.121.100.1_SURAT(GNE)_TN725B_GJ_SSA SR_PH3\S3P6</t>
  </si>
  <si>
    <t xml:space="preserve">	10.121.100.40_KUKARMUNDA_TN705B_GJ_SSA SR_PH1\S4P4</t>
  </si>
  <si>
    <t xml:space="preserve">	GUJ_SR_GCSID_59017</t>
  </si>
  <si>
    <t xml:space="preserve">	2026/04/25,16:23:05</t>
  </si>
  <si>
    <t xml:space="preserve">	2026/05/10,21:31:36</t>
  </si>
  <si>
    <t xml:space="preserve">	DL as service</t>
  </si>
  <si>
    <t xml:space="preserve">	SSA MEH-10.121.25.106-Akhaj Exe_1/5-10.121.98.6-Kherva_4/3</t>
  </si>
  <si>
    <t xml:space="preserve">	10.121.25.106_Akhaj Exe_TN703B_GJ_SSA MEH_PH2\S1P5</t>
  </si>
  <si>
    <t xml:space="preserve">	10.121.98.6_KHERVA_TN705B_GJ_SSA MEH_PH3\S4P3</t>
  </si>
  <si>
    <t xml:space="preserve">	Mehsana SSA : GCS ID 2035</t>
  </si>
  <si>
    <t xml:space="preserve">	2019/04/12,04:01:53</t>
  </si>
  <si>
    <t xml:space="preserve">	2026/04/06,16:22:04</t>
  </si>
  <si>
    <t xml:space="preserve">	SSA JND-10.121.97.212-PORBANDAR-10.121.24.22-KAILASH BTS</t>
  </si>
  <si>
    <t xml:space="preserve">	10.121.97.212_PORBANDAR_TN725B_GJ_SSA JND_PH3\S5P4</t>
  </si>
  <si>
    <t xml:space="preserve">	10.121.24.22_KAILASH BTS_TN703B_GJ_SSA JND_PH2\S1P5</t>
  </si>
  <si>
    <t xml:space="preserve">	GUJGCSID0007901</t>
  </si>
  <si>
    <t xml:space="preserve">	2020/09/19,12:46:32</t>
  </si>
  <si>
    <t xml:space="preserve">	2020/09/23,21:35:00</t>
  </si>
  <si>
    <t xml:space="preserve">	SSA AM-10.121.18.131-GiftCity_4/2-10.121.18.31-GiftCity_2/5</t>
  </si>
  <si>
    <t xml:space="preserve">	10.121.18.131_Gift City_TN705B_GJ_SSA AM_PH1\S4P2</t>
  </si>
  <si>
    <t xml:space="preserve">	10.121.18.31_SBI-GIFTCITY A1_TN703B_GJ_SSA AM_PH3\S2P5</t>
  </si>
  <si>
    <t xml:space="preserve">	2023/12/30,10:17:39</t>
  </si>
  <si>
    <t xml:space="preserve">	2026/01/16,17:45:16</t>
  </si>
  <si>
    <t xml:space="preserve">	SSA NAD-10.121.98.65-PETLAD_4/11-10.121.24.225-ANAND(GNE)_5/9</t>
  </si>
  <si>
    <t xml:space="preserve">	10.121.98.65_PETLAD_TN725B_GJ_SSA NAD_PH3\S4P11</t>
  </si>
  <si>
    <t xml:space="preserve">	10.121.24.225_ANAND(GNE)_TN725B_GJ_SSA NAD_PH1\S5P9</t>
  </si>
  <si>
    <t xml:space="preserve">	Guj GCS ID NO.- 045096</t>
  </si>
  <si>
    <t xml:space="preserve">	Nadiyad SSA</t>
  </si>
  <si>
    <t xml:space="preserve">	2025/09/15,16:38:15</t>
  </si>
  <si>
    <t xml:space="preserve">	2026/01/17,13:33:14</t>
  </si>
  <si>
    <t xml:space="preserve">	SSA SEN-10.121.15.144-AM BHADRA 4/8-10.121.15.134-4/8_AM BHADRA 1(GNE)</t>
  </si>
  <si>
    <t xml:space="preserve">	10.121.15.144_AM BHADRA(GNE)_TN725B_WTR_AM_PH3\S4P8</t>
  </si>
  <si>
    <t xml:space="preserve">	10.121.15.134_AM-BHADRA_TN725B_WTR_AM_PH1\S4P8</t>
  </si>
  <si>
    <t xml:space="preserve">	2021/03/25,10:40:13</t>
  </si>
  <si>
    <t xml:space="preserve">	2026/01/17,13:30:23</t>
  </si>
  <si>
    <t xml:space="preserve">	SSA SR-10.121.19.201-TN725B_Karimabad-2_B2\S5P1-10.121.19.199-TN725B_Rundh_B2\S3P1</t>
  </si>
  <si>
    <t xml:space="preserve">	10.121.19.201_KARIMABAD2_TN725B_GJ_SSA SR_PH2\S5P1</t>
  </si>
  <si>
    <t xml:space="preserve">	10.121.19.199_RUNDH_TN725B_GJ_SSA SR_PH2\S3P1</t>
  </si>
  <si>
    <t xml:space="preserve">	2018/09/25,11:52:10</t>
  </si>
  <si>
    <t xml:space="preserve">	2023/01/10,17:42:12</t>
  </si>
  <si>
    <t xml:space="preserve">	WTR RJ-10.121.68.214-Banugar B2_4/1-10.121.68.215-Jodia B1_3/1</t>
  </si>
  <si>
    <t xml:space="preserve">	10.121.68.215_JODIA_TN705B_WTR_RJ_PH3\S3P1</t>
  </si>
  <si>
    <t xml:space="preserve">	10.121.68.214_BANUGAR_TN725B_WTR_RJ_PH3\S4P1</t>
  </si>
  <si>
    <t xml:space="preserve">	2022/01/16,19:38:13</t>
  </si>
  <si>
    <t xml:space="preserve">	2023/01/03,13:29:12</t>
  </si>
  <si>
    <t xml:space="preserve">	SSA HMR-10.121.25.170-JAINDERASAR_1/5-10.121.15.130-HIMMATNAGAR2 _4/4</t>
  </si>
  <si>
    <t xml:space="preserve">	10.121.25.170_JAINDERASAR_TN703B_GJ_SSA HMR_PH2\S1P5</t>
  </si>
  <si>
    <t xml:space="preserve">	10.121.15.130_HIMMATNAGAR 2_TN725B_WTR_AM_PH1\S4P4</t>
  </si>
  <si>
    <t xml:space="preserve">	Guj_Himatnagar-SSA_GCS_ID-0045289</t>
  </si>
  <si>
    <t xml:space="preserve">	2025/09/22,17:08:11</t>
  </si>
  <si>
    <t xml:space="preserve">	SSA SEN-10.121.99.26-OFC SEN_TN705B_GJ_SSA SEN_PH3\S4P3-10.121.17.149-JORAVAMAGAR_TN703B_GJ_SSA SEN_PH3\S2P5</t>
  </si>
  <si>
    <t xml:space="preserve">	10.121.99.34_JORAVAMAGAR_TN703B_GJ_SSA SEN_PH3\S2P5</t>
  </si>
  <si>
    <t xml:space="preserve">	10.121.99.26_OCB TE_TN705B_GJ_SSA SEN_PH3\S4P3</t>
  </si>
  <si>
    <t xml:space="preserve">	2020/02/25,17:13:08</t>
  </si>
  <si>
    <t xml:space="preserve">	2020/08/08,21:55:33</t>
  </si>
  <si>
    <t xml:space="preserve">	SSA VDR-10.121.19.146-BAKORPTLCBRBTS_2/4-10.121.19.167-SATYAMBTS-2/4</t>
  </si>
  <si>
    <t xml:space="preserve">	10.121.19.146_BAKOR PTL CBR BTS_TN703B_GJ_SSA VDR_PH2\S2P4</t>
  </si>
  <si>
    <t xml:space="preserve">	10.121.19.167_SATYAM BTS_TN703B_GJ_SSA VDR_PH3\S2P4</t>
  </si>
  <si>
    <t xml:space="preserve">	GUJ_GCS-ID_0022902</t>
  </si>
  <si>
    <t xml:space="preserve">	2023/04/05,21:57:51</t>
  </si>
  <si>
    <t xml:space="preserve">	2023/05/21,11:27:23</t>
  </si>
  <si>
    <t xml:space="preserve">	WTR AM-10.121.15.216-DANTA_PH2_3/1-10.121.15.206-Moriya_B1_PH3_4/1</t>
  </si>
  <si>
    <t xml:space="preserve">	10.121.15.216_DANTA_TN705B_WTR_AM_PH2\S3P1</t>
  </si>
  <si>
    <t xml:space="preserve">	10.121.15.206_MORIYA_TN705B_WTR_AM_PH3\S4P1</t>
  </si>
  <si>
    <t xml:space="preserve">	2023/04/08,12:53:48</t>
  </si>
  <si>
    <t xml:space="preserve">	2023/05/23,12:33:02</t>
  </si>
  <si>
    <t xml:space="preserve">	SSA JND-10.121.97.206-SHAPUR_TN705B_\S3P1-10.121.97.201-TN725B_SSA_Vanthali_B2\S6P1</t>
  </si>
  <si>
    <t xml:space="preserve">	10.121.97.201_VANTHALI_TN725B_GJ_SSA JND_PH2\S6P1</t>
  </si>
  <si>
    <t xml:space="preserve">	10.121.97.206_SHAPUR_TN705B_GJ_SSA JND_PH2\S3P1</t>
  </si>
  <si>
    <t xml:space="preserve">	2019/10/17,11:38:13</t>
  </si>
  <si>
    <t xml:space="preserve">	2023/01/10,14:08:48</t>
  </si>
  <si>
    <t xml:space="preserve">	SSA GDH-10.121.26.77-Zalod_B2_S5P1-10.121.26.79-Santrampur_TE_B1_WTR_S3P1</t>
  </si>
  <si>
    <t xml:space="preserve">	10.121.26.77_Zalod_TN725B_GJ_SSA GDH_PH3\S5P1</t>
  </si>
  <si>
    <t xml:space="preserve">	10.121.26.79_Santrampur TE_TN705B_WTR_AM_PH3\S3P1</t>
  </si>
  <si>
    <t xml:space="preserve">	Godhra_SSA_GCS_Id_0008203</t>
  </si>
  <si>
    <t xml:space="preserve">	2020/10/09,17:24:13</t>
  </si>
  <si>
    <t xml:space="preserve">	2022/01/13,14:33:18</t>
  </si>
  <si>
    <t xml:space="preserve">	SSA AM-10.121.18.221-Gopi_BTS_1/5-10.121.18.136-Cantonment_B2_3/2</t>
  </si>
  <si>
    <t xml:space="preserve">	10.121.18.221_GOPI BTS_TN703B_GJ_SSA AM_PH2\S1P5</t>
  </si>
  <si>
    <t xml:space="preserve">	10.121.18.136_Cantonment_TN725B_GJ_SSA AM_PH1\S3P2</t>
  </si>
  <si>
    <t xml:space="preserve">	GCS Issue id : 31973</t>
  </si>
  <si>
    <t xml:space="preserve">	2024/07/04,12:32:34</t>
  </si>
  <si>
    <t xml:space="preserve">	2026/01/17,13:25:33</t>
  </si>
  <si>
    <t xml:space="preserve">	WTR AM-10.121.98.10-SAMI_TN705B_S3P1-10.121.15.194-Radhanpur_TN725B_S6P1</t>
  </si>
  <si>
    <t xml:space="preserve">	10.121.15.194_Radhanpur_TN725B_WTR_AM_PH1\S6P1</t>
  </si>
  <si>
    <t xml:space="preserve">	10.121.98.10_SAMI_TN705B_GJ_SSA MEH_PH3\S3P1</t>
  </si>
  <si>
    <t xml:space="preserve">	Palanpur_SSA_GCS_ID_0004414</t>
  </si>
  <si>
    <t xml:space="preserve">	2019/11/19,16:46:14</t>
  </si>
  <si>
    <t xml:space="preserve">	2023/01/10,12:31:37</t>
  </si>
  <si>
    <t xml:space="preserve">	SSA BUJ-10.121.96.184-Airforce Bhuj B1_3/3-10.121.24.68-GIDC BHUJ B1_3/5</t>
  </si>
  <si>
    <t xml:space="preserve">	10.121.96.184_AIRFORCE BHUJ_TN705B_GJ_SSA BUJ_PH3\S3P3</t>
  </si>
  <si>
    <t xml:space="preserve">	10.121.24.68_GIDC BHUJ_TN705B_GJ_SSA BUJ_PH2\S3P5</t>
  </si>
  <si>
    <t xml:space="preserve">	Guj_Bhuj-SSA_GCS_ID-0020804</t>
  </si>
  <si>
    <t xml:space="preserve">	2022/12/23,23:49:48</t>
  </si>
  <si>
    <t xml:space="preserve">	2022/12/23,23:53:07</t>
  </si>
  <si>
    <t xml:space="preserve">	Airforce_GIDC_1G_DL</t>
  </si>
  <si>
    <t xml:space="preserve">	SSA AMR-10.121.96.4-RAJULA_PH2_6/1-10.121.96.54-JND_4/1</t>
  </si>
  <si>
    <t xml:space="preserve">	10.121.96.4_RAJULA_TN725B_GJ_SSA AMR_PH2\S6P1</t>
  </si>
  <si>
    <t xml:space="preserve">	10.121.96.54_TIMBI_TN705B_GJ_SSA JND_PH3\S4P1</t>
  </si>
  <si>
    <t xml:space="preserve">	2024/12/27,16:09:53</t>
  </si>
  <si>
    <t xml:space="preserve">	2025/02/15,14:44:19</t>
  </si>
  <si>
    <t xml:space="preserve">	SSA SR-10.121.99.203-ONGC Plant B1_4/2-10.121.19.198-VIBRANT B1_4/2</t>
  </si>
  <si>
    <t xml:space="preserve">	10.121.99.203_ONGC Plant_TN705B_GJ_SSA SR_PH3\S4P2</t>
  </si>
  <si>
    <t xml:space="preserve">	10.121.19.198_VIBRANT _TN705B_GJ_SSA SR_PH2\S4P2</t>
  </si>
  <si>
    <t xml:space="preserve">	GCS_ID-0059428</t>
  </si>
  <si>
    <t xml:space="preserve">	2026/04/28,15:13:41</t>
  </si>
  <si>
    <t xml:space="preserve">	WTR AM-10.121.16.197-TN705B_Malpur (B1)\S3P1-10.121.16.198-MODASA\S4P1</t>
  </si>
  <si>
    <t xml:space="preserve">	10.121.16.197_Malpur_TN725B_GJ_SSA HMR_PH1\S3P1</t>
  </si>
  <si>
    <t xml:space="preserve">	10.121.16.198_Modasa_TN725B_WTR_AM_PH1\S4P1</t>
  </si>
  <si>
    <t xml:space="preserve">	2018/05/31,13:19:58</t>
  </si>
  <si>
    <t xml:space="preserve">	2023/01/10,17:10:40</t>
  </si>
  <si>
    <t xml:space="preserve">	WTR RJ-10.121.17.135-RJKT KR2 GNE_3/10-10.121.17.136-RKJT_3/10</t>
  </si>
  <si>
    <t xml:space="preserve">	10.121.17.25_RAJKOT KR2_TN725B_WTR_RJ_PH1\S3P10</t>
  </si>
  <si>
    <t xml:space="preserve">	10.121.17.26_RAJKOT_TN725B_WTR_RJ_PH1\S3P10</t>
  </si>
  <si>
    <t xml:space="preserve">	2020/11/09,11:48:18</t>
  </si>
  <si>
    <t xml:space="preserve">	2026/01/17,14:45:03</t>
  </si>
  <si>
    <t xml:space="preserve">	SSA JND-10.121.97.193-JUNAGADH-JR2 B2_4/9-10.121.24.1-Jawahaar-RD-TE(GNE) B2_4/9</t>
  </si>
  <si>
    <t xml:space="preserve">	10.121.97.193_JUNAGADH JR2_TN725B_GJ_SSA JND_PH3\S4P9</t>
  </si>
  <si>
    <t xml:space="preserve">	10.121.24.1_Jawahaar RD TE(GNE)_TN725B_GJ_SSA JND_PH2\S4P9</t>
  </si>
  <si>
    <t xml:space="preserve">	2024/03/11,17:40:05</t>
  </si>
  <si>
    <t xml:space="preserve">	SSA SEN-10.121.99.2-WADHWANS5P4-10.121.17.149-JORAVAMNAGARS1P5</t>
  </si>
  <si>
    <t xml:space="preserve">	10.121.99.34_JORAVAMAGAR_TN703B_GJ_SSA SEN_PH3\S1P5</t>
  </si>
  <si>
    <t xml:space="preserve">	10.121.99.2_WADHWAN_TN725B_GJ_SSA SEN_PH3\S5P4</t>
  </si>
  <si>
    <t xml:space="preserve">	2020/03/04,13:31:52</t>
  </si>
  <si>
    <t xml:space="preserve">	SSA HMR-10.121.97.78-GADKAN_2/5-10.121.15.131-PRANTIJ_3/6</t>
  </si>
  <si>
    <t xml:space="preserve">	10.121.97.78_GADKAN EX_TN703B_GJ_SSA HMR_PH3\S2P5</t>
  </si>
  <si>
    <t xml:space="preserve">	10.121.15.131_PRANTIJ_TN725B_WTR_AM_PH1\S3P6</t>
  </si>
  <si>
    <t xml:space="preserve">	HMR SSA GCS ID 0014150</t>
  </si>
  <si>
    <t xml:space="preserve">	2022/01/06,16:39:02</t>
  </si>
  <si>
    <t xml:space="preserve">	2022/01/07,18:00:18</t>
  </si>
  <si>
    <t xml:space="preserve">	WTR AM-10.121.16.200-Himmatnagar 1-10.121.15.130-HIMMATNAGAR 2</t>
  </si>
  <si>
    <t xml:space="preserve">	10.121.15.130_HIMMATNAGAR 2_TN725B_WTR_AM_PH1\S4P7</t>
  </si>
  <si>
    <t xml:space="preserve">	10.121.16.200_Himmatnagar 1_TN725B_WTR_AM_PH1\S3P7</t>
  </si>
  <si>
    <t xml:space="preserve">	guj_hmr_gcs_id_8390</t>
  </si>
  <si>
    <t xml:space="preserve">	himatnagar ssa</t>
  </si>
  <si>
    <t xml:space="preserve">	2020/10/24,16:25:35</t>
  </si>
  <si>
    <t xml:space="preserve">	2021/02/28,12:34:27</t>
  </si>
  <si>
    <t xml:space="preserve">	SSA RJ-10.121.17.21-DADVA 2/5-10.121.17.34-KANPAR 1/5</t>
  </si>
  <si>
    <t xml:space="preserve">	10.121.17.21_DADVA_TN703B_GJ_SSA RJ_PH1\S2P5</t>
  </si>
  <si>
    <t xml:space="preserve">	10.121.17.20_KANPAR_TN703B_GJ_SSA RJ_PH3\S1P5</t>
  </si>
  <si>
    <t xml:space="preserve">	GUJ_GCS_ID_0026560</t>
  </si>
  <si>
    <t xml:space="preserve">	2023/10/28,00:08:22</t>
  </si>
  <si>
    <t xml:space="preserve">	2026/01/17,13:03:13</t>
  </si>
  <si>
    <t xml:space="preserve">	WTR AM-10.121.15.144-AM BHADRA-10.121.15.134-AM BHADRA 1(GNE)</t>
  </si>
  <si>
    <t xml:space="preserve">	10.121.15.134_AM-BHADRA_TN725B_WTR_AM_PH1\S4P7</t>
  </si>
  <si>
    <t xml:space="preserve">	10.121.15.144_AM BHADRA(GNE)_TN725B_WTR_AM_PH3\S4P7</t>
  </si>
  <si>
    <t xml:space="preserve">	2021/03/25,10:39:44</t>
  </si>
  <si>
    <t xml:space="preserve">	2025/04/21,17:32:02</t>
  </si>
  <si>
    <t xml:space="preserve">	SSA BUJ-10.121.17.68-ANJAR B2_5/1-10.121.17.69-GANDHIDHAM B2_5/1</t>
  </si>
  <si>
    <t xml:space="preserve">	10.121.17.68_ANJAR_TN725B_WTR_RJ_PH2\S5P1</t>
  </si>
  <si>
    <t xml:space="preserve">	10.121.17.69_GANDHIDHAM_TN725B_WTR_RJ_PH1\S5P1</t>
  </si>
  <si>
    <t xml:space="preserve">	GCS_ID-0028567</t>
  </si>
  <si>
    <t xml:space="preserve">	2024/02/14,13:39:10</t>
  </si>
  <si>
    <t xml:space="preserve">	SSA VDR-10.121.99.145-DARJIPURA_PH3-10.121.99.138-GOLDEN CHOUKADI_PH3</t>
  </si>
  <si>
    <t xml:space="preserve">	10.121.99.145_DARJIPURA_TN705B_GJ_SSA VDR_PH3\S3P1</t>
  </si>
  <si>
    <t xml:space="preserve">	10.121.99.138_SANGAM ROAD LINE BTS_TN725B_GJ_SSA VDR_PH3\S4P1</t>
  </si>
  <si>
    <t xml:space="preserve">	Vadodra_SSA_GCSID_1806</t>
  </si>
  <si>
    <t xml:space="preserve">	2019/03/26,16:09:39</t>
  </si>
  <si>
    <t xml:space="preserve">	2023/01/10,14:08:15</t>
  </si>
  <si>
    <t xml:space="preserve">	SSA JMN-10.121.68.214-Banugar B2_4/4-10.121.20.53-Falla A1_1/5</t>
  </si>
  <si>
    <t xml:space="preserve">	10.121.68.214_BANUGAR_TN725B_WTR_RJ_PH3\S4P4</t>
  </si>
  <si>
    <t xml:space="preserve">	10.121.20.53_Falla_TN703B_GJ_SSA JMN_PH2\S1P5</t>
  </si>
  <si>
    <t xml:space="preserve">	2023/01/23,17:01:57</t>
  </si>
  <si>
    <t xml:space="preserve">	2023/08/16,15:45:12</t>
  </si>
  <si>
    <t xml:space="preserve">	SSA NAD-10.121.24.242-Mehlav B1_3/1-10.121.24.238-CHARUSAT B1_4/1</t>
  </si>
  <si>
    <t xml:space="preserve">	10.121.24.242_Sunav B1_TN705B_GJ_SSA NAD_PH2\S3P1</t>
  </si>
  <si>
    <t xml:space="preserve">	10.121.24.238_Sojitra B1_TN705B_GJ_SSA NAD_PH2\S4P1</t>
  </si>
  <si>
    <t xml:space="preserve">	Nadiad SSA GCS ID 23759</t>
  </si>
  <si>
    <t xml:space="preserve">	2023/05/28,01:30:02</t>
  </si>
  <si>
    <t xml:space="preserve">	2023/09/04,16:23:16</t>
  </si>
  <si>
    <t xml:space="preserve">	WTR BPL-71.160-SVP-1_71.148-SVP-2</t>
  </si>
  <si>
    <t xml:space="preserve">	e=41475S4P9</t>
  </si>
  <si>
    <t xml:space="preserve">	e=18814S4P9</t>
  </si>
  <si>
    <t xml:space="preserve">	2024/04/28,16:52:02</t>
  </si>
  <si>
    <t xml:space="preserve">	2024/08/08,09:41:24</t>
  </si>
  <si>
    <t xml:space="preserve">	10.121.16.99_Daman_TN725B_GJ_SSA VAL_PH2\S5P5</t>
  </si>
  <si>
    <t xml:space="preserve">	10.121.16.111_RINGANWADA_TN703B_GJ_SSA VAL_PH3\S1P5</t>
  </si>
  <si>
    <t xml:space="preserve">	2022/10/11,14:27:59</t>
  </si>
  <si>
    <t xml:space="preserve">	WTR AM-10.121.15.150-Am Gulbaitekra B2_3/7-10.121.16.136-Gbt B2_3/7</t>
  </si>
  <si>
    <t xml:space="preserve">	10.121.15.150_AM GULBAITEKRA_TN725B_WTR_AM_PH3\S3P7</t>
  </si>
  <si>
    <t xml:space="preserve">	10.121.16.136_GBT_TN725B_WTR_AM_PH1\S3P7</t>
  </si>
  <si>
    <t xml:space="preserve">	2019/09/21,16:39:47</t>
  </si>
  <si>
    <t xml:space="preserve">	2023/01/03,17:41:00</t>
  </si>
  <si>
    <t xml:space="preserve">	WTR AM-10.121.68.65-TN725B_VALSAD_S6P7-10.121.16.69-TN725B_Valsad_S6P7</t>
  </si>
  <si>
    <t xml:space="preserve">	10.121.16.69_Valsad_TN725B_WTR_AM_PH1\S6P7</t>
  </si>
  <si>
    <t xml:space="preserve">	10.121.68.65_VALSAD-OLD(GNE)_TN725B_WTR_AM_PH3\S6P7</t>
  </si>
  <si>
    <t xml:space="preserve">	2019/04/12,14:30:11</t>
  </si>
  <si>
    <t xml:space="preserve">	2026/01/19,14:51:05</t>
  </si>
  <si>
    <t xml:space="preserve">	SSA VAL-10.121.16.85-VAPI ROYAL TWIN_2/5-10.121.16.99-Daman_5/2</t>
  </si>
  <si>
    <t xml:space="preserve">	10.121.16.85_VAPI ROYAL TWIN_TN703B_GJ_SSA VAL_PH\S2P5</t>
  </si>
  <si>
    <t xml:space="preserve">	10.121.16.99_Daman_TN725B_GJ_SSA VAL_PH2\S5P2</t>
  </si>
  <si>
    <t xml:space="preserve">	Valsad SSA GCS ID 44004</t>
  </si>
  <si>
    <t xml:space="preserve">	2025/08/11,15:30:14</t>
  </si>
  <si>
    <t xml:space="preserve">	2025/10/14,10:54:11</t>
  </si>
  <si>
    <t xml:space="preserve">	SSA BCH-10.121.96.116-SOU AIRODRUM KEVADIA_S2P5-10.121.96.83-KEVADIA COLONY_S3P3</t>
  </si>
  <si>
    <t xml:space="preserve">	10.121.96.116_SOU AIRODRUM KEVADIA_TN703B_GJ_SSA BCH_PH3\S2P5</t>
  </si>
  <si>
    <t xml:space="preserve">	10.121.96.83_KEVADIA COLONY_TN705B_GJ_SSA BCH_PH3\S3P3</t>
  </si>
  <si>
    <t xml:space="preserve">	GCS-47833</t>
  </si>
  <si>
    <t xml:space="preserve">	2026/01/05,19:48:27</t>
  </si>
  <si>
    <t xml:space="preserve">	2026/01/16,16:31:41</t>
  </si>
  <si>
    <t xml:space="preserve">	WTR AM-10.121.15.134-TN725B_Bhadra 1(GNE)_B2\S5P11-10.121.17.148-TN725B_Bhadra 2_B2\S5P11</t>
  </si>
  <si>
    <t xml:space="preserve">	10.121.15.134_AM-BHADRA_TN725B_WTR_AM_PH1\S5P11</t>
  </si>
  <si>
    <t xml:space="preserve">	10.121.16.138_BHADRA 2_TN725B_WTR_AM_PH1\S5P11</t>
  </si>
  <si>
    <t xml:space="preserve">	2018/12/29,16:22:43</t>
  </si>
  <si>
    <t xml:space="preserve">	2023/01/03,15:51:29</t>
  </si>
  <si>
    <t xml:space="preserve">	SSA JND-10.121.24.10-VRAJ APPT BTS A1_2/5-10.121.24.2-Veraval M/W B2_6/4</t>
  </si>
  <si>
    <t xml:space="preserve">	10.121.24.10_SOMNATH_TN703B_GJ_SSA JND_PH2\S2P5</t>
  </si>
  <si>
    <t xml:space="preserve">	10.121.24.2_VERAVAL M/W_TN725B_GJ_SSA JND_PH2\S6P4</t>
  </si>
  <si>
    <t xml:space="preserve">	Guj_Junagadh-SSA_GCS_ID-0035901</t>
  </si>
  <si>
    <t xml:space="preserve">	2024/11/19,16:30:27</t>
  </si>
  <si>
    <t xml:space="preserve">	SSA NAD-10.121.98.64-BORSAD_4/3-10.121.16.234-Anand2_5/6</t>
  </si>
  <si>
    <t xml:space="preserve">	10.121.98.64_BORSAD_TN705B_GJ_SSA NAD_PH2\S4P3</t>
  </si>
  <si>
    <t xml:space="preserve">	10.121.16.234_Anand2_TN725B_WTR_AM_PH3\S5P6</t>
  </si>
  <si>
    <t xml:space="preserve">	2024/07/06,13:54:24</t>
  </si>
  <si>
    <t xml:space="preserve">	2026/01/17,13:05:32</t>
  </si>
  <si>
    <t xml:space="preserve">	WTR AM-10.121.16.226-TN725B_Baroda City-3_B2_GNE to 10.121.16.134-WTR_TN725B_Baroda City-2_B2</t>
  </si>
  <si>
    <t xml:space="preserve">	10.121.16.226_BARODA CITY 3 GNE_TN725B_WTR_AM_PH1\S6P9</t>
  </si>
  <si>
    <t xml:space="preserve">	10.121.16.134_BARODA CITY 2_TN725B_WTR_AM_PH1\S6P9</t>
  </si>
  <si>
    <t xml:space="preserve">	2019/06/06,13:12:58</t>
  </si>
  <si>
    <t xml:space="preserve">	2023/01/03,17:30:45</t>
  </si>
  <si>
    <t xml:space="preserve">	SSA AM-10.121.18.250-SECTOR 11_3/1-10.121.18.204-5ESS-GNR_5/1</t>
  </si>
  <si>
    <t xml:space="preserve">	10.121.18.250_SECTOR 11_TN725B_GJ_SSA AM_PH3\S3P1</t>
  </si>
  <si>
    <t xml:space="preserve">	10.121.18.204_5ESS-GNR_TN725B_GJ_SSA AM_PH1\S5P1</t>
  </si>
  <si>
    <t xml:space="preserve">	2022/03/25,16:51:51</t>
  </si>
  <si>
    <t xml:space="preserve">	2022/03/25,16:57:07</t>
  </si>
  <si>
    <t xml:space="preserve">	SSA VDR-10.121.16.22-ALKAPURI-N4 B2_3/1-10.121.16.23-GOTRI-N2 B2_4/1</t>
  </si>
  <si>
    <t xml:space="preserve">	10.121.16.22_ALKAPURI N4 _TN725B_GJ_SSA VDR_PH3\S3P1</t>
  </si>
  <si>
    <t xml:space="preserve">	10.121.16.23_GOTRI N2_TN705B_GJ_SSA VDR_PH2\S4P1</t>
  </si>
  <si>
    <t xml:space="preserve">	2025/12/30,00:04:49</t>
  </si>
  <si>
    <t xml:space="preserve">	SSA PNP-10.121.98.136-SUIGAM_3/3-10.121.98.135-WAV_3/4</t>
  </si>
  <si>
    <t xml:space="preserve">	10.121.98.135_WAV_TN705B_GJ_SSA PNP_PH3\S3P4</t>
  </si>
  <si>
    <t xml:space="preserve">	10.121.98.136_SUIGAM_TN705B_GJ_SSA PNP_PH3\S3P3</t>
  </si>
  <si>
    <t xml:space="preserve">	GUJ_PNP_GCSID_46995</t>
  </si>
  <si>
    <t xml:space="preserve">	2025/12/05,15:19:05</t>
  </si>
  <si>
    <t xml:space="preserve">	2026/01/17,13:32:22</t>
  </si>
  <si>
    <t xml:space="preserve">	WTR AM-10.121.26.14-Vijaynagar B1_4/1-10.121.97.68-Chhitoda Excpan B1_3/1</t>
  </si>
  <si>
    <t xml:space="preserve">	10.121.97.68_Chhitoda EXCpan_TN705B_GJ_SSA HMR_PH3\S3P1</t>
  </si>
  <si>
    <t xml:space="preserve">	10.121.26.14_Vijaynagar_TN705B_GJ_SSA HMR_PH2\S4P1</t>
  </si>
  <si>
    <t xml:space="preserve">	2023/01/09,15:18:50</t>
  </si>
  <si>
    <t xml:space="preserve">	SSA HMR-10.121.26.2-Idar B2_5/2-10.121.25.181-Umanagar A1_1/5</t>
  </si>
  <si>
    <t xml:space="preserve">	10.121.26.2_Idar_TN725B_WTR_AM_PH2\S5P2</t>
  </si>
  <si>
    <t xml:space="preserve">	10.121.25.181_Umanagar_TN703B_GJ_SSA HMR_PH3\S1P5</t>
  </si>
  <si>
    <t xml:space="preserve">	GCS_ID-0040025</t>
  </si>
  <si>
    <t xml:space="preserve">	2025/03/18,17:37:50</t>
  </si>
  <si>
    <t xml:space="preserve">	SSA SEN-10.121.99.7-Chotila B2_3/1-10.121.99.37-Thangadh B1_4/1</t>
  </si>
  <si>
    <t xml:space="preserve">	10.121.99.37_THANGADH_TN705B_WTR_RJ_PH2\S4P1</t>
  </si>
  <si>
    <t xml:space="preserve">	10.121.99.7_CHOTILA_TN725B_GJ_SSA SEN_PH3\S3P1</t>
  </si>
  <si>
    <t xml:space="preserve">	Surendranagar_SSA_GCS_ID_0015012</t>
  </si>
  <si>
    <t xml:space="preserve">	2022/02/28,15:23:53</t>
  </si>
  <si>
    <t xml:space="preserve">	2023/01/12,11:57:46</t>
  </si>
  <si>
    <t xml:space="preserve">	SSA AMR-10.121.96.9-BAGASARA B2-10.121.96.1-WTR Amreli</t>
  </si>
  <si>
    <t xml:space="preserve">	10.121.96.9_BAGASARA_TN725B_GJ_SSA AMR_PH3\S5P3</t>
  </si>
  <si>
    <t xml:space="preserve">	10.121.96.1_Amreli 3_TN725B_GJ_SSA AMR_PH3\S4P3</t>
  </si>
  <si>
    <t xml:space="preserve">	2019/08/19,15:16:49</t>
  </si>
  <si>
    <t xml:space="preserve">	2021/01/25,22:22:26</t>
  </si>
  <si>
    <t xml:space="preserve">	SSA PNP-10.121.15.207-THARAD B1_3/1-10.121.15.196-Deodar B2_6/1</t>
  </si>
  <si>
    <t xml:space="preserve">	10.121.15.207_THARAD_TN705B_WTR_AM_PH2\S3P1</t>
  </si>
  <si>
    <t xml:space="preserve">	10.121.15.196_Deodar_TN725B_WTR_AM_PH2\S6P1</t>
  </si>
  <si>
    <t xml:space="preserve">	Guj_Palanpur-SSA_GCS_ID-0031153</t>
  </si>
  <si>
    <t xml:space="preserve">	2024/05/31,07:53:05</t>
  </si>
  <si>
    <t xml:space="preserve">	WTR AM-10.121.16.237-Thasara_B2_4/1-10.121.16.236-Umreth_b1_S3P1</t>
  </si>
  <si>
    <t xml:space="preserve">	10.121.16.237_Thasara_TN725B_WTR_AM_PH2\S4P1</t>
  </si>
  <si>
    <t xml:space="preserve">	10.121.16.236_Umreth_TN705B_WTR_AM_PH3\S3P1</t>
  </si>
  <si>
    <t xml:space="preserve">	2018/11/03,00:20:19</t>
  </si>
  <si>
    <t xml:space="preserve">	2023/05/29,17:25:36</t>
  </si>
  <si>
    <t xml:space="preserve">	SSA SEN-10.121.99.33-SEDLA_WTR_RJ_PH1_S4P1-10.121.99.38-PATDI_GJ_SSA SEN_PH3_S4P1</t>
  </si>
  <si>
    <t xml:space="preserve">	10.121.99.33_SEDLA_TN705B_GJ_SSA SEN_PH3\S4P1</t>
  </si>
  <si>
    <t xml:space="preserve">	10.121.99.38_PATDI_TN705B_WTR_RJ_PH1\S4P1</t>
  </si>
  <si>
    <t xml:space="preserve">	Surendranagar_SSA_GCS_Id_0007113</t>
  </si>
  <si>
    <t xml:space="preserve">	2024/02/10,13:33:09</t>
  </si>
  <si>
    <t xml:space="preserve">	SSA AMR-10.121.96.1-Amreli 3_B2_4/1-10.121.96.7-Chalala 2_B2_3/1</t>
  </si>
  <si>
    <t xml:space="preserve">	10.121.96.7_Chalala 2_TN725B_GJ_SSA AMR_PH3\S3P1</t>
  </si>
  <si>
    <t xml:space="preserve">	10.121.96.1_Amreli 3_TN725B_GJ_SSA AMR_PH3\S4P1</t>
  </si>
  <si>
    <t xml:space="preserve">	2019/07/19,11:31:44</t>
  </si>
  <si>
    <t xml:space="preserve">	2023/05/11,11:40:02</t>
  </si>
  <si>
    <t xml:space="preserve">	SSA AM-10.121.18.7-Sabarmati_6/1-10.121.18.22-Ranip_5/1</t>
  </si>
  <si>
    <t xml:space="preserve">	10.121.18.22_RANIP_TN725B_GJ_SSA AM_PH1\S5P1</t>
  </si>
  <si>
    <t xml:space="preserve">	10.121.18.7_SABARMATI_TN725B_GJ_SSA AM_PH1\S6P1</t>
  </si>
  <si>
    <t xml:space="preserve">	2018/11/12,16:21:59</t>
  </si>
  <si>
    <t xml:space="preserve">	2026/01/20,13:14:21</t>
  </si>
  <si>
    <t xml:space="preserve">	SSA JND-10.121.97.202-INAJ_TN705B_PH2\S3P1-10.121.24.7-VERAVALTE B1_TN705B_PH3\S4P1</t>
  </si>
  <si>
    <t xml:space="preserve">	10.121.97.202_INAJ_TN705B_GJ_SSA JND_PH2\S3P1</t>
  </si>
  <si>
    <t xml:space="preserve">	10.121.24.7_VERAVALTE B1_TN725B_GJ_SSA JND_PH2\S4P1</t>
  </si>
  <si>
    <t xml:space="preserve">	2020/02/19,13:39:17</t>
  </si>
  <si>
    <t xml:space="preserve">	2023/01/10,14:30:28</t>
  </si>
  <si>
    <t xml:space="preserve">	WTR AM-10.121.68.66-TN725B_Vapi_B2\S4P11-10.121.16.71-WTR_TN705B_WTR_Vapi_B1\S4P11</t>
  </si>
  <si>
    <t xml:space="preserve">	10.121.16.71_Vapi_TN705B_WTR_AM_PH1\S4P11</t>
  </si>
  <si>
    <t xml:space="preserve">	10.121.68.66_VAPI 2_TN725B_WTR_AM_PH3\S4P11</t>
  </si>
  <si>
    <t xml:space="preserve">	2019/04/17,16:49:13</t>
  </si>
  <si>
    <t xml:space="preserve">	2023/01/10,15:56:36</t>
  </si>
  <si>
    <t xml:space="preserve">	SSA JMN-10.121.68.195-KHAMBALIYA_4/5-10.121.68.218-DWARKA2_4/3</t>
  </si>
  <si>
    <t xml:space="preserve">	10.121.68.195_KHAMBALIYA_TN725B_WTR_RJ_PH3\S4P5</t>
  </si>
  <si>
    <t xml:space="preserve">	10.121.68.218_DWARKA2_TN725B_GJ_SSA JMN_PH3\S4P3</t>
  </si>
  <si>
    <t xml:space="preserve">	Guj GCS ID No.- 047596</t>
  </si>
  <si>
    <t xml:space="preserve">	SSA JMN</t>
  </si>
  <si>
    <t xml:space="preserve">	2025/12/27,14:26:54</t>
  </si>
  <si>
    <t xml:space="preserve">	WTR RJ-10.121.19.79-Metoda_3/1-10.121.19.70-Bhaktinagar2_4/1</t>
  </si>
  <si>
    <t xml:space="preserve">	10.121.19.70_BHAKTINAGAR2_TN725B_GJ_SSA RJ_PH2\S4P1</t>
  </si>
  <si>
    <t xml:space="preserve">	10.121.19.79_METODA_TN705B_GJ_SSA RJ_PH2\S3P1</t>
  </si>
  <si>
    <t xml:space="preserve">	2018/10/23,16:46:06</t>
  </si>
  <si>
    <t xml:space="preserve">	2026/04/23,17:01:14</t>
  </si>
  <si>
    <t xml:space="preserve">	SSA BCH-10.121.96.96-JUBILANT_1/5-10.121.96.94-Grasim Fibre Vilayat_2/5</t>
  </si>
  <si>
    <t xml:space="preserve">	10.121.96.96_JUBILANT_TN703B_GJ_SSA BCH_PH3\S1P5</t>
  </si>
  <si>
    <t xml:space="preserve">	10.121.96.94_Grasim Fibre Vilayat_TN703B_GJ_SSA BCH_PH3\S2P5</t>
  </si>
  <si>
    <t xml:space="preserve">	Bharuch_SSA_GCS_ID_0010147</t>
  </si>
  <si>
    <t xml:space="preserve">	2021/03/11,15:13:34</t>
  </si>
  <si>
    <t xml:space="preserve">	2022/05/24,16:53:40</t>
  </si>
  <si>
    <t xml:space="preserve">	SSA MEH-10.121.15.193-Mehsana3(GNE)-10.121.15.136-Mehsana2(GNE)</t>
  </si>
  <si>
    <t xml:space="preserve">	10.121.15.193_Mehsana3(GNE)_TN725B_WTR_AM_PH1\S6P10</t>
  </si>
  <si>
    <t xml:space="preserve">	10.121.15.136_Mehsana2(GNE)_TN725B_WTR_AM_PH1\S4P10</t>
  </si>
  <si>
    <t xml:space="preserve">	GUJ_GCS_ID_0031911</t>
  </si>
  <si>
    <t xml:space="preserve">	2024/06/30,01:18:20</t>
  </si>
  <si>
    <t xml:space="preserve">	2026/01/17,13:10:07</t>
  </si>
  <si>
    <t xml:space="preserve">	SSA JND-10.121.24.2-VERAVAL M/W_S5P2-10.121.97.230-AJOTHA TE_S3P3</t>
  </si>
  <si>
    <t xml:space="preserve">	10.121.24.2_VERAVAL M/W_TN725B_GJ_SSA JND_PH2\S5P2</t>
  </si>
  <si>
    <t xml:space="preserve">	10.121.97.230_AJOTHA TE_TN705B_GJ_SSA JND_PH3\S3P3</t>
  </si>
  <si>
    <t xml:space="preserve">	2025/12/23,18:56:56</t>
  </si>
  <si>
    <t xml:space="preserve">	2026/04/23,09:06:23</t>
  </si>
  <si>
    <t xml:space="preserve">	SSA HMR-10.121.25.169-Navanagar_1/5- 10.121.25.162-Mehtapura_3/5</t>
  </si>
  <si>
    <t xml:space="preserve">	10.121.25.169_NAVNAGAR_TN703B_GJ_SSA HMR_PH2\S1P5</t>
  </si>
  <si>
    <t xml:space="preserve">	10.121.25.162_MEHTAPURA_TN705B_GJ_SSA HMR_PH2\S3P5</t>
  </si>
  <si>
    <t xml:space="preserve">	Himmatnagar SSA - GCS ID 0001170</t>
  </si>
  <si>
    <t xml:space="preserve">	2019/01/09,12:03:15</t>
  </si>
  <si>
    <t xml:space="preserve">	2026/04/06,16:21:02</t>
  </si>
  <si>
    <t xml:space="preserve">	SSA RJ-10.121.17.55-UPLETA_3/5-10.121.17.56-Bhayavadar_3/5</t>
  </si>
  <si>
    <t xml:space="preserve">	10.121.17.55_UPLETA_TN725B_GJ_SSA RJ_PH3\S3P5</t>
  </si>
  <si>
    <t xml:space="preserve">	10.121.17.56_Bhayavadar_TN705B_GJ_SSA RJ_PH2\S3P5</t>
  </si>
  <si>
    <t xml:space="preserve">	Rajkot SSA GCS ID 46893</t>
  </si>
  <si>
    <t xml:space="preserve">	2025/11/20,17:27:40</t>
  </si>
  <si>
    <t xml:space="preserve">	2026/01/17,12:43:59</t>
  </si>
  <si>
    <t xml:space="preserve">	SSA JND-10.121.24.34-NAGOA A1_2/6-10.121.97.233-Wanakbara A1_1/5</t>
  </si>
  <si>
    <t xml:space="preserve">	10.121.24.34_NAGOA_TN703B_GJ_SSA JND_PH3\S2P6</t>
  </si>
  <si>
    <t xml:space="preserve">	10.121.97.233_Wanakbara_TN703B_GJ_SSA JND_PH3\S1P5</t>
  </si>
  <si>
    <t xml:space="preserve">	Guj_Junagadh-OA_GCS_ID-0048209</t>
  </si>
  <si>
    <t xml:space="preserve">	2026/01/19,18:00:58</t>
  </si>
  <si>
    <t xml:space="preserve">	WTR RJ-10.121.96.15-Victor Exch B1_3/1-10.121.17.160-Mahuva B1_3/1</t>
  </si>
  <si>
    <t xml:space="preserve">	10.121.96.15_VICTOR EXCH_TN705B_WTR_RJ_PH2\S3P1</t>
  </si>
  <si>
    <t xml:space="preserve">	10.121.17.160_MAHUVA_TN705B_WTR_RJ_PH3\S3P1</t>
  </si>
  <si>
    <t xml:space="preserve">	Amreli_SSA_GCS_ID_0012082</t>
  </si>
  <si>
    <t xml:space="preserve">	2021/08/09,15:48:23</t>
  </si>
  <si>
    <t xml:space="preserve">	2023/05/16,11:49:41</t>
  </si>
  <si>
    <t xml:space="preserve">	SSA NAD-10.121.16.109-UMERGAON B1_3/1-10.121.16.108-Sanjan B1_4/1</t>
  </si>
  <si>
    <t xml:space="preserve">	10.121.16.109_UMERGAON_TN705B_GJ_SSA VAL_PH3\S3P1</t>
  </si>
  <si>
    <t xml:space="preserve">	10.121.16.108_SANJAN_TN705B_GJ_SSA VAL_PH3\S4P1</t>
  </si>
  <si>
    <t xml:space="preserve">	2019/07/28,18:14:52</t>
  </si>
  <si>
    <t xml:space="preserve">	2023/10/11,11:12:07</t>
  </si>
  <si>
    <t xml:space="preserve">	SSA HMR-10.121.16.199-Sunokh_4/3-10.121.25.165-GAMBHOI_4/3</t>
  </si>
  <si>
    <t xml:space="preserve">	10.121.25.165_GAMBHOI_TN705B_GJ_SSA HMR_PH2\S4P3</t>
  </si>
  <si>
    <t xml:space="preserve">	10.121.16.199_Sunokh_TN705B_WTR_AM_PH1\S4P3</t>
  </si>
  <si>
    <t xml:space="preserve">	gcs id 30660</t>
  </si>
  <si>
    <t xml:space="preserve">	2024/05/01,15:25:31</t>
  </si>
  <si>
    <t xml:space="preserve">	2024/05/05,12:03:34</t>
  </si>
  <si>
    <t xml:space="preserve">	WTR AM-10.121.16.8-Baroda_City B2_4/5-10.121.16.27-Baroda_City_3/5</t>
  </si>
  <si>
    <t xml:space="preserve">	10.121.16.8_BARODA CITY 1_TN725B_WTR_AM_PH1\S4P5</t>
  </si>
  <si>
    <t xml:space="preserve">	10.121.16.27_Baroda CITY_TN725B_WTR_AM_PH2\S3P5</t>
  </si>
  <si>
    <t xml:space="preserve">	2024/11/26,15:46:58</t>
  </si>
  <si>
    <t xml:space="preserve">	SSA AM-10.121.17.204-Naranpura_3/11-10.121.18.6-Naranpura 1(GNE)_3/11</t>
  </si>
  <si>
    <t xml:space="preserve">	10.121.17.204_NARANPURA_TN725B_GJ_SSA AM_PH1\S3P11</t>
  </si>
  <si>
    <t xml:space="preserve">	10.121.18.6_NARANPURA 1(GNE)_TN725B_GJ_SSA AM_PH1\S3P11</t>
  </si>
  <si>
    <t xml:space="preserve">	Ahmedabad SSA -GCS Issue id : 0004291</t>
  </si>
  <si>
    <t xml:space="preserve">	2019/11/07,17:35:17</t>
  </si>
  <si>
    <t xml:space="preserve">	2026/01/19,16:56:14</t>
  </si>
  <si>
    <t xml:space="preserve">	SSA VAL-10.121.68.74-GUNJAN BTS_A_PH\S1P5-10.121.68.66-Vapi_B2_PH3\S6P3</t>
  </si>
  <si>
    <t xml:space="preserve">	10.121.68.66_VAPI 2_TN725B_WTR_AM_PH3\S6P3</t>
  </si>
  <si>
    <t xml:space="preserve">	10.121.68.74_GUNJAN BTS_TN703B_GJ_SSA VAL_PH3\S1P5</t>
  </si>
  <si>
    <t xml:space="preserve">	2019/12/07,17:35:34</t>
  </si>
  <si>
    <t xml:space="preserve">	2023/07/20,14:30:54</t>
  </si>
  <si>
    <t xml:space="preserve">	SSA JND-10.121.97.205-MOTIKHODIYAR_3/5-10.121.97.198-BARADIA_3/5</t>
  </si>
  <si>
    <t xml:space="preserve">	10.121.97.205_MOTIKHODIYAR_TN705B_GJ_SSA JND_PH3\S3P5</t>
  </si>
  <si>
    <t xml:space="preserve">	10.121.97.198_BARADIA_TN705B_GJ_SSA JND_PH3\S3P5</t>
  </si>
  <si>
    <t xml:space="preserve">	GUJ_GCS_ID_0031945</t>
  </si>
  <si>
    <t xml:space="preserve">	2024/06/12,22:42:06</t>
  </si>
  <si>
    <t xml:space="preserve">	2024/08/23,12:07:40</t>
  </si>
  <si>
    <t xml:space="preserve">	SSA VAL-10.121.16.71-Vapi-B1_3/1-10.121.99.71-Dadra-B1_4/1</t>
  </si>
  <si>
    <t xml:space="preserve">	10.121.16.71_Vapi_TN705B_WTR_AM_PH1\S3P1</t>
  </si>
  <si>
    <t xml:space="preserve">	10.121.68.93_Dadra_TN705B_GJ_SSA VAL_PH3\S4P1</t>
  </si>
  <si>
    <t xml:space="preserve">	Guj_Valsad-SSA_GCS_ID-0018643</t>
  </si>
  <si>
    <t xml:space="preserve">	2022/09/18,00:18:35</t>
  </si>
  <si>
    <t xml:space="preserve">	2024/10/01,14:48:25</t>
  </si>
  <si>
    <t xml:space="preserve">	SSA GDH-10.121.16.228-Godhra-2 B2_5/5-10.121.16.201-DEROL-TE B1_3/6</t>
  </si>
  <si>
    <t xml:space="preserve">	10.121.16.228_Godhra 2_TN725B_WTR_AM_PH1\S5P5</t>
  </si>
  <si>
    <t xml:space="preserve">	10.121.16.201_DEROL TE_TN705B_GJ_SSA GDH_PH1\S3P6</t>
  </si>
  <si>
    <t xml:space="preserve">	Guj_Godhra-OA_GCS_ID-0049466</t>
  </si>
  <si>
    <t xml:space="preserve">	2026/03/07,00:43:05</t>
  </si>
  <si>
    <t xml:space="preserve">	SSA VDR-10.121.19.129-TN725B_Alkapuri-1_B2(GNE)\S6P1-10.121.19.130-TN725B_Alkapuri-2_B2\S5P1</t>
  </si>
  <si>
    <t xml:space="preserve">	10.121.19.129_ALKAPURI1(GNE)_TN725B_GJ_SSA VDR_PH2\S6P1</t>
  </si>
  <si>
    <t xml:space="preserve">	10.121.19.130_ALKAPURI(GNE)_TN725B_GJ_SSA VDR_PH2\S5P1</t>
  </si>
  <si>
    <t xml:space="preserve">	2018/09/12,17:11:35</t>
  </si>
  <si>
    <t xml:space="preserve">	2023/01/11,14:30:04</t>
  </si>
  <si>
    <t xml:space="preserve">	SSA VAL-10.121.99.90-Navsari Agricultural University_1/5-10.121.16.67-NAVASARI_3/5</t>
  </si>
  <si>
    <t xml:space="preserve">	10.121.16.121_Navsari Agricultural University_TN703B_GJ_SSA VAL_PH2\S1P5</t>
  </si>
  <si>
    <t xml:space="preserve">	10.121.16.67_NAVASARI_TN725B_WTR_AM_PH2\S3P5</t>
  </si>
  <si>
    <t xml:space="preserve">	Guj Valsad SSA- GCS Id -19672</t>
  </si>
  <si>
    <t xml:space="preserve">	2022/11/01,10:09:56</t>
  </si>
  <si>
    <t xml:space="preserve">	2022/11/01,14:41:40</t>
  </si>
  <si>
    <t xml:space="preserve">	SSA JMN-10.121.68.201-Dhrol_4/6-10.121.68.213-Jamnagar_4/6</t>
  </si>
  <si>
    <t xml:space="preserve">	10.121.68.213_JAMNAGAR_TN725B_WTR_RJ_PH1\S4P6</t>
  </si>
  <si>
    <t xml:space="preserve">	10.121.68.201_DHROL_TN725B_WTR_RJ_PH3\S4P6</t>
  </si>
  <si>
    <t xml:space="preserve">	Jamnagar SSA GCS ID 41754</t>
  </si>
  <si>
    <t xml:space="preserve">	2025/05/23,23:11:32</t>
  </si>
  <si>
    <t xml:space="preserve">	2026/04/06,16:20:30</t>
  </si>
  <si>
    <t xml:space="preserve">	SSA VAL-10.121.68.75-SUNRISE BTS_1/6-10.121.68.76-STATUS TOWER BTS_1/5</t>
  </si>
  <si>
    <t xml:space="preserve">	10.121.68.75_SUNRISE BTS_TN703B_GJ_SSA VAL_PH3\S1P6</t>
  </si>
  <si>
    <t xml:space="preserve">	10.121.68.76_STATUS TOWER BTS_TN703B_GJ_SSA VAL_PH3\S1P5</t>
  </si>
  <si>
    <t xml:space="preserve">	2019/12/07,17:41:47</t>
  </si>
  <si>
    <t xml:space="preserve">	2022/03/19,14:59:07</t>
  </si>
  <si>
    <t xml:space="preserve">	SSA SR-10.121.100.5-SEVANI_2/5-10.121.100.51-DHATWA_2/5</t>
  </si>
  <si>
    <t xml:space="preserve">	10.121.100.50_SEVANI_TN703B_GJ_SSA SR_PH2\S2P5</t>
  </si>
  <si>
    <t xml:space="preserve">	10.121.100.51_DHATWA_TN703B_GJ_SSA SR_PH2\S2P5</t>
  </si>
  <si>
    <t xml:space="preserve">	GCS_ID-0015866</t>
  </si>
  <si>
    <t xml:space="preserve">	2022/04/12,06:32:44</t>
  </si>
  <si>
    <t xml:space="preserve">	2022/04/12,13:16:57</t>
  </si>
  <si>
    <t xml:space="preserve">	SSA BUJ-10.121.96.129-Sumarsar_B2_6/1-10.121.96.187-Khavda_B2_5/1</t>
  </si>
  <si>
    <t xml:space="preserve">	10.121.96.129_Sumrasar_TN725B_GJ_SSA BUJ_PH3\S6P1</t>
  </si>
  <si>
    <t xml:space="preserve">	10.121.96.187_KHAVDA_TN725B_GJ_SSA BUJ_PH3\S5P1</t>
  </si>
  <si>
    <t xml:space="preserve">	GCS ISsue id : 21663</t>
  </si>
  <si>
    <t xml:space="preserve">	2023/02/01,17:37:23</t>
  </si>
  <si>
    <t xml:space="preserve">	2023/05/27,11:51:16</t>
  </si>
  <si>
    <t xml:space="preserve">	SSA AM-10.121.18.220-Maninagar_B1_3/7-10.121.18.188-Maninagar A1_1/3</t>
  </si>
  <si>
    <t xml:space="preserve">	10.121.18.220_Maninagar B1_TN705B_GJ_SSA AM_PH1\S3P7</t>
  </si>
  <si>
    <t xml:space="preserve">	10.121.18.188_Maninagar A1_TN703B_GJ_SSA AM_PH3\S1P3</t>
  </si>
  <si>
    <t xml:space="preserve">	Guj GCS ID No.- 046756</t>
  </si>
  <si>
    <t xml:space="preserve">	2025/11/27,12:11:50</t>
  </si>
  <si>
    <t xml:space="preserve">	2025/11/27,12:13:30</t>
  </si>
  <si>
    <t xml:space="preserve">	SSA AM-10.121.18.88-Shahibaugh2_B2_6/11-10.121.18.151-Shahibaugh2_B2_6/11</t>
  </si>
  <si>
    <t xml:space="preserve">	10.121.18.151_Shahibaugh 2_TN725B_GJ_SSA AM_PH1\S6P11</t>
  </si>
  <si>
    <t xml:space="preserve">	10.121.18.88_SHAHIBAUG_TN725B_GJ_SSA AM_PH1\S6P11</t>
  </si>
  <si>
    <t xml:space="preserve">	Ahmedabad SSA-GCS Issue id : 0001032</t>
  </si>
  <si>
    <t xml:space="preserve">	2019/01/07,14:30:52</t>
  </si>
  <si>
    <t xml:space="preserve">	2023/01/03,17:24:45</t>
  </si>
  <si>
    <t xml:space="preserve">	SSA AMR-10.121.96.36-Amreli2_5/3-10.121.96.17-Jesingpara1_1/6</t>
  </si>
  <si>
    <t xml:space="preserve">	10.121.96.36_AMRELI 2_TN725B_WTR_RJ_PH3\S5P3</t>
  </si>
  <si>
    <t xml:space="preserve">	10.121.96.17_Jesingpara 1_TN703B_GJ_SSA AMR_PH2\S1P6</t>
  </si>
  <si>
    <t xml:space="preserve">	2019/05/25,15:20:26</t>
  </si>
  <si>
    <t xml:space="preserve">	2026/04/25,15:42:58</t>
  </si>
  <si>
    <t xml:space="preserve">	SSA AM-10.121.18.85-GulbaiTekra CPAN1_6/11-10.121.18.66-GulbaiTekra_6/11</t>
  </si>
  <si>
    <t xml:space="preserve">	10.121.18.85_GULBAI TEKRA CPAN 1_TN725B_GJ_SSA AM_PH1\S6P11</t>
  </si>
  <si>
    <t xml:space="preserve">	10.121.18.66_GULABAI TEKRA_TN725B_GJ_SSA AM_PH1\S6P11</t>
  </si>
  <si>
    <t xml:space="preserve">	2019/08/28,14:36:33</t>
  </si>
  <si>
    <t xml:space="preserve">	2026/01/20,15:31:56</t>
  </si>
  <si>
    <t xml:space="preserve">	SSA NAD-10.121.16.249-_HALDARVAS_PH3 1/5-10.121.16.248-GHODASAR_PH3 2/5</t>
  </si>
  <si>
    <t xml:space="preserve">	10.121.16.249_HALDARVAS_TN703B_GJ_SSA NAD_PH3\S1P5</t>
  </si>
  <si>
    <t xml:space="preserve">	10.121.16.248_GHODASAR_TN703B_GJ_SSA NAD_PH3\S2P5</t>
  </si>
  <si>
    <t xml:space="preserve">	2019/07/04,17:57:14</t>
  </si>
  <si>
    <t xml:space="preserve">	2026/01/18,10:14:03</t>
  </si>
  <si>
    <t xml:space="preserve">	WTR AM-10.121.15.147-BAVLA B2_6/1-10.121.15.145-SANAND B2_5/1</t>
  </si>
  <si>
    <t xml:space="preserve">	10.121.15.147_BAVLA_TN725B_WTR_AM_PH2\S6P1</t>
  </si>
  <si>
    <t xml:space="preserve">	10.121.15.145_SANAND_TN725B_WTR_AM_PH1\S5P1</t>
  </si>
  <si>
    <t xml:space="preserve">	Guj_Ahmedabad-SSA_GCS_ID-0035488</t>
  </si>
  <si>
    <t xml:space="preserve">	Guj_Ahmedabad-SSA_GCS_ID-0029102024</t>
  </si>
  <si>
    <t xml:space="preserve">	2024/10/29,15:32:56</t>
  </si>
  <si>
    <t xml:space="preserve">	2025/07/18,15:13:52</t>
  </si>
  <si>
    <t xml:space="preserve">	SSA VDR-10.121.19.176-Dheeraj_Sadan_BTS_1/5-10.121.19.172-Ratanpuri_BTS_1/5</t>
  </si>
  <si>
    <t xml:space="preserve">	10.121.19.176_Dheeraj Sadan BTS_TN703B_GJ_SSA VDR_PH2\S1P5</t>
  </si>
  <si>
    <t xml:space="preserve">	10.121.19.172_RATANPURI BTS_TN703B_GJ_SSA VDR_PH2\S1P5</t>
  </si>
  <si>
    <t xml:space="preserve">	2022/06/07,07:02:25</t>
  </si>
  <si>
    <t xml:space="preserve">	2022/06/07,15:03:58</t>
  </si>
  <si>
    <t xml:space="preserve">	SSA HMR-10.121.25.177-HARSOL_1/5-10.121.97.70-TALOD_3/4</t>
  </si>
  <si>
    <t xml:space="preserve">	10.121.25.177_HARSOL-BTS_TN703B_GJ_SSA HMR_PH3\S1P5</t>
  </si>
  <si>
    <t xml:space="preserve">	10.121.97.70_TALOD_TN705B_GJ_SSA HMR_PH3\S3P4</t>
  </si>
  <si>
    <t xml:space="preserve">	GCS ID 36418</t>
  </si>
  <si>
    <t xml:space="preserve">	2024/12/03,14:33:29</t>
  </si>
  <si>
    <t xml:space="preserve">	2025/07/31,12:23:41</t>
  </si>
  <si>
    <t xml:space="preserve">	SSA AMR-10.121.96.4-RAJULA_B2_S4P1-10.121.96.5-KHAMBHA_B2_PH3_S3P1</t>
  </si>
  <si>
    <t xml:space="preserve">	10.121.96.4_RAJULA_TN725B_GJ_SSA AMR_PH2\S4P1</t>
  </si>
  <si>
    <t xml:space="preserve">	10.121.96.5_KHAMBHA_TN705B_GJ_SSA AMR_PH3\S3P1</t>
  </si>
  <si>
    <t xml:space="preserve">	2019/05/21,18:17:14</t>
  </si>
  <si>
    <t xml:space="preserve">	2023/07/07,12:29:27</t>
  </si>
  <si>
    <t xml:space="preserve">	SSA BCH-10.121.24.193-Bharuch TE(GNE)_PH2-10.121.16.1-Bharuch City_WTR_PH1</t>
  </si>
  <si>
    <t xml:space="preserve">	10.121.24.193_Bharuch TE(GNE)_TN725B_GJ_SSA BCH_PH2\S6P9</t>
  </si>
  <si>
    <t xml:space="preserve">	10.121.16.1_Bharuch City_TN725B_WTR_AM_PH1\S6P9</t>
  </si>
  <si>
    <t xml:space="preserve">	2020/01/03,16:05:10</t>
  </si>
  <si>
    <t xml:space="preserve">	2026/01/17,14:32:41</t>
  </si>
  <si>
    <t xml:space="preserve">	WTR AM-10.121.16.130-TN705B_KHEDA_B1\S3P1-10.121.16.131-TN705B_MEMDABAD_B1\S4P1</t>
  </si>
  <si>
    <t xml:space="preserve">	10.121.16.130_Kheda_TN725B_WTR_AM_PH1\S3P1</t>
  </si>
  <si>
    <t xml:space="preserve">	10.121.16.131_Memdabad_TN705B_WTR_AM_PH1\S4P1</t>
  </si>
  <si>
    <t xml:space="preserve">	2018/04/13,12:48:53</t>
  </si>
  <si>
    <t xml:space="preserve">	2022/03/19,09:59:57</t>
  </si>
  <si>
    <t xml:space="preserve">	SSA AM-10.121.18.111-AMC_Danapeeth_A1\S2P4-10.121.18.87-Bhadra_B2\S5P9</t>
  </si>
  <si>
    <t xml:space="preserve">	10.121.18.111_AMC DANAPEETH-BTS_TN703B_GJ_SSA AM_PH3\S2P4</t>
  </si>
  <si>
    <t xml:space="preserve">	10.121.18.87_BHADRA 3_TN725B_GJ_SSA AM_PH1\S5P9</t>
  </si>
  <si>
    <t xml:space="preserve">	Ahmedaabd SSA</t>
  </si>
  <si>
    <t xml:space="preserve">	2020/09/10,11:01:42</t>
  </si>
  <si>
    <t xml:space="preserve">	2026/01/17,13:19:39</t>
  </si>
  <si>
    <t xml:space="preserve">	WTR AM-10.121.16.230-TN725B_ANAND_B2\S3P1-10.121.16.226-TN725B_Baroda City_B2\S4P1</t>
  </si>
  <si>
    <t xml:space="preserve">	10.121.16.230_Anand1_TN725B_WTR_AM_PH2\S3P1</t>
  </si>
  <si>
    <t xml:space="preserve">	10.121.16.226_BARODA CITY 3 GNE_TN725B_WTR_AM_PH1\S4P1</t>
  </si>
  <si>
    <t xml:space="preserve">	2018/06/01,10:42:12</t>
  </si>
  <si>
    <t xml:space="preserve">	2023/01/10,17:11:32</t>
  </si>
  <si>
    <t xml:space="preserve">	WTR AM-10.121.16.237-Thasara_B2_PH2_3/10-10.121.16.229-THASRA_B1_3/10</t>
  </si>
  <si>
    <t xml:space="preserve">	10.121.16.237_Thasara_TN725B_WTR_AM_PH2\S3P10</t>
  </si>
  <si>
    <t xml:space="preserve">	10.121.16.229_THASRA_TN705B_WTR_AM_PH1\S3P10</t>
  </si>
  <si>
    <t xml:space="preserve">	Nadiad SSA- GCS ID-000</t>
  </si>
  <si>
    <t xml:space="preserve">	2021/04/14,14:26:32</t>
  </si>
  <si>
    <t xml:space="preserve">	2023/05/29,17:26:26</t>
  </si>
  <si>
    <t xml:space="preserve">	SSA JND-10.121.97.214-DIU 2_S6P1-10.121.24.3-JOSHIPARA_S3P1</t>
  </si>
  <si>
    <t xml:space="preserve">	10.121.97.214_DIU 2_TN725B_GJ_SSA JND_PH3\S6P1</t>
  </si>
  <si>
    <t xml:space="preserve">	10.121.24.3_Bucharwada_TN705B_GJ_SSA JND_PH2\S3P1</t>
  </si>
  <si>
    <t xml:space="preserve">	GCS_Id-0043322</t>
  </si>
  <si>
    <t xml:space="preserve">	2025/07/23,16:50:35</t>
  </si>
  <si>
    <t xml:space="preserve">	2026/01/16,17:04:36</t>
  </si>
  <si>
    <t xml:space="preserve">	SSA PNP-10.121.25.152-Sutharnesadi A1_2/5-10.121.25.153-Madka A1_1/5</t>
  </si>
  <si>
    <t xml:space="preserve">	10.121.25.153_MADKA_TN703B_GJ_SSA PNP_PH2\S1P5</t>
  </si>
  <si>
    <t xml:space="preserve">	10.121.25.152_Sutharnesadi_TN703B_GJ_SSA PNP_PH2\S2P5</t>
  </si>
  <si>
    <t xml:space="preserve">	Palanpur SSA- GCS ID:-0002545</t>
  </si>
  <si>
    <t xml:space="preserve">	2019/06/10,10:56:37</t>
  </si>
  <si>
    <t xml:space="preserve">	2023/01/06,12:07:50</t>
  </si>
  <si>
    <t xml:space="preserve">	WTR AM-10.121.68.65-VALASAD OLD-10.121.16.69-VALASAD</t>
  </si>
  <si>
    <t xml:space="preserve">	10.121.68.65_VALSAD-OLD(GNE)_TN725B_WTR_AM_PH3\S3P11</t>
  </si>
  <si>
    <t xml:space="preserve">	10.121.16.69_Valsad_TN725B_WTR_AM_PH1\S4P9</t>
  </si>
  <si>
    <t xml:space="preserve">	2020/09/16,11:20:45</t>
  </si>
  <si>
    <t xml:space="preserve">	2021/04/09,16:34:25</t>
  </si>
  <si>
    <t xml:space="preserve">	SSA RJ-10.121.17.19-Bhunava A1_1/5-10.121.17.43-Ribda B1_4/2</t>
  </si>
  <si>
    <t xml:space="preserve">	10.121.17.19_BHUNAVA_TN703B_GJ_SSA RJ_PH3\S1P5</t>
  </si>
  <si>
    <t xml:space="preserve">	10.121.17.43_RIBDA_TN725B_WTR_RJ_PH2\S4P2</t>
  </si>
  <si>
    <t xml:space="preserve">	2023/06/14,17:10:54</t>
  </si>
  <si>
    <t xml:space="preserve">	2026/01/17,13:03:21</t>
  </si>
  <si>
    <t xml:space="preserve">	WTR AM-10.121.15.129-TN725B_MAISANA_B2\S4P1-10.121.15.135-TN705B_KALOL_B1\S3P1</t>
  </si>
  <si>
    <t xml:space="preserve">	10.121.15.129_MEHSANA1_TN725B_WTR_AM_PH1\S4P1</t>
  </si>
  <si>
    <t xml:space="preserve">	10.121.15.135_KALOL_TN725B_WTR_AM_PH2\S3P1</t>
  </si>
  <si>
    <t xml:space="preserve">	2018/03/28,18:01:46</t>
  </si>
  <si>
    <t xml:space="preserve">	2026/01/17,15:02:11</t>
  </si>
  <si>
    <t xml:space="preserve">	SSA AM-10.121.18.250-SECTOR 11_B2_5/2-10.121.18.87-BHADRA 3_B2_5/2</t>
  </si>
  <si>
    <t xml:space="preserve">	10.121.18.250_SECTOR 11_TN725B_GJ_SSA AM_PH3\S5P2</t>
  </si>
  <si>
    <t xml:space="preserve">	10.121.18.87_BHADRA 3_TN725B_GJ_SSA AM_PH1\S5P2</t>
  </si>
  <si>
    <t xml:space="preserve">	GNR 18.250 DIGITAL LINK VIA MNG PAN</t>
  </si>
  <si>
    <t xml:space="preserve">	2019/08/20,12:12:19</t>
  </si>
  <si>
    <t xml:space="preserve">	2023/01/28,11:17:19</t>
  </si>
  <si>
    <t xml:space="preserve">	WTR RJ-10.121.97.225-Kodinar_3/1-10.121.97.226-Una_3/1</t>
  </si>
  <si>
    <t xml:space="preserve">	10.121.97.225_KODINAR_TN725B_WTR_RJ_PH2\S3P1</t>
  </si>
  <si>
    <t xml:space="preserve">	10.121.97.226_UNA_TN725B_WTR_RJ_PH3\S3P1</t>
  </si>
  <si>
    <t xml:space="preserve">	Junagadh_SSA_GCS_ID_15246</t>
  </si>
  <si>
    <t xml:space="preserve">	2022/03/11,17:59:37</t>
  </si>
  <si>
    <t xml:space="preserve">	2026/04/06,16:12:43</t>
  </si>
  <si>
    <t xml:space="preserve">	SSA JMN-10.121.97.130-Sikka_TN725B_S4P6-10.121.97.149-SIKKA A1_S1P5</t>
  </si>
  <si>
    <t xml:space="preserve">	10.121.97.130_Sikka_TN705B_GJ_SSA JMN_PH3\S4P6</t>
  </si>
  <si>
    <t xml:space="preserve">	10.121.97.149_SIKKA ADMIN_TN703B_GJ_SSA JMN_PH3\S1P5</t>
  </si>
  <si>
    <t xml:space="preserve">	2023/06/06,18:26:58</t>
  </si>
  <si>
    <t xml:space="preserve">	SSA BUJ-10.121.96.178-Baranda B1_3/4-10.121.96.156-Mata Na Madh A1_2/5</t>
  </si>
  <si>
    <t xml:space="preserve">	10.121.96.178_BARANDA_TN705B_GJ_SSA BUJ_PH3\S3P4</t>
  </si>
  <si>
    <t xml:space="preserve">	10.121.96.156_MATA NA MADH_TN703B_GJ_SSA BUJ_PH2\S2P5</t>
  </si>
  <si>
    <t xml:space="preserve">	Guj_Bhuj-SSA_GCS_ID-0031344</t>
  </si>
  <si>
    <t xml:space="preserve">	2024/06/05,17:29:25</t>
  </si>
  <si>
    <t xml:space="preserve">	SSA SR-10.121.100.8-OLPAD_5/1-10.121.100.5-SAYAN_4/1</t>
  </si>
  <si>
    <t xml:space="preserve">	10.121.100.5_SAYAN_TN705B_GJ_SSA SR_PH3\S4P1</t>
  </si>
  <si>
    <t xml:space="preserve">	10.121.100.8_OLPAD_TN725B_WTR_AM_PH1\S5P1</t>
  </si>
  <si>
    <t xml:space="preserve">	GUJ_SRT_GCS_ID_16964</t>
  </si>
  <si>
    <t xml:space="preserve">	2022/06/16,22:09:55</t>
  </si>
  <si>
    <t xml:space="preserve">	2026/03/28,11:45:09</t>
  </si>
  <si>
    <t xml:space="preserve">	SSA AM-10.121.17.199-Memnagar_4/1-10.121.18.67-Naranpura3_3/1</t>
  </si>
  <si>
    <t xml:space="preserve">	10.121.17.199_MEMNAGAR_TN705B_GJ_SSA AM_PH1\S4P1</t>
  </si>
  <si>
    <t xml:space="preserve">	10.121.18.67_NARANPURA 3_TN725B_GJ_SSA AM_PH1\S3P1</t>
  </si>
  <si>
    <t xml:space="preserve">	2019/01/22,17:45:12</t>
  </si>
  <si>
    <t xml:space="preserve">	2026/01/20,15:37:23</t>
  </si>
  <si>
    <t xml:space="preserve">	SSA VAL-10.121.16.68-CHIKHALI_PH1-10.121.16.96-ITI SITPIPLA</t>
  </si>
  <si>
    <t xml:space="preserve">	10.121.16.69_Valsad_TN725B_WTR_AM_PH1\S4P1</t>
  </si>
  <si>
    <t xml:space="preserve">	10.121.16.68_CHIKHALI_TN725B_WTR_AM_PH1\S3P1</t>
  </si>
  <si>
    <t xml:space="preserve">	2018/05/29,16:39:36</t>
  </si>
  <si>
    <t xml:space="preserve">	2023/01/11,13:04:06</t>
  </si>
  <si>
    <t xml:space="preserve">	SSA BUJ-10.121.96.133-TN705B_Sukhpar_B1\S4P1-10.121.96.134-TN705B_Mothala_B1\S3P1</t>
  </si>
  <si>
    <t xml:space="preserve">	10.121.96.133_Sukhpar_TN705B_GJ_SSA BUJ_PH3\S4P1</t>
  </si>
  <si>
    <t xml:space="preserve">	10.121.96.134_Mothala_TN705B_GJ_SSA BUJ_PH3\S3P1</t>
  </si>
  <si>
    <t xml:space="preserve">	2019/05/09,10:05:22</t>
  </si>
  <si>
    <t xml:space="preserve">	2023/01/10,12:55:49</t>
  </si>
  <si>
    <t xml:space="preserve">	SSA BUJ-10.121.24.85-IOCL FST KANDLA A1_2/5-10.121.24.87-IOCL LPG KANDLA_1/5</t>
  </si>
  <si>
    <t xml:space="preserve">	10.121.24.85_IOCL FST KANDLA A1_TN703B_GJ_SSA BUJ_PH3\S2P5</t>
  </si>
  <si>
    <t xml:space="preserve">	10.121.24.87_IOCL LPG KANDLA_TN703B_GJ_SSA BUJ_PH3\S1P5</t>
  </si>
  <si>
    <t xml:space="preserve">	GUJ_BHUJ_GCSID_46993</t>
  </si>
  <si>
    <t xml:space="preserve">	2025/12/06,16:43:00</t>
  </si>
  <si>
    <t xml:space="preserve">	2026/01/17,12:47:11</t>
  </si>
  <si>
    <t xml:space="preserve">	SSA JND-10.121.97.227-SHIL_4/1-10.121.97.223-MADHAVPUR_3/1</t>
  </si>
  <si>
    <t xml:space="preserve">	10.121.97.227_SHIL_TN705B_GJ_SSA JND_PH1\S4P1</t>
  </si>
  <si>
    <t xml:space="preserve">	10.121.97.223_MADHAVPUR_TN705B_WTR_RJ_PH2\S3P1</t>
  </si>
  <si>
    <t xml:space="preserve">	2021/01/29,18:28:01</t>
  </si>
  <si>
    <t xml:space="preserve">	2022/05/25,13:01:45</t>
  </si>
  <si>
    <t xml:space="preserve">	SSA JND-10.121.24.34-SARDARBAUG_1/5-10.121.97.214-DIU 2_5/2</t>
  </si>
  <si>
    <t xml:space="preserve">	10.121.24.34_NAGOA_TN703B_GJ_SSA JND_PH3\S1P5</t>
  </si>
  <si>
    <t xml:space="preserve">	10.121.97.214_DIU 2_TN725B_GJ_SSA JND_PH3\S5P2</t>
  </si>
  <si>
    <t xml:space="preserve">	Junagadh SSA GCS ID 47021</t>
  </si>
  <si>
    <t xml:space="preserve">	2025/12/06,12:50:02</t>
  </si>
  <si>
    <t xml:space="preserve">	2026/01/17,12:42:00</t>
  </si>
  <si>
    <t xml:space="preserve">	SSA BCH-10.121.96.107-Shree_Mangalam_Kasak_1/6-10.121.24.196-Bharuch_GIDC_B1_4/6</t>
  </si>
  <si>
    <t xml:space="preserve">	10.121.96.107_Shree Magalam kasak_TN703B_GJ_SSA BCH_PH3\S1P6</t>
  </si>
  <si>
    <t xml:space="preserve">	10.121.24.196_Bharuch GIDC_TN705B_GJ_SSA BCH_PH2\S4P6</t>
  </si>
  <si>
    <t xml:space="preserve">	GCS Issue id : 22115</t>
  </si>
  <si>
    <t xml:space="preserve">	2023/02/24,12:47:19</t>
  </si>
  <si>
    <t xml:space="preserve">	2023/02/24,14:51:17</t>
  </si>
  <si>
    <t xml:space="preserve">	SSA VDR-10.121.19.163-BOB Mandvi A1_1/6-10.121.19.148-HAVELI BTS A1_1/5</t>
  </si>
  <si>
    <t xml:space="preserve">	10.121.19.163_BOB MANDVI_TN703B_GJ_SSA VDR_PH2\S1P6</t>
  </si>
  <si>
    <t xml:space="preserve">	10.121.19.148_HAVELI BTS_TN703B_GJ_SSA VDR_PH2\S1P5</t>
  </si>
  <si>
    <t xml:space="preserve">	Guj_Vadodara-SSA_GCS_ID-0009282</t>
  </si>
  <si>
    <t xml:space="preserve">	2021/01/13,10:22:49</t>
  </si>
  <si>
    <t xml:space="preserve">	2026/03/07,08:07:41</t>
  </si>
  <si>
    <t xml:space="preserve">	SSA AM-10.121.18.247-DABHODA_4/1-10.121.18.213-Galudan B1_4/1</t>
  </si>
  <si>
    <t xml:space="preserve">	10.121.18.247_DABHODA_TN705B_GJ_SSA AM_PH3\S4P1</t>
  </si>
  <si>
    <t xml:space="preserve">	10.121.18.213_Galudan_TN705B_GJ_SSA AM_PH1\S4P1</t>
  </si>
  <si>
    <t xml:space="preserve">	2026/04/18,17:18:28</t>
  </si>
  <si>
    <t xml:space="preserve">	2026/05/05,08:40:39</t>
  </si>
  <si>
    <t xml:space="preserve">	SSA SR-10.121.100.22-NIZER_4/4-10.121.100.19-SONGADH FORT_3/6</t>
  </si>
  <si>
    <t xml:space="preserve">	10.121.100.22_NIZER_TN705B_GJ_SSA SR_PH3\S4P4</t>
  </si>
  <si>
    <t xml:space="preserve">	10.121.100.19_SONGADH FORT_TN725B_GJ_SSA SR_PH3\S3P6</t>
  </si>
  <si>
    <t xml:space="preserve">	2019/08/22,17:20:37</t>
  </si>
  <si>
    <t xml:space="preserve">	2026/04/24,12:09:56</t>
  </si>
  <si>
    <t xml:space="preserve">	SSA VDR-10.121.19.135-SUBHANPURA_S4P8-10.121.16.24-SUBHANPURA N2_S4P8</t>
  </si>
  <si>
    <t xml:space="preserve">	10.121.19.135_SUBHANPURA_TN725B_GJ_SSA VDR_PH2\S4P8</t>
  </si>
  <si>
    <t xml:space="preserve">	10.121.16.24_SUBHANPURA N2_TN705B_GJ_SSA VDR_PH3\S4P8</t>
  </si>
  <si>
    <t xml:space="preserve">	2026/01/05,19:27:25</t>
  </si>
  <si>
    <t xml:space="preserve">	2026/01/16,17:17:20</t>
  </si>
  <si>
    <t xml:space="preserve">	SSA AM-10.121.18.85-GulbaiTekra CPAN1_5/11-10.121.18.66-GulbaiTekra_5/11</t>
  </si>
  <si>
    <t xml:space="preserve">	10.121.18.85_GULBAI TEKRA CPAN 1_TN725B_GJ_SSA AM_PH1\S5P11</t>
  </si>
  <si>
    <t xml:space="preserve">	10.121.18.66_GULABAI TEKRA_TN725B_GJ_SSA AM_PH1\S5P11</t>
  </si>
  <si>
    <t xml:space="preserve">	2020/03/13,13:07:33</t>
  </si>
  <si>
    <t xml:space="preserve">	2026/01/20,15:32:25</t>
  </si>
  <si>
    <t xml:space="preserve">	WTR AM-10.121.15.132-GANDHINAGAR_TN725B-10.121.15.135-KALOL_TN725B</t>
  </si>
  <si>
    <t xml:space="preserve">	10.121.15.132_GANDHINAGAR_TN725B_WTR_AM_PH1\S3P2</t>
  </si>
  <si>
    <t xml:space="preserve">	10.121.15.135_KALOL_TN725B_WTR_AM_PH2\S5P6</t>
  </si>
  <si>
    <t xml:space="preserve">	2022/11/16,19:41:34</t>
  </si>
  <si>
    <t xml:space="preserve">	2025/04/21,17:28:12</t>
  </si>
  <si>
    <t xml:space="preserve">	SSA AM-10.121.99.3-Limbdi_4/3-10.121.15.154-Ranpur_3/3</t>
  </si>
  <si>
    <t xml:space="preserve">	10.121.99.3_LIMBDI_TN725B_GJ_SSA SEN_PH3\S4P3</t>
  </si>
  <si>
    <t xml:space="preserve">	10.121.15.154_Ranpur_TN705B_GJ_SSA AM_PH3\S3P3</t>
  </si>
  <si>
    <t xml:space="preserve">	Ahmedabad SSA : GCS Issue id : 17172</t>
  </si>
  <si>
    <t xml:space="preserve">	2022/06/27,12:48:24</t>
  </si>
  <si>
    <t xml:space="preserve">	2026/01/19,15:35:52</t>
  </si>
  <si>
    <t xml:space="preserve">	DL VIA WTR LIMBDI-RANPUR UTL LAMDA 7/5 AT BOTH END</t>
  </si>
  <si>
    <t xml:space="preserve">	SSA JND-10.121.97.198-BARADIA-10.121.97.197-MOTIMONPARI</t>
  </si>
  <si>
    <t xml:space="preserve">	10.121.97.198_BARADIA_TN705B_GJ_SSA JND_PH3\S4P5</t>
  </si>
  <si>
    <t xml:space="preserve">	10.121.97.197_MOTIMONPARI_TN705B_GJ_SSA JND_PH3\S4P5</t>
  </si>
  <si>
    <t xml:space="preserve">	2024/06/12,22:43:58</t>
  </si>
  <si>
    <t xml:space="preserve">	2024/10/01,11:41:04</t>
  </si>
  <si>
    <t xml:space="preserve">	SSA JND-10.121.24.3_Bucharwada_3/5-10.121.97.234_IIIT DIU_2/5</t>
  </si>
  <si>
    <t xml:space="preserve">	10.121.24.3_Bucharwada_TN705B_GJ_SSA JND_PH2\S3P5</t>
  </si>
  <si>
    <t xml:space="preserve">	10.121.97.234_IIIT DIU_TN703B_GJ_SSA JND_PH3\S2P5</t>
  </si>
  <si>
    <t xml:space="preserve">	GCS ID 49666</t>
  </si>
  <si>
    <t xml:space="preserve">	Junagadh OA</t>
  </si>
  <si>
    <t xml:space="preserve">	2026/03/11,10:50:30</t>
  </si>
  <si>
    <t xml:space="preserve">	SSA AM-10.121.18.70-Vastrapur2_3/1-10.121.18.74-Bodakdev_4/1</t>
  </si>
  <si>
    <t xml:space="preserve">	10.121.18.70_VASTRAPUR 2_TN725B_GJ_SSA AM_PH1\S3P1</t>
  </si>
  <si>
    <t xml:space="preserve">	10.121.18.74_Bodakdev_TN725B_GJ_SSA AM_PH1\S4P1</t>
  </si>
  <si>
    <t xml:space="preserve">	2018/11/14,14:33:22</t>
  </si>
  <si>
    <t xml:space="preserve">	2026/01/20,15:45:12</t>
  </si>
  <si>
    <t xml:space="preserve">	BDK-VSP 96F 2/1/5&amp;6</t>
  </si>
  <si>
    <t xml:space="preserve">	SSA VAL-10.121.100.3-UNAI-10.121.68.73-UNAI</t>
  </si>
  <si>
    <t xml:space="preserve">	10.121.68.94_UNAI_TN705B_GJ_SSA VAL_PH3\S4P2</t>
  </si>
  <si>
    <t xml:space="preserve">	10.121.68.73_Vansda_TN725B_WTR_AM_PH3\S6P2</t>
  </si>
  <si>
    <t xml:space="preserve">	Valsad_SSA_GCS_ID_0012118</t>
  </si>
  <si>
    <t xml:space="preserve">	2021/08/11,12:31:32</t>
  </si>
  <si>
    <t xml:space="preserve">	2023/01/10,13:04:17</t>
  </si>
  <si>
    <t xml:space="preserve">	SSA BCH-10.121.24.193-Bharuch TE(GNE) B2_4/1-10.121.24.195-Jadeshwar B1_3/1</t>
  </si>
  <si>
    <t xml:space="preserve">	10.121.24.193_Bharuch TE(GNE)_TN725B_GJ_SSA BCH_PH2\S4P1</t>
  </si>
  <si>
    <t xml:space="preserve">	10.121.24.195_Jadeshwar_TN705B_GJ_SSA BCH_PH2\S3P1</t>
  </si>
  <si>
    <t xml:space="preserve">	2018/12/06,12:23:54</t>
  </si>
  <si>
    <t xml:space="preserve">	2023/01/03,14:57:36</t>
  </si>
  <si>
    <t xml:space="preserve">	SSA AM-10.121.18.76-Gitabag_3/1-10.121.18.75-Vasna2_4/1</t>
  </si>
  <si>
    <t xml:space="preserve">	10.121.18.76_GITABAUG_TN705B_GJ_SSA AM_PH1\S3P1</t>
  </si>
  <si>
    <t xml:space="preserve">	10.121.18.75_VASNA 2_TN725B_GJ_SSA AM_PH1\S4P1</t>
  </si>
  <si>
    <t xml:space="preserve">	2018/06/08,12:03:57</t>
  </si>
  <si>
    <t xml:space="preserve">	2026/01/22,15:19:04</t>
  </si>
  <si>
    <t xml:space="preserve">	SSA AM-10.121.18.12-GSWAN Collector_3/1-10.121.18.8-SubashBridge_6/1</t>
  </si>
  <si>
    <t xml:space="preserve">	10.121.18.8_SUBHASH BRIDGE_TN725B_GJ_SSA AM_PH1\S6P1</t>
  </si>
  <si>
    <t xml:space="preserve">	10.121.18.12_GSWAN COLLECTOR_TN725B_GJ_SSA AM_PH1\S3P1</t>
  </si>
  <si>
    <t xml:space="preserve">	Ahmedabad SSA - GCS Issue id : 0001317</t>
  </si>
  <si>
    <t xml:space="preserve">	2019/01/30,15:02:33</t>
  </si>
  <si>
    <t xml:space="preserve">	2026/01/20,14:37:52</t>
  </si>
  <si>
    <t xml:space="preserve">	SBB-NRP 96F 1/8/7&amp;8  AT SBB FDMS 2/4/4/7&amp;8</t>
  </si>
  <si>
    <t xml:space="preserve">	WTR AM-10.121.16.239-TN705B_Balasinor\S4P1-10.121.16.238-TN705B_Sevalia_\S3P1</t>
  </si>
  <si>
    <t xml:space="preserve">	10.121.16.239_Balasinor_TN725B_WTR_AM_PH2\S4P1</t>
  </si>
  <si>
    <t xml:space="preserve">	10.121.16.238_Sevalia_TN705B_WTR_AM_PH3\S3P1</t>
  </si>
  <si>
    <t xml:space="preserve">	2018/11/03,00:18:22</t>
  </si>
  <si>
    <t xml:space="preserve">	2023/01/10,17:12:16</t>
  </si>
  <si>
    <t xml:space="preserve">	SSA MEH-10.121.15.136-WTR_Mehsana2 (GNE) _B2 / S3P11-10.121.15.193-WTR_Mehsana3 (GNE)_B2 / S5P11</t>
  </si>
  <si>
    <t xml:space="preserve">	10.121.15.136_Mehsana2(GNE)_TN725B_WTR_AM_PH1\S3P11</t>
  </si>
  <si>
    <t xml:space="preserve">	10.121.15.193_Mehsana3(GNE)_TN725B_WTR_AM_PH1\S5P11</t>
  </si>
  <si>
    <t xml:space="preserve">	2019/04/10,08:48:43</t>
  </si>
  <si>
    <t xml:space="preserve">	2023/01/10,14:38:41</t>
  </si>
  <si>
    <t xml:space="preserve">	SSA BUJ-10.121.17.66-BHUJ 2_B2_WTR_RJ_PH1\S3P6-10.121.17.89-SMRUTI VAN_1/5</t>
  </si>
  <si>
    <t xml:space="preserve">	10.121.17.89_SMRUTI VAN_TN703B_GJ_SSA BUJ_PH3\S1P5</t>
  </si>
  <si>
    <t xml:space="preserve">	10.121.17.66_BHUJ2(GNE)_TN725B_WTR_RJ_PH1\S3P6</t>
  </si>
  <si>
    <t xml:space="preserve">	Bhuj SSA GCS ID-0003740</t>
  </si>
  <si>
    <t xml:space="preserve">	2022/08/23,13:48:39</t>
  </si>
  <si>
    <t xml:space="preserve">	2023/06/22,11:19:11</t>
  </si>
  <si>
    <t xml:space="preserve">	WTR AM-10.121.15.151-Dholka B2_4/1-10.121.16.130-Kheda B2_5/1</t>
  </si>
  <si>
    <t xml:space="preserve">	10.121.15.151_DHOLKA_TN725B_WTR_AM_PH3\S4P1</t>
  </si>
  <si>
    <t xml:space="preserve">	10.121.16.130_Kheda_TN725B_WTR_AM_PH1\S5P1</t>
  </si>
  <si>
    <t xml:space="preserve">	GCS_ID-0021121</t>
  </si>
  <si>
    <t xml:space="preserve">	2023/01/09,21:32:21</t>
  </si>
  <si>
    <t xml:space="preserve">	2025/03/23,07:43:50</t>
  </si>
  <si>
    <t xml:space="preserve">	SSA VDR-10.121.99.129-ALKAPURI(GNE) B2_4/2-10.121.99.176-AJINI A1_2/5</t>
  </si>
  <si>
    <t xml:space="preserve">	10.121.99.129_ALKAPURI(GNE)_TN725B_GJ_SSA VDR_PH3\S4P2</t>
  </si>
  <si>
    <t xml:space="preserve">	10.121.99.176_SIFY_TN703B_GJ_SSA VDR_PH3\S2P5</t>
  </si>
  <si>
    <t xml:space="preserve">	Guj_Vadodara-SSA_GCS_ID-0023743</t>
  </si>
  <si>
    <t xml:space="preserve">	2023/05/27,11:56:55</t>
  </si>
  <si>
    <t xml:space="preserve">	SSA AM-10.121.18.146-TN725B_Railwaypura_2_5/1-10.121.18.146-TN725B_RaipurGate\S6P1</t>
  </si>
  <si>
    <t xml:space="preserve">	10.121.18.146_Railwaypura 2_TN725B_GJ_SSA AM_PH1\S5P1</t>
  </si>
  <si>
    <t xml:space="preserve">	10.121.18.144_Raipur Gate_TN725B_GJ_SSA AM_PH1\S6P1</t>
  </si>
  <si>
    <t xml:space="preserve">	GCS Issue id : 23311</t>
  </si>
  <si>
    <t xml:space="preserve">	2023/05/03,13:12:36</t>
  </si>
  <si>
    <t xml:space="preserve">	2026/01/19,14:35:52</t>
  </si>
  <si>
    <t xml:space="preserve">	WTR RJ-10.121.17.136-Rajkot B2_5/7-10.121.17.139-Rajkot Kr B2_5/7</t>
  </si>
  <si>
    <t xml:space="preserve">	10.121.17.28_RAJKOT KR_TN725B_WTR_RJ_PH1\S5P7</t>
  </si>
  <si>
    <t xml:space="preserve">	10.121.17.26_RAJKOT_TN725B_WTR_RJ_PH1\S5P7</t>
  </si>
  <si>
    <t xml:space="preserve">	2018/05/07,16:06:36</t>
  </si>
  <si>
    <t xml:space="preserve">	2023/03/31,11:01:32</t>
  </si>
  <si>
    <t xml:space="preserve">	WTR RJ-10.121.68.193-TN725B_JAMNAGAR_S3P1-10.121.68.200-TN705B_HARIPUR_S4P1</t>
  </si>
  <si>
    <t xml:space="preserve">	10.121.68.200_HARIPUR_TN705B_WTR_RJ_PH3\S4P1</t>
  </si>
  <si>
    <t xml:space="preserve">	10.121.68.193_JAMNAGAR GNE_TN725B_WTR_RJ_PH3\S3P1</t>
  </si>
  <si>
    <t xml:space="preserve">	2019/04/01,13:56:38</t>
  </si>
  <si>
    <t xml:space="preserve">	2023/01/10,17:35:33</t>
  </si>
  <si>
    <t xml:space="preserve">	SSA VDR-10.121.19.135-Subhanpura_B2  / S5P1-10.121.99.132-IPCL_PH3_B1 / S4P1</t>
  </si>
  <si>
    <t xml:space="preserve">	10.121.19.135_SUBHANPURA_TN725B_GJ_SSA VDR_PH2\S5P1</t>
  </si>
  <si>
    <t xml:space="preserve">	10.121.99.132_IPCL_TN705B_GJ_SSA VDR_PH3\S4P1</t>
  </si>
  <si>
    <t xml:space="preserve">	2019/03/19,17:13:20</t>
  </si>
  <si>
    <t xml:space="preserve">	2023/01/11,13:09:32</t>
  </si>
  <si>
    <t xml:space="preserve">	SSA AM-10.121.17.203-INFO_4/1-10.121.17.204-Naranpura_3/1</t>
  </si>
  <si>
    <t xml:space="preserve">	10.121.17.203_INFO_TN725B_GJ_SSA AM_PH1\S4P1</t>
  </si>
  <si>
    <t xml:space="preserve">	10.121.17.204_NARANPURA_TN725B_GJ_SSA AM_PH1\S3P1</t>
  </si>
  <si>
    <t xml:space="preserve">	2018/05/27,15:42:24</t>
  </si>
  <si>
    <t xml:space="preserve">	2026/01/19,16:00:10</t>
  </si>
  <si>
    <t xml:space="preserve">	NRP-INFO 12F 19&amp;21....Temp NRP-Thlatej 288F 1-21-9&amp;10..JGT-INFO 288F 1-21-9&amp;10</t>
  </si>
  <si>
    <t xml:space="preserve">	SSA SR-10.121.68.5-Umarpada_3/11-10.121.96.85-KONDH-EXCH B1_3/11</t>
  </si>
  <si>
    <t xml:space="preserve">	10.121.68.5_UMARPADA_TN705B_WTR_AM_PH3\S3P11</t>
  </si>
  <si>
    <t xml:space="preserve">	10.121.96.85_NANI BHEDWAN_TN705B_GJ_SSA BCH_PH3\S3P11</t>
  </si>
  <si>
    <t xml:space="preserve">	GCS_ID-0047xxxxx</t>
  </si>
  <si>
    <t xml:space="preserve">	2025/12/30,22:41:12</t>
  </si>
  <si>
    <t xml:space="preserve">	WTR AM-10.121.68.7-TN725B_NETRANG_PH3-10.121.96.82-DEDIPADA B1</t>
  </si>
  <si>
    <t xml:space="preserve">	10.121.96.82_Dediapada_TN725B_GJ_SSA BCH_PH3\S3P1</t>
  </si>
  <si>
    <t xml:space="preserve">	10.121.68.7_Netrang_TN725B_WTR_AM_PH3\S5P1</t>
  </si>
  <si>
    <t xml:space="preserve">	Bharuch SSA - GCS ID- 0002926</t>
  </si>
  <si>
    <t xml:space="preserve">	2019/07/17,10:00:12</t>
  </si>
  <si>
    <t xml:space="preserve">	2023/01/10,15:57:46</t>
  </si>
  <si>
    <t xml:space="preserve">	SSA BCH-10.121.96.69-DAHEJ_4/10-10.121.96.67-PIPALIYA_4/10</t>
  </si>
  <si>
    <t xml:space="preserve">	10.121.96.69_DAHEJ_TN725B_GJ_SSA BCH_PH3\S4P10</t>
  </si>
  <si>
    <t xml:space="preserve">	10.121.96.67_PIPALIYA_TN705B_GJ_SSA BCH_PH3\S4P10</t>
  </si>
  <si>
    <t xml:space="preserve">	GUJ_BCH_GCSID_48569</t>
  </si>
  <si>
    <t xml:space="preserve">	2026/02/02,12:43:23</t>
  </si>
  <si>
    <t xml:space="preserve">	2026/02/12,15:46:34</t>
  </si>
  <si>
    <t xml:space="preserve">	SSA JND-10.121.24.21-MESWAN A1_1/5-10.121.97.211-TALALA B1_4/3</t>
  </si>
  <si>
    <t xml:space="preserve">	10.121.24.21_HARIPUR TALALA_TN703B_GJ_SSA JND_PH2\S1P5</t>
  </si>
  <si>
    <t xml:space="preserve">	10.121.97.211_TALALA_TN705B_GJ_SSA JND_PH3\S4P3</t>
  </si>
  <si>
    <t xml:space="preserve">	Guj_Junagadh-SSA_GCS_ID-0049860</t>
  </si>
  <si>
    <t xml:space="preserve">	2026/03/12,19:42:50</t>
  </si>
  <si>
    <t xml:space="preserve">	WTR AM-10.121.16.11-TN705B_PADRA_B1\S3P1-10.121.16.12-TN725B_BARODA_ALK_GNE_B2\S4P1</t>
  </si>
  <si>
    <t xml:space="preserve">	10.121.16.12_Baroda-Alkapuri1(GNE)_TN725B_WTR_AM_PH1\S4P1</t>
  </si>
  <si>
    <t xml:space="preserve">	10.121.16.11_Padra_TN705B_WTR_AM_PH1\S3P1</t>
  </si>
  <si>
    <t xml:space="preserve">	2018/05/07,13:28:45</t>
  </si>
  <si>
    <t xml:space="preserve">	2023/01/11,12:33:00</t>
  </si>
  <si>
    <t xml:space="preserve">	WTR RJ-10.121.24.45-3/2_JUNAGADH-10.121.24.46- WTR_JUNAGADH_3/2</t>
  </si>
  <si>
    <t xml:space="preserve">	10.121.24.46_WTR JUNAGADH2_TN725B_WTR_RJ_PH1\S3P2</t>
  </si>
  <si>
    <t xml:space="preserve">	10.121.24.45_JUNAGADH_TN725B_WTR_RJ_PH1\S3P2</t>
  </si>
  <si>
    <t xml:space="preserve">	2023/08/21,17:05:21</t>
  </si>
  <si>
    <t xml:space="preserve">	2026/01/17,14:41:18</t>
  </si>
  <si>
    <t xml:space="preserve">	SSA SEN-10.121.99.20-Fuleshwar_1/5-10.121.99.5-Dhangdhra_4/5</t>
  </si>
  <si>
    <t xml:space="preserve">	10.121.99.5_DHANGDHRA_TN725B_GJ_SSA SEN_PH3\S4P5</t>
  </si>
  <si>
    <t xml:space="preserve">	10.121.99.20_FULESHWAR_TN703B_GJ_SSA SEN_PH3\S1P5</t>
  </si>
  <si>
    <t xml:space="preserve">	2019/12/30,11:52:19</t>
  </si>
  <si>
    <t xml:space="preserve">	2026/04/25,17:27:15</t>
  </si>
  <si>
    <t xml:space="preserve">	SSA SEN-10.121.99.12-MOCHIBAZAR BTS A1_1/5-10.121.99.4-Lakhtar B2_3/3</t>
  </si>
  <si>
    <t xml:space="preserve">	10.121.99.4_LAKHTAR_TN725B_GJ_SSA SEN_PH3\S3P3</t>
  </si>
  <si>
    <t xml:space="preserve">	10.121.99.12_MOCHIBAZAR BTS_TN703B_GJ_SSA SEN_PH3\S1P5</t>
  </si>
  <si>
    <t xml:space="preserve">	Surendranagar_SSA_GCS_Id_0008965</t>
  </si>
  <si>
    <t xml:space="preserve">	2020/12/18,16:06:03</t>
  </si>
  <si>
    <t xml:space="preserve">	2023/04/28,11:00:18</t>
  </si>
  <si>
    <t xml:space="preserve">	SSA AMR-10.121.96.56-Amreli GNE_6/5-10.121.96.41-AHIR BTS_2/6</t>
  </si>
  <si>
    <t xml:space="preserve">	10.121.96.56_Amreli GNE_TN725B_GJ_SSA AMR_PH2\S6P5</t>
  </si>
  <si>
    <t xml:space="preserve">	10.121.96.41_AHIR BTS A1_TN703B_GJ_SSA AMR_PH\S2P6</t>
  </si>
  <si>
    <t xml:space="preserve">	Guj GCS Id No.- 049007</t>
  </si>
  <si>
    <t xml:space="preserve">	SSA Amreli</t>
  </si>
  <si>
    <t xml:space="preserve">	2026/02/19,17:44:00</t>
  </si>
  <si>
    <t xml:space="preserve">	2026/04/06,15:44:24</t>
  </si>
  <si>
    <t xml:space="preserve">	SSA AM-10.121.18.84-DRP_POLICE_STN_A1-10.121.18.146-Railwaypura_4/2_B2</t>
  </si>
  <si>
    <t xml:space="preserve">	10.121.18.84_DRP POLICE STN_TN703B_GJ_SSA AM_PH2\S1P5</t>
  </si>
  <si>
    <t xml:space="preserve">	10.121.18.146_Railwaypura 2_TN725B_GJ_SSA AM_PH1\S4P2</t>
  </si>
  <si>
    <t xml:space="preserve">	AHmedabad SSA - GCS ID:- 0002138</t>
  </si>
  <si>
    <t xml:space="preserve">	2019/04/24,10:40:27</t>
  </si>
  <si>
    <t xml:space="preserve">	2023/05/20,11:51:06</t>
  </si>
  <si>
    <t xml:space="preserve">	WTR AM-10.121.16.8-Baroda City1 B2_4/11-10.121.16.226-Baroda City3(Gne)-B2_4/11</t>
  </si>
  <si>
    <t xml:space="preserve">	10.121.16.8_BARODA CITY 1_TN725B_WTR_AM_PH1\S4P11</t>
  </si>
  <si>
    <t xml:space="preserve">	10.121.16.226_BARODA CITY 3 GNE_TN725B_WTR_AM_PH1\S4P11</t>
  </si>
  <si>
    <t xml:space="preserve">	Guj_Vadodara-SSA_GCS_ID-0011750</t>
  </si>
  <si>
    <t xml:space="preserve">	2021/07/21,15:03:38</t>
  </si>
  <si>
    <t xml:space="preserve">	2022/01/02,15:22:24</t>
  </si>
  <si>
    <t xml:space="preserve">	SSA JND-10.121.24.3-JOSHIPARA_TN705B_GJ_SSA JND_PH2_S4P1-10.121.24.6-GIDC_TN705B_GJ_SSA JND_PH2_S3P1</t>
  </si>
  <si>
    <t xml:space="preserve">	10.121.24.3_Bucharwada_TN705B_GJ_SSA JND_PH2\S4P1</t>
  </si>
  <si>
    <t xml:space="preserve">	10.121.24.6_Kesariya_TN725B_GJ_SSA JND_PH2\S3P1</t>
  </si>
  <si>
    <t xml:space="preserve">	GCS-43344</t>
  </si>
  <si>
    <t xml:space="preserve">	2025/07/20,06:45:33</t>
  </si>
  <si>
    <t xml:space="preserve">	2026/01/17,13:37:48</t>
  </si>
  <si>
    <t xml:space="preserve">	WTR RJ-10.121.17.27-RAJKOT-KR B2_4/3-10.121.19.65-KR1(GNE) B2_3/3</t>
  </si>
  <si>
    <t xml:space="preserve">	10.121.17.27_RAJKOT KR_TN725B_WTR_RJ_PH3\S4P3</t>
  </si>
  <si>
    <t xml:space="preserve">	10.121.19.65_KR1(GNE)_TN725B_GJ_SSA RJ_PH2\S3P3</t>
  </si>
  <si>
    <t xml:space="preserve">	Rajkot SSA GCS ID 30812</t>
  </si>
  <si>
    <t xml:space="preserve">	2024/05/11,14:49:12</t>
  </si>
  <si>
    <t xml:space="preserve">	2026/04/22,12:42:17</t>
  </si>
  <si>
    <t xml:space="preserve">	WTR RJ-10.121.17.3-SINDHAVADAR_4/1-10.121.17.2-KUVADAVA_3/1</t>
  </si>
  <si>
    <t xml:space="preserve">	10.121.17.3_SINDHAVADAR_TN705B_WTR_RJ_PH1\S4P1</t>
  </si>
  <si>
    <t xml:space="preserve">	10.121.17.2_KUVADAVA_TN725B_WTR_RJ_PH1\S3P1</t>
  </si>
  <si>
    <t xml:space="preserve">	WTR AM</t>
  </si>
  <si>
    <t xml:space="preserve">	2018/04/11,17:06:42</t>
  </si>
  <si>
    <t xml:space="preserve">	2023/05/23,12:46:40</t>
  </si>
  <si>
    <t xml:space="preserve">	SSA VAL-10.121.16.120-NMC_1/5-10.121.68.70-NVS-BOB-RO_1/5</t>
  </si>
  <si>
    <t xml:space="preserve">	10.121.16.120_BOB-RO-NVS_TN703B_GJ_SSA VAL_PH3\S1P5</t>
  </si>
  <si>
    <t xml:space="preserve">	10.121.68.70_NMC_TN703B_GJ_SSA VAL_PH2\S1P5</t>
  </si>
  <si>
    <t xml:space="preserve">	2025/12/05,21:59:28</t>
  </si>
  <si>
    <t xml:space="preserve">	2026/01/17,15:13:14</t>
  </si>
  <si>
    <t xml:space="preserve">	SSA VAL-10.121.24.180-TempleOld_2/6-10.121.99.72-TempleNew_1/5</t>
  </si>
  <si>
    <t xml:space="preserve">	10.121.24.180_TEMPLE OLD_TN703B_GJ_SSA VAL_PH3\S2P6</t>
  </si>
  <si>
    <t xml:space="preserve">	10.121.99.72_TEMPLE NEW_TN703B_GJ_SSA VAL_PH3\S1P5</t>
  </si>
  <si>
    <t xml:space="preserve">	2025/07/14,21:05:42</t>
  </si>
  <si>
    <t xml:space="preserve">	2026/04/06,16:18:41</t>
  </si>
  <si>
    <t xml:space="preserve">	SSA AMR-10.121.96.36-AMRELI-2 B2_6/4-10.121.96.56-Amreli-GNE B1_6/4</t>
  </si>
  <si>
    <t xml:space="preserve">	10.121.96.36_AMRELI 2_TN725B_WTR_RJ_PH3\S6P4</t>
  </si>
  <si>
    <t xml:space="preserve">	10.121.96.56_Amreli GNE_TN725B_GJ_SSA AMR_PH2\S6P4</t>
  </si>
  <si>
    <t xml:space="preserve">	2025/04/12,17:00:57</t>
  </si>
  <si>
    <t xml:space="preserve">	2026/04/22,12:39:35</t>
  </si>
  <si>
    <t xml:space="preserve">	SSA VDR-10.121.19.129-TN725B_Alkapuri 1_B2(GNE)\S5P1-10.121.19.134-TN725B_Fatheganj_B2\S6P1</t>
  </si>
  <si>
    <t xml:space="preserve">	10.121.19.129_ALKAPURI1(GNE)_TN725B_GJ_SSA VDR_PH2\S5P1</t>
  </si>
  <si>
    <t xml:space="preserve">	10.121.19.134_FATEHGANJ_TN725B_GJ_SSA VDR_PH2\S6P1</t>
  </si>
  <si>
    <t xml:space="preserve">	2018/09/12,14:52:02</t>
  </si>
  <si>
    <t xml:space="preserve">	2023/01/11,14:33:43</t>
  </si>
  <si>
    <t xml:space="preserve">	SSA SR-10.121.19.206-Hazira Excg B1_4/2-10.121.19.219-HAZIRA VILLAGE BTS A1_1/6</t>
  </si>
  <si>
    <t xml:space="preserve">	10.121.19.219_HAZIRA-VILLAGE-BTS_TN703B_GJ_SSA SR_PH2\S1P6</t>
  </si>
  <si>
    <t xml:space="preserve">	10.121.19.206_HAZIRA EXCG_TN705B_GJ_SSA SR_PH3\S4P2</t>
  </si>
  <si>
    <t xml:space="preserve">	Surat_SSA_GCS_ID_15192</t>
  </si>
  <si>
    <t xml:space="preserve">	2022/03/09,13:10:04</t>
  </si>
  <si>
    <t xml:space="preserve">	2025/01/16,11:22:27</t>
  </si>
  <si>
    <t xml:space="preserve">	SSA MEH-10.121.15.193-GujMSN_WTR_Mehsana3 (GNE)_B2 / S4P11-10.121.15.129-GUjMSN_WTR_Mehsana1_B2 / S4P11</t>
  </si>
  <si>
    <t xml:space="preserve">	10.121.15.129_MEHSANA1_TN725B_WTR_AM_PH1\S4P11</t>
  </si>
  <si>
    <t xml:space="preserve">	10.121.15.193_Mehsana3(GNE)_TN725B_WTR_AM_PH1\S4P11</t>
  </si>
  <si>
    <t xml:space="preserve">	2019/04/04,13:47:51</t>
  </si>
  <si>
    <t xml:space="preserve">	2023/01/10,14:40:57</t>
  </si>
  <si>
    <t xml:space="preserve">	SSA BUJ-10.121.96.137-Dayapar B1_3/4-10.121.96.136-Skv Nagar B1_3/2</t>
  </si>
  <si>
    <t xml:space="preserve">	10.121.96.137_Dayapar_TN705B_GJ_SSA BUJ_PH3\S3P4</t>
  </si>
  <si>
    <t xml:space="preserve">	10.121.96.136_SKV NAGAR_TN705B_GJ_SSA BUJ_PH3\S3P2</t>
  </si>
  <si>
    <t xml:space="preserve">	Guj_Bhuj-SSA_GCS_ID-0030716</t>
  </si>
  <si>
    <t xml:space="preserve">	2024/05/03,16:28:57</t>
  </si>
  <si>
    <t xml:space="preserve">	SSA SR-10.121.100.33-FSG_1/5-10.121.100.34-UKAIADMIN_1/5</t>
  </si>
  <si>
    <t xml:space="preserve">	10.121.100.34_UKAIADMIN_TN703B_GJ_SSA SR_PH3\S1P5</t>
  </si>
  <si>
    <t xml:space="preserve">	10.121.100.33_FSG_TN703B_GJ_SSA SR_PH3\S1P5</t>
  </si>
  <si>
    <t xml:space="preserve">	2019/12/02,13:32:59</t>
  </si>
  <si>
    <t xml:space="preserve">	2026/04/25,16:50:46</t>
  </si>
  <si>
    <t xml:space="preserve">	SSA MEH-10.121.98.1-KADI-EX B2_3/2-10.121.15.135-KALOL B2_4/3</t>
  </si>
  <si>
    <t xml:space="preserve">	10.121.98.1_KADI EX_TN705B_GJ_SSA MEH_PH3\S3P2</t>
  </si>
  <si>
    <t xml:space="preserve">	10.121.15.135_KALOL_TN725B_WTR_AM_PH2\S4P3</t>
  </si>
  <si>
    <t xml:space="preserve">	Guj_Mehsana-SSA_GCS_ID-0058308</t>
  </si>
  <si>
    <t xml:space="preserve">	2026/04/22,15:10:46</t>
  </si>
  <si>
    <t xml:space="preserve">	SSA MEH-10.121.25.84-Pali_1/5-10.121.25.85-Manund_2/5</t>
  </si>
  <si>
    <t xml:space="preserve">	10.121.25.84_Pali_TN703B_GJ_SSA MEH_PH2\S1P5</t>
  </si>
  <si>
    <t xml:space="preserve">	10.121.25.85_Manund_TN703B_GJ_SSA MEH_PH2\S2P5</t>
  </si>
  <si>
    <t xml:space="preserve">	2018/10/07,20:37:25</t>
  </si>
  <si>
    <t xml:space="preserve">	2026/04/28,11:57:51</t>
  </si>
  <si>
    <t xml:space="preserve">	SSA NAD-10.121.24.229-NADIAD CIVIL ROAD B1_4/2-10.121.24.236-JASHODA A1_1/6</t>
  </si>
  <si>
    <t xml:space="preserve">	10.121.24.236_JASHODA_TN703B_GJ_SSA NAD_PH3\S1P6</t>
  </si>
  <si>
    <t xml:space="preserve">	10.121.24.229_NADIAD CIVIL ROAD_TN705B_GJ_SSA NAD_PH2\S4P2</t>
  </si>
  <si>
    <t xml:space="preserve">	GCS_ID-0031708</t>
  </si>
  <si>
    <t xml:space="preserve">	2024/06/21,22:21:54</t>
  </si>
  <si>
    <t xml:space="preserve">	2026/01/17,13:07:20</t>
  </si>
  <si>
    <t xml:space="preserve">	SSA VDR-10.121.16.103-MYLAN_1/5-10.121.16.71-Vapi_4/2</t>
  </si>
  <si>
    <t xml:space="preserve">	10.121.16.103_MYLAN_TN703B_GJ_SSA VAL_PH3\S1P5</t>
  </si>
  <si>
    <t xml:space="preserve">	10.121.16.71_Vapi_TN705B_WTR_AM_PH1\S4P2</t>
  </si>
  <si>
    <t xml:space="preserve">	GUJ_GCS_ID_0044173</t>
  </si>
  <si>
    <t xml:space="preserve">	2025/08/18,21:04:52</t>
  </si>
  <si>
    <t xml:space="preserve">	2026/01/16,16:55:22</t>
  </si>
  <si>
    <t xml:space="preserve">	WTR RJ-10.121.17.26-RAJKOT B2_3/9-10.121.17.25-RAJKOT-KR2 A1_3/9</t>
  </si>
  <si>
    <t xml:space="preserve">	10.121.17.26_RAJKOT_TN725B_WTR_RJ_PH1\S3P9</t>
  </si>
  <si>
    <t xml:space="preserve">	10.121.17.25_RAJKOT KR2_TN725B_WTR_RJ_PH1\S3P9</t>
  </si>
  <si>
    <t xml:space="preserve">	2020/11/09,11:48:01</t>
  </si>
  <si>
    <t xml:space="preserve">	2026/04/22,12:37:44</t>
  </si>
  <si>
    <t xml:space="preserve">	SSA BCH-10.121.96.68-TN705B SEZ BTS-10.121.96.104-SSA_TN703B_SEZ1 OFFICE\S1P5</t>
  </si>
  <si>
    <t xml:space="preserve">	10.121.96.104_SEZ1 OFFICE_TN703B_GJ_SSA BCH_PH3\S1P5</t>
  </si>
  <si>
    <t xml:space="preserve">	10.121.96.68_SEZ BTS_TN705B_GJ_SSA BCH_PH3\S4P3</t>
  </si>
  <si>
    <t xml:space="preserve">	2019/07/27,15:48:30</t>
  </si>
  <si>
    <t xml:space="preserve">	2021/12/06,09:11:56</t>
  </si>
  <si>
    <t xml:space="preserve">	SSA MEH-10.121.15.133-Torrent Pharm Indrad A1_1/6-10.121.25.71-Nandasan Exch B1_4/5</t>
  </si>
  <si>
    <t xml:space="preserve">	10.121.15.133_TORRENT PHARMA INDRAD_TN703B_GJ_SSA MEH_PH3\S1P6</t>
  </si>
  <si>
    <t xml:space="preserve">	10.121.25.71_NANDASAN EXCH_TN705B_GJ_SSA MEH_PH2\S4P5</t>
  </si>
  <si>
    <t xml:space="preserve">	Guj_Mehsana-SSA_GCS_ID-0033319</t>
  </si>
  <si>
    <t xml:space="preserve">	2024/08/20,16:15:53</t>
  </si>
  <si>
    <t xml:space="preserve">	SSA AM-10.121.18.163-SARVA SIKSHA GNR_A1_1/5-10.121.18.204-5ESS-GNR_B2_3/3</t>
  </si>
  <si>
    <t xml:space="preserve">	10.121.18.163_SARVA SIKSHA GNR_TN703B_GJ_SSA AM_PH3\S1P5</t>
  </si>
  <si>
    <t xml:space="preserve">	10.121.18.204_5ESS-GNR_TN725B_GJ_SSA AM_PH1\S3P3</t>
  </si>
  <si>
    <t xml:space="preserve">	Ahmedabad SSA - GCS Id-0018235</t>
  </si>
  <si>
    <t xml:space="preserve">	2022/08/26,09:04:01</t>
  </si>
  <si>
    <t xml:space="preserve">	2023/08/21,16:28:59</t>
  </si>
  <si>
    <t xml:space="preserve">	SSA SR-10.121.99.220-DGVCL PRI-10.121.99.221-DGVCL CALL CENTER_</t>
  </si>
  <si>
    <t xml:space="preserve">	10.121.99.220_DGVCL PRI_TN703B_GJ_SSA SR_PH2\S2P5</t>
  </si>
  <si>
    <t xml:space="preserve">	10.121.99.221_DGVCL CALL CENTER_TN703B_GJ_SSA SR_PH2\S2P5</t>
  </si>
  <si>
    <t xml:space="preserve">	2026/02/03,13:56:37</t>
  </si>
  <si>
    <t xml:space="preserve">	2026/02/12,15:48:57</t>
  </si>
  <si>
    <t xml:space="preserve">	SSA JMN-10.121.97.152-JAMVANTHALI_1/5-10.121.97.132-Aliyabada_3/2</t>
  </si>
  <si>
    <t xml:space="preserve">	10.121.97.132_Aliyabada_TN705B_GJ_SSA JMN_PH3\S3P2</t>
  </si>
  <si>
    <t xml:space="preserve">	10.121.97.152_JAMVANTHALI_TN703B_GJ_SSA JMN_PH2\S1P5</t>
  </si>
  <si>
    <t xml:space="preserve">	2021/03/27,12:15:27</t>
  </si>
  <si>
    <t xml:space="preserve">	2022/03/19,13:15:47</t>
  </si>
  <si>
    <t xml:space="preserve">	SSA AM-10.121.18.88-Shahibaugh2_B2_5/11-10.121.18.151-Shahibaugh2_B2_5/11</t>
  </si>
  <si>
    <t xml:space="preserve">	10.121.18.88_SHAHIBAUG_TN725B_GJ_SSA AM_PH1\S5P11</t>
  </si>
  <si>
    <t xml:space="preserve">	10.121.18.151_Shahibaugh 2_TN725B_GJ_SSA AM_PH1\S5P11</t>
  </si>
  <si>
    <t xml:space="preserve">	2019/02/23,11:28:26</t>
  </si>
  <si>
    <t xml:space="preserve">	2023/01/03,17:25:04</t>
  </si>
  <si>
    <t xml:space="preserve">	SSA VAL-10.121.16.69-VALSAD_B2_GNE-10.121.24.129-Valsad OLD TE(GNE)B2_5/11</t>
  </si>
  <si>
    <t xml:space="preserve">	10.121.24.129_Valsad-Old-TE(GNE)_TN725B_GJ_SSA VAL_PH2\S6P11</t>
  </si>
  <si>
    <t xml:space="preserve">	10.121.16.69_Valsad_TN725B_WTR_AM_PH1\S5P11</t>
  </si>
  <si>
    <t xml:space="preserve">	2019/01/05,17:11:37</t>
  </si>
  <si>
    <t xml:space="preserve">	2023/08/26,11:06:47</t>
  </si>
  <si>
    <t xml:space="preserve">	SSA AMR-10.121.96.56-Amreli-GNE B1_4/4-10.121.96.49-BSNL-QTR A1_2/5</t>
  </si>
  <si>
    <t xml:space="preserve">	10.121.96.56_Amreli GNE_TN725B_GJ_SSA AMR_PH2\S4P4</t>
  </si>
  <si>
    <t xml:space="preserve">	10.121.96.49_BSNL QTR_TN703B_GJ_SSA AMR_PH2\S2P5</t>
  </si>
  <si>
    <t xml:space="preserve">	Guj GCS ID No.- 049007</t>
  </si>
  <si>
    <t xml:space="preserve">	2026/02/19,17:48:13</t>
  </si>
  <si>
    <t xml:space="preserve">	2026/04/22,12:36:15</t>
  </si>
  <si>
    <t xml:space="preserve">	SSA AM-10.121.18.253-New Kudasan B2_6/1-10.121.18.131-Gift_City B1_4/1</t>
  </si>
  <si>
    <t xml:space="preserve">	10.121.18.253_New Kudasan_TN725B_GJ_SSA AM_PH1\S6P1</t>
  </si>
  <si>
    <t xml:space="preserve">	10.121.18.131_Gift City_TN705B_GJ_SSA AM_PH1\S4P1</t>
  </si>
  <si>
    <t xml:space="preserve">	Guj_Ahmedabad-SSA_GCS_ID-0023187</t>
  </si>
  <si>
    <t xml:space="preserve">	2023/04/25,14:36:35</t>
  </si>
  <si>
    <t xml:space="preserve">	2023/10/13,11:59:29</t>
  </si>
  <si>
    <t xml:space="preserve">	SSA SR-10.121.68.4-Vyara 6/3-10.121.100.44-KAKRAPAR DAM1/6</t>
  </si>
  <si>
    <t xml:space="preserve">	10.121.68.4_Vyara_TN725B_WTR_AM_PH3\S6P3</t>
  </si>
  <si>
    <t xml:space="preserve">	10.121.100.44_KAKRAPAR DAM_TN703B_GJ_SSA SR_PH2\S1P6</t>
  </si>
  <si>
    <t xml:space="preserve">	SURAT_SSA_GCS_ID-0049754</t>
  </si>
  <si>
    <t xml:space="preserve">	2026/03/11,21:15:16</t>
  </si>
  <si>
    <t xml:space="preserve">	2026/04/06,15:58:11</t>
  </si>
  <si>
    <t xml:space="preserve">	SSA VAL-10.121.16.99-DAMAN_6/5-TO-10.121.68.66-VAPI_4/5</t>
  </si>
  <si>
    <t xml:space="preserve">	10.121.16.99_Daman_TN725B_GJ_SSA VAL_PH2\S6P5</t>
  </si>
  <si>
    <t xml:space="preserve">	10.121.68.66_VAPI 2_TN725B_WTR_AM_PH3\S4P5</t>
  </si>
  <si>
    <t xml:space="preserve">	GCS ID 49137</t>
  </si>
  <si>
    <t xml:space="preserve">	2026/02/25,13:14:49</t>
  </si>
  <si>
    <t xml:space="preserve">	2026/04/04,17:46:11</t>
  </si>
  <si>
    <t xml:space="preserve">	SSA AMR-10.121.96.2-Savarkundla B2_3/1-10.121.96.6-Chalala-1 B2_6/1</t>
  </si>
  <si>
    <t xml:space="preserve">	10.121.96.2_SAVARKUNDLA_TN725B_GJ_SSA AMR_PH3\S3P1</t>
  </si>
  <si>
    <t xml:space="preserve">	10.121.96.6_Chalala 1_TN725B_GJ_SSA AMR_PH3\S6P1</t>
  </si>
  <si>
    <t xml:space="preserve">	Gj_AMR_SSA_GCS_ID-007105</t>
  </si>
  <si>
    <t xml:space="preserve">	2020/07/31,13:12:56</t>
  </si>
  <si>
    <t xml:space="preserve">	2026/04/22,12:35:17</t>
  </si>
  <si>
    <t xml:space="preserve">	WTR AM-10.121.15.134-AM-BHADRA B2_5/6-10.121.16.138-BHADRA-2 B2_5/6</t>
  </si>
  <si>
    <t xml:space="preserve">	10.121.15.134_AM-BHADRA_TN725B_WTR_AM_PH1\S5P6</t>
  </si>
  <si>
    <t xml:space="preserve">	10.121.16.138_BHADRA 2_TN725B_WTR_AM_PH1\S5P6</t>
  </si>
  <si>
    <t xml:space="preserve">	2018/11/02,19:05:24</t>
  </si>
  <si>
    <t xml:space="preserve">	2026/04/22,12:38:00</t>
  </si>
  <si>
    <t xml:space="preserve">	SSA MEH-10.121.98.11-Shankheswar B1 B1_4/2-10.121.25.109-Motichandur A1_2/5</t>
  </si>
  <si>
    <t xml:space="preserve">	10.121.25.109_MOTICHANDUR_TN703B_GJ_SSA MEH_PH2\S2P5</t>
  </si>
  <si>
    <t xml:space="preserve">	10.121.98.11_SHANKHESWAR B1_TN705B_GJ_SSA MEH_PH3\S4P2</t>
  </si>
  <si>
    <t xml:space="preserve">	Mehsana_SSA_GCSID_3003</t>
  </si>
  <si>
    <t xml:space="preserve">	2019/07/21,15:14:23</t>
  </si>
  <si>
    <t xml:space="preserve">	2023/01/09,15:14:21</t>
  </si>
  <si>
    <t xml:space="preserve">	SSA VAL-10.121.16.67-NAVASARI_5/3-10.121.24.175-MATWAD-1_2/5</t>
  </si>
  <si>
    <t xml:space="preserve">	10.121.16.67_NAVASARI_TN725B_WTR_AM_PH2\S5P3</t>
  </si>
  <si>
    <t xml:space="preserve">	10.121.16.119_MATWAD-1_TN703B_GJ_SSA VAL_PH3\S2P5</t>
  </si>
  <si>
    <t xml:space="preserve">	GCS_ID-0019797</t>
  </si>
  <si>
    <t xml:space="preserve">	2022/11/06,11:46:13</t>
  </si>
  <si>
    <t xml:space="preserve">	2023/07/15,12:00:12</t>
  </si>
  <si>
    <t xml:space="preserve">	WTR RJ-10.121.68.195-Khambaliya_3/1-10.121.68.194-Khavdi_4/1</t>
  </si>
  <si>
    <t xml:space="preserve">	10.121.68.195_KHAMBALIYA_TN725B_WTR_RJ_PH3\S3P1</t>
  </si>
  <si>
    <t xml:space="preserve">	10.121.68.194_KHAVDI_TN705B_WTR_RJ_PH3\S4P1</t>
  </si>
  <si>
    <t xml:space="preserve">	2019/04/05,16:43:14</t>
  </si>
  <si>
    <t xml:space="preserve">	2026/04/23,17:00:30</t>
  </si>
  <si>
    <t xml:space="preserve">	SSA AM-10.121.18.251-TN725B_INFO CITY_S4P1-10.121.18.252-TN725B_ADALAJ_S3P1</t>
  </si>
  <si>
    <t xml:space="preserve">	10.121.18.251_INFO CITY_TN725B_GJ_SSA AM_PH3\S4P1</t>
  </si>
  <si>
    <t xml:space="preserve">	10.121.18.252_ADALAJ_TN725B_GJ_SSA AM_PH3\S3P1</t>
  </si>
  <si>
    <t xml:space="preserve">	2019/05/21,16:16:37</t>
  </si>
  <si>
    <t xml:space="preserve">	2023/01/03,16:33:05</t>
  </si>
  <si>
    <t xml:space="preserve">	SSA JMN-10.121.20.6-Dared_4/2-10.121.20.60-Dadiya_Ex_1/5</t>
  </si>
  <si>
    <t xml:space="preserve">	10.121.20.6_Dared_TN725B_GJ_SSA JMN_PH2\S4P2</t>
  </si>
  <si>
    <t xml:space="preserve">	10.121.20.60_Dadiya EX_TN703B_GJ_SSA JMN_PH2\S1P5</t>
  </si>
  <si>
    <t xml:space="preserve">	2019/02/12,16:29:51</t>
  </si>
  <si>
    <t xml:space="preserve">	2026/04/25,17:44:44</t>
  </si>
  <si>
    <t xml:space="preserve">	SSA AM-10.121.18.135-Naroda2_B2-10.121.18.194-Naroda_B2</t>
  </si>
  <si>
    <t xml:space="preserve">	10.121.18.135_NARODA_TN725B_GJ_SSA AM_PH1\S4P8</t>
  </si>
  <si>
    <t xml:space="preserve">	10.121.18.194_Naroda_TN725B_GJ_SSA AM_PH1\S6P7</t>
  </si>
  <si>
    <t xml:space="preserve">	Ahmedabad SSA - GCS Issue id : 0000926</t>
  </si>
  <si>
    <t xml:space="preserve">	2018/11/14,16:34:07</t>
  </si>
  <si>
    <t xml:space="preserve">	2026/01/16,17:46:16</t>
  </si>
  <si>
    <t xml:space="preserve">	SSA NAD-10.121.24.243-Dc Nadiad B1_4/1-10.121.24.227-Ocb Nadiad B1_3/1</t>
  </si>
  <si>
    <t xml:space="preserve">	10.121.24.227_OCB NADIAD_TN705B_GJ_SSA NAD_PH2\S3P1</t>
  </si>
  <si>
    <t xml:space="preserve">	10.121.24.243_DC NADIAD_TN705B_GJ_SSA NAD_PH2\S4P1</t>
  </si>
  <si>
    <t xml:space="preserve">	Guj_Nadiad-SSA_GCS_ID-00Mntce</t>
  </si>
  <si>
    <t xml:space="preserve">	2021/05/23,13:19:30</t>
  </si>
  <si>
    <t xml:space="preserve">	2023/01/06,11:26:34</t>
  </si>
  <si>
    <t xml:space="preserve">	SSA GDH-10.121.19.4-RAJKAMAL_3/1-10.121.19.1-_Dahod TE(GNE)_3/1</t>
  </si>
  <si>
    <t xml:space="preserve">	10.121.19.4_RAJKAMAL_TN705B_GJ_SSA GDH_PH2\S3P1</t>
  </si>
  <si>
    <t xml:space="preserve">	10.121.19.1_Dahod TE(GNE)_TN725B_GJ_SSA GDH_PH2\S3P1</t>
  </si>
  <si>
    <t xml:space="preserve">	2019/04/15,11:34:57</t>
  </si>
  <si>
    <t xml:space="preserve">	2022/03/19,13:32:42</t>
  </si>
  <si>
    <t xml:space="preserve">	SSA JMN-10.121.20.2-TN725B_KV Rd\S3P1-10.121.20.4-TN725B_Patel nagar\S4P1</t>
  </si>
  <si>
    <t xml:space="preserve">	10.121.20.2_KV Road_TN725B_GJ_SSA JMN_PH2\S3P1</t>
  </si>
  <si>
    <t xml:space="preserve">	10.121.20.4_Patel Colony_TN725B_GJ_SSA JMN_PH2\S4P1</t>
  </si>
  <si>
    <t xml:space="preserve">	2018/09/18,17:42:55</t>
  </si>
  <si>
    <t xml:space="preserve">	2023/01/10,14:27:50</t>
  </si>
  <si>
    <t xml:space="preserve">	SSA NAD-10.121.98.90-UNDEL_2/5-10.121.98.67-CAMBAY_3/6</t>
  </si>
  <si>
    <t xml:space="preserve">	10.121.98.90_UNDEL_TN703B_GJ_SSA NAD_PH3\S2P5</t>
  </si>
  <si>
    <t xml:space="preserve">	10.121.98.67_CAMBAY_TN705B_GJ_SSA NAD_PH3\S3P6</t>
  </si>
  <si>
    <t xml:space="preserve">	2024/07/06,13:59:29</t>
  </si>
  <si>
    <t xml:space="preserve">	2026/01/17,13:04:52</t>
  </si>
  <si>
    <t xml:space="preserve">	SSA HMR-10.121.97.74-Vadagam_3/1-10.121.97.75-Dhansura_4/1</t>
  </si>
  <si>
    <t xml:space="preserve">	10.121.97.74_VADAGAM_TN705B_GJ_SSA HMR_PH3\S3P1</t>
  </si>
  <si>
    <t xml:space="preserve">	10.121.97.75_DHANSURA_TN705B_GJ_SSA HMR_PH3\S4P1</t>
  </si>
  <si>
    <t xml:space="preserve">	2020/01/19,11:13:32</t>
  </si>
  <si>
    <t xml:space="preserve">	2026/04/01,15:08:29</t>
  </si>
  <si>
    <t xml:space="preserve">	SSA VDR-10.121.19.141-Bhayali B1_3/5-10.121.99.164-Navrachana A1_1/5</t>
  </si>
  <si>
    <t xml:space="preserve">	10.121.19.141_BHAYALI_TN705B_GJ_SSA VDR_PH2\S3P5</t>
  </si>
  <si>
    <t xml:space="preserve">	10.121.99.164_NAVRACHNA UNIVERSITY_TN703B_GJ_SSA VDR_PH2\S1P5</t>
  </si>
  <si>
    <t xml:space="preserve">	GCS_ID-0020859</t>
  </si>
  <si>
    <t xml:space="preserve">	2022/12/27,17:46:02</t>
  </si>
  <si>
    <t xml:space="preserve">	2023/02/09,10:49:30</t>
  </si>
  <si>
    <t xml:space="preserve">	SSA VDR-10.121.99.133-B1_3/1_G R PLOT-10.121.99.134-NDSR_B1_3/1</t>
  </si>
  <si>
    <t xml:space="preserve">	10.121.99.134_NDSR_TN705B_GJ_SSA VDR_PH3\S3P1</t>
  </si>
  <si>
    <t xml:space="preserve">	10.121.99.133_G R PLOT_TN725B_GJ_SSA VDR_PH3\S3P1</t>
  </si>
  <si>
    <t xml:space="preserve">	Vadodara SSA GCS ID 6619</t>
  </si>
  <si>
    <t xml:space="preserve">	2020/07/01,16:16:46</t>
  </si>
  <si>
    <t xml:space="preserve">	2026/01/17,15:03:39</t>
  </si>
  <si>
    <t xml:space="preserve">	10.121.16.2_Ankleshwar_TN725B_WTR_AM_PH2\S5P1</t>
  </si>
  <si>
    <t xml:space="preserve">	10.121.100.10_Pipodara_TN725B_WTR_AM_PH1\S4P1</t>
  </si>
  <si>
    <t xml:space="preserve">	GCS-59350</t>
  </si>
  <si>
    <t xml:space="preserve">	2026/04/27,16:50:07</t>
  </si>
  <si>
    <t xml:space="preserve">	SSA HMR-10.121.25.161-Himmatnagar(GNE)_5/1-10.121.25.162-Mehtapura_S4P1</t>
  </si>
  <si>
    <t xml:space="preserve">	10.121.25.162_MEHTAPURA_TN705B_GJ_SSA HMR_PH2\S4P1</t>
  </si>
  <si>
    <t xml:space="preserve">	10.121.25.161_HIMMATNAGAR(GNE)_TN725B_GJ_SSA HMR_PH2\S5P1</t>
  </si>
  <si>
    <t xml:space="preserve">	2018/10/29,16:03:30</t>
  </si>
  <si>
    <t xml:space="preserve">	2026/03/24,14:44:45</t>
  </si>
  <si>
    <t xml:space="preserve">	SSA HMR-10.121.97.85-Shamlaji_1/5-10.121.16.199-Sunokh_3/4</t>
  </si>
  <si>
    <t xml:space="preserve">	10.121.97.85_Shamlaji_TN703B_GJ_SSA HMR_PH3\S1P5</t>
  </si>
  <si>
    <t xml:space="preserve">	10.121.16.199_Sunokh_TN705B_WTR_AM_PH1\S3P4</t>
  </si>
  <si>
    <t xml:space="preserve">	Himmatnagar SSA - GCS ID-0002871</t>
  </si>
  <si>
    <t xml:space="preserve">	2021/01/15,17:32:03</t>
  </si>
  <si>
    <t xml:space="preserve">	2026/03/24,14:46:51</t>
  </si>
  <si>
    <t xml:space="preserve">	SSA AM-10.121.18.108-JAIN OSWAL ZTE BTS-10.121.18.70-Vastrapur</t>
  </si>
  <si>
    <t xml:space="preserve">	10.121.18.70_VASTRAPUR 2_TN725B_GJ_SSA AM_PH1\S5P2</t>
  </si>
  <si>
    <t xml:space="preserve">	10.121.18.108_JAIN OSWAL ZTE BTS_TN703B_GJ_SSA AM_PH2\S1P5</t>
  </si>
  <si>
    <t xml:space="preserve">	Ahmedabad SSA - GCS Issue id  :0008695</t>
  </si>
  <si>
    <t xml:space="preserve">	2020/11/26,16:31:00</t>
  </si>
  <si>
    <t xml:space="preserve">	2023/01/03,17:24:27</t>
  </si>
  <si>
    <t xml:space="preserve">	SSA NAD-10.121.24.236-Angel Brocking Nadiad A1_2/5-10.121.24.237-Uttarsanda B1_4/5</t>
  </si>
  <si>
    <t xml:space="preserve">	10.121.24.236_JASHODA_TN703B_GJ_SSA NAD_PH3\S2P5</t>
  </si>
  <si>
    <t xml:space="preserve">	10.121.24.237_UTTARSANDA_TN705B_GJ_SSA NAD_PH2\S4P5</t>
  </si>
  <si>
    <t xml:space="preserve">	Nadiad SSA GCS ID</t>
  </si>
  <si>
    <t xml:space="preserve">	2023/03/17,15:58:48</t>
  </si>
  <si>
    <t xml:space="preserve">	2023/04/19,11:36:56</t>
  </si>
  <si>
    <t>A-END IP</t>
  </si>
  <si>
    <t>Z-END IP</t>
  </si>
  <si>
    <t>SSA AHD</t>
  </si>
  <si>
    <t>SSA ATD</t>
  </si>
  <si>
    <t>AHMEDABAD</t>
  </si>
  <si>
    <t>GUJ SURAT</t>
  </si>
  <si>
    <t>SSA GDR</t>
  </si>
  <si>
    <t>SSA MSH</t>
  </si>
  <si>
    <t>DL Code</t>
  </si>
  <si>
    <t>SSA
TRIM</t>
  </si>
  <si>
    <t>SSA Sep</t>
  </si>
  <si>
    <t>A-END Name</t>
  </si>
  <si>
    <t>Z-END Name</t>
  </si>
  <si>
    <t>SN</t>
  </si>
  <si>
    <t>Alarm ID</t>
  </si>
  <si>
    <t>Service Type</t>
  </si>
  <si>
    <t>Service ID</t>
  </si>
  <si>
    <t>Ack User</t>
  </si>
  <si>
    <t>Ack Time</t>
  </si>
  <si>
    <t>Memo</t>
  </si>
  <si>
    <t xml:space="preserve">	Signal_DL_Failure</t>
  </si>
  <si>
    <t xml:space="preserve">	QoS</t>
  </si>
  <si>
    <t xml:space="preserve">	DL</t>
  </si>
  <si>
    <t xml:space="preserve">	Digital Link Layer Failure</t>
  </si>
  <si>
    <t xml:space="preserve">	\\\DL=SSA VAL-10.121.68.83-AHWA B2_3/4-10.121.68.86-SAMGAHAN B2_4/4</t>
  </si>
  <si>
    <t xml:space="preserve">	2026/05/11,08:58:28</t>
  </si>
  <si>
    <t xml:space="preserve">	\\\DL=SSA VDR-10.121.16.41-SAMIYALA A1_2/5-10.121.16.27-CITY B2_5/6</t>
  </si>
  <si>
    <t xml:space="preserve">	\\\DL=SSA BCH-10.121.16.10-Jambusar_S5P8-10.121.96.114-SCHOTT GLASS JBSR_2/3</t>
  </si>
  <si>
    <t xml:space="preserve">	\\\DL=SSA VAL-10.121.16.104-POLYCAB KADAIYA A1_1/6-10.121.16.101-HUBER GROUP JANI A1_1/5</t>
  </si>
  <si>
    <t xml:space="preserve">	2026/05/10,11:11:12</t>
  </si>
  <si>
    <t xml:space="preserve">	\\\DL=WTR RJ-10.121.69.12-Thordi_4/1-10.121.96.12-Rajula Rsu_4/1</t>
  </si>
  <si>
    <t xml:space="preserve">	\\\DL=SSA AMR-10.121.96.20-SARAMBHADA_2/6-10.121.96.21-GOPALGRAM_1/6</t>
  </si>
  <si>
    <t xml:space="preserve">	\\\DL=WTR RJ-10.121.68.214-Banugar B2_4/1-10.121.68.215-Jodia B1_3/1</t>
  </si>
  <si>
    <t xml:space="preserve">	2026/05/07,13:07:35</t>
  </si>
  <si>
    <t xml:space="preserve">	\\\DL=SSA VDR-10.121.99.179-Urban 2 BTS_1/5-10.121.99.164-Navrachana BTS_1/6</t>
  </si>
  <si>
    <t xml:space="preserve">	\\\DL=SSA AMR-10.121.96.38-VIJAPADI-TE_4/2-10.121.96.27-Gadhakada-Exch_2/6</t>
  </si>
  <si>
    <t xml:space="preserve">	\\\DL=SSA VAL-10.121.68.78-GEB BALITHA_1/6-10.121.68.66-Vapi_5/3</t>
  </si>
  <si>
    <t xml:space="preserve">	\\\DL=SSA BCH-10.121.24.207-OBHA_1/5-10.121.24.208-ILAV_2/5</t>
  </si>
  <si>
    <t xml:space="preserve">	\\\DL=SSA MEH-10.121.98.8-SATLASANA B1_3/3-10.121.25.125-BHALUSANA A1_2/5</t>
  </si>
  <si>
    <t xml:space="preserve">	\\\DL=SSA AMR-10.121.96.2-Savarkundla B2_4/6-10.121.17.187-Jesar-Exch A1_2/6</t>
  </si>
  <si>
    <t xml:space="preserve">	\\\DL=SSA BCH-10.121.96.70-Rahiyad B2-10.121.96.71-Bhensli B1 3/1</t>
  </si>
  <si>
    <t xml:space="preserve">	\\\DL=SSA AM-10.121.15.163-VISALPUR EXCHG A1_2/4-10.121.18.81-CHANGODAR B1_3/7</t>
  </si>
  <si>
    <t xml:space="preserve">	\\\DL=SSA BCH-10.121.96.75-CHANCHVEL_S3P2-10.121.96.112-ACCHOD_S4P2</t>
  </si>
  <si>
    <t xml:space="preserve">	\\\DL=SSA AMR-10.121.96.21-GOPALGRAM A1_2/6-10.121.96.6-CHALALA-1 B2_2/6</t>
  </si>
  <si>
    <t xml:space="preserve">	\\\DL=SSA BCH-10.121.96.120-Muler_Chokdi_BTS A1_2/6-10.121.96.75-CHANCHVEL B1_3/5</t>
  </si>
  <si>
    <t xml:space="preserve">	\\\DL=SSA BCH-10.121.24.201-BRIDGE VIEW BTS A1_2/5-10.121.24.202-AMIDHARA BTS A1_1/5</t>
  </si>
  <si>
    <t xml:space="preserve">	\\\DL=SSA VAL-10.121.68.65-VALSAD GNE B2_6/3-10.121.24.151-DESAI CONSTRUCTION A1_2/6</t>
  </si>
  <si>
    <t xml:space="preserve">	\\\DL=SSA HMR-10.121.97.70-Talod_3/1-10.121.97.73-Sagpur_4/1</t>
  </si>
  <si>
    <t xml:space="preserve">	\\\DL=SSA HMR-10.121.97.77-PRANTIJ RSU_2/5-10.121.97.78-GADKAN EX _1/5</t>
  </si>
  <si>
    <t xml:space="preserve">	\\\DL=SSA HMR-10.121.26.15-Antarsuba_4/1-10.121.26.14-Vijaynagar_3/1</t>
  </si>
  <si>
    <t xml:space="preserve">	\\\DL=SSA BCH-10.121.16.10-Jambusar_4/6-10.121.96.78-Amod_4/6</t>
  </si>
  <si>
    <t>DL name</t>
  </si>
  <si>
    <t>time</t>
  </si>
  <si>
    <t>Date</t>
  </si>
  <si>
    <t xml:space="preserve">Full Date </t>
  </si>
  <si>
    <t>Month</t>
  </si>
  <si>
    <t>Year</t>
  </si>
  <si>
    <t>Date -MIX</t>
  </si>
  <si>
    <t>DOWN Date</t>
  </si>
  <si>
    <t>DOWN time</t>
  </si>
  <si>
    <t>A-END 
Port</t>
  </si>
  <si>
    <t>Z-END 
port</t>
  </si>
  <si>
    <t>DL name TRIM</t>
  </si>
  <si>
    <t>A_Srch_</t>
  </si>
  <si>
    <t>A_SrchTN7</t>
  </si>
  <si>
    <t>Z_Srch_</t>
  </si>
  <si>
    <t>Z_SrchTN7</t>
  </si>
  <si>
    <t>ALARM</t>
  </si>
  <si>
    <t>Down</t>
  </si>
  <si>
    <t>Sr.</t>
  </si>
  <si>
    <t>DL Type</t>
  </si>
  <si>
    <t>A End of DL</t>
  </si>
  <si>
    <t>Z End of DL</t>
  </si>
  <si>
    <t>Full DL Name</t>
  </si>
  <si>
    <t>Down Time</t>
  </si>
  <si>
    <t>Down Date</t>
  </si>
  <si>
    <t>Down Days</t>
  </si>
  <si>
    <t>Down DL</t>
  </si>
  <si>
    <t>A-END MIX</t>
  </si>
  <si>
    <t>Z-END MIX</t>
  </si>
  <si>
    <t>Down 
Days</t>
  </si>
  <si>
    <t>Select DOWN Days</t>
  </si>
  <si>
    <t>Section</t>
  </si>
  <si>
    <t>WTR</t>
  </si>
  <si>
    <t xml:space="preserve"> Circle</t>
  </si>
  <si>
    <t>Region</t>
  </si>
  <si>
    <t>IP A END</t>
  </si>
  <si>
    <t>A END</t>
  </si>
  <si>
    <t>IP Z END</t>
  </si>
  <si>
    <t xml:space="preserve">Z END </t>
  </si>
  <si>
    <t>Total 
days</t>
  </si>
  <si>
    <t>10G
/1G</t>
  </si>
  <si>
    <t>GJ</t>
  </si>
  <si>
    <t>DL</t>
  </si>
  <si>
    <t>DOWN DL report  ( as per Report generated using Mumbai NOC's report )</t>
  </si>
  <si>
    <t>OA-mix</t>
  </si>
  <si>
    <t>Date-Time MIX</t>
  </si>
  <si>
    <t>Date-time mix</t>
  </si>
  <si>
    <t>Date-time -MIX</t>
  </si>
  <si>
    <t>A-port</t>
  </si>
  <si>
    <t>Z-port</t>
  </si>
  <si>
    <t xml:space="preserve">	SSA RJ-10.121.17.22-TN703B_Jivapar_A2\S2P5-10.121.17.20-TN703B_Kanpar_A1\S2P5</t>
  </si>
  <si>
    <t xml:space="preserve">	2026/05/11,15:56:48</t>
  </si>
  <si>
    <t xml:space="preserve">	SSA VAL-10.121.8.95_Nashik_2/5-10.121.68.65_Valsad_OLD(GNE)_4/5</t>
  </si>
  <si>
    <t xml:space="preserve">	2026/05/11,16:49:06</t>
  </si>
  <si>
    <t xml:space="preserve">	SSA VAL-10.121.68.65_VALSAD-OLD(GNE)_S3P6-10.121.16.107_KAPRADA-TE_S4P6</t>
  </si>
  <si>
    <t xml:space="preserve">	2026/05/11,16:48:41</t>
  </si>
  <si>
    <t xml:space="preserve">	SSA VAL-10.121.16.99-Daman_B2_5/5-10.121.16.111-RINGANWADA_1/5</t>
  </si>
  <si>
    <t xml:space="preserve">	2026/05/12,12:14:29</t>
  </si>
  <si>
    <t xml:space="preserve">	648500</t>
  </si>
  <si>
    <t xml:space="preserve">	\\\DL=SSA VAL-10.121.68.73-Vansda B2_6/1-10.121.68.84-WAGHAI B2_6/1</t>
  </si>
  <si>
    <t xml:space="preserve">	2026/05/12,11:31:11</t>
  </si>
  <si>
    <t xml:space="preserve">	646914</t>
  </si>
  <si>
    <t xml:space="preserve">	2026/05/12,11:28:49</t>
  </si>
  <si>
    <t xml:space="preserve">	\\\DL=SSA BV-10.121.17.151-MahuvaBhadra_2/5-10.121.17.135-Mota Khutawada_1/5</t>
  </si>
  <si>
    <t xml:space="preserve">	604193</t>
  </si>
  <si>
    <t xml:space="preserve">	\\\DL=SSA BUJ-10.121.24.71-Gandhidham II_4/1-10.121.24.73-Bharat Nagar_3/1</t>
  </si>
  <si>
    <t xml:space="preserve">	2026/05/12,10:04:40</t>
  </si>
  <si>
    <t xml:space="preserve">	563536</t>
  </si>
  <si>
    <t xml:space="preserve">	\\\DL=SSA MEH-10.121.15.142-TN725B_Patan_B2\S3P2-10.121.25.103-TN705B_Ranuj_B1\S3P3</t>
  </si>
  <si>
    <t xml:space="preserve">	2026/05/12,08:33:14</t>
  </si>
  <si>
    <t xml:space="preserve">	243478</t>
  </si>
  <si>
    <t xml:space="preserve">	\\\DL=SSA GDH-10.121.19.14-Simaliya A1_1/5-10.121.26.90-Ghoghmba B1_3/2</t>
  </si>
  <si>
    <t xml:space="preserve">	2026/05/11,17:35:43</t>
  </si>
  <si>
    <t xml:space="preserve">	\\\DL=WTR RJ-10.121.68.206-TN725B_JAM JODHPUR_PH3\S4P1-10.121.68.197-TN725B_BHANVAD_PH3\S5P1</t>
  </si>
  <si>
    <t xml:space="preserve">	92863</t>
  </si>
  <si>
    <t xml:space="preserve">	2026/05/11,12:32:06</t>
  </si>
  <si>
    <t xml:space="preserve">	78844</t>
  </si>
  <si>
    <t xml:space="preserve">	97195</t>
  </si>
  <si>
    <t xml:space="preserve">	2026/05/11,01:00:22</t>
  </si>
  <si>
    <t xml:space="preserve">	80909</t>
  </si>
  <si>
    <t xml:space="preserve">	79047</t>
  </si>
  <si>
    <t xml:space="preserve">	2026/05/09,09:11:24</t>
  </si>
  <si>
    <t xml:space="preserve">	2026/05/11,14:04:07</t>
  </si>
  <si>
    <t xml:space="preserve">	77875</t>
  </si>
  <si>
    <t xml:space="preserve">	77411</t>
  </si>
  <si>
    <t xml:space="preserve">	96339</t>
  </si>
  <si>
    <t xml:space="preserve">	2026/05/06,16:26:18</t>
  </si>
  <si>
    <t xml:space="preserve">	254464</t>
  </si>
  <si>
    <t xml:space="preserve">	66919</t>
  </si>
  <si>
    <t xml:space="preserve">	2026/05/05,22:02:35</t>
  </si>
  <si>
    <t xml:space="preserve">	99734</t>
  </si>
  <si>
    <t xml:space="preserve">	63454</t>
  </si>
  <si>
    <t xml:space="preserve">	89201</t>
  </si>
  <si>
    <t xml:space="preserve">	2026/05/02,14:31:11</t>
  </si>
  <si>
    <t xml:space="preserve">	67729</t>
  </si>
  <si>
    <t xml:space="preserve">	77235</t>
  </si>
  <si>
    <t xml:space="preserve">	2026/04/18,13:13:14</t>
  </si>
  <si>
    <t xml:space="preserve">	81605</t>
  </si>
  <si>
    <t xml:space="preserve">	79142</t>
  </si>
  <si>
    <t xml:space="preserve">	93565</t>
  </si>
  <si>
    <t xml:space="preserve">	82997</t>
  </si>
  <si>
    <t xml:space="preserve">	2026/04/03,23:29:59</t>
  </si>
  <si>
    <t xml:space="preserve">	92565</t>
  </si>
  <si>
    <t xml:space="preserve">	2026/03/31,16:40:54</t>
  </si>
  <si>
    <t xml:space="preserve">	78068</t>
  </si>
  <si>
    <t xml:space="preserve">	95795</t>
  </si>
  <si>
    <t xml:space="preserve">	2026/03/29,05:29:15</t>
  </si>
  <si>
    <t xml:space="preserve">	64002</t>
  </si>
  <si>
    <t xml:space="preserve">	68049</t>
  </si>
  <si>
    <t>Alarms</t>
  </si>
  <si>
    <t xml:space="preserve">	SSA VAL-10.121.16.107-KAPRADA_4/3-10.121.24.167-DAPADA_4/2</t>
  </si>
  <si>
    <t xml:space="preserve">	2026/05/12,17:50:13</t>
  </si>
  <si>
    <t xml:space="preserve">	SSA NAD-10.121.24.226-VV Nagar_3/1-10.121.24.232-BORSAD_4/1</t>
  </si>
  <si>
    <t xml:space="preserve">	2026/05/12,17:46:33</t>
  </si>
  <si>
    <t xml:space="preserve">	SSA AM-10.121.18.130-BDR_S5P10-10.121.18.210-BDR_S5P10</t>
  </si>
  <si>
    <t xml:space="preserve">	2026/05/12,17:50:33</t>
  </si>
  <si>
    <t xml:space="preserve">	WTR RJ-10.121.68.205-SAMANA_3/1-10.121.68.221-IAF SAMANA_4/1</t>
  </si>
  <si>
    <t xml:space="preserve">	2026/05/12,18:08:03</t>
  </si>
  <si>
    <t xml:space="preserve">	SSA VDR-10.121.19.129-Alkapuri-1 B2(GNE)_S6P11-10.121.99.129-Alkapuri_S6P11</t>
  </si>
  <si>
    <t xml:space="preserve">	2026/05/12,18:11:02</t>
  </si>
  <si>
    <t xml:space="preserve">	SSA SR-10.121.100.19-SONGADH FORT_6/1-10.121.68.6-Mandvi_5/1</t>
  </si>
  <si>
    <t xml:space="preserve">	10.121.100.19_SONGADH FORT_TN725B_GJ_SSA SR_PH3\S6P1</t>
  </si>
  <si>
    <t xml:space="preserve">	10.121.68.6_Mandvi_TN725B_WTR_AM_PH3\S5P1</t>
  </si>
  <si>
    <t xml:space="preserve">	Surat SSA GCS ID 62577</t>
  </si>
  <si>
    <t xml:space="preserve">	2026/05/13,02:15:52</t>
  </si>
  <si>
    <t xml:space="preserve">	SSA VAL-10.121.24.167-DAPADA_3/5-10.121.24.132-RAKHOLI_4/5</t>
  </si>
  <si>
    <t xml:space="preserve">	2026/05/12,17:38:33</t>
  </si>
  <si>
    <t xml:space="preserve">	SSA JMN-10.121.20.45-THEBA BTS_S1P5-10.121.97.129-Mehulnagar ALB_S5P2</t>
  </si>
  <si>
    <t xml:space="preserve">	2026/05/12,17:57:21</t>
  </si>
  <si>
    <t xml:space="preserve">	SSA AMR-10.121.96.2-Savarkundla_6/1-10.121.96.32-BADHADA_3/1</t>
  </si>
  <si>
    <t xml:space="preserve">	2026/05/12,17:40:45</t>
  </si>
  <si>
    <t xml:space="preserve">	SSA SR-10.121.100.15-VYARA GSWAN_3/8-10.121.100.32-VYARA GSWAN2_3/8</t>
  </si>
  <si>
    <t xml:space="preserve">	2026/05/12,18:01:15</t>
  </si>
  <si>
    <t xml:space="preserve">	-4/1</t>
  </si>
  <si>
    <t xml:space="preserve">	2026/05/12,18:11:47</t>
  </si>
  <si>
    <t xml:space="preserve">	WTR AM-10.121.68.7-Netrang_6/1-10.121.16.2-Ankleshwar_3/1</t>
  </si>
  <si>
    <t xml:space="preserve">	2026/05/12,17:42:06</t>
  </si>
  <si>
    <t xml:space="preserve">	Dont Use Dummy DL-SSA VAL-10.121.68.83-AHWA_6/9-10.121.68.73-Vansda_5/8</t>
  </si>
  <si>
    <t xml:space="preserve">	2026/05/12,16:52:11</t>
  </si>
  <si>
    <t xml:space="preserve">	Plz  Dont Use  for service diversion  -- Dummy DL</t>
  </si>
  <si>
    <t xml:space="preserve">	SSA VDR-10.121.99.155-GAIL AKOTA VDR_S1P5-10.121.19.164-VMSS Khanderao_S2P5</t>
  </si>
  <si>
    <t xml:space="preserve">	2026/05/12,17:51:17</t>
  </si>
  <si>
    <t xml:space="preserve">	SSA AM-10.121.15.168-ARTO_BAVLA_1/5-10.121.15.147-BAVLA_3/2</t>
  </si>
  <si>
    <t xml:space="preserve">	2026/05/12,17:36:49</t>
  </si>
  <si>
    <t xml:space="preserve">	SSA VAL-10.121.68.67-Silvassa WTR_5/4-10.121.24.132-Rakholi_4/2</t>
  </si>
  <si>
    <t xml:space="preserve">	2026/05/12,17:44:46</t>
  </si>
  <si>
    <t xml:space="preserve">	SSA VAL-10.121.68.86-SAMGAHAN-10.121.68.83-AHWA</t>
  </si>
  <si>
    <t xml:space="preserve">	2026/05/13,11:42:12</t>
  </si>
  <si>
    <t xml:space="preserve">	WTR AM-10.121.16.134-BARODA CITY2_3/1-10.121.16.12-Baroda Alkapuri1 GNE_6/1</t>
  </si>
  <si>
    <t xml:space="preserve">	2026/05/12,17:44:28</t>
  </si>
  <si>
    <t xml:space="preserve">	SSA VAL-10.121.16.83-Gangpur_A1 - 10.121.16.84-LIMZER A1</t>
  </si>
  <si>
    <t xml:space="preserve">	2026/05/12,18:11:23</t>
  </si>
  <si>
    <t xml:space="preserve">	SSA MEH-10.121.25.123-PILAJIGANJ EXCG_3/1-10.121.25.124-CARRRIER ROOM_5/1</t>
  </si>
  <si>
    <t xml:space="preserve">	2026/05/12,18:08:28</t>
  </si>
  <si>
    <t xml:space="preserve">	SSA AM-10.121.18.67-NARANPURA_5/1-10.121.18.19-R3 MALL_3/1</t>
  </si>
  <si>
    <t xml:space="preserve">	2026/05/12,17:38:08</t>
  </si>
  <si>
    <t xml:space="preserve">	SSA VAL-10.121.24.167-DAPADA_3/1-10.121.24.132-Rakholi_4/1</t>
  </si>
  <si>
    <t xml:space="preserve">	2026/05/12,17:48:26</t>
  </si>
  <si>
    <t xml:space="preserve">	WTR RJ-10.121.24.45-JUNAGADH B2_3/6-10.121.24.46-WTR JUNAGADH2 B2_3/6</t>
  </si>
  <si>
    <t xml:space="preserve">	2026/05/12,18:05:07</t>
  </si>
  <si>
    <t xml:space="preserve">	WTR RJ-10.121.24.45-JUNAGADH B2_4/1-10.121.24.46-WTR JUNAGADH2_3/1</t>
  </si>
  <si>
    <t xml:space="preserve">	2026/05/12,18:04:50</t>
  </si>
  <si>
    <t xml:space="preserve">	SSA VAL-10.121.24.157-SEGVI BTS_1/5-10.121.24.177-SBI MAGOD_1/6</t>
  </si>
  <si>
    <t xml:space="preserve">	2026/05/12,17:54:43</t>
  </si>
  <si>
    <t xml:space="preserve">	SSA JND-10.121.97.226-UNA_3/2-10.121.24.12-BHAVNATH BTS_1/5</t>
  </si>
  <si>
    <t xml:space="preserve">	2026/05/12,17:41:22</t>
  </si>
  <si>
    <t xml:space="preserve">	WTR RJ-10.121.24.45-JUNAGADH B2_3/4-10.121.24.46-WTR JUNAGADH 2 B2_3/4</t>
  </si>
  <si>
    <t xml:space="preserve">	2026/05/12,18:05:35</t>
  </si>
  <si>
    <t xml:space="preserve">	SSA-VAL-10.121.68.65_VALSAD-OLD(GNE)_4/2-10.121.5.219_NASHIK_5/3</t>
  </si>
  <si>
    <t xml:space="preserve">	10.121.68.65_VALSAD-OLD(GNE)_TN725B_WTR_AM_PH3\S4P2</t>
  </si>
  <si>
    <t xml:space="preserve">	10.121.5.219_NASHIK_TN725B_WTR_MBI_PH2\S5P3</t>
  </si>
  <si>
    <t xml:space="preserve">	Valsad SSA GCS ID 62597</t>
  </si>
  <si>
    <t xml:space="preserve">	2026/05/12,23:25:46</t>
  </si>
  <si>
    <t xml:space="preserve">	Dummy DL Do not Use-SSA VAL-10.121.68.85-SAPUTARA B1_4/11-10.121.68.73-Vansda B2_6/9</t>
  </si>
  <si>
    <t xml:space="preserve">	2026/05/12,16:51:10</t>
  </si>
  <si>
    <t xml:space="preserve">	Dummy DL -  Plz  Do not Use for Service diversion</t>
  </si>
  <si>
    <t xml:space="preserve">	SSA SR-10.121.100.15-VYARA GSWAN_3/7-10.121.100.32-VYARA GSWAN2_3/7</t>
  </si>
  <si>
    <t xml:space="preserve">	2026/05/12,17:59:47</t>
  </si>
  <si>
    <t xml:space="preserve">	SSA SR-10.121.100.23-LUTHRA PLS_2/6-10.121.100.17-KADODARA_5/2</t>
  </si>
  <si>
    <t xml:space="preserve">	2026/05/12,17:39:50</t>
  </si>
  <si>
    <t xml:space="preserve">	SSA SR-10.121.100.15-VYARA GSWAN_3/10-10.121.100.32-VYARA GSWAN2_3/10</t>
  </si>
  <si>
    <t xml:space="preserve">	2026/05/12,18:03:31</t>
  </si>
  <si>
    <t xml:space="preserve">	SSA SR-10.121.100.15-VYARA GSWAN_3/9-10.121.100.32-VYARA GSWAN2_3/9</t>
  </si>
  <si>
    <t xml:space="preserve">	2026/05/12,18:02:26</t>
  </si>
  <si>
    <t xml:space="preserve">	WTR AM-10.121.16.243-Nadiad_3/7-10.121.16.132-Nadiad B2_3/7</t>
  </si>
  <si>
    <t xml:space="preserve">	2026/05/12,18:06:08</t>
  </si>
  <si>
    <t xml:space="preserve">	SSA RJ-10.121.17.9-RJ BHAKTINAGAR_3/1-10.121.17.25-RAJKOT KR2_5/1</t>
  </si>
  <si>
    <t xml:space="preserve">	2026/05/12,17:49:49</t>
  </si>
  <si>
    <t xml:space="preserve">	SSA JND-10.121.97.214-DIU2_3/5-10.121.97.234-IIIT DIU_1/5</t>
  </si>
  <si>
    <t xml:space="preserve">	2026/05/12,17:51:36</t>
  </si>
  <si>
    <t xml:space="preserve">	SSA AM-10.121.18.192-LDRP_2/5-10.121.18.242-FCI CITY_2/5</t>
  </si>
  <si>
    <t xml:space="preserve">	2026/05/12,17:43:11</t>
  </si>
  <si>
    <t xml:space="preserve">	SSA SR-10.121.68.4-VYARA_5/1-10.121.100.15-VYARA GSWAN_4/1</t>
  </si>
  <si>
    <t xml:space="preserve">	2026/05/12,17:58:16</t>
  </si>
  <si>
    <t xml:space="preserve">	SSA BUJ-10.121.24.65-Bhuj Laltekri_4/1-10.121.24.90-ARMY CANT_3/1</t>
  </si>
  <si>
    <t xml:space="preserve">	2026/05/12,18:09:24</t>
  </si>
  <si>
    <t xml:space="preserve">	SSA SR-10.121.100.19-SONAGADH FORT_6/7-10.121.68.4-VYARA_3/7</t>
  </si>
  <si>
    <t xml:space="preserve">	2026/05/12,17:40:20</t>
  </si>
  <si>
    <t xml:space="preserve">	2026/05/13,12:49:54</t>
  </si>
  <si>
    <t xml:space="preserve">	ARD-BDR 288F 1/1/7&amp;8-- BDR-RLP 288F 1/11/1&amp;2 (OLD 288F 1/16/2&amp;4)</t>
  </si>
  <si>
    <t xml:space="preserve">	SSA AM-10.121.15.159-Fedra_3/5-10.121.15.165-TATA Dholera_3/5</t>
  </si>
  <si>
    <t xml:space="preserve">	10.121.15.159_FEDRA_TN725B_GJ_SSA AM_PH2\S3P5</t>
  </si>
  <si>
    <t xml:space="preserve">	10.121.15.165_TATA DHOLERA_TN705B_GJ_SSA AM_PH3\S3P5</t>
  </si>
  <si>
    <t xml:space="preserve">	GCS_ID-0062882</t>
  </si>
  <si>
    <t xml:space="preserve">	2026/05/13,23:18:12</t>
  </si>
  <si>
    <t xml:space="preserve">	SSA BCH-10.121.16.2-Ankleshwar_S5P1-10.121.100.10-Pipodara_S4P1</t>
  </si>
  <si>
    <t xml:space="preserve">	2026/05/12,17:47:58</t>
  </si>
  <si>
    <t xml:space="preserve">	1904759</t>
  </si>
  <si>
    <t xml:space="preserve">	\\\DL=WTR AM-10.121.16.13-TN705B POR_B1_S3P1-10.121.16.14-TN705B Miagoam_B1 S4P1</t>
  </si>
  <si>
    <t xml:space="preserve">	2026/05/14,11:51:54</t>
  </si>
  <si>
    <t xml:space="preserve">	\\\DL=WTR RJ-10.121.17.44-Gondal_B2 / S4P1-10.121.17.43-Ribda_B1 / S4P1</t>
  </si>
  <si>
    <t xml:space="preserve">	\\\DL=SSA MEH-10.121.98.1-Kadi Ex B2_3/1-10.121.25.115-JOTANA_S4P1</t>
  </si>
  <si>
    <t xml:space="preserve">	\\\DL=SSA HMR-10.121.97.104-Choriwad_BTS_1/5-10.121.97.105-Kadiyadara_EX_2/5</t>
  </si>
  <si>
    <t xml:space="preserve">	\\\DL=SSA BV-10.121.17.160-Mahuva_3/6-10.121.17.140-Kumbhan(Mahuva)_1/5</t>
  </si>
  <si>
    <t xml:space="preserve">	1834732</t>
  </si>
  <si>
    <t xml:space="preserve">	\\\DL=SSA BCH-10.121.96.72-Hinglot_4/1-10.121.96.73-Civil lines_3/1</t>
  </si>
  <si>
    <t xml:space="preserve">	2026/05/14,08:57:55</t>
  </si>
  <si>
    <t xml:space="preserve">	1692446</t>
  </si>
  <si>
    <t xml:space="preserve">	\\\DL=SSA VAL-10.121.68.73-Vansda B2_5/6-10.121.24.164-Vandervela A1_1/5</t>
  </si>
  <si>
    <t xml:space="preserve">	2026/05/14,01:32:42</t>
  </si>
  <si>
    <t xml:space="preserve">	1575919</t>
  </si>
  <si>
    <t xml:space="preserve">	\\\DL=SSA BUJ-10.121.24.67-Gandhidham_3/3-10.121.24.116-Manali Tower_1/5</t>
  </si>
  <si>
    <t xml:space="preserve">	2026/05/13,19:10:12</t>
  </si>
  <si>
    <t xml:space="preserve">	\\\DL=SSA VDR-10.121.19.140-VASANA_6/1-10.121.19.139-ATLADRA_5/1</t>
  </si>
  <si>
    <t xml:space="preserve">	1419291</t>
  </si>
  <si>
    <t xml:space="preserve">	2026/05/13,14:16:24</t>
  </si>
  <si>
    <t xml:space="preserve">	2026/05/13,16:53:53</t>
  </si>
  <si>
    <t xml:space="preserve">	1348523</t>
  </si>
  <si>
    <t xml:space="preserve">	\\\DL=SSA AM-10.121.18.234-Shretha_1/5-10.121.18.231-Uvarsad_A1_2/5</t>
  </si>
  <si>
    <t xml:space="preserve">	2026/05/13,11:56:16</t>
  </si>
  <si>
    <t xml:space="preserve">	1321100</t>
  </si>
  <si>
    <t xml:space="preserve">	\\\DL=SSA BCH-10.121.24.193-Bharuch TE(GNE) B2_4/1-10.121.24.195-Jadeshwar B1_3/1</t>
  </si>
  <si>
    <t xml:space="preserve">	2026/05/13,11:03:32</t>
  </si>
  <si>
    <t xml:space="preserve">	1316332</t>
  </si>
  <si>
    <t xml:space="preserve">	\\\DL=SSA SR-10.121.16.3-PipodaraB2_5/1-10.121.68.10-KosambaB1_3/1</t>
  </si>
  <si>
    <t xml:space="preserve">	2026/05/13,10:55:09</t>
  </si>
  <si>
    <t xml:space="preserve">	\\\DL=SSA SR-10.121.100.19-SONGADH FORT_6/1-10.121.68.6-Mandvi_5/1</t>
  </si>
  <si>
    <t xml:space="preserve">	1212212</t>
  </si>
  <si>
    <t xml:space="preserve">	\\\DL=SSA BUJ-10.121.17.78-Palasava_1/5-10.121.17.76-Aadesar_6/3</t>
  </si>
  <si>
    <t xml:space="preserve">	2026/05/13,07:36:32</t>
  </si>
  <si>
    <t xml:space="preserve">	1043851</t>
  </si>
  <si>
    <t xml:space="preserve">	\\\DL=SSA BCH-10.121.96.99-Gnfc Suva Vill A1_1/5-10.121.98.68-Dharmaj B1_2/5</t>
  </si>
  <si>
    <t xml:space="preserve">	2026/05/13,01:04:09</t>
  </si>
  <si>
    <t xml:space="preserve">	\\\DL=SSA VAL-10.121.68.65-VALSAD OLD GNE B2_3/1-10.121.16.81-SUTHARPADA B1_4/1</t>
  </si>
  <si>
    <t xml:space="preserve">	852860</t>
  </si>
  <si>
    <t xml:space="preserve">	2026/05/12,18:16:15</t>
  </si>
  <si>
    <t xml:space="preserve">	\\\DL=SSA NAD-10.121.16.152-TRAJ A1_1/5-10.121.24.245-MATAR B1_3/4</t>
  </si>
  <si>
    <t xml:space="preserve">	\\\DL=SSA VAL-10.121.68.86-SAMGAHAN-10.121.68.83-AHWA</t>
  </si>
  <si>
    <t xml:space="preserve">	\\\DL=SSA VAL-10.121.16.107-KAPRADA_4/3-10.121.24.167-DAPADA_4/2</t>
  </si>
  <si>
    <t xml:space="preserve">	\\\DL=SSA AMR-10.121.96.2-Savarkundla_6/1-10.121.96.32-BADHADA_3/1</t>
  </si>
  <si>
    <t xml:space="preserve">	10.121.99.131_GORWA_TN725B_GJ_SSA VDR_PH3\S3P1</t>
  </si>
  <si>
    <t xml:space="preserve">	SSA-JND-10.121.97.225-KODINAR_5/4-10.121.97.228-GHANTIA-PRACHI_5/5</t>
  </si>
  <si>
    <t xml:space="preserve">	10.121.97.225_KODINAR_TN725B_WTR_RJ_PH2\S5P4</t>
  </si>
  <si>
    <t xml:space="preserve">	10.121.97.228_GHANTIA PRACHI_TN725B_WTR_RJ_PH3\S5P5</t>
  </si>
  <si>
    <t xml:space="preserve">	GUJ_JND_GCSID_63165</t>
  </si>
  <si>
    <t xml:space="preserve">	2026/05/15,15:40:23</t>
  </si>
  <si>
    <t xml:space="preserve">	10.121.99.131_GORWA_TN725B_GJ_SSA VDR_PH3\S4P1</t>
  </si>
  <si>
    <t xml:space="preserve">	10.121.18.191_Rakhial BST A1_TN703B_GJ_SSA AM_PH3\S2P3</t>
  </si>
  <si>
    <t xml:space="preserve">	10.121.99.131_GORWA_TN725B_GJ_SSA VDR_PH3\S4P3</t>
  </si>
  <si>
    <t xml:space="preserve">	RAJKOT_SSA_10.121.19.99_1/5_TO_KR2GNE_5/2</t>
  </si>
  <si>
    <t xml:space="preserve">	10.121.19.99_Sadguru Vatika_TN703B_GJ_SSA RJ_PH2\S1P5</t>
  </si>
  <si>
    <t xml:space="preserve">	10.121.19.66_KR2 GNE_TN725B_GJ_SSA RJ_PH2\S5P2</t>
  </si>
  <si>
    <t xml:space="preserve">	RAJKOT_SSA_GCS_ID_0063066</t>
  </si>
  <si>
    <t xml:space="preserve">	2026/05/14,23:10:15</t>
  </si>
  <si>
    <t xml:space="preserve">	2586278</t>
  </si>
  <si>
    <t xml:space="preserve">	\\\DL=SSA BCH-10.121.16.2-Ankleshwar_S5P1-10.121.100.10-Pipodara_S4P1</t>
  </si>
  <si>
    <t xml:space="preserve">	2026/05/15,16:23:40</t>
  </si>
  <si>
    <t xml:space="preserve">	2586211</t>
  </si>
  <si>
    <t xml:space="preserve">	\\\DL=WTR AM-10.121.26.67-Piplod_4/6-10.121.26.73-Devgadh Baria_3/2</t>
  </si>
  <si>
    <t xml:space="preserve">	2026/05/15,16:23:36</t>
  </si>
  <si>
    <t xml:space="preserve">	2585894</t>
  </si>
  <si>
    <t xml:space="preserve">	2026/05/15,16:22:47</t>
  </si>
  <si>
    <t xml:space="preserve">	2584696</t>
  </si>
  <si>
    <t xml:space="preserve">	\\\DL=WTR AM-10.121.26.70-Dahod B2_5/1-10.121.16.193-Bhadra(GNE)3 B2_5/1</t>
  </si>
  <si>
    <t xml:space="preserve">	2026/05/15,16:21:33</t>
  </si>
  <si>
    <t xml:space="preserve">	2583052</t>
  </si>
  <si>
    <t xml:space="preserve">	\\\DL=SSA HMR-10.121.25.164-Mahavirnagar B1_4/9-10.121.97.81-Mahavirnagar-1 A1_1/3</t>
  </si>
  <si>
    <t xml:space="preserve">	2026/05/15,16:18:27</t>
  </si>
  <si>
    <t xml:space="preserve">	2581780</t>
  </si>
  <si>
    <t xml:space="preserve">	\\\DL=SSA PNP-10.121.25.152-Sutharnesadi A1_2/5-10.121.25.153-Madka A1_1/5</t>
  </si>
  <si>
    <t xml:space="preserve">	2026/05/15,16:15:52</t>
  </si>
  <si>
    <t xml:space="preserve">	2579426</t>
  </si>
  <si>
    <t xml:space="preserve">	\\\DL=WTR RJ-10.121.17.43-RIBDA_B1_S3P1-10.121.17.9-Bhakti_Nagar_B2_PH1_S4P1</t>
  </si>
  <si>
    <t xml:space="preserve">	2026/05/15,16:10:42</t>
  </si>
  <si>
    <t xml:space="preserve">	2579486</t>
  </si>
  <si>
    <t xml:space="preserve">	\\\DL=SSA RJK-10.121.17.9-RJ BHAKTINAGAR_4/6-TO-10.121.17.52-SHAPAR_4/6</t>
  </si>
  <si>
    <t xml:space="preserve">	2026/05/15,16:10:39</t>
  </si>
  <si>
    <t xml:space="preserve">	2579239</t>
  </si>
  <si>
    <t xml:space="preserve">	\\\DL=SSA BV-10.121.96.200-GHOGHA B1_4/2-10.121.96.212-KOLIYAK A1_2/5</t>
  </si>
  <si>
    <t xml:space="preserve">	2026/05/15,16:10:03</t>
  </si>
  <si>
    <t xml:space="preserve">	2577203</t>
  </si>
  <si>
    <t xml:space="preserve">	\\\DL=SSA BCH-10.121.96.74-IKHAR_4/1-10.121.16.15-Palej_5/1</t>
  </si>
  <si>
    <t xml:space="preserve">	2026/05/15,16:05:53</t>
  </si>
  <si>
    <t xml:space="preserve">	2575691</t>
  </si>
  <si>
    <t xml:space="preserve">	\\\DL=SSA BCH-10.121.96.91-Kharetha_BTS_1/5-10.121.96.82-Dediapada_ BCH_3/3</t>
  </si>
  <si>
    <t xml:space="preserve">	2026/05/15,16:03:00</t>
  </si>
  <si>
    <t xml:space="preserve">	2573130</t>
  </si>
  <si>
    <t xml:space="preserve">	2026/05/15,15:57:02</t>
  </si>
  <si>
    <t xml:space="preserve">	2569462</t>
  </si>
  <si>
    <t xml:space="preserve">	\\\DL=SSA RJ-10.121.17.19-Bhunava A1_1/5-10.121.17.43-Ribda B1_4/2</t>
  </si>
  <si>
    <t xml:space="preserve">	2026/05/15,15:48:58</t>
  </si>
  <si>
    <t xml:space="preserve">	2566017</t>
  </si>
  <si>
    <t xml:space="preserve">	\\\DL=SSA SR-10.121.100.49-VIHAN_2/5-10.121.100.50-SEVANI_1/5</t>
  </si>
  <si>
    <t xml:space="preserve">	2026/05/15,15:42:24</t>
  </si>
  <si>
    <t xml:space="preserve">	2564024</t>
  </si>
  <si>
    <t xml:space="preserve">	\\\DL=SSA AM-10.121.18.140-Bhadreshwar_1/5-10.121.18.136-Cantonment_6/2</t>
  </si>
  <si>
    <t xml:space="preserve">	2026/05/15,15:40:15</t>
  </si>
  <si>
    <t xml:space="preserve">	2560324</t>
  </si>
  <si>
    <t xml:space="preserve">	\\\DL=SSA VDR-10.121.19.131-KARELIBAGH B2_4/6-10.121.99.152-APMC-BTS A1_1/5</t>
  </si>
  <si>
    <t xml:space="preserve">	2026/05/15,15:30:48</t>
  </si>
  <si>
    <t xml:space="preserve">	2544282</t>
  </si>
  <si>
    <t xml:space="preserve">	\\\DL=WTR RJ-10.121.68.204-TN705B_NAVAGAM_S3P1-10.121.68.203-TN725B_KALVAD_S4P1</t>
  </si>
  <si>
    <t xml:space="preserve">	2026/05/15,14:58:25</t>
  </si>
  <si>
    <t xml:space="preserve">	2542148</t>
  </si>
  <si>
    <t xml:space="preserve">	\\\DL=SSA SR-10.121.100.1-SURAT_GNE_6/4-10.121.100.22-NIZER_3/4</t>
  </si>
  <si>
    <t xml:space="preserve">	2026/05/15,14:54:09</t>
  </si>
  <si>
    <t xml:space="preserve">	2542124</t>
  </si>
  <si>
    <t xml:space="preserve">	\\\DL=SSA SR-10.121.100.22-NIZER_4/4-10.121.100.19-SONGADH FORT_3/6</t>
  </si>
  <si>
    <t xml:space="preserve">	2542112</t>
  </si>
  <si>
    <t xml:space="preserve">	\\\DL=SSA SR-10.121.100.22-NIZER_4/3-10.121.100.19-SONGADH FORT_3/3</t>
  </si>
  <si>
    <t xml:space="preserve">	2530086</t>
  </si>
  <si>
    <t xml:space="preserve">	2026/05/15,14:33:04</t>
  </si>
  <si>
    <t xml:space="preserve">	2026/05/15,14:39:44</t>
  </si>
  <si>
    <t xml:space="preserve">	2527003</t>
  </si>
  <si>
    <t xml:space="preserve">	\\\DL=SSA BCH-10.121.24.202-AMIDHARA_BTS_A1-10.121.24.193-GUjBharuch_bharuch town</t>
  </si>
  <si>
    <t xml:space="preserve">	2026/05/15,14:26:52</t>
  </si>
  <si>
    <t xml:space="preserve">	2509030</t>
  </si>
  <si>
    <t xml:space="preserve">	2026/05/15,13:52:27</t>
  </si>
  <si>
    <t xml:space="preserve">	2456406</t>
  </si>
  <si>
    <t xml:space="preserve">	2026/05/15,12:02:41</t>
  </si>
  <si>
    <t xml:space="preserve">	2456154</t>
  </si>
  <si>
    <t xml:space="preserve">	\\\DL=SSA JND-10.121.97.218-MANAVADAR_S3P1-10.121.97.201-TN725B_VANTHALI_S5P1</t>
  </si>
  <si>
    <t xml:space="preserve">	2026/05/15,12:01:59</t>
  </si>
  <si>
    <t xml:space="preserve">	2443637</t>
  </si>
  <si>
    <t xml:space="preserve">	\\\DL=SSA RJ-10.121.17.38-Ramod_1_1/5-10.121.17.51-KOTADA_3/6</t>
  </si>
  <si>
    <t xml:space="preserve">	2026/05/15,11:37:45</t>
  </si>
  <si>
    <t xml:space="preserve">	2439927</t>
  </si>
  <si>
    <t xml:space="preserve">	2026/05/15,11:30:14</t>
  </si>
  <si>
    <t xml:space="preserve">	2406125</t>
  </si>
  <si>
    <t xml:space="preserve">	2026/05/15,09:58:50</t>
  </si>
  <si>
    <t xml:space="preserve">	2402064</t>
  </si>
  <si>
    <t xml:space="preserve">	\\\DL=SSA BV-10.121.17.138-BHANDARIYA(PALITANA)_1/5-10.121.17.158-PALITANA_5/3</t>
  </si>
  <si>
    <t xml:space="preserve">	2026/05/15,09:48:16</t>
  </si>
  <si>
    <t xml:space="preserve">	2400672</t>
  </si>
  <si>
    <t xml:space="preserve">	\\\DL=SSA VAL-10.121.68.66-VAPI 2_6/1-10.121.68.103-VALVADA2_3/1</t>
  </si>
  <si>
    <t xml:space="preserve">	2026/05/15,09:44:08</t>
  </si>
  <si>
    <t xml:space="preserve">	2397688</t>
  </si>
  <si>
    <t xml:space="preserve">	\\\DL=SSA BCH-10.121.24.207-OBHA_SSA BCH_2/5-10.121.24.209-Kharach_SSA BCH_1/5</t>
  </si>
  <si>
    <t xml:space="preserve">	2026/05/15,09:35:08</t>
  </si>
  <si>
    <t xml:space="preserve">	2396180</t>
  </si>
  <si>
    <t xml:space="preserve">	\\\DL=SSA NAD-10.121.16.247-Nenpur A1_2/5-10.121.16.248-Ghodasar A1_1/5</t>
  </si>
  <si>
    <t xml:space="preserve">	2026/05/15,09:30:28</t>
  </si>
  <si>
    <t xml:space="preserve">	2344379</t>
  </si>
  <si>
    <t xml:space="preserve">	\\\DL=SSA JND-10.121.24.34-NAGOA A1_2/6-10.121.97.233-Wanakbara A1_1/5</t>
  </si>
  <si>
    <t xml:space="preserve">	2026/05/15,09:28:45</t>
  </si>
  <si>
    <t xml:space="preserve">	2375881</t>
  </si>
  <si>
    <t xml:space="preserve">	\\\DL=SSA SR-10.121.100.19-SONAGADH FORT_6/7-10.121.68.4-VYARA_3/7</t>
  </si>
  <si>
    <t xml:space="preserve">	2026/05/15,08:37:19</t>
  </si>
  <si>
    <t xml:space="preserve">	2367809</t>
  </si>
  <si>
    <t xml:space="preserve">	2026/05/15,08:15:49</t>
  </si>
  <si>
    <t xml:space="preserve">	2350059</t>
  </si>
  <si>
    <t xml:space="preserve">	2026/05/15,07:27:53</t>
  </si>
  <si>
    <t xml:space="preserve">	2305489</t>
  </si>
  <si>
    <t xml:space="preserve">	\\\DL=SSA GDH-10.121.26.90-TN705B_GHOGHMBA 3/1-10.121.26.81-TN705B_ARADH_PH3 4/1</t>
  </si>
  <si>
    <t xml:space="preserve">	2026/05/15,05:15:54</t>
  </si>
  <si>
    <t xml:space="preserve">	2201204</t>
  </si>
  <si>
    <t xml:space="preserve">	\\\DL=SSA HMR-10.121.25.162-Mehtapura_3/1-10.121.25.164-Mahavirnagar_4/1</t>
  </si>
  <si>
    <t xml:space="preserve">	2026/05/14,23:23:16</t>
  </si>
  <si>
    <t xml:space="preserve">	2195713</t>
  </si>
  <si>
    <t xml:space="preserve">	\\\DL=WTR AM-10.121.26.71-Dhanpur B1_4/1-10.121.26.72-Vedrampur B1_3/1</t>
  </si>
  <si>
    <t xml:space="preserve">	2026/05/14,23:05:32</t>
  </si>
  <si>
    <t xml:space="preserve">	2171271</t>
  </si>
  <si>
    <t xml:space="preserve">	\\\DL=WTR RJ-10.121.99.8-Sayla_4/3-10.121.99.3-Limbdi_3/3</t>
  </si>
  <si>
    <t xml:space="preserve">	2026/05/14,21:46:06</t>
  </si>
  <si>
    <t xml:space="preserve">	2026/05/15,13:03:15</t>
  </si>
  <si>
    <t xml:space="preserve">	2125353</t>
  </si>
  <si>
    <t xml:space="preserve">	\\\DL=SSA SR-10.121.68.4-Vyara 6/3-10.121.100.44-KAKRAPAR DAM1/6</t>
  </si>
  <si>
    <t xml:space="preserve">	2026/05/14,19:33:24</t>
  </si>
  <si>
    <t xml:space="preserve">	2125352</t>
  </si>
  <si>
    <t xml:space="preserve">	\\\DL=SSA SR-10.121.68.4-Vyara_4/6-10.121.100.47-ANUMALA TE_1/5</t>
  </si>
  <si>
    <t xml:space="preserve">	2097887</t>
  </si>
  <si>
    <t xml:space="preserve">	\\\DL=WTR AM-10.121.15.196-DEODAR_S5P1-10.121.15.211-SHIHORI_S4P1</t>
  </si>
  <si>
    <t xml:space="preserve">	2026/05/14,18:22:02</t>
  </si>
  <si>
    <t xml:space="preserve">	2097873</t>
  </si>
  <si>
    <t xml:space="preserve">	\\\DL=WTR AM-10.121.15.198-TN725B_Deesa_B2_4/5-10.121.15.196-TN725B_Deodar_B2_3/5</t>
  </si>
  <si>
    <t xml:space="preserve">	2026/05/14,18:22:01</t>
  </si>
  <si>
    <t xml:space="preserve">	2085867</t>
  </si>
  <si>
    <t xml:space="preserve">	\\\DL=SSA AMR-10.121.25.209-Sajiyavadar_2/6-10.121.25.211-Sarambhada_1/6</t>
  </si>
  <si>
    <t xml:space="preserve">	2026/05/14,17:57:09</t>
  </si>
  <si>
    <t xml:space="preserve">	2047196</t>
  </si>
  <si>
    <t xml:space="preserve">	\\\DL=SSA BCH-10.121.96.98-CHINA STEEL_1/5-10.121.96.67-PIPALIYA_4/2</t>
  </si>
  <si>
    <t xml:space="preserve">	2026/05/14,16:46:14</t>
  </si>
  <si>
    <t xml:space="preserve">	1919366</t>
  </si>
  <si>
    <t xml:space="preserve">	2026/05/14,12:22:17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</si>
</sst>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10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3" borderId="0" xfId="0" applyFill="1"/>
    <xf numFmtId="0" fontId="18" fillId="33" borderId="0" xfId="0" applyFont="1" applyFill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0" fillId="33" borderId="10" xfId="0" applyFill="1" applyBorder="1"/>
    <xf numFmtId="0" fontId="20" fillId="0" borderId="10" xfId="42" applyFont="1" applyBorder="1" applyAlignment="1">
      <alignment horizontal="center" vertical="center"/>
    </xf>
    <xf numFmtId="0" fontId="20" fillId="0" borderId="10" xfId="42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0" xfId="42" applyFont="1" applyBorder="1" applyAlignment="1">
      <alignment horizontal="left" vertical="center"/>
    </xf>
    <xf numFmtId="0" fontId="21" fillId="0" borderId="10" xfId="42" applyFont="1" applyBorder="1" applyAlignment="1">
      <alignment horizontal="center" vertical="center"/>
    </xf>
    <xf numFmtId="0" fontId="20" fillId="34" borderId="10" xfId="42" applyFont="1" applyFill="1" applyBorder="1" applyAlignment="1">
      <alignment horizontal="center" vertical="center"/>
    </xf>
    <xf numFmtId="0" fontId="20" fillId="34" borderId="10" xfId="42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0" xfId="0" quotePrefix="1" applyNumberFormat="1" applyFont="1" applyBorder="1" applyAlignment="1">
      <alignment horizontal="center" vertical="center" wrapText="1"/>
    </xf>
    <xf numFmtId="49" fontId="21" fillId="0" borderId="10" xfId="0" quotePrefix="1" applyNumberFormat="1" applyFont="1" applyBorder="1" applyAlignment="1">
      <alignment horizontal="center" vertical="center"/>
    </xf>
    <xf numFmtId="49" fontId="21" fillId="0" borderId="10" xfId="42" applyNumberFormat="1" applyFont="1" applyBorder="1" applyAlignment="1">
      <alignment horizontal="center" vertical="center"/>
    </xf>
    <xf numFmtId="49" fontId="21" fillId="0" borderId="10" xfId="42" quotePrefix="1" applyNumberFormat="1" applyFont="1" applyBorder="1" applyAlignment="1">
      <alignment horizontal="center" vertical="center"/>
    </xf>
    <xf numFmtId="49" fontId="0" fillId="0" borderId="10" xfId="0" applyNumberFormat="1" applyBorder="1"/>
    <xf numFmtId="14" fontId="0" fillId="0" borderId="10" xfId="0" applyNumberFormat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/>
    </xf>
    <xf numFmtId="22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left"/>
    </xf>
    <xf numFmtId="0" fontId="19" fillId="33" borderId="11" xfId="0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33" borderId="15" xfId="0" applyFill="1" applyBorder="1"/>
    <xf numFmtId="0" fontId="0" fillId="33" borderId="15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33" borderId="15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/>
    </xf>
    <xf numFmtId="0" fontId="19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center" vertical="center"/>
    </xf>
    <xf numFmtId="14" fontId="19" fillId="33" borderId="10" xfId="0" applyNumberFormat="1" applyFont="1" applyFill="1" applyBorder="1"/>
    <xf numFmtId="14" fontId="0" fillId="33" borderId="10" xfId="0" applyNumberFormat="1" applyFill="1" applyBorder="1"/>
    <xf numFmtId="164" fontId="0" fillId="33" borderId="10" xfId="0" applyNumberFormat="1" applyFill="1" applyBorder="1"/>
    <xf numFmtId="22" fontId="0" fillId="0" borderId="0" xfId="0" applyNumberFormat="1"/>
    <xf numFmtId="0" fontId="18" fillId="33" borderId="0" xfId="0" applyFont="1" applyFill="1" applyAlignment="1"/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left" vertical="center" wrapText="1"/>
    </xf>
    <xf numFmtId="0" fontId="0" fillId="0" borderId="10" xfId="0" applyFill="1" applyBorder="1"/>
    <xf numFmtId="0" fontId="23" fillId="37" borderId="10" xfId="0" applyFont="1" applyFill="1" applyBorder="1"/>
    <xf numFmtId="0" fontId="0" fillId="33" borderId="0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3" borderId="16" xfId="0" applyFill="1" applyBorder="1"/>
    <xf numFmtId="0" fontId="19" fillId="33" borderId="10" xfId="0" applyFont="1" applyFill="1" applyBorder="1" applyAlignment="1">
      <alignment horizontal="center"/>
    </xf>
    <xf numFmtId="14" fontId="19" fillId="33" borderId="16" xfId="0" applyNumberFormat="1" applyFont="1" applyFill="1" applyBorder="1"/>
    <xf numFmtId="0" fontId="0" fillId="33" borderId="0" xfId="0" applyFill="1" applyBorder="1"/>
    <xf numFmtId="0" fontId="24" fillId="33" borderId="16" xfId="0" applyFont="1" applyFill="1" applyBorder="1" applyAlignment="1">
      <alignment horizontal="center" vertical="center"/>
    </xf>
    <xf numFmtId="14" fontId="19" fillId="33" borderId="16" xfId="0" applyNumberFormat="1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0" fontId="26" fillId="33" borderId="0" xfId="0" applyFont="1" applyFill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 vertical="center"/>
    </xf>
    <xf numFmtId="0" fontId="16" fillId="35" borderId="20" xfId="0" applyFont="1" applyFill="1" applyBorder="1" applyAlignment="1">
      <alignment horizontal="center" vertical="center"/>
    </xf>
    <xf numFmtId="0" fontId="16" fillId="35" borderId="20" xfId="0" applyFont="1" applyFill="1" applyBorder="1" applyAlignment="1">
      <alignment horizontal="left" vertical="center"/>
    </xf>
    <xf numFmtId="14" fontId="0" fillId="33" borderId="10" xfId="0" applyNumberFormat="1" applyFill="1" applyBorder="1" applyAlignment="1">
      <alignment horizontal="center"/>
    </xf>
    <xf numFmtId="0" fontId="16" fillId="35" borderId="2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35" borderId="22" xfId="0" applyFont="1" applyFill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27" fillId="38" borderId="10" xfId="0" applyFont="1" applyFill="1" applyBorder="1" applyAlignment="1">
      <alignment horizontal="center" vertical="center"/>
    </xf>
    <xf numFmtId="0" fontId="27" fillId="38" borderId="10" xfId="0" applyFont="1" applyFill="1" applyBorder="1" applyAlignment="1">
      <alignment horizontal="left" vertical="center"/>
    </xf>
    <xf numFmtId="0" fontId="27" fillId="38" borderId="10" xfId="0" applyFont="1" applyFill="1" applyBorder="1" applyAlignment="1">
      <alignment horizontal="center" vertical="center" wrapText="1"/>
    </xf>
    <xf numFmtId="0" fontId="27" fillId="38" borderId="14" xfId="0" applyFont="1" applyFill="1" applyBorder="1" applyAlignment="1">
      <alignment horizontal="center" vertical="center" wrapText="1"/>
    </xf>
    <xf numFmtId="0" fontId="0" fillId="33" borderId="13" xfId="0" applyFill="1" applyBorder="1"/>
    <xf numFmtId="0" fontId="16" fillId="33" borderId="10" xfId="0" applyFont="1" applyFill="1" applyBorder="1"/>
    <xf numFmtId="0" fontId="0" fillId="0" borderId="0" xfId="0" applyAlignment="1">
      <alignment wrapText="1"/>
    </xf>
    <xf numFmtId="0" fontId="29" fillId="39" borderId="10" xfId="0" applyFont="1" applyFill="1" applyBorder="1" applyAlignment="1">
      <alignment horizontal="center"/>
    </xf>
    <xf numFmtId="0" fontId="28" fillId="35" borderId="14" xfId="0" applyFont="1" applyFill="1" applyBorder="1" applyAlignment="1">
      <alignment vertical="center"/>
    </xf>
    <xf numFmtId="0" fontId="28" fillId="35" borderId="24" xfId="0" applyFont="1" applyFill="1" applyBorder="1" applyAlignment="1">
      <alignment vertical="center"/>
    </xf>
    <xf numFmtId="0" fontId="28" fillId="35" borderId="13" xfId="0" applyFont="1" applyFill="1" applyBorder="1" applyAlignment="1">
      <alignment vertical="center"/>
    </xf>
    <xf numFmtId="0" fontId="25" fillId="35" borderId="17" xfId="0" applyFont="1" applyFill="1" applyBorder="1" applyAlignment="1">
      <alignment horizontal="center" vertical="center"/>
    </xf>
    <xf numFmtId="0" fontId="25" fillId="35" borderId="18" xfId="0" applyFont="1" applyFill="1" applyBorder="1" applyAlignment="1">
      <alignment horizontal="center" vertical="center"/>
    </xf>
    <xf numFmtId="0" fontId="25" fillId="35" borderId="19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lk%20CPAN%20Docket%20Booking_Master_RISH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A-NODAL-CODE"/>
      <sheetName val="PASTE-HERE"/>
      <sheetName val="FINAL-FORMAT"/>
      <sheetName val="CPAN-NODE-LIST"/>
      <sheetName val="CPAN-DL-LIST"/>
      <sheetName val="BULK-BOOKED-RECORD"/>
    </sheetNames>
    <sheetDataSet>
      <sheetData sheetId="0"/>
      <sheetData sheetId="1">
        <row r="10">
          <cell r="C10" t="str">
            <v/>
          </cell>
          <cell r="D10" t="str">
            <v/>
          </cell>
          <cell r="E10" t="str">
            <v/>
          </cell>
          <cell r="F10">
            <v>1</v>
          </cell>
          <cell r="G10" t="str">
            <v>GJ</v>
          </cell>
          <cell r="H10" t="str">
            <v>SSA HMR</v>
          </cell>
          <cell r="I10" t="str">
            <v>10.121.26.15</v>
          </cell>
          <cell r="J10" t="str">
            <v>Antarsuba_4/1</v>
          </cell>
          <cell r="K10" t="str">
            <v>10.121.26.14</v>
          </cell>
          <cell r="L10" t="str">
            <v>Vijaynagar_3/1</v>
          </cell>
          <cell r="M10" t="str">
            <v xml:space="preserve">	2026/03/25,11:13:36</v>
          </cell>
          <cell r="N10">
            <v>45</v>
          </cell>
          <cell r="O10" t="str">
            <v>10GE</v>
          </cell>
          <cell r="P10" t="str">
            <v>HMR</v>
          </cell>
          <cell r="Q10" t="str">
            <v>HMR - CPAN 10GE DL - 26.15 (Antarsuba)  to  26.14 (Vijaynagar) is down from 	2026/03/25,11:13:36</v>
          </cell>
          <cell r="R10" t="str">
            <v>00800661</v>
          </cell>
          <cell r="S10" t="str">
            <v>RAVINDRASINH A. MAHIDA</v>
          </cell>
          <cell r="T10" t="str">
            <v>Antarsuba B1</v>
          </cell>
          <cell r="U10" t="str">
            <v>Vijaynagar B1</v>
          </cell>
          <cell r="V10" t="str">
            <v>HMR - CPAN 10GE DL -  10.121.26.15 (Antarsuba B1)   to   10.121.26.14 (Vijaynagar B1)   is down from   	2026/03/25,11:13:36</v>
          </cell>
          <cell r="W10" t="str">
            <v xml:space="preserve">	2026/03/25</v>
          </cell>
          <cell r="X10" t="str">
            <v>Himatnagar</v>
          </cell>
          <cell r="Y10">
            <v>0</v>
          </cell>
          <cell r="Z10" t="str">
            <v>10GE</v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>
            <v>2</v>
          </cell>
          <cell r="G11" t="str">
            <v>GJ</v>
          </cell>
          <cell r="H11" t="str">
            <v>SSA HMR</v>
          </cell>
          <cell r="I11" t="str">
            <v>10.121.97.70</v>
          </cell>
          <cell r="J11" t="str">
            <v>Talod_3/1</v>
          </cell>
          <cell r="K11" t="str">
            <v>10.121.97.73</v>
          </cell>
          <cell r="L11" t="str">
            <v>Sagpur_4/1</v>
          </cell>
          <cell r="M11" t="str">
            <v xml:space="preserve">	2026/03/31,09:55:03</v>
          </cell>
          <cell r="N11">
            <v>39</v>
          </cell>
          <cell r="O11" t="str">
            <v>10GE</v>
          </cell>
          <cell r="P11" t="str">
            <v>HMR</v>
          </cell>
          <cell r="Q11" t="str">
            <v>HMR - CPAN 10GE DL - 97.70 (TALOD)  to  97.73 (SAGPUR EX) is down from 	2026/03/31,09:55:03</v>
          </cell>
          <cell r="R11" t="str">
            <v>00800661</v>
          </cell>
          <cell r="S11" t="str">
            <v>RAVINDRASINH A. MAHIDA</v>
          </cell>
          <cell r="T11" t="str">
            <v>TALOD B1</v>
          </cell>
          <cell r="U11" t="str">
            <v>SAGPUR EX B1</v>
          </cell>
          <cell r="V11" t="str">
            <v>HMR - CPAN 10GE DL -  10.121.97.70 (TALOD B1)   to   10.121.97.73 (SAGPUR EX B1)   is down from   	2026/03/31,09:55:03</v>
          </cell>
          <cell r="W11" t="str">
            <v xml:space="preserve">	2026/03/31</v>
          </cell>
          <cell r="X11" t="str">
            <v>Himatnagar</v>
          </cell>
          <cell r="Y11">
            <v>0</v>
          </cell>
          <cell r="Z11" t="str">
            <v>10GE</v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>
            <v>3</v>
          </cell>
          <cell r="G12" t="str">
            <v>GJ</v>
          </cell>
          <cell r="H12" t="str">
            <v>SSA AMR</v>
          </cell>
          <cell r="I12" t="str">
            <v>10.121.96.2</v>
          </cell>
          <cell r="J12" t="str">
            <v>Savarkundla_6/1</v>
          </cell>
          <cell r="K12" t="str">
            <v>10.121.96.32</v>
          </cell>
          <cell r="L12" t="str">
            <v>BADHADA_3/1</v>
          </cell>
          <cell r="M12" t="str">
            <v xml:space="preserve">	2026/04/08,12:31:21</v>
          </cell>
          <cell r="N12">
            <v>31</v>
          </cell>
          <cell r="O12" t="str">
            <v>10GE</v>
          </cell>
          <cell r="P12" t="str">
            <v>AMR</v>
          </cell>
          <cell r="Q12" t="str">
            <v>AMR - CPAN 10GE DL - 96.2 (SAVARKUNDLA)  to  96.32 (BADHADA) is down from 	2026/04/08,12:31:21</v>
          </cell>
          <cell r="R12" t="str">
            <v>00600524</v>
          </cell>
          <cell r="S12" t="str">
            <v>ALPESH MALVI</v>
          </cell>
          <cell r="T12" t="str">
            <v>SAVARKUNDLA B2</v>
          </cell>
          <cell r="U12" t="str">
            <v>BADHADA B1</v>
          </cell>
          <cell r="V12" t="str">
            <v>AMR - CPAN 10GE DL -  10.121.96.2 (SAVARKUNDLA B2)   to   10.121.96.32 (BADHADA B1)   is down from   	2026/04/08,12:31:21</v>
          </cell>
          <cell r="W12" t="str">
            <v xml:space="preserve">	2026/04/08</v>
          </cell>
          <cell r="X12" t="str">
            <v>Amreli</v>
          </cell>
          <cell r="Y12">
            <v>0</v>
          </cell>
          <cell r="Z12" t="str">
            <v>10GE</v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>
            <v>4</v>
          </cell>
          <cell r="G13" t="str">
            <v>WTR</v>
          </cell>
          <cell r="H13" t="str">
            <v>WTR AM</v>
          </cell>
          <cell r="I13" t="str">
            <v>10.121.15.147</v>
          </cell>
          <cell r="J13" t="str">
            <v>BAVLA_3/1</v>
          </cell>
          <cell r="K13" t="str">
            <v>10.121.15.144</v>
          </cell>
          <cell r="L13" t="str">
            <v>AM BHADRA_6/1</v>
          </cell>
          <cell r="M13" t="str">
            <v xml:space="preserve">	2026/04/26,17:31:56</v>
          </cell>
          <cell r="N13">
            <v>13</v>
          </cell>
          <cell r="O13" t="str">
            <v>10GE</v>
          </cell>
          <cell r="P13" t="str">
            <v/>
          </cell>
          <cell r="Q13" t="str">
            <v xml:space="preserve"> - CPAN 10GE DL - 15.147 (BAVLA)  to  15.144 (AM BHADRA(GNE)) is down from 	2026/04/26,17:31:56</v>
          </cell>
          <cell r="R13" t="str">
            <v/>
          </cell>
          <cell r="S13" t="str">
            <v/>
          </cell>
          <cell r="T13" t="str">
            <v>BAVLA B2</v>
          </cell>
          <cell r="U13" t="str">
            <v>AM BHADRA(GNE) B2</v>
          </cell>
          <cell r="V13" t="str">
            <v xml:space="preserve"> - CPAN 10GE DL -  10.121.15.147 (BAVLA B2)   to   10.121.15.144 (AM BHADRA(GNE) B2)   is down from   	2026/04/26,17:31:56</v>
          </cell>
          <cell r="W13" t="str">
            <v xml:space="preserve">	2026/04/26</v>
          </cell>
          <cell r="X13" t="e">
            <v>#N/A</v>
          </cell>
          <cell r="Y13">
            <v>0</v>
          </cell>
          <cell r="Z13" t="str">
            <v>10GE</v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>
            <v>5</v>
          </cell>
          <cell r="G14" t="str">
            <v>GJ</v>
          </cell>
          <cell r="H14" t="str">
            <v>SSA BCH</v>
          </cell>
          <cell r="I14" t="str">
            <v>10.121.96.70</v>
          </cell>
          <cell r="J14" t="str">
            <v>Rahiyad B2</v>
          </cell>
          <cell r="K14" t="str">
            <v>10.121.96.71</v>
          </cell>
          <cell r="L14" t="str">
            <v>Bhensli B1 3/1</v>
          </cell>
          <cell r="M14" t="str">
            <v xml:space="preserve">	2026/04/28,16:17:37</v>
          </cell>
          <cell r="N14">
            <v>11</v>
          </cell>
          <cell r="O14" t="str">
            <v>10GE</v>
          </cell>
          <cell r="P14" t="str">
            <v>BCH</v>
          </cell>
          <cell r="Q14" t="str">
            <v>BCH - CPAN 10GE DL - 96.70 (RAHIYAD)  to  96.71 (Bhensli) is down from 	2026/04/28,16:17:37</v>
          </cell>
          <cell r="R14">
            <v>60070352</v>
          </cell>
          <cell r="S14" t="str">
            <v>Vipin</v>
          </cell>
          <cell r="T14" t="str">
            <v>RAHIYAD B2</v>
          </cell>
          <cell r="U14" t="str">
            <v>Bhensli B1</v>
          </cell>
          <cell r="V14" t="str">
            <v>BCH - CPAN 10GE DL -  10.121.96.70 (RAHIYAD B2)   to   10.121.96.71 (Bhensli B1)   is down from   	2026/04/28,16:17:37</v>
          </cell>
          <cell r="W14" t="str">
            <v xml:space="preserve">	2026/04/28</v>
          </cell>
          <cell r="X14" t="str">
            <v>Bharuch</v>
          </cell>
          <cell r="Y14">
            <v>0</v>
          </cell>
          <cell r="Z14" t="str">
            <v>10GE</v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>
            <v>6</v>
          </cell>
          <cell r="G15" t="str">
            <v>WTR</v>
          </cell>
          <cell r="H15" t="str">
            <v>WTR AM</v>
          </cell>
          <cell r="I15" t="str">
            <v>10.121.15.151</v>
          </cell>
          <cell r="J15" t="str">
            <v>Dholka B2_3/1</v>
          </cell>
          <cell r="K15" t="str">
            <v>10.121.15.155</v>
          </cell>
          <cell r="L15" t="str">
            <v>BAGODARA_3/1</v>
          </cell>
          <cell r="M15" t="str">
            <v xml:space="preserve">	2026/05/05,15:15:15</v>
          </cell>
          <cell r="N15">
            <v>4</v>
          </cell>
          <cell r="O15" t="str">
            <v>10GE</v>
          </cell>
          <cell r="P15" t="str">
            <v/>
          </cell>
          <cell r="Q15" t="str">
            <v xml:space="preserve"> - CPAN 10GE DL - 15.151 (DHOLKA)  to  15.155 (BAGODARA) is down from 	2026/05/05,15:15:15</v>
          </cell>
          <cell r="R15" t="str">
            <v/>
          </cell>
          <cell r="S15" t="str">
            <v/>
          </cell>
          <cell r="T15" t="str">
            <v>DHOLKA B2</v>
          </cell>
          <cell r="U15" t="str">
            <v>BAGODARA B2</v>
          </cell>
          <cell r="V15" t="str">
            <v xml:space="preserve"> - CPAN 10GE DL -  10.121.15.151 (DHOLKA B2)   to   10.121.15.155 (BAGODARA B2)   is down from   	2026/05/05,15:15:15</v>
          </cell>
          <cell r="W15" t="str">
            <v xml:space="preserve">	2026/05/05</v>
          </cell>
          <cell r="X15" t="e">
            <v>#N/A</v>
          </cell>
          <cell r="Y15">
            <v>0</v>
          </cell>
          <cell r="Z15" t="str">
            <v>10GE</v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>
            <v>7</v>
          </cell>
          <cell r="G16" t="str">
            <v>GJ</v>
          </cell>
          <cell r="H16" t="str">
            <v>SSA SR</v>
          </cell>
          <cell r="I16" t="str">
            <v>10.121.68.7</v>
          </cell>
          <cell r="J16" t="str">
            <v>NETRANG_4/1</v>
          </cell>
          <cell r="K16" t="str">
            <v>10.121.68.11</v>
          </cell>
          <cell r="L16" t="str">
            <v>ZANKAV_5/1</v>
          </cell>
          <cell r="M16" t="str">
            <v xml:space="preserve">	2026/05/05,14:36:11</v>
          </cell>
          <cell r="N16">
            <v>4</v>
          </cell>
          <cell r="O16" t="str">
            <v>10GE</v>
          </cell>
          <cell r="P16" t="str">
            <v>SRT</v>
          </cell>
          <cell r="Q16" t="str">
            <v>SRT - CPAN 10GE DL - 68.7 (Netrang)  to  68.11 (Zankhvav) is down from 	2026/05/05,14:36:11</v>
          </cell>
          <cell r="R16" t="str">
            <v>00800990</v>
          </cell>
          <cell r="S16" t="str">
            <v>SNEHAL PATEL</v>
          </cell>
          <cell r="T16" t="str">
            <v>Netrang B2</v>
          </cell>
          <cell r="U16" t="str">
            <v>Zankhvav B2</v>
          </cell>
          <cell r="V16" t="str">
            <v>SRT - CPAN 10GE DL -  10.121.68.7 (Netrang B2)   to   10.121.68.11 (Zankhvav B2)   is down from   	2026/05/05,14:36:11</v>
          </cell>
          <cell r="W16" t="str">
            <v xml:space="preserve">	2026/05/05</v>
          </cell>
          <cell r="X16" t="str">
            <v>Surat</v>
          </cell>
          <cell r="Y16">
            <v>0</v>
          </cell>
          <cell r="Z16" t="str">
            <v>10GE</v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>
            <v>8</v>
          </cell>
          <cell r="G17" t="str">
            <v>WTR</v>
          </cell>
          <cell r="H17" t="str">
            <v>WTR AM</v>
          </cell>
          <cell r="I17" t="str">
            <v>10.121.15.145</v>
          </cell>
          <cell r="J17" t="str">
            <v>TN725B_SANAND _S3P1</v>
          </cell>
          <cell r="K17" t="str">
            <v>10.121.15.146</v>
          </cell>
          <cell r="L17" t="str">
            <v>TN725B_VIRAMGAON_S4P1</v>
          </cell>
          <cell r="M17" t="str">
            <v xml:space="preserve">	2026/05/06,09:23:13</v>
          </cell>
          <cell r="N17">
            <v>3</v>
          </cell>
          <cell r="O17" t="str">
            <v>10GE</v>
          </cell>
          <cell r="P17" t="str">
            <v/>
          </cell>
          <cell r="Q17" t="str">
            <v xml:space="preserve"> - CPAN 10GE DL - 15.145 (SANAND)  to  15.146 (VIRAMGAM) is down from 	2026/05/06,09:23:13</v>
          </cell>
          <cell r="R17" t="str">
            <v/>
          </cell>
          <cell r="S17" t="str">
            <v/>
          </cell>
          <cell r="T17" t="str">
            <v>SANAND B2</v>
          </cell>
          <cell r="U17" t="str">
            <v>VIRAMGAM B2</v>
          </cell>
          <cell r="V17" t="str">
            <v xml:space="preserve"> - CPAN 10GE DL -  10.121.15.145 (SANAND B2)   to   10.121.15.146 (VIRAMGAM B2)   is down from   	2026/05/06,09:23:13</v>
          </cell>
          <cell r="W17" t="str">
            <v xml:space="preserve">	2026/05/06</v>
          </cell>
          <cell r="X17" t="e">
            <v>#N/A</v>
          </cell>
          <cell r="Y17">
            <v>0</v>
          </cell>
          <cell r="Z17" t="str">
            <v>10GE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>
            <v>9</v>
          </cell>
          <cell r="G18" t="str">
            <v>WTR</v>
          </cell>
          <cell r="H18" t="str">
            <v>WTR RJ</v>
          </cell>
          <cell r="I18" t="str">
            <v>10.121.17.157</v>
          </cell>
          <cell r="J18" t="str">
            <v>GARIYADHAR_B1_PH2_3/1</v>
          </cell>
          <cell r="K18" t="str">
            <v>10.121.17.158</v>
          </cell>
          <cell r="L18" t="str">
            <v>PALITANA_B2_PH3_4/1</v>
          </cell>
          <cell r="M18" t="str">
            <v xml:space="preserve">	2026/05/07,12:24:10</v>
          </cell>
          <cell r="N18">
            <v>2</v>
          </cell>
          <cell r="O18" t="str">
            <v>10GE</v>
          </cell>
          <cell r="P18" t="str">
            <v/>
          </cell>
          <cell r="Q18" t="str">
            <v xml:space="preserve"> - CPAN 10GE DL - 17.157 (GARIYADHAR)  to  17.158 (PALITANA) is down from 	2026/05/07,12:24:10</v>
          </cell>
          <cell r="R18" t="str">
            <v/>
          </cell>
          <cell r="S18" t="str">
            <v/>
          </cell>
          <cell r="T18" t="str">
            <v>GARIYADHAR B1</v>
          </cell>
          <cell r="U18" t="str">
            <v>PALITANA B2</v>
          </cell>
          <cell r="V18" t="str">
            <v xml:space="preserve"> - CPAN 10GE DL -  10.121.17.157 (GARIYADHAR B1)   to   10.121.17.158 (PALITANA B2)   is down from   	2026/05/07,12:24:10</v>
          </cell>
          <cell r="W18" t="str">
            <v xml:space="preserve">	2026/05/07</v>
          </cell>
          <cell r="X18" t="e">
            <v>#N/A</v>
          </cell>
          <cell r="Y18">
            <v>0</v>
          </cell>
          <cell r="Z18" t="str">
            <v>10GE</v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>
            <v>10</v>
          </cell>
          <cell r="G19" t="str">
            <v>WTR</v>
          </cell>
          <cell r="H19" t="str">
            <v>WTR RJ</v>
          </cell>
          <cell r="I19" t="str">
            <v>10.121.68.214</v>
          </cell>
          <cell r="J19" t="str">
            <v>Banugar B2_4/1</v>
          </cell>
          <cell r="K19" t="str">
            <v>10.121.68.215</v>
          </cell>
          <cell r="L19" t="str">
            <v>Jodia B1_3/1</v>
          </cell>
          <cell r="M19" t="str">
            <v xml:space="preserve">	2026/05/07,11:34:05</v>
          </cell>
          <cell r="N19">
            <v>2</v>
          </cell>
          <cell r="O19" t="str">
            <v>10GE</v>
          </cell>
          <cell r="P19" t="str">
            <v/>
          </cell>
          <cell r="Q19" t="str">
            <v xml:space="preserve"> - CPAN 10GE DL - 68.214 (BANUGAR)  to  68.215 (JODIA) is down from 	2026/05/07,11:34:05</v>
          </cell>
          <cell r="R19" t="str">
            <v/>
          </cell>
          <cell r="S19" t="str">
            <v/>
          </cell>
          <cell r="T19" t="str">
            <v>BANUGAR B2</v>
          </cell>
          <cell r="U19" t="str">
            <v>JODIA B1</v>
          </cell>
          <cell r="V19" t="str">
            <v xml:space="preserve"> - CPAN 10GE DL -  10.121.68.214 (BANUGAR B2)   to   10.121.68.215 (JODIA B1)   is down from   	2026/05/07,11:34:05</v>
          </cell>
          <cell r="W19" t="str">
            <v xml:space="preserve">	2026/05/07</v>
          </cell>
          <cell r="X19" t="e">
            <v>#N/A</v>
          </cell>
          <cell r="Y19">
            <v>0</v>
          </cell>
          <cell r="Z19" t="str">
            <v>10GE</v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>
            <v>11</v>
          </cell>
          <cell r="G20" t="str">
            <v>GJ</v>
          </cell>
          <cell r="H20" t="str">
            <v>SSA VDR</v>
          </cell>
          <cell r="I20" t="str">
            <v>10.121.19.141</v>
          </cell>
          <cell r="J20" t="str">
            <v>Bhayali B1_4/1</v>
          </cell>
          <cell r="K20" t="str">
            <v>10.121.19.139</v>
          </cell>
          <cell r="L20" t="str">
            <v>Atladra B1_3/1</v>
          </cell>
          <cell r="M20" t="str">
            <v xml:space="preserve">	2026/05/07,16:46:25</v>
          </cell>
          <cell r="N20">
            <v>2</v>
          </cell>
          <cell r="O20" t="str">
            <v>10GE</v>
          </cell>
          <cell r="P20" t="str">
            <v>VDA</v>
          </cell>
          <cell r="Q20" t="str">
            <v>VDA - CPAN 10GE DL - 19.141 (BHAYALI)  to  19.139 (ATLADRA) is down from 	2026/05/07,16:46:25</v>
          </cell>
          <cell r="R20" t="str">
            <v>00903882</v>
          </cell>
          <cell r="S20" t="str">
            <v>JITENDRA PARMAR</v>
          </cell>
          <cell r="T20" t="str">
            <v>BHAYALI B1</v>
          </cell>
          <cell r="U20" t="str">
            <v>ATLADRA B2</v>
          </cell>
          <cell r="V20" t="str">
            <v>VDA - CPAN 10GE DL -  10.121.19.141 (BHAYALI B1)   to   10.121.19.139 (ATLADRA B2)   is down from   	2026/05/07,16:46:25</v>
          </cell>
          <cell r="W20" t="str">
            <v xml:space="preserve">	2026/05/07</v>
          </cell>
          <cell r="X20" t="str">
            <v>Vadodara</v>
          </cell>
          <cell r="Y20">
            <v>0</v>
          </cell>
          <cell r="Z20" t="str">
            <v>10GE</v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>
            <v>12</v>
          </cell>
          <cell r="G21" t="str">
            <v>GJ</v>
          </cell>
          <cell r="H21" t="str">
            <v>SSA VAL</v>
          </cell>
          <cell r="I21" t="str">
            <v>10.121.16.109</v>
          </cell>
          <cell r="J21" t="str">
            <v>UMERGAON B1_4/1</v>
          </cell>
          <cell r="K21" t="str">
            <v>10.121.24.133</v>
          </cell>
          <cell r="L21" t="str">
            <v>Talasari B1_3/1</v>
          </cell>
          <cell r="M21" t="str">
            <v xml:space="preserve">	2026/05/07,22:05:35</v>
          </cell>
          <cell r="N21">
            <v>2</v>
          </cell>
          <cell r="O21" t="str">
            <v>10GE</v>
          </cell>
          <cell r="P21" t="str">
            <v>VAL</v>
          </cell>
          <cell r="Q21" t="str">
            <v>VAL - CPAN 10GE DL - 16.109 (UMERGAON)  to  24.133 (TALASARI) is down from 	2026/05/07,22:05:35</v>
          </cell>
          <cell r="R21" t="str">
            <v>00103828</v>
          </cell>
          <cell r="S21" t="str">
            <v>MANISHKUMAR PATEL</v>
          </cell>
          <cell r="T21" t="str">
            <v>UMERGAON B1</v>
          </cell>
          <cell r="U21" t="str">
            <v>TALASARI B1</v>
          </cell>
          <cell r="V21" t="str">
            <v>VAL - CPAN 10GE DL -  10.121.16.109 (UMERGAON B1)   to   10.121.24.133 (TALASARI B1)   is down from   	2026/05/07,22:05:35</v>
          </cell>
          <cell r="W21" t="str">
            <v xml:space="preserve">	2026/05/07</v>
          </cell>
          <cell r="X21" t="str">
            <v>Valsad</v>
          </cell>
          <cell r="Y21">
            <v>0</v>
          </cell>
          <cell r="Z21" t="str">
            <v>10GE</v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>
            <v>13</v>
          </cell>
          <cell r="G22" t="str">
            <v>GJ</v>
          </cell>
          <cell r="H22" t="str">
            <v>SSA BUJ</v>
          </cell>
          <cell r="I22" t="str">
            <v>10.121.17.72</v>
          </cell>
          <cell r="J22" t="str">
            <v>Rapar B2_6/1</v>
          </cell>
          <cell r="K22" t="str">
            <v>10.121.17.100</v>
          </cell>
          <cell r="L22" t="str">
            <v>Gagodhar B1_3/1</v>
          </cell>
          <cell r="M22" t="str">
            <v xml:space="preserve">	2026/05/07,16:18:51</v>
          </cell>
          <cell r="N22">
            <v>2</v>
          </cell>
          <cell r="O22" t="str">
            <v>10GE</v>
          </cell>
          <cell r="P22" t="str">
            <v>BUJ</v>
          </cell>
          <cell r="Q22" t="str">
            <v>BUJ - CPAN 10GE DL - 17.72 (RAPAR)  to  17.100 (GAGODHAR) is down from 	2026/05/07,16:18:51</v>
          </cell>
          <cell r="R22">
            <v>60070349</v>
          </cell>
          <cell r="S22" t="str">
            <v>Ajay Singh</v>
          </cell>
          <cell r="T22" t="str">
            <v>RAPAR B2</v>
          </cell>
          <cell r="U22" t="str">
            <v>GAGODHAR B1</v>
          </cell>
          <cell r="V22" t="str">
            <v>BUJ - CPAN 10GE DL -  10.121.17.72 (RAPAR B2)   to   10.121.17.100 (GAGODHAR B1)   is down from   	2026/05/07,16:18:51</v>
          </cell>
          <cell r="W22" t="str">
            <v xml:space="preserve">	2026/05/07</v>
          </cell>
          <cell r="X22" t="str">
            <v>Bhuj</v>
          </cell>
          <cell r="Y22">
            <v>0</v>
          </cell>
          <cell r="Z22" t="str">
            <v>10GE</v>
          </cell>
        </row>
        <row r="23">
          <cell r="C23">
            <v>1</v>
          </cell>
          <cell r="D23">
            <v>1</v>
          </cell>
          <cell r="E23">
            <v>1</v>
          </cell>
          <cell r="F23">
            <v>14</v>
          </cell>
          <cell r="G23" t="str">
            <v>GJ</v>
          </cell>
          <cell r="H23" t="str">
            <v>SSA VAL</v>
          </cell>
          <cell r="I23" t="str">
            <v>10.121.24.133</v>
          </cell>
          <cell r="J23" t="str">
            <v>TALASARI_4/1</v>
          </cell>
          <cell r="K23" t="str">
            <v>10.121.68.66</v>
          </cell>
          <cell r="L23" t="str">
            <v>VAPI 2_4/1</v>
          </cell>
          <cell r="M23" t="str">
            <v xml:space="preserve">	2026/05/08,11:18:59</v>
          </cell>
          <cell r="N23">
            <v>1</v>
          </cell>
          <cell r="O23" t="str">
            <v>10GE</v>
          </cell>
          <cell r="P23" t="str">
            <v>VAL</v>
          </cell>
          <cell r="Q23" t="str">
            <v>VAL - CPAN 10GE DL - 24.133 (TALASARI)  to  68.66 (VAPI 2) is down from 	2026/05/08,11:18:59</v>
          </cell>
          <cell r="R23" t="str">
            <v>00103828</v>
          </cell>
          <cell r="S23" t="str">
            <v>MANISHKUMAR PATEL</v>
          </cell>
          <cell r="T23" t="str">
            <v>TALASARI B1</v>
          </cell>
          <cell r="U23" t="str">
            <v>VAPI 2 B2</v>
          </cell>
          <cell r="V23" t="str">
            <v>VAL - CPAN 10GE DL -  10.121.24.133 (TALASARI B1)   to   10.121.68.66 (VAPI 2 B2)   is down from   	2026/05/08,11:18:59</v>
          </cell>
          <cell r="W23" t="str">
            <v xml:space="preserve">	2026/05/08</v>
          </cell>
          <cell r="X23" t="str">
            <v>Valsad</v>
          </cell>
          <cell r="Y23">
            <v>0</v>
          </cell>
          <cell r="Z23" t="str">
            <v>10GE</v>
          </cell>
        </row>
        <row r="24">
          <cell r="C24">
            <v>2</v>
          </cell>
          <cell r="D24">
            <v>2</v>
          </cell>
          <cell r="E24">
            <v>1</v>
          </cell>
          <cell r="F24">
            <v>15</v>
          </cell>
          <cell r="G24" t="str">
            <v>GJ</v>
          </cell>
          <cell r="H24" t="str">
            <v>SSA VAL</v>
          </cell>
          <cell r="I24" t="str">
            <v>10.121.24.167</v>
          </cell>
          <cell r="J24" t="str">
            <v>DAPADA_3/1_</v>
          </cell>
          <cell r="K24" t="str">
            <v>10.121.24.132</v>
          </cell>
          <cell r="L24" t="str">
            <v>Rakholi_4/1</v>
          </cell>
          <cell r="M24" t="str">
            <v xml:space="preserve">	2026/05/08,18:42:27</v>
          </cell>
          <cell r="N24">
            <v>1</v>
          </cell>
          <cell r="O24" t="str">
            <v>10GE</v>
          </cell>
          <cell r="P24" t="str">
            <v>VAL</v>
          </cell>
          <cell r="Q24" t="str">
            <v>VAL - CPAN 10GE DL - 24.167 (DAPADA)  to  24.132 (Rakholi) is down from 	2026/05/08,18:42:27</v>
          </cell>
          <cell r="R24" t="str">
            <v>00103828</v>
          </cell>
          <cell r="S24" t="str">
            <v>MANISHKUMAR PATEL</v>
          </cell>
          <cell r="T24" t="str">
            <v>DAPADA B1</v>
          </cell>
          <cell r="U24" t="str">
            <v>Rakholi B1</v>
          </cell>
          <cell r="V24" t="str">
            <v>VAL - CPAN 10GE DL -  10.121.24.167 (DAPADA B1)   to   10.121.24.132 (Rakholi B1)   is down from   	2026/05/08,18:42:27</v>
          </cell>
          <cell r="W24" t="str">
            <v xml:space="preserve">	2026/05/08</v>
          </cell>
          <cell r="X24" t="str">
            <v>Valsad</v>
          </cell>
          <cell r="Y24">
            <v>0</v>
          </cell>
          <cell r="Z24" t="str">
            <v>10GE</v>
          </cell>
        </row>
        <row r="25">
          <cell r="C25">
            <v>3</v>
          </cell>
          <cell r="D25">
            <v>3</v>
          </cell>
          <cell r="E25">
            <v>1</v>
          </cell>
          <cell r="F25">
            <v>16</v>
          </cell>
          <cell r="G25" t="str">
            <v>GJ</v>
          </cell>
          <cell r="H25" t="str">
            <v>SSA SR</v>
          </cell>
          <cell r="I25" t="str">
            <v>10.121.19.210</v>
          </cell>
          <cell r="J25" t="str">
            <v>BHATHA_1/1</v>
          </cell>
          <cell r="K25" t="str">
            <v>10.121.99.194</v>
          </cell>
          <cell r="L25" t="str">
            <v>ICHHAPORE_TN705B_GJ_SSA SR_3/1</v>
          </cell>
          <cell r="M25" t="str">
            <v xml:space="preserve">	2026/05/08,21:18:22</v>
          </cell>
          <cell r="N25">
            <v>1</v>
          </cell>
          <cell r="O25" t="str">
            <v>10GE</v>
          </cell>
          <cell r="P25" t="str">
            <v>SRT</v>
          </cell>
          <cell r="Q25" t="str">
            <v>SRT - CPAN 10GE DL - 19.210 (BHATHA)  to  99.194 (GHB ICHHAPORE) is down from 	2026/05/08,21:18:22</v>
          </cell>
          <cell r="R25" t="str">
            <v>00800990</v>
          </cell>
          <cell r="S25" t="str">
            <v>SNEHAL PATEL</v>
          </cell>
          <cell r="T25" t="str">
            <v>BHATHA B2</v>
          </cell>
          <cell r="U25" t="str">
            <v>GHB ICHHAPORE B1</v>
          </cell>
          <cell r="V25" t="str">
            <v>SRT - CPAN 10GE DL -  10.121.19.210 (BHATHA B2)   to   10.121.99.194 (GHB ICHHAPORE B1)   is down from   	2026/05/08,21:18:22</v>
          </cell>
          <cell r="W25" t="str">
            <v xml:space="preserve">	2026/05/08</v>
          </cell>
          <cell r="X25" t="str">
            <v>Surat</v>
          </cell>
          <cell r="Y25">
            <v>0</v>
          </cell>
          <cell r="Z25" t="str">
            <v>10GE</v>
          </cell>
        </row>
        <row r="26">
          <cell r="C26">
            <v>4</v>
          </cell>
          <cell r="D26">
            <v>4</v>
          </cell>
          <cell r="E26">
            <v>1</v>
          </cell>
          <cell r="F26">
            <v>17</v>
          </cell>
          <cell r="G26" t="str">
            <v>GJ</v>
          </cell>
          <cell r="H26" t="str">
            <v>SSA SR</v>
          </cell>
          <cell r="I26" t="str">
            <v>10.121.100.13</v>
          </cell>
          <cell r="J26" t="str">
            <v>TAKARMA B1_4/1</v>
          </cell>
          <cell r="K26" t="str">
            <v>10.121.100.12</v>
          </cell>
          <cell r="L26" t="str">
            <v>KIM B1_TN705B_4/1</v>
          </cell>
          <cell r="M26" t="str">
            <v xml:space="preserve">	2026/05/08,03:55:09</v>
          </cell>
          <cell r="N26">
            <v>1</v>
          </cell>
          <cell r="O26" t="str">
            <v>10GE</v>
          </cell>
          <cell r="P26" t="str">
            <v>SRT</v>
          </cell>
          <cell r="Q26" t="str">
            <v>SRT - CPAN 10GE DL - 100.13 (TAKARMA)  to  100.12 (KIM B1) is down from 	2026/05/08,03:55:09</v>
          </cell>
          <cell r="R26" t="str">
            <v>00800990</v>
          </cell>
          <cell r="S26" t="str">
            <v>SNEHAL PATEL</v>
          </cell>
          <cell r="T26" t="str">
            <v>TAKARMA B1</v>
          </cell>
          <cell r="U26" t="str">
            <v>KIM B1 B1</v>
          </cell>
          <cell r="V26" t="str">
            <v>SRT - CPAN 10GE DL -  10.121.100.13 (TAKARMA B1)   to   10.121.100.12 (KIM B1 B1)   is down from   	2026/05/08,03:55:09</v>
          </cell>
          <cell r="W26" t="str">
            <v xml:space="preserve">	2026/05/08</v>
          </cell>
          <cell r="X26" t="str">
            <v>Surat</v>
          </cell>
          <cell r="Y26">
            <v>0</v>
          </cell>
          <cell r="Z26" t="str">
            <v>10GE</v>
          </cell>
        </row>
        <row r="27">
          <cell r="C27">
            <v>5</v>
          </cell>
          <cell r="D27">
            <v>5</v>
          </cell>
          <cell r="E27">
            <v>1</v>
          </cell>
          <cell r="F27">
            <v>18</v>
          </cell>
          <cell r="G27" t="str">
            <v>GJ</v>
          </cell>
          <cell r="H27" t="str">
            <v>SSA BCH</v>
          </cell>
          <cell r="I27" t="str">
            <v>10.121.96.74</v>
          </cell>
          <cell r="J27" t="str">
            <v>IKHAR_4/1</v>
          </cell>
          <cell r="K27" t="str">
            <v>10.121.16.15</v>
          </cell>
          <cell r="L27" t="str">
            <v>Palej_5/1</v>
          </cell>
          <cell r="M27" t="str">
            <v xml:space="preserve">	2026/05/08,18:17:28</v>
          </cell>
          <cell r="N27">
            <v>1</v>
          </cell>
          <cell r="O27" t="str">
            <v>10GE</v>
          </cell>
          <cell r="P27" t="str">
            <v>BCH</v>
          </cell>
          <cell r="Q27" t="str">
            <v>BCH - CPAN 10GE DL - 96.74 (IKHAR B1)  to  16.15 (Palej) is down from 	2026/05/08,18:17:28</v>
          </cell>
          <cell r="R27">
            <v>60070352</v>
          </cell>
          <cell r="S27" t="str">
            <v>Vipin</v>
          </cell>
          <cell r="T27" t="str">
            <v>IKHAR B1 B1</v>
          </cell>
          <cell r="U27" t="str">
            <v>Palej B2</v>
          </cell>
          <cell r="V27" t="str">
            <v>BCH - CPAN 10GE DL -  10.121.96.74 (IKHAR B1 B1)   to   10.121.16.15 (Palej B2)   is down from   	2026/05/08,18:17:28</v>
          </cell>
          <cell r="W27" t="str">
            <v xml:space="preserve">	2026/05/08</v>
          </cell>
          <cell r="X27" t="str">
            <v>Bharuch</v>
          </cell>
          <cell r="Y27">
            <v>0</v>
          </cell>
          <cell r="Z27" t="str">
            <v>10GE</v>
          </cell>
        </row>
        <row r="28">
          <cell r="C28">
            <v>6</v>
          </cell>
          <cell r="D28">
            <v>6</v>
          </cell>
          <cell r="E28">
            <v>1</v>
          </cell>
          <cell r="F28">
            <v>19</v>
          </cell>
          <cell r="G28" t="str">
            <v>GJ</v>
          </cell>
          <cell r="H28" t="str">
            <v>SSA AM</v>
          </cell>
          <cell r="I28" t="str">
            <v>10.121.18.214</v>
          </cell>
          <cell r="J28" t="str">
            <v>TN725B_ODH2_B2\S4P1</v>
          </cell>
          <cell r="K28" t="str">
            <v>10.121.18.216</v>
          </cell>
          <cell r="L28" t="str">
            <v>TN705B_HUDCO_B1\S3P1</v>
          </cell>
          <cell r="M28" t="str">
            <v xml:space="preserve">	2026/05/08,18:18:33</v>
          </cell>
          <cell r="N28">
            <v>1</v>
          </cell>
          <cell r="O28" t="str">
            <v>10GE</v>
          </cell>
          <cell r="P28" t="str">
            <v>AHD</v>
          </cell>
          <cell r="Q28" t="str">
            <v>AHD - CPAN 10GE DL - 18.214 (Odhav)  to  18.216 (HUDCO) is down from 	2026/05/08,18:18:33</v>
          </cell>
          <cell r="R28" t="str">
            <v>00205890</v>
          </cell>
          <cell r="S28" t="str">
            <v>KISHOR SINGH SADHWANI</v>
          </cell>
          <cell r="T28" t="str">
            <v>Odhav B2</v>
          </cell>
          <cell r="U28" t="str">
            <v>HUDCO B1</v>
          </cell>
          <cell r="V28" t="str">
            <v>AHD - CPAN 10GE DL -  10.121.18.214 (Odhav B2)   to   10.121.18.216 (HUDCO B1)   is down from   	2026/05/08,18:18:33</v>
          </cell>
          <cell r="W28" t="str">
            <v xml:space="preserve">	2026/05/08</v>
          </cell>
          <cell r="X28" t="str">
            <v>Ahmedabad</v>
          </cell>
          <cell r="Y28">
            <v>0</v>
          </cell>
          <cell r="Z28" t="str">
            <v>10GE</v>
          </cell>
        </row>
        <row r="29">
          <cell r="C29">
            <v>7</v>
          </cell>
          <cell r="D29">
            <v>7</v>
          </cell>
          <cell r="E29">
            <v>1</v>
          </cell>
          <cell r="F29">
            <v>20</v>
          </cell>
          <cell r="G29" t="str">
            <v>GJ</v>
          </cell>
          <cell r="H29" t="str">
            <v>SSA AM</v>
          </cell>
          <cell r="I29" t="str">
            <v>10.121.18.209</v>
          </cell>
          <cell r="J29" t="str">
            <v>TN725B_NAROL_B2\S6P1</v>
          </cell>
          <cell r="K29" t="str">
            <v>10.121.18.210</v>
          </cell>
          <cell r="L29" t="str">
            <v>TN705B_LAMBHA_B1\S3P1</v>
          </cell>
          <cell r="M29" t="str">
            <v xml:space="preserve">	2026/05/08,16:12:39</v>
          </cell>
          <cell r="N29">
            <v>1</v>
          </cell>
          <cell r="O29" t="str">
            <v>10GE</v>
          </cell>
          <cell r="P29" t="str">
            <v>AHD</v>
          </cell>
          <cell r="Q29" t="str">
            <v>AHD - CPAN 10GE DL - 18.209 (Narol)  to  18.210 (Lambha) is down from 	2026/05/08,16:12:39</v>
          </cell>
          <cell r="R29" t="str">
            <v>00205890</v>
          </cell>
          <cell r="S29" t="str">
            <v>KISHOR SINGH SADHWANI</v>
          </cell>
          <cell r="T29" t="str">
            <v>Narol B2</v>
          </cell>
          <cell r="U29" t="str">
            <v>Lambha B1</v>
          </cell>
          <cell r="V29" t="str">
            <v>AHD - CPAN 10GE DL -  10.121.18.209 (Narol B2)   to   10.121.18.210 (Lambha B1)   is down from   	2026/05/08,16:12:39</v>
          </cell>
          <cell r="W29" t="str">
            <v xml:space="preserve">	2026/05/08</v>
          </cell>
          <cell r="X29" t="str">
            <v>Ahmedabad</v>
          </cell>
          <cell r="Y29">
            <v>0</v>
          </cell>
          <cell r="Z29" t="str">
            <v>10GE</v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>
            <v>21</v>
          </cell>
          <cell r="G30" t="str">
            <v>WTR</v>
          </cell>
          <cell r="H30" t="str">
            <v>WTR RJ</v>
          </cell>
          <cell r="I30" t="str">
            <v>10.121.17.5</v>
          </cell>
          <cell r="J30" t="str">
            <v>MORBI PORT_B2_5/1</v>
          </cell>
          <cell r="K30" t="str">
            <v>10.121.17.41</v>
          </cell>
          <cell r="L30" t="str">
            <v>MALIA B2_3/1</v>
          </cell>
          <cell r="M30" t="str">
            <v xml:space="preserve">	2026/05/09,05:55:58</v>
          </cell>
          <cell r="N30">
            <v>0</v>
          </cell>
          <cell r="O30" t="str">
            <v>10GE</v>
          </cell>
          <cell r="P30" t="str">
            <v/>
          </cell>
          <cell r="Q30" t="str">
            <v xml:space="preserve"> - CPAN 10GE DL - 17.5 (MORBI)  to  17.41 (MALIA MIYANA) is down from 	2026/05/09,05:55:58</v>
          </cell>
          <cell r="R30" t="str">
            <v/>
          </cell>
          <cell r="S30" t="str">
            <v/>
          </cell>
          <cell r="T30" t="str">
            <v>MORBI B2</v>
          </cell>
          <cell r="U30" t="str">
            <v>MALIA MIYANA B2</v>
          </cell>
          <cell r="V30" t="str">
            <v xml:space="preserve"> - CPAN 10GE DL -  10.121.17.5 (MORBI B2)   to   10.121.17.41 (MALIA MIYANA B2)   is down from   	2026/05/09,05:55:58</v>
          </cell>
          <cell r="W30" t="str">
            <v xml:space="preserve">	2026/05/09</v>
          </cell>
          <cell r="X30" t="e">
            <v>#N/A</v>
          </cell>
          <cell r="Y30">
            <v>0</v>
          </cell>
          <cell r="Z30" t="str">
            <v>10GE</v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>
            <v>22</v>
          </cell>
          <cell r="G31" t="str">
            <v>GJ</v>
          </cell>
          <cell r="H31" t="str">
            <v>SSA NAD</v>
          </cell>
          <cell r="I31" t="str">
            <v>10.121.16.247</v>
          </cell>
          <cell r="J31" t="str">
            <v>Nenpur A1_2/5</v>
          </cell>
          <cell r="K31" t="str">
            <v>10.121.16.248</v>
          </cell>
          <cell r="L31" t="str">
            <v>Ghodasar A1_1/5</v>
          </cell>
          <cell r="M31" t="str">
            <v xml:space="preserve">	2026/02/02,17:22:49</v>
          </cell>
          <cell r="N31">
            <v>96</v>
          </cell>
          <cell r="O31" t="str">
            <v>GE</v>
          </cell>
          <cell r="P31" t="str">
            <v>NDD</v>
          </cell>
          <cell r="Q31" t="str">
            <v>NDD - CPAN 1GE DL - 16.247 (NENPUR)  to  16.248 (GHODASAR) is down from 	2026/02/02,17:22:49</v>
          </cell>
          <cell r="R31" t="str">
            <v>00206287</v>
          </cell>
          <cell r="S31" t="str">
            <v>HARISHKUMAR SHAH</v>
          </cell>
          <cell r="T31" t="str">
            <v>NENPUR A1</v>
          </cell>
          <cell r="U31" t="str">
            <v>GHODASAR A1</v>
          </cell>
          <cell r="V31" t="str">
            <v>NDD - CPAN 1GE DL -  10.121.16.247 (NENPUR A1)   to   10.121.16.248 (GHODASAR A1)   is down from   	2026/02/02,17:22:49</v>
          </cell>
          <cell r="W31" t="str">
            <v xml:space="preserve">	2026/02/02</v>
          </cell>
          <cell r="X31" t="str">
            <v>Nadiad</v>
          </cell>
          <cell r="Y31">
            <v>0</v>
          </cell>
          <cell r="Z31" t="str">
            <v>1GE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>
            <v>23</v>
          </cell>
          <cell r="G32" t="str">
            <v>GJ</v>
          </cell>
          <cell r="H32" t="str">
            <v>SSA BCH</v>
          </cell>
          <cell r="I32" t="str">
            <v>10.121.16.10</v>
          </cell>
          <cell r="J32" t="str">
            <v>Jambusar_4/6</v>
          </cell>
          <cell r="K32" t="str">
            <v>10.121.96.78</v>
          </cell>
          <cell r="L32" t="str">
            <v>Amod_4/6</v>
          </cell>
          <cell r="M32" t="str">
            <v xml:space="preserve">	2026/02/19,15:51:33</v>
          </cell>
          <cell r="N32">
            <v>79</v>
          </cell>
          <cell r="O32" t="str">
            <v>GE</v>
          </cell>
          <cell r="P32" t="str">
            <v>BCH</v>
          </cell>
          <cell r="Q32" t="str">
            <v>BCH - CPAN 1GE DL - 16.10 (Jambusar)  to  96.78 (Amod) is down from 	2026/02/19,15:51:33</v>
          </cell>
          <cell r="R32">
            <v>60070352</v>
          </cell>
          <cell r="S32" t="str">
            <v>Vipin</v>
          </cell>
          <cell r="T32" t="str">
            <v>Jambusar B2</v>
          </cell>
          <cell r="U32" t="str">
            <v>Amod B1</v>
          </cell>
          <cell r="V32" t="str">
            <v>BCH - CPAN 1GE DL -  10.121.16.10 (Jambusar B2)   to   10.121.96.78 (Amod B1)   is down from   	2026/02/19,15:51:33</v>
          </cell>
          <cell r="W32" t="str">
            <v xml:space="preserve">	2026/02/19</v>
          </cell>
          <cell r="X32" t="str">
            <v>Bharuch</v>
          </cell>
          <cell r="Y32">
            <v>0</v>
          </cell>
          <cell r="Z32" t="str">
            <v>1GE</v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>
            <v>24</v>
          </cell>
          <cell r="G33" t="str">
            <v>GJ</v>
          </cell>
          <cell r="H33" t="str">
            <v>SSA HMR</v>
          </cell>
          <cell r="I33" t="str">
            <v>10.121.97.77</v>
          </cell>
          <cell r="J33" t="str">
            <v>PRANTIJ RSU_2/5</v>
          </cell>
          <cell r="K33" t="str">
            <v>10.121.97.78</v>
          </cell>
          <cell r="L33" t="str">
            <v>GADKAN EX _1/5</v>
          </cell>
          <cell r="M33" t="str">
            <v xml:space="preserve">	2026/03/29,03:38:12</v>
          </cell>
          <cell r="N33">
            <v>41</v>
          </cell>
          <cell r="O33" t="str">
            <v>GE</v>
          </cell>
          <cell r="P33" t="str">
            <v>HMR</v>
          </cell>
          <cell r="Q33" t="str">
            <v>HMR - CPAN 1GE DL - 97.77 (PRANTIJ RSU)  to  97.78 (GADKAN EX) is down from 	2026/03/29,03:38:12</v>
          </cell>
          <cell r="R33" t="str">
            <v>00800661</v>
          </cell>
          <cell r="S33" t="str">
            <v>RAVINDRASINH A. MAHIDA</v>
          </cell>
          <cell r="T33" t="str">
            <v>PRANTIJ RSU A1</v>
          </cell>
          <cell r="U33" t="str">
            <v>GADKAN EX A1</v>
          </cell>
          <cell r="V33" t="str">
            <v>HMR - CPAN 1GE DL -  10.121.97.77 (PRANTIJ RSU A1)   to   10.121.97.78 (GADKAN EX A1)   is down from   	2026/03/29,03:38:12</v>
          </cell>
          <cell r="W33" t="str">
            <v xml:space="preserve">	2026/03/29</v>
          </cell>
          <cell r="X33" t="str">
            <v>Himatnagar</v>
          </cell>
          <cell r="Y33">
            <v>0</v>
          </cell>
          <cell r="Z33" t="str">
            <v>1GE</v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>
            <v>25</v>
          </cell>
          <cell r="G34" t="str">
            <v>GJ</v>
          </cell>
          <cell r="H34" t="str">
            <v>SSA VAL</v>
          </cell>
          <cell r="I34" t="str">
            <v>10.121.68.65</v>
          </cell>
          <cell r="J34" t="str">
            <v>VALSAD GNE B2_6/3</v>
          </cell>
          <cell r="K34" t="str">
            <v>10.121.24.151</v>
          </cell>
          <cell r="L34" t="str">
            <v>DESAI CONSTRUCTION A1_2/6</v>
          </cell>
          <cell r="M34" t="str">
            <v xml:space="preserve">	2026/03/31,16:40:51</v>
          </cell>
          <cell r="N34">
            <v>39</v>
          </cell>
          <cell r="O34" t="str">
            <v>GE</v>
          </cell>
          <cell r="P34" t="str">
            <v>VAL</v>
          </cell>
          <cell r="Q34" t="str">
            <v>VAL - CPAN 1GE DL - 68.65 (VALSAD-OLD(GNE))  to  24.151 (DESAI CONSTRUCTION) is down from 	2026/03/31,16:40:51</v>
          </cell>
          <cell r="R34" t="str">
            <v>00103828</v>
          </cell>
          <cell r="S34" t="str">
            <v>MANISHKUMAR PATEL</v>
          </cell>
          <cell r="T34" t="str">
            <v>VALSAD-OLD(GNE) B2</v>
          </cell>
          <cell r="U34" t="str">
            <v>DESAI CONSTRUCTION A1</v>
          </cell>
          <cell r="V34" t="str">
            <v>VAL - CPAN 1GE DL -  10.121.68.65 (VALSAD-OLD(GNE) B2)   to   10.121.24.151 (DESAI CONSTRUCTION A1)   is down from   	2026/03/31,16:40:51</v>
          </cell>
          <cell r="W34" t="str">
            <v xml:space="preserve">	2026/03/31</v>
          </cell>
          <cell r="X34" t="str">
            <v>Valsad</v>
          </cell>
          <cell r="Y34">
            <v>0</v>
          </cell>
          <cell r="Z34" t="str">
            <v>1GE</v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>
            <v>26</v>
          </cell>
          <cell r="G35" t="str">
            <v>GJ</v>
          </cell>
          <cell r="H35" t="str">
            <v>SSA HMR</v>
          </cell>
          <cell r="I35" t="str">
            <v>10.121.25.184</v>
          </cell>
          <cell r="J35" t="str">
            <v>Punsari_Ex_2/5</v>
          </cell>
          <cell r="K35" t="str">
            <v>10.121.25.177</v>
          </cell>
          <cell r="L35" t="str">
            <v>Harsol_2/6</v>
          </cell>
          <cell r="M35" t="str">
            <v xml:space="preserve">	2026/03/31,09:55:03</v>
          </cell>
          <cell r="N35">
            <v>39</v>
          </cell>
          <cell r="O35" t="str">
            <v>GE</v>
          </cell>
          <cell r="P35" t="str">
            <v>HMR</v>
          </cell>
          <cell r="Q35" t="str">
            <v>HMR - CPAN 1GE DL - 25.184 (PUNSARI EX)  to  25.177 (HARSOL-BTS) is down from 	2026/03/31,09:55:03</v>
          </cell>
          <cell r="R35" t="str">
            <v>00800661</v>
          </cell>
          <cell r="S35" t="str">
            <v>RAVINDRASINH A. MAHIDA</v>
          </cell>
          <cell r="T35" t="str">
            <v>PUNSARI EX A1</v>
          </cell>
          <cell r="U35" t="str">
            <v>HARSOL-BTS A1</v>
          </cell>
          <cell r="V35" t="str">
            <v>HMR - CPAN 1GE DL -  10.121.25.184 (PUNSARI EX A1)   to   10.121.25.177 (HARSOL-BTS A1)   is down from   	2026/03/31,09:55:03</v>
          </cell>
          <cell r="W35" t="str">
            <v xml:space="preserve">	2026/03/31</v>
          </cell>
          <cell r="X35" t="str">
            <v>Himatnagar</v>
          </cell>
          <cell r="Y35">
            <v>0</v>
          </cell>
          <cell r="Z35" t="str">
            <v>1GE</v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>
            <v>27</v>
          </cell>
          <cell r="G36" t="str">
            <v>GJ</v>
          </cell>
          <cell r="H36" t="str">
            <v>SSA BCH</v>
          </cell>
          <cell r="I36" t="str">
            <v>10.121.24.201</v>
          </cell>
          <cell r="J36" t="str">
            <v>BRIDGE VIEW BTS A1_2/5</v>
          </cell>
          <cell r="K36" t="str">
            <v>10.121.24.202</v>
          </cell>
          <cell r="L36" t="str">
            <v>AMIDHARA BTS A1_1/5</v>
          </cell>
          <cell r="M36" t="str">
            <v xml:space="preserve">	2026/04/03,15:28:22</v>
          </cell>
          <cell r="N36">
            <v>36</v>
          </cell>
          <cell r="O36" t="str">
            <v>GE</v>
          </cell>
          <cell r="P36" t="str">
            <v>BCH</v>
          </cell>
          <cell r="Q36" t="str">
            <v>BCH - CPAN 1GE DL - 24.201 (BRIDGE VIEW BTS)  to  24.202 (AMIDHARA BTS) is down from 	2026/04/03,15:28:22</v>
          </cell>
          <cell r="R36">
            <v>60070352</v>
          </cell>
          <cell r="S36" t="str">
            <v>Vipin</v>
          </cell>
          <cell r="T36" t="str">
            <v>BRIDGE VIEW BTS A1</v>
          </cell>
          <cell r="U36" t="str">
            <v>AMIDHARA BTS A1</v>
          </cell>
          <cell r="V36" t="str">
            <v>BCH - CPAN 1GE DL -  10.121.24.201 (BRIDGE VIEW BTS A1)   to   10.121.24.202 (AMIDHARA BTS A1)   is down from   	2026/04/03,15:28:22</v>
          </cell>
          <cell r="W36" t="str">
            <v xml:space="preserve">	2026/04/03</v>
          </cell>
          <cell r="X36" t="str">
            <v>Bharuch</v>
          </cell>
          <cell r="Y36">
            <v>0</v>
          </cell>
          <cell r="Z36" t="str">
            <v>1GE</v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>
            <v>28</v>
          </cell>
          <cell r="G37" t="str">
            <v>GJ</v>
          </cell>
          <cell r="H37" t="str">
            <v>SSA BCH</v>
          </cell>
          <cell r="I37" t="str">
            <v>10.121.96.120</v>
          </cell>
          <cell r="J37" t="str">
            <v>Muler_Chokdi_BTS A1_2/6</v>
          </cell>
          <cell r="K37" t="str">
            <v>10.121.96.75</v>
          </cell>
          <cell r="L37" t="str">
            <v>CHANCHVEL B1_3/5</v>
          </cell>
          <cell r="M37" t="str">
            <v xml:space="preserve">	2026/04/06,18:11:34</v>
          </cell>
          <cell r="N37">
            <v>33</v>
          </cell>
          <cell r="O37" t="str">
            <v>GE</v>
          </cell>
          <cell r="P37" t="str">
            <v>BCH</v>
          </cell>
          <cell r="Q37" t="str">
            <v>BCH - CPAN 1GE DL - 96.120 (Muler Chokdi BTS)  to  96.75 (CHANCHVEL) is down from 	2026/04/06,18:11:34</v>
          </cell>
          <cell r="R37">
            <v>60070352</v>
          </cell>
          <cell r="S37" t="str">
            <v>Vipin</v>
          </cell>
          <cell r="T37" t="str">
            <v>Muler Chokdi BTS A1</v>
          </cell>
          <cell r="U37" t="str">
            <v>CHANCHVEL B1</v>
          </cell>
          <cell r="V37" t="str">
            <v>BCH - CPAN 1GE DL -  10.121.96.120 (Muler Chokdi BTS A1)   to   10.121.96.75 (CHANCHVEL B1)   is down from   	2026/04/06,18:11:34</v>
          </cell>
          <cell r="W37" t="str">
            <v xml:space="preserve">	2026/04/06</v>
          </cell>
          <cell r="X37" t="str">
            <v>Bharuch</v>
          </cell>
          <cell r="Y37">
            <v>0</v>
          </cell>
          <cell r="Z37" t="str">
            <v>1GE</v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>
            <v>29</v>
          </cell>
          <cell r="G38" t="str">
            <v>GJ</v>
          </cell>
          <cell r="H38" t="str">
            <v>SSA AMR</v>
          </cell>
          <cell r="I38" t="str">
            <v>10.121.96.21</v>
          </cell>
          <cell r="J38" t="str">
            <v>GOPALGRAM A1_2/6</v>
          </cell>
          <cell r="K38" t="str">
            <v>10.121.96.6</v>
          </cell>
          <cell r="L38" t="str">
            <v>CHALALA</v>
          </cell>
          <cell r="M38" t="str">
            <v xml:space="preserve">	2026/04/09,15:01:49</v>
          </cell>
          <cell r="N38">
            <v>30</v>
          </cell>
          <cell r="O38" t="str">
            <v>GE</v>
          </cell>
          <cell r="P38" t="str">
            <v>AMR</v>
          </cell>
          <cell r="Q38" t="str">
            <v>AMR - CPAN 1GE DL - 96.21 (Gopalgram)  to  96.6 (Chalala 1) is down from 	2026/04/09,15:01:49</v>
          </cell>
          <cell r="R38" t="str">
            <v>00600524</v>
          </cell>
          <cell r="S38" t="str">
            <v>ALPESH MALVI</v>
          </cell>
          <cell r="T38" t="str">
            <v>Gopalgram A1</v>
          </cell>
          <cell r="U38" t="str">
            <v>Chalala 1 B2</v>
          </cell>
          <cell r="V38" t="str">
            <v>AMR - CPAN 1GE DL -  10.121.96.21 (Gopalgram A1)   to   10.121.96.6 (Chalala 1 B2)   is down from   	2026/04/09,15:01:49</v>
          </cell>
          <cell r="W38" t="str">
            <v xml:space="preserve">	2026/04/09</v>
          </cell>
          <cell r="X38" t="str">
            <v>Amreli</v>
          </cell>
          <cell r="Y38">
            <v>0</v>
          </cell>
          <cell r="Z38" t="str">
            <v>1GE</v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>
            <v>30</v>
          </cell>
          <cell r="G39" t="str">
            <v>GJ</v>
          </cell>
          <cell r="H39" t="str">
            <v>SSA NAD</v>
          </cell>
          <cell r="I39" t="str">
            <v>10.121.98.90</v>
          </cell>
          <cell r="J39" t="str">
            <v>UNDEL_2/5</v>
          </cell>
          <cell r="K39" t="str">
            <v>10.121.98.67</v>
          </cell>
          <cell r="L39" t="str">
            <v>CAMBAY_3/6</v>
          </cell>
          <cell r="M39" t="str">
            <v xml:space="preserve">	2026/04/17,14:51:34</v>
          </cell>
          <cell r="N39">
            <v>22</v>
          </cell>
          <cell r="O39" t="str">
            <v>GE</v>
          </cell>
          <cell r="P39" t="str">
            <v>NDD</v>
          </cell>
          <cell r="Q39" t="str">
            <v>NDD - CPAN 1GE DL - 98.90 (UNDEL)  to  98.67 (CAMBAY) is down from 	2026/04/17,14:51:34</v>
          </cell>
          <cell r="R39" t="str">
            <v>00206287</v>
          </cell>
          <cell r="S39" t="str">
            <v>HARISHKUMAR SHAH</v>
          </cell>
          <cell r="T39" t="str">
            <v>UNDEL A1</v>
          </cell>
          <cell r="U39" t="str">
            <v>CAMBAY B1</v>
          </cell>
          <cell r="V39" t="str">
            <v>NDD - CPAN 1GE DL -  10.121.98.90 (UNDEL A1)   to   10.121.98.67 (CAMBAY B1)   is down from   	2026/04/17,14:51:34</v>
          </cell>
          <cell r="W39" t="str">
            <v xml:space="preserve">	2026/04/17</v>
          </cell>
          <cell r="X39" t="str">
            <v>Nadiad</v>
          </cell>
          <cell r="Y39">
            <v>0</v>
          </cell>
          <cell r="Z39" t="str">
            <v>1GE</v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>
            <v>31</v>
          </cell>
          <cell r="G40" t="str">
            <v>GJ</v>
          </cell>
          <cell r="H40" t="str">
            <v>SSA BCH</v>
          </cell>
          <cell r="I40" t="str">
            <v>10.121.96.75</v>
          </cell>
          <cell r="J40" t="str">
            <v>CHANCHVEL_S3P2</v>
          </cell>
          <cell r="K40" t="str">
            <v>10.121.96.112</v>
          </cell>
          <cell r="L40" t="str">
            <v>ACCHOD_S4P2</v>
          </cell>
          <cell r="M40" t="str">
            <v xml:space="preserve">	2026/04/18,13:13:12</v>
          </cell>
          <cell r="N40">
            <v>21</v>
          </cell>
          <cell r="O40" t="str">
            <v>GE</v>
          </cell>
          <cell r="P40" t="str">
            <v>BCH</v>
          </cell>
          <cell r="Q40" t="str">
            <v>BCH - CPAN 1GE DL - 96.75 (CHANCHVEL)  to  96.112 (ACCHOD) is down from 	2026/04/18,13:13:12</v>
          </cell>
          <cell r="R40">
            <v>60070352</v>
          </cell>
          <cell r="S40" t="str">
            <v>Vipin</v>
          </cell>
          <cell r="T40" t="str">
            <v>CHANCHVEL B1</v>
          </cell>
          <cell r="U40" t="str">
            <v>ACCHOD B1</v>
          </cell>
          <cell r="V40" t="str">
            <v>BCH - CPAN 1GE DL -  10.121.96.75 (CHANCHVEL B1)   to   10.121.96.112 (ACCHOD B1)   is down from   	2026/04/18,13:13:12</v>
          </cell>
          <cell r="W40" t="str">
            <v xml:space="preserve">	2026/04/18</v>
          </cell>
          <cell r="X40" t="str">
            <v>Bharuch</v>
          </cell>
          <cell r="Y40">
            <v>0</v>
          </cell>
          <cell r="Z40" t="str">
            <v>1GE</v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>
            <v>32</v>
          </cell>
          <cell r="G41" t="str">
            <v>GJ</v>
          </cell>
          <cell r="H41" t="str">
            <v>SSA BCH</v>
          </cell>
          <cell r="I41" t="str">
            <v>10.121.96.97</v>
          </cell>
          <cell r="J41" t="str">
            <v>Vorasamni_1/5</v>
          </cell>
          <cell r="K41" t="str">
            <v>10.121.96.96</v>
          </cell>
          <cell r="L41" t="str">
            <v>JUBILANT_2/5</v>
          </cell>
          <cell r="M41" t="str">
            <v xml:space="preserve">	2026/04/22,17:00:45</v>
          </cell>
          <cell r="N41">
            <v>17</v>
          </cell>
          <cell r="O41" t="str">
            <v>GE</v>
          </cell>
          <cell r="P41" t="str">
            <v>BCH</v>
          </cell>
          <cell r="Q41" t="str">
            <v>BCH - CPAN 1GE DL - 96.97 (Vorasamni)  to  96.96 (JUBILANT) is down from 	2026/04/22,17:00:45</v>
          </cell>
          <cell r="R41">
            <v>60070352</v>
          </cell>
          <cell r="S41" t="str">
            <v>Vipin</v>
          </cell>
          <cell r="T41" t="str">
            <v>Vorasamni A1</v>
          </cell>
          <cell r="U41" t="str">
            <v>JUBILANT A1</v>
          </cell>
          <cell r="V41" t="str">
            <v>BCH - CPAN 1GE DL -  10.121.96.97 (Vorasamni A1)   to   10.121.96.96 (JUBILANT A1)   is down from   	2026/04/22,17:00:45</v>
          </cell>
          <cell r="W41" t="str">
            <v xml:space="preserve">	2026/04/22</v>
          </cell>
          <cell r="X41" t="str">
            <v>Bharuch</v>
          </cell>
          <cell r="Y41">
            <v>0</v>
          </cell>
          <cell r="Z41" t="str">
            <v>1GE</v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>
            <v>33</v>
          </cell>
          <cell r="G42" t="str">
            <v>GJ</v>
          </cell>
          <cell r="H42" t="str">
            <v>SSA BCH</v>
          </cell>
          <cell r="I42" t="str">
            <v>10.121.96.96</v>
          </cell>
          <cell r="J42" t="str">
            <v>JUBILANT_1/5</v>
          </cell>
          <cell r="K42" t="str">
            <v>10.121.96.94</v>
          </cell>
          <cell r="L42" t="str">
            <v>Grasim Fibre Vilayat_2/5</v>
          </cell>
          <cell r="M42" t="str">
            <v xml:space="preserve">	2026/04/23,07:46:54</v>
          </cell>
          <cell r="N42">
            <v>16</v>
          </cell>
          <cell r="O42" t="str">
            <v>GE</v>
          </cell>
          <cell r="P42" t="str">
            <v>BCH</v>
          </cell>
          <cell r="Q42" t="str">
            <v>BCH - CPAN 1GE DL - 96.96 (JUBILANT)  to  96.94 (Grasim Fibre Vilayat) is down from 	2026/04/23,07:46:54</v>
          </cell>
          <cell r="R42">
            <v>60070352</v>
          </cell>
          <cell r="S42" t="str">
            <v>Vipin</v>
          </cell>
          <cell r="T42" t="str">
            <v>JUBILANT A1</v>
          </cell>
          <cell r="U42" t="str">
            <v>Grasim Fibre Vilayat A1</v>
          </cell>
          <cell r="V42" t="str">
            <v>BCH - CPAN 1GE DL -  10.121.96.96 (JUBILANT A1)   to   10.121.96.94 (Grasim Fibre Vilayat A1)   is down from   	2026/04/23,07:46:54</v>
          </cell>
          <cell r="W42" t="str">
            <v xml:space="preserve">	2026/04/23</v>
          </cell>
          <cell r="X42" t="str">
            <v>Bharuch</v>
          </cell>
          <cell r="Y42">
            <v>0</v>
          </cell>
          <cell r="Z42" t="str">
            <v>1GE</v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>
            <v>34</v>
          </cell>
          <cell r="G43" t="str">
            <v>WTR</v>
          </cell>
          <cell r="H43" t="str">
            <v>WTR RJ</v>
          </cell>
          <cell r="I43" t="str">
            <v>10.121.69.66</v>
          </cell>
          <cell r="J43" t="str">
            <v>SURENDRA_NAGAR1 B2_3/5</v>
          </cell>
          <cell r="K43" t="str">
            <v>10.121.16.138</v>
          </cell>
          <cell r="L43" t="str">
            <v>BHADRA2_4/5</v>
          </cell>
          <cell r="M43" t="str">
            <v xml:space="preserve">	2026/04/26,18:49:57</v>
          </cell>
          <cell r="N43">
            <v>13</v>
          </cell>
          <cell r="O43" t="str">
            <v>GE</v>
          </cell>
          <cell r="P43" t="str">
            <v/>
          </cell>
          <cell r="Q43" t="str">
            <v xml:space="preserve"> - CPAN 1GE DL - 69.66 (SURENDRA NAGAR1)  to  16.138 (BHADRA 2) is down from 	2026/04/26,18:49:57</v>
          </cell>
          <cell r="R43" t="str">
            <v/>
          </cell>
          <cell r="S43" t="str">
            <v/>
          </cell>
          <cell r="T43" t="str">
            <v>SURENDRA NAGAR1 B2</v>
          </cell>
          <cell r="U43" t="str">
            <v>BHADRA 2 B2</v>
          </cell>
          <cell r="V43" t="str">
            <v xml:space="preserve"> - CPAN 1GE DL -  10.121.69.66 (SURENDRA NAGAR1 B2)   to   10.121.16.138 (BHADRA 2 B2)   is down from   	2026/04/26,18:49:57</v>
          </cell>
          <cell r="W43" t="str">
            <v xml:space="preserve">	2026/04/26</v>
          </cell>
          <cell r="X43" t="e">
            <v>#N/A</v>
          </cell>
          <cell r="Y43">
            <v>0</v>
          </cell>
          <cell r="Z43" t="str">
            <v>1GE</v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>
            <v>35</v>
          </cell>
          <cell r="G44" t="str">
            <v>WTR</v>
          </cell>
          <cell r="H44" t="str">
            <v>WTR RJ</v>
          </cell>
          <cell r="I44" t="str">
            <v>10.121.16.138</v>
          </cell>
          <cell r="J44" t="str">
            <v>Bhadra2_4/4</v>
          </cell>
          <cell r="K44" t="str">
            <v>10.121.69.66</v>
          </cell>
          <cell r="L44" t="str">
            <v>Surendranagar1_3/4</v>
          </cell>
          <cell r="M44" t="str">
            <v xml:space="preserve">	2026/04/26,18:49:57</v>
          </cell>
          <cell r="N44">
            <v>13</v>
          </cell>
          <cell r="O44" t="str">
            <v>GE</v>
          </cell>
          <cell r="P44" t="str">
            <v/>
          </cell>
          <cell r="Q44" t="str">
            <v xml:space="preserve"> - CPAN 1GE DL - 16.138 (BHADRA 2)  to  69.66 (SURENDRA NAGAR1) is down from 	2026/04/26,18:49:57</v>
          </cell>
          <cell r="R44" t="str">
            <v/>
          </cell>
          <cell r="S44" t="str">
            <v/>
          </cell>
          <cell r="T44" t="str">
            <v>BHADRA 2 B2</v>
          </cell>
          <cell r="U44" t="str">
            <v>SURENDRA NAGAR1 B2</v>
          </cell>
          <cell r="V44" t="str">
            <v xml:space="preserve"> - CPAN 1GE DL -  10.121.16.138 (BHADRA 2 B2)   to   10.121.69.66 (SURENDRA NAGAR1 B2)   is down from   	2026/04/26,18:49:57</v>
          </cell>
          <cell r="W44" t="str">
            <v xml:space="preserve">	2026/04/26</v>
          </cell>
          <cell r="X44" t="e">
            <v>#N/A</v>
          </cell>
          <cell r="Y44">
            <v>0</v>
          </cell>
          <cell r="Z44" t="str">
            <v>1GE</v>
          </cell>
        </row>
        <row r="45">
          <cell r="C45" t="str">
            <v/>
          </cell>
          <cell r="D45" t="str">
            <v/>
          </cell>
          <cell r="E45" t="str">
            <v/>
          </cell>
          <cell r="F45">
            <v>36</v>
          </cell>
          <cell r="G45" t="str">
            <v>GJ</v>
          </cell>
          <cell r="H45" t="str">
            <v>SSA AM</v>
          </cell>
          <cell r="I45" t="str">
            <v>10.121.15.163</v>
          </cell>
          <cell r="J45" t="str">
            <v>VISALPUR EXCHG A1_2/4</v>
          </cell>
          <cell r="K45" t="str">
            <v>10.121.18.81</v>
          </cell>
          <cell r="L45" t="str">
            <v>CHANGODAR B1_3/7</v>
          </cell>
          <cell r="M45" t="str">
            <v xml:space="preserve">	2026/04/27,08:54:46</v>
          </cell>
          <cell r="N45">
            <v>12</v>
          </cell>
          <cell r="O45" t="str">
            <v>GE</v>
          </cell>
          <cell r="P45" t="str">
            <v>AHD</v>
          </cell>
          <cell r="Q45" t="str">
            <v>AHD - CPAN 1GE DL - 15.163 (VISALPUR-EXCHG)  to  18.81 (CHANGODAR) is down from 	2026/04/27,08:54:46</v>
          </cell>
          <cell r="R45" t="str">
            <v>00205890</v>
          </cell>
          <cell r="S45" t="str">
            <v>KISHOR SINGH SADHWANI</v>
          </cell>
          <cell r="T45" t="str">
            <v>VISALPUR-EXCHG A1</v>
          </cell>
          <cell r="U45" t="str">
            <v>CHANGODAR B1</v>
          </cell>
          <cell r="V45" t="str">
            <v>AHD - CPAN 1GE DL -  10.121.15.163 (VISALPUR-EXCHG A1)   to   10.121.18.81 (CHANGODAR B1)   is down from   	2026/04/27,08:54:46</v>
          </cell>
          <cell r="W45" t="str">
            <v xml:space="preserve">	2026/04/27</v>
          </cell>
          <cell r="X45" t="str">
            <v>Ahmedabad</v>
          </cell>
          <cell r="Y45">
            <v>0</v>
          </cell>
          <cell r="Z45" t="str">
            <v>1GE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>
            <v>37</v>
          </cell>
          <cell r="G46" t="str">
            <v>GJ</v>
          </cell>
          <cell r="H46" t="str">
            <v>SSA RJ</v>
          </cell>
          <cell r="I46" t="str">
            <v>10.121.17.57</v>
          </cell>
          <cell r="J46" t="str">
            <v>BHADLA_3/2</v>
          </cell>
          <cell r="K46" t="str">
            <v>10.121.17.47</v>
          </cell>
          <cell r="L46" t="str">
            <v>SARDHAR_4/4</v>
          </cell>
          <cell r="M46" t="str">
            <v xml:space="preserve">	2026/04/28,10:41:38</v>
          </cell>
          <cell r="N46">
            <v>11</v>
          </cell>
          <cell r="O46" t="str">
            <v>GE</v>
          </cell>
          <cell r="P46" t="str">
            <v>RJT</v>
          </cell>
          <cell r="Q46" t="str">
            <v>RJT - CPAN 1GE DL - 17.57 (BHADLA)  to  17.47 (SARDHAR) is down from 	2026/04/28,10:41:38</v>
          </cell>
          <cell r="R46" t="str">
            <v>00206332</v>
          </cell>
          <cell r="S46" t="str">
            <v>Dharmendra Joshi</v>
          </cell>
          <cell r="T46" t="str">
            <v>BHADLA B1</v>
          </cell>
          <cell r="U46" t="str">
            <v>SARDHAR B1</v>
          </cell>
          <cell r="V46" t="str">
            <v>RJT - CPAN 1GE DL -  10.121.17.57 (BHADLA B1)   to   10.121.17.47 (SARDHAR B1)   is down from   	2026/04/28,10:41:38</v>
          </cell>
          <cell r="W46" t="str">
            <v xml:space="preserve">	2026/04/28</v>
          </cell>
          <cell r="X46" t="str">
            <v>Rajkot</v>
          </cell>
          <cell r="Y46">
            <v>0</v>
          </cell>
          <cell r="Z46" t="str">
            <v>1GE</v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>
            <v>38</v>
          </cell>
          <cell r="G47" t="str">
            <v>GJ</v>
          </cell>
          <cell r="H47" t="str">
            <v>SSA BCH</v>
          </cell>
          <cell r="I47" t="str">
            <v>10.121.96.102</v>
          </cell>
          <cell r="J47" t="str">
            <v>Samni_1/6</v>
          </cell>
          <cell r="K47" t="str">
            <v>10.121.96.78</v>
          </cell>
          <cell r="L47" t="str">
            <v>Amod_4/5</v>
          </cell>
          <cell r="M47" t="str">
            <v xml:space="preserve">	2026/04/30,19:46:09</v>
          </cell>
          <cell r="N47">
            <v>9</v>
          </cell>
          <cell r="O47" t="str">
            <v>GE</v>
          </cell>
          <cell r="P47" t="str">
            <v>BCH</v>
          </cell>
          <cell r="Q47" t="str">
            <v>BCH - CPAN 1GE DL - 96.102 (Samni)  to  96.78 (Amod) is down from 	2026/04/30,19:46:09</v>
          </cell>
          <cell r="R47">
            <v>60070352</v>
          </cell>
          <cell r="S47" t="str">
            <v>Vipin</v>
          </cell>
          <cell r="T47" t="str">
            <v>Samni A1</v>
          </cell>
          <cell r="U47" t="str">
            <v>Amod B1</v>
          </cell>
          <cell r="V47" t="str">
            <v>BCH - CPAN 1GE DL -  10.121.96.102 (Samni A1)   to   10.121.96.78 (Amod B1)   is down from   	2026/04/30,19:46:09</v>
          </cell>
          <cell r="W47" t="str">
            <v xml:space="preserve">	2026/04/30</v>
          </cell>
          <cell r="X47" t="str">
            <v>Bharuch</v>
          </cell>
          <cell r="Y47">
            <v>0</v>
          </cell>
          <cell r="Z47" t="str">
            <v>1GE</v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>
            <v>39</v>
          </cell>
          <cell r="G48" t="str">
            <v>GJ</v>
          </cell>
          <cell r="H48" t="str">
            <v>SSA AMR</v>
          </cell>
          <cell r="I48" t="str">
            <v>10.121.96.2</v>
          </cell>
          <cell r="J48" t="str">
            <v>Savarkundla B2_4/6</v>
          </cell>
          <cell r="K48" t="str">
            <v>10.121.17.187</v>
          </cell>
          <cell r="L48" t="str">
            <v>Jesar</v>
          </cell>
          <cell r="M48" t="str">
            <v xml:space="preserve">	2026/04/30,02:12:28</v>
          </cell>
          <cell r="N48">
            <v>9</v>
          </cell>
          <cell r="O48" t="str">
            <v>GE</v>
          </cell>
          <cell r="P48" t="str">
            <v>AMR</v>
          </cell>
          <cell r="Q48" t="str">
            <v>AMR - CPAN 1GE DL - 96.2 (SAVARKUNDLA)  to  17.187 (Jesar Exch) is down from 	2026/04/30,02:12:28</v>
          </cell>
          <cell r="R48" t="str">
            <v>00600524</v>
          </cell>
          <cell r="S48" t="str">
            <v>ALPESH MALVI</v>
          </cell>
          <cell r="T48" t="str">
            <v>SAVARKUNDLA B2</v>
          </cell>
          <cell r="U48" t="str">
            <v>Jesar Exch A1</v>
          </cell>
          <cell r="V48" t="str">
            <v>AMR - CPAN 1GE DL -  10.121.96.2 (SAVARKUNDLA B2)   to   10.121.17.187 (Jesar Exch A1)   is down from   	2026/04/30,02:12:28</v>
          </cell>
          <cell r="W48" t="str">
            <v xml:space="preserve">	2026/04/30</v>
          </cell>
          <cell r="X48" t="str">
            <v>Amreli</v>
          </cell>
          <cell r="Y48">
            <v>0</v>
          </cell>
          <cell r="Z48" t="str">
            <v>1GE</v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>
            <v>40</v>
          </cell>
          <cell r="G49" t="str">
            <v>GJ</v>
          </cell>
          <cell r="H49" t="str">
            <v>SSA VAL</v>
          </cell>
          <cell r="I49" t="str">
            <v>10.121.68.66</v>
          </cell>
          <cell r="J49" t="str">
            <v>Vapi_B2_PH3\S3P2</v>
          </cell>
          <cell r="K49" t="str">
            <v>10.121.68.91</v>
          </cell>
          <cell r="L49" t="str">
            <v>Vapi town_PH\S1P5</v>
          </cell>
          <cell r="M49" t="str">
            <v xml:space="preserve">	2026/05/01,15:28:30</v>
          </cell>
          <cell r="N49">
            <v>8</v>
          </cell>
          <cell r="O49" t="str">
            <v>GE</v>
          </cell>
          <cell r="P49" t="str">
            <v>VAL</v>
          </cell>
          <cell r="Q49" t="str">
            <v>VAL - CPAN 1GE DL - 68.66 (VAPI 2)  to  68.91 (GST Bhavan) is down from 	2026/05/01,15:28:30</v>
          </cell>
          <cell r="R49" t="str">
            <v>00103828</v>
          </cell>
          <cell r="S49" t="str">
            <v>MANISHKUMAR PATEL</v>
          </cell>
          <cell r="T49" t="str">
            <v>VAPI 2 B2</v>
          </cell>
          <cell r="U49" t="str">
            <v>GST Bhavan A1</v>
          </cell>
          <cell r="V49" t="str">
            <v>VAL - CPAN 1GE DL -  10.121.68.66 (VAPI 2 B2)   to   10.121.68.91 (GST Bhavan A1)   is down from   	2026/05/01,15:28:30</v>
          </cell>
          <cell r="W49" t="str">
            <v xml:space="preserve">	2026/05/01</v>
          </cell>
          <cell r="X49" t="str">
            <v>Valsad</v>
          </cell>
          <cell r="Y49">
            <v>0</v>
          </cell>
          <cell r="Z49" t="str">
            <v>1GE</v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>
            <v>41</v>
          </cell>
          <cell r="G50" t="str">
            <v>GJ</v>
          </cell>
          <cell r="H50" t="str">
            <v>SSA MEH</v>
          </cell>
          <cell r="I50" t="str">
            <v>10.121.98.8</v>
          </cell>
          <cell r="J50" t="str">
            <v>SATLASANA B1_3/3</v>
          </cell>
          <cell r="K50" t="str">
            <v>10.121.25.125</v>
          </cell>
          <cell r="L50" t="str">
            <v>BHALUSANA A1_2/5</v>
          </cell>
          <cell r="M50" t="str">
            <v xml:space="preserve">	2026/05/02,16:16:04</v>
          </cell>
          <cell r="N50">
            <v>7</v>
          </cell>
          <cell r="O50" t="str">
            <v>GE</v>
          </cell>
          <cell r="P50" t="str">
            <v>MSN</v>
          </cell>
          <cell r="Q50" t="str">
            <v>MSN - CPAN 1GE DL - 98.8 (SATLASANA)  to  25.125 ( BHALUSANA) is down from 	2026/05/02,16:16:04</v>
          </cell>
          <cell r="R50" t="str">
            <v>00800440</v>
          </cell>
          <cell r="S50" t="str">
            <v>GAURANG CHAVDA</v>
          </cell>
          <cell r="T50" t="str">
            <v>SATLASANA B1</v>
          </cell>
          <cell r="U50" t="str">
            <v xml:space="preserve"> BHALUSANA A1</v>
          </cell>
          <cell r="V50" t="str">
            <v>MSN - CPAN 1GE DL -  10.121.98.8 (SATLASANA B1)   to   10.121.25.125 ( BHALUSANA A1)   is down from   	2026/05/02,16:16:04</v>
          </cell>
          <cell r="W50" t="str">
            <v xml:space="preserve">	2026/05/02</v>
          </cell>
          <cell r="X50" t="str">
            <v>Mehsana</v>
          </cell>
          <cell r="Y50">
            <v>0</v>
          </cell>
          <cell r="Z50" t="str">
            <v>1GE</v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>
            <v>42</v>
          </cell>
          <cell r="G51" t="str">
            <v>GJ</v>
          </cell>
          <cell r="H51" t="str">
            <v>SSA RJ</v>
          </cell>
          <cell r="I51" t="str">
            <v>10.121.17.49</v>
          </cell>
          <cell r="J51" t="str">
            <v>GujRajkot_ATKOT_6/2</v>
          </cell>
          <cell r="K51" t="str">
            <v>10.121.17.24</v>
          </cell>
          <cell r="L51" t="str">
            <v>SANATHALI_A1_S1P5</v>
          </cell>
          <cell r="M51" t="str">
            <v xml:space="preserve">	2026/05/03,23:55:25</v>
          </cell>
          <cell r="N51">
            <v>6</v>
          </cell>
          <cell r="O51" t="str">
            <v>GE</v>
          </cell>
          <cell r="P51" t="str">
            <v>RJT</v>
          </cell>
          <cell r="Q51" t="str">
            <v>RJT - CPAN 1GE DL - 17.49 (ATKOT)  to  17.24 (SANATHALI) is down from 	2026/05/03,23:55:25</v>
          </cell>
          <cell r="R51" t="str">
            <v>00206332</v>
          </cell>
          <cell r="S51" t="str">
            <v>Dharmendra Joshi</v>
          </cell>
          <cell r="T51" t="str">
            <v>ATKOT B2</v>
          </cell>
          <cell r="U51" t="str">
            <v>SANATHALI A1</v>
          </cell>
          <cell r="V51" t="str">
            <v>RJT - CPAN 1GE DL -  10.121.17.49 (ATKOT B2)   to   10.121.17.24 (SANATHALI A1)   is down from   	2026/05/03,23:55:25</v>
          </cell>
          <cell r="W51" t="str">
            <v xml:space="preserve">	2026/05/03</v>
          </cell>
          <cell r="X51" t="str">
            <v>Rajkot</v>
          </cell>
          <cell r="Y51">
            <v>0</v>
          </cell>
          <cell r="Z51" t="str">
            <v>1GE</v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>
            <v>43</v>
          </cell>
          <cell r="G52" t="str">
            <v>GJ</v>
          </cell>
          <cell r="H52" t="str">
            <v>SSA RJ</v>
          </cell>
          <cell r="I52" t="str">
            <v>10.121.17.49</v>
          </cell>
          <cell r="J52" t="str">
            <v>ATkot_B2\S5P2</v>
          </cell>
          <cell r="K52" t="str">
            <v>10.121.17.22</v>
          </cell>
          <cell r="L52" t="str">
            <v>JIVAPAR_A1\S1P5</v>
          </cell>
          <cell r="M52" t="str">
            <v xml:space="preserve">	2026/05/03,23:55:24</v>
          </cell>
          <cell r="N52">
            <v>6</v>
          </cell>
          <cell r="O52" t="str">
            <v>GE</v>
          </cell>
          <cell r="P52" t="str">
            <v>RJT</v>
          </cell>
          <cell r="Q52" t="str">
            <v>RJT - CPAN 1GE DL - 17.49 (ATKOT)  to  17.22 (JIVAPAR) is down from 	2026/05/03,23:55:24</v>
          </cell>
          <cell r="R52" t="str">
            <v>00206332</v>
          </cell>
          <cell r="S52" t="str">
            <v>Dharmendra Joshi</v>
          </cell>
          <cell r="T52" t="str">
            <v>ATKOT B2</v>
          </cell>
          <cell r="U52" t="str">
            <v>JIVAPAR A1</v>
          </cell>
          <cell r="V52" t="str">
            <v>RJT - CPAN 1GE DL -  10.121.17.49 (ATKOT B2)   to   10.121.17.22 (JIVAPAR A1)   is down from   	2026/05/03,23:55:24</v>
          </cell>
          <cell r="W52" t="str">
            <v xml:space="preserve">	2026/05/03</v>
          </cell>
          <cell r="X52" t="str">
            <v>Rajkot</v>
          </cell>
          <cell r="Y52">
            <v>0</v>
          </cell>
          <cell r="Z52" t="str">
            <v>1GE</v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>
            <v>44</v>
          </cell>
          <cell r="G53" t="str">
            <v>GJ</v>
          </cell>
          <cell r="H53" t="str">
            <v>SSA BCH</v>
          </cell>
          <cell r="I53" t="str">
            <v>10.121.24.207</v>
          </cell>
          <cell r="J53" t="str">
            <v>OBHA_1/5</v>
          </cell>
          <cell r="K53" t="str">
            <v>10.121.24.208</v>
          </cell>
          <cell r="L53" t="str">
            <v>ILAV_2/5</v>
          </cell>
          <cell r="M53" t="str">
            <v xml:space="preserve">	2026/05/03,10:46:25</v>
          </cell>
          <cell r="N53">
            <v>6</v>
          </cell>
          <cell r="O53" t="str">
            <v>GE</v>
          </cell>
          <cell r="P53" t="str">
            <v>BCH</v>
          </cell>
          <cell r="Q53" t="str">
            <v>BCH - CPAN 1GE DL - 24.207 (OBHA)  to  24.208 (ILAV) is down from 	2026/05/03,10:46:25</v>
          </cell>
          <cell r="R53">
            <v>60070352</v>
          </cell>
          <cell r="S53" t="str">
            <v>Vipin</v>
          </cell>
          <cell r="T53" t="str">
            <v>OBHA A1</v>
          </cell>
          <cell r="U53" t="str">
            <v>ILAV A1</v>
          </cell>
          <cell r="V53" t="str">
            <v>BCH - CPAN 1GE DL -  10.121.24.207 (OBHA A1)   to   10.121.24.208 (ILAV A1)   is down from   	2026/05/03,10:46:25</v>
          </cell>
          <cell r="W53" t="str">
            <v xml:space="preserve">	2026/05/03</v>
          </cell>
          <cell r="X53" t="str">
            <v>Bharuch</v>
          </cell>
          <cell r="Y53">
            <v>0</v>
          </cell>
          <cell r="Z53" t="str">
            <v>1GE</v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>
            <v>45</v>
          </cell>
          <cell r="G54" t="str">
            <v>GJ</v>
          </cell>
          <cell r="H54" t="str">
            <v>SSA PNP</v>
          </cell>
          <cell r="I54" t="str">
            <v>10.121.25.152</v>
          </cell>
          <cell r="J54" t="str">
            <v xml:space="preserve">Sutharnesadi_A1 / S1P5 </v>
          </cell>
          <cell r="K54" t="str">
            <v>10.121.15.195</v>
          </cell>
          <cell r="L54" t="str">
            <v>Bhabhar_B1 / S3P3</v>
          </cell>
          <cell r="M54" t="str">
            <v xml:space="preserve">	2026/05/04,14:35:57</v>
          </cell>
          <cell r="N54">
            <v>5</v>
          </cell>
          <cell r="O54" t="str">
            <v>GE</v>
          </cell>
          <cell r="P54" t="str">
            <v>PLR</v>
          </cell>
          <cell r="Q54" t="str">
            <v>PLR - CPAN 1GE DL - 25.152 (Sutharnesadi)  to  15.195 (Bhabhar) is down from 	2026/05/04,14:35:57</v>
          </cell>
          <cell r="R54" t="str">
            <v>00800813</v>
          </cell>
          <cell r="S54" t="str">
            <v>SAGARKUMAR BHAKHARIYA</v>
          </cell>
          <cell r="T54" t="str">
            <v>Sutharnesadi A1</v>
          </cell>
          <cell r="U54" t="str">
            <v>Bhabhar B1</v>
          </cell>
          <cell r="V54" t="str">
            <v>PLR - CPAN 1GE DL -  10.121.25.152 (Sutharnesadi A1)   to   10.121.15.195 (Bhabhar B1)   is down from   	2026/05/04,14:35:57</v>
          </cell>
          <cell r="W54" t="str">
            <v xml:space="preserve">	2026/05/04</v>
          </cell>
          <cell r="X54" t="str">
            <v>Palanpur</v>
          </cell>
          <cell r="Y54">
            <v>0</v>
          </cell>
          <cell r="Z54" t="str">
            <v>1GE</v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>
            <v>46</v>
          </cell>
          <cell r="G55" t="str">
            <v>WTR</v>
          </cell>
          <cell r="H55" t="str">
            <v>WTR AM</v>
          </cell>
          <cell r="I55" t="str">
            <v>10.121.26.66</v>
          </cell>
          <cell r="J55" t="str">
            <v>SANTROD_S3P2</v>
          </cell>
          <cell r="K55" t="str">
            <v>10.121.26.79</v>
          </cell>
          <cell r="L55" t="str">
            <v>SANTRAMPUR_S3P4</v>
          </cell>
          <cell r="M55" t="str">
            <v xml:space="preserve">	2026/05/05,17:59:29</v>
          </cell>
          <cell r="N55">
            <v>4</v>
          </cell>
          <cell r="O55" t="str">
            <v>GE</v>
          </cell>
          <cell r="P55" t="str">
            <v/>
          </cell>
          <cell r="Q55" t="str">
            <v xml:space="preserve"> - CPAN 1GE DL - 26.66 (Santroad)  to  26.79 (Santrampur TE) is down from 	2026/05/05,17:59:29</v>
          </cell>
          <cell r="R55" t="str">
            <v/>
          </cell>
          <cell r="S55" t="str">
            <v/>
          </cell>
          <cell r="T55" t="str">
            <v>Santroad B1</v>
          </cell>
          <cell r="U55" t="str">
            <v>Santrampur TE B1</v>
          </cell>
          <cell r="V55" t="str">
            <v xml:space="preserve"> - CPAN 1GE DL -  10.121.26.66 (Santroad B1)   to   10.121.26.79 (Santrampur TE B1)   is down from   	2026/05/05,17:59:29</v>
          </cell>
          <cell r="W55" t="str">
            <v xml:space="preserve">	2026/05/05</v>
          </cell>
          <cell r="X55" t="e">
            <v>#N/A</v>
          </cell>
          <cell r="Y55">
            <v>0</v>
          </cell>
          <cell r="Z55" t="str">
            <v>1GE</v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>
            <v>47</v>
          </cell>
          <cell r="G56" t="str">
            <v>GJ</v>
          </cell>
          <cell r="H56" t="str">
            <v>SSA VAL</v>
          </cell>
          <cell r="I56" t="str">
            <v>10.121.68.78</v>
          </cell>
          <cell r="J56" t="str">
            <v>GEB BALITHA_1/6</v>
          </cell>
          <cell r="K56" t="str">
            <v>10.121.68.66</v>
          </cell>
          <cell r="L56" t="str">
            <v>Vapi_5/3</v>
          </cell>
          <cell r="M56" t="str">
            <v xml:space="preserve">	2026/05/05,22:02:34</v>
          </cell>
          <cell r="N56">
            <v>4</v>
          </cell>
          <cell r="O56" t="str">
            <v>GE</v>
          </cell>
          <cell r="P56" t="str">
            <v>VAL</v>
          </cell>
          <cell r="Q56" t="str">
            <v>VAL - CPAN 1GE DL - 68.78 (GEB BALITHA)  to  68.66 (VAPI 2) is down from 	2026/05/05,22:02:34</v>
          </cell>
          <cell r="R56" t="str">
            <v>00103828</v>
          </cell>
          <cell r="S56" t="str">
            <v>MANISHKUMAR PATEL</v>
          </cell>
          <cell r="T56" t="str">
            <v>GEB BALITHA A1</v>
          </cell>
          <cell r="U56" t="str">
            <v>VAPI 2 B2</v>
          </cell>
          <cell r="V56" t="str">
            <v>VAL - CPAN 1GE DL -  10.121.68.78 (GEB BALITHA A1)   to   10.121.68.66 (VAPI 2 B2)   is down from   	2026/05/05,22:02:34</v>
          </cell>
          <cell r="W56" t="str">
            <v xml:space="preserve">	2026/05/05</v>
          </cell>
          <cell r="X56" t="str">
            <v>Valsad</v>
          </cell>
          <cell r="Y56">
            <v>0</v>
          </cell>
          <cell r="Z56" t="str">
            <v>1GE</v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>
            <v>48</v>
          </cell>
          <cell r="G57" t="str">
            <v>GJ</v>
          </cell>
          <cell r="H57" t="str">
            <v>SSA BUJ</v>
          </cell>
          <cell r="I57" t="str">
            <v>10.121.96.175</v>
          </cell>
          <cell r="J57" t="str">
            <v>Manfara_2/5</v>
          </cell>
          <cell r="K57" t="str">
            <v>10.121.17.73</v>
          </cell>
          <cell r="L57" t="str">
            <v>Ramvav</v>
          </cell>
          <cell r="M57" t="str">
            <v xml:space="preserve">	2026/05/05,09:48:14</v>
          </cell>
          <cell r="N57">
            <v>4</v>
          </cell>
          <cell r="O57" t="str">
            <v>GE</v>
          </cell>
          <cell r="P57" t="str">
            <v>BUJ</v>
          </cell>
          <cell r="Q57" t="str">
            <v>BUJ - CPAN 1GE DL - 96.175 (Manfara)  to  17.73 (Ramvav) is down from 	2026/05/05,09:48:14</v>
          </cell>
          <cell r="R57">
            <v>60070349</v>
          </cell>
          <cell r="S57" t="str">
            <v>Ajay Singh</v>
          </cell>
          <cell r="T57" t="str">
            <v>Manfara A1</v>
          </cell>
          <cell r="U57" t="str">
            <v>Ramvav A1</v>
          </cell>
          <cell r="V57" t="str">
            <v>BUJ - CPAN 1GE DL -  10.121.96.175 (Manfara A1)   to   10.121.17.73 (Ramvav A1)   is down from   	2026/05/05,09:48:14</v>
          </cell>
          <cell r="W57" t="str">
            <v xml:space="preserve">	2026/05/05</v>
          </cell>
          <cell r="X57" t="str">
            <v>Bhuj</v>
          </cell>
          <cell r="Y57">
            <v>0</v>
          </cell>
          <cell r="Z57" t="str">
            <v>1GE</v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>
            <v>49</v>
          </cell>
          <cell r="G58" t="str">
            <v>WTR</v>
          </cell>
          <cell r="H58" t="str">
            <v>WTR AM</v>
          </cell>
          <cell r="I58" t="str">
            <v>10.121.15.144</v>
          </cell>
          <cell r="J58" t="str">
            <v>Am Bhadra B2_4/4</v>
          </cell>
          <cell r="K58" t="str">
            <v>10.121.15.154</v>
          </cell>
          <cell r="L58" t="str">
            <v>Ranpur B1_4/4</v>
          </cell>
          <cell r="M58" t="str">
            <v xml:space="preserve">	2026/05/06,09:23:09</v>
          </cell>
          <cell r="N58">
            <v>3</v>
          </cell>
          <cell r="O58" t="str">
            <v>GE</v>
          </cell>
          <cell r="P58" t="str">
            <v/>
          </cell>
          <cell r="Q58" t="str">
            <v xml:space="preserve"> - CPAN 1GE DL - 15.144 (AM BHADRA(GNE))  to  15.154 (Ranpur) is down from 	2026/05/06,09:23:09</v>
          </cell>
          <cell r="R58" t="str">
            <v/>
          </cell>
          <cell r="S58" t="str">
            <v/>
          </cell>
          <cell r="T58" t="str">
            <v>AM BHADRA(GNE) B2</v>
          </cell>
          <cell r="U58" t="str">
            <v>Ranpur B1</v>
          </cell>
          <cell r="V58" t="str">
            <v xml:space="preserve"> - CPAN 1GE DL -  10.121.15.144 (AM BHADRA(GNE) B2)   to   10.121.15.154 (Ranpur B1)   is down from   	2026/05/06,09:23:09</v>
          </cell>
          <cell r="W58" t="str">
            <v xml:space="preserve">	2026/05/06</v>
          </cell>
          <cell r="X58" t="e">
            <v>#N/A</v>
          </cell>
          <cell r="Y58">
            <v>0</v>
          </cell>
          <cell r="Z58" t="str">
            <v>1GE</v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>
            <v>50</v>
          </cell>
          <cell r="G59" t="str">
            <v>GJ</v>
          </cell>
          <cell r="H59" t="str">
            <v>SSA VAL</v>
          </cell>
          <cell r="I59" t="str">
            <v>10.121.24.178</v>
          </cell>
          <cell r="J59" t="str">
            <v>Merilendo_1/6</v>
          </cell>
          <cell r="K59" t="str">
            <v>10.121.24.179</v>
          </cell>
          <cell r="L59" t="str">
            <v>Atiyawad_1/5</v>
          </cell>
          <cell r="M59" t="str">
            <v xml:space="preserve">	2026/05/06,04:19:39</v>
          </cell>
          <cell r="N59">
            <v>3</v>
          </cell>
          <cell r="O59" t="str">
            <v>GE</v>
          </cell>
          <cell r="P59" t="str">
            <v>VAL</v>
          </cell>
          <cell r="Q59" t="str">
            <v>VAL - CPAN 1GE DL - 24.178 (Meril endo)  to  24.179 (Atiyawad) is down from 	2026/05/06,04:19:39</v>
          </cell>
          <cell r="R59" t="str">
            <v>00103828</v>
          </cell>
          <cell r="S59" t="str">
            <v>MANISHKUMAR PATEL</v>
          </cell>
          <cell r="T59" t="str">
            <v>Meril endo A1</v>
          </cell>
          <cell r="U59" t="str">
            <v>Atiyawad A1</v>
          </cell>
          <cell r="V59" t="str">
            <v>VAL - CPAN 1GE DL -  10.121.24.178 (Meril endo A1)   to   10.121.24.179 (Atiyawad A1)   is down from   	2026/05/06,04:19:39</v>
          </cell>
          <cell r="W59" t="str">
            <v xml:space="preserve">	2026/05/06</v>
          </cell>
          <cell r="X59" t="str">
            <v>Valsad</v>
          </cell>
          <cell r="Y59">
            <v>0</v>
          </cell>
          <cell r="Z59" t="str">
            <v>1GE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>
            <v>51</v>
          </cell>
          <cell r="G60" t="str">
            <v>GJ</v>
          </cell>
          <cell r="H60" t="str">
            <v>SSA SEN</v>
          </cell>
          <cell r="I60" t="str">
            <v>10.121.99.4</v>
          </cell>
          <cell r="J60" t="str">
            <v>LAKHTAR_6/2</v>
          </cell>
          <cell r="K60" t="str">
            <v>10.121.16.138</v>
          </cell>
          <cell r="L60" t="str">
            <v>BHADRA2_6/2</v>
          </cell>
          <cell r="M60" t="str">
            <v xml:space="preserve">	2026/05/06,09:23:10</v>
          </cell>
          <cell r="N60">
            <v>3</v>
          </cell>
          <cell r="O60" t="str">
            <v>GE</v>
          </cell>
          <cell r="P60" t="str">
            <v>SEN</v>
          </cell>
          <cell r="Q60" t="str">
            <v>SEN - CPAN 1GE DL - 99.4 (LAKHTAR)  to  16.138 (BHADRA 2) is down from 	2026/05/06,09:23:10</v>
          </cell>
          <cell r="R60" t="str">
            <v>00800796</v>
          </cell>
          <cell r="S60" t="str">
            <v>ARJUNSINH</v>
          </cell>
          <cell r="T60" t="str">
            <v>LAKHTAR B2</v>
          </cell>
          <cell r="U60" t="str">
            <v>BHADRA 2 B2</v>
          </cell>
          <cell r="V60" t="str">
            <v>SEN - CPAN 1GE DL -  10.121.99.4 (LAKHTAR B2)   to   10.121.16.138 (BHADRA 2 B2)   is down from   	2026/05/06,09:23:10</v>
          </cell>
          <cell r="W60" t="str">
            <v xml:space="preserve">	2026/05/06</v>
          </cell>
          <cell r="X60" t="str">
            <v>Surendranagar</v>
          </cell>
          <cell r="Y60">
            <v>0</v>
          </cell>
          <cell r="Z60" t="str">
            <v>1GE</v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>
            <v>52</v>
          </cell>
          <cell r="G61" t="str">
            <v>GJ</v>
          </cell>
          <cell r="H61" t="str">
            <v>SSA BUJ</v>
          </cell>
          <cell r="I61" t="str">
            <v>10.121.17.84</v>
          </cell>
          <cell r="J61" t="str">
            <v>Vadala_1/5</v>
          </cell>
          <cell r="K61" t="str">
            <v>10.121.17.88</v>
          </cell>
          <cell r="L61" t="str">
            <v>KUNDRODI TE_2/5</v>
          </cell>
          <cell r="M61" t="str">
            <v xml:space="preserve">	2026/05/06,18:43:37</v>
          </cell>
          <cell r="N61">
            <v>3</v>
          </cell>
          <cell r="O61" t="str">
            <v>GE</v>
          </cell>
          <cell r="P61" t="str">
            <v>BUJ</v>
          </cell>
          <cell r="Q61" t="str">
            <v>BUJ - CPAN 1GE DL - 17.84 (Vadala)  to  17.88 (KUNDRODI TE) is down from 	2026/05/06,18:43:37</v>
          </cell>
          <cell r="R61">
            <v>60070349</v>
          </cell>
          <cell r="S61" t="str">
            <v>Ajay Singh</v>
          </cell>
          <cell r="T61" t="str">
            <v>Vadala A1</v>
          </cell>
          <cell r="U61" t="str">
            <v>KUNDRODI TE A1</v>
          </cell>
          <cell r="V61" t="str">
            <v>BUJ - CPAN 1GE DL -  10.121.17.84 (Vadala A1)   to   10.121.17.88 (KUNDRODI TE A1)   is down from   	2026/05/06,18:43:37</v>
          </cell>
          <cell r="W61" t="str">
            <v xml:space="preserve">	2026/05/06</v>
          </cell>
          <cell r="X61" t="str">
            <v>Bhuj</v>
          </cell>
          <cell r="Y61">
            <v>0</v>
          </cell>
          <cell r="Z61" t="str">
            <v>1GE</v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>
            <v>53</v>
          </cell>
          <cell r="G62" t="str">
            <v>GJ</v>
          </cell>
          <cell r="H62" t="str">
            <v>SSA AMR</v>
          </cell>
          <cell r="I62" t="str">
            <v>10.121.96.38</v>
          </cell>
          <cell r="J62" t="str">
            <v>VIJAPADI</v>
          </cell>
          <cell r="K62" t="str">
            <v>10.121.96.27</v>
          </cell>
          <cell r="L62" t="str">
            <v>GADHAKADA-EXCH_2/6</v>
          </cell>
          <cell r="M62" t="str">
            <v xml:space="preserve">	2026/05/06,10:58:34</v>
          </cell>
          <cell r="N62">
            <v>3</v>
          </cell>
          <cell r="O62" t="str">
            <v>GE</v>
          </cell>
          <cell r="P62" t="str">
            <v>AMR</v>
          </cell>
          <cell r="Q62" t="str">
            <v>AMR - CPAN 1GE DL - 96.38 (VIJAPADI TE)  to  96.27 (Gadhakada Exch) is down from 	2026/05/06,10:58:34</v>
          </cell>
          <cell r="R62" t="str">
            <v>00600524</v>
          </cell>
          <cell r="S62" t="str">
            <v>ALPESH MALVI</v>
          </cell>
          <cell r="T62" t="str">
            <v>VIJAPADI TE B1</v>
          </cell>
          <cell r="U62" t="str">
            <v>Gadhakada Exch A1</v>
          </cell>
          <cell r="V62" t="str">
            <v>AMR - CPAN 1GE DL -  10.121.96.38 (VIJAPADI TE B1)   to   10.121.96.27 (Gadhakada Exch A1)   is down from   	2026/05/06,10:58:34</v>
          </cell>
          <cell r="W62" t="str">
            <v xml:space="preserve">	2026/05/06</v>
          </cell>
          <cell r="X62" t="str">
            <v>Amreli</v>
          </cell>
          <cell r="Y62">
            <v>0</v>
          </cell>
          <cell r="Z62" t="str">
            <v>1GE</v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>
            <v>54</v>
          </cell>
          <cell r="G63" t="str">
            <v>GJ</v>
          </cell>
          <cell r="H63" t="str">
            <v>SSA AM</v>
          </cell>
          <cell r="I63" t="str">
            <v>10.121.15.156</v>
          </cell>
          <cell r="J63" t="str">
            <v>KERALA GIDC_1/5</v>
          </cell>
          <cell r="K63" t="str">
            <v>10.121.15.168</v>
          </cell>
          <cell r="L63" t="str">
            <v>BAVLA_2/5</v>
          </cell>
          <cell r="M63" t="str">
            <v xml:space="preserve">	2026/05/06,11:16:49</v>
          </cell>
          <cell r="N63">
            <v>3</v>
          </cell>
          <cell r="O63" t="str">
            <v>GE</v>
          </cell>
          <cell r="P63" t="str">
            <v>AHD</v>
          </cell>
          <cell r="Q63" t="str">
            <v>AHD - CPAN 1GE DL - 15.156 (KERALA GIDC)  to  15.168 (ARTO BAVLA) is down from 	2026/05/06,11:16:49</v>
          </cell>
          <cell r="R63" t="str">
            <v>00205890</v>
          </cell>
          <cell r="S63" t="str">
            <v>KISHOR SINGH SADHWANI</v>
          </cell>
          <cell r="T63" t="str">
            <v>KERALA GIDC A1</v>
          </cell>
          <cell r="U63" t="str">
            <v>ARTO BAVLA A1</v>
          </cell>
          <cell r="V63" t="str">
            <v>AHD - CPAN 1GE DL -  10.121.15.156 (KERALA GIDC A1)   to   10.121.15.168 (ARTO BAVLA A1)   is down from   	2026/05/06,11:16:49</v>
          </cell>
          <cell r="W63" t="str">
            <v xml:space="preserve">	2026/05/06</v>
          </cell>
          <cell r="X63" t="str">
            <v>Ahmedabad</v>
          </cell>
          <cell r="Y63">
            <v>0</v>
          </cell>
          <cell r="Z63" t="str">
            <v>1GE</v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>
            <v>55</v>
          </cell>
          <cell r="G64" t="str">
            <v>GJ</v>
          </cell>
          <cell r="H64" t="str">
            <v>SSA VDR</v>
          </cell>
          <cell r="I64" t="str">
            <v>10.121.19.171</v>
          </cell>
          <cell r="J64" t="str">
            <v>UIA SAYAJIGUNG</v>
          </cell>
          <cell r="K64" t="str">
            <v>10.121.19.141</v>
          </cell>
          <cell r="L64" t="str">
            <v>BHAYALI</v>
          </cell>
          <cell r="M64" t="str">
            <v xml:space="preserve">	2026/05/07,16:46:26</v>
          </cell>
          <cell r="N64">
            <v>2</v>
          </cell>
          <cell r="O64" t="str">
            <v>GE</v>
          </cell>
          <cell r="P64" t="str">
            <v>VDA</v>
          </cell>
          <cell r="Q64" t="str">
            <v>VDA - CPAN 1GE DL - 19.171 (VIBGYOR SCHOOL)  to  19.141 (BHAYALI) is down from 	2026/05/07,16:46:26</v>
          </cell>
          <cell r="R64" t="str">
            <v>00903882</v>
          </cell>
          <cell r="S64" t="str">
            <v>JITENDRA PARMAR</v>
          </cell>
          <cell r="T64" t="str">
            <v>VIBGYOR SCHOOL A1</v>
          </cell>
          <cell r="U64" t="str">
            <v>BHAYALI B1</v>
          </cell>
          <cell r="V64" t="str">
            <v>VDA - CPAN 1GE DL -  10.121.19.171 (VIBGYOR SCHOOL A1)   to   10.121.19.141 (BHAYALI B1)   is down from   	2026/05/07,16:46:26</v>
          </cell>
          <cell r="W64" t="str">
            <v xml:space="preserve">	2026/05/07</v>
          </cell>
          <cell r="X64" t="str">
            <v>Vadodara</v>
          </cell>
          <cell r="Y64">
            <v>0</v>
          </cell>
          <cell r="Z64" t="str">
            <v>1GE</v>
          </cell>
        </row>
        <row r="65">
          <cell r="C65" t="str">
            <v/>
          </cell>
          <cell r="D65" t="str">
            <v/>
          </cell>
          <cell r="E65" t="str">
            <v/>
          </cell>
          <cell r="F65">
            <v>56</v>
          </cell>
          <cell r="G65" t="str">
            <v>GJ</v>
          </cell>
          <cell r="H65" t="str">
            <v>SSA VDR</v>
          </cell>
          <cell r="I65" t="str">
            <v>10.121.99.179</v>
          </cell>
          <cell r="J65" t="str">
            <v>Urban 2 BTS_1/5</v>
          </cell>
          <cell r="K65" t="str">
            <v>10.121.99.164</v>
          </cell>
          <cell r="L65" t="str">
            <v>Navrachana BTS_1/6</v>
          </cell>
          <cell r="M65" t="str">
            <v xml:space="preserve">	2026/05/07,09:04:38</v>
          </cell>
          <cell r="N65">
            <v>2</v>
          </cell>
          <cell r="O65" t="str">
            <v>GE</v>
          </cell>
          <cell r="P65" t="str">
            <v>VDA</v>
          </cell>
          <cell r="Q65" t="str">
            <v>VDA - CPAN 1GE DL - 99.179 (URBAN 2 BTS)  to  99.164 (NAVRACHNA UNIVERSITY) is down from 	2026/05/07,09:04:38</v>
          </cell>
          <cell r="R65" t="str">
            <v>00903882</v>
          </cell>
          <cell r="S65" t="str">
            <v>JITENDRA PARMAR</v>
          </cell>
          <cell r="T65" t="str">
            <v>URBAN 2 BTS A1</v>
          </cell>
          <cell r="U65" t="str">
            <v>NAVRACHNA UNIVERSITY A1</v>
          </cell>
          <cell r="V65" t="str">
            <v>VDA - CPAN 1GE DL -  10.121.99.179 (URBAN 2 BTS A1)   to   10.121.99.164 (NAVRACHNA UNIVERSITY A1)   is down from   	2026/05/07,09:04:38</v>
          </cell>
          <cell r="W65" t="str">
            <v xml:space="preserve">	2026/05/07</v>
          </cell>
          <cell r="X65" t="str">
            <v>Vadodara</v>
          </cell>
          <cell r="Y65">
            <v>0</v>
          </cell>
          <cell r="Z65" t="str">
            <v>1GE</v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>
            <v>57</v>
          </cell>
          <cell r="G66" t="str">
            <v>GJ</v>
          </cell>
          <cell r="H66" t="str">
            <v>SSA VAL</v>
          </cell>
          <cell r="I66" t="str">
            <v>10.121.16.110</v>
          </cell>
          <cell r="J66" t="str">
            <v>VidhyutBhavan Daman_1/5</v>
          </cell>
          <cell r="K66" t="str">
            <v>10.121.16.71</v>
          </cell>
          <cell r="L66" t="str">
            <v>Vapi_3/2</v>
          </cell>
          <cell r="M66" t="str">
            <v xml:space="preserve">	2026/05/07,19:04:18</v>
          </cell>
          <cell r="N66">
            <v>2</v>
          </cell>
          <cell r="O66" t="str">
            <v>GE</v>
          </cell>
          <cell r="P66" t="str">
            <v>VAL</v>
          </cell>
          <cell r="Q66" t="str">
            <v>VAL - CPAN 1GE DL - 16.110 (VidhyutBhavan Daman)  to  16.71 (Vapi) is down from 	2026/05/07,19:04:18</v>
          </cell>
          <cell r="R66" t="str">
            <v>00103828</v>
          </cell>
          <cell r="S66" t="str">
            <v>MANISHKUMAR PATEL</v>
          </cell>
          <cell r="T66" t="str">
            <v>VidhyutBhavan Daman A1</v>
          </cell>
          <cell r="U66" t="str">
            <v>Vapi B1</v>
          </cell>
          <cell r="V66" t="str">
            <v>VAL - CPAN 1GE DL -  10.121.16.110 (VidhyutBhavan Daman A1)   to   10.121.16.71 (Vapi B1)   is down from   	2026/05/07,19:04:18</v>
          </cell>
          <cell r="W66" t="str">
            <v xml:space="preserve">	2026/05/07</v>
          </cell>
          <cell r="X66" t="str">
            <v>Valsad</v>
          </cell>
          <cell r="Y66">
            <v>0</v>
          </cell>
          <cell r="Z66" t="str">
            <v>1GE</v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>
            <v>58</v>
          </cell>
          <cell r="G67" t="str">
            <v>GJ</v>
          </cell>
          <cell r="H67" t="str">
            <v>SSA RJ</v>
          </cell>
          <cell r="I67" t="str">
            <v>10.121.17.39</v>
          </cell>
          <cell r="J67" t="str">
            <v>Kamlapur_S2P5</v>
          </cell>
          <cell r="K67" t="str">
            <v>10.121.17.57</v>
          </cell>
          <cell r="L67" t="str">
            <v>BHADLA_S3P5</v>
          </cell>
          <cell r="M67" t="str">
            <v xml:space="preserve">	2026/05/07,11:55:47</v>
          </cell>
          <cell r="N67">
            <v>2</v>
          </cell>
          <cell r="O67" t="str">
            <v>GE</v>
          </cell>
          <cell r="P67" t="str">
            <v>RJT</v>
          </cell>
          <cell r="Q67" t="str">
            <v>RJT - CPAN 1GE DL - 17.39 (Kamlapur)  to  17.57 (BHADLA) is down from 	2026/05/07,11:55:47</v>
          </cell>
          <cell r="R67" t="str">
            <v>00206332</v>
          </cell>
          <cell r="S67" t="str">
            <v>Dharmendra Joshi</v>
          </cell>
          <cell r="T67" t="str">
            <v>Kamlapur A1</v>
          </cell>
          <cell r="U67" t="str">
            <v>BHADLA B1</v>
          </cell>
          <cell r="V67" t="str">
            <v>RJT - CPAN 1GE DL -  10.121.17.39 (Kamlapur A1)   to   10.121.17.57 (BHADLA B1)   is down from   	2026/05/07,11:55:47</v>
          </cell>
          <cell r="W67" t="str">
            <v xml:space="preserve">	2026/05/07</v>
          </cell>
          <cell r="X67" t="str">
            <v>Rajkot</v>
          </cell>
          <cell r="Y67">
            <v>0</v>
          </cell>
          <cell r="Z67" t="str">
            <v>1GE</v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>
            <v>59</v>
          </cell>
          <cell r="G68" t="str">
            <v>GJ</v>
          </cell>
          <cell r="H68" t="str">
            <v>SSA PNP</v>
          </cell>
          <cell r="I68" t="str">
            <v>10.121.25.152</v>
          </cell>
          <cell r="J68" t="str">
            <v>Sutharnesadi A1_2/5</v>
          </cell>
          <cell r="K68" t="str">
            <v>10.121.25.153</v>
          </cell>
          <cell r="L68" t="str">
            <v>Madka A1_1/5</v>
          </cell>
          <cell r="M68" t="str">
            <v xml:space="preserve">	2026/05/07,09:50:14</v>
          </cell>
          <cell r="N68">
            <v>2</v>
          </cell>
          <cell r="O68" t="str">
            <v>GE</v>
          </cell>
          <cell r="P68" t="str">
            <v>PLR</v>
          </cell>
          <cell r="Q68" t="str">
            <v>PLR - CPAN 1GE DL - 25.152 (Sutharnesadi)  to  25.153 (MADKA) is down from 	2026/05/07,09:50:14</v>
          </cell>
          <cell r="R68" t="str">
            <v>00800813</v>
          </cell>
          <cell r="S68" t="str">
            <v>SAGARKUMAR BHAKHARIYA</v>
          </cell>
          <cell r="T68" t="str">
            <v>Sutharnesadi A1</v>
          </cell>
          <cell r="U68" t="str">
            <v>MADKA A1</v>
          </cell>
          <cell r="V68" t="str">
            <v>PLR - CPAN 1GE DL -  10.121.25.152 (Sutharnesadi A1)   to   10.121.25.153 (MADKA A1)   is down from   	2026/05/07,09:50:14</v>
          </cell>
          <cell r="W68" t="str">
            <v xml:space="preserve">	2026/05/07</v>
          </cell>
          <cell r="X68" t="str">
            <v>Palanpur</v>
          </cell>
          <cell r="Y68">
            <v>0</v>
          </cell>
          <cell r="Z68" t="str">
            <v>1GE</v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>
            <v>60</v>
          </cell>
          <cell r="G69" t="str">
            <v>GJ</v>
          </cell>
          <cell r="H69" t="str">
            <v>SSA NAD</v>
          </cell>
          <cell r="I69" t="str">
            <v>10.121.16.252</v>
          </cell>
          <cell r="J69" t="str">
            <v>Pandva_1/5</v>
          </cell>
          <cell r="K69" t="str">
            <v>10.121.16.239</v>
          </cell>
          <cell r="L69" t="str">
            <v>Balasinor_6/5</v>
          </cell>
          <cell r="M69" t="str">
            <v xml:space="preserve">	2026/05/07,20:20:22</v>
          </cell>
          <cell r="N69">
            <v>2</v>
          </cell>
          <cell r="O69" t="str">
            <v>GE</v>
          </cell>
          <cell r="P69" t="str">
            <v>NDD</v>
          </cell>
          <cell r="Q69" t="str">
            <v>NDD - CPAN 1GE DL - 16.252 (Pandva)  to  16.239 (Balasinor) is down from 	2026/05/07,20:20:22</v>
          </cell>
          <cell r="R69" t="str">
            <v>00206287</v>
          </cell>
          <cell r="S69" t="str">
            <v>HARISHKUMAR SHAH</v>
          </cell>
          <cell r="T69" t="str">
            <v>Pandva A1</v>
          </cell>
          <cell r="U69" t="str">
            <v>Balasinor B2</v>
          </cell>
          <cell r="V69" t="str">
            <v>NDD - CPAN 1GE DL -  10.121.16.252 (Pandva A1)   to   10.121.16.239 (Balasinor B2)   is down from   	2026/05/07,20:20:22</v>
          </cell>
          <cell r="W69" t="str">
            <v xml:space="preserve">	2026/05/07</v>
          </cell>
          <cell r="X69" t="str">
            <v>Nadiad</v>
          </cell>
          <cell r="Y69">
            <v>0</v>
          </cell>
          <cell r="Z69" t="str">
            <v>1GE</v>
          </cell>
        </row>
        <row r="70">
          <cell r="C70" t="str">
            <v/>
          </cell>
          <cell r="D70" t="str">
            <v/>
          </cell>
          <cell r="E70" t="str">
            <v/>
          </cell>
          <cell r="F70">
            <v>61</v>
          </cell>
          <cell r="G70" t="str">
            <v>GJ</v>
          </cell>
          <cell r="H70" t="str">
            <v>SSA MEH</v>
          </cell>
          <cell r="I70" t="str">
            <v>10.121.25.98</v>
          </cell>
          <cell r="J70" t="str">
            <v>MujpurBTS_2/5</v>
          </cell>
          <cell r="K70" t="str">
            <v>10.121.15.213</v>
          </cell>
          <cell r="L70" t="str">
            <v>Harij_5/2</v>
          </cell>
          <cell r="M70" t="str">
            <v xml:space="preserve">	2026/05/07,18:22:12</v>
          </cell>
          <cell r="N70">
            <v>2</v>
          </cell>
          <cell r="O70" t="str">
            <v>GE</v>
          </cell>
          <cell r="P70" t="str">
            <v>MSN</v>
          </cell>
          <cell r="Q70" t="str">
            <v>MSN - CPAN 1GE DL - 25.98 (MUJPUR BTS)  to  15.213 (Harij) is down from 	2026/05/07,18:22:12</v>
          </cell>
          <cell r="R70" t="str">
            <v>00800440</v>
          </cell>
          <cell r="S70" t="str">
            <v>GAURANG CHAVDA</v>
          </cell>
          <cell r="T70" t="str">
            <v>MUJPUR BTS A1</v>
          </cell>
          <cell r="U70" t="str">
            <v>Harij B2</v>
          </cell>
          <cell r="V70" t="str">
            <v>MSN - CPAN 1GE DL -  10.121.25.98 (MUJPUR BTS A1)   to   10.121.15.213 (Harij B2)   is down from   	2026/05/07,18:22:12</v>
          </cell>
          <cell r="W70" t="str">
            <v xml:space="preserve">	2026/05/07</v>
          </cell>
          <cell r="X70" t="str">
            <v>Mehsana</v>
          </cell>
          <cell r="Y70">
            <v>0</v>
          </cell>
          <cell r="Z70" t="str">
            <v>1GE</v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>
            <v>62</v>
          </cell>
          <cell r="G71" t="str">
            <v>GJ</v>
          </cell>
          <cell r="H71" t="str">
            <v>SSA JMN</v>
          </cell>
          <cell r="I71" t="str">
            <v>10.121.97.146</v>
          </cell>
          <cell r="J71" t="str">
            <v>BAGADHARA</v>
          </cell>
          <cell r="K71" t="str">
            <v>10.121.97.143</v>
          </cell>
          <cell r="L71" t="str">
            <v>SADODAR</v>
          </cell>
          <cell r="M71" t="str">
            <v xml:space="preserve">	2026/05/07,19:24:02</v>
          </cell>
          <cell r="N71">
            <v>2</v>
          </cell>
          <cell r="O71" t="str">
            <v>GE</v>
          </cell>
          <cell r="P71" t="str">
            <v>JMN</v>
          </cell>
          <cell r="Q71" t="str">
            <v>JMN - CPAN 1GE DL - 97.146 (BAGADHARA)  to  97.143 (SADODAR) is down from 	2026/05/07,19:24:02</v>
          </cell>
          <cell r="R71" t="str">
            <v>00904221</v>
          </cell>
          <cell r="S71" t="str">
            <v>Hiten</v>
          </cell>
          <cell r="T71" t="str">
            <v>BAGADHARA A1</v>
          </cell>
          <cell r="U71" t="str">
            <v>SADODAR A1</v>
          </cell>
          <cell r="V71" t="str">
            <v>JMN - CPAN 1GE DL -  10.121.97.146 (BAGADHARA A1)   to   10.121.97.143 (SADODAR A1)   is down from   	2026/05/07,19:24:02</v>
          </cell>
          <cell r="W71" t="str">
            <v xml:space="preserve">	2026/05/07</v>
          </cell>
          <cell r="X71" t="str">
            <v>Jamnagar</v>
          </cell>
          <cell r="Y71">
            <v>0</v>
          </cell>
          <cell r="Z71" t="str">
            <v>1GE</v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>
            <v>63</v>
          </cell>
          <cell r="G72" t="str">
            <v>GJ</v>
          </cell>
          <cell r="H72" t="str">
            <v>SSA AMR</v>
          </cell>
          <cell r="I72" t="str">
            <v>10.121.96.26</v>
          </cell>
          <cell r="J72" t="str">
            <v>SVU_GswanTC_2/6</v>
          </cell>
          <cell r="K72" t="str">
            <v>10.121.96.11</v>
          </cell>
          <cell r="L72" t="str">
            <v>KUP_Exch_4/2</v>
          </cell>
          <cell r="M72" t="str">
            <v xml:space="preserve">	2026/05/07,18:02:37</v>
          </cell>
          <cell r="N72">
            <v>2</v>
          </cell>
          <cell r="O72" t="str">
            <v>GE</v>
          </cell>
          <cell r="P72" t="str">
            <v>AMR</v>
          </cell>
          <cell r="Q72" t="str">
            <v>AMR - CPAN 1GE DL - 96.26 (SVU GSWAN TC)  to  96.11 (KUP EXCH) is down from 	2026/05/07,18:02:37</v>
          </cell>
          <cell r="R72" t="str">
            <v>00600524</v>
          </cell>
          <cell r="S72" t="str">
            <v>ALPESH MALVI</v>
          </cell>
          <cell r="T72" t="str">
            <v>SVU GSWAN TC A1</v>
          </cell>
          <cell r="U72" t="str">
            <v>KUP EXCH B1</v>
          </cell>
          <cell r="V72" t="str">
            <v>AMR - CPAN 1GE DL -  10.121.96.26 (SVU GSWAN TC A1)   to   10.121.96.11 (KUP EXCH B1)   is down from   	2026/05/07,18:02:37</v>
          </cell>
          <cell r="W72" t="str">
            <v xml:space="preserve">	2026/05/07</v>
          </cell>
          <cell r="X72" t="str">
            <v>Amreli</v>
          </cell>
          <cell r="Y72">
            <v>0</v>
          </cell>
          <cell r="Z72" t="str">
            <v>1GE</v>
          </cell>
        </row>
        <row r="73">
          <cell r="C73" t="str">
            <v/>
          </cell>
          <cell r="D73">
            <v>8</v>
          </cell>
          <cell r="E73">
            <v>1</v>
          </cell>
          <cell r="F73">
            <v>64</v>
          </cell>
          <cell r="G73" t="str">
            <v>WTR</v>
          </cell>
          <cell r="H73" t="str">
            <v>WTR RJ</v>
          </cell>
          <cell r="I73" t="str">
            <v>10.121.69.16</v>
          </cell>
          <cell r="J73" t="str">
            <v>LATHI_S3P1</v>
          </cell>
          <cell r="K73" t="str">
            <v>10.121.69.11</v>
          </cell>
          <cell r="L73" t="str">
            <v>AMRELI 2_S4P1</v>
          </cell>
          <cell r="M73" t="str">
            <v xml:space="preserve">	2026/05/08,16:47:24</v>
          </cell>
          <cell r="N73">
            <v>1</v>
          </cell>
          <cell r="O73" t="str">
            <v>GE</v>
          </cell>
          <cell r="P73" t="str">
            <v/>
          </cell>
          <cell r="Q73" t="str">
            <v xml:space="preserve"> - CPAN 1GE DL - 69.16 ()  to  69.11 () is down from 	2026/05/08,16:47:24</v>
          </cell>
          <cell r="R73" t="str">
            <v/>
          </cell>
          <cell r="S73" t="str">
            <v/>
          </cell>
          <cell r="T73" t="str">
            <v>NO NAME</v>
          </cell>
          <cell r="U73" t="str">
            <v>NO NAME</v>
          </cell>
          <cell r="V73" t="str">
            <v xml:space="preserve"> - CPAN 1GE DL -  10.121.69.16 (NO NAME)   to   10.121.69.11 (NO NAME)   is down from   	2026/05/08,16:47:24</v>
          </cell>
          <cell r="W73" t="str">
            <v xml:space="preserve">	2026/05/08</v>
          </cell>
          <cell r="X73" t="e">
            <v>#N/A</v>
          </cell>
          <cell r="Y73">
            <v>0</v>
          </cell>
          <cell r="Z73" t="str">
            <v>1GE</v>
          </cell>
        </row>
        <row r="74">
          <cell r="C74">
            <v>8</v>
          </cell>
          <cell r="D74">
            <v>9</v>
          </cell>
          <cell r="E74">
            <v>1</v>
          </cell>
          <cell r="F74">
            <v>65</v>
          </cell>
          <cell r="G74" t="str">
            <v>GJ</v>
          </cell>
          <cell r="H74" t="str">
            <v>SSA VDR</v>
          </cell>
          <cell r="I74" t="str">
            <v>10.121.16.41</v>
          </cell>
          <cell r="J74" t="str">
            <v>SAMIYALA A1_2/5</v>
          </cell>
          <cell r="K74" t="str">
            <v>10.121.16.27</v>
          </cell>
          <cell r="L74" t="str">
            <v>CITY B2_5/6</v>
          </cell>
          <cell r="M74" t="str">
            <v xml:space="preserve">	2026/05/08,17:11:21</v>
          </cell>
          <cell r="N74">
            <v>1</v>
          </cell>
          <cell r="O74" t="str">
            <v>GE</v>
          </cell>
          <cell r="P74" t="str">
            <v>VDA</v>
          </cell>
          <cell r="Q74" t="str">
            <v>VDA - CPAN 1GE DL - 16.41 (SAMIYALA)  to  16.27 (Baroda CITY) is down from 	2026/05/08,17:11:21</v>
          </cell>
          <cell r="R74" t="str">
            <v>00903882</v>
          </cell>
          <cell r="S74" t="str">
            <v>JITENDRA PARMAR</v>
          </cell>
          <cell r="T74" t="str">
            <v>SAMIYALA A1</v>
          </cell>
          <cell r="U74" t="str">
            <v>Baroda CITY B2</v>
          </cell>
          <cell r="V74" t="str">
            <v>VDA - CPAN 1GE DL -  10.121.16.41 (SAMIYALA A1)   to   10.121.16.27 (Baroda CITY B2)   is down from   	2026/05/08,17:11:21</v>
          </cell>
          <cell r="W74" t="str">
            <v xml:space="preserve">	2026/05/08</v>
          </cell>
          <cell r="X74" t="str">
            <v>Vadodara</v>
          </cell>
          <cell r="Y74">
            <v>0</v>
          </cell>
          <cell r="Z74" t="str">
            <v>1GE</v>
          </cell>
        </row>
        <row r="75">
          <cell r="C75">
            <v>9</v>
          </cell>
          <cell r="D75">
            <v>10</v>
          </cell>
          <cell r="E75">
            <v>1</v>
          </cell>
          <cell r="F75">
            <v>66</v>
          </cell>
          <cell r="G75" t="str">
            <v>GJ</v>
          </cell>
          <cell r="H75" t="str">
            <v>SSA VAL</v>
          </cell>
          <cell r="I75" t="str">
            <v>10.121.16.72</v>
          </cell>
          <cell r="J75" t="str">
            <v>RankuwaTE_TN703B_PH3\S1P5</v>
          </cell>
          <cell r="K75" t="str">
            <v>10.121.16.106</v>
          </cell>
          <cell r="L75" t="str">
            <v>ITI_Billimora_A1_TN703B_PH3\S1P5</v>
          </cell>
          <cell r="M75" t="str">
            <v xml:space="preserve">	2026/05/08,17:20:52</v>
          </cell>
          <cell r="N75">
            <v>1</v>
          </cell>
          <cell r="O75" t="str">
            <v>GE</v>
          </cell>
          <cell r="P75" t="str">
            <v>VAL</v>
          </cell>
          <cell r="Q75" t="str">
            <v>VAL - CPAN 1GE DL - 16.72 (RANKUWA TE)  to  16.106 (RAMVERIKHURD TE) is down from 	2026/05/08,17:20:52</v>
          </cell>
          <cell r="R75" t="str">
            <v>00103828</v>
          </cell>
          <cell r="S75" t="str">
            <v>MANISHKUMAR PATEL</v>
          </cell>
          <cell r="T75" t="str">
            <v>RANKUWA TE A1</v>
          </cell>
          <cell r="U75" t="str">
            <v>RAMVERIKHURD TE A1</v>
          </cell>
          <cell r="V75" t="str">
            <v>VAL - CPAN 1GE DL -  10.121.16.72 (RANKUWA TE A1)   to   10.121.16.106 (RAMVERIKHURD TE A1)   is down from   	2026/05/08,17:20:52</v>
          </cell>
          <cell r="W75" t="str">
            <v xml:space="preserve">	2026/05/08</v>
          </cell>
          <cell r="X75" t="str">
            <v>Valsad</v>
          </cell>
          <cell r="Y75">
            <v>0</v>
          </cell>
          <cell r="Z75" t="str">
            <v>1GE</v>
          </cell>
        </row>
        <row r="76">
          <cell r="C76">
            <v>10</v>
          </cell>
          <cell r="D76">
            <v>11</v>
          </cell>
          <cell r="E76">
            <v>1</v>
          </cell>
          <cell r="F76">
            <v>67</v>
          </cell>
          <cell r="G76" t="str">
            <v>GJ</v>
          </cell>
          <cell r="H76" t="str">
            <v>SSA VAL</v>
          </cell>
          <cell r="I76" t="str">
            <v>10.121.16.103</v>
          </cell>
          <cell r="J76" t="str">
            <v>Mylan A1_1/6</v>
          </cell>
          <cell r="K76" t="str">
            <v>10.121.16.102</v>
          </cell>
          <cell r="L76" t="str">
            <v>Phansa Te A1_1/5</v>
          </cell>
          <cell r="M76" t="str">
            <v xml:space="preserve">	2026/05/08,16:37:59</v>
          </cell>
          <cell r="N76">
            <v>1</v>
          </cell>
          <cell r="O76" t="str">
            <v>GE</v>
          </cell>
          <cell r="P76" t="str">
            <v>VAL</v>
          </cell>
          <cell r="Q76" t="str">
            <v>VAL - CPAN 1GE DL - 16.103 (MYLAN)  to  16.102 (PHANSA TE) is down from 	2026/05/08,16:37:59</v>
          </cell>
          <cell r="R76" t="str">
            <v>00103828</v>
          </cell>
          <cell r="S76" t="str">
            <v>MANISHKUMAR PATEL</v>
          </cell>
          <cell r="T76" t="str">
            <v>MYLAN A1</v>
          </cell>
          <cell r="U76" t="str">
            <v>PHANSA TE A1</v>
          </cell>
          <cell r="V76" t="str">
            <v>VAL - CPAN 1GE DL -  10.121.16.103 (MYLAN A1)   to   10.121.16.102 (PHANSA TE A1)   is down from   	2026/05/08,16:37:59</v>
          </cell>
          <cell r="W76" t="str">
            <v xml:space="preserve">	2026/05/08</v>
          </cell>
          <cell r="X76" t="str">
            <v>Valsad</v>
          </cell>
          <cell r="Y76">
            <v>0</v>
          </cell>
          <cell r="Z76" t="str">
            <v>1GE</v>
          </cell>
        </row>
        <row r="77">
          <cell r="C77">
            <v>11</v>
          </cell>
          <cell r="D77">
            <v>12</v>
          </cell>
          <cell r="E77">
            <v>1</v>
          </cell>
          <cell r="F77">
            <v>68</v>
          </cell>
          <cell r="G77" t="str">
            <v>GJ</v>
          </cell>
          <cell r="H77" t="str">
            <v>SSA VAL</v>
          </cell>
          <cell r="I77" t="str">
            <v>10.121.16.99</v>
          </cell>
          <cell r="J77" t="str">
            <v>Daman_4/5</v>
          </cell>
          <cell r="K77" t="str">
            <v>10.121.16.102</v>
          </cell>
          <cell r="L77" t="str">
            <v>PHANSA TE_1/6</v>
          </cell>
          <cell r="M77" t="str">
            <v xml:space="preserve">	2026/05/08,16:37:57</v>
          </cell>
          <cell r="N77">
            <v>1</v>
          </cell>
          <cell r="O77" t="str">
            <v>GE</v>
          </cell>
          <cell r="P77" t="str">
            <v>VAL</v>
          </cell>
          <cell r="Q77" t="str">
            <v>VAL - CPAN 1GE DL - 16.99 (Daman)  to  16.102 (PHANSA TE) is down from 	2026/05/08,16:37:57</v>
          </cell>
          <cell r="R77" t="str">
            <v>00103828</v>
          </cell>
          <cell r="S77" t="str">
            <v>MANISHKUMAR PATEL</v>
          </cell>
          <cell r="T77" t="str">
            <v>Daman B2</v>
          </cell>
          <cell r="U77" t="str">
            <v>PHANSA TE A1</v>
          </cell>
          <cell r="V77" t="str">
            <v>VAL - CPAN 1GE DL -  10.121.16.99 (Daman B2)   to   10.121.16.102 (PHANSA TE A1)   is down from   	2026/05/08,16:37:57</v>
          </cell>
          <cell r="W77" t="str">
            <v xml:space="preserve">	2026/05/08</v>
          </cell>
          <cell r="X77" t="str">
            <v>Valsad</v>
          </cell>
          <cell r="Y77">
            <v>0</v>
          </cell>
          <cell r="Z77" t="str">
            <v>1GE</v>
          </cell>
        </row>
        <row r="78">
          <cell r="C78">
            <v>12</v>
          </cell>
          <cell r="D78">
            <v>13</v>
          </cell>
          <cell r="E78">
            <v>1</v>
          </cell>
          <cell r="F78">
            <v>69</v>
          </cell>
          <cell r="G78" t="str">
            <v>GJ</v>
          </cell>
          <cell r="H78" t="str">
            <v>SSA VAL</v>
          </cell>
          <cell r="I78" t="str">
            <v>10.121.68.85</v>
          </cell>
          <cell r="J78" t="str">
            <v>SAPUTARA_3/11_TO_10.121.68.73</v>
          </cell>
          <cell r="K78" t="str">
            <v>10.121.68.73</v>
          </cell>
          <cell r="L78" t="str">
            <v>VANSDA_6/8</v>
          </cell>
          <cell r="M78" t="str">
            <v xml:space="preserve">	2026/05/08,15:28:41</v>
          </cell>
          <cell r="N78">
            <v>1</v>
          </cell>
          <cell r="O78" t="str">
            <v>GE</v>
          </cell>
          <cell r="P78" t="str">
            <v>VAL</v>
          </cell>
          <cell r="Q78" t="str">
            <v>VAL - CPAN 1GE DL - 68.85 (SAPUTARA)  to  68.73 (Vansda) is down from 	2026/05/08,15:28:41</v>
          </cell>
          <cell r="R78" t="str">
            <v>00103828</v>
          </cell>
          <cell r="S78" t="str">
            <v>MANISHKUMAR PATEL</v>
          </cell>
          <cell r="T78" t="str">
            <v>SAPUTARA B1</v>
          </cell>
          <cell r="U78" t="str">
            <v>Vansda B2</v>
          </cell>
          <cell r="V78" t="str">
            <v>VAL - CPAN 1GE DL -  10.121.68.85 (SAPUTARA B1)   to   10.121.68.73 (Vansda B2)   is down from   	2026/05/08,15:28:41</v>
          </cell>
          <cell r="W78" t="str">
            <v xml:space="preserve">	2026/05/08</v>
          </cell>
          <cell r="X78" t="str">
            <v>Valsad</v>
          </cell>
          <cell r="Y78">
            <v>0</v>
          </cell>
          <cell r="Z78" t="str">
            <v>1GE</v>
          </cell>
        </row>
        <row r="79">
          <cell r="C79">
            <v>13</v>
          </cell>
          <cell r="D79">
            <v>14</v>
          </cell>
          <cell r="E79">
            <v>1</v>
          </cell>
          <cell r="F79">
            <v>70</v>
          </cell>
          <cell r="G79" t="str">
            <v>GJ</v>
          </cell>
          <cell r="H79" t="str">
            <v>SSA VAL</v>
          </cell>
          <cell r="I79" t="str">
            <v>10.121.68.89</v>
          </cell>
          <cell r="J79" t="str">
            <v>PIMPARI_2/5</v>
          </cell>
          <cell r="K79" t="str">
            <v>10.121.68.92</v>
          </cell>
          <cell r="L79" t="str">
            <v>Hamvanchod_1/5</v>
          </cell>
          <cell r="M79" t="str">
            <v xml:space="preserve">	2026/05/08,11:50:37</v>
          </cell>
          <cell r="N79">
            <v>1</v>
          </cell>
          <cell r="O79" t="str">
            <v>GE</v>
          </cell>
          <cell r="P79" t="str">
            <v>VAL</v>
          </cell>
          <cell r="Q79" t="str">
            <v>VAL - CPAN 1GE DL - 68.89 (PIMPARI)  to  68.92 (Hamvanchod) is down from 	2026/05/08,11:50:37</v>
          </cell>
          <cell r="R79" t="str">
            <v>00103828</v>
          </cell>
          <cell r="S79" t="str">
            <v>MANISHKUMAR PATEL</v>
          </cell>
          <cell r="T79" t="str">
            <v>PIMPARI A1</v>
          </cell>
          <cell r="U79" t="str">
            <v>Hamvanchod A1</v>
          </cell>
          <cell r="V79" t="str">
            <v>VAL - CPAN 1GE DL -  10.121.68.89 (PIMPARI A1)   to   10.121.68.92 (Hamvanchod A1)   is down from   	2026/05/08,11:50:37</v>
          </cell>
          <cell r="W79" t="str">
            <v xml:space="preserve">	2026/05/08</v>
          </cell>
          <cell r="X79" t="str">
            <v>Valsad</v>
          </cell>
          <cell r="Y79">
            <v>0</v>
          </cell>
          <cell r="Z79" t="str">
            <v>1GE</v>
          </cell>
        </row>
        <row r="80">
          <cell r="C80">
            <v>14</v>
          </cell>
          <cell r="D80">
            <v>15</v>
          </cell>
          <cell r="E80">
            <v>1</v>
          </cell>
          <cell r="F80">
            <v>71</v>
          </cell>
          <cell r="G80" t="str">
            <v>GJ</v>
          </cell>
          <cell r="H80" t="str">
            <v>SSA VAL</v>
          </cell>
          <cell r="I80" t="str">
            <v>10.121.24.180</v>
          </cell>
          <cell r="J80" t="str">
            <v>TempleOld_2/6</v>
          </cell>
          <cell r="K80" t="str">
            <v>10.121.99.72</v>
          </cell>
          <cell r="L80" t="str">
            <v>TempleNew_1/5</v>
          </cell>
          <cell r="M80" t="str">
            <v xml:space="preserve">	2026/05/08,10:17:19</v>
          </cell>
          <cell r="N80">
            <v>1</v>
          </cell>
          <cell r="O80" t="str">
            <v>GE</v>
          </cell>
          <cell r="P80" t="str">
            <v>VAL</v>
          </cell>
          <cell r="Q80" t="str">
            <v>VAL - CPAN 1GE DL - 24.180 (TEMPLE OLD)  to  99.72 (TEMPLE NEW) is down from 	2026/05/08,10:17:19</v>
          </cell>
          <cell r="R80" t="str">
            <v>00103828</v>
          </cell>
          <cell r="S80" t="str">
            <v>MANISHKUMAR PATEL</v>
          </cell>
          <cell r="T80" t="str">
            <v>TEMPLE OLD A1</v>
          </cell>
          <cell r="U80" t="str">
            <v>TEMPLE NEW A1</v>
          </cell>
          <cell r="V80" t="str">
            <v>VAL - CPAN 1GE DL -  10.121.24.180 (TEMPLE OLD A1)   to   10.121.99.72 (TEMPLE NEW A1)   is down from   	2026/05/08,10:17:19</v>
          </cell>
          <cell r="W80" t="str">
            <v xml:space="preserve">	2026/05/08</v>
          </cell>
          <cell r="X80" t="str">
            <v>Valsad</v>
          </cell>
          <cell r="Y80">
            <v>0</v>
          </cell>
          <cell r="Z80" t="str">
            <v>1GE</v>
          </cell>
        </row>
        <row r="81">
          <cell r="C81">
            <v>15</v>
          </cell>
          <cell r="D81">
            <v>16</v>
          </cell>
          <cell r="E81">
            <v>1</v>
          </cell>
          <cell r="F81">
            <v>72</v>
          </cell>
          <cell r="G81" t="str">
            <v>GJ</v>
          </cell>
          <cell r="H81" t="str">
            <v>SSA SR</v>
          </cell>
          <cell r="I81" t="str">
            <v>10.121.19.218</v>
          </cell>
          <cell r="J81" t="str">
            <v>LANDMARK A1_2/5</v>
          </cell>
          <cell r="K81" t="str">
            <v>10.121.99.149</v>
          </cell>
          <cell r="L81" t="str">
            <v>GHB_ICHHAPORE_B1_4/3</v>
          </cell>
          <cell r="M81" t="str">
            <v xml:space="preserve">	2026/05/08,21:26:34</v>
          </cell>
          <cell r="N81">
            <v>1</v>
          </cell>
          <cell r="O81" t="str">
            <v>GE</v>
          </cell>
          <cell r="P81" t="str">
            <v>SRT</v>
          </cell>
          <cell r="Q81" t="str">
            <v>SRT - CPAN 1GE DL - 19.218 (LANDMARK A1)  to  99.149 (RAVI PARK MANEJA) is down from 	2026/05/08,21:26:34</v>
          </cell>
          <cell r="R81" t="str">
            <v>00800990</v>
          </cell>
          <cell r="S81" t="str">
            <v>SNEHAL PATEL</v>
          </cell>
          <cell r="T81" t="str">
            <v>LANDMARK A1 A1</v>
          </cell>
          <cell r="U81" t="str">
            <v>RAVI PARK MANEJA B1</v>
          </cell>
          <cell r="V81" t="str">
            <v>SRT - CPAN 1GE DL -  10.121.19.218 (LANDMARK A1 A1)   to   10.121.99.149 (RAVI PARK MANEJA B1)   is down from   	2026/05/08,21:26:34</v>
          </cell>
          <cell r="W81" t="str">
            <v xml:space="preserve">	2026/05/08</v>
          </cell>
          <cell r="X81" t="str">
            <v>Surat</v>
          </cell>
          <cell r="Y81">
            <v>0</v>
          </cell>
          <cell r="Z81" t="str">
            <v>1GE</v>
          </cell>
        </row>
        <row r="82">
          <cell r="C82">
            <v>16</v>
          </cell>
          <cell r="D82">
            <v>17</v>
          </cell>
          <cell r="E82">
            <v>1</v>
          </cell>
          <cell r="F82">
            <v>73</v>
          </cell>
          <cell r="G82" t="str">
            <v>GJ</v>
          </cell>
          <cell r="H82" t="str">
            <v>SSA SR</v>
          </cell>
          <cell r="I82" t="str">
            <v>10.121.19.226</v>
          </cell>
          <cell r="J82" t="str">
            <v>AIRPORT_4/4</v>
          </cell>
          <cell r="K82" t="str">
            <v>10.121.19.220</v>
          </cell>
          <cell r="L82" t="str">
            <v>DUMAS AMBAWADI_1/5</v>
          </cell>
          <cell r="M82" t="str">
            <v xml:space="preserve">	2026/05/08,18:58:22</v>
          </cell>
          <cell r="N82">
            <v>1</v>
          </cell>
          <cell r="O82" t="str">
            <v>GE</v>
          </cell>
          <cell r="P82" t="str">
            <v>SRT</v>
          </cell>
          <cell r="Q82" t="str">
            <v>SRT - CPAN 1GE DL - 19.226 (AIRPORT)  to  19.220 (DUMAS AMBAWADI) is down from 	2026/05/08,18:58:22</v>
          </cell>
          <cell r="R82" t="str">
            <v>00800990</v>
          </cell>
          <cell r="S82" t="str">
            <v>SNEHAL PATEL</v>
          </cell>
          <cell r="T82" t="str">
            <v>AIRPORT B1</v>
          </cell>
          <cell r="U82" t="str">
            <v>DUMAS AMBAWADI A1</v>
          </cell>
          <cell r="V82" t="str">
            <v>SRT - CPAN 1GE DL -  10.121.19.226 (AIRPORT B1)   to   10.121.19.220 (DUMAS AMBAWADI A1)   is down from   	2026/05/08,18:58:22</v>
          </cell>
          <cell r="W82" t="str">
            <v xml:space="preserve">	2026/05/08</v>
          </cell>
          <cell r="X82" t="str">
            <v>Surat</v>
          </cell>
          <cell r="Y82">
            <v>0</v>
          </cell>
          <cell r="Z82" t="str">
            <v>1GE</v>
          </cell>
        </row>
        <row r="83">
          <cell r="C83">
            <v>17</v>
          </cell>
          <cell r="D83">
            <v>18</v>
          </cell>
          <cell r="E83">
            <v>1</v>
          </cell>
          <cell r="F83">
            <v>74</v>
          </cell>
          <cell r="G83" t="str">
            <v>GJ</v>
          </cell>
          <cell r="H83" t="str">
            <v>SSA RJ</v>
          </cell>
          <cell r="I83" t="str">
            <v>10.121.19.70</v>
          </cell>
          <cell r="J83" t="str">
            <v>BHAKTINAGAR2_5/2</v>
          </cell>
          <cell r="K83" t="str">
            <v>10.121.19.103</v>
          </cell>
          <cell r="L83" t="str">
            <v>KOTHARIYA_1/5</v>
          </cell>
          <cell r="M83" t="str">
            <v xml:space="preserve">	2026/05/08,10:51:54</v>
          </cell>
          <cell r="N83">
            <v>1</v>
          </cell>
          <cell r="O83" t="str">
            <v>GE</v>
          </cell>
          <cell r="P83" t="str">
            <v>RJT</v>
          </cell>
          <cell r="Q83" t="str">
            <v>RJT - CPAN 1GE DL - 19.70 (BHAKTINAGAR2)  to  19.103 (KOTHARIYA) is down from 	2026/05/08,10:51:54</v>
          </cell>
          <cell r="R83" t="str">
            <v>00206332</v>
          </cell>
          <cell r="S83" t="str">
            <v>Dharmendra Joshi</v>
          </cell>
          <cell r="T83" t="str">
            <v>BHAKTINAGAR2 B2</v>
          </cell>
          <cell r="U83" t="str">
            <v>KOTHARIYA A1</v>
          </cell>
          <cell r="V83" t="str">
            <v>RJT - CPAN 1GE DL -  10.121.19.70 (BHAKTINAGAR2 B2)   to   10.121.19.103 (KOTHARIYA A1)   is down from   	2026/05/08,10:51:54</v>
          </cell>
          <cell r="W83" t="str">
            <v xml:space="preserve">	2026/05/08</v>
          </cell>
          <cell r="X83" t="str">
            <v>Rajkot</v>
          </cell>
          <cell r="Y83">
            <v>0</v>
          </cell>
          <cell r="Z83" t="str">
            <v>1GE</v>
          </cell>
        </row>
        <row r="84">
          <cell r="C84">
            <v>18</v>
          </cell>
          <cell r="D84">
            <v>19</v>
          </cell>
          <cell r="E84">
            <v>1</v>
          </cell>
          <cell r="F84">
            <v>75</v>
          </cell>
          <cell r="G84" t="str">
            <v>GJ</v>
          </cell>
          <cell r="H84" t="str">
            <v>SSA MEH</v>
          </cell>
          <cell r="I84" t="str">
            <v>10.121.25.93</v>
          </cell>
          <cell r="J84" t="str">
            <v>VALAM EXE_A1_1/5</v>
          </cell>
          <cell r="K84" t="str">
            <v>10.121.15.204</v>
          </cell>
          <cell r="L84" t="str">
            <v>Visnagar_B2_3/3</v>
          </cell>
          <cell r="M84" t="str">
            <v xml:space="preserve">	2026/05/08,18:46:24</v>
          </cell>
          <cell r="N84">
            <v>1</v>
          </cell>
          <cell r="O84" t="str">
            <v>GE</v>
          </cell>
          <cell r="P84" t="str">
            <v>MSN</v>
          </cell>
          <cell r="Q84" t="str">
            <v>MSN - CPAN 1GE DL - 25.93 (VALAM EXE)  to  15.204 (Visnagar) is down from 	2026/05/08,18:46:24</v>
          </cell>
          <cell r="R84" t="str">
            <v>00800440</v>
          </cell>
          <cell r="S84" t="str">
            <v>GAURANG CHAVDA</v>
          </cell>
          <cell r="T84" t="str">
            <v>VALAM EXE A1</v>
          </cell>
          <cell r="U84" t="str">
            <v>Visnagar B2</v>
          </cell>
          <cell r="V84" t="str">
            <v>MSN - CPAN 1GE DL -  10.121.25.93 (VALAM EXE A1)   to   10.121.15.204 (Visnagar B2)   is down from   	2026/05/08,18:46:24</v>
          </cell>
          <cell r="W84" t="str">
            <v xml:space="preserve">	2026/05/08</v>
          </cell>
          <cell r="X84" t="str">
            <v>Mehsana</v>
          </cell>
          <cell r="Y84">
            <v>0</v>
          </cell>
          <cell r="Z84" t="str">
            <v>1GE</v>
          </cell>
        </row>
        <row r="85">
          <cell r="C85">
            <v>19</v>
          </cell>
          <cell r="D85">
            <v>20</v>
          </cell>
          <cell r="E85">
            <v>1</v>
          </cell>
          <cell r="F85">
            <v>76</v>
          </cell>
          <cell r="G85" t="str">
            <v>GJ</v>
          </cell>
          <cell r="H85" t="str">
            <v>SSA GDH</v>
          </cell>
          <cell r="I85" t="str">
            <v>10.121.16.207</v>
          </cell>
          <cell r="J85" t="str">
            <v>Volmont_2/5</v>
          </cell>
          <cell r="K85" t="str">
            <v>10.121.16.208</v>
          </cell>
          <cell r="L85" t="str">
            <v>CEAT HALOL_1/5</v>
          </cell>
          <cell r="M85" t="str">
            <v xml:space="preserve">	2026/05/08,14:38:42</v>
          </cell>
          <cell r="N85">
            <v>1</v>
          </cell>
          <cell r="O85" t="str">
            <v>GE</v>
          </cell>
          <cell r="P85" t="str">
            <v>GDR</v>
          </cell>
          <cell r="Q85" t="str">
            <v>GDR - CPAN 1GE DL - 16.207 (Volmont)  to  16.208 (CEAT HALOL) is down from 	2026/05/08,14:38:42</v>
          </cell>
          <cell r="R85" t="str">
            <v>00800391</v>
          </cell>
          <cell r="S85" t="str">
            <v>Jignesh Kr Khaped</v>
          </cell>
          <cell r="T85" t="str">
            <v>Volmont A1</v>
          </cell>
          <cell r="U85" t="str">
            <v>CEAT HALOL A1</v>
          </cell>
          <cell r="V85" t="str">
            <v>GDR - CPAN 1GE DL -  10.121.16.207 (Volmont A1)   to   10.121.16.208 (CEAT HALOL A1)   is down from   	2026/05/08,14:38:42</v>
          </cell>
          <cell r="W85" t="str">
            <v xml:space="preserve">	2026/05/08</v>
          </cell>
          <cell r="X85" t="str">
            <v>Godhra</v>
          </cell>
          <cell r="Y85">
            <v>0</v>
          </cell>
          <cell r="Z85" t="str">
            <v>1GE</v>
          </cell>
        </row>
        <row r="86">
          <cell r="C86">
            <v>20</v>
          </cell>
          <cell r="D86">
            <v>21</v>
          </cell>
          <cell r="E86">
            <v>1</v>
          </cell>
          <cell r="F86">
            <v>77</v>
          </cell>
          <cell r="G86" t="str">
            <v>GJ</v>
          </cell>
          <cell r="H86" t="str">
            <v>SSA BV</v>
          </cell>
          <cell r="I86" t="str">
            <v>10.121.17.158</v>
          </cell>
          <cell r="J86" t="str">
            <v>Palitana_B2_6/5</v>
          </cell>
          <cell r="K86" t="str">
            <v>10.121.17.134</v>
          </cell>
          <cell r="L86" t="str">
            <v>Thadach_B1_4/5</v>
          </cell>
          <cell r="M86" t="str">
            <v xml:space="preserve">	2026/05/08,09:28:27</v>
          </cell>
          <cell r="N86">
            <v>1</v>
          </cell>
          <cell r="O86" t="str">
            <v>GE</v>
          </cell>
          <cell r="P86" t="str">
            <v>BHV</v>
          </cell>
          <cell r="Q86" t="str">
            <v>BHV - CPAN 1GE DL - 17.158 (PALITANA)  to  17.134 (THADACH) is down from 	2026/05/08,09:28:27</v>
          </cell>
          <cell r="R86" t="str">
            <v>00800742</v>
          </cell>
          <cell r="S86" t="str">
            <v>PRATIK MEHTA</v>
          </cell>
          <cell r="T86" t="str">
            <v>PALITANA B2</v>
          </cell>
          <cell r="U86" t="str">
            <v>THADACH B1</v>
          </cell>
          <cell r="V86" t="str">
            <v>BHV - CPAN 1GE DL -  10.121.17.158 (PALITANA B2)   to   10.121.17.134 (THADACH B1)   is down from   	2026/05/08,09:28:27</v>
          </cell>
          <cell r="W86" t="str">
            <v xml:space="preserve">	2026/05/08</v>
          </cell>
          <cell r="X86" t="str">
            <v>Bhavnagar</v>
          </cell>
          <cell r="Y86">
            <v>0</v>
          </cell>
          <cell r="Z86" t="str">
            <v>1GE</v>
          </cell>
        </row>
        <row r="87">
          <cell r="C87">
            <v>21</v>
          </cell>
          <cell r="D87">
            <v>22</v>
          </cell>
          <cell r="E87">
            <v>1</v>
          </cell>
          <cell r="F87">
            <v>78</v>
          </cell>
          <cell r="G87" t="str">
            <v>GJ</v>
          </cell>
          <cell r="H87" t="str">
            <v>SSA BV</v>
          </cell>
          <cell r="I87" t="str">
            <v>10.121.17.138</v>
          </cell>
          <cell r="J87" t="str">
            <v>BHANDARIYA(PALITANA)_1/5</v>
          </cell>
          <cell r="K87" t="str">
            <v>10.121.17.158</v>
          </cell>
          <cell r="L87" t="str">
            <v>PALITANA_5/3</v>
          </cell>
          <cell r="M87" t="str">
            <v xml:space="preserve">	2026/05/08,09:28:28</v>
          </cell>
          <cell r="N87">
            <v>1</v>
          </cell>
          <cell r="O87" t="str">
            <v>GE</v>
          </cell>
          <cell r="P87" t="str">
            <v>BHV</v>
          </cell>
          <cell r="Q87" t="str">
            <v>BHV - CPAN 1GE DL - 17.138 (BHANDARIYA(PALITANA))  to  17.158 (PALITANA) is down from 	2026/05/08,09:28:28</v>
          </cell>
          <cell r="R87" t="str">
            <v>00800742</v>
          </cell>
          <cell r="S87" t="str">
            <v>PRATIK MEHTA</v>
          </cell>
          <cell r="T87" t="str">
            <v>BHANDARIYA(PALITANA) A1</v>
          </cell>
          <cell r="U87" t="str">
            <v>PALITANA B2</v>
          </cell>
          <cell r="V87" t="str">
            <v>BHV - CPAN 1GE DL -  10.121.17.138 (BHANDARIYA(PALITANA) A1)   to   10.121.17.158 (PALITANA B2)   is down from   	2026/05/08,09:28:28</v>
          </cell>
          <cell r="W87" t="str">
            <v xml:space="preserve">	2026/05/08</v>
          </cell>
          <cell r="X87" t="str">
            <v>Bhavnagar</v>
          </cell>
          <cell r="Y87">
            <v>0</v>
          </cell>
          <cell r="Z87" t="str">
            <v>1GE</v>
          </cell>
        </row>
        <row r="88">
          <cell r="C88">
            <v>22</v>
          </cell>
          <cell r="D88">
            <v>23</v>
          </cell>
          <cell r="E88">
            <v>1</v>
          </cell>
          <cell r="F88">
            <v>79</v>
          </cell>
          <cell r="G88" t="str">
            <v>GJ</v>
          </cell>
          <cell r="H88" t="str">
            <v>SSA BUJ</v>
          </cell>
          <cell r="I88" t="str">
            <v>10.121.17.76</v>
          </cell>
          <cell r="J88" t="str">
            <v>Aadesar_4/5</v>
          </cell>
          <cell r="K88" t="str">
            <v>10.121.15.194</v>
          </cell>
          <cell r="L88" t="str">
            <v>Radhanpur_4/5</v>
          </cell>
          <cell r="M88" t="str">
            <v xml:space="preserve">	2026/05/08,23:17:21</v>
          </cell>
          <cell r="N88">
            <v>1</v>
          </cell>
          <cell r="O88" t="str">
            <v>GE</v>
          </cell>
          <cell r="P88" t="str">
            <v>BUJ</v>
          </cell>
          <cell r="Q88" t="str">
            <v>BUJ - CPAN 1GE DL - 17.76 (AADESAR)  to  15.194 (Radhanpur) is down from 	2026/05/08,23:17:21</v>
          </cell>
          <cell r="R88">
            <v>60070349</v>
          </cell>
          <cell r="S88" t="str">
            <v>Ajay Singh</v>
          </cell>
          <cell r="T88" t="str">
            <v>AADESAR B2</v>
          </cell>
          <cell r="U88" t="str">
            <v>Radhanpur B2</v>
          </cell>
          <cell r="V88" t="str">
            <v>BUJ - CPAN 1GE DL -  10.121.17.76 (AADESAR B2)   to   10.121.15.194 (Radhanpur B2)   is down from   	2026/05/08,23:17:21</v>
          </cell>
          <cell r="W88" t="str">
            <v xml:space="preserve">	2026/05/08</v>
          </cell>
          <cell r="X88" t="str">
            <v>Bhuj</v>
          </cell>
          <cell r="Y88">
            <v>0</v>
          </cell>
          <cell r="Z88" t="str">
            <v>1GE</v>
          </cell>
        </row>
        <row r="89">
          <cell r="C89">
            <v>23</v>
          </cell>
          <cell r="D89">
            <v>24</v>
          </cell>
          <cell r="E89">
            <v>1</v>
          </cell>
          <cell r="F89">
            <v>80</v>
          </cell>
          <cell r="G89" t="str">
            <v>GJ</v>
          </cell>
          <cell r="H89" t="str">
            <v>SSA BUJ</v>
          </cell>
          <cell r="I89" t="str">
            <v>10.121.24.73</v>
          </cell>
          <cell r="J89" t="str">
            <v>Bharat Nagar_3/2</v>
          </cell>
          <cell r="K89" t="str">
            <v>10.121.17.77</v>
          </cell>
          <cell r="L89" t="str">
            <v>Tx_Plot 1008_2/5</v>
          </cell>
          <cell r="M89" t="str">
            <v xml:space="preserve">	2026/05/08,14:29:08</v>
          </cell>
          <cell r="N89">
            <v>1</v>
          </cell>
          <cell r="O89" t="str">
            <v>GE</v>
          </cell>
          <cell r="P89" t="str">
            <v>BUJ</v>
          </cell>
          <cell r="Q89" t="str">
            <v>BUJ - CPAN 1GE DL - 24.73 (Bharat Nagar)  to  17.77 (TXPlot 1008) is down from 	2026/05/08,14:29:08</v>
          </cell>
          <cell r="R89">
            <v>60070349</v>
          </cell>
          <cell r="S89" t="str">
            <v>Ajay Singh</v>
          </cell>
          <cell r="T89" t="str">
            <v>Bharat Nagar B1</v>
          </cell>
          <cell r="U89" t="str">
            <v>TXPlot 1008 A1</v>
          </cell>
          <cell r="V89" t="str">
            <v>BUJ - CPAN 1GE DL -  10.121.24.73 (Bharat Nagar B1)   to   10.121.17.77 (TXPlot 1008 A1)   is down from   	2026/05/08,14:29:08</v>
          </cell>
          <cell r="W89" t="str">
            <v xml:space="preserve">	2026/05/08</v>
          </cell>
          <cell r="X89" t="str">
            <v>Bhuj</v>
          </cell>
          <cell r="Y89">
            <v>0</v>
          </cell>
          <cell r="Z89" t="str">
            <v>1GE</v>
          </cell>
        </row>
        <row r="90">
          <cell r="C90">
            <v>24</v>
          </cell>
          <cell r="D90">
            <v>25</v>
          </cell>
          <cell r="E90">
            <v>1</v>
          </cell>
          <cell r="F90">
            <v>81</v>
          </cell>
          <cell r="G90" t="str">
            <v>GJ</v>
          </cell>
          <cell r="H90" t="str">
            <v>SSA AMR</v>
          </cell>
          <cell r="I90" t="str">
            <v>10.121.96.20</v>
          </cell>
          <cell r="J90" t="str">
            <v>SARAMBHADA_2/6</v>
          </cell>
          <cell r="K90" t="str">
            <v>10.121.96.21</v>
          </cell>
          <cell r="L90" t="str">
            <v>GOPALGRAM_1/6</v>
          </cell>
          <cell r="M90" t="str">
            <v xml:space="preserve">	2026/05/08,13:51:22</v>
          </cell>
          <cell r="N90">
            <v>1</v>
          </cell>
          <cell r="O90" t="str">
            <v>GE</v>
          </cell>
          <cell r="P90" t="str">
            <v>AMR</v>
          </cell>
          <cell r="Q90" t="str">
            <v>AMR - CPAN 1GE DL - 96.20 (Sarambhada)  to  96.21 (Gopalgram) is down from 	2026/05/08,13:51:22</v>
          </cell>
          <cell r="R90" t="str">
            <v>00600524</v>
          </cell>
          <cell r="S90" t="str">
            <v>ALPESH MALVI</v>
          </cell>
          <cell r="T90" t="str">
            <v>Sarambhada A1</v>
          </cell>
          <cell r="U90" t="str">
            <v>Gopalgram A1</v>
          </cell>
          <cell r="V90" t="str">
            <v>AMR - CPAN 1GE DL -  10.121.96.20 (Sarambhada A1)   to   10.121.96.21 (Gopalgram A1)   is down from   	2026/05/08,13:51:22</v>
          </cell>
          <cell r="W90" t="str">
            <v xml:space="preserve">	2026/05/08</v>
          </cell>
          <cell r="X90" t="str">
            <v>Amreli</v>
          </cell>
          <cell r="Y90">
            <v>0</v>
          </cell>
          <cell r="Z90" t="str">
            <v>1GE</v>
          </cell>
        </row>
        <row r="91">
          <cell r="C91">
            <v>25</v>
          </cell>
          <cell r="D91">
            <v>26</v>
          </cell>
          <cell r="E91">
            <v>1</v>
          </cell>
          <cell r="F91">
            <v>82</v>
          </cell>
          <cell r="G91" t="str">
            <v>GJ</v>
          </cell>
          <cell r="H91" t="str">
            <v>SSA AM</v>
          </cell>
          <cell r="I91" t="str">
            <v>10.121.18.211</v>
          </cell>
          <cell r="J91" t="str">
            <v>ASLALI_4/6</v>
          </cell>
          <cell r="K91" t="str">
            <v>10.121.18.210</v>
          </cell>
          <cell r="L91" t="str">
            <v>LAMBHA_3/4</v>
          </cell>
          <cell r="M91" t="str">
            <v xml:space="preserve">	2026/05/08,16:12:40</v>
          </cell>
          <cell r="N91">
            <v>1</v>
          </cell>
          <cell r="O91" t="str">
            <v>GE</v>
          </cell>
          <cell r="P91" t="str">
            <v>AHD</v>
          </cell>
          <cell r="Q91" t="str">
            <v>AHD - CPAN 1GE DL - 18.211 (Aslali)  to  18.210 (Lambha) is down from 	2026/05/08,16:12:40</v>
          </cell>
          <cell r="R91" t="str">
            <v>00205890</v>
          </cell>
          <cell r="S91" t="str">
            <v>KISHOR SINGH SADHWANI</v>
          </cell>
          <cell r="T91" t="str">
            <v>Aslali B1</v>
          </cell>
          <cell r="U91" t="str">
            <v>Lambha B1</v>
          </cell>
          <cell r="V91" t="str">
            <v>AHD - CPAN 1GE DL -  10.121.18.211 (Aslali B1)   to   10.121.18.210 (Lambha B1)   is down from   	2026/05/08,16:12:40</v>
          </cell>
          <cell r="W91" t="str">
            <v xml:space="preserve">	2026/05/08</v>
          </cell>
          <cell r="X91" t="str">
            <v>Ahmedabad</v>
          </cell>
          <cell r="Y91">
            <v>0</v>
          </cell>
          <cell r="Z91" t="str">
            <v>1GE</v>
          </cell>
        </row>
        <row r="92">
          <cell r="C92">
            <v>26</v>
          </cell>
          <cell r="D92">
            <v>27</v>
          </cell>
          <cell r="E92">
            <v>1</v>
          </cell>
          <cell r="F92">
            <v>83</v>
          </cell>
          <cell r="G92" t="str">
            <v>GJ</v>
          </cell>
          <cell r="H92" t="str">
            <v>SSA AHM</v>
          </cell>
          <cell r="I92" t="str">
            <v>10.121.15.168</v>
          </cell>
          <cell r="J92" t="str">
            <v>ARTO_BAVLA_1/5</v>
          </cell>
          <cell r="K92" t="str">
            <v>10.121.15.147</v>
          </cell>
          <cell r="L92" t="str">
            <v>BAVLA_3/2</v>
          </cell>
          <cell r="M92" t="str">
            <v xml:space="preserve">	2026/05/08,16:39:14</v>
          </cell>
          <cell r="N92">
            <v>1</v>
          </cell>
          <cell r="O92" t="str">
            <v>GE</v>
          </cell>
          <cell r="P92" t="str">
            <v>AHD</v>
          </cell>
          <cell r="Q92" t="str">
            <v>AHD - CPAN 1GE DL - 15.168 (ARTO BAVLA)  to  15.147 (BAVLA) is down from 	2026/05/08,16:39:14</v>
          </cell>
          <cell r="R92" t="str">
            <v>00205890</v>
          </cell>
          <cell r="S92" t="str">
            <v>KISHOR SINGH SADHWANI</v>
          </cell>
          <cell r="T92" t="str">
            <v>ARTO BAVLA A1</v>
          </cell>
          <cell r="U92" t="str">
            <v>BAVLA B2</v>
          </cell>
          <cell r="V92" t="str">
            <v>AHD - CPAN 1GE DL -  10.121.15.168 (ARTO BAVLA A1)   to   10.121.15.147 (BAVLA B2)   is down from   	2026/05/08,16:39:14</v>
          </cell>
          <cell r="W92" t="str">
            <v xml:space="preserve">	2026/05/08</v>
          </cell>
          <cell r="X92" t="str">
            <v>Ahmedabad</v>
          </cell>
          <cell r="Y92">
            <v>0</v>
          </cell>
          <cell r="Z92" t="str">
            <v>1GE</v>
          </cell>
        </row>
        <row r="93">
          <cell r="C93" t="str">
            <v/>
          </cell>
          <cell r="D93" t="str">
            <v/>
          </cell>
          <cell r="E93" t="str">
            <v/>
          </cell>
          <cell r="F93">
            <v>84</v>
          </cell>
          <cell r="G93" t="str">
            <v>GJ</v>
          </cell>
          <cell r="H93" t="str">
            <v>SSA VDR</v>
          </cell>
          <cell r="I93" t="str">
            <v>10.121.19.157</v>
          </cell>
          <cell r="J93" t="str">
            <v>NORTH</v>
          </cell>
          <cell r="K93" t="str">
            <v>10.121.19.131</v>
          </cell>
          <cell r="L93" t="str">
            <v>SAMA A1_1/5</v>
          </cell>
          <cell r="M93" t="str">
            <v xml:space="preserve">	2026/05/09,05:53:41</v>
          </cell>
          <cell r="N93">
            <v>0</v>
          </cell>
          <cell r="O93" t="str">
            <v>GE</v>
          </cell>
          <cell r="P93" t="str">
            <v>VDA</v>
          </cell>
          <cell r="Q93" t="str">
            <v>VDA - CPAN 1GE DL - 19.157 (NORTH MAMLATDAR SAMA)  to  19.131 (KARELIBAGH) is down from 	2026/05/09,05:53:41</v>
          </cell>
          <cell r="R93" t="str">
            <v>00903882</v>
          </cell>
          <cell r="S93" t="str">
            <v>JITENDRA PARMAR</v>
          </cell>
          <cell r="T93" t="str">
            <v>NORTH MAMLATDAR SAMA A1</v>
          </cell>
          <cell r="U93" t="str">
            <v>KARELIBAGH B2</v>
          </cell>
          <cell r="V93" t="str">
            <v>VDA - CPAN 1GE DL -  10.121.19.157 (NORTH MAMLATDAR SAMA A1)   to   10.121.19.131 (KARELIBAGH B2)   is down from   	2026/05/09,05:53:41</v>
          </cell>
          <cell r="W93" t="str">
            <v xml:space="preserve">	2026/05/09</v>
          </cell>
          <cell r="X93" t="str">
            <v>Vadodara</v>
          </cell>
          <cell r="Y93">
            <v>0</v>
          </cell>
          <cell r="Z93" t="str">
            <v>1GE</v>
          </cell>
        </row>
        <row r="94">
          <cell r="C94" t="str">
            <v/>
          </cell>
          <cell r="D94" t="str">
            <v/>
          </cell>
          <cell r="E94" t="str">
            <v/>
          </cell>
          <cell r="F94">
            <v>85</v>
          </cell>
          <cell r="G94" t="str">
            <v>GJ</v>
          </cell>
          <cell r="H94" t="str">
            <v>SSA VAL</v>
          </cell>
          <cell r="I94" t="str">
            <v>10.121.68.77</v>
          </cell>
          <cell r="J94" t="str">
            <v>SLDC_BALITHA_1/6</v>
          </cell>
          <cell r="K94" t="str">
            <v>10.121.68.78</v>
          </cell>
          <cell r="L94" t="str">
            <v>GEB_BALITHA_1/5</v>
          </cell>
          <cell r="M94" t="str">
            <v xml:space="preserve">	2026/05/09,03:32:03</v>
          </cell>
          <cell r="N94">
            <v>0</v>
          </cell>
          <cell r="O94" t="str">
            <v>GE</v>
          </cell>
          <cell r="P94" t="str">
            <v>VAL</v>
          </cell>
          <cell r="Q94" t="str">
            <v>VAL - CPAN 1GE DL - 68.77 (SLDC BALITHA)  to  68.78 (GEB BALITHA) is down from 	2026/05/09,03:32:03</v>
          </cell>
          <cell r="R94" t="str">
            <v>00103828</v>
          </cell>
          <cell r="S94" t="str">
            <v>MANISHKUMAR PATEL</v>
          </cell>
          <cell r="T94" t="str">
            <v>SLDC BALITHA A1</v>
          </cell>
          <cell r="U94" t="str">
            <v>GEB BALITHA A1</v>
          </cell>
          <cell r="V94" t="str">
            <v>VAL - CPAN 1GE DL -  10.121.68.77 (SLDC BALITHA A1)   to   10.121.68.78 (GEB BALITHA A1)   is down from   	2026/05/09,03:32:03</v>
          </cell>
          <cell r="W94" t="str">
            <v xml:space="preserve">	2026/05/09</v>
          </cell>
          <cell r="X94" t="str">
            <v>Valsad</v>
          </cell>
          <cell r="Y94">
            <v>0</v>
          </cell>
          <cell r="Z94" t="str">
            <v>1GE</v>
          </cell>
        </row>
        <row r="95">
          <cell r="C95" t="str">
            <v/>
          </cell>
          <cell r="D95" t="str">
            <v/>
          </cell>
          <cell r="E95" t="str">
            <v/>
          </cell>
          <cell r="F95">
            <v>86</v>
          </cell>
          <cell r="G95" t="str">
            <v>GJ</v>
          </cell>
          <cell r="H95" t="str">
            <v>SSA VAL</v>
          </cell>
          <cell r="I95" t="str">
            <v>10.121.68.84</v>
          </cell>
          <cell r="J95" t="str">
            <v>WAGHAI_5/2</v>
          </cell>
          <cell r="K95" t="str">
            <v>10.121.24.185</v>
          </cell>
          <cell r="L95" t="str">
            <v>NEVARI_1/6</v>
          </cell>
          <cell r="M95" t="str">
            <v xml:space="preserve">	2026/05/09,00:44:13</v>
          </cell>
          <cell r="N95">
            <v>0</v>
          </cell>
          <cell r="O95" t="str">
            <v>GE</v>
          </cell>
          <cell r="P95" t="str">
            <v>VAL</v>
          </cell>
          <cell r="Q95" t="str">
            <v>VAL - CPAN 1GE DL - 68.84 (WAGHAI)  to  24.185 (KHAMBHLA) is down from 	2026/05/09,00:44:13</v>
          </cell>
          <cell r="R95" t="str">
            <v>00103828</v>
          </cell>
          <cell r="S95" t="str">
            <v>MANISHKUMAR PATEL</v>
          </cell>
          <cell r="T95" t="str">
            <v>WAGHAI B2</v>
          </cell>
          <cell r="U95" t="str">
            <v>KHAMBHLA A1</v>
          </cell>
          <cell r="V95" t="str">
            <v>VAL - CPAN 1GE DL -  10.121.68.84 (WAGHAI B2)   to   10.121.24.185 (KHAMBHLA A1)   is down from   	2026/05/09,00:44:13</v>
          </cell>
          <cell r="W95" t="str">
            <v xml:space="preserve">	2026/05/09</v>
          </cell>
          <cell r="X95" t="str">
            <v>Valsad</v>
          </cell>
          <cell r="Y95">
            <v>0</v>
          </cell>
          <cell r="Z95" t="str">
            <v>1GE</v>
          </cell>
        </row>
        <row r="96">
          <cell r="C96" t="str">
            <v/>
          </cell>
          <cell r="D96" t="str">
            <v/>
          </cell>
          <cell r="E96" t="str">
            <v/>
          </cell>
          <cell r="F96">
            <v>87</v>
          </cell>
          <cell r="G96" t="str">
            <v>GJ</v>
          </cell>
          <cell r="H96" t="str">
            <v>SSA MEH</v>
          </cell>
          <cell r="I96" t="str">
            <v>10.121.98.16</v>
          </cell>
          <cell r="J96" t="str">
            <v>BHANDU</v>
          </cell>
          <cell r="K96" t="str">
            <v>10.121.15.193</v>
          </cell>
          <cell r="L96" t="str">
            <v>Mehsana3(GNE)</v>
          </cell>
          <cell r="M96" t="str">
            <v xml:space="preserve">	2026/05/09,05:35:26</v>
          </cell>
          <cell r="N96">
            <v>0</v>
          </cell>
          <cell r="O96" t="str">
            <v>GE</v>
          </cell>
          <cell r="P96" t="str">
            <v>MSN</v>
          </cell>
          <cell r="Q96" t="str">
            <v>MSN - CPAN 1GE DL - 98.16 (BHANDU)  to  15.193 (Mehsana3(GNE)) is down from 	2026/05/09,05:35:26</v>
          </cell>
          <cell r="R96" t="str">
            <v>00800440</v>
          </cell>
          <cell r="S96" t="str">
            <v>GAURANG CHAVDA</v>
          </cell>
          <cell r="T96" t="str">
            <v>BHANDU A1</v>
          </cell>
          <cell r="U96" t="str">
            <v>Mehsana3(GNE) B2</v>
          </cell>
          <cell r="V96" t="str">
            <v>MSN - CPAN 1GE DL -  10.121.98.16 (BHANDU A1)   to   10.121.15.193 (Mehsana3(GNE) B2)   is down from   	2026/05/09,05:35:26</v>
          </cell>
          <cell r="W96" t="str">
            <v xml:space="preserve">	2026/05/09</v>
          </cell>
          <cell r="X96" t="str">
            <v>Mehsana</v>
          </cell>
          <cell r="Y96">
            <v>0</v>
          </cell>
          <cell r="Z96" t="str">
            <v>1GE</v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>
            <v>88</v>
          </cell>
          <cell r="G97" t="str">
            <v>GJ</v>
          </cell>
          <cell r="H97" t="str">
            <v>SSA JND</v>
          </cell>
          <cell r="I97" t="str">
            <v>10.121.24.21</v>
          </cell>
          <cell r="J97" t="str">
            <v>MESWAN A1_1/5</v>
          </cell>
          <cell r="K97" t="str">
            <v>10.121.97.211</v>
          </cell>
          <cell r="L97" t="str">
            <v>TALALA B1_4/3</v>
          </cell>
          <cell r="M97" t="str">
            <v xml:space="preserve">	2026/05/09,05:53:13</v>
          </cell>
          <cell r="N97">
            <v>0</v>
          </cell>
          <cell r="O97" t="str">
            <v>GE</v>
          </cell>
          <cell r="P97" t="str">
            <v>JND</v>
          </cell>
          <cell r="Q97" t="str">
            <v>JND - CPAN 1GE DL - 24.21 (HARIPUR TALALA)  to  97.211 (TALALA) is down from 	2026/05/09,05:53:13</v>
          </cell>
          <cell r="R97" t="str">
            <v>00206201</v>
          </cell>
          <cell r="S97" t="str">
            <v>CHANDUBHAI TANK</v>
          </cell>
          <cell r="T97" t="str">
            <v>HARIPUR TALALA A1</v>
          </cell>
          <cell r="U97" t="str">
            <v>TALALA B1</v>
          </cell>
          <cell r="V97" t="str">
            <v>JND - CPAN 1GE DL -  10.121.24.21 (HARIPUR TALALA A1)   to   10.121.97.211 (TALALA B1)   is down from   	2026/05/09,05:53:13</v>
          </cell>
          <cell r="W97" t="str">
            <v xml:space="preserve">	2026/05/09</v>
          </cell>
          <cell r="X97" t="str">
            <v>Junagadh</v>
          </cell>
          <cell r="Y97">
            <v>0</v>
          </cell>
          <cell r="Z97" t="str">
            <v>1GE</v>
          </cell>
        </row>
        <row r="98">
          <cell r="C98" t="str">
            <v/>
          </cell>
          <cell r="D98" t="str">
            <v/>
          </cell>
          <cell r="E98" t="str">
            <v/>
          </cell>
          <cell r="F98">
            <v>89</v>
          </cell>
          <cell r="G98" t="str">
            <v>GJ</v>
          </cell>
          <cell r="H98" t="str">
            <v>SSA BV</v>
          </cell>
          <cell r="I98" t="str">
            <v>10.121.17.162</v>
          </cell>
          <cell r="J98" t="str">
            <v>Budhel B1_3/3</v>
          </cell>
          <cell r="K98" t="str">
            <v>10.121.17.179</v>
          </cell>
          <cell r="L98" t="str">
            <v>Ghogha B1_3/2</v>
          </cell>
          <cell r="M98" t="str">
            <v xml:space="preserve">	2026/05/09,03:20:37</v>
          </cell>
          <cell r="N98">
            <v>0</v>
          </cell>
          <cell r="O98" t="str">
            <v>GE</v>
          </cell>
          <cell r="P98" t="str">
            <v>BHV</v>
          </cell>
          <cell r="Q98" t="str">
            <v>BHV - CPAN 1GE DL - 17.162 (BUDHEL)  to  17.179 (GHOGHA) is down from 	2026/05/09,03:20:37</v>
          </cell>
          <cell r="R98" t="str">
            <v>00800742</v>
          </cell>
          <cell r="S98" t="str">
            <v>PRATIK MEHTA</v>
          </cell>
          <cell r="T98" t="str">
            <v>BUDHEL B1</v>
          </cell>
          <cell r="U98" t="str">
            <v>GHOGHA B1</v>
          </cell>
          <cell r="V98" t="str">
            <v>BHV - CPAN 1GE DL -  10.121.17.162 (BUDHEL B1)   to   10.121.17.179 (GHOGHA B1)   is down from   	2026/05/09,03:20:37</v>
          </cell>
          <cell r="W98" t="str">
            <v xml:space="preserve">	2026/05/09</v>
          </cell>
          <cell r="X98" t="str">
            <v>Bhavnagar</v>
          </cell>
          <cell r="Y98">
            <v>0</v>
          </cell>
          <cell r="Z98" t="str">
            <v>1GE</v>
          </cell>
        </row>
        <row r="99">
          <cell r="C99" t="str">
            <v/>
          </cell>
          <cell r="D99" t="str">
            <v/>
          </cell>
          <cell r="E99" t="str">
            <v/>
          </cell>
          <cell r="F99">
            <v>90</v>
          </cell>
          <cell r="G99" t="str">
            <v>GJ</v>
          </cell>
          <cell r="H99" t="str">
            <v>SSA BUJ</v>
          </cell>
          <cell r="I99" t="str">
            <v>10.121.96.154</v>
          </cell>
          <cell r="J99" t="str">
            <v>Kotda(j) TE</v>
          </cell>
          <cell r="K99" t="str">
            <v>10.121.96.153</v>
          </cell>
          <cell r="L99" t="str">
            <v>Kadiya Mota TE</v>
          </cell>
          <cell r="M99" t="str">
            <v xml:space="preserve">	2026/05/09,02:08:09</v>
          </cell>
          <cell r="N99">
            <v>0</v>
          </cell>
          <cell r="O99" t="str">
            <v>GE</v>
          </cell>
          <cell r="P99" t="str">
            <v>BUJ</v>
          </cell>
          <cell r="Q99" t="str">
            <v>BUJ - CPAN 1GE DL - 96.154 (Kotda(j) TE)  to  96.153 (Kadiya Mota TE) is down from 	2026/05/09,02:08:09</v>
          </cell>
          <cell r="R99">
            <v>60070349</v>
          </cell>
          <cell r="S99" t="str">
            <v>Ajay Singh</v>
          </cell>
          <cell r="T99" t="str">
            <v>Kotda(j) TE A1</v>
          </cell>
          <cell r="U99" t="str">
            <v>Kadiya Mota TE A1</v>
          </cell>
          <cell r="V99" t="str">
            <v>BUJ - CPAN 1GE DL -  10.121.96.154 (Kotda(j) TE A1)   to   10.121.96.153 (Kadiya Mota TE A1)   is down from   	2026/05/09,02:08:09</v>
          </cell>
          <cell r="W99" t="str">
            <v xml:space="preserve">	2026/05/09</v>
          </cell>
          <cell r="X99" t="str">
            <v>Bhuj</v>
          </cell>
          <cell r="Y99">
            <v>0</v>
          </cell>
          <cell r="Z99" t="str">
            <v>1GE</v>
          </cell>
        </row>
        <row r="100">
          <cell r="C100" t="str">
            <v/>
          </cell>
          <cell r="D100" t="str">
            <v/>
          </cell>
          <cell r="E100" t="str">
            <v/>
          </cell>
          <cell r="F100">
            <v>91</v>
          </cell>
          <cell r="G100" t="str">
            <v>GJ</v>
          </cell>
          <cell r="H100" t="str">
            <v>SSA BCH</v>
          </cell>
          <cell r="I100" t="str">
            <v>10.121.16.10</v>
          </cell>
          <cell r="J100" t="str">
            <v>Jambusar_S5P8</v>
          </cell>
          <cell r="K100" t="str">
            <v>10.121.96.114</v>
          </cell>
          <cell r="L100" t="str">
            <v>SCHOTT GLASS JBSR_2/3</v>
          </cell>
          <cell r="M100" t="str">
            <v xml:space="preserve">	2026/05/09,05:52:12</v>
          </cell>
          <cell r="N100">
            <v>0</v>
          </cell>
          <cell r="O100" t="str">
            <v>GE</v>
          </cell>
          <cell r="P100" t="str">
            <v>BCH</v>
          </cell>
          <cell r="Q100" t="str">
            <v>BCH - CPAN 1GE DL - 16.10 (Jambusar)  to  96.114 (SCHOTT GLASS JBSR) is down from 	2026/05/09,05:52:12</v>
          </cell>
          <cell r="R100">
            <v>60070352</v>
          </cell>
          <cell r="S100" t="str">
            <v>Vipin</v>
          </cell>
          <cell r="T100" t="str">
            <v>Jambusar B2</v>
          </cell>
          <cell r="U100" t="str">
            <v>SCHOTT GLASS JBSR A1</v>
          </cell>
          <cell r="V100" t="str">
            <v>BCH - CPAN 1GE DL -  10.121.16.10 (Jambusar B2)   to   10.121.96.114 (SCHOTT GLASS JBSR A1)   is down from   	2026/05/09,05:52:12</v>
          </cell>
          <cell r="W100" t="str">
            <v xml:space="preserve">	2026/05/09</v>
          </cell>
          <cell r="X100" t="str">
            <v>Bharuch</v>
          </cell>
          <cell r="Y100">
            <v>0</v>
          </cell>
          <cell r="Z100" t="str">
            <v>1GE</v>
          </cell>
        </row>
        <row r="101">
          <cell r="C101" t="str">
            <v/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 t="str">
            <v/>
          </cell>
          <cell r="Q101" t="str">
            <v xml:space="preserve"> - CPAN 0 DL -  ()  to   () is down from </v>
          </cell>
          <cell r="R101" t="str">
            <v/>
          </cell>
          <cell r="S101" t="str">
            <v/>
          </cell>
          <cell r="T101" t="str">
            <v>NO NAME</v>
          </cell>
          <cell r="U101" t="str">
            <v>NO NAME</v>
          </cell>
          <cell r="V101" t="str">
            <v xml:space="preserve"> - CPAN 0 DL -   (NO NAME)   to    (NO NAME)   is down from   </v>
          </cell>
          <cell r="W101" t="e">
            <v>#VALUE!</v>
          </cell>
          <cell r="X101" t="e">
            <v>#N/A</v>
          </cell>
          <cell r="Y101">
            <v>0</v>
          </cell>
          <cell r="Z101">
            <v>0</v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 t="str">
            <v/>
          </cell>
          <cell r="Q102" t="str">
            <v xml:space="preserve"> - CPAN 0 DL -  ()  to   () is down from </v>
          </cell>
          <cell r="R102" t="str">
            <v/>
          </cell>
          <cell r="S102" t="str">
            <v/>
          </cell>
          <cell r="T102" t="str">
            <v>NO NAME</v>
          </cell>
          <cell r="U102" t="str">
            <v>NO NAME</v>
          </cell>
          <cell r="V102" t="str">
            <v xml:space="preserve"> - CPAN 0 DL -   (NO NAME)   to    (NO NAME)   is down from   </v>
          </cell>
          <cell r="W102" t="e">
            <v>#VALUE!</v>
          </cell>
          <cell r="X102" t="e">
            <v>#N/A</v>
          </cell>
          <cell r="Y102">
            <v>0</v>
          </cell>
          <cell r="Z102">
            <v>0</v>
          </cell>
        </row>
        <row r="103">
          <cell r="C103" t="str">
            <v/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 t="str">
            <v/>
          </cell>
          <cell r="Q103" t="str">
            <v xml:space="preserve"> - CPAN 0 DL -  ()  to   () is down from </v>
          </cell>
          <cell r="R103" t="str">
            <v/>
          </cell>
          <cell r="S103" t="str">
            <v/>
          </cell>
          <cell r="T103" t="str">
            <v>NO NAME</v>
          </cell>
          <cell r="U103" t="str">
            <v>NO NAME</v>
          </cell>
          <cell r="V103" t="str">
            <v xml:space="preserve"> - CPAN 0 DL -   (NO NAME)   to    (NO NAME)   is down from   </v>
          </cell>
          <cell r="W103" t="e">
            <v>#VALUE!</v>
          </cell>
          <cell r="X103" t="e">
            <v>#N/A</v>
          </cell>
          <cell r="Y103">
            <v>0</v>
          </cell>
          <cell r="Z103">
            <v>0</v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 t="str">
            <v/>
          </cell>
          <cell r="Q104" t="str">
            <v xml:space="preserve"> - CPAN 0 DL -  ()  to   () is down from </v>
          </cell>
          <cell r="R104" t="str">
            <v/>
          </cell>
          <cell r="S104" t="str">
            <v/>
          </cell>
          <cell r="T104" t="str">
            <v>NO NAME</v>
          </cell>
          <cell r="U104" t="str">
            <v>NO NAME</v>
          </cell>
          <cell r="V104" t="str">
            <v xml:space="preserve"> - CPAN 0 DL -   (NO NAME)   to    (NO NAME)   is down from   </v>
          </cell>
          <cell r="W104" t="e">
            <v>#VALUE!</v>
          </cell>
          <cell r="X104" t="e">
            <v>#N/A</v>
          </cell>
          <cell r="Y104">
            <v>0</v>
          </cell>
          <cell r="Z104">
            <v>0</v>
          </cell>
        </row>
        <row r="105">
          <cell r="C105" t="str">
            <v/>
          </cell>
          <cell r="D105" t="str">
            <v/>
          </cell>
          <cell r="E105" t="str">
            <v/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 t="str">
            <v/>
          </cell>
          <cell r="Q105" t="str">
            <v xml:space="preserve"> - CPAN 0 DL -  ()  to   () is down from </v>
          </cell>
          <cell r="R105" t="str">
            <v/>
          </cell>
          <cell r="S105" t="str">
            <v/>
          </cell>
          <cell r="T105" t="str">
            <v>NO NAME</v>
          </cell>
          <cell r="U105" t="str">
            <v>NO NAME</v>
          </cell>
          <cell r="V105" t="str">
            <v xml:space="preserve"> - CPAN 0 DL -   (NO NAME)   to    (NO NAME)   is down from   </v>
          </cell>
          <cell r="W105" t="e">
            <v>#VALUE!</v>
          </cell>
          <cell r="X105" t="e">
            <v>#N/A</v>
          </cell>
          <cell r="Y105">
            <v>0</v>
          </cell>
          <cell r="Z105">
            <v>0</v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 t="str">
            <v/>
          </cell>
          <cell r="Q106" t="str">
            <v xml:space="preserve"> - CPAN 0 DL -  ()  to   () is down from </v>
          </cell>
          <cell r="R106" t="str">
            <v/>
          </cell>
          <cell r="S106" t="str">
            <v/>
          </cell>
          <cell r="T106" t="str">
            <v>NO NAME</v>
          </cell>
          <cell r="U106" t="str">
            <v>NO NAME</v>
          </cell>
          <cell r="V106" t="str">
            <v xml:space="preserve"> - CPAN 0 DL -   (NO NAME)   to    (NO NAME)   is down from   </v>
          </cell>
          <cell r="W106" t="e">
            <v>#VALUE!</v>
          </cell>
          <cell r="X106" t="e">
            <v>#N/A</v>
          </cell>
          <cell r="Y106">
            <v>0</v>
          </cell>
          <cell r="Z106">
            <v>0</v>
          </cell>
        </row>
        <row r="107">
          <cell r="C107" t="str">
            <v/>
          </cell>
          <cell r="D107" t="str">
            <v/>
          </cell>
          <cell r="E107" t="str">
            <v/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 t="str">
            <v/>
          </cell>
          <cell r="Q107" t="str">
            <v xml:space="preserve"> - CPAN 0 DL -  ()  to   () is down from </v>
          </cell>
          <cell r="R107" t="str">
            <v/>
          </cell>
          <cell r="S107" t="str">
            <v/>
          </cell>
          <cell r="T107" t="str">
            <v>NO NAME</v>
          </cell>
          <cell r="U107" t="str">
            <v>NO NAME</v>
          </cell>
          <cell r="V107" t="str">
            <v xml:space="preserve"> - CPAN 0 DL -   (NO NAME)   to    (NO NAME)   is down from   </v>
          </cell>
          <cell r="W107" t="e">
            <v>#VALUE!</v>
          </cell>
          <cell r="X107" t="e">
            <v>#N/A</v>
          </cell>
          <cell r="Y107">
            <v>0</v>
          </cell>
          <cell r="Z107">
            <v>0</v>
          </cell>
        </row>
        <row r="108">
          <cell r="C108" t="str">
            <v/>
          </cell>
          <cell r="D108" t="str">
            <v/>
          </cell>
          <cell r="E108" t="str">
            <v/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 t="str">
            <v/>
          </cell>
          <cell r="Q108" t="str">
            <v xml:space="preserve"> - CPAN 0 DL -  ()  to   () is down from </v>
          </cell>
          <cell r="R108" t="str">
            <v/>
          </cell>
          <cell r="S108" t="str">
            <v/>
          </cell>
          <cell r="T108" t="str">
            <v>NO NAME</v>
          </cell>
          <cell r="U108" t="str">
            <v>NO NAME</v>
          </cell>
          <cell r="V108" t="str">
            <v xml:space="preserve"> - CPAN 0 DL -   (NO NAME)   to    (NO NAME)   is down from   </v>
          </cell>
          <cell r="W108" t="e">
            <v>#VALUE!</v>
          </cell>
          <cell r="X108" t="e">
            <v>#N/A</v>
          </cell>
          <cell r="Y108">
            <v>0</v>
          </cell>
          <cell r="Z108">
            <v>0</v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 t="str">
            <v/>
          </cell>
          <cell r="Q109" t="str">
            <v xml:space="preserve"> - CPAN 0 DL -  ()  to   () is down from </v>
          </cell>
          <cell r="R109" t="str">
            <v/>
          </cell>
          <cell r="S109" t="str">
            <v/>
          </cell>
          <cell r="T109" t="str">
            <v>NO NAME</v>
          </cell>
          <cell r="U109" t="str">
            <v>NO NAME</v>
          </cell>
          <cell r="V109" t="str">
            <v xml:space="preserve"> - CPAN 0 DL -   (NO NAME)   to    (NO NAME)   is down from   </v>
          </cell>
          <cell r="W109" t="e">
            <v>#VALUE!</v>
          </cell>
          <cell r="X109" t="e">
            <v>#N/A</v>
          </cell>
          <cell r="Y109">
            <v>0</v>
          </cell>
          <cell r="Z109">
            <v>0</v>
          </cell>
        </row>
        <row r="110">
          <cell r="C110" t="str">
            <v/>
          </cell>
          <cell r="D110" t="str">
            <v/>
          </cell>
          <cell r="E110" t="str">
            <v/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 t="str">
            <v/>
          </cell>
          <cell r="Q110" t="str">
            <v xml:space="preserve"> - CPAN 0 DL -  ()  to   () is down from </v>
          </cell>
          <cell r="R110" t="str">
            <v/>
          </cell>
          <cell r="S110" t="str">
            <v/>
          </cell>
          <cell r="T110" t="str">
            <v>NO NAME</v>
          </cell>
          <cell r="U110" t="str">
            <v>NO NAME</v>
          </cell>
          <cell r="V110" t="str">
            <v xml:space="preserve"> - CPAN 0 DL -   (NO NAME)   to    (NO NAME)   is down from   </v>
          </cell>
          <cell r="W110" t="e">
            <v>#VALUE!</v>
          </cell>
          <cell r="X110" t="e">
            <v>#N/A</v>
          </cell>
          <cell r="Y110">
            <v>0</v>
          </cell>
          <cell r="Z110">
            <v>0</v>
          </cell>
        </row>
        <row r="111">
          <cell r="C111" t="str">
            <v/>
          </cell>
          <cell r="D111" t="str">
            <v/>
          </cell>
          <cell r="E111" t="str">
            <v/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 t="str">
            <v/>
          </cell>
          <cell r="Q111" t="str">
            <v xml:space="preserve"> - CPAN 0 DL -  ()  to   () is down from </v>
          </cell>
          <cell r="R111" t="str">
            <v/>
          </cell>
          <cell r="S111" t="str">
            <v/>
          </cell>
          <cell r="T111" t="str">
            <v>NO NAME</v>
          </cell>
          <cell r="U111" t="str">
            <v>NO NAME</v>
          </cell>
          <cell r="V111" t="str">
            <v xml:space="preserve"> - CPAN 0 DL -   (NO NAME)   to    (NO NAME)   is down from   </v>
          </cell>
          <cell r="W111" t="e">
            <v>#VALUE!</v>
          </cell>
          <cell r="X111" t="e">
            <v>#N/A</v>
          </cell>
          <cell r="Y111">
            <v>0</v>
          </cell>
          <cell r="Z111">
            <v>0</v>
          </cell>
        </row>
        <row r="112">
          <cell r="C112" t="str">
            <v/>
          </cell>
          <cell r="D112" t="str">
            <v/>
          </cell>
          <cell r="E112" t="str">
            <v/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 t="str">
            <v/>
          </cell>
          <cell r="Q112" t="str">
            <v xml:space="preserve"> - CPAN 0 DL -  ()  to   () is down from </v>
          </cell>
          <cell r="R112" t="str">
            <v/>
          </cell>
          <cell r="S112" t="str">
            <v/>
          </cell>
          <cell r="T112" t="str">
            <v>NO NAME</v>
          </cell>
          <cell r="U112" t="str">
            <v>NO NAME</v>
          </cell>
          <cell r="V112" t="str">
            <v xml:space="preserve"> - CPAN 0 DL -   (NO NAME)   to    (NO NAME)   is down from   </v>
          </cell>
          <cell r="W112" t="e">
            <v>#VALUE!</v>
          </cell>
          <cell r="X112" t="e">
            <v>#N/A</v>
          </cell>
          <cell r="Y112">
            <v>0</v>
          </cell>
          <cell r="Z112">
            <v>0</v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 t="str">
            <v/>
          </cell>
          <cell r="Q113" t="str">
            <v xml:space="preserve"> - CPAN 0 DL -  ()  to   () is down from </v>
          </cell>
          <cell r="R113" t="str">
            <v/>
          </cell>
          <cell r="S113" t="str">
            <v/>
          </cell>
          <cell r="T113" t="str">
            <v>NO NAME</v>
          </cell>
          <cell r="U113" t="str">
            <v>NO NAME</v>
          </cell>
          <cell r="V113" t="str">
            <v xml:space="preserve"> - CPAN 0 DL -   (NO NAME)   to    (NO NAME)   is down from   </v>
          </cell>
          <cell r="W113" t="e">
            <v>#VALUE!</v>
          </cell>
          <cell r="X113" t="e">
            <v>#N/A</v>
          </cell>
          <cell r="Y113">
            <v>0</v>
          </cell>
          <cell r="Z113">
            <v>0</v>
          </cell>
        </row>
        <row r="114">
          <cell r="C114" t="str">
            <v/>
          </cell>
          <cell r="D114" t="str">
            <v/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 t="str">
            <v/>
          </cell>
          <cell r="Q114" t="str">
            <v xml:space="preserve"> - CPAN 0 DL -  ()  to   () is down from </v>
          </cell>
          <cell r="R114" t="str">
            <v/>
          </cell>
          <cell r="S114" t="str">
            <v/>
          </cell>
          <cell r="T114" t="str">
            <v>NO NAME</v>
          </cell>
          <cell r="U114" t="str">
            <v>NO NAME</v>
          </cell>
          <cell r="V114" t="str">
            <v xml:space="preserve"> - CPAN 0 DL -   (NO NAME)   to    (NO NAME)   is down from   </v>
          </cell>
          <cell r="W114" t="e">
            <v>#VALUE!</v>
          </cell>
          <cell r="X114" t="e">
            <v>#N/A</v>
          </cell>
          <cell r="Y114">
            <v>0</v>
          </cell>
          <cell r="Z114">
            <v>0</v>
          </cell>
        </row>
        <row r="115">
          <cell r="C115" t="str">
            <v/>
          </cell>
          <cell r="D115" t="str">
            <v/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 t="str">
            <v/>
          </cell>
          <cell r="Q115" t="str">
            <v xml:space="preserve"> - CPAN 0 DL -  ()  to   () is down from </v>
          </cell>
          <cell r="R115" t="str">
            <v/>
          </cell>
          <cell r="S115" t="str">
            <v/>
          </cell>
          <cell r="T115" t="str">
            <v>NO NAME</v>
          </cell>
          <cell r="U115" t="str">
            <v>NO NAME</v>
          </cell>
          <cell r="V115" t="str">
            <v xml:space="preserve"> - CPAN 0 DL -   (NO NAME)   to    (NO NAME)   is down from   </v>
          </cell>
          <cell r="W115" t="e">
            <v>#VALUE!</v>
          </cell>
          <cell r="X115" t="e">
            <v>#N/A</v>
          </cell>
          <cell r="Y115">
            <v>0</v>
          </cell>
          <cell r="Z115">
            <v>0</v>
          </cell>
        </row>
        <row r="116">
          <cell r="C116" t="str">
            <v/>
          </cell>
          <cell r="D116" t="str">
            <v/>
          </cell>
          <cell r="E116" t="str">
            <v/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 t="str">
            <v/>
          </cell>
          <cell r="Q116" t="str">
            <v xml:space="preserve"> - CPAN 0 DL -  ()  to   () is down from </v>
          </cell>
          <cell r="R116" t="str">
            <v/>
          </cell>
          <cell r="S116" t="str">
            <v/>
          </cell>
          <cell r="T116" t="str">
            <v>NO NAME</v>
          </cell>
          <cell r="U116" t="str">
            <v>NO NAME</v>
          </cell>
          <cell r="V116" t="str">
            <v xml:space="preserve"> - CPAN 0 DL -   (NO NAME)   to    (NO NAME)   is down from   </v>
          </cell>
          <cell r="W116" t="e">
            <v>#VALUE!</v>
          </cell>
          <cell r="X116" t="e">
            <v>#N/A</v>
          </cell>
          <cell r="Y116">
            <v>0</v>
          </cell>
          <cell r="Z116">
            <v>0</v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 t="str">
            <v/>
          </cell>
          <cell r="Q117" t="str">
            <v xml:space="preserve"> - CPAN 0 DL -  ()  to   () is down from </v>
          </cell>
          <cell r="R117" t="str">
            <v/>
          </cell>
          <cell r="S117" t="str">
            <v/>
          </cell>
          <cell r="T117" t="str">
            <v>NO NAME</v>
          </cell>
          <cell r="U117" t="str">
            <v>NO NAME</v>
          </cell>
          <cell r="V117" t="str">
            <v xml:space="preserve"> - CPAN 0 DL -   (NO NAME)   to    (NO NAME)   is down from   </v>
          </cell>
          <cell r="W117" t="e">
            <v>#VALUE!</v>
          </cell>
          <cell r="X117" t="e">
            <v>#N/A</v>
          </cell>
          <cell r="Y117">
            <v>0</v>
          </cell>
          <cell r="Z117">
            <v>0</v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 t="str">
            <v/>
          </cell>
          <cell r="Q118" t="str">
            <v xml:space="preserve"> - CPAN 0 DL -  ()  to   () is down from </v>
          </cell>
          <cell r="R118" t="str">
            <v/>
          </cell>
          <cell r="S118" t="str">
            <v/>
          </cell>
          <cell r="T118" t="str">
            <v>NO NAME</v>
          </cell>
          <cell r="U118" t="str">
            <v>NO NAME</v>
          </cell>
          <cell r="V118" t="str">
            <v xml:space="preserve"> - CPAN 0 DL -   (NO NAME)   to    (NO NAME)   is down from   </v>
          </cell>
          <cell r="W118" t="e">
            <v>#VALUE!</v>
          </cell>
          <cell r="X118" t="e">
            <v>#N/A</v>
          </cell>
          <cell r="Y118">
            <v>0</v>
          </cell>
          <cell r="Z118">
            <v>0</v>
          </cell>
        </row>
        <row r="119">
          <cell r="C119" t="str">
            <v/>
          </cell>
          <cell r="D119" t="str">
            <v/>
          </cell>
          <cell r="E119" t="str">
            <v/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 t="str">
            <v/>
          </cell>
          <cell r="Q119" t="str">
            <v xml:space="preserve"> - CPAN 0 DL -  ()  to   () is down from </v>
          </cell>
          <cell r="R119" t="str">
            <v/>
          </cell>
          <cell r="S119" t="str">
            <v/>
          </cell>
          <cell r="T119" t="str">
            <v>NO NAME</v>
          </cell>
          <cell r="U119" t="str">
            <v>NO NAME</v>
          </cell>
          <cell r="V119" t="str">
            <v xml:space="preserve"> - CPAN 0 DL -   (NO NAME)   to    (NO NAME)   is down from   </v>
          </cell>
          <cell r="W119" t="e">
            <v>#VALUE!</v>
          </cell>
          <cell r="X119" t="e">
            <v>#N/A</v>
          </cell>
          <cell r="Y119">
            <v>0</v>
          </cell>
          <cell r="Z119">
            <v>0</v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 t="str">
            <v/>
          </cell>
          <cell r="Q120" t="str">
            <v xml:space="preserve"> - CPAN 0 DL -  ()  to   () is down from </v>
          </cell>
          <cell r="R120" t="str">
            <v/>
          </cell>
          <cell r="S120" t="str">
            <v/>
          </cell>
          <cell r="T120" t="str">
            <v>NO NAME</v>
          </cell>
          <cell r="U120" t="str">
            <v>NO NAME</v>
          </cell>
          <cell r="V120" t="str">
            <v xml:space="preserve"> - CPAN 0 DL -   (NO NAME)   to    (NO NAME)   is down from   </v>
          </cell>
          <cell r="W120" t="e">
            <v>#VALUE!</v>
          </cell>
          <cell r="X120" t="e">
            <v>#N/A</v>
          </cell>
          <cell r="Y120">
            <v>0</v>
          </cell>
          <cell r="Z120">
            <v>0</v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 t="str">
            <v/>
          </cell>
          <cell r="Q121" t="str">
            <v xml:space="preserve"> - CPAN 0 DL -  ()  to   () is down from </v>
          </cell>
          <cell r="R121" t="str">
            <v/>
          </cell>
          <cell r="S121" t="str">
            <v/>
          </cell>
          <cell r="T121" t="str">
            <v>NO NAME</v>
          </cell>
          <cell r="U121" t="str">
            <v>NO NAME</v>
          </cell>
          <cell r="V121" t="str">
            <v xml:space="preserve"> - CPAN 0 DL -   (NO NAME)   to    (NO NAME)   is down from   </v>
          </cell>
          <cell r="W121" t="e">
            <v>#VALUE!</v>
          </cell>
          <cell r="X121" t="e">
            <v>#N/A</v>
          </cell>
          <cell r="Y121">
            <v>0</v>
          </cell>
          <cell r="Z121">
            <v>0</v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 t="str">
            <v/>
          </cell>
          <cell r="Q122" t="str">
            <v xml:space="preserve"> - CPAN 0 DL -  ()  to   () is down from </v>
          </cell>
          <cell r="R122" t="str">
            <v/>
          </cell>
          <cell r="S122" t="str">
            <v/>
          </cell>
          <cell r="T122" t="str">
            <v>NO NAME</v>
          </cell>
          <cell r="U122" t="str">
            <v>NO NAME</v>
          </cell>
          <cell r="V122" t="str">
            <v xml:space="preserve"> - CPAN 0 DL -   (NO NAME)   to    (NO NAME)   is down from   </v>
          </cell>
          <cell r="W122" t="e">
            <v>#VALUE!</v>
          </cell>
          <cell r="X122" t="e">
            <v>#N/A</v>
          </cell>
          <cell r="Y122">
            <v>0</v>
          </cell>
          <cell r="Z122">
            <v>0</v>
          </cell>
        </row>
        <row r="123">
          <cell r="C123" t="str">
            <v/>
          </cell>
          <cell r="D123" t="str">
            <v/>
          </cell>
          <cell r="E123" t="str">
            <v/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 t="str">
            <v/>
          </cell>
          <cell r="Q123" t="str">
            <v xml:space="preserve"> - CPAN 0 DL -  ()  to   () is down from </v>
          </cell>
          <cell r="R123" t="str">
            <v/>
          </cell>
          <cell r="S123" t="str">
            <v/>
          </cell>
          <cell r="T123" t="str">
            <v>NO NAME</v>
          </cell>
          <cell r="U123" t="str">
            <v>NO NAME</v>
          </cell>
          <cell r="V123" t="str">
            <v xml:space="preserve"> - CPAN 0 DL -   (NO NAME)   to    (NO NAME)   is down from   </v>
          </cell>
          <cell r="W123" t="e">
            <v>#VALUE!</v>
          </cell>
          <cell r="X123" t="e">
            <v>#N/A</v>
          </cell>
          <cell r="Y123">
            <v>0</v>
          </cell>
          <cell r="Z123">
            <v>0</v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 t="str">
            <v/>
          </cell>
          <cell r="Q124" t="str">
            <v xml:space="preserve"> - CPAN 0 DL -  ()  to   () is down from </v>
          </cell>
          <cell r="R124" t="str">
            <v/>
          </cell>
          <cell r="S124" t="str">
            <v/>
          </cell>
          <cell r="T124" t="str">
            <v>NO NAME</v>
          </cell>
          <cell r="U124" t="str">
            <v>NO NAME</v>
          </cell>
          <cell r="V124" t="str">
            <v xml:space="preserve"> - CPAN 0 DL -   (NO NAME)   to    (NO NAME)   is down from   </v>
          </cell>
          <cell r="W124" t="e">
            <v>#VALUE!</v>
          </cell>
          <cell r="X124" t="e">
            <v>#N/A</v>
          </cell>
          <cell r="Y124">
            <v>0</v>
          </cell>
          <cell r="Z124">
            <v>0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 t="str">
            <v/>
          </cell>
          <cell r="Q125" t="str">
            <v xml:space="preserve"> - CPAN 0 DL -  ()  to   () is down from </v>
          </cell>
          <cell r="R125" t="str">
            <v/>
          </cell>
          <cell r="S125" t="str">
            <v/>
          </cell>
          <cell r="T125" t="str">
            <v>NO NAME</v>
          </cell>
          <cell r="U125" t="str">
            <v>NO NAME</v>
          </cell>
          <cell r="V125" t="str">
            <v xml:space="preserve"> - CPAN 0 DL -   (NO NAME)   to    (NO NAME)   is down from   </v>
          </cell>
          <cell r="W125" t="e">
            <v>#VALUE!</v>
          </cell>
          <cell r="X125" t="e">
            <v>#N/A</v>
          </cell>
          <cell r="Y125">
            <v>0</v>
          </cell>
          <cell r="Z125">
            <v>0</v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 t="str">
            <v/>
          </cell>
          <cell r="Q126" t="str">
            <v xml:space="preserve"> - CPAN 0 DL -  ()  to   () is down from </v>
          </cell>
          <cell r="R126" t="str">
            <v/>
          </cell>
          <cell r="S126" t="str">
            <v/>
          </cell>
          <cell r="T126" t="str">
            <v>NO NAME</v>
          </cell>
          <cell r="U126" t="str">
            <v>NO NAME</v>
          </cell>
          <cell r="V126" t="str">
            <v xml:space="preserve"> - CPAN 0 DL -   (NO NAME)   to    (NO NAME)   is down from   </v>
          </cell>
          <cell r="W126" t="e">
            <v>#VALUE!</v>
          </cell>
          <cell r="X126" t="e">
            <v>#N/A</v>
          </cell>
          <cell r="Y126">
            <v>0</v>
          </cell>
          <cell r="Z126">
            <v>0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 t="str">
            <v/>
          </cell>
          <cell r="Q127" t="str">
            <v xml:space="preserve"> - CPAN 0 DL -  ()  to   () is down from </v>
          </cell>
          <cell r="R127" t="str">
            <v/>
          </cell>
          <cell r="S127" t="str">
            <v/>
          </cell>
          <cell r="T127" t="str">
            <v>NO NAME</v>
          </cell>
          <cell r="U127" t="str">
            <v>NO NAME</v>
          </cell>
          <cell r="V127" t="str">
            <v xml:space="preserve"> - CPAN 0 DL -   (NO NAME)   to    (NO NAME)   is down from   </v>
          </cell>
          <cell r="W127" t="e">
            <v>#VALUE!</v>
          </cell>
          <cell r="X127" t="e">
            <v>#N/A</v>
          </cell>
          <cell r="Y127">
            <v>0</v>
          </cell>
          <cell r="Z127">
            <v>0</v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 t="str">
            <v/>
          </cell>
          <cell r="Q128" t="str">
            <v xml:space="preserve"> - CPAN 0 DL -  ()  to   () is down from </v>
          </cell>
          <cell r="R128" t="str">
            <v/>
          </cell>
          <cell r="S128" t="str">
            <v/>
          </cell>
          <cell r="T128" t="str">
            <v>NO NAME</v>
          </cell>
          <cell r="U128" t="str">
            <v>NO NAME</v>
          </cell>
          <cell r="V128" t="str">
            <v xml:space="preserve"> - CPAN 0 DL -   (NO NAME)   to    (NO NAME)   is down from   </v>
          </cell>
          <cell r="W128" t="e">
            <v>#VALUE!</v>
          </cell>
          <cell r="X128" t="e">
            <v>#N/A</v>
          </cell>
          <cell r="Y128">
            <v>0</v>
          </cell>
          <cell r="Z128">
            <v>0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 t="str">
            <v/>
          </cell>
          <cell r="Q129" t="str">
            <v xml:space="preserve"> - CPAN 0 DL -  ()  to   () is down from </v>
          </cell>
          <cell r="R129" t="str">
            <v/>
          </cell>
          <cell r="S129" t="str">
            <v/>
          </cell>
          <cell r="T129" t="str">
            <v>NO NAME</v>
          </cell>
          <cell r="U129" t="str">
            <v>NO NAME</v>
          </cell>
          <cell r="V129" t="str">
            <v xml:space="preserve"> - CPAN 0 DL -   (NO NAME)   to    (NO NAME)   is down from   </v>
          </cell>
          <cell r="W129" t="e">
            <v>#VALUE!</v>
          </cell>
          <cell r="X129" t="e">
            <v>#N/A</v>
          </cell>
          <cell r="Y129">
            <v>0</v>
          </cell>
          <cell r="Z129">
            <v>0</v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 t="str">
            <v/>
          </cell>
          <cell r="Q130" t="str">
            <v xml:space="preserve"> - CPAN 0 DL -  ()  to   () is down from </v>
          </cell>
          <cell r="R130" t="str">
            <v/>
          </cell>
          <cell r="S130" t="str">
            <v/>
          </cell>
          <cell r="T130" t="str">
            <v>NO NAME</v>
          </cell>
          <cell r="U130" t="str">
            <v>NO NAME</v>
          </cell>
          <cell r="V130" t="str">
            <v xml:space="preserve"> - CPAN 0 DL -   (NO NAME)   to    (NO NAME)   is down from   </v>
          </cell>
          <cell r="W130" t="e">
            <v>#VALUE!</v>
          </cell>
          <cell r="X130" t="e">
            <v>#N/A</v>
          </cell>
          <cell r="Y130">
            <v>0</v>
          </cell>
          <cell r="Z130">
            <v>0</v>
          </cell>
        </row>
        <row r="131">
          <cell r="C131" t="str">
            <v/>
          </cell>
          <cell r="D131" t="str">
            <v/>
          </cell>
          <cell r="E131" t="str">
            <v/>
          </cell>
          <cell r="P131" t="str">
            <v/>
          </cell>
          <cell r="Q131" t="str">
            <v xml:space="preserve"> - CPAN 0 DL -  ()  to   () is down from </v>
          </cell>
          <cell r="R131" t="str">
            <v/>
          </cell>
          <cell r="S131" t="str">
            <v/>
          </cell>
          <cell r="T131" t="str">
            <v>NO NAME</v>
          </cell>
          <cell r="U131" t="str">
            <v>NO NAME</v>
          </cell>
          <cell r="V131" t="str">
            <v xml:space="preserve"> - CPAN 0 DL -   (NO NAME)   to    (NO NAME)   is down from   </v>
          </cell>
          <cell r="W131" t="e">
            <v>#VALUE!</v>
          </cell>
          <cell r="X131" t="e">
            <v>#N/A</v>
          </cell>
          <cell r="Y131">
            <v>0</v>
          </cell>
          <cell r="Z131">
            <v>0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P132" t="str">
            <v/>
          </cell>
          <cell r="Q132" t="str">
            <v xml:space="preserve"> - CPAN 0 DL -  ()  to   () is down from </v>
          </cell>
          <cell r="R132" t="str">
            <v/>
          </cell>
          <cell r="S132" t="str">
            <v/>
          </cell>
          <cell r="T132" t="str">
            <v>NO NAME</v>
          </cell>
          <cell r="U132" t="str">
            <v>NO NAME</v>
          </cell>
          <cell r="V132" t="str">
            <v xml:space="preserve"> - CPAN 0 DL -   (NO NAME)   to    (NO NAME)   is down from   </v>
          </cell>
          <cell r="W132" t="e">
            <v>#VALUE!</v>
          </cell>
          <cell r="X132" t="e">
            <v>#N/A</v>
          </cell>
          <cell r="Y132">
            <v>0</v>
          </cell>
          <cell r="Z132">
            <v>0</v>
          </cell>
        </row>
        <row r="133">
          <cell r="C133" t="str">
            <v/>
          </cell>
          <cell r="D133" t="str">
            <v/>
          </cell>
          <cell r="E133" t="str">
            <v/>
          </cell>
          <cell r="P133" t="str">
            <v/>
          </cell>
          <cell r="Q133" t="str">
            <v xml:space="preserve"> - CPAN 0 DL -  ()  to   () is down from </v>
          </cell>
          <cell r="R133" t="str">
            <v/>
          </cell>
          <cell r="S133" t="str">
            <v/>
          </cell>
          <cell r="T133" t="str">
            <v>NO NAME</v>
          </cell>
          <cell r="U133" t="str">
            <v>NO NAME</v>
          </cell>
          <cell r="V133" t="str">
            <v xml:space="preserve"> - CPAN 0 DL -   (NO NAME)   to    (NO NAME)   is down from   </v>
          </cell>
          <cell r="W133" t="e">
            <v>#VALUE!</v>
          </cell>
          <cell r="X133" t="e">
            <v>#N/A</v>
          </cell>
          <cell r="Y133">
            <v>0</v>
          </cell>
          <cell r="Z133">
            <v>0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P134" t="str">
            <v/>
          </cell>
          <cell r="Q134" t="str">
            <v xml:space="preserve"> - CPAN 0 DL -  ()  to   () is down from </v>
          </cell>
          <cell r="R134" t="str">
            <v/>
          </cell>
          <cell r="S134" t="str">
            <v/>
          </cell>
          <cell r="T134" t="str">
            <v>NO NAME</v>
          </cell>
          <cell r="U134" t="str">
            <v>NO NAME</v>
          </cell>
          <cell r="V134" t="str">
            <v xml:space="preserve"> - CPAN 0 DL -   (NO NAME)   to    (NO NAME)   is down from   </v>
          </cell>
          <cell r="W134" t="e">
            <v>#VALUE!</v>
          </cell>
          <cell r="X134" t="e">
            <v>#N/A</v>
          </cell>
          <cell r="Y134">
            <v>0</v>
          </cell>
          <cell r="Z134">
            <v>0</v>
          </cell>
        </row>
        <row r="135">
          <cell r="C135" t="str">
            <v/>
          </cell>
          <cell r="D135" t="str">
            <v/>
          </cell>
          <cell r="E135" t="str">
            <v/>
          </cell>
          <cell r="P135" t="str">
            <v/>
          </cell>
          <cell r="Q135" t="str">
            <v xml:space="preserve"> - CPAN 0 DL -  ()  to   () is down from </v>
          </cell>
          <cell r="R135" t="str">
            <v/>
          </cell>
          <cell r="S135" t="str">
            <v/>
          </cell>
          <cell r="T135" t="str">
            <v>NO NAME</v>
          </cell>
          <cell r="U135" t="str">
            <v>NO NAME</v>
          </cell>
          <cell r="V135" t="str">
            <v xml:space="preserve"> - CPAN 0 DL -   (NO NAME)   to    (NO NAME)   is down from   </v>
          </cell>
          <cell r="W135" t="e">
            <v>#VALUE!</v>
          </cell>
          <cell r="X135" t="e">
            <v>#N/A</v>
          </cell>
          <cell r="Y135">
            <v>0</v>
          </cell>
          <cell r="Z135">
            <v>0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P136" t="str">
            <v/>
          </cell>
          <cell r="Q136" t="str">
            <v xml:space="preserve"> - CPAN 0 DL -  ()  to   () is down from </v>
          </cell>
          <cell r="R136" t="str">
            <v/>
          </cell>
          <cell r="S136" t="str">
            <v/>
          </cell>
          <cell r="T136" t="str">
            <v>NO NAME</v>
          </cell>
          <cell r="U136" t="str">
            <v>NO NAME</v>
          </cell>
          <cell r="V136" t="str">
            <v xml:space="preserve"> - CPAN 0 DL -   (NO NAME)   to    (NO NAME)   is down from   </v>
          </cell>
          <cell r="W136" t="e">
            <v>#VALUE!</v>
          </cell>
          <cell r="X136" t="e">
            <v>#N/A</v>
          </cell>
          <cell r="Y136">
            <v>0</v>
          </cell>
          <cell r="Z136">
            <v>0</v>
          </cell>
        </row>
        <row r="137">
          <cell r="C137" t="str">
            <v/>
          </cell>
          <cell r="D137" t="str">
            <v/>
          </cell>
          <cell r="E137" t="str">
            <v/>
          </cell>
          <cell r="P137" t="str">
            <v/>
          </cell>
          <cell r="Q137" t="str">
            <v xml:space="preserve"> - CPAN 0 DL -  ()  to   () is down from </v>
          </cell>
          <cell r="R137" t="str">
            <v/>
          </cell>
          <cell r="S137" t="str">
            <v/>
          </cell>
          <cell r="T137" t="str">
            <v>NO NAME</v>
          </cell>
          <cell r="U137" t="str">
            <v>NO NAME</v>
          </cell>
          <cell r="V137" t="str">
            <v xml:space="preserve"> - CPAN 0 DL -   (NO NAME)   to    (NO NAME)   is down from   </v>
          </cell>
          <cell r="W137" t="e">
            <v>#VALUE!</v>
          </cell>
          <cell r="X137" t="e">
            <v>#N/A</v>
          </cell>
          <cell r="Y137">
            <v>0</v>
          </cell>
          <cell r="Z137">
            <v>0</v>
          </cell>
        </row>
        <row r="138">
          <cell r="C138" t="str">
            <v/>
          </cell>
          <cell r="D138" t="str">
            <v/>
          </cell>
          <cell r="E138" t="str">
            <v/>
          </cell>
          <cell r="P138" t="str">
            <v/>
          </cell>
          <cell r="Q138" t="str">
            <v xml:space="preserve"> - CPAN 0 DL -  ()  to   () is down from </v>
          </cell>
          <cell r="R138" t="str">
            <v/>
          </cell>
          <cell r="S138" t="str">
            <v/>
          </cell>
          <cell r="T138" t="str">
            <v>NO NAME</v>
          </cell>
          <cell r="U138" t="str">
            <v>NO NAME</v>
          </cell>
          <cell r="V138" t="str">
            <v xml:space="preserve"> - CPAN 0 DL -   (NO NAME)   to    (NO NAME)   is down from   </v>
          </cell>
          <cell r="W138" t="e">
            <v>#VALUE!</v>
          </cell>
          <cell r="X138" t="e">
            <v>#N/A</v>
          </cell>
          <cell r="Y138">
            <v>0</v>
          </cell>
          <cell r="Z138">
            <v>0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P139" t="str">
            <v/>
          </cell>
          <cell r="Q139" t="str">
            <v xml:space="preserve"> - CPAN 0 DL -  ()  to   () is down from </v>
          </cell>
          <cell r="R139" t="str">
            <v/>
          </cell>
          <cell r="S139" t="str">
            <v/>
          </cell>
          <cell r="T139" t="str">
            <v>NO NAME</v>
          </cell>
          <cell r="U139" t="str">
            <v>NO NAME</v>
          </cell>
          <cell r="V139" t="str">
            <v xml:space="preserve"> - CPAN 0 DL -   (NO NAME)   to    (NO NAME)   is down from   </v>
          </cell>
          <cell r="W139" t="e">
            <v>#VALUE!</v>
          </cell>
          <cell r="X139" t="e">
            <v>#N/A</v>
          </cell>
          <cell r="Y139">
            <v>0</v>
          </cell>
          <cell r="Z139">
            <v>0</v>
          </cell>
        </row>
        <row r="140">
          <cell r="C140" t="str">
            <v/>
          </cell>
          <cell r="D140" t="str">
            <v/>
          </cell>
          <cell r="E140" t="str">
            <v/>
          </cell>
          <cell r="P140" t="str">
            <v/>
          </cell>
          <cell r="Q140" t="str">
            <v xml:space="preserve"> - CPAN 0 DL -  ()  to   () is down from </v>
          </cell>
          <cell r="R140" t="str">
            <v/>
          </cell>
          <cell r="S140" t="str">
            <v/>
          </cell>
          <cell r="T140" t="str">
            <v>NO NAME</v>
          </cell>
          <cell r="U140" t="str">
            <v>NO NAME</v>
          </cell>
          <cell r="V140" t="str">
            <v xml:space="preserve"> - CPAN 0 DL -   (NO NAME)   to    (NO NAME)   is down from   </v>
          </cell>
          <cell r="W140" t="e">
            <v>#VALUE!</v>
          </cell>
          <cell r="X140" t="e">
            <v>#N/A</v>
          </cell>
          <cell r="Y140">
            <v>0</v>
          </cell>
          <cell r="Z140">
            <v>0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P141" t="str">
            <v/>
          </cell>
          <cell r="Q141" t="str">
            <v xml:space="preserve"> - CPAN 0 DL -  ()  to   () is down from </v>
          </cell>
          <cell r="R141" t="str">
            <v/>
          </cell>
          <cell r="S141" t="str">
            <v/>
          </cell>
          <cell r="T141" t="str">
            <v>NO NAME</v>
          </cell>
          <cell r="U141" t="str">
            <v>NO NAME</v>
          </cell>
          <cell r="V141" t="str">
            <v xml:space="preserve"> - CPAN 0 DL -   (NO NAME)   to    (NO NAME)   is down from   </v>
          </cell>
          <cell r="W141" t="e">
            <v>#VALUE!</v>
          </cell>
          <cell r="X141" t="e">
            <v>#N/A</v>
          </cell>
          <cell r="Y141">
            <v>0</v>
          </cell>
          <cell r="Z141">
            <v>0</v>
          </cell>
        </row>
        <row r="142">
          <cell r="C142" t="str">
            <v/>
          </cell>
          <cell r="D142" t="str">
            <v/>
          </cell>
          <cell r="E142" t="str">
            <v/>
          </cell>
          <cell r="P142" t="str">
            <v/>
          </cell>
          <cell r="Q142" t="str">
            <v xml:space="preserve"> - CPAN 0 DL -  ()  to   () is down from </v>
          </cell>
          <cell r="R142" t="str">
            <v/>
          </cell>
          <cell r="S142" t="str">
            <v/>
          </cell>
          <cell r="T142" t="str">
            <v>NO NAME</v>
          </cell>
          <cell r="U142" t="str">
            <v>NO NAME</v>
          </cell>
          <cell r="V142" t="str">
            <v xml:space="preserve"> - CPAN 0 DL -   (NO NAME)   to    (NO NAME)   is down from   </v>
          </cell>
          <cell r="W142" t="e">
            <v>#VALUE!</v>
          </cell>
          <cell r="X142" t="e">
            <v>#N/A</v>
          </cell>
          <cell r="Y142">
            <v>0</v>
          </cell>
          <cell r="Z142">
            <v>0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P143" t="str">
            <v/>
          </cell>
          <cell r="Q143" t="str">
            <v xml:space="preserve"> - CPAN 0 DL -  ()  to   () is down from </v>
          </cell>
          <cell r="R143" t="str">
            <v/>
          </cell>
          <cell r="S143" t="str">
            <v/>
          </cell>
          <cell r="T143" t="str">
            <v>NO NAME</v>
          </cell>
          <cell r="U143" t="str">
            <v>NO NAME</v>
          </cell>
          <cell r="V143" t="str">
            <v xml:space="preserve"> - CPAN 0 DL -   (NO NAME)   to    (NO NAME)   is down from   </v>
          </cell>
          <cell r="W143" t="e">
            <v>#VALUE!</v>
          </cell>
          <cell r="X143" t="e">
            <v>#N/A</v>
          </cell>
          <cell r="Y143">
            <v>0</v>
          </cell>
          <cell r="Z143">
            <v>0</v>
          </cell>
        </row>
        <row r="144">
          <cell r="C144" t="str">
            <v/>
          </cell>
          <cell r="D144" t="str">
            <v/>
          </cell>
          <cell r="E144" t="str">
            <v/>
          </cell>
          <cell r="P144" t="str">
            <v/>
          </cell>
          <cell r="Q144" t="str">
            <v xml:space="preserve"> - CPAN 0 DL -  ()  to   () is down from </v>
          </cell>
          <cell r="R144" t="str">
            <v/>
          </cell>
          <cell r="S144" t="str">
            <v/>
          </cell>
          <cell r="T144" t="str">
            <v>NO NAME</v>
          </cell>
          <cell r="U144" t="str">
            <v>NO NAME</v>
          </cell>
          <cell r="V144" t="str">
            <v xml:space="preserve"> - CPAN 0 DL -   (NO NAME)   to    (NO NAME)   is down from   </v>
          </cell>
          <cell r="W144" t="e">
            <v>#VALUE!</v>
          </cell>
          <cell r="X144" t="e">
            <v>#N/A</v>
          </cell>
          <cell r="Y144">
            <v>0</v>
          </cell>
          <cell r="Z144">
            <v>0</v>
          </cell>
        </row>
        <row r="145">
          <cell r="C145" t="str">
            <v/>
          </cell>
          <cell r="D145" t="str">
            <v/>
          </cell>
          <cell r="E145" t="str">
            <v/>
          </cell>
          <cell r="P145" t="str">
            <v/>
          </cell>
          <cell r="Q145" t="str">
            <v xml:space="preserve"> - CPAN 0 DL -  ()  to   () is down from </v>
          </cell>
          <cell r="R145" t="str">
            <v/>
          </cell>
          <cell r="S145" t="str">
            <v/>
          </cell>
          <cell r="T145" t="str">
            <v>NO NAME</v>
          </cell>
          <cell r="U145" t="str">
            <v>NO NAME</v>
          </cell>
          <cell r="V145" t="str">
            <v xml:space="preserve"> - CPAN 0 DL -   (NO NAME)   to    (NO NAME)   is down from   </v>
          </cell>
          <cell r="W145" t="e">
            <v>#VALUE!</v>
          </cell>
          <cell r="X145" t="e">
            <v>#N/A</v>
          </cell>
          <cell r="Y145">
            <v>0</v>
          </cell>
          <cell r="Z145">
            <v>0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P146" t="str">
            <v/>
          </cell>
          <cell r="Q146" t="str">
            <v xml:space="preserve"> - CPAN 0 DL -  ()  to   () is down from </v>
          </cell>
          <cell r="R146" t="str">
            <v/>
          </cell>
          <cell r="S146" t="str">
            <v/>
          </cell>
          <cell r="T146" t="str">
            <v>NO NAME</v>
          </cell>
          <cell r="U146" t="str">
            <v>NO NAME</v>
          </cell>
          <cell r="V146" t="str">
            <v xml:space="preserve"> - CPAN 0 DL -   (NO NAME)   to    (NO NAME)   is down from   </v>
          </cell>
          <cell r="W146" t="e">
            <v>#VALUE!</v>
          </cell>
          <cell r="X146" t="e">
            <v>#N/A</v>
          </cell>
          <cell r="Y146">
            <v>0</v>
          </cell>
          <cell r="Z146">
            <v>0</v>
          </cell>
        </row>
        <row r="147">
          <cell r="C147" t="str">
            <v/>
          </cell>
          <cell r="D147" t="str">
            <v/>
          </cell>
          <cell r="E147" t="str">
            <v/>
          </cell>
          <cell r="P147" t="str">
            <v/>
          </cell>
          <cell r="Q147" t="str">
            <v xml:space="preserve"> - CPAN 0 DL -  ()  to   () is down from </v>
          </cell>
          <cell r="R147" t="str">
            <v/>
          </cell>
          <cell r="S147" t="str">
            <v/>
          </cell>
          <cell r="T147" t="str">
            <v>NO NAME</v>
          </cell>
          <cell r="U147" t="str">
            <v>NO NAME</v>
          </cell>
          <cell r="V147" t="str">
            <v xml:space="preserve"> - CPAN 0 DL -   (NO NAME)   to    (NO NAME)   is down from   </v>
          </cell>
          <cell r="W147" t="e">
            <v>#VALUE!</v>
          </cell>
          <cell r="X147" t="e">
            <v>#N/A</v>
          </cell>
          <cell r="Y147">
            <v>0</v>
          </cell>
          <cell r="Z147">
            <v>0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P148" t="str">
            <v/>
          </cell>
          <cell r="Q148" t="str">
            <v xml:space="preserve"> - CPAN 0 DL -  ()  to   () is down from </v>
          </cell>
          <cell r="R148" t="str">
            <v/>
          </cell>
          <cell r="S148" t="str">
            <v/>
          </cell>
          <cell r="T148" t="str">
            <v>NO NAME</v>
          </cell>
          <cell r="U148" t="str">
            <v>NO NAME</v>
          </cell>
          <cell r="V148" t="str">
            <v xml:space="preserve"> - CPAN 0 DL -   (NO NAME)   to    (NO NAME)   is down from   </v>
          </cell>
          <cell r="W148" t="e">
            <v>#VALUE!</v>
          </cell>
          <cell r="X148" t="e">
            <v>#N/A</v>
          </cell>
          <cell r="Y148">
            <v>0</v>
          </cell>
          <cell r="Z148">
            <v>0</v>
          </cell>
        </row>
        <row r="149">
          <cell r="C149" t="str">
            <v/>
          </cell>
          <cell r="D149" t="str">
            <v/>
          </cell>
          <cell r="E149" t="str">
            <v/>
          </cell>
          <cell r="P149" t="str">
            <v/>
          </cell>
          <cell r="Q149" t="str">
            <v xml:space="preserve"> - CPAN 0 DL -  ()  to   () is down from </v>
          </cell>
          <cell r="R149" t="str">
            <v/>
          </cell>
          <cell r="S149" t="str">
            <v/>
          </cell>
          <cell r="T149" t="str">
            <v>NO NAME</v>
          </cell>
          <cell r="U149" t="str">
            <v>NO NAME</v>
          </cell>
          <cell r="V149" t="str">
            <v xml:space="preserve"> - CPAN 0 DL -   (NO NAME)   to    (NO NAME)   is down from   </v>
          </cell>
          <cell r="W149" t="e">
            <v>#VALUE!</v>
          </cell>
          <cell r="X149" t="e">
            <v>#N/A</v>
          </cell>
          <cell r="Y149">
            <v>0</v>
          </cell>
          <cell r="Z149">
            <v>0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P150" t="str">
            <v/>
          </cell>
          <cell r="Q150" t="str">
            <v xml:space="preserve"> - CPAN 0 DL -  ()  to   () is down from </v>
          </cell>
          <cell r="R150" t="str">
            <v/>
          </cell>
          <cell r="S150" t="str">
            <v/>
          </cell>
          <cell r="T150" t="str">
            <v>NO NAME</v>
          </cell>
          <cell r="U150" t="str">
            <v>NO NAME</v>
          </cell>
          <cell r="V150" t="str">
            <v xml:space="preserve"> - CPAN 0 DL -   (NO NAME)   to    (NO NAME)   is down from   </v>
          </cell>
          <cell r="W150" t="e">
            <v>#VALUE!</v>
          </cell>
          <cell r="X150" t="e">
            <v>#N/A</v>
          </cell>
          <cell r="Y150">
            <v>0</v>
          </cell>
          <cell r="Z150">
            <v>0</v>
          </cell>
        </row>
        <row r="151">
          <cell r="C151" t="str">
            <v/>
          </cell>
          <cell r="D151" t="str">
            <v/>
          </cell>
          <cell r="E151" t="str">
            <v/>
          </cell>
          <cell r="P151" t="str">
            <v/>
          </cell>
          <cell r="Q151" t="str">
            <v xml:space="preserve"> - CPAN 0 DL -  ()  to   () is down from </v>
          </cell>
          <cell r="R151" t="str">
            <v/>
          </cell>
          <cell r="S151" t="str">
            <v/>
          </cell>
          <cell r="T151" t="str">
            <v>NO NAME</v>
          </cell>
          <cell r="U151" t="str">
            <v>NO NAME</v>
          </cell>
          <cell r="V151" t="str">
            <v xml:space="preserve"> - CPAN 0 DL -   (NO NAME)   to    (NO NAME)   is down from   </v>
          </cell>
          <cell r="W151" t="e">
            <v>#VALUE!</v>
          </cell>
          <cell r="X151" t="e">
            <v>#N/A</v>
          </cell>
          <cell r="Y151">
            <v>0</v>
          </cell>
          <cell r="Z151">
            <v>0</v>
          </cell>
        </row>
        <row r="152">
          <cell r="C152" t="str">
            <v/>
          </cell>
          <cell r="D152" t="str">
            <v/>
          </cell>
          <cell r="E152" t="str">
            <v/>
          </cell>
          <cell r="P152" t="str">
            <v/>
          </cell>
          <cell r="Q152" t="str">
            <v xml:space="preserve"> - CPAN 0 DL -  ()  to   () is down from </v>
          </cell>
          <cell r="R152" t="str">
            <v/>
          </cell>
          <cell r="S152" t="str">
            <v/>
          </cell>
          <cell r="T152" t="str">
            <v>NO NAME</v>
          </cell>
          <cell r="U152" t="str">
            <v>NO NAME</v>
          </cell>
          <cell r="V152" t="str">
            <v xml:space="preserve"> - CPAN 0 DL -   (NO NAME)   to    (NO NAME)   is down from   </v>
          </cell>
          <cell r="W152" t="e">
            <v>#VALUE!</v>
          </cell>
          <cell r="X152" t="e">
            <v>#N/A</v>
          </cell>
          <cell r="Y152">
            <v>0</v>
          </cell>
          <cell r="Z152">
            <v>0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P153" t="str">
            <v/>
          </cell>
          <cell r="Q153" t="str">
            <v xml:space="preserve"> - CPAN 0 DL -  ()  to   () is down from </v>
          </cell>
          <cell r="R153" t="str">
            <v/>
          </cell>
          <cell r="S153" t="str">
            <v/>
          </cell>
          <cell r="T153" t="str">
            <v>NO NAME</v>
          </cell>
          <cell r="U153" t="str">
            <v>NO NAME</v>
          </cell>
          <cell r="V153" t="str">
            <v xml:space="preserve"> - CPAN 0 DL -   (NO NAME)   to    (NO NAME)   is down from   </v>
          </cell>
          <cell r="W153" t="e">
            <v>#VALUE!</v>
          </cell>
          <cell r="X153" t="e">
            <v>#N/A</v>
          </cell>
          <cell r="Y153">
            <v>0</v>
          </cell>
          <cell r="Z153">
            <v>0</v>
          </cell>
        </row>
        <row r="154">
          <cell r="C154" t="str">
            <v/>
          </cell>
          <cell r="D154" t="str">
            <v/>
          </cell>
          <cell r="E154" t="str">
            <v/>
          </cell>
          <cell r="P154" t="str">
            <v/>
          </cell>
          <cell r="Q154" t="str">
            <v xml:space="preserve"> - CPAN 0 DL -  ()  to   () is down from </v>
          </cell>
          <cell r="R154" t="str">
            <v/>
          </cell>
          <cell r="S154" t="str">
            <v/>
          </cell>
          <cell r="T154" t="str">
            <v>NO NAME</v>
          </cell>
          <cell r="U154" t="str">
            <v>NO NAME</v>
          </cell>
          <cell r="V154" t="str">
            <v xml:space="preserve"> - CPAN 0 DL -   (NO NAME)   to    (NO NAME)   is down from   </v>
          </cell>
          <cell r="W154" t="e">
            <v>#VALUE!</v>
          </cell>
          <cell r="X154" t="e">
            <v>#N/A</v>
          </cell>
          <cell r="Y154">
            <v>0</v>
          </cell>
          <cell r="Z154">
            <v>0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P155" t="str">
            <v/>
          </cell>
          <cell r="Q155" t="str">
            <v xml:space="preserve"> - CPAN 0 DL -  ()  to   () is down from </v>
          </cell>
          <cell r="R155" t="str">
            <v/>
          </cell>
          <cell r="S155" t="str">
            <v/>
          </cell>
          <cell r="T155" t="str">
            <v>NO NAME</v>
          </cell>
          <cell r="U155" t="str">
            <v>NO NAME</v>
          </cell>
          <cell r="V155" t="str">
            <v xml:space="preserve"> - CPAN 0 DL -   (NO NAME)   to    (NO NAME)   is down from   </v>
          </cell>
          <cell r="W155" t="e">
            <v>#VALUE!</v>
          </cell>
          <cell r="X155" t="e">
            <v>#N/A</v>
          </cell>
          <cell r="Y155">
            <v>0</v>
          </cell>
          <cell r="Z155">
            <v>0</v>
          </cell>
        </row>
        <row r="156">
          <cell r="C156" t="str">
            <v/>
          </cell>
          <cell r="D156" t="str">
            <v/>
          </cell>
          <cell r="E156" t="str">
            <v/>
          </cell>
          <cell r="P156" t="str">
            <v/>
          </cell>
          <cell r="Q156" t="str">
            <v xml:space="preserve"> - CPAN 0 DL -  ()  to   () is down from </v>
          </cell>
          <cell r="R156" t="str">
            <v/>
          </cell>
          <cell r="S156" t="str">
            <v/>
          </cell>
          <cell r="T156" t="str">
            <v>NO NAME</v>
          </cell>
          <cell r="U156" t="str">
            <v>NO NAME</v>
          </cell>
          <cell r="V156" t="str">
            <v xml:space="preserve"> - CPAN 0 DL -   (NO NAME)   to    (NO NAME)   is down from   </v>
          </cell>
          <cell r="W156" t="e">
            <v>#VALUE!</v>
          </cell>
          <cell r="X156" t="e">
            <v>#N/A</v>
          </cell>
          <cell r="Y156">
            <v>0</v>
          </cell>
          <cell r="Z156">
            <v>0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P157" t="str">
            <v/>
          </cell>
          <cell r="Q157" t="str">
            <v xml:space="preserve"> - CPAN 0 DL -  ()  to   () is down from </v>
          </cell>
          <cell r="R157" t="str">
            <v/>
          </cell>
          <cell r="S157" t="str">
            <v/>
          </cell>
          <cell r="T157" t="str">
            <v>NO NAME</v>
          </cell>
          <cell r="U157" t="str">
            <v>NO NAME</v>
          </cell>
          <cell r="V157" t="str">
            <v xml:space="preserve"> - CPAN 0 DL -   (NO NAME)   to    (NO NAME)   is down from   </v>
          </cell>
          <cell r="W157" t="e">
            <v>#VALUE!</v>
          </cell>
          <cell r="X157" t="e">
            <v>#N/A</v>
          </cell>
          <cell r="Y157">
            <v>0</v>
          </cell>
          <cell r="Z157">
            <v>0</v>
          </cell>
        </row>
        <row r="158">
          <cell r="C158" t="str">
            <v/>
          </cell>
          <cell r="D158" t="str">
            <v/>
          </cell>
          <cell r="E158" t="str">
            <v/>
          </cell>
          <cell r="P158" t="str">
            <v/>
          </cell>
          <cell r="Q158" t="str">
            <v xml:space="preserve"> - CPAN 0 DL -  ()  to   () is down from </v>
          </cell>
          <cell r="R158" t="str">
            <v/>
          </cell>
          <cell r="S158" t="str">
            <v/>
          </cell>
          <cell r="T158" t="str">
            <v>NO NAME</v>
          </cell>
          <cell r="U158" t="str">
            <v>NO NAME</v>
          </cell>
          <cell r="V158" t="str">
            <v xml:space="preserve"> - CPAN 0 DL -   (NO NAME)   to    (NO NAME)   is down from   </v>
          </cell>
          <cell r="W158" t="e">
            <v>#VALUE!</v>
          </cell>
          <cell r="X158" t="e">
            <v>#N/A</v>
          </cell>
          <cell r="Y158">
            <v>0</v>
          </cell>
          <cell r="Z158">
            <v>0</v>
          </cell>
        </row>
        <row r="159">
          <cell r="C159" t="str">
            <v/>
          </cell>
          <cell r="D159" t="str">
            <v/>
          </cell>
          <cell r="E159" t="str">
            <v/>
          </cell>
          <cell r="P159" t="str">
            <v/>
          </cell>
          <cell r="Q159" t="str">
            <v xml:space="preserve"> - CPAN 0 DL -  ()  to   () is down from </v>
          </cell>
          <cell r="R159" t="str">
            <v/>
          </cell>
          <cell r="S159" t="str">
            <v/>
          </cell>
          <cell r="T159" t="str">
            <v>NO NAME</v>
          </cell>
          <cell r="U159" t="str">
            <v>NO NAME</v>
          </cell>
          <cell r="V159" t="str">
            <v xml:space="preserve"> - CPAN 0 DL -   (NO NAME)   to    (NO NAME)   is down from   </v>
          </cell>
          <cell r="W159" t="e">
            <v>#VALUE!</v>
          </cell>
          <cell r="X159" t="e">
            <v>#N/A</v>
          </cell>
          <cell r="Y159">
            <v>0</v>
          </cell>
          <cell r="Z159">
            <v>0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P160" t="str">
            <v/>
          </cell>
          <cell r="Q160" t="str">
            <v xml:space="preserve"> - CPAN 0 DL -  ()  to   () is down from </v>
          </cell>
          <cell r="R160" t="str">
            <v/>
          </cell>
          <cell r="S160" t="str">
            <v/>
          </cell>
          <cell r="T160" t="str">
            <v>NO NAME</v>
          </cell>
          <cell r="U160" t="str">
            <v>NO NAME</v>
          </cell>
          <cell r="V160" t="str">
            <v xml:space="preserve"> - CPAN 0 DL -   (NO NAME)   to    (NO NAME)   is down from   </v>
          </cell>
          <cell r="W160" t="e">
            <v>#VALUE!</v>
          </cell>
          <cell r="X160" t="e">
            <v>#N/A</v>
          </cell>
          <cell r="Y160">
            <v>0</v>
          </cell>
          <cell r="Z160">
            <v>0</v>
          </cell>
        </row>
        <row r="161">
          <cell r="C161" t="str">
            <v/>
          </cell>
          <cell r="D161" t="str">
            <v/>
          </cell>
          <cell r="E161" t="str">
            <v/>
          </cell>
          <cell r="P161" t="str">
            <v/>
          </cell>
          <cell r="Q161" t="str">
            <v xml:space="preserve"> - CPAN 0 DL -  ()  to   () is down from </v>
          </cell>
          <cell r="R161" t="str">
            <v/>
          </cell>
          <cell r="S161" t="str">
            <v/>
          </cell>
          <cell r="T161" t="str">
            <v>NO NAME</v>
          </cell>
          <cell r="U161" t="str">
            <v>NO NAME</v>
          </cell>
          <cell r="V161" t="str">
            <v xml:space="preserve"> - CPAN 0 DL -   (NO NAME)   to    (NO NAME)   is down from   </v>
          </cell>
          <cell r="W161" t="e">
            <v>#VALUE!</v>
          </cell>
          <cell r="X161" t="e">
            <v>#N/A</v>
          </cell>
          <cell r="Y161">
            <v>0</v>
          </cell>
          <cell r="Z161">
            <v>0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P162" t="str">
            <v/>
          </cell>
          <cell r="Q162" t="str">
            <v xml:space="preserve"> - CPAN 0 DL -  ()  to   () is down from </v>
          </cell>
          <cell r="R162" t="str">
            <v/>
          </cell>
          <cell r="S162" t="str">
            <v/>
          </cell>
          <cell r="T162" t="str">
            <v>NO NAME</v>
          </cell>
          <cell r="U162" t="str">
            <v>NO NAME</v>
          </cell>
          <cell r="V162" t="str">
            <v xml:space="preserve"> - CPAN 0 DL -   (NO NAME)   to    (NO NAME)   is down from   </v>
          </cell>
          <cell r="W162" t="e">
            <v>#VALUE!</v>
          </cell>
          <cell r="X162" t="e">
            <v>#N/A</v>
          </cell>
          <cell r="Y162">
            <v>0</v>
          </cell>
          <cell r="Z162">
            <v>0</v>
          </cell>
        </row>
        <row r="163">
          <cell r="C163" t="str">
            <v/>
          </cell>
          <cell r="D163" t="str">
            <v/>
          </cell>
          <cell r="E163" t="str">
            <v/>
          </cell>
          <cell r="P163" t="str">
            <v/>
          </cell>
          <cell r="Q163" t="str">
            <v xml:space="preserve"> - CPAN 0 DL -  ()  to   () is down from </v>
          </cell>
          <cell r="R163" t="str">
            <v/>
          </cell>
          <cell r="S163" t="str">
            <v/>
          </cell>
          <cell r="T163" t="str">
            <v>NO NAME</v>
          </cell>
          <cell r="U163" t="str">
            <v>NO NAME</v>
          </cell>
          <cell r="V163" t="str">
            <v xml:space="preserve"> - CPAN 0 DL -   (NO NAME)   to    (NO NAME)   is down from   </v>
          </cell>
          <cell r="W163" t="e">
            <v>#VALUE!</v>
          </cell>
          <cell r="X163" t="e">
            <v>#N/A</v>
          </cell>
          <cell r="Y163">
            <v>0</v>
          </cell>
          <cell r="Z163">
            <v>0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P164" t="str">
            <v/>
          </cell>
          <cell r="Q164" t="str">
            <v xml:space="preserve"> - CPAN 0 DL -  ()  to   () is down from </v>
          </cell>
          <cell r="R164" t="str">
            <v/>
          </cell>
          <cell r="S164" t="str">
            <v/>
          </cell>
          <cell r="T164" t="str">
            <v>NO NAME</v>
          </cell>
          <cell r="U164" t="str">
            <v>NO NAME</v>
          </cell>
          <cell r="V164" t="str">
            <v xml:space="preserve"> - CPAN 0 DL -   (NO NAME)   to    (NO NAME)   is down from   </v>
          </cell>
          <cell r="W164" t="e">
            <v>#VALUE!</v>
          </cell>
          <cell r="X164" t="e">
            <v>#N/A</v>
          </cell>
          <cell r="Y164">
            <v>0</v>
          </cell>
          <cell r="Z164">
            <v>0</v>
          </cell>
        </row>
        <row r="165">
          <cell r="C165" t="str">
            <v/>
          </cell>
          <cell r="D165" t="str">
            <v/>
          </cell>
          <cell r="E165" t="str">
            <v/>
          </cell>
          <cell r="P165" t="str">
            <v/>
          </cell>
          <cell r="Q165" t="str">
            <v xml:space="preserve"> - CPAN 0 DL -  ()  to   () is down from </v>
          </cell>
          <cell r="R165" t="str">
            <v/>
          </cell>
          <cell r="S165" t="str">
            <v/>
          </cell>
          <cell r="T165" t="str">
            <v>NO NAME</v>
          </cell>
          <cell r="U165" t="str">
            <v>NO NAME</v>
          </cell>
          <cell r="V165" t="str">
            <v xml:space="preserve"> - CPAN 0 DL -   (NO NAME)   to    (NO NAME)   is down from   </v>
          </cell>
          <cell r="W165" t="e">
            <v>#VALUE!</v>
          </cell>
          <cell r="X165" t="e">
            <v>#N/A</v>
          </cell>
          <cell r="Y165">
            <v>0</v>
          </cell>
          <cell r="Z165">
            <v>0</v>
          </cell>
        </row>
        <row r="166">
          <cell r="C166" t="str">
            <v/>
          </cell>
          <cell r="D166" t="str">
            <v/>
          </cell>
          <cell r="E166" t="str">
            <v/>
          </cell>
          <cell r="P166" t="str">
            <v/>
          </cell>
          <cell r="Q166" t="str">
            <v xml:space="preserve"> - CPAN 0 DL -  ()  to   () is down from </v>
          </cell>
          <cell r="R166" t="str">
            <v/>
          </cell>
          <cell r="S166" t="str">
            <v/>
          </cell>
          <cell r="T166" t="str">
            <v>NO NAME</v>
          </cell>
          <cell r="U166" t="str">
            <v>NO NAME</v>
          </cell>
          <cell r="V166" t="str">
            <v xml:space="preserve"> - CPAN 0 DL -   (NO NAME)   to    (NO NAME)   is down from   </v>
          </cell>
          <cell r="W166" t="e">
            <v>#VALUE!</v>
          </cell>
          <cell r="X166" t="e">
            <v>#N/A</v>
          </cell>
          <cell r="Y166">
            <v>0</v>
          </cell>
          <cell r="Z166">
            <v>0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P167" t="str">
            <v/>
          </cell>
          <cell r="Q167" t="str">
            <v xml:space="preserve"> - CPAN 0 DL -  ()  to   () is down from </v>
          </cell>
          <cell r="R167" t="str">
            <v/>
          </cell>
          <cell r="S167" t="str">
            <v/>
          </cell>
          <cell r="T167" t="str">
            <v>NO NAME</v>
          </cell>
          <cell r="U167" t="str">
            <v>NO NAME</v>
          </cell>
          <cell r="V167" t="str">
            <v xml:space="preserve"> - CPAN 0 DL -   (NO NAME)   to    (NO NAME)   is down from   </v>
          </cell>
          <cell r="W167" t="e">
            <v>#VALUE!</v>
          </cell>
          <cell r="X167" t="e">
            <v>#N/A</v>
          </cell>
          <cell r="Y167">
            <v>0</v>
          </cell>
          <cell r="Z167">
            <v>0</v>
          </cell>
        </row>
        <row r="168">
          <cell r="C168" t="str">
            <v/>
          </cell>
          <cell r="D168" t="str">
            <v/>
          </cell>
          <cell r="E168" t="str">
            <v/>
          </cell>
          <cell r="P168" t="str">
            <v/>
          </cell>
          <cell r="Q168" t="str">
            <v xml:space="preserve"> - CPAN 0 DL -  ()  to   () is down from </v>
          </cell>
          <cell r="R168" t="str">
            <v/>
          </cell>
          <cell r="S168" t="str">
            <v/>
          </cell>
          <cell r="T168" t="str">
            <v>NO NAME</v>
          </cell>
          <cell r="U168" t="str">
            <v>NO NAME</v>
          </cell>
          <cell r="V168" t="str">
            <v xml:space="preserve"> - CPAN 0 DL -   (NO NAME)   to    (NO NAME)   is down from   </v>
          </cell>
          <cell r="W168" t="e">
            <v>#VALUE!</v>
          </cell>
          <cell r="X168" t="e">
            <v>#N/A</v>
          </cell>
          <cell r="Y168">
            <v>0</v>
          </cell>
          <cell r="Z168">
            <v>0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P169" t="str">
            <v/>
          </cell>
          <cell r="Q169" t="str">
            <v xml:space="preserve"> - CPAN 0 DL -  ()  to   () is down from </v>
          </cell>
          <cell r="R169" t="str">
            <v/>
          </cell>
          <cell r="S169" t="str">
            <v/>
          </cell>
          <cell r="T169" t="str">
            <v>NO NAME</v>
          </cell>
          <cell r="U169" t="str">
            <v>NO NAME</v>
          </cell>
          <cell r="V169" t="str">
            <v xml:space="preserve"> - CPAN 0 DL -   (NO NAME)   to    (NO NAME)   is down from   </v>
          </cell>
          <cell r="W169" t="e">
            <v>#VALUE!</v>
          </cell>
          <cell r="X169" t="e">
            <v>#N/A</v>
          </cell>
          <cell r="Y169">
            <v>0</v>
          </cell>
          <cell r="Z169">
            <v>0</v>
          </cell>
        </row>
        <row r="170">
          <cell r="C170" t="str">
            <v/>
          </cell>
          <cell r="D170" t="str">
            <v/>
          </cell>
          <cell r="E170" t="str">
            <v/>
          </cell>
          <cell r="P170" t="str">
            <v/>
          </cell>
          <cell r="Q170" t="str">
            <v xml:space="preserve"> - CPAN 0 DL -  ()  to   () is down from </v>
          </cell>
          <cell r="R170" t="str">
            <v/>
          </cell>
          <cell r="S170" t="str">
            <v/>
          </cell>
          <cell r="T170" t="str">
            <v>NO NAME</v>
          </cell>
          <cell r="U170" t="str">
            <v>NO NAME</v>
          </cell>
          <cell r="V170" t="str">
            <v xml:space="preserve"> - CPAN 0 DL -   (NO NAME)   to    (NO NAME)   is down from   </v>
          </cell>
          <cell r="W170" t="e">
            <v>#VALUE!</v>
          </cell>
          <cell r="X170" t="e">
            <v>#N/A</v>
          </cell>
          <cell r="Y170">
            <v>0</v>
          </cell>
          <cell r="Z170">
            <v>0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P171" t="str">
            <v/>
          </cell>
          <cell r="Q171" t="str">
            <v xml:space="preserve"> - CPAN 0 DL -  ()  to   () is down from </v>
          </cell>
          <cell r="R171" t="str">
            <v/>
          </cell>
          <cell r="S171" t="str">
            <v/>
          </cell>
          <cell r="T171" t="str">
            <v>NO NAME</v>
          </cell>
          <cell r="U171" t="str">
            <v>NO NAME</v>
          </cell>
          <cell r="V171" t="str">
            <v xml:space="preserve"> - CPAN 0 DL -   (NO NAME)   to    (NO NAME)   is down from   </v>
          </cell>
          <cell r="W171" t="e">
            <v>#VALUE!</v>
          </cell>
          <cell r="X171" t="e">
            <v>#N/A</v>
          </cell>
          <cell r="Y171">
            <v>0</v>
          </cell>
          <cell r="Z171">
            <v>0</v>
          </cell>
        </row>
        <row r="172">
          <cell r="C172" t="str">
            <v/>
          </cell>
          <cell r="D172" t="str">
            <v/>
          </cell>
          <cell r="E172" t="str">
            <v/>
          </cell>
          <cell r="P172" t="str">
            <v/>
          </cell>
          <cell r="Q172" t="str">
            <v xml:space="preserve"> - CPAN 0 DL -  ()  to   () is down from </v>
          </cell>
          <cell r="R172" t="str">
            <v/>
          </cell>
          <cell r="S172" t="str">
            <v/>
          </cell>
          <cell r="T172" t="str">
            <v>NO NAME</v>
          </cell>
          <cell r="U172" t="str">
            <v>NO NAME</v>
          </cell>
          <cell r="V172" t="str">
            <v xml:space="preserve"> - CPAN 0 DL -   (NO NAME)   to    (NO NAME)   is down from   </v>
          </cell>
          <cell r="W172" t="e">
            <v>#VALUE!</v>
          </cell>
          <cell r="X172" t="e">
            <v>#N/A</v>
          </cell>
          <cell r="Y172">
            <v>0</v>
          </cell>
          <cell r="Z172">
            <v>0</v>
          </cell>
        </row>
        <row r="173">
          <cell r="C173" t="str">
            <v/>
          </cell>
          <cell r="D173" t="str">
            <v/>
          </cell>
          <cell r="E173" t="str">
            <v/>
          </cell>
          <cell r="P173" t="str">
            <v/>
          </cell>
          <cell r="Q173" t="str">
            <v xml:space="preserve"> - CPAN 0 DL -  ()  to   () is down from </v>
          </cell>
          <cell r="R173" t="str">
            <v/>
          </cell>
          <cell r="S173" t="str">
            <v/>
          </cell>
          <cell r="T173" t="str">
            <v>NO NAME</v>
          </cell>
          <cell r="U173" t="str">
            <v>NO NAME</v>
          </cell>
          <cell r="V173" t="str">
            <v xml:space="preserve"> - CPAN 0 DL -   (NO NAME)   to    (NO NAME)   is down from   </v>
          </cell>
          <cell r="W173" t="e">
            <v>#VALUE!</v>
          </cell>
          <cell r="X173" t="e">
            <v>#N/A</v>
          </cell>
          <cell r="Y173">
            <v>0</v>
          </cell>
          <cell r="Z173">
            <v>0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P174" t="str">
            <v/>
          </cell>
          <cell r="Q174" t="str">
            <v xml:space="preserve"> - CPAN 0 DL -  ()  to   () is down from </v>
          </cell>
          <cell r="R174" t="str">
            <v/>
          </cell>
          <cell r="S174" t="str">
            <v/>
          </cell>
          <cell r="T174" t="str">
            <v>NO NAME</v>
          </cell>
          <cell r="U174" t="str">
            <v>NO NAME</v>
          </cell>
          <cell r="V174" t="str">
            <v xml:space="preserve"> - CPAN 0 DL -   (NO NAME)   to    (NO NAME)   is down from   </v>
          </cell>
          <cell r="W174" t="e">
            <v>#VALUE!</v>
          </cell>
          <cell r="X174" t="e">
            <v>#N/A</v>
          </cell>
          <cell r="Y174">
            <v>0</v>
          </cell>
          <cell r="Z174">
            <v>0</v>
          </cell>
        </row>
        <row r="175">
          <cell r="C175" t="str">
            <v/>
          </cell>
          <cell r="D175" t="str">
            <v/>
          </cell>
          <cell r="E175" t="str">
            <v/>
          </cell>
          <cell r="P175" t="str">
            <v/>
          </cell>
          <cell r="Q175" t="str">
            <v xml:space="preserve"> - CPAN 0 DL -  ()  to   () is down from </v>
          </cell>
          <cell r="R175" t="str">
            <v/>
          </cell>
          <cell r="S175" t="str">
            <v/>
          </cell>
          <cell r="T175" t="str">
            <v>NO NAME</v>
          </cell>
          <cell r="U175" t="str">
            <v>NO NAME</v>
          </cell>
          <cell r="V175" t="str">
            <v xml:space="preserve"> - CPAN 0 DL -   (NO NAME)   to    (NO NAME)   is down from   </v>
          </cell>
          <cell r="W175" t="e">
            <v>#VALUE!</v>
          </cell>
          <cell r="X175" t="e">
            <v>#N/A</v>
          </cell>
          <cell r="Y175">
            <v>0</v>
          </cell>
          <cell r="Z175">
            <v>0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P176" t="str">
            <v/>
          </cell>
          <cell r="Q176" t="str">
            <v xml:space="preserve"> - CPAN 0 DL -  ()  to   () is down from </v>
          </cell>
          <cell r="R176" t="str">
            <v/>
          </cell>
          <cell r="S176" t="str">
            <v/>
          </cell>
          <cell r="T176" t="str">
            <v>NO NAME</v>
          </cell>
          <cell r="U176" t="str">
            <v>NO NAME</v>
          </cell>
          <cell r="V176" t="str">
            <v xml:space="preserve"> - CPAN 0 DL -   (NO NAME)   to    (NO NAME)   is down from   </v>
          </cell>
          <cell r="W176" t="e">
            <v>#VALUE!</v>
          </cell>
          <cell r="X176" t="e">
            <v>#N/A</v>
          </cell>
          <cell r="Y176">
            <v>0</v>
          </cell>
          <cell r="Z176">
            <v>0</v>
          </cell>
        </row>
        <row r="177">
          <cell r="C177" t="str">
            <v/>
          </cell>
          <cell r="D177" t="str">
            <v/>
          </cell>
          <cell r="E177" t="str">
            <v/>
          </cell>
          <cell r="P177" t="str">
            <v/>
          </cell>
          <cell r="Q177" t="str">
            <v xml:space="preserve"> - CPAN 0 DL -  ()  to   () is down from </v>
          </cell>
          <cell r="R177" t="str">
            <v/>
          </cell>
          <cell r="S177" t="str">
            <v/>
          </cell>
          <cell r="T177" t="str">
            <v>NO NAME</v>
          </cell>
          <cell r="U177" t="str">
            <v>NO NAME</v>
          </cell>
          <cell r="V177" t="str">
            <v xml:space="preserve"> - CPAN 0 DL -   (NO NAME)   to    (NO NAME)   is down from   </v>
          </cell>
          <cell r="W177" t="e">
            <v>#VALUE!</v>
          </cell>
          <cell r="X177" t="e">
            <v>#N/A</v>
          </cell>
          <cell r="Y177">
            <v>0</v>
          </cell>
          <cell r="Z177">
            <v>0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P178" t="str">
            <v/>
          </cell>
          <cell r="Q178" t="str">
            <v xml:space="preserve"> - CPAN 0 DL -  ()  to   () is down from </v>
          </cell>
          <cell r="R178" t="str">
            <v/>
          </cell>
          <cell r="S178" t="str">
            <v/>
          </cell>
          <cell r="T178" t="str">
            <v>NO NAME</v>
          </cell>
          <cell r="U178" t="str">
            <v>NO NAME</v>
          </cell>
          <cell r="V178" t="str">
            <v xml:space="preserve"> - CPAN 0 DL -   (NO NAME)   to    (NO NAME)   is down from   </v>
          </cell>
          <cell r="W178" t="e">
            <v>#VALUE!</v>
          </cell>
          <cell r="X178" t="e">
            <v>#N/A</v>
          </cell>
          <cell r="Y178">
            <v>0</v>
          </cell>
          <cell r="Z178">
            <v>0</v>
          </cell>
        </row>
        <row r="179">
          <cell r="C179" t="str">
            <v/>
          </cell>
          <cell r="D179" t="str">
            <v/>
          </cell>
          <cell r="E179" t="str">
            <v/>
          </cell>
          <cell r="P179" t="str">
            <v/>
          </cell>
          <cell r="Q179" t="str">
            <v xml:space="preserve"> - CPAN 0 DL -  ()  to   () is down from </v>
          </cell>
          <cell r="R179" t="str">
            <v/>
          </cell>
          <cell r="S179" t="str">
            <v/>
          </cell>
          <cell r="T179" t="str">
            <v>NO NAME</v>
          </cell>
          <cell r="U179" t="str">
            <v>NO NAME</v>
          </cell>
          <cell r="V179" t="str">
            <v xml:space="preserve"> - CPAN 0 DL -   (NO NAME)   to    (NO NAME)   is down from   </v>
          </cell>
          <cell r="W179" t="e">
            <v>#VALUE!</v>
          </cell>
          <cell r="X179" t="e">
            <v>#N/A</v>
          </cell>
          <cell r="Y179">
            <v>0</v>
          </cell>
          <cell r="Z179">
            <v>0</v>
          </cell>
        </row>
        <row r="180">
          <cell r="C180" t="str">
            <v/>
          </cell>
          <cell r="D180" t="str">
            <v/>
          </cell>
          <cell r="E180" t="str">
            <v/>
          </cell>
          <cell r="P180" t="str">
            <v/>
          </cell>
          <cell r="Q180" t="str">
            <v xml:space="preserve"> - CPAN 0 DL -  ()  to   () is down from </v>
          </cell>
          <cell r="R180" t="str">
            <v/>
          </cell>
          <cell r="S180" t="str">
            <v/>
          </cell>
          <cell r="T180" t="str">
            <v>NO NAME</v>
          </cell>
          <cell r="U180" t="str">
            <v>NO NAME</v>
          </cell>
          <cell r="V180" t="str">
            <v xml:space="preserve"> - CPAN 0 DL -   (NO NAME)   to    (NO NAME)   is down from   </v>
          </cell>
          <cell r="W180" t="e">
            <v>#VALUE!</v>
          </cell>
          <cell r="X180" t="e">
            <v>#N/A</v>
          </cell>
          <cell r="Y180">
            <v>0</v>
          </cell>
          <cell r="Z180">
            <v>0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P181" t="str">
            <v/>
          </cell>
          <cell r="Q181" t="str">
            <v xml:space="preserve"> - CPAN 0 DL -  ()  to   () is down from </v>
          </cell>
          <cell r="R181" t="str">
            <v/>
          </cell>
          <cell r="S181" t="str">
            <v/>
          </cell>
          <cell r="T181" t="str">
            <v>NO NAME</v>
          </cell>
          <cell r="U181" t="str">
            <v>NO NAME</v>
          </cell>
          <cell r="V181" t="str">
            <v xml:space="preserve"> - CPAN 0 DL -   (NO NAME)   to    (NO NAME)   is down from   </v>
          </cell>
          <cell r="W181" t="e">
            <v>#VALUE!</v>
          </cell>
          <cell r="X181" t="e">
            <v>#N/A</v>
          </cell>
          <cell r="Y181">
            <v>0</v>
          </cell>
          <cell r="Z181">
            <v>0</v>
          </cell>
        </row>
        <row r="182">
          <cell r="C182" t="str">
            <v/>
          </cell>
          <cell r="D182" t="str">
            <v/>
          </cell>
          <cell r="E182" t="str">
            <v/>
          </cell>
          <cell r="P182" t="str">
            <v/>
          </cell>
          <cell r="Q182" t="str">
            <v xml:space="preserve"> - CPAN 0 DL -  ()  to   () is down from </v>
          </cell>
          <cell r="R182" t="str">
            <v/>
          </cell>
          <cell r="S182" t="str">
            <v/>
          </cell>
          <cell r="T182" t="str">
            <v>NO NAME</v>
          </cell>
          <cell r="U182" t="str">
            <v>NO NAME</v>
          </cell>
          <cell r="V182" t="str">
            <v xml:space="preserve"> - CPAN 0 DL -   (NO NAME)   to    (NO NAME)   is down from   </v>
          </cell>
          <cell r="W182" t="e">
            <v>#VALUE!</v>
          </cell>
          <cell r="X182" t="e">
            <v>#N/A</v>
          </cell>
          <cell r="Y182">
            <v>0</v>
          </cell>
          <cell r="Z182">
            <v>0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P183" t="str">
            <v/>
          </cell>
          <cell r="Q183" t="str">
            <v xml:space="preserve"> - CPAN 0 DL -  ()  to   () is down from </v>
          </cell>
          <cell r="R183" t="str">
            <v/>
          </cell>
          <cell r="S183" t="str">
            <v/>
          </cell>
          <cell r="T183" t="str">
            <v>NO NAME</v>
          </cell>
          <cell r="U183" t="str">
            <v>NO NAME</v>
          </cell>
          <cell r="V183" t="str">
            <v xml:space="preserve"> - CPAN 0 DL -   (NO NAME)   to    (NO NAME)   is down from   </v>
          </cell>
          <cell r="W183" t="e">
            <v>#VALUE!</v>
          </cell>
          <cell r="X183" t="e">
            <v>#N/A</v>
          </cell>
          <cell r="Y183">
            <v>0</v>
          </cell>
          <cell r="Z183">
            <v>0</v>
          </cell>
        </row>
        <row r="184">
          <cell r="C184" t="str">
            <v/>
          </cell>
          <cell r="D184" t="str">
            <v/>
          </cell>
          <cell r="E184" t="str">
            <v/>
          </cell>
          <cell r="P184" t="str">
            <v/>
          </cell>
          <cell r="Q184" t="str">
            <v xml:space="preserve"> - CPAN 0 DL -  ()  to   () is down from </v>
          </cell>
          <cell r="R184" t="str">
            <v/>
          </cell>
          <cell r="S184" t="str">
            <v/>
          </cell>
          <cell r="T184" t="str">
            <v>NO NAME</v>
          </cell>
          <cell r="U184" t="str">
            <v>NO NAME</v>
          </cell>
          <cell r="V184" t="str">
            <v xml:space="preserve"> - CPAN 0 DL -   (NO NAME)   to    (NO NAME)   is down from   </v>
          </cell>
          <cell r="W184" t="e">
            <v>#VALUE!</v>
          </cell>
          <cell r="X184" t="e">
            <v>#N/A</v>
          </cell>
          <cell r="Y184">
            <v>0</v>
          </cell>
          <cell r="Z184">
            <v>0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P185" t="str">
            <v/>
          </cell>
          <cell r="Q185" t="str">
            <v xml:space="preserve"> - CPAN 0 DL -  ()  to   () is down from </v>
          </cell>
          <cell r="R185" t="str">
            <v/>
          </cell>
          <cell r="S185" t="str">
            <v/>
          </cell>
          <cell r="T185" t="str">
            <v>NO NAME</v>
          </cell>
          <cell r="U185" t="str">
            <v>NO NAME</v>
          </cell>
          <cell r="V185" t="str">
            <v xml:space="preserve"> - CPAN 0 DL -   (NO NAME)   to    (NO NAME)   is down from   </v>
          </cell>
          <cell r="W185" t="e">
            <v>#VALUE!</v>
          </cell>
          <cell r="X185" t="e">
            <v>#N/A</v>
          </cell>
          <cell r="Y185">
            <v>0</v>
          </cell>
          <cell r="Z185">
            <v>0</v>
          </cell>
        </row>
        <row r="186">
          <cell r="C186" t="str">
            <v/>
          </cell>
          <cell r="D186" t="str">
            <v/>
          </cell>
          <cell r="E186" t="str">
            <v/>
          </cell>
          <cell r="P186" t="str">
            <v/>
          </cell>
          <cell r="Q186" t="str">
            <v xml:space="preserve"> - CPAN 0 DL -  ()  to   () is down from </v>
          </cell>
          <cell r="R186" t="str">
            <v/>
          </cell>
          <cell r="S186" t="str">
            <v/>
          </cell>
          <cell r="T186" t="str">
            <v>NO NAME</v>
          </cell>
          <cell r="U186" t="str">
            <v>NO NAME</v>
          </cell>
          <cell r="V186" t="str">
            <v xml:space="preserve"> - CPAN 0 DL -   (NO NAME)   to    (NO NAME)   is down from   </v>
          </cell>
          <cell r="W186" t="e">
            <v>#VALUE!</v>
          </cell>
          <cell r="X186" t="e">
            <v>#N/A</v>
          </cell>
          <cell r="Y186">
            <v>0</v>
          </cell>
          <cell r="Z186">
            <v>0</v>
          </cell>
        </row>
        <row r="187">
          <cell r="C187" t="str">
            <v/>
          </cell>
          <cell r="D187" t="str">
            <v/>
          </cell>
          <cell r="E187" t="str">
            <v/>
          </cell>
          <cell r="P187" t="str">
            <v/>
          </cell>
          <cell r="Q187" t="str">
            <v xml:space="preserve"> - CPAN 0 DL -  ()  to   () is down from </v>
          </cell>
          <cell r="R187" t="str">
            <v/>
          </cell>
          <cell r="S187" t="str">
            <v/>
          </cell>
          <cell r="T187" t="str">
            <v>NO NAME</v>
          </cell>
          <cell r="U187" t="str">
            <v>NO NAME</v>
          </cell>
          <cell r="V187" t="str">
            <v xml:space="preserve"> - CPAN 0 DL -   (NO NAME)   to    (NO NAME)   is down from   </v>
          </cell>
          <cell r="W187" t="e">
            <v>#VALUE!</v>
          </cell>
          <cell r="X187" t="e">
            <v>#N/A</v>
          </cell>
          <cell r="Y187">
            <v>0</v>
          </cell>
          <cell r="Z187">
            <v>0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P188" t="str">
            <v/>
          </cell>
          <cell r="Q188" t="str">
            <v xml:space="preserve"> - CPAN 0 DL -  ()  to   () is down from </v>
          </cell>
          <cell r="R188" t="str">
            <v/>
          </cell>
          <cell r="S188" t="str">
            <v/>
          </cell>
          <cell r="T188" t="str">
            <v>NO NAME</v>
          </cell>
          <cell r="U188" t="str">
            <v>NO NAME</v>
          </cell>
          <cell r="V188" t="str">
            <v xml:space="preserve"> - CPAN 0 DL -   (NO NAME)   to    (NO NAME)   is down from   </v>
          </cell>
          <cell r="W188" t="e">
            <v>#VALUE!</v>
          </cell>
          <cell r="X188" t="e">
            <v>#N/A</v>
          </cell>
          <cell r="Y188">
            <v>0</v>
          </cell>
          <cell r="Z188">
            <v>0</v>
          </cell>
        </row>
        <row r="189">
          <cell r="C189" t="str">
            <v/>
          </cell>
          <cell r="D189" t="str">
            <v/>
          </cell>
          <cell r="E189" t="str">
            <v/>
          </cell>
          <cell r="P189" t="str">
            <v/>
          </cell>
          <cell r="Q189" t="str">
            <v xml:space="preserve"> - CPAN 0 DL -  ()  to   () is down from </v>
          </cell>
          <cell r="R189" t="str">
            <v/>
          </cell>
          <cell r="S189" t="str">
            <v/>
          </cell>
          <cell r="T189" t="str">
            <v>NO NAME</v>
          </cell>
          <cell r="U189" t="str">
            <v>NO NAME</v>
          </cell>
          <cell r="V189" t="str">
            <v xml:space="preserve"> - CPAN 0 DL -   (NO NAME)   to    (NO NAME)   is down from   </v>
          </cell>
          <cell r="W189" t="e">
            <v>#VALUE!</v>
          </cell>
          <cell r="X189" t="e">
            <v>#N/A</v>
          </cell>
          <cell r="Y189">
            <v>0</v>
          </cell>
          <cell r="Z189">
            <v>0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P190" t="str">
            <v/>
          </cell>
          <cell r="Q190" t="str">
            <v xml:space="preserve"> - CPAN 0 DL -  ()  to   () is down from </v>
          </cell>
          <cell r="R190" t="str">
            <v/>
          </cell>
          <cell r="S190" t="str">
            <v/>
          </cell>
          <cell r="T190" t="str">
            <v>NO NAME</v>
          </cell>
          <cell r="U190" t="str">
            <v>NO NAME</v>
          </cell>
          <cell r="V190" t="str">
            <v xml:space="preserve"> - CPAN 0 DL -   (NO NAME)   to    (NO NAME)   is down from   </v>
          </cell>
          <cell r="W190" t="e">
            <v>#VALUE!</v>
          </cell>
          <cell r="X190" t="e">
            <v>#N/A</v>
          </cell>
          <cell r="Y190">
            <v>0</v>
          </cell>
          <cell r="Z190">
            <v>0</v>
          </cell>
        </row>
        <row r="191">
          <cell r="C191" t="str">
            <v/>
          </cell>
          <cell r="D191" t="str">
            <v/>
          </cell>
          <cell r="E191" t="str">
            <v/>
          </cell>
          <cell r="P191" t="str">
            <v/>
          </cell>
          <cell r="Q191" t="str">
            <v xml:space="preserve"> - CPAN 0 DL -  ()  to   () is down from </v>
          </cell>
          <cell r="R191" t="str">
            <v/>
          </cell>
          <cell r="S191" t="str">
            <v/>
          </cell>
          <cell r="T191" t="str">
            <v>NO NAME</v>
          </cell>
          <cell r="U191" t="str">
            <v>NO NAME</v>
          </cell>
          <cell r="V191" t="str">
            <v xml:space="preserve"> - CPAN 0 DL -   (NO NAME)   to    (NO NAME)   is down from   </v>
          </cell>
          <cell r="W191" t="e">
            <v>#VALUE!</v>
          </cell>
          <cell r="X191" t="e">
            <v>#N/A</v>
          </cell>
          <cell r="Y191">
            <v>0</v>
          </cell>
          <cell r="Z191">
            <v>0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P192" t="str">
            <v/>
          </cell>
          <cell r="Q192" t="str">
            <v xml:space="preserve"> - CPAN 0 DL -  ()  to   () is down from </v>
          </cell>
          <cell r="R192" t="str">
            <v/>
          </cell>
          <cell r="S192" t="str">
            <v/>
          </cell>
          <cell r="T192" t="str">
            <v>NO NAME</v>
          </cell>
          <cell r="U192" t="str">
            <v>NO NAME</v>
          </cell>
          <cell r="V192" t="str">
            <v xml:space="preserve"> - CPAN 0 DL -   (NO NAME)   to    (NO NAME)   is down from   </v>
          </cell>
          <cell r="W192" t="e">
            <v>#VALUE!</v>
          </cell>
          <cell r="X192" t="e">
            <v>#N/A</v>
          </cell>
          <cell r="Y192">
            <v>0</v>
          </cell>
          <cell r="Z192">
            <v>0</v>
          </cell>
        </row>
        <row r="193">
          <cell r="C193" t="str">
            <v/>
          </cell>
          <cell r="D193" t="str">
            <v/>
          </cell>
          <cell r="E193" t="str">
            <v/>
          </cell>
          <cell r="P193" t="str">
            <v/>
          </cell>
          <cell r="Q193" t="str">
            <v xml:space="preserve"> - CPAN 0 DL -  ()  to   () is down from </v>
          </cell>
          <cell r="R193" t="str">
            <v/>
          </cell>
          <cell r="S193" t="str">
            <v/>
          </cell>
          <cell r="T193" t="str">
            <v>NO NAME</v>
          </cell>
          <cell r="U193" t="str">
            <v>NO NAME</v>
          </cell>
          <cell r="V193" t="str">
            <v xml:space="preserve"> - CPAN 0 DL -   (NO NAME)   to    (NO NAME)   is down from   </v>
          </cell>
          <cell r="W193" t="e">
            <v>#VALUE!</v>
          </cell>
          <cell r="X193" t="e">
            <v>#N/A</v>
          </cell>
          <cell r="Y193">
            <v>0</v>
          </cell>
          <cell r="Z193">
            <v>0</v>
          </cell>
        </row>
        <row r="194">
          <cell r="C194" t="str">
            <v/>
          </cell>
          <cell r="D194" t="str">
            <v/>
          </cell>
          <cell r="E194" t="str">
            <v/>
          </cell>
          <cell r="P194" t="str">
            <v/>
          </cell>
          <cell r="Q194" t="str">
            <v xml:space="preserve"> - CPAN 0 DL -  ()  to   () is down from </v>
          </cell>
          <cell r="R194" t="str">
            <v/>
          </cell>
          <cell r="S194" t="str">
            <v/>
          </cell>
          <cell r="T194" t="str">
            <v>NO NAME</v>
          </cell>
          <cell r="U194" t="str">
            <v>NO NAME</v>
          </cell>
          <cell r="V194" t="str">
            <v xml:space="preserve"> - CPAN 0 DL -   (NO NAME)   to    (NO NAME)   is down from   </v>
          </cell>
          <cell r="W194" t="e">
            <v>#VALUE!</v>
          </cell>
          <cell r="X194" t="e">
            <v>#N/A</v>
          </cell>
          <cell r="Y194">
            <v>0</v>
          </cell>
          <cell r="Z194">
            <v>0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P195" t="str">
            <v/>
          </cell>
          <cell r="Q195" t="str">
            <v xml:space="preserve"> - CPAN 0 DL -  ()  to   () is down from </v>
          </cell>
          <cell r="R195" t="str">
            <v/>
          </cell>
          <cell r="S195" t="str">
            <v/>
          </cell>
          <cell r="T195" t="str">
            <v>NO NAME</v>
          </cell>
          <cell r="U195" t="str">
            <v>NO NAME</v>
          </cell>
          <cell r="V195" t="str">
            <v xml:space="preserve"> - CPAN 0 DL -   (NO NAME)   to    (NO NAME)   is down from   </v>
          </cell>
          <cell r="W195" t="e">
            <v>#VALUE!</v>
          </cell>
          <cell r="X195" t="e">
            <v>#N/A</v>
          </cell>
          <cell r="Y195">
            <v>0</v>
          </cell>
          <cell r="Z195">
            <v>0</v>
          </cell>
        </row>
        <row r="196">
          <cell r="C196" t="str">
            <v/>
          </cell>
          <cell r="D196" t="str">
            <v/>
          </cell>
          <cell r="E196" t="str">
            <v/>
          </cell>
          <cell r="P196" t="str">
            <v/>
          </cell>
          <cell r="Q196" t="str">
            <v xml:space="preserve"> - CPAN 0 DL -  ()  to   () is down from </v>
          </cell>
          <cell r="R196" t="str">
            <v/>
          </cell>
          <cell r="S196" t="str">
            <v/>
          </cell>
          <cell r="T196" t="str">
            <v>NO NAME</v>
          </cell>
          <cell r="U196" t="str">
            <v>NO NAME</v>
          </cell>
          <cell r="V196" t="str">
            <v xml:space="preserve"> - CPAN 0 DL -   (NO NAME)   to    (NO NAME)   is down from   </v>
          </cell>
          <cell r="W196" t="e">
            <v>#VALUE!</v>
          </cell>
          <cell r="X196" t="e">
            <v>#N/A</v>
          </cell>
          <cell r="Y196">
            <v>0</v>
          </cell>
          <cell r="Z196">
            <v>0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P197" t="str">
            <v/>
          </cell>
          <cell r="Q197" t="str">
            <v xml:space="preserve"> - CPAN 0 DL -  ()  to   () is down from </v>
          </cell>
          <cell r="R197" t="str">
            <v/>
          </cell>
          <cell r="S197" t="str">
            <v/>
          </cell>
          <cell r="T197" t="str">
            <v>NO NAME</v>
          </cell>
          <cell r="U197" t="str">
            <v>NO NAME</v>
          </cell>
          <cell r="V197" t="str">
            <v xml:space="preserve"> - CPAN 0 DL -   (NO NAME)   to    (NO NAME)   is down from   </v>
          </cell>
          <cell r="W197" t="e">
            <v>#VALUE!</v>
          </cell>
          <cell r="X197" t="e">
            <v>#N/A</v>
          </cell>
          <cell r="Y197">
            <v>0</v>
          </cell>
          <cell r="Z197">
            <v>0</v>
          </cell>
        </row>
        <row r="198">
          <cell r="C198" t="str">
            <v/>
          </cell>
          <cell r="D198" t="str">
            <v/>
          </cell>
          <cell r="E198" t="str">
            <v/>
          </cell>
          <cell r="P198" t="str">
            <v/>
          </cell>
          <cell r="Q198" t="str">
            <v xml:space="preserve"> - CPAN 0 DL -  ()  to   () is down from </v>
          </cell>
          <cell r="R198" t="str">
            <v/>
          </cell>
          <cell r="S198" t="str">
            <v/>
          </cell>
          <cell r="T198" t="str">
            <v>NO NAME</v>
          </cell>
          <cell r="U198" t="str">
            <v>NO NAME</v>
          </cell>
          <cell r="V198" t="str">
            <v xml:space="preserve"> - CPAN 0 DL -   (NO NAME)   to    (NO NAME)   is down from   </v>
          </cell>
          <cell r="W198" t="e">
            <v>#VALUE!</v>
          </cell>
          <cell r="X198" t="e">
            <v>#N/A</v>
          </cell>
          <cell r="Y198">
            <v>0</v>
          </cell>
          <cell r="Z198">
            <v>0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P199" t="str">
            <v/>
          </cell>
          <cell r="Q199" t="str">
            <v xml:space="preserve"> - CPAN 0 DL -  ()  to   () is down from </v>
          </cell>
          <cell r="R199" t="str">
            <v/>
          </cell>
          <cell r="S199" t="str">
            <v/>
          </cell>
          <cell r="T199" t="str">
            <v>NO NAME</v>
          </cell>
          <cell r="U199" t="str">
            <v>NO NAME</v>
          </cell>
          <cell r="V199" t="str">
            <v xml:space="preserve"> - CPAN 0 DL -   (NO NAME)   to    (NO NAME)   is down from   </v>
          </cell>
          <cell r="W199" t="e">
            <v>#VALUE!</v>
          </cell>
          <cell r="X199" t="e">
            <v>#N/A</v>
          </cell>
          <cell r="Y199">
            <v>0</v>
          </cell>
          <cell r="Z199">
            <v>0</v>
          </cell>
        </row>
        <row r="200">
          <cell r="C200" t="str">
            <v/>
          </cell>
          <cell r="D200" t="str">
            <v/>
          </cell>
          <cell r="E200" t="str">
            <v/>
          </cell>
          <cell r="P200" t="str">
            <v/>
          </cell>
          <cell r="Q200" t="str">
            <v xml:space="preserve"> - CPAN 0 DL -  ()  to   () is down from </v>
          </cell>
          <cell r="R200" t="str">
            <v/>
          </cell>
          <cell r="S200" t="str">
            <v/>
          </cell>
          <cell r="T200" t="str">
            <v>NO NAME</v>
          </cell>
          <cell r="U200" t="str">
            <v>NO NAME</v>
          </cell>
          <cell r="V200" t="str">
            <v xml:space="preserve"> - CPAN 0 DL -   (NO NAME)   to    (NO NAME)   is down from   </v>
          </cell>
          <cell r="W200" t="e">
            <v>#VALUE!</v>
          </cell>
          <cell r="X200" t="e">
            <v>#N/A</v>
          </cell>
          <cell r="Y200">
            <v>0</v>
          </cell>
          <cell r="Z200">
            <v>0</v>
          </cell>
        </row>
        <row r="201">
          <cell r="C201" t="str">
            <v/>
          </cell>
          <cell r="D201" t="str">
            <v/>
          </cell>
          <cell r="E201" t="str">
            <v/>
          </cell>
          <cell r="P201" t="str">
            <v/>
          </cell>
          <cell r="Q201" t="str">
            <v xml:space="preserve"> - CPAN 0 DL -  ()  to   () is down from </v>
          </cell>
          <cell r="R201" t="str">
            <v/>
          </cell>
          <cell r="S201" t="str">
            <v/>
          </cell>
          <cell r="T201" t="str">
            <v>NO NAME</v>
          </cell>
          <cell r="U201" t="str">
            <v>NO NAME</v>
          </cell>
          <cell r="V201" t="str">
            <v xml:space="preserve"> - CPAN 0 DL -   (NO NAME)   to    (NO NAME)   is down from   </v>
          </cell>
          <cell r="W201" t="e">
            <v>#VALUE!</v>
          </cell>
          <cell r="X201" t="e">
            <v>#N/A</v>
          </cell>
          <cell r="Y201">
            <v>0</v>
          </cell>
          <cell r="Z201">
            <v>0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P202" t="str">
            <v/>
          </cell>
          <cell r="Q202" t="str">
            <v xml:space="preserve"> - CPAN 0 DL -  ()  to   () is down from </v>
          </cell>
          <cell r="R202" t="str">
            <v/>
          </cell>
          <cell r="S202" t="str">
            <v/>
          </cell>
          <cell r="T202" t="str">
            <v>NO NAME</v>
          </cell>
          <cell r="U202" t="str">
            <v>NO NAME</v>
          </cell>
          <cell r="V202" t="str">
            <v xml:space="preserve"> - CPAN 0 DL -   (NO NAME)   to    (NO NAME)   is down from   </v>
          </cell>
          <cell r="W202" t="e">
            <v>#VALUE!</v>
          </cell>
          <cell r="X202" t="e">
            <v>#N/A</v>
          </cell>
          <cell r="Y202">
            <v>0</v>
          </cell>
          <cell r="Z202">
            <v>0</v>
          </cell>
        </row>
        <row r="203">
          <cell r="C203" t="str">
            <v/>
          </cell>
          <cell r="D203" t="str">
            <v/>
          </cell>
          <cell r="E203" t="str">
            <v/>
          </cell>
          <cell r="P203" t="str">
            <v/>
          </cell>
          <cell r="Q203" t="str">
            <v xml:space="preserve"> - CPAN 0 DL -  ()  to   () is down from </v>
          </cell>
          <cell r="R203" t="str">
            <v/>
          </cell>
          <cell r="S203" t="str">
            <v/>
          </cell>
          <cell r="T203" t="str">
            <v>NO NAME</v>
          </cell>
          <cell r="U203" t="str">
            <v>NO NAME</v>
          </cell>
          <cell r="V203" t="str">
            <v xml:space="preserve"> - CPAN 0 DL -   (NO NAME)   to    (NO NAME)   is down from   </v>
          </cell>
          <cell r="W203" t="e">
            <v>#VALUE!</v>
          </cell>
          <cell r="X203" t="e">
            <v>#N/A</v>
          </cell>
          <cell r="Y203">
            <v>0</v>
          </cell>
          <cell r="Z203">
            <v>0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P204" t="str">
            <v/>
          </cell>
          <cell r="Q204" t="str">
            <v xml:space="preserve"> - CPAN 0 DL -  ()  to   () is down from </v>
          </cell>
          <cell r="R204" t="str">
            <v/>
          </cell>
          <cell r="S204" t="str">
            <v/>
          </cell>
          <cell r="T204" t="str">
            <v>NO NAME</v>
          </cell>
          <cell r="U204" t="str">
            <v>NO NAME</v>
          </cell>
          <cell r="V204" t="str">
            <v xml:space="preserve"> - CPAN 0 DL -   (NO NAME)   to    (NO NAME)   is down from   </v>
          </cell>
          <cell r="W204" t="e">
            <v>#VALUE!</v>
          </cell>
          <cell r="X204" t="e">
            <v>#N/A</v>
          </cell>
          <cell r="Y204">
            <v>0</v>
          </cell>
          <cell r="Z204">
            <v>0</v>
          </cell>
        </row>
        <row r="205">
          <cell r="C205" t="str">
            <v/>
          </cell>
          <cell r="D205" t="str">
            <v/>
          </cell>
          <cell r="E205" t="str">
            <v/>
          </cell>
          <cell r="P205" t="str">
            <v/>
          </cell>
          <cell r="Q205" t="str">
            <v xml:space="preserve"> - CPAN 0 DL -  ()  to   () is down from </v>
          </cell>
          <cell r="R205" t="str">
            <v/>
          </cell>
          <cell r="S205" t="str">
            <v/>
          </cell>
          <cell r="T205" t="str">
            <v>NO NAME</v>
          </cell>
          <cell r="U205" t="str">
            <v>NO NAME</v>
          </cell>
          <cell r="V205" t="str">
            <v xml:space="preserve"> - CPAN 0 DL -   (NO NAME)   to    (NO NAME)   is down from   </v>
          </cell>
          <cell r="W205" t="e">
            <v>#VALUE!</v>
          </cell>
          <cell r="X205" t="e">
            <v>#N/A</v>
          </cell>
          <cell r="Y205">
            <v>0</v>
          </cell>
          <cell r="Z205">
            <v>0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P206" t="str">
            <v/>
          </cell>
          <cell r="Q206" t="str">
            <v xml:space="preserve"> - CPAN 0 DL -  ()  to   () is down from </v>
          </cell>
          <cell r="R206" t="str">
            <v/>
          </cell>
          <cell r="S206" t="str">
            <v/>
          </cell>
          <cell r="T206" t="str">
            <v>NO NAME</v>
          </cell>
          <cell r="U206" t="str">
            <v>NO NAME</v>
          </cell>
          <cell r="V206" t="str">
            <v xml:space="preserve"> - CPAN 0 DL -   (NO NAME)   to    (NO NAME)   is down from   </v>
          </cell>
          <cell r="W206" t="e">
            <v>#VALUE!</v>
          </cell>
          <cell r="X206" t="e">
            <v>#N/A</v>
          </cell>
          <cell r="Y206">
            <v>0</v>
          </cell>
          <cell r="Z206">
            <v>0</v>
          </cell>
        </row>
        <row r="207">
          <cell r="C207" t="str">
            <v/>
          </cell>
          <cell r="D207" t="str">
            <v/>
          </cell>
          <cell r="E207" t="str">
            <v/>
          </cell>
          <cell r="P207" t="str">
            <v/>
          </cell>
          <cell r="Q207" t="str">
            <v xml:space="preserve"> - CPAN 0 DL -  ()  to   () is down from </v>
          </cell>
          <cell r="R207" t="str">
            <v/>
          </cell>
          <cell r="S207" t="str">
            <v/>
          </cell>
          <cell r="T207" t="str">
            <v>NO NAME</v>
          </cell>
          <cell r="U207" t="str">
            <v>NO NAME</v>
          </cell>
          <cell r="V207" t="str">
            <v xml:space="preserve"> - CPAN 0 DL -   (NO NAME)   to    (NO NAME)   is down from   </v>
          </cell>
          <cell r="W207" t="e">
            <v>#VALUE!</v>
          </cell>
          <cell r="X207" t="e">
            <v>#N/A</v>
          </cell>
          <cell r="Y207">
            <v>0</v>
          </cell>
          <cell r="Z207">
            <v>0</v>
          </cell>
        </row>
        <row r="208">
          <cell r="C208" t="str">
            <v/>
          </cell>
          <cell r="D208" t="str">
            <v/>
          </cell>
          <cell r="E208" t="str">
            <v/>
          </cell>
          <cell r="P208" t="str">
            <v/>
          </cell>
          <cell r="Q208" t="str">
            <v xml:space="preserve"> - CPAN 0 DL -  ()  to   () is down from </v>
          </cell>
          <cell r="R208" t="str">
            <v/>
          </cell>
          <cell r="S208" t="str">
            <v/>
          </cell>
          <cell r="T208" t="str">
            <v>NO NAME</v>
          </cell>
          <cell r="U208" t="str">
            <v>NO NAME</v>
          </cell>
          <cell r="V208" t="str">
            <v xml:space="preserve"> - CPAN 0 DL -   (NO NAME)   to    (NO NAME)   is down from   </v>
          </cell>
          <cell r="W208" t="e">
            <v>#VALUE!</v>
          </cell>
          <cell r="X208" t="e">
            <v>#N/A</v>
          </cell>
          <cell r="Y208">
            <v>0</v>
          </cell>
          <cell r="Z208">
            <v>0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P209" t="str">
            <v/>
          </cell>
          <cell r="Q209" t="str">
            <v xml:space="preserve"> - CPAN 0 DL -  ()  to   () is down from </v>
          </cell>
          <cell r="R209" t="str">
            <v/>
          </cell>
          <cell r="S209" t="str">
            <v/>
          </cell>
          <cell r="T209" t="str">
            <v>NO NAME</v>
          </cell>
          <cell r="U209" t="str">
            <v>NO NAME</v>
          </cell>
          <cell r="V209" t="str">
            <v xml:space="preserve"> - CPAN 0 DL -   (NO NAME)   to    (NO NAME)   is down from   </v>
          </cell>
          <cell r="W209" t="e">
            <v>#VALUE!</v>
          </cell>
          <cell r="X209" t="e">
            <v>#N/A</v>
          </cell>
          <cell r="Y209">
            <v>0</v>
          </cell>
          <cell r="Z209">
            <v>0</v>
          </cell>
        </row>
        <row r="210">
          <cell r="C210" t="str">
            <v/>
          </cell>
          <cell r="D210" t="str">
            <v/>
          </cell>
          <cell r="E210" t="str">
            <v/>
          </cell>
          <cell r="P210" t="str">
            <v/>
          </cell>
          <cell r="Q210" t="str">
            <v xml:space="preserve"> - CPAN 0 DL -  ()  to   () is down from </v>
          </cell>
          <cell r="R210" t="str">
            <v/>
          </cell>
          <cell r="S210" t="str">
            <v/>
          </cell>
          <cell r="T210" t="str">
            <v>NO NAME</v>
          </cell>
          <cell r="U210" t="str">
            <v>NO NAME</v>
          </cell>
          <cell r="V210" t="str">
            <v xml:space="preserve"> - CPAN 0 DL -   (NO NAME)   to    (NO NAME)   is down from   </v>
          </cell>
          <cell r="W210" t="e">
            <v>#VALUE!</v>
          </cell>
          <cell r="X210" t="e">
            <v>#N/A</v>
          </cell>
          <cell r="Y210">
            <v>0</v>
          </cell>
          <cell r="Z210">
            <v>0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P211" t="str">
            <v/>
          </cell>
          <cell r="Q211" t="str">
            <v xml:space="preserve"> - CPAN 0 DL -  ()  to   () is down from </v>
          </cell>
          <cell r="R211" t="str">
            <v/>
          </cell>
          <cell r="S211" t="str">
            <v/>
          </cell>
          <cell r="T211" t="str">
            <v>NO NAME</v>
          </cell>
          <cell r="U211" t="str">
            <v>NO NAME</v>
          </cell>
          <cell r="V211" t="str">
            <v xml:space="preserve"> - CPAN 0 DL -   (NO NAME)   to    (NO NAME)   is down from   </v>
          </cell>
          <cell r="W211" t="e">
            <v>#VALUE!</v>
          </cell>
          <cell r="X211" t="e">
            <v>#N/A</v>
          </cell>
          <cell r="Y211">
            <v>0</v>
          </cell>
          <cell r="Z211">
            <v>0</v>
          </cell>
        </row>
        <row r="212">
          <cell r="C212" t="str">
            <v/>
          </cell>
          <cell r="D212" t="str">
            <v/>
          </cell>
          <cell r="E212" t="str">
            <v/>
          </cell>
          <cell r="P212" t="str">
            <v/>
          </cell>
          <cell r="Q212" t="str">
            <v xml:space="preserve"> - CPAN 0 DL -  ()  to   () is down from </v>
          </cell>
          <cell r="R212" t="str">
            <v/>
          </cell>
          <cell r="S212" t="str">
            <v/>
          </cell>
          <cell r="T212" t="str">
            <v>NO NAME</v>
          </cell>
          <cell r="U212" t="str">
            <v>NO NAME</v>
          </cell>
          <cell r="V212" t="str">
            <v xml:space="preserve"> - CPAN 0 DL -   (NO NAME)   to    (NO NAME)   is down from   </v>
          </cell>
          <cell r="W212" t="e">
            <v>#VALUE!</v>
          </cell>
          <cell r="X212" t="e">
            <v>#N/A</v>
          </cell>
          <cell r="Y212">
            <v>0</v>
          </cell>
          <cell r="Z212">
            <v>0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P213" t="str">
            <v/>
          </cell>
          <cell r="Q213" t="str">
            <v xml:space="preserve"> - CPAN 0 DL -  ()  to   () is down from </v>
          </cell>
          <cell r="R213" t="str">
            <v/>
          </cell>
          <cell r="S213" t="str">
            <v/>
          </cell>
          <cell r="T213" t="str">
            <v>NO NAME</v>
          </cell>
          <cell r="U213" t="str">
            <v>NO NAME</v>
          </cell>
          <cell r="V213" t="str">
            <v xml:space="preserve"> - CPAN 0 DL -   (NO NAME)   to    (NO NAME)   is down from   </v>
          </cell>
          <cell r="W213" t="e">
            <v>#VALUE!</v>
          </cell>
          <cell r="X213" t="e">
            <v>#N/A</v>
          </cell>
          <cell r="Y213">
            <v>0</v>
          </cell>
          <cell r="Z213">
            <v>0</v>
          </cell>
        </row>
        <row r="214">
          <cell r="C214" t="str">
            <v/>
          </cell>
          <cell r="D214" t="str">
            <v/>
          </cell>
          <cell r="E214" t="str">
            <v/>
          </cell>
          <cell r="P214" t="str">
            <v/>
          </cell>
          <cell r="Q214" t="str">
            <v xml:space="preserve"> - CPAN 0 DL -  ()  to   () is down from </v>
          </cell>
          <cell r="R214" t="str">
            <v/>
          </cell>
          <cell r="S214" t="str">
            <v/>
          </cell>
          <cell r="T214" t="str">
            <v>NO NAME</v>
          </cell>
          <cell r="U214" t="str">
            <v>NO NAME</v>
          </cell>
          <cell r="V214" t="str">
            <v xml:space="preserve"> - CPAN 0 DL -   (NO NAME)   to    (NO NAME)   is down from   </v>
          </cell>
          <cell r="W214" t="e">
            <v>#VALUE!</v>
          </cell>
          <cell r="X214" t="e">
            <v>#N/A</v>
          </cell>
          <cell r="Y214">
            <v>0</v>
          </cell>
          <cell r="Z214">
            <v>0</v>
          </cell>
        </row>
        <row r="215">
          <cell r="C215" t="str">
            <v/>
          </cell>
          <cell r="D215" t="str">
            <v/>
          </cell>
          <cell r="E215" t="str">
            <v/>
          </cell>
          <cell r="P215" t="str">
            <v/>
          </cell>
          <cell r="Q215" t="str">
            <v xml:space="preserve"> - CPAN 0 DL -  ()  to   () is down from </v>
          </cell>
          <cell r="R215" t="str">
            <v/>
          </cell>
          <cell r="S215" t="str">
            <v/>
          </cell>
          <cell r="T215" t="str">
            <v>NO NAME</v>
          </cell>
          <cell r="U215" t="str">
            <v>NO NAME</v>
          </cell>
          <cell r="V215" t="str">
            <v xml:space="preserve"> - CPAN 0 DL -   (NO NAME)   to    (NO NAME)   is down from   </v>
          </cell>
          <cell r="W215" t="e">
            <v>#VALUE!</v>
          </cell>
          <cell r="X215" t="e">
            <v>#N/A</v>
          </cell>
          <cell r="Y215">
            <v>0</v>
          </cell>
          <cell r="Z215">
            <v>0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P216" t="str">
            <v/>
          </cell>
          <cell r="Q216" t="str">
            <v xml:space="preserve"> - CPAN 0 DL -  ()  to   () is down from </v>
          </cell>
          <cell r="R216" t="str">
            <v/>
          </cell>
          <cell r="S216" t="str">
            <v/>
          </cell>
          <cell r="T216" t="str">
            <v>NO NAME</v>
          </cell>
          <cell r="U216" t="str">
            <v>NO NAME</v>
          </cell>
          <cell r="V216" t="str">
            <v xml:space="preserve"> - CPAN 0 DL -   (NO NAME)   to    (NO NAME)   is down from   </v>
          </cell>
          <cell r="W216" t="e">
            <v>#VALUE!</v>
          </cell>
          <cell r="X216" t="e">
            <v>#N/A</v>
          </cell>
          <cell r="Y216">
            <v>0</v>
          </cell>
          <cell r="Z216">
            <v>0</v>
          </cell>
        </row>
        <row r="217">
          <cell r="C217" t="str">
            <v/>
          </cell>
          <cell r="D217" t="str">
            <v/>
          </cell>
          <cell r="E217" t="str">
            <v/>
          </cell>
          <cell r="P217" t="str">
            <v/>
          </cell>
          <cell r="Q217" t="str">
            <v xml:space="preserve"> - CPAN 0 DL -  ()  to   () is down from </v>
          </cell>
          <cell r="R217" t="str">
            <v/>
          </cell>
          <cell r="S217" t="str">
            <v/>
          </cell>
          <cell r="T217" t="str">
            <v>NO NAME</v>
          </cell>
          <cell r="U217" t="str">
            <v>NO NAME</v>
          </cell>
          <cell r="V217" t="str">
            <v xml:space="preserve"> - CPAN 0 DL -   (NO NAME)   to    (NO NAME)   is down from   </v>
          </cell>
          <cell r="W217" t="e">
            <v>#VALUE!</v>
          </cell>
          <cell r="X217" t="e">
            <v>#N/A</v>
          </cell>
          <cell r="Y217">
            <v>0</v>
          </cell>
          <cell r="Z217">
            <v>0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P218" t="str">
            <v/>
          </cell>
          <cell r="Q218" t="str">
            <v xml:space="preserve"> - CPAN 0 DL -  ()  to   () is down from </v>
          </cell>
          <cell r="R218" t="str">
            <v/>
          </cell>
          <cell r="S218" t="str">
            <v/>
          </cell>
          <cell r="T218" t="str">
            <v>NO NAME</v>
          </cell>
          <cell r="U218" t="str">
            <v>NO NAME</v>
          </cell>
          <cell r="V218" t="str">
            <v xml:space="preserve"> - CPAN 0 DL -   (NO NAME)   to    (NO NAME)   is down from   </v>
          </cell>
          <cell r="W218" t="e">
            <v>#VALUE!</v>
          </cell>
          <cell r="X218" t="e">
            <v>#N/A</v>
          </cell>
          <cell r="Y218">
            <v>0</v>
          </cell>
          <cell r="Z218">
            <v>0</v>
          </cell>
        </row>
        <row r="219">
          <cell r="C219" t="str">
            <v/>
          </cell>
          <cell r="D219" t="str">
            <v/>
          </cell>
          <cell r="E219" t="str">
            <v/>
          </cell>
          <cell r="P219" t="str">
            <v/>
          </cell>
          <cell r="Q219" t="str">
            <v xml:space="preserve"> - CPAN 0 DL -  ()  to   () is down from </v>
          </cell>
          <cell r="R219" t="str">
            <v/>
          </cell>
          <cell r="S219" t="str">
            <v/>
          </cell>
          <cell r="T219" t="str">
            <v>NO NAME</v>
          </cell>
          <cell r="U219" t="str">
            <v>NO NAME</v>
          </cell>
          <cell r="V219" t="str">
            <v xml:space="preserve"> - CPAN 0 DL -   (NO NAME)   to    (NO NAME)   is down from   </v>
          </cell>
          <cell r="W219" t="e">
            <v>#VALUE!</v>
          </cell>
          <cell r="X219" t="e">
            <v>#N/A</v>
          </cell>
          <cell r="Y219">
            <v>0</v>
          </cell>
          <cell r="Z219">
            <v>0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P220" t="str">
            <v/>
          </cell>
          <cell r="Q220" t="str">
            <v xml:space="preserve"> - CPAN 0 DL -  ()  to   () is down from </v>
          </cell>
          <cell r="R220" t="str">
            <v/>
          </cell>
          <cell r="S220" t="str">
            <v/>
          </cell>
          <cell r="T220" t="str">
            <v>NO NAME</v>
          </cell>
          <cell r="U220" t="str">
            <v>NO NAME</v>
          </cell>
          <cell r="V220" t="str">
            <v xml:space="preserve"> - CPAN 0 DL -   (NO NAME)   to    (NO NAME)   is down from   </v>
          </cell>
          <cell r="W220" t="e">
            <v>#VALUE!</v>
          </cell>
          <cell r="X220" t="e">
            <v>#N/A</v>
          </cell>
          <cell r="Y220">
            <v>0</v>
          </cell>
          <cell r="Z220">
            <v>0</v>
          </cell>
        </row>
        <row r="221">
          <cell r="C221" t="str">
            <v/>
          </cell>
          <cell r="D221" t="str">
            <v/>
          </cell>
          <cell r="E221" t="str">
            <v/>
          </cell>
          <cell r="P221" t="str">
            <v/>
          </cell>
          <cell r="Q221" t="str">
            <v xml:space="preserve"> - CPAN 0 DL -  ()  to   () is down from </v>
          </cell>
          <cell r="R221" t="str">
            <v/>
          </cell>
          <cell r="S221" t="str">
            <v/>
          </cell>
          <cell r="T221" t="str">
            <v>NO NAME</v>
          </cell>
          <cell r="U221" t="str">
            <v>NO NAME</v>
          </cell>
          <cell r="V221" t="str">
            <v xml:space="preserve"> - CPAN 0 DL -   (NO NAME)   to    (NO NAME)   is down from   </v>
          </cell>
          <cell r="W221" t="e">
            <v>#VALUE!</v>
          </cell>
          <cell r="X221" t="e">
            <v>#N/A</v>
          </cell>
          <cell r="Y221">
            <v>0</v>
          </cell>
          <cell r="Z221">
            <v>0</v>
          </cell>
        </row>
        <row r="222">
          <cell r="C222" t="str">
            <v/>
          </cell>
          <cell r="D222" t="str">
            <v/>
          </cell>
          <cell r="E222" t="str">
            <v/>
          </cell>
          <cell r="P222" t="str">
            <v/>
          </cell>
          <cell r="Q222" t="str">
            <v xml:space="preserve"> - CPAN 0 DL -  ()  to   () is down from </v>
          </cell>
          <cell r="R222" t="str">
            <v/>
          </cell>
          <cell r="S222" t="str">
            <v/>
          </cell>
          <cell r="T222" t="str">
            <v>NO NAME</v>
          </cell>
          <cell r="U222" t="str">
            <v>NO NAME</v>
          </cell>
          <cell r="V222" t="str">
            <v xml:space="preserve"> - CPAN 0 DL -   (NO NAME)   to    (NO NAME)   is down from   </v>
          </cell>
          <cell r="W222" t="e">
            <v>#VALUE!</v>
          </cell>
          <cell r="X222" t="e">
            <v>#N/A</v>
          </cell>
          <cell r="Y222">
            <v>0</v>
          </cell>
          <cell r="Z222">
            <v>0</v>
          </cell>
        </row>
        <row r="223">
          <cell r="C223" t="str">
            <v/>
          </cell>
          <cell r="D223" t="str">
            <v/>
          </cell>
          <cell r="E223" t="str">
            <v/>
          </cell>
          <cell r="P223" t="str">
            <v/>
          </cell>
          <cell r="Q223" t="str">
            <v xml:space="preserve"> - CPAN 0 DL -  ()  to   () is down from </v>
          </cell>
          <cell r="R223" t="str">
            <v/>
          </cell>
          <cell r="S223" t="str">
            <v/>
          </cell>
          <cell r="T223" t="str">
            <v>NO NAME</v>
          </cell>
          <cell r="U223" t="str">
            <v>NO NAME</v>
          </cell>
          <cell r="V223" t="str">
            <v xml:space="preserve"> - CPAN 0 DL -   (NO NAME)   to    (NO NAME)   is down from   </v>
          </cell>
          <cell r="W223" t="e">
            <v>#VALUE!</v>
          </cell>
          <cell r="X223" t="e">
            <v>#N/A</v>
          </cell>
          <cell r="Y223">
            <v>0</v>
          </cell>
          <cell r="Z223">
            <v>0</v>
          </cell>
        </row>
        <row r="224">
          <cell r="C224" t="str">
            <v/>
          </cell>
          <cell r="D224" t="str">
            <v/>
          </cell>
          <cell r="E224" t="str">
            <v/>
          </cell>
          <cell r="P224" t="str">
            <v/>
          </cell>
          <cell r="Q224" t="str">
            <v xml:space="preserve"> - CPAN 0 DL -  ()  to   () is down from </v>
          </cell>
          <cell r="R224" t="str">
            <v/>
          </cell>
          <cell r="S224" t="str">
            <v/>
          </cell>
          <cell r="T224" t="str">
            <v>NO NAME</v>
          </cell>
          <cell r="U224" t="str">
            <v>NO NAME</v>
          </cell>
          <cell r="V224" t="str">
            <v xml:space="preserve"> - CPAN 0 DL -   (NO NAME)   to    (NO NAME)   is down from   </v>
          </cell>
          <cell r="W224" t="e">
            <v>#VALUE!</v>
          </cell>
          <cell r="X224" t="e">
            <v>#N/A</v>
          </cell>
          <cell r="Y224">
            <v>0</v>
          </cell>
          <cell r="Z224">
            <v>0</v>
          </cell>
        </row>
        <row r="225">
          <cell r="C225" t="str">
            <v/>
          </cell>
          <cell r="D225" t="str">
            <v/>
          </cell>
          <cell r="E225" t="str">
            <v/>
          </cell>
          <cell r="P225" t="str">
            <v/>
          </cell>
          <cell r="Q225" t="str">
            <v xml:space="preserve"> - CPAN 0 DL -  ()  to   () is down from </v>
          </cell>
          <cell r="R225" t="str">
            <v/>
          </cell>
          <cell r="S225" t="str">
            <v/>
          </cell>
          <cell r="T225" t="str">
            <v>NO NAME</v>
          </cell>
          <cell r="U225" t="str">
            <v>NO NAME</v>
          </cell>
          <cell r="V225" t="str">
            <v xml:space="preserve"> - CPAN 0 DL -   (NO NAME)   to    (NO NAME)   is down from   </v>
          </cell>
          <cell r="W225" t="e">
            <v>#VALUE!</v>
          </cell>
          <cell r="X225" t="e">
            <v>#N/A</v>
          </cell>
          <cell r="Y225">
            <v>0</v>
          </cell>
          <cell r="Z225">
            <v>0</v>
          </cell>
        </row>
        <row r="226">
          <cell r="C226" t="str">
            <v/>
          </cell>
          <cell r="D226" t="str">
            <v/>
          </cell>
          <cell r="E226" t="str">
            <v/>
          </cell>
          <cell r="P226" t="str">
            <v/>
          </cell>
          <cell r="Q226" t="str">
            <v xml:space="preserve"> - CPAN 0 DL -  ()  to   () is down from </v>
          </cell>
          <cell r="R226" t="str">
            <v/>
          </cell>
          <cell r="S226" t="str">
            <v/>
          </cell>
          <cell r="T226" t="str">
            <v>NO NAME</v>
          </cell>
          <cell r="U226" t="str">
            <v>NO NAME</v>
          </cell>
          <cell r="V226" t="str">
            <v xml:space="preserve"> - CPAN 0 DL -   (NO NAME)   to    (NO NAME)   is down from   </v>
          </cell>
          <cell r="W226" t="e">
            <v>#VALUE!</v>
          </cell>
          <cell r="X226" t="e">
            <v>#N/A</v>
          </cell>
          <cell r="Y226">
            <v>0</v>
          </cell>
          <cell r="Z226">
            <v>0</v>
          </cell>
        </row>
        <row r="227">
          <cell r="C227" t="str">
            <v/>
          </cell>
          <cell r="D227" t="str">
            <v/>
          </cell>
          <cell r="E227" t="str">
            <v/>
          </cell>
          <cell r="P227" t="str">
            <v/>
          </cell>
          <cell r="Q227" t="str">
            <v xml:space="preserve"> - CPAN 0 DL -  ()  to   () is down from </v>
          </cell>
          <cell r="R227" t="str">
            <v/>
          </cell>
          <cell r="S227" t="str">
            <v/>
          </cell>
          <cell r="T227" t="str">
            <v>NO NAME</v>
          </cell>
          <cell r="U227" t="str">
            <v>NO NAME</v>
          </cell>
          <cell r="V227" t="str">
            <v xml:space="preserve"> - CPAN 0 DL -   (NO NAME)   to    (NO NAME)   is down from   </v>
          </cell>
          <cell r="W227" t="e">
            <v>#VALUE!</v>
          </cell>
          <cell r="X227" t="e">
            <v>#N/A</v>
          </cell>
          <cell r="Y227">
            <v>0</v>
          </cell>
          <cell r="Z227">
            <v>0</v>
          </cell>
        </row>
        <row r="228">
          <cell r="C228" t="str">
            <v/>
          </cell>
          <cell r="D228" t="str">
            <v/>
          </cell>
          <cell r="E228" t="str">
            <v/>
          </cell>
          <cell r="P228" t="str">
            <v/>
          </cell>
          <cell r="Q228" t="str">
            <v xml:space="preserve"> - CPAN 0 DL -  ()  to   () is down from </v>
          </cell>
          <cell r="R228" t="str">
            <v/>
          </cell>
          <cell r="S228" t="str">
            <v/>
          </cell>
          <cell r="T228" t="str">
            <v>NO NAME</v>
          </cell>
          <cell r="U228" t="str">
            <v>NO NAME</v>
          </cell>
          <cell r="V228" t="str">
            <v xml:space="preserve"> - CPAN 0 DL -   (NO NAME)   to    (NO NAME)   is down from   </v>
          </cell>
          <cell r="W228" t="e">
            <v>#VALUE!</v>
          </cell>
          <cell r="X228" t="e">
            <v>#N/A</v>
          </cell>
          <cell r="Y228">
            <v>0</v>
          </cell>
          <cell r="Z228">
            <v>0</v>
          </cell>
        </row>
        <row r="229">
          <cell r="C229" t="str">
            <v/>
          </cell>
          <cell r="D229" t="str">
            <v/>
          </cell>
          <cell r="E229" t="str">
            <v/>
          </cell>
          <cell r="P229" t="str">
            <v/>
          </cell>
          <cell r="Q229" t="str">
            <v xml:space="preserve"> - CPAN 0 DL -  ()  to   () is down from </v>
          </cell>
          <cell r="R229" t="str">
            <v/>
          </cell>
          <cell r="S229" t="str">
            <v/>
          </cell>
          <cell r="T229" t="str">
            <v>NO NAME</v>
          </cell>
          <cell r="U229" t="str">
            <v>NO NAME</v>
          </cell>
          <cell r="V229" t="str">
            <v xml:space="preserve"> - CPAN 0 DL -   (NO NAME)   to    (NO NAME)   is down from   </v>
          </cell>
          <cell r="W229" t="e">
            <v>#VALUE!</v>
          </cell>
          <cell r="X229" t="e">
            <v>#N/A</v>
          </cell>
          <cell r="Y229">
            <v>0</v>
          </cell>
          <cell r="Z229">
            <v>0</v>
          </cell>
        </row>
        <row r="230">
          <cell r="C230" t="str">
            <v/>
          </cell>
          <cell r="D230" t="str">
            <v/>
          </cell>
          <cell r="E230" t="str">
            <v/>
          </cell>
          <cell r="P230" t="str">
            <v/>
          </cell>
          <cell r="Q230" t="str">
            <v xml:space="preserve"> - CPAN 0 DL -  ()  to   () is down from </v>
          </cell>
          <cell r="R230" t="str">
            <v/>
          </cell>
          <cell r="S230" t="str">
            <v/>
          </cell>
          <cell r="T230" t="str">
            <v>NO NAME</v>
          </cell>
          <cell r="U230" t="str">
            <v>NO NAME</v>
          </cell>
          <cell r="V230" t="str">
            <v xml:space="preserve"> - CPAN 0 DL -   (NO NAME)   to    (NO NAME)   is down from   </v>
          </cell>
          <cell r="W230" t="e">
            <v>#VALUE!</v>
          </cell>
          <cell r="X230" t="e">
            <v>#N/A</v>
          </cell>
          <cell r="Y230">
            <v>0</v>
          </cell>
          <cell r="Z230">
            <v>0</v>
          </cell>
        </row>
        <row r="231">
          <cell r="C231" t="str">
            <v/>
          </cell>
          <cell r="D231" t="str">
            <v/>
          </cell>
          <cell r="E231" t="str">
            <v/>
          </cell>
          <cell r="P231" t="str">
            <v/>
          </cell>
          <cell r="Q231" t="str">
            <v xml:space="preserve"> - CPAN 0 DL -  ()  to   () is down from </v>
          </cell>
          <cell r="R231" t="str">
            <v/>
          </cell>
          <cell r="S231" t="str">
            <v/>
          </cell>
          <cell r="T231" t="str">
            <v>NO NAME</v>
          </cell>
          <cell r="U231" t="str">
            <v>NO NAME</v>
          </cell>
          <cell r="V231" t="str">
            <v xml:space="preserve"> - CPAN 0 DL -   (NO NAME)   to    (NO NAME)   is down from   </v>
          </cell>
          <cell r="W231" t="e">
            <v>#VALUE!</v>
          </cell>
          <cell r="X231" t="e">
            <v>#N/A</v>
          </cell>
          <cell r="Y231">
            <v>0</v>
          </cell>
          <cell r="Z231">
            <v>0</v>
          </cell>
        </row>
        <row r="232">
          <cell r="C232" t="str">
            <v/>
          </cell>
          <cell r="D232" t="str">
            <v/>
          </cell>
          <cell r="E232">
            <v>0</v>
          </cell>
          <cell r="T232" t="str">
            <v>NO NAME</v>
          </cell>
          <cell r="U232" t="str">
            <v>NO NAME</v>
          </cell>
          <cell r="V232" t="str">
            <v xml:space="preserve"> - CPAN 0 DL -   (NO NAME)   to    (NO NAME)   is down from   </v>
          </cell>
          <cell r="W232" t="e">
            <v>#VALUE!</v>
          </cell>
          <cell r="X232" t="e">
            <v>#N/A</v>
          </cell>
          <cell r="Z232">
            <v>0</v>
          </cell>
        </row>
        <row r="233">
          <cell r="T233" t="str">
            <v>NO NAME</v>
          </cell>
          <cell r="U233" t="str">
            <v>NO NAME</v>
          </cell>
          <cell r="V233" t="str">
            <v xml:space="preserve"> - CPAN 0 DL -   (NO NAME)   to    (NO NAME)   is down from   </v>
          </cell>
          <cell r="W233" t="e">
            <v>#VALUE!</v>
          </cell>
          <cell r="X233" t="e">
            <v>#N/A</v>
          </cell>
          <cell r="Z233">
            <v>0</v>
          </cell>
        </row>
        <row r="234">
          <cell r="T234" t="str">
            <v>NO NAME</v>
          </cell>
          <cell r="U234" t="str">
            <v>NO NAME</v>
          </cell>
          <cell r="V234" t="str">
            <v xml:space="preserve"> - CPAN 0 DL -   (NO NAME)   to    (NO NAME)   is down from   </v>
          </cell>
          <cell r="W234" t="e">
            <v>#VALUE!</v>
          </cell>
          <cell r="X234" t="e">
            <v>#N/A</v>
          </cell>
          <cell r="Z234">
            <v>0</v>
          </cell>
        </row>
        <row r="235">
          <cell r="T235" t="str">
            <v>NO NAME</v>
          </cell>
          <cell r="U235" t="str">
            <v>NO NAME</v>
          </cell>
          <cell r="V235" t="str">
            <v xml:space="preserve"> - CPAN 0 DL -   (NO NAME)   to    (NO NAME)   is down from   </v>
          </cell>
          <cell r="W235" t="e">
            <v>#VALUE!</v>
          </cell>
          <cell r="X235" t="e">
            <v>#N/A</v>
          </cell>
          <cell r="Z235">
            <v>0</v>
          </cell>
        </row>
        <row r="236">
          <cell r="T236" t="str">
            <v>NO NAME</v>
          </cell>
          <cell r="U236" t="str">
            <v>NO NAME</v>
          </cell>
          <cell r="V236" t="str">
            <v xml:space="preserve"> - CPAN 0 DL -   (NO NAME)   to    (NO NAME)   is down from   </v>
          </cell>
          <cell r="W236" t="e">
            <v>#VALUE!</v>
          </cell>
          <cell r="X236" t="e">
            <v>#N/A</v>
          </cell>
          <cell r="Z236">
            <v>0</v>
          </cell>
        </row>
        <row r="237">
          <cell r="T237" t="str">
            <v>NO NAME</v>
          </cell>
          <cell r="U237" t="str">
            <v>NO NAME</v>
          </cell>
          <cell r="V237" t="str">
            <v xml:space="preserve"> - CPAN 0 DL -   (NO NAME)   to    (NO NAME)   is down from   </v>
          </cell>
          <cell r="W237" t="e">
            <v>#VALUE!</v>
          </cell>
          <cell r="X237" t="e">
            <v>#N/A</v>
          </cell>
          <cell r="Z237">
            <v>0</v>
          </cell>
        </row>
        <row r="238">
          <cell r="T238" t="str">
            <v>NO NAME</v>
          </cell>
          <cell r="U238" t="str">
            <v>NO NAME</v>
          </cell>
          <cell r="V238" t="str">
            <v xml:space="preserve"> - CPAN 0 DL -   (NO NAME)   to    (NO NAME)   is down from   </v>
          </cell>
          <cell r="W238" t="e">
            <v>#VALUE!</v>
          </cell>
          <cell r="X238" t="e">
            <v>#N/A</v>
          </cell>
          <cell r="Z238">
            <v>0</v>
          </cell>
        </row>
        <row r="239">
          <cell r="T239" t="str">
            <v>NO NAME</v>
          </cell>
          <cell r="U239" t="str">
            <v>NO NAME</v>
          </cell>
          <cell r="V239" t="str">
            <v xml:space="preserve"> - CPAN 0 DL -   (NO NAME)   to    (NO NAME)   is down from   </v>
          </cell>
          <cell r="W239" t="e">
            <v>#VALUE!</v>
          </cell>
          <cell r="X239" t="e">
            <v>#N/A</v>
          </cell>
          <cell r="Z239">
            <v>0</v>
          </cell>
        </row>
        <row r="240">
          <cell r="T240" t="str">
            <v>NO NAME</v>
          </cell>
          <cell r="U240" t="str">
            <v>NO NAME</v>
          </cell>
          <cell r="V240" t="str">
            <v xml:space="preserve"> - CPAN 0 DL -   (NO NAME)   to    (NO NAME)   is down from   </v>
          </cell>
          <cell r="W240" t="e">
            <v>#VALUE!</v>
          </cell>
          <cell r="X240" t="e">
            <v>#N/A</v>
          </cell>
          <cell r="Z240">
            <v>0</v>
          </cell>
        </row>
        <row r="241">
          <cell r="T241" t="str">
            <v>NO NAME</v>
          </cell>
          <cell r="U241" t="str">
            <v>NO NAME</v>
          </cell>
          <cell r="V241" t="str">
            <v xml:space="preserve"> - CPAN 0 DL -   (NO NAME)   to    (NO NAME)   is down from   </v>
          </cell>
          <cell r="W241" t="e">
            <v>#VALUE!</v>
          </cell>
          <cell r="X241" t="e">
            <v>#N/A</v>
          </cell>
          <cell r="Z241">
            <v>0</v>
          </cell>
        </row>
        <row r="242">
          <cell r="T242" t="str">
            <v>NO NAME</v>
          </cell>
          <cell r="U242" t="str">
            <v>NO NAME</v>
          </cell>
          <cell r="V242" t="str">
            <v xml:space="preserve"> - CPAN 0 DL -   (NO NAME)   to    (NO NAME)   is down from   </v>
          </cell>
          <cell r="W242" t="e">
            <v>#VALUE!</v>
          </cell>
          <cell r="X242" t="e">
            <v>#N/A</v>
          </cell>
          <cell r="Z242">
            <v>0</v>
          </cell>
        </row>
        <row r="243">
          <cell r="T243" t="str">
            <v>NO NAME</v>
          </cell>
          <cell r="U243" t="str">
            <v>NO NAME</v>
          </cell>
          <cell r="V243" t="str">
            <v xml:space="preserve"> - CPAN 0 DL -   (NO NAME)   to    (NO NAME)   is down from   </v>
          </cell>
          <cell r="W243" t="e">
            <v>#VALUE!</v>
          </cell>
          <cell r="X243" t="e">
            <v>#N/A</v>
          </cell>
          <cell r="Z243">
            <v>0</v>
          </cell>
        </row>
        <row r="244">
          <cell r="T244" t="str">
            <v>NO NAME</v>
          </cell>
          <cell r="U244" t="str">
            <v>NO NAME</v>
          </cell>
          <cell r="V244" t="str">
            <v xml:space="preserve"> - CPAN 0 DL -   (NO NAME)   to    (NO NAME)   is down from   </v>
          </cell>
          <cell r="W244" t="e">
            <v>#VALUE!</v>
          </cell>
          <cell r="X244" t="e">
            <v>#N/A</v>
          </cell>
          <cell r="Z244">
            <v>0</v>
          </cell>
        </row>
        <row r="245">
          <cell r="T245" t="str">
            <v>NO NAME</v>
          </cell>
          <cell r="U245" t="str">
            <v>NO NAME</v>
          </cell>
          <cell r="V245" t="str">
            <v xml:space="preserve"> - CPAN 0 DL -   (NO NAME)   to    (NO NAME)   is down from   </v>
          </cell>
          <cell r="W245" t="e">
            <v>#VALUE!</v>
          </cell>
          <cell r="X245" t="e">
            <v>#N/A</v>
          </cell>
          <cell r="Z245">
            <v>0</v>
          </cell>
        </row>
        <row r="246">
          <cell r="T246" t="str">
            <v>NO NAME</v>
          </cell>
          <cell r="U246" t="str">
            <v>NO NAME</v>
          </cell>
          <cell r="V246" t="str">
            <v xml:space="preserve"> - CPAN 0 DL -   (NO NAME)   to    (NO NAME)   is down from   </v>
          </cell>
          <cell r="W246" t="e">
            <v>#VALUE!</v>
          </cell>
          <cell r="X246" t="e">
            <v>#N/A</v>
          </cell>
          <cell r="Z246">
            <v>0</v>
          </cell>
        </row>
        <row r="247">
          <cell r="T247" t="str">
            <v>NO NAME</v>
          </cell>
          <cell r="U247" t="str">
            <v>NO NAME</v>
          </cell>
          <cell r="V247" t="str">
            <v xml:space="preserve"> - CPAN 0 DL -   (NO NAME)   to    (NO NAME)   is down from   </v>
          </cell>
          <cell r="W247" t="e">
            <v>#VALUE!</v>
          </cell>
          <cell r="X247" t="e">
            <v>#N/A</v>
          </cell>
          <cell r="Z247">
            <v>0</v>
          </cell>
        </row>
        <row r="248">
          <cell r="T248" t="str">
            <v>NO NAME</v>
          </cell>
          <cell r="U248" t="str">
            <v>NO NAME</v>
          </cell>
          <cell r="V248" t="str">
            <v xml:space="preserve"> - CPAN 0 DL -   (NO NAME)   to    (NO NAME)   is down from   </v>
          </cell>
          <cell r="W248" t="e">
            <v>#VALUE!</v>
          </cell>
          <cell r="X248" t="e">
            <v>#N/A</v>
          </cell>
          <cell r="Z248">
            <v>0</v>
          </cell>
        </row>
        <row r="249">
          <cell r="T249" t="str">
            <v>NO NAME</v>
          </cell>
          <cell r="U249" t="str">
            <v>NO NAME</v>
          </cell>
          <cell r="V249" t="str">
            <v xml:space="preserve"> - CPAN 0 DL -   (NO NAME)   to    (NO NAME)   is down from   </v>
          </cell>
          <cell r="W249" t="e">
            <v>#VALUE!</v>
          </cell>
          <cell r="X249" t="e">
            <v>#N/A</v>
          </cell>
          <cell r="Z249">
            <v>0</v>
          </cell>
        </row>
        <row r="250">
          <cell r="T250" t="str">
            <v>NO NAME</v>
          </cell>
          <cell r="U250" t="str">
            <v>NO NAME</v>
          </cell>
          <cell r="V250" t="str">
            <v xml:space="preserve"> - CPAN 0 DL -   (NO NAME)   to    (NO NAME)   is down from   </v>
          </cell>
          <cell r="W250" t="e">
            <v>#VALUE!</v>
          </cell>
          <cell r="X250" t="e">
            <v>#N/A</v>
          </cell>
          <cell r="Z250">
            <v>0</v>
          </cell>
        </row>
        <row r="251">
          <cell r="T251" t="str">
            <v>NO NAME</v>
          </cell>
          <cell r="U251" t="str">
            <v>NO NAME</v>
          </cell>
          <cell r="V251" t="str">
            <v xml:space="preserve"> - CPAN 0 DL -   (NO NAME)   to    (NO NAME)   is down from   </v>
          </cell>
          <cell r="W251" t="e">
            <v>#VALUE!</v>
          </cell>
          <cell r="X251" t="e">
            <v>#N/A</v>
          </cell>
          <cell r="Z251">
            <v>0</v>
          </cell>
        </row>
        <row r="252">
          <cell r="T252" t="str">
            <v>NO NAME</v>
          </cell>
          <cell r="U252" t="str">
            <v>NO NAME</v>
          </cell>
          <cell r="V252" t="str">
            <v xml:space="preserve"> - CPAN 0 DL -   (NO NAME)   to    (NO NAME)   is down from   </v>
          </cell>
          <cell r="W252" t="e">
            <v>#VALUE!</v>
          </cell>
          <cell r="X252" t="e">
            <v>#N/A</v>
          </cell>
          <cell r="Z252">
            <v>0</v>
          </cell>
        </row>
        <row r="253">
          <cell r="T253" t="str">
            <v>NO NAME</v>
          </cell>
          <cell r="U253" t="str">
            <v>NO NAME</v>
          </cell>
          <cell r="V253" t="str">
            <v xml:space="preserve"> - CPAN 0 DL -   (NO NAME)   to    (NO NAME)   is down from   </v>
          </cell>
          <cell r="W253" t="e">
            <v>#VALUE!</v>
          </cell>
          <cell r="X253" t="e">
            <v>#N/A</v>
          </cell>
          <cell r="Z253">
            <v>0</v>
          </cell>
        </row>
        <row r="254">
          <cell r="T254" t="str">
            <v>NO NAME</v>
          </cell>
          <cell r="U254" t="str">
            <v>NO NAME</v>
          </cell>
          <cell r="V254" t="str">
            <v xml:space="preserve"> - CPAN 0 DL -   (NO NAME)   to    (NO NAME)   is down from   </v>
          </cell>
          <cell r="W254" t="e">
            <v>#VALUE!</v>
          </cell>
          <cell r="X254" t="e">
            <v>#N/A</v>
          </cell>
          <cell r="Z254">
            <v>0</v>
          </cell>
        </row>
        <row r="255">
          <cell r="T255" t="str">
            <v>NO NAME</v>
          </cell>
          <cell r="U255" t="str">
            <v>NO NAME</v>
          </cell>
          <cell r="V255" t="str">
            <v xml:space="preserve"> - CPAN 0 DL -   (NO NAME)   to    (NO NAME)   is down from   </v>
          </cell>
          <cell r="W255" t="e">
            <v>#VALUE!</v>
          </cell>
          <cell r="X255" t="e">
            <v>#N/A</v>
          </cell>
          <cell r="Z255">
            <v>0</v>
          </cell>
        </row>
        <row r="256">
          <cell r="T256" t="str">
            <v>NO NAME</v>
          </cell>
          <cell r="U256" t="str">
            <v>NO NAME</v>
          </cell>
          <cell r="V256" t="str">
            <v xml:space="preserve"> - CPAN 0 DL -   (NO NAME)   to    (NO NAME)   is down from   </v>
          </cell>
          <cell r="W256" t="e">
            <v>#VALUE!</v>
          </cell>
          <cell r="X256" t="e">
            <v>#N/A</v>
          </cell>
          <cell r="Z256">
            <v>0</v>
          </cell>
        </row>
        <row r="257">
          <cell r="T257" t="str">
            <v>NO NAME</v>
          </cell>
          <cell r="U257" t="str">
            <v>NO NAME</v>
          </cell>
          <cell r="V257" t="str">
            <v xml:space="preserve"> - CPAN 0 DL -   (NO NAME)   to    (NO NAME)   is down from   </v>
          </cell>
          <cell r="W257" t="e">
            <v>#VALUE!</v>
          </cell>
          <cell r="X257" t="e">
            <v>#N/A</v>
          </cell>
          <cell r="Z257">
            <v>0</v>
          </cell>
        </row>
        <row r="258">
          <cell r="T258" t="str">
            <v>NO NAME</v>
          </cell>
          <cell r="U258" t="str">
            <v>NO NAME</v>
          </cell>
          <cell r="V258" t="str">
            <v xml:space="preserve"> - CPAN 0 DL -   (NO NAME)   to    (NO NAME)   is down from   </v>
          </cell>
          <cell r="W258" t="e">
            <v>#VALUE!</v>
          </cell>
          <cell r="X258" t="e">
            <v>#N/A</v>
          </cell>
          <cell r="Z258">
            <v>0</v>
          </cell>
        </row>
        <row r="259">
          <cell r="T259" t="str">
            <v>NO NAME</v>
          </cell>
          <cell r="U259" t="str">
            <v>NO NAME</v>
          </cell>
          <cell r="V259" t="str">
            <v xml:space="preserve"> - CPAN 0 DL -   (NO NAME)   to    (NO NAME)   is down from   </v>
          </cell>
          <cell r="W259" t="e">
            <v>#VALUE!</v>
          </cell>
          <cell r="X259" t="e">
            <v>#N/A</v>
          </cell>
          <cell r="Z259">
            <v>0</v>
          </cell>
        </row>
        <row r="260">
          <cell r="T260" t="str">
            <v>NO NAME</v>
          </cell>
          <cell r="U260" t="str">
            <v>NO NAME</v>
          </cell>
          <cell r="V260" t="str">
            <v xml:space="preserve"> - CPAN 0 DL -   (NO NAME)   to    (NO NAME)   is down from   </v>
          </cell>
          <cell r="W260" t="e">
            <v>#VALUE!</v>
          </cell>
          <cell r="X260" t="e">
            <v>#N/A</v>
          </cell>
          <cell r="Z260">
            <v>0</v>
          </cell>
        </row>
        <row r="261">
          <cell r="T261" t="str">
            <v>NO NAME</v>
          </cell>
          <cell r="U261" t="str">
            <v>NO NAME</v>
          </cell>
          <cell r="V261" t="str">
            <v xml:space="preserve"> - CPAN 0 DL -   (NO NAME)   to    (NO NAME)   is down from   </v>
          </cell>
          <cell r="W261" t="e">
            <v>#VALUE!</v>
          </cell>
          <cell r="X261" t="e">
            <v>#N/A</v>
          </cell>
          <cell r="Z261">
            <v>0</v>
          </cell>
        </row>
        <row r="262">
          <cell r="T262" t="str">
            <v>NO NAME</v>
          </cell>
          <cell r="U262" t="str">
            <v>NO NAME</v>
          </cell>
          <cell r="V262" t="str">
            <v xml:space="preserve"> - CPAN 0 DL -   (NO NAME)   to    (NO NAME)   is down from   </v>
          </cell>
          <cell r="W262" t="e">
            <v>#VALUE!</v>
          </cell>
          <cell r="X262" t="e">
            <v>#N/A</v>
          </cell>
          <cell r="Z262">
            <v>0</v>
          </cell>
        </row>
        <row r="263">
          <cell r="T263" t="str">
            <v>NO NAME</v>
          </cell>
          <cell r="U263" t="str">
            <v>NO NAME</v>
          </cell>
          <cell r="V263" t="str">
            <v xml:space="preserve"> - CPAN 0 DL -   (NO NAME)   to    (NO NAME)   is down from   </v>
          </cell>
          <cell r="W263" t="e">
            <v>#VALUE!</v>
          </cell>
          <cell r="X263" t="e">
            <v>#N/A</v>
          </cell>
          <cell r="Z263">
            <v>0</v>
          </cell>
        </row>
        <row r="264">
          <cell r="T264" t="str">
            <v>NO NAME</v>
          </cell>
          <cell r="U264" t="str">
            <v>NO NAME</v>
          </cell>
          <cell r="V264" t="str">
            <v xml:space="preserve"> - CPAN 0 DL -   (NO NAME)   to    (NO NAME)   is down from   </v>
          </cell>
          <cell r="W264" t="e">
            <v>#VALUE!</v>
          </cell>
          <cell r="X264" t="e">
            <v>#N/A</v>
          </cell>
          <cell r="Z264">
            <v>0</v>
          </cell>
        </row>
        <row r="265">
          <cell r="T265" t="str">
            <v>NO NAME</v>
          </cell>
          <cell r="U265" t="str">
            <v>NO NAME</v>
          </cell>
          <cell r="V265" t="str">
            <v xml:space="preserve"> - CPAN 0 DL -   (NO NAME)   to    (NO NAME)   is down from   </v>
          </cell>
          <cell r="W265" t="e">
            <v>#VALUE!</v>
          </cell>
          <cell r="X265" t="e">
            <v>#N/A</v>
          </cell>
          <cell r="Z265">
            <v>0</v>
          </cell>
        </row>
        <row r="266">
          <cell r="T266" t="str">
            <v>NO NAME</v>
          </cell>
          <cell r="U266" t="str">
            <v>NO NAME</v>
          </cell>
          <cell r="V266" t="str">
            <v xml:space="preserve"> - CPAN 0 DL -   (NO NAME)   to    (NO NAME)   is down from   </v>
          </cell>
          <cell r="W266" t="e">
            <v>#VALUE!</v>
          </cell>
          <cell r="X266" t="e">
            <v>#N/A</v>
          </cell>
          <cell r="Z266">
            <v>0</v>
          </cell>
        </row>
        <row r="267">
          <cell r="T267" t="str">
            <v>NO NAME</v>
          </cell>
          <cell r="U267" t="str">
            <v>NO NAME</v>
          </cell>
          <cell r="V267" t="str">
            <v xml:space="preserve"> - CPAN 0 DL -   (NO NAME)   to    (NO NAME)   is down from   </v>
          </cell>
          <cell r="W267" t="e">
            <v>#VALUE!</v>
          </cell>
          <cell r="X267" t="e">
            <v>#N/A</v>
          </cell>
          <cell r="Z267">
            <v>0</v>
          </cell>
        </row>
        <row r="268">
          <cell r="T268" t="str">
            <v>NO NAME</v>
          </cell>
          <cell r="U268" t="str">
            <v>NO NAME</v>
          </cell>
          <cell r="V268" t="str">
            <v xml:space="preserve"> - CPAN 0 DL -   (NO NAME)   to    (NO NAME)   is down from   </v>
          </cell>
          <cell r="W268" t="e">
            <v>#VALUE!</v>
          </cell>
          <cell r="X268" t="e">
            <v>#N/A</v>
          </cell>
          <cell r="Z268">
            <v>0</v>
          </cell>
        </row>
        <row r="269">
          <cell r="T269" t="str">
            <v>NO NAME</v>
          </cell>
          <cell r="U269" t="str">
            <v>NO NAME</v>
          </cell>
          <cell r="V269" t="str">
            <v xml:space="preserve"> - CPAN 0 DL -   (NO NAME)   to    (NO NAME)   is down from   </v>
          </cell>
          <cell r="W269" t="e">
            <v>#VALUE!</v>
          </cell>
          <cell r="X269" t="e">
            <v>#N/A</v>
          </cell>
          <cell r="Z269">
            <v>0</v>
          </cell>
        </row>
        <row r="270">
          <cell r="T270" t="str">
            <v>NO NAME</v>
          </cell>
          <cell r="U270" t="str">
            <v>NO NAME</v>
          </cell>
          <cell r="V270" t="str">
            <v xml:space="preserve"> - CPAN 0 DL -   (NO NAME)   to    (NO NAME)   is down from   </v>
          </cell>
          <cell r="W270" t="e">
            <v>#VALUE!</v>
          </cell>
          <cell r="X270" t="e">
            <v>#N/A</v>
          </cell>
          <cell r="Z270">
            <v>0</v>
          </cell>
        </row>
        <row r="271">
          <cell r="T271" t="str">
            <v>NO NAME</v>
          </cell>
          <cell r="U271" t="str">
            <v>NO NAME</v>
          </cell>
          <cell r="V271" t="str">
            <v xml:space="preserve"> - CPAN 0 DL -   (NO NAME)   to    (NO NAME)   is down from   </v>
          </cell>
          <cell r="W271" t="e">
            <v>#VALUE!</v>
          </cell>
          <cell r="X271" t="e">
            <v>#N/A</v>
          </cell>
          <cell r="Z271">
            <v>0</v>
          </cell>
        </row>
        <row r="272">
          <cell r="T272" t="str">
            <v>NO NAME</v>
          </cell>
          <cell r="U272" t="str">
            <v>NO NAME</v>
          </cell>
          <cell r="V272" t="str">
            <v xml:space="preserve"> - CPAN 0 DL -   (NO NAME)   to    (NO NAME)   is down from   </v>
          </cell>
          <cell r="W272" t="e">
            <v>#VALUE!</v>
          </cell>
          <cell r="X272" t="e">
            <v>#N/A</v>
          </cell>
          <cell r="Z272">
            <v>0</v>
          </cell>
        </row>
        <row r="273">
          <cell r="T273" t="str">
            <v>NO NAME</v>
          </cell>
          <cell r="U273" t="str">
            <v>NO NAME</v>
          </cell>
          <cell r="V273" t="str">
            <v xml:space="preserve"> - CPAN 0 DL -   (NO NAME)   to    (NO NAME)   is down from   </v>
          </cell>
          <cell r="W273" t="e">
            <v>#VALUE!</v>
          </cell>
          <cell r="X273" t="e">
            <v>#N/A</v>
          </cell>
          <cell r="Z273">
            <v>0</v>
          </cell>
        </row>
        <row r="274">
          <cell r="T274" t="str">
            <v>NO NAME</v>
          </cell>
          <cell r="U274" t="str">
            <v>NO NAME</v>
          </cell>
          <cell r="V274" t="str">
            <v xml:space="preserve"> - CPAN 0 DL -   (NO NAME)   to    (NO NAME)   is down from   </v>
          </cell>
          <cell r="W274" t="e">
            <v>#VALUE!</v>
          </cell>
          <cell r="X274" t="e">
            <v>#N/A</v>
          </cell>
          <cell r="Z274">
            <v>0</v>
          </cell>
        </row>
        <row r="275">
          <cell r="T275" t="str">
            <v>NO NAME</v>
          </cell>
          <cell r="U275" t="str">
            <v>NO NAME</v>
          </cell>
          <cell r="V275" t="str">
            <v xml:space="preserve"> - CPAN 0 DL -   (NO NAME)   to    (NO NAME)   is down from   </v>
          </cell>
          <cell r="W275" t="e">
            <v>#VALUE!</v>
          </cell>
          <cell r="X275" t="e">
            <v>#N/A</v>
          </cell>
          <cell r="Z275">
            <v>0</v>
          </cell>
          <cell r="AA275">
            <v>0</v>
          </cell>
          <cell r="AB275">
            <v>0</v>
          </cell>
        </row>
        <row r="276">
          <cell r="T276" t="str">
            <v>NO NAME</v>
          </cell>
          <cell r="U276" t="str">
            <v>NO NAME</v>
          </cell>
          <cell r="V276" t="str">
            <v xml:space="preserve"> - CPAN 0 DL -   (NO NAME)   to    (NO NAME)   is down from   </v>
          </cell>
          <cell r="W276" t="e">
            <v>#VALUE!</v>
          </cell>
          <cell r="X276" t="e">
            <v>#N/A</v>
          </cell>
          <cell r="Z276">
            <v>0</v>
          </cell>
          <cell r="AA276">
            <v>0</v>
          </cell>
          <cell r="AB276">
            <v>0</v>
          </cell>
        </row>
        <row r="277">
          <cell r="T277" t="str">
            <v>NO NAME</v>
          </cell>
          <cell r="U277" t="str">
            <v>NO NAME</v>
          </cell>
          <cell r="V277" t="str">
            <v xml:space="preserve"> - CPAN 0 DL -   (NO NAME)   to    (NO NAME)   is down from   </v>
          </cell>
          <cell r="W277" t="e">
            <v>#VALUE!</v>
          </cell>
          <cell r="X277" t="e">
            <v>#N/A</v>
          </cell>
          <cell r="Z277">
            <v>0</v>
          </cell>
          <cell r="AA277">
            <v>0</v>
          </cell>
          <cell r="AB277">
            <v>0</v>
          </cell>
        </row>
        <row r="278">
          <cell r="T278" t="str">
            <v>NO NAME</v>
          </cell>
          <cell r="U278" t="str">
            <v>NO NAME</v>
          </cell>
          <cell r="V278" t="str">
            <v xml:space="preserve"> - CPAN 0 DL -   (NO NAME)   to    (NO NAME)   is down from   </v>
          </cell>
          <cell r="W278" t="e">
            <v>#VALUE!</v>
          </cell>
          <cell r="X278" t="e">
            <v>#N/A</v>
          </cell>
          <cell r="Z278">
            <v>0</v>
          </cell>
          <cell r="AA278">
            <v>0</v>
          </cell>
          <cell r="AB278">
            <v>0</v>
          </cell>
        </row>
        <row r="279">
          <cell r="T279" t="str">
            <v>NO NAME</v>
          </cell>
          <cell r="U279" t="str">
            <v>NO NAME</v>
          </cell>
          <cell r="V279" t="str">
            <v xml:space="preserve"> - CPAN 0 DL -   (NO NAME)   to    (NO NAME)   is down from   </v>
          </cell>
          <cell r="W279" t="e">
            <v>#VALUE!</v>
          </cell>
          <cell r="X279" t="e">
            <v>#N/A</v>
          </cell>
          <cell r="Z279">
            <v>0</v>
          </cell>
          <cell r="AA279">
            <v>0</v>
          </cell>
          <cell r="AB279">
            <v>0</v>
          </cell>
        </row>
        <row r="280">
          <cell r="T280" t="str">
            <v>NO NAME</v>
          </cell>
          <cell r="U280" t="str">
            <v>NO NAME</v>
          </cell>
          <cell r="V280" t="str">
            <v xml:space="preserve"> - CPAN 0 DL -   (NO NAME)   to    (NO NAME)   is down from   </v>
          </cell>
          <cell r="W280" t="e">
            <v>#VALUE!</v>
          </cell>
          <cell r="X280" t="e">
            <v>#N/A</v>
          </cell>
          <cell r="Z280">
            <v>0</v>
          </cell>
          <cell r="AA280">
            <v>0</v>
          </cell>
          <cell r="AB280">
            <v>0</v>
          </cell>
        </row>
        <row r="281">
          <cell r="T281" t="str">
            <v>NO NAME</v>
          </cell>
          <cell r="U281" t="str">
            <v>NO NAME</v>
          </cell>
          <cell r="V281" t="str">
            <v xml:space="preserve"> - CPAN 0 DL -   (NO NAME)   to    (NO NAME)   is down from   </v>
          </cell>
          <cell r="W281" t="e">
            <v>#VALUE!</v>
          </cell>
          <cell r="X281" t="e">
            <v>#N/A</v>
          </cell>
          <cell r="Z281">
            <v>0</v>
          </cell>
          <cell r="AA281">
            <v>0</v>
          </cell>
          <cell r="AB281">
            <v>0</v>
          </cell>
        </row>
        <row r="282">
          <cell r="T282" t="str">
            <v>NO NAME</v>
          </cell>
          <cell r="U282" t="str">
            <v>NO NAME</v>
          </cell>
          <cell r="V282" t="str">
            <v xml:space="preserve"> - CPAN 0 DL -   (NO NAME)   to    (NO NAME)   is down from   </v>
          </cell>
          <cell r="W282" t="e">
            <v>#VALUE!</v>
          </cell>
          <cell r="X282" t="e">
            <v>#N/A</v>
          </cell>
          <cell r="Z282">
            <v>0</v>
          </cell>
          <cell r="AA282">
            <v>0</v>
          </cell>
          <cell r="AB282">
            <v>0</v>
          </cell>
        </row>
        <row r="283">
          <cell r="T283" t="str">
            <v>NO NAME</v>
          </cell>
          <cell r="U283" t="str">
            <v>NO NAME</v>
          </cell>
          <cell r="V283" t="str">
            <v xml:space="preserve"> - CPAN 0 DL -   (NO NAME)   to    (NO NAME)   is down from   </v>
          </cell>
          <cell r="W283" t="e">
            <v>#VALUE!</v>
          </cell>
          <cell r="X283" t="e">
            <v>#N/A</v>
          </cell>
          <cell r="Z283">
            <v>0</v>
          </cell>
          <cell r="AA283">
            <v>0</v>
          </cell>
          <cell r="AB283">
            <v>0</v>
          </cell>
        </row>
        <row r="284">
          <cell r="T284" t="str">
            <v>NO NAME</v>
          </cell>
          <cell r="U284" t="str">
            <v>NO NAME</v>
          </cell>
          <cell r="V284" t="str">
            <v xml:space="preserve"> - CPAN 0 DL -   (NO NAME)   to    (NO NAME)   is down from   </v>
          </cell>
          <cell r="W284" t="e">
            <v>#VALUE!</v>
          </cell>
          <cell r="X284" t="e">
            <v>#N/A</v>
          </cell>
          <cell r="Z284">
            <v>0</v>
          </cell>
          <cell r="AA284">
            <v>0</v>
          </cell>
          <cell r="AB284">
            <v>0</v>
          </cell>
        </row>
        <row r="285">
          <cell r="T285" t="str">
            <v>NO NAME</v>
          </cell>
          <cell r="U285" t="str">
            <v>NO NAME</v>
          </cell>
          <cell r="V285" t="str">
            <v xml:space="preserve"> - CPAN 0 DL -   (NO NAME)   to    (NO NAME)   is down from   </v>
          </cell>
          <cell r="W285" t="e">
            <v>#VALUE!</v>
          </cell>
          <cell r="X285" t="e">
            <v>#N/A</v>
          </cell>
          <cell r="Z285">
            <v>0</v>
          </cell>
          <cell r="AA285">
            <v>0</v>
          </cell>
          <cell r="AB285">
            <v>0</v>
          </cell>
        </row>
        <row r="286">
          <cell r="T286" t="str">
            <v>NO NAME</v>
          </cell>
          <cell r="U286" t="str">
            <v>NO NAME</v>
          </cell>
          <cell r="V286" t="str">
            <v xml:space="preserve"> - CPAN 0 DL -   (NO NAME)   to    (NO NAME)   is down from   </v>
          </cell>
          <cell r="W286" t="e">
            <v>#VALUE!</v>
          </cell>
          <cell r="X286" t="e">
            <v>#N/A</v>
          </cell>
          <cell r="Z286">
            <v>0</v>
          </cell>
          <cell r="AA286">
            <v>0</v>
          </cell>
          <cell r="AB286">
            <v>0</v>
          </cell>
        </row>
        <row r="287">
          <cell r="T287" t="str">
            <v>NO NAME</v>
          </cell>
          <cell r="U287" t="str">
            <v>NO NAME</v>
          </cell>
          <cell r="V287" t="str">
            <v xml:space="preserve"> - CPAN 0 DL -   (NO NAME)   to    (NO NAME)   is down from   </v>
          </cell>
          <cell r="W287" t="e">
            <v>#VALUE!</v>
          </cell>
          <cell r="X287" t="e">
            <v>#N/A</v>
          </cell>
          <cell r="Z287">
            <v>0</v>
          </cell>
          <cell r="AA287">
            <v>0</v>
          </cell>
          <cell r="AB287">
            <v>0</v>
          </cell>
        </row>
        <row r="288">
          <cell r="T288" t="str">
            <v>NO NAME</v>
          </cell>
          <cell r="U288" t="str">
            <v>NO NAME</v>
          </cell>
          <cell r="V288" t="str">
            <v xml:space="preserve"> - CPAN 0 DL -   (NO NAME)   to    (NO NAME)   is down from   </v>
          </cell>
          <cell r="W288" t="e">
            <v>#VALUE!</v>
          </cell>
          <cell r="X288" t="e">
            <v>#N/A</v>
          </cell>
          <cell r="Z288">
            <v>0</v>
          </cell>
          <cell r="AA288">
            <v>0</v>
          </cell>
          <cell r="AB288">
            <v>0</v>
          </cell>
        </row>
        <row r="289">
          <cell r="T289" t="str">
            <v>NO NAME</v>
          </cell>
          <cell r="U289" t="str">
            <v>NO NAME</v>
          </cell>
          <cell r="V289" t="str">
            <v xml:space="preserve"> - CPAN 0 DL -   (NO NAME)   to    (NO NAME)   is down from   </v>
          </cell>
          <cell r="W289" t="e">
            <v>#VALUE!</v>
          </cell>
          <cell r="X289" t="e">
            <v>#N/A</v>
          </cell>
          <cell r="Z289">
            <v>0</v>
          </cell>
          <cell r="AA289">
            <v>0</v>
          </cell>
          <cell r="AB289">
            <v>0</v>
          </cell>
        </row>
        <row r="290">
          <cell r="T290" t="str">
            <v>NO NAME</v>
          </cell>
          <cell r="U290" t="str">
            <v>NO NAME</v>
          </cell>
          <cell r="V290" t="str">
            <v xml:space="preserve"> - CPAN 0 DL -   (NO NAME)   to    (NO NAME)   is down from   </v>
          </cell>
          <cell r="W290" t="e">
            <v>#VALUE!</v>
          </cell>
          <cell r="X290" t="e">
            <v>#N/A</v>
          </cell>
          <cell r="Z290">
            <v>0</v>
          </cell>
          <cell r="AA290">
            <v>0</v>
          </cell>
          <cell r="AB290">
            <v>0</v>
          </cell>
        </row>
        <row r="291">
          <cell r="T291" t="str">
            <v>NO NAME</v>
          </cell>
          <cell r="U291" t="str">
            <v>NO NAME</v>
          </cell>
          <cell r="V291" t="str">
            <v xml:space="preserve"> - CPAN 0 DL -   (NO NAME)   to    (NO NAME)   is down from   </v>
          </cell>
          <cell r="W291" t="e">
            <v>#VALUE!</v>
          </cell>
          <cell r="X291" t="e">
            <v>#N/A</v>
          </cell>
          <cell r="Z291">
            <v>0</v>
          </cell>
          <cell r="AA291">
            <v>0</v>
          </cell>
          <cell r="AB291">
            <v>0</v>
          </cell>
        </row>
        <row r="292">
          <cell r="T292" t="str">
            <v>NO NAME</v>
          </cell>
          <cell r="U292" t="str">
            <v>NO NAME</v>
          </cell>
          <cell r="V292" t="str">
            <v xml:space="preserve"> - CPAN 0 DL -   (NO NAME)   to    (NO NAME)   is down from   </v>
          </cell>
          <cell r="W292" t="e">
            <v>#VALUE!</v>
          </cell>
          <cell r="X292" t="e">
            <v>#N/A</v>
          </cell>
          <cell r="Z292">
            <v>0</v>
          </cell>
          <cell r="AA292">
            <v>0</v>
          </cell>
          <cell r="AB292">
            <v>0</v>
          </cell>
        </row>
        <row r="293">
          <cell r="T293" t="str">
            <v>NO NAME</v>
          </cell>
          <cell r="U293" t="str">
            <v>NO NAME</v>
          </cell>
          <cell r="V293" t="str">
            <v xml:space="preserve"> - CPAN 0 DL -   (NO NAME)   to    (NO NAME)   is down from   </v>
          </cell>
          <cell r="W293" t="e">
            <v>#VALUE!</v>
          </cell>
          <cell r="X293" t="e">
            <v>#N/A</v>
          </cell>
          <cell r="Z293">
            <v>0</v>
          </cell>
          <cell r="AA293">
            <v>0</v>
          </cell>
          <cell r="AB293">
            <v>0</v>
          </cell>
        </row>
        <row r="294">
          <cell r="T294" t="str">
            <v>NO NAME</v>
          </cell>
          <cell r="U294" t="str">
            <v>NO NAME</v>
          </cell>
          <cell r="V294" t="str">
            <v xml:space="preserve"> - CPAN 0 DL -   (NO NAME)   to    (NO NAME)   is down from   </v>
          </cell>
          <cell r="W294" t="e">
            <v>#VALUE!</v>
          </cell>
          <cell r="X294" t="e">
            <v>#N/A</v>
          </cell>
          <cell r="Z294">
            <v>0</v>
          </cell>
          <cell r="AA294">
            <v>0</v>
          </cell>
          <cell r="AB294">
            <v>0</v>
          </cell>
        </row>
        <row r="295">
          <cell r="T295" t="str">
            <v>NO NAME</v>
          </cell>
          <cell r="U295" t="str">
            <v>NO NAME</v>
          </cell>
          <cell r="V295" t="str">
            <v xml:space="preserve"> - CPAN 0 DL -   (NO NAME)   to    (NO NAME)   is down from   </v>
          </cell>
          <cell r="W295" t="e">
            <v>#VALUE!</v>
          </cell>
          <cell r="X295" t="e">
            <v>#N/A</v>
          </cell>
          <cell r="Z295">
            <v>0</v>
          </cell>
          <cell r="AA295">
            <v>0</v>
          </cell>
          <cell r="AB295">
            <v>0</v>
          </cell>
        </row>
        <row r="296">
          <cell r="T296" t="str">
            <v>NO NAME</v>
          </cell>
          <cell r="U296" t="str">
            <v>NO NAME</v>
          </cell>
          <cell r="V296" t="str">
            <v xml:space="preserve"> - CPAN 0 DL -   (NO NAME)   to    (NO NAME)   is down from   </v>
          </cell>
          <cell r="W296" t="e">
            <v>#VALUE!</v>
          </cell>
          <cell r="X296" t="e">
            <v>#N/A</v>
          </cell>
          <cell r="Z296">
            <v>0</v>
          </cell>
          <cell r="AA296">
            <v>0</v>
          </cell>
          <cell r="AB296">
            <v>0</v>
          </cell>
        </row>
        <row r="297">
          <cell r="T297" t="str">
            <v>NO NAME</v>
          </cell>
          <cell r="U297" t="str">
            <v>NO NAME</v>
          </cell>
          <cell r="V297" t="str">
            <v xml:space="preserve"> - CPAN 0 DL -   (NO NAME)   to    (NO NAME)   is down from   </v>
          </cell>
          <cell r="W297" t="e">
            <v>#VALUE!</v>
          </cell>
          <cell r="X297" t="e">
            <v>#N/A</v>
          </cell>
          <cell r="Z297">
            <v>0</v>
          </cell>
          <cell r="AA297">
            <v>0</v>
          </cell>
          <cell r="AB297">
            <v>0</v>
          </cell>
        </row>
        <row r="298">
          <cell r="T298" t="str">
            <v>NO NAME</v>
          </cell>
          <cell r="U298" t="str">
            <v>NO NAME</v>
          </cell>
          <cell r="V298" t="str">
            <v xml:space="preserve"> - CPAN 0 DL -   (NO NAME)   to    (NO NAME)   is down from   </v>
          </cell>
          <cell r="W298" t="e">
            <v>#VALUE!</v>
          </cell>
          <cell r="X298" t="e">
            <v>#N/A</v>
          </cell>
          <cell r="Z298">
            <v>0</v>
          </cell>
          <cell r="AA298">
            <v>0</v>
          </cell>
          <cell r="AB298">
            <v>0</v>
          </cell>
        </row>
        <row r="299">
          <cell r="T299" t="str">
            <v>NO NAME</v>
          </cell>
          <cell r="U299" t="str">
            <v>NO NAME</v>
          </cell>
          <cell r="V299" t="str">
            <v xml:space="preserve"> - CPAN 0 DL -   (NO NAME)   to    (NO NAME)   is down from   </v>
          </cell>
          <cell r="W299" t="e">
            <v>#VALUE!</v>
          </cell>
          <cell r="X299" t="e">
            <v>#N/A</v>
          </cell>
          <cell r="Z299">
            <v>0</v>
          </cell>
          <cell r="AA299">
            <v>0</v>
          </cell>
          <cell r="AB299">
            <v>0</v>
          </cell>
        </row>
        <row r="300">
          <cell r="T300" t="str">
            <v>NO NAME</v>
          </cell>
          <cell r="U300" t="str">
            <v>NO NAME</v>
          </cell>
          <cell r="V300" t="str">
            <v xml:space="preserve"> - CPAN 0 DL -   (NO NAME)   to    (NO NAME)   is down from   </v>
          </cell>
          <cell r="W300" t="e">
            <v>#VALUE!</v>
          </cell>
          <cell r="X300" t="e">
            <v>#N/A</v>
          </cell>
          <cell r="Z300">
            <v>0</v>
          </cell>
          <cell r="AA300">
            <v>0</v>
          </cell>
          <cell r="AB300">
            <v>0</v>
          </cell>
        </row>
        <row r="301">
          <cell r="T301" t="str">
            <v>NO NAME</v>
          </cell>
          <cell r="U301" t="str">
            <v>NO NAME</v>
          </cell>
          <cell r="V301" t="str">
            <v xml:space="preserve"> - CPAN 0 DL -   (NO NAME)   to    (NO NAME)   is down from   </v>
          </cell>
          <cell r="W301" t="e">
            <v>#VALUE!</v>
          </cell>
          <cell r="X301" t="e">
            <v>#N/A</v>
          </cell>
          <cell r="Z301">
            <v>0</v>
          </cell>
          <cell r="AA301">
            <v>0</v>
          </cell>
          <cell r="AB301">
            <v>0</v>
          </cell>
        </row>
        <row r="302">
          <cell r="T302" t="str">
            <v>NO NAME</v>
          </cell>
          <cell r="U302" t="str">
            <v>NO NAME</v>
          </cell>
          <cell r="V302" t="str">
            <v xml:space="preserve"> - CPAN 0 DL -   (NO NAME)   to    (NO NAME)   is down from   </v>
          </cell>
          <cell r="W302" t="e">
            <v>#VALUE!</v>
          </cell>
          <cell r="X302" t="e">
            <v>#N/A</v>
          </cell>
          <cell r="Z302">
            <v>0</v>
          </cell>
          <cell r="AA302">
            <v>0</v>
          </cell>
          <cell r="AB302">
            <v>0</v>
          </cell>
        </row>
        <row r="303">
          <cell r="T303" t="str">
            <v>NO NAME</v>
          </cell>
          <cell r="U303" t="str">
            <v>NO NAME</v>
          </cell>
          <cell r="V303" t="str">
            <v xml:space="preserve"> - CPAN 0 DL -   (NO NAME)   to    (NO NAME)   is down from   </v>
          </cell>
          <cell r="W303" t="e">
            <v>#VALUE!</v>
          </cell>
          <cell r="X303" t="e">
            <v>#N/A</v>
          </cell>
          <cell r="Z303">
            <v>0</v>
          </cell>
          <cell r="AA303">
            <v>0</v>
          </cell>
          <cell r="AB303">
            <v>0</v>
          </cell>
        </row>
        <row r="304">
          <cell r="T304" t="str">
            <v>NO NAME</v>
          </cell>
          <cell r="U304" t="str">
            <v>NO NAME</v>
          </cell>
          <cell r="V304" t="str">
            <v xml:space="preserve"> - CPAN 0 DL -   (NO NAME)   to    (NO NAME)   is down from   </v>
          </cell>
          <cell r="W304" t="e">
            <v>#VALUE!</v>
          </cell>
          <cell r="X304" t="e">
            <v>#N/A</v>
          </cell>
          <cell r="Z304">
            <v>0</v>
          </cell>
          <cell r="AA304">
            <v>0</v>
          </cell>
          <cell r="AB304">
            <v>0</v>
          </cell>
        </row>
        <row r="305">
          <cell r="T305" t="str">
            <v>NO NAME</v>
          </cell>
          <cell r="U305" t="str">
            <v>NO NAME</v>
          </cell>
          <cell r="V305" t="str">
            <v xml:space="preserve"> - CPAN 0 DL -   (NO NAME)   to    (NO NAME)   is down from   </v>
          </cell>
          <cell r="W305" t="e">
            <v>#VALUE!</v>
          </cell>
          <cell r="X305" t="e">
            <v>#N/A</v>
          </cell>
          <cell r="Z305">
            <v>0</v>
          </cell>
          <cell r="AA305">
            <v>0</v>
          </cell>
          <cell r="AB305">
            <v>0</v>
          </cell>
        </row>
        <row r="306">
          <cell r="T306" t="str">
            <v>NO NAME</v>
          </cell>
          <cell r="U306" t="str">
            <v>NO NAME</v>
          </cell>
          <cell r="V306" t="str">
            <v xml:space="preserve"> - CPAN 0 DL -   (NO NAME)   to    (NO NAME)   is down from   </v>
          </cell>
          <cell r="W306" t="e">
            <v>#VALUE!</v>
          </cell>
          <cell r="X306" t="e">
            <v>#N/A</v>
          </cell>
          <cell r="Z306">
            <v>0</v>
          </cell>
          <cell r="AA306">
            <v>0</v>
          </cell>
          <cell r="AB306">
            <v>0</v>
          </cell>
        </row>
        <row r="307">
          <cell r="T307" t="str">
            <v>NO NAME</v>
          </cell>
          <cell r="U307" t="str">
            <v>NO NAME</v>
          </cell>
          <cell r="V307" t="str">
            <v xml:space="preserve"> - CPAN 0 DL -   (NO NAME)   to    (NO NAME)   is down from   </v>
          </cell>
          <cell r="W307" t="e">
            <v>#VALUE!</v>
          </cell>
          <cell r="X307" t="e">
            <v>#N/A</v>
          </cell>
          <cell r="Z307">
            <v>0</v>
          </cell>
          <cell r="AA307">
            <v>0</v>
          </cell>
          <cell r="AB307">
            <v>0</v>
          </cell>
        </row>
        <row r="308">
          <cell r="T308" t="str">
            <v>NO NAME</v>
          </cell>
          <cell r="U308" t="str">
            <v>NO NAME</v>
          </cell>
          <cell r="V308" t="str">
            <v xml:space="preserve"> - CPAN 0 DL -   (NO NAME)   to    (NO NAME)   is down from   </v>
          </cell>
          <cell r="W308" t="e">
            <v>#VALUE!</v>
          </cell>
          <cell r="X308" t="e">
            <v>#N/A</v>
          </cell>
          <cell r="Z308">
            <v>0</v>
          </cell>
          <cell r="AA308">
            <v>0</v>
          </cell>
          <cell r="AB308">
            <v>0</v>
          </cell>
        </row>
        <row r="309">
          <cell r="T309" t="str">
            <v>NO NAME</v>
          </cell>
          <cell r="U309" t="str">
            <v>NO NAME</v>
          </cell>
          <cell r="V309" t="str">
            <v xml:space="preserve"> - CPAN 0 DL -   (NO NAME)   to    (NO NAME)   is down from   </v>
          </cell>
          <cell r="W309" t="e">
            <v>#VALUE!</v>
          </cell>
          <cell r="X309" t="e">
            <v>#N/A</v>
          </cell>
          <cell r="Z309">
            <v>0</v>
          </cell>
          <cell r="AA309">
            <v>0</v>
          </cell>
          <cell r="AB309">
            <v>0</v>
          </cell>
        </row>
        <row r="310">
          <cell r="T310" t="str">
            <v>NO NAME</v>
          </cell>
          <cell r="U310" t="str">
            <v>NO NAME</v>
          </cell>
          <cell r="V310" t="str">
            <v xml:space="preserve"> - CPAN 0 DL -   (NO NAME)   to    (NO NAME)   is down from   </v>
          </cell>
          <cell r="W310" t="e">
            <v>#VALUE!</v>
          </cell>
          <cell r="X310" t="e">
            <v>#N/A</v>
          </cell>
          <cell r="Z310">
            <v>0</v>
          </cell>
          <cell r="AA310">
            <v>0</v>
          </cell>
          <cell r="AB310">
            <v>0</v>
          </cell>
        </row>
        <row r="311">
          <cell r="T311" t="str">
            <v>NO NAME</v>
          </cell>
          <cell r="U311" t="str">
            <v>NO NAME</v>
          </cell>
          <cell r="V311" t="str">
            <v xml:space="preserve"> - CPAN 0 DL -   (NO NAME)   to    (NO NAME)   is down from   </v>
          </cell>
          <cell r="W311" t="e">
            <v>#VALUE!</v>
          </cell>
          <cell r="X311" t="e">
            <v>#N/A</v>
          </cell>
          <cell r="Z311">
            <v>0</v>
          </cell>
          <cell r="AA311">
            <v>0</v>
          </cell>
          <cell r="AB311">
            <v>0</v>
          </cell>
        </row>
        <row r="312">
          <cell r="T312" t="str">
            <v>NO NAME</v>
          </cell>
          <cell r="U312" t="str">
            <v>NO NAME</v>
          </cell>
          <cell r="V312" t="str">
            <v xml:space="preserve"> - CPAN 0 DL -   (NO NAME)   to    (NO NAME)   is down from   </v>
          </cell>
          <cell r="W312" t="e">
            <v>#VALUE!</v>
          </cell>
          <cell r="X312" t="e">
            <v>#N/A</v>
          </cell>
          <cell r="Z312">
            <v>0</v>
          </cell>
          <cell r="AA312">
            <v>0</v>
          </cell>
          <cell r="AB312">
            <v>0</v>
          </cell>
        </row>
        <row r="313">
          <cell r="T313" t="str">
            <v>NO NAME</v>
          </cell>
          <cell r="U313" t="str">
            <v>NO NAME</v>
          </cell>
          <cell r="V313" t="str">
            <v xml:space="preserve"> - CPAN 0 DL -   (NO NAME)   to    (NO NAME)   is down from   </v>
          </cell>
          <cell r="W313" t="e">
            <v>#VALUE!</v>
          </cell>
          <cell r="X313" t="e">
            <v>#N/A</v>
          </cell>
          <cell r="Z313">
            <v>0</v>
          </cell>
          <cell r="AA313">
            <v>0</v>
          </cell>
          <cell r="AB313">
            <v>0</v>
          </cell>
        </row>
        <row r="314">
          <cell r="T314" t="str">
            <v>NO NAME</v>
          </cell>
          <cell r="U314" t="str">
            <v>NO NAME</v>
          </cell>
          <cell r="V314" t="str">
            <v xml:space="preserve"> - CPAN 0 DL -   (NO NAME)   to    (NO NAME)   is down from   </v>
          </cell>
          <cell r="W314" t="e">
            <v>#VALUE!</v>
          </cell>
          <cell r="X314" t="e">
            <v>#N/A</v>
          </cell>
          <cell r="Z314">
            <v>0</v>
          </cell>
          <cell r="AA314">
            <v>0</v>
          </cell>
          <cell r="AB314">
            <v>0</v>
          </cell>
        </row>
        <row r="315">
          <cell r="T315" t="str">
            <v>NO NAME</v>
          </cell>
          <cell r="U315" t="str">
            <v>NO NAME</v>
          </cell>
          <cell r="V315" t="str">
            <v xml:space="preserve"> - CPAN 0 DL -   (NO NAME)   to    (NO NAME)   is down from   </v>
          </cell>
          <cell r="W315" t="e">
            <v>#VALUE!</v>
          </cell>
          <cell r="X315" t="e">
            <v>#N/A</v>
          </cell>
          <cell r="Z315">
            <v>0</v>
          </cell>
          <cell r="AA315">
            <v>0</v>
          </cell>
          <cell r="AB315">
            <v>0</v>
          </cell>
        </row>
        <row r="316">
          <cell r="T316" t="str">
            <v>NO NAME</v>
          </cell>
          <cell r="U316" t="str">
            <v>NO NAME</v>
          </cell>
          <cell r="V316" t="str">
            <v xml:space="preserve"> - CPAN 0 DL -   (NO NAME)   to    (NO NAME)   is down from   </v>
          </cell>
          <cell r="W316" t="e">
            <v>#VALUE!</v>
          </cell>
          <cell r="X316" t="e">
            <v>#N/A</v>
          </cell>
          <cell r="Z316">
            <v>0</v>
          </cell>
          <cell r="AA316">
            <v>0</v>
          </cell>
          <cell r="AB316">
            <v>0</v>
          </cell>
        </row>
        <row r="317">
          <cell r="T317" t="str">
            <v>NO NAME</v>
          </cell>
          <cell r="U317" t="str">
            <v>NO NAME</v>
          </cell>
          <cell r="V317" t="str">
            <v xml:space="preserve"> - CPAN 0 DL -   (NO NAME)   to    (NO NAME)   is down from   </v>
          </cell>
          <cell r="W317" t="e">
            <v>#VALUE!</v>
          </cell>
          <cell r="X317" t="e">
            <v>#N/A</v>
          </cell>
          <cell r="Z317">
            <v>0</v>
          </cell>
          <cell r="AA317">
            <v>0</v>
          </cell>
          <cell r="AB317">
            <v>0</v>
          </cell>
        </row>
        <row r="318">
          <cell r="T318" t="str">
            <v>NO NAME</v>
          </cell>
          <cell r="U318" t="str">
            <v>NO NAME</v>
          </cell>
          <cell r="V318" t="str">
            <v xml:space="preserve"> - CPAN 0 DL -   (NO NAME)   to    (NO NAME)   is down from   </v>
          </cell>
          <cell r="W318" t="e">
            <v>#VALUE!</v>
          </cell>
          <cell r="X318" t="e">
            <v>#N/A</v>
          </cell>
          <cell r="Z318">
            <v>0</v>
          </cell>
          <cell r="AA318">
            <v>0</v>
          </cell>
          <cell r="AB318">
            <v>0</v>
          </cell>
        </row>
        <row r="319">
          <cell r="T319" t="str">
            <v>NO NAME</v>
          </cell>
          <cell r="U319" t="str">
            <v>NO NAME</v>
          </cell>
          <cell r="V319" t="str">
            <v xml:space="preserve"> - CPAN 0 DL -   (NO NAME)   to    (NO NAME)   is down from   </v>
          </cell>
          <cell r="W319" t="e">
            <v>#VALUE!</v>
          </cell>
          <cell r="X319" t="e">
            <v>#N/A</v>
          </cell>
          <cell r="Z319">
            <v>0</v>
          </cell>
          <cell r="AA319">
            <v>0</v>
          </cell>
          <cell r="AB319">
            <v>0</v>
          </cell>
        </row>
        <row r="320">
          <cell r="T320" t="str">
            <v>NO NAME</v>
          </cell>
          <cell r="U320" t="str">
            <v>NO NAME</v>
          </cell>
          <cell r="V320" t="str">
            <v xml:space="preserve"> - CPAN 0 DL -   (NO NAME)   to    (NO NAME)   is down from   </v>
          </cell>
          <cell r="W320" t="e">
            <v>#VALUE!</v>
          </cell>
          <cell r="X320" t="e">
            <v>#N/A</v>
          </cell>
          <cell r="Z320">
            <v>0</v>
          </cell>
          <cell r="AA320">
            <v>0</v>
          </cell>
          <cell r="AB320">
            <v>0</v>
          </cell>
        </row>
        <row r="321">
          <cell r="T321" t="str">
            <v>NO NAME</v>
          </cell>
          <cell r="U321" t="str">
            <v>NO NAME</v>
          </cell>
          <cell r="V321" t="str">
            <v xml:space="preserve"> - CPAN 0 DL -   (NO NAME)   to    (NO NAME)   is down from   </v>
          </cell>
          <cell r="W321" t="e">
            <v>#VALUE!</v>
          </cell>
          <cell r="X321" t="e">
            <v>#N/A</v>
          </cell>
          <cell r="Z321">
            <v>0</v>
          </cell>
          <cell r="AA321">
            <v>0</v>
          </cell>
          <cell r="AB321">
            <v>0</v>
          </cell>
        </row>
        <row r="322">
          <cell r="T322" t="str">
            <v>NO NAME</v>
          </cell>
          <cell r="U322" t="str">
            <v>NO NAME</v>
          </cell>
          <cell r="V322" t="str">
            <v xml:space="preserve"> - CPAN 0 DL -   (NO NAME)   to    (NO NAME)   is down from   </v>
          </cell>
          <cell r="W322" t="e">
            <v>#VALUE!</v>
          </cell>
          <cell r="X322" t="e">
            <v>#N/A</v>
          </cell>
          <cell r="Z322">
            <v>0</v>
          </cell>
          <cell r="AA322">
            <v>0</v>
          </cell>
          <cell r="AB322">
            <v>0</v>
          </cell>
        </row>
        <row r="323">
          <cell r="T323" t="str">
            <v>NO NAME</v>
          </cell>
          <cell r="U323" t="str">
            <v>NO NAME</v>
          </cell>
          <cell r="V323" t="str">
            <v xml:space="preserve"> - CPAN 0 DL -   (NO NAME)   to    (NO NAME)   is down from   </v>
          </cell>
          <cell r="W323" t="e">
            <v>#VALUE!</v>
          </cell>
          <cell r="X323" t="e">
            <v>#N/A</v>
          </cell>
          <cell r="Z323">
            <v>0</v>
          </cell>
          <cell r="AA323">
            <v>0</v>
          </cell>
          <cell r="AB323">
            <v>0</v>
          </cell>
        </row>
        <row r="324">
          <cell r="T324" t="str">
            <v>NO NAME</v>
          </cell>
          <cell r="U324" t="str">
            <v>NO NAME</v>
          </cell>
          <cell r="V324" t="str">
            <v xml:space="preserve"> - CPAN 0 DL -   (NO NAME)   to    (NO NAME)   is down from   </v>
          </cell>
          <cell r="W324" t="e">
            <v>#VALUE!</v>
          </cell>
          <cell r="X324" t="e">
            <v>#N/A</v>
          </cell>
          <cell r="Z324">
            <v>0</v>
          </cell>
          <cell r="AA324">
            <v>0</v>
          </cell>
          <cell r="AB324">
            <v>0</v>
          </cell>
        </row>
        <row r="325">
          <cell r="T325" t="str">
            <v>NO NAME</v>
          </cell>
          <cell r="U325" t="str">
            <v>NO NAME</v>
          </cell>
          <cell r="V325" t="str">
            <v xml:space="preserve"> - CPAN 0 DL -   (NO NAME)   to    (NO NAME)   is down from   </v>
          </cell>
          <cell r="W325" t="e">
            <v>#VALUE!</v>
          </cell>
          <cell r="X325" t="e">
            <v>#N/A</v>
          </cell>
          <cell r="Z325">
            <v>0</v>
          </cell>
          <cell r="AA325">
            <v>0</v>
          </cell>
          <cell r="AB325">
            <v>0</v>
          </cell>
        </row>
        <row r="326">
          <cell r="T326" t="str">
            <v>NO NAME</v>
          </cell>
          <cell r="U326" t="str">
            <v>NO NAME</v>
          </cell>
          <cell r="V326" t="str">
            <v xml:space="preserve"> - CPAN 0 DL -   (NO NAME)   to    (NO NAME)   is down from   </v>
          </cell>
          <cell r="W326" t="e">
            <v>#VALUE!</v>
          </cell>
          <cell r="X326" t="e">
            <v>#N/A</v>
          </cell>
          <cell r="Z326">
            <v>0</v>
          </cell>
          <cell r="AA326">
            <v>0</v>
          </cell>
          <cell r="AB326">
            <v>0</v>
          </cell>
        </row>
        <row r="327">
          <cell r="T327" t="str">
            <v>NO NAME</v>
          </cell>
          <cell r="U327" t="str">
            <v>NO NAME</v>
          </cell>
          <cell r="V327" t="str">
            <v xml:space="preserve"> - CPAN 0 DL -   (NO NAME)   to    (NO NAME)   is down from   </v>
          </cell>
          <cell r="W327" t="e">
            <v>#VALUE!</v>
          </cell>
          <cell r="X327" t="e">
            <v>#N/A</v>
          </cell>
          <cell r="Z327">
            <v>0</v>
          </cell>
          <cell r="AA327">
            <v>0</v>
          </cell>
          <cell r="AB327">
            <v>0</v>
          </cell>
        </row>
        <row r="328">
          <cell r="T328" t="str">
            <v>NO NAME</v>
          </cell>
          <cell r="U328" t="str">
            <v>NO NAME</v>
          </cell>
          <cell r="V328" t="str">
            <v xml:space="preserve"> - CPAN 0 DL -   (NO NAME)   to    (NO NAME)   is down from   </v>
          </cell>
          <cell r="W328" t="e">
            <v>#VALUE!</v>
          </cell>
          <cell r="X328" t="e">
            <v>#N/A</v>
          </cell>
          <cell r="Z328">
            <v>0</v>
          </cell>
          <cell r="AA328">
            <v>0</v>
          </cell>
          <cell r="AB328">
            <v>0</v>
          </cell>
        </row>
        <row r="329">
          <cell r="T329" t="str">
            <v>NO NAME</v>
          </cell>
          <cell r="U329" t="str">
            <v>NO NAME</v>
          </cell>
          <cell r="V329" t="str">
            <v xml:space="preserve"> - CPAN 0 DL -   (NO NAME)   to    (NO NAME)   is down from   </v>
          </cell>
          <cell r="W329" t="e">
            <v>#VALUE!</v>
          </cell>
          <cell r="X329" t="e">
            <v>#N/A</v>
          </cell>
          <cell r="Z329">
            <v>0</v>
          </cell>
          <cell r="AA329">
            <v>0</v>
          </cell>
          <cell r="AB329">
            <v>0</v>
          </cell>
        </row>
        <row r="330">
          <cell r="T330" t="str">
            <v>NO NAME</v>
          </cell>
          <cell r="U330" t="str">
            <v>NO NAME</v>
          </cell>
          <cell r="V330" t="str">
            <v xml:space="preserve"> - CPAN 0 DL -   (NO NAME)   to    (NO NAME)   is down from   </v>
          </cell>
          <cell r="W330" t="e">
            <v>#VALUE!</v>
          </cell>
          <cell r="X330" t="e">
            <v>#N/A</v>
          </cell>
          <cell r="Z330">
            <v>0</v>
          </cell>
          <cell r="AA330">
            <v>0</v>
          </cell>
          <cell r="AB330">
            <v>0</v>
          </cell>
        </row>
        <row r="331">
          <cell r="T331" t="str">
            <v>NO NAME</v>
          </cell>
          <cell r="U331" t="str">
            <v>NO NAME</v>
          </cell>
          <cell r="V331" t="str">
            <v xml:space="preserve"> - CPAN 0 DL -   (NO NAME)   to    (NO NAME)   is down from   </v>
          </cell>
          <cell r="W331" t="e">
            <v>#VALUE!</v>
          </cell>
          <cell r="X331" t="e">
            <v>#N/A</v>
          </cell>
          <cell r="Z331">
            <v>0</v>
          </cell>
          <cell r="AA331">
            <v>0</v>
          </cell>
          <cell r="AB331">
            <v>0</v>
          </cell>
        </row>
        <row r="332">
          <cell r="T332" t="str">
            <v>NO NAME</v>
          </cell>
          <cell r="U332" t="str">
            <v>NO NAME</v>
          </cell>
          <cell r="V332" t="str">
            <v xml:space="preserve"> - CPAN 0 DL -   (NO NAME)   to    (NO NAME)   is down from   </v>
          </cell>
          <cell r="W332" t="e">
            <v>#VALUE!</v>
          </cell>
          <cell r="X332" t="e">
            <v>#N/A</v>
          </cell>
          <cell r="Z332">
            <v>0</v>
          </cell>
          <cell r="AA332">
            <v>0</v>
          </cell>
          <cell r="AB332">
            <v>0</v>
          </cell>
        </row>
        <row r="333">
          <cell r="T333" t="str">
            <v>NO NAME</v>
          </cell>
          <cell r="U333" t="str">
            <v>NO NAME</v>
          </cell>
          <cell r="V333" t="str">
            <v xml:space="preserve"> - CPAN 0 DL -   (NO NAME)   to    (NO NAME)   is down from   </v>
          </cell>
          <cell r="W333" t="e">
            <v>#VALUE!</v>
          </cell>
          <cell r="X333" t="e">
            <v>#N/A</v>
          </cell>
          <cell r="Z333">
            <v>0</v>
          </cell>
          <cell r="AA333">
            <v>0</v>
          </cell>
          <cell r="AB333">
            <v>0</v>
          </cell>
        </row>
        <row r="334">
          <cell r="T334" t="str">
            <v>NO NAME</v>
          </cell>
          <cell r="U334" t="str">
            <v>NO NAME</v>
          </cell>
          <cell r="V334" t="str">
            <v xml:space="preserve"> - CPAN 0 DL -   (NO NAME)   to    (NO NAME)   is down from   </v>
          </cell>
          <cell r="W334" t="e">
            <v>#VALUE!</v>
          </cell>
          <cell r="X334" t="e">
            <v>#N/A</v>
          </cell>
          <cell r="Z334">
            <v>0</v>
          </cell>
          <cell r="AA334">
            <v>0</v>
          </cell>
          <cell r="AB334">
            <v>0</v>
          </cell>
        </row>
        <row r="335">
          <cell r="T335" t="str">
            <v>NO NAME</v>
          </cell>
          <cell r="U335" t="str">
            <v>NO NAME</v>
          </cell>
          <cell r="V335" t="str">
            <v xml:space="preserve"> - CPAN 0 DL -   (NO NAME)   to    (NO NAME)   is down from   </v>
          </cell>
          <cell r="W335" t="e">
            <v>#VALUE!</v>
          </cell>
          <cell r="X335" t="e">
            <v>#N/A</v>
          </cell>
          <cell r="Z335">
            <v>0</v>
          </cell>
          <cell r="AA335">
            <v>0</v>
          </cell>
          <cell r="AB335">
            <v>0</v>
          </cell>
        </row>
        <row r="336">
          <cell r="T336" t="str">
            <v>NO NAME</v>
          </cell>
          <cell r="U336" t="str">
            <v>NO NAME</v>
          </cell>
          <cell r="V336" t="str">
            <v xml:space="preserve"> - CPAN 0 DL -   (NO NAME)   to    (NO NAME)   is down from   </v>
          </cell>
          <cell r="W336" t="e">
            <v>#VALUE!</v>
          </cell>
          <cell r="X336" t="e">
            <v>#N/A</v>
          </cell>
          <cell r="Z336">
            <v>0</v>
          </cell>
          <cell r="AA336">
            <v>0</v>
          </cell>
          <cell r="AB336">
            <v>0</v>
          </cell>
        </row>
        <row r="337">
          <cell r="T337" t="str">
            <v>NO NAME</v>
          </cell>
          <cell r="U337" t="str">
            <v>NO NAME</v>
          </cell>
          <cell r="V337" t="str">
            <v xml:space="preserve"> - CPAN 0 DL -   (NO NAME)   to    (NO NAME)   is down from   </v>
          </cell>
          <cell r="W337" t="e">
            <v>#VALUE!</v>
          </cell>
          <cell r="X337" t="e">
            <v>#N/A</v>
          </cell>
          <cell r="Z337">
            <v>0</v>
          </cell>
          <cell r="AA337">
            <v>0</v>
          </cell>
          <cell r="AB337">
            <v>0</v>
          </cell>
        </row>
        <row r="338">
          <cell r="T338" t="str">
            <v>NO NAME</v>
          </cell>
          <cell r="U338" t="str">
            <v>NO NAME</v>
          </cell>
          <cell r="V338" t="str">
            <v xml:space="preserve"> - CPAN 0 DL -   (NO NAME)   to    (NO NAME)   is down from   </v>
          </cell>
          <cell r="W338" t="e">
            <v>#VALUE!</v>
          </cell>
          <cell r="X338" t="e">
            <v>#N/A</v>
          </cell>
          <cell r="Z338">
            <v>0</v>
          </cell>
          <cell r="AA338">
            <v>0</v>
          </cell>
          <cell r="AB338">
            <v>0</v>
          </cell>
        </row>
        <row r="339">
          <cell r="T339" t="str">
            <v>NO NAME</v>
          </cell>
          <cell r="U339" t="str">
            <v>NO NAME</v>
          </cell>
          <cell r="V339" t="str">
            <v xml:space="preserve"> - CPAN 0 DL -   (NO NAME)   to    (NO NAME)   is down from   </v>
          </cell>
          <cell r="W339" t="e">
            <v>#VALUE!</v>
          </cell>
          <cell r="X339" t="e">
            <v>#N/A</v>
          </cell>
          <cell r="Z339">
            <v>0</v>
          </cell>
          <cell r="AA339">
            <v>0</v>
          </cell>
          <cell r="AB339">
            <v>0</v>
          </cell>
        </row>
        <row r="340">
          <cell r="T340" t="str">
            <v>NO NAME</v>
          </cell>
          <cell r="U340" t="str">
            <v>NO NAME</v>
          </cell>
          <cell r="V340" t="str">
            <v xml:space="preserve"> - CPAN 0 DL -   (NO NAME)   to    (NO NAME)   is down from   </v>
          </cell>
          <cell r="W340" t="e">
            <v>#VALUE!</v>
          </cell>
          <cell r="X340" t="e">
            <v>#N/A</v>
          </cell>
          <cell r="Z340">
            <v>0</v>
          </cell>
          <cell r="AA340">
            <v>0</v>
          </cell>
          <cell r="AB340">
            <v>0</v>
          </cell>
        </row>
        <row r="341">
          <cell r="T341" t="str">
            <v>NO NAME</v>
          </cell>
          <cell r="U341" t="str">
            <v>NO NAME</v>
          </cell>
          <cell r="V341" t="str">
            <v xml:space="preserve"> - CPAN 0 DL -   (NO NAME)   to    (NO NAME)   is down from   </v>
          </cell>
          <cell r="W341" t="e">
            <v>#VALUE!</v>
          </cell>
          <cell r="X341" t="e">
            <v>#N/A</v>
          </cell>
          <cell r="Z341">
            <v>0</v>
          </cell>
          <cell r="AA341">
            <v>0</v>
          </cell>
          <cell r="AB341">
            <v>0</v>
          </cell>
        </row>
        <row r="342">
          <cell r="T342" t="str">
            <v>NO NAME</v>
          </cell>
          <cell r="U342" t="str">
            <v>NO NAME</v>
          </cell>
          <cell r="V342" t="str">
            <v xml:space="preserve"> - CPAN 0 DL -   (NO NAME)   to    (NO NAME)   is down from   </v>
          </cell>
          <cell r="W342" t="e">
            <v>#VALUE!</v>
          </cell>
          <cell r="X342" t="e">
            <v>#N/A</v>
          </cell>
          <cell r="Z342">
            <v>0</v>
          </cell>
          <cell r="AA342">
            <v>0</v>
          </cell>
          <cell r="AB342">
            <v>0</v>
          </cell>
        </row>
        <row r="343">
          <cell r="T343" t="str">
            <v>NO NAME</v>
          </cell>
          <cell r="U343" t="str">
            <v>NO NAME</v>
          </cell>
          <cell r="V343" t="str">
            <v xml:space="preserve"> - CPAN 0 DL -   (NO NAME)   to    (NO NAME)   is down from   </v>
          </cell>
          <cell r="W343" t="e">
            <v>#VALUE!</v>
          </cell>
          <cell r="X343" t="e">
            <v>#N/A</v>
          </cell>
          <cell r="Z343">
            <v>0</v>
          </cell>
          <cell r="AA343">
            <v>0</v>
          </cell>
          <cell r="AB343">
            <v>0</v>
          </cell>
        </row>
        <row r="344">
          <cell r="T344" t="str">
            <v>NO NAME</v>
          </cell>
          <cell r="U344" t="str">
            <v>NO NAME</v>
          </cell>
          <cell r="V344" t="str">
            <v xml:space="preserve"> - CPAN 0 DL -   (NO NAME)   to    (NO NAME)   is down from   </v>
          </cell>
          <cell r="W344" t="e">
            <v>#VALUE!</v>
          </cell>
          <cell r="X344" t="e">
            <v>#N/A</v>
          </cell>
          <cell r="Z344">
            <v>0</v>
          </cell>
          <cell r="AA344">
            <v>0</v>
          </cell>
          <cell r="AB344">
            <v>0</v>
          </cell>
        </row>
        <row r="345">
          <cell r="T345" t="str">
            <v>NO NAME</v>
          </cell>
          <cell r="U345" t="str">
            <v>NO NAME</v>
          </cell>
          <cell r="V345" t="str">
            <v xml:space="preserve"> - CPAN 0 DL -   (NO NAME)   to    (NO NAME)   is down from   </v>
          </cell>
          <cell r="W345" t="e">
            <v>#VALUE!</v>
          </cell>
          <cell r="X345" t="e">
            <v>#N/A</v>
          </cell>
          <cell r="Z345">
            <v>0</v>
          </cell>
          <cell r="AA345">
            <v>0</v>
          </cell>
          <cell r="AB345">
            <v>0</v>
          </cell>
        </row>
        <row r="346">
          <cell r="T346" t="str">
            <v>NO NAME</v>
          </cell>
          <cell r="U346" t="str">
            <v>NO NAME</v>
          </cell>
          <cell r="V346" t="str">
            <v xml:space="preserve"> - CPAN 0 DL -   (NO NAME)   to    (NO NAME)   is down from   </v>
          </cell>
          <cell r="W346" t="e">
            <v>#VALUE!</v>
          </cell>
          <cell r="X346" t="e">
            <v>#N/A</v>
          </cell>
          <cell r="Z346">
            <v>0</v>
          </cell>
          <cell r="AA346">
            <v>0</v>
          </cell>
          <cell r="AB346">
            <v>0</v>
          </cell>
        </row>
        <row r="347">
          <cell r="T347" t="str">
            <v>NO NAME</v>
          </cell>
          <cell r="U347" t="str">
            <v>NO NAME</v>
          </cell>
          <cell r="V347" t="str">
            <v xml:space="preserve"> - CPAN 0 DL -   (NO NAME)   to    (NO NAME)   is down from   </v>
          </cell>
          <cell r="W347" t="e">
            <v>#VALUE!</v>
          </cell>
          <cell r="X347" t="e">
            <v>#N/A</v>
          </cell>
          <cell r="Z347">
            <v>0</v>
          </cell>
          <cell r="AA347">
            <v>0</v>
          </cell>
          <cell r="AB347">
            <v>0</v>
          </cell>
        </row>
        <row r="348">
          <cell r="T348" t="str">
            <v>NO NAME</v>
          </cell>
          <cell r="U348" t="str">
            <v>NO NAME</v>
          </cell>
          <cell r="V348" t="str">
            <v xml:space="preserve"> - CPAN 0 DL -   (NO NAME)   to    (NO NAME)   is down from   </v>
          </cell>
          <cell r="W348" t="e">
            <v>#VALUE!</v>
          </cell>
          <cell r="X348" t="e">
            <v>#N/A</v>
          </cell>
          <cell r="Z348">
            <v>0</v>
          </cell>
          <cell r="AA348">
            <v>0</v>
          </cell>
          <cell r="AB348">
            <v>0</v>
          </cell>
        </row>
        <row r="349">
          <cell r="T349" t="str">
            <v>NO NAME</v>
          </cell>
          <cell r="U349" t="str">
            <v>NO NAME</v>
          </cell>
          <cell r="V349" t="str">
            <v xml:space="preserve"> - CPAN 0 DL -   (NO NAME)   to    (NO NAME)   is down from   </v>
          </cell>
          <cell r="W349" t="e">
            <v>#VALUE!</v>
          </cell>
          <cell r="X349" t="e">
            <v>#N/A</v>
          </cell>
          <cell r="Z349">
            <v>0</v>
          </cell>
          <cell r="AA349">
            <v>0</v>
          </cell>
          <cell r="AB349">
            <v>0</v>
          </cell>
        </row>
        <row r="350">
          <cell r="T350" t="str">
            <v>NO NAME</v>
          </cell>
          <cell r="U350" t="str">
            <v>NO NAME</v>
          </cell>
          <cell r="V350" t="str">
            <v xml:space="preserve"> - CPAN 0 DL -   (NO NAME)   to    (NO NAME)   is down from   </v>
          </cell>
          <cell r="W350" t="e">
            <v>#VALUE!</v>
          </cell>
          <cell r="X350" t="e">
            <v>#N/A</v>
          </cell>
          <cell r="Z350">
            <v>0</v>
          </cell>
          <cell r="AA350">
            <v>0</v>
          </cell>
          <cell r="AB350">
            <v>0</v>
          </cell>
        </row>
        <row r="351">
          <cell r="T351" t="str">
            <v>NO NAME</v>
          </cell>
          <cell r="U351" t="str">
            <v>NO NAME</v>
          </cell>
          <cell r="V351" t="str">
            <v xml:space="preserve"> - CPAN 0 DL -   (NO NAME)   to    (NO NAME)   is down from   </v>
          </cell>
          <cell r="W351" t="e">
            <v>#VALUE!</v>
          </cell>
          <cell r="X351" t="e">
            <v>#N/A</v>
          </cell>
          <cell r="Z351">
            <v>0</v>
          </cell>
          <cell r="AA351">
            <v>0</v>
          </cell>
          <cell r="AB351">
            <v>0</v>
          </cell>
        </row>
        <row r="352">
          <cell r="T352" t="str">
            <v>NO NAME</v>
          </cell>
          <cell r="U352" t="str">
            <v>NO NAME</v>
          </cell>
          <cell r="V352" t="str">
            <v xml:space="preserve"> - CPAN 0 DL -   (NO NAME)   to    (NO NAME)   is down from   </v>
          </cell>
          <cell r="W352" t="e">
            <v>#VALUE!</v>
          </cell>
          <cell r="X352" t="e">
            <v>#N/A</v>
          </cell>
          <cell r="Z352">
            <v>0</v>
          </cell>
          <cell r="AA352">
            <v>0</v>
          </cell>
          <cell r="AB352">
            <v>0</v>
          </cell>
        </row>
        <row r="353">
          <cell r="T353" t="str">
            <v>NO NAME</v>
          </cell>
          <cell r="U353" t="str">
            <v>NO NAME</v>
          </cell>
          <cell r="V353" t="str">
            <v xml:space="preserve"> - CPAN 0 DL -   (NO NAME)   to    (NO NAME)   is down from   </v>
          </cell>
          <cell r="W353" t="e">
            <v>#VALUE!</v>
          </cell>
          <cell r="X353" t="e">
            <v>#N/A</v>
          </cell>
          <cell r="Z353">
            <v>0</v>
          </cell>
          <cell r="AA353">
            <v>0</v>
          </cell>
          <cell r="AB353">
            <v>0</v>
          </cell>
        </row>
        <row r="354">
          <cell r="T354" t="str">
            <v>NO NAME</v>
          </cell>
          <cell r="U354" t="str">
            <v>NO NAME</v>
          </cell>
          <cell r="V354" t="str">
            <v xml:space="preserve"> - CPAN 0 DL -   (NO NAME)   to    (NO NAME)   is down from   </v>
          </cell>
          <cell r="W354" t="e">
            <v>#VALUE!</v>
          </cell>
          <cell r="X354" t="e">
            <v>#N/A</v>
          </cell>
          <cell r="Z354">
            <v>0</v>
          </cell>
          <cell r="AA354">
            <v>0</v>
          </cell>
          <cell r="AB354">
            <v>0</v>
          </cell>
        </row>
        <row r="355">
          <cell r="T355" t="str">
            <v>NO NAME</v>
          </cell>
          <cell r="U355" t="str">
            <v>NO NAME</v>
          </cell>
          <cell r="V355" t="str">
            <v xml:space="preserve"> - CPAN 0 DL -   (NO NAME)   to    (NO NAME)   is down from   </v>
          </cell>
          <cell r="W355" t="e">
            <v>#VALUE!</v>
          </cell>
          <cell r="X355" t="e">
            <v>#N/A</v>
          </cell>
          <cell r="Z355">
            <v>0</v>
          </cell>
          <cell r="AA355">
            <v>0</v>
          </cell>
          <cell r="AB355">
            <v>0</v>
          </cell>
        </row>
        <row r="356">
          <cell r="T356" t="str">
            <v>NO NAME</v>
          </cell>
          <cell r="U356" t="str">
            <v>NO NAME</v>
          </cell>
          <cell r="V356" t="str">
            <v xml:space="preserve"> - CPAN 0 DL -   (NO NAME)   to    (NO NAME)   is down from   </v>
          </cell>
          <cell r="W356" t="e">
            <v>#VALUE!</v>
          </cell>
          <cell r="X356" t="e">
            <v>#N/A</v>
          </cell>
          <cell r="Z356">
            <v>0</v>
          </cell>
          <cell r="AA356">
            <v>0</v>
          </cell>
          <cell r="AB356">
            <v>0</v>
          </cell>
        </row>
        <row r="357">
          <cell r="T357" t="str">
            <v>NO NAME</v>
          </cell>
          <cell r="U357" t="str">
            <v>NO NAME</v>
          </cell>
          <cell r="V357" t="str">
            <v xml:space="preserve"> - CPAN 0 DL -   (NO NAME)   to    (NO NAME)   is down from   </v>
          </cell>
          <cell r="W357" t="e">
            <v>#VALUE!</v>
          </cell>
          <cell r="X357" t="e">
            <v>#N/A</v>
          </cell>
          <cell r="Z357">
            <v>0</v>
          </cell>
          <cell r="AA357">
            <v>0</v>
          </cell>
          <cell r="AB357">
            <v>0</v>
          </cell>
        </row>
        <row r="358">
          <cell r="T358" t="str">
            <v>NO NAME</v>
          </cell>
          <cell r="U358" t="str">
            <v>NO NAME</v>
          </cell>
          <cell r="V358" t="str">
            <v xml:space="preserve"> - CPAN 0 DL -   (NO NAME)   to    (NO NAME)   is down from   </v>
          </cell>
          <cell r="W358" t="e">
            <v>#VALUE!</v>
          </cell>
          <cell r="X358" t="e">
            <v>#N/A</v>
          </cell>
          <cell r="Z358">
            <v>0</v>
          </cell>
          <cell r="AA358">
            <v>0</v>
          </cell>
          <cell r="AB358">
            <v>0</v>
          </cell>
        </row>
        <row r="359">
          <cell r="T359" t="str">
            <v>NO NAME</v>
          </cell>
          <cell r="U359" t="str">
            <v>NO NAME</v>
          </cell>
          <cell r="V359" t="str">
            <v xml:space="preserve"> - CPAN 0 DL -   (NO NAME)   to    (NO NAME)   is down from   </v>
          </cell>
          <cell r="W359" t="e">
            <v>#VALUE!</v>
          </cell>
          <cell r="X359" t="e">
            <v>#N/A</v>
          </cell>
          <cell r="Z359">
            <v>0</v>
          </cell>
          <cell r="AA359">
            <v>0</v>
          </cell>
          <cell r="AB359">
            <v>0</v>
          </cell>
        </row>
        <row r="360">
          <cell r="T360" t="str">
            <v>NO NAME</v>
          </cell>
          <cell r="U360" t="str">
            <v>NO NAME</v>
          </cell>
          <cell r="V360" t="str">
            <v xml:space="preserve"> - CPAN 0 DL -   (NO NAME)   to    (NO NAME)   is down from   </v>
          </cell>
          <cell r="W360" t="e">
            <v>#VALUE!</v>
          </cell>
          <cell r="X360" t="e">
            <v>#N/A</v>
          </cell>
          <cell r="Z360">
            <v>0</v>
          </cell>
          <cell r="AA360">
            <v>0</v>
          </cell>
          <cell r="AB360">
            <v>0</v>
          </cell>
        </row>
        <row r="361">
          <cell r="T361" t="str">
            <v>NO NAME</v>
          </cell>
          <cell r="U361" t="str">
            <v>NO NAME</v>
          </cell>
          <cell r="V361" t="str">
            <v xml:space="preserve"> - CPAN 0 DL -   (NO NAME)   to    (NO NAME)   is down from   </v>
          </cell>
          <cell r="W361" t="e">
            <v>#VALUE!</v>
          </cell>
          <cell r="X361" t="e">
            <v>#N/A</v>
          </cell>
          <cell r="Z361">
            <v>0</v>
          </cell>
          <cell r="AA361">
            <v>0</v>
          </cell>
          <cell r="AB361">
            <v>0</v>
          </cell>
        </row>
        <row r="362">
          <cell r="T362" t="str">
            <v>NO NAME</v>
          </cell>
          <cell r="U362" t="str">
            <v>NO NAME</v>
          </cell>
          <cell r="V362" t="str">
            <v xml:space="preserve"> - CPAN 0 DL -   (NO NAME)   to    (NO NAME)   is down from   </v>
          </cell>
          <cell r="W362" t="e">
            <v>#VALUE!</v>
          </cell>
          <cell r="X362" t="e">
            <v>#N/A</v>
          </cell>
          <cell r="Z362">
            <v>0</v>
          </cell>
          <cell r="AA362">
            <v>0</v>
          </cell>
          <cell r="AB362">
            <v>0</v>
          </cell>
        </row>
        <row r="363">
          <cell r="T363" t="str">
            <v>NO NAME</v>
          </cell>
          <cell r="U363" t="str">
            <v>NO NAME</v>
          </cell>
          <cell r="V363" t="str">
            <v xml:space="preserve"> - CPAN 0 DL -   (NO NAME)   to    (NO NAME)   is down from   </v>
          </cell>
          <cell r="W363" t="e">
            <v>#VALUE!</v>
          </cell>
          <cell r="X363" t="e">
            <v>#N/A</v>
          </cell>
          <cell r="Z363">
            <v>0</v>
          </cell>
          <cell r="AA363">
            <v>0</v>
          </cell>
          <cell r="AB363">
            <v>0</v>
          </cell>
        </row>
        <row r="364">
          <cell r="T364" t="str">
            <v>NO NAME</v>
          </cell>
          <cell r="U364" t="str">
            <v>NO NAME</v>
          </cell>
          <cell r="V364" t="str">
            <v xml:space="preserve"> - CPAN 0 DL -   (NO NAME)   to    (NO NAME)   is down from   </v>
          </cell>
          <cell r="W364" t="e">
            <v>#VALUE!</v>
          </cell>
          <cell r="X364" t="e">
            <v>#N/A</v>
          </cell>
          <cell r="Z364">
            <v>0</v>
          </cell>
          <cell r="AA364">
            <v>0</v>
          </cell>
          <cell r="AB364">
            <v>0</v>
          </cell>
        </row>
        <row r="365">
          <cell r="T365" t="str">
            <v>NO NAME</v>
          </cell>
          <cell r="U365" t="str">
            <v>NO NAME</v>
          </cell>
          <cell r="V365" t="str">
            <v xml:space="preserve"> - CPAN 0 DL -   (NO NAME)   to    (NO NAME)   is down from   </v>
          </cell>
          <cell r="W365" t="e">
            <v>#VALUE!</v>
          </cell>
          <cell r="X365" t="e">
            <v>#N/A</v>
          </cell>
          <cell r="Z365">
            <v>0</v>
          </cell>
          <cell r="AA365">
            <v>0</v>
          </cell>
          <cell r="AB365">
            <v>0</v>
          </cell>
        </row>
        <row r="366">
          <cell r="T366" t="str">
            <v>NO NAME</v>
          </cell>
          <cell r="U366" t="str">
            <v>NO NAME</v>
          </cell>
          <cell r="V366" t="str">
            <v xml:space="preserve"> - CPAN 0 DL -   (NO NAME)   to    (NO NAME)   is down from   </v>
          </cell>
          <cell r="W366" t="e">
            <v>#VALUE!</v>
          </cell>
          <cell r="X366" t="e">
            <v>#N/A</v>
          </cell>
          <cell r="Z366">
            <v>0</v>
          </cell>
          <cell r="AA366">
            <v>0</v>
          </cell>
          <cell r="AB366">
            <v>0</v>
          </cell>
        </row>
        <row r="367">
          <cell r="T367" t="str">
            <v>NO NAME</v>
          </cell>
          <cell r="U367" t="str">
            <v>NO NAME</v>
          </cell>
          <cell r="V367" t="str">
            <v xml:space="preserve"> - CPAN 0 DL -   (NO NAME)   to    (NO NAME)   is down from   </v>
          </cell>
          <cell r="W367" t="e">
            <v>#VALUE!</v>
          </cell>
          <cell r="X367" t="e">
            <v>#N/A</v>
          </cell>
          <cell r="Z367">
            <v>0</v>
          </cell>
          <cell r="AA367">
            <v>0</v>
          </cell>
          <cell r="AB367">
            <v>0</v>
          </cell>
        </row>
        <row r="368">
          <cell r="T368" t="str">
            <v>NO NAME</v>
          </cell>
          <cell r="U368" t="str">
            <v>NO NAME</v>
          </cell>
          <cell r="V368" t="str">
            <v xml:space="preserve"> - CPAN 0 DL -   (NO NAME)   to    (NO NAME)   is down from   </v>
          </cell>
          <cell r="W368" t="e">
            <v>#VALUE!</v>
          </cell>
          <cell r="X368" t="e">
            <v>#N/A</v>
          </cell>
          <cell r="Z368">
            <v>0</v>
          </cell>
          <cell r="AA368">
            <v>0</v>
          </cell>
          <cell r="AB368">
            <v>0</v>
          </cell>
        </row>
        <row r="369">
          <cell r="T369" t="str">
            <v>NO NAME</v>
          </cell>
          <cell r="U369" t="str">
            <v>NO NAME</v>
          </cell>
          <cell r="V369" t="str">
            <v xml:space="preserve"> - CPAN 0 DL -   (NO NAME)   to    (NO NAME)   is down from   </v>
          </cell>
          <cell r="W369" t="e">
            <v>#VALUE!</v>
          </cell>
          <cell r="X369" t="e">
            <v>#N/A</v>
          </cell>
          <cell r="Z369">
            <v>0</v>
          </cell>
          <cell r="AA369">
            <v>0</v>
          </cell>
          <cell r="AB369">
            <v>0</v>
          </cell>
        </row>
        <row r="370">
          <cell r="T370" t="str">
            <v>NO NAME</v>
          </cell>
          <cell r="U370" t="str">
            <v>NO NAME</v>
          </cell>
          <cell r="V370" t="str">
            <v xml:space="preserve"> - CPAN 0 DL -   (NO NAME)   to    (NO NAME)   is down from   </v>
          </cell>
          <cell r="W370" t="e">
            <v>#VALUE!</v>
          </cell>
          <cell r="X370" t="e">
            <v>#N/A</v>
          </cell>
          <cell r="Z370">
            <v>0</v>
          </cell>
          <cell r="AA370">
            <v>0</v>
          </cell>
          <cell r="AB370">
            <v>0</v>
          </cell>
        </row>
        <row r="371">
          <cell r="T371" t="str">
            <v>NO NAME</v>
          </cell>
          <cell r="U371" t="str">
            <v>NO NAME</v>
          </cell>
          <cell r="V371" t="str">
            <v xml:space="preserve"> - CPAN 0 DL -   (NO NAME)   to    (NO NAME)   is down from   </v>
          </cell>
          <cell r="W371" t="e">
            <v>#VALUE!</v>
          </cell>
          <cell r="X371" t="e">
            <v>#N/A</v>
          </cell>
          <cell r="Z371">
            <v>0</v>
          </cell>
          <cell r="AA371">
            <v>0</v>
          </cell>
          <cell r="AB371">
            <v>0</v>
          </cell>
        </row>
        <row r="372">
          <cell r="T372" t="str">
            <v>NO NAME</v>
          </cell>
          <cell r="U372" t="str">
            <v>NO NAME</v>
          </cell>
          <cell r="V372" t="str">
            <v xml:space="preserve"> - CPAN 0 DL -   (NO NAME)   to    (NO NAME)   is down from   </v>
          </cell>
          <cell r="W372" t="e">
            <v>#VALUE!</v>
          </cell>
          <cell r="X372" t="e">
            <v>#N/A</v>
          </cell>
          <cell r="Z372">
            <v>0</v>
          </cell>
          <cell r="AA372">
            <v>0</v>
          </cell>
          <cell r="AB372">
            <v>0</v>
          </cell>
        </row>
        <row r="373">
          <cell r="T373" t="str">
            <v>NO NAME</v>
          </cell>
          <cell r="U373" t="str">
            <v>NO NAME</v>
          </cell>
          <cell r="V373" t="str">
            <v xml:space="preserve"> - CPAN 0 DL -   (NO NAME)   to    (NO NAME)   is down from   </v>
          </cell>
          <cell r="W373" t="e">
            <v>#VALUE!</v>
          </cell>
          <cell r="X373" t="e">
            <v>#N/A</v>
          </cell>
          <cell r="Z373">
            <v>0</v>
          </cell>
          <cell r="AA373">
            <v>0</v>
          </cell>
          <cell r="AB373">
            <v>0</v>
          </cell>
        </row>
        <row r="374">
          <cell r="T374" t="str">
            <v>NO NAME</v>
          </cell>
          <cell r="U374" t="str">
            <v>NO NAME</v>
          </cell>
          <cell r="V374" t="str">
            <v xml:space="preserve"> - CPAN 0 DL -   (NO NAME)   to    (NO NAME)   is down from   </v>
          </cell>
          <cell r="W374" t="e">
            <v>#VALUE!</v>
          </cell>
          <cell r="X374" t="e">
            <v>#N/A</v>
          </cell>
          <cell r="Z374">
            <v>0</v>
          </cell>
          <cell r="AA374">
            <v>0</v>
          </cell>
          <cell r="AB374">
            <v>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S2394"/>
  <sheetViews>
    <sheetView topLeftCell="S1" workbookViewId="0">
      <selection activeCell="U18" sqref="U18"/>
    </sheetView>
  </sheetViews>
  <sheetFormatPr defaultRowHeight="15" x14ac:dyDescent="0.25"/>
  <cols>
    <col min="1" max="1" width="9.140625" style="24" customWidth="1"/>
    <col min="2" max="3" width="6.7109375" style="24" customWidth="1"/>
    <col min="4" max="4" width="9" style="24" customWidth="1"/>
    <col min="5" max="5" width="8.42578125" style="24" bestFit="1" customWidth="1"/>
    <col min="6" max="6" width="9.5703125" style="24" bestFit="1" customWidth="1"/>
    <col min="7" max="7" width="11.140625" style="50" customWidth="1"/>
    <col min="8" max="8" width="5" style="24" customWidth="1"/>
    <col min="9" max="9" width="67.85546875" customWidth="1"/>
    <col min="10" max="10" width="13.42578125" customWidth="1"/>
    <col min="11" max="11" width="10.5703125" customWidth="1"/>
    <col min="12" max="12" width="11" customWidth="1"/>
    <col min="13" max="13" width="9.140625" customWidth="1"/>
    <col min="14" max="14" width="51.5703125" customWidth="1"/>
    <col min="15" max="15" width="59.42578125" customWidth="1"/>
    <col min="16" max="16" width="12.140625" customWidth="1"/>
    <col min="17" max="17" width="11.42578125" customWidth="1"/>
    <col min="18" max="18" width="12.85546875" customWidth="1"/>
    <col min="19" max="19" width="66" customWidth="1"/>
    <col min="20" max="20" width="16.28515625" customWidth="1"/>
    <col min="21" max="21" width="37.42578125" customWidth="1"/>
    <col min="22" max="22" width="4.85546875" customWidth="1"/>
    <col min="23" max="24" width="19.85546875" customWidth="1"/>
    <col min="25" max="25" width="20.140625" customWidth="1"/>
    <col min="26" max="26" width="58.42578125" style="3" customWidth="1"/>
    <col min="27" max="27" width="8.28515625" style="3" customWidth="1"/>
    <col min="28" max="28" width="10.42578125" style="3" bestFit="1" customWidth="1"/>
    <col min="29" max="29" width="8.140625" style="3" customWidth="1"/>
    <col min="30" max="30" width="10.140625" style="3" bestFit="1" customWidth="1"/>
    <col min="31" max="31" width="14.5703125" style="18" customWidth="1"/>
    <col min="32" max="32" width="12.7109375" style="18" bestFit="1" customWidth="1"/>
    <col min="33" max="34" width="16.85546875" bestFit="1" customWidth="1"/>
    <col min="35" max="36" width="8.42578125" bestFit="1" customWidth="1"/>
    <col min="37" max="37" width="15.7109375" customWidth="1"/>
    <col min="38" max="38" width="11.7109375" bestFit="1" customWidth="1"/>
    <col min="39" max="39" width="39.140625" customWidth="1"/>
    <col min="40" max="40" width="39.28515625" customWidth="1"/>
    <col min="41" max="41" width="11.85546875" bestFit="1" customWidth="1"/>
    <col min="42" max="42" width="19.85546875" bestFit="1" customWidth="1"/>
    <col min="44" max="44" width="18.7109375" bestFit="1" customWidth="1"/>
    <col min="45" max="45" width="20.85546875" bestFit="1" customWidth="1"/>
  </cols>
  <sheetData>
    <row r="1" spans="1:45" x14ac:dyDescent="0.25">
      <c r="A1" s="23"/>
      <c r="B1" s="20"/>
      <c r="C1" s="53">
        <v>1</v>
      </c>
      <c r="D1" s="53">
        <v>2</v>
      </c>
      <c r="E1" s="53">
        <v>3</v>
      </c>
      <c r="F1" s="53">
        <v>4</v>
      </c>
      <c r="G1" s="53">
        <v>5</v>
      </c>
      <c r="H1" s="53">
        <v>6</v>
      </c>
      <c r="I1" s="53">
        <v>7</v>
      </c>
      <c r="J1" s="53">
        <v>8</v>
      </c>
      <c r="K1" s="53">
        <v>9</v>
      </c>
      <c r="L1" s="53">
        <v>10</v>
      </c>
      <c r="M1" s="53">
        <v>11</v>
      </c>
      <c r="N1" s="53">
        <v>12</v>
      </c>
      <c r="O1" s="53">
        <v>13</v>
      </c>
      <c r="P1" s="53">
        <v>14</v>
      </c>
      <c r="Q1" s="53">
        <v>15</v>
      </c>
      <c r="R1" s="53">
        <v>16</v>
      </c>
      <c r="S1" s="53">
        <v>17</v>
      </c>
      <c r="T1" s="53">
        <v>18</v>
      </c>
      <c r="U1" s="53">
        <v>19</v>
      </c>
      <c r="V1" s="53">
        <v>20</v>
      </c>
      <c r="W1" s="53">
        <v>21</v>
      </c>
      <c r="X1" s="53">
        <v>22</v>
      </c>
      <c r="Y1" s="53">
        <v>23</v>
      </c>
      <c r="Z1" s="53">
        <v>24</v>
      </c>
      <c r="AA1" s="53">
        <v>25</v>
      </c>
      <c r="AB1" s="53">
        <v>26</v>
      </c>
      <c r="AC1" s="53">
        <v>27</v>
      </c>
      <c r="AD1" s="53">
        <v>28</v>
      </c>
      <c r="AE1" s="53">
        <v>29</v>
      </c>
      <c r="AF1" s="53">
        <v>30</v>
      </c>
      <c r="AG1" s="53">
        <v>31</v>
      </c>
      <c r="AH1" s="53">
        <v>32</v>
      </c>
      <c r="AI1" s="53">
        <v>33</v>
      </c>
      <c r="AJ1" s="53">
        <v>34</v>
      </c>
      <c r="AK1" s="53">
        <v>35</v>
      </c>
      <c r="AL1" s="53">
        <v>36</v>
      </c>
      <c r="AM1" s="53">
        <v>37</v>
      </c>
      <c r="AN1" s="53">
        <v>38</v>
      </c>
      <c r="AO1" s="53">
        <v>39</v>
      </c>
      <c r="AP1" s="53">
        <v>40</v>
      </c>
      <c r="AQ1" s="53">
        <v>41</v>
      </c>
      <c r="AR1" s="3"/>
      <c r="AS1" s="3"/>
    </row>
    <row r="2" spans="1:45" ht="18.75" x14ac:dyDescent="0.3">
      <c r="A2" s="4" t="s">
        <v>97</v>
      </c>
      <c r="B2" s="23"/>
      <c r="C2" s="23"/>
      <c r="D2" s="23"/>
      <c r="E2" s="23"/>
      <c r="F2" s="23"/>
      <c r="G2" s="59"/>
      <c r="H2" s="2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8" t="s">
        <v>6243</v>
      </c>
      <c r="V2" s="3"/>
      <c r="W2" s="3"/>
      <c r="X2" s="3"/>
      <c r="Y2" s="3"/>
      <c r="AE2" s="51"/>
      <c r="AF2" s="51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15.75" thickBot="1" x14ac:dyDescent="0.3">
      <c r="A3" s="23"/>
      <c r="B3" s="23"/>
      <c r="C3" s="23"/>
      <c r="D3" s="23"/>
      <c r="E3" s="23"/>
      <c r="F3" s="23"/>
      <c r="G3" s="59"/>
      <c r="H3" s="2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AE3" s="51"/>
      <c r="AF3" s="51"/>
      <c r="AG3" s="3"/>
      <c r="AH3" s="3"/>
      <c r="AI3" s="3"/>
      <c r="AJ3" s="3"/>
      <c r="AK3" s="3"/>
      <c r="AL3" s="54" t="str">
        <f ca="1">TEXT(TODAY(),"dd-mm-yyyy")</f>
        <v>15-05-2026</v>
      </c>
      <c r="AM3" s="3"/>
      <c r="AN3" s="3"/>
      <c r="AO3" s="3"/>
      <c r="AP3" s="3"/>
      <c r="AQ3" s="3"/>
      <c r="AR3" s="3"/>
      <c r="AS3" s="3"/>
    </row>
    <row r="4" spans="1:45" ht="19.5" thickBot="1" x14ac:dyDescent="0.3">
      <c r="A4" s="23"/>
      <c r="B4" s="23"/>
      <c r="C4" s="23" t="s">
        <v>19386</v>
      </c>
      <c r="D4" s="69">
        <f>MAX(C10:C5000)</f>
        <v>88</v>
      </c>
      <c r="E4" s="23"/>
      <c r="F4" s="23"/>
      <c r="G4" s="59"/>
      <c r="H4" s="23"/>
      <c r="I4" s="3"/>
      <c r="J4" s="3"/>
      <c r="K4" s="7"/>
      <c r="L4" s="7"/>
      <c r="M4" s="7"/>
      <c r="N4" s="7"/>
      <c r="O4" s="7"/>
      <c r="P4" s="7"/>
      <c r="Q4" s="7"/>
      <c r="R4" s="7"/>
      <c r="S4" s="7"/>
      <c r="T4" s="7"/>
      <c r="U4" s="7" t="s">
        <v>111</v>
      </c>
      <c r="V4" s="37">
        <v>1</v>
      </c>
      <c r="W4" s="7"/>
      <c r="X4" s="7"/>
      <c r="Y4" s="7"/>
      <c r="Z4" s="68"/>
      <c r="AA4" s="68"/>
      <c r="AB4" s="68"/>
      <c r="AC4" s="68"/>
      <c r="AD4" s="68"/>
      <c r="AE4" s="51"/>
      <c r="AF4" s="51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23"/>
      <c r="B5" s="23"/>
      <c r="C5" s="23"/>
      <c r="D5" s="23"/>
      <c r="E5" s="23"/>
      <c r="F5" s="23"/>
      <c r="G5" s="59"/>
      <c r="H5" s="23"/>
      <c r="I5" s="3"/>
      <c r="J5" s="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68"/>
      <c r="AA5" s="68"/>
      <c r="AB5" s="68"/>
      <c r="AC5" s="68"/>
      <c r="AD5" s="68"/>
      <c r="AE5" s="51"/>
      <c r="AF5" s="51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23"/>
      <c r="B6" s="23"/>
      <c r="C6" s="23"/>
      <c r="D6" s="23"/>
      <c r="E6" s="23"/>
      <c r="F6" s="23"/>
      <c r="G6" s="59"/>
      <c r="H6" s="23"/>
      <c r="I6" s="3"/>
      <c r="J6" s="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68"/>
      <c r="AA6" s="68"/>
      <c r="AB6" s="68"/>
      <c r="AC6" s="68"/>
      <c r="AD6" s="68"/>
      <c r="AE6" s="51"/>
      <c r="AF6" s="51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23"/>
      <c r="B7" s="23"/>
      <c r="C7" s="23"/>
      <c r="D7" s="23"/>
      <c r="E7" s="23"/>
      <c r="F7" s="27"/>
      <c r="G7" s="60"/>
      <c r="H7" s="2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AE7" s="51"/>
      <c r="AF7" s="51"/>
      <c r="AG7" s="3"/>
      <c r="AH7" s="3"/>
      <c r="AI7" s="3"/>
      <c r="AJ7" s="3"/>
      <c r="AK7" s="3"/>
      <c r="AL7" s="3"/>
      <c r="AM7" s="3"/>
      <c r="AN7" s="3"/>
      <c r="AO7" s="3"/>
      <c r="AP7" s="7"/>
      <c r="AQ7" s="7"/>
      <c r="AR7" s="3"/>
      <c r="AS7" s="3"/>
    </row>
    <row r="8" spans="1:45" ht="42" customHeight="1" x14ac:dyDescent="0.25">
      <c r="A8" s="20"/>
      <c r="B8" s="20"/>
      <c r="C8" s="20">
        <v>0</v>
      </c>
      <c r="D8" s="20"/>
      <c r="E8" s="20"/>
      <c r="F8" s="20"/>
      <c r="G8" s="48"/>
      <c r="H8" s="20"/>
      <c r="I8" s="47" t="s">
        <v>21</v>
      </c>
      <c r="J8" s="47" t="s">
        <v>6245</v>
      </c>
      <c r="K8" s="47" t="s">
        <v>6246</v>
      </c>
      <c r="L8" s="47" t="s">
        <v>6247</v>
      </c>
      <c r="M8" s="47" t="s">
        <v>6248</v>
      </c>
      <c r="N8" s="47" t="s">
        <v>6249</v>
      </c>
      <c r="O8" s="47" t="s">
        <v>6250</v>
      </c>
      <c r="P8" s="47" t="s">
        <v>6251</v>
      </c>
      <c r="Q8" s="47" t="s">
        <v>6252</v>
      </c>
      <c r="R8" s="47" t="s">
        <v>6253</v>
      </c>
      <c r="S8" s="47" t="s">
        <v>6254</v>
      </c>
      <c r="T8" s="47" t="s">
        <v>6255</v>
      </c>
      <c r="U8" s="47" t="s">
        <v>6256</v>
      </c>
      <c r="V8" s="47" t="s">
        <v>6257</v>
      </c>
      <c r="W8" s="47" t="s">
        <v>3</v>
      </c>
      <c r="X8" s="47" t="s">
        <v>6258</v>
      </c>
      <c r="Y8" s="47" t="s">
        <v>6162</v>
      </c>
      <c r="Z8" s="47"/>
      <c r="AA8" s="47"/>
      <c r="AB8" s="47"/>
      <c r="AC8" s="47"/>
      <c r="AD8" s="47"/>
      <c r="AE8" s="42"/>
      <c r="AF8" s="42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3"/>
      <c r="AS8" s="3"/>
    </row>
    <row r="9" spans="1:45" ht="42.75" customHeight="1" x14ac:dyDescent="0.25">
      <c r="A9" s="5"/>
      <c r="B9" s="5"/>
      <c r="C9" s="5">
        <v>0</v>
      </c>
      <c r="D9" s="5" t="s">
        <v>19385</v>
      </c>
      <c r="E9" s="5" t="s">
        <v>25</v>
      </c>
      <c r="F9" s="6" t="s">
        <v>19327</v>
      </c>
      <c r="G9" s="47" t="s">
        <v>19328</v>
      </c>
      <c r="H9" s="5" t="s">
        <v>2</v>
      </c>
      <c r="I9" t="s">
        <v>21</v>
      </c>
      <c r="J9" t="s">
        <v>6245</v>
      </c>
      <c r="K9" t="s">
        <v>6246</v>
      </c>
      <c r="L9" t="s">
        <v>6247</v>
      </c>
      <c r="M9" t="s">
        <v>6248</v>
      </c>
      <c r="N9" t="s">
        <v>6249</v>
      </c>
      <c r="O9" t="s">
        <v>6250</v>
      </c>
      <c r="P9" t="s">
        <v>6251</v>
      </c>
      <c r="Q9" t="s">
        <v>6252</v>
      </c>
      <c r="R9" t="s">
        <v>6253</v>
      </c>
      <c r="S9" t="s">
        <v>6254</v>
      </c>
      <c r="T9" t="s">
        <v>6255</v>
      </c>
      <c r="U9" t="s">
        <v>6256</v>
      </c>
      <c r="V9" t="s">
        <v>6257</v>
      </c>
      <c r="W9" t="s">
        <v>3</v>
      </c>
      <c r="X9" t="s">
        <v>6258</v>
      </c>
      <c r="Y9" t="s">
        <v>6162</v>
      </c>
      <c r="Z9" s="48" t="s">
        <v>19380</v>
      </c>
      <c r="AA9" s="47" t="s">
        <v>19381</v>
      </c>
      <c r="AB9" s="47" t="s">
        <v>19382</v>
      </c>
      <c r="AC9" s="47" t="s">
        <v>19383</v>
      </c>
      <c r="AD9" s="47" t="s">
        <v>19384</v>
      </c>
      <c r="AE9" s="47" t="s">
        <v>19318</v>
      </c>
      <c r="AF9" s="47" t="s">
        <v>19319</v>
      </c>
      <c r="AG9" s="47" t="s">
        <v>19329</v>
      </c>
      <c r="AH9" s="47" t="s">
        <v>19330</v>
      </c>
      <c r="AI9" s="52" t="s">
        <v>19378</v>
      </c>
      <c r="AJ9" s="52" t="s">
        <v>19379</v>
      </c>
      <c r="AK9" s="5" t="s">
        <v>19376</v>
      </c>
      <c r="AL9" s="5" t="s">
        <v>19377</v>
      </c>
      <c r="AM9" s="5" t="s">
        <v>19396</v>
      </c>
      <c r="AN9" s="5" t="s">
        <v>19397</v>
      </c>
      <c r="AO9" s="5" t="s">
        <v>19398</v>
      </c>
      <c r="AP9" s="5" t="s">
        <v>19414</v>
      </c>
      <c r="AQ9" s="7"/>
      <c r="AR9" s="5"/>
      <c r="AS9" s="5"/>
    </row>
    <row r="10" spans="1:45" x14ac:dyDescent="0.25">
      <c r="A10" s="20"/>
      <c r="B10" s="20"/>
      <c r="C10" s="20" t="str">
        <f>IF(D10="Critical",MAX($C$8:C9)+1,"")</f>
        <v/>
      </c>
      <c r="D10" s="20" t="str">
        <f>TRIM(CLEAN(P10))</f>
        <v>-</v>
      </c>
      <c r="E10" s="20" t="str">
        <f>VLOOKUP('PASTE-DOWN-DL'!F10,'SSA-CODE'!$D$4:$E$56,2,FALSE)</f>
        <v>AHD</v>
      </c>
      <c r="F10" s="48" t="str">
        <f>TRIM(CLEAN(SUBSTITUTE(G10,CHAR(160)," ")))</f>
        <v>SSA AM</v>
      </c>
      <c r="G10" s="48" t="str">
        <f>MID(I10,1,SEARCH("-",I10)-1)</f>
        <v xml:space="preserve">	SSA AM</v>
      </c>
      <c r="H10" s="20">
        <v>1</v>
      </c>
      <c r="I10" t="s">
        <v>6259</v>
      </c>
      <c r="J10" t="s">
        <v>6260</v>
      </c>
      <c r="K10" t="s">
        <v>6261</v>
      </c>
      <c r="L10" t="s">
        <v>6262</v>
      </c>
      <c r="M10" t="s">
        <v>6263</v>
      </c>
      <c r="N10" t="s">
        <v>6265</v>
      </c>
      <c r="O10" t="s">
        <v>6264</v>
      </c>
      <c r="P10" t="s">
        <v>6266</v>
      </c>
      <c r="Q10" t="s">
        <v>6267</v>
      </c>
      <c r="R10" t="s">
        <v>6268</v>
      </c>
      <c r="S10" t="s">
        <v>6269</v>
      </c>
      <c r="T10" t="s">
        <v>6270</v>
      </c>
      <c r="U10" t="s">
        <v>6269</v>
      </c>
      <c r="V10" t="s">
        <v>6271</v>
      </c>
      <c r="W10" t="s">
        <v>6272</v>
      </c>
      <c r="X10" t="s">
        <v>6273</v>
      </c>
      <c r="Y10" t="s">
        <v>6269</v>
      </c>
      <c r="Z10" s="48" t="str">
        <f>TRIM(CLEAN(I10))</f>
        <v>SSA AM-10.121.18.249-Sector24_3/1-10.121.18.245-Sector11_3/1</v>
      </c>
      <c r="AA10" s="48">
        <f>SEARCH("_",N10)</f>
        <v>15</v>
      </c>
      <c r="AB10" s="48">
        <f>SEARCH("_TN7",N10)</f>
        <v>29</v>
      </c>
      <c r="AC10" s="48">
        <f>SEARCH("_",O10)</f>
        <v>15</v>
      </c>
      <c r="AD10" s="48">
        <f>SEARCH("_TN7",O10)</f>
        <v>25</v>
      </c>
      <c r="AE10" s="48" t="str">
        <f>TRIM(CLEAN(MID(N10,1,SEARCH("_",N10)-1)))</f>
        <v>10.121.18.245</v>
      </c>
      <c r="AF10" s="42" t="str">
        <f>TRIM(CLEAN(MID(O10,1,SEARCH("_",O10)-1)))</f>
        <v>10.121.18.249</v>
      </c>
      <c r="AG10" s="7" t="str">
        <f>MID(N10,AA10+1,AB10-AA10-1)</f>
        <v>SECTOR 11 GNE</v>
      </c>
      <c r="AH10" s="7" t="str">
        <f>MID(O10,AC10+1,AD10-AC10-1)</f>
        <v>SECTOR 24</v>
      </c>
      <c r="AI10" s="7" t="str">
        <f>RIGHT(N10,LEN(N10)-SEARCH("\",N10))</f>
        <v>S3P1</v>
      </c>
      <c r="AJ10" s="7" t="str">
        <f>RIGHT(O10,LEN(O10)-SEARCH("\",O10))</f>
        <v>S3P1</v>
      </c>
      <c r="AK10" s="7" t="str">
        <f>IFERROR(VLOOKUP(Z10,'PASTE-DL-ALARMS'!$Q$10:$W$2200,7,FALSE),"")</f>
        <v/>
      </c>
      <c r="AL10" s="55" t="str">
        <f>IFERROR(VLOOKUP(Z10,'PASTE-DL-ALARMS'!$Q$10:$W$2200,3,FALSE),"")</f>
        <v/>
      </c>
      <c r="AM10" s="7" t="str">
        <f>CONCATENATE(AE10,"_",AG10,"_",AI10)</f>
        <v>10.121.18.245_SECTOR 11 GNE_S3P1</v>
      </c>
      <c r="AN10" s="55" t="str">
        <f>CONCATENATE(AF10,"_",AH10,"_",AJ10)</f>
        <v>10.121.18.249_SECTOR 24_S3P1</v>
      </c>
      <c r="AO10" s="72" t="e">
        <f ca="1">$AL$3-AK10</f>
        <v>#VALUE!</v>
      </c>
      <c r="AP10" s="7" t="str">
        <f>IFERROR(VLOOKUP(Z10,'PASTE-DL-ALARMS'!$Q$10:$Z$2800,8,FALSE),"")</f>
        <v/>
      </c>
      <c r="AQ10" s="7"/>
      <c r="AR10" s="7"/>
      <c r="AS10" s="7"/>
    </row>
    <row r="11" spans="1:45" x14ac:dyDescent="0.25">
      <c r="A11" s="20"/>
      <c r="B11" s="20"/>
      <c r="C11" s="20" t="str">
        <f>IF(D11="Critical",MAX($C$8:C10)+1,"")</f>
        <v/>
      </c>
      <c r="D11" s="20" t="str">
        <f t="shared" ref="D11:D74" si="0">TRIM(CLEAN(P11))</f>
        <v>-</v>
      </c>
      <c r="E11" s="20" t="str">
        <f>VLOOKUP('PASTE-DOWN-DL'!F11,'SSA-CODE'!$D$4:$E$56,2,FALSE)</f>
        <v>BCH</v>
      </c>
      <c r="F11" s="48" t="str">
        <f t="shared" ref="F11:F74" si="1">TRIM(CLEAN(SUBSTITUTE(G11,CHAR(160)," ")))</f>
        <v>SSA BCH</v>
      </c>
      <c r="G11" s="48" t="str">
        <f t="shared" ref="G11:G74" si="2">MID(I11,1,SEARCH("-",I11)-1)</f>
        <v xml:space="preserve">	SSA BCH</v>
      </c>
      <c r="H11" s="20">
        <v>2</v>
      </c>
      <c r="I11" t="s">
        <v>6274</v>
      </c>
      <c r="J11" t="s">
        <v>6260</v>
      </c>
      <c r="K11" t="s">
        <v>6275</v>
      </c>
      <c r="L11" t="s">
        <v>6262</v>
      </c>
      <c r="M11" t="s">
        <v>6263</v>
      </c>
      <c r="N11" t="s">
        <v>6276</v>
      </c>
      <c r="O11" t="s">
        <v>6277</v>
      </c>
      <c r="P11" t="s">
        <v>6266</v>
      </c>
      <c r="Q11" t="s">
        <v>6278</v>
      </c>
      <c r="R11" t="s">
        <v>6279</v>
      </c>
      <c r="S11" t="s">
        <v>6269</v>
      </c>
      <c r="T11" t="s">
        <v>6270</v>
      </c>
      <c r="U11" t="s">
        <v>6269</v>
      </c>
      <c r="V11" t="s">
        <v>6271</v>
      </c>
      <c r="W11" t="s">
        <v>6280</v>
      </c>
      <c r="X11" t="s">
        <v>6281</v>
      </c>
      <c r="Y11" t="s">
        <v>6269</v>
      </c>
      <c r="Z11" s="48" t="str">
        <f t="shared" ref="Z11:Z74" si="3">TRIM(CLEAN(I11))</f>
        <v>SSA BCH-10.121.96.93-Grasim Chem Vilayat_2/5-10.121.96.94-Grasim Fibre Vilayat_1/5</v>
      </c>
      <c r="AA11" s="48">
        <f t="shared" ref="AA11:AA74" si="4">SEARCH("_",N11)</f>
        <v>14</v>
      </c>
      <c r="AB11" s="48">
        <f t="shared" ref="AB11:AB74" si="5">SEARCH("_TN7",N11)</f>
        <v>34</v>
      </c>
      <c r="AC11" s="48">
        <f t="shared" ref="AC11:AC74" si="6">SEARCH("_",O11)</f>
        <v>14</v>
      </c>
      <c r="AD11" s="48">
        <f t="shared" ref="AD11:AD74" si="7">SEARCH("_TN7",O11)</f>
        <v>35</v>
      </c>
      <c r="AE11" s="48" t="str">
        <f t="shared" ref="AE11:AE74" si="8">TRIM(CLEAN(MID(N11,1,SEARCH("_",N11)-1)))</f>
        <v>10.121.96.93</v>
      </c>
      <c r="AF11" s="42" t="str">
        <f t="shared" ref="AF11:AF74" si="9">TRIM(CLEAN(MID(O11,1,SEARCH("_",O11)-1)))</f>
        <v>10.121.96.94</v>
      </c>
      <c r="AG11" s="7" t="str">
        <f t="shared" ref="AG11:AG74" si="10">MID(N11,AA11+1,AB11-AA11-1)</f>
        <v>Grasim Chem Vilayat</v>
      </c>
      <c r="AH11" s="7" t="str">
        <f t="shared" ref="AH11:AH74" si="11">MID(O11,AC11+1,AD11-AC11-1)</f>
        <v>Grasim Fibre Vilayat</v>
      </c>
      <c r="AI11" s="7" t="str">
        <f t="shared" ref="AI11:AI74" si="12">RIGHT(N11,LEN(N11)-SEARCH("\",N11))</f>
        <v>S2P5</v>
      </c>
      <c r="AJ11" s="7" t="str">
        <f t="shared" ref="AJ11:AJ74" si="13">RIGHT(O11,LEN(O11)-SEARCH("\",O11))</f>
        <v>S1P5</v>
      </c>
      <c r="AK11" s="7" t="str">
        <f>IFERROR(VLOOKUP(Z11,'PASTE-DL-ALARMS'!$Q$10:$W$2200,7,FALSE),"")</f>
        <v/>
      </c>
      <c r="AL11" s="55" t="str">
        <f>IFERROR(VLOOKUP(Z11,'PASTE-DL-ALARMS'!$Q$10:$W$2200,3,FALSE),"")</f>
        <v/>
      </c>
      <c r="AM11" s="7" t="str">
        <f t="shared" ref="AM11:AM74" si="14">CONCATENATE(AE11,"_",AG11,"_",AI11)</f>
        <v>10.121.96.93_Grasim Chem Vilayat_S2P5</v>
      </c>
      <c r="AN11" s="55" t="str">
        <f t="shared" ref="AN11:AN74" si="15">CONCATENATE(AF11,"_",AH11,"_",AJ11)</f>
        <v>10.121.96.94_Grasim Fibre Vilayat_S1P5</v>
      </c>
      <c r="AO11" s="72" t="e">
        <f t="shared" ref="AO11:AO74" ca="1" si="16">$AL$3-AK11</f>
        <v>#VALUE!</v>
      </c>
      <c r="AP11" s="7" t="str">
        <f>IFERROR(VLOOKUP(Z11,'PASTE-DL-ALARMS'!$Q$10:$Z$2800,8,FALSE),"")</f>
        <v/>
      </c>
      <c r="AQ11" s="7"/>
      <c r="AR11" s="7"/>
      <c r="AS11" s="7"/>
    </row>
    <row r="12" spans="1:45" x14ac:dyDescent="0.25">
      <c r="A12" s="20"/>
      <c r="B12" s="20"/>
      <c r="C12" s="20" t="str">
        <f>IF(D12="Critical",MAX($C$8:C11)+1,"")</f>
        <v/>
      </c>
      <c r="D12" s="20" t="str">
        <f t="shared" si="0"/>
        <v>-</v>
      </c>
      <c r="E12" s="20" t="str">
        <f>VLOOKUP('PASTE-DOWN-DL'!F12,'SSA-CODE'!$D$4:$E$56,2,FALSE)</f>
        <v>VAL</v>
      </c>
      <c r="F12" s="48" t="str">
        <f t="shared" si="1"/>
        <v>SSA VAL</v>
      </c>
      <c r="G12" s="48" t="str">
        <f t="shared" si="2"/>
        <v xml:space="preserve">	SSA VAL</v>
      </c>
      <c r="H12" s="20">
        <v>3</v>
      </c>
      <c r="I12" t="s">
        <v>6282</v>
      </c>
      <c r="J12" t="s">
        <v>6260</v>
      </c>
      <c r="K12" t="s">
        <v>6275</v>
      </c>
      <c r="L12" t="s">
        <v>6262</v>
      </c>
      <c r="M12" t="s">
        <v>6263</v>
      </c>
      <c r="N12" t="s">
        <v>6284</v>
      </c>
      <c r="O12" t="s">
        <v>6283</v>
      </c>
      <c r="P12" t="s">
        <v>6266</v>
      </c>
      <c r="Q12" t="s">
        <v>6285</v>
      </c>
      <c r="R12" t="s">
        <v>6279</v>
      </c>
      <c r="S12" t="s">
        <v>6286</v>
      </c>
      <c r="T12" t="s">
        <v>6287</v>
      </c>
      <c r="U12" t="s">
        <v>6288</v>
      </c>
      <c r="V12" t="s">
        <v>6271</v>
      </c>
      <c r="W12" t="s">
        <v>6289</v>
      </c>
      <c r="X12" t="s">
        <v>6290</v>
      </c>
      <c r="Y12" t="s">
        <v>6269</v>
      </c>
      <c r="Z12" s="48" t="str">
        <f t="shared" si="3"/>
        <v>SSA VAL-10.121.68.67-Silvassa_6/3-10.121.68.80-NIC-Silvassa_1/5</v>
      </c>
      <c r="AA12" s="48">
        <f t="shared" si="4"/>
        <v>14</v>
      </c>
      <c r="AB12" s="48">
        <f t="shared" si="5"/>
        <v>27</v>
      </c>
      <c r="AC12" s="48">
        <f t="shared" si="6"/>
        <v>14</v>
      </c>
      <c r="AD12" s="48">
        <f t="shared" si="7"/>
        <v>23</v>
      </c>
      <c r="AE12" s="48" t="str">
        <f t="shared" si="8"/>
        <v>10.121.68.80</v>
      </c>
      <c r="AF12" s="42" t="str">
        <f t="shared" si="9"/>
        <v>10.121.68.67</v>
      </c>
      <c r="AG12" s="7" t="str">
        <f t="shared" si="10"/>
        <v>NIC Silvassa</v>
      </c>
      <c r="AH12" s="7" t="str">
        <f t="shared" si="11"/>
        <v>Silvassa</v>
      </c>
      <c r="AI12" s="7" t="str">
        <f t="shared" si="12"/>
        <v>S1P5</v>
      </c>
      <c r="AJ12" s="7" t="str">
        <f t="shared" si="13"/>
        <v>S6P3</v>
      </c>
      <c r="AK12" s="7" t="str">
        <f>IFERROR(VLOOKUP(Z12,'PASTE-DL-ALARMS'!$Q$10:$W$2200,7,FALSE),"")</f>
        <v/>
      </c>
      <c r="AL12" s="55" t="str">
        <f>IFERROR(VLOOKUP(Z12,'PASTE-DL-ALARMS'!$Q$10:$W$2200,3,FALSE),"")</f>
        <v/>
      </c>
      <c r="AM12" s="7" t="str">
        <f t="shared" si="14"/>
        <v>10.121.68.80_NIC Silvassa_S1P5</v>
      </c>
      <c r="AN12" s="55" t="str">
        <f t="shared" si="15"/>
        <v>10.121.68.67_Silvassa_S6P3</v>
      </c>
      <c r="AO12" s="72" t="e">
        <f t="shared" ca="1" si="16"/>
        <v>#VALUE!</v>
      </c>
      <c r="AP12" s="7" t="str">
        <f>IFERROR(VLOOKUP(Z12,'PASTE-DL-ALARMS'!$Q$10:$Z$2800,8,FALSE),"")</f>
        <v/>
      </c>
      <c r="AQ12" s="7"/>
      <c r="AR12" s="7"/>
      <c r="AS12" s="7"/>
    </row>
    <row r="13" spans="1:45" x14ac:dyDescent="0.25">
      <c r="A13" s="20"/>
      <c r="B13" s="20"/>
      <c r="C13" s="20" t="str">
        <f>IF(D13="Critical",MAX($C$8:C12)+1,"")</f>
        <v/>
      </c>
      <c r="D13" s="20" t="str">
        <f t="shared" si="0"/>
        <v>-</v>
      </c>
      <c r="E13" s="20" t="str">
        <f>VLOOKUP('PASTE-DOWN-DL'!F13,'SSA-CODE'!$D$4:$E$56,2,FALSE)</f>
        <v>AMR</v>
      </c>
      <c r="F13" s="48" t="str">
        <f t="shared" si="1"/>
        <v>SSA AMR</v>
      </c>
      <c r="G13" s="48" t="str">
        <f t="shared" si="2"/>
        <v xml:space="preserve">	SSA AMR</v>
      </c>
      <c r="H13" s="20">
        <v>4</v>
      </c>
      <c r="I13" t="s">
        <v>6291</v>
      </c>
      <c r="J13" t="s">
        <v>6260</v>
      </c>
      <c r="K13" t="s">
        <v>6275</v>
      </c>
      <c r="L13" t="s">
        <v>6262</v>
      </c>
      <c r="M13" t="s">
        <v>6263</v>
      </c>
      <c r="N13" t="s">
        <v>6292</v>
      </c>
      <c r="O13" t="s">
        <v>6293</v>
      </c>
      <c r="P13" t="s">
        <v>6266</v>
      </c>
      <c r="Q13" t="s">
        <v>6294</v>
      </c>
      <c r="R13" t="s">
        <v>6279</v>
      </c>
      <c r="S13" t="s">
        <v>6269</v>
      </c>
      <c r="T13" t="s">
        <v>6295</v>
      </c>
      <c r="U13" t="s">
        <v>6296</v>
      </c>
      <c r="V13" t="s">
        <v>6271</v>
      </c>
      <c r="W13" t="s">
        <v>6297</v>
      </c>
      <c r="X13" t="s">
        <v>6298</v>
      </c>
      <c r="Y13" t="s">
        <v>6269</v>
      </c>
      <c r="Z13" s="48" t="str">
        <f t="shared" si="3"/>
        <v>SSA AMR-10.121.96.26-SVU_GswanTC_2/6-10.121.96.11-KUP_Exch_4/2</v>
      </c>
      <c r="AA13" s="48">
        <f t="shared" si="4"/>
        <v>14</v>
      </c>
      <c r="AB13" s="48">
        <f t="shared" si="5"/>
        <v>27</v>
      </c>
      <c r="AC13" s="48">
        <f t="shared" si="6"/>
        <v>14</v>
      </c>
      <c r="AD13" s="48">
        <f t="shared" si="7"/>
        <v>23</v>
      </c>
      <c r="AE13" s="48" t="str">
        <f t="shared" si="8"/>
        <v>10.121.96.26</v>
      </c>
      <c r="AF13" s="42" t="str">
        <f t="shared" si="9"/>
        <v>10.121.96.11</v>
      </c>
      <c r="AG13" s="7" t="str">
        <f t="shared" si="10"/>
        <v>SVU GSWAN TC</v>
      </c>
      <c r="AH13" s="7" t="str">
        <f t="shared" si="11"/>
        <v>KUP EXCH</v>
      </c>
      <c r="AI13" s="7" t="str">
        <f t="shared" si="12"/>
        <v>S2P6</v>
      </c>
      <c r="AJ13" s="7" t="str">
        <f t="shared" si="13"/>
        <v>S4P2</v>
      </c>
      <c r="AK13" s="7" t="str">
        <f>IFERROR(VLOOKUP(Z13,'PASTE-DL-ALARMS'!$Q$10:$W$2200,7,FALSE),"")</f>
        <v/>
      </c>
      <c r="AL13" s="55" t="str">
        <f>IFERROR(VLOOKUP(Z13,'PASTE-DL-ALARMS'!$Q$10:$W$2200,3,FALSE),"")</f>
        <v/>
      </c>
      <c r="AM13" s="7" t="str">
        <f t="shared" si="14"/>
        <v>10.121.96.26_SVU GSWAN TC_S2P6</v>
      </c>
      <c r="AN13" s="55" t="str">
        <f t="shared" si="15"/>
        <v>10.121.96.11_KUP EXCH_S4P2</v>
      </c>
      <c r="AO13" s="72" t="e">
        <f t="shared" ca="1" si="16"/>
        <v>#VALUE!</v>
      </c>
      <c r="AP13" s="7" t="str">
        <f>IFERROR(VLOOKUP(Z13,'PASTE-DL-ALARMS'!$Q$10:$Z$2800,8,FALSE),"")</f>
        <v/>
      </c>
      <c r="AQ13" s="7"/>
      <c r="AR13" s="7"/>
      <c r="AS13" s="7"/>
    </row>
    <row r="14" spans="1:45" x14ac:dyDescent="0.25">
      <c r="A14" s="20"/>
      <c r="B14" s="20"/>
      <c r="C14" s="20" t="str">
        <f>IF(D14="Critical",MAX($C$8:C13)+1,"")</f>
        <v/>
      </c>
      <c r="D14" s="20" t="str">
        <f t="shared" si="0"/>
        <v>-</v>
      </c>
      <c r="E14" s="20" t="str">
        <f>VLOOKUP('PASTE-DOWN-DL'!F14,'SSA-CODE'!$D$4:$E$56,2,FALSE)</f>
        <v>GDR</v>
      </c>
      <c r="F14" s="48" t="str">
        <f t="shared" si="1"/>
        <v>SSA GDH</v>
      </c>
      <c r="G14" s="48" t="str">
        <f t="shared" si="2"/>
        <v xml:space="preserve">	SSA GDH</v>
      </c>
      <c r="H14" s="20">
        <v>5</v>
      </c>
      <c r="I14" t="s">
        <v>6299</v>
      </c>
      <c r="J14" t="s">
        <v>6260</v>
      </c>
      <c r="K14" t="s">
        <v>6275</v>
      </c>
      <c r="L14" t="s">
        <v>6262</v>
      </c>
      <c r="M14" t="s">
        <v>6263</v>
      </c>
      <c r="N14" t="s">
        <v>6300</v>
      </c>
      <c r="O14" t="s">
        <v>6301</v>
      </c>
      <c r="P14" t="s">
        <v>6266</v>
      </c>
      <c r="Q14" t="s">
        <v>6302</v>
      </c>
      <c r="R14" t="s">
        <v>6279</v>
      </c>
      <c r="S14" t="s">
        <v>6303</v>
      </c>
      <c r="T14" t="s">
        <v>6304</v>
      </c>
      <c r="U14" t="s">
        <v>6305</v>
      </c>
      <c r="V14" t="s">
        <v>6271</v>
      </c>
      <c r="W14" t="s">
        <v>6306</v>
      </c>
      <c r="X14" t="s">
        <v>6307</v>
      </c>
      <c r="Y14" t="s">
        <v>6269</v>
      </c>
      <c r="Z14" s="48" t="str">
        <f t="shared" si="3"/>
        <v>SSA GDH-10.121.19.16-Nandarva_1/5-10.121.16.195-Sehra_3/2</v>
      </c>
      <c r="AA14" s="48">
        <f t="shared" si="4"/>
        <v>14</v>
      </c>
      <c r="AB14" s="48">
        <f t="shared" si="5"/>
        <v>23</v>
      </c>
      <c r="AC14" s="48">
        <f t="shared" si="6"/>
        <v>15</v>
      </c>
      <c r="AD14" s="48">
        <f t="shared" si="7"/>
        <v>21</v>
      </c>
      <c r="AE14" s="48" t="str">
        <f t="shared" si="8"/>
        <v>10.121.19.16</v>
      </c>
      <c r="AF14" s="42" t="str">
        <f t="shared" si="9"/>
        <v>10.121.16.195</v>
      </c>
      <c r="AG14" s="7" t="str">
        <f t="shared" si="10"/>
        <v>Nandarva</v>
      </c>
      <c r="AH14" s="7" t="str">
        <f t="shared" si="11"/>
        <v>Sehra</v>
      </c>
      <c r="AI14" s="7" t="str">
        <f t="shared" si="12"/>
        <v>S1P5</v>
      </c>
      <c r="AJ14" s="7" t="str">
        <f t="shared" si="13"/>
        <v>S3P2</v>
      </c>
      <c r="AK14" s="7" t="str">
        <f>IFERROR(VLOOKUP(Z14,'PASTE-DL-ALARMS'!$Q$10:$W$2200,7,FALSE),"")</f>
        <v/>
      </c>
      <c r="AL14" s="55" t="str">
        <f>IFERROR(VLOOKUP(Z14,'PASTE-DL-ALARMS'!$Q$10:$W$2200,3,FALSE),"")</f>
        <v/>
      </c>
      <c r="AM14" s="7" t="str">
        <f t="shared" si="14"/>
        <v>10.121.19.16_Nandarva_S1P5</v>
      </c>
      <c r="AN14" s="55" t="str">
        <f t="shared" si="15"/>
        <v>10.121.16.195_Sehra_S3P2</v>
      </c>
      <c r="AO14" s="72" t="e">
        <f t="shared" ca="1" si="16"/>
        <v>#VALUE!</v>
      </c>
      <c r="AP14" s="7" t="str">
        <f>IFERROR(VLOOKUP(Z14,'PASTE-DL-ALARMS'!$Q$10:$Z$2800,8,FALSE),"")</f>
        <v/>
      </c>
      <c r="AQ14" s="7"/>
      <c r="AR14" s="7"/>
      <c r="AS14" s="7"/>
    </row>
    <row r="15" spans="1:45" x14ac:dyDescent="0.25">
      <c r="A15" s="20"/>
      <c r="B15" s="20"/>
      <c r="C15" s="20" t="str">
        <f>IF(D15="Critical",MAX($C$8:C14)+1,"")</f>
        <v/>
      </c>
      <c r="D15" s="20" t="str">
        <f t="shared" si="0"/>
        <v>-</v>
      </c>
      <c r="E15" s="20" t="str">
        <f>VLOOKUP('PASTE-DOWN-DL'!F15,'SSA-CODE'!$D$4:$E$56,2,FALSE)</f>
        <v>BHV</v>
      </c>
      <c r="F15" s="48" t="str">
        <f t="shared" si="1"/>
        <v>SSA BV</v>
      </c>
      <c r="G15" s="48" t="str">
        <f t="shared" si="2"/>
        <v xml:space="preserve">	SSA BV</v>
      </c>
      <c r="H15" s="20">
        <v>6</v>
      </c>
      <c r="I15" t="s">
        <v>6308</v>
      </c>
      <c r="J15" t="s">
        <v>6260</v>
      </c>
      <c r="K15" t="s">
        <v>6275</v>
      </c>
      <c r="L15" t="s">
        <v>6262</v>
      </c>
      <c r="M15" t="s">
        <v>6263</v>
      </c>
      <c r="N15" t="s">
        <v>6309</v>
      </c>
      <c r="O15" t="s">
        <v>6310</v>
      </c>
      <c r="P15" t="s">
        <v>6266</v>
      </c>
      <c r="Q15" t="s">
        <v>6311</v>
      </c>
      <c r="R15" t="s">
        <v>6279</v>
      </c>
      <c r="S15" t="s">
        <v>6312</v>
      </c>
      <c r="T15" t="s">
        <v>6313</v>
      </c>
      <c r="U15" t="s">
        <v>6312</v>
      </c>
      <c r="V15" t="s">
        <v>6271</v>
      </c>
      <c r="W15" t="s">
        <v>6314</v>
      </c>
      <c r="X15" t="s">
        <v>6315</v>
      </c>
      <c r="Y15" t="s">
        <v>6269</v>
      </c>
      <c r="Z15" s="48" t="str">
        <f t="shared" si="3"/>
        <v>SSA BV-10.121.17.165-Tana_2/5-10.121.17.164-Madhada_3/2</v>
      </c>
      <c r="AA15" s="48">
        <f t="shared" si="4"/>
        <v>15</v>
      </c>
      <c r="AB15" s="48">
        <f t="shared" si="5"/>
        <v>20</v>
      </c>
      <c r="AC15" s="48">
        <f t="shared" si="6"/>
        <v>15</v>
      </c>
      <c r="AD15" s="48">
        <f t="shared" si="7"/>
        <v>23</v>
      </c>
      <c r="AE15" s="48" t="str">
        <f t="shared" si="8"/>
        <v>10.121.17.165</v>
      </c>
      <c r="AF15" s="42" t="str">
        <f t="shared" si="9"/>
        <v>10.121.17.164</v>
      </c>
      <c r="AG15" s="7" t="str">
        <f t="shared" si="10"/>
        <v>Tana</v>
      </c>
      <c r="AH15" s="7" t="str">
        <f t="shared" si="11"/>
        <v>MADHADA</v>
      </c>
      <c r="AI15" s="7" t="str">
        <f t="shared" si="12"/>
        <v>S2P5</v>
      </c>
      <c r="AJ15" s="7" t="str">
        <f t="shared" si="13"/>
        <v>S3P2</v>
      </c>
      <c r="AK15" s="7" t="str">
        <f>IFERROR(VLOOKUP(Z15,'PASTE-DL-ALARMS'!$Q$10:$W$2200,7,FALSE),"")</f>
        <v/>
      </c>
      <c r="AL15" s="55" t="str">
        <f>IFERROR(VLOOKUP(Z15,'PASTE-DL-ALARMS'!$Q$10:$W$2200,3,FALSE),"")</f>
        <v/>
      </c>
      <c r="AM15" s="7" t="str">
        <f t="shared" si="14"/>
        <v>10.121.17.165_Tana_S2P5</v>
      </c>
      <c r="AN15" s="55" t="str">
        <f t="shared" si="15"/>
        <v>10.121.17.164_MADHADA_S3P2</v>
      </c>
      <c r="AO15" s="72" t="e">
        <f t="shared" ca="1" si="16"/>
        <v>#VALUE!</v>
      </c>
      <c r="AP15" s="7" t="str">
        <f>IFERROR(VLOOKUP(Z15,'PASTE-DL-ALARMS'!$Q$10:$Z$2800,8,FALSE),"")</f>
        <v/>
      </c>
      <c r="AQ15" s="7"/>
      <c r="AR15" s="7"/>
      <c r="AS15" s="7"/>
    </row>
    <row r="16" spans="1:45" x14ac:dyDescent="0.25">
      <c r="A16" s="20"/>
      <c r="B16" s="20"/>
      <c r="C16" s="20" t="str">
        <f>IF(D16="Critical",MAX($C$8:C15)+1,"")</f>
        <v/>
      </c>
      <c r="D16" s="20" t="str">
        <f t="shared" si="0"/>
        <v>-</v>
      </c>
      <c r="E16" s="20" t="str">
        <f>VLOOKUP('PASTE-DOWN-DL'!F16,'SSA-CODE'!$D$4:$E$56,2,FALSE)</f>
        <v>JND</v>
      </c>
      <c r="F16" s="48" t="str">
        <f t="shared" si="1"/>
        <v>SSA JND</v>
      </c>
      <c r="G16" s="48" t="str">
        <f t="shared" si="2"/>
        <v xml:space="preserve">	SSA JND</v>
      </c>
      <c r="H16" s="20">
        <v>7</v>
      </c>
      <c r="I16" t="s">
        <v>6316</v>
      </c>
      <c r="J16" t="s">
        <v>6260</v>
      </c>
      <c r="K16" t="s">
        <v>6275</v>
      </c>
      <c r="L16" t="s">
        <v>6262</v>
      </c>
      <c r="M16" t="s">
        <v>6263</v>
      </c>
      <c r="N16" t="s">
        <v>6317</v>
      </c>
      <c r="O16" t="s">
        <v>6318</v>
      </c>
      <c r="P16" t="s">
        <v>6266</v>
      </c>
      <c r="Q16" t="s">
        <v>6319</v>
      </c>
      <c r="R16" t="s">
        <v>6279</v>
      </c>
      <c r="S16" t="s">
        <v>6320</v>
      </c>
      <c r="T16" t="s">
        <v>6321</v>
      </c>
      <c r="U16" t="s">
        <v>6320</v>
      </c>
      <c r="V16" t="s">
        <v>6271</v>
      </c>
      <c r="W16" t="s">
        <v>6322</v>
      </c>
      <c r="X16" t="s">
        <v>6323</v>
      </c>
      <c r="Y16" t="s">
        <v>6269</v>
      </c>
      <c r="Z16" s="48" t="str">
        <f t="shared" si="3"/>
        <v>SSA JND-10.121.24.10-Somnath_1/5-10.121.24.25-GIDC VRL_1/5</v>
      </c>
      <c r="AA16" s="48">
        <f t="shared" si="4"/>
        <v>14</v>
      </c>
      <c r="AB16" s="48">
        <f t="shared" si="5"/>
        <v>22</v>
      </c>
      <c r="AC16" s="48">
        <f t="shared" si="6"/>
        <v>14</v>
      </c>
      <c r="AD16" s="48">
        <f t="shared" si="7"/>
        <v>23</v>
      </c>
      <c r="AE16" s="48" t="str">
        <f t="shared" si="8"/>
        <v>10.121.24.10</v>
      </c>
      <c r="AF16" s="42" t="str">
        <f t="shared" si="9"/>
        <v>10.121.24.25</v>
      </c>
      <c r="AG16" s="7" t="str">
        <f t="shared" si="10"/>
        <v>SOMNATH</v>
      </c>
      <c r="AH16" s="7" t="str">
        <f t="shared" si="11"/>
        <v>GIDC VRL</v>
      </c>
      <c r="AI16" s="7" t="str">
        <f t="shared" si="12"/>
        <v>S1P5</v>
      </c>
      <c r="AJ16" s="7" t="str">
        <f t="shared" si="13"/>
        <v>S1P5</v>
      </c>
      <c r="AK16" s="7" t="str">
        <f>IFERROR(VLOOKUP(Z16,'PASTE-DL-ALARMS'!$Q$10:$W$2200,7,FALSE),"")</f>
        <v/>
      </c>
      <c r="AL16" s="55" t="str">
        <f>IFERROR(VLOOKUP(Z16,'PASTE-DL-ALARMS'!$Q$10:$W$2200,3,FALSE),"")</f>
        <v/>
      </c>
      <c r="AM16" s="7" t="str">
        <f t="shared" si="14"/>
        <v>10.121.24.10_SOMNATH_S1P5</v>
      </c>
      <c r="AN16" s="55" t="str">
        <f t="shared" si="15"/>
        <v>10.121.24.25_GIDC VRL_S1P5</v>
      </c>
      <c r="AO16" s="72" t="e">
        <f t="shared" ca="1" si="16"/>
        <v>#VALUE!</v>
      </c>
      <c r="AP16" s="7" t="str">
        <f>IFERROR(VLOOKUP(Z16,'PASTE-DL-ALARMS'!$Q$10:$Z$2800,8,FALSE),"")</f>
        <v/>
      </c>
      <c r="AQ16" s="7"/>
      <c r="AR16" s="7"/>
      <c r="AS16" s="7"/>
    </row>
    <row r="17" spans="1:45" x14ac:dyDescent="0.25">
      <c r="A17" s="20"/>
      <c r="B17" s="20"/>
      <c r="C17" s="20" t="str">
        <f>IF(D17="Critical",MAX($C$8:C16)+1,"")</f>
        <v/>
      </c>
      <c r="D17" s="20" t="str">
        <f t="shared" si="0"/>
        <v>-</v>
      </c>
      <c r="E17" s="20" t="str">
        <f>VLOOKUP('PASTE-DOWN-DL'!F17,'SSA-CODE'!$D$4:$E$56,2,FALSE)</f>
        <v>GDR</v>
      </c>
      <c r="F17" s="48" t="str">
        <f t="shared" si="1"/>
        <v>SSA GDH</v>
      </c>
      <c r="G17" s="48" t="str">
        <f t="shared" si="2"/>
        <v xml:space="preserve">	SSA GDH</v>
      </c>
      <c r="H17" s="20">
        <v>8</v>
      </c>
      <c r="I17" t="s">
        <v>6324</v>
      </c>
      <c r="J17" t="s">
        <v>6260</v>
      </c>
      <c r="K17" t="s">
        <v>6261</v>
      </c>
      <c r="L17" t="s">
        <v>6262</v>
      </c>
      <c r="M17" t="s">
        <v>6263</v>
      </c>
      <c r="N17" t="s">
        <v>6325</v>
      </c>
      <c r="O17" t="s">
        <v>6326</v>
      </c>
      <c r="P17" t="s">
        <v>6266</v>
      </c>
      <c r="Q17" t="s">
        <v>6327</v>
      </c>
      <c r="R17" t="s">
        <v>6279</v>
      </c>
      <c r="S17" t="s">
        <v>6328</v>
      </c>
      <c r="T17" t="s">
        <v>6287</v>
      </c>
      <c r="U17" t="s">
        <v>6329</v>
      </c>
      <c r="V17" t="s">
        <v>6271</v>
      </c>
      <c r="W17" t="s">
        <v>6330</v>
      </c>
      <c r="X17" t="s">
        <v>6331</v>
      </c>
      <c r="Y17" t="s">
        <v>6269</v>
      </c>
      <c r="Z17" s="48" t="str">
        <f t="shared" si="3"/>
        <v>SSA GDH-10.121.16.228-Godhra2_6/1-10.121.26.65-Godhra(GNE)_6/1</v>
      </c>
      <c r="AA17" s="48">
        <f t="shared" si="4"/>
        <v>15</v>
      </c>
      <c r="AB17" s="48">
        <f t="shared" si="5"/>
        <v>24</v>
      </c>
      <c r="AC17" s="48">
        <f t="shared" si="6"/>
        <v>14</v>
      </c>
      <c r="AD17" s="48">
        <f t="shared" si="7"/>
        <v>27</v>
      </c>
      <c r="AE17" s="48" t="str">
        <f t="shared" si="8"/>
        <v>10.121.16.228</v>
      </c>
      <c r="AF17" s="42" t="str">
        <f t="shared" si="9"/>
        <v>10.121.26.65</v>
      </c>
      <c r="AG17" s="7" t="str">
        <f t="shared" si="10"/>
        <v>Godhra 2</v>
      </c>
      <c r="AH17" s="7" t="str">
        <f t="shared" si="11"/>
        <v>Godhra (GNE)</v>
      </c>
      <c r="AI17" s="7" t="str">
        <f t="shared" si="12"/>
        <v>S6P1</v>
      </c>
      <c r="AJ17" s="7" t="str">
        <f t="shared" si="13"/>
        <v>S6P1</v>
      </c>
      <c r="AK17" s="7" t="str">
        <f>IFERROR(VLOOKUP(Z17,'PASTE-DL-ALARMS'!$Q$10:$W$2200,7,FALSE),"")</f>
        <v/>
      </c>
      <c r="AL17" s="55" t="str">
        <f>IFERROR(VLOOKUP(Z17,'PASTE-DL-ALARMS'!$Q$10:$W$2200,3,FALSE),"")</f>
        <v/>
      </c>
      <c r="AM17" s="7" t="str">
        <f t="shared" si="14"/>
        <v>10.121.16.228_Godhra 2_S6P1</v>
      </c>
      <c r="AN17" s="55" t="str">
        <f t="shared" si="15"/>
        <v>10.121.26.65_Godhra (GNE)_S6P1</v>
      </c>
      <c r="AO17" s="72" t="e">
        <f t="shared" ca="1" si="16"/>
        <v>#VALUE!</v>
      </c>
      <c r="AP17" s="7" t="str">
        <f>IFERROR(VLOOKUP(Z17,'PASTE-DL-ALARMS'!$Q$10:$Z$2800,8,FALSE),"")</f>
        <v/>
      </c>
      <c r="AQ17" s="7"/>
      <c r="AR17" s="7"/>
      <c r="AS17" s="7"/>
    </row>
    <row r="18" spans="1:45" x14ac:dyDescent="0.25">
      <c r="A18" s="20"/>
      <c r="B18" s="20"/>
      <c r="C18" s="20" t="str">
        <f>IF(D18="Critical",MAX($C$8:C17)+1,"")</f>
        <v/>
      </c>
      <c r="D18" s="20" t="str">
        <f t="shared" si="0"/>
        <v>-</v>
      </c>
      <c r="E18" s="20" t="str">
        <f>VLOOKUP('PASTE-DOWN-DL'!F18,'SSA-CODE'!$D$4:$E$56,2,FALSE)</f>
        <v>JMN</v>
      </c>
      <c r="F18" s="48" t="str">
        <f t="shared" si="1"/>
        <v>SSA JMN</v>
      </c>
      <c r="G18" s="48" t="str">
        <f t="shared" si="2"/>
        <v xml:space="preserve">	SSA JMN</v>
      </c>
      <c r="H18" s="20">
        <v>9</v>
      </c>
      <c r="I18" t="s">
        <v>6332</v>
      </c>
      <c r="J18" t="s">
        <v>6260</v>
      </c>
      <c r="K18" t="s">
        <v>6275</v>
      </c>
      <c r="L18" t="s">
        <v>6262</v>
      </c>
      <c r="M18" t="s">
        <v>6263</v>
      </c>
      <c r="N18" t="s">
        <v>6333</v>
      </c>
      <c r="O18" t="s">
        <v>6334</v>
      </c>
      <c r="P18" t="s">
        <v>6266</v>
      </c>
      <c r="Q18" t="s">
        <v>7053</v>
      </c>
      <c r="R18" t="s">
        <v>6279</v>
      </c>
      <c r="S18" t="s">
        <v>6336</v>
      </c>
      <c r="T18" t="s">
        <v>6321</v>
      </c>
      <c r="U18" t="s">
        <v>6337</v>
      </c>
      <c r="V18" t="s">
        <v>6271</v>
      </c>
      <c r="W18" t="s">
        <v>6338</v>
      </c>
      <c r="X18" t="s">
        <v>6339</v>
      </c>
      <c r="Y18" t="s">
        <v>6269</v>
      </c>
      <c r="Z18" s="48" t="str">
        <f t="shared" si="3"/>
        <v>SSA JMN-10.121.97.129-Mehulnagar ALB_6/4-10.121.20.1-Mehul Nagar(GNE)_6/4</v>
      </c>
      <c r="AA18" s="48">
        <f t="shared" si="4"/>
        <v>15</v>
      </c>
      <c r="AB18" s="48">
        <f t="shared" si="5"/>
        <v>30</v>
      </c>
      <c r="AC18" s="48">
        <f t="shared" si="6"/>
        <v>13</v>
      </c>
      <c r="AD18" s="48">
        <f t="shared" si="7"/>
        <v>30</v>
      </c>
      <c r="AE18" s="48" t="str">
        <f t="shared" si="8"/>
        <v>10.121.97.129</v>
      </c>
      <c r="AF18" s="42" t="str">
        <f t="shared" si="9"/>
        <v>10.121.20.1</v>
      </c>
      <c r="AG18" s="7" t="str">
        <f t="shared" si="10"/>
        <v>Mehulnagar ALB</v>
      </c>
      <c r="AH18" s="7" t="str">
        <f t="shared" si="11"/>
        <v>Mehul Nagar(GNE)</v>
      </c>
      <c r="AI18" s="7" t="str">
        <f t="shared" si="12"/>
        <v>S6P4</v>
      </c>
      <c r="AJ18" s="7" t="str">
        <f t="shared" si="13"/>
        <v>S6P4</v>
      </c>
      <c r="AK18" s="7" t="str">
        <f>IFERROR(VLOOKUP(Z18,'PASTE-DL-ALARMS'!$Q$10:$W$2200,7,FALSE),"")</f>
        <v/>
      </c>
      <c r="AL18" s="55" t="str">
        <f>IFERROR(VLOOKUP(Z18,'PASTE-DL-ALARMS'!$Q$10:$W$2200,3,FALSE),"")</f>
        <v/>
      </c>
      <c r="AM18" s="7" t="str">
        <f t="shared" si="14"/>
        <v>10.121.97.129_Mehulnagar ALB_S6P4</v>
      </c>
      <c r="AN18" s="55" t="str">
        <f t="shared" si="15"/>
        <v>10.121.20.1_Mehul Nagar(GNE)_S6P4</v>
      </c>
      <c r="AO18" s="72" t="e">
        <f t="shared" ca="1" si="16"/>
        <v>#VALUE!</v>
      </c>
      <c r="AP18" s="7" t="str">
        <f>IFERROR(VLOOKUP(Z18,'PASTE-DL-ALARMS'!$Q$10:$Z$2800,8,FALSE),"")</f>
        <v/>
      </c>
      <c r="AQ18" s="7"/>
      <c r="AR18" s="7"/>
      <c r="AS18" s="7"/>
    </row>
    <row r="19" spans="1:45" x14ac:dyDescent="0.25">
      <c r="A19" s="20"/>
      <c r="B19" s="20"/>
      <c r="C19" s="20" t="str">
        <f>IF(D19="Critical",MAX($C$8:C18)+1,"")</f>
        <v/>
      </c>
      <c r="D19" s="20" t="str">
        <f t="shared" si="0"/>
        <v>-</v>
      </c>
      <c r="E19" s="20" t="str">
        <f>VLOOKUP('PASTE-DOWN-DL'!F19,'SSA-CODE'!$D$4:$E$56,2,FALSE)</f>
        <v>BUJ</v>
      </c>
      <c r="F19" s="48" t="str">
        <f t="shared" si="1"/>
        <v>SSA BUJ</v>
      </c>
      <c r="G19" s="48" t="str">
        <f t="shared" si="2"/>
        <v xml:space="preserve">	SSA BUJ</v>
      </c>
      <c r="H19" s="20">
        <v>10</v>
      </c>
      <c r="I19" t="s">
        <v>6340</v>
      </c>
      <c r="J19" t="s">
        <v>6260</v>
      </c>
      <c r="K19" t="s">
        <v>6275</v>
      </c>
      <c r="L19" t="s">
        <v>6262</v>
      </c>
      <c r="M19" t="s">
        <v>6263</v>
      </c>
      <c r="N19" t="s">
        <v>6342</v>
      </c>
      <c r="O19" t="s">
        <v>6341</v>
      </c>
      <c r="P19" t="s">
        <v>6266</v>
      </c>
      <c r="Q19" t="s">
        <v>6343</v>
      </c>
      <c r="R19" t="s">
        <v>6279</v>
      </c>
      <c r="S19" t="s">
        <v>6344</v>
      </c>
      <c r="T19" t="s">
        <v>6345</v>
      </c>
      <c r="U19" t="s">
        <v>6346</v>
      </c>
      <c r="V19" t="s">
        <v>6271</v>
      </c>
      <c r="W19" t="s">
        <v>6347</v>
      </c>
      <c r="X19" t="s">
        <v>6348</v>
      </c>
      <c r="Y19" t="s">
        <v>6269</v>
      </c>
      <c r="Z19" s="48" t="str">
        <f t="shared" si="3"/>
        <v>SSA BUJ-10.121.96.156-Mata_na_Madh_1/5-10.121.96.137-Dayapar_4/3</v>
      </c>
      <c r="AA19" s="48">
        <f t="shared" si="4"/>
        <v>15</v>
      </c>
      <c r="AB19" s="48">
        <f t="shared" si="5"/>
        <v>23</v>
      </c>
      <c r="AC19" s="48">
        <f t="shared" si="6"/>
        <v>15</v>
      </c>
      <c r="AD19" s="48">
        <f t="shared" si="7"/>
        <v>28</v>
      </c>
      <c r="AE19" s="48" t="str">
        <f t="shared" si="8"/>
        <v>10.121.96.137</v>
      </c>
      <c r="AF19" s="42" t="str">
        <f t="shared" si="9"/>
        <v>10.121.96.156</v>
      </c>
      <c r="AG19" s="7" t="str">
        <f t="shared" si="10"/>
        <v>Dayapar</v>
      </c>
      <c r="AH19" s="7" t="str">
        <f t="shared" si="11"/>
        <v>MATA NA MADH</v>
      </c>
      <c r="AI19" s="7" t="str">
        <f t="shared" si="12"/>
        <v>S4P3</v>
      </c>
      <c r="AJ19" s="7" t="str">
        <f t="shared" si="13"/>
        <v>S1P5</v>
      </c>
      <c r="AK19" s="7" t="str">
        <f>IFERROR(VLOOKUP(Z19,'PASTE-DL-ALARMS'!$Q$10:$W$2200,7,FALSE),"")</f>
        <v/>
      </c>
      <c r="AL19" s="55" t="str">
        <f>IFERROR(VLOOKUP(Z19,'PASTE-DL-ALARMS'!$Q$10:$W$2200,3,FALSE),"")</f>
        <v/>
      </c>
      <c r="AM19" s="7" t="str">
        <f t="shared" si="14"/>
        <v>10.121.96.137_Dayapar_S4P3</v>
      </c>
      <c r="AN19" s="55" t="str">
        <f t="shared" si="15"/>
        <v>10.121.96.156_MATA NA MADH_S1P5</v>
      </c>
      <c r="AO19" s="72" t="e">
        <f t="shared" ca="1" si="16"/>
        <v>#VALUE!</v>
      </c>
      <c r="AP19" s="7" t="str">
        <f>IFERROR(VLOOKUP(Z19,'PASTE-DL-ALARMS'!$Q$10:$Z$2800,8,FALSE),"")</f>
        <v/>
      </c>
      <c r="AQ19" s="7"/>
      <c r="AR19" s="7"/>
      <c r="AS19" s="7"/>
    </row>
    <row r="20" spans="1:45" x14ac:dyDescent="0.25">
      <c r="A20" s="20"/>
      <c r="B20" s="20"/>
      <c r="C20" s="20" t="str">
        <f>IF(D20="Critical",MAX($C$8:C19)+1,"")</f>
        <v/>
      </c>
      <c r="D20" s="20" t="str">
        <f t="shared" si="0"/>
        <v>-</v>
      </c>
      <c r="E20" s="20" t="str">
        <f>VLOOKUP('PASTE-DOWN-DL'!F20,'SSA-CODE'!$D$4:$E$56,2,FALSE)</f>
        <v>BUJ</v>
      </c>
      <c r="F20" s="48" t="str">
        <f t="shared" si="1"/>
        <v>SSA BUJ</v>
      </c>
      <c r="G20" s="48" t="str">
        <f t="shared" si="2"/>
        <v xml:space="preserve">	SSA BUJ</v>
      </c>
      <c r="H20" s="20">
        <v>11</v>
      </c>
      <c r="I20" t="s">
        <v>6349</v>
      </c>
      <c r="J20" t="s">
        <v>6260</v>
      </c>
      <c r="K20" t="s">
        <v>6275</v>
      </c>
      <c r="L20" t="s">
        <v>6262</v>
      </c>
      <c r="M20" t="s">
        <v>6263</v>
      </c>
      <c r="N20" t="s">
        <v>6350</v>
      </c>
      <c r="O20" t="s">
        <v>6351</v>
      </c>
      <c r="P20" t="s">
        <v>6266</v>
      </c>
      <c r="Q20" t="s">
        <v>6352</v>
      </c>
      <c r="R20" t="s">
        <v>6279</v>
      </c>
      <c r="S20" t="s">
        <v>6346</v>
      </c>
      <c r="T20" t="s">
        <v>6353</v>
      </c>
      <c r="U20" t="s">
        <v>6346</v>
      </c>
      <c r="V20" t="s">
        <v>6271</v>
      </c>
      <c r="W20" t="s">
        <v>6354</v>
      </c>
      <c r="X20" t="s">
        <v>6355</v>
      </c>
      <c r="Y20" t="s">
        <v>6269</v>
      </c>
      <c r="Z20" s="48" t="str">
        <f t="shared" si="3"/>
        <v>SSA BUJ-10.121.24.67-Gandhidham_4/4-10.121.17.69-Gandhidham_4/5</v>
      </c>
      <c r="AA20" s="48">
        <f t="shared" si="4"/>
        <v>14</v>
      </c>
      <c r="AB20" s="48">
        <f t="shared" si="5"/>
        <v>25</v>
      </c>
      <c r="AC20" s="48">
        <f t="shared" si="6"/>
        <v>14</v>
      </c>
      <c r="AD20" s="48">
        <f t="shared" si="7"/>
        <v>25</v>
      </c>
      <c r="AE20" s="48" t="str">
        <f t="shared" si="8"/>
        <v>10.121.24.67</v>
      </c>
      <c r="AF20" s="42" t="str">
        <f t="shared" si="9"/>
        <v>10.121.17.69</v>
      </c>
      <c r="AG20" s="7" t="str">
        <f t="shared" si="10"/>
        <v>Gandhidham</v>
      </c>
      <c r="AH20" s="7" t="str">
        <f t="shared" si="11"/>
        <v>GANDHIDHAM</v>
      </c>
      <c r="AI20" s="7" t="str">
        <f t="shared" si="12"/>
        <v>S4P4</v>
      </c>
      <c r="AJ20" s="7" t="str">
        <f t="shared" si="13"/>
        <v>S4P5</v>
      </c>
      <c r="AK20" s="7" t="str">
        <f>IFERROR(VLOOKUP(Z20,'PASTE-DL-ALARMS'!$Q$10:$W$2200,7,FALSE),"")</f>
        <v/>
      </c>
      <c r="AL20" s="55" t="str">
        <f>IFERROR(VLOOKUP(Z20,'PASTE-DL-ALARMS'!$Q$10:$W$2200,3,FALSE),"")</f>
        <v/>
      </c>
      <c r="AM20" s="7" t="str">
        <f t="shared" si="14"/>
        <v>10.121.24.67_Gandhidham_S4P4</v>
      </c>
      <c r="AN20" s="55" t="str">
        <f t="shared" si="15"/>
        <v>10.121.17.69_GANDHIDHAM_S4P5</v>
      </c>
      <c r="AO20" s="72" t="e">
        <f t="shared" ca="1" si="16"/>
        <v>#VALUE!</v>
      </c>
      <c r="AP20" s="7" t="str">
        <f>IFERROR(VLOOKUP(Z20,'PASTE-DL-ALARMS'!$Q$10:$Z$2800,8,FALSE),"")</f>
        <v/>
      </c>
      <c r="AQ20" s="7"/>
      <c r="AR20" s="7"/>
      <c r="AS20" s="7"/>
    </row>
    <row r="21" spans="1:45" x14ac:dyDescent="0.25">
      <c r="A21" s="20"/>
      <c r="B21" s="20"/>
      <c r="C21" s="20" t="str">
        <f>IF(D21="Critical",MAX($C$8:C20)+1,"")</f>
        <v/>
      </c>
      <c r="D21" s="20" t="str">
        <f t="shared" si="0"/>
        <v>-</v>
      </c>
      <c r="E21" s="20" t="str">
        <f>VLOOKUP('PASTE-DOWN-DL'!F21,'SSA-CODE'!$D$4:$E$56,2,FALSE)</f>
        <v>SEN</v>
      </c>
      <c r="F21" s="48" t="str">
        <f t="shared" si="1"/>
        <v>SSA SEN</v>
      </c>
      <c r="G21" s="48" t="str">
        <f t="shared" si="2"/>
        <v xml:space="preserve">	SSA SEN</v>
      </c>
      <c r="H21" s="20">
        <v>12</v>
      </c>
      <c r="I21" t="s">
        <v>6356</v>
      </c>
      <c r="J21" t="s">
        <v>6260</v>
      </c>
      <c r="K21" t="s">
        <v>6261</v>
      </c>
      <c r="L21" t="s">
        <v>6262</v>
      </c>
      <c r="M21" t="s">
        <v>6263</v>
      </c>
      <c r="N21" t="s">
        <v>6357</v>
      </c>
      <c r="O21" t="s">
        <v>6358</v>
      </c>
      <c r="P21" t="s">
        <v>6266</v>
      </c>
      <c r="Q21" t="s">
        <v>6302</v>
      </c>
      <c r="R21" t="s">
        <v>6784</v>
      </c>
      <c r="S21" t="s">
        <v>6361</v>
      </c>
      <c r="T21" t="s">
        <v>6304</v>
      </c>
      <c r="U21" t="s">
        <v>6362</v>
      </c>
      <c r="V21" t="s">
        <v>6271</v>
      </c>
      <c r="W21" t="s">
        <v>6363</v>
      </c>
      <c r="X21" t="s">
        <v>6364</v>
      </c>
      <c r="Y21" t="s">
        <v>6269</v>
      </c>
      <c r="Z21" s="48" t="str">
        <f t="shared" si="3"/>
        <v>SSA SEN-10.121.99.31-Vana_3/1-10.121.99.38-Patdi_3/1-10GE</v>
      </c>
      <c r="AA21" s="48">
        <f t="shared" si="4"/>
        <v>14</v>
      </c>
      <c r="AB21" s="48">
        <f t="shared" si="5"/>
        <v>19</v>
      </c>
      <c r="AC21" s="48">
        <f t="shared" si="6"/>
        <v>14</v>
      </c>
      <c r="AD21" s="48">
        <f t="shared" si="7"/>
        <v>20</v>
      </c>
      <c r="AE21" s="48" t="str">
        <f t="shared" si="8"/>
        <v>10.121.99.31</v>
      </c>
      <c r="AF21" s="42" t="str">
        <f t="shared" si="9"/>
        <v>10.121.99.38</v>
      </c>
      <c r="AG21" s="7" t="str">
        <f t="shared" si="10"/>
        <v>VANA</v>
      </c>
      <c r="AH21" s="7" t="str">
        <f t="shared" si="11"/>
        <v>PATDI</v>
      </c>
      <c r="AI21" s="7" t="str">
        <f t="shared" si="12"/>
        <v>S3P1</v>
      </c>
      <c r="AJ21" s="7" t="str">
        <f t="shared" si="13"/>
        <v>S3P1</v>
      </c>
      <c r="AK21" s="7" t="str">
        <f>IFERROR(VLOOKUP(Z21,'PASTE-DL-ALARMS'!$Q$10:$W$2200,7,FALSE),"")</f>
        <v/>
      </c>
      <c r="AL21" s="55" t="str">
        <f>IFERROR(VLOOKUP(Z21,'PASTE-DL-ALARMS'!$Q$10:$W$2200,3,FALSE),"")</f>
        <v/>
      </c>
      <c r="AM21" s="7" t="str">
        <f t="shared" si="14"/>
        <v>10.121.99.31_VANA_S3P1</v>
      </c>
      <c r="AN21" s="55" t="str">
        <f t="shared" si="15"/>
        <v>10.121.99.38_PATDI_S3P1</v>
      </c>
      <c r="AO21" s="72" t="e">
        <f t="shared" ca="1" si="16"/>
        <v>#VALUE!</v>
      </c>
      <c r="AP21" s="7" t="str">
        <f>IFERROR(VLOOKUP(Z21,'PASTE-DL-ALARMS'!$Q$10:$Z$2800,8,FALSE),"")</f>
        <v/>
      </c>
      <c r="AQ21" s="7"/>
      <c r="AR21" s="7"/>
      <c r="AS21" s="7"/>
    </row>
    <row r="22" spans="1:45" x14ac:dyDescent="0.25">
      <c r="A22" s="20"/>
      <c r="B22" s="20"/>
      <c r="C22" s="20" t="str">
        <f>IF(D22="Critical",MAX($C$8:C21)+1,"")</f>
        <v/>
      </c>
      <c r="D22" s="20" t="str">
        <f t="shared" si="0"/>
        <v>-</v>
      </c>
      <c r="E22" s="20" t="str">
        <f>VLOOKUP('PASTE-DOWN-DL'!F22,'SSA-CODE'!$D$4:$E$56,2,FALSE)</f>
        <v>SRT</v>
      </c>
      <c r="F22" s="48" t="str">
        <f t="shared" si="1"/>
        <v>SSA SR</v>
      </c>
      <c r="G22" s="48" t="str">
        <f t="shared" si="2"/>
        <v xml:space="preserve">	SSA SR</v>
      </c>
      <c r="H22" s="20">
        <v>13</v>
      </c>
      <c r="I22" t="s">
        <v>6365</v>
      </c>
      <c r="J22" t="s">
        <v>6260</v>
      </c>
      <c r="K22" t="s">
        <v>6261</v>
      </c>
      <c r="L22" t="s">
        <v>6262</v>
      </c>
      <c r="M22" t="s">
        <v>6263</v>
      </c>
      <c r="N22" t="s">
        <v>6366</v>
      </c>
      <c r="O22" t="s">
        <v>6367</v>
      </c>
      <c r="P22" t="s">
        <v>6266</v>
      </c>
      <c r="Q22" t="s">
        <v>7127</v>
      </c>
      <c r="R22" t="s">
        <v>6750</v>
      </c>
      <c r="S22" t="s">
        <v>6370</v>
      </c>
      <c r="T22" t="s">
        <v>6371</v>
      </c>
      <c r="U22" t="s">
        <v>6372</v>
      </c>
      <c r="V22" t="s">
        <v>6271</v>
      </c>
      <c r="W22" t="s">
        <v>6373</v>
      </c>
      <c r="X22" t="s">
        <v>6374</v>
      </c>
      <c r="Y22" t="s">
        <v>6269</v>
      </c>
      <c r="Z22" s="48" t="str">
        <f t="shared" si="3"/>
        <v>SSA SR-10.121.19.213-GETCO_ICHP_3/1-10.121.19.199-Rundh_5/1</v>
      </c>
      <c r="AA22" s="48">
        <f t="shared" si="4"/>
        <v>15</v>
      </c>
      <c r="AB22" s="48">
        <f t="shared" si="5"/>
        <v>21</v>
      </c>
      <c r="AC22" s="48">
        <f t="shared" si="6"/>
        <v>15</v>
      </c>
      <c r="AD22" s="48">
        <f t="shared" si="7"/>
        <v>26</v>
      </c>
      <c r="AE22" s="48" t="str">
        <f t="shared" si="8"/>
        <v>10.121.19.199</v>
      </c>
      <c r="AF22" s="42" t="str">
        <f t="shared" si="9"/>
        <v>10.121.19.213</v>
      </c>
      <c r="AG22" s="7" t="str">
        <f t="shared" si="10"/>
        <v>RUNDH</v>
      </c>
      <c r="AH22" s="7" t="str">
        <f t="shared" si="11"/>
        <v>GETCO ICHP</v>
      </c>
      <c r="AI22" s="7" t="str">
        <f t="shared" si="12"/>
        <v>S5P1</v>
      </c>
      <c r="AJ22" s="7" t="str">
        <f t="shared" si="13"/>
        <v>S3P1</v>
      </c>
      <c r="AK22" s="7" t="str">
        <f>IFERROR(VLOOKUP(Z22,'PASTE-DL-ALARMS'!$Q$10:$W$2200,7,FALSE),"")</f>
        <v/>
      </c>
      <c r="AL22" s="55" t="str">
        <f>IFERROR(VLOOKUP(Z22,'PASTE-DL-ALARMS'!$Q$10:$W$2200,3,FALSE),"")</f>
        <v/>
      </c>
      <c r="AM22" s="7" t="str">
        <f t="shared" si="14"/>
        <v>10.121.19.199_RUNDH_S5P1</v>
      </c>
      <c r="AN22" s="55" t="str">
        <f t="shared" si="15"/>
        <v>10.121.19.213_GETCO ICHP_S3P1</v>
      </c>
      <c r="AO22" s="72" t="e">
        <f t="shared" ca="1" si="16"/>
        <v>#VALUE!</v>
      </c>
      <c r="AP22" s="7" t="str">
        <f>IFERROR(VLOOKUP(Z22,'PASTE-DL-ALARMS'!$Q$10:$Z$2800,8,FALSE),"")</f>
        <v/>
      </c>
      <c r="AQ22" s="7"/>
      <c r="AR22" s="7"/>
      <c r="AS22" s="7"/>
    </row>
    <row r="23" spans="1:45" x14ac:dyDescent="0.25">
      <c r="A23" s="20"/>
      <c r="B23" s="20"/>
      <c r="C23" s="20" t="str">
        <f>IF(D23="Critical",MAX($C$8:C22)+1,"")</f>
        <v/>
      </c>
      <c r="D23" s="20" t="str">
        <f t="shared" si="0"/>
        <v>-</v>
      </c>
      <c r="E23" s="20" t="str">
        <f>VLOOKUP('PASTE-DOWN-DL'!F23,'SSA-CODE'!$D$4:$E$56,2,FALSE)</f>
        <v>NDD</v>
      </c>
      <c r="F23" s="48" t="str">
        <f t="shared" si="1"/>
        <v>SSA NAD</v>
      </c>
      <c r="G23" s="48" t="str">
        <f t="shared" si="2"/>
        <v xml:space="preserve">	SSA NAD</v>
      </c>
      <c r="H23" s="20">
        <v>14</v>
      </c>
      <c r="I23" t="s">
        <v>6375</v>
      </c>
      <c r="J23" t="s">
        <v>6260</v>
      </c>
      <c r="K23" t="s">
        <v>6275</v>
      </c>
      <c r="L23" t="s">
        <v>6262</v>
      </c>
      <c r="M23" t="s">
        <v>6263</v>
      </c>
      <c r="N23" t="s">
        <v>6376</v>
      </c>
      <c r="O23" t="s">
        <v>6377</v>
      </c>
      <c r="P23" t="s">
        <v>6266</v>
      </c>
      <c r="Q23" t="s">
        <v>6378</v>
      </c>
      <c r="R23" t="s">
        <v>6279</v>
      </c>
      <c r="S23" t="s">
        <v>6379</v>
      </c>
      <c r="T23" t="s">
        <v>6321</v>
      </c>
      <c r="U23" t="s">
        <v>6380</v>
      </c>
      <c r="V23" t="s">
        <v>6271</v>
      </c>
      <c r="W23" t="s">
        <v>6381</v>
      </c>
      <c r="X23" t="s">
        <v>6382</v>
      </c>
      <c r="Y23" t="s">
        <v>6269</v>
      </c>
      <c r="Z23" s="48" t="str">
        <f t="shared" si="3"/>
        <v>SSA NAD-10.121.16.151-Naika_1/5-10.121.16.130-Kheda_5/3</v>
      </c>
      <c r="AA23" s="48">
        <f t="shared" si="4"/>
        <v>15</v>
      </c>
      <c r="AB23" s="48">
        <f t="shared" si="5"/>
        <v>21</v>
      </c>
      <c r="AC23" s="48">
        <f t="shared" si="6"/>
        <v>15</v>
      </c>
      <c r="AD23" s="48">
        <f t="shared" si="7"/>
        <v>21</v>
      </c>
      <c r="AE23" s="48" t="str">
        <f t="shared" si="8"/>
        <v>10.121.16.151</v>
      </c>
      <c r="AF23" s="42" t="str">
        <f t="shared" si="9"/>
        <v>10.121.16.130</v>
      </c>
      <c r="AG23" s="7" t="str">
        <f t="shared" si="10"/>
        <v>Naika</v>
      </c>
      <c r="AH23" s="7" t="str">
        <f t="shared" si="11"/>
        <v>Kheda</v>
      </c>
      <c r="AI23" s="7" t="str">
        <f t="shared" si="12"/>
        <v>S1P5</v>
      </c>
      <c r="AJ23" s="7" t="str">
        <f t="shared" si="13"/>
        <v>S5P3</v>
      </c>
      <c r="AK23" s="7" t="str">
        <f>IFERROR(VLOOKUP(Z23,'PASTE-DL-ALARMS'!$Q$10:$W$2200,7,FALSE),"")</f>
        <v/>
      </c>
      <c r="AL23" s="55" t="str">
        <f>IFERROR(VLOOKUP(Z23,'PASTE-DL-ALARMS'!$Q$10:$W$2200,3,FALSE),"")</f>
        <v/>
      </c>
      <c r="AM23" s="7" t="str">
        <f t="shared" si="14"/>
        <v>10.121.16.151_Naika_S1P5</v>
      </c>
      <c r="AN23" s="55" t="str">
        <f t="shared" si="15"/>
        <v>10.121.16.130_Kheda_S5P3</v>
      </c>
      <c r="AO23" s="72" t="e">
        <f t="shared" ca="1" si="16"/>
        <v>#VALUE!</v>
      </c>
      <c r="AP23" s="7" t="str">
        <f>IFERROR(VLOOKUP(Z23,'PASTE-DL-ALARMS'!$Q$10:$Z$2800,8,FALSE),"")</f>
        <v/>
      </c>
      <c r="AQ23" s="7"/>
      <c r="AR23" s="7"/>
      <c r="AS23" s="7"/>
    </row>
    <row r="24" spans="1:45" x14ac:dyDescent="0.25">
      <c r="A24" s="20"/>
      <c r="B24" s="20"/>
      <c r="C24" s="20" t="str">
        <f>IF(D24="Critical",MAX($C$8:C23)+1,"")</f>
        <v/>
      </c>
      <c r="D24" s="20" t="str">
        <f t="shared" si="0"/>
        <v>-</v>
      </c>
      <c r="E24" s="20" t="str">
        <f>VLOOKUP('PASTE-DOWN-DL'!F24,'SSA-CODE'!$D$4:$E$56,2,FALSE)</f>
        <v>VDA</v>
      </c>
      <c r="F24" s="48" t="str">
        <f t="shared" si="1"/>
        <v>SSA VDR</v>
      </c>
      <c r="G24" s="48" t="str">
        <f t="shared" si="2"/>
        <v xml:space="preserve">	SSA VDR</v>
      </c>
      <c r="H24" s="20">
        <v>15</v>
      </c>
      <c r="I24" t="s">
        <v>6383</v>
      </c>
      <c r="J24" t="s">
        <v>6260</v>
      </c>
      <c r="K24" t="s">
        <v>6261</v>
      </c>
      <c r="L24" t="s">
        <v>6262</v>
      </c>
      <c r="M24" t="s">
        <v>6263</v>
      </c>
      <c r="N24" t="s">
        <v>6384</v>
      </c>
      <c r="O24" t="s">
        <v>6385</v>
      </c>
      <c r="P24" t="s">
        <v>6266</v>
      </c>
      <c r="Q24" t="s">
        <v>6360</v>
      </c>
      <c r="R24" t="s">
        <v>6386</v>
      </c>
      <c r="S24" t="s">
        <v>6269</v>
      </c>
      <c r="T24" t="s">
        <v>6387</v>
      </c>
      <c r="U24" t="s">
        <v>6269</v>
      </c>
      <c r="V24" t="s">
        <v>6271</v>
      </c>
      <c r="W24" t="s">
        <v>6388</v>
      </c>
      <c r="X24" t="s">
        <v>6389</v>
      </c>
      <c r="Y24" t="s">
        <v>6269</v>
      </c>
      <c r="Z24" s="48" t="str">
        <f t="shared" si="3"/>
        <v>SSA VDR-10.121.99.142-ONGC_3/1-10.121.19.132-Makarpura_5/1</v>
      </c>
      <c r="AA24" s="48">
        <f t="shared" si="4"/>
        <v>15</v>
      </c>
      <c r="AB24" s="48">
        <f t="shared" si="5"/>
        <v>20</v>
      </c>
      <c r="AC24" s="48">
        <f t="shared" si="6"/>
        <v>15</v>
      </c>
      <c r="AD24" s="48">
        <f t="shared" si="7"/>
        <v>25</v>
      </c>
      <c r="AE24" s="48" t="str">
        <f t="shared" si="8"/>
        <v>10.121.99.142</v>
      </c>
      <c r="AF24" s="42" t="str">
        <f t="shared" si="9"/>
        <v>10.121.19.132</v>
      </c>
      <c r="AG24" s="7" t="str">
        <f t="shared" si="10"/>
        <v>ONGC</v>
      </c>
      <c r="AH24" s="7" t="str">
        <f t="shared" si="11"/>
        <v>MAKARPURA</v>
      </c>
      <c r="AI24" s="7" t="str">
        <f t="shared" si="12"/>
        <v>S3P1</v>
      </c>
      <c r="AJ24" s="7" t="str">
        <f t="shared" si="13"/>
        <v>S5P1</v>
      </c>
      <c r="AK24" s="7" t="str">
        <f>IFERROR(VLOOKUP(Z24,'PASTE-DL-ALARMS'!$Q$10:$W$2200,7,FALSE),"")</f>
        <v/>
      </c>
      <c r="AL24" s="55" t="str">
        <f>IFERROR(VLOOKUP(Z24,'PASTE-DL-ALARMS'!$Q$10:$W$2200,3,FALSE),"")</f>
        <v/>
      </c>
      <c r="AM24" s="7" t="str">
        <f t="shared" si="14"/>
        <v>10.121.99.142_ONGC_S3P1</v>
      </c>
      <c r="AN24" s="55" t="str">
        <f t="shared" si="15"/>
        <v>10.121.19.132_MAKARPURA_S5P1</v>
      </c>
      <c r="AO24" s="72" t="e">
        <f t="shared" ca="1" si="16"/>
        <v>#VALUE!</v>
      </c>
      <c r="AP24" s="7" t="str">
        <f>IFERROR(VLOOKUP(Z24,'PASTE-DL-ALARMS'!$Q$10:$Z$2800,8,FALSE),"")</f>
        <v/>
      </c>
      <c r="AQ24" s="7"/>
      <c r="AR24" s="7"/>
      <c r="AS24" s="7"/>
    </row>
    <row r="25" spans="1:45" x14ac:dyDescent="0.25">
      <c r="A25" s="20"/>
      <c r="B25" s="20"/>
      <c r="C25" s="20" t="str">
        <f>IF(D25="Critical",MAX($C$8:C24)+1,"")</f>
        <v/>
      </c>
      <c r="D25" s="20" t="str">
        <f t="shared" si="0"/>
        <v>-</v>
      </c>
      <c r="E25" s="20" t="str">
        <f>VLOOKUP('PASTE-DOWN-DL'!F25,'SSA-CODE'!$D$4:$E$56,2,FALSE)</f>
        <v>WTR RJ</v>
      </c>
      <c r="F25" s="48" t="str">
        <f t="shared" si="1"/>
        <v>WTR RJ</v>
      </c>
      <c r="G25" s="48" t="str">
        <f t="shared" si="2"/>
        <v xml:space="preserve">	WTR RJ</v>
      </c>
      <c r="H25" s="20">
        <v>16</v>
      </c>
      <c r="I25" t="s">
        <v>6390</v>
      </c>
      <c r="J25" t="s">
        <v>6260</v>
      </c>
      <c r="K25" t="s">
        <v>6261</v>
      </c>
      <c r="L25" t="s">
        <v>6262</v>
      </c>
      <c r="M25" t="s">
        <v>6263</v>
      </c>
      <c r="N25" t="s">
        <v>6392</v>
      </c>
      <c r="O25" t="s">
        <v>6391</v>
      </c>
      <c r="P25" t="s">
        <v>6266</v>
      </c>
      <c r="Q25" t="s">
        <v>6393</v>
      </c>
      <c r="R25" t="s">
        <v>6279</v>
      </c>
      <c r="S25" t="s">
        <v>6269</v>
      </c>
      <c r="T25" t="s">
        <v>6394</v>
      </c>
      <c r="U25" t="s">
        <v>6269</v>
      </c>
      <c r="V25" t="s">
        <v>6271</v>
      </c>
      <c r="W25" t="s">
        <v>6395</v>
      </c>
      <c r="X25" t="s">
        <v>6396</v>
      </c>
      <c r="Y25" t="s">
        <v>6269</v>
      </c>
      <c r="Z25" s="48" t="str">
        <f t="shared" si="3"/>
        <v>WTR RJ-10.121.17.129-Bhavnagar(GNE)_6/1-10.121.17.161-Bhavnagar3_6/1</v>
      </c>
      <c r="AA25" s="48">
        <f t="shared" si="4"/>
        <v>15</v>
      </c>
      <c r="AB25" s="48">
        <f t="shared" si="5"/>
        <v>26</v>
      </c>
      <c r="AC25" s="48">
        <f t="shared" si="6"/>
        <v>15</v>
      </c>
      <c r="AD25" s="48">
        <f t="shared" si="7"/>
        <v>30</v>
      </c>
      <c r="AE25" s="48" t="str">
        <f t="shared" si="8"/>
        <v>10.121.17.161</v>
      </c>
      <c r="AF25" s="42" t="str">
        <f t="shared" si="9"/>
        <v>10.121.17.129</v>
      </c>
      <c r="AG25" s="7" t="str">
        <f t="shared" si="10"/>
        <v>BHAVNAGAR3</v>
      </c>
      <c r="AH25" s="7" t="str">
        <f t="shared" si="11"/>
        <v>BHAVNAGAR(GNE)</v>
      </c>
      <c r="AI25" s="7" t="str">
        <f t="shared" si="12"/>
        <v>S6P1</v>
      </c>
      <c r="AJ25" s="7" t="str">
        <f t="shared" si="13"/>
        <v>S6P1</v>
      </c>
      <c r="AK25" s="7" t="str">
        <f>IFERROR(VLOOKUP(Z25,'PASTE-DL-ALARMS'!$Q$10:$W$2200,7,FALSE),"")</f>
        <v/>
      </c>
      <c r="AL25" s="55" t="str">
        <f>IFERROR(VLOOKUP(Z25,'PASTE-DL-ALARMS'!$Q$10:$W$2200,3,FALSE),"")</f>
        <v/>
      </c>
      <c r="AM25" s="7" t="str">
        <f t="shared" si="14"/>
        <v>10.121.17.161_BHAVNAGAR3_S6P1</v>
      </c>
      <c r="AN25" s="55" t="str">
        <f t="shared" si="15"/>
        <v>10.121.17.129_BHAVNAGAR(GNE)_S6P1</v>
      </c>
      <c r="AO25" s="72" t="e">
        <f t="shared" ca="1" si="16"/>
        <v>#VALUE!</v>
      </c>
      <c r="AP25" s="7" t="str">
        <f>IFERROR(VLOOKUP(Z25,'PASTE-DL-ALARMS'!$Q$10:$Z$2800,8,FALSE),"")</f>
        <v/>
      </c>
      <c r="AQ25" s="7"/>
      <c r="AR25" s="7"/>
      <c r="AS25" s="7"/>
    </row>
    <row r="26" spans="1:45" x14ac:dyDescent="0.25">
      <c r="A26" s="20"/>
      <c r="B26" s="20"/>
      <c r="C26" s="20" t="str">
        <f>IF(D26="Critical",MAX($C$8:C25)+1,"")</f>
        <v/>
      </c>
      <c r="D26" s="20" t="str">
        <f t="shared" si="0"/>
        <v>-</v>
      </c>
      <c r="E26" s="20" t="str">
        <f>VLOOKUP('PASTE-DOWN-DL'!F26,'SSA-CODE'!$D$4:$E$56,2,FALSE)</f>
        <v>AHD</v>
      </c>
      <c r="F26" s="48" t="str">
        <f t="shared" si="1"/>
        <v>SSA AM</v>
      </c>
      <c r="G26" s="48" t="str">
        <f t="shared" si="2"/>
        <v xml:space="preserve">	SSA AM</v>
      </c>
      <c r="H26" s="20">
        <v>17</v>
      </c>
      <c r="I26" t="s">
        <v>6397</v>
      </c>
      <c r="J26" t="s">
        <v>6260</v>
      </c>
      <c r="K26" t="s">
        <v>6275</v>
      </c>
      <c r="L26" t="s">
        <v>6262</v>
      </c>
      <c r="M26" t="s">
        <v>6263</v>
      </c>
      <c r="N26" t="s">
        <v>6398</v>
      </c>
      <c r="O26" t="s">
        <v>6399</v>
      </c>
      <c r="P26" t="s">
        <v>6266</v>
      </c>
      <c r="Q26" t="s">
        <v>6400</v>
      </c>
      <c r="R26" t="s">
        <v>6401</v>
      </c>
      <c r="S26" t="s">
        <v>6402</v>
      </c>
      <c r="T26" t="s">
        <v>6345</v>
      </c>
      <c r="U26" t="s">
        <v>6269</v>
      </c>
      <c r="V26" t="s">
        <v>6271</v>
      </c>
      <c r="W26" t="s">
        <v>6403</v>
      </c>
      <c r="X26" t="s">
        <v>6404</v>
      </c>
      <c r="Y26" t="s">
        <v>6269</v>
      </c>
      <c r="Z26" s="48" t="str">
        <f t="shared" si="3"/>
        <v>SSA AM-10.121.18.243-Bhat_4/5-10.121.18.239-IPR Bhat_2/5</v>
      </c>
      <c r="AA26" s="48">
        <f t="shared" si="4"/>
        <v>15</v>
      </c>
      <c r="AB26" s="48">
        <f t="shared" si="5"/>
        <v>20</v>
      </c>
      <c r="AC26" s="48">
        <f t="shared" si="6"/>
        <v>15</v>
      </c>
      <c r="AD26" s="48">
        <f t="shared" si="7"/>
        <v>24</v>
      </c>
      <c r="AE26" s="48" t="str">
        <f t="shared" si="8"/>
        <v>10.121.18.243</v>
      </c>
      <c r="AF26" s="42" t="str">
        <f t="shared" si="9"/>
        <v>10.121.18.239</v>
      </c>
      <c r="AG26" s="7" t="str">
        <f t="shared" si="10"/>
        <v>Bhat</v>
      </c>
      <c r="AH26" s="7" t="str">
        <f t="shared" si="11"/>
        <v>IPR Bhat</v>
      </c>
      <c r="AI26" s="7" t="str">
        <f t="shared" si="12"/>
        <v>S4P5</v>
      </c>
      <c r="AJ26" s="7" t="str">
        <f t="shared" si="13"/>
        <v>S2P5</v>
      </c>
      <c r="AK26" s="7" t="str">
        <f>IFERROR(VLOOKUP(Z26,'PASTE-DL-ALARMS'!$Q$10:$W$2200,7,FALSE),"")</f>
        <v/>
      </c>
      <c r="AL26" s="55" t="str">
        <f>IFERROR(VLOOKUP(Z26,'PASTE-DL-ALARMS'!$Q$10:$W$2200,3,FALSE),"")</f>
        <v/>
      </c>
      <c r="AM26" s="7" t="str">
        <f t="shared" si="14"/>
        <v>10.121.18.243_Bhat_S4P5</v>
      </c>
      <c r="AN26" s="55" t="str">
        <f t="shared" si="15"/>
        <v>10.121.18.239_IPR Bhat_S2P5</v>
      </c>
      <c r="AO26" s="72" t="e">
        <f t="shared" ca="1" si="16"/>
        <v>#VALUE!</v>
      </c>
      <c r="AP26" s="7" t="str">
        <f>IFERROR(VLOOKUP(Z26,'PASTE-DL-ALARMS'!$Q$10:$Z$2800,8,FALSE),"")</f>
        <v/>
      </c>
      <c r="AQ26" s="7"/>
      <c r="AR26" s="7"/>
      <c r="AS26" s="7"/>
    </row>
    <row r="27" spans="1:45" x14ac:dyDescent="0.25">
      <c r="A27" s="20"/>
      <c r="B27" s="20"/>
      <c r="C27" s="20" t="str">
        <f>IF(D27="Critical",MAX($C$8:C26)+1,"")</f>
        <v/>
      </c>
      <c r="D27" s="20" t="str">
        <f t="shared" si="0"/>
        <v>-</v>
      </c>
      <c r="E27" s="20" t="str">
        <f>VLOOKUP('PASTE-DOWN-DL'!F27,'SSA-CODE'!$D$4:$E$56,2,FALSE)</f>
        <v>JND</v>
      </c>
      <c r="F27" s="48" t="str">
        <f t="shared" si="1"/>
        <v>SSA JND</v>
      </c>
      <c r="G27" s="48" t="str">
        <f t="shared" si="2"/>
        <v xml:space="preserve">	SSA JND</v>
      </c>
      <c r="H27" s="20">
        <v>18</v>
      </c>
      <c r="I27" t="s">
        <v>6405</v>
      </c>
      <c r="J27" t="s">
        <v>6260</v>
      </c>
      <c r="K27" t="s">
        <v>6261</v>
      </c>
      <c r="L27" t="s">
        <v>6262</v>
      </c>
      <c r="M27" t="s">
        <v>6263</v>
      </c>
      <c r="N27" t="s">
        <v>6406</v>
      </c>
      <c r="O27" t="s">
        <v>6407</v>
      </c>
      <c r="P27" t="s">
        <v>6266</v>
      </c>
      <c r="Q27" t="s">
        <v>6408</v>
      </c>
      <c r="R27" t="s">
        <v>6378</v>
      </c>
      <c r="S27" t="s">
        <v>6409</v>
      </c>
      <c r="T27" t="s">
        <v>6321</v>
      </c>
      <c r="U27" t="s">
        <v>6410</v>
      </c>
      <c r="V27" t="s">
        <v>6271</v>
      </c>
      <c r="W27" t="s">
        <v>6411</v>
      </c>
      <c r="X27" t="s">
        <v>6412</v>
      </c>
      <c r="Y27" t="s">
        <v>6269</v>
      </c>
      <c r="Z27" s="48" t="str">
        <f t="shared" si="3"/>
        <v>SSA JND-10.121.24.7-Veraval_TE_5/1-10.121.97.230-Ajotha_TE_4/1</v>
      </c>
      <c r="AA27" s="48">
        <f t="shared" si="4"/>
        <v>13</v>
      </c>
      <c r="AB27" s="48">
        <f t="shared" si="5"/>
        <v>26</v>
      </c>
      <c r="AC27" s="48">
        <f t="shared" si="6"/>
        <v>15</v>
      </c>
      <c r="AD27" s="48">
        <f t="shared" si="7"/>
        <v>25</v>
      </c>
      <c r="AE27" s="48" t="str">
        <f t="shared" si="8"/>
        <v>10.121.24.7</v>
      </c>
      <c r="AF27" s="42" t="str">
        <f t="shared" si="9"/>
        <v>10.121.97.230</v>
      </c>
      <c r="AG27" s="7" t="str">
        <f t="shared" si="10"/>
        <v>VERAVALTE B1</v>
      </c>
      <c r="AH27" s="7" t="str">
        <f t="shared" si="11"/>
        <v>AJOTHA TE</v>
      </c>
      <c r="AI27" s="7" t="str">
        <f t="shared" si="12"/>
        <v>S5P1</v>
      </c>
      <c r="AJ27" s="7" t="str">
        <f t="shared" si="13"/>
        <v>S4P1</v>
      </c>
      <c r="AK27" s="7" t="str">
        <f>IFERROR(VLOOKUP(Z27,'PASTE-DL-ALARMS'!$Q$10:$W$2200,7,FALSE),"")</f>
        <v/>
      </c>
      <c r="AL27" s="55" t="str">
        <f>IFERROR(VLOOKUP(Z27,'PASTE-DL-ALARMS'!$Q$10:$W$2200,3,FALSE),"")</f>
        <v/>
      </c>
      <c r="AM27" s="7" t="str">
        <f t="shared" si="14"/>
        <v>10.121.24.7_VERAVALTE B1_S5P1</v>
      </c>
      <c r="AN27" s="55" t="str">
        <f t="shared" si="15"/>
        <v>10.121.97.230_AJOTHA TE_S4P1</v>
      </c>
      <c r="AO27" s="72" t="e">
        <f t="shared" ca="1" si="16"/>
        <v>#VALUE!</v>
      </c>
      <c r="AP27" s="7" t="str">
        <f>IFERROR(VLOOKUP(Z27,'PASTE-DL-ALARMS'!$Q$10:$Z$2800,8,FALSE),"")</f>
        <v/>
      </c>
      <c r="AQ27" s="7"/>
      <c r="AR27" s="7"/>
      <c r="AS27" s="7"/>
    </row>
    <row r="28" spans="1:45" x14ac:dyDescent="0.25">
      <c r="A28" s="20"/>
      <c r="B28" s="20"/>
      <c r="C28" s="20" t="str">
        <f>IF(D28="Critical",MAX($C$8:C27)+1,"")</f>
        <v/>
      </c>
      <c r="D28" s="20" t="str">
        <f t="shared" si="0"/>
        <v>-</v>
      </c>
      <c r="E28" s="20" t="str">
        <f>VLOOKUP('PASTE-DOWN-DL'!F28,'SSA-CODE'!$D$4:$E$56,2,FALSE)</f>
        <v>VDA</v>
      </c>
      <c r="F28" s="48" t="str">
        <f t="shared" si="1"/>
        <v>SSA VDR</v>
      </c>
      <c r="G28" s="48" t="str">
        <f t="shared" si="2"/>
        <v xml:space="preserve">	SSA VDR</v>
      </c>
      <c r="H28" s="20">
        <v>19</v>
      </c>
      <c r="I28" t="s">
        <v>6413</v>
      </c>
      <c r="J28" t="s">
        <v>6260</v>
      </c>
      <c r="K28" t="s">
        <v>6275</v>
      </c>
      <c r="L28" t="s">
        <v>6262</v>
      </c>
      <c r="M28" t="s">
        <v>6263</v>
      </c>
      <c r="N28" t="s">
        <v>6414</v>
      </c>
      <c r="O28" t="s">
        <v>6415</v>
      </c>
      <c r="P28" t="s">
        <v>6266</v>
      </c>
      <c r="Q28" t="s">
        <v>6416</v>
      </c>
      <c r="R28" t="s">
        <v>6279</v>
      </c>
      <c r="S28" t="s">
        <v>6417</v>
      </c>
      <c r="T28" t="s">
        <v>6287</v>
      </c>
      <c r="U28" t="s">
        <v>6417</v>
      </c>
      <c r="V28" t="s">
        <v>6271</v>
      </c>
      <c r="W28" t="s">
        <v>6418</v>
      </c>
      <c r="X28" t="s">
        <v>6419</v>
      </c>
      <c r="Y28" t="s">
        <v>6269</v>
      </c>
      <c r="Z28" s="48" t="str">
        <f t="shared" si="3"/>
        <v>SSA VDR-10.121.19.142-Gotri_Medical_1/5-10.121.19.136-Gotri_3/2</v>
      </c>
      <c r="AA28" s="48">
        <f t="shared" si="4"/>
        <v>15</v>
      </c>
      <c r="AB28" s="48">
        <f t="shared" si="5"/>
        <v>29</v>
      </c>
      <c r="AC28" s="48">
        <f t="shared" si="6"/>
        <v>15</v>
      </c>
      <c r="AD28" s="48">
        <f t="shared" si="7"/>
        <v>21</v>
      </c>
      <c r="AE28" s="48" t="str">
        <f t="shared" si="8"/>
        <v>10.121.19.142</v>
      </c>
      <c r="AF28" s="42" t="str">
        <f t="shared" si="9"/>
        <v>10.121.19.136</v>
      </c>
      <c r="AG28" s="7" t="str">
        <f t="shared" si="10"/>
        <v>GOTRI Medical</v>
      </c>
      <c r="AH28" s="7" t="str">
        <f t="shared" si="11"/>
        <v>GOTRI</v>
      </c>
      <c r="AI28" s="7" t="str">
        <f t="shared" si="12"/>
        <v>S1P5</v>
      </c>
      <c r="AJ28" s="7" t="str">
        <f t="shared" si="13"/>
        <v>S3P2</v>
      </c>
      <c r="AK28" s="7" t="str">
        <f>IFERROR(VLOOKUP(Z28,'PASTE-DL-ALARMS'!$Q$10:$W$2200,7,FALSE),"")</f>
        <v/>
      </c>
      <c r="AL28" s="55" t="str">
        <f>IFERROR(VLOOKUP(Z28,'PASTE-DL-ALARMS'!$Q$10:$W$2200,3,FALSE),"")</f>
        <v/>
      </c>
      <c r="AM28" s="7" t="str">
        <f t="shared" si="14"/>
        <v>10.121.19.142_GOTRI Medical_S1P5</v>
      </c>
      <c r="AN28" s="55" t="str">
        <f t="shared" si="15"/>
        <v>10.121.19.136_GOTRI_S3P2</v>
      </c>
      <c r="AO28" s="72" t="e">
        <f t="shared" ca="1" si="16"/>
        <v>#VALUE!</v>
      </c>
      <c r="AP28" s="7" t="str">
        <f>IFERROR(VLOOKUP(Z28,'PASTE-DL-ALARMS'!$Q$10:$Z$2800,8,FALSE),"")</f>
        <v/>
      </c>
      <c r="AQ28" s="7"/>
      <c r="AR28" s="7"/>
      <c r="AS28" s="7"/>
    </row>
    <row r="29" spans="1:45" x14ac:dyDescent="0.25">
      <c r="A29" s="20"/>
      <c r="B29" s="20"/>
      <c r="C29" s="20" t="str">
        <f>IF(D29="Critical",MAX($C$8:C28)+1,"")</f>
        <v/>
      </c>
      <c r="D29" s="20" t="str">
        <f t="shared" si="0"/>
        <v>-</v>
      </c>
      <c r="E29" s="20" t="str">
        <f>VLOOKUP('PASTE-DOWN-DL'!F29,'SSA-CODE'!$D$4:$E$56,2,FALSE)</f>
        <v>MSN</v>
      </c>
      <c r="F29" s="48" t="str">
        <f t="shared" si="1"/>
        <v>SSA MEH</v>
      </c>
      <c r="G29" s="48" t="str">
        <f t="shared" si="2"/>
        <v xml:space="preserve">	SSA MEH</v>
      </c>
      <c r="H29" s="20">
        <v>20</v>
      </c>
      <c r="I29" t="s">
        <v>6420</v>
      </c>
      <c r="J29" t="s">
        <v>6260</v>
      </c>
      <c r="K29" t="s">
        <v>6275</v>
      </c>
      <c r="L29" t="s">
        <v>6262</v>
      </c>
      <c r="M29" t="s">
        <v>6263</v>
      </c>
      <c r="N29" t="s">
        <v>6421</v>
      </c>
      <c r="O29" t="s">
        <v>6422</v>
      </c>
      <c r="P29" t="s">
        <v>6266</v>
      </c>
      <c r="Q29" t="s">
        <v>6423</v>
      </c>
      <c r="R29" t="s">
        <v>6279</v>
      </c>
      <c r="S29" t="s">
        <v>6424</v>
      </c>
      <c r="T29" t="s">
        <v>6425</v>
      </c>
      <c r="U29" t="s">
        <v>6424</v>
      </c>
      <c r="V29" t="s">
        <v>6271</v>
      </c>
      <c r="W29" t="s">
        <v>6426</v>
      </c>
      <c r="X29" t="s">
        <v>6427</v>
      </c>
      <c r="Y29" t="s">
        <v>6269</v>
      </c>
      <c r="Z29" s="48" t="str">
        <f t="shared" si="3"/>
        <v>SSA MEH-10.121.25.102-Sipor_Exch_2/5-10.121.25.80-Shapar_Exch_1/5</v>
      </c>
      <c r="AA29" s="48">
        <f t="shared" si="4"/>
        <v>15</v>
      </c>
      <c r="AB29" s="48">
        <f t="shared" si="5"/>
        <v>26</v>
      </c>
      <c r="AC29" s="48">
        <f t="shared" si="6"/>
        <v>14</v>
      </c>
      <c r="AD29" s="48">
        <f t="shared" si="7"/>
        <v>26</v>
      </c>
      <c r="AE29" s="48" t="str">
        <f t="shared" si="8"/>
        <v>10.121.25.102</v>
      </c>
      <c r="AF29" s="42" t="str">
        <f t="shared" si="9"/>
        <v>10.121.25.80</v>
      </c>
      <c r="AG29" s="7" t="str">
        <f t="shared" si="10"/>
        <v>SIPOR EXCH</v>
      </c>
      <c r="AH29" s="7" t="str">
        <f t="shared" si="11"/>
        <v>SHAPUR EXCH</v>
      </c>
      <c r="AI29" s="7" t="str">
        <f t="shared" si="12"/>
        <v>S2P5</v>
      </c>
      <c r="AJ29" s="7" t="str">
        <f t="shared" si="13"/>
        <v>S1P5</v>
      </c>
      <c r="AK29" s="7" t="str">
        <f>IFERROR(VLOOKUP(Z29,'PASTE-DL-ALARMS'!$Q$10:$W$2200,7,FALSE),"")</f>
        <v/>
      </c>
      <c r="AL29" s="55" t="str">
        <f>IFERROR(VLOOKUP(Z29,'PASTE-DL-ALARMS'!$Q$10:$W$2200,3,FALSE),"")</f>
        <v/>
      </c>
      <c r="AM29" s="7" t="str">
        <f t="shared" si="14"/>
        <v>10.121.25.102_SIPOR EXCH_S2P5</v>
      </c>
      <c r="AN29" s="55" t="str">
        <f t="shared" si="15"/>
        <v>10.121.25.80_SHAPUR EXCH_S1P5</v>
      </c>
      <c r="AO29" s="72" t="e">
        <f t="shared" ca="1" si="16"/>
        <v>#VALUE!</v>
      </c>
      <c r="AP29" s="7" t="str">
        <f>IFERROR(VLOOKUP(Z29,'PASTE-DL-ALARMS'!$Q$10:$Z$2800,8,FALSE),"")</f>
        <v/>
      </c>
      <c r="AQ29" s="7"/>
      <c r="AR29" s="7"/>
      <c r="AS29" s="7"/>
    </row>
    <row r="30" spans="1:45" x14ac:dyDescent="0.25">
      <c r="A30" s="20"/>
      <c r="B30" s="20"/>
      <c r="C30" s="20" t="str">
        <f>IF(D30="Critical",MAX($C$8:C29)+1,"")</f>
        <v/>
      </c>
      <c r="D30" s="20" t="str">
        <f t="shared" si="0"/>
        <v>-</v>
      </c>
      <c r="E30" s="20" t="str">
        <f>VLOOKUP('PASTE-DOWN-DL'!F30,'SSA-CODE'!$D$4:$E$56,2,FALSE)</f>
        <v>BUJ</v>
      </c>
      <c r="F30" s="48" t="str">
        <f t="shared" si="1"/>
        <v>SSA BUJ</v>
      </c>
      <c r="G30" s="48" t="str">
        <f t="shared" si="2"/>
        <v xml:space="preserve">	SSA BUJ</v>
      </c>
      <c r="H30" s="20">
        <v>21</v>
      </c>
      <c r="I30" t="s">
        <v>6428</v>
      </c>
      <c r="J30" t="s">
        <v>6260</v>
      </c>
      <c r="K30" t="s">
        <v>6275</v>
      </c>
      <c r="L30" t="s">
        <v>6262</v>
      </c>
      <c r="M30" t="s">
        <v>6263</v>
      </c>
      <c r="N30" t="s">
        <v>6429</v>
      </c>
      <c r="O30" t="s">
        <v>6430</v>
      </c>
      <c r="P30" t="s">
        <v>6266</v>
      </c>
      <c r="Q30" t="s">
        <v>6431</v>
      </c>
      <c r="R30" t="s">
        <v>6294</v>
      </c>
      <c r="S30" t="s">
        <v>6432</v>
      </c>
      <c r="T30" t="s">
        <v>6313</v>
      </c>
      <c r="U30" t="s">
        <v>6432</v>
      </c>
      <c r="V30" t="s">
        <v>6271</v>
      </c>
      <c r="W30" t="s">
        <v>6433</v>
      </c>
      <c r="X30" t="s">
        <v>6434</v>
      </c>
      <c r="Y30" t="s">
        <v>6269</v>
      </c>
      <c r="Z30" s="48" t="str">
        <f t="shared" si="3"/>
        <v>SSA BUJ-10.121.17.86-Kunvarbet_Army_1/5-10.121.96.187-Khavda_5/5</v>
      </c>
      <c r="AA30" s="48">
        <f t="shared" si="4"/>
        <v>14</v>
      </c>
      <c r="AB30" s="48">
        <f t="shared" si="5"/>
        <v>29</v>
      </c>
      <c r="AC30" s="48">
        <f t="shared" si="6"/>
        <v>15</v>
      </c>
      <c r="AD30" s="48">
        <f t="shared" si="7"/>
        <v>22</v>
      </c>
      <c r="AE30" s="48" t="str">
        <f t="shared" si="8"/>
        <v>10.121.17.86</v>
      </c>
      <c r="AF30" s="42" t="str">
        <f t="shared" si="9"/>
        <v>10.121.96.187</v>
      </c>
      <c r="AG30" s="7" t="str">
        <f t="shared" si="10"/>
        <v>Kunvarbet Army</v>
      </c>
      <c r="AH30" s="7" t="str">
        <f t="shared" si="11"/>
        <v>KHAVDA</v>
      </c>
      <c r="AI30" s="7" t="str">
        <f t="shared" si="12"/>
        <v>S1P5</v>
      </c>
      <c r="AJ30" s="7" t="str">
        <f t="shared" si="13"/>
        <v>S5P5</v>
      </c>
      <c r="AK30" s="7" t="str">
        <f>IFERROR(VLOOKUP(Z30,'PASTE-DL-ALARMS'!$Q$10:$W$2200,7,FALSE),"")</f>
        <v/>
      </c>
      <c r="AL30" s="55" t="str">
        <f>IFERROR(VLOOKUP(Z30,'PASTE-DL-ALARMS'!$Q$10:$W$2200,3,FALSE),"")</f>
        <v/>
      </c>
      <c r="AM30" s="7" t="str">
        <f t="shared" si="14"/>
        <v>10.121.17.86_Kunvarbet Army_S1P5</v>
      </c>
      <c r="AN30" s="55" t="str">
        <f t="shared" si="15"/>
        <v>10.121.96.187_KHAVDA_S5P5</v>
      </c>
      <c r="AO30" s="72" t="e">
        <f t="shared" ca="1" si="16"/>
        <v>#VALUE!</v>
      </c>
      <c r="AP30" s="7" t="str">
        <f>IFERROR(VLOOKUP(Z30,'PASTE-DL-ALARMS'!$Q$10:$Z$2800,8,FALSE),"")</f>
        <v/>
      </c>
      <c r="AQ30" s="7"/>
      <c r="AR30" s="7"/>
      <c r="AS30" s="7"/>
    </row>
    <row r="31" spans="1:45" x14ac:dyDescent="0.25">
      <c r="A31" s="20"/>
      <c r="B31" s="20"/>
      <c r="C31" s="20" t="str">
        <f>IF(D31="Critical",MAX($C$8:C30)+1,"")</f>
        <v/>
      </c>
      <c r="D31" s="20" t="str">
        <f t="shared" si="0"/>
        <v>-</v>
      </c>
      <c r="E31" s="20" t="str">
        <f>VLOOKUP('PASTE-DOWN-DL'!F31,'SSA-CODE'!$D$4:$E$56,2,FALSE)</f>
        <v>VAL</v>
      </c>
      <c r="F31" s="48" t="str">
        <f t="shared" si="1"/>
        <v>SSA VAL</v>
      </c>
      <c r="G31" s="48" t="str">
        <f t="shared" si="2"/>
        <v xml:space="preserve">	SSA VAL</v>
      </c>
      <c r="H31" s="20">
        <v>22</v>
      </c>
      <c r="I31" t="s">
        <v>6435</v>
      </c>
      <c r="J31" t="s">
        <v>6260</v>
      </c>
      <c r="K31" t="s">
        <v>6275</v>
      </c>
      <c r="L31" t="s">
        <v>6262</v>
      </c>
      <c r="M31" t="s">
        <v>6263</v>
      </c>
      <c r="N31" t="s">
        <v>6436</v>
      </c>
      <c r="O31" t="s">
        <v>6437</v>
      </c>
      <c r="P31" t="s">
        <v>6266</v>
      </c>
      <c r="Q31" t="s">
        <v>6438</v>
      </c>
      <c r="R31" t="s">
        <v>6439</v>
      </c>
      <c r="S31" t="s">
        <v>6440</v>
      </c>
      <c r="T31" t="s">
        <v>6313</v>
      </c>
      <c r="U31" t="s">
        <v>6440</v>
      </c>
      <c r="V31" t="s">
        <v>6271</v>
      </c>
      <c r="W31" t="s">
        <v>6441</v>
      </c>
      <c r="X31" t="s">
        <v>6442</v>
      </c>
      <c r="Y31" t="s">
        <v>6269</v>
      </c>
      <c r="Z31" s="48" t="str">
        <f t="shared" si="3"/>
        <v>SSA VAL-10.121.16.67-Navasari_4/2-10.121.16.121-Navsari Agricultural University_2/5</v>
      </c>
      <c r="AA31" s="48">
        <f t="shared" si="4"/>
        <v>14</v>
      </c>
      <c r="AB31" s="48">
        <f t="shared" si="5"/>
        <v>23</v>
      </c>
      <c r="AC31" s="48">
        <f t="shared" si="6"/>
        <v>15</v>
      </c>
      <c r="AD31" s="48">
        <f t="shared" si="7"/>
        <v>47</v>
      </c>
      <c r="AE31" s="48" t="str">
        <f t="shared" si="8"/>
        <v>10.121.16.67</v>
      </c>
      <c r="AF31" s="42" t="str">
        <f t="shared" si="9"/>
        <v>10.121.16.121</v>
      </c>
      <c r="AG31" s="7" t="str">
        <f t="shared" si="10"/>
        <v>NAVASARI</v>
      </c>
      <c r="AH31" s="7" t="str">
        <f t="shared" si="11"/>
        <v>Navsari Agricultural University</v>
      </c>
      <c r="AI31" s="7" t="str">
        <f t="shared" si="12"/>
        <v>S4P2</v>
      </c>
      <c r="AJ31" s="7" t="str">
        <f t="shared" si="13"/>
        <v>S2P5</v>
      </c>
      <c r="AK31" s="7" t="str">
        <f>IFERROR(VLOOKUP(Z31,'PASTE-DL-ALARMS'!$Q$10:$W$2200,7,FALSE),"")</f>
        <v/>
      </c>
      <c r="AL31" s="55" t="str">
        <f>IFERROR(VLOOKUP(Z31,'PASTE-DL-ALARMS'!$Q$10:$W$2200,3,FALSE),"")</f>
        <v/>
      </c>
      <c r="AM31" s="7" t="str">
        <f t="shared" si="14"/>
        <v>10.121.16.67_NAVASARI_S4P2</v>
      </c>
      <c r="AN31" s="55" t="str">
        <f t="shared" si="15"/>
        <v>10.121.16.121_Navsari Agricultural University_S2P5</v>
      </c>
      <c r="AO31" s="72" t="e">
        <f t="shared" ca="1" si="16"/>
        <v>#VALUE!</v>
      </c>
      <c r="AP31" s="7" t="str">
        <f>IFERROR(VLOOKUP(Z31,'PASTE-DL-ALARMS'!$Q$10:$Z$2800,8,FALSE),"")</f>
        <v/>
      </c>
      <c r="AQ31" s="7"/>
      <c r="AR31" s="7"/>
      <c r="AS31" s="7"/>
    </row>
    <row r="32" spans="1:45" x14ac:dyDescent="0.25">
      <c r="A32" s="20"/>
      <c r="B32" s="20"/>
      <c r="C32" s="20" t="str">
        <f>IF(D32="Critical",MAX($C$8:C31)+1,"")</f>
        <v/>
      </c>
      <c r="D32" s="20" t="str">
        <f t="shared" si="0"/>
        <v>-</v>
      </c>
      <c r="E32" s="20" t="str">
        <f>VLOOKUP('PASTE-DOWN-DL'!F32,'SSA-CODE'!$D$4:$E$56,2,FALSE)</f>
        <v>NDD</v>
      </c>
      <c r="F32" s="48" t="str">
        <f t="shared" si="1"/>
        <v>SSA NAD</v>
      </c>
      <c r="G32" s="48" t="str">
        <f t="shared" si="2"/>
        <v xml:space="preserve">	SSA NAD</v>
      </c>
      <c r="H32" s="20">
        <v>23</v>
      </c>
      <c r="I32" t="s">
        <v>6443</v>
      </c>
      <c r="J32" t="s">
        <v>6260</v>
      </c>
      <c r="K32" t="s">
        <v>6275</v>
      </c>
      <c r="L32" t="s">
        <v>6262</v>
      </c>
      <c r="M32" t="s">
        <v>6263</v>
      </c>
      <c r="N32" t="s">
        <v>6444</v>
      </c>
      <c r="O32" t="s">
        <v>6445</v>
      </c>
      <c r="P32" t="s">
        <v>6266</v>
      </c>
      <c r="Q32" t="s">
        <v>6446</v>
      </c>
      <c r="R32" t="s">
        <v>6279</v>
      </c>
      <c r="S32" t="s">
        <v>6447</v>
      </c>
      <c r="T32" t="s">
        <v>6313</v>
      </c>
      <c r="U32" t="s">
        <v>6447</v>
      </c>
      <c r="V32" t="s">
        <v>6271</v>
      </c>
      <c r="W32" t="s">
        <v>6448</v>
      </c>
      <c r="X32" t="s">
        <v>6449</v>
      </c>
      <c r="Y32" t="s">
        <v>6269</v>
      </c>
      <c r="Z32" s="48" t="str">
        <f t="shared" si="3"/>
        <v>SSA NAD-10.121.24.238-Sojitra_4/2-10.121.98.85-Vatav _1/5</v>
      </c>
      <c r="AA32" s="48">
        <f t="shared" si="4"/>
        <v>15</v>
      </c>
      <c r="AB32" s="48">
        <f t="shared" si="5"/>
        <v>26</v>
      </c>
      <c r="AC32" s="48">
        <f t="shared" si="6"/>
        <v>14</v>
      </c>
      <c r="AD32" s="48">
        <f t="shared" si="7"/>
        <v>21</v>
      </c>
      <c r="AE32" s="48" t="str">
        <f t="shared" si="8"/>
        <v>10.121.24.238</v>
      </c>
      <c r="AF32" s="42" t="str">
        <f t="shared" si="9"/>
        <v>10.121.98.85</v>
      </c>
      <c r="AG32" s="7" t="str">
        <f t="shared" si="10"/>
        <v>Sojitra B1</v>
      </c>
      <c r="AH32" s="7" t="str">
        <f t="shared" si="11"/>
        <v xml:space="preserve">Vatav </v>
      </c>
      <c r="AI32" s="7" t="str">
        <f t="shared" si="12"/>
        <v>S4P2</v>
      </c>
      <c r="AJ32" s="7" t="str">
        <f t="shared" si="13"/>
        <v>S1P5</v>
      </c>
      <c r="AK32" s="7" t="str">
        <f>IFERROR(VLOOKUP(Z32,'PASTE-DL-ALARMS'!$Q$10:$W$2200,7,FALSE),"")</f>
        <v/>
      </c>
      <c r="AL32" s="55" t="str">
        <f>IFERROR(VLOOKUP(Z32,'PASTE-DL-ALARMS'!$Q$10:$W$2200,3,FALSE),"")</f>
        <v/>
      </c>
      <c r="AM32" s="7" t="str">
        <f t="shared" si="14"/>
        <v>10.121.24.238_Sojitra B1_S4P2</v>
      </c>
      <c r="AN32" s="55" t="str">
        <f t="shared" si="15"/>
        <v>10.121.98.85_Vatav _S1P5</v>
      </c>
      <c r="AO32" s="72" t="e">
        <f t="shared" ca="1" si="16"/>
        <v>#VALUE!</v>
      </c>
      <c r="AP32" s="7" t="str">
        <f>IFERROR(VLOOKUP(Z32,'PASTE-DL-ALARMS'!$Q$10:$Z$2800,8,FALSE),"")</f>
        <v/>
      </c>
      <c r="AQ32" s="7"/>
      <c r="AR32" s="7"/>
      <c r="AS32" s="7"/>
    </row>
    <row r="33" spans="1:45" x14ac:dyDescent="0.25">
      <c r="A33" s="20"/>
      <c r="B33" s="20"/>
      <c r="C33" s="20" t="str">
        <f>IF(D33="Critical",MAX($C$8:C32)+1,"")</f>
        <v/>
      </c>
      <c r="D33" s="20" t="str">
        <f t="shared" si="0"/>
        <v>-</v>
      </c>
      <c r="E33" s="20" t="str">
        <f>VLOOKUP('PASTE-DOWN-DL'!F33,'SSA-CODE'!$D$4:$E$56,2,FALSE)</f>
        <v>WTR AM</v>
      </c>
      <c r="F33" s="48" t="str">
        <f t="shared" si="1"/>
        <v>WTR AM</v>
      </c>
      <c r="G33" s="48" t="str">
        <f t="shared" si="2"/>
        <v xml:space="preserve">	WTR AM</v>
      </c>
      <c r="H33" s="20">
        <v>24</v>
      </c>
      <c r="I33" t="s">
        <v>6450</v>
      </c>
      <c r="J33" t="s">
        <v>6260</v>
      </c>
      <c r="K33" t="s">
        <v>6261</v>
      </c>
      <c r="L33" t="s">
        <v>6262</v>
      </c>
      <c r="M33" t="s">
        <v>6263</v>
      </c>
      <c r="N33" t="s">
        <v>6451</v>
      </c>
      <c r="O33" t="s">
        <v>6452</v>
      </c>
      <c r="P33" t="s">
        <v>6266</v>
      </c>
      <c r="Q33" t="s">
        <v>6453</v>
      </c>
      <c r="R33" t="s">
        <v>6416</v>
      </c>
      <c r="S33" t="s">
        <v>6269</v>
      </c>
      <c r="T33" t="s">
        <v>6454</v>
      </c>
      <c r="U33" t="s">
        <v>6269</v>
      </c>
      <c r="V33" t="s">
        <v>6271</v>
      </c>
      <c r="W33" t="s">
        <v>6455</v>
      </c>
      <c r="X33" t="s">
        <v>6456</v>
      </c>
      <c r="Y33" t="s">
        <v>6269</v>
      </c>
      <c r="Z33" s="48" t="str">
        <f t="shared" si="3"/>
        <v>WTR AM-10.121.15.132-Gandhinagar_6/1-10.121.15.193-Mehsana3(GNE)_6/1</v>
      </c>
      <c r="AA33" s="48">
        <f t="shared" si="4"/>
        <v>15</v>
      </c>
      <c r="AB33" s="48">
        <f t="shared" si="5"/>
        <v>27</v>
      </c>
      <c r="AC33" s="48">
        <f t="shared" si="6"/>
        <v>15</v>
      </c>
      <c r="AD33" s="48">
        <f t="shared" si="7"/>
        <v>29</v>
      </c>
      <c r="AE33" s="48" t="str">
        <f t="shared" si="8"/>
        <v>10.121.15.132</v>
      </c>
      <c r="AF33" s="42" t="str">
        <f t="shared" si="9"/>
        <v>10.121.15.193</v>
      </c>
      <c r="AG33" s="7" t="str">
        <f t="shared" si="10"/>
        <v>GANDHINAGAR</v>
      </c>
      <c r="AH33" s="7" t="str">
        <f t="shared" si="11"/>
        <v>Mehsana3(GNE)</v>
      </c>
      <c r="AI33" s="7" t="str">
        <f t="shared" si="12"/>
        <v>S6P1</v>
      </c>
      <c r="AJ33" s="7" t="str">
        <f t="shared" si="13"/>
        <v>S6P1</v>
      </c>
      <c r="AK33" s="7" t="str">
        <f>IFERROR(VLOOKUP(Z33,'PASTE-DL-ALARMS'!$Q$10:$W$2200,7,FALSE),"")</f>
        <v/>
      </c>
      <c r="AL33" s="55" t="str">
        <f>IFERROR(VLOOKUP(Z33,'PASTE-DL-ALARMS'!$Q$10:$W$2200,3,FALSE),"")</f>
        <v/>
      </c>
      <c r="AM33" s="7" t="str">
        <f t="shared" si="14"/>
        <v>10.121.15.132_GANDHINAGAR_S6P1</v>
      </c>
      <c r="AN33" s="55" t="str">
        <f t="shared" si="15"/>
        <v>10.121.15.193_Mehsana3(GNE)_S6P1</v>
      </c>
      <c r="AO33" s="72" t="e">
        <f t="shared" ca="1" si="16"/>
        <v>#VALUE!</v>
      </c>
      <c r="AP33" s="7" t="str">
        <f>IFERROR(VLOOKUP(Z33,'PASTE-DL-ALARMS'!$Q$10:$Z$2800,8,FALSE),"")</f>
        <v/>
      </c>
      <c r="AQ33" s="7"/>
      <c r="AR33" s="7"/>
      <c r="AS33" s="7"/>
    </row>
    <row r="34" spans="1:45" x14ac:dyDescent="0.25">
      <c r="A34" s="20"/>
      <c r="B34" s="20"/>
      <c r="C34" s="20" t="str">
        <f>IF(D34="Critical",MAX($C$8:C33)+1,"")</f>
        <v/>
      </c>
      <c r="D34" s="20" t="str">
        <f t="shared" si="0"/>
        <v>-</v>
      </c>
      <c r="E34" s="20" t="str">
        <f>VLOOKUP('PASTE-DOWN-DL'!F34,'SSA-CODE'!$D$4:$E$56,2,FALSE)</f>
        <v>SEN</v>
      </c>
      <c r="F34" s="48" t="str">
        <f t="shared" si="1"/>
        <v>SSA SEN</v>
      </c>
      <c r="G34" s="48" t="str">
        <f t="shared" si="2"/>
        <v xml:space="preserve">	SSA SEN</v>
      </c>
      <c r="H34" s="20">
        <v>25</v>
      </c>
      <c r="I34" t="s">
        <v>6457</v>
      </c>
      <c r="J34" t="s">
        <v>6260</v>
      </c>
      <c r="K34" t="s">
        <v>6261</v>
      </c>
      <c r="L34" t="s">
        <v>6262</v>
      </c>
      <c r="M34" t="s">
        <v>6263</v>
      </c>
      <c r="N34" t="s">
        <v>6458</v>
      </c>
      <c r="O34" t="s">
        <v>6459</v>
      </c>
      <c r="P34" t="s">
        <v>6266</v>
      </c>
      <c r="Q34" t="s">
        <v>6665</v>
      </c>
      <c r="R34" t="s">
        <v>6651</v>
      </c>
      <c r="S34" t="s">
        <v>6269</v>
      </c>
      <c r="T34" t="s">
        <v>6462</v>
      </c>
      <c r="U34" t="s">
        <v>6269</v>
      </c>
      <c r="V34" t="s">
        <v>6271</v>
      </c>
      <c r="W34" t="s">
        <v>6463</v>
      </c>
      <c r="X34" t="s">
        <v>6464</v>
      </c>
      <c r="Y34" t="s">
        <v>6269</v>
      </c>
      <c r="Z34" s="48" t="str">
        <f t="shared" si="3"/>
        <v>SSA SEN-10.121.99.5-Dhangdhra_4/1-10.121.69.74-Khambhada_3/1</v>
      </c>
      <c r="AA34" s="48">
        <f t="shared" si="4"/>
        <v>13</v>
      </c>
      <c r="AB34" s="48">
        <f t="shared" si="5"/>
        <v>23</v>
      </c>
      <c r="AC34" s="48">
        <f t="shared" si="6"/>
        <v>14</v>
      </c>
      <c r="AD34" s="48">
        <f t="shared" si="7"/>
        <v>24</v>
      </c>
      <c r="AE34" s="48" t="str">
        <f t="shared" si="8"/>
        <v>10.121.99.5</v>
      </c>
      <c r="AF34" s="42" t="str">
        <f t="shared" si="9"/>
        <v>10.121.69.74</v>
      </c>
      <c r="AG34" s="7" t="str">
        <f t="shared" si="10"/>
        <v>DHANGDHRA</v>
      </c>
      <c r="AH34" s="7" t="str">
        <f t="shared" si="11"/>
        <v>Khambhada</v>
      </c>
      <c r="AI34" s="7" t="str">
        <f t="shared" si="12"/>
        <v>S4P1</v>
      </c>
      <c r="AJ34" s="7" t="str">
        <f t="shared" si="13"/>
        <v>S3P1</v>
      </c>
      <c r="AK34" s="7" t="str">
        <f>IFERROR(VLOOKUP(Z34,'PASTE-DL-ALARMS'!$Q$10:$W$2200,7,FALSE),"")</f>
        <v/>
      </c>
      <c r="AL34" s="55" t="str">
        <f>IFERROR(VLOOKUP(Z34,'PASTE-DL-ALARMS'!$Q$10:$W$2200,3,FALSE),"")</f>
        <v/>
      </c>
      <c r="AM34" s="7" t="str">
        <f t="shared" si="14"/>
        <v>10.121.99.5_DHANGDHRA_S4P1</v>
      </c>
      <c r="AN34" s="55" t="str">
        <f t="shared" si="15"/>
        <v>10.121.69.74_Khambhada_S3P1</v>
      </c>
      <c r="AO34" s="72" t="e">
        <f t="shared" ca="1" si="16"/>
        <v>#VALUE!</v>
      </c>
      <c r="AP34" s="7" t="str">
        <f>IFERROR(VLOOKUP(Z34,'PASTE-DL-ALARMS'!$Q$10:$Z$2800,8,FALSE),"")</f>
        <v/>
      </c>
      <c r="AQ34" s="7"/>
      <c r="AR34" s="7"/>
      <c r="AS34" s="7"/>
    </row>
    <row r="35" spans="1:45" x14ac:dyDescent="0.25">
      <c r="A35" s="20"/>
      <c r="B35" s="20"/>
      <c r="C35" s="20" t="str">
        <f>IF(D35="Critical",MAX($C$8:C34)+1,"")</f>
        <v/>
      </c>
      <c r="D35" s="20" t="str">
        <f t="shared" si="0"/>
        <v>-</v>
      </c>
      <c r="E35" s="20" t="str">
        <f>VLOOKUP('PASTE-DOWN-DL'!F35,'SSA-CODE'!$D$4:$E$56,2,FALSE)</f>
        <v>VDA</v>
      </c>
      <c r="F35" s="48" t="str">
        <f t="shared" si="1"/>
        <v>SSA VDR</v>
      </c>
      <c r="G35" s="48" t="str">
        <f t="shared" si="2"/>
        <v xml:space="preserve">	SSA VDR</v>
      </c>
      <c r="H35" s="20">
        <v>26</v>
      </c>
      <c r="I35" t="s">
        <v>6465</v>
      </c>
      <c r="J35" t="s">
        <v>6466</v>
      </c>
      <c r="K35" t="s">
        <v>6275</v>
      </c>
      <c r="L35" t="s">
        <v>6262</v>
      </c>
      <c r="M35" t="s">
        <v>6263</v>
      </c>
      <c r="N35" t="s">
        <v>6467</v>
      </c>
      <c r="O35" t="s">
        <v>6468</v>
      </c>
      <c r="P35" t="s">
        <v>6266</v>
      </c>
      <c r="Q35" t="s">
        <v>6469</v>
      </c>
      <c r="R35" t="s">
        <v>6279</v>
      </c>
      <c r="S35" t="s">
        <v>6470</v>
      </c>
      <c r="T35" t="s">
        <v>6471</v>
      </c>
      <c r="U35" t="s">
        <v>6472</v>
      </c>
      <c r="V35" t="s">
        <v>6271</v>
      </c>
      <c r="W35" t="s">
        <v>6473</v>
      </c>
      <c r="X35" t="s">
        <v>6474</v>
      </c>
      <c r="Y35" t="s">
        <v>6269</v>
      </c>
      <c r="Z35" s="48" t="str">
        <f t="shared" si="3"/>
        <v>SSA VDR-10.121.19.138-City2_5/8-10.121.99.150-City3_5/8</v>
      </c>
      <c r="AA35" s="48">
        <f t="shared" si="4"/>
        <v>15</v>
      </c>
      <c r="AB35" s="48">
        <f t="shared" si="5"/>
        <v>21</v>
      </c>
      <c r="AC35" s="48">
        <f t="shared" si="6"/>
        <v>15</v>
      </c>
      <c r="AD35" s="48">
        <f t="shared" si="7"/>
        <v>22</v>
      </c>
      <c r="AE35" s="48" t="str">
        <f t="shared" si="8"/>
        <v>10.121.19.138</v>
      </c>
      <c r="AF35" s="42" t="str">
        <f t="shared" si="9"/>
        <v>10.121.99.150</v>
      </c>
      <c r="AG35" s="7" t="str">
        <f t="shared" si="10"/>
        <v>CITY2</v>
      </c>
      <c r="AH35" s="7" t="str">
        <f t="shared" si="11"/>
        <v>CITY 3</v>
      </c>
      <c r="AI35" s="7" t="str">
        <f t="shared" si="12"/>
        <v>S5P8</v>
      </c>
      <c r="AJ35" s="7" t="str">
        <f t="shared" si="13"/>
        <v>S5P8</v>
      </c>
      <c r="AK35" s="7" t="str">
        <f>IFERROR(VLOOKUP(Z35,'PASTE-DL-ALARMS'!$Q$10:$W$2200,7,FALSE),"")</f>
        <v/>
      </c>
      <c r="AL35" s="55" t="str">
        <f>IFERROR(VLOOKUP(Z35,'PASTE-DL-ALARMS'!$Q$10:$W$2200,3,FALSE),"")</f>
        <v/>
      </c>
      <c r="AM35" s="7" t="str">
        <f t="shared" si="14"/>
        <v>10.121.19.138_CITY2_S5P8</v>
      </c>
      <c r="AN35" s="55" t="str">
        <f t="shared" si="15"/>
        <v>10.121.99.150_CITY 3_S5P8</v>
      </c>
      <c r="AO35" s="72" t="e">
        <f t="shared" ca="1" si="16"/>
        <v>#VALUE!</v>
      </c>
      <c r="AP35" s="7" t="str">
        <f>IFERROR(VLOOKUP(Z35,'PASTE-DL-ALARMS'!$Q$10:$Z$2800,8,FALSE),"")</f>
        <v/>
      </c>
      <c r="AQ35" s="7"/>
      <c r="AR35" s="7"/>
      <c r="AS35" s="7"/>
    </row>
    <row r="36" spans="1:45" x14ac:dyDescent="0.25">
      <c r="A36" s="20"/>
      <c r="B36" s="20"/>
      <c r="C36" s="20" t="str">
        <f>IF(D36="Critical",MAX($C$8:C35)+1,"")</f>
        <v/>
      </c>
      <c r="D36" s="20" t="str">
        <f t="shared" si="0"/>
        <v>-</v>
      </c>
      <c r="E36" s="20" t="str">
        <f>VLOOKUP('PASTE-DOWN-DL'!F36,'SSA-CODE'!$D$4:$E$56,2,FALSE)</f>
        <v>HMR</v>
      </c>
      <c r="F36" s="48" t="str">
        <f t="shared" si="1"/>
        <v>SSA HMR</v>
      </c>
      <c r="G36" s="48" t="str">
        <f t="shared" si="2"/>
        <v xml:space="preserve">	SSA HMR</v>
      </c>
      <c r="H36" s="20">
        <v>27</v>
      </c>
      <c r="I36" t="s">
        <v>6475</v>
      </c>
      <c r="J36" t="s">
        <v>6260</v>
      </c>
      <c r="K36" t="s">
        <v>6275</v>
      </c>
      <c r="L36" t="s">
        <v>6262</v>
      </c>
      <c r="M36" t="s">
        <v>6263</v>
      </c>
      <c r="N36" t="s">
        <v>6476</v>
      </c>
      <c r="O36" t="s">
        <v>6477</v>
      </c>
      <c r="P36" t="s">
        <v>6266</v>
      </c>
      <c r="Q36" t="s">
        <v>6416</v>
      </c>
      <c r="R36" t="s">
        <v>6279</v>
      </c>
      <c r="S36" t="s">
        <v>6478</v>
      </c>
      <c r="T36" t="s">
        <v>6313</v>
      </c>
      <c r="U36" t="s">
        <v>6479</v>
      </c>
      <c r="V36" t="s">
        <v>6271</v>
      </c>
      <c r="W36" t="s">
        <v>6480</v>
      </c>
      <c r="X36" t="s">
        <v>6481</v>
      </c>
      <c r="Y36" t="s">
        <v>6269</v>
      </c>
      <c r="Z36" s="48" t="str">
        <f t="shared" si="3"/>
        <v>SSA HMR-10.121.97.80-Raigad_1/5-10.121.25.165-Gambhoi_4/4</v>
      </c>
      <c r="AA36" s="48">
        <f t="shared" si="4"/>
        <v>14</v>
      </c>
      <c r="AB36" s="48">
        <f t="shared" si="5"/>
        <v>21</v>
      </c>
      <c r="AC36" s="48">
        <f t="shared" si="6"/>
        <v>15</v>
      </c>
      <c r="AD36" s="48">
        <f t="shared" si="7"/>
        <v>23</v>
      </c>
      <c r="AE36" s="48" t="str">
        <f t="shared" si="8"/>
        <v>10.121.97.80</v>
      </c>
      <c r="AF36" s="42" t="str">
        <f t="shared" si="9"/>
        <v>10.121.25.165</v>
      </c>
      <c r="AG36" s="7" t="str">
        <f t="shared" si="10"/>
        <v>RAIGAD</v>
      </c>
      <c r="AH36" s="7" t="str">
        <f t="shared" si="11"/>
        <v>GAMBHOI</v>
      </c>
      <c r="AI36" s="7" t="str">
        <f t="shared" si="12"/>
        <v>S1P5</v>
      </c>
      <c r="AJ36" s="7" t="str">
        <f t="shared" si="13"/>
        <v>S4P4</v>
      </c>
      <c r="AK36" s="7" t="str">
        <f>IFERROR(VLOOKUP(Z36,'PASTE-DL-ALARMS'!$Q$10:$W$2200,7,FALSE),"")</f>
        <v/>
      </c>
      <c r="AL36" s="55" t="str">
        <f>IFERROR(VLOOKUP(Z36,'PASTE-DL-ALARMS'!$Q$10:$W$2200,3,FALSE),"")</f>
        <v/>
      </c>
      <c r="AM36" s="7" t="str">
        <f t="shared" si="14"/>
        <v>10.121.97.80_RAIGAD_S1P5</v>
      </c>
      <c r="AN36" s="55" t="str">
        <f t="shared" si="15"/>
        <v>10.121.25.165_GAMBHOI_S4P4</v>
      </c>
      <c r="AO36" s="72" t="e">
        <f t="shared" ca="1" si="16"/>
        <v>#VALUE!</v>
      </c>
      <c r="AP36" s="7" t="str">
        <f>IFERROR(VLOOKUP(Z36,'PASTE-DL-ALARMS'!$Q$10:$Z$2800,8,FALSE),"")</f>
        <v/>
      </c>
      <c r="AQ36" s="7"/>
      <c r="AR36" s="7"/>
      <c r="AS36" s="7"/>
    </row>
    <row r="37" spans="1:45" x14ac:dyDescent="0.25">
      <c r="A37" s="20"/>
      <c r="B37" s="20"/>
      <c r="C37" s="20">
        <f>IF(D37="Critical",MAX($C$8:C36)+1,"")</f>
        <v>1</v>
      </c>
      <c r="D37" s="20" t="str">
        <f t="shared" si="0"/>
        <v>Critical</v>
      </c>
      <c r="E37" s="20" t="str">
        <f>VLOOKUP('PASTE-DOWN-DL'!F37,'SSA-CODE'!$D$4:$E$56,2,FALSE)</f>
        <v>VAL</v>
      </c>
      <c r="F37" s="48" t="str">
        <f t="shared" si="1"/>
        <v>SSA VAL</v>
      </c>
      <c r="G37" s="48" t="str">
        <f t="shared" si="2"/>
        <v xml:space="preserve">	SSA VAL</v>
      </c>
      <c r="H37" s="20">
        <v>28</v>
      </c>
      <c r="I37" t="s">
        <v>19479</v>
      </c>
      <c r="J37" t="s">
        <v>6260</v>
      </c>
      <c r="K37" t="s">
        <v>6275</v>
      </c>
      <c r="L37" t="s">
        <v>6262</v>
      </c>
      <c r="M37" t="s">
        <v>6263</v>
      </c>
      <c r="N37" t="s">
        <v>6482</v>
      </c>
      <c r="O37" t="s">
        <v>6483</v>
      </c>
      <c r="P37" t="s">
        <v>6484</v>
      </c>
      <c r="Q37" t="s">
        <v>6302</v>
      </c>
      <c r="R37" t="s">
        <v>6279</v>
      </c>
      <c r="S37" t="s">
        <v>6485</v>
      </c>
      <c r="T37" t="s">
        <v>6486</v>
      </c>
      <c r="U37" t="s">
        <v>6286</v>
      </c>
      <c r="V37" t="s">
        <v>6271</v>
      </c>
      <c r="W37" t="s">
        <v>6487</v>
      </c>
      <c r="X37" t="s">
        <v>19480</v>
      </c>
      <c r="Y37" t="s">
        <v>6269</v>
      </c>
      <c r="Z37" s="48" t="str">
        <f t="shared" si="3"/>
        <v>SSA VAL-10.121.16.107-KAPRADA_4/3-10.121.24.167-DAPADA_4/2</v>
      </c>
      <c r="AA37" s="48">
        <f t="shared" si="4"/>
        <v>15</v>
      </c>
      <c r="AB37" s="48">
        <f t="shared" si="5"/>
        <v>26</v>
      </c>
      <c r="AC37" s="48">
        <f t="shared" si="6"/>
        <v>15</v>
      </c>
      <c r="AD37" s="48">
        <f t="shared" si="7"/>
        <v>22</v>
      </c>
      <c r="AE37" s="48" t="str">
        <f t="shared" si="8"/>
        <v>10.121.16.107</v>
      </c>
      <c r="AF37" s="42" t="str">
        <f t="shared" si="9"/>
        <v>10.121.24.167</v>
      </c>
      <c r="AG37" s="7" t="str">
        <f t="shared" si="10"/>
        <v>KAPRADA-TE</v>
      </c>
      <c r="AH37" s="7" t="str">
        <f t="shared" si="11"/>
        <v>DAPADA</v>
      </c>
      <c r="AI37" s="7" t="str">
        <f t="shared" si="12"/>
        <v>S4P3</v>
      </c>
      <c r="AJ37" s="7" t="str">
        <f t="shared" si="13"/>
        <v>S4P2</v>
      </c>
      <c r="AK37" s="7" t="str">
        <f>IFERROR(VLOOKUP(Z37,'PASTE-DL-ALARMS'!$Q$10:$W$2200,7,FALSE),"")</f>
        <v>15-05-2026</v>
      </c>
      <c r="AL37" s="55" t="str">
        <f>IFERROR(VLOOKUP(Z37,'PASTE-DL-ALARMS'!$Q$10:$W$2200,3,FALSE),"")</f>
        <v>16:22:47</v>
      </c>
      <c r="AM37" s="7" t="str">
        <f t="shared" si="14"/>
        <v>10.121.16.107_KAPRADA-TE_S4P3</v>
      </c>
      <c r="AN37" s="55" t="str">
        <f t="shared" si="15"/>
        <v>10.121.24.167_DAPADA_S4P2</v>
      </c>
      <c r="AO37" s="72">
        <f t="shared" ca="1" si="16"/>
        <v>0</v>
      </c>
      <c r="AP37" s="7" t="str">
        <f>IFERROR(VLOOKUP(Z37,'PASTE-DL-ALARMS'!$Q$10:$Z$2800,8,FALSE),"")</f>
        <v xml:space="preserve">	2026/05/15,16:22:47</v>
      </c>
      <c r="AQ37" s="7"/>
      <c r="AR37" s="7"/>
      <c r="AS37" s="7"/>
    </row>
    <row r="38" spans="1:45" x14ac:dyDescent="0.25">
      <c r="A38" s="20"/>
      <c r="B38" s="20"/>
      <c r="C38" s="20" t="str">
        <f>IF(D38="Critical",MAX($C$8:C37)+1,"")</f>
        <v/>
      </c>
      <c r="D38" s="20" t="str">
        <f t="shared" si="0"/>
        <v>-</v>
      </c>
      <c r="E38" s="20" t="str">
        <f>VLOOKUP('PASTE-DOWN-DL'!F38,'SSA-CODE'!$D$4:$E$56,2,FALSE)</f>
        <v>VDA</v>
      </c>
      <c r="F38" s="48" t="str">
        <f t="shared" si="1"/>
        <v>SSA VDR</v>
      </c>
      <c r="G38" s="48" t="str">
        <f t="shared" si="2"/>
        <v xml:space="preserve">	SSA VDR</v>
      </c>
      <c r="H38" s="20">
        <v>29</v>
      </c>
      <c r="I38" t="s">
        <v>6489</v>
      </c>
      <c r="J38" t="s">
        <v>6260</v>
      </c>
      <c r="K38" t="s">
        <v>6275</v>
      </c>
      <c r="L38" t="s">
        <v>6262</v>
      </c>
      <c r="M38" t="s">
        <v>6263</v>
      </c>
      <c r="N38" t="s">
        <v>6490</v>
      </c>
      <c r="O38" t="s">
        <v>6491</v>
      </c>
      <c r="P38" t="s">
        <v>6266</v>
      </c>
      <c r="Q38" t="s">
        <v>6400</v>
      </c>
      <c r="R38" t="s">
        <v>6469</v>
      </c>
      <c r="S38" t="s">
        <v>6492</v>
      </c>
      <c r="T38" t="s">
        <v>6313</v>
      </c>
      <c r="U38" t="s">
        <v>6492</v>
      </c>
      <c r="V38" t="s">
        <v>6271</v>
      </c>
      <c r="W38" t="s">
        <v>6493</v>
      </c>
      <c r="X38" t="s">
        <v>6494</v>
      </c>
      <c r="Y38" t="s">
        <v>6269</v>
      </c>
      <c r="Z38" s="48" t="str">
        <f t="shared" si="3"/>
        <v>SSA VDR-10.121.19.132-Makarpura_4/6-10.121.99.158-MGVCL_Tarsli_1/6</v>
      </c>
      <c r="AA38" s="48">
        <f t="shared" si="4"/>
        <v>15</v>
      </c>
      <c r="AB38" s="48">
        <f t="shared" si="5"/>
        <v>25</v>
      </c>
      <c r="AC38" s="48">
        <f t="shared" si="6"/>
        <v>15</v>
      </c>
      <c r="AD38" s="48">
        <f t="shared" si="7"/>
        <v>28</v>
      </c>
      <c r="AE38" s="48" t="str">
        <f t="shared" si="8"/>
        <v>10.121.19.132</v>
      </c>
      <c r="AF38" s="42" t="str">
        <f t="shared" si="9"/>
        <v>10.121.99.158</v>
      </c>
      <c r="AG38" s="7" t="str">
        <f t="shared" si="10"/>
        <v>MAKARPURA</v>
      </c>
      <c r="AH38" s="7" t="str">
        <f t="shared" si="11"/>
        <v>MGVCL TARSLI</v>
      </c>
      <c r="AI38" s="7" t="str">
        <f t="shared" si="12"/>
        <v>S4P6</v>
      </c>
      <c r="AJ38" s="7" t="str">
        <f t="shared" si="13"/>
        <v>S1P6</v>
      </c>
      <c r="AK38" s="7" t="str">
        <f>IFERROR(VLOOKUP(Z38,'PASTE-DL-ALARMS'!$Q$10:$W$2200,7,FALSE),"")</f>
        <v/>
      </c>
      <c r="AL38" s="55" t="str">
        <f>IFERROR(VLOOKUP(Z38,'PASTE-DL-ALARMS'!$Q$10:$W$2200,3,FALSE),"")</f>
        <v/>
      </c>
      <c r="AM38" s="7" t="str">
        <f t="shared" si="14"/>
        <v>10.121.19.132_MAKARPURA_S4P6</v>
      </c>
      <c r="AN38" s="55" t="str">
        <f t="shared" si="15"/>
        <v>10.121.99.158_MGVCL TARSLI_S1P6</v>
      </c>
      <c r="AO38" s="72" t="e">
        <f t="shared" ca="1" si="16"/>
        <v>#VALUE!</v>
      </c>
      <c r="AP38" s="7" t="str">
        <f>IFERROR(VLOOKUP(Z38,'PASTE-DL-ALARMS'!$Q$10:$Z$2800,8,FALSE),"")</f>
        <v/>
      </c>
      <c r="AQ38" s="7"/>
      <c r="AR38" s="7"/>
      <c r="AS38" s="7"/>
    </row>
    <row r="39" spans="1:45" x14ac:dyDescent="0.25">
      <c r="A39" s="20"/>
      <c r="B39" s="20"/>
      <c r="C39" s="20" t="str">
        <f>IF(D39="Critical",MAX($C$8:C38)+1,"")</f>
        <v/>
      </c>
      <c r="D39" s="20" t="str">
        <f t="shared" si="0"/>
        <v>-</v>
      </c>
      <c r="E39" s="20" t="str">
        <f>VLOOKUP('PASTE-DOWN-DL'!F39,'SSA-CODE'!$D$4:$E$56,2,FALSE)</f>
        <v>BUJ</v>
      </c>
      <c r="F39" s="48" t="str">
        <f t="shared" si="1"/>
        <v>SSA BUJ</v>
      </c>
      <c r="G39" s="48" t="str">
        <f t="shared" si="2"/>
        <v xml:space="preserve">	SSA BUJ</v>
      </c>
      <c r="H39" s="20">
        <v>30</v>
      </c>
      <c r="I39" t="s">
        <v>6495</v>
      </c>
      <c r="J39" t="s">
        <v>6260</v>
      </c>
      <c r="K39" t="s">
        <v>6275</v>
      </c>
      <c r="L39" t="s">
        <v>6262</v>
      </c>
      <c r="M39" t="s">
        <v>6263</v>
      </c>
      <c r="N39" t="s">
        <v>6496</v>
      </c>
      <c r="O39" t="s">
        <v>6497</v>
      </c>
      <c r="P39" t="s">
        <v>6266</v>
      </c>
      <c r="Q39" t="s">
        <v>6498</v>
      </c>
      <c r="R39" t="s">
        <v>6279</v>
      </c>
      <c r="S39" t="s">
        <v>6499</v>
      </c>
      <c r="T39" t="s">
        <v>6500</v>
      </c>
      <c r="U39" t="s">
        <v>6501</v>
      </c>
      <c r="V39" t="s">
        <v>6271</v>
      </c>
      <c r="W39" t="s">
        <v>6502</v>
      </c>
      <c r="X39" t="s">
        <v>6503</v>
      </c>
      <c r="Y39" t="s">
        <v>6269</v>
      </c>
      <c r="Z39" s="48" t="str">
        <f t="shared" si="3"/>
        <v>SSA BUJ-10.121.24.66-Mundra Rd TE_6/3-10.121.17.66-Bhuj2(GNE)_3/4</v>
      </c>
      <c r="AA39" s="48">
        <f t="shared" si="4"/>
        <v>14</v>
      </c>
      <c r="AB39" s="48">
        <f t="shared" si="5"/>
        <v>26</v>
      </c>
      <c r="AC39" s="48">
        <f t="shared" si="6"/>
        <v>14</v>
      </c>
      <c r="AD39" s="48">
        <f t="shared" si="7"/>
        <v>25</v>
      </c>
      <c r="AE39" s="48" t="str">
        <f t="shared" si="8"/>
        <v>10.121.24.66</v>
      </c>
      <c r="AF39" s="42" t="str">
        <f t="shared" si="9"/>
        <v>10.121.17.66</v>
      </c>
      <c r="AG39" s="7" t="str">
        <f t="shared" si="10"/>
        <v>MBM Bhuj B2</v>
      </c>
      <c r="AH39" s="7" t="str">
        <f t="shared" si="11"/>
        <v>BHUJ2(GNE)</v>
      </c>
      <c r="AI39" s="7" t="str">
        <f t="shared" si="12"/>
        <v>S6P3</v>
      </c>
      <c r="AJ39" s="7" t="str">
        <f t="shared" si="13"/>
        <v>S3P4</v>
      </c>
      <c r="AK39" s="7" t="str">
        <f>IFERROR(VLOOKUP(Z39,'PASTE-DL-ALARMS'!$Q$10:$W$2200,7,FALSE),"")</f>
        <v/>
      </c>
      <c r="AL39" s="55" t="str">
        <f>IFERROR(VLOOKUP(Z39,'PASTE-DL-ALARMS'!$Q$10:$W$2200,3,FALSE),"")</f>
        <v/>
      </c>
      <c r="AM39" s="7" t="str">
        <f t="shared" si="14"/>
        <v>10.121.24.66_MBM Bhuj B2_S6P3</v>
      </c>
      <c r="AN39" s="55" t="str">
        <f t="shared" si="15"/>
        <v>10.121.17.66_BHUJ2(GNE)_S3P4</v>
      </c>
      <c r="AO39" s="72" t="e">
        <f t="shared" ca="1" si="16"/>
        <v>#VALUE!</v>
      </c>
      <c r="AP39" s="7" t="str">
        <f>IFERROR(VLOOKUP(Z39,'PASTE-DL-ALARMS'!$Q$10:$Z$2800,8,FALSE),"")</f>
        <v/>
      </c>
      <c r="AQ39" s="7"/>
      <c r="AR39" s="7"/>
      <c r="AS39" s="7"/>
    </row>
    <row r="40" spans="1:45" x14ac:dyDescent="0.25">
      <c r="A40" s="20"/>
      <c r="B40" s="20"/>
      <c r="C40" s="20" t="str">
        <f>IF(D40="Critical",MAX($C$8:C39)+1,"")</f>
        <v/>
      </c>
      <c r="D40" s="20" t="str">
        <f t="shared" si="0"/>
        <v>-</v>
      </c>
      <c r="E40" s="20" t="str">
        <f>VLOOKUP('PASTE-DOWN-DL'!F40,'SSA-CODE'!$D$4:$E$56,2,FALSE)</f>
        <v>BUJ</v>
      </c>
      <c r="F40" s="48" t="str">
        <f t="shared" si="1"/>
        <v>SSA BUJ</v>
      </c>
      <c r="G40" s="48" t="str">
        <f t="shared" si="2"/>
        <v xml:space="preserve">	SSA BUJ</v>
      </c>
      <c r="H40" s="20">
        <v>31</v>
      </c>
      <c r="I40" t="s">
        <v>6504</v>
      </c>
      <c r="J40" t="s">
        <v>6260</v>
      </c>
      <c r="K40" t="s">
        <v>6275</v>
      </c>
      <c r="L40" t="s">
        <v>6262</v>
      </c>
      <c r="M40" t="s">
        <v>6263</v>
      </c>
      <c r="N40" t="s">
        <v>6505</v>
      </c>
      <c r="O40" t="s">
        <v>6506</v>
      </c>
      <c r="P40" t="s">
        <v>6266</v>
      </c>
      <c r="Q40" t="s">
        <v>6507</v>
      </c>
      <c r="R40" t="s">
        <v>6508</v>
      </c>
      <c r="S40" t="s">
        <v>6509</v>
      </c>
      <c r="T40" t="s">
        <v>6471</v>
      </c>
      <c r="U40" t="s">
        <v>6510</v>
      </c>
      <c r="V40" t="s">
        <v>6271</v>
      </c>
      <c r="W40" t="s">
        <v>6511</v>
      </c>
      <c r="X40" t="s">
        <v>6512</v>
      </c>
      <c r="Y40" t="s">
        <v>6269</v>
      </c>
      <c r="Z40" s="48" t="str">
        <f t="shared" si="3"/>
        <v>SSA BUJ-10.121.96.165-AIR_Kukma_1/5-10.121.24.69-Kukma_4/2</v>
      </c>
      <c r="AA40" s="48">
        <f t="shared" si="4"/>
        <v>15</v>
      </c>
      <c r="AB40" s="48">
        <f t="shared" si="5"/>
        <v>25</v>
      </c>
      <c r="AC40" s="48">
        <f t="shared" si="6"/>
        <v>14</v>
      </c>
      <c r="AD40" s="48">
        <f t="shared" si="7"/>
        <v>20</v>
      </c>
      <c r="AE40" s="48" t="str">
        <f t="shared" si="8"/>
        <v>10.121.96.165</v>
      </c>
      <c r="AF40" s="42" t="str">
        <f t="shared" si="9"/>
        <v>10.121.24.69</v>
      </c>
      <c r="AG40" s="7" t="str">
        <f t="shared" si="10"/>
        <v>AIR KUKMA</v>
      </c>
      <c r="AH40" s="7" t="str">
        <f t="shared" si="11"/>
        <v>KUKMA</v>
      </c>
      <c r="AI40" s="7" t="str">
        <f t="shared" si="12"/>
        <v>S1P5</v>
      </c>
      <c r="AJ40" s="7" t="str">
        <f t="shared" si="13"/>
        <v>S4P2</v>
      </c>
      <c r="AK40" s="7" t="str">
        <f>IFERROR(VLOOKUP(Z40,'PASTE-DL-ALARMS'!$Q$10:$W$2200,7,FALSE),"")</f>
        <v/>
      </c>
      <c r="AL40" s="55" t="str">
        <f>IFERROR(VLOOKUP(Z40,'PASTE-DL-ALARMS'!$Q$10:$W$2200,3,FALSE),"")</f>
        <v/>
      </c>
      <c r="AM40" s="7" t="str">
        <f t="shared" si="14"/>
        <v>10.121.96.165_AIR KUKMA_S1P5</v>
      </c>
      <c r="AN40" s="55" t="str">
        <f t="shared" si="15"/>
        <v>10.121.24.69_KUKMA_S4P2</v>
      </c>
      <c r="AO40" s="72" t="e">
        <f t="shared" ca="1" si="16"/>
        <v>#VALUE!</v>
      </c>
      <c r="AP40" s="7" t="str">
        <f>IFERROR(VLOOKUP(Z40,'PASTE-DL-ALARMS'!$Q$10:$Z$2800,8,FALSE),"")</f>
        <v/>
      </c>
      <c r="AQ40" s="7"/>
      <c r="AR40" s="7"/>
      <c r="AS40" s="7"/>
    </row>
    <row r="41" spans="1:45" x14ac:dyDescent="0.25">
      <c r="A41" s="20"/>
      <c r="B41" s="20"/>
      <c r="C41" s="20" t="str">
        <f>IF(D41="Critical",MAX($C$8:C40)+1,"")</f>
        <v/>
      </c>
      <c r="D41" s="20" t="str">
        <f t="shared" si="0"/>
        <v>-</v>
      </c>
      <c r="E41" s="20" t="str">
        <f>VLOOKUP('PASTE-DOWN-DL'!F41,'SSA-CODE'!$D$4:$E$56,2,FALSE)</f>
        <v>AHD</v>
      </c>
      <c r="F41" s="48" t="str">
        <f t="shared" si="1"/>
        <v>SSA AM</v>
      </c>
      <c r="G41" s="48" t="str">
        <f t="shared" si="2"/>
        <v xml:space="preserve">	SSA AM</v>
      </c>
      <c r="H41" s="20">
        <v>32</v>
      </c>
      <c r="I41" t="s">
        <v>6513</v>
      </c>
      <c r="J41" t="s">
        <v>6260</v>
      </c>
      <c r="K41" t="s">
        <v>6275</v>
      </c>
      <c r="L41" t="s">
        <v>6262</v>
      </c>
      <c r="M41" t="s">
        <v>6263</v>
      </c>
      <c r="N41" t="s">
        <v>6514</v>
      </c>
      <c r="O41" t="s">
        <v>6515</v>
      </c>
      <c r="P41" t="s">
        <v>6266</v>
      </c>
      <c r="Q41" t="s">
        <v>6516</v>
      </c>
      <c r="R41" t="s">
        <v>6279</v>
      </c>
      <c r="S41" t="s">
        <v>6517</v>
      </c>
      <c r="T41" t="s">
        <v>6313</v>
      </c>
      <c r="U41" t="s">
        <v>6517</v>
      </c>
      <c r="V41" t="s">
        <v>6271</v>
      </c>
      <c r="W41" t="s">
        <v>6518</v>
      </c>
      <c r="X41" t="s">
        <v>6519</v>
      </c>
      <c r="Y41" t="s">
        <v>6269</v>
      </c>
      <c r="Z41" s="48" t="str">
        <f t="shared" si="3"/>
        <v>SSA AM-10.121.18.233-Mahatma_2/5-10.121.18.204-5ESS GNR_3/4</v>
      </c>
      <c r="AA41" s="48">
        <f t="shared" si="4"/>
        <v>15</v>
      </c>
      <c r="AB41" s="48">
        <f t="shared" si="5"/>
        <v>24</v>
      </c>
      <c r="AC41" s="48">
        <f t="shared" si="6"/>
        <v>15</v>
      </c>
      <c r="AD41" s="48">
        <f t="shared" si="7"/>
        <v>23</v>
      </c>
      <c r="AE41" s="48" t="str">
        <f t="shared" si="8"/>
        <v>10.121.18.204</v>
      </c>
      <c r="AF41" s="42" t="str">
        <f t="shared" si="9"/>
        <v>10.121.18.233</v>
      </c>
      <c r="AG41" s="7" t="str">
        <f t="shared" si="10"/>
        <v>5ESS-GNR</v>
      </c>
      <c r="AH41" s="7" t="str">
        <f t="shared" si="11"/>
        <v>MAHATMA</v>
      </c>
      <c r="AI41" s="7" t="str">
        <f t="shared" si="12"/>
        <v>S3P4</v>
      </c>
      <c r="AJ41" s="7" t="str">
        <f t="shared" si="13"/>
        <v>S2P5</v>
      </c>
      <c r="AK41" s="7" t="str">
        <f>IFERROR(VLOOKUP(Z41,'PASTE-DL-ALARMS'!$Q$10:$W$2200,7,FALSE),"")</f>
        <v/>
      </c>
      <c r="AL41" s="55" t="str">
        <f>IFERROR(VLOOKUP(Z41,'PASTE-DL-ALARMS'!$Q$10:$W$2200,3,FALSE),"")</f>
        <v/>
      </c>
      <c r="AM41" s="7" t="str">
        <f t="shared" si="14"/>
        <v>10.121.18.204_5ESS-GNR_S3P4</v>
      </c>
      <c r="AN41" s="55" t="str">
        <f t="shared" si="15"/>
        <v>10.121.18.233_MAHATMA_S2P5</v>
      </c>
      <c r="AO41" s="72" t="e">
        <f t="shared" ca="1" si="16"/>
        <v>#VALUE!</v>
      </c>
      <c r="AP41" s="7" t="str">
        <f>IFERROR(VLOOKUP(Z41,'PASTE-DL-ALARMS'!$Q$10:$Z$2800,8,FALSE),"")</f>
        <v/>
      </c>
      <c r="AQ41" s="7"/>
      <c r="AR41" s="7"/>
      <c r="AS41" s="7"/>
    </row>
    <row r="42" spans="1:45" x14ac:dyDescent="0.25">
      <c r="A42" s="20"/>
      <c r="B42" s="20"/>
      <c r="C42" s="20" t="str">
        <f>IF(D42="Critical",MAX($C$8:C41)+1,"")</f>
        <v/>
      </c>
      <c r="D42" s="20" t="str">
        <f t="shared" si="0"/>
        <v>-</v>
      </c>
      <c r="E42" s="20" t="str">
        <f>VLOOKUP('PASTE-DOWN-DL'!F42,'SSA-CODE'!$D$4:$E$56,2,FALSE)</f>
        <v>WTR RJ</v>
      </c>
      <c r="F42" s="48" t="str">
        <f t="shared" si="1"/>
        <v>WTR RJ</v>
      </c>
      <c r="G42" s="48" t="str">
        <f t="shared" si="2"/>
        <v xml:space="preserve">	WTR RJ</v>
      </c>
      <c r="H42" s="20">
        <v>33</v>
      </c>
      <c r="I42" t="s">
        <v>6520</v>
      </c>
      <c r="J42" t="s">
        <v>6466</v>
      </c>
      <c r="K42" t="s">
        <v>6275</v>
      </c>
      <c r="L42" t="s">
        <v>6262</v>
      </c>
      <c r="M42" t="s">
        <v>6263</v>
      </c>
      <c r="N42" t="s">
        <v>6522</v>
      </c>
      <c r="O42" t="s">
        <v>6521</v>
      </c>
      <c r="P42" t="s">
        <v>6266</v>
      </c>
      <c r="Q42" t="s">
        <v>6285</v>
      </c>
      <c r="R42" t="s">
        <v>6279</v>
      </c>
      <c r="S42" t="s">
        <v>6269</v>
      </c>
      <c r="T42" t="s">
        <v>6523</v>
      </c>
      <c r="U42" t="s">
        <v>6269</v>
      </c>
      <c r="V42" t="s">
        <v>6271</v>
      </c>
      <c r="W42" t="s">
        <v>6524</v>
      </c>
      <c r="X42" t="s">
        <v>6525</v>
      </c>
      <c r="Y42" t="s">
        <v>6269</v>
      </c>
      <c r="Z42" s="48" t="str">
        <f t="shared" si="3"/>
        <v>WTR RJ-10.121.17.66-Bhuj2(GNE)_4/7-10.121.17.65-Bhuj1(GNE)_4/7</v>
      </c>
      <c r="AA42" s="48">
        <f t="shared" si="4"/>
        <v>14</v>
      </c>
      <c r="AB42" s="48">
        <f t="shared" si="5"/>
        <v>25</v>
      </c>
      <c r="AC42" s="48">
        <f t="shared" si="6"/>
        <v>14</v>
      </c>
      <c r="AD42" s="48">
        <f t="shared" si="7"/>
        <v>25</v>
      </c>
      <c r="AE42" s="48" t="str">
        <f t="shared" si="8"/>
        <v>10.121.17.66</v>
      </c>
      <c r="AF42" s="42" t="str">
        <f t="shared" si="9"/>
        <v>10.121.17.65</v>
      </c>
      <c r="AG42" s="7" t="str">
        <f t="shared" si="10"/>
        <v>BHUJ2(GNE)</v>
      </c>
      <c r="AH42" s="7" t="str">
        <f t="shared" si="11"/>
        <v>BHUJ1(GNE)</v>
      </c>
      <c r="AI42" s="7" t="str">
        <f t="shared" si="12"/>
        <v>S4P7</v>
      </c>
      <c r="AJ42" s="7" t="str">
        <f t="shared" si="13"/>
        <v>S4P7</v>
      </c>
      <c r="AK42" s="7" t="str">
        <f>IFERROR(VLOOKUP(Z42,'PASTE-DL-ALARMS'!$Q$10:$W$2200,7,FALSE),"")</f>
        <v/>
      </c>
      <c r="AL42" s="55" t="str">
        <f>IFERROR(VLOOKUP(Z42,'PASTE-DL-ALARMS'!$Q$10:$W$2200,3,FALSE),"")</f>
        <v/>
      </c>
      <c r="AM42" s="7" t="str">
        <f t="shared" si="14"/>
        <v>10.121.17.66_BHUJ2(GNE)_S4P7</v>
      </c>
      <c r="AN42" s="55" t="str">
        <f t="shared" si="15"/>
        <v>10.121.17.65_BHUJ1(GNE)_S4P7</v>
      </c>
      <c r="AO42" s="72" t="e">
        <f t="shared" ca="1" si="16"/>
        <v>#VALUE!</v>
      </c>
      <c r="AP42" s="7" t="str">
        <f>IFERROR(VLOOKUP(Z42,'PASTE-DL-ALARMS'!$Q$10:$Z$2800,8,FALSE),"")</f>
        <v/>
      </c>
      <c r="AQ42" s="7"/>
      <c r="AR42" s="7"/>
      <c r="AS42" s="7"/>
    </row>
    <row r="43" spans="1:45" x14ac:dyDescent="0.25">
      <c r="A43" s="20"/>
      <c r="B43" s="20"/>
      <c r="C43" s="20" t="str">
        <f>IF(D43="Critical",MAX($C$8:C42)+1,"")</f>
        <v/>
      </c>
      <c r="D43" s="20" t="str">
        <f t="shared" si="0"/>
        <v>-</v>
      </c>
      <c r="E43" s="20" t="str">
        <f>VLOOKUP('PASTE-DOWN-DL'!F43,'SSA-CODE'!$D$4:$E$56,2,FALSE)</f>
        <v>GDR</v>
      </c>
      <c r="F43" s="48" t="str">
        <f t="shared" si="1"/>
        <v>SSA GDH</v>
      </c>
      <c r="G43" s="48" t="str">
        <f t="shared" si="2"/>
        <v xml:space="preserve">	SSA GDH</v>
      </c>
      <c r="H43" s="20">
        <v>34</v>
      </c>
      <c r="I43" t="s">
        <v>6526</v>
      </c>
      <c r="J43" t="s">
        <v>6260</v>
      </c>
      <c r="K43" t="s">
        <v>6275</v>
      </c>
      <c r="L43" t="s">
        <v>6262</v>
      </c>
      <c r="M43" t="s">
        <v>6263</v>
      </c>
      <c r="N43" t="s">
        <v>6527</v>
      </c>
      <c r="O43" t="s">
        <v>6528</v>
      </c>
      <c r="P43" t="s">
        <v>6266</v>
      </c>
      <c r="Q43" t="s">
        <v>6529</v>
      </c>
      <c r="R43" t="s">
        <v>6279</v>
      </c>
      <c r="S43" t="s">
        <v>6269</v>
      </c>
      <c r="T43" t="s">
        <v>6387</v>
      </c>
      <c r="U43" t="s">
        <v>6269</v>
      </c>
      <c r="V43" t="s">
        <v>6271</v>
      </c>
      <c r="W43" t="s">
        <v>6530</v>
      </c>
      <c r="X43" t="s">
        <v>6531</v>
      </c>
      <c r="Y43" t="s">
        <v>6269</v>
      </c>
      <c r="Z43" s="48" t="str">
        <f t="shared" si="3"/>
        <v>SSA GDH-10.121.19.1-Dahod TE(GNE)_4/5-10.121.19.25-Bhurani_1/5</v>
      </c>
      <c r="AA43" s="48">
        <f t="shared" si="4"/>
        <v>14</v>
      </c>
      <c r="AB43" s="48">
        <f t="shared" si="5"/>
        <v>22</v>
      </c>
      <c r="AC43" s="48">
        <f t="shared" si="6"/>
        <v>13</v>
      </c>
      <c r="AD43" s="48">
        <f t="shared" si="7"/>
        <v>27</v>
      </c>
      <c r="AE43" s="48" t="str">
        <f t="shared" si="8"/>
        <v>10.121.19.25</v>
      </c>
      <c r="AF43" s="42" t="str">
        <f t="shared" si="9"/>
        <v>10.121.19.1</v>
      </c>
      <c r="AG43" s="7" t="str">
        <f t="shared" si="10"/>
        <v>BHURANI</v>
      </c>
      <c r="AH43" s="7" t="str">
        <f t="shared" si="11"/>
        <v>Dahod TE(GNE)</v>
      </c>
      <c r="AI43" s="7" t="str">
        <f t="shared" si="12"/>
        <v>S1P5</v>
      </c>
      <c r="AJ43" s="7" t="str">
        <f t="shared" si="13"/>
        <v>S4P5</v>
      </c>
      <c r="AK43" s="7" t="str">
        <f>IFERROR(VLOOKUP(Z43,'PASTE-DL-ALARMS'!$Q$10:$W$2200,7,FALSE),"")</f>
        <v/>
      </c>
      <c r="AL43" s="55" t="str">
        <f>IFERROR(VLOOKUP(Z43,'PASTE-DL-ALARMS'!$Q$10:$W$2200,3,FALSE),"")</f>
        <v/>
      </c>
      <c r="AM43" s="7" t="str">
        <f t="shared" si="14"/>
        <v>10.121.19.25_BHURANI_S1P5</v>
      </c>
      <c r="AN43" s="55" t="str">
        <f t="shared" si="15"/>
        <v>10.121.19.1_Dahod TE(GNE)_S4P5</v>
      </c>
      <c r="AO43" s="72" t="e">
        <f t="shared" ca="1" si="16"/>
        <v>#VALUE!</v>
      </c>
      <c r="AP43" s="7" t="str">
        <f>IFERROR(VLOOKUP(Z43,'PASTE-DL-ALARMS'!$Q$10:$Z$2800,8,FALSE),"")</f>
        <v/>
      </c>
      <c r="AQ43" s="7"/>
      <c r="AR43" s="7"/>
      <c r="AS43" s="7"/>
    </row>
    <row r="44" spans="1:45" x14ac:dyDescent="0.25">
      <c r="A44" s="20"/>
      <c r="B44" s="20"/>
      <c r="C44" s="20" t="str">
        <f>IF(D44="Critical",MAX($C$8:C43)+1,"")</f>
        <v/>
      </c>
      <c r="D44" s="20" t="str">
        <f t="shared" si="0"/>
        <v>-</v>
      </c>
      <c r="E44" s="20" t="str">
        <f>VLOOKUP('PASTE-DOWN-DL'!F44,'SSA-CODE'!$D$4:$E$56,2,FALSE)</f>
        <v>AHD</v>
      </c>
      <c r="F44" s="48" t="str">
        <f t="shared" si="1"/>
        <v>SSA AM</v>
      </c>
      <c r="G44" s="48" t="str">
        <f t="shared" si="2"/>
        <v xml:space="preserve">	SSA AM</v>
      </c>
      <c r="H44" s="20">
        <v>35</v>
      </c>
      <c r="I44" t="s">
        <v>6532</v>
      </c>
      <c r="J44" t="s">
        <v>6260</v>
      </c>
      <c r="K44" t="s">
        <v>6261</v>
      </c>
      <c r="L44" t="s">
        <v>6262</v>
      </c>
      <c r="M44" t="s">
        <v>6263</v>
      </c>
      <c r="N44" t="s">
        <v>6533</v>
      </c>
      <c r="O44" t="s">
        <v>6534</v>
      </c>
      <c r="P44" t="s">
        <v>6266</v>
      </c>
      <c r="Q44" t="s">
        <v>6438</v>
      </c>
      <c r="R44" t="s">
        <v>6359</v>
      </c>
      <c r="S44" t="s">
        <v>6269</v>
      </c>
      <c r="T44" t="s">
        <v>6287</v>
      </c>
      <c r="U44" t="s">
        <v>6269</v>
      </c>
      <c r="V44" t="s">
        <v>6271</v>
      </c>
      <c r="W44" t="s">
        <v>6535</v>
      </c>
      <c r="X44" t="s">
        <v>6536</v>
      </c>
      <c r="Y44" t="s">
        <v>6269</v>
      </c>
      <c r="Z44" s="48" t="str">
        <f t="shared" si="3"/>
        <v>SSA AM-10.121.18.4-ScienceCity_5/1-10.121.17.198-Naranpura_6/1_10G_Link</v>
      </c>
      <c r="AA44" s="48">
        <f t="shared" si="4"/>
        <v>15</v>
      </c>
      <c r="AB44" s="48">
        <f t="shared" si="5"/>
        <v>25</v>
      </c>
      <c r="AC44" s="48">
        <f t="shared" si="6"/>
        <v>13</v>
      </c>
      <c r="AD44" s="48">
        <f t="shared" si="7"/>
        <v>26</v>
      </c>
      <c r="AE44" s="48" t="str">
        <f t="shared" si="8"/>
        <v>10.121.17.198</v>
      </c>
      <c r="AF44" s="42" t="str">
        <f t="shared" si="9"/>
        <v>10.121.18.4</v>
      </c>
      <c r="AG44" s="7" t="str">
        <f t="shared" si="10"/>
        <v>NARANPURA</v>
      </c>
      <c r="AH44" s="7" t="str">
        <f t="shared" si="11"/>
        <v>SCIENCE CITY</v>
      </c>
      <c r="AI44" s="7" t="str">
        <f t="shared" si="12"/>
        <v>S6P1</v>
      </c>
      <c r="AJ44" s="7" t="str">
        <f t="shared" si="13"/>
        <v>S5P1</v>
      </c>
      <c r="AK44" s="7" t="str">
        <f>IFERROR(VLOOKUP(Z44,'PASTE-DL-ALARMS'!$Q$10:$W$2200,7,FALSE),"")</f>
        <v/>
      </c>
      <c r="AL44" s="55" t="str">
        <f>IFERROR(VLOOKUP(Z44,'PASTE-DL-ALARMS'!$Q$10:$W$2200,3,FALSE),"")</f>
        <v/>
      </c>
      <c r="AM44" s="7" t="str">
        <f t="shared" si="14"/>
        <v>10.121.17.198_NARANPURA_S6P1</v>
      </c>
      <c r="AN44" s="55" t="str">
        <f t="shared" si="15"/>
        <v>10.121.18.4_SCIENCE CITY_S5P1</v>
      </c>
      <c r="AO44" s="72" t="e">
        <f t="shared" ca="1" si="16"/>
        <v>#VALUE!</v>
      </c>
      <c r="AP44" s="7" t="str">
        <f>IFERROR(VLOOKUP(Z44,'PASTE-DL-ALARMS'!$Q$10:$Z$2800,8,FALSE),"")</f>
        <v/>
      </c>
      <c r="AQ44" s="7"/>
      <c r="AR44" s="7"/>
      <c r="AS44" s="7"/>
    </row>
    <row r="45" spans="1:45" x14ac:dyDescent="0.25">
      <c r="A45" s="20"/>
      <c r="B45" s="20"/>
      <c r="C45" s="20" t="str">
        <f>IF(D45="Critical",MAX($C$8:C44)+1,"")</f>
        <v/>
      </c>
      <c r="D45" s="20" t="str">
        <f t="shared" si="0"/>
        <v>-</v>
      </c>
      <c r="E45" s="20" t="str">
        <f>VLOOKUP('PASTE-DOWN-DL'!F45,'SSA-CODE'!$D$4:$E$56,2,FALSE)</f>
        <v>JMN</v>
      </c>
      <c r="F45" s="48" t="str">
        <f t="shared" si="1"/>
        <v>SSA JMN</v>
      </c>
      <c r="G45" s="48" t="str">
        <f t="shared" si="2"/>
        <v xml:space="preserve">	SSA JMN</v>
      </c>
      <c r="H45" s="20">
        <v>36</v>
      </c>
      <c r="I45" t="s">
        <v>6537</v>
      </c>
      <c r="J45" t="s">
        <v>6260</v>
      </c>
      <c r="K45" t="s">
        <v>6275</v>
      </c>
      <c r="L45" t="s">
        <v>6262</v>
      </c>
      <c r="M45" t="s">
        <v>6263</v>
      </c>
      <c r="N45" t="s">
        <v>6538</v>
      </c>
      <c r="O45" t="s">
        <v>6539</v>
      </c>
      <c r="P45" t="s">
        <v>6266</v>
      </c>
      <c r="Q45" t="s">
        <v>6431</v>
      </c>
      <c r="R45" t="s">
        <v>6294</v>
      </c>
      <c r="S45" t="s">
        <v>6269</v>
      </c>
      <c r="T45" t="s">
        <v>6540</v>
      </c>
      <c r="U45" t="s">
        <v>6269</v>
      </c>
      <c r="V45" t="s">
        <v>6271</v>
      </c>
      <c r="W45" t="s">
        <v>6541</v>
      </c>
      <c r="X45" t="s">
        <v>6542</v>
      </c>
      <c r="Y45" t="s">
        <v>6269</v>
      </c>
      <c r="Z45" s="48" t="str">
        <f t="shared" si="3"/>
        <v>SSA JMN-10.121.20.36-Sikka 1/5-10.121.97.130-Sikka_3/3</v>
      </c>
      <c r="AA45" s="48">
        <f t="shared" si="4"/>
        <v>14</v>
      </c>
      <c r="AB45" s="48">
        <f t="shared" si="5"/>
        <v>22</v>
      </c>
      <c r="AC45" s="48">
        <f t="shared" si="6"/>
        <v>15</v>
      </c>
      <c r="AD45" s="48">
        <f t="shared" si="7"/>
        <v>21</v>
      </c>
      <c r="AE45" s="48" t="str">
        <f t="shared" si="8"/>
        <v>10.121.20.36</v>
      </c>
      <c r="AF45" s="42" t="str">
        <f t="shared" si="9"/>
        <v>10.121.97.130</v>
      </c>
      <c r="AG45" s="7" t="str">
        <f t="shared" si="10"/>
        <v>SIKKA 2</v>
      </c>
      <c r="AH45" s="7" t="str">
        <f t="shared" si="11"/>
        <v>Sikka</v>
      </c>
      <c r="AI45" s="7" t="str">
        <f t="shared" si="12"/>
        <v>S1P5</v>
      </c>
      <c r="AJ45" s="7" t="str">
        <f t="shared" si="13"/>
        <v>S3P3</v>
      </c>
      <c r="AK45" s="7" t="str">
        <f>IFERROR(VLOOKUP(Z45,'PASTE-DL-ALARMS'!$Q$10:$W$2200,7,FALSE),"")</f>
        <v/>
      </c>
      <c r="AL45" s="55" t="str">
        <f>IFERROR(VLOOKUP(Z45,'PASTE-DL-ALARMS'!$Q$10:$W$2200,3,FALSE),"")</f>
        <v/>
      </c>
      <c r="AM45" s="7" t="str">
        <f t="shared" si="14"/>
        <v>10.121.20.36_SIKKA 2_S1P5</v>
      </c>
      <c r="AN45" s="55" t="str">
        <f t="shared" si="15"/>
        <v>10.121.97.130_Sikka_S3P3</v>
      </c>
      <c r="AO45" s="72" t="e">
        <f t="shared" ca="1" si="16"/>
        <v>#VALUE!</v>
      </c>
      <c r="AP45" s="7" t="str">
        <f>IFERROR(VLOOKUP(Z45,'PASTE-DL-ALARMS'!$Q$10:$Z$2800,8,FALSE),"")</f>
        <v/>
      </c>
      <c r="AQ45" s="7"/>
      <c r="AR45" s="7"/>
      <c r="AS45" s="7"/>
    </row>
    <row r="46" spans="1:45" x14ac:dyDescent="0.25">
      <c r="A46" s="20"/>
      <c r="B46" s="20"/>
      <c r="C46" s="20" t="str">
        <f>IF(D46="Critical",MAX($C$8:C45)+1,"")</f>
        <v/>
      </c>
      <c r="D46" s="20" t="str">
        <f t="shared" si="0"/>
        <v>-</v>
      </c>
      <c r="E46" s="20" t="str">
        <f>VLOOKUP('PASTE-DOWN-DL'!F46,'SSA-CODE'!$D$4:$E$56,2,FALSE)</f>
        <v>BHV</v>
      </c>
      <c r="F46" s="48" t="str">
        <f t="shared" si="1"/>
        <v>SSA BV</v>
      </c>
      <c r="G46" s="48" t="str">
        <f t="shared" si="2"/>
        <v xml:space="preserve">	SSA BV</v>
      </c>
      <c r="H46" s="20">
        <v>37</v>
      </c>
      <c r="I46" t="s">
        <v>6543</v>
      </c>
      <c r="J46" t="s">
        <v>6260</v>
      </c>
      <c r="K46" t="s">
        <v>6275</v>
      </c>
      <c r="L46" t="s">
        <v>6262</v>
      </c>
      <c r="M46" t="s">
        <v>6263</v>
      </c>
      <c r="N46" t="s">
        <v>6544</v>
      </c>
      <c r="O46" t="s">
        <v>6545</v>
      </c>
      <c r="P46" t="s">
        <v>6266</v>
      </c>
      <c r="Q46" t="s">
        <v>6546</v>
      </c>
      <c r="R46" t="s">
        <v>6279</v>
      </c>
      <c r="S46" t="s">
        <v>6269</v>
      </c>
      <c r="T46" t="s">
        <v>6540</v>
      </c>
      <c r="U46" t="s">
        <v>6269</v>
      </c>
      <c r="V46" t="s">
        <v>6271</v>
      </c>
      <c r="W46" t="s">
        <v>6547</v>
      </c>
      <c r="X46" t="s">
        <v>6548</v>
      </c>
      <c r="Y46" t="s">
        <v>6269</v>
      </c>
      <c r="Z46" s="48" t="str">
        <f t="shared" si="3"/>
        <v>SSA BV-10.121.17.184-Tansa_1/5-10.121.17.183-Bhandariya_1/6</v>
      </c>
      <c r="AA46" s="48">
        <f t="shared" si="4"/>
        <v>15</v>
      </c>
      <c r="AB46" s="48">
        <f t="shared" si="5"/>
        <v>21</v>
      </c>
      <c r="AC46" s="48">
        <f t="shared" si="6"/>
        <v>15</v>
      </c>
      <c r="AD46" s="48">
        <f t="shared" si="7"/>
        <v>26</v>
      </c>
      <c r="AE46" s="48" t="str">
        <f t="shared" si="8"/>
        <v>10.121.17.184</v>
      </c>
      <c r="AF46" s="42" t="str">
        <f t="shared" si="9"/>
        <v>10.121.17.183</v>
      </c>
      <c r="AG46" s="7" t="str">
        <f t="shared" si="10"/>
        <v>TANSA</v>
      </c>
      <c r="AH46" s="7" t="str">
        <f t="shared" si="11"/>
        <v>BHANDARIYA</v>
      </c>
      <c r="AI46" s="7" t="str">
        <f t="shared" si="12"/>
        <v>S1P5</v>
      </c>
      <c r="AJ46" s="7" t="str">
        <f t="shared" si="13"/>
        <v>S1P6</v>
      </c>
      <c r="AK46" s="7" t="str">
        <f>IFERROR(VLOOKUP(Z46,'PASTE-DL-ALARMS'!$Q$10:$W$2200,7,FALSE),"")</f>
        <v/>
      </c>
      <c r="AL46" s="55" t="str">
        <f>IFERROR(VLOOKUP(Z46,'PASTE-DL-ALARMS'!$Q$10:$W$2200,3,FALSE),"")</f>
        <v/>
      </c>
      <c r="AM46" s="7" t="str">
        <f t="shared" si="14"/>
        <v>10.121.17.184_TANSA_S1P5</v>
      </c>
      <c r="AN46" s="55" t="str">
        <f t="shared" si="15"/>
        <v>10.121.17.183_BHANDARIYA_S1P6</v>
      </c>
      <c r="AO46" s="72" t="e">
        <f t="shared" ca="1" si="16"/>
        <v>#VALUE!</v>
      </c>
      <c r="AP46" s="7" t="str">
        <f>IFERROR(VLOOKUP(Z46,'PASTE-DL-ALARMS'!$Q$10:$Z$2800,8,FALSE),"")</f>
        <v/>
      </c>
      <c r="AQ46" s="7"/>
      <c r="AR46" s="7"/>
      <c r="AS46" s="7"/>
    </row>
    <row r="47" spans="1:45" x14ac:dyDescent="0.25">
      <c r="A47" s="20"/>
      <c r="B47" s="20"/>
      <c r="C47" s="20" t="str">
        <f>IF(D47="Critical",MAX($C$8:C46)+1,"")</f>
        <v/>
      </c>
      <c r="D47" s="20" t="str">
        <f t="shared" si="0"/>
        <v>-</v>
      </c>
      <c r="E47" s="20" t="str">
        <f>VLOOKUP('PASTE-DOWN-DL'!F47,'SSA-CODE'!$D$4:$E$56,2,FALSE)</f>
        <v>MSN</v>
      </c>
      <c r="F47" s="48" t="str">
        <f t="shared" si="1"/>
        <v>SSA MEH</v>
      </c>
      <c r="G47" s="48" t="str">
        <f t="shared" si="2"/>
        <v xml:space="preserve">	SSA MEH</v>
      </c>
      <c r="H47" s="20">
        <v>38</v>
      </c>
      <c r="I47" t="s">
        <v>6549</v>
      </c>
      <c r="J47" t="s">
        <v>6260</v>
      </c>
      <c r="K47" t="s">
        <v>6275</v>
      </c>
      <c r="L47" t="s">
        <v>6262</v>
      </c>
      <c r="M47" t="s">
        <v>6263</v>
      </c>
      <c r="N47" t="s">
        <v>6550</v>
      </c>
      <c r="O47" t="s">
        <v>6551</v>
      </c>
      <c r="P47" t="s">
        <v>6266</v>
      </c>
      <c r="Q47" t="s">
        <v>6431</v>
      </c>
      <c r="R47" t="s">
        <v>6294</v>
      </c>
      <c r="S47" t="s">
        <v>6552</v>
      </c>
      <c r="T47" t="s">
        <v>6321</v>
      </c>
      <c r="U47" t="s">
        <v>6552</v>
      </c>
      <c r="V47" t="s">
        <v>6271</v>
      </c>
      <c r="W47" t="s">
        <v>6553</v>
      </c>
      <c r="X47" t="s">
        <v>6554</v>
      </c>
      <c r="Y47" t="s">
        <v>6269</v>
      </c>
      <c r="Z47" s="48" t="str">
        <f t="shared" si="3"/>
        <v>SSA MEH-10.121.18.161-Madhupura_1/5-10.121.17.209-Railwaypura_6/2</v>
      </c>
      <c r="AA47" s="48">
        <f t="shared" si="4"/>
        <v>15</v>
      </c>
      <c r="AB47" s="48">
        <f t="shared" si="5"/>
        <v>25</v>
      </c>
      <c r="AC47" s="48">
        <f t="shared" si="6"/>
        <v>15</v>
      </c>
      <c r="AD47" s="48">
        <f t="shared" si="7"/>
        <v>27</v>
      </c>
      <c r="AE47" s="48" t="str">
        <f t="shared" si="8"/>
        <v>10.121.18.161</v>
      </c>
      <c r="AF47" s="42" t="str">
        <f t="shared" si="9"/>
        <v>10.121.17.209</v>
      </c>
      <c r="AG47" s="7" t="str">
        <f t="shared" si="10"/>
        <v>Madhupura</v>
      </c>
      <c r="AH47" s="7" t="str">
        <f t="shared" si="11"/>
        <v>RAILWAYPURA</v>
      </c>
      <c r="AI47" s="7" t="str">
        <f t="shared" si="12"/>
        <v>S1P5</v>
      </c>
      <c r="AJ47" s="7" t="str">
        <f t="shared" si="13"/>
        <v>S6P2</v>
      </c>
      <c r="AK47" s="7" t="str">
        <f>IFERROR(VLOOKUP(Z47,'PASTE-DL-ALARMS'!$Q$10:$W$2200,7,FALSE),"")</f>
        <v/>
      </c>
      <c r="AL47" s="55" t="str">
        <f>IFERROR(VLOOKUP(Z47,'PASTE-DL-ALARMS'!$Q$10:$W$2200,3,FALSE),"")</f>
        <v/>
      </c>
      <c r="AM47" s="7" t="str">
        <f t="shared" si="14"/>
        <v>10.121.18.161_Madhupura_S1P5</v>
      </c>
      <c r="AN47" s="55" t="str">
        <f t="shared" si="15"/>
        <v>10.121.17.209_RAILWAYPURA_S6P2</v>
      </c>
      <c r="AO47" s="72" t="e">
        <f t="shared" ca="1" si="16"/>
        <v>#VALUE!</v>
      </c>
      <c r="AP47" s="7" t="str">
        <f>IFERROR(VLOOKUP(Z47,'PASTE-DL-ALARMS'!$Q$10:$Z$2800,8,FALSE),"")</f>
        <v/>
      </c>
      <c r="AQ47" s="7"/>
      <c r="AR47" s="7"/>
      <c r="AS47" s="7"/>
    </row>
    <row r="48" spans="1:45" x14ac:dyDescent="0.25">
      <c r="A48" s="20"/>
      <c r="B48" s="20"/>
      <c r="C48" s="20" t="str">
        <f>IF(D48="Critical",MAX($C$8:C47)+1,"")</f>
        <v/>
      </c>
      <c r="D48" s="20" t="str">
        <f t="shared" si="0"/>
        <v>-</v>
      </c>
      <c r="E48" s="20" t="str">
        <f>VLOOKUP('PASTE-DOWN-DL'!F48,'SSA-CODE'!$D$4:$E$56,2,FALSE)</f>
        <v>WTR AM</v>
      </c>
      <c r="F48" s="48" t="str">
        <f t="shared" si="1"/>
        <v>WTR AM</v>
      </c>
      <c r="G48" s="48" t="str">
        <f t="shared" si="2"/>
        <v xml:space="preserve">	WTR AM</v>
      </c>
      <c r="H48" s="20">
        <v>39</v>
      </c>
      <c r="I48" t="s">
        <v>6555</v>
      </c>
      <c r="J48" t="s">
        <v>6466</v>
      </c>
      <c r="K48" t="s">
        <v>6275</v>
      </c>
      <c r="L48" t="s">
        <v>6262</v>
      </c>
      <c r="M48" t="s">
        <v>6263</v>
      </c>
      <c r="N48" t="s">
        <v>6556</v>
      </c>
      <c r="O48" t="s">
        <v>6557</v>
      </c>
      <c r="P48" t="s">
        <v>6266</v>
      </c>
      <c r="Q48" t="s">
        <v>7499</v>
      </c>
      <c r="R48" t="s">
        <v>6279</v>
      </c>
      <c r="S48" t="s">
        <v>6269</v>
      </c>
      <c r="T48" t="s">
        <v>6559</v>
      </c>
      <c r="U48" t="s">
        <v>6269</v>
      </c>
      <c r="V48" t="s">
        <v>6271</v>
      </c>
      <c r="W48" t="s">
        <v>6560</v>
      </c>
      <c r="X48" t="s">
        <v>6561</v>
      </c>
      <c r="Y48" t="s">
        <v>6269</v>
      </c>
      <c r="Z48" s="48" t="str">
        <f t="shared" si="3"/>
        <v>WTR AM-10.121.15.134-Bhadra(GNE)-10.121.15.144-Bhadra_3/7</v>
      </c>
      <c r="AA48" s="48">
        <f t="shared" si="4"/>
        <v>15</v>
      </c>
      <c r="AB48" s="48">
        <f t="shared" si="5"/>
        <v>30</v>
      </c>
      <c r="AC48" s="48">
        <f t="shared" si="6"/>
        <v>15</v>
      </c>
      <c r="AD48" s="48">
        <f t="shared" si="7"/>
        <v>25</v>
      </c>
      <c r="AE48" s="48" t="str">
        <f t="shared" si="8"/>
        <v>10.121.15.144</v>
      </c>
      <c r="AF48" s="42" t="str">
        <f t="shared" si="9"/>
        <v>10.121.15.134</v>
      </c>
      <c r="AG48" s="7" t="str">
        <f t="shared" si="10"/>
        <v>AM BHADRA(GNE)</v>
      </c>
      <c r="AH48" s="7" t="str">
        <f t="shared" si="11"/>
        <v>AM-BHADRA</v>
      </c>
      <c r="AI48" s="7" t="str">
        <f t="shared" si="12"/>
        <v>S3P7</v>
      </c>
      <c r="AJ48" s="7" t="str">
        <f t="shared" si="13"/>
        <v>S3P9</v>
      </c>
      <c r="AK48" s="7" t="str">
        <f>IFERROR(VLOOKUP(Z48,'PASTE-DL-ALARMS'!$Q$10:$W$2200,7,FALSE),"")</f>
        <v/>
      </c>
      <c r="AL48" s="55" t="str">
        <f>IFERROR(VLOOKUP(Z48,'PASTE-DL-ALARMS'!$Q$10:$W$2200,3,FALSE),"")</f>
        <v/>
      </c>
      <c r="AM48" s="7" t="str">
        <f t="shared" si="14"/>
        <v>10.121.15.144_AM BHADRA(GNE)_S3P7</v>
      </c>
      <c r="AN48" s="55" t="str">
        <f t="shared" si="15"/>
        <v>10.121.15.134_AM-BHADRA_S3P9</v>
      </c>
      <c r="AO48" s="72" t="e">
        <f t="shared" ca="1" si="16"/>
        <v>#VALUE!</v>
      </c>
      <c r="AP48" s="7" t="str">
        <f>IFERROR(VLOOKUP(Z48,'PASTE-DL-ALARMS'!$Q$10:$Z$2800,8,FALSE),"")</f>
        <v/>
      </c>
      <c r="AQ48" s="7"/>
      <c r="AR48" s="7"/>
      <c r="AS48" s="7"/>
    </row>
    <row r="49" spans="1:45" x14ac:dyDescent="0.25">
      <c r="A49" s="20"/>
      <c r="B49" s="20"/>
      <c r="C49" s="20" t="str">
        <f>IF(D49="Critical",MAX($C$8:C48)+1,"")</f>
        <v/>
      </c>
      <c r="D49" s="20" t="str">
        <f t="shared" si="0"/>
        <v>-</v>
      </c>
      <c r="E49" s="20" t="str">
        <f>VLOOKUP('PASTE-DOWN-DL'!F49,'SSA-CODE'!$D$4:$E$56,2,FALSE)</f>
        <v>PLR</v>
      </c>
      <c r="F49" s="48" t="str">
        <f t="shared" si="1"/>
        <v>SSA PNP</v>
      </c>
      <c r="G49" s="48" t="str">
        <f t="shared" si="2"/>
        <v xml:space="preserve">	SSA PNP</v>
      </c>
      <c r="H49" s="20">
        <v>40</v>
      </c>
      <c r="I49" t="s">
        <v>6562</v>
      </c>
      <c r="J49" t="s">
        <v>6260</v>
      </c>
      <c r="K49" t="s">
        <v>6261</v>
      </c>
      <c r="L49" t="s">
        <v>6262</v>
      </c>
      <c r="M49" t="s">
        <v>6263</v>
      </c>
      <c r="N49" t="s">
        <v>6563</v>
      </c>
      <c r="O49" t="s">
        <v>6564</v>
      </c>
      <c r="P49" t="s">
        <v>6266</v>
      </c>
      <c r="Q49" t="s">
        <v>6565</v>
      </c>
      <c r="R49" t="s">
        <v>6566</v>
      </c>
      <c r="S49" t="s">
        <v>6567</v>
      </c>
      <c r="T49" t="s">
        <v>6568</v>
      </c>
      <c r="U49" t="s">
        <v>6569</v>
      </c>
      <c r="V49" t="s">
        <v>6271</v>
      </c>
      <c r="W49" t="s">
        <v>6570</v>
      </c>
      <c r="X49" t="s">
        <v>6571</v>
      </c>
      <c r="Y49" t="s">
        <v>6269</v>
      </c>
      <c r="Z49" s="48" t="str">
        <f t="shared" si="3"/>
        <v>SSA PNP-10.121.98.137-Malan_3/1-10.121.98.138-Dhandha_4/1</v>
      </c>
      <c r="AA49" s="48">
        <f t="shared" si="4"/>
        <v>15</v>
      </c>
      <c r="AB49" s="48">
        <f t="shared" si="5"/>
        <v>21</v>
      </c>
      <c r="AC49" s="48">
        <f t="shared" si="6"/>
        <v>15</v>
      </c>
      <c r="AD49" s="48">
        <f t="shared" si="7"/>
        <v>23</v>
      </c>
      <c r="AE49" s="48" t="str">
        <f t="shared" si="8"/>
        <v>10.121.98.137</v>
      </c>
      <c r="AF49" s="42" t="str">
        <f t="shared" si="9"/>
        <v>10.121.98.138</v>
      </c>
      <c r="AG49" s="7" t="str">
        <f t="shared" si="10"/>
        <v>Malan</v>
      </c>
      <c r="AH49" s="7" t="str">
        <f t="shared" si="11"/>
        <v>DHANDHA</v>
      </c>
      <c r="AI49" s="7" t="str">
        <f t="shared" si="12"/>
        <v>S3P1</v>
      </c>
      <c r="AJ49" s="7" t="str">
        <f t="shared" si="13"/>
        <v>S4P1</v>
      </c>
      <c r="AK49" s="7" t="str">
        <f>IFERROR(VLOOKUP(Z49,'PASTE-DL-ALARMS'!$Q$10:$W$2200,7,FALSE),"")</f>
        <v/>
      </c>
      <c r="AL49" s="55" t="str">
        <f>IFERROR(VLOOKUP(Z49,'PASTE-DL-ALARMS'!$Q$10:$W$2200,3,FALSE),"")</f>
        <v/>
      </c>
      <c r="AM49" s="7" t="str">
        <f t="shared" si="14"/>
        <v>10.121.98.137_Malan_S3P1</v>
      </c>
      <c r="AN49" s="55" t="str">
        <f t="shared" si="15"/>
        <v>10.121.98.138_DHANDHA_S4P1</v>
      </c>
      <c r="AO49" s="72" t="e">
        <f t="shared" ca="1" si="16"/>
        <v>#VALUE!</v>
      </c>
      <c r="AP49" s="7" t="str">
        <f>IFERROR(VLOOKUP(Z49,'PASTE-DL-ALARMS'!$Q$10:$Z$2800,8,FALSE),"")</f>
        <v/>
      </c>
      <c r="AQ49" s="7"/>
      <c r="AR49" s="7"/>
      <c r="AS49" s="7"/>
    </row>
    <row r="50" spans="1:45" x14ac:dyDescent="0.25">
      <c r="A50" s="20"/>
      <c r="B50" s="20"/>
      <c r="C50" s="20" t="str">
        <f>IF(D50="Critical",MAX($C$8:C49)+1,"")</f>
        <v/>
      </c>
      <c r="D50" s="20" t="str">
        <f t="shared" si="0"/>
        <v>-</v>
      </c>
      <c r="E50" s="20" t="str">
        <f>VLOOKUP('PASTE-DOWN-DL'!F50,'SSA-CODE'!$D$4:$E$56,2,FALSE)</f>
        <v>VDA</v>
      </c>
      <c r="F50" s="48" t="str">
        <f t="shared" si="1"/>
        <v>SSA VDR</v>
      </c>
      <c r="G50" s="48" t="str">
        <f t="shared" si="2"/>
        <v xml:space="preserve">	SSA VDR</v>
      </c>
      <c r="H50" s="20">
        <v>41</v>
      </c>
      <c r="I50" t="s">
        <v>6572</v>
      </c>
      <c r="J50" t="s">
        <v>6260</v>
      </c>
      <c r="K50" t="s">
        <v>6261</v>
      </c>
      <c r="L50" t="s">
        <v>6262</v>
      </c>
      <c r="M50" t="s">
        <v>6263</v>
      </c>
      <c r="N50" t="s">
        <v>6573</v>
      </c>
      <c r="O50" t="s">
        <v>6574</v>
      </c>
      <c r="P50" t="s">
        <v>6266</v>
      </c>
      <c r="Q50" t="s">
        <v>6378</v>
      </c>
      <c r="R50" t="s">
        <v>6311</v>
      </c>
      <c r="S50" t="s">
        <v>6575</v>
      </c>
      <c r="T50" t="s">
        <v>6471</v>
      </c>
      <c r="U50" t="s">
        <v>6575</v>
      </c>
      <c r="V50" t="s">
        <v>6271</v>
      </c>
      <c r="W50" t="s">
        <v>6576</v>
      </c>
      <c r="X50" t="s">
        <v>6577</v>
      </c>
      <c r="Y50" t="s">
        <v>6269</v>
      </c>
      <c r="Z50" s="48" t="str">
        <f t="shared" si="3"/>
        <v>SSA VDR-10.121.16.16-Karelibaug_3/1-10.121.16.17-Fatehgunj N2_4/1</v>
      </c>
      <c r="AA50" s="48">
        <f t="shared" si="4"/>
        <v>14</v>
      </c>
      <c r="AB50" s="48">
        <f t="shared" si="5"/>
        <v>28</v>
      </c>
      <c r="AC50" s="48">
        <f t="shared" si="6"/>
        <v>14</v>
      </c>
      <c r="AD50" s="48">
        <f t="shared" si="7"/>
        <v>28</v>
      </c>
      <c r="AE50" s="48" t="str">
        <f t="shared" si="8"/>
        <v>10.121.16.16</v>
      </c>
      <c r="AF50" s="42" t="str">
        <f t="shared" si="9"/>
        <v>10.121.16.17</v>
      </c>
      <c r="AG50" s="7" t="str">
        <f t="shared" si="10"/>
        <v>KARELIBAUG N2</v>
      </c>
      <c r="AH50" s="7" t="str">
        <f t="shared" si="11"/>
        <v xml:space="preserve"> FATEHGUNJ N2</v>
      </c>
      <c r="AI50" s="7" t="str">
        <f t="shared" si="12"/>
        <v>S3P1</v>
      </c>
      <c r="AJ50" s="7" t="str">
        <f t="shared" si="13"/>
        <v>S4P1</v>
      </c>
      <c r="AK50" s="7" t="str">
        <f>IFERROR(VLOOKUP(Z50,'PASTE-DL-ALARMS'!$Q$10:$W$2200,7,FALSE),"")</f>
        <v/>
      </c>
      <c r="AL50" s="55" t="str">
        <f>IFERROR(VLOOKUP(Z50,'PASTE-DL-ALARMS'!$Q$10:$W$2200,3,FALSE),"")</f>
        <v/>
      </c>
      <c r="AM50" s="7" t="str">
        <f t="shared" si="14"/>
        <v>10.121.16.16_KARELIBAUG N2_S3P1</v>
      </c>
      <c r="AN50" s="55" t="str">
        <f t="shared" si="15"/>
        <v>10.121.16.17_ FATEHGUNJ N2_S4P1</v>
      </c>
      <c r="AO50" s="72" t="e">
        <f t="shared" ca="1" si="16"/>
        <v>#VALUE!</v>
      </c>
      <c r="AP50" s="7" t="str">
        <f>IFERROR(VLOOKUP(Z50,'PASTE-DL-ALARMS'!$Q$10:$Z$2800,8,FALSE),"")</f>
        <v/>
      </c>
      <c r="AQ50" s="7"/>
      <c r="AR50" s="7"/>
      <c r="AS50" s="7"/>
    </row>
    <row r="51" spans="1:45" x14ac:dyDescent="0.25">
      <c r="A51" s="20"/>
      <c r="B51" s="20"/>
      <c r="C51" s="20" t="str">
        <f>IF(D51="Critical",MAX($C$8:C50)+1,"")</f>
        <v/>
      </c>
      <c r="D51" s="20" t="str">
        <f t="shared" si="0"/>
        <v>-</v>
      </c>
      <c r="E51" s="20" t="str">
        <f>VLOOKUP('PASTE-DOWN-DL'!F51,'SSA-CODE'!$D$4:$E$56,2,FALSE)</f>
        <v>WTR AM</v>
      </c>
      <c r="F51" s="48" t="str">
        <f t="shared" si="1"/>
        <v>WTR AM</v>
      </c>
      <c r="G51" s="48" t="str">
        <f t="shared" si="2"/>
        <v xml:space="preserve">	WTR AM</v>
      </c>
      <c r="H51" s="20">
        <v>42</v>
      </c>
      <c r="I51" t="s">
        <v>6578</v>
      </c>
      <c r="J51" t="s">
        <v>6260</v>
      </c>
      <c r="K51" t="s">
        <v>6261</v>
      </c>
      <c r="L51" t="s">
        <v>6262</v>
      </c>
      <c r="M51" t="s">
        <v>6263</v>
      </c>
      <c r="N51" t="s">
        <v>6579</v>
      </c>
      <c r="O51" t="s">
        <v>6580</v>
      </c>
      <c r="P51" t="s">
        <v>6266</v>
      </c>
      <c r="Q51" t="s">
        <v>6453</v>
      </c>
      <c r="R51" t="s">
        <v>6416</v>
      </c>
      <c r="S51" t="s">
        <v>6269</v>
      </c>
      <c r="T51" t="s">
        <v>6270</v>
      </c>
      <c r="U51" t="s">
        <v>6269</v>
      </c>
      <c r="V51" t="s">
        <v>6271</v>
      </c>
      <c r="W51" t="s">
        <v>6581</v>
      </c>
      <c r="X51" t="s">
        <v>6582</v>
      </c>
      <c r="Y51" t="s">
        <v>6583</v>
      </c>
      <c r="Z51" s="48" t="str">
        <f t="shared" si="3"/>
        <v>WTR AM-10.121.15.155-Bagodara_6/1-10.121.15.147-Bavla_4/1</v>
      </c>
      <c r="AA51" s="48">
        <f t="shared" si="4"/>
        <v>15</v>
      </c>
      <c r="AB51" s="48">
        <f t="shared" si="5"/>
        <v>24</v>
      </c>
      <c r="AC51" s="48">
        <f t="shared" si="6"/>
        <v>15</v>
      </c>
      <c r="AD51" s="48">
        <f t="shared" si="7"/>
        <v>21</v>
      </c>
      <c r="AE51" s="48" t="str">
        <f t="shared" si="8"/>
        <v>10.121.15.155</v>
      </c>
      <c r="AF51" s="42" t="str">
        <f t="shared" si="9"/>
        <v>10.121.15.147</v>
      </c>
      <c r="AG51" s="7" t="str">
        <f t="shared" si="10"/>
        <v>BAGODARA</v>
      </c>
      <c r="AH51" s="7" t="str">
        <f t="shared" si="11"/>
        <v>BAVLA</v>
      </c>
      <c r="AI51" s="7" t="str">
        <f t="shared" si="12"/>
        <v>S6P1</v>
      </c>
      <c r="AJ51" s="7" t="str">
        <f t="shared" si="13"/>
        <v>S4P1</v>
      </c>
      <c r="AK51" s="7" t="str">
        <f>IFERROR(VLOOKUP(Z51,'PASTE-DL-ALARMS'!$Q$10:$W$2200,7,FALSE),"")</f>
        <v/>
      </c>
      <c r="AL51" s="55" t="str">
        <f>IFERROR(VLOOKUP(Z51,'PASTE-DL-ALARMS'!$Q$10:$W$2200,3,FALSE),"")</f>
        <v/>
      </c>
      <c r="AM51" s="7" t="str">
        <f t="shared" si="14"/>
        <v>10.121.15.155_BAGODARA_S6P1</v>
      </c>
      <c r="AN51" s="55" t="str">
        <f t="shared" si="15"/>
        <v>10.121.15.147_BAVLA_S4P1</v>
      </c>
      <c r="AO51" s="72" t="e">
        <f t="shared" ca="1" si="16"/>
        <v>#VALUE!</v>
      </c>
      <c r="AP51" s="7" t="str">
        <f>IFERROR(VLOOKUP(Z51,'PASTE-DL-ALARMS'!$Q$10:$Z$2800,8,FALSE),"")</f>
        <v/>
      </c>
      <c r="AQ51" s="7"/>
      <c r="AR51" s="7"/>
      <c r="AS51" s="7"/>
    </row>
    <row r="52" spans="1:45" x14ac:dyDescent="0.25">
      <c r="A52" s="20"/>
      <c r="B52" s="20"/>
      <c r="C52" s="20" t="str">
        <f>IF(D52="Critical",MAX($C$8:C51)+1,"")</f>
        <v/>
      </c>
      <c r="D52" s="20" t="str">
        <f t="shared" si="0"/>
        <v>-</v>
      </c>
      <c r="E52" s="20" t="str">
        <f>VLOOKUP('PASTE-DOWN-DL'!F52,'SSA-CODE'!$D$4:$E$56,2,FALSE)</f>
        <v>AHD</v>
      </c>
      <c r="F52" s="48" t="str">
        <f t="shared" si="1"/>
        <v>SSA AM</v>
      </c>
      <c r="G52" s="48" t="str">
        <f t="shared" si="2"/>
        <v xml:space="preserve">	SSA AM</v>
      </c>
      <c r="H52" s="20">
        <v>43</v>
      </c>
      <c r="I52" t="s">
        <v>6584</v>
      </c>
      <c r="J52" t="s">
        <v>6260</v>
      </c>
      <c r="K52" t="s">
        <v>6275</v>
      </c>
      <c r="L52" t="s">
        <v>6262</v>
      </c>
      <c r="M52" t="s">
        <v>6263</v>
      </c>
      <c r="N52" t="s">
        <v>6586</v>
      </c>
      <c r="O52" t="s">
        <v>6585</v>
      </c>
      <c r="P52" t="s">
        <v>6266</v>
      </c>
      <c r="Q52" t="s">
        <v>6587</v>
      </c>
      <c r="R52" t="s">
        <v>6588</v>
      </c>
      <c r="S52" t="s">
        <v>6589</v>
      </c>
      <c r="T52" t="s">
        <v>6287</v>
      </c>
      <c r="U52" t="s">
        <v>6589</v>
      </c>
      <c r="V52" t="s">
        <v>6271</v>
      </c>
      <c r="W52" t="s">
        <v>6590</v>
      </c>
      <c r="X52" t="s">
        <v>6591</v>
      </c>
      <c r="Y52" t="s">
        <v>6269</v>
      </c>
      <c r="Z52" s="48" t="str">
        <f t="shared" si="3"/>
        <v>SSA AM-10.121.18.248-Sector28_4/3-10.121.18.242-FCI_City_1/5</v>
      </c>
      <c r="AA52" s="48">
        <f t="shared" si="4"/>
        <v>15</v>
      </c>
      <c r="AB52" s="48">
        <f t="shared" si="5"/>
        <v>24</v>
      </c>
      <c r="AC52" s="48">
        <f t="shared" si="6"/>
        <v>15</v>
      </c>
      <c r="AD52" s="48">
        <f t="shared" si="7"/>
        <v>26</v>
      </c>
      <c r="AE52" s="48" t="str">
        <f t="shared" si="8"/>
        <v>10.121.18.242</v>
      </c>
      <c r="AF52" s="42" t="str">
        <f t="shared" si="9"/>
        <v>10.121.18.248</v>
      </c>
      <c r="AG52" s="7" t="str">
        <f t="shared" si="10"/>
        <v>FCI CITY</v>
      </c>
      <c r="AH52" s="7" t="str">
        <f t="shared" si="11"/>
        <v>SECTOR -28</v>
      </c>
      <c r="AI52" s="7" t="str">
        <f t="shared" si="12"/>
        <v>S1P5</v>
      </c>
      <c r="AJ52" s="7" t="str">
        <f t="shared" si="13"/>
        <v>S4P3</v>
      </c>
      <c r="AK52" s="7" t="str">
        <f>IFERROR(VLOOKUP(Z52,'PASTE-DL-ALARMS'!$Q$10:$W$2200,7,FALSE),"")</f>
        <v/>
      </c>
      <c r="AL52" s="55" t="str">
        <f>IFERROR(VLOOKUP(Z52,'PASTE-DL-ALARMS'!$Q$10:$W$2200,3,FALSE),"")</f>
        <v/>
      </c>
      <c r="AM52" s="7" t="str">
        <f t="shared" si="14"/>
        <v>10.121.18.242_FCI CITY_S1P5</v>
      </c>
      <c r="AN52" s="55" t="str">
        <f t="shared" si="15"/>
        <v>10.121.18.248_SECTOR -28_S4P3</v>
      </c>
      <c r="AO52" s="72" t="e">
        <f t="shared" ca="1" si="16"/>
        <v>#VALUE!</v>
      </c>
      <c r="AP52" s="7" t="str">
        <f>IFERROR(VLOOKUP(Z52,'PASTE-DL-ALARMS'!$Q$10:$Z$2800,8,FALSE),"")</f>
        <v/>
      </c>
      <c r="AQ52" s="7"/>
      <c r="AR52" s="7"/>
      <c r="AS52" s="7"/>
    </row>
    <row r="53" spans="1:45" x14ac:dyDescent="0.25">
      <c r="A53" s="20"/>
      <c r="B53" s="20"/>
      <c r="C53" s="20" t="str">
        <f>IF(D53="Critical",MAX($C$8:C52)+1,"")</f>
        <v/>
      </c>
      <c r="D53" s="20" t="str">
        <f t="shared" si="0"/>
        <v>-</v>
      </c>
      <c r="E53" s="20" t="str">
        <f>VLOOKUP('PASTE-DOWN-DL'!F53,'SSA-CODE'!$D$4:$E$56,2,FALSE)</f>
        <v>RJT</v>
      </c>
      <c r="F53" s="48" t="str">
        <f t="shared" si="1"/>
        <v>SSA RJ</v>
      </c>
      <c r="G53" s="48" t="str">
        <f t="shared" si="2"/>
        <v xml:space="preserve">	SSA RJ</v>
      </c>
      <c r="H53" s="20">
        <v>44</v>
      </c>
      <c r="I53" t="s">
        <v>6592</v>
      </c>
      <c r="J53" t="s">
        <v>6260</v>
      </c>
      <c r="K53" t="s">
        <v>6275</v>
      </c>
      <c r="L53" t="s">
        <v>6262</v>
      </c>
      <c r="M53" t="s">
        <v>6263</v>
      </c>
      <c r="N53" t="s">
        <v>6593</v>
      </c>
      <c r="O53" t="s">
        <v>6594</v>
      </c>
      <c r="P53" t="s">
        <v>6266</v>
      </c>
      <c r="Q53" t="s">
        <v>6438</v>
      </c>
      <c r="R53" t="s">
        <v>6439</v>
      </c>
      <c r="S53" t="s">
        <v>6595</v>
      </c>
      <c r="T53" t="s">
        <v>6345</v>
      </c>
      <c r="U53" t="s">
        <v>6596</v>
      </c>
      <c r="V53" t="s">
        <v>6271</v>
      </c>
      <c r="W53" t="s">
        <v>6597</v>
      </c>
      <c r="X53" t="s">
        <v>6598</v>
      </c>
      <c r="Y53" t="s">
        <v>6269</v>
      </c>
      <c r="Z53" s="48" t="str">
        <f t="shared" si="3"/>
        <v>SSA RJ-10.121.19.106-PrincePalaceBTS_1/5-10.121.19.74-RaiyaRoad_3/6</v>
      </c>
      <c r="AA53" s="48">
        <f t="shared" si="4"/>
        <v>15</v>
      </c>
      <c r="AB53" s="48">
        <f t="shared" si="5"/>
        <v>31</v>
      </c>
      <c r="AC53" s="48">
        <f t="shared" si="6"/>
        <v>14</v>
      </c>
      <c r="AD53" s="48">
        <f t="shared" si="7"/>
        <v>25</v>
      </c>
      <c r="AE53" s="48" t="str">
        <f t="shared" si="8"/>
        <v>10.121.19.106</v>
      </c>
      <c r="AF53" s="42" t="str">
        <f t="shared" si="9"/>
        <v>10.121.19.74</v>
      </c>
      <c r="AG53" s="7" t="str">
        <f t="shared" si="10"/>
        <v>PrincePalaceBTS</v>
      </c>
      <c r="AH53" s="7" t="str">
        <f t="shared" si="11"/>
        <v>RAIYA ROAD</v>
      </c>
      <c r="AI53" s="7" t="str">
        <f t="shared" si="12"/>
        <v>S1P5</v>
      </c>
      <c r="AJ53" s="7" t="str">
        <f t="shared" si="13"/>
        <v>S3P6</v>
      </c>
      <c r="AK53" s="7" t="str">
        <f>IFERROR(VLOOKUP(Z53,'PASTE-DL-ALARMS'!$Q$10:$W$2200,7,FALSE),"")</f>
        <v/>
      </c>
      <c r="AL53" s="55" t="str">
        <f>IFERROR(VLOOKUP(Z53,'PASTE-DL-ALARMS'!$Q$10:$W$2200,3,FALSE),"")</f>
        <v/>
      </c>
      <c r="AM53" s="7" t="str">
        <f t="shared" si="14"/>
        <v>10.121.19.106_PrincePalaceBTS_S1P5</v>
      </c>
      <c r="AN53" s="55" t="str">
        <f t="shared" si="15"/>
        <v>10.121.19.74_RAIYA ROAD_S3P6</v>
      </c>
      <c r="AO53" s="72" t="e">
        <f t="shared" ca="1" si="16"/>
        <v>#VALUE!</v>
      </c>
      <c r="AP53" s="7" t="str">
        <f>IFERROR(VLOOKUP(Z53,'PASTE-DL-ALARMS'!$Q$10:$Z$2800,8,FALSE),"")</f>
        <v/>
      </c>
      <c r="AQ53" s="7"/>
      <c r="AR53" s="7"/>
      <c r="AS53" s="7"/>
    </row>
    <row r="54" spans="1:45" x14ac:dyDescent="0.25">
      <c r="A54" s="20"/>
      <c r="B54" s="20"/>
      <c r="C54" s="20" t="str">
        <f>IF(D54="Critical",MAX($C$8:C53)+1,"")</f>
        <v/>
      </c>
      <c r="D54" s="20" t="str">
        <f t="shared" si="0"/>
        <v>-</v>
      </c>
      <c r="E54" s="20" t="str">
        <f>VLOOKUP('PASTE-DOWN-DL'!F54,'SSA-CODE'!$D$4:$E$56,2,FALSE)</f>
        <v>AHD</v>
      </c>
      <c r="F54" s="48" t="str">
        <f t="shared" si="1"/>
        <v>SSA AM</v>
      </c>
      <c r="G54" s="48" t="str">
        <f t="shared" si="2"/>
        <v xml:space="preserve">	SSA AM</v>
      </c>
      <c r="H54" s="20">
        <v>45</v>
      </c>
      <c r="I54" t="s">
        <v>6599</v>
      </c>
      <c r="J54" t="s">
        <v>6260</v>
      </c>
      <c r="K54" t="s">
        <v>6261</v>
      </c>
      <c r="L54" t="s">
        <v>6262</v>
      </c>
      <c r="M54" t="s">
        <v>6263</v>
      </c>
      <c r="N54" t="s">
        <v>6600</v>
      </c>
      <c r="O54" t="s">
        <v>6601</v>
      </c>
      <c r="P54" t="s">
        <v>6266</v>
      </c>
      <c r="Q54" t="s">
        <v>6423</v>
      </c>
      <c r="R54" t="s">
        <v>6302</v>
      </c>
      <c r="S54" t="s">
        <v>6269</v>
      </c>
      <c r="T54" t="s">
        <v>6602</v>
      </c>
      <c r="U54" t="s">
        <v>6269</v>
      </c>
      <c r="V54" t="s">
        <v>6271</v>
      </c>
      <c r="W54" t="s">
        <v>6603</v>
      </c>
      <c r="X54" t="s">
        <v>6604</v>
      </c>
      <c r="Y54" t="s">
        <v>6269</v>
      </c>
      <c r="Z54" s="48" t="str">
        <f t="shared" si="3"/>
        <v>SSA AM-10.121.18.79-Vejalpur_3/1-10.121.18.77-Brahmshatriya_4/1</v>
      </c>
      <c r="AA54" s="48">
        <f t="shared" si="4"/>
        <v>14</v>
      </c>
      <c r="AB54" s="48">
        <f t="shared" si="5"/>
        <v>23</v>
      </c>
      <c r="AC54" s="48">
        <f t="shared" si="6"/>
        <v>14</v>
      </c>
      <c r="AD54" s="48">
        <f t="shared" si="7"/>
        <v>28</v>
      </c>
      <c r="AE54" s="48" t="str">
        <f t="shared" si="8"/>
        <v>10.121.18.79</v>
      </c>
      <c r="AF54" s="42" t="str">
        <f t="shared" si="9"/>
        <v>10.121.18.77</v>
      </c>
      <c r="AG54" s="7" t="str">
        <f t="shared" si="10"/>
        <v>VEJALPUR</v>
      </c>
      <c r="AH54" s="7" t="str">
        <f t="shared" si="11"/>
        <v>BRAHMSHATRIYA</v>
      </c>
      <c r="AI54" s="7" t="str">
        <f t="shared" si="12"/>
        <v>S3P1</v>
      </c>
      <c r="AJ54" s="7" t="str">
        <f t="shared" si="13"/>
        <v>S4P1</v>
      </c>
      <c r="AK54" s="7" t="str">
        <f>IFERROR(VLOOKUP(Z54,'PASTE-DL-ALARMS'!$Q$10:$W$2200,7,FALSE),"")</f>
        <v/>
      </c>
      <c r="AL54" s="55" t="str">
        <f>IFERROR(VLOOKUP(Z54,'PASTE-DL-ALARMS'!$Q$10:$W$2200,3,FALSE),"")</f>
        <v/>
      </c>
      <c r="AM54" s="7" t="str">
        <f t="shared" si="14"/>
        <v>10.121.18.79_VEJALPUR_S3P1</v>
      </c>
      <c r="AN54" s="55" t="str">
        <f t="shared" si="15"/>
        <v>10.121.18.77_BRAHMSHATRIYA_S4P1</v>
      </c>
      <c r="AO54" s="72" t="e">
        <f t="shared" ca="1" si="16"/>
        <v>#VALUE!</v>
      </c>
      <c r="AP54" s="7" t="str">
        <f>IFERROR(VLOOKUP(Z54,'PASTE-DL-ALARMS'!$Q$10:$Z$2800,8,FALSE),"")</f>
        <v/>
      </c>
      <c r="AQ54" s="7"/>
      <c r="AR54" s="7"/>
      <c r="AS54" s="7"/>
    </row>
    <row r="55" spans="1:45" x14ac:dyDescent="0.25">
      <c r="A55" s="20"/>
      <c r="B55" s="20"/>
      <c r="C55" s="20" t="str">
        <f>IF(D55="Critical",MAX($C$8:C54)+1,"")</f>
        <v/>
      </c>
      <c r="D55" s="20" t="str">
        <f t="shared" si="0"/>
        <v>-</v>
      </c>
      <c r="E55" s="20" t="str">
        <f>VLOOKUP('PASTE-DOWN-DL'!F55,'SSA-CODE'!$D$4:$E$56,2,FALSE)</f>
        <v>RJT</v>
      </c>
      <c r="F55" s="48" t="str">
        <f t="shared" si="1"/>
        <v>SSA RJ</v>
      </c>
      <c r="G55" s="48" t="str">
        <f t="shared" si="2"/>
        <v xml:space="preserve">	SSA RJ</v>
      </c>
      <c r="H55" s="20">
        <v>46</v>
      </c>
      <c r="I55" t="s">
        <v>6605</v>
      </c>
      <c r="J55" t="s">
        <v>6260</v>
      </c>
      <c r="K55" t="s">
        <v>6275</v>
      </c>
      <c r="L55" t="s">
        <v>6262</v>
      </c>
      <c r="M55" t="s">
        <v>6263</v>
      </c>
      <c r="N55" t="s">
        <v>6606</v>
      </c>
      <c r="O55" t="s">
        <v>6607</v>
      </c>
      <c r="P55" t="s">
        <v>6266</v>
      </c>
      <c r="Q55" t="s">
        <v>6608</v>
      </c>
      <c r="R55" t="s">
        <v>6279</v>
      </c>
      <c r="S55" t="s">
        <v>6609</v>
      </c>
      <c r="T55" t="s">
        <v>6304</v>
      </c>
      <c r="U55" t="s">
        <v>6610</v>
      </c>
      <c r="V55" t="s">
        <v>6271</v>
      </c>
      <c r="W55" t="s">
        <v>6611</v>
      </c>
      <c r="X55" t="s">
        <v>6612</v>
      </c>
      <c r="Y55" t="s">
        <v>6269</v>
      </c>
      <c r="Z55" s="48" t="str">
        <f t="shared" si="3"/>
        <v>SSA RJ-10.121.19.66-KR2GNE_3/2-10.121.19.112-Sadguru Vatika BTS1_1/5</v>
      </c>
      <c r="AA55" s="48">
        <f t="shared" si="4"/>
        <v>14</v>
      </c>
      <c r="AB55" s="48">
        <f t="shared" si="5"/>
        <v>22</v>
      </c>
      <c r="AC55" s="48">
        <f t="shared" si="6"/>
        <v>15</v>
      </c>
      <c r="AD55" s="48">
        <f t="shared" si="7"/>
        <v>35</v>
      </c>
      <c r="AE55" s="48" t="str">
        <f t="shared" si="8"/>
        <v>10.121.19.66</v>
      </c>
      <c r="AF55" s="42" t="str">
        <f t="shared" si="9"/>
        <v>10.121.19.112</v>
      </c>
      <c r="AG55" s="7" t="str">
        <f t="shared" si="10"/>
        <v>KR2 GNE</v>
      </c>
      <c r="AH55" s="7" t="str">
        <f t="shared" si="11"/>
        <v>Sadguru Vatika BTS1</v>
      </c>
      <c r="AI55" s="7" t="str">
        <f t="shared" si="12"/>
        <v>S3P2</v>
      </c>
      <c r="AJ55" s="7" t="str">
        <f t="shared" si="13"/>
        <v>S1P5</v>
      </c>
      <c r="AK55" s="7" t="str">
        <f>IFERROR(VLOOKUP(Z55,'PASTE-DL-ALARMS'!$Q$10:$W$2200,7,FALSE),"")</f>
        <v/>
      </c>
      <c r="AL55" s="55" t="str">
        <f>IFERROR(VLOOKUP(Z55,'PASTE-DL-ALARMS'!$Q$10:$W$2200,3,FALSE),"")</f>
        <v/>
      </c>
      <c r="AM55" s="7" t="str">
        <f t="shared" si="14"/>
        <v>10.121.19.66_KR2 GNE_S3P2</v>
      </c>
      <c r="AN55" s="55" t="str">
        <f t="shared" si="15"/>
        <v>10.121.19.112_Sadguru Vatika BTS1_S1P5</v>
      </c>
      <c r="AO55" s="72" t="e">
        <f t="shared" ca="1" si="16"/>
        <v>#VALUE!</v>
      </c>
      <c r="AP55" s="7" t="str">
        <f>IFERROR(VLOOKUP(Z55,'PASTE-DL-ALARMS'!$Q$10:$Z$2800,8,FALSE),"")</f>
        <v/>
      </c>
      <c r="AQ55" s="7"/>
      <c r="AR55" s="7"/>
      <c r="AS55" s="7"/>
    </row>
    <row r="56" spans="1:45" x14ac:dyDescent="0.25">
      <c r="A56" s="20"/>
      <c r="B56" s="20"/>
      <c r="C56" s="20" t="str">
        <f>IF(D56="Critical",MAX($C$8:C55)+1,"")</f>
        <v/>
      </c>
      <c r="D56" s="20" t="str">
        <f t="shared" si="0"/>
        <v>-</v>
      </c>
      <c r="E56" s="20" t="str">
        <f>VLOOKUP('PASTE-DOWN-DL'!F56,'SSA-CODE'!$D$4:$E$56,2,FALSE)</f>
        <v>WTR RJ</v>
      </c>
      <c r="F56" s="48" t="str">
        <f t="shared" si="1"/>
        <v>WTR RJ</v>
      </c>
      <c r="G56" s="48" t="str">
        <f t="shared" si="2"/>
        <v xml:space="preserve">	WTR RJ</v>
      </c>
      <c r="H56" s="20">
        <v>47</v>
      </c>
      <c r="I56" t="s">
        <v>6613</v>
      </c>
      <c r="J56" t="s">
        <v>6260</v>
      </c>
      <c r="K56" t="s">
        <v>6261</v>
      </c>
      <c r="L56" t="s">
        <v>6262</v>
      </c>
      <c r="M56" t="s">
        <v>6263</v>
      </c>
      <c r="N56" t="s">
        <v>6615</v>
      </c>
      <c r="O56" t="s">
        <v>6614</v>
      </c>
      <c r="P56" t="s">
        <v>6266</v>
      </c>
      <c r="Q56" t="s">
        <v>6566</v>
      </c>
      <c r="R56" t="s">
        <v>6616</v>
      </c>
      <c r="S56" t="s">
        <v>6269</v>
      </c>
      <c r="T56" t="s">
        <v>6602</v>
      </c>
      <c r="U56" t="s">
        <v>6269</v>
      </c>
      <c r="V56" t="s">
        <v>6271</v>
      </c>
      <c r="W56" t="s">
        <v>6617</v>
      </c>
      <c r="X56" t="s">
        <v>6618</v>
      </c>
      <c r="Y56" t="s">
        <v>6619</v>
      </c>
      <c r="Z56" s="48" t="str">
        <f t="shared" si="3"/>
        <v>WTR RJ-10.121.17.130-Bhavnagar_4/1-10.121.17.131-Sihor_6/1</v>
      </c>
      <c r="AA56" s="48">
        <f t="shared" si="4"/>
        <v>15</v>
      </c>
      <c r="AB56" s="48">
        <f t="shared" si="5"/>
        <v>21</v>
      </c>
      <c r="AC56" s="48">
        <f t="shared" si="6"/>
        <v>15</v>
      </c>
      <c r="AD56" s="48">
        <f t="shared" si="7"/>
        <v>25</v>
      </c>
      <c r="AE56" s="48" t="str">
        <f t="shared" si="8"/>
        <v>10.121.17.131</v>
      </c>
      <c r="AF56" s="42" t="str">
        <f t="shared" si="9"/>
        <v>10.121.17.130</v>
      </c>
      <c r="AG56" s="7" t="str">
        <f t="shared" si="10"/>
        <v>SIHOR</v>
      </c>
      <c r="AH56" s="7" t="str">
        <f t="shared" si="11"/>
        <v>BHAVNAGAR</v>
      </c>
      <c r="AI56" s="7" t="str">
        <f t="shared" si="12"/>
        <v>S6P1</v>
      </c>
      <c r="AJ56" s="7" t="str">
        <f t="shared" si="13"/>
        <v>S4P1</v>
      </c>
      <c r="AK56" s="7" t="str">
        <f>IFERROR(VLOOKUP(Z56,'PASTE-DL-ALARMS'!$Q$10:$W$2200,7,FALSE),"")</f>
        <v/>
      </c>
      <c r="AL56" s="55" t="str">
        <f>IFERROR(VLOOKUP(Z56,'PASTE-DL-ALARMS'!$Q$10:$W$2200,3,FALSE),"")</f>
        <v/>
      </c>
      <c r="AM56" s="7" t="str">
        <f t="shared" si="14"/>
        <v>10.121.17.131_SIHOR_S6P1</v>
      </c>
      <c r="AN56" s="55" t="str">
        <f t="shared" si="15"/>
        <v>10.121.17.130_BHAVNAGAR_S4P1</v>
      </c>
      <c r="AO56" s="72" t="e">
        <f t="shared" ca="1" si="16"/>
        <v>#VALUE!</v>
      </c>
      <c r="AP56" s="7" t="str">
        <f>IFERROR(VLOOKUP(Z56,'PASTE-DL-ALARMS'!$Q$10:$Z$2800,8,FALSE),"")</f>
        <v/>
      </c>
      <c r="AQ56" s="7"/>
      <c r="AR56" s="7"/>
      <c r="AS56" s="7"/>
    </row>
    <row r="57" spans="1:45" x14ac:dyDescent="0.25">
      <c r="A57" s="20"/>
      <c r="B57" s="20"/>
      <c r="C57" s="20" t="str">
        <f>IF(D57="Critical",MAX($C$8:C56)+1,"")</f>
        <v/>
      </c>
      <c r="D57" s="20" t="str">
        <f t="shared" si="0"/>
        <v>-</v>
      </c>
      <c r="E57" s="20" t="str">
        <f>VLOOKUP('PASTE-DOWN-DL'!F57,'SSA-CODE'!$D$4:$E$56,2,FALSE)</f>
        <v>WTR RJ</v>
      </c>
      <c r="F57" s="48" t="str">
        <f t="shared" si="1"/>
        <v>WTR RJ</v>
      </c>
      <c r="G57" s="48" t="str">
        <f t="shared" si="2"/>
        <v xml:space="preserve">	WTR RJ</v>
      </c>
      <c r="H57" s="20">
        <v>48</v>
      </c>
      <c r="I57" t="s">
        <v>6620</v>
      </c>
      <c r="J57" t="s">
        <v>6260</v>
      </c>
      <c r="K57" t="s">
        <v>6275</v>
      </c>
      <c r="L57" t="s">
        <v>6262</v>
      </c>
      <c r="M57" t="s">
        <v>6263</v>
      </c>
      <c r="N57" t="s">
        <v>6621</v>
      </c>
      <c r="O57" t="s">
        <v>6622</v>
      </c>
      <c r="P57" t="s">
        <v>6266</v>
      </c>
      <c r="Q57" t="s">
        <v>6268</v>
      </c>
      <c r="R57" t="s">
        <v>6279</v>
      </c>
      <c r="S57" t="s">
        <v>6269</v>
      </c>
      <c r="T57" t="s">
        <v>6462</v>
      </c>
      <c r="U57" t="s">
        <v>6269</v>
      </c>
      <c r="V57" t="s">
        <v>6271</v>
      </c>
      <c r="W57" t="s">
        <v>6623</v>
      </c>
      <c r="X57" t="s">
        <v>6624</v>
      </c>
      <c r="Y57" t="s">
        <v>6625</v>
      </c>
      <c r="Z57" s="48" t="str">
        <f t="shared" si="3"/>
        <v>WTR RJ-10.121.17.1-RajkotKR(GNE)_3/3-10.121.17.5-Morbi_3/3</v>
      </c>
      <c r="AA57" s="48">
        <f t="shared" si="4"/>
        <v>13</v>
      </c>
      <c r="AB57" s="48">
        <f t="shared" si="5"/>
        <v>19</v>
      </c>
      <c r="AC57" s="48">
        <f t="shared" si="6"/>
        <v>13</v>
      </c>
      <c r="AD57" s="48">
        <f t="shared" si="7"/>
        <v>28</v>
      </c>
      <c r="AE57" s="48" t="str">
        <f t="shared" si="8"/>
        <v>10.121.17.5</v>
      </c>
      <c r="AF57" s="42" t="str">
        <f t="shared" si="9"/>
        <v>10.121.17.1</v>
      </c>
      <c r="AG57" s="7" t="str">
        <f t="shared" si="10"/>
        <v>MORBI</v>
      </c>
      <c r="AH57" s="7" t="str">
        <f t="shared" si="11"/>
        <v>RAJKOT KR(GNE)</v>
      </c>
      <c r="AI57" s="7" t="str">
        <f t="shared" si="12"/>
        <v>S3P3</v>
      </c>
      <c r="AJ57" s="7" t="str">
        <f t="shared" si="13"/>
        <v>S3P3</v>
      </c>
      <c r="AK57" s="7" t="str">
        <f>IFERROR(VLOOKUP(Z57,'PASTE-DL-ALARMS'!$Q$10:$W$2200,7,FALSE),"")</f>
        <v/>
      </c>
      <c r="AL57" s="55" t="str">
        <f>IFERROR(VLOOKUP(Z57,'PASTE-DL-ALARMS'!$Q$10:$W$2200,3,FALSE),"")</f>
        <v/>
      </c>
      <c r="AM57" s="7" t="str">
        <f t="shared" si="14"/>
        <v>10.121.17.5_MORBI_S3P3</v>
      </c>
      <c r="AN57" s="55" t="str">
        <f t="shared" si="15"/>
        <v>10.121.17.1_RAJKOT KR(GNE)_S3P3</v>
      </c>
      <c r="AO57" s="72" t="e">
        <f t="shared" ca="1" si="16"/>
        <v>#VALUE!</v>
      </c>
      <c r="AP57" s="7" t="str">
        <f>IFERROR(VLOOKUP(Z57,'PASTE-DL-ALARMS'!$Q$10:$Z$2800,8,FALSE),"")</f>
        <v/>
      </c>
      <c r="AQ57" s="7"/>
      <c r="AR57" s="7"/>
      <c r="AS57" s="7"/>
    </row>
    <row r="58" spans="1:45" x14ac:dyDescent="0.25">
      <c r="A58" s="20"/>
      <c r="B58" s="20"/>
      <c r="C58" s="20" t="str">
        <f>IF(D58="Critical",MAX($C$8:C57)+1,"")</f>
        <v/>
      </c>
      <c r="D58" s="20" t="str">
        <f t="shared" si="0"/>
        <v>-</v>
      </c>
      <c r="E58" s="20" t="str">
        <f>VLOOKUP('PASTE-DOWN-DL'!F58,'SSA-CODE'!$D$4:$E$56,2,FALSE)</f>
        <v>BUJ</v>
      </c>
      <c r="F58" s="48" t="str">
        <f t="shared" si="1"/>
        <v>SSA BUJ</v>
      </c>
      <c r="G58" s="48" t="str">
        <f t="shared" si="2"/>
        <v xml:space="preserve">	SSA BUJ</v>
      </c>
      <c r="H58" s="20">
        <v>49</v>
      </c>
      <c r="I58" t="s">
        <v>6626</v>
      </c>
      <c r="J58" t="s">
        <v>6260</v>
      </c>
      <c r="K58" t="s">
        <v>6275</v>
      </c>
      <c r="L58" t="s">
        <v>6262</v>
      </c>
      <c r="M58" t="s">
        <v>6263</v>
      </c>
      <c r="N58" t="s">
        <v>6628</v>
      </c>
      <c r="O58" t="s">
        <v>6627</v>
      </c>
      <c r="P58" t="s">
        <v>6266</v>
      </c>
      <c r="Q58" t="s">
        <v>6629</v>
      </c>
      <c r="R58" t="s">
        <v>6630</v>
      </c>
      <c r="S58" t="s">
        <v>6631</v>
      </c>
      <c r="T58" t="s">
        <v>6304</v>
      </c>
      <c r="U58" t="s">
        <v>6501</v>
      </c>
      <c r="V58" t="s">
        <v>6271</v>
      </c>
      <c r="W58" t="s">
        <v>6632</v>
      </c>
      <c r="X58" t="s">
        <v>6633</v>
      </c>
      <c r="Y58" t="s">
        <v>6269</v>
      </c>
      <c r="Z58" s="48" t="str">
        <f t="shared" si="3"/>
        <v>SSA BUJ-10.121.96.180-Tera_2/5-10.121.96.181-BITTA_2/5</v>
      </c>
      <c r="AA58" s="48">
        <f t="shared" si="4"/>
        <v>15</v>
      </c>
      <c r="AB58" s="48">
        <f t="shared" si="5"/>
        <v>20</v>
      </c>
      <c r="AC58" s="48">
        <f t="shared" si="6"/>
        <v>15</v>
      </c>
      <c r="AD58" s="48">
        <f t="shared" si="7"/>
        <v>21</v>
      </c>
      <c r="AE58" s="48" t="str">
        <f t="shared" si="8"/>
        <v>10.121.96.180</v>
      </c>
      <c r="AF58" s="42" t="str">
        <f t="shared" si="9"/>
        <v>10.121.96.181</v>
      </c>
      <c r="AG58" s="7" t="str">
        <f t="shared" si="10"/>
        <v>TERA</v>
      </c>
      <c r="AH58" s="7" t="str">
        <f t="shared" si="11"/>
        <v>BITTA</v>
      </c>
      <c r="AI58" s="7" t="str">
        <f t="shared" si="12"/>
        <v>S2P5</v>
      </c>
      <c r="AJ58" s="7" t="str">
        <f t="shared" si="13"/>
        <v>S2P5</v>
      </c>
      <c r="AK58" s="7" t="str">
        <f>IFERROR(VLOOKUP(Z58,'PASTE-DL-ALARMS'!$Q$10:$W$2200,7,FALSE),"")</f>
        <v/>
      </c>
      <c r="AL58" s="55" t="str">
        <f>IFERROR(VLOOKUP(Z58,'PASTE-DL-ALARMS'!$Q$10:$W$2200,3,FALSE),"")</f>
        <v/>
      </c>
      <c r="AM58" s="7" t="str">
        <f t="shared" si="14"/>
        <v>10.121.96.180_TERA_S2P5</v>
      </c>
      <c r="AN58" s="55" t="str">
        <f t="shared" si="15"/>
        <v>10.121.96.181_BITTA_S2P5</v>
      </c>
      <c r="AO58" s="72" t="e">
        <f t="shared" ca="1" si="16"/>
        <v>#VALUE!</v>
      </c>
      <c r="AP58" s="7" t="str">
        <f>IFERROR(VLOOKUP(Z58,'PASTE-DL-ALARMS'!$Q$10:$Z$2800,8,FALSE),"")</f>
        <v/>
      </c>
      <c r="AQ58" s="7"/>
      <c r="AR58" s="7"/>
      <c r="AS58" s="7"/>
    </row>
    <row r="59" spans="1:45" x14ac:dyDescent="0.25">
      <c r="A59" s="20"/>
      <c r="B59" s="20"/>
      <c r="C59" s="20" t="str">
        <f>IF(D59="Critical",MAX($C$8:C58)+1,"")</f>
        <v/>
      </c>
      <c r="D59" s="20" t="str">
        <f t="shared" si="0"/>
        <v>-</v>
      </c>
      <c r="E59" s="20" t="str">
        <f>VLOOKUP('PASTE-DOWN-DL'!F59,'SSA-CODE'!$D$4:$E$56,2,FALSE)</f>
        <v>SRT</v>
      </c>
      <c r="F59" s="48" t="str">
        <f t="shared" si="1"/>
        <v>SSA SR</v>
      </c>
      <c r="G59" s="48" t="str">
        <f t="shared" si="2"/>
        <v xml:space="preserve">	SSA SR</v>
      </c>
      <c r="H59" s="20">
        <v>50</v>
      </c>
      <c r="I59" t="s">
        <v>6634</v>
      </c>
      <c r="J59" t="s">
        <v>6260</v>
      </c>
      <c r="K59" t="s">
        <v>6261</v>
      </c>
      <c r="L59" t="s">
        <v>6262</v>
      </c>
      <c r="M59" t="s">
        <v>6263</v>
      </c>
      <c r="N59" t="s">
        <v>6635</v>
      </c>
      <c r="O59" t="s">
        <v>6636</v>
      </c>
      <c r="P59" t="s">
        <v>6266</v>
      </c>
      <c r="Q59" t="s">
        <v>6507</v>
      </c>
      <c r="R59" t="s">
        <v>6453</v>
      </c>
      <c r="S59" t="s">
        <v>6637</v>
      </c>
      <c r="T59" t="s">
        <v>6425</v>
      </c>
      <c r="U59" t="s">
        <v>6637</v>
      </c>
      <c r="V59" t="s">
        <v>6271</v>
      </c>
      <c r="W59" t="s">
        <v>6638</v>
      </c>
      <c r="X59" t="s">
        <v>6639</v>
      </c>
      <c r="Y59" t="s">
        <v>6269</v>
      </c>
      <c r="Z59" s="48" t="str">
        <f t="shared" si="3"/>
        <v>SSA SR-10.121.100.22-Nizer_4/1-to-10.121.100.21-Uchhal_4/1</v>
      </c>
      <c r="AA59" s="48">
        <f t="shared" si="4"/>
        <v>15</v>
      </c>
      <c r="AB59" s="48">
        <f t="shared" si="5"/>
        <v>21</v>
      </c>
      <c r="AC59" s="48">
        <f t="shared" si="6"/>
        <v>15</v>
      </c>
      <c r="AD59" s="48">
        <f t="shared" si="7"/>
        <v>22</v>
      </c>
      <c r="AE59" s="48" t="str">
        <f t="shared" si="8"/>
        <v>10.121.100.22</v>
      </c>
      <c r="AF59" s="42" t="str">
        <f t="shared" si="9"/>
        <v>10.121.100.21</v>
      </c>
      <c r="AG59" s="7" t="str">
        <f t="shared" si="10"/>
        <v>NIZER</v>
      </c>
      <c r="AH59" s="7" t="str">
        <f t="shared" si="11"/>
        <v>UCHHAL</v>
      </c>
      <c r="AI59" s="7" t="str">
        <f t="shared" si="12"/>
        <v>S4P1</v>
      </c>
      <c r="AJ59" s="7" t="str">
        <f t="shared" si="13"/>
        <v>S4P1</v>
      </c>
      <c r="AK59" s="7" t="str">
        <f>IFERROR(VLOOKUP(Z59,'PASTE-DL-ALARMS'!$Q$10:$W$2200,7,FALSE),"")</f>
        <v/>
      </c>
      <c r="AL59" s="55" t="str">
        <f>IFERROR(VLOOKUP(Z59,'PASTE-DL-ALARMS'!$Q$10:$W$2200,3,FALSE),"")</f>
        <v/>
      </c>
      <c r="AM59" s="7" t="str">
        <f t="shared" si="14"/>
        <v>10.121.100.22_NIZER_S4P1</v>
      </c>
      <c r="AN59" s="55" t="str">
        <f t="shared" si="15"/>
        <v>10.121.100.21_UCHHAL_S4P1</v>
      </c>
      <c r="AO59" s="72" t="e">
        <f t="shared" ca="1" si="16"/>
        <v>#VALUE!</v>
      </c>
      <c r="AP59" s="7" t="str">
        <f>IFERROR(VLOOKUP(Z59,'PASTE-DL-ALARMS'!$Q$10:$Z$2800,8,FALSE),"")</f>
        <v/>
      </c>
      <c r="AQ59" s="7"/>
      <c r="AR59" s="7"/>
      <c r="AS59" s="7"/>
    </row>
    <row r="60" spans="1:45" x14ac:dyDescent="0.25">
      <c r="A60" s="20"/>
      <c r="B60" s="20"/>
      <c r="C60" s="20" t="str">
        <f>IF(D60="Critical",MAX($C$8:C59)+1,"")</f>
        <v/>
      </c>
      <c r="D60" s="20" t="str">
        <f t="shared" si="0"/>
        <v>-</v>
      </c>
      <c r="E60" s="20" t="str">
        <f>VLOOKUP('PASTE-DOWN-DL'!F60,'SSA-CODE'!$D$4:$E$56,2,FALSE)</f>
        <v>WTR RJ</v>
      </c>
      <c r="F60" s="48" t="str">
        <f t="shared" si="1"/>
        <v>WTR RJ</v>
      </c>
      <c r="G60" s="48" t="str">
        <f t="shared" si="2"/>
        <v xml:space="preserve">	WTR RJ</v>
      </c>
      <c r="H60" s="20">
        <v>51</v>
      </c>
      <c r="I60" t="s">
        <v>6640</v>
      </c>
      <c r="J60" t="s">
        <v>6260</v>
      </c>
      <c r="K60" t="s">
        <v>6275</v>
      </c>
      <c r="L60" t="s">
        <v>6262</v>
      </c>
      <c r="M60" t="s">
        <v>6263</v>
      </c>
      <c r="N60" t="s">
        <v>6642</v>
      </c>
      <c r="O60" t="s">
        <v>6641</v>
      </c>
      <c r="P60" t="s">
        <v>6266</v>
      </c>
      <c r="Q60" t="s">
        <v>6285</v>
      </c>
      <c r="R60" t="s">
        <v>6279</v>
      </c>
      <c r="S60" t="s">
        <v>6644</v>
      </c>
      <c r="T60" t="s">
        <v>6321</v>
      </c>
      <c r="U60" t="s">
        <v>6645</v>
      </c>
      <c r="V60" t="s">
        <v>6271</v>
      </c>
      <c r="W60" t="s">
        <v>6646</v>
      </c>
      <c r="X60" t="s">
        <v>6647</v>
      </c>
      <c r="Y60" t="s">
        <v>6269</v>
      </c>
      <c r="Z60" s="48" t="str">
        <f t="shared" si="3"/>
        <v>WTR RJ-10.121.17.5-Morbi_5/2-10.121.17.26-Rajkot_6/3</v>
      </c>
      <c r="AA60" s="48">
        <f t="shared" si="4"/>
        <v>14</v>
      </c>
      <c r="AB60" s="48">
        <f t="shared" si="5"/>
        <v>21</v>
      </c>
      <c r="AC60" s="48">
        <f t="shared" si="6"/>
        <v>13</v>
      </c>
      <c r="AD60" s="48">
        <f t="shared" si="7"/>
        <v>19</v>
      </c>
      <c r="AE60" s="48" t="str">
        <f t="shared" si="8"/>
        <v>10.121.17.26</v>
      </c>
      <c r="AF60" s="42" t="str">
        <f t="shared" si="9"/>
        <v>10.121.17.5</v>
      </c>
      <c r="AG60" s="7" t="str">
        <f t="shared" si="10"/>
        <v>RAJKOT</v>
      </c>
      <c r="AH60" s="7" t="str">
        <f t="shared" si="11"/>
        <v>MORBI</v>
      </c>
      <c r="AI60" s="7" t="str">
        <f t="shared" si="12"/>
        <v>S6P3</v>
      </c>
      <c r="AJ60" s="7" t="str">
        <f t="shared" si="13"/>
        <v>S5P2</v>
      </c>
      <c r="AK60" s="7" t="str">
        <f>IFERROR(VLOOKUP(Z60,'PASTE-DL-ALARMS'!$Q$10:$W$2200,7,FALSE),"")</f>
        <v/>
      </c>
      <c r="AL60" s="55" t="str">
        <f>IFERROR(VLOOKUP(Z60,'PASTE-DL-ALARMS'!$Q$10:$W$2200,3,FALSE),"")</f>
        <v/>
      </c>
      <c r="AM60" s="7" t="str">
        <f t="shared" si="14"/>
        <v>10.121.17.26_RAJKOT_S6P3</v>
      </c>
      <c r="AN60" s="55" t="str">
        <f t="shared" si="15"/>
        <v>10.121.17.5_MORBI_S5P2</v>
      </c>
      <c r="AO60" s="72" t="e">
        <f t="shared" ca="1" si="16"/>
        <v>#VALUE!</v>
      </c>
      <c r="AP60" s="7" t="str">
        <f>IFERROR(VLOOKUP(Z60,'PASTE-DL-ALARMS'!$Q$10:$Z$2800,8,FALSE),"")</f>
        <v/>
      </c>
      <c r="AQ60" s="7"/>
      <c r="AR60" s="7"/>
      <c r="AS60" s="7"/>
    </row>
    <row r="61" spans="1:45" x14ac:dyDescent="0.25">
      <c r="A61" s="20"/>
      <c r="B61" s="20"/>
      <c r="C61" s="20" t="str">
        <f>IF(D61="Critical",MAX($C$8:C60)+1,"")</f>
        <v/>
      </c>
      <c r="D61" s="20" t="str">
        <f t="shared" si="0"/>
        <v>-</v>
      </c>
      <c r="E61" s="20" t="str">
        <f>VLOOKUP('PASTE-DOWN-DL'!F61,'SSA-CODE'!$D$4:$E$56,2,FALSE)</f>
        <v>NDD</v>
      </c>
      <c r="F61" s="48" t="str">
        <f t="shared" si="1"/>
        <v>SSA NAD</v>
      </c>
      <c r="G61" s="48" t="str">
        <f t="shared" si="2"/>
        <v xml:space="preserve">	SSA NAD</v>
      </c>
      <c r="H61" s="20">
        <v>52</v>
      </c>
      <c r="I61" t="s">
        <v>6648</v>
      </c>
      <c r="J61" t="s">
        <v>6466</v>
      </c>
      <c r="K61" t="s">
        <v>6275</v>
      </c>
      <c r="L61" t="s">
        <v>6262</v>
      </c>
      <c r="M61" t="s">
        <v>6263</v>
      </c>
      <c r="N61" t="s">
        <v>6649</v>
      </c>
      <c r="O61" t="s">
        <v>6650</v>
      </c>
      <c r="P61" t="s">
        <v>6266</v>
      </c>
      <c r="Q61" t="s">
        <v>7364</v>
      </c>
      <c r="R61" t="s">
        <v>6279</v>
      </c>
      <c r="S61" t="s">
        <v>6652</v>
      </c>
      <c r="T61" t="s">
        <v>6500</v>
      </c>
      <c r="U61" t="s">
        <v>6653</v>
      </c>
      <c r="V61" t="s">
        <v>6271</v>
      </c>
      <c r="W61" t="s">
        <v>6654</v>
      </c>
      <c r="X61" t="s">
        <v>6655</v>
      </c>
      <c r="Y61" t="s">
        <v>6269</v>
      </c>
      <c r="Z61" s="48" t="str">
        <f t="shared" si="3"/>
        <v>SSA NAD-10.121.16.132-Nadiad_4/9-10.121.16.243-Nadiad Micro_4/9</v>
      </c>
      <c r="AA61" s="48">
        <f t="shared" si="4"/>
        <v>15</v>
      </c>
      <c r="AB61" s="48">
        <f t="shared" si="5"/>
        <v>22</v>
      </c>
      <c r="AC61" s="48">
        <f t="shared" si="6"/>
        <v>15</v>
      </c>
      <c r="AD61" s="48">
        <f t="shared" si="7"/>
        <v>28</v>
      </c>
      <c r="AE61" s="48" t="str">
        <f t="shared" si="8"/>
        <v>10.121.16.132</v>
      </c>
      <c r="AF61" s="42" t="str">
        <f t="shared" si="9"/>
        <v>10.121.16.243</v>
      </c>
      <c r="AG61" s="7" t="str">
        <f t="shared" si="10"/>
        <v>Nadiad</v>
      </c>
      <c r="AH61" s="7" t="str">
        <f t="shared" si="11"/>
        <v>Nadiad Micro</v>
      </c>
      <c r="AI61" s="7" t="str">
        <f t="shared" si="12"/>
        <v>S4P9</v>
      </c>
      <c r="AJ61" s="7" t="str">
        <f t="shared" si="13"/>
        <v>S4P9</v>
      </c>
      <c r="AK61" s="7" t="str">
        <f>IFERROR(VLOOKUP(Z61,'PASTE-DL-ALARMS'!$Q$10:$W$2200,7,FALSE),"")</f>
        <v/>
      </c>
      <c r="AL61" s="55" t="str">
        <f>IFERROR(VLOOKUP(Z61,'PASTE-DL-ALARMS'!$Q$10:$W$2200,3,FALSE),"")</f>
        <v/>
      </c>
      <c r="AM61" s="7" t="str">
        <f t="shared" si="14"/>
        <v>10.121.16.132_Nadiad_S4P9</v>
      </c>
      <c r="AN61" s="55" t="str">
        <f t="shared" si="15"/>
        <v>10.121.16.243_Nadiad Micro_S4P9</v>
      </c>
      <c r="AO61" s="72" t="e">
        <f t="shared" ca="1" si="16"/>
        <v>#VALUE!</v>
      </c>
      <c r="AP61" s="7" t="str">
        <f>IFERROR(VLOOKUP(Z61,'PASTE-DL-ALARMS'!$Q$10:$Z$2800,8,FALSE),"")</f>
        <v/>
      </c>
      <c r="AQ61" s="7"/>
      <c r="AR61" s="7"/>
      <c r="AS61" s="7"/>
    </row>
    <row r="62" spans="1:45" x14ac:dyDescent="0.25">
      <c r="A62" s="20"/>
      <c r="B62" s="20"/>
      <c r="C62" s="20" t="str">
        <f>IF(D62="Critical",MAX($C$8:C61)+1,"")</f>
        <v/>
      </c>
      <c r="D62" s="20" t="str">
        <f t="shared" si="0"/>
        <v>-</v>
      </c>
      <c r="E62" s="20" t="str">
        <f>VLOOKUP('PASTE-DOWN-DL'!F62,'SSA-CODE'!$D$4:$E$56,2,FALSE)</f>
        <v>BUJ</v>
      </c>
      <c r="F62" s="48" t="str">
        <f t="shared" si="1"/>
        <v>SSA BUJ</v>
      </c>
      <c r="G62" s="48" t="str">
        <f t="shared" si="2"/>
        <v xml:space="preserve">	SSA BUJ</v>
      </c>
      <c r="H62" s="20">
        <v>53</v>
      </c>
      <c r="I62" t="s">
        <v>6656</v>
      </c>
      <c r="J62" t="s">
        <v>6260</v>
      </c>
      <c r="K62" t="s">
        <v>6275</v>
      </c>
      <c r="L62" t="s">
        <v>6262</v>
      </c>
      <c r="M62" t="s">
        <v>6263</v>
      </c>
      <c r="N62" t="s">
        <v>6657</v>
      </c>
      <c r="O62" t="s">
        <v>6658</v>
      </c>
      <c r="P62" t="s">
        <v>6266</v>
      </c>
      <c r="Q62" t="s">
        <v>6629</v>
      </c>
      <c r="R62" t="s">
        <v>6630</v>
      </c>
      <c r="S62" t="s">
        <v>6269</v>
      </c>
      <c r="T62" t="s">
        <v>6659</v>
      </c>
      <c r="U62" t="s">
        <v>6269</v>
      </c>
      <c r="V62" t="s">
        <v>6271</v>
      </c>
      <c r="W62" t="s">
        <v>6660</v>
      </c>
      <c r="X62" t="s">
        <v>6661</v>
      </c>
      <c r="Y62" t="s">
        <v>6269</v>
      </c>
      <c r="Z62" s="48" t="str">
        <f t="shared" si="3"/>
        <v>SSA BUJ-10.121.24.74-Adipur_4/3-10.121.24.122-Polytechnic BTS_1/5</v>
      </c>
      <c r="AA62" s="48">
        <f t="shared" si="4"/>
        <v>14</v>
      </c>
      <c r="AB62" s="48">
        <f t="shared" si="5"/>
        <v>21</v>
      </c>
      <c r="AC62" s="48">
        <f t="shared" si="6"/>
        <v>15</v>
      </c>
      <c r="AD62" s="48">
        <f t="shared" si="7"/>
        <v>31</v>
      </c>
      <c r="AE62" s="48" t="str">
        <f t="shared" si="8"/>
        <v>10.121.24.74</v>
      </c>
      <c r="AF62" s="42" t="str">
        <f t="shared" si="9"/>
        <v>10.121.24.122</v>
      </c>
      <c r="AG62" s="7" t="str">
        <f t="shared" si="10"/>
        <v>Adipur</v>
      </c>
      <c r="AH62" s="7" t="str">
        <f t="shared" si="11"/>
        <v>Polytechnic BTS</v>
      </c>
      <c r="AI62" s="7" t="str">
        <f t="shared" si="12"/>
        <v>S4P3</v>
      </c>
      <c r="AJ62" s="7" t="str">
        <f t="shared" si="13"/>
        <v>S1P5</v>
      </c>
      <c r="AK62" s="7" t="str">
        <f>IFERROR(VLOOKUP(Z62,'PASTE-DL-ALARMS'!$Q$10:$W$2200,7,FALSE),"")</f>
        <v/>
      </c>
      <c r="AL62" s="55" t="str">
        <f>IFERROR(VLOOKUP(Z62,'PASTE-DL-ALARMS'!$Q$10:$W$2200,3,FALSE),"")</f>
        <v/>
      </c>
      <c r="AM62" s="7" t="str">
        <f t="shared" si="14"/>
        <v>10.121.24.74_Adipur_S4P3</v>
      </c>
      <c r="AN62" s="55" t="str">
        <f t="shared" si="15"/>
        <v>10.121.24.122_Polytechnic BTS_S1P5</v>
      </c>
      <c r="AO62" s="72" t="e">
        <f t="shared" ca="1" si="16"/>
        <v>#VALUE!</v>
      </c>
      <c r="AP62" s="7" t="str">
        <f>IFERROR(VLOOKUP(Z62,'PASTE-DL-ALARMS'!$Q$10:$Z$2800,8,FALSE),"")</f>
        <v/>
      </c>
      <c r="AQ62" s="7"/>
      <c r="AR62" s="7"/>
      <c r="AS62" s="7"/>
    </row>
    <row r="63" spans="1:45" x14ac:dyDescent="0.25">
      <c r="A63" s="20"/>
      <c r="B63" s="20"/>
      <c r="C63" s="20" t="str">
        <f>IF(D63="Critical",MAX($C$8:C62)+1,"")</f>
        <v/>
      </c>
      <c r="D63" s="20" t="str">
        <f t="shared" si="0"/>
        <v>-</v>
      </c>
      <c r="E63" s="20" t="str">
        <f>VLOOKUP('PASTE-DOWN-DL'!F63,'SSA-CODE'!$D$4:$E$56,2,FALSE)</f>
        <v>MSN</v>
      </c>
      <c r="F63" s="48" t="str">
        <f t="shared" si="1"/>
        <v>SSA MEH</v>
      </c>
      <c r="G63" s="48" t="str">
        <f t="shared" si="2"/>
        <v xml:space="preserve">	SSA MEH</v>
      </c>
      <c r="H63" s="20">
        <v>54</v>
      </c>
      <c r="I63" t="s">
        <v>6662</v>
      </c>
      <c r="J63" t="s">
        <v>6260</v>
      </c>
      <c r="K63" t="s">
        <v>6261</v>
      </c>
      <c r="L63" t="s">
        <v>6262</v>
      </c>
      <c r="M63" t="s">
        <v>6263</v>
      </c>
      <c r="N63" t="s">
        <v>6663</v>
      </c>
      <c r="O63" t="s">
        <v>6664</v>
      </c>
      <c r="P63" t="s">
        <v>6266</v>
      </c>
      <c r="Q63" t="s">
        <v>6665</v>
      </c>
      <c r="R63" t="s">
        <v>6651</v>
      </c>
      <c r="S63" t="s">
        <v>6269</v>
      </c>
      <c r="T63" t="s">
        <v>6659</v>
      </c>
      <c r="U63" t="s">
        <v>6269</v>
      </c>
      <c r="V63" t="s">
        <v>6271</v>
      </c>
      <c r="W63" t="s">
        <v>6666</v>
      </c>
      <c r="X63" t="s">
        <v>6667</v>
      </c>
      <c r="Y63" t="s">
        <v>6269</v>
      </c>
      <c r="Z63" s="48" t="str">
        <f t="shared" si="3"/>
        <v>SSA MEH-10.121.25.71-Nandasan Exch_3/1-10.121.98.1-Kadi Ex_4/1</v>
      </c>
      <c r="AA63" s="48">
        <f t="shared" si="4"/>
        <v>13</v>
      </c>
      <c r="AB63" s="48">
        <f t="shared" si="5"/>
        <v>21</v>
      </c>
      <c r="AC63" s="48">
        <f t="shared" si="6"/>
        <v>14</v>
      </c>
      <c r="AD63" s="48">
        <f t="shared" si="7"/>
        <v>28</v>
      </c>
      <c r="AE63" s="48" t="str">
        <f t="shared" si="8"/>
        <v>10.121.98.1</v>
      </c>
      <c r="AF63" s="42" t="str">
        <f t="shared" si="9"/>
        <v>10.121.25.71</v>
      </c>
      <c r="AG63" s="7" t="str">
        <f t="shared" si="10"/>
        <v>KADI EX</v>
      </c>
      <c r="AH63" s="7" t="str">
        <f t="shared" si="11"/>
        <v>NANDASAN EXCH</v>
      </c>
      <c r="AI63" s="7" t="str">
        <f t="shared" si="12"/>
        <v>S4P1</v>
      </c>
      <c r="AJ63" s="7" t="str">
        <f t="shared" si="13"/>
        <v>S3P1</v>
      </c>
      <c r="AK63" s="7" t="str">
        <f>IFERROR(VLOOKUP(Z63,'PASTE-DL-ALARMS'!$Q$10:$W$2200,7,FALSE),"")</f>
        <v/>
      </c>
      <c r="AL63" s="55" t="str">
        <f>IFERROR(VLOOKUP(Z63,'PASTE-DL-ALARMS'!$Q$10:$W$2200,3,FALSE),"")</f>
        <v/>
      </c>
      <c r="AM63" s="7" t="str">
        <f t="shared" si="14"/>
        <v>10.121.98.1_KADI EX_S4P1</v>
      </c>
      <c r="AN63" s="55" t="str">
        <f t="shared" si="15"/>
        <v>10.121.25.71_NANDASAN EXCH_S3P1</v>
      </c>
      <c r="AO63" s="72" t="e">
        <f t="shared" ca="1" si="16"/>
        <v>#VALUE!</v>
      </c>
      <c r="AP63" s="7" t="str">
        <f>IFERROR(VLOOKUP(Z63,'PASTE-DL-ALARMS'!$Q$10:$Z$2800,8,FALSE),"")</f>
        <v/>
      </c>
      <c r="AQ63" s="7"/>
      <c r="AR63" s="7"/>
      <c r="AS63" s="7"/>
    </row>
    <row r="64" spans="1:45" x14ac:dyDescent="0.25">
      <c r="A64" s="20"/>
      <c r="B64" s="20"/>
      <c r="C64" s="20" t="str">
        <f>IF(D64="Critical",MAX($C$8:C63)+1,"")</f>
        <v/>
      </c>
      <c r="D64" s="20" t="str">
        <f t="shared" si="0"/>
        <v>-</v>
      </c>
      <c r="E64" s="20" t="str">
        <f>VLOOKUP('PASTE-DOWN-DL'!F64,'SSA-CODE'!$D$4:$E$56,2,FALSE)</f>
        <v>AMR</v>
      </c>
      <c r="F64" s="48" t="str">
        <f t="shared" si="1"/>
        <v>SSA AMR</v>
      </c>
      <c r="G64" s="48" t="str">
        <f t="shared" si="2"/>
        <v xml:space="preserve">	SSA AMR</v>
      </c>
      <c r="H64" s="20">
        <v>55</v>
      </c>
      <c r="I64" t="s">
        <v>6668</v>
      </c>
      <c r="J64" t="s">
        <v>6260</v>
      </c>
      <c r="K64" t="s">
        <v>6275</v>
      </c>
      <c r="L64" t="s">
        <v>6262</v>
      </c>
      <c r="M64" t="s">
        <v>6263</v>
      </c>
      <c r="N64" t="s">
        <v>6669</v>
      </c>
      <c r="O64" t="s">
        <v>6670</v>
      </c>
      <c r="P64" t="s">
        <v>6266</v>
      </c>
      <c r="Q64" t="s">
        <v>6671</v>
      </c>
      <c r="R64" t="s">
        <v>6279</v>
      </c>
      <c r="S64" t="s">
        <v>6672</v>
      </c>
      <c r="T64" t="s">
        <v>6304</v>
      </c>
      <c r="U64" t="s">
        <v>6673</v>
      </c>
      <c r="V64" t="s">
        <v>6271</v>
      </c>
      <c r="W64" t="s">
        <v>6674</v>
      </c>
      <c r="X64" t="s">
        <v>6675</v>
      </c>
      <c r="Y64" t="s">
        <v>6269</v>
      </c>
      <c r="Z64" s="48" t="str">
        <f t="shared" si="3"/>
        <v>SSA AMR-10.121.96.56-Amreli(GNE)_3/3-10.121.96.46-Royal Complex BTS_2/6</v>
      </c>
      <c r="AA64" s="48">
        <f t="shared" si="4"/>
        <v>14</v>
      </c>
      <c r="AB64" s="48">
        <f t="shared" si="5"/>
        <v>25</v>
      </c>
      <c r="AC64" s="48">
        <f t="shared" si="6"/>
        <v>14</v>
      </c>
      <c r="AD64" s="48">
        <f t="shared" si="7"/>
        <v>32</v>
      </c>
      <c r="AE64" s="48" t="str">
        <f t="shared" si="8"/>
        <v>10.121.96.56</v>
      </c>
      <c r="AF64" s="42" t="str">
        <f t="shared" si="9"/>
        <v>10.121.96.46</v>
      </c>
      <c r="AG64" s="7" t="str">
        <f t="shared" si="10"/>
        <v>Amreli GNE</v>
      </c>
      <c r="AH64" s="7" t="str">
        <f t="shared" si="11"/>
        <v>Royal Complex BTS</v>
      </c>
      <c r="AI64" s="7" t="str">
        <f t="shared" si="12"/>
        <v>S3P3</v>
      </c>
      <c r="AJ64" s="7" t="str">
        <f t="shared" si="13"/>
        <v>S2P6</v>
      </c>
      <c r="AK64" s="7" t="str">
        <f>IFERROR(VLOOKUP(Z64,'PASTE-DL-ALARMS'!$Q$10:$W$2200,7,FALSE),"")</f>
        <v/>
      </c>
      <c r="AL64" s="55" t="str">
        <f>IFERROR(VLOOKUP(Z64,'PASTE-DL-ALARMS'!$Q$10:$W$2200,3,FALSE),"")</f>
        <v/>
      </c>
      <c r="AM64" s="7" t="str">
        <f t="shared" si="14"/>
        <v>10.121.96.56_Amreli GNE_S3P3</v>
      </c>
      <c r="AN64" s="55" t="str">
        <f t="shared" si="15"/>
        <v>10.121.96.46_Royal Complex BTS_S2P6</v>
      </c>
      <c r="AO64" s="72" t="e">
        <f t="shared" ca="1" si="16"/>
        <v>#VALUE!</v>
      </c>
      <c r="AP64" s="7" t="str">
        <f>IFERROR(VLOOKUP(Z64,'PASTE-DL-ALARMS'!$Q$10:$Z$2800,8,FALSE),"")</f>
        <v/>
      </c>
      <c r="AQ64" s="7"/>
      <c r="AR64" s="7"/>
      <c r="AS64" s="7"/>
    </row>
    <row r="65" spans="1:45" x14ac:dyDescent="0.25">
      <c r="A65" s="20"/>
      <c r="B65" s="20"/>
      <c r="C65" s="20" t="str">
        <f>IF(D65="Critical",MAX($C$8:C64)+1,"")</f>
        <v/>
      </c>
      <c r="D65" s="20" t="str">
        <f t="shared" si="0"/>
        <v>-</v>
      </c>
      <c r="E65" s="20" t="str">
        <f>VLOOKUP('PASTE-DOWN-DL'!F65,'SSA-CODE'!$D$4:$E$56,2,FALSE)</f>
        <v>JMN</v>
      </c>
      <c r="F65" s="48" t="str">
        <f t="shared" si="1"/>
        <v>SSA JMN</v>
      </c>
      <c r="G65" s="48" t="str">
        <f t="shared" si="2"/>
        <v xml:space="preserve">	SSA JMN</v>
      </c>
      <c r="H65" s="20">
        <v>56</v>
      </c>
      <c r="I65" t="s">
        <v>6676</v>
      </c>
      <c r="J65" t="s">
        <v>6260</v>
      </c>
      <c r="K65" t="s">
        <v>6275</v>
      </c>
      <c r="L65" t="s">
        <v>6262</v>
      </c>
      <c r="M65" t="s">
        <v>6263</v>
      </c>
      <c r="N65" t="s">
        <v>6677</v>
      </c>
      <c r="O65" t="s">
        <v>6678</v>
      </c>
      <c r="P65" t="s">
        <v>6266</v>
      </c>
      <c r="Q65" t="s">
        <v>6438</v>
      </c>
      <c r="R65" t="s">
        <v>6439</v>
      </c>
      <c r="S65" t="s">
        <v>6679</v>
      </c>
      <c r="T65" t="s">
        <v>6287</v>
      </c>
      <c r="U65" t="s">
        <v>6680</v>
      </c>
      <c r="V65" t="s">
        <v>6271</v>
      </c>
      <c r="W65" t="s">
        <v>6681</v>
      </c>
      <c r="X65" t="s">
        <v>6682</v>
      </c>
      <c r="Y65" t="s">
        <v>6269</v>
      </c>
      <c r="Z65" s="48" t="str">
        <f t="shared" si="3"/>
        <v>SSA JMN-10.121.20.58-Sbi Ranjit Road_2/5-10.121.97.150-DeepakShoppingBTS_2/6</v>
      </c>
      <c r="AA65" s="48">
        <f t="shared" si="4"/>
        <v>14</v>
      </c>
      <c r="AB65" s="48">
        <f t="shared" si="5"/>
        <v>30</v>
      </c>
      <c r="AC65" s="48">
        <f t="shared" si="6"/>
        <v>15</v>
      </c>
      <c r="AD65" s="48">
        <f t="shared" si="7"/>
        <v>35</v>
      </c>
      <c r="AE65" s="48" t="str">
        <f t="shared" si="8"/>
        <v>10.121.20.58</v>
      </c>
      <c r="AF65" s="42" t="str">
        <f t="shared" si="9"/>
        <v>10.121.97.150</v>
      </c>
      <c r="AG65" s="7" t="str">
        <f t="shared" si="10"/>
        <v>SBI RANJIT ROAD</v>
      </c>
      <c r="AH65" s="7" t="str">
        <f t="shared" si="11"/>
        <v>DEEPAK SHOPPING BTS</v>
      </c>
      <c r="AI65" s="7" t="str">
        <f t="shared" si="12"/>
        <v>S2P5</v>
      </c>
      <c r="AJ65" s="7" t="str">
        <f t="shared" si="13"/>
        <v>S2P6</v>
      </c>
      <c r="AK65" s="7" t="str">
        <f>IFERROR(VLOOKUP(Z65,'PASTE-DL-ALARMS'!$Q$10:$W$2200,7,FALSE),"")</f>
        <v/>
      </c>
      <c r="AL65" s="55" t="str">
        <f>IFERROR(VLOOKUP(Z65,'PASTE-DL-ALARMS'!$Q$10:$W$2200,3,FALSE),"")</f>
        <v/>
      </c>
      <c r="AM65" s="7" t="str">
        <f t="shared" si="14"/>
        <v>10.121.20.58_SBI RANJIT ROAD_S2P5</v>
      </c>
      <c r="AN65" s="55" t="str">
        <f t="shared" si="15"/>
        <v>10.121.97.150_DEEPAK SHOPPING BTS_S2P6</v>
      </c>
      <c r="AO65" s="72" t="e">
        <f t="shared" ca="1" si="16"/>
        <v>#VALUE!</v>
      </c>
      <c r="AP65" s="7" t="str">
        <f>IFERROR(VLOOKUP(Z65,'PASTE-DL-ALARMS'!$Q$10:$Z$2800,8,FALSE),"")</f>
        <v/>
      </c>
      <c r="AQ65" s="7"/>
      <c r="AR65" s="7"/>
      <c r="AS65" s="7"/>
    </row>
    <row r="66" spans="1:45" x14ac:dyDescent="0.25">
      <c r="A66" s="20"/>
      <c r="B66" s="20"/>
      <c r="C66" s="20" t="str">
        <f>IF(D66="Critical",MAX($C$8:C65)+1,"")</f>
        <v/>
      </c>
      <c r="D66" s="20" t="str">
        <f t="shared" si="0"/>
        <v>-</v>
      </c>
      <c r="E66" s="20" t="str">
        <f>VLOOKUP('PASTE-DOWN-DL'!F66,'SSA-CODE'!$D$4:$E$56,2,FALSE)</f>
        <v>AHD</v>
      </c>
      <c r="F66" s="48" t="str">
        <f t="shared" si="1"/>
        <v>SSA AM</v>
      </c>
      <c r="G66" s="48" t="str">
        <f t="shared" si="2"/>
        <v xml:space="preserve">	SSA AM</v>
      </c>
      <c r="H66" s="20">
        <v>57</v>
      </c>
      <c r="I66" t="s">
        <v>6683</v>
      </c>
      <c r="J66" t="s">
        <v>6260</v>
      </c>
      <c r="K66" t="s">
        <v>6275</v>
      </c>
      <c r="L66" t="s">
        <v>6262</v>
      </c>
      <c r="M66" t="s">
        <v>6263</v>
      </c>
      <c r="N66" t="s">
        <v>6684</v>
      </c>
      <c r="O66" t="s">
        <v>6685</v>
      </c>
      <c r="P66" t="s">
        <v>6266</v>
      </c>
      <c r="Q66" t="s">
        <v>6686</v>
      </c>
      <c r="R66" t="s">
        <v>6279</v>
      </c>
      <c r="S66" t="s">
        <v>6589</v>
      </c>
      <c r="T66" t="s">
        <v>6287</v>
      </c>
      <c r="U66" t="s">
        <v>6589</v>
      </c>
      <c r="V66" t="s">
        <v>6271</v>
      </c>
      <c r="W66" t="s">
        <v>6687</v>
      </c>
      <c r="X66" t="s">
        <v>6688</v>
      </c>
      <c r="Y66" t="s">
        <v>6269</v>
      </c>
      <c r="Z66" s="48" t="str">
        <f t="shared" si="3"/>
        <v>SSA AM-10.121.18.21-HighCourt_4/2-10.121.18.4-ScienceCity_4/2</v>
      </c>
      <c r="AA66" s="48">
        <f t="shared" si="4"/>
        <v>13</v>
      </c>
      <c r="AB66" s="48">
        <f t="shared" si="5"/>
        <v>26</v>
      </c>
      <c r="AC66" s="48">
        <f t="shared" si="6"/>
        <v>14</v>
      </c>
      <c r="AD66" s="48">
        <f t="shared" si="7"/>
        <v>24</v>
      </c>
      <c r="AE66" s="48" t="str">
        <f t="shared" si="8"/>
        <v>10.121.18.4</v>
      </c>
      <c r="AF66" s="42" t="str">
        <f t="shared" si="9"/>
        <v>10.121.18.21</v>
      </c>
      <c r="AG66" s="7" t="str">
        <f t="shared" si="10"/>
        <v>SCIENCE CITY</v>
      </c>
      <c r="AH66" s="7" t="str">
        <f t="shared" si="11"/>
        <v>HighCourt</v>
      </c>
      <c r="AI66" s="7" t="str">
        <f t="shared" si="12"/>
        <v>S4P2</v>
      </c>
      <c r="AJ66" s="7" t="str">
        <f t="shared" si="13"/>
        <v>S4P2</v>
      </c>
      <c r="AK66" s="7" t="str">
        <f>IFERROR(VLOOKUP(Z66,'PASTE-DL-ALARMS'!$Q$10:$W$2200,7,FALSE),"")</f>
        <v/>
      </c>
      <c r="AL66" s="55" t="str">
        <f>IFERROR(VLOOKUP(Z66,'PASTE-DL-ALARMS'!$Q$10:$W$2200,3,FALSE),"")</f>
        <v/>
      </c>
      <c r="AM66" s="7" t="str">
        <f t="shared" si="14"/>
        <v>10.121.18.4_SCIENCE CITY_S4P2</v>
      </c>
      <c r="AN66" s="55" t="str">
        <f t="shared" si="15"/>
        <v>10.121.18.21_HighCourt_S4P2</v>
      </c>
      <c r="AO66" s="72" t="e">
        <f t="shared" ca="1" si="16"/>
        <v>#VALUE!</v>
      </c>
      <c r="AP66" s="7" t="str">
        <f>IFERROR(VLOOKUP(Z66,'PASTE-DL-ALARMS'!$Q$10:$Z$2800,8,FALSE),"")</f>
        <v/>
      </c>
      <c r="AQ66" s="7"/>
      <c r="AR66" s="7"/>
      <c r="AS66" s="7"/>
    </row>
    <row r="67" spans="1:45" x14ac:dyDescent="0.25">
      <c r="A67" s="20"/>
      <c r="B67" s="20"/>
      <c r="C67" s="20" t="str">
        <f>IF(D67="Critical",MAX($C$8:C66)+1,"")</f>
        <v/>
      </c>
      <c r="D67" s="20" t="str">
        <f t="shared" si="0"/>
        <v>-</v>
      </c>
      <c r="E67" s="20" t="str">
        <f>VLOOKUP('PASTE-DOWN-DL'!F67,'SSA-CODE'!$D$4:$E$56,2,FALSE)</f>
        <v>WTR RJ</v>
      </c>
      <c r="F67" s="48" t="str">
        <f t="shared" si="1"/>
        <v>WTR RJ</v>
      </c>
      <c r="G67" s="48" t="str">
        <f t="shared" si="2"/>
        <v xml:space="preserve">	WTR RJ</v>
      </c>
      <c r="H67" s="20">
        <v>58</v>
      </c>
      <c r="I67" t="s">
        <v>6689</v>
      </c>
      <c r="J67" t="s">
        <v>6260</v>
      </c>
      <c r="K67" t="s">
        <v>6275</v>
      </c>
      <c r="L67" t="s">
        <v>6262</v>
      </c>
      <c r="M67" t="s">
        <v>6263</v>
      </c>
      <c r="N67" t="s">
        <v>6691</v>
      </c>
      <c r="O67" t="s">
        <v>6690</v>
      </c>
      <c r="P67" t="s">
        <v>6266</v>
      </c>
      <c r="Q67" t="s">
        <v>7248</v>
      </c>
      <c r="R67" t="s">
        <v>6279</v>
      </c>
      <c r="S67" t="s">
        <v>6269</v>
      </c>
      <c r="T67" t="s">
        <v>6693</v>
      </c>
      <c r="U67" t="s">
        <v>6269</v>
      </c>
      <c r="V67" t="s">
        <v>6271</v>
      </c>
      <c r="W67" t="s">
        <v>6694</v>
      </c>
      <c r="X67" t="s">
        <v>6695</v>
      </c>
      <c r="Y67" t="s">
        <v>6696</v>
      </c>
      <c r="Z67" s="48" t="str">
        <f t="shared" si="3"/>
        <v>WTR RJ-10.121.17.27-Rajkot KR_3/2-10.121.17.26-Rajkot_3/2</v>
      </c>
      <c r="AA67" s="48">
        <f t="shared" si="4"/>
        <v>14</v>
      </c>
      <c r="AB67" s="48">
        <f t="shared" si="5"/>
        <v>21</v>
      </c>
      <c r="AC67" s="48">
        <f t="shared" si="6"/>
        <v>14</v>
      </c>
      <c r="AD67" s="48">
        <f t="shared" si="7"/>
        <v>24</v>
      </c>
      <c r="AE67" s="48" t="str">
        <f t="shared" si="8"/>
        <v>10.121.17.26</v>
      </c>
      <c r="AF67" s="42" t="str">
        <f t="shared" si="9"/>
        <v>10.121.17.27</v>
      </c>
      <c r="AG67" s="7" t="str">
        <f t="shared" si="10"/>
        <v>RAJKOT</v>
      </c>
      <c r="AH67" s="7" t="str">
        <f t="shared" si="11"/>
        <v>RAJKOT KR</v>
      </c>
      <c r="AI67" s="7" t="str">
        <f t="shared" si="12"/>
        <v>S3P2</v>
      </c>
      <c r="AJ67" s="7" t="str">
        <f t="shared" si="13"/>
        <v>S3P2</v>
      </c>
      <c r="AK67" s="7" t="str">
        <f>IFERROR(VLOOKUP(Z67,'PASTE-DL-ALARMS'!$Q$10:$W$2200,7,FALSE),"")</f>
        <v/>
      </c>
      <c r="AL67" s="55" t="str">
        <f>IFERROR(VLOOKUP(Z67,'PASTE-DL-ALARMS'!$Q$10:$W$2200,3,FALSE),"")</f>
        <v/>
      </c>
      <c r="AM67" s="7" t="str">
        <f t="shared" si="14"/>
        <v>10.121.17.26_RAJKOT_S3P2</v>
      </c>
      <c r="AN67" s="55" t="str">
        <f t="shared" si="15"/>
        <v>10.121.17.27_RAJKOT KR_S3P2</v>
      </c>
      <c r="AO67" s="72" t="e">
        <f t="shared" ca="1" si="16"/>
        <v>#VALUE!</v>
      </c>
      <c r="AP67" s="7" t="str">
        <f>IFERROR(VLOOKUP(Z67,'PASTE-DL-ALARMS'!$Q$10:$Z$2800,8,FALSE),"")</f>
        <v/>
      </c>
      <c r="AQ67" s="7"/>
      <c r="AR67" s="7"/>
      <c r="AS67" s="7"/>
    </row>
    <row r="68" spans="1:45" x14ac:dyDescent="0.25">
      <c r="A68" s="20"/>
      <c r="B68" s="20"/>
      <c r="C68" s="20" t="str">
        <f>IF(D68="Critical",MAX($C$8:C67)+1,"")</f>
        <v/>
      </c>
      <c r="D68" s="20" t="str">
        <f t="shared" si="0"/>
        <v>-</v>
      </c>
      <c r="E68" s="20" t="str">
        <f>VLOOKUP('PASTE-DOWN-DL'!F68,'SSA-CODE'!$D$4:$E$56,2,FALSE)</f>
        <v>WTR RJ</v>
      </c>
      <c r="F68" s="48" t="str">
        <f t="shared" si="1"/>
        <v>WTR RJ</v>
      </c>
      <c r="G68" s="48" t="str">
        <f t="shared" si="2"/>
        <v xml:space="preserve">	WTR RJ</v>
      </c>
      <c r="H68" s="20">
        <v>59</v>
      </c>
      <c r="I68" t="s">
        <v>6697</v>
      </c>
      <c r="J68" t="s">
        <v>6260</v>
      </c>
      <c r="K68" t="s">
        <v>6261</v>
      </c>
      <c r="L68" t="s">
        <v>6262</v>
      </c>
      <c r="M68" t="s">
        <v>6263</v>
      </c>
      <c r="N68" t="s">
        <v>6698</v>
      </c>
      <c r="O68" t="s">
        <v>6699</v>
      </c>
      <c r="P68" t="s">
        <v>6266</v>
      </c>
      <c r="Q68" t="s">
        <v>6665</v>
      </c>
      <c r="R68" t="s">
        <v>6461</v>
      </c>
      <c r="S68" t="s">
        <v>6269</v>
      </c>
      <c r="T68" t="s">
        <v>6471</v>
      </c>
      <c r="U68" t="s">
        <v>6700</v>
      </c>
      <c r="V68" t="s">
        <v>6271</v>
      </c>
      <c r="W68" t="s">
        <v>6701</v>
      </c>
      <c r="X68" t="s">
        <v>6702</v>
      </c>
      <c r="Y68" t="s">
        <v>6269</v>
      </c>
      <c r="Z68" s="48" t="str">
        <f t="shared" si="3"/>
        <v>WTR RJ-10.121.17.76-Aadesar_6/1-10.121.17.71-Samkhiyali_6/1</v>
      </c>
      <c r="AA68" s="48">
        <f t="shared" si="4"/>
        <v>14</v>
      </c>
      <c r="AB68" s="48">
        <f t="shared" si="5"/>
        <v>22</v>
      </c>
      <c r="AC68" s="48">
        <f t="shared" si="6"/>
        <v>14</v>
      </c>
      <c r="AD68" s="48">
        <f t="shared" si="7"/>
        <v>25</v>
      </c>
      <c r="AE68" s="48" t="str">
        <f t="shared" si="8"/>
        <v>10.121.17.76</v>
      </c>
      <c r="AF68" s="42" t="str">
        <f t="shared" si="9"/>
        <v>10.121.17.71</v>
      </c>
      <c r="AG68" s="7" t="str">
        <f t="shared" si="10"/>
        <v>AADESAR</v>
      </c>
      <c r="AH68" s="7" t="str">
        <f t="shared" si="11"/>
        <v>SAMKHIYALI</v>
      </c>
      <c r="AI68" s="7" t="str">
        <f t="shared" si="12"/>
        <v>S6P1</v>
      </c>
      <c r="AJ68" s="7" t="str">
        <f t="shared" si="13"/>
        <v>S6P1</v>
      </c>
      <c r="AK68" s="7" t="str">
        <f>IFERROR(VLOOKUP(Z68,'PASTE-DL-ALARMS'!$Q$10:$W$2200,7,FALSE),"")</f>
        <v/>
      </c>
      <c r="AL68" s="55" t="str">
        <f>IFERROR(VLOOKUP(Z68,'PASTE-DL-ALARMS'!$Q$10:$W$2200,3,FALSE),"")</f>
        <v/>
      </c>
      <c r="AM68" s="7" t="str">
        <f t="shared" si="14"/>
        <v>10.121.17.76_AADESAR_S6P1</v>
      </c>
      <c r="AN68" s="55" t="str">
        <f t="shared" si="15"/>
        <v>10.121.17.71_SAMKHIYALI_S6P1</v>
      </c>
      <c r="AO68" s="72" t="e">
        <f t="shared" ca="1" si="16"/>
        <v>#VALUE!</v>
      </c>
      <c r="AP68" s="7" t="str">
        <f>IFERROR(VLOOKUP(Z68,'PASTE-DL-ALARMS'!$Q$10:$Z$2800,8,FALSE),"")</f>
        <v/>
      </c>
      <c r="AQ68" s="7"/>
      <c r="AR68" s="7"/>
      <c r="AS68" s="7"/>
    </row>
    <row r="69" spans="1:45" x14ac:dyDescent="0.25">
      <c r="A69" s="20"/>
      <c r="B69" s="20"/>
      <c r="C69" s="20" t="str">
        <f>IF(D69="Critical",MAX($C$8:C68)+1,"")</f>
        <v/>
      </c>
      <c r="D69" s="20" t="str">
        <f t="shared" si="0"/>
        <v>-</v>
      </c>
      <c r="E69" s="20" t="str">
        <f>VLOOKUP('PASTE-DOWN-DL'!F69,'SSA-CODE'!$D$4:$E$56,2,FALSE)</f>
        <v>VDA</v>
      </c>
      <c r="F69" s="48" t="str">
        <f t="shared" si="1"/>
        <v>SSA VDR</v>
      </c>
      <c r="G69" s="48" t="str">
        <f t="shared" si="2"/>
        <v xml:space="preserve">	SSA VDR</v>
      </c>
      <c r="H69" s="20">
        <v>60</v>
      </c>
      <c r="I69" t="s">
        <v>6703</v>
      </c>
      <c r="J69" t="s">
        <v>6260</v>
      </c>
      <c r="K69" t="s">
        <v>6261</v>
      </c>
      <c r="L69" t="s">
        <v>6262</v>
      </c>
      <c r="M69" t="s">
        <v>6263</v>
      </c>
      <c r="N69" t="s">
        <v>6704</v>
      </c>
      <c r="O69" t="s">
        <v>6705</v>
      </c>
      <c r="P69" t="s">
        <v>6266</v>
      </c>
      <c r="Q69" t="s">
        <v>6686</v>
      </c>
      <c r="R69" t="s">
        <v>6706</v>
      </c>
      <c r="S69" t="s">
        <v>6707</v>
      </c>
      <c r="T69" t="s">
        <v>6500</v>
      </c>
      <c r="U69" t="s">
        <v>6708</v>
      </c>
      <c r="V69" t="s">
        <v>6271</v>
      </c>
      <c r="W69" t="s">
        <v>6709</v>
      </c>
      <c r="X69" t="s">
        <v>6710</v>
      </c>
      <c r="Y69" t="s">
        <v>6269</v>
      </c>
      <c r="Z69" s="48" t="str">
        <f t="shared" si="3"/>
        <v>SSA VDR-10.121.99.129-Alkapuri(GNE)_4/1-10.121.19.130-Alkapuri(GNE)_6/1</v>
      </c>
      <c r="AA69" s="48">
        <f t="shared" si="4"/>
        <v>15</v>
      </c>
      <c r="AB69" s="48">
        <f t="shared" si="5"/>
        <v>29</v>
      </c>
      <c r="AC69" s="48">
        <f t="shared" si="6"/>
        <v>15</v>
      </c>
      <c r="AD69" s="48">
        <f t="shared" si="7"/>
        <v>29</v>
      </c>
      <c r="AE69" s="48" t="str">
        <f t="shared" si="8"/>
        <v>10.121.99.129</v>
      </c>
      <c r="AF69" s="42" t="str">
        <f t="shared" si="9"/>
        <v>10.121.19.130</v>
      </c>
      <c r="AG69" s="7" t="str">
        <f t="shared" si="10"/>
        <v>ALKAPURI(GNE)</v>
      </c>
      <c r="AH69" s="7" t="str">
        <f t="shared" si="11"/>
        <v>ALKAPURI(GNE)</v>
      </c>
      <c r="AI69" s="7" t="str">
        <f t="shared" si="12"/>
        <v>S4P1</v>
      </c>
      <c r="AJ69" s="7" t="str">
        <f t="shared" si="13"/>
        <v>S6P1</v>
      </c>
      <c r="AK69" s="7" t="str">
        <f>IFERROR(VLOOKUP(Z69,'PASTE-DL-ALARMS'!$Q$10:$W$2200,7,FALSE),"")</f>
        <v/>
      </c>
      <c r="AL69" s="55" t="str">
        <f>IFERROR(VLOOKUP(Z69,'PASTE-DL-ALARMS'!$Q$10:$W$2200,3,FALSE),"")</f>
        <v/>
      </c>
      <c r="AM69" s="7" t="str">
        <f t="shared" si="14"/>
        <v>10.121.99.129_ALKAPURI(GNE)_S4P1</v>
      </c>
      <c r="AN69" s="55" t="str">
        <f t="shared" si="15"/>
        <v>10.121.19.130_ALKAPURI(GNE)_S6P1</v>
      </c>
      <c r="AO69" s="72" t="e">
        <f t="shared" ca="1" si="16"/>
        <v>#VALUE!</v>
      </c>
      <c r="AP69" s="7" t="str">
        <f>IFERROR(VLOOKUP(Z69,'PASTE-DL-ALARMS'!$Q$10:$Z$2800,8,FALSE),"")</f>
        <v/>
      </c>
      <c r="AQ69" s="7"/>
      <c r="AR69" s="7"/>
      <c r="AS69" s="7"/>
    </row>
    <row r="70" spans="1:45" x14ac:dyDescent="0.25">
      <c r="A70" s="20"/>
      <c r="B70" s="20"/>
      <c r="C70" s="20" t="str">
        <f>IF(D70="Critical",MAX($C$8:C69)+1,"")</f>
        <v/>
      </c>
      <c r="D70" s="20" t="str">
        <f t="shared" si="0"/>
        <v>-</v>
      </c>
      <c r="E70" s="20" t="str">
        <f>VLOOKUP('PASTE-DOWN-DL'!F70,'SSA-CODE'!$D$4:$E$56,2,FALSE)</f>
        <v>BUJ</v>
      </c>
      <c r="F70" s="48" t="str">
        <f t="shared" si="1"/>
        <v>SSA BUJ</v>
      </c>
      <c r="G70" s="48" t="str">
        <f t="shared" si="2"/>
        <v xml:space="preserve">	SSA BUJ</v>
      </c>
      <c r="H70" s="20">
        <v>61</v>
      </c>
      <c r="I70" t="s">
        <v>6711</v>
      </c>
      <c r="J70" t="s">
        <v>6260</v>
      </c>
      <c r="K70" t="s">
        <v>6275</v>
      </c>
      <c r="L70" t="s">
        <v>6262</v>
      </c>
      <c r="M70" t="s">
        <v>6263</v>
      </c>
      <c r="N70" t="s">
        <v>6712</v>
      </c>
      <c r="O70" t="s">
        <v>6713</v>
      </c>
      <c r="P70" t="s">
        <v>6266</v>
      </c>
      <c r="Q70" t="s">
        <v>6311</v>
      </c>
      <c r="R70" t="s">
        <v>6279</v>
      </c>
      <c r="S70" t="s">
        <v>6714</v>
      </c>
      <c r="T70" t="s">
        <v>6715</v>
      </c>
      <c r="U70" t="s">
        <v>6716</v>
      </c>
      <c r="V70" t="s">
        <v>6271</v>
      </c>
      <c r="W70" t="s">
        <v>6717</v>
      </c>
      <c r="X70" t="s">
        <v>6718</v>
      </c>
      <c r="Y70" t="s">
        <v>6269</v>
      </c>
      <c r="Z70" s="48" t="str">
        <f t="shared" si="3"/>
        <v>SSA BUJ-10.121.96.139-Nakhatrana B2_5/2-10.121.96.142-NANA-ANGIYA A1_1/5</v>
      </c>
      <c r="AA70" s="48">
        <f t="shared" si="4"/>
        <v>15</v>
      </c>
      <c r="AB70" s="48">
        <f t="shared" si="5"/>
        <v>26</v>
      </c>
      <c r="AC70" s="48">
        <f t="shared" si="6"/>
        <v>15</v>
      </c>
      <c r="AD70" s="48">
        <f t="shared" si="7"/>
        <v>27</v>
      </c>
      <c r="AE70" s="48" t="str">
        <f t="shared" si="8"/>
        <v>10.121.96.139</v>
      </c>
      <c r="AF70" s="42" t="str">
        <f t="shared" si="9"/>
        <v>10.121.96.142</v>
      </c>
      <c r="AG70" s="7" t="str">
        <f t="shared" si="10"/>
        <v>Nakhatrana</v>
      </c>
      <c r="AH70" s="7" t="str">
        <f t="shared" si="11"/>
        <v>NANA ANGIYA</v>
      </c>
      <c r="AI70" s="7" t="str">
        <f t="shared" si="12"/>
        <v>S5P2</v>
      </c>
      <c r="AJ70" s="7" t="str">
        <f t="shared" si="13"/>
        <v>S1P5</v>
      </c>
      <c r="AK70" s="7" t="str">
        <f>IFERROR(VLOOKUP(Z70,'PASTE-DL-ALARMS'!$Q$10:$W$2200,7,FALSE),"")</f>
        <v/>
      </c>
      <c r="AL70" s="55" t="str">
        <f>IFERROR(VLOOKUP(Z70,'PASTE-DL-ALARMS'!$Q$10:$W$2200,3,FALSE),"")</f>
        <v/>
      </c>
      <c r="AM70" s="7" t="str">
        <f t="shared" si="14"/>
        <v>10.121.96.139_Nakhatrana_S5P2</v>
      </c>
      <c r="AN70" s="55" t="str">
        <f t="shared" si="15"/>
        <v>10.121.96.142_NANA ANGIYA_S1P5</v>
      </c>
      <c r="AO70" s="72" t="e">
        <f t="shared" ca="1" si="16"/>
        <v>#VALUE!</v>
      </c>
      <c r="AP70" s="7" t="str">
        <f>IFERROR(VLOOKUP(Z70,'PASTE-DL-ALARMS'!$Q$10:$Z$2800,8,FALSE),"")</f>
        <v/>
      </c>
      <c r="AQ70" s="7"/>
      <c r="AR70" s="7"/>
      <c r="AS70" s="7"/>
    </row>
    <row r="71" spans="1:45" x14ac:dyDescent="0.25">
      <c r="A71" s="20"/>
      <c r="B71" s="20"/>
      <c r="C71" s="20" t="str">
        <f>IF(D71="Critical",MAX($C$8:C70)+1,"")</f>
        <v/>
      </c>
      <c r="D71" s="20" t="str">
        <f t="shared" si="0"/>
        <v>-</v>
      </c>
      <c r="E71" s="20" t="str">
        <f>VLOOKUP('PASTE-DOWN-DL'!F71,'SSA-CODE'!$D$4:$E$56,2,FALSE)</f>
        <v>AHD</v>
      </c>
      <c r="F71" s="48" t="str">
        <f t="shared" si="1"/>
        <v>SSA AM</v>
      </c>
      <c r="G71" s="48" t="str">
        <f t="shared" si="2"/>
        <v xml:space="preserve">	SSA AM</v>
      </c>
      <c r="H71" s="20">
        <v>62</v>
      </c>
      <c r="I71" t="s">
        <v>6719</v>
      </c>
      <c r="J71" t="s">
        <v>6260</v>
      </c>
      <c r="K71" t="s">
        <v>6275</v>
      </c>
      <c r="L71" t="s">
        <v>6262</v>
      </c>
      <c r="M71" t="s">
        <v>6263</v>
      </c>
      <c r="N71" t="s">
        <v>6720</v>
      </c>
      <c r="O71" t="s">
        <v>6721</v>
      </c>
      <c r="P71" t="s">
        <v>6266</v>
      </c>
      <c r="Q71" t="s">
        <v>6587</v>
      </c>
      <c r="R71" t="s">
        <v>6587</v>
      </c>
      <c r="S71" t="s">
        <v>6722</v>
      </c>
      <c r="T71" t="s">
        <v>6486</v>
      </c>
      <c r="U71" t="s">
        <v>6723</v>
      </c>
      <c r="V71" t="s">
        <v>6271</v>
      </c>
      <c r="W71" t="s">
        <v>6724</v>
      </c>
      <c r="X71" t="s">
        <v>6725</v>
      </c>
      <c r="Y71" t="s">
        <v>6726</v>
      </c>
      <c r="Z71" s="48" t="str">
        <f t="shared" si="3"/>
        <v>SSA AM-10.121.17.206-Thaltej_3/3-10.121.17.211-Torrent Pharma CO_1/5</v>
      </c>
      <c r="AA71" s="48">
        <f t="shared" si="4"/>
        <v>15</v>
      </c>
      <c r="AB71" s="48">
        <f t="shared" si="5"/>
        <v>23</v>
      </c>
      <c r="AC71" s="48">
        <f t="shared" si="6"/>
        <v>15</v>
      </c>
      <c r="AD71" s="48">
        <f t="shared" si="7"/>
        <v>33</v>
      </c>
      <c r="AE71" s="48" t="str">
        <f t="shared" si="8"/>
        <v>10.121.17.206</v>
      </c>
      <c r="AF71" s="42" t="str">
        <f t="shared" si="9"/>
        <v>10.121.17.211</v>
      </c>
      <c r="AG71" s="7" t="str">
        <f t="shared" si="10"/>
        <v>THALTEJ</v>
      </c>
      <c r="AH71" s="7" t="str">
        <f t="shared" si="11"/>
        <v>Torrent Pharma CO</v>
      </c>
      <c r="AI71" s="7" t="str">
        <f t="shared" si="12"/>
        <v>S3P3</v>
      </c>
      <c r="AJ71" s="7" t="str">
        <f t="shared" si="13"/>
        <v>S1P5</v>
      </c>
      <c r="AK71" s="7" t="str">
        <f>IFERROR(VLOOKUP(Z71,'PASTE-DL-ALARMS'!$Q$10:$W$2200,7,FALSE),"")</f>
        <v/>
      </c>
      <c r="AL71" s="55" t="str">
        <f>IFERROR(VLOOKUP(Z71,'PASTE-DL-ALARMS'!$Q$10:$W$2200,3,FALSE),"")</f>
        <v/>
      </c>
      <c r="AM71" s="7" t="str">
        <f t="shared" si="14"/>
        <v>10.121.17.206_THALTEJ_S3P3</v>
      </c>
      <c r="AN71" s="55" t="str">
        <f t="shared" si="15"/>
        <v>10.121.17.211_Torrent Pharma CO_S1P5</v>
      </c>
      <c r="AO71" s="72" t="e">
        <f t="shared" ca="1" si="16"/>
        <v>#VALUE!</v>
      </c>
      <c r="AP71" s="7" t="str">
        <f>IFERROR(VLOOKUP(Z71,'PASTE-DL-ALARMS'!$Q$10:$Z$2800,8,FALSE),"")</f>
        <v/>
      </c>
      <c r="AQ71" s="7"/>
      <c r="AR71" s="7"/>
      <c r="AS71" s="7"/>
    </row>
    <row r="72" spans="1:45" x14ac:dyDescent="0.25">
      <c r="A72" s="20"/>
      <c r="B72" s="20"/>
      <c r="C72" s="20" t="str">
        <f>IF(D72="Critical",MAX($C$8:C71)+1,"")</f>
        <v/>
      </c>
      <c r="D72" s="20" t="str">
        <f t="shared" si="0"/>
        <v>-</v>
      </c>
      <c r="E72" s="20" t="e">
        <f>VLOOKUP('PASTE-DOWN-DL'!F72,'SSA-CODE'!$D$4:$E$56,2,FALSE)</f>
        <v>#N/A</v>
      </c>
      <c r="F72" s="48" t="str">
        <f t="shared" si="1"/>
        <v>WTR BPL</v>
      </c>
      <c r="G72" s="48" t="str">
        <f t="shared" si="2"/>
        <v xml:space="preserve">	WTR BPL</v>
      </c>
      <c r="H72" s="20">
        <v>63</v>
      </c>
      <c r="I72" t="s">
        <v>6727</v>
      </c>
      <c r="J72" t="s">
        <v>6260</v>
      </c>
      <c r="K72" t="s">
        <v>6261</v>
      </c>
      <c r="L72" t="s">
        <v>6262</v>
      </c>
      <c r="M72" t="s">
        <v>6263</v>
      </c>
      <c r="N72" t="s">
        <v>6728</v>
      </c>
      <c r="O72" t="s">
        <v>6729</v>
      </c>
      <c r="P72" t="s">
        <v>6266</v>
      </c>
      <c r="Q72" t="s">
        <v>6498</v>
      </c>
      <c r="R72" t="s">
        <v>6401</v>
      </c>
      <c r="S72" t="s">
        <v>6269</v>
      </c>
      <c r="T72" t="s">
        <v>6394</v>
      </c>
      <c r="U72" t="s">
        <v>6269</v>
      </c>
      <c r="V72" t="s">
        <v>6271</v>
      </c>
      <c r="W72" t="s">
        <v>6730</v>
      </c>
      <c r="X72" t="s">
        <v>6731</v>
      </c>
      <c r="Y72" t="s">
        <v>6269</v>
      </c>
      <c r="Z72" s="48" t="str">
        <f t="shared" si="3"/>
        <v>WTR BPL-10.121.71.148-TN725B_SHIVPURI_PH3\S6P1-10.121.71.149-TN725B_KARELA_PH3\S4P1</v>
      </c>
      <c r="AA72" s="48" t="e">
        <f t="shared" si="4"/>
        <v>#VALUE!</v>
      </c>
      <c r="AB72" s="48" t="e">
        <f t="shared" si="5"/>
        <v>#VALUE!</v>
      </c>
      <c r="AC72" s="48" t="e">
        <f t="shared" si="6"/>
        <v>#VALUE!</v>
      </c>
      <c r="AD72" s="48" t="e">
        <f t="shared" si="7"/>
        <v>#VALUE!</v>
      </c>
      <c r="AE72" s="48" t="e">
        <f t="shared" si="8"/>
        <v>#VALUE!</v>
      </c>
      <c r="AF72" s="42" t="e">
        <f t="shared" si="9"/>
        <v>#VALUE!</v>
      </c>
      <c r="AG72" s="7" t="e">
        <f t="shared" si="10"/>
        <v>#VALUE!</v>
      </c>
      <c r="AH72" s="7" t="e">
        <f t="shared" si="11"/>
        <v>#VALUE!</v>
      </c>
      <c r="AI72" s="7" t="e">
        <f t="shared" si="12"/>
        <v>#VALUE!</v>
      </c>
      <c r="AJ72" s="7" t="e">
        <f t="shared" si="13"/>
        <v>#VALUE!</v>
      </c>
      <c r="AK72" s="7" t="str">
        <f>IFERROR(VLOOKUP(Z72,'PASTE-DL-ALARMS'!$Q$10:$W$2200,7,FALSE),"")</f>
        <v/>
      </c>
      <c r="AL72" s="55" t="str">
        <f>IFERROR(VLOOKUP(Z72,'PASTE-DL-ALARMS'!$Q$10:$W$2200,3,FALSE),"")</f>
        <v/>
      </c>
      <c r="AM72" s="7" t="e">
        <f t="shared" si="14"/>
        <v>#VALUE!</v>
      </c>
      <c r="AN72" s="55" t="e">
        <f t="shared" si="15"/>
        <v>#VALUE!</v>
      </c>
      <c r="AO72" s="72" t="e">
        <f t="shared" ca="1" si="16"/>
        <v>#VALUE!</v>
      </c>
      <c r="AP72" s="7" t="str">
        <f>IFERROR(VLOOKUP(Z72,'PASTE-DL-ALARMS'!$Q$10:$Z$2800,8,FALSE),"")</f>
        <v/>
      </c>
      <c r="AQ72" s="7"/>
      <c r="AR72" s="7"/>
      <c r="AS72" s="7"/>
    </row>
    <row r="73" spans="1:45" x14ac:dyDescent="0.25">
      <c r="A73" s="20"/>
      <c r="B73" s="20"/>
      <c r="C73" s="20" t="str">
        <f>IF(D73="Critical",MAX($C$8:C72)+1,"")</f>
        <v/>
      </c>
      <c r="D73" s="20" t="str">
        <f t="shared" si="0"/>
        <v>-</v>
      </c>
      <c r="E73" s="20" t="str">
        <f>VLOOKUP('PASTE-DOWN-DL'!F73,'SSA-CODE'!$D$4:$E$56,2,FALSE)</f>
        <v>SRT</v>
      </c>
      <c r="F73" s="48" t="str">
        <f t="shared" si="1"/>
        <v>SSA SR</v>
      </c>
      <c r="G73" s="48" t="str">
        <f t="shared" si="2"/>
        <v xml:space="preserve">	SSA SR</v>
      </c>
      <c r="H73" s="20">
        <v>64</v>
      </c>
      <c r="I73" t="s">
        <v>6732</v>
      </c>
      <c r="J73" t="s">
        <v>6260</v>
      </c>
      <c r="K73" t="s">
        <v>6261</v>
      </c>
      <c r="L73" t="s">
        <v>6262</v>
      </c>
      <c r="M73" t="s">
        <v>6263</v>
      </c>
      <c r="N73" t="s">
        <v>6733</v>
      </c>
      <c r="O73" t="s">
        <v>6734</v>
      </c>
      <c r="P73" t="s">
        <v>6266</v>
      </c>
      <c r="Q73" t="s">
        <v>6916</v>
      </c>
      <c r="R73" t="s">
        <v>7032</v>
      </c>
      <c r="S73" t="s">
        <v>6736</v>
      </c>
      <c r="T73" t="s">
        <v>6287</v>
      </c>
      <c r="U73" t="s">
        <v>6736</v>
      </c>
      <c r="V73" t="s">
        <v>6271</v>
      </c>
      <c r="W73" t="s">
        <v>6737</v>
      </c>
      <c r="X73" t="s">
        <v>6738</v>
      </c>
      <c r="Y73" t="s">
        <v>6269</v>
      </c>
      <c r="Z73" s="48" t="str">
        <f t="shared" si="3"/>
        <v>SSA SR-10.121.100.1-SURAT(GNE) B2_6/1-10.121.68.1-Surat 3 B2_6/1</v>
      </c>
      <c r="AA73" s="48">
        <f t="shared" si="4"/>
        <v>14</v>
      </c>
      <c r="AB73" s="48">
        <f t="shared" si="5"/>
        <v>25</v>
      </c>
      <c r="AC73" s="48">
        <f t="shared" si="6"/>
        <v>13</v>
      </c>
      <c r="AD73" s="48">
        <f t="shared" si="7"/>
        <v>26</v>
      </c>
      <c r="AE73" s="48" t="str">
        <f t="shared" si="8"/>
        <v>10.121.100.1</v>
      </c>
      <c r="AF73" s="42" t="str">
        <f t="shared" si="9"/>
        <v>10.121.68.1</v>
      </c>
      <c r="AG73" s="7" t="str">
        <f t="shared" si="10"/>
        <v>SURAT(GNE)</v>
      </c>
      <c r="AH73" s="7" t="str">
        <f t="shared" si="11"/>
        <v>Surat 3(GNE)</v>
      </c>
      <c r="AI73" s="7" t="str">
        <f t="shared" si="12"/>
        <v>S6P1</v>
      </c>
      <c r="AJ73" s="7" t="str">
        <f t="shared" si="13"/>
        <v>S6P1</v>
      </c>
      <c r="AK73" s="7" t="str">
        <f>IFERROR(VLOOKUP(Z73,'PASTE-DL-ALARMS'!$Q$10:$W$2200,7,FALSE),"")</f>
        <v/>
      </c>
      <c r="AL73" s="55" t="str">
        <f>IFERROR(VLOOKUP(Z73,'PASTE-DL-ALARMS'!$Q$10:$W$2200,3,FALSE),"")</f>
        <v/>
      </c>
      <c r="AM73" s="7" t="str">
        <f t="shared" si="14"/>
        <v>10.121.100.1_SURAT(GNE)_S6P1</v>
      </c>
      <c r="AN73" s="55" t="str">
        <f t="shared" si="15"/>
        <v>10.121.68.1_Surat 3(GNE)_S6P1</v>
      </c>
      <c r="AO73" s="72" t="e">
        <f t="shared" ca="1" si="16"/>
        <v>#VALUE!</v>
      </c>
      <c r="AP73" s="7" t="str">
        <f>IFERROR(VLOOKUP(Z73,'PASTE-DL-ALARMS'!$Q$10:$Z$2800,8,FALSE),"")</f>
        <v/>
      </c>
      <c r="AQ73" s="7"/>
      <c r="AR73" s="7"/>
      <c r="AS73" s="7"/>
    </row>
    <row r="74" spans="1:45" x14ac:dyDescent="0.25">
      <c r="A74" s="20"/>
      <c r="B74" s="20"/>
      <c r="C74" s="20" t="str">
        <f>IF(D74="Critical",MAX($C$8:C73)+1,"")</f>
        <v/>
      </c>
      <c r="D74" s="20" t="str">
        <f t="shared" si="0"/>
        <v>-</v>
      </c>
      <c r="E74" s="20" t="e">
        <f>VLOOKUP('PASTE-DOWN-DL'!F74,'SSA-CODE'!$D$4:$E$56,2,FALSE)</f>
        <v>#N/A</v>
      </c>
      <c r="F74" s="48" t="str">
        <f t="shared" si="1"/>
        <v>WTR BHOPAL</v>
      </c>
      <c r="G74" s="48" t="str">
        <f t="shared" si="2"/>
        <v xml:space="preserve">	WTR BHOPAL</v>
      </c>
      <c r="H74" s="20">
        <v>65</v>
      </c>
      <c r="I74" t="s">
        <v>6739</v>
      </c>
      <c r="J74" t="s">
        <v>6260</v>
      </c>
      <c r="K74" t="s">
        <v>6275</v>
      </c>
      <c r="L74" t="s">
        <v>6262</v>
      </c>
      <c r="M74" t="s">
        <v>6263</v>
      </c>
      <c r="N74" t="s">
        <v>6740</v>
      </c>
      <c r="O74" t="s">
        <v>6741</v>
      </c>
      <c r="P74" t="s">
        <v>6266</v>
      </c>
      <c r="Q74" t="s">
        <v>6742</v>
      </c>
      <c r="R74" t="s">
        <v>6279</v>
      </c>
      <c r="S74" t="s">
        <v>6269</v>
      </c>
      <c r="T74" t="s">
        <v>6743</v>
      </c>
      <c r="U74" t="s">
        <v>6743</v>
      </c>
      <c r="V74" t="s">
        <v>6271</v>
      </c>
      <c r="W74" t="s">
        <v>6744</v>
      </c>
      <c r="X74" t="s">
        <v>6745</v>
      </c>
      <c r="Y74" t="s">
        <v>6746</v>
      </c>
      <c r="Z74" s="48" t="str">
        <f t="shared" si="3"/>
        <v>WTR BHOPAL-10.121.71.148-TN725B_SHIVPURI_PH3 6/6-10.121.71.129-TN725B_ACHELESHER_B2_PH3 6/6</v>
      </c>
      <c r="AA74" s="48" t="e">
        <f t="shared" si="4"/>
        <v>#VALUE!</v>
      </c>
      <c r="AB74" s="48" t="e">
        <f t="shared" si="5"/>
        <v>#VALUE!</v>
      </c>
      <c r="AC74" s="48" t="e">
        <f t="shared" si="6"/>
        <v>#VALUE!</v>
      </c>
      <c r="AD74" s="48" t="e">
        <f t="shared" si="7"/>
        <v>#VALUE!</v>
      </c>
      <c r="AE74" s="48" t="e">
        <f t="shared" si="8"/>
        <v>#VALUE!</v>
      </c>
      <c r="AF74" s="42" t="e">
        <f t="shared" si="9"/>
        <v>#VALUE!</v>
      </c>
      <c r="AG74" s="7" t="e">
        <f t="shared" si="10"/>
        <v>#VALUE!</v>
      </c>
      <c r="AH74" s="7" t="e">
        <f t="shared" si="11"/>
        <v>#VALUE!</v>
      </c>
      <c r="AI74" s="7" t="e">
        <f t="shared" si="12"/>
        <v>#VALUE!</v>
      </c>
      <c r="AJ74" s="7" t="e">
        <f t="shared" si="13"/>
        <v>#VALUE!</v>
      </c>
      <c r="AK74" s="7" t="str">
        <f>IFERROR(VLOOKUP(Z74,'PASTE-DL-ALARMS'!$Q$10:$W$2200,7,FALSE),"")</f>
        <v/>
      </c>
      <c r="AL74" s="55" t="str">
        <f>IFERROR(VLOOKUP(Z74,'PASTE-DL-ALARMS'!$Q$10:$W$2200,3,FALSE),"")</f>
        <v/>
      </c>
      <c r="AM74" s="7" t="e">
        <f t="shared" si="14"/>
        <v>#VALUE!</v>
      </c>
      <c r="AN74" s="55" t="e">
        <f t="shared" si="15"/>
        <v>#VALUE!</v>
      </c>
      <c r="AO74" s="72" t="e">
        <f t="shared" ca="1" si="16"/>
        <v>#VALUE!</v>
      </c>
      <c r="AP74" s="7" t="str">
        <f>IFERROR(VLOOKUP(Z74,'PASTE-DL-ALARMS'!$Q$10:$Z$2800,8,FALSE),"")</f>
        <v/>
      </c>
      <c r="AQ74" s="7"/>
      <c r="AR74" s="7"/>
      <c r="AS74" s="7"/>
    </row>
    <row r="75" spans="1:45" x14ac:dyDescent="0.25">
      <c r="A75" s="20"/>
      <c r="B75" s="20"/>
      <c r="C75" s="20" t="str">
        <f>IF(D75="Critical",MAX($C$8:C74)+1,"")</f>
        <v/>
      </c>
      <c r="D75" s="20" t="str">
        <f t="shared" ref="D75:D138" si="17">TRIM(CLEAN(P75))</f>
        <v>-</v>
      </c>
      <c r="E75" s="20" t="str">
        <f>VLOOKUP('PASTE-DOWN-DL'!F75,'SSA-CODE'!$D$4:$E$56,2,FALSE)</f>
        <v>WTR RJ</v>
      </c>
      <c r="F75" s="48" t="str">
        <f t="shared" ref="F75:F138" si="18">TRIM(CLEAN(SUBSTITUTE(G75,CHAR(160)," ")))</f>
        <v>WTR RJ</v>
      </c>
      <c r="G75" s="48" t="str">
        <f t="shared" ref="G75:G138" si="19">MID(I75,1,SEARCH("-",I75)-1)</f>
        <v xml:space="preserve">	WTR RJ</v>
      </c>
      <c r="H75" s="20">
        <v>66</v>
      </c>
      <c r="I75" t="s">
        <v>6747</v>
      </c>
      <c r="J75" t="s">
        <v>6466</v>
      </c>
      <c r="K75" t="s">
        <v>6275</v>
      </c>
      <c r="L75" t="s">
        <v>6262</v>
      </c>
      <c r="M75" t="s">
        <v>6263</v>
      </c>
      <c r="N75" t="s">
        <v>6748</v>
      </c>
      <c r="O75" t="s">
        <v>6749</v>
      </c>
      <c r="P75" t="s">
        <v>6266</v>
      </c>
      <c r="Q75" t="s">
        <v>6750</v>
      </c>
      <c r="R75" t="s">
        <v>6279</v>
      </c>
      <c r="S75" t="s">
        <v>6269</v>
      </c>
      <c r="T75" t="s">
        <v>6540</v>
      </c>
      <c r="U75" t="s">
        <v>6269</v>
      </c>
      <c r="V75" t="s">
        <v>6271</v>
      </c>
      <c r="W75" t="s">
        <v>6751</v>
      </c>
      <c r="X75" t="s">
        <v>6752</v>
      </c>
      <c r="Y75" t="s">
        <v>6269</v>
      </c>
      <c r="Z75" s="48" t="str">
        <f t="shared" ref="Z75:Z138" si="20">TRIM(CLEAN(I75))</f>
        <v>WTR RJ-10.121.17.66-BHUJ2(GNE)_6/7-10.121.17.65-BHUJ1(GNE)_6/7</v>
      </c>
      <c r="AA75" s="48">
        <f t="shared" ref="AA75:AA138" si="21">SEARCH("_",N75)</f>
        <v>14</v>
      </c>
      <c r="AB75" s="48">
        <f t="shared" ref="AB75:AB138" si="22">SEARCH("_TN7",N75)</f>
        <v>25</v>
      </c>
      <c r="AC75" s="48">
        <f t="shared" ref="AC75:AC138" si="23">SEARCH("_",O75)</f>
        <v>14</v>
      </c>
      <c r="AD75" s="48">
        <f t="shared" ref="AD75:AD138" si="24">SEARCH("_TN7",O75)</f>
        <v>25</v>
      </c>
      <c r="AE75" s="48" t="str">
        <f t="shared" ref="AE75:AE138" si="25">TRIM(CLEAN(MID(N75,1,SEARCH("_",N75)-1)))</f>
        <v>10.121.17.66</v>
      </c>
      <c r="AF75" s="42" t="str">
        <f t="shared" ref="AF75:AF138" si="26">TRIM(CLEAN(MID(O75,1,SEARCH("_",O75)-1)))</f>
        <v>10.121.17.65</v>
      </c>
      <c r="AG75" s="7" t="str">
        <f t="shared" ref="AG75:AG138" si="27">MID(N75,AA75+1,AB75-AA75-1)</f>
        <v>BHUJ2(GNE)</v>
      </c>
      <c r="AH75" s="7" t="str">
        <f t="shared" ref="AH75:AH138" si="28">MID(O75,AC75+1,AD75-AC75-1)</f>
        <v>BHUJ1(GNE)</v>
      </c>
      <c r="AI75" s="7" t="str">
        <f t="shared" ref="AI75:AI138" si="29">RIGHT(N75,LEN(N75)-SEARCH("\",N75))</f>
        <v>S6P7</v>
      </c>
      <c r="AJ75" s="7" t="str">
        <f t="shared" ref="AJ75:AJ138" si="30">RIGHT(O75,LEN(O75)-SEARCH("\",O75))</f>
        <v>S6P7</v>
      </c>
      <c r="AK75" s="7" t="str">
        <f>IFERROR(VLOOKUP(Z75,'PASTE-DL-ALARMS'!$Q$10:$W$2200,7,FALSE),"")</f>
        <v/>
      </c>
      <c r="AL75" s="55" t="str">
        <f>IFERROR(VLOOKUP(Z75,'PASTE-DL-ALARMS'!$Q$10:$W$2200,3,FALSE),"")</f>
        <v/>
      </c>
      <c r="AM75" s="7" t="str">
        <f t="shared" ref="AM75:AM138" si="31">CONCATENATE(AE75,"_",AG75,"_",AI75)</f>
        <v>10.121.17.66_BHUJ2(GNE)_S6P7</v>
      </c>
      <c r="AN75" s="55" t="str">
        <f t="shared" ref="AN75:AN138" si="32">CONCATENATE(AF75,"_",AH75,"_",AJ75)</f>
        <v>10.121.17.65_BHUJ1(GNE)_S6P7</v>
      </c>
      <c r="AO75" s="72" t="e">
        <f t="shared" ref="AO75:AO138" ca="1" si="33">$AL$3-AK75</f>
        <v>#VALUE!</v>
      </c>
      <c r="AP75" s="7" t="str">
        <f>IFERROR(VLOOKUP(Z75,'PASTE-DL-ALARMS'!$Q$10:$Z$2800,8,FALSE),"")</f>
        <v/>
      </c>
      <c r="AQ75" s="7"/>
      <c r="AR75" s="7"/>
      <c r="AS75" s="7"/>
    </row>
    <row r="76" spans="1:45" x14ac:dyDescent="0.25">
      <c r="A76" s="20"/>
      <c r="B76" s="20"/>
      <c r="C76" s="20" t="str">
        <f>IF(D76="Critical",MAX($C$8:C75)+1,"")</f>
        <v/>
      </c>
      <c r="D76" s="20" t="str">
        <f t="shared" si="17"/>
        <v>-</v>
      </c>
      <c r="E76" s="20" t="str">
        <f>VLOOKUP('PASTE-DOWN-DL'!F76,'SSA-CODE'!$D$4:$E$56,2,FALSE)</f>
        <v>NDD</v>
      </c>
      <c r="F76" s="48" t="str">
        <f t="shared" si="18"/>
        <v>SSA NAD</v>
      </c>
      <c r="G76" s="48" t="str">
        <f t="shared" si="19"/>
        <v xml:space="preserve">	SSA NAD</v>
      </c>
      <c r="H76" s="20">
        <v>67</v>
      </c>
      <c r="I76" t="s">
        <v>6753</v>
      </c>
      <c r="J76" t="s">
        <v>6260</v>
      </c>
      <c r="K76" t="s">
        <v>6275</v>
      </c>
      <c r="L76" t="s">
        <v>6262</v>
      </c>
      <c r="M76" t="s">
        <v>6263</v>
      </c>
      <c r="N76" t="s">
        <v>6754</v>
      </c>
      <c r="O76" t="s">
        <v>6755</v>
      </c>
      <c r="P76" t="s">
        <v>6266</v>
      </c>
      <c r="Q76" t="s">
        <v>6692</v>
      </c>
      <c r="R76" t="s">
        <v>6279</v>
      </c>
      <c r="S76" t="s">
        <v>6447</v>
      </c>
      <c r="T76" t="s">
        <v>6313</v>
      </c>
      <c r="U76" t="s">
        <v>6447</v>
      </c>
      <c r="V76" t="s">
        <v>6271</v>
      </c>
      <c r="W76" t="s">
        <v>6756</v>
      </c>
      <c r="X76" t="s">
        <v>6757</v>
      </c>
      <c r="Y76" t="s">
        <v>6269</v>
      </c>
      <c r="Z76" s="48" t="str">
        <f t="shared" si="20"/>
        <v>SSA NAD-10.121.98.65-PETLAD_3/6-10.121.98.85-Vatav _1/5</v>
      </c>
      <c r="AA76" s="48">
        <f t="shared" si="21"/>
        <v>14</v>
      </c>
      <c r="AB76" s="48">
        <f t="shared" si="22"/>
        <v>21</v>
      </c>
      <c r="AC76" s="48">
        <f t="shared" si="23"/>
        <v>14</v>
      </c>
      <c r="AD76" s="48">
        <f t="shared" si="24"/>
        <v>21</v>
      </c>
      <c r="AE76" s="48" t="str">
        <f t="shared" si="25"/>
        <v>10.121.98.85</v>
      </c>
      <c r="AF76" s="42" t="str">
        <f t="shared" si="26"/>
        <v>10.121.98.65</v>
      </c>
      <c r="AG76" s="7" t="str">
        <f t="shared" si="27"/>
        <v xml:space="preserve">Vatav </v>
      </c>
      <c r="AH76" s="7" t="str">
        <f t="shared" si="28"/>
        <v>PETLAD</v>
      </c>
      <c r="AI76" s="7" t="str">
        <f t="shared" si="29"/>
        <v>S2P6</v>
      </c>
      <c r="AJ76" s="7" t="str">
        <f t="shared" si="30"/>
        <v>S3P6</v>
      </c>
      <c r="AK76" s="7" t="str">
        <f>IFERROR(VLOOKUP(Z76,'PASTE-DL-ALARMS'!$Q$10:$W$2200,7,FALSE),"")</f>
        <v/>
      </c>
      <c r="AL76" s="55" t="str">
        <f>IFERROR(VLOOKUP(Z76,'PASTE-DL-ALARMS'!$Q$10:$W$2200,3,FALSE),"")</f>
        <v/>
      </c>
      <c r="AM76" s="7" t="str">
        <f t="shared" si="31"/>
        <v>10.121.98.85_Vatav _S2P6</v>
      </c>
      <c r="AN76" s="55" t="str">
        <f t="shared" si="32"/>
        <v>10.121.98.65_PETLAD_S3P6</v>
      </c>
      <c r="AO76" s="72" t="e">
        <f t="shared" ca="1" si="33"/>
        <v>#VALUE!</v>
      </c>
      <c r="AP76" s="7" t="str">
        <f>IFERROR(VLOOKUP(Z76,'PASTE-DL-ALARMS'!$Q$10:$Z$2800,8,FALSE),"")</f>
        <v/>
      </c>
      <c r="AQ76" s="7"/>
      <c r="AR76" s="7"/>
      <c r="AS76" s="7"/>
    </row>
    <row r="77" spans="1:45" x14ac:dyDescent="0.25">
      <c r="A77" s="20"/>
      <c r="B77" s="20"/>
      <c r="C77" s="20">
        <f>IF(D77="Critical",MAX($C$8:C76)+1,"")</f>
        <v>2</v>
      </c>
      <c r="D77" s="20" t="str">
        <f t="shared" si="17"/>
        <v>Critical</v>
      </c>
      <c r="E77" s="20" t="str">
        <f>VLOOKUP('PASTE-DOWN-DL'!F77,'SSA-CODE'!$D$4:$E$56,2,FALSE)</f>
        <v>BCH</v>
      </c>
      <c r="F77" s="48" t="str">
        <f t="shared" si="18"/>
        <v>SSA BCH</v>
      </c>
      <c r="G77" s="48" t="str">
        <f t="shared" si="19"/>
        <v xml:space="preserve">	SSA BCH</v>
      </c>
      <c r="H77" s="20">
        <v>68</v>
      </c>
      <c r="I77" t="s">
        <v>6758</v>
      </c>
      <c r="J77" t="s">
        <v>6260</v>
      </c>
      <c r="K77" t="s">
        <v>6275</v>
      </c>
      <c r="L77" t="s">
        <v>6262</v>
      </c>
      <c r="M77" t="s">
        <v>6263</v>
      </c>
      <c r="N77" t="s">
        <v>6760</v>
      </c>
      <c r="O77" t="s">
        <v>6759</v>
      </c>
      <c r="P77" t="s">
        <v>6484</v>
      </c>
      <c r="Q77" t="s">
        <v>6319</v>
      </c>
      <c r="R77" t="s">
        <v>6279</v>
      </c>
      <c r="S77" t="s">
        <v>6761</v>
      </c>
      <c r="T77" t="s">
        <v>6371</v>
      </c>
      <c r="U77" t="s">
        <v>6762</v>
      </c>
      <c r="V77" t="s">
        <v>6271</v>
      </c>
      <c r="W77" t="s">
        <v>6763</v>
      </c>
      <c r="X77" t="s">
        <v>6764</v>
      </c>
      <c r="Y77" t="s">
        <v>6765</v>
      </c>
      <c r="Z77" s="48" t="str">
        <f t="shared" si="20"/>
        <v>SSA BCH-10.121.96.75-CHANCHVEL_S3P2-10.121.96.112-ACCHOD_S4P2</v>
      </c>
      <c r="AA77" s="48">
        <f t="shared" si="21"/>
        <v>14</v>
      </c>
      <c r="AB77" s="48">
        <f t="shared" si="22"/>
        <v>24</v>
      </c>
      <c r="AC77" s="48">
        <f t="shared" si="23"/>
        <v>15</v>
      </c>
      <c r="AD77" s="48">
        <f t="shared" si="24"/>
        <v>22</v>
      </c>
      <c r="AE77" s="48" t="str">
        <f t="shared" si="25"/>
        <v>10.121.96.75</v>
      </c>
      <c r="AF77" s="42" t="str">
        <f t="shared" si="26"/>
        <v>10.121.96.112</v>
      </c>
      <c r="AG77" s="7" t="str">
        <f t="shared" si="27"/>
        <v>CHANCHVEL</v>
      </c>
      <c r="AH77" s="7" t="str">
        <f t="shared" si="28"/>
        <v>ACCHOD</v>
      </c>
      <c r="AI77" s="7" t="str">
        <f t="shared" si="29"/>
        <v>S3P2</v>
      </c>
      <c r="AJ77" s="7" t="str">
        <f t="shared" si="30"/>
        <v>S4P2</v>
      </c>
      <c r="AK77" s="7" t="str">
        <f>IFERROR(VLOOKUP(Z77,'PASTE-DL-ALARMS'!$Q$10:$W$2200,7,FALSE),"")</f>
        <v>18-04-2026</v>
      </c>
      <c r="AL77" s="55" t="str">
        <f>IFERROR(VLOOKUP(Z77,'PASTE-DL-ALARMS'!$Q$10:$W$2200,3,FALSE),"")</f>
        <v>13:13:14</v>
      </c>
      <c r="AM77" s="7" t="str">
        <f t="shared" si="31"/>
        <v>10.121.96.75_CHANCHVEL_S3P2</v>
      </c>
      <c r="AN77" s="55" t="str">
        <f t="shared" si="32"/>
        <v>10.121.96.112_ACCHOD_S4P2</v>
      </c>
      <c r="AO77" s="72">
        <f t="shared" ca="1" si="33"/>
        <v>27</v>
      </c>
      <c r="AP77" s="7" t="str">
        <f>IFERROR(VLOOKUP(Z77,'PASTE-DL-ALARMS'!$Q$10:$Z$2800,8,FALSE),"")</f>
        <v xml:space="preserve">	2026/04/18,13:13:14</v>
      </c>
      <c r="AQ77" s="7"/>
      <c r="AR77" s="7"/>
      <c r="AS77" s="7"/>
    </row>
    <row r="78" spans="1:45" x14ac:dyDescent="0.25">
      <c r="A78" s="20"/>
      <c r="B78" s="20"/>
      <c r="C78" s="20" t="str">
        <f>IF(D78="Critical",MAX($C$8:C77)+1,"")</f>
        <v/>
      </c>
      <c r="D78" s="20" t="str">
        <f t="shared" si="17"/>
        <v>-</v>
      </c>
      <c r="E78" s="20" t="str">
        <f>VLOOKUP('PASTE-DOWN-DL'!F78,'SSA-CODE'!$D$4:$E$56,2,FALSE)</f>
        <v>PLR</v>
      </c>
      <c r="F78" s="48" t="str">
        <f t="shared" si="18"/>
        <v>SSA PNP</v>
      </c>
      <c r="G78" s="48" t="str">
        <f t="shared" si="19"/>
        <v xml:space="preserve">	SSA PNP</v>
      </c>
      <c r="H78" s="20">
        <v>69</v>
      </c>
      <c r="I78" t="s">
        <v>6766</v>
      </c>
      <c r="J78" t="s">
        <v>6260</v>
      </c>
      <c r="K78" t="s">
        <v>6275</v>
      </c>
      <c r="L78" t="s">
        <v>6262</v>
      </c>
      <c r="M78" t="s">
        <v>6263</v>
      </c>
      <c r="N78" t="s">
        <v>6767</v>
      </c>
      <c r="O78" t="s">
        <v>6768</v>
      </c>
      <c r="P78" t="s">
        <v>6266</v>
      </c>
      <c r="Q78" t="s">
        <v>6378</v>
      </c>
      <c r="R78" t="s">
        <v>6279</v>
      </c>
      <c r="S78" t="s">
        <v>6769</v>
      </c>
      <c r="T78" t="s">
        <v>6770</v>
      </c>
      <c r="U78" t="s">
        <v>6769</v>
      </c>
      <c r="V78" t="s">
        <v>6271</v>
      </c>
      <c r="W78" t="s">
        <v>6771</v>
      </c>
      <c r="X78" t="s">
        <v>6772</v>
      </c>
      <c r="Y78" t="s">
        <v>6269</v>
      </c>
      <c r="Z78" s="48" t="str">
        <f t="shared" si="20"/>
        <v>SSA PNP-10.121.25.135-RAHA_2/5-10.121.15.207-THARAD B1_4/3</v>
      </c>
      <c r="AA78" s="48">
        <f t="shared" si="21"/>
        <v>15</v>
      </c>
      <c r="AB78" s="48">
        <f t="shared" si="22"/>
        <v>22</v>
      </c>
      <c r="AC78" s="48">
        <f t="shared" si="23"/>
        <v>15</v>
      </c>
      <c r="AD78" s="48">
        <f t="shared" si="24"/>
        <v>23</v>
      </c>
      <c r="AE78" s="48" t="str">
        <f t="shared" si="25"/>
        <v>10.121.15.207</v>
      </c>
      <c r="AF78" s="42" t="str">
        <f t="shared" si="26"/>
        <v>10.121.25.135</v>
      </c>
      <c r="AG78" s="7" t="str">
        <f t="shared" si="27"/>
        <v>THARAD</v>
      </c>
      <c r="AH78" s="7" t="str">
        <f t="shared" si="28"/>
        <v>RAHA A1</v>
      </c>
      <c r="AI78" s="7" t="str">
        <f t="shared" si="29"/>
        <v>S4P3</v>
      </c>
      <c r="AJ78" s="7" t="str">
        <f t="shared" si="30"/>
        <v>S2P5</v>
      </c>
      <c r="AK78" s="7" t="str">
        <f>IFERROR(VLOOKUP(Z78,'PASTE-DL-ALARMS'!$Q$10:$W$2200,7,FALSE),"")</f>
        <v/>
      </c>
      <c r="AL78" s="55" t="str">
        <f>IFERROR(VLOOKUP(Z78,'PASTE-DL-ALARMS'!$Q$10:$W$2200,3,FALSE),"")</f>
        <v/>
      </c>
      <c r="AM78" s="7" t="str">
        <f t="shared" si="31"/>
        <v>10.121.15.207_THARAD_S4P3</v>
      </c>
      <c r="AN78" s="55" t="str">
        <f t="shared" si="32"/>
        <v>10.121.25.135_RAHA A1_S2P5</v>
      </c>
      <c r="AO78" s="72" t="e">
        <f t="shared" ca="1" si="33"/>
        <v>#VALUE!</v>
      </c>
      <c r="AP78" s="7" t="str">
        <f>IFERROR(VLOOKUP(Z78,'PASTE-DL-ALARMS'!$Q$10:$Z$2800,8,FALSE),"")</f>
        <v/>
      </c>
      <c r="AQ78" s="7"/>
      <c r="AR78" s="7"/>
      <c r="AS78" s="7"/>
    </row>
    <row r="79" spans="1:45" x14ac:dyDescent="0.25">
      <c r="A79" s="20"/>
      <c r="B79" s="20"/>
      <c r="C79" s="20" t="str">
        <f>IF(D79="Critical",MAX($C$8:C78)+1,"")</f>
        <v/>
      </c>
      <c r="D79" s="20" t="str">
        <f t="shared" si="17"/>
        <v>-</v>
      </c>
      <c r="E79" s="20" t="str">
        <f>VLOOKUP('PASTE-DOWN-DL'!F79,'SSA-CODE'!$D$4:$E$56,2,FALSE)</f>
        <v>SRT</v>
      </c>
      <c r="F79" s="48" t="str">
        <f t="shared" si="18"/>
        <v>SSA SR</v>
      </c>
      <c r="G79" s="48" t="str">
        <f t="shared" si="19"/>
        <v xml:space="preserve">	SSA SR</v>
      </c>
      <c r="H79" s="20">
        <v>70</v>
      </c>
      <c r="I79" t="s">
        <v>6773</v>
      </c>
      <c r="J79" t="s">
        <v>6260</v>
      </c>
      <c r="K79" t="s">
        <v>6261</v>
      </c>
      <c r="L79" t="s">
        <v>6262</v>
      </c>
      <c r="M79" t="s">
        <v>6263</v>
      </c>
      <c r="N79" t="s">
        <v>6774</v>
      </c>
      <c r="O79" t="s">
        <v>6775</v>
      </c>
      <c r="P79" t="s">
        <v>6266</v>
      </c>
      <c r="Q79" t="s">
        <v>6776</v>
      </c>
      <c r="R79" t="s">
        <v>6777</v>
      </c>
      <c r="S79" t="s">
        <v>6778</v>
      </c>
      <c r="T79" t="s">
        <v>6353</v>
      </c>
      <c r="U79" t="s">
        <v>6778</v>
      </c>
      <c r="V79" t="s">
        <v>6271</v>
      </c>
      <c r="W79" t="s">
        <v>6779</v>
      </c>
      <c r="X79" t="s">
        <v>6780</v>
      </c>
      <c r="Y79" t="s">
        <v>6269</v>
      </c>
      <c r="Z79" s="48" t="str">
        <f t="shared" si="20"/>
        <v>SSA SR-10.121.19.193-Market1(GNE)_6/1-10.121.19.196-Surat_Market2_6/1</v>
      </c>
      <c r="AA79" s="48">
        <f t="shared" si="21"/>
        <v>15</v>
      </c>
      <c r="AB79" s="48">
        <f t="shared" si="22"/>
        <v>29</v>
      </c>
      <c r="AC79" s="48">
        <f t="shared" si="23"/>
        <v>15</v>
      </c>
      <c r="AD79" s="48">
        <f t="shared" si="24"/>
        <v>28</v>
      </c>
      <c r="AE79" s="48" t="str">
        <f t="shared" si="25"/>
        <v>10.121.19.196</v>
      </c>
      <c r="AF79" s="42" t="str">
        <f t="shared" si="26"/>
        <v>10.121.19.193</v>
      </c>
      <c r="AG79" s="7" t="str">
        <f t="shared" si="27"/>
        <v>SURAT-MARKET2</v>
      </c>
      <c r="AH79" s="7" t="str">
        <f t="shared" si="28"/>
        <v>MARKET1(GNE)</v>
      </c>
      <c r="AI79" s="7" t="str">
        <f t="shared" si="29"/>
        <v>S6P1</v>
      </c>
      <c r="AJ79" s="7" t="str">
        <f t="shared" si="30"/>
        <v>S6P1</v>
      </c>
      <c r="AK79" s="7" t="str">
        <f>IFERROR(VLOOKUP(Z79,'PASTE-DL-ALARMS'!$Q$10:$W$2200,7,FALSE),"")</f>
        <v/>
      </c>
      <c r="AL79" s="55" t="str">
        <f>IFERROR(VLOOKUP(Z79,'PASTE-DL-ALARMS'!$Q$10:$W$2200,3,FALSE),"")</f>
        <v/>
      </c>
      <c r="AM79" s="7" t="str">
        <f t="shared" si="31"/>
        <v>10.121.19.196_SURAT-MARKET2_S6P1</v>
      </c>
      <c r="AN79" s="55" t="str">
        <f t="shared" si="32"/>
        <v>10.121.19.193_MARKET1(GNE)_S6P1</v>
      </c>
      <c r="AO79" s="72" t="e">
        <f t="shared" ca="1" si="33"/>
        <v>#VALUE!</v>
      </c>
      <c r="AP79" s="7" t="str">
        <f>IFERROR(VLOOKUP(Z79,'PASTE-DL-ALARMS'!$Q$10:$Z$2800,8,FALSE),"")</f>
        <v/>
      </c>
      <c r="AQ79" s="7"/>
      <c r="AR79" s="7"/>
      <c r="AS79" s="7"/>
    </row>
    <row r="80" spans="1:45" x14ac:dyDescent="0.25">
      <c r="A80" s="20"/>
      <c r="B80" s="20"/>
      <c r="C80" s="20" t="str">
        <f>IF(D80="Critical",MAX($C$8:C79)+1,"")</f>
        <v/>
      </c>
      <c r="D80" s="20" t="str">
        <f t="shared" si="17"/>
        <v>-</v>
      </c>
      <c r="E80" s="20" t="str">
        <f>VLOOKUP('PASTE-DOWN-DL'!F80,'SSA-CODE'!$D$4:$E$56,2,FALSE)</f>
        <v>WTR RJ</v>
      </c>
      <c r="F80" s="48" t="str">
        <f t="shared" si="18"/>
        <v>WTR RJ</v>
      </c>
      <c r="G80" s="48" t="str">
        <f t="shared" si="19"/>
        <v xml:space="preserve">	WTR RJ</v>
      </c>
      <c r="H80" s="20">
        <v>71</v>
      </c>
      <c r="I80" t="s">
        <v>6781</v>
      </c>
      <c r="J80" t="s">
        <v>6260</v>
      </c>
      <c r="K80" t="s">
        <v>6261</v>
      </c>
      <c r="L80" t="s">
        <v>6262</v>
      </c>
      <c r="M80" t="s">
        <v>6263</v>
      </c>
      <c r="N80" t="s">
        <v>6782</v>
      </c>
      <c r="O80" t="s">
        <v>6783</v>
      </c>
      <c r="P80" t="s">
        <v>6266</v>
      </c>
      <c r="Q80" t="s">
        <v>6894</v>
      </c>
      <c r="R80" t="s">
        <v>6279</v>
      </c>
      <c r="S80" t="s">
        <v>6269</v>
      </c>
      <c r="T80" t="s">
        <v>6602</v>
      </c>
      <c r="U80" t="s">
        <v>6269</v>
      </c>
      <c r="V80" t="s">
        <v>6271</v>
      </c>
      <c r="W80" t="s">
        <v>6785</v>
      </c>
      <c r="X80" t="s">
        <v>6786</v>
      </c>
      <c r="Y80" t="s">
        <v>6787</v>
      </c>
      <c r="Z80" s="48" t="str">
        <f t="shared" si="20"/>
        <v>WTR RJ-10.121.17.9-Rj Bhaktinagar B2_5/1-10.121.17.1-RAJKOT KR(GNE) B2_5/1</v>
      </c>
      <c r="AA80" s="48">
        <f t="shared" si="21"/>
        <v>13</v>
      </c>
      <c r="AB80" s="48">
        <f t="shared" si="22"/>
        <v>28</v>
      </c>
      <c r="AC80" s="48">
        <f t="shared" si="23"/>
        <v>13</v>
      </c>
      <c r="AD80" s="48">
        <f t="shared" si="24"/>
        <v>28</v>
      </c>
      <c r="AE80" s="48" t="str">
        <f t="shared" si="25"/>
        <v>10.121.17.9</v>
      </c>
      <c r="AF80" s="42" t="str">
        <f t="shared" si="26"/>
        <v>10.121.17.1</v>
      </c>
      <c r="AG80" s="7" t="str">
        <f t="shared" si="27"/>
        <v>RJ BHAKTINAGAR</v>
      </c>
      <c r="AH80" s="7" t="str">
        <f t="shared" si="28"/>
        <v>RAJKOT KR(GNE)</v>
      </c>
      <c r="AI80" s="7" t="str">
        <f t="shared" si="29"/>
        <v>S5P1</v>
      </c>
      <c r="AJ80" s="7" t="str">
        <f t="shared" si="30"/>
        <v>S5P1</v>
      </c>
      <c r="AK80" s="7" t="str">
        <f>IFERROR(VLOOKUP(Z80,'PASTE-DL-ALARMS'!$Q$10:$W$2200,7,FALSE),"")</f>
        <v/>
      </c>
      <c r="AL80" s="55" t="str">
        <f>IFERROR(VLOOKUP(Z80,'PASTE-DL-ALARMS'!$Q$10:$W$2200,3,FALSE),"")</f>
        <v/>
      </c>
      <c r="AM80" s="7" t="str">
        <f t="shared" si="31"/>
        <v>10.121.17.9_RJ BHAKTINAGAR_S5P1</v>
      </c>
      <c r="AN80" s="55" t="str">
        <f t="shared" si="32"/>
        <v>10.121.17.1_RAJKOT KR(GNE)_S5P1</v>
      </c>
      <c r="AO80" s="72" t="e">
        <f t="shared" ca="1" si="33"/>
        <v>#VALUE!</v>
      </c>
      <c r="AP80" s="7" t="str">
        <f>IFERROR(VLOOKUP(Z80,'PASTE-DL-ALARMS'!$Q$10:$Z$2800,8,FALSE),"")</f>
        <v/>
      </c>
      <c r="AQ80" s="7"/>
      <c r="AR80" s="7"/>
      <c r="AS80" s="7"/>
    </row>
    <row r="81" spans="1:45" x14ac:dyDescent="0.25">
      <c r="A81" s="20"/>
      <c r="B81" s="20"/>
      <c r="C81" s="20" t="str">
        <f>IF(D81="Critical",MAX($C$8:C80)+1,"")</f>
        <v/>
      </c>
      <c r="D81" s="20" t="str">
        <f t="shared" si="17"/>
        <v>-</v>
      </c>
      <c r="E81" s="20" t="str">
        <f>VLOOKUP('PASTE-DOWN-DL'!F81,'SSA-CODE'!$D$4:$E$56,2,FALSE)</f>
        <v>WTR AM</v>
      </c>
      <c r="F81" s="48" t="str">
        <f t="shared" si="18"/>
        <v>WTR AM</v>
      </c>
      <c r="G81" s="48" t="str">
        <f t="shared" si="19"/>
        <v xml:space="preserve">	WTR AM</v>
      </c>
      <c r="H81" s="20">
        <v>72</v>
      </c>
      <c r="I81" t="s">
        <v>6788</v>
      </c>
      <c r="J81" t="s">
        <v>6260</v>
      </c>
      <c r="K81" t="s">
        <v>6261</v>
      </c>
      <c r="L81" t="s">
        <v>6262</v>
      </c>
      <c r="M81" t="s">
        <v>6263</v>
      </c>
      <c r="N81" t="s">
        <v>6789</v>
      </c>
      <c r="O81" t="s">
        <v>6790</v>
      </c>
      <c r="P81" t="s">
        <v>6266</v>
      </c>
      <c r="Q81" t="s">
        <v>6671</v>
      </c>
      <c r="R81" t="s">
        <v>6267</v>
      </c>
      <c r="S81" t="s">
        <v>6791</v>
      </c>
      <c r="T81" t="s">
        <v>6425</v>
      </c>
      <c r="U81" t="s">
        <v>6792</v>
      </c>
      <c r="V81" t="s">
        <v>6271</v>
      </c>
      <c r="W81" t="s">
        <v>6793</v>
      </c>
      <c r="X81" t="s">
        <v>6794</v>
      </c>
      <c r="Y81" t="s">
        <v>6269</v>
      </c>
      <c r="Z81" s="48" t="str">
        <f t="shared" si="20"/>
        <v>WTR AM-10.121.15.205-Vadgam_B2_PH2_5/1-10.121.15.206-Moriya_B1_3/1</v>
      </c>
      <c r="AA81" s="48">
        <f t="shared" si="21"/>
        <v>15</v>
      </c>
      <c r="AB81" s="48">
        <f t="shared" si="22"/>
        <v>22</v>
      </c>
      <c r="AC81" s="48">
        <f t="shared" si="23"/>
        <v>15</v>
      </c>
      <c r="AD81" s="48">
        <f t="shared" si="24"/>
        <v>22</v>
      </c>
      <c r="AE81" s="48" t="str">
        <f t="shared" si="25"/>
        <v>10.121.15.205</v>
      </c>
      <c r="AF81" s="42" t="str">
        <f t="shared" si="26"/>
        <v>10.121.15.206</v>
      </c>
      <c r="AG81" s="7" t="str">
        <f t="shared" si="27"/>
        <v>Vadgam</v>
      </c>
      <c r="AH81" s="7" t="str">
        <f t="shared" si="28"/>
        <v>MORIYA</v>
      </c>
      <c r="AI81" s="7" t="str">
        <f t="shared" si="29"/>
        <v>S5P1</v>
      </c>
      <c r="AJ81" s="7" t="str">
        <f t="shared" si="30"/>
        <v>S3P1</v>
      </c>
      <c r="AK81" s="7" t="str">
        <f>IFERROR(VLOOKUP(Z81,'PASTE-DL-ALARMS'!$Q$10:$W$2200,7,FALSE),"")</f>
        <v/>
      </c>
      <c r="AL81" s="55" t="str">
        <f>IFERROR(VLOOKUP(Z81,'PASTE-DL-ALARMS'!$Q$10:$W$2200,3,FALSE),"")</f>
        <v/>
      </c>
      <c r="AM81" s="7" t="str">
        <f t="shared" si="31"/>
        <v>10.121.15.205_Vadgam_S5P1</v>
      </c>
      <c r="AN81" s="55" t="str">
        <f t="shared" si="32"/>
        <v>10.121.15.206_MORIYA_S3P1</v>
      </c>
      <c r="AO81" s="72" t="e">
        <f t="shared" ca="1" si="33"/>
        <v>#VALUE!</v>
      </c>
      <c r="AP81" s="7" t="str">
        <f>IFERROR(VLOOKUP(Z81,'PASTE-DL-ALARMS'!$Q$10:$Z$2800,8,FALSE),"")</f>
        <v/>
      </c>
      <c r="AQ81" s="7"/>
      <c r="AR81" s="7"/>
      <c r="AS81" s="7"/>
    </row>
    <row r="82" spans="1:45" x14ac:dyDescent="0.25">
      <c r="A82" s="20"/>
      <c r="B82" s="20"/>
      <c r="C82" s="20" t="str">
        <f>IF(D82="Critical",MAX($C$8:C81)+1,"")</f>
        <v/>
      </c>
      <c r="D82" s="20" t="str">
        <f t="shared" si="17"/>
        <v>-</v>
      </c>
      <c r="E82" s="20" t="str">
        <f>VLOOKUP('PASTE-DOWN-DL'!F82,'SSA-CODE'!$D$4:$E$56,2,FALSE)</f>
        <v>MSN</v>
      </c>
      <c r="F82" s="48" t="str">
        <f t="shared" si="18"/>
        <v>SSA MEH</v>
      </c>
      <c r="G82" s="48" t="str">
        <f t="shared" si="19"/>
        <v xml:space="preserve">	SSA MEH</v>
      </c>
      <c r="H82" s="20">
        <v>73</v>
      </c>
      <c r="I82" t="s">
        <v>6795</v>
      </c>
      <c r="J82" t="s">
        <v>6466</v>
      </c>
      <c r="K82" t="s">
        <v>6275</v>
      </c>
      <c r="L82" t="s">
        <v>6262</v>
      </c>
      <c r="M82" t="s">
        <v>6263</v>
      </c>
      <c r="N82" t="s">
        <v>6796</v>
      </c>
      <c r="O82" t="s">
        <v>6797</v>
      </c>
      <c r="P82" t="s">
        <v>6266</v>
      </c>
      <c r="Q82" t="s">
        <v>6798</v>
      </c>
      <c r="R82" t="s">
        <v>6279</v>
      </c>
      <c r="S82" t="s">
        <v>6799</v>
      </c>
      <c r="T82" t="s">
        <v>6800</v>
      </c>
      <c r="U82" t="s">
        <v>6801</v>
      </c>
      <c r="V82" t="s">
        <v>6271</v>
      </c>
      <c r="W82" t="s">
        <v>6802</v>
      </c>
      <c r="X82" t="s">
        <v>6803</v>
      </c>
      <c r="Y82" t="s">
        <v>6269</v>
      </c>
      <c r="Z82" s="48" t="str">
        <f t="shared" si="20"/>
        <v>SSA MEH-10.121.15.193-GujMSN_WTR_Mehsana3 (GNE)_B2 / S4P8-10.121.15.129-GUjMSN_WTR_Mehsana1_B2 / S4P8</v>
      </c>
      <c r="AA82" s="48">
        <f t="shared" si="21"/>
        <v>15</v>
      </c>
      <c r="AB82" s="48">
        <f t="shared" si="22"/>
        <v>24</v>
      </c>
      <c r="AC82" s="48">
        <f t="shared" si="23"/>
        <v>15</v>
      </c>
      <c r="AD82" s="48">
        <f t="shared" si="24"/>
        <v>29</v>
      </c>
      <c r="AE82" s="48" t="str">
        <f t="shared" si="25"/>
        <v>10.121.15.129</v>
      </c>
      <c r="AF82" s="42" t="str">
        <f t="shared" si="26"/>
        <v>10.121.15.193</v>
      </c>
      <c r="AG82" s="7" t="str">
        <f t="shared" si="27"/>
        <v>MEHSANA1</v>
      </c>
      <c r="AH82" s="7" t="str">
        <f t="shared" si="28"/>
        <v>Mehsana3(GNE)</v>
      </c>
      <c r="AI82" s="7" t="str">
        <f t="shared" si="29"/>
        <v>S4P8</v>
      </c>
      <c r="AJ82" s="7" t="str">
        <f t="shared" si="30"/>
        <v>S4P8</v>
      </c>
      <c r="AK82" s="7" t="str">
        <f>IFERROR(VLOOKUP(Z82,'PASTE-DL-ALARMS'!$Q$10:$W$2200,7,FALSE),"")</f>
        <v/>
      </c>
      <c r="AL82" s="55" t="str">
        <f>IFERROR(VLOOKUP(Z82,'PASTE-DL-ALARMS'!$Q$10:$W$2200,3,FALSE),"")</f>
        <v/>
      </c>
      <c r="AM82" s="7" t="str">
        <f t="shared" si="31"/>
        <v>10.121.15.129_MEHSANA1_S4P8</v>
      </c>
      <c r="AN82" s="55" t="str">
        <f t="shared" si="32"/>
        <v>10.121.15.193_Mehsana3(GNE)_S4P8</v>
      </c>
      <c r="AO82" s="72" t="e">
        <f t="shared" ca="1" si="33"/>
        <v>#VALUE!</v>
      </c>
      <c r="AP82" s="7" t="str">
        <f>IFERROR(VLOOKUP(Z82,'PASTE-DL-ALARMS'!$Q$10:$Z$2800,8,FALSE),"")</f>
        <v/>
      </c>
      <c r="AQ82" s="7"/>
      <c r="AR82" s="7"/>
      <c r="AS82" s="7"/>
    </row>
    <row r="83" spans="1:45" x14ac:dyDescent="0.25">
      <c r="A83" s="20"/>
      <c r="B83" s="20"/>
      <c r="C83" s="20" t="str">
        <f>IF(D83="Critical",MAX($C$8:C82)+1,"")</f>
        <v/>
      </c>
      <c r="D83" s="20" t="str">
        <f t="shared" si="17"/>
        <v>-</v>
      </c>
      <c r="E83" s="20" t="str">
        <f>VLOOKUP('PASTE-DOWN-DL'!F83,'SSA-CODE'!$D$4:$E$56,2,FALSE)</f>
        <v>SRT</v>
      </c>
      <c r="F83" s="48" t="str">
        <f t="shared" si="18"/>
        <v>SSA SR</v>
      </c>
      <c r="G83" s="48" t="str">
        <f t="shared" si="19"/>
        <v xml:space="preserve">	SSA SR</v>
      </c>
      <c r="H83" s="20">
        <v>74</v>
      </c>
      <c r="I83" t="s">
        <v>6804</v>
      </c>
      <c r="J83" t="s">
        <v>6466</v>
      </c>
      <c r="K83" t="s">
        <v>6275</v>
      </c>
      <c r="L83" t="s">
        <v>6262</v>
      </c>
      <c r="M83" t="s">
        <v>6263</v>
      </c>
      <c r="N83" t="s">
        <v>6805</v>
      </c>
      <c r="O83" t="s">
        <v>6806</v>
      </c>
      <c r="P83" t="s">
        <v>6266</v>
      </c>
      <c r="Q83" t="s">
        <v>6629</v>
      </c>
      <c r="R83" t="s">
        <v>6630</v>
      </c>
      <c r="S83" t="s">
        <v>6807</v>
      </c>
      <c r="T83" t="s">
        <v>6486</v>
      </c>
      <c r="U83" t="s">
        <v>6372</v>
      </c>
      <c r="V83" t="s">
        <v>6271</v>
      </c>
      <c r="W83" t="s">
        <v>6808</v>
      </c>
      <c r="X83" t="s">
        <v>6809</v>
      </c>
      <c r="Y83" t="s">
        <v>6269</v>
      </c>
      <c r="Z83" s="48" t="str">
        <f t="shared" si="20"/>
        <v>SSA SR-10.121.19.226-AIRPORT_3/10-10.121.19.236-Airport2 A1_1/3</v>
      </c>
      <c r="AA83" s="48">
        <f t="shared" si="21"/>
        <v>15</v>
      </c>
      <c r="AB83" s="48">
        <f t="shared" si="22"/>
        <v>23</v>
      </c>
      <c r="AC83" s="48">
        <f t="shared" si="23"/>
        <v>15</v>
      </c>
      <c r="AD83" s="48">
        <f t="shared" si="24"/>
        <v>24</v>
      </c>
      <c r="AE83" s="48" t="str">
        <f t="shared" si="25"/>
        <v>10.121.19.226</v>
      </c>
      <c r="AF83" s="42" t="str">
        <f t="shared" si="26"/>
        <v>10.121.19.236</v>
      </c>
      <c r="AG83" s="7" t="str">
        <f t="shared" si="27"/>
        <v>AIRPORT</v>
      </c>
      <c r="AH83" s="7" t="str">
        <f t="shared" si="28"/>
        <v>Airport2</v>
      </c>
      <c r="AI83" s="7" t="str">
        <f t="shared" si="29"/>
        <v>S3P10</v>
      </c>
      <c r="AJ83" s="7" t="str">
        <f t="shared" si="30"/>
        <v>S1P3</v>
      </c>
      <c r="AK83" s="7" t="str">
        <f>IFERROR(VLOOKUP(Z83,'PASTE-DL-ALARMS'!$Q$10:$W$2200,7,FALSE),"")</f>
        <v/>
      </c>
      <c r="AL83" s="55" t="str">
        <f>IFERROR(VLOOKUP(Z83,'PASTE-DL-ALARMS'!$Q$10:$W$2200,3,FALSE),"")</f>
        <v/>
      </c>
      <c r="AM83" s="7" t="str">
        <f t="shared" si="31"/>
        <v>10.121.19.226_AIRPORT_S3P10</v>
      </c>
      <c r="AN83" s="55" t="str">
        <f t="shared" si="32"/>
        <v>10.121.19.236_Airport2_S1P3</v>
      </c>
      <c r="AO83" s="72" t="e">
        <f t="shared" ca="1" si="33"/>
        <v>#VALUE!</v>
      </c>
      <c r="AP83" s="7" t="str">
        <f>IFERROR(VLOOKUP(Z83,'PASTE-DL-ALARMS'!$Q$10:$Z$2800,8,FALSE),"")</f>
        <v/>
      </c>
      <c r="AQ83" s="7"/>
      <c r="AR83" s="7"/>
      <c r="AS83" s="7"/>
    </row>
    <row r="84" spans="1:45" x14ac:dyDescent="0.25">
      <c r="A84" s="20"/>
      <c r="B84" s="20"/>
      <c r="C84" s="20" t="str">
        <f>IF(D84="Critical",MAX($C$8:C83)+1,"")</f>
        <v/>
      </c>
      <c r="D84" s="20" t="str">
        <f t="shared" si="17"/>
        <v>-</v>
      </c>
      <c r="E84" s="20" t="str">
        <f>VLOOKUP('PASTE-DOWN-DL'!F84,'SSA-CODE'!$D$4:$E$56,2,FALSE)</f>
        <v>AMR</v>
      </c>
      <c r="F84" s="48" t="str">
        <f t="shared" si="18"/>
        <v>SSA AMR</v>
      </c>
      <c r="G84" s="48" t="str">
        <f t="shared" si="19"/>
        <v xml:space="preserve">	SSA AMR</v>
      </c>
      <c r="H84" s="20">
        <v>75</v>
      </c>
      <c r="I84" t="s">
        <v>6810</v>
      </c>
      <c r="J84" t="s">
        <v>6260</v>
      </c>
      <c r="K84" t="s">
        <v>6275</v>
      </c>
      <c r="L84" t="s">
        <v>6262</v>
      </c>
      <c r="M84" t="s">
        <v>6263</v>
      </c>
      <c r="N84" t="s">
        <v>6811</v>
      </c>
      <c r="O84" t="s">
        <v>6812</v>
      </c>
      <c r="P84" t="s">
        <v>6266</v>
      </c>
      <c r="Q84" t="s">
        <v>6302</v>
      </c>
      <c r="R84" t="s">
        <v>6279</v>
      </c>
      <c r="S84" t="s">
        <v>6813</v>
      </c>
      <c r="T84" t="s">
        <v>6500</v>
      </c>
      <c r="U84" t="s">
        <v>6814</v>
      </c>
      <c r="V84" t="s">
        <v>6271</v>
      </c>
      <c r="W84" t="s">
        <v>6815</v>
      </c>
      <c r="X84" t="s">
        <v>6816</v>
      </c>
      <c r="Y84" t="s">
        <v>6269</v>
      </c>
      <c r="Z84" s="48" t="str">
        <f t="shared" si="20"/>
        <v>SSA AMR-10.121.96.29-MOTA-SAMADHIYALA_1/6-10.121.96.5_KHAMBHA B2_3/2</v>
      </c>
      <c r="AA84" s="48">
        <f t="shared" si="21"/>
        <v>14</v>
      </c>
      <c r="AB84" s="48">
        <f t="shared" si="22"/>
        <v>31</v>
      </c>
      <c r="AC84" s="48">
        <f t="shared" si="23"/>
        <v>13</v>
      </c>
      <c r="AD84" s="48">
        <f t="shared" si="24"/>
        <v>21</v>
      </c>
      <c r="AE84" s="48" t="str">
        <f t="shared" si="25"/>
        <v>10.121.96.29</v>
      </c>
      <c r="AF84" s="42" t="str">
        <f t="shared" si="26"/>
        <v>10.121.96.5</v>
      </c>
      <c r="AG84" s="7" t="str">
        <f t="shared" si="27"/>
        <v>Mota Samadhiyala</v>
      </c>
      <c r="AH84" s="7" t="str">
        <f t="shared" si="28"/>
        <v>KHAMBHA</v>
      </c>
      <c r="AI84" s="7" t="str">
        <f t="shared" si="29"/>
        <v>S1P6</v>
      </c>
      <c r="AJ84" s="7" t="str">
        <f t="shared" si="30"/>
        <v>S3P2</v>
      </c>
      <c r="AK84" s="7" t="str">
        <f>IFERROR(VLOOKUP(Z84,'PASTE-DL-ALARMS'!$Q$10:$W$2200,7,FALSE),"")</f>
        <v/>
      </c>
      <c r="AL84" s="55" t="str">
        <f>IFERROR(VLOOKUP(Z84,'PASTE-DL-ALARMS'!$Q$10:$W$2200,3,FALSE),"")</f>
        <v/>
      </c>
      <c r="AM84" s="7" t="str">
        <f t="shared" si="31"/>
        <v>10.121.96.29_Mota Samadhiyala_S1P6</v>
      </c>
      <c r="AN84" s="55" t="str">
        <f t="shared" si="32"/>
        <v>10.121.96.5_KHAMBHA_S3P2</v>
      </c>
      <c r="AO84" s="72" t="e">
        <f t="shared" ca="1" si="33"/>
        <v>#VALUE!</v>
      </c>
      <c r="AP84" s="7" t="str">
        <f>IFERROR(VLOOKUP(Z84,'PASTE-DL-ALARMS'!$Q$10:$Z$2800,8,FALSE),"")</f>
        <v/>
      </c>
      <c r="AQ84" s="7"/>
      <c r="AR84" s="7"/>
      <c r="AS84" s="7"/>
    </row>
    <row r="85" spans="1:45" x14ac:dyDescent="0.25">
      <c r="A85" s="20"/>
      <c r="B85" s="20"/>
      <c r="C85" s="20" t="str">
        <f>IF(D85="Critical",MAX($C$8:C84)+1,"")</f>
        <v/>
      </c>
      <c r="D85" s="20" t="str">
        <f t="shared" si="17"/>
        <v>-</v>
      </c>
      <c r="E85" s="20" t="str">
        <f>VLOOKUP('PASTE-DOWN-DL'!F85,'SSA-CODE'!$D$4:$E$56,2,FALSE)</f>
        <v>BUJ</v>
      </c>
      <c r="F85" s="48" t="str">
        <f t="shared" si="18"/>
        <v>SSA BUJ</v>
      </c>
      <c r="G85" s="48" t="str">
        <f t="shared" si="19"/>
        <v xml:space="preserve">	SSA BUJ</v>
      </c>
      <c r="H85" s="20">
        <v>76</v>
      </c>
      <c r="I85" t="s">
        <v>6817</v>
      </c>
      <c r="J85" t="s">
        <v>6260</v>
      </c>
      <c r="K85" t="s">
        <v>6275</v>
      </c>
      <c r="L85" t="s">
        <v>6262</v>
      </c>
      <c r="M85" t="s">
        <v>6263</v>
      </c>
      <c r="N85" t="s">
        <v>6819</v>
      </c>
      <c r="O85" t="s">
        <v>6818</v>
      </c>
      <c r="P85" t="s">
        <v>6266</v>
      </c>
      <c r="Q85" t="s">
        <v>6820</v>
      </c>
      <c r="R85" t="s">
        <v>6279</v>
      </c>
      <c r="S85" t="s">
        <v>6346</v>
      </c>
      <c r="T85" t="s">
        <v>6353</v>
      </c>
      <c r="U85" t="s">
        <v>6346</v>
      </c>
      <c r="V85" t="s">
        <v>6271</v>
      </c>
      <c r="W85" t="s">
        <v>6821</v>
      </c>
      <c r="X85" t="s">
        <v>6822</v>
      </c>
      <c r="Y85" t="s">
        <v>6269</v>
      </c>
      <c r="Z85" s="48" t="str">
        <f t="shared" si="20"/>
        <v>SSA BUJ-10.121.24.73-Bharat Nagar_3/2-10.121.17.77-Tx_Plot 1008_2/5</v>
      </c>
      <c r="AA85" s="48">
        <f t="shared" si="21"/>
        <v>14</v>
      </c>
      <c r="AB85" s="48">
        <f t="shared" si="22"/>
        <v>27</v>
      </c>
      <c r="AC85" s="48">
        <f t="shared" si="23"/>
        <v>14</v>
      </c>
      <c r="AD85" s="48">
        <f t="shared" si="24"/>
        <v>26</v>
      </c>
      <c r="AE85" s="48" t="str">
        <f t="shared" si="25"/>
        <v>10.121.24.73</v>
      </c>
      <c r="AF85" s="42" t="str">
        <f t="shared" si="26"/>
        <v>10.121.17.77</v>
      </c>
      <c r="AG85" s="7" t="str">
        <f t="shared" si="27"/>
        <v>Bharat Nagar</v>
      </c>
      <c r="AH85" s="7" t="str">
        <f t="shared" si="28"/>
        <v>TXPlot 1008</v>
      </c>
      <c r="AI85" s="7" t="str">
        <f t="shared" si="29"/>
        <v>S3P2</v>
      </c>
      <c r="AJ85" s="7" t="str">
        <f t="shared" si="30"/>
        <v>S2P5</v>
      </c>
      <c r="AK85" s="7" t="str">
        <f>IFERROR(VLOOKUP(Z85,'PASTE-DL-ALARMS'!$Q$10:$W$2200,7,FALSE),"")</f>
        <v/>
      </c>
      <c r="AL85" s="55" t="str">
        <f>IFERROR(VLOOKUP(Z85,'PASTE-DL-ALARMS'!$Q$10:$W$2200,3,FALSE),"")</f>
        <v/>
      </c>
      <c r="AM85" s="7" t="str">
        <f t="shared" si="31"/>
        <v>10.121.24.73_Bharat Nagar_S3P2</v>
      </c>
      <c r="AN85" s="55" t="str">
        <f t="shared" si="32"/>
        <v>10.121.17.77_TXPlot 1008_S2P5</v>
      </c>
      <c r="AO85" s="72" t="e">
        <f t="shared" ca="1" si="33"/>
        <v>#VALUE!</v>
      </c>
      <c r="AP85" s="7" t="str">
        <f>IFERROR(VLOOKUP(Z85,'PASTE-DL-ALARMS'!$Q$10:$Z$2800,8,FALSE),"")</f>
        <v/>
      </c>
      <c r="AQ85" s="7"/>
      <c r="AR85" s="7"/>
      <c r="AS85" s="7"/>
    </row>
    <row r="86" spans="1:45" x14ac:dyDescent="0.25">
      <c r="A86" s="20"/>
      <c r="B86" s="20"/>
      <c r="C86" s="20" t="str">
        <f>IF(D86="Critical",MAX($C$8:C85)+1,"")</f>
        <v/>
      </c>
      <c r="D86" s="20" t="str">
        <f t="shared" si="17"/>
        <v>-</v>
      </c>
      <c r="E86" s="20" t="str">
        <f>VLOOKUP('PASTE-DOWN-DL'!F86,'SSA-CODE'!$D$4:$E$56,2,FALSE)</f>
        <v>WTR AM</v>
      </c>
      <c r="F86" s="48" t="str">
        <f t="shared" si="18"/>
        <v>WTR AM</v>
      </c>
      <c r="G86" s="48" t="str">
        <f t="shared" si="19"/>
        <v xml:space="preserve">	WTR AM</v>
      </c>
      <c r="H86" s="20">
        <v>77</v>
      </c>
      <c r="I86" t="s">
        <v>6823</v>
      </c>
      <c r="J86" t="s">
        <v>6260</v>
      </c>
      <c r="K86" t="s">
        <v>6261</v>
      </c>
      <c r="L86" t="s">
        <v>6262</v>
      </c>
      <c r="M86" t="s">
        <v>6263</v>
      </c>
      <c r="N86" t="s">
        <v>6824</v>
      </c>
      <c r="O86" t="s">
        <v>6825</v>
      </c>
      <c r="P86" t="s">
        <v>6266</v>
      </c>
      <c r="Q86" t="s">
        <v>6368</v>
      </c>
      <c r="R86" t="s">
        <v>6826</v>
      </c>
      <c r="S86" t="s">
        <v>6269</v>
      </c>
      <c r="T86" t="s">
        <v>6602</v>
      </c>
      <c r="U86" t="s">
        <v>6269</v>
      </c>
      <c r="V86" t="s">
        <v>6271</v>
      </c>
      <c r="W86" t="s">
        <v>6827</v>
      </c>
      <c r="X86" t="s">
        <v>6828</v>
      </c>
      <c r="Y86" t="s">
        <v>6269</v>
      </c>
      <c r="Z86" s="48" t="str">
        <f t="shared" si="20"/>
        <v>WTR AM-10.121.15.141-TN725B_Sidhpur_B2\S4P1-10.121.15.142-TN725B_Patan B2\S3P1</v>
      </c>
      <c r="AA86" s="48">
        <f t="shared" si="21"/>
        <v>15</v>
      </c>
      <c r="AB86" s="48">
        <f t="shared" si="22"/>
        <v>23</v>
      </c>
      <c r="AC86" s="48">
        <f t="shared" si="23"/>
        <v>15</v>
      </c>
      <c r="AD86" s="48">
        <f t="shared" si="24"/>
        <v>21</v>
      </c>
      <c r="AE86" s="48" t="str">
        <f t="shared" si="25"/>
        <v>10.121.15.141</v>
      </c>
      <c r="AF86" s="42" t="str">
        <f t="shared" si="26"/>
        <v>10.121.15.142</v>
      </c>
      <c r="AG86" s="7" t="str">
        <f t="shared" si="27"/>
        <v>Sidhpur</v>
      </c>
      <c r="AH86" s="7" t="str">
        <f t="shared" si="28"/>
        <v>Patan</v>
      </c>
      <c r="AI86" s="7" t="str">
        <f t="shared" si="29"/>
        <v>S4P1</v>
      </c>
      <c r="AJ86" s="7" t="str">
        <f t="shared" si="30"/>
        <v>S3P1</v>
      </c>
      <c r="AK86" s="7" t="str">
        <f>IFERROR(VLOOKUP(Z86,'PASTE-DL-ALARMS'!$Q$10:$W$2200,7,FALSE),"")</f>
        <v/>
      </c>
      <c r="AL86" s="55" t="str">
        <f>IFERROR(VLOOKUP(Z86,'PASTE-DL-ALARMS'!$Q$10:$W$2200,3,FALSE),"")</f>
        <v/>
      </c>
      <c r="AM86" s="7" t="str">
        <f t="shared" si="31"/>
        <v>10.121.15.141_Sidhpur_S4P1</v>
      </c>
      <c r="AN86" s="55" t="str">
        <f t="shared" si="32"/>
        <v>10.121.15.142_Patan_S3P1</v>
      </c>
      <c r="AO86" s="72" t="e">
        <f t="shared" ca="1" si="33"/>
        <v>#VALUE!</v>
      </c>
      <c r="AP86" s="7" t="str">
        <f>IFERROR(VLOOKUP(Z86,'PASTE-DL-ALARMS'!$Q$10:$Z$2800,8,FALSE),"")</f>
        <v/>
      </c>
      <c r="AQ86" s="7"/>
      <c r="AR86" s="7"/>
      <c r="AS86" s="7"/>
    </row>
    <row r="87" spans="1:45" x14ac:dyDescent="0.25">
      <c r="A87" s="20"/>
      <c r="B87" s="20"/>
      <c r="C87" s="20" t="str">
        <f>IF(D87="Critical",MAX($C$8:C86)+1,"")</f>
        <v/>
      </c>
      <c r="D87" s="20" t="str">
        <f t="shared" si="17"/>
        <v>-</v>
      </c>
      <c r="E87" s="20" t="str">
        <f>VLOOKUP('PASTE-DOWN-DL'!F87,'SSA-CODE'!$D$4:$E$56,2,FALSE)</f>
        <v>BUJ</v>
      </c>
      <c r="F87" s="48" t="str">
        <f t="shared" si="18"/>
        <v>SSA BUJ</v>
      </c>
      <c r="G87" s="48" t="str">
        <f t="shared" si="19"/>
        <v xml:space="preserve">	SSA BUJ</v>
      </c>
      <c r="H87" s="20">
        <v>78</v>
      </c>
      <c r="I87" t="s">
        <v>6829</v>
      </c>
      <c r="J87" t="s">
        <v>6260</v>
      </c>
      <c r="K87" t="s">
        <v>6275</v>
      </c>
      <c r="L87" t="s">
        <v>6262</v>
      </c>
      <c r="M87" t="s">
        <v>6263</v>
      </c>
      <c r="N87" t="s">
        <v>6830</v>
      </c>
      <c r="O87" t="s">
        <v>6831</v>
      </c>
      <c r="P87" t="s">
        <v>6266</v>
      </c>
      <c r="Q87" t="s">
        <v>6832</v>
      </c>
      <c r="R87" t="s">
        <v>6279</v>
      </c>
      <c r="S87" t="s">
        <v>6269</v>
      </c>
      <c r="T87" t="s">
        <v>6270</v>
      </c>
      <c r="U87" t="s">
        <v>6269</v>
      </c>
      <c r="V87" t="s">
        <v>6271</v>
      </c>
      <c r="W87" t="s">
        <v>6833</v>
      </c>
      <c r="X87" t="s">
        <v>6834</v>
      </c>
      <c r="Y87" t="s">
        <v>6269</v>
      </c>
      <c r="Z87" s="48" t="str">
        <f t="shared" si="20"/>
        <v>SSA BUJ-10.121.96.158-TN705B _VAYOR_S3P2-10.121.96.135-TN725B_Naliya_S4P2</v>
      </c>
      <c r="AA87" s="48">
        <f t="shared" si="21"/>
        <v>15</v>
      </c>
      <c r="AB87" s="48">
        <f t="shared" si="22"/>
        <v>21</v>
      </c>
      <c r="AC87" s="48">
        <f t="shared" si="23"/>
        <v>15</v>
      </c>
      <c r="AD87" s="48">
        <f t="shared" si="24"/>
        <v>22</v>
      </c>
      <c r="AE87" s="48" t="str">
        <f t="shared" si="25"/>
        <v>10.121.96.158</v>
      </c>
      <c r="AF87" s="42" t="str">
        <f t="shared" si="26"/>
        <v>10.121.96.135</v>
      </c>
      <c r="AG87" s="7" t="str">
        <f t="shared" si="27"/>
        <v>VAYOR</v>
      </c>
      <c r="AH87" s="7" t="str">
        <f t="shared" si="28"/>
        <v>Naliya</v>
      </c>
      <c r="AI87" s="7" t="str">
        <f t="shared" si="29"/>
        <v>S3P2</v>
      </c>
      <c r="AJ87" s="7" t="str">
        <f t="shared" si="30"/>
        <v>S4P2</v>
      </c>
      <c r="AK87" s="7" t="str">
        <f>IFERROR(VLOOKUP(Z87,'PASTE-DL-ALARMS'!$Q$10:$W$2200,7,FALSE),"")</f>
        <v/>
      </c>
      <c r="AL87" s="55" t="str">
        <f>IFERROR(VLOOKUP(Z87,'PASTE-DL-ALARMS'!$Q$10:$W$2200,3,FALSE),"")</f>
        <v/>
      </c>
      <c r="AM87" s="7" t="str">
        <f t="shared" si="31"/>
        <v>10.121.96.158_VAYOR_S3P2</v>
      </c>
      <c r="AN87" s="55" t="str">
        <f t="shared" si="32"/>
        <v>10.121.96.135_Naliya_S4P2</v>
      </c>
      <c r="AO87" s="72" t="e">
        <f t="shared" ca="1" si="33"/>
        <v>#VALUE!</v>
      </c>
      <c r="AP87" s="7" t="str">
        <f>IFERROR(VLOOKUP(Z87,'PASTE-DL-ALARMS'!$Q$10:$Z$2800,8,FALSE),"")</f>
        <v/>
      </c>
      <c r="AQ87" s="7"/>
      <c r="AR87" s="7"/>
      <c r="AS87" s="7"/>
    </row>
    <row r="88" spans="1:45" x14ac:dyDescent="0.25">
      <c r="A88" s="20"/>
      <c r="B88" s="20"/>
      <c r="C88" s="20" t="str">
        <f>IF(D88="Critical",MAX($C$8:C87)+1,"")</f>
        <v/>
      </c>
      <c r="D88" s="20" t="str">
        <f t="shared" si="17"/>
        <v>-</v>
      </c>
      <c r="E88" s="20" t="str">
        <f>VLOOKUP('PASTE-DOWN-DL'!F88,'SSA-CODE'!$D$4:$E$56,2,FALSE)</f>
        <v>AHD</v>
      </c>
      <c r="F88" s="48" t="str">
        <f t="shared" si="18"/>
        <v>SSA AM</v>
      </c>
      <c r="G88" s="48" t="str">
        <f t="shared" si="19"/>
        <v xml:space="preserve">	SSA AM</v>
      </c>
      <c r="H88" s="20">
        <v>79</v>
      </c>
      <c r="I88" t="s">
        <v>6835</v>
      </c>
      <c r="J88" t="s">
        <v>6260</v>
      </c>
      <c r="K88" t="s">
        <v>6275</v>
      </c>
      <c r="L88" t="s">
        <v>6262</v>
      </c>
      <c r="M88" t="s">
        <v>6263</v>
      </c>
      <c r="N88" t="s">
        <v>6836</v>
      </c>
      <c r="O88" t="s">
        <v>6837</v>
      </c>
      <c r="P88" t="s">
        <v>6266</v>
      </c>
      <c r="Q88" t="s">
        <v>6431</v>
      </c>
      <c r="R88" t="s">
        <v>6401</v>
      </c>
      <c r="S88" t="s">
        <v>6838</v>
      </c>
      <c r="T88" t="s">
        <v>6304</v>
      </c>
      <c r="U88" t="s">
        <v>6838</v>
      </c>
      <c r="V88" t="s">
        <v>6271</v>
      </c>
      <c r="W88" t="s">
        <v>6839</v>
      </c>
      <c r="X88" t="s">
        <v>6840</v>
      </c>
      <c r="Y88" t="s">
        <v>6269</v>
      </c>
      <c r="Z88" s="48" t="str">
        <f t="shared" si="20"/>
        <v>SSA AM-10.121.18.104-Hotel Neeltop BTS_1/5-10.121.18.75-Vasna2_4/6</v>
      </c>
      <c r="AA88" s="48">
        <f t="shared" si="21"/>
        <v>15</v>
      </c>
      <c r="AB88" s="48">
        <f t="shared" si="22"/>
        <v>33</v>
      </c>
      <c r="AC88" s="48">
        <f t="shared" si="23"/>
        <v>14</v>
      </c>
      <c r="AD88" s="48">
        <f t="shared" si="24"/>
        <v>22</v>
      </c>
      <c r="AE88" s="48" t="str">
        <f t="shared" si="25"/>
        <v>10.121.18.104</v>
      </c>
      <c r="AF88" s="42" t="str">
        <f t="shared" si="26"/>
        <v>10.121.18.75</v>
      </c>
      <c r="AG88" s="7" t="str">
        <f t="shared" si="27"/>
        <v>HOTEL NEELTOP BTS</v>
      </c>
      <c r="AH88" s="7" t="str">
        <f t="shared" si="28"/>
        <v>VASNA 2</v>
      </c>
      <c r="AI88" s="7" t="str">
        <f t="shared" si="29"/>
        <v>S1P5</v>
      </c>
      <c r="AJ88" s="7" t="str">
        <f t="shared" si="30"/>
        <v>S4P6</v>
      </c>
      <c r="AK88" s="7" t="str">
        <f>IFERROR(VLOOKUP(Z88,'PASTE-DL-ALARMS'!$Q$10:$W$2200,7,FALSE),"")</f>
        <v/>
      </c>
      <c r="AL88" s="55" t="str">
        <f>IFERROR(VLOOKUP(Z88,'PASTE-DL-ALARMS'!$Q$10:$W$2200,3,FALSE),"")</f>
        <v/>
      </c>
      <c r="AM88" s="7" t="str">
        <f t="shared" si="31"/>
        <v>10.121.18.104_HOTEL NEELTOP BTS_S1P5</v>
      </c>
      <c r="AN88" s="55" t="str">
        <f t="shared" si="32"/>
        <v>10.121.18.75_VASNA 2_S4P6</v>
      </c>
      <c r="AO88" s="72" t="e">
        <f t="shared" ca="1" si="33"/>
        <v>#VALUE!</v>
      </c>
      <c r="AP88" s="7" t="str">
        <f>IFERROR(VLOOKUP(Z88,'PASTE-DL-ALARMS'!$Q$10:$Z$2800,8,FALSE),"")</f>
        <v/>
      </c>
      <c r="AQ88" s="7"/>
      <c r="AR88" s="7"/>
      <c r="AS88" s="7"/>
    </row>
    <row r="89" spans="1:45" x14ac:dyDescent="0.25">
      <c r="A89" s="20"/>
      <c r="B89" s="20"/>
      <c r="C89" s="20" t="str">
        <f>IF(D89="Critical",MAX($C$8:C88)+1,"")</f>
        <v/>
      </c>
      <c r="D89" s="20" t="str">
        <f t="shared" si="17"/>
        <v>-</v>
      </c>
      <c r="E89" s="20" t="str">
        <f>VLOOKUP('PASTE-DOWN-DL'!F89,'SSA-CODE'!$D$4:$E$56,2,FALSE)</f>
        <v>VDA</v>
      </c>
      <c r="F89" s="48" t="str">
        <f t="shared" si="18"/>
        <v>SSA VDR</v>
      </c>
      <c r="G89" s="48" t="str">
        <f t="shared" si="19"/>
        <v xml:space="preserve">	SSA VDR</v>
      </c>
      <c r="H89" s="20">
        <v>80</v>
      </c>
      <c r="I89" t="s">
        <v>6841</v>
      </c>
      <c r="J89" t="s">
        <v>6260</v>
      </c>
      <c r="K89" t="s">
        <v>6275</v>
      </c>
      <c r="L89" t="s">
        <v>6262</v>
      </c>
      <c r="M89" t="s">
        <v>6263</v>
      </c>
      <c r="N89" t="s">
        <v>6842</v>
      </c>
      <c r="O89" t="s">
        <v>6843</v>
      </c>
      <c r="P89" t="s">
        <v>6266</v>
      </c>
      <c r="Q89" t="s">
        <v>6268</v>
      </c>
      <c r="R89" t="s">
        <v>6279</v>
      </c>
      <c r="S89" t="s">
        <v>6844</v>
      </c>
      <c r="T89" t="s">
        <v>6287</v>
      </c>
      <c r="U89" t="s">
        <v>6269</v>
      </c>
      <c r="V89" t="s">
        <v>6271</v>
      </c>
      <c r="W89" t="s">
        <v>6845</v>
      </c>
      <c r="X89" t="s">
        <v>6846</v>
      </c>
      <c r="Y89" t="s">
        <v>6269</v>
      </c>
      <c r="Z89" s="48" t="str">
        <f t="shared" si="20"/>
        <v>SSA VDR-10.121.19.147-VrujSidhi_BTS_S1P5-10.121.19.164-GujVMSS_Kanderao_S1P6</v>
      </c>
      <c r="AA89" s="48">
        <f t="shared" si="21"/>
        <v>15</v>
      </c>
      <c r="AB89" s="48">
        <f t="shared" si="22"/>
        <v>30</v>
      </c>
      <c r="AC89" s="48">
        <f t="shared" si="23"/>
        <v>15</v>
      </c>
      <c r="AD89" s="48">
        <f t="shared" si="24"/>
        <v>30</v>
      </c>
      <c r="AE89" s="48" t="str">
        <f t="shared" si="25"/>
        <v>10.121.19.147</v>
      </c>
      <c r="AF89" s="42" t="str">
        <f t="shared" si="26"/>
        <v>10.121.19.164</v>
      </c>
      <c r="AG89" s="7" t="str">
        <f t="shared" si="27"/>
        <v>VRUJSIDDHI-BTS</v>
      </c>
      <c r="AH89" s="7" t="str">
        <f t="shared" si="28"/>
        <v>VMSS Khanderao</v>
      </c>
      <c r="AI89" s="7" t="str">
        <f t="shared" si="29"/>
        <v>S1P5</v>
      </c>
      <c r="AJ89" s="7" t="str">
        <f t="shared" si="30"/>
        <v>S1P6</v>
      </c>
      <c r="AK89" s="7" t="str">
        <f>IFERROR(VLOOKUP(Z89,'PASTE-DL-ALARMS'!$Q$10:$W$2200,7,FALSE),"")</f>
        <v/>
      </c>
      <c r="AL89" s="55" t="str">
        <f>IFERROR(VLOOKUP(Z89,'PASTE-DL-ALARMS'!$Q$10:$W$2200,3,FALSE),"")</f>
        <v/>
      </c>
      <c r="AM89" s="7" t="str">
        <f t="shared" si="31"/>
        <v>10.121.19.147_VRUJSIDDHI-BTS_S1P5</v>
      </c>
      <c r="AN89" s="55" t="str">
        <f t="shared" si="32"/>
        <v>10.121.19.164_VMSS Khanderao_S1P6</v>
      </c>
      <c r="AO89" s="72" t="e">
        <f t="shared" ca="1" si="33"/>
        <v>#VALUE!</v>
      </c>
      <c r="AP89" s="7" t="str">
        <f>IFERROR(VLOOKUP(Z89,'PASTE-DL-ALARMS'!$Q$10:$Z$2800,8,FALSE),"")</f>
        <v/>
      </c>
      <c r="AQ89" s="7"/>
      <c r="AR89" s="7"/>
      <c r="AS89" s="7"/>
    </row>
    <row r="90" spans="1:45" x14ac:dyDescent="0.25">
      <c r="A90" s="20"/>
      <c r="B90" s="20"/>
      <c r="C90" s="20" t="str">
        <f>IF(D90="Critical",MAX($C$8:C89)+1,"")</f>
        <v/>
      </c>
      <c r="D90" s="20" t="str">
        <f t="shared" si="17"/>
        <v>-</v>
      </c>
      <c r="E90" s="20" t="str">
        <f>VLOOKUP('PASTE-DOWN-DL'!F90,'SSA-CODE'!$D$4:$E$56,2,FALSE)</f>
        <v>AMR</v>
      </c>
      <c r="F90" s="48" t="str">
        <f t="shared" si="18"/>
        <v>SSA AMR</v>
      </c>
      <c r="G90" s="48" t="str">
        <f t="shared" si="19"/>
        <v xml:space="preserve">	SSA AMR</v>
      </c>
      <c r="H90" s="20">
        <v>81</v>
      </c>
      <c r="I90" t="s">
        <v>6847</v>
      </c>
      <c r="J90" t="s">
        <v>6260</v>
      </c>
      <c r="K90" t="s">
        <v>6261</v>
      </c>
      <c r="L90" t="s">
        <v>6262</v>
      </c>
      <c r="M90" t="s">
        <v>6263</v>
      </c>
      <c r="N90" t="s">
        <v>6848</v>
      </c>
      <c r="O90" t="s">
        <v>6849</v>
      </c>
      <c r="P90" t="s">
        <v>6266</v>
      </c>
      <c r="Q90" t="s">
        <v>6616</v>
      </c>
      <c r="R90" t="s">
        <v>6278</v>
      </c>
      <c r="S90" t="s">
        <v>6852</v>
      </c>
      <c r="T90" t="s">
        <v>6770</v>
      </c>
      <c r="U90" t="s">
        <v>6852</v>
      </c>
      <c r="V90" t="s">
        <v>6271</v>
      </c>
      <c r="W90" t="s">
        <v>6853</v>
      </c>
      <c r="X90" t="s">
        <v>6854</v>
      </c>
      <c r="Y90" t="s">
        <v>6269</v>
      </c>
      <c r="Z90" s="48" t="str">
        <f t="shared" si="20"/>
        <v>SSA AMR-10.121.96.3-AMBARDI B1_4/1-10.121.96.33-THORDI B1_3/1</v>
      </c>
      <c r="AA90" s="48">
        <f t="shared" si="21"/>
        <v>13</v>
      </c>
      <c r="AB90" s="48">
        <f t="shared" si="22"/>
        <v>21</v>
      </c>
      <c r="AC90" s="48">
        <f t="shared" si="23"/>
        <v>14</v>
      </c>
      <c r="AD90" s="48">
        <f t="shared" si="24"/>
        <v>21</v>
      </c>
      <c r="AE90" s="48" t="str">
        <f t="shared" si="25"/>
        <v>10.121.96.3</v>
      </c>
      <c r="AF90" s="42" t="str">
        <f t="shared" si="26"/>
        <v>10.121.96.33</v>
      </c>
      <c r="AG90" s="7" t="str">
        <f t="shared" si="27"/>
        <v>AMBARDI</v>
      </c>
      <c r="AH90" s="7" t="str">
        <f t="shared" si="28"/>
        <v>THORDI</v>
      </c>
      <c r="AI90" s="7" t="str">
        <f t="shared" si="29"/>
        <v>S4P1</v>
      </c>
      <c r="AJ90" s="7" t="str">
        <f t="shared" si="30"/>
        <v>S3P1</v>
      </c>
      <c r="AK90" s="7" t="str">
        <f>IFERROR(VLOOKUP(Z90,'PASTE-DL-ALARMS'!$Q$10:$W$2200,7,FALSE),"")</f>
        <v/>
      </c>
      <c r="AL90" s="55" t="str">
        <f>IFERROR(VLOOKUP(Z90,'PASTE-DL-ALARMS'!$Q$10:$W$2200,3,FALSE),"")</f>
        <v/>
      </c>
      <c r="AM90" s="7" t="str">
        <f t="shared" si="31"/>
        <v>10.121.96.3_AMBARDI_S4P1</v>
      </c>
      <c r="AN90" s="55" t="str">
        <f t="shared" si="32"/>
        <v>10.121.96.33_THORDI_S3P1</v>
      </c>
      <c r="AO90" s="72" t="e">
        <f t="shared" ca="1" si="33"/>
        <v>#VALUE!</v>
      </c>
      <c r="AP90" s="7" t="str">
        <f>IFERROR(VLOOKUP(Z90,'PASTE-DL-ALARMS'!$Q$10:$Z$2800,8,FALSE),"")</f>
        <v/>
      </c>
      <c r="AQ90" s="7"/>
      <c r="AR90" s="7"/>
      <c r="AS90" s="7"/>
    </row>
    <row r="91" spans="1:45" x14ac:dyDescent="0.25">
      <c r="A91" s="20"/>
      <c r="B91" s="20"/>
      <c r="C91" s="20" t="str">
        <f>IF(D91="Critical",MAX($C$8:C90)+1,"")</f>
        <v/>
      </c>
      <c r="D91" s="20" t="str">
        <f t="shared" si="17"/>
        <v>-</v>
      </c>
      <c r="E91" s="20" t="str">
        <f>VLOOKUP('PASTE-DOWN-DL'!F91,'SSA-CODE'!$D$4:$E$56,2,FALSE)</f>
        <v>MSN</v>
      </c>
      <c r="F91" s="48" t="str">
        <f t="shared" si="18"/>
        <v>SSA MEH</v>
      </c>
      <c r="G91" s="48" t="str">
        <f t="shared" si="19"/>
        <v xml:space="preserve">	SSA MEH</v>
      </c>
      <c r="H91" s="20">
        <v>82</v>
      </c>
      <c r="I91" t="s">
        <v>6855</v>
      </c>
      <c r="J91" t="s">
        <v>6260</v>
      </c>
      <c r="K91" t="s">
        <v>6275</v>
      </c>
      <c r="L91" t="s">
        <v>6262</v>
      </c>
      <c r="M91" t="s">
        <v>6263</v>
      </c>
      <c r="N91" t="s">
        <v>6856</v>
      </c>
      <c r="O91" t="s">
        <v>6857</v>
      </c>
      <c r="P91" t="s">
        <v>6266</v>
      </c>
      <c r="Q91" t="s">
        <v>6431</v>
      </c>
      <c r="R91" t="s">
        <v>6294</v>
      </c>
      <c r="S91" t="s">
        <v>6858</v>
      </c>
      <c r="T91" t="s">
        <v>6800</v>
      </c>
      <c r="U91" t="s">
        <v>6801</v>
      </c>
      <c r="V91" t="s">
        <v>6271</v>
      </c>
      <c r="W91" t="s">
        <v>6859</v>
      </c>
      <c r="X91" t="s">
        <v>6860</v>
      </c>
      <c r="Y91" t="s">
        <v>6269</v>
      </c>
      <c r="Z91" s="48" t="str">
        <f t="shared" si="20"/>
        <v>SSA MEH-10.121.25.79-GujMehsana_DNE_A1 / S1P5-10.121.15.14-Patan_B2 / S6P6</v>
      </c>
      <c r="AA91" s="48">
        <f t="shared" si="21"/>
        <v>15</v>
      </c>
      <c r="AB91" s="48">
        <f t="shared" si="22"/>
        <v>21</v>
      </c>
      <c r="AC91" s="48">
        <f t="shared" si="23"/>
        <v>14</v>
      </c>
      <c r="AD91" s="48">
        <f t="shared" si="24"/>
        <v>18</v>
      </c>
      <c r="AE91" s="48" t="str">
        <f t="shared" si="25"/>
        <v>10.121.15.142</v>
      </c>
      <c r="AF91" s="42" t="str">
        <f t="shared" si="26"/>
        <v>10.121.25.79</v>
      </c>
      <c r="AG91" s="7" t="str">
        <f t="shared" si="27"/>
        <v>Patan</v>
      </c>
      <c r="AH91" s="7" t="str">
        <f t="shared" si="28"/>
        <v>DNE</v>
      </c>
      <c r="AI91" s="7" t="str">
        <f t="shared" si="29"/>
        <v>S6P6</v>
      </c>
      <c r="AJ91" s="7" t="str">
        <f t="shared" si="30"/>
        <v>S1P5</v>
      </c>
      <c r="AK91" s="7" t="str">
        <f>IFERROR(VLOOKUP(Z91,'PASTE-DL-ALARMS'!$Q$10:$W$2200,7,FALSE),"")</f>
        <v/>
      </c>
      <c r="AL91" s="55" t="str">
        <f>IFERROR(VLOOKUP(Z91,'PASTE-DL-ALARMS'!$Q$10:$W$2200,3,FALSE),"")</f>
        <v/>
      </c>
      <c r="AM91" s="7" t="str">
        <f t="shared" si="31"/>
        <v>10.121.15.142_Patan_S6P6</v>
      </c>
      <c r="AN91" s="55" t="str">
        <f t="shared" si="32"/>
        <v>10.121.25.79_DNE_S1P5</v>
      </c>
      <c r="AO91" s="72" t="e">
        <f t="shared" ca="1" si="33"/>
        <v>#VALUE!</v>
      </c>
      <c r="AP91" s="7" t="str">
        <f>IFERROR(VLOOKUP(Z91,'PASTE-DL-ALARMS'!$Q$10:$Z$2800,8,FALSE),"")</f>
        <v/>
      </c>
      <c r="AQ91" s="7"/>
      <c r="AR91" s="7"/>
      <c r="AS91" s="7"/>
    </row>
    <row r="92" spans="1:45" x14ac:dyDescent="0.25">
      <c r="A92" s="20"/>
      <c r="B92" s="20"/>
      <c r="C92" s="20" t="str">
        <f>IF(D92="Critical",MAX($C$8:C91)+1,"")</f>
        <v/>
      </c>
      <c r="D92" s="20" t="str">
        <f t="shared" si="17"/>
        <v>-</v>
      </c>
      <c r="E92" s="20" t="str">
        <f>VLOOKUP('PASTE-DOWN-DL'!F92,'SSA-CODE'!$D$4:$E$56,2,FALSE)</f>
        <v>WTR RJ</v>
      </c>
      <c r="F92" s="48" t="str">
        <f t="shared" si="18"/>
        <v>WTR RJ</v>
      </c>
      <c r="G92" s="48" t="str">
        <f t="shared" si="19"/>
        <v xml:space="preserve">	WTR RJ</v>
      </c>
      <c r="H92" s="20">
        <v>83</v>
      </c>
      <c r="I92" t="s">
        <v>6861</v>
      </c>
      <c r="J92" t="s">
        <v>6260</v>
      </c>
      <c r="K92" t="s">
        <v>6261</v>
      </c>
      <c r="L92" t="s">
        <v>6262</v>
      </c>
      <c r="M92" t="s">
        <v>6263</v>
      </c>
      <c r="N92" t="s">
        <v>6862</v>
      </c>
      <c r="O92" t="s">
        <v>6863</v>
      </c>
      <c r="P92" t="s">
        <v>6266</v>
      </c>
      <c r="Q92" t="s">
        <v>7230</v>
      </c>
      <c r="R92" t="s">
        <v>6279</v>
      </c>
      <c r="S92" t="s">
        <v>6269</v>
      </c>
      <c r="T92" t="s">
        <v>6270</v>
      </c>
      <c r="U92" t="s">
        <v>6269</v>
      </c>
      <c r="V92" t="s">
        <v>6271</v>
      </c>
      <c r="W92" t="s">
        <v>6864</v>
      </c>
      <c r="X92" t="s">
        <v>6865</v>
      </c>
      <c r="Y92" t="s">
        <v>6866</v>
      </c>
      <c r="Z92" s="48" t="str">
        <f t="shared" si="20"/>
        <v>WTR RJ-10.121.17.27-RAJKOT-KR B2_4/1-10.121.68.203-KALAWAD B2_5/1</v>
      </c>
      <c r="AA92" s="48">
        <f t="shared" si="21"/>
        <v>14</v>
      </c>
      <c r="AB92" s="48">
        <f t="shared" si="22"/>
        <v>24</v>
      </c>
      <c r="AC92" s="48">
        <f t="shared" si="23"/>
        <v>15</v>
      </c>
      <c r="AD92" s="48">
        <f t="shared" si="24"/>
        <v>23</v>
      </c>
      <c r="AE92" s="48" t="str">
        <f t="shared" si="25"/>
        <v>10.121.17.27</v>
      </c>
      <c r="AF92" s="42" t="str">
        <f t="shared" si="26"/>
        <v>10.121.68.203</v>
      </c>
      <c r="AG92" s="7" t="str">
        <f t="shared" si="27"/>
        <v>RAJKOT KR</v>
      </c>
      <c r="AH92" s="7" t="str">
        <f t="shared" si="28"/>
        <v>KALAWAD</v>
      </c>
      <c r="AI92" s="7" t="str">
        <f t="shared" si="29"/>
        <v>S4P1</v>
      </c>
      <c r="AJ92" s="7" t="str">
        <f t="shared" si="30"/>
        <v>S5P1</v>
      </c>
      <c r="AK92" s="7" t="str">
        <f>IFERROR(VLOOKUP(Z92,'PASTE-DL-ALARMS'!$Q$10:$W$2200,7,FALSE),"")</f>
        <v/>
      </c>
      <c r="AL92" s="55" t="str">
        <f>IFERROR(VLOOKUP(Z92,'PASTE-DL-ALARMS'!$Q$10:$W$2200,3,FALSE),"")</f>
        <v/>
      </c>
      <c r="AM92" s="7" t="str">
        <f t="shared" si="31"/>
        <v>10.121.17.27_RAJKOT KR_S4P1</v>
      </c>
      <c r="AN92" s="55" t="str">
        <f t="shared" si="32"/>
        <v>10.121.68.203_KALAWAD_S5P1</v>
      </c>
      <c r="AO92" s="72" t="e">
        <f t="shared" ca="1" si="33"/>
        <v>#VALUE!</v>
      </c>
      <c r="AP92" s="7" t="str">
        <f>IFERROR(VLOOKUP(Z92,'PASTE-DL-ALARMS'!$Q$10:$Z$2800,8,FALSE),"")</f>
        <v/>
      </c>
      <c r="AQ92" s="7"/>
      <c r="AR92" s="7"/>
      <c r="AS92" s="7"/>
    </row>
    <row r="93" spans="1:45" x14ac:dyDescent="0.25">
      <c r="A93" s="20"/>
      <c r="B93" s="20"/>
      <c r="C93" s="20" t="str">
        <f>IF(D93="Critical",MAX($C$8:C92)+1,"")</f>
        <v/>
      </c>
      <c r="D93" s="20" t="str">
        <f t="shared" si="17"/>
        <v>-</v>
      </c>
      <c r="E93" s="20" t="str">
        <f>VLOOKUP('PASTE-DOWN-DL'!F93,'SSA-CODE'!$D$4:$E$56,2,FALSE)</f>
        <v>VAL</v>
      </c>
      <c r="F93" s="48" t="str">
        <f t="shared" si="18"/>
        <v>SSA VAL</v>
      </c>
      <c r="G93" s="48" t="str">
        <f t="shared" si="19"/>
        <v xml:space="preserve">	SSA VAL</v>
      </c>
      <c r="H93" s="20">
        <v>84</v>
      </c>
      <c r="I93" t="s">
        <v>6867</v>
      </c>
      <c r="J93" t="s">
        <v>6260</v>
      </c>
      <c r="K93" t="s">
        <v>6275</v>
      </c>
      <c r="L93" t="s">
        <v>6262</v>
      </c>
      <c r="M93" t="s">
        <v>6263</v>
      </c>
      <c r="N93" t="s">
        <v>6868</v>
      </c>
      <c r="O93" t="s">
        <v>6869</v>
      </c>
      <c r="P93" t="s">
        <v>6266</v>
      </c>
      <c r="Q93" t="s">
        <v>6566</v>
      </c>
      <c r="R93" t="s">
        <v>6279</v>
      </c>
      <c r="S93" t="s">
        <v>6870</v>
      </c>
      <c r="T93" t="s">
        <v>6425</v>
      </c>
      <c r="U93" t="s">
        <v>6870</v>
      </c>
      <c r="V93" t="s">
        <v>6271</v>
      </c>
      <c r="W93" t="s">
        <v>6871</v>
      </c>
      <c r="X93" t="s">
        <v>6872</v>
      </c>
      <c r="Y93" t="s">
        <v>6269</v>
      </c>
      <c r="Z93" s="48" t="str">
        <f t="shared" si="20"/>
        <v>SSA VAL-10.121.68.97-GST-BHAVAN-1/6-10.121.16.99-DAMAN_3/5</v>
      </c>
      <c r="AA93" s="48">
        <f t="shared" si="21"/>
        <v>14</v>
      </c>
      <c r="AB93" s="48">
        <f t="shared" si="22"/>
        <v>25</v>
      </c>
      <c r="AC93" s="48">
        <f t="shared" si="23"/>
        <v>14</v>
      </c>
      <c r="AD93" s="48">
        <f t="shared" si="24"/>
        <v>20</v>
      </c>
      <c r="AE93" s="48" t="str">
        <f t="shared" si="25"/>
        <v>10.121.68.91</v>
      </c>
      <c r="AF93" s="42" t="str">
        <f t="shared" si="26"/>
        <v>10.121.16.99</v>
      </c>
      <c r="AG93" s="7" t="str">
        <f t="shared" si="27"/>
        <v>GST Bhavan</v>
      </c>
      <c r="AH93" s="7" t="str">
        <f t="shared" si="28"/>
        <v>Daman</v>
      </c>
      <c r="AI93" s="7" t="str">
        <f t="shared" si="29"/>
        <v>S1P6</v>
      </c>
      <c r="AJ93" s="7" t="str">
        <f t="shared" si="30"/>
        <v>S3P5</v>
      </c>
      <c r="AK93" s="7" t="str">
        <f>IFERROR(VLOOKUP(Z93,'PASTE-DL-ALARMS'!$Q$10:$W$2200,7,FALSE),"")</f>
        <v/>
      </c>
      <c r="AL93" s="55" t="str">
        <f>IFERROR(VLOOKUP(Z93,'PASTE-DL-ALARMS'!$Q$10:$W$2200,3,FALSE),"")</f>
        <v/>
      </c>
      <c r="AM93" s="7" t="str">
        <f t="shared" si="31"/>
        <v>10.121.68.91_GST Bhavan_S1P6</v>
      </c>
      <c r="AN93" s="55" t="str">
        <f t="shared" si="32"/>
        <v>10.121.16.99_Daman_S3P5</v>
      </c>
      <c r="AO93" s="72" t="e">
        <f t="shared" ca="1" si="33"/>
        <v>#VALUE!</v>
      </c>
      <c r="AP93" s="7" t="str">
        <f>IFERROR(VLOOKUP(Z93,'PASTE-DL-ALARMS'!$Q$10:$Z$2800,8,FALSE),"")</f>
        <v/>
      </c>
      <c r="AQ93" s="7"/>
      <c r="AR93" s="7"/>
      <c r="AS93" s="7"/>
    </row>
    <row r="94" spans="1:45" x14ac:dyDescent="0.25">
      <c r="A94" s="20"/>
      <c r="B94" s="20"/>
      <c r="C94" s="20" t="str">
        <f>IF(D94="Critical",MAX($C$8:C93)+1,"")</f>
        <v/>
      </c>
      <c r="D94" s="20" t="str">
        <f t="shared" si="17"/>
        <v>-</v>
      </c>
      <c r="E94" s="20" t="str">
        <f>VLOOKUP('PASTE-DOWN-DL'!F94,'SSA-CODE'!$D$4:$E$56,2,FALSE)</f>
        <v>WTR RJ</v>
      </c>
      <c r="F94" s="48" t="str">
        <f t="shared" si="18"/>
        <v>WTR RJ</v>
      </c>
      <c r="G94" s="48" t="str">
        <f t="shared" si="19"/>
        <v xml:space="preserve">	WTR RJ</v>
      </c>
      <c r="H94" s="20">
        <v>85</v>
      </c>
      <c r="I94" t="s">
        <v>6873</v>
      </c>
      <c r="J94" t="s">
        <v>6260</v>
      </c>
      <c r="K94" t="s">
        <v>6261</v>
      </c>
      <c r="L94" t="s">
        <v>6262</v>
      </c>
      <c r="M94" t="s">
        <v>6263</v>
      </c>
      <c r="N94" t="s">
        <v>6875</v>
      </c>
      <c r="O94" t="s">
        <v>6874</v>
      </c>
      <c r="P94" t="s">
        <v>6266</v>
      </c>
      <c r="Q94" t="s">
        <v>7217</v>
      </c>
      <c r="R94" t="s">
        <v>6665</v>
      </c>
      <c r="S94" t="s">
        <v>6269</v>
      </c>
      <c r="T94" t="s">
        <v>6602</v>
      </c>
      <c r="U94" t="s">
        <v>6269</v>
      </c>
      <c r="V94" t="s">
        <v>6271</v>
      </c>
      <c r="W94" t="s">
        <v>6877</v>
      </c>
      <c r="X94" t="s">
        <v>6878</v>
      </c>
      <c r="Y94" t="s">
        <v>6619</v>
      </c>
      <c r="Z94" s="48" t="str">
        <f t="shared" si="20"/>
        <v>WTR RJ-10.121.17.4-Wakaner_3/1-10.121.17.5-Morbi_4/1</v>
      </c>
      <c r="AA94" s="48">
        <f t="shared" si="21"/>
        <v>13</v>
      </c>
      <c r="AB94" s="48">
        <f t="shared" si="22"/>
        <v>19</v>
      </c>
      <c r="AC94" s="48">
        <f t="shared" si="23"/>
        <v>13</v>
      </c>
      <c r="AD94" s="48">
        <f t="shared" si="24"/>
        <v>21</v>
      </c>
      <c r="AE94" s="48" t="str">
        <f t="shared" si="25"/>
        <v>10.121.17.5</v>
      </c>
      <c r="AF94" s="42" t="str">
        <f t="shared" si="26"/>
        <v>10.121.17.4</v>
      </c>
      <c r="AG94" s="7" t="str">
        <f t="shared" si="27"/>
        <v>MORBI</v>
      </c>
      <c r="AH94" s="7" t="str">
        <f t="shared" si="28"/>
        <v>WAKANER</v>
      </c>
      <c r="AI94" s="7" t="str">
        <f t="shared" si="29"/>
        <v>S4P1</v>
      </c>
      <c r="AJ94" s="7" t="str">
        <f t="shared" si="30"/>
        <v>S3P1</v>
      </c>
      <c r="AK94" s="7" t="str">
        <f>IFERROR(VLOOKUP(Z94,'PASTE-DL-ALARMS'!$Q$10:$W$2200,7,FALSE),"")</f>
        <v/>
      </c>
      <c r="AL94" s="55" t="str">
        <f>IFERROR(VLOOKUP(Z94,'PASTE-DL-ALARMS'!$Q$10:$W$2200,3,FALSE),"")</f>
        <v/>
      </c>
      <c r="AM94" s="7" t="str">
        <f t="shared" si="31"/>
        <v>10.121.17.5_MORBI_S4P1</v>
      </c>
      <c r="AN94" s="55" t="str">
        <f t="shared" si="32"/>
        <v>10.121.17.4_WAKANER_S3P1</v>
      </c>
      <c r="AO94" s="72" t="e">
        <f t="shared" ca="1" si="33"/>
        <v>#VALUE!</v>
      </c>
      <c r="AP94" s="7" t="str">
        <f>IFERROR(VLOOKUP(Z94,'PASTE-DL-ALARMS'!$Q$10:$Z$2800,8,FALSE),"")</f>
        <v/>
      </c>
      <c r="AQ94" s="7"/>
      <c r="AR94" s="7"/>
      <c r="AS94" s="7"/>
    </row>
    <row r="95" spans="1:45" x14ac:dyDescent="0.25">
      <c r="A95" s="20"/>
      <c r="B95" s="20"/>
      <c r="C95" s="20" t="str">
        <f>IF(D95="Critical",MAX($C$8:C94)+1,"")</f>
        <v/>
      </c>
      <c r="D95" s="20" t="str">
        <f t="shared" si="17"/>
        <v>-</v>
      </c>
      <c r="E95" s="20" t="str">
        <f>VLOOKUP('PASTE-DOWN-DL'!F95,'SSA-CODE'!$D$4:$E$56,2,FALSE)</f>
        <v>WTR AM</v>
      </c>
      <c r="F95" s="48" t="str">
        <f t="shared" si="18"/>
        <v>WTR AM</v>
      </c>
      <c r="G95" s="48" t="str">
        <f t="shared" si="19"/>
        <v xml:space="preserve">	WTR AM</v>
      </c>
      <c r="H95" s="20">
        <v>86</v>
      </c>
      <c r="I95" t="s">
        <v>6879</v>
      </c>
      <c r="J95" t="s">
        <v>6466</v>
      </c>
      <c r="K95" t="s">
        <v>6275</v>
      </c>
      <c r="L95" t="s">
        <v>6262</v>
      </c>
      <c r="M95" t="s">
        <v>6263</v>
      </c>
      <c r="N95" t="s">
        <v>6880</v>
      </c>
      <c r="O95" t="s">
        <v>6881</v>
      </c>
      <c r="P95" t="s">
        <v>6266</v>
      </c>
      <c r="Q95" t="s">
        <v>6882</v>
      </c>
      <c r="R95" t="s">
        <v>6279</v>
      </c>
      <c r="S95" t="s">
        <v>6269</v>
      </c>
      <c r="T95" t="s">
        <v>6523</v>
      </c>
      <c r="U95" t="s">
        <v>6269</v>
      </c>
      <c r="V95" t="s">
        <v>6271</v>
      </c>
      <c r="W95" t="s">
        <v>6883</v>
      </c>
      <c r="X95" t="s">
        <v>6884</v>
      </c>
      <c r="Y95" t="s">
        <v>6269</v>
      </c>
      <c r="Z95" s="48" t="str">
        <f t="shared" si="20"/>
        <v>WTR AM-10.121.16.226-BARODA CITY_B2\S3P7-10.121.16.8-BARODA CITY_B2\S3P7</v>
      </c>
      <c r="AA95" s="48">
        <f t="shared" si="21"/>
        <v>15</v>
      </c>
      <c r="AB95" s="48">
        <f t="shared" si="22"/>
        <v>33</v>
      </c>
      <c r="AC95" s="48">
        <f t="shared" si="23"/>
        <v>13</v>
      </c>
      <c r="AD95" s="48">
        <f t="shared" si="24"/>
        <v>27</v>
      </c>
      <c r="AE95" s="48" t="str">
        <f t="shared" si="25"/>
        <v>10.121.16.226</v>
      </c>
      <c r="AF95" s="42" t="str">
        <f t="shared" si="26"/>
        <v>10.121.16.8</v>
      </c>
      <c r="AG95" s="7" t="str">
        <f t="shared" si="27"/>
        <v>BARODA CITY 3 GNE</v>
      </c>
      <c r="AH95" s="7" t="str">
        <f t="shared" si="28"/>
        <v>BARODA CITY 1</v>
      </c>
      <c r="AI95" s="7" t="str">
        <f t="shared" si="29"/>
        <v>S3P7</v>
      </c>
      <c r="AJ95" s="7" t="str">
        <f t="shared" si="30"/>
        <v>S3P7</v>
      </c>
      <c r="AK95" s="7" t="str">
        <f>IFERROR(VLOOKUP(Z95,'PASTE-DL-ALARMS'!$Q$10:$W$2200,7,FALSE),"")</f>
        <v/>
      </c>
      <c r="AL95" s="55" t="str">
        <f>IFERROR(VLOOKUP(Z95,'PASTE-DL-ALARMS'!$Q$10:$W$2200,3,FALSE),"")</f>
        <v/>
      </c>
      <c r="AM95" s="7" t="str">
        <f t="shared" si="31"/>
        <v>10.121.16.226_BARODA CITY 3 GNE_S3P7</v>
      </c>
      <c r="AN95" s="55" t="str">
        <f t="shared" si="32"/>
        <v>10.121.16.8_BARODA CITY 1_S3P7</v>
      </c>
      <c r="AO95" s="72" t="e">
        <f t="shared" ca="1" si="33"/>
        <v>#VALUE!</v>
      </c>
      <c r="AP95" s="7" t="str">
        <f>IFERROR(VLOOKUP(Z95,'PASTE-DL-ALARMS'!$Q$10:$Z$2800,8,FALSE),"")</f>
        <v/>
      </c>
      <c r="AQ95" s="7"/>
      <c r="AR95" s="7"/>
      <c r="AS95" s="7"/>
    </row>
    <row r="96" spans="1:45" x14ac:dyDescent="0.25">
      <c r="A96" s="20"/>
      <c r="B96" s="20"/>
      <c r="C96" s="20" t="str">
        <f>IF(D96="Critical",MAX($C$8:C95)+1,"")</f>
        <v/>
      </c>
      <c r="D96" s="20" t="str">
        <f t="shared" si="17"/>
        <v>-</v>
      </c>
      <c r="E96" s="20" t="str">
        <f>VLOOKUP('PASTE-DOWN-DL'!F96,'SSA-CODE'!$D$4:$E$56,2,FALSE)</f>
        <v>VAL</v>
      </c>
      <c r="F96" s="48" t="str">
        <f t="shared" si="18"/>
        <v>SSA VAL</v>
      </c>
      <c r="G96" s="48" t="str">
        <f t="shared" si="19"/>
        <v xml:space="preserve">	SSA VAL</v>
      </c>
      <c r="H96" s="20">
        <v>87</v>
      </c>
      <c r="I96" t="s">
        <v>6885</v>
      </c>
      <c r="J96" t="s">
        <v>6260</v>
      </c>
      <c r="K96" t="s">
        <v>6275</v>
      </c>
      <c r="L96" t="s">
        <v>6262</v>
      </c>
      <c r="M96" t="s">
        <v>6263</v>
      </c>
      <c r="N96" t="s">
        <v>6886</v>
      </c>
      <c r="O96" t="s">
        <v>6887</v>
      </c>
      <c r="P96" t="s">
        <v>6266</v>
      </c>
      <c r="Q96" t="s">
        <v>6431</v>
      </c>
      <c r="R96" t="s">
        <v>6294</v>
      </c>
      <c r="S96" t="s">
        <v>6888</v>
      </c>
      <c r="T96" t="s">
        <v>6486</v>
      </c>
      <c r="U96" t="s">
        <v>6286</v>
      </c>
      <c r="V96" t="s">
        <v>6271</v>
      </c>
      <c r="W96" t="s">
        <v>6889</v>
      </c>
      <c r="X96" t="s">
        <v>6890</v>
      </c>
      <c r="Y96" t="s">
        <v>6269</v>
      </c>
      <c r="Z96" s="48" t="str">
        <f t="shared" si="20"/>
        <v>SSA VAL-10.121.68.81-JAMBURI CHECKPOST_1/6-10.121.68.69-UPL NAHULI_1/5</v>
      </c>
      <c r="AA96" s="48">
        <f t="shared" si="21"/>
        <v>14</v>
      </c>
      <c r="AB96" s="48">
        <f t="shared" si="22"/>
        <v>32</v>
      </c>
      <c r="AC96" s="48">
        <f t="shared" si="23"/>
        <v>14</v>
      </c>
      <c r="AD96" s="48">
        <f t="shared" si="24"/>
        <v>25</v>
      </c>
      <c r="AE96" s="48" t="str">
        <f t="shared" si="25"/>
        <v>10.121.68.81</v>
      </c>
      <c r="AF96" s="42" t="str">
        <f t="shared" si="26"/>
        <v>10.121.68.69</v>
      </c>
      <c r="AG96" s="7" t="str">
        <f t="shared" si="27"/>
        <v>JAMBURI CHECKPOST</v>
      </c>
      <c r="AH96" s="7" t="str">
        <f t="shared" si="28"/>
        <v>UPL NAHULI</v>
      </c>
      <c r="AI96" s="7" t="str">
        <f t="shared" si="29"/>
        <v>S1P6</v>
      </c>
      <c r="AJ96" s="7" t="str">
        <f t="shared" si="30"/>
        <v>S1P5</v>
      </c>
      <c r="AK96" s="7" t="str">
        <f>IFERROR(VLOOKUP(Z96,'PASTE-DL-ALARMS'!$Q$10:$W$2200,7,FALSE),"")</f>
        <v/>
      </c>
      <c r="AL96" s="55" t="str">
        <f>IFERROR(VLOOKUP(Z96,'PASTE-DL-ALARMS'!$Q$10:$W$2200,3,FALSE),"")</f>
        <v/>
      </c>
      <c r="AM96" s="7" t="str">
        <f t="shared" si="31"/>
        <v>10.121.68.81_JAMBURI CHECKPOST_S1P6</v>
      </c>
      <c r="AN96" s="55" t="str">
        <f t="shared" si="32"/>
        <v>10.121.68.69_UPL NAHULI_S1P5</v>
      </c>
      <c r="AO96" s="72" t="e">
        <f t="shared" ca="1" si="33"/>
        <v>#VALUE!</v>
      </c>
      <c r="AP96" s="7" t="str">
        <f>IFERROR(VLOOKUP(Z96,'PASTE-DL-ALARMS'!$Q$10:$Z$2800,8,FALSE),"")</f>
        <v/>
      </c>
      <c r="AQ96" s="7"/>
      <c r="AR96" s="7"/>
      <c r="AS96" s="7"/>
    </row>
    <row r="97" spans="1:45" x14ac:dyDescent="0.25">
      <c r="A97" s="20"/>
      <c r="B97" s="20"/>
      <c r="C97" s="20" t="str">
        <f>IF(D97="Critical",MAX($C$8:C96)+1,"")</f>
        <v/>
      </c>
      <c r="D97" s="20" t="str">
        <f t="shared" si="17"/>
        <v>-</v>
      </c>
      <c r="E97" s="20" t="str">
        <f>VLOOKUP('PASTE-DOWN-DL'!F97,'SSA-CODE'!$D$4:$E$56,2,FALSE)</f>
        <v>AHD</v>
      </c>
      <c r="F97" s="48" t="str">
        <f t="shared" si="18"/>
        <v>SSA AM</v>
      </c>
      <c r="G97" s="48" t="str">
        <f t="shared" si="19"/>
        <v xml:space="preserve">	SSA AM</v>
      </c>
      <c r="H97" s="20">
        <v>88</v>
      </c>
      <c r="I97" t="s">
        <v>6891</v>
      </c>
      <c r="J97" t="s">
        <v>6260</v>
      </c>
      <c r="K97" t="s">
        <v>6261</v>
      </c>
      <c r="L97" t="s">
        <v>6262</v>
      </c>
      <c r="M97" t="s">
        <v>6263</v>
      </c>
      <c r="N97" t="s">
        <v>6892</v>
      </c>
      <c r="O97" t="s">
        <v>6893</v>
      </c>
      <c r="P97" t="s">
        <v>6266</v>
      </c>
      <c r="Q97" t="s">
        <v>6671</v>
      </c>
      <c r="R97" t="s">
        <v>6894</v>
      </c>
      <c r="S97" t="s">
        <v>6895</v>
      </c>
      <c r="T97" t="s">
        <v>6287</v>
      </c>
      <c r="U97" t="s">
        <v>6896</v>
      </c>
      <c r="V97" t="s">
        <v>6271</v>
      </c>
      <c r="W97" t="s">
        <v>6897</v>
      </c>
      <c r="X97" t="s">
        <v>6898</v>
      </c>
      <c r="Y97" t="s">
        <v>6899</v>
      </c>
      <c r="Z97" s="48" t="str">
        <f t="shared" si="20"/>
        <v>SSA AM-10.121.18.65-Navrangpura(GNE)_6/1-10.121.17.200-Naranpura_School_4/1</v>
      </c>
      <c r="AA97" s="48">
        <f t="shared" si="21"/>
        <v>15</v>
      </c>
      <c r="AB97" s="48">
        <f t="shared" si="22"/>
        <v>32</v>
      </c>
      <c r="AC97" s="48">
        <f t="shared" si="23"/>
        <v>14</v>
      </c>
      <c r="AD97" s="48">
        <f t="shared" si="24"/>
        <v>32</v>
      </c>
      <c r="AE97" s="48" t="str">
        <f t="shared" si="25"/>
        <v>10.121.17.200</v>
      </c>
      <c r="AF97" s="42" t="str">
        <f t="shared" si="26"/>
        <v>10.121.18.65</v>
      </c>
      <c r="AG97" s="7" t="str">
        <f t="shared" si="27"/>
        <v>NARANPURA SCHOOL</v>
      </c>
      <c r="AH97" s="7" t="str">
        <f t="shared" si="28"/>
        <v>NAVRANGPURA (GNE)</v>
      </c>
      <c r="AI97" s="7" t="str">
        <f t="shared" si="29"/>
        <v>S4P1</v>
      </c>
      <c r="AJ97" s="7" t="str">
        <f t="shared" si="30"/>
        <v>S6P1</v>
      </c>
      <c r="AK97" s="7" t="str">
        <f>IFERROR(VLOOKUP(Z97,'PASTE-DL-ALARMS'!$Q$10:$W$2200,7,FALSE),"")</f>
        <v/>
      </c>
      <c r="AL97" s="55" t="str">
        <f>IFERROR(VLOOKUP(Z97,'PASTE-DL-ALARMS'!$Q$10:$W$2200,3,FALSE),"")</f>
        <v/>
      </c>
      <c r="AM97" s="7" t="str">
        <f t="shared" si="31"/>
        <v>10.121.17.200_NARANPURA SCHOOL_S4P1</v>
      </c>
      <c r="AN97" s="55" t="str">
        <f t="shared" si="32"/>
        <v>10.121.18.65_NAVRANGPURA (GNE)_S6P1</v>
      </c>
      <c r="AO97" s="72" t="e">
        <f t="shared" ca="1" si="33"/>
        <v>#VALUE!</v>
      </c>
      <c r="AP97" s="7" t="str">
        <f>IFERROR(VLOOKUP(Z97,'PASTE-DL-ALARMS'!$Q$10:$Z$2800,8,FALSE),"")</f>
        <v/>
      </c>
      <c r="AQ97" s="7"/>
      <c r="AR97" s="7"/>
      <c r="AS97" s="7"/>
    </row>
    <row r="98" spans="1:45" x14ac:dyDescent="0.25">
      <c r="A98" s="20"/>
      <c r="B98" s="20"/>
      <c r="C98" s="20" t="str">
        <f>IF(D98="Critical",MAX($C$8:C97)+1,"")</f>
        <v/>
      </c>
      <c r="D98" s="20" t="str">
        <f t="shared" si="17"/>
        <v>-</v>
      </c>
      <c r="E98" s="20" t="str">
        <f>VLOOKUP('PASTE-DOWN-DL'!F98,'SSA-CODE'!$D$4:$E$56,2,FALSE)</f>
        <v>VAL</v>
      </c>
      <c r="F98" s="48" t="str">
        <f t="shared" si="18"/>
        <v>SSA VAL</v>
      </c>
      <c r="G98" s="48" t="str">
        <f t="shared" si="19"/>
        <v xml:space="preserve">	SSA VAL</v>
      </c>
      <c r="H98" s="20">
        <v>89</v>
      </c>
      <c r="I98" t="s">
        <v>6900</v>
      </c>
      <c r="J98" t="s">
        <v>6260</v>
      </c>
      <c r="K98" t="s">
        <v>6275</v>
      </c>
      <c r="L98" t="s">
        <v>6262</v>
      </c>
      <c r="M98" t="s">
        <v>6263</v>
      </c>
      <c r="N98" t="s">
        <v>6901</v>
      </c>
      <c r="O98" t="s">
        <v>6902</v>
      </c>
      <c r="P98" t="s">
        <v>6266</v>
      </c>
      <c r="Q98" t="s">
        <v>6460</v>
      </c>
      <c r="R98" t="s">
        <v>6279</v>
      </c>
      <c r="S98" t="s">
        <v>6269</v>
      </c>
      <c r="T98" t="s">
        <v>6904</v>
      </c>
      <c r="U98" t="s">
        <v>6269</v>
      </c>
      <c r="V98" t="s">
        <v>6271</v>
      </c>
      <c r="W98" t="s">
        <v>6905</v>
      </c>
      <c r="X98" t="s">
        <v>6906</v>
      </c>
      <c r="Y98" t="s">
        <v>6269</v>
      </c>
      <c r="Z98" s="48" t="str">
        <f t="shared" si="20"/>
        <v>SSA VAL-10.121.68.85-SAPUTARA_S4P2-10.121.8.23-WANI_S4P5</v>
      </c>
      <c r="AA98" s="48">
        <f t="shared" si="21"/>
        <v>14</v>
      </c>
      <c r="AB98" s="48">
        <f t="shared" si="22"/>
        <v>23</v>
      </c>
      <c r="AC98" s="48">
        <f t="shared" si="23"/>
        <v>13</v>
      </c>
      <c r="AD98" s="48">
        <f t="shared" si="24"/>
        <v>18</v>
      </c>
      <c r="AE98" s="48" t="str">
        <f t="shared" si="25"/>
        <v>10.121.68.85</v>
      </c>
      <c r="AF98" s="42" t="str">
        <f t="shared" si="26"/>
        <v>10.121.8.23</v>
      </c>
      <c r="AG98" s="7" t="str">
        <f t="shared" si="27"/>
        <v>SAPUTARA</v>
      </c>
      <c r="AH98" s="7" t="str">
        <f t="shared" si="28"/>
        <v>WANI</v>
      </c>
      <c r="AI98" s="7" t="str">
        <f t="shared" si="29"/>
        <v>S4P2</v>
      </c>
      <c r="AJ98" s="7" t="str">
        <f t="shared" si="30"/>
        <v>S4P5</v>
      </c>
      <c r="AK98" s="7" t="str">
        <f>IFERROR(VLOOKUP(Z98,'PASTE-DL-ALARMS'!$Q$10:$W$2200,7,FALSE),"")</f>
        <v/>
      </c>
      <c r="AL98" s="55" t="str">
        <f>IFERROR(VLOOKUP(Z98,'PASTE-DL-ALARMS'!$Q$10:$W$2200,3,FALSE),"")</f>
        <v/>
      </c>
      <c r="AM98" s="7" t="str">
        <f t="shared" si="31"/>
        <v>10.121.68.85_SAPUTARA_S4P2</v>
      </c>
      <c r="AN98" s="55" t="str">
        <f t="shared" si="32"/>
        <v>10.121.8.23_WANI_S4P5</v>
      </c>
      <c r="AO98" s="72" t="e">
        <f t="shared" ca="1" si="33"/>
        <v>#VALUE!</v>
      </c>
      <c r="AP98" s="7" t="str">
        <f>IFERROR(VLOOKUP(Z98,'PASTE-DL-ALARMS'!$Q$10:$Z$2800,8,FALSE),"")</f>
        <v/>
      </c>
      <c r="AQ98" s="7"/>
      <c r="AR98" s="7"/>
      <c r="AS98" s="7"/>
    </row>
    <row r="99" spans="1:45" x14ac:dyDescent="0.25">
      <c r="A99" s="20"/>
      <c r="B99" s="20"/>
      <c r="C99" s="20" t="str">
        <f>IF(D99="Critical",MAX($C$8:C98)+1,"")</f>
        <v/>
      </c>
      <c r="D99" s="20" t="str">
        <f t="shared" si="17"/>
        <v>-</v>
      </c>
      <c r="E99" s="20" t="str">
        <f>VLOOKUP('PASTE-DOWN-DL'!F99,'SSA-CODE'!$D$4:$E$56,2,FALSE)</f>
        <v>AHD</v>
      </c>
      <c r="F99" s="48" t="str">
        <f t="shared" si="18"/>
        <v>SSA AM</v>
      </c>
      <c r="G99" s="48" t="str">
        <f t="shared" si="19"/>
        <v xml:space="preserve">	SSA AM</v>
      </c>
      <c r="H99" s="20">
        <v>90</v>
      </c>
      <c r="I99" t="s">
        <v>6907</v>
      </c>
      <c r="J99" t="s">
        <v>6466</v>
      </c>
      <c r="K99" t="s">
        <v>6275</v>
      </c>
      <c r="L99" t="s">
        <v>6262</v>
      </c>
      <c r="M99" t="s">
        <v>6263</v>
      </c>
      <c r="N99" t="s">
        <v>6908</v>
      </c>
      <c r="O99" t="s">
        <v>6909</v>
      </c>
      <c r="P99" t="s">
        <v>6266</v>
      </c>
      <c r="Q99" t="s">
        <v>6643</v>
      </c>
      <c r="R99" t="s">
        <v>6279</v>
      </c>
      <c r="S99" t="s">
        <v>6269</v>
      </c>
      <c r="T99" t="s">
        <v>6910</v>
      </c>
      <c r="U99" t="s">
        <v>6269</v>
      </c>
      <c r="V99" t="s">
        <v>6271</v>
      </c>
      <c r="W99" t="s">
        <v>6911</v>
      </c>
      <c r="X99" t="s">
        <v>6912</v>
      </c>
      <c r="Y99" t="s">
        <v>6269</v>
      </c>
      <c r="Z99" s="48" t="str">
        <f t="shared" si="20"/>
        <v>SSA AM-10.121.18.67-Naranpura3_4/11-10.121.17.204-Naranpura_4/11</v>
      </c>
      <c r="AA99" s="48">
        <f t="shared" si="21"/>
        <v>14</v>
      </c>
      <c r="AB99" s="48">
        <f t="shared" si="22"/>
        <v>26</v>
      </c>
      <c r="AC99" s="48">
        <f t="shared" si="23"/>
        <v>15</v>
      </c>
      <c r="AD99" s="48">
        <f t="shared" si="24"/>
        <v>25</v>
      </c>
      <c r="AE99" s="48" t="str">
        <f t="shared" si="25"/>
        <v>10.121.18.67</v>
      </c>
      <c r="AF99" s="42" t="str">
        <f t="shared" si="26"/>
        <v>10.121.17.204</v>
      </c>
      <c r="AG99" s="7" t="str">
        <f t="shared" si="27"/>
        <v>NARANPURA 3</v>
      </c>
      <c r="AH99" s="7" t="str">
        <f t="shared" si="28"/>
        <v>NARANPURA</v>
      </c>
      <c r="AI99" s="7" t="str">
        <f t="shared" si="29"/>
        <v>S4P11</v>
      </c>
      <c r="AJ99" s="7" t="str">
        <f t="shared" si="30"/>
        <v>S4P11</v>
      </c>
      <c r="AK99" s="7" t="str">
        <f>IFERROR(VLOOKUP(Z99,'PASTE-DL-ALARMS'!$Q$10:$W$2200,7,FALSE),"")</f>
        <v/>
      </c>
      <c r="AL99" s="55" t="str">
        <f>IFERROR(VLOOKUP(Z99,'PASTE-DL-ALARMS'!$Q$10:$W$2200,3,FALSE),"")</f>
        <v/>
      </c>
      <c r="AM99" s="7" t="str">
        <f t="shared" si="31"/>
        <v>10.121.18.67_NARANPURA 3_S4P11</v>
      </c>
      <c r="AN99" s="55" t="str">
        <f t="shared" si="32"/>
        <v>10.121.17.204_NARANPURA_S4P11</v>
      </c>
      <c r="AO99" s="72" t="e">
        <f t="shared" ca="1" si="33"/>
        <v>#VALUE!</v>
      </c>
      <c r="AP99" s="7" t="str">
        <f>IFERROR(VLOOKUP(Z99,'PASTE-DL-ALARMS'!$Q$10:$Z$2800,8,FALSE),"")</f>
        <v/>
      </c>
      <c r="AQ99" s="7"/>
      <c r="AR99" s="7"/>
      <c r="AS99" s="7"/>
    </row>
    <row r="100" spans="1:45" x14ac:dyDescent="0.25">
      <c r="A100" s="20"/>
      <c r="B100" s="20"/>
      <c r="C100" s="20" t="str">
        <f>IF(D100="Critical",MAX($C$8:C99)+1,"")</f>
        <v/>
      </c>
      <c r="D100" s="20" t="str">
        <f t="shared" si="17"/>
        <v>-</v>
      </c>
      <c r="E100" s="20" t="str">
        <f>VLOOKUP('PASTE-DOWN-DL'!F100,'SSA-CODE'!$D$4:$E$56,2,FALSE)</f>
        <v>AHD</v>
      </c>
      <c r="F100" s="48" t="str">
        <f t="shared" si="18"/>
        <v>SSA AM</v>
      </c>
      <c r="G100" s="48" t="str">
        <f t="shared" si="19"/>
        <v xml:space="preserve">	SSA AM</v>
      </c>
      <c r="H100" s="20">
        <v>91</v>
      </c>
      <c r="I100" t="s">
        <v>6913</v>
      </c>
      <c r="J100" t="s">
        <v>6260</v>
      </c>
      <c r="K100" t="s">
        <v>6275</v>
      </c>
      <c r="L100" t="s">
        <v>6262</v>
      </c>
      <c r="M100" t="s">
        <v>6263</v>
      </c>
      <c r="N100" t="s">
        <v>6914</v>
      </c>
      <c r="O100" t="s">
        <v>6915</v>
      </c>
      <c r="P100" t="s">
        <v>6266</v>
      </c>
      <c r="Q100" t="s">
        <v>6285</v>
      </c>
      <c r="R100" t="s">
        <v>6279</v>
      </c>
      <c r="S100" t="s">
        <v>6917</v>
      </c>
      <c r="T100" t="s">
        <v>6345</v>
      </c>
      <c r="U100" t="s">
        <v>6917</v>
      </c>
      <c r="V100" t="s">
        <v>6271</v>
      </c>
      <c r="W100" t="s">
        <v>6918</v>
      </c>
      <c r="X100" t="s">
        <v>6919</v>
      </c>
      <c r="Y100" t="s">
        <v>6269</v>
      </c>
      <c r="Z100" s="48" t="str">
        <f t="shared" si="20"/>
        <v>SSA AM-10.121.18.235-Container Corporation_A1_1/5-10.121.18.245-Sector_11_B2_6/6</v>
      </c>
      <c r="AA100" s="48">
        <f t="shared" si="21"/>
        <v>15</v>
      </c>
      <c r="AB100" s="48">
        <f t="shared" si="22"/>
        <v>36</v>
      </c>
      <c r="AC100" s="48">
        <f t="shared" si="23"/>
        <v>15</v>
      </c>
      <c r="AD100" s="48">
        <f t="shared" si="24"/>
        <v>29</v>
      </c>
      <c r="AE100" s="48" t="str">
        <f t="shared" si="25"/>
        <v>10.121.18.235</v>
      </c>
      <c r="AF100" s="42" t="str">
        <f t="shared" si="26"/>
        <v>10.121.18.245</v>
      </c>
      <c r="AG100" s="7" t="str">
        <f t="shared" si="27"/>
        <v>COLLECTOR OFFICE GNR</v>
      </c>
      <c r="AH100" s="7" t="str">
        <f t="shared" si="28"/>
        <v>SECTOR 11 GNE</v>
      </c>
      <c r="AI100" s="7" t="str">
        <f t="shared" si="29"/>
        <v>S1P5</v>
      </c>
      <c r="AJ100" s="7" t="str">
        <f t="shared" si="30"/>
        <v>S6P6</v>
      </c>
      <c r="AK100" s="7" t="str">
        <f>IFERROR(VLOOKUP(Z100,'PASTE-DL-ALARMS'!$Q$10:$W$2200,7,FALSE),"")</f>
        <v/>
      </c>
      <c r="AL100" s="55" t="str">
        <f>IFERROR(VLOOKUP(Z100,'PASTE-DL-ALARMS'!$Q$10:$W$2200,3,FALSE),"")</f>
        <v/>
      </c>
      <c r="AM100" s="7" t="str">
        <f t="shared" si="31"/>
        <v>10.121.18.235_COLLECTOR OFFICE GNR_S1P5</v>
      </c>
      <c r="AN100" s="55" t="str">
        <f t="shared" si="32"/>
        <v>10.121.18.245_SECTOR 11 GNE_S6P6</v>
      </c>
      <c r="AO100" s="72" t="e">
        <f t="shared" ca="1" si="33"/>
        <v>#VALUE!</v>
      </c>
      <c r="AP100" s="7" t="str">
        <f>IFERROR(VLOOKUP(Z100,'PASTE-DL-ALARMS'!$Q$10:$Z$2800,8,FALSE),"")</f>
        <v/>
      </c>
      <c r="AQ100" s="7"/>
      <c r="AR100" s="7"/>
      <c r="AS100" s="7"/>
    </row>
    <row r="101" spans="1:45" x14ac:dyDescent="0.25">
      <c r="A101" s="20"/>
      <c r="B101" s="20"/>
      <c r="C101" s="20">
        <f>IF(D101="Critical",MAX($C$8:C100)+1,"")</f>
        <v>3</v>
      </c>
      <c r="D101" s="20" t="str">
        <f t="shared" si="17"/>
        <v>Critical</v>
      </c>
      <c r="E101" s="20" t="str">
        <f>VLOOKUP('PASTE-DOWN-DL'!F101,'SSA-CODE'!$D$4:$E$56,2,FALSE)</f>
        <v>BCH</v>
      </c>
      <c r="F101" s="48" t="str">
        <f t="shared" si="18"/>
        <v>SSA BCH</v>
      </c>
      <c r="G101" s="48" t="str">
        <f t="shared" si="19"/>
        <v xml:space="preserve">	SSA BCH</v>
      </c>
      <c r="H101" s="20">
        <v>92</v>
      </c>
      <c r="I101" t="s">
        <v>6920</v>
      </c>
      <c r="J101" t="s">
        <v>6260</v>
      </c>
      <c r="K101" t="s">
        <v>6275</v>
      </c>
      <c r="L101" t="s">
        <v>6262</v>
      </c>
      <c r="M101" t="s">
        <v>6263</v>
      </c>
      <c r="N101" t="s">
        <v>6921</v>
      </c>
      <c r="O101" t="s">
        <v>6922</v>
      </c>
      <c r="P101" t="s">
        <v>6484</v>
      </c>
      <c r="Q101" t="s">
        <v>6386</v>
      </c>
      <c r="R101" t="s">
        <v>6279</v>
      </c>
      <c r="S101" t="s">
        <v>6923</v>
      </c>
      <c r="T101" t="s">
        <v>6345</v>
      </c>
      <c r="U101" t="s">
        <v>6924</v>
      </c>
      <c r="V101" t="s">
        <v>6271</v>
      </c>
      <c r="W101" t="s">
        <v>6925</v>
      </c>
      <c r="X101" t="s">
        <v>6926</v>
      </c>
      <c r="Y101" t="s">
        <v>6269</v>
      </c>
      <c r="Z101" s="48" t="str">
        <f t="shared" si="20"/>
        <v>SSA BCH-10.121.96.91-Kharetha_BTS_1/5-10.121.96.82-Dediapada_ BCH_3/3</v>
      </c>
      <c r="AA101" s="48">
        <f t="shared" si="21"/>
        <v>14</v>
      </c>
      <c r="AB101" s="48">
        <f t="shared" si="22"/>
        <v>24</v>
      </c>
      <c r="AC101" s="48">
        <f t="shared" si="23"/>
        <v>14</v>
      </c>
      <c r="AD101" s="48">
        <f t="shared" si="24"/>
        <v>28</v>
      </c>
      <c r="AE101" s="48" t="str">
        <f t="shared" si="25"/>
        <v>10.121.96.82</v>
      </c>
      <c r="AF101" s="42" t="str">
        <f t="shared" si="26"/>
        <v>10.121.96.91</v>
      </c>
      <c r="AG101" s="7" t="str">
        <f t="shared" si="27"/>
        <v>Dediapada</v>
      </c>
      <c r="AH101" s="7" t="str">
        <f t="shared" si="28"/>
        <v>KharethaBTSA1</v>
      </c>
      <c r="AI101" s="7" t="str">
        <f t="shared" si="29"/>
        <v>S3P3</v>
      </c>
      <c r="AJ101" s="7" t="str">
        <f t="shared" si="30"/>
        <v>S1P5</v>
      </c>
      <c r="AK101" s="7" t="str">
        <f>IFERROR(VLOOKUP(Z101,'PASTE-DL-ALARMS'!$Q$10:$W$2200,7,FALSE),"")</f>
        <v>15-05-2026</v>
      </c>
      <c r="AL101" s="55" t="str">
        <f>IFERROR(VLOOKUP(Z101,'PASTE-DL-ALARMS'!$Q$10:$W$2200,3,FALSE),"")</f>
        <v>16:03:00</v>
      </c>
      <c r="AM101" s="7" t="str">
        <f t="shared" si="31"/>
        <v>10.121.96.82_Dediapada_S3P3</v>
      </c>
      <c r="AN101" s="55" t="str">
        <f t="shared" si="32"/>
        <v>10.121.96.91_KharethaBTSA1_S1P5</v>
      </c>
      <c r="AO101" s="72">
        <f t="shared" ca="1" si="33"/>
        <v>0</v>
      </c>
      <c r="AP101" s="7" t="str">
        <f>IFERROR(VLOOKUP(Z101,'PASTE-DL-ALARMS'!$Q$10:$Z$2800,8,FALSE),"")</f>
        <v xml:space="preserve">	2026/05/15,16:03:00</v>
      </c>
      <c r="AQ101" s="7"/>
      <c r="AR101" s="7"/>
      <c r="AS101" s="7"/>
    </row>
    <row r="102" spans="1:45" x14ac:dyDescent="0.25">
      <c r="A102" s="20"/>
      <c r="B102" s="20"/>
      <c r="C102" s="20" t="str">
        <f>IF(D102="Critical",MAX($C$8:C101)+1,"")</f>
        <v/>
      </c>
      <c r="D102" s="20" t="str">
        <f t="shared" si="17"/>
        <v>-</v>
      </c>
      <c r="E102" s="20" t="str">
        <f>VLOOKUP('PASTE-DOWN-DL'!F102,'SSA-CODE'!$D$4:$E$56,2,FALSE)</f>
        <v>VAL</v>
      </c>
      <c r="F102" s="48" t="str">
        <f t="shared" si="18"/>
        <v>SSA VAL</v>
      </c>
      <c r="G102" s="48" t="str">
        <f t="shared" si="19"/>
        <v xml:space="preserve">	SSA VAL</v>
      </c>
      <c r="H102" s="20">
        <v>93</v>
      </c>
      <c r="I102" t="s">
        <v>6927</v>
      </c>
      <c r="J102" t="s">
        <v>6260</v>
      </c>
      <c r="K102" t="s">
        <v>6275</v>
      </c>
      <c r="L102" t="s">
        <v>6262</v>
      </c>
      <c r="M102" t="s">
        <v>6263</v>
      </c>
      <c r="N102" t="s">
        <v>6928</v>
      </c>
      <c r="O102" t="s">
        <v>6929</v>
      </c>
      <c r="P102" t="s">
        <v>6266</v>
      </c>
      <c r="Q102" t="s">
        <v>6851</v>
      </c>
      <c r="R102" t="s">
        <v>6279</v>
      </c>
      <c r="S102" t="s">
        <v>6930</v>
      </c>
      <c r="T102" t="s">
        <v>6500</v>
      </c>
      <c r="U102" t="s">
        <v>6931</v>
      </c>
      <c r="V102" t="s">
        <v>6271</v>
      </c>
      <c r="W102" t="s">
        <v>6932</v>
      </c>
      <c r="X102" t="s">
        <v>6488</v>
      </c>
      <c r="Y102" t="s">
        <v>6269</v>
      </c>
      <c r="Z102" s="48" t="str">
        <f t="shared" si="20"/>
        <v>SSA VAL-10.121.16.67-Navasari B1_3/2-10.121.68.70_NVS-BOB-RO_2/5</v>
      </c>
      <c r="AA102" s="48">
        <f t="shared" si="21"/>
        <v>14</v>
      </c>
      <c r="AB102" s="48">
        <f t="shared" si="22"/>
        <v>23</v>
      </c>
      <c r="AC102" s="48">
        <f t="shared" si="23"/>
        <v>14</v>
      </c>
      <c r="AD102" s="48">
        <f t="shared" si="24"/>
        <v>18</v>
      </c>
      <c r="AE102" s="48" t="str">
        <f t="shared" si="25"/>
        <v>10.121.16.67</v>
      </c>
      <c r="AF102" s="42" t="str">
        <f t="shared" si="26"/>
        <v>10.121.68.70</v>
      </c>
      <c r="AG102" s="7" t="str">
        <f t="shared" si="27"/>
        <v>NAVASARI</v>
      </c>
      <c r="AH102" s="7" t="str">
        <f t="shared" si="28"/>
        <v>NMC</v>
      </c>
      <c r="AI102" s="7" t="str">
        <f t="shared" si="29"/>
        <v>S3P2</v>
      </c>
      <c r="AJ102" s="7" t="str">
        <f t="shared" si="30"/>
        <v>S2P5</v>
      </c>
      <c r="AK102" s="7" t="str">
        <f>IFERROR(VLOOKUP(Z102,'PASTE-DL-ALARMS'!$Q$10:$W$2200,7,FALSE),"")</f>
        <v/>
      </c>
      <c r="AL102" s="55" t="str">
        <f>IFERROR(VLOOKUP(Z102,'PASTE-DL-ALARMS'!$Q$10:$W$2200,3,FALSE),"")</f>
        <v/>
      </c>
      <c r="AM102" s="7" t="str">
        <f t="shared" si="31"/>
        <v>10.121.16.67_NAVASARI_S3P2</v>
      </c>
      <c r="AN102" s="55" t="str">
        <f t="shared" si="32"/>
        <v>10.121.68.70_NMC_S2P5</v>
      </c>
      <c r="AO102" s="72" t="e">
        <f t="shared" ca="1" si="33"/>
        <v>#VALUE!</v>
      </c>
      <c r="AP102" s="7" t="str">
        <f>IFERROR(VLOOKUP(Z102,'PASTE-DL-ALARMS'!$Q$10:$Z$2800,8,FALSE),"")</f>
        <v/>
      </c>
      <c r="AQ102" s="7"/>
      <c r="AR102" s="7"/>
      <c r="AS102" s="7"/>
    </row>
    <row r="103" spans="1:45" x14ac:dyDescent="0.25">
      <c r="A103" s="20"/>
      <c r="B103" s="20"/>
      <c r="C103" s="20" t="str">
        <f>IF(D103="Critical",MAX($C$8:C102)+1,"")</f>
        <v/>
      </c>
      <c r="D103" s="20" t="str">
        <f t="shared" si="17"/>
        <v>-</v>
      </c>
      <c r="E103" s="20" t="str">
        <f>VLOOKUP('PASTE-DOWN-DL'!F103,'SSA-CODE'!$D$4:$E$56,2,FALSE)</f>
        <v>AHD</v>
      </c>
      <c r="F103" s="48" t="str">
        <f t="shared" si="18"/>
        <v>SSA AM</v>
      </c>
      <c r="G103" s="48" t="str">
        <f t="shared" si="19"/>
        <v xml:space="preserve">	SSA AM</v>
      </c>
      <c r="H103" s="20">
        <v>94</v>
      </c>
      <c r="I103" t="s">
        <v>6933</v>
      </c>
      <c r="J103" t="s">
        <v>6260</v>
      </c>
      <c r="K103" t="s">
        <v>6275</v>
      </c>
      <c r="L103" t="s">
        <v>6262</v>
      </c>
      <c r="M103" t="s">
        <v>6263</v>
      </c>
      <c r="N103" t="s">
        <v>6935</v>
      </c>
      <c r="O103" t="s">
        <v>6934</v>
      </c>
      <c r="P103" t="s">
        <v>6266</v>
      </c>
      <c r="Q103" t="s">
        <v>6431</v>
      </c>
      <c r="R103" t="s">
        <v>6294</v>
      </c>
      <c r="S103" t="s">
        <v>6936</v>
      </c>
      <c r="T103" t="s">
        <v>6937</v>
      </c>
      <c r="U103" t="s">
        <v>6936</v>
      </c>
      <c r="V103" t="s">
        <v>6271</v>
      </c>
      <c r="W103" t="s">
        <v>6938</v>
      </c>
      <c r="X103" t="s">
        <v>6939</v>
      </c>
      <c r="Y103" t="s">
        <v>6269</v>
      </c>
      <c r="Z103" s="48" t="str">
        <f t="shared" si="20"/>
        <v>SSA AM-10.121.18.241-SECTOR-3-1/5-to-10.121.18.244-Old-Kudasan B1_3/4</v>
      </c>
      <c r="AA103" s="48">
        <f t="shared" si="21"/>
        <v>15</v>
      </c>
      <c r="AB103" s="48">
        <f t="shared" si="22"/>
        <v>27</v>
      </c>
      <c r="AC103" s="48">
        <f t="shared" si="23"/>
        <v>15</v>
      </c>
      <c r="AD103" s="48">
        <f t="shared" si="24"/>
        <v>20</v>
      </c>
      <c r="AE103" s="48" t="str">
        <f t="shared" si="25"/>
        <v>10.121.18.244</v>
      </c>
      <c r="AF103" s="42" t="str">
        <f t="shared" si="26"/>
        <v>10.121.18.241</v>
      </c>
      <c r="AG103" s="7" t="str">
        <f t="shared" si="27"/>
        <v>Old Kudasan</v>
      </c>
      <c r="AH103" s="7" t="str">
        <f t="shared" si="28"/>
        <v>PDPU</v>
      </c>
      <c r="AI103" s="7" t="str">
        <f t="shared" si="29"/>
        <v>S3P4</v>
      </c>
      <c r="AJ103" s="7" t="str">
        <f t="shared" si="30"/>
        <v>S1P5</v>
      </c>
      <c r="AK103" s="7" t="str">
        <f>IFERROR(VLOOKUP(Z103,'PASTE-DL-ALARMS'!$Q$10:$W$2200,7,FALSE),"")</f>
        <v/>
      </c>
      <c r="AL103" s="55" t="str">
        <f>IFERROR(VLOOKUP(Z103,'PASTE-DL-ALARMS'!$Q$10:$W$2200,3,FALSE),"")</f>
        <v/>
      </c>
      <c r="AM103" s="7" t="str">
        <f t="shared" si="31"/>
        <v>10.121.18.244_Old Kudasan_S3P4</v>
      </c>
      <c r="AN103" s="55" t="str">
        <f t="shared" si="32"/>
        <v>10.121.18.241_PDPU_S1P5</v>
      </c>
      <c r="AO103" s="72" t="e">
        <f t="shared" ca="1" si="33"/>
        <v>#VALUE!</v>
      </c>
      <c r="AP103" s="7" t="str">
        <f>IFERROR(VLOOKUP(Z103,'PASTE-DL-ALARMS'!$Q$10:$Z$2800,8,FALSE),"")</f>
        <v/>
      </c>
      <c r="AQ103" s="7"/>
      <c r="AR103" s="7"/>
      <c r="AS103" s="7"/>
    </row>
    <row r="104" spans="1:45" x14ac:dyDescent="0.25">
      <c r="A104" s="20"/>
      <c r="B104" s="20"/>
      <c r="C104" s="20" t="str">
        <f>IF(D104="Critical",MAX($C$8:C103)+1,"")</f>
        <v/>
      </c>
      <c r="D104" s="20" t="str">
        <f t="shared" si="17"/>
        <v>-</v>
      </c>
      <c r="E104" s="20" t="str">
        <f>VLOOKUP('PASTE-DOWN-DL'!F104,'SSA-CODE'!$D$4:$E$56,2,FALSE)</f>
        <v>AHD</v>
      </c>
      <c r="F104" s="48" t="str">
        <f t="shared" si="18"/>
        <v>SSA AM</v>
      </c>
      <c r="G104" s="48" t="str">
        <f t="shared" si="19"/>
        <v xml:space="preserve">	SSA AM</v>
      </c>
      <c r="H104" s="20">
        <v>95</v>
      </c>
      <c r="I104" t="s">
        <v>6940</v>
      </c>
      <c r="J104" t="s">
        <v>6260</v>
      </c>
      <c r="K104" t="s">
        <v>6261</v>
      </c>
      <c r="L104" t="s">
        <v>6262</v>
      </c>
      <c r="M104" t="s">
        <v>6263</v>
      </c>
      <c r="N104" t="s">
        <v>6941</v>
      </c>
      <c r="O104" t="s">
        <v>6942</v>
      </c>
      <c r="P104" t="s">
        <v>6266</v>
      </c>
      <c r="Q104" t="s">
        <v>6784</v>
      </c>
      <c r="R104" t="s">
        <v>6903</v>
      </c>
      <c r="S104" t="s">
        <v>6269</v>
      </c>
      <c r="T104" t="s">
        <v>6602</v>
      </c>
      <c r="U104" t="s">
        <v>6269</v>
      </c>
      <c r="V104" t="s">
        <v>6271</v>
      </c>
      <c r="W104" t="s">
        <v>6943</v>
      </c>
      <c r="X104" t="s">
        <v>6944</v>
      </c>
      <c r="Y104" t="s">
        <v>6945</v>
      </c>
      <c r="Z104" s="48" t="str">
        <f t="shared" si="20"/>
        <v>SSA AM-10.121.18.78-Sarkhej_4/1-10.121.18.75-Vasna2_3/1</v>
      </c>
      <c r="AA104" s="48">
        <f t="shared" si="21"/>
        <v>14</v>
      </c>
      <c r="AB104" s="48">
        <f t="shared" si="22"/>
        <v>22</v>
      </c>
      <c r="AC104" s="48">
        <f t="shared" si="23"/>
        <v>14</v>
      </c>
      <c r="AD104" s="48">
        <f t="shared" si="24"/>
        <v>22</v>
      </c>
      <c r="AE104" s="48" t="str">
        <f t="shared" si="25"/>
        <v>10.121.18.78</v>
      </c>
      <c r="AF104" s="42" t="str">
        <f t="shared" si="26"/>
        <v>10.121.18.75</v>
      </c>
      <c r="AG104" s="7" t="str">
        <f t="shared" si="27"/>
        <v>SARKHEJ</v>
      </c>
      <c r="AH104" s="7" t="str">
        <f t="shared" si="28"/>
        <v>VASNA 2</v>
      </c>
      <c r="AI104" s="7" t="str">
        <f t="shared" si="29"/>
        <v>S4P1</v>
      </c>
      <c r="AJ104" s="7" t="str">
        <f t="shared" si="30"/>
        <v>S3P1</v>
      </c>
      <c r="AK104" s="7" t="str">
        <f>IFERROR(VLOOKUP(Z104,'PASTE-DL-ALARMS'!$Q$10:$W$2200,7,FALSE),"")</f>
        <v/>
      </c>
      <c r="AL104" s="55" t="str">
        <f>IFERROR(VLOOKUP(Z104,'PASTE-DL-ALARMS'!$Q$10:$W$2200,3,FALSE),"")</f>
        <v/>
      </c>
      <c r="AM104" s="7" t="str">
        <f t="shared" si="31"/>
        <v>10.121.18.78_SARKHEJ_S4P1</v>
      </c>
      <c r="AN104" s="55" t="str">
        <f t="shared" si="32"/>
        <v>10.121.18.75_VASNA 2_S3P1</v>
      </c>
      <c r="AO104" s="72" t="e">
        <f t="shared" ca="1" si="33"/>
        <v>#VALUE!</v>
      </c>
      <c r="AP104" s="7" t="str">
        <f>IFERROR(VLOOKUP(Z104,'PASTE-DL-ALARMS'!$Q$10:$Z$2800,8,FALSE),"")</f>
        <v/>
      </c>
      <c r="AQ104" s="7"/>
      <c r="AR104" s="7"/>
      <c r="AS104" s="7"/>
    </row>
    <row r="105" spans="1:45" x14ac:dyDescent="0.25">
      <c r="A105" s="20"/>
      <c r="B105" s="20"/>
      <c r="C105" s="20" t="str">
        <f>IF(D105="Critical",MAX($C$8:C104)+1,"")</f>
        <v/>
      </c>
      <c r="D105" s="20" t="str">
        <f t="shared" si="17"/>
        <v>-</v>
      </c>
      <c r="E105" s="20" t="str">
        <f>VLOOKUP('PASTE-DOWN-DL'!F105,'SSA-CODE'!$D$4:$E$56,2,FALSE)</f>
        <v>JND</v>
      </c>
      <c r="F105" s="48" t="str">
        <f t="shared" si="18"/>
        <v>SSA JND</v>
      </c>
      <c r="G105" s="48" t="str">
        <f t="shared" si="19"/>
        <v xml:space="preserve">	SSA JND</v>
      </c>
      <c r="H105" s="20">
        <v>96</v>
      </c>
      <c r="I105" t="s">
        <v>6946</v>
      </c>
      <c r="J105" t="s">
        <v>6260</v>
      </c>
      <c r="K105" t="s">
        <v>6275</v>
      </c>
      <c r="L105" t="s">
        <v>6262</v>
      </c>
      <c r="M105" t="s">
        <v>6263</v>
      </c>
      <c r="N105" t="s">
        <v>6947</v>
      </c>
      <c r="O105" t="s">
        <v>6948</v>
      </c>
      <c r="P105" t="s">
        <v>6266</v>
      </c>
      <c r="Q105" t="s">
        <v>6423</v>
      </c>
      <c r="R105" t="s">
        <v>6279</v>
      </c>
      <c r="S105" t="s">
        <v>6949</v>
      </c>
      <c r="T105" t="s">
        <v>6950</v>
      </c>
      <c r="U105" t="s">
        <v>6949</v>
      </c>
      <c r="V105" t="s">
        <v>6271</v>
      </c>
      <c r="W105" t="s">
        <v>6951</v>
      </c>
      <c r="X105" t="s">
        <v>6488</v>
      </c>
      <c r="Y105" t="s">
        <v>6269</v>
      </c>
      <c r="Z105" s="48" t="str">
        <f t="shared" si="20"/>
        <v>SSA JND-10.121.97.220-Ranavav B1_3/2-10.121.25.29-Ranakandrana_2/5</v>
      </c>
      <c r="AA105" s="48">
        <f t="shared" si="21"/>
        <v>15</v>
      </c>
      <c r="AB105" s="48">
        <f t="shared" si="22"/>
        <v>23</v>
      </c>
      <c r="AC105" s="48">
        <f t="shared" si="23"/>
        <v>14</v>
      </c>
      <c r="AD105" s="48">
        <f t="shared" si="24"/>
        <v>27</v>
      </c>
      <c r="AE105" s="48" t="str">
        <f t="shared" si="25"/>
        <v>10.121.97.220</v>
      </c>
      <c r="AF105" s="42" t="str">
        <f t="shared" si="26"/>
        <v>10.121.24.29</v>
      </c>
      <c r="AG105" s="7" t="str">
        <f t="shared" si="27"/>
        <v>RANAVAV</v>
      </c>
      <c r="AH105" s="7" t="str">
        <f t="shared" si="28"/>
        <v>Ranakandrana</v>
      </c>
      <c r="AI105" s="7" t="str">
        <f t="shared" si="29"/>
        <v>S3P2</v>
      </c>
      <c r="AJ105" s="7" t="str">
        <f t="shared" si="30"/>
        <v>S2P5</v>
      </c>
      <c r="AK105" s="7" t="str">
        <f>IFERROR(VLOOKUP(Z105,'PASTE-DL-ALARMS'!$Q$10:$W$2200,7,FALSE),"")</f>
        <v/>
      </c>
      <c r="AL105" s="55" t="str">
        <f>IFERROR(VLOOKUP(Z105,'PASTE-DL-ALARMS'!$Q$10:$W$2200,3,FALSE),"")</f>
        <v/>
      </c>
      <c r="AM105" s="7" t="str">
        <f t="shared" si="31"/>
        <v>10.121.97.220_RANAVAV_S3P2</v>
      </c>
      <c r="AN105" s="55" t="str">
        <f t="shared" si="32"/>
        <v>10.121.24.29_Ranakandrana_S2P5</v>
      </c>
      <c r="AO105" s="72" t="e">
        <f t="shared" ca="1" si="33"/>
        <v>#VALUE!</v>
      </c>
      <c r="AP105" s="7" t="str">
        <f>IFERROR(VLOOKUP(Z105,'PASTE-DL-ALARMS'!$Q$10:$Z$2800,8,FALSE),"")</f>
        <v/>
      </c>
      <c r="AQ105" s="7"/>
      <c r="AR105" s="7"/>
      <c r="AS105" s="7"/>
    </row>
    <row r="106" spans="1:45" x14ac:dyDescent="0.25">
      <c r="A106" s="20"/>
      <c r="B106" s="20"/>
      <c r="C106" s="20" t="str">
        <f>IF(D106="Critical",MAX($C$8:C105)+1,"")</f>
        <v/>
      </c>
      <c r="D106" s="20" t="str">
        <f t="shared" si="17"/>
        <v>-</v>
      </c>
      <c r="E106" s="20" t="str">
        <f>VLOOKUP('PASTE-DOWN-DL'!F106,'SSA-CODE'!$D$4:$E$56,2,FALSE)</f>
        <v>BCH</v>
      </c>
      <c r="F106" s="48" t="str">
        <f t="shared" si="18"/>
        <v>SSA BCH</v>
      </c>
      <c r="G106" s="48" t="str">
        <f t="shared" si="19"/>
        <v xml:space="preserve">	SSA BCH</v>
      </c>
      <c r="H106" s="20">
        <v>97</v>
      </c>
      <c r="I106" t="s">
        <v>6952</v>
      </c>
      <c r="J106" t="s">
        <v>6260</v>
      </c>
      <c r="K106" t="s">
        <v>6275</v>
      </c>
      <c r="L106" t="s">
        <v>6262</v>
      </c>
      <c r="M106" t="s">
        <v>6263</v>
      </c>
      <c r="N106" t="s">
        <v>6953</v>
      </c>
      <c r="O106" t="s">
        <v>6954</v>
      </c>
      <c r="P106" t="s">
        <v>6266</v>
      </c>
      <c r="Q106" t="s">
        <v>6438</v>
      </c>
      <c r="R106" t="s">
        <v>6439</v>
      </c>
      <c r="S106" t="s">
        <v>6955</v>
      </c>
      <c r="T106" t="s">
        <v>6770</v>
      </c>
      <c r="U106" t="s">
        <v>6955</v>
      </c>
      <c r="V106" t="s">
        <v>6271</v>
      </c>
      <c r="W106" t="s">
        <v>6956</v>
      </c>
      <c r="X106" t="s">
        <v>6488</v>
      </c>
      <c r="Y106" t="s">
        <v>6269</v>
      </c>
      <c r="Z106" s="48" t="str">
        <f t="shared" si="20"/>
        <v>SSA BCH-10.121.96.68-SEZ-BTS B1_4/2-10.121.24.217-AXION A1_1/5</v>
      </c>
      <c r="AA106" s="48">
        <f t="shared" si="21"/>
        <v>14</v>
      </c>
      <c r="AB106" s="48">
        <f t="shared" si="22"/>
        <v>22</v>
      </c>
      <c r="AC106" s="48">
        <f t="shared" si="23"/>
        <v>15</v>
      </c>
      <c r="AD106" s="48">
        <f t="shared" si="24"/>
        <v>21</v>
      </c>
      <c r="AE106" s="48" t="str">
        <f t="shared" si="25"/>
        <v>10.121.96.68</v>
      </c>
      <c r="AF106" s="42" t="str">
        <f t="shared" si="26"/>
        <v>10.121.24.217</v>
      </c>
      <c r="AG106" s="7" t="str">
        <f t="shared" si="27"/>
        <v>SEZ BTS</v>
      </c>
      <c r="AH106" s="7" t="str">
        <f t="shared" si="28"/>
        <v>AXION</v>
      </c>
      <c r="AI106" s="7" t="str">
        <f t="shared" si="29"/>
        <v>S4P2</v>
      </c>
      <c r="AJ106" s="7" t="str">
        <f t="shared" si="30"/>
        <v>S1P5</v>
      </c>
      <c r="AK106" s="7" t="str">
        <f>IFERROR(VLOOKUP(Z106,'PASTE-DL-ALARMS'!$Q$10:$W$2200,7,FALSE),"")</f>
        <v/>
      </c>
      <c r="AL106" s="55" t="str">
        <f>IFERROR(VLOOKUP(Z106,'PASTE-DL-ALARMS'!$Q$10:$W$2200,3,FALSE),"")</f>
        <v/>
      </c>
      <c r="AM106" s="7" t="str">
        <f t="shared" si="31"/>
        <v>10.121.96.68_SEZ BTS_S4P2</v>
      </c>
      <c r="AN106" s="55" t="str">
        <f t="shared" si="32"/>
        <v>10.121.24.217_AXION_S1P5</v>
      </c>
      <c r="AO106" s="72" t="e">
        <f t="shared" ca="1" si="33"/>
        <v>#VALUE!</v>
      </c>
      <c r="AP106" s="7" t="str">
        <f>IFERROR(VLOOKUP(Z106,'PASTE-DL-ALARMS'!$Q$10:$Z$2800,8,FALSE),"")</f>
        <v/>
      </c>
      <c r="AQ106" s="7"/>
      <c r="AR106" s="7"/>
      <c r="AS106" s="7"/>
    </row>
    <row r="107" spans="1:45" x14ac:dyDescent="0.25">
      <c r="A107" s="20"/>
      <c r="B107" s="20"/>
      <c r="C107" s="20" t="str">
        <f>IF(D107="Critical",MAX($C$8:C106)+1,"")</f>
        <v/>
      </c>
      <c r="D107" s="20" t="str">
        <f t="shared" si="17"/>
        <v>-</v>
      </c>
      <c r="E107" s="20" t="str">
        <f>VLOOKUP('PASTE-DOWN-DL'!F107,'SSA-CODE'!$D$4:$E$56,2,FALSE)</f>
        <v>WTR RJ</v>
      </c>
      <c r="F107" s="48" t="str">
        <f t="shared" si="18"/>
        <v>WTR RJ</v>
      </c>
      <c r="G107" s="48" t="str">
        <f t="shared" si="19"/>
        <v xml:space="preserve">	WTR RJ</v>
      </c>
      <c r="H107" s="20">
        <v>98</v>
      </c>
      <c r="I107" t="s">
        <v>6957</v>
      </c>
      <c r="J107" t="s">
        <v>6260</v>
      </c>
      <c r="K107" t="s">
        <v>6261</v>
      </c>
      <c r="L107" t="s">
        <v>6262</v>
      </c>
      <c r="M107" t="s">
        <v>6263</v>
      </c>
      <c r="N107" t="s">
        <v>6958</v>
      </c>
      <c r="O107" t="s">
        <v>6959</v>
      </c>
      <c r="P107" t="s">
        <v>6266</v>
      </c>
      <c r="Q107" t="s">
        <v>6416</v>
      </c>
      <c r="R107" t="s">
        <v>6267</v>
      </c>
      <c r="S107" t="s">
        <v>6589</v>
      </c>
      <c r="T107" t="s">
        <v>6287</v>
      </c>
      <c r="U107" t="s">
        <v>6589</v>
      </c>
      <c r="V107" t="s">
        <v>6271</v>
      </c>
      <c r="W107" t="s">
        <v>6960</v>
      </c>
      <c r="X107" t="s">
        <v>6961</v>
      </c>
      <c r="Y107" t="s">
        <v>6269</v>
      </c>
      <c r="Z107" s="48" t="str">
        <f t="shared" si="20"/>
        <v>WTR RJ-10.121.15.154-RANPUR_B1_4/1-10.121.15.149-B2_BARWALA_4/1</v>
      </c>
      <c r="AA107" s="48">
        <f t="shared" si="21"/>
        <v>15</v>
      </c>
      <c r="AB107" s="48">
        <f t="shared" si="22"/>
        <v>23</v>
      </c>
      <c r="AC107" s="48">
        <f t="shared" si="23"/>
        <v>15</v>
      </c>
      <c r="AD107" s="48">
        <f t="shared" si="24"/>
        <v>22</v>
      </c>
      <c r="AE107" s="48" t="str">
        <f t="shared" si="25"/>
        <v>10.121.15.149</v>
      </c>
      <c r="AF107" s="42" t="str">
        <f t="shared" si="26"/>
        <v>10.121.15.154</v>
      </c>
      <c r="AG107" s="7" t="str">
        <f t="shared" si="27"/>
        <v>BARWALA</v>
      </c>
      <c r="AH107" s="7" t="str">
        <f t="shared" si="28"/>
        <v>Ranpur</v>
      </c>
      <c r="AI107" s="7" t="str">
        <f t="shared" si="29"/>
        <v>S4P1</v>
      </c>
      <c r="AJ107" s="7" t="str">
        <f t="shared" si="30"/>
        <v>S4P1</v>
      </c>
      <c r="AK107" s="7" t="str">
        <f>IFERROR(VLOOKUP(Z107,'PASTE-DL-ALARMS'!$Q$10:$W$2200,7,FALSE),"")</f>
        <v/>
      </c>
      <c r="AL107" s="55" t="str">
        <f>IFERROR(VLOOKUP(Z107,'PASTE-DL-ALARMS'!$Q$10:$W$2200,3,FALSE),"")</f>
        <v/>
      </c>
      <c r="AM107" s="7" t="str">
        <f t="shared" si="31"/>
        <v>10.121.15.149_BARWALA_S4P1</v>
      </c>
      <c r="AN107" s="55" t="str">
        <f t="shared" si="32"/>
        <v>10.121.15.154_Ranpur_S4P1</v>
      </c>
      <c r="AO107" s="72" t="e">
        <f t="shared" ca="1" si="33"/>
        <v>#VALUE!</v>
      </c>
      <c r="AP107" s="7" t="str">
        <f>IFERROR(VLOOKUP(Z107,'PASTE-DL-ALARMS'!$Q$10:$Z$2800,8,FALSE),"")</f>
        <v/>
      </c>
      <c r="AQ107" s="7"/>
      <c r="AR107" s="7"/>
      <c r="AS107" s="7"/>
    </row>
    <row r="108" spans="1:45" x14ac:dyDescent="0.25">
      <c r="A108" s="20"/>
      <c r="B108" s="20"/>
      <c r="C108" s="20" t="str">
        <f>IF(D108="Critical",MAX($C$8:C107)+1,"")</f>
        <v/>
      </c>
      <c r="D108" s="20" t="str">
        <f t="shared" si="17"/>
        <v>-</v>
      </c>
      <c r="E108" s="20" t="str">
        <f>VLOOKUP('PASTE-DOWN-DL'!F108,'SSA-CODE'!$D$4:$E$56,2,FALSE)</f>
        <v>SEN</v>
      </c>
      <c r="F108" s="48" t="str">
        <f t="shared" si="18"/>
        <v>SSA SEN</v>
      </c>
      <c r="G108" s="48" t="str">
        <f t="shared" si="19"/>
        <v xml:space="preserve">	SSA SEN</v>
      </c>
      <c r="H108" s="20">
        <v>99</v>
      </c>
      <c r="I108" t="s">
        <v>6962</v>
      </c>
      <c r="J108" t="s">
        <v>6260</v>
      </c>
      <c r="K108" t="s">
        <v>6275</v>
      </c>
      <c r="L108" t="s">
        <v>6262</v>
      </c>
      <c r="M108" t="s">
        <v>6263</v>
      </c>
      <c r="N108" t="s">
        <v>6963</v>
      </c>
      <c r="O108" t="s">
        <v>6964</v>
      </c>
      <c r="P108" t="s">
        <v>6266</v>
      </c>
      <c r="Q108" t="s">
        <v>6742</v>
      </c>
      <c r="R108" t="s">
        <v>6279</v>
      </c>
      <c r="S108" t="s">
        <v>6965</v>
      </c>
      <c r="T108" t="s">
        <v>6486</v>
      </c>
      <c r="U108" t="s">
        <v>6966</v>
      </c>
      <c r="V108" t="s">
        <v>6271</v>
      </c>
      <c r="W108" t="s">
        <v>6967</v>
      </c>
      <c r="X108" t="s">
        <v>6968</v>
      </c>
      <c r="Y108" t="s">
        <v>6269</v>
      </c>
      <c r="Z108" s="48" t="str">
        <f t="shared" si="20"/>
        <v>SSA SEN-10.121.69.66-SURENDRA NAGAR1_TN725B_WTR_RJ_PH1_4/4-10.121.99.31-VANA_TN705B_GJ_SSA SEN_PH3_4/4</v>
      </c>
      <c r="AA108" s="48">
        <f t="shared" si="21"/>
        <v>14</v>
      </c>
      <c r="AB108" s="48">
        <f t="shared" si="22"/>
        <v>19</v>
      </c>
      <c r="AC108" s="48">
        <f t="shared" si="23"/>
        <v>14</v>
      </c>
      <c r="AD108" s="48">
        <f t="shared" si="24"/>
        <v>30</v>
      </c>
      <c r="AE108" s="48" t="str">
        <f t="shared" si="25"/>
        <v>10.121.99.31</v>
      </c>
      <c r="AF108" s="42" t="str">
        <f t="shared" si="26"/>
        <v>10.121.69.66</v>
      </c>
      <c r="AG108" s="7" t="str">
        <f t="shared" si="27"/>
        <v>VANA</v>
      </c>
      <c r="AH108" s="7" t="str">
        <f t="shared" si="28"/>
        <v>SURENDRA NAGAR1</v>
      </c>
      <c r="AI108" s="7" t="str">
        <f t="shared" si="29"/>
        <v>S4P4</v>
      </c>
      <c r="AJ108" s="7" t="str">
        <f t="shared" si="30"/>
        <v>S4P4</v>
      </c>
      <c r="AK108" s="7" t="str">
        <f>IFERROR(VLOOKUP(Z108,'PASTE-DL-ALARMS'!$Q$10:$W$2200,7,FALSE),"")</f>
        <v/>
      </c>
      <c r="AL108" s="55" t="str">
        <f>IFERROR(VLOOKUP(Z108,'PASTE-DL-ALARMS'!$Q$10:$W$2200,3,FALSE),"")</f>
        <v/>
      </c>
      <c r="AM108" s="7" t="str">
        <f t="shared" si="31"/>
        <v>10.121.99.31_VANA_S4P4</v>
      </c>
      <c r="AN108" s="55" t="str">
        <f t="shared" si="32"/>
        <v>10.121.69.66_SURENDRA NAGAR1_S4P4</v>
      </c>
      <c r="AO108" s="72" t="e">
        <f t="shared" ca="1" si="33"/>
        <v>#VALUE!</v>
      </c>
      <c r="AP108" s="7" t="str">
        <f>IFERROR(VLOOKUP(Z108,'PASTE-DL-ALARMS'!$Q$10:$Z$2800,8,FALSE),"")</f>
        <v/>
      </c>
      <c r="AQ108" s="7"/>
      <c r="AR108" s="7"/>
      <c r="AS108" s="7"/>
    </row>
    <row r="109" spans="1:45" x14ac:dyDescent="0.25">
      <c r="A109" s="20"/>
      <c r="B109" s="20"/>
      <c r="C109" s="20" t="str">
        <f>IF(D109="Critical",MAX($C$8:C108)+1,"")</f>
        <v/>
      </c>
      <c r="D109" s="20" t="str">
        <f t="shared" si="17"/>
        <v>-</v>
      </c>
      <c r="E109" s="20" t="str">
        <f>VLOOKUP('PASTE-DOWN-DL'!F109,'SSA-CODE'!$D$4:$E$56,2,FALSE)</f>
        <v>PLR</v>
      </c>
      <c r="F109" s="48" t="str">
        <f t="shared" si="18"/>
        <v>SSA PNP</v>
      </c>
      <c r="G109" s="48" t="str">
        <f t="shared" si="19"/>
        <v xml:space="preserve">	SSA PNP</v>
      </c>
      <c r="H109" s="20">
        <v>100</v>
      </c>
      <c r="I109" t="s">
        <v>6969</v>
      </c>
      <c r="J109" t="s">
        <v>6260</v>
      </c>
      <c r="K109" t="s">
        <v>6275</v>
      </c>
      <c r="L109" t="s">
        <v>6262</v>
      </c>
      <c r="M109" t="s">
        <v>6263</v>
      </c>
      <c r="N109" t="s">
        <v>6970</v>
      </c>
      <c r="O109" t="s">
        <v>6971</v>
      </c>
      <c r="P109" t="s">
        <v>6266</v>
      </c>
      <c r="Q109" t="s">
        <v>6378</v>
      </c>
      <c r="R109" t="s">
        <v>6279</v>
      </c>
      <c r="S109" t="s">
        <v>6972</v>
      </c>
      <c r="T109" t="s">
        <v>6345</v>
      </c>
      <c r="U109" t="s">
        <v>6972</v>
      </c>
      <c r="V109" t="s">
        <v>6271</v>
      </c>
      <c r="W109" t="s">
        <v>6973</v>
      </c>
      <c r="X109" t="s">
        <v>6974</v>
      </c>
      <c r="Y109" t="s">
        <v>6269</v>
      </c>
      <c r="Z109" s="48" t="str">
        <f t="shared" si="20"/>
        <v>SSA PNP-10.121.98.142-GujPalanpur_Kuwala_A1 to- 10.121.15.196-WTR_Deodar_B1</v>
      </c>
      <c r="AA109" s="48">
        <f t="shared" si="21"/>
        <v>15</v>
      </c>
      <c r="AB109" s="48">
        <f t="shared" si="22"/>
        <v>22</v>
      </c>
      <c r="AC109" s="48">
        <f t="shared" si="23"/>
        <v>15</v>
      </c>
      <c r="AD109" s="48">
        <f t="shared" si="24"/>
        <v>22</v>
      </c>
      <c r="AE109" s="48" t="str">
        <f t="shared" si="25"/>
        <v>10.121.98.142</v>
      </c>
      <c r="AF109" s="42" t="str">
        <f t="shared" si="26"/>
        <v>10.121.15.196</v>
      </c>
      <c r="AG109" s="7" t="str">
        <f t="shared" si="27"/>
        <v>KUWALA</v>
      </c>
      <c r="AH109" s="7" t="str">
        <f t="shared" si="28"/>
        <v>Deodar</v>
      </c>
      <c r="AI109" s="7" t="str">
        <f t="shared" si="29"/>
        <v>S1P5</v>
      </c>
      <c r="AJ109" s="7" t="str">
        <f t="shared" si="30"/>
        <v>S4P6</v>
      </c>
      <c r="AK109" s="7" t="str">
        <f>IFERROR(VLOOKUP(Z109,'PASTE-DL-ALARMS'!$Q$10:$W$2200,7,FALSE),"")</f>
        <v/>
      </c>
      <c r="AL109" s="55" t="str">
        <f>IFERROR(VLOOKUP(Z109,'PASTE-DL-ALARMS'!$Q$10:$W$2200,3,FALSE),"")</f>
        <v/>
      </c>
      <c r="AM109" s="7" t="str">
        <f t="shared" si="31"/>
        <v>10.121.98.142_KUWALA_S1P5</v>
      </c>
      <c r="AN109" s="55" t="str">
        <f t="shared" si="32"/>
        <v>10.121.15.196_Deodar_S4P6</v>
      </c>
      <c r="AO109" s="72" t="e">
        <f t="shared" ca="1" si="33"/>
        <v>#VALUE!</v>
      </c>
      <c r="AP109" s="7" t="str">
        <f>IFERROR(VLOOKUP(Z109,'PASTE-DL-ALARMS'!$Q$10:$Z$2800,8,FALSE),"")</f>
        <v/>
      </c>
      <c r="AQ109" s="7"/>
      <c r="AR109" s="7"/>
      <c r="AS109" s="7"/>
    </row>
    <row r="110" spans="1:45" x14ac:dyDescent="0.25">
      <c r="A110" s="20"/>
      <c r="B110" s="20"/>
      <c r="C110" s="20" t="str">
        <f>IF(D110="Critical",MAX($C$8:C109)+1,"")</f>
        <v/>
      </c>
      <c r="D110" s="20" t="str">
        <f t="shared" si="17"/>
        <v>-</v>
      </c>
      <c r="E110" s="20" t="str">
        <f>VLOOKUP('PASTE-DOWN-DL'!F110,'SSA-CODE'!$D$4:$E$56,2,FALSE)</f>
        <v>WTR AM</v>
      </c>
      <c r="F110" s="48" t="str">
        <f t="shared" si="18"/>
        <v>WTR AM</v>
      </c>
      <c r="G110" s="48" t="str">
        <f t="shared" si="19"/>
        <v xml:space="preserve">	WTR AM</v>
      </c>
      <c r="H110" s="20">
        <v>101</v>
      </c>
      <c r="I110" t="s">
        <v>6975</v>
      </c>
      <c r="J110" t="s">
        <v>6260</v>
      </c>
      <c r="K110" t="s">
        <v>6261</v>
      </c>
      <c r="L110" t="s">
        <v>6262</v>
      </c>
      <c r="M110" t="s">
        <v>6263</v>
      </c>
      <c r="N110" t="s">
        <v>6977</v>
      </c>
      <c r="O110" t="s">
        <v>6976</v>
      </c>
      <c r="P110" t="s">
        <v>6266</v>
      </c>
      <c r="Q110" t="s">
        <v>6784</v>
      </c>
      <c r="R110" t="s">
        <v>6343</v>
      </c>
      <c r="S110" t="s">
        <v>6269</v>
      </c>
      <c r="T110" t="s">
        <v>6602</v>
      </c>
      <c r="U110" t="s">
        <v>6269</v>
      </c>
      <c r="V110" t="s">
        <v>6271</v>
      </c>
      <c r="W110" t="s">
        <v>6978</v>
      </c>
      <c r="X110" t="s">
        <v>6979</v>
      </c>
      <c r="Y110" t="s">
        <v>6269</v>
      </c>
      <c r="Z110" s="48" t="str">
        <f t="shared" si="20"/>
        <v>WTR AM-10.121.16.10-Jambusar_3/1-10.121.16.11-Padra_4/1</v>
      </c>
      <c r="AA110" s="48">
        <f t="shared" si="21"/>
        <v>14</v>
      </c>
      <c r="AB110" s="48">
        <f t="shared" si="22"/>
        <v>23</v>
      </c>
      <c r="AC110" s="48">
        <f t="shared" si="23"/>
        <v>14</v>
      </c>
      <c r="AD110" s="48">
        <f t="shared" si="24"/>
        <v>20</v>
      </c>
      <c r="AE110" s="48" t="str">
        <f t="shared" si="25"/>
        <v>10.121.16.10</v>
      </c>
      <c r="AF110" s="42" t="str">
        <f t="shared" si="26"/>
        <v>10.121.16.11</v>
      </c>
      <c r="AG110" s="7" t="str">
        <f t="shared" si="27"/>
        <v>Jambusar</v>
      </c>
      <c r="AH110" s="7" t="str">
        <f t="shared" si="28"/>
        <v>Padra</v>
      </c>
      <c r="AI110" s="7" t="str">
        <f t="shared" si="29"/>
        <v>S3P1</v>
      </c>
      <c r="AJ110" s="7" t="str">
        <f t="shared" si="30"/>
        <v>S4P1</v>
      </c>
      <c r="AK110" s="7" t="str">
        <f>IFERROR(VLOOKUP(Z110,'PASTE-DL-ALARMS'!$Q$10:$W$2200,7,FALSE),"")</f>
        <v/>
      </c>
      <c r="AL110" s="55" t="str">
        <f>IFERROR(VLOOKUP(Z110,'PASTE-DL-ALARMS'!$Q$10:$W$2200,3,FALSE),"")</f>
        <v/>
      </c>
      <c r="AM110" s="7" t="str">
        <f t="shared" si="31"/>
        <v>10.121.16.10_Jambusar_S3P1</v>
      </c>
      <c r="AN110" s="55" t="str">
        <f t="shared" si="32"/>
        <v>10.121.16.11_Padra_S4P1</v>
      </c>
      <c r="AO110" s="72" t="e">
        <f t="shared" ca="1" si="33"/>
        <v>#VALUE!</v>
      </c>
      <c r="AP110" s="7" t="str">
        <f>IFERROR(VLOOKUP(Z110,'PASTE-DL-ALARMS'!$Q$10:$Z$2800,8,FALSE),"")</f>
        <v/>
      </c>
      <c r="AQ110" s="7"/>
      <c r="AR110" s="7"/>
      <c r="AS110" s="7"/>
    </row>
    <row r="111" spans="1:45" x14ac:dyDescent="0.25">
      <c r="A111" s="20"/>
      <c r="B111" s="20"/>
      <c r="C111" s="20" t="str">
        <f>IF(D111="Critical",MAX($C$8:C110)+1,"")</f>
        <v/>
      </c>
      <c r="D111" s="20" t="str">
        <f t="shared" si="17"/>
        <v>-</v>
      </c>
      <c r="E111" s="20" t="str">
        <f>VLOOKUP('PASTE-DOWN-DL'!F111,'SSA-CODE'!$D$4:$E$56,2,FALSE)</f>
        <v>PLR</v>
      </c>
      <c r="F111" s="48" t="str">
        <f t="shared" si="18"/>
        <v>SSA PNP</v>
      </c>
      <c r="G111" s="48" t="str">
        <f t="shared" si="19"/>
        <v xml:space="preserve">	SSA PNP</v>
      </c>
      <c r="H111" s="20">
        <v>102</v>
      </c>
      <c r="I111" t="s">
        <v>6980</v>
      </c>
      <c r="J111" t="s">
        <v>6260</v>
      </c>
      <c r="K111" t="s">
        <v>6261</v>
      </c>
      <c r="L111" t="s">
        <v>6262</v>
      </c>
      <c r="M111" t="s">
        <v>6263</v>
      </c>
      <c r="N111" t="s">
        <v>6981</v>
      </c>
      <c r="O111" t="s">
        <v>6982</v>
      </c>
      <c r="P111" t="s">
        <v>6266</v>
      </c>
      <c r="Q111" t="s">
        <v>6378</v>
      </c>
      <c r="R111" t="s">
        <v>6850</v>
      </c>
      <c r="S111" t="s">
        <v>6983</v>
      </c>
      <c r="T111" t="s">
        <v>6345</v>
      </c>
      <c r="U111" t="s">
        <v>6983</v>
      </c>
      <c r="V111" t="s">
        <v>6271</v>
      </c>
      <c r="W111" t="s">
        <v>6984</v>
      </c>
      <c r="X111" t="s">
        <v>6488</v>
      </c>
      <c r="Y111" t="s">
        <v>6269</v>
      </c>
      <c r="Z111" s="48" t="str">
        <f t="shared" si="20"/>
        <v>SSA PNP-10.121.100.4-KATHOR B1_4/1-10.121.16.4-Kamrej B1_6/1</v>
      </c>
      <c r="AA111" s="48">
        <f t="shared" si="21"/>
        <v>14</v>
      </c>
      <c r="AB111" s="48">
        <f t="shared" si="22"/>
        <v>21</v>
      </c>
      <c r="AC111" s="48">
        <f t="shared" si="23"/>
        <v>14</v>
      </c>
      <c r="AD111" s="48">
        <f t="shared" si="24"/>
        <v>21</v>
      </c>
      <c r="AE111" s="48" t="str">
        <f t="shared" si="25"/>
        <v>10.121.100.4</v>
      </c>
      <c r="AF111" s="42" t="str">
        <f t="shared" si="26"/>
        <v>10.121.100.3</v>
      </c>
      <c r="AG111" s="7" t="str">
        <f t="shared" si="27"/>
        <v>KATHOR</v>
      </c>
      <c r="AH111" s="7" t="str">
        <f t="shared" si="28"/>
        <v>Kamrej</v>
      </c>
      <c r="AI111" s="7" t="str">
        <f t="shared" si="29"/>
        <v>S4P1</v>
      </c>
      <c r="AJ111" s="7" t="str">
        <f t="shared" si="30"/>
        <v>S6P1</v>
      </c>
      <c r="AK111" s="7" t="str">
        <f>IFERROR(VLOOKUP(Z111,'PASTE-DL-ALARMS'!$Q$10:$W$2200,7,FALSE),"")</f>
        <v/>
      </c>
      <c r="AL111" s="55" t="str">
        <f>IFERROR(VLOOKUP(Z111,'PASTE-DL-ALARMS'!$Q$10:$W$2200,3,FALSE),"")</f>
        <v/>
      </c>
      <c r="AM111" s="7" t="str">
        <f t="shared" si="31"/>
        <v>10.121.100.4_KATHOR_S4P1</v>
      </c>
      <c r="AN111" s="55" t="str">
        <f t="shared" si="32"/>
        <v>10.121.100.3_Kamrej_S6P1</v>
      </c>
      <c r="AO111" s="72" t="e">
        <f t="shared" ca="1" si="33"/>
        <v>#VALUE!</v>
      </c>
      <c r="AP111" s="7" t="str">
        <f>IFERROR(VLOOKUP(Z111,'PASTE-DL-ALARMS'!$Q$10:$Z$2800,8,FALSE),"")</f>
        <v/>
      </c>
      <c r="AQ111" s="7"/>
      <c r="AR111" s="7"/>
      <c r="AS111" s="7"/>
    </row>
    <row r="112" spans="1:45" x14ac:dyDescent="0.25">
      <c r="A112" s="20"/>
      <c r="B112" s="20"/>
      <c r="C112" s="20" t="str">
        <f>IF(D112="Critical",MAX($C$8:C111)+1,"")</f>
        <v/>
      </c>
      <c r="D112" s="20" t="str">
        <f t="shared" si="17"/>
        <v>-</v>
      </c>
      <c r="E112" s="20" t="str">
        <f>VLOOKUP('PASTE-DOWN-DL'!F112,'SSA-CODE'!$D$4:$E$56,2,FALSE)</f>
        <v>MSN</v>
      </c>
      <c r="F112" s="48" t="str">
        <f t="shared" si="18"/>
        <v>SSA MEH</v>
      </c>
      <c r="G112" s="48" t="str">
        <f t="shared" si="19"/>
        <v xml:space="preserve">	SSA MEH</v>
      </c>
      <c r="H112" s="20">
        <v>103</v>
      </c>
      <c r="I112" t="s">
        <v>6985</v>
      </c>
      <c r="J112" t="s">
        <v>6260</v>
      </c>
      <c r="K112" t="s">
        <v>6275</v>
      </c>
      <c r="L112" t="s">
        <v>6262</v>
      </c>
      <c r="M112" t="s">
        <v>6263</v>
      </c>
      <c r="N112" t="s">
        <v>6986</v>
      </c>
      <c r="O112" t="s">
        <v>6987</v>
      </c>
      <c r="P112" t="s">
        <v>6266</v>
      </c>
      <c r="Q112" t="s">
        <v>6343</v>
      </c>
      <c r="R112" t="s">
        <v>6279</v>
      </c>
      <c r="S112" t="s">
        <v>6988</v>
      </c>
      <c r="T112" t="s">
        <v>6500</v>
      </c>
      <c r="U112" t="s">
        <v>6989</v>
      </c>
      <c r="V112" t="s">
        <v>6271</v>
      </c>
      <c r="W112" t="s">
        <v>6990</v>
      </c>
      <c r="X112" t="s">
        <v>6991</v>
      </c>
      <c r="Y112" t="s">
        <v>6269</v>
      </c>
      <c r="Z112" s="48" t="str">
        <f t="shared" si="20"/>
        <v>SSA MEH-10.121.25.95-Sudasana_1/6-10.121.25.125-Bhalusana_1/5</v>
      </c>
      <c r="AA112" s="48">
        <f t="shared" si="21"/>
        <v>14</v>
      </c>
      <c r="AB112" s="48">
        <f t="shared" si="22"/>
        <v>23</v>
      </c>
      <c r="AC112" s="48">
        <f t="shared" si="23"/>
        <v>15</v>
      </c>
      <c r="AD112" s="48">
        <f t="shared" si="24"/>
        <v>26</v>
      </c>
      <c r="AE112" s="48" t="str">
        <f t="shared" si="25"/>
        <v>10.121.25.95</v>
      </c>
      <c r="AF112" s="42" t="str">
        <f t="shared" si="26"/>
        <v>10.121.25.125</v>
      </c>
      <c r="AG112" s="7" t="str">
        <f t="shared" si="27"/>
        <v>Sudasana</v>
      </c>
      <c r="AH112" s="7" t="str">
        <f t="shared" si="28"/>
        <v xml:space="preserve"> BHALUSANA</v>
      </c>
      <c r="AI112" s="7" t="str">
        <f t="shared" si="29"/>
        <v>S1P6</v>
      </c>
      <c r="AJ112" s="7" t="str">
        <f t="shared" si="30"/>
        <v>S1P5</v>
      </c>
      <c r="AK112" s="7" t="str">
        <f>IFERROR(VLOOKUP(Z112,'PASTE-DL-ALARMS'!$Q$10:$W$2200,7,FALSE),"")</f>
        <v/>
      </c>
      <c r="AL112" s="55" t="str">
        <f>IFERROR(VLOOKUP(Z112,'PASTE-DL-ALARMS'!$Q$10:$W$2200,3,FALSE),"")</f>
        <v/>
      </c>
      <c r="AM112" s="7" t="str">
        <f t="shared" si="31"/>
        <v>10.121.25.95_Sudasana_S1P6</v>
      </c>
      <c r="AN112" s="55" t="str">
        <f t="shared" si="32"/>
        <v>10.121.25.125_ BHALUSANA_S1P5</v>
      </c>
      <c r="AO112" s="72" t="e">
        <f t="shared" ca="1" si="33"/>
        <v>#VALUE!</v>
      </c>
      <c r="AP112" s="7" t="str">
        <f>IFERROR(VLOOKUP(Z112,'PASTE-DL-ALARMS'!$Q$10:$Z$2800,8,FALSE),"")</f>
        <v/>
      </c>
      <c r="AQ112" s="7"/>
      <c r="AR112" s="7"/>
      <c r="AS112" s="7"/>
    </row>
    <row r="113" spans="1:45" x14ac:dyDescent="0.25">
      <c r="A113" s="20"/>
      <c r="B113" s="20"/>
      <c r="C113" s="20" t="str">
        <f>IF(D113="Critical",MAX($C$8:C112)+1,"")</f>
        <v/>
      </c>
      <c r="D113" s="20" t="str">
        <f t="shared" si="17"/>
        <v>-</v>
      </c>
      <c r="E113" s="20" t="str">
        <f>VLOOKUP('PASTE-DOWN-DL'!F113,'SSA-CODE'!$D$4:$E$56,2,FALSE)</f>
        <v>VAL</v>
      </c>
      <c r="F113" s="48" t="str">
        <f t="shared" si="18"/>
        <v>SSA VAL</v>
      </c>
      <c r="G113" s="48" t="str">
        <f t="shared" si="19"/>
        <v xml:space="preserve">	SSA VAL</v>
      </c>
      <c r="H113" s="20">
        <v>104</v>
      </c>
      <c r="I113" t="s">
        <v>6992</v>
      </c>
      <c r="J113" t="s">
        <v>6260</v>
      </c>
      <c r="K113" t="s">
        <v>6275</v>
      </c>
      <c r="L113" t="s">
        <v>6262</v>
      </c>
      <c r="M113" t="s">
        <v>6263</v>
      </c>
      <c r="N113" t="s">
        <v>6993</v>
      </c>
      <c r="O113" t="s">
        <v>6994</v>
      </c>
      <c r="P113" t="s">
        <v>6266</v>
      </c>
      <c r="Q113" t="s">
        <v>6629</v>
      </c>
      <c r="R113" t="s">
        <v>6630</v>
      </c>
      <c r="S113" t="s">
        <v>6995</v>
      </c>
      <c r="T113" t="s">
        <v>6950</v>
      </c>
      <c r="U113" t="s">
        <v>6995</v>
      </c>
      <c r="V113" t="s">
        <v>6271</v>
      </c>
      <c r="W113" t="s">
        <v>6996</v>
      </c>
      <c r="X113" t="s">
        <v>6488</v>
      </c>
      <c r="Y113" t="s">
        <v>6269</v>
      </c>
      <c r="Z113" s="48" t="str">
        <f t="shared" si="20"/>
        <v>SSA VAL-10.121.24.183-Moldtek_2/5-10.121.68.90-Enercon_Trng_Centr_1/5</v>
      </c>
      <c r="AA113" s="48">
        <f t="shared" si="21"/>
        <v>15</v>
      </c>
      <c r="AB113" s="48">
        <f t="shared" si="22"/>
        <v>23</v>
      </c>
      <c r="AC113" s="48">
        <f t="shared" si="23"/>
        <v>14</v>
      </c>
      <c r="AD113" s="48">
        <f t="shared" si="24"/>
        <v>33</v>
      </c>
      <c r="AE113" s="48" t="str">
        <f t="shared" si="25"/>
        <v>10.121.24.183</v>
      </c>
      <c r="AF113" s="42" t="str">
        <f t="shared" si="26"/>
        <v>10.121.68.90</v>
      </c>
      <c r="AG113" s="7" t="str">
        <f t="shared" si="27"/>
        <v>Moldtek</v>
      </c>
      <c r="AH113" s="7" t="str">
        <f t="shared" si="28"/>
        <v>Enercon-Trng-Centr</v>
      </c>
      <c r="AI113" s="7" t="str">
        <f t="shared" si="29"/>
        <v>S2P5</v>
      </c>
      <c r="AJ113" s="7" t="str">
        <f t="shared" si="30"/>
        <v>S1P5</v>
      </c>
      <c r="AK113" s="7" t="str">
        <f>IFERROR(VLOOKUP(Z113,'PASTE-DL-ALARMS'!$Q$10:$W$2200,7,FALSE),"")</f>
        <v/>
      </c>
      <c r="AL113" s="55" t="str">
        <f>IFERROR(VLOOKUP(Z113,'PASTE-DL-ALARMS'!$Q$10:$W$2200,3,FALSE),"")</f>
        <v/>
      </c>
      <c r="AM113" s="7" t="str">
        <f t="shared" si="31"/>
        <v>10.121.24.183_Moldtek_S2P5</v>
      </c>
      <c r="AN113" s="55" t="str">
        <f t="shared" si="32"/>
        <v>10.121.68.90_Enercon-Trng-Centr_S1P5</v>
      </c>
      <c r="AO113" s="72" t="e">
        <f t="shared" ca="1" si="33"/>
        <v>#VALUE!</v>
      </c>
      <c r="AP113" s="7" t="str">
        <f>IFERROR(VLOOKUP(Z113,'PASTE-DL-ALARMS'!$Q$10:$Z$2800,8,FALSE),"")</f>
        <v/>
      </c>
      <c r="AQ113" s="7"/>
      <c r="AR113" s="7"/>
      <c r="AS113" s="7"/>
    </row>
    <row r="114" spans="1:45" x14ac:dyDescent="0.25">
      <c r="A114" s="20"/>
      <c r="B114" s="20"/>
      <c r="C114" s="20" t="str">
        <f>IF(D114="Critical",MAX($C$8:C113)+1,"")</f>
        <v/>
      </c>
      <c r="D114" s="20" t="str">
        <f t="shared" si="17"/>
        <v>-</v>
      </c>
      <c r="E114" s="20" t="str">
        <f>VLOOKUP('PASTE-DOWN-DL'!F114,'SSA-CODE'!$D$4:$E$56,2,FALSE)</f>
        <v>WTR RJ</v>
      </c>
      <c r="F114" s="48" t="str">
        <f t="shared" si="18"/>
        <v>WTR RJ</v>
      </c>
      <c r="G114" s="48" t="str">
        <f t="shared" si="19"/>
        <v xml:space="preserve">	WTR RJ</v>
      </c>
      <c r="H114" s="20">
        <v>105</v>
      </c>
      <c r="I114" t="s">
        <v>6997</v>
      </c>
      <c r="J114" t="s">
        <v>6260</v>
      </c>
      <c r="K114" t="s">
        <v>6261</v>
      </c>
      <c r="L114" t="s">
        <v>6262</v>
      </c>
      <c r="M114" t="s">
        <v>6263</v>
      </c>
      <c r="N114" t="s">
        <v>6998</v>
      </c>
      <c r="O114" t="s">
        <v>6999</v>
      </c>
      <c r="P114" t="s">
        <v>6266</v>
      </c>
      <c r="Q114" t="s">
        <v>6882</v>
      </c>
      <c r="R114" t="s">
        <v>6352</v>
      </c>
      <c r="S114" t="s">
        <v>6269</v>
      </c>
      <c r="T114" t="s">
        <v>6270</v>
      </c>
      <c r="U114" t="s">
        <v>6269</v>
      </c>
      <c r="V114" t="s">
        <v>6271</v>
      </c>
      <c r="W114" t="s">
        <v>7000</v>
      </c>
      <c r="X114" t="s">
        <v>7001</v>
      </c>
      <c r="Y114" t="s">
        <v>6269</v>
      </c>
      <c r="Z114" s="48" t="str">
        <f t="shared" si="20"/>
        <v>WTR RJ-10.121.68.220-IAF SAMANA OPS_3/1-10.121.68.204-Navagam_4/1</v>
      </c>
      <c r="AA114" s="48">
        <f t="shared" si="21"/>
        <v>15</v>
      </c>
      <c r="AB114" s="48">
        <f t="shared" si="22"/>
        <v>23</v>
      </c>
      <c r="AC114" s="48">
        <f t="shared" si="23"/>
        <v>15</v>
      </c>
      <c r="AD114" s="48">
        <f t="shared" si="24"/>
        <v>30</v>
      </c>
      <c r="AE114" s="48" t="str">
        <f t="shared" si="25"/>
        <v>10.121.68.204</v>
      </c>
      <c r="AF114" s="42" t="str">
        <f t="shared" si="26"/>
        <v>10.121.68.220</v>
      </c>
      <c r="AG114" s="7" t="str">
        <f t="shared" si="27"/>
        <v>NAVAGAM</v>
      </c>
      <c r="AH114" s="7" t="str">
        <f t="shared" si="28"/>
        <v>IAF SAMANA OPS</v>
      </c>
      <c r="AI114" s="7" t="str">
        <f t="shared" si="29"/>
        <v>S4P1</v>
      </c>
      <c r="AJ114" s="7" t="str">
        <f t="shared" si="30"/>
        <v>S3P1</v>
      </c>
      <c r="AK114" s="7" t="str">
        <f>IFERROR(VLOOKUP(Z114,'PASTE-DL-ALARMS'!$Q$10:$W$2200,7,FALSE),"")</f>
        <v/>
      </c>
      <c r="AL114" s="55" t="str">
        <f>IFERROR(VLOOKUP(Z114,'PASTE-DL-ALARMS'!$Q$10:$W$2200,3,FALSE),"")</f>
        <v/>
      </c>
      <c r="AM114" s="7" t="str">
        <f t="shared" si="31"/>
        <v>10.121.68.204_NAVAGAM_S4P1</v>
      </c>
      <c r="AN114" s="55" t="str">
        <f t="shared" si="32"/>
        <v>10.121.68.220_IAF SAMANA OPS_S3P1</v>
      </c>
      <c r="AO114" s="72" t="e">
        <f t="shared" ca="1" si="33"/>
        <v>#VALUE!</v>
      </c>
      <c r="AP114" s="7" t="str">
        <f>IFERROR(VLOOKUP(Z114,'PASTE-DL-ALARMS'!$Q$10:$Z$2800,8,FALSE),"")</f>
        <v/>
      </c>
      <c r="AQ114" s="7"/>
      <c r="AR114" s="7"/>
      <c r="AS114" s="7"/>
    </row>
    <row r="115" spans="1:45" x14ac:dyDescent="0.25">
      <c r="A115" s="20"/>
      <c r="B115" s="20"/>
      <c r="C115" s="20" t="str">
        <f>IF(D115="Critical",MAX($C$8:C114)+1,"")</f>
        <v/>
      </c>
      <c r="D115" s="20" t="str">
        <f t="shared" si="17"/>
        <v>-</v>
      </c>
      <c r="E115" s="20" t="str">
        <f>VLOOKUP('PASTE-DOWN-DL'!F115,'SSA-CODE'!$D$4:$E$56,2,FALSE)</f>
        <v>BCH</v>
      </c>
      <c r="F115" s="48" t="str">
        <f t="shared" si="18"/>
        <v>SSA BCH</v>
      </c>
      <c r="G115" s="48" t="str">
        <f t="shared" si="19"/>
        <v xml:space="preserve">	SSA BCH</v>
      </c>
      <c r="H115" s="20">
        <v>106</v>
      </c>
      <c r="I115" t="s">
        <v>7002</v>
      </c>
      <c r="J115" t="s">
        <v>6260</v>
      </c>
      <c r="K115" t="s">
        <v>6275</v>
      </c>
      <c r="L115" t="s">
        <v>6262</v>
      </c>
      <c r="M115" t="s">
        <v>6263</v>
      </c>
      <c r="N115" t="s">
        <v>7003</v>
      </c>
      <c r="O115" t="s">
        <v>7004</v>
      </c>
      <c r="P115" t="s">
        <v>6266</v>
      </c>
      <c r="Q115" t="s">
        <v>6446</v>
      </c>
      <c r="R115" t="s">
        <v>6279</v>
      </c>
      <c r="S115" t="s">
        <v>7005</v>
      </c>
      <c r="T115" t="s">
        <v>6425</v>
      </c>
      <c r="U115" t="s">
        <v>6269</v>
      </c>
      <c r="V115" t="s">
        <v>6271</v>
      </c>
      <c r="W115" t="s">
        <v>7006</v>
      </c>
      <c r="X115" t="s">
        <v>7007</v>
      </c>
      <c r="Y115" t="s">
        <v>6269</v>
      </c>
      <c r="Z115" s="48" t="str">
        <f t="shared" si="20"/>
        <v>SSA BCH-10.121.16.7-Hansot_6/6-10.121.24.208-ILAV_1/5</v>
      </c>
      <c r="AA115" s="48">
        <f t="shared" si="21"/>
        <v>13</v>
      </c>
      <c r="AB115" s="48">
        <f t="shared" si="22"/>
        <v>20</v>
      </c>
      <c r="AC115" s="48">
        <f t="shared" si="23"/>
        <v>15</v>
      </c>
      <c r="AD115" s="48">
        <f t="shared" si="24"/>
        <v>20</v>
      </c>
      <c r="AE115" s="48" t="str">
        <f t="shared" si="25"/>
        <v>10.121.16.7</v>
      </c>
      <c r="AF115" s="42" t="str">
        <f t="shared" si="26"/>
        <v>10.121.24.208</v>
      </c>
      <c r="AG115" s="7" t="str">
        <f t="shared" si="27"/>
        <v>Hansot</v>
      </c>
      <c r="AH115" s="7" t="str">
        <f t="shared" si="28"/>
        <v>ILAV</v>
      </c>
      <c r="AI115" s="7" t="str">
        <f t="shared" si="29"/>
        <v>S6P6</v>
      </c>
      <c r="AJ115" s="7" t="str">
        <f t="shared" si="30"/>
        <v>S1P5</v>
      </c>
      <c r="AK115" s="7" t="str">
        <f>IFERROR(VLOOKUP(Z115,'PASTE-DL-ALARMS'!$Q$10:$W$2200,7,FALSE),"")</f>
        <v/>
      </c>
      <c r="AL115" s="55" t="str">
        <f>IFERROR(VLOOKUP(Z115,'PASTE-DL-ALARMS'!$Q$10:$W$2200,3,FALSE),"")</f>
        <v/>
      </c>
      <c r="AM115" s="7" t="str">
        <f t="shared" si="31"/>
        <v>10.121.16.7_Hansot_S6P6</v>
      </c>
      <c r="AN115" s="55" t="str">
        <f t="shared" si="32"/>
        <v>10.121.24.208_ILAV_S1P5</v>
      </c>
      <c r="AO115" s="72" t="e">
        <f t="shared" ca="1" si="33"/>
        <v>#VALUE!</v>
      </c>
      <c r="AP115" s="7" t="str">
        <f>IFERROR(VLOOKUP(Z115,'PASTE-DL-ALARMS'!$Q$10:$Z$2800,8,FALSE),"")</f>
        <v/>
      </c>
      <c r="AQ115" s="7"/>
      <c r="AR115" s="7"/>
      <c r="AS115" s="7"/>
    </row>
    <row r="116" spans="1:45" x14ac:dyDescent="0.25">
      <c r="A116" s="20"/>
      <c r="B116" s="20"/>
      <c r="C116" s="20" t="str">
        <f>IF(D116="Critical",MAX($C$8:C115)+1,"")</f>
        <v/>
      </c>
      <c r="D116" s="20" t="str">
        <f t="shared" si="17"/>
        <v>-</v>
      </c>
      <c r="E116" s="20" t="str">
        <f>VLOOKUP('PASTE-DOWN-DL'!F116,'SSA-CODE'!$D$4:$E$56,2,FALSE)</f>
        <v>RJT</v>
      </c>
      <c r="F116" s="48" t="str">
        <f t="shared" si="18"/>
        <v>SSA RJ</v>
      </c>
      <c r="G116" s="48" t="str">
        <f t="shared" si="19"/>
        <v xml:space="preserve">	SSA RJ</v>
      </c>
      <c r="H116" s="20">
        <v>107</v>
      </c>
      <c r="I116" t="s">
        <v>7008</v>
      </c>
      <c r="J116" t="s">
        <v>6260</v>
      </c>
      <c r="K116" t="s">
        <v>6261</v>
      </c>
      <c r="L116" t="s">
        <v>6262</v>
      </c>
      <c r="M116" t="s">
        <v>6263</v>
      </c>
      <c r="N116" t="s">
        <v>7009</v>
      </c>
      <c r="O116" t="s">
        <v>7010</v>
      </c>
      <c r="P116" t="s">
        <v>6266</v>
      </c>
      <c r="Q116" t="s">
        <v>6894</v>
      </c>
      <c r="R116" t="s">
        <v>6446</v>
      </c>
      <c r="S116" t="s">
        <v>7011</v>
      </c>
      <c r="T116" t="s">
        <v>6471</v>
      </c>
      <c r="U116" t="s">
        <v>7012</v>
      </c>
      <c r="V116" t="s">
        <v>6271</v>
      </c>
      <c r="W116" t="s">
        <v>7013</v>
      </c>
      <c r="X116" t="s">
        <v>7014</v>
      </c>
      <c r="Y116" t="s">
        <v>6269</v>
      </c>
      <c r="Z116" s="48" t="str">
        <f t="shared" si="20"/>
        <v>SSA RJ-10.121.17.44-GONDAL_3/1-10.121.17.53-JETPUR_4/1</v>
      </c>
      <c r="AA116" s="48">
        <f t="shared" si="21"/>
        <v>14</v>
      </c>
      <c r="AB116" s="48">
        <f t="shared" si="22"/>
        <v>21</v>
      </c>
      <c r="AC116" s="48">
        <f t="shared" si="23"/>
        <v>14</v>
      </c>
      <c r="AD116" s="48">
        <f t="shared" si="24"/>
        <v>21</v>
      </c>
      <c r="AE116" s="48" t="str">
        <f t="shared" si="25"/>
        <v>10.121.17.44</v>
      </c>
      <c r="AF116" s="42" t="str">
        <f t="shared" si="26"/>
        <v>10.121.17.53</v>
      </c>
      <c r="AG116" s="7" t="str">
        <f t="shared" si="27"/>
        <v>GONDAL</v>
      </c>
      <c r="AH116" s="7" t="str">
        <f t="shared" si="28"/>
        <v>JETPUR</v>
      </c>
      <c r="AI116" s="7" t="str">
        <f t="shared" si="29"/>
        <v>S3P1</v>
      </c>
      <c r="AJ116" s="7" t="str">
        <f t="shared" si="30"/>
        <v>S4P1</v>
      </c>
      <c r="AK116" s="7" t="str">
        <f>IFERROR(VLOOKUP(Z116,'PASTE-DL-ALARMS'!$Q$10:$W$2200,7,FALSE),"")</f>
        <v/>
      </c>
      <c r="AL116" s="55" t="str">
        <f>IFERROR(VLOOKUP(Z116,'PASTE-DL-ALARMS'!$Q$10:$W$2200,3,FALSE),"")</f>
        <v/>
      </c>
      <c r="AM116" s="7" t="str">
        <f t="shared" si="31"/>
        <v>10.121.17.44_GONDAL_S3P1</v>
      </c>
      <c r="AN116" s="55" t="str">
        <f t="shared" si="32"/>
        <v>10.121.17.53_JETPUR_S4P1</v>
      </c>
      <c r="AO116" s="72" t="e">
        <f t="shared" ca="1" si="33"/>
        <v>#VALUE!</v>
      </c>
      <c r="AP116" s="7" t="str">
        <f>IFERROR(VLOOKUP(Z116,'PASTE-DL-ALARMS'!$Q$10:$Z$2800,8,FALSE),"")</f>
        <v/>
      </c>
      <c r="AQ116" s="7"/>
      <c r="AR116" s="7"/>
      <c r="AS116" s="7"/>
    </row>
    <row r="117" spans="1:45" x14ac:dyDescent="0.25">
      <c r="A117" s="20"/>
      <c r="B117" s="20"/>
      <c r="C117" s="20" t="str">
        <f>IF(D117="Critical",MAX($C$8:C116)+1,"")</f>
        <v/>
      </c>
      <c r="D117" s="20" t="str">
        <f t="shared" si="17"/>
        <v>-</v>
      </c>
      <c r="E117" s="20" t="str">
        <f>VLOOKUP('PASTE-DOWN-DL'!F117,'SSA-CODE'!$D$4:$E$56,2,FALSE)</f>
        <v>WTR AM</v>
      </c>
      <c r="F117" s="48" t="str">
        <f t="shared" si="18"/>
        <v>WTR AM</v>
      </c>
      <c r="G117" s="48" t="str">
        <f t="shared" si="19"/>
        <v xml:space="preserve">	WTR AM</v>
      </c>
      <c r="H117" s="20">
        <v>108</v>
      </c>
      <c r="I117" t="s">
        <v>7015</v>
      </c>
      <c r="J117" t="s">
        <v>6260</v>
      </c>
      <c r="K117" t="s">
        <v>6275</v>
      </c>
      <c r="L117" t="s">
        <v>6262</v>
      </c>
      <c r="M117" t="s">
        <v>6263</v>
      </c>
      <c r="N117" t="s">
        <v>7016</v>
      </c>
      <c r="O117" t="s">
        <v>7017</v>
      </c>
      <c r="P117" t="s">
        <v>6266</v>
      </c>
      <c r="Q117" t="s">
        <v>7018</v>
      </c>
      <c r="R117" t="s">
        <v>6279</v>
      </c>
      <c r="S117" t="s">
        <v>7019</v>
      </c>
      <c r="T117" t="s">
        <v>6345</v>
      </c>
      <c r="U117" t="s">
        <v>6269</v>
      </c>
      <c r="V117" t="s">
        <v>6271</v>
      </c>
      <c r="W117" t="s">
        <v>7020</v>
      </c>
      <c r="X117" t="s">
        <v>7021</v>
      </c>
      <c r="Y117" t="s">
        <v>6269</v>
      </c>
      <c r="Z117" s="48" t="str">
        <f t="shared" si="20"/>
        <v>WTR AM-10.121.16.68-CHIKHALI_PH1_S5P3-10.121.24.162-RANKUWATE_PH3_S2P5</v>
      </c>
      <c r="AA117" s="48">
        <f t="shared" si="21"/>
        <v>14</v>
      </c>
      <c r="AB117" s="48">
        <f t="shared" si="22"/>
        <v>23</v>
      </c>
      <c r="AC117" s="48">
        <f t="shared" si="23"/>
        <v>14</v>
      </c>
      <c r="AD117" s="48">
        <f t="shared" si="24"/>
        <v>25</v>
      </c>
      <c r="AE117" s="48" t="str">
        <f t="shared" si="25"/>
        <v>10.121.16.68</v>
      </c>
      <c r="AF117" s="42" t="str">
        <f t="shared" si="26"/>
        <v>10.121.16.72</v>
      </c>
      <c r="AG117" s="7" t="str">
        <f t="shared" si="27"/>
        <v>CHIKHALI</v>
      </c>
      <c r="AH117" s="7" t="str">
        <f t="shared" si="28"/>
        <v>RANKUWA TE</v>
      </c>
      <c r="AI117" s="7" t="str">
        <f t="shared" si="29"/>
        <v>S5P3</v>
      </c>
      <c r="AJ117" s="7" t="str">
        <f t="shared" si="30"/>
        <v>S2P5</v>
      </c>
      <c r="AK117" s="7" t="str">
        <f>IFERROR(VLOOKUP(Z117,'PASTE-DL-ALARMS'!$Q$10:$W$2200,7,FALSE),"")</f>
        <v/>
      </c>
      <c r="AL117" s="55" t="str">
        <f>IFERROR(VLOOKUP(Z117,'PASTE-DL-ALARMS'!$Q$10:$W$2200,3,FALSE),"")</f>
        <v/>
      </c>
      <c r="AM117" s="7" t="str">
        <f t="shared" si="31"/>
        <v>10.121.16.68_CHIKHALI_S5P3</v>
      </c>
      <c r="AN117" s="55" t="str">
        <f t="shared" si="32"/>
        <v>10.121.16.72_RANKUWA TE_S2P5</v>
      </c>
      <c r="AO117" s="72" t="e">
        <f t="shared" ca="1" si="33"/>
        <v>#VALUE!</v>
      </c>
      <c r="AP117" s="7" t="str">
        <f>IFERROR(VLOOKUP(Z117,'PASTE-DL-ALARMS'!$Q$10:$Z$2800,8,FALSE),"")</f>
        <v/>
      </c>
      <c r="AQ117" s="7"/>
      <c r="AR117" s="7"/>
      <c r="AS117" s="7"/>
    </row>
    <row r="118" spans="1:45" x14ac:dyDescent="0.25">
      <c r="A118" s="20"/>
      <c r="B118" s="20"/>
      <c r="C118" s="20" t="str">
        <f>IF(D118="Critical",MAX($C$8:C117)+1,"")</f>
        <v/>
      </c>
      <c r="D118" s="20" t="str">
        <f t="shared" si="17"/>
        <v>-</v>
      </c>
      <c r="E118" s="20" t="str">
        <f>VLOOKUP('PASTE-DOWN-DL'!F118,'SSA-CODE'!$D$4:$E$56,2,FALSE)</f>
        <v>SRT</v>
      </c>
      <c r="F118" s="48" t="str">
        <f t="shared" si="18"/>
        <v>SSA SR</v>
      </c>
      <c r="G118" s="48" t="str">
        <f t="shared" si="19"/>
        <v xml:space="preserve">	SSA SR</v>
      </c>
      <c r="H118" s="20">
        <v>109</v>
      </c>
      <c r="I118" t="s">
        <v>7022</v>
      </c>
      <c r="J118" t="s">
        <v>6260</v>
      </c>
      <c r="K118" t="s">
        <v>6275</v>
      </c>
      <c r="L118" t="s">
        <v>6262</v>
      </c>
      <c r="M118" t="s">
        <v>6263</v>
      </c>
      <c r="N118" t="s">
        <v>7023</v>
      </c>
      <c r="O118" t="s">
        <v>7024</v>
      </c>
      <c r="P118" t="s">
        <v>6266</v>
      </c>
      <c r="Q118" t="s">
        <v>6400</v>
      </c>
      <c r="R118" t="s">
        <v>6469</v>
      </c>
      <c r="S118" t="s">
        <v>7025</v>
      </c>
      <c r="T118" t="s">
        <v>6471</v>
      </c>
      <c r="U118" t="s">
        <v>7026</v>
      </c>
      <c r="V118" t="s">
        <v>6271</v>
      </c>
      <c r="W118" t="s">
        <v>7027</v>
      </c>
      <c r="X118" t="s">
        <v>7028</v>
      </c>
      <c r="Y118" t="s">
        <v>6269</v>
      </c>
      <c r="Z118" s="48" t="str">
        <f t="shared" si="20"/>
        <v>SSA SR-10.121.19.225-L AND T B1_3/4-10.121.19.248-L AND T ADMIN_1/5</v>
      </c>
      <c r="AA118" s="48">
        <f t="shared" si="21"/>
        <v>15</v>
      </c>
      <c r="AB118" s="48">
        <f t="shared" si="22"/>
        <v>29</v>
      </c>
      <c r="AC118" s="48">
        <f t="shared" si="23"/>
        <v>15</v>
      </c>
      <c r="AD118" s="48">
        <f t="shared" si="24"/>
        <v>23</v>
      </c>
      <c r="AE118" s="48" t="str">
        <f t="shared" si="25"/>
        <v>10.121.19.248</v>
      </c>
      <c r="AF118" s="42" t="str">
        <f t="shared" si="26"/>
        <v>10.121.19.225</v>
      </c>
      <c r="AG118" s="7" t="str">
        <f t="shared" si="27"/>
        <v>L AND T ADMIN</v>
      </c>
      <c r="AH118" s="7" t="str">
        <f t="shared" si="28"/>
        <v>L AND T</v>
      </c>
      <c r="AI118" s="7" t="str">
        <f t="shared" si="29"/>
        <v>S1P5</v>
      </c>
      <c r="AJ118" s="7" t="str">
        <f t="shared" si="30"/>
        <v>S3P4</v>
      </c>
      <c r="AK118" s="7" t="str">
        <f>IFERROR(VLOOKUP(Z118,'PASTE-DL-ALARMS'!$Q$10:$W$2200,7,FALSE),"")</f>
        <v/>
      </c>
      <c r="AL118" s="55" t="str">
        <f>IFERROR(VLOOKUP(Z118,'PASTE-DL-ALARMS'!$Q$10:$W$2200,3,FALSE),"")</f>
        <v/>
      </c>
      <c r="AM118" s="7" t="str">
        <f t="shared" si="31"/>
        <v>10.121.19.248_L AND T ADMIN_S1P5</v>
      </c>
      <c r="AN118" s="55" t="str">
        <f t="shared" si="32"/>
        <v>10.121.19.225_L AND T_S3P4</v>
      </c>
      <c r="AO118" s="72" t="e">
        <f t="shared" ca="1" si="33"/>
        <v>#VALUE!</v>
      </c>
      <c r="AP118" s="7" t="str">
        <f>IFERROR(VLOOKUP(Z118,'PASTE-DL-ALARMS'!$Q$10:$Z$2800,8,FALSE),"")</f>
        <v/>
      </c>
      <c r="AQ118" s="7"/>
      <c r="AR118" s="7"/>
      <c r="AS118" s="7"/>
    </row>
    <row r="119" spans="1:45" x14ac:dyDescent="0.25">
      <c r="A119" s="20"/>
      <c r="B119" s="20"/>
      <c r="C119" s="20" t="str">
        <f>IF(D119="Critical",MAX($C$8:C118)+1,"")</f>
        <v/>
      </c>
      <c r="D119" s="20" t="str">
        <f t="shared" si="17"/>
        <v>-</v>
      </c>
      <c r="E119" s="20" t="str">
        <f>VLOOKUP('PASTE-DOWN-DL'!F119,'SSA-CODE'!$D$4:$E$56,2,FALSE)</f>
        <v>AHD</v>
      </c>
      <c r="F119" s="48" t="str">
        <f t="shared" si="18"/>
        <v>SSA AM</v>
      </c>
      <c r="G119" s="48" t="str">
        <f t="shared" si="19"/>
        <v xml:space="preserve">	SSA AM</v>
      </c>
      <c r="H119" s="20">
        <v>110</v>
      </c>
      <c r="I119" t="s">
        <v>7029</v>
      </c>
      <c r="J119" t="s">
        <v>6260</v>
      </c>
      <c r="K119" t="s">
        <v>6261</v>
      </c>
      <c r="L119" t="s">
        <v>6262</v>
      </c>
      <c r="M119" t="s">
        <v>6263</v>
      </c>
      <c r="N119" t="s">
        <v>7030</v>
      </c>
      <c r="O119" t="s">
        <v>7031</v>
      </c>
      <c r="P119" t="s">
        <v>6266</v>
      </c>
      <c r="Q119" t="s">
        <v>6798</v>
      </c>
      <c r="R119" t="s">
        <v>6279</v>
      </c>
      <c r="S119" t="s">
        <v>6589</v>
      </c>
      <c r="T119" t="s">
        <v>6287</v>
      </c>
      <c r="U119" t="s">
        <v>6589</v>
      </c>
      <c r="V119" t="s">
        <v>6271</v>
      </c>
      <c r="W119" t="s">
        <v>7034</v>
      </c>
      <c r="X119" t="s">
        <v>7035</v>
      </c>
      <c r="Y119" t="s">
        <v>6269</v>
      </c>
      <c r="Z119" s="48" t="str">
        <f t="shared" si="20"/>
        <v>SSA AM-10.121.17.201-GulbaiTekra3_3/1-10.121.15.150-AM Gulbaitekra_5/1</v>
      </c>
      <c r="AA119" s="48">
        <f t="shared" si="21"/>
        <v>15</v>
      </c>
      <c r="AB119" s="48">
        <f t="shared" si="22"/>
        <v>30</v>
      </c>
      <c r="AC119" s="48">
        <f t="shared" si="23"/>
        <v>15</v>
      </c>
      <c r="AD119" s="48">
        <f t="shared" si="24"/>
        <v>30</v>
      </c>
      <c r="AE119" s="48" t="str">
        <f t="shared" si="25"/>
        <v>10.121.17.201</v>
      </c>
      <c r="AF119" s="42" t="str">
        <f t="shared" si="26"/>
        <v>10.121.15.150</v>
      </c>
      <c r="AG119" s="7" t="str">
        <f t="shared" si="27"/>
        <v>GULBAI-TEKRA 3</v>
      </c>
      <c r="AH119" s="7" t="str">
        <f t="shared" si="28"/>
        <v>AM GULBAITEKRA</v>
      </c>
      <c r="AI119" s="7" t="str">
        <f t="shared" si="29"/>
        <v>S3P1</v>
      </c>
      <c r="AJ119" s="7" t="str">
        <f t="shared" si="30"/>
        <v>S5P1</v>
      </c>
      <c r="AK119" s="7" t="str">
        <f>IFERROR(VLOOKUP(Z119,'PASTE-DL-ALARMS'!$Q$10:$W$2200,7,FALSE),"")</f>
        <v/>
      </c>
      <c r="AL119" s="55" t="str">
        <f>IFERROR(VLOOKUP(Z119,'PASTE-DL-ALARMS'!$Q$10:$W$2200,3,FALSE),"")</f>
        <v/>
      </c>
      <c r="AM119" s="7" t="str">
        <f t="shared" si="31"/>
        <v>10.121.17.201_GULBAI-TEKRA 3_S3P1</v>
      </c>
      <c r="AN119" s="55" t="str">
        <f t="shared" si="32"/>
        <v>10.121.15.150_AM GULBAITEKRA_S5P1</v>
      </c>
      <c r="AO119" s="72" t="e">
        <f t="shared" ca="1" si="33"/>
        <v>#VALUE!</v>
      </c>
      <c r="AP119" s="7" t="str">
        <f>IFERROR(VLOOKUP(Z119,'PASTE-DL-ALARMS'!$Q$10:$Z$2800,8,FALSE),"")</f>
        <v/>
      </c>
      <c r="AQ119" s="7"/>
      <c r="AR119" s="7"/>
      <c r="AS119" s="7"/>
    </row>
    <row r="120" spans="1:45" x14ac:dyDescent="0.25">
      <c r="A120" s="20"/>
      <c r="B120" s="20"/>
      <c r="C120" s="20" t="str">
        <f>IF(D120="Critical",MAX($C$8:C119)+1,"")</f>
        <v/>
      </c>
      <c r="D120" s="20" t="str">
        <f t="shared" si="17"/>
        <v>-</v>
      </c>
      <c r="E120" s="20" t="str">
        <f>VLOOKUP('PASTE-DOWN-DL'!F120,'SSA-CODE'!$D$4:$E$56,2,FALSE)</f>
        <v>SRT</v>
      </c>
      <c r="F120" s="48" t="str">
        <f t="shared" si="18"/>
        <v>SSA SR</v>
      </c>
      <c r="G120" s="48" t="str">
        <f t="shared" si="19"/>
        <v xml:space="preserve">	SSA SR</v>
      </c>
      <c r="H120" s="20">
        <v>111</v>
      </c>
      <c r="I120" t="s">
        <v>7036</v>
      </c>
      <c r="J120" t="s">
        <v>6260</v>
      </c>
      <c r="K120" t="s">
        <v>6261</v>
      </c>
      <c r="L120" t="s">
        <v>6262</v>
      </c>
      <c r="M120" t="s">
        <v>6263</v>
      </c>
      <c r="N120" t="s">
        <v>7037</v>
      </c>
      <c r="O120" t="s">
        <v>7038</v>
      </c>
      <c r="P120" t="s">
        <v>6266</v>
      </c>
      <c r="Q120" t="s">
        <v>6820</v>
      </c>
      <c r="R120" t="s">
        <v>7354</v>
      </c>
      <c r="S120" t="s">
        <v>7039</v>
      </c>
      <c r="T120" t="s">
        <v>6500</v>
      </c>
      <c r="U120" t="s">
        <v>7040</v>
      </c>
      <c r="V120" t="s">
        <v>6271</v>
      </c>
      <c r="W120" t="s">
        <v>7041</v>
      </c>
      <c r="X120" t="s">
        <v>7042</v>
      </c>
      <c r="Y120" t="s">
        <v>6269</v>
      </c>
      <c r="Z120" s="48" t="str">
        <f t="shared" si="20"/>
        <v>SSA SR-10.121.68.11-Zankhvav_3/1-10.121.68.9-MANGROL_4/1</v>
      </c>
      <c r="AA120" s="48">
        <f t="shared" si="21"/>
        <v>13</v>
      </c>
      <c r="AB120" s="48">
        <f t="shared" si="22"/>
        <v>21</v>
      </c>
      <c r="AC120" s="48">
        <f t="shared" si="23"/>
        <v>14</v>
      </c>
      <c r="AD120" s="48">
        <f t="shared" si="24"/>
        <v>23</v>
      </c>
      <c r="AE120" s="48" t="str">
        <f t="shared" si="25"/>
        <v>10.121.68.9</v>
      </c>
      <c r="AF120" s="42" t="str">
        <f t="shared" si="26"/>
        <v>10.121.68.11</v>
      </c>
      <c r="AG120" s="7" t="str">
        <f t="shared" si="27"/>
        <v>MANGROL</v>
      </c>
      <c r="AH120" s="7" t="str">
        <f t="shared" si="28"/>
        <v>Zankhvav</v>
      </c>
      <c r="AI120" s="7" t="str">
        <f t="shared" si="29"/>
        <v>S4P1</v>
      </c>
      <c r="AJ120" s="7" t="str">
        <f t="shared" si="30"/>
        <v>S3P1</v>
      </c>
      <c r="AK120" s="7" t="str">
        <f>IFERROR(VLOOKUP(Z120,'PASTE-DL-ALARMS'!$Q$10:$W$2200,7,FALSE),"")</f>
        <v/>
      </c>
      <c r="AL120" s="55" t="str">
        <f>IFERROR(VLOOKUP(Z120,'PASTE-DL-ALARMS'!$Q$10:$W$2200,3,FALSE),"")</f>
        <v/>
      </c>
      <c r="AM120" s="7" t="str">
        <f t="shared" si="31"/>
        <v>10.121.68.9_MANGROL_S4P1</v>
      </c>
      <c r="AN120" s="55" t="str">
        <f t="shared" si="32"/>
        <v>10.121.68.11_Zankhvav_S3P1</v>
      </c>
      <c r="AO120" s="72" t="e">
        <f t="shared" ca="1" si="33"/>
        <v>#VALUE!</v>
      </c>
      <c r="AP120" s="7" t="str">
        <f>IFERROR(VLOOKUP(Z120,'PASTE-DL-ALARMS'!$Q$10:$Z$2800,8,FALSE),"")</f>
        <v/>
      </c>
      <c r="AQ120" s="7"/>
      <c r="AR120" s="7"/>
      <c r="AS120" s="7"/>
    </row>
    <row r="121" spans="1:45" x14ac:dyDescent="0.25">
      <c r="A121" s="20"/>
      <c r="B121" s="20"/>
      <c r="C121" s="20" t="str">
        <f>IF(D121="Critical",MAX($C$8:C120)+1,"")</f>
        <v/>
      </c>
      <c r="D121" s="20" t="str">
        <f t="shared" si="17"/>
        <v>-</v>
      </c>
      <c r="E121" s="20" t="str">
        <f>VLOOKUP('PASTE-DOWN-DL'!F121,'SSA-CODE'!$D$4:$E$56,2,FALSE)</f>
        <v>AMR</v>
      </c>
      <c r="F121" s="48" t="str">
        <f t="shared" si="18"/>
        <v>SSA AMR</v>
      </c>
      <c r="G121" s="48" t="str">
        <f t="shared" si="19"/>
        <v xml:space="preserve">	SSA AMR</v>
      </c>
      <c r="H121" s="20">
        <v>112</v>
      </c>
      <c r="I121" t="s">
        <v>7043</v>
      </c>
      <c r="J121" t="s">
        <v>6260</v>
      </c>
      <c r="K121" t="s">
        <v>6275</v>
      </c>
      <c r="L121" t="s">
        <v>6262</v>
      </c>
      <c r="M121" t="s">
        <v>6263</v>
      </c>
      <c r="N121" t="s">
        <v>7044</v>
      </c>
      <c r="O121" t="s">
        <v>7045</v>
      </c>
      <c r="P121" t="s">
        <v>6266</v>
      </c>
      <c r="Q121" t="s">
        <v>6498</v>
      </c>
      <c r="R121" t="s">
        <v>6279</v>
      </c>
      <c r="S121" t="s">
        <v>7046</v>
      </c>
      <c r="T121" t="s">
        <v>6500</v>
      </c>
      <c r="U121" t="s">
        <v>6814</v>
      </c>
      <c r="V121" t="s">
        <v>6271</v>
      </c>
      <c r="W121" t="s">
        <v>7047</v>
      </c>
      <c r="X121" t="s">
        <v>7048</v>
      </c>
      <c r="Y121" t="s">
        <v>6269</v>
      </c>
      <c r="Z121" s="48" t="str">
        <f t="shared" si="20"/>
        <v>SSA AMR-10.121.96.36-AMRELI-2 B2_4/2-10.121.96.56-Amreli-GNE B1_5/3</v>
      </c>
      <c r="AA121" s="48">
        <f t="shared" si="21"/>
        <v>14</v>
      </c>
      <c r="AB121" s="48">
        <f t="shared" si="22"/>
        <v>23</v>
      </c>
      <c r="AC121" s="48">
        <f t="shared" si="23"/>
        <v>14</v>
      </c>
      <c r="AD121" s="48">
        <f t="shared" si="24"/>
        <v>25</v>
      </c>
      <c r="AE121" s="48" t="str">
        <f t="shared" si="25"/>
        <v>10.121.96.36</v>
      </c>
      <c r="AF121" s="42" t="str">
        <f t="shared" si="26"/>
        <v>10.121.96.56</v>
      </c>
      <c r="AG121" s="7" t="str">
        <f t="shared" si="27"/>
        <v>AMRELI 2</v>
      </c>
      <c r="AH121" s="7" t="str">
        <f t="shared" si="28"/>
        <v>Amreli GNE</v>
      </c>
      <c r="AI121" s="7" t="str">
        <f t="shared" si="29"/>
        <v>S4P2</v>
      </c>
      <c r="AJ121" s="7" t="str">
        <f t="shared" si="30"/>
        <v>S5P3</v>
      </c>
      <c r="AK121" s="7" t="str">
        <f>IFERROR(VLOOKUP(Z121,'PASTE-DL-ALARMS'!$Q$10:$W$2200,7,FALSE),"")</f>
        <v/>
      </c>
      <c r="AL121" s="55" t="str">
        <f>IFERROR(VLOOKUP(Z121,'PASTE-DL-ALARMS'!$Q$10:$W$2200,3,FALSE),"")</f>
        <v/>
      </c>
      <c r="AM121" s="7" t="str">
        <f t="shared" si="31"/>
        <v>10.121.96.36_AMRELI 2_S4P2</v>
      </c>
      <c r="AN121" s="55" t="str">
        <f t="shared" si="32"/>
        <v>10.121.96.56_Amreli GNE_S5P3</v>
      </c>
      <c r="AO121" s="72" t="e">
        <f t="shared" ca="1" si="33"/>
        <v>#VALUE!</v>
      </c>
      <c r="AP121" s="7" t="str">
        <f>IFERROR(VLOOKUP(Z121,'PASTE-DL-ALARMS'!$Q$10:$Z$2800,8,FALSE),"")</f>
        <v/>
      </c>
      <c r="AQ121" s="7"/>
      <c r="AR121" s="7"/>
      <c r="AS121" s="7"/>
    </row>
    <row r="122" spans="1:45" x14ac:dyDescent="0.25">
      <c r="A122" s="20"/>
      <c r="B122" s="20"/>
      <c r="C122" s="20" t="str">
        <f>IF(D122="Critical",MAX($C$8:C121)+1,"")</f>
        <v/>
      </c>
      <c r="D122" s="20" t="str">
        <f t="shared" si="17"/>
        <v>-</v>
      </c>
      <c r="E122" s="20" t="str">
        <f>VLOOKUP('PASTE-DOWN-DL'!F122,'SSA-CODE'!$D$4:$E$56,2,FALSE)</f>
        <v>AHD</v>
      </c>
      <c r="F122" s="48" t="str">
        <f t="shared" si="18"/>
        <v>SSA AM</v>
      </c>
      <c r="G122" s="48" t="str">
        <f t="shared" si="19"/>
        <v xml:space="preserve">	SSA AM</v>
      </c>
      <c r="H122" s="20">
        <v>113</v>
      </c>
      <c r="I122" t="s">
        <v>7049</v>
      </c>
      <c r="J122" t="s">
        <v>6260</v>
      </c>
      <c r="K122" t="s">
        <v>6261</v>
      </c>
      <c r="L122" t="s">
        <v>6262</v>
      </c>
      <c r="M122" t="s">
        <v>6263</v>
      </c>
      <c r="N122" t="s">
        <v>7050</v>
      </c>
      <c r="O122" t="s">
        <v>7051</v>
      </c>
      <c r="P122" t="s">
        <v>6266</v>
      </c>
      <c r="Q122" t="s">
        <v>6776</v>
      </c>
      <c r="R122" t="s">
        <v>6777</v>
      </c>
      <c r="S122" t="s">
        <v>6269</v>
      </c>
      <c r="T122" t="s">
        <v>7054</v>
      </c>
      <c r="U122" t="s">
        <v>6269</v>
      </c>
      <c r="V122" t="s">
        <v>6271</v>
      </c>
      <c r="W122" t="s">
        <v>7055</v>
      </c>
      <c r="X122" t="s">
        <v>7056</v>
      </c>
      <c r="Y122" t="s">
        <v>6269</v>
      </c>
      <c r="Z122" s="48" t="str">
        <f t="shared" si="20"/>
        <v>SSA AM-10.121.18.85-TN725B_Gulbai Tekra\S5P1-10.121.17.201-TN725B_Gulbai Tekra\S4P1</v>
      </c>
      <c r="AA122" s="48">
        <f t="shared" si="21"/>
        <v>14</v>
      </c>
      <c r="AB122" s="48">
        <f t="shared" si="22"/>
        <v>34</v>
      </c>
      <c r="AC122" s="48">
        <f t="shared" si="23"/>
        <v>15</v>
      </c>
      <c r="AD122" s="48">
        <f t="shared" si="24"/>
        <v>30</v>
      </c>
      <c r="AE122" s="48" t="str">
        <f t="shared" si="25"/>
        <v>10.121.18.85</v>
      </c>
      <c r="AF122" s="42" t="str">
        <f t="shared" si="26"/>
        <v>10.121.17.201</v>
      </c>
      <c r="AG122" s="7" t="str">
        <f t="shared" si="27"/>
        <v>GULBAI TEKRA CPAN 1</v>
      </c>
      <c r="AH122" s="7" t="str">
        <f t="shared" si="28"/>
        <v>GULBAI-TEKRA 3</v>
      </c>
      <c r="AI122" s="7" t="str">
        <f t="shared" si="29"/>
        <v>S5P1</v>
      </c>
      <c r="AJ122" s="7" t="str">
        <f t="shared" si="30"/>
        <v>S4P1</v>
      </c>
      <c r="AK122" s="7" t="str">
        <f>IFERROR(VLOOKUP(Z122,'PASTE-DL-ALARMS'!$Q$10:$W$2200,7,FALSE),"")</f>
        <v/>
      </c>
      <c r="AL122" s="55" t="str">
        <f>IFERROR(VLOOKUP(Z122,'PASTE-DL-ALARMS'!$Q$10:$W$2200,3,FALSE),"")</f>
        <v/>
      </c>
      <c r="AM122" s="7" t="str">
        <f t="shared" si="31"/>
        <v>10.121.18.85_GULBAI TEKRA CPAN 1_S5P1</v>
      </c>
      <c r="AN122" s="55" t="str">
        <f t="shared" si="32"/>
        <v>10.121.17.201_GULBAI-TEKRA 3_S4P1</v>
      </c>
      <c r="AO122" s="72" t="e">
        <f t="shared" ca="1" si="33"/>
        <v>#VALUE!</v>
      </c>
      <c r="AP122" s="7" t="str">
        <f>IFERROR(VLOOKUP(Z122,'PASTE-DL-ALARMS'!$Q$10:$Z$2800,8,FALSE),"")</f>
        <v/>
      </c>
      <c r="AQ122" s="7"/>
      <c r="AR122" s="7"/>
      <c r="AS122" s="7"/>
    </row>
    <row r="123" spans="1:45" x14ac:dyDescent="0.25">
      <c r="A123" s="20"/>
      <c r="B123" s="20"/>
      <c r="C123" s="20" t="str">
        <f>IF(D123="Critical",MAX($C$8:C122)+1,"")</f>
        <v/>
      </c>
      <c r="D123" s="20" t="str">
        <f t="shared" si="17"/>
        <v>-</v>
      </c>
      <c r="E123" s="20" t="str">
        <f>VLOOKUP('PASTE-DOWN-DL'!F123,'SSA-CODE'!$D$4:$E$56,2,FALSE)</f>
        <v>BCH</v>
      </c>
      <c r="F123" s="48" t="str">
        <f t="shared" si="18"/>
        <v>SSA BCH</v>
      </c>
      <c r="G123" s="48" t="str">
        <f t="shared" si="19"/>
        <v xml:space="preserve">	SSA BCH</v>
      </c>
      <c r="H123" s="20">
        <v>114</v>
      </c>
      <c r="I123" t="s">
        <v>7057</v>
      </c>
      <c r="J123" t="s">
        <v>6260</v>
      </c>
      <c r="K123" t="s">
        <v>6275</v>
      </c>
      <c r="L123" t="s">
        <v>6262</v>
      </c>
      <c r="M123" t="s">
        <v>6263</v>
      </c>
      <c r="N123" t="s">
        <v>7058</v>
      </c>
      <c r="O123" t="s">
        <v>7059</v>
      </c>
      <c r="P123" t="s">
        <v>6266</v>
      </c>
      <c r="Q123" t="s">
        <v>6692</v>
      </c>
      <c r="R123" t="s">
        <v>6279</v>
      </c>
      <c r="S123" t="s">
        <v>7060</v>
      </c>
      <c r="T123" t="s">
        <v>6486</v>
      </c>
      <c r="U123" t="s">
        <v>6762</v>
      </c>
      <c r="V123" t="s">
        <v>6271</v>
      </c>
      <c r="W123" t="s">
        <v>7061</v>
      </c>
      <c r="X123" t="s">
        <v>7062</v>
      </c>
      <c r="Y123" t="s">
        <v>6269</v>
      </c>
      <c r="Z123" s="48" t="str">
        <f t="shared" si="20"/>
        <v>SSA BCH-10.121.16.9-Bharuch_TN725B_WTR_AM_PH1-10.121.68.7-Netrang_TN725B_WTR_AM_PH3</v>
      </c>
      <c r="AA123" s="48">
        <f t="shared" si="21"/>
        <v>13</v>
      </c>
      <c r="AB123" s="48">
        <f t="shared" si="22"/>
        <v>21</v>
      </c>
      <c r="AC123" s="48">
        <f t="shared" si="23"/>
        <v>13</v>
      </c>
      <c r="AD123" s="48">
        <f t="shared" si="24"/>
        <v>21</v>
      </c>
      <c r="AE123" s="48" t="str">
        <f t="shared" si="25"/>
        <v>10.121.16.9</v>
      </c>
      <c r="AF123" s="42" t="str">
        <f t="shared" si="26"/>
        <v>10.121.68.7</v>
      </c>
      <c r="AG123" s="7" t="str">
        <f t="shared" si="27"/>
        <v>Bharuch</v>
      </c>
      <c r="AH123" s="7" t="str">
        <f t="shared" si="28"/>
        <v>Netrang</v>
      </c>
      <c r="AI123" s="7" t="str">
        <f t="shared" si="29"/>
        <v>S6P5</v>
      </c>
      <c r="AJ123" s="7" t="str">
        <f t="shared" si="30"/>
        <v>S4P5</v>
      </c>
      <c r="AK123" s="7" t="str">
        <f>IFERROR(VLOOKUP(Z123,'PASTE-DL-ALARMS'!$Q$10:$W$2200,7,FALSE),"")</f>
        <v/>
      </c>
      <c r="AL123" s="55" t="str">
        <f>IFERROR(VLOOKUP(Z123,'PASTE-DL-ALARMS'!$Q$10:$W$2200,3,FALSE),"")</f>
        <v/>
      </c>
      <c r="AM123" s="7" t="str">
        <f t="shared" si="31"/>
        <v>10.121.16.9_Bharuch_S6P5</v>
      </c>
      <c r="AN123" s="55" t="str">
        <f t="shared" si="32"/>
        <v>10.121.68.7_Netrang_S4P5</v>
      </c>
      <c r="AO123" s="72" t="e">
        <f t="shared" ca="1" si="33"/>
        <v>#VALUE!</v>
      </c>
      <c r="AP123" s="7" t="str">
        <f>IFERROR(VLOOKUP(Z123,'PASTE-DL-ALARMS'!$Q$10:$Z$2800,8,FALSE),"")</f>
        <v/>
      </c>
      <c r="AQ123" s="7"/>
      <c r="AR123" s="7"/>
      <c r="AS123" s="7"/>
    </row>
    <row r="124" spans="1:45" x14ac:dyDescent="0.25">
      <c r="A124" s="20"/>
      <c r="B124" s="20"/>
      <c r="C124" s="20" t="str">
        <f>IF(D124="Critical",MAX($C$8:C123)+1,"")</f>
        <v/>
      </c>
      <c r="D124" s="20" t="str">
        <f t="shared" si="17"/>
        <v>-</v>
      </c>
      <c r="E124" s="20" t="str">
        <f>VLOOKUP('PASTE-DOWN-DL'!F124,'SSA-CODE'!$D$4:$E$56,2,FALSE)</f>
        <v>VDA</v>
      </c>
      <c r="F124" s="48" t="str">
        <f t="shared" si="18"/>
        <v>SSA VDR</v>
      </c>
      <c r="G124" s="48" t="str">
        <f t="shared" si="19"/>
        <v xml:space="preserve">	SSA VDR</v>
      </c>
      <c r="H124" s="20">
        <v>115</v>
      </c>
      <c r="I124" t="s">
        <v>7063</v>
      </c>
      <c r="J124" t="s">
        <v>6260</v>
      </c>
      <c r="K124" t="s">
        <v>6275</v>
      </c>
      <c r="L124" t="s">
        <v>6262</v>
      </c>
      <c r="M124" t="s">
        <v>6263</v>
      </c>
      <c r="N124" t="s">
        <v>7064</v>
      </c>
      <c r="O124" t="s">
        <v>7065</v>
      </c>
      <c r="P124" t="s">
        <v>6266</v>
      </c>
      <c r="Q124" t="s">
        <v>6665</v>
      </c>
      <c r="R124" t="s">
        <v>6279</v>
      </c>
      <c r="S124" t="s">
        <v>6417</v>
      </c>
      <c r="T124" t="s">
        <v>6287</v>
      </c>
      <c r="U124" t="s">
        <v>6417</v>
      </c>
      <c r="V124" t="s">
        <v>6271</v>
      </c>
      <c r="W124" t="s">
        <v>7066</v>
      </c>
      <c r="X124" t="s">
        <v>7067</v>
      </c>
      <c r="Y124" t="s">
        <v>6269</v>
      </c>
      <c r="Z124" s="48" t="str">
        <f t="shared" si="20"/>
        <v>SSA VDR-10.121.99.154-GujVadodara_Gotri_Medical_S1P6-10.121.19.130-GujVadodara_Alkapuri_B2_S4P4</v>
      </c>
      <c r="AA124" s="48">
        <f t="shared" si="21"/>
        <v>15</v>
      </c>
      <c r="AB124" s="48">
        <f t="shared" si="22"/>
        <v>29</v>
      </c>
      <c r="AC124" s="48">
        <f t="shared" si="23"/>
        <v>15</v>
      </c>
      <c r="AD124" s="48">
        <f t="shared" si="24"/>
        <v>29</v>
      </c>
      <c r="AE124" s="48" t="str">
        <f t="shared" si="25"/>
        <v>10.121.19.142</v>
      </c>
      <c r="AF124" s="42" t="str">
        <f t="shared" si="26"/>
        <v>10.121.19.130</v>
      </c>
      <c r="AG124" s="7" t="str">
        <f t="shared" si="27"/>
        <v>GOTRI Medical</v>
      </c>
      <c r="AH124" s="7" t="str">
        <f t="shared" si="28"/>
        <v>ALKAPURI(GNE)</v>
      </c>
      <c r="AI124" s="7" t="str">
        <f t="shared" si="29"/>
        <v>S1P6</v>
      </c>
      <c r="AJ124" s="7" t="str">
        <f t="shared" si="30"/>
        <v>S4P4</v>
      </c>
      <c r="AK124" s="7" t="str">
        <f>IFERROR(VLOOKUP(Z124,'PASTE-DL-ALARMS'!$Q$10:$W$2200,7,FALSE),"")</f>
        <v/>
      </c>
      <c r="AL124" s="55" t="str">
        <f>IFERROR(VLOOKUP(Z124,'PASTE-DL-ALARMS'!$Q$10:$W$2200,3,FALSE),"")</f>
        <v/>
      </c>
      <c r="AM124" s="7" t="str">
        <f t="shared" si="31"/>
        <v>10.121.19.142_GOTRI Medical_S1P6</v>
      </c>
      <c r="AN124" s="55" t="str">
        <f t="shared" si="32"/>
        <v>10.121.19.130_ALKAPURI(GNE)_S4P4</v>
      </c>
      <c r="AO124" s="72" t="e">
        <f t="shared" ca="1" si="33"/>
        <v>#VALUE!</v>
      </c>
      <c r="AP124" s="7" t="str">
        <f>IFERROR(VLOOKUP(Z124,'PASTE-DL-ALARMS'!$Q$10:$Z$2800,8,FALSE),"")</f>
        <v/>
      </c>
      <c r="AQ124" s="7"/>
      <c r="AR124" s="7"/>
      <c r="AS124" s="7"/>
    </row>
    <row r="125" spans="1:45" x14ac:dyDescent="0.25">
      <c r="A125" s="20"/>
      <c r="B125" s="20"/>
      <c r="C125" s="20" t="str">
        <f>IF(D125="Critical",MAX($C$8:C124)+1,"")</f>
        <v/>
      </c>
      <c r="D125" s="20" t="str">
        <f t="shared" si="17"/>
        <v>-</v>
      </c>
      <c r="E125" s="20" t="str">
        <f>VLOOKUP('PASTE-DOWN-DL'!F125,'SSA-CODE'!$D$4:$E$56,2,FALSE)</f>
        <v>WTR RJ</v>
      </c>
      <c r="F125" s="48" t="str">
        <f t="shared" si="18"/>
        <v>WTR RJ</v>
      </c>
      <c r="G125" s="48" t="str">
        <f t="shared" si="19"/>
        <v xml:space="preserve">	WTR RJ</v>
      </c>
      <c r="H125" s="20">
        <v>116</v>
      </c>
      <c r="I125" t="s">
        <v>7068</v>
      </c>
      <c r="J125" t="s">
        <v>6260</v>
      </c>
      <c r="K125" t="s">
        <v>6275</v>
      </c>
      <c r="L125" t="s">
        <v>6262</v>
      </c>
      <c r="M125" t="s">
        <v>6263</v>
      </c>
      <c r="N125" t="s">
        <v>7069</v>
      </c>
      <c r="O125" t="s">
        <v>7070</v>
      </c>
      <c r="P125" t="s">
        <v>6266</v>
      </c>
      <c r="Q125" t="s">
        <v>7499</v>
      </c>
      <c r="R125" t="s">
        <v>6279</v>
      </c>
      <c r="S125" t="s">
        <v>7071</v>
      </c>
      <c r="T125" t="s">
        <v>6800</v>
      </c>
      <c r="U125" t="s">
        <v>6269</v>
      </c>
      <c r="V125" t="s">
        <v>6271</v>
      </c>
      <c r="W125" t="s">
        <v>7072</v>
      </c>
      <c r="X125" t="s">
        <v>7073</v>
      </c>
      <c r="Y125" t="s">
        <v>6269</v>
      </c>
      <c r="Z125" s="48" t="str">
        <f t="shared" si="20"/>
        <v>WTR RJ-10.121.96.36-AMRELI-2 B2_6/6-10.121.17.141-AMRELI B2_6/6</v>
      </c>
      <c r="AA125" s="48">
        <f t="shared" si="21"/>
        <v>14</v>
      </c>
      <c r="AB125" s="48">
        <f t="shared" si="22"/>
        <v>23</v>
      </c>
      <c r="AC125" s="48">
        <f t="shared" si="23"/>
        <v>15</v>
      </c>
      <c r="AD125" s="48">
        <f t="shared" si="24"/>
        <v>22</v>
      </c>
      <c r="AE125" s="48" t="str">
        <f t="shared" si="25"/>
        <v>10.121.96.36</v>
      </c>
      <c r="AF125" s="42" t="str">
        <f t="shared" si="26"/>
        <v>10.121.17.141</v>
      </c>
      <c r="AG125" s="7" t="str">
        <f t="shared" si="27"/>
        <v>AMRELI 2</v>
      </c>
      <c r="AH125" s="7" t="str">
        <f t="shared" si="28"/>
        <v>AMRELI</v>
      </c>
      <c r="AI125" s="7" t="str">
        <f t="shared" si="29"/>
        <v>S6P6</v>
      </c>
      <c r="AJ125" s="7" t="str">
        <f t="shared" si="30"/>
        <v>S6P6</v>
      </c>
      <c r="AK125" s="7" t="str">
        <f>IFERROR(VLOOKUP(Z125,'PASTE-DL-ALARMS'!$Q$10:$W$2200,7,FALSE),"")</f>
        <v/>
      </c>
      <c r="AL125" s="55" t="str">
        <f>IFERROR(VLOOKUP(Z125,'PASTE-DL-ALARMS'!$Q$10:$W$2200,3,FALSE),"")</f>
        <v/>
      </c>
      <c r="AM125" s="7" t="str">
        <f t="shared" si="31"/>
        <v>10.121.96.36_AMRELI 2_S6P6</v>
      </c>
      <c r="AN125" s="55" t="str">
        <f t="shared" si="32"/>
        <v>10.121.17.141_AMRELI_S6P6</v>
      </c>
      <c r="AO125" s="72" t="e">
        <f t="shared" ca="1" si="33"/>
        <v>#VALUE!</v>
      </c>
      <c r="AP125" s="7" t="str">
        <f>IFERROR(VLOOKUP(Z125,'PASTE-DL-ALARMS'!$Q$10:$Z$2800,8,FALSE),"")</f>
        <v/>
      </c>
      <c r="AQ125" s="7"/>
      <c r="AR125" s="7"/>
      <c r="AS125" s="7"/>
    </row>
    <row r="126" spans="1:45" x14ac:dyDescent="0.25">
      <c r="A126" s="20"/>
      <c r="B126" s="20"/>
      <c r="C126" s="20" t="str">
        <f>IF(D126="Critical",MAX($C$8:C125)+1,"")</f>
        <v/>
      </c>
      <c r="D126" s="20" t="str">
        <f t="shared" si="17"/>
        <v>-</v>
      </c>
      <c r="E126" s="20" t="str">
        <f>VLOOKUP('PASTE-DOWN-DL'!F126,'SSA-CODE'!$D$4:$E$56,2,FALSE)</f>
        <v>AHD</v>
      </c>
      <c r="F126" s="48" t="str">
        <f t="shared" si="18"/>
        <v>SSA AM</v>
      </c>
      <c r="G126" s="48" t="str">
        <f t="shared" si="19"/>
        <v xml:space="preserve">	SSA AM</v>
      </c>
      <c r="H126" s="20">
        <v>117</v>
      </c>
      <c r="I126" t="s">
        <v>7074</v>
      </c>
      <c r="J126" t="s">
        <v>6260</v>
      </c>
      <c r="K126" t="s">
        <v>6275</v>
      </c>
      <c r="L126" t="s">
        <v>6262</v>
      </c>
      <c r="M126" t="s">
        <v>6263</v>
      </c>
      <c r="N126" t="s">
        <v>7075</v>
      </c>
      <c r="O126" t="s">
        <v>7076</v>
      </c>
      <c r="P126" t="s">
        <v>6266</v>
      </c>
      <c r="Q126" t="s">
        <v>6302</v>
      </c>
      <c r="R126" t="s">
        <v>6279</v>
      </c>
      <c r="S126" t="s">
        <v>7077</v>
      </c>
      <c r="T126" t="s">
        <v>6486</v>
      </c>
      <c r="U126" t="s">
        <v>6723</v>
      </c>
      <c r="V126" t="s">
        <v>6271</v>
      </c>
      <c r="W126" t="s">
        <v>7078</v>
      </c>
      <c r="X126" t="s">
        <v>7079</v>
      </c>
      <c r="Y126" t="s">
        <v>6269</v>
      </c>
      <c r="Z126" s="48" t="str">
        <f t="shared" si="20"/>
        <v>SSA AM-10.121.18.159-SUMEL11_1/5-10.121.18.194-NARODA_4/3</v>
      </c>
      <c r="AA126" s="48">
        <f t="shared" si="21"/>
        <v>15</v>
      </c>
      <c r="AB126" s="48">
        <f t="shared" si="22"/>
        <v>22</v>
      </c>
      <c r="AC126" s="48">
        <f t="shared" si="23"/>
        <v>15</v>
      </c>
      <c r="AD126" s="48">
        <f t="shared" si="24"/>
        <v>26</v>
      </c>
      <c r="AE126" s="48" t="str">
        <f t="shared" si="25"/>
        <v>10.121.18.194</v>
      </c>
      <c r="AF126" s="42" t="str">
        <f t="shared" si="26"/>
        <v>10.121.18.159</v>
      </c>
      <c r="AG126" s="7" t="str">
        <f t="shared" si="27"/>
        <v>Naroda</v>
      </c>
      <c r="AH126" s="7" t="str">
        <f t="shared" si="28"/>
        <v>Kubernagar</v>
      </c>
      <c r="AI126" s="7" t="str">
        <f t="shared" si="29"/>
        <v>S4P3</v>
      </c>
      <c r="AJ126" s="7" t="str">
        <f t="shared" si="30"/>
        <v>S1P5</v>
      </c>
      <c r="AK126" s="7" t="str">
        <f>IFERROR(VLOOKUP(Z126,'PASTE-DL-ALARMS'!$Q$10:$W$2200,7,FALSE),"")</f>
        <v/>
      </c>
      <c r="AL126" s="55" t="str">
        <f>IFERROR(VLOOKUP(Z126,'PASTE-DL-ALARMS'!$Q$10:$W$2200,3,FALSE),"")</f>
        <v/>
      </c>
      <c r="AM126" s="7" t="str">
        <f t="shared" si="31"/>
        <v>10.121.18.194_Naroda_S4P3</v>
      </c>
      <c r="AN126" s="55" t="str">
        <f t="shared" si="32"/>
        <v>10.121.18.159_Kubernagar_S1P5</v>
      </c>
      <c r="AO126" s="72" t="e">
        <f t="shared" ca="1" si="33"/>
        <v>#VALUE!</v>
      </c>
      <c r="AP126" s="7" t="str">
        <f>IFERROR(VLOOKUP(Z126,'PASTE-DL-ALARMS'!$Q$10:$Z$2800,8,FALSE),"")</f>
        <v/>
      </c>
      <c r="AQ126" s="7"/>
      <c r="AR126" s="7"/>
      <c r="AS126" s="7"/>
    </row>
    <row r="127" spans="1:45" x14ac:dyDescent="0.25">
      <c r="A127" s="20"/>
      <c r="B127" s="20"/>
      <c r="C127" s="20" t="str">
        <f>IF(D127="Critical",MAX($C$8:C126)+1,"")</f>
        <v/>
      </c>
      <c r="D127" s="20" t="str">
        <f t="shared" si="17"/>
        <v>-</v>
      </c>
      <c r="E127" s="20" t="str">
        <f>VLOOKUP('PASTE-DOWN-DL'!F127,'SSA-CODE'!$D$4:$E$56,2,FALSE)</f>
        <v>WTR AM</v>
      </c>
      <c r="F127" s="48" t="str">
        <f t="shared" si="18"/>
        <v>WTR AM</v>
      </c>
      <c r="G127" s="48" t="str">
        <f t="shared" si="19"/>
        <v xml:space="preserve">	WTR AM</v>
      </c>
      <c r="H127" s="20">
        <v>118</v>
      </c>
      <c r="I127" t="s">
        <v>7080</v>
      </c>
      <c r="J127" t="s">
        <v>6260</v>
      </c>
      <c r="K127" t="s">
        <v>6261</v>
      </c>
      <c r="L127" t="s">
        <v>6262</v>
      </c>
      <c r="M127" t="s">
        <v>6263</v>
      </c>
      <c r="N127" t="s">
        <v>7081</v>
      </c>
      <c r="O127" t="s">
        <v>7082</v>
      </c>
      <c r="P127" t="s">
        <v>6266</v>
      </c>
      <c r="Q127" t="s">
        <v>7666</v>
      </c>
      <c r="R127" t="s">
        <v>7266</v>
      </c>
      <c r="S127" t="s">
        <v>6269</v>
      </c>
      <c r="T127" t="s">
        <v>7084</v>
      </c>
      <c r="U127" t="s">
        <v>6269</v>
      </c>
      <c r="V127" t="s">
        <v>6271</v>
      </c>
      <c r="W127" t="s">
        <v>7085</v>
      </c>
      <c r="X127" t="s">
        <v>7086</v>
      </c>
      <c r="Y127" t="s">
        <v>6269</v>
      </c>
      <c r="Z127" s="48" t="str">
        <f t="shared" si="20"/>
        <v>WTR AM-10.121.16.235-TN705B_Bhalej_B1\S4P1-10.121.16.234-TN725B_Anand_2_B2\S3P1</v>
      </c>
      <c r="AA127" s="48">
        <f t="shared" si="21"/>
        <v>15</v>
      </c>
      <c r="AB127" s="48">
        <f t="shared" si="22"/>
        <v>22</v>
      </c>
      <c r="AC127" s="48">
        <f t="shared" si="23"/>
        <v>15</v>
      </c>
      <c r="AD127" s="48">
        <f t="shared" si="24"/>
        <v>22</v>
      </c>
      <c r="AE127" s="48" t="str">
        <f t="shared" si="25"/>
        <v>10.121.16.234</v>
      </c>
      <c r="AF127" s="42" t="str">
        <f t="shared" si="26"/>
        <v>10.121.16.235</v>
      </c>
      <c r="AG127" s="7" t="str">
        <f t="shared" si="27"/>
        <v>Anand2</v>
      </c>
      <c r="AH127" s="7" t="str">
        <f t="shared" si="28"/>
        <v>Bhalej</v>
      </c>
      <c r="AI127" s="7" t="str">
        <f t="shared" si="29"/>
        <v>S3P1</v>
      </c>
      <c r="AJ127" s="7" t="str">
        <f t="shared" si="30"/>
        <v>S4P1</v>
      </c>
      <c r="AK127" s="7" t="str">
        <f>IFERROR(VLOOKUP(Z127,'PASTE-DL-ALARMS'!$Q$10:$W$2200,7,FALSE),"")</f>
        <v/>
      </c>
      <c r="AL127" s="55" t="str">
        <f>IFERROR(VLOOKUP(Z127,'PASTE-DL-ALARMS'!$Q$10:$W$2200,3,FALSE),"")</f>
        <v/>
      </c>
      <c r="AM127" s="7" t="str">
        <f t="shared" si="31"/>
        <v>10.121.16.234_Anand2_S3P1</v>
      </c>
      <c r="AN127" s="55" t="str">
        <f t="shared" si="32"/>
        <v>10.121.16.235_Bhalej_S4P1</v>
      </c>
      <c r="AO127" s="72" t="e">
        <f t="shared" ca="1" si="33"/>
        <v>#VALUE!</v>
      </c>
      <c r="AP127" s="7" t="str">
        <f>IFERROR(VLOOKUP(Z127,'PASTE-DL-ALARMS'!$Q$10:$Z$2800,8,FALSE),"")</f>
        <v/>
      </c>
      <c r="AQ127" s="7"/>
      <c r="AR127" s="7"/>
      <c r="AS127" s="7"/>
    </row>
    <row r="128" spans="1:45" x14ac:dyDescent="0.25">
      <c r="A128" s="20"/>
      <c r="B128" s="20"/>
      <c r="C128" s="20" t="str">
        <f>IF(D128="Critical",MAX($C$8:C127)+1,"")</f>
        <v/>
      </c>
      <c r="D128" s="20" t="str">
        <f t="shared" si="17"/>
        <v>-</v>
      </c>
      <c r="E128" s="20" t="str">
        <f>VLOOKUP('PASTE-DOWN-DL'!F128,'SSA-CODE'!$D$4:$E$56,2,FALSE)</f>
        <v>WTR AM</v>
      </c>
      <c r="F128" s="48" t="str">
        <f t="shared" si="18"/>
        <v>WTR AM</v>
      </c>
      <c r="G128" s="48" t="str">
        <f t="shared" si="19"/>
        <v xml:space="preserve">	WTR AM</v>
      </c>
      <c r="H128" s="20">
        <v>119</v>
      </c>
      <c r="I128" t="s">
        <v>7087</v>
      </c>
      <c r="J128" t="s">
        <v>6466</v>
      </c>
      <c r="K128" t="s">
        <v>6275</v>
      </c>
      <c r="L128" t="s">
        <v>6262</v>
      </c>
      <c r="M128" t="s">
        <v>6263</v>
      </c>
      <c r="N128" t="s">
        <v>7088</v>
      </c>
      <c r="O128" t="s">
        <v>7089</v>
      </c>
      <c r="P128" t="s">
        <v>6266</v>
      </c>
      <c r="Q128" t="s">
        <v>7090</v>
      </c>
      <c r="R128" t="s">
        <v>7090</v>
      </c>
      <c r="S128" t="s">
        <v>7091</v>
      </c>
      <c r="T128" t="s">
        <v>6345</v>
      </c>
      <c r="U128" t="s">
        <v>7092</v>
      </c>
      <c r="V128" t="s">
        <v>6271</v>
      </c>
      <c r="W128" t="s">
        <v>7093</v>
      </c>
      <c r="X128" t="s">
        <v>7094</v>
      </c>
      <c r="Y128" t="s">
        <v>6269</v>
      </c>
      <c r="Z128" s="48" t="str">
        <f t="shared" si="20"/>
        <v>WTR AM-10.121.16.27-CITY _B2_PH3/5/10-10.121.16.226-Baroda City-3_B2_GNE_5/10</v>
      </c>
      <c r="AA128" s="48">
        <f t="shared" si="21"/>
        <v>15</v>
      </c>
      <c r="AB128" s="48">
        <f t="shared" si="22"/>
        <v>33</v>
      </c>
      <c r="AC128" s="48">
        <f t="shared" si="23"/>
        <v>14</v>
      </c>
      <c r="AD128" s="48">
        <f t="shared" si="24"/>
        <v>26</v>
      </c>
      <c r="AE128" s="48" t="str">
        <f t="shared" si="25"/>
        <v>10.121.16.226</v>
      </c>
      <c r="AF128" s="42" t="str">
        <f t="shared" si="26"/>
        <v>10.121.16.27</v>
      </c>
      <c r="AG128" s="7" t="str">
        <f t="shared" si="27"/>
        <v>BARODA CITY 3 GNE</v>
      </c>
      <c r="AH128" s="7" t="str">
        <f t="shared" si="28"/>
        <v>Baroda CITY</v>
      </c>
      <c r="AI128" s="7" t="str">
        <f t="shared" si="29"/>
        <v>S5P10</v>
      </c>
      <c r="AJ128" s="7" t="str">
        <f t="shared" si="30"/>
        <v>S5P10</v>
      </c>
      <c r="AK128" s="7" t="str">
        <f>IFERROR(VLOOKUP(Z128,'PASTE-DL-ALARMS'!$Q$10:$W$2200,7,FALSE),"")</f>
        <v/>
      </c>
      <c r="AL128" s="55" t="str">
        <f>IFERROR(VLOOKUP(Z128,'PASTE-DL-ALARMS'!$Q$10:$W$2200,3,FALSE),"")</f>
        <v/>
      </c>
      <c r="AM128" s="7" t="str">
        <f t="shared" si="31"/>
        <v>10.121.16.226_BARODA CITY 3 GNE_S5P10</v>
      </c>
      <c r="AN128" s="55" t="str">
        <f t="shared" si="32"/>
        <v>10.121.16.27_Baroda CITY_S5P10</v>
      </c>
      <c r="AO128" s="72" t="e">
        <f t="shared" ca="1" si="33"/>
        <v>#VALUE!</v>
      </c>
      <c r="AP128" s="7" t="str">
        <f>IFERROR(VLOOKUP(Z128,'PASTE-DL-ALARMS'!$Q$10:$Z$2800,8,FALSE),"")</f>
        <v/>
      </c>
      <c r="AQ128" s="7"/>
      <c r="AR128" s="7"/>
      <c r="AS128" s="7"/>
    </row>
    <row r="129" spans="1:45" x14ac:dyDescent="0.25">
      <c r="A129" s="20"/>
      <c r="B129" s="20"/>
      <c r="C129" s="20" t="str">
        <f>IF(D129="Critical",MAX($C$8:C128)+1,"")</f>
        <v/>
      </c>
      <c r="D129" s="20" t="str">
        <f t="shared" si="17"/>
        <v>-</v>
      </c>
      <c r="E129" s="20" t="str">
        <f>VLOOKUP('PASTE-DOWN-DL'!F129,'SSA-CODE'!$D$4:$E$56,2,FALSE)</f>
        <v>VAL</v>
      </c>
      <c r="F129" s="48" t="str">
        <f t="shared" si="18"/>
        <v>SSA VAL</v>
      </c>
      <c r="G129" s="48" t="str">
        <f t="shared" si="19"/>
        <v xml:space="preserve">	SSA VAL</v>
      </c>
      <c r="H129" s="20">
        <v>120</v>
      </c>
      <c r="I129" t="s">
        <v>7095</v>
      </c>
      <c r="J129" t="s">
        <v>6260</v>
      </c>
      <c r="K129" t="s">
        <v>6275</v>
      </c>
      <c r="L129" t="s">
        <v>6262</v>
      </c>
      <c r="M129" t="s">
        <v>6263</v>
      </c>
      <c r="N129" t="s">
        <v>7096</v>
      </c>
      <c r="O129" t="s">
        <v>7097</v>
      </c>
      <c r="P129" t="s">
        <v>6266</v>
      </c>
      <c r="Q129" t="s">
        <v>6302</v>
      </c>
      <c r="R129" t="s">
        <v>6279</v>
      </c>
      <c r="S129" t="s">
        <v>7098</v>
      </c>
      <c r="T129" t="s">
        <v>6304</v>
      </c>
      <c r="U129" t="s">
        <v>6931</v>
      </c>
      <c r="V129" t="s">
        <v>6271</v>
      </c>
      <c r="W129" t="s">
        <v>7099</v>
      </c>
      <c r="X129" t="s">
        <v>7100</v>
      </c>
      <c r="Y129" t="s">
        <v>6269</v>
      </c>
      <c r="Z129" s="48" t="str">
        <f t="shared" si="20"/>
        <v>SSA VAL-10.121.68.101-Citynet_Samarvani_B1_S1P5-10.121.68.67-Silvasa_B2_S5P6</v>
      </c>
      <c r="AA129" s="48">
        <f t="shared" si="21"/>
        <v>14</v>
      </c>
      <c r="AB129" s="48">
        <f t="shared" si="22"/>
        <v>23</v>
      </c>
      <c r="AC129" s="48">
        <f t="shared" si="23"/>
        <v>15</v>
      </c>
      <c r="AD129" s="48">
        <f t="shared" si="24"/>
        <v>33</v>
      </c>
      <c r="AE129" s="48" t="str">
        <f t="shared" si="25"/>
        <v>10.121.68.67</v>
      </c>
      <c r="AF129" s="42" t="str">
        <f t="shared" si="26"/>
        <v>10.121.68.101</v>
      </c>
      <c r="AG129" s="7" t="str">
        <f t="shared" si="27"/>
        <v>Silvassa</v>
      </c>
      <c r="AH129" s="7" t="str">
        <f t="shared" si="28"/>
        <v>CITYNET SAMARVANI</v>
      </c>
      <c r="AI129" s="7" t="str">
        <f t="shared" si="29"/>
        <v>S5P6</v>
      </c>
      <c r="AJ129" s="7" t="str">
        <f t="shared" si="30"/>
        <v>S1P5</v>
      </c>
      <c r="AK129" s="7" t="str">
        <f>IFERROR(VLOOKUP(Z129,'PASTE-DL-ALARMS'!$Q$10:$W$2200,7,FALSE),"")</f>
        <v/>
      </c>
      <c r="AL129" s="55" t="str">
        <f>IFERROR(VLOOKUP(Z129,'PASTE-DL-ALARMS'!$Q$10:$W$2200,3,FALSE),"")</f>
        <v/>
      </c>
      <c r="AM129" s="7" t="str">
        <f t="shared" si="31"/>
        <v>10.121.68.67_Silvassa_S5P6</v>
      </c>
      <c r="AN129" s="55" t="str">
        <f t="shared" si="32"/>
        <v>10.121.68.101_CITYNET SAMARVANI_S1P5</v>
      </c>
      <c r="AO129" s="72" t="e">
        <f t="shared" ca="1" si="33"/>
        <v>#VALUE!</v>
      </c>
      <c r="AP129" s="7" t="str">
        <f>IFERROR(VLOOKUP(Z129,'PASTE-DL-ALARMS'!$Q$10:$Z$2800,8,FALSE),"")</f>
        <v/>
      </c>
      <c r="AQ129" s="7"/>
      <c r="AR129" s="7"/>
      <c r="AS129" s="7"/>
    </row>
    <row r="130" spans="1:45" x14ac:dyDescent="0.25">
      <c r="A130" s="20"/>
      <c r="B130" s="20"/>
      <c r="C130" s="20" t="str">
        <f>IF(D130="Critical",MAX($C$8:C129)+1,"")</f>
        <v/>
      </c>
      <c r="D130" s="20" t="str">
        <f t="shared" si="17"/>
        <v>-</v>
      </c>
      <c r="E130" s="20" t="str">
        <f>VLOOKUP('PASTE-DOWN-DL'!F130,'SSA-CODE'!$D$4:$E$56,2,FALSE)</f>
        <v>WTR AM</v>
      </c>
      <c r="F130" s="48" t="str">
        <f t="shared" si="18"/>
        <v>WTR AM</v>
      </c>
      <c r="G130" s="48" t="str">
        <f t="shared" si="19"/>
        <v xml:space="preserve">	WTR AM</v>
      </c>
      <c r="H130" s="20">
        <v>121</v>
      </c>
      <c r="I130" t="s">
        <v>7101</v>
      </c>
      <c r="J130" t="s">
        <v>6466</v>
      </c>
      <c r="K130" t="s">
        <v>6275</v>
      </c>
      <c r="L130" t="s">
        <v>6262</v>
      </c>
      <c r="M130" t="s">
        <v>6263</v>
      </c>
      <c r="N130" t="s">
        <v>7102</v>
      </c>
      <c r="O130" t="s">
        <v>7103</v>
      </c>
      <c r="P130" t="s">
        <v>6266</v>
      </c>
      <c r="Q130" t="s">
        <v>6498</v>
      </c>
      <c r="R130" t="s">
        <v>6279</v>
      </c>
      <c r="S130" t="s">
        <v>6269</v>
      </c>
      <c r="T130" t="s">
        <v>6270</v>
      </c>
      <c r="U130" t="s">
        <v>6269</v>
      </c>
      <c r="V130" t="s">
        <v>6271</v>
      </c>
      <c r="W130" t="s">
        <v>7104</v>
      </c>
      <c r="X130" t="s">
        <v>7105</v>
      </c>
      <c r="Y130" t="s">
        <v>6269</v>
      </c>
      <c r="Z130" s="48" t="str">
        <f t="shared" si="20"/>
        <v>WTR AM-10.121.68.1-TN725B_SURAT_S5P11-10.121.16.5-TN725B_SURAT_S5P11</v>
      </c>
      <c r="AA130" s="48">
        <f t="shared" si="21"/>
        <v>14</v>
      </c>
      <c r="AB130" s="48">
        <f t="shared" si="22"/>
        <v>20</v>
      </c>
      <c r="AC130" s="48">
        <f t="shared" si="23"/>
        <v>13</v>
      </c>
      <c r="AD130" s="48">
        <f t="shared" si="24"/>
        <v>26</v>
      </c>
      <c r="AE130" s="48" t="str">
        <f t="shared" si="25"/>
        <v>10.121.100.2</v>
      </c>
      <c r="AF130" s="42" t="str">
        <f t="shared" si="26"/>
        <v>10.121.68.1</v>
      </c>
      <c r="AG130" s="7" t="str">
        <f t="shared" si="27"/>
        <v>Surat</v>
      </c>
      <c r="AH130" s="7" t="str">
        <f t="shared" si="28"/>
        <v>Surat 3(GNE)</v>
      </c>
      <c r="AI130" s="7" t="str">
        <f t="shared" si="29"/>
        <v>S5P11</v>
      </c>
      <c r="AJ130" s="7" t="str">
        <f t="shared" si="30"/>
        <v>S5P11</v>
      </c>
      <c r="AK130" s="7" t="str">
        <f>IFERROR(VLOOKUP(Z130,'PASTE-DL-ALARMS'!$Q$10:$W$2200,7,FALSE),"")</f>
        <v/>
      </c>
      <c r="AL130" s="55" t="str">
        <f>IFERROR(VLOOKUP(Z130,'PASTE-DL-ALARMS'!$Q$10:$W$2200,3,FALSE),"")</f>
        <v/>
      </c>
      <c r="AM130" s="7" t="str">
        <f t="shared" si="31"/>
        <v>10.121.100.2_Surat_S5P11</v>
      </c>
      <c r="AN130" s="55" t="str">
        <f t="shared" si="32"/>
        <v>10.121.68.1_Surat 3(GNE)_S5P11</v>
      </c>
      <c r="AO130" s="72" t="e">
        <f t="shared" ca="1" si="33"/>
        <v>#VALUE!</v>
      </c>
      <c r="AP130" s="7" t="str">
        <f>IFERROR(VLOOKUP(Z130,'PASTE-DL-ALARMS'!$Q$10:$Z$2800,8,FALSE),"")</f>
        <v/>
      </c>
      <c r="AQ130" s="7"/>
      <c r="AR130" s="7"/>
      <c r="AS130" s="7"/>
    </row>
    <row r="131" spans="1:45" x14ac:dyDescent="0.25">
      <c r="A131" s="20"/>
      <c r="B131" s="20"/>
      <c r="C131" s="20" t="str">
        <f>IF(D131="Critical",MAX($C$8:C130)+1,"")</f>
        <v/>
      </c>
      <c r="D131" s="20" t="str">
        <f t="shared" si="17"/>
        <v>-</v>
      </c>
      <c r="E131" s="20" t="str">
        <f>VLOOKUP('PASTE-DOWN-DL'!F131,'SSA-CODE'!$D$4:$E$56,2,FALSE)</f>
        <v>BUJ</v>
      </c>
      <c r="F131" s="48" t="str">
        <f t="shared" si="18"/>
        <v>SSA BUJ</v>
      </c>
      <c r="G131" s="48" t="str">
        <f t="shared" si="19"/>
        <v xml:space="preserve">	SSA BUJ</v>
      </c>
      <c r="H131" s="20">
        <v>122</v>
      </c>
      <c r="I131" t="s">
        <v>7106</v>
      </c>
      <c r="J131" t="s">
        <v>6260</v>
      </c>
      <c r="K131" t="s">
        <v>6275</v>
      </c>
      <c r="L131" t="s">
        <v>6262</v>
      </c>
      <c r="M131" t="s">
        <v>6263</v>
      </c>
      <c r="N131" t="s">
        <v>7107</v>
      </c>
      <c r="O131" t="s">
        <v>7108</v>
      </c>
      <c r="P131" t="s">
        <v>6266</v>
      </c>
      <c r="Q131" t="s">
        <v>6876</v>
      </c>
      <c r="R131" t="s">
        <v>6279</v>
      </c>
      <c r="S131" t="s">
        <v>6269</v>
      </c>
      <c r="T131" t="s">
        <v>7109</v>
      </c>
      <c r="U131" t="s">
        <v>6269</v>
      </c>
      <c r="V131" t="s">
        <v>6271</v>
      </c>
      <c r="W131" t="s">
        <v>7110</v>
      </c>
      <c r="X131" t="s">
        <v>7111</v>
      </c>
      <c r="Y131" t="s">
        <v>6269</v>
      </c>
      <c r="Z131" s="48" t="str">
        <f t="shared" si="20"/>
        <v>SSA BUJ-10.121.24.71-Gandhidham_II_4/4-10.121.24.85-IOCL FST Kandla_1/5</v>
      </c>
      <c r="AA131" s="48">
        <f t="shared" si="21"/>
        <v>14</v>
      </c>
      <c r="AB131" s="48">
        <f t="shared" si="22"/>
        <v>28</v>
      </c>
      <c r="AC131" s="48">
        <f t="shared" si="23"/>
        <v>14</v>
      </c>
      <c r="AD131" s="48">
        <f t="shared" si="24"/>
        <v>33</v>
      </c>
      <c r="AE131" s="48" t="str">
        <f t="shared" si="25"/>
        <v>10.121.24.71</v>
      </c>
      <c r="AF131" s="42" t="str">
        <f t="shared" si="26"/>
        <v>10.121.24.85</v>
      </c>
      <c r="AG131" s="7" t="str">
        <f t="shared" si="27"/>
        <v>Gandhidham II</v>
      </c>
      <c r="AH131" s="7" t="str">
        <f t="shared" si="28"/>
        <v>IOCL FST KANDLA A1</v>
      </c>
      <c r="AI131" s="7" t="str">
        <f t="shared" si="29"/>
        <v>S4P4</v>
      </c>
      <c r="AJ131" s="7" t="str">
        <f t="shared" si="30"/>
        <v>S1P5</v>
      </c>
      <c r="AK131" s="7" t="str">
        <f>IFERROR(VLOOKUP(Z131,'PASTE-DL-ALARMS'!$Q$10:$W$2200,7,FALSE),"")</f>
        <v/>
      </c>
      <c r="AL131" s="55" t="str">
        <f>IFERROR(VLOOKUP(Z131,'PASTE-DL-ALARMS'!$Q$10:$W$2200,3,FALSE),"")</f>
        <v/>
      </c>
      <c r="AM131" s="7" t="str">
        <f t="shared" si="31"/>
        <v>10.121.24.71_Gandhidham II_S4P4</v>
      </c>
      <c r="AN131" s="55" t="str">
        <f t="shared" si="32"/>
        <v>10.121.24.85_IOCL FST KANDLA A1_S1P5</v>
      </c>
      <c r="AO131" s="72" t="e">
        <f t="shared" ca="1" si="33"/>
        <v>#VALUE!</v>
      </c>
      <c r="AP131" s="7" t="str">
        <f>IFERROR(VLOOKUP(Z131,'PASTE-DL-ALARMS'!$Q$10:$Z$2800,8,FALSE),"")</f>
        <v/>
      </c>
      <c r="AQ131" s="7"/>
      <c r="AR131" s="7"/>
      <c r="AS131" s="7"/>
    </row>
    <row r="132" spans="1:45" x14ac:dyDescent="0.25">
      <c r="A132" s="20"/>
      <c r="B132" s="20"/>
      <c r="C132" s="20" t="str">
        <f>IF(D132="Critical",MAX($C$8:C131)+1,"")</f>
        <v/>
      </c>
      <c r="D132" s="20" t="str">
        <f t="shared" si="17"/>
        <v>-</v>
      </c>
      <c r="E132" s="20" t="str">
        <f>VLOOKUP('PASTE-DOWN-DL'!F132,'SSA-CODE'!$D$4:$E$56,2,FALSE)</f>
        <v>HMR</v>
      </c>
      <c r="F132" s="48" t="str">
        <f t="shared" si="18"/>
        <v>SSA HMR</v>
      </c>
      <c r="G132" s="48" t="str">
        <f t="shared" si="19"/>
        <v xml:space="preserve">	SSA HMR</v>
      </c>
      <c r="H132" s="20">
        <v>123</v>
      </c>
      <c r="I132" t="s">
        <v>7112</v>
      </c>
      <c r="J132" t="s">
        <v>6260</v>
      </c>
      <c r="K132" t="s">
        <v>6275</v>
      </c>
      <c r="L132" t="s">
        <v>6262</v>
      </c>
      <c r="M132" t="s">
        <v>6263</v>
      </c>
      <c r="N132" t="s">
        <v>7113</v>
      </c>
      <c r="O132" t="s">
        <v>7114</v>
      </c>
      <c r="P132" t="s">
        <v>6266</v>
      </c>
      <c r="Q132" t="s">
        <v>6776</v>
      </c>
      <c r="R132" t="s">
        <v>6279</v>
      </c>
      <c r="S132" t="s">
        <v>7115</v>
      </c>
      <c r="T132" t="s">
        <v>6486</v>
      </c>
      <c r="U132" t="s">
        <v>7116</v>
      </c>
      <c r="V132" t="s">
        <v>6271</v>
      </c>
      <c r="W132" t="s">
        <v>7117</v>
      </c>
      <c r="X132" t="s">
        <v>7118</v>
      </c>
      <c r="Y132" t="s">
        <v>6269</v>
      </c>
      <c r="Z132" s="48" t="str">
        <f t="shared" si="20"/>
        <v>SSA HMR-10.121.97.72-GIDC Modasa_3/3-10.121.25.182-Palate Hotel_ 2/6</v>
      </c>
      <c r="AA132" s="48">
        <f t="shared" si="21"/>
        <v>14</v>
      </c>
      <c r="AB132" s="48">
        <f t="shared" si="22"/>
        <v>26</v>
      </c>
      <c r="AC132" s="48">
        <f t="shared" si="23"/>
        <v>15</v>
      </c>
      <c r="AD132" s="48">
        <f t="shared" si="24"/>
        <v>28</v>
      </c>
      <c r="AE132" s="48" t="str">
        <f t="shared" si="25"/>
        <v>10.121.97.72</v>
      </c>
      <c r="AF132" s="42" t="str">
        <f t="shared" si="26"/>
        <v>10.121.25.182</v>
      </c>
      <c r="AG132" s="7" t="str">
        <f t="shared" si="27"/>
        <v>GIDC MODASA</v>
      </c>
      <c r="AH132" s="7" t="str">
        <f t="shared" si="28"/>
        <v>Palate Hotel</v>
      </c>
      <c r="AI132" s="7" t="str">
        <f t="shared" si="29"/>
        <v>S3P3</v>
      </c>
      <c r="AJ132" s="7" t="str">
        <f t="shared" si="30"/>
        <v>S2P6</v>
      </c>
      <c r="AK132" s="7" t="str">
        <f>IFERROR(VLOOKUP(Z132,'PASTE-DL-ALARMS'!$Q$10:$W$2200,7,FALSE),"")</f>
        <v/>
      </c>
      <c r="AL132" s="55" t="str">
        <f>IFERROR(VLOOKUP(Z132,'PASTE-DL-ALARMS'!$Q$10:$W$2200,3,FALSE),"")</f>
        <v/>
      </c>
      <c r="AM132" s="7" t="str">
        <f t="shared" si="31"/>
        <v>10.121.97.72_GIDC MODASA_S3P3</v>
      </c>
      <c r="AN132" s="55" t="str">
        <f t="shared" si="32"/>
        <v>10.121.25.182_Palate Hotel_S2P6</v>
      </c>
      <c r="AO132" s="72" t="e">
        <f t="shared" ca="1" si="33"/>
        <v>#VALUE!</v>
      </c>
      <c r="AP132" s="7" t="str">
        <f>IFERROR(VLOOKUP(Z132,'PASTE-DL-ALARMS'!$Q$10:$Z$2800,8,FALSE),"")</f>
        <v/>
      </c>
      <c r="AQ132" s="7"/>
      <c r="AR132" s="7"/>
      <c r="AS132" s="7"/>
    </row>
    <row r="133" spans="1:45" x14ac:dyDescent="0.25">
      <c r="A133" s="20"/>
      <c r="B133" s="20"/>
      <c r="C133" s="20" t="str">
        <f>IF(D133="Critical",MAX($C$8:C132)+1,"")</f>
        <v/>
      </c>
      <c r="D133" s="20" t="str">
        <f t="shared" si="17"/>
        <v>-</v>
      </c>
      <c r="E133" s="20" t="str">
        <f>VLOOKUP('PASTE-DOWN-DL'!F133,'SSA-CODE'!$D$4:$E$56,2,FALSE)</f>
        <v>BUJ</v>
      </c>
      <c r="F133" s="48" t="str">
        <f t="shared" si="18"/>
        <v>SSA BUJ</v>
      </c>
      <c r="G133" s="48" t="str">
        <f t="shared" si="19"/>
        <v xml:space="preserve">	SSA BUJ</v>
      </c>
      <c r="H133" s="20">
        <v>124</v>
      </c>
      <c r="I133" t="s">
        <v>7119</v>
      </c>
      <c r="J133" t="s">
        <v>6466</v>
      </c>
      <c r="K133" t="s">
        <v>6275</v>
      </c>
      <c r="L133" t="s">
        <v>6262</v>
      </c>
      <c r="M133" t="s">
        <v>6263</v>
      </c>
      <c r="N133" t="s">
        <v>7120</v>
      </c>
      <c r="O133" t="s">
        <v>7121</v>
      </c>
      <c r="P133" t="s">
        <v>6266</v>
      </c>
      <c r="Q133" t="s">
        <v>6469</v>
      </c>
      <c r="R133" t="s">
        <v>6279</v>
      </c>
      <c r="S133" t="s">
        <v>6346</v>
      </c>
      <c r="T133" t="s">
        <v>6353</v>
      </c>
      <c r="U133" t="s">
        <v>6346</v>
      </c>
      <c r="V133" t="s">
        <v>6271</v>
      </c>
      <c r="W133" t="s">
        <v>7122</v>
      </c>
      <c r="X133" t="s">
        <v>7123</v>
      </c>
      <c r="Y133" t="s">
        <v>6269</v>
      </c>
      <c r="Z133" s="48" t="str">
        <f t="shared" si="20"/>
        <v>SSA BUJ-10.121.17.66-Bhuj_B2_PH1_3/8-10.121.24.65-Bhuj Laltekri(GNE)_B2_PH2_4/8</v>
      </c>
      <c r="AA133" s="48">
        <f t="shared" si="21"/>
        <v>14</v>
      </c>
      <c r="AB133" s="48">
        <f t="shared" si="22"/>
        <v>25</v>
      </c>
      <c r="AC133" s="48">
        <f t="shared" si="23"/>
        <v>14</v>
      </c>
      <c r="AD133" s="48">
        <f t="shared" si="24"/>
        <v>33</v>
      </c>
      <c r="AE133" s="48" t="str">
        <f t="shared" si="25"/>
        <v>10.121.17.66</v>
      </c>
      <c r="AF133" s="42" t="str">
        <f t="shared" si="26"/>
        <v>10.121.24.65</v>
      </c>
      <c r="AG133" s="7" t="str">
        <f t="shared" si="27"/>
        <v>BHUJ2(GNE)</v>
      </c>
      <c r="AH133" s="7" t="str">
        <f t="shared" si="28"/>
        <v>Bhuj Laltekri(GNE)</v>
      </c>
      <c r="AI133" s="7" t="str">
        <f t="shared" si="29"/>
        <v>S3P8</v>
      </c>
      <c r="AJ133" s="7" t="str">
        <f t="shared" si="30"/>
        <v>S4P8</v>
      </c>
      <c r="AK133" s="7" t="str">
        <f>IFERROR(VLOOKUP(Z133,'PASTE-DL-ALARMS'!$Q$10:$W$2200,7,FALSE),"")</f>
        <v/>
      </c>
      <c r="AL133" s="55" t="str">
        <f>IFERROR(VLOOKUP(Z133,'PASTE-DL-ALARMS'!$Q$10:$W$2200,3,FALSE),"")</f>
        <v/>
      </c>
      <c r="AM133" s="7" t="str">
        <f t="shared" si="31"/>
        <v>10.121.17.66_BHUJ2(GNE)_S3P8</v>
      </c>
      <c r="AN133" s="55" t="str">
        <f t="shared" si="32"/>
        <v>10.121.24.65_Bhuj Laltekri(GNE)_S4P8</v>
      </c>
      <c r="AO133" s="72" t="e">
        <f t="shared" ca="1" si="33"/>
        <v>#VALUE!</v>
      </c>
      <c r="AP133" s="7" t="str">
        <f>IFERROR(VLOOKUP(Z133,'PASTE-DL-ALARMS'!$Q$10:$Z$2800,8,FALSE),"")</f>
        <v/>
      </c>
      <c r="AQ133" s="7"/>
      <c r="AR133" s="7"/>
      <c r="AS133" s="7"/>
    </row>
    <row r="134" spans="1:45" x14ac:dyDescent="0.25">
      <c r="A134" s="20"/>
      <c r="B134" s="20"/>
      <c r="C134" s="20" t="str">
        <f>IF(D134="Critical",MAX($C$8:C133)+1,"")</f>
        <v/>
      </c>
      <c r="D134" s="20" t="str">
        <f t="shared" si="17"/>
        <v>-</v>
      </c>
      <c r="E134" s="20" t="str">
        <f>VLOOKUP('PASTE-DOWN-DL'!F134,'SSA-CODE'!$D$4:$E$56,2,FALSE)</f>
        <v>WTR RJ</v>
      </c>
      <c r="F134" s="48" t="str">
        <f t="shared" si="18"/>
        <v>WTR RJ</v>
      </c>
      <c r="G134" s="48" t="str">
        <f t="shared" si="19"/>
        <v xml:space="preserve">	WTR RJ</v>
      </c>
      <c r="H134" s="20">
        <v>125</v>
      </c>
      <c r="I134" t="s">
        <v>7124</v>
      </c>
      <c r="J134" t="s">
        <v>6260</v>
      </c>
      <c r="K134" t="s">
        <v>6261</v>
      </c>
      <c r="L134" t="s">
        <v>6262</v>
      </c>
      <c r="M134" t="s">
        <v>6263</v>
      </c>
      <c r="N134" t="s">
        <v>7125</v>
      </c>
      <c r="O134" t="s">
        <v>7126</v>
      </c>
      <c r="P134" t="s">
        <v>6266</v>
      </c>
      <c r="Q134" t="s">
        <v>7127</v>
      </c>
      <c r="R134" t="s">
        <v>6750</v>
      </c>
      <c r="S134" t="s">
        <v>7128</v>
      </c>
      <c r="T134" t="s">
        <v>7129</v>
      </c>
      <c r="U134" t="s">
        <v>6346</v>
      </c>
      <c r="V134" t="s">
        <v>6271</v>
      </c>
      <c r="W134" t="s">
        <v>7130</v>
      </c>
      <c r="X134" t="s">
        <v>7131</v>
      </c>
      <c r="Y134" t="s">
        <v>6269</v>
      </c>
      <c r="Z134" s="48" t="str">
        <f t="shared" si="20"/>
        <v>WTR RJ-10.121.96.129-Sumrasar B1_S4P1-10.121.96.184-AIRFORCE_B1_PH3_S4P1</v>
      </c>
      <c r="AA134" s="48">
        <f t="shared" si="21"/>
        <v>15</v>
      </c>
      <c r="AB134" s="48">
        <f t="shared" si="22"/>
        <v>24</v>
      </c>
      <c r="AC134" s="48">
        <f t="shared" si="23"/>
        <v>15</v>
      </c>
      <c r="AD134" s="48">
        <f t="shared" si="24"/>
        <v>29</v>
      </c>
      <c r="AE134" s="48" t="str">
        <f t="shared" si="25"/>
        <v>10.121.96.129</v>
      </c>
      <c r="AF134" s="42" t="str">
        <f t="shared" si="26"/>
        <v>10.121.96.184</v>
      </c>
      <c r="AG134" s="7" t="str">
        <f t="shared" si="27"/>
        <v>Sumrasar</v>
      </c>
      <c r="AH134" s="7" t="str">
        <f t="shared" si="28"/>
        <v>AIRFORCE BHUJ</v>
      </c>
      <c r="AI134" s="7" t="str">
        <f t="shared" si="29"/>
        <v>S4P1</v>
      </c>
      <c r="AJ134" s="7" t="str">
        <f t="shared" si="30"/>
        <v>S4P1</v>
      </c>
      <c r="AK134" s="7" t="str">
        <f>IFERROR(VLOOKUP(Z134,'PASTE-DL-ALARMS'!$Q$10:$W$2200,7,FALSE),"")</f>
        <v/>
      </c>
      <c r="AL134" s="55" t="str">
        <f>IFERROR(VLOOKUP(Z134,'PASTE-DL-ALARMS'!$Q$10:$W$2200,3,FALSE),"")</f>
        <v/>
      </c>
      <c r="AM134" s="7" t="str">
        <f t="shared" si="31"/>
        <v>10.121.96.129_Sumrasar_S4P1</v>
      </c>
      <c r="AN134" s="55" t="str">
        <f t="shared" si="32"/>
        <v>10.121.96.184_AIRFORCE BHUJ_S4P1</v>
      </c>
      <c r="AO134" s="72" t="e">
        <f t="shared" ca="1" si="33"/>
        <v>#VALUE!</v>
      </c>
      <c r="AP134" s="7" t="str">
        <f>IFERROR(VLOOKUP(Z134,'PASTE-DL-ALARMS'!$Q$10:$Z$2800,8,FALSE),"")</f>
        <v/>
      </c>
      <c r="AQ134" s="7"/>
      <c r="AR134" s="7"/>
      <c r="AS134" s="7"/>
    </row>
    <row r="135" spans="1:45" x14ac:dyDescent="0.25">
      <c r="A135" s="20"/>
      <c r="B135" s="20"/>
      <c r="C135" s="20" t="str">
        <f>IF(D135="Critical",MAX($C$8:C134)+1,"")</f>
        <v/>
      </c>
      <c r="D135" s="20" t="str">
        <f t="shared" si="17"/>
        <v>-</v>
      </c>
      <c r="E135" s="20" t="str">
        <f>VLOOKUP('PASTE-DOWN-DL'!F135,'SSA-CODE'!$D$4:$E$56,2,FALSE)</f>
        <v>VAL</v>
      </c>
      <c r="F135" s="48" t="str">
        <f t="shared" si="18"/>
        <v>SSA VAL</v>
      </c>
      <c r="G135" s="48" t="str">
        <f t="shared" si="19"/>
        <v xml:space="preserve">	SSA VAL</v>
      </c>
      <c r="H135" s="20">
        <v>126</v>
      </c>
      <c r="I135" t="s">
        <v>7132</v>
      </c>
      <c r="J135" t="s">
        <v>6260</v>
      </c>
      <c r="K135" t="s">
        <v>6261</v>
      </c>
      <c r="L135" t="s">
        <v>6262</v>
      </c>
      <c r="M135" t="s">
        <v>6263</v>
      </c>
      <c r="N135" t="s">
        <v>7133</v>
      </c>
      <c r="O135" t="s">
        <v>7134</v>
      </c>
      <c r="P135" t="s">
        <v>6266</v>
      </c>
      <c r="Q135" t="s">
        <v>7273</v>
      </c>
      <c r="R135" t="s">
        <v>6671</v>
      </c>
      <c r="S135" t="s">
        <v>6269</v>
      </c>
      <c r="T135" t="s">
        <v>6394</v>
      </c>
      <c r="U135" t="s">
        <v>6269</v>
      </c>
      <c r="V135" t="s">
        <v>6271</v>
      </c>
      <c r="W135" t="s">
        <v>7135</v>
      </c>
      <c r="X135" t="s">
        <v>7136</v>
      </c>
      <c r="Y135" t="s">
        <v>6269</v>
      </c>
      <c r="Z135" s="48" t="str">
        <f t="shared" si="20"/>
        <v>SSA VAL-10.121.99.70-SAPUTARA_TN705B_GJ_SSA VAL_PH3\S4P1-10.121.99.69-SAMGAHAN_PH3\S4P1</v>
      </c>
      <c r="AA135" s="48">
        <f t="shared" si="21"/>
        <v>14</v>
      </c>
      <c r="AB135" s="48">
        <f t="shared" si="22"/>
        <v>23</v>
      </c>
      <c r="AC135" s="48">
        <f t="shared" si="23"/>
        <v>14</v>
      </c>
      <c r="AD135" s="48">
        <f t="shared" si="24"/>
        <v>23</v>
      </c>
      <c r="AE135" s="48" t="str">
        <f t="shared" si="25"/>
        <v>10.121.68.86</v>
      </c>
      <c r="AF135" s="42" t="str">
        <f t="shared" si="26"/>
        <v>10.121.68.85</v>
      </c>
      <c r="AG135" s="7" t="str">
        <f t="shared" si="27"/>
        <v>SAMGAHAN</v>
      </c>
      <c r="AH135" s="7" t="str">
        <f t="shared" si="28"/>
        <v>SAPUTARA</v>
      </c>
      <c r="AI135" s="7" t="str">
        <f t="shared" si="29"/>
        <v>S4P1</v>
      </c>
      <c r="AJ135" s="7" t="str">
        <f t="shared" si="30"/>
        <v>S4P1</v>
      </c>
      <c r="AK135" s="7" t="str">
        <f>IFERROR(VLOOKUP(Z135,'PASTE-DL-ALARMS'!$Q$10:$W$2200,7,FALSE),"")</f>
        <v/>
      </c>
      <c r="AL135" s="55" t="str">
        <f>IFERROR(VLOOKUP(Z135,'PASTE-DL-ALARMS'!$Q$10:$W$2200,3,FALSE),"")</f>
        <v/>
      </c>
      <c r="AM135" s="7" t="str">
        <f t="shared" si="31"/>
        <v>10.121.68.86_SAMGAHAN_S4P1</v>
      </c>
      <c r="AN135" s="55" t="str">
        <f t="shared" si="32"/>
        <v>10.121.68.85_SAPUTARA_S4P1</v>
      </c>
      <c r="AO135" s="72" t="e">
        <f t="shared" ca="1" si="33"/>
        <v>#VALUE!</v>
      </c>
      <c r="AP135" s="7" t="str">
        <f>IFERROR(VLOOKUP(Z135,'PASTE-DL-ALARMS'!$Q$10:$Z$2800,8,FALSE),"")</f>
        <v/>
      </c>
      <c r="AQ135" s="7"/>
      <c r="AR135" s="7"/>
      <c r="AS135" s="7"/>
    </row>
    <row r="136" spans="1:45" x14ac:dyDescent="0.25">
      <c r="A136" s="20"/>
      <c r="B136" s="20"/>
      <c r="C136" s="20" t="str">
        <f>IF(D136="Critical",MAX($C$8:C135)+1,"")</f>
        <v/>
      </c>
      <c r="D136" s="20" t="str">
        <f t="shared" si="17"/>
        <v>-</v>
      </c>
      <c r="E136" s="20" t="str">
        <f>VLOOKUP('PASTE-DOWN-DL'!F136,'SSA-CODE'!$D$4:$E$56,2,FALSE)</f>
        <v>SRT</v>
      </c>
      <c r="F136" s="48" t="str">
        <f t="shared" si="18"/>
        <v>SSA SR</v>
      </c>
      <c r="G136" s="48" t="str">
        <f t="shared" si="19"/>
        <v xml:space="preserve">	SSA SR</v>
      </c>
      <c r="H136" s="20">
        <v>127</v>
      </c>
      <c r="I136" t="s">
        <v>7137</v>
      </c>
      <c r="J136" t="s">
        <v>6260</v>
      </c>
      <c r="K136" t="s">
        <v>6261</v>
      </c>
      <c r="L136" t="s">
        <v>6262</v>
      </c>
      <c r="M136" t="s">
        <v>6263</v>
      </c>
      <c r="N136" t="s">
        <v>7138</v>
      </c>
      <c r="O136" t="s">
        <v>7139</v>
      </c>
      <c r="P136" t="s">
        <v>6266</v>
      </c>
      <c r="Q136" t="s">
        <v>7559</v>
      </c>
      <c r="R136" t="s">
        <v>7230</v>
      </c>
      <c r="S136" t="s">
        <v>7140</v>
      </c>
      <c r="T136" t="s">
        <v>6937</v>
      </c>
      <c r="U136" t="s">
        <v>7140</v>
      </c>
      <c r="V136" t="s">
        <v>6271</v>
      </c>
      <c r="W136" t="s">
        <v>7141</v>
      </c>
      <c r="X136" t="s">
        <v>6488</v>
      </c>
      <c r="Y136" t="s">
        <v>7142</v>
      </c>
      <c r="Z136" s="48" t="str">
        <f t="shared" si="20"/>
        <v>SSA SR-10.121.19.210-BHATHA B1_6/1-10.121.19.198-VIBRANT_3/1</v>
      </c>
      <c r="AA136" s="48">
        <f t="shared" si="21"/>
        <v>15</v>
      </c>
      <c r="AB136" s="48">
        <f t="shared" si="22"/>
        <v>22</v>
      </c>
      <c r="AC136" s="48">
        <f t="shared" si="23"/>
        <v>15</v>
      </c>
      <c r="AD136" s="48">
        <f t="shared" si="24"/>
        <v>24</v>
      </c>
      <c r="AE136" s="48" t="str">
        <f t="shared" si="25"/>
        <v>10.121.19.210</v>
      </c>
      <c r="AF136" s="42" t="str">
        <f t="shared" si="26"/>
        <v>10.121.19.198</v>
      </c>
      <c r="AG136" s="7" t="str">
        <f t="shared" si="27"/>
        <v>BHATHA</v>
      </c>
      <c r="AH136" s="7" t="str">
        <f t="shared" si="28"/>
        <v xml:space="preserve">VIBRANT </v>
      </c>
      <c r="AI136" s="7" t="str">
        <f t="shared" si="29"/>
        <v>S6P1</v>
      </c>
      <c r="AJ136" s="7" t="str">
        <f t="shared" si="30"/>
        <v>S3P1</v>
      </c>
      <c r="AK136" s="7" t="str">
        <f>IFERROR(VLOOKUP(Z136,'PASTE-DL-ALARMS'!$Q$10:$W$2200,7,FALSE),"")</f>
        <v/>
      </c>
      <c r="AL136" s="55" t="str">
        <f>IFERROR(VLOOKUP(Z136,'PASTE-DL-ALARMS'!$Q$10:$W$2200,3,FALSE),"")</f>
        <v/>
      </c>
      <c r="AM136" s="7" t="str">
        <f t="shared" si="31"/>
        <v>10.121.19.210_BHATHA_S6P1</v>
      </c>
      <c r="AN136" s="55" t="str">
        <f t="shared" si="32"/>
        <v>10.121.19.198_VIBRANT _S3P1</v>
      </c>
      <c r="AO136" s="72" t="e">
        <f t="shared" ca="1" si="33"/>
        <v>#VALUE!</v>
      </c>
      <c r="AP136" s="7" t="str">
        <f>IFERROR(VLOOKUP(Z136,'PASTE-DL-ALARMS'!$Q$10:$Z$2800,8,FALSE),"")</f>
        <v/>
      </c>
      <c r="AQ136" s="7"/>
      <c r="AR136" s="7"/>
      <c r="AS136" s="7"/>
    </row>
    <row r="137" spans="1:45" x14ac:dyDescent="0.25">
      <c r="A137" s="20"/>
      <c r="B137" s="20"/>
      <c r="C137" s="20" t="str">
        <f>IF(D137="Critical",MAX($C$8:C136)+1,"")</f>
        <v/>
      </c>
      <c r="D137" s="20" t="str">
        <f t="shared" si="17"/>
        <v>-</v>
      </c>
      <c r="E137" s="20" t="str">
        <f>VLOOKUP('PASTE-DOWN-DL'!F137,'SSA-CODE'!$D$4:$E$56,2,FALSE)</f>
        <v>WTR RJ</v>
      </c>
      <c r="F137" s="48" t="str">
        <f t="shared" si="18"/>
        <v>WTR RJ</v>
      </c>
      <c r="G137" s="48" t="str">
        <f t="shared" si="19"/>
        <v xml:space="preserve">	WTR RJ</v>
      </c>
      <c r="H137" s="20">
        <v>128</v>
      </c>
      <c r="I137" t="s">
        <v>7143</v>
      </c>
      <c r="J137" t="s">
        <v>6260</v>
      </c>
      <c r="K137" t="s">
        <v>6275</v>
      </c>
      <c r="L137" t="s">
        <v>6262</v>
      </c>
      <c r="M137" t="s">
        <v>6263</v>
      </c>
      <c r="N137" t="s">
        <v>7144</v>
      </c>
      <c r="O137" t="s">
        <v>7145</v>
      </c>
      <c r="P137" t="s">
        <v>6266</v>
      </c>
      <c r="Q137" t="s">
        <v>6359</v>
      </c>
      <c r="R137" t="s">
        <v>6279</v>
      </c>
      <c r="S137" t="s">
        <v>6269</v>
      </c>
      <c r="T137" t="s">
        <v>6462</v>
      </c>
      <c r="U137" t="s">
        <v>6269</v>
      </c>
      <c r="V137" t="s">
        <v>6271</v>
      </c>
      <c r="W137" t="s">
        <v>7146</v>
      </c>
      <c r="X137" t="s">
        <v>7147</v>
      </c>
      <c r="Y137" t="s">
        <v>6269</v>
      </c>
      <c r="Z137" s="48" t="str">
        <f t="shared" si="20"/>
        <v>WTR RJ-10.121.17.157-Gariyadhar_B1PH2_\S3P2-10.121.17.174-GARIADHAR RSU_B1_PH3_3/2</v>
      </c>
      <c r="AA137" s="48">
        <f t="shared" si="21"/>
        <v>15</v>
      </c>
      <c r="AB137" s="48">
        <f t="shared" si="22"/>
        <v>29</v>
      </c>
      <c r="AC137" s="48">
        <f t="shared" si="23"/>
        <v>15</v>
      </c>
      <c r="AD137" s="48">
        <f t="shared" si="24"/>
        <v>26</v>
      </c>
      <c r="AE137" s="48" t="str">
        <f t="shared" si="25"/>
        <v>10.121.17.174</v>
      </c>
      <c r="AF137" s="42" t="str">
        <f t="shared" si="26"/>
        <v>10.121.17.157</v>
      </c>
      <c r="AG137" s="7" t="str">
        <f t="shared" si="27"/>
        <v>GARIADHAR RSU</v>
      </c>
      <c r="AH137" s="7" t="str">
        <f t="shared" si="28"/>
        <v>GARIYADHAR</v>
      </c>
      <c r="AI137" s="7" t="str">
        <f t="shared" si="29"/>
        <v>S3P2</v>
      </c>
      <c r="AJ137" s="7" t="str">
        <f t="shared" si="30"/>
        <v>S3P2</v>
      </c>
      <c r="AK137" s="7" t="str">
        <f>IFERROR(VLOOKUP(Z137,'PASTE-DL-ALARMS'!$Q$10:$W$2200,7,FALSE),"")</f>
        <v/>
      </c>
      <c r="AL137" s="55" t="str">
        <f>IFERROR(VLOOKUP(Z137,'PASTE-DL-ALARMS'!$Q$10:$W$2200,3,FALSE),"")</f>
        <v/>
      </c>
      <c r="AM137" s="7" t="str">
        <f t="shared" si="31"/>
        <v>10.121.17.174_GARIADHAR RSU_S3P2</v>
      </c>
      <c r="AN137" s="55" t="str">
        <f t="shared" si="32"/>
        <v>10.121.17.157_GARIYADHAR_S3P2</v>
      </c>
      <c r="AO137" s="72" t="e">
        <f t="shared" ca="1" si="33"/>
        <v>#VALUE!</v>
      </c>
      <c r="AP137" s="7" t="str">
        <f>IFERROR(VLOOKUP(Z137,'PASTE-DL-ALARMS'!$Q$10:$Z$2800,8,FALSE),"")</f>
        <v/>
      </c>
      <c r="AQ137" s="7"/>
      <c r="AR137" s="7"/>
      <c r="AS137" s="7"/>
    </row>
    <row r="138" spans="1:45" x14ac:dyDescent="0.25">
      <c r="A138" s="20"/>
      <c r="B138" s="20"/>
      <c r="C138" s="20" t="str">
        <f>IF(D138="Critical",MAX($C$8:C137)+1,"")</f>
        <v/>
      </c>
      <c r="D138" s="20" t="str">
        <f t="shared" si="17"/>
        <v>-</v>
      </c>
      <c r="E138" s="20" t="str">
        <f>VLOOKUP('PASTE-DOWN-DL'!F138,'SSA-CODE'!$D$4:$E$56,2,FALSE)</f>
        <v>VAL</v>
      </c>
      <c r="F138" s="48" t="str">
        <f t="shared" si="18"/>
        <v>SSA VAL</v>
      </c>
      <c r="G138" s="48" t="str">
        <f t="shared" si="19"/>
        <v xml:space="preserve">	SSA VAL</v>
      </c>
      <c r="H138" s="20">
        <v>129</v>
      </c>
      <c r="I138" t="s">
        <v>7148</v>
      </c>
      <c r="J138" t="s">
        <v>6260</v>
      </c>
      <c r="K138" t="s">
        <v>6275</v>
      </c>
      <c r="L138" t="s">
        <v>6262</v>
      </c>
      <c r="M138" t="s">
        <v>6263</v>
      </c>
      <c r="N138" t="s">
        <v>7149</v>
      </c>
      <c r="O138" t="s">
        <v>7150</v>
      </c>
      <c r="P138" t="s">
        <v>6266</v>
      </c>
      <c r="Q138" t="s">
        <v>6629</v>
      </c>
      <c r="R138" t="s">
        <v>6630</v>
      </c>
      <c r="S138" t="s">
        <v>6995</v>
      </c>
      <c r="T138" t="s">
        <v>6950</v>
      </c>
      <c r="U138" t="s">
        <v>6995</v>
      </c>
      <c r="V138" t="s">
        <v>6271</v>
      </c>
      <c r="W138" t="s">
        <v>7151</v>
      </c>
      <c r="X138" t="s">
        <v>6488</v>
      </c>
      <c r="Y138" t="s">
        <v>6269</v>
      </c>
      <c r="Z138" s="48" t="str">
        <f t="shared" si="20"/>
        <v>SSA VAL-10.121.24.134-BhimporDaman_3/4-10.121.68.98-WindWorld_1/5</v>
      </c>
      <c r="AA138" s="48">
        <f t="shared" si="21"/>
        <v>15</v>
      </c>
      <c r="AB138" s="48">
        <f t="shared" si="22"/>
        <v>30</v>
      </c>
      <c r="AC138" s="48">
        <f t="shared" si="23"/>
        <v>14</v>
      </c>
      <c r="AD138" s="48">
        <f t="shared" si="24"/>
        <v>25</v>
      </c>
      <c r="AE138" s="48" t="str">
        <f t="shared" si="25"/>
        <v>10.121.24.134</v>
      </c>
      <c r="AF138" s="42" t="str">
        <f t="shared" si="26"/>
        <v>10.121.68.98</v>
      </c>
      <c r="AG138" s="7" t="str">
        <f t="shared" si="27"/>
        <v>Bhimpore Daman</v>
      </c>
      <c r="AH138" s="7" t="str">
        <f t="shared" si="28"/>
        <v>Wind-World</v>
      </c>
      <c r="AI138" s="7" t="str">
        <f t="shared" si="29"/>
        <v>S3P4</v>
      </c>
      <c r="AJ138" s="7" t="str">
        <f t="shared" si="30"/>
        <v>S1P5</v>
      </c>
      <c r="AK138" s="7" t="str">
        <f>IFERROR(VLOOKUP(Z138,'PASTE-DL-ALARMS'!$Q$10:$W$2200,7,FALSE),"")</f>
        <v/>
      </c>
      <c r="AL138" s="55" t="str">
        <f>IFERROR(VLOOKUP(Z138,'PASTE-DL-ALARMS'!$Q$10:$W$2200,3,FALSE),"")</f>
        <v/>
      </c>
      <c r="AM138" s="7" t="str">
        <f t="shared" si="31"/>
        <v>10.121.24.134_Bhimpore Daman_S3P4</v>
      </c>
      <c r="AN138" s="55" t="str">
        <f t="shared" si="32"/>
        <v>10.121.68.98_Wind-World_S1P5</v>
      </c>
      <c r="AO138" s="72" t="e">
        <f t="shared" ca="1" si="33"/>
        <v>#VALUE!</v>
      </c>
      <c r="AP138" s="7" t="str">
        <f>IFERROR(VLOOKUP(Z138,'PASTE-DL-ALARMS'!$Q$10:$Z$2800,8,FALSE),"")</f>
        <v/>
      </c>
      <c r="AQ138" s="7"/>
      <c r="AR138" s="7"/>
      <c r="AS138" s="7"/>
    </row>
    <row r="139" spans="1:45" x14ac:dyDescent="0.25">
      <c r="A139" s="20"/>
      <c r="B139" s="20"/>
      <c r="C139" s="20" t="str">
        <f>IF(D139="Critical",MAX($C$8:C138)+1,"")</f>
        <v/>
      </c>
      <c r="D139" s="20" t="str">
        <f t="shared" ref="D139:D202" si="34">TRIM(CLEAN(P139))</f>
        <v>-</v>
      </c>
      <c r="E139" s="20" t="str">
        <f>VLOOKUP('PASTE-DOWN-DL'!F139,'SSA-CODE'!$D$4:$E$56,2,FALSE)</f>
        <v>SRT</v>
      </c>
      <c r="F139" s="48" t="str">
        <f t="shared" ref="F139:F202" si="35">TRIM(CLEAN(SUBSTITUTE(G139,CHAR(160)," ")))</f>
        <v>SSA SR</v>
      </c>
      <c r="G139" s="48" t="str">
        <f t="shared" ref="G139:G202" si="36">MID(I139,1,SEARCH("-",I139)-1)</f>
        <v xml:space="preserve">	SSA SR</v>
      </c>
      <c r="H139" s="20">
        <v>130</v>
      </c>
      <c r="I139" t="s">
        <v>7152</v>
      </c>
      <c r="J139" t="s">
        <v>6466</v>
      </c>
      <c r="K139" t="s">
        <v>6275</v>
      </c>
      <c r="L139" t="s">
        <v>6262</v>
      </c>
      <c r="M139" t="s">
        <v>6263</v>
      </c>
      <c r="N139" t="s">
        <v>7153</v>
      </c>
      <c r="O139" t="s">
        <v>7154</v>
      </c>
      <c r="P139" t="s">
        <v>6266</v>
      </c>
      <c r="Q139" t="s">
        <v>6400</v>
      </c>
      <c r="R139" t="s">
        <v>6469</v>
      </c>
      <c r="S139" t="s">
        <v>6269</v>
      </c>
      <c r="T139" t="s">
        <v>7155</v>
      </c>
      <c r="U139" t="s">
        <v>6269</v>
      </c>
      <c r="V139" t="s">
        <v>6271</v>
      </c>
      <c r="W139" t="s">
        <v>7156</v>
      </c>
      <c r="X139" t="s">
        <v>7157</v>
      </c>
      <c r="Y139" t="s">
        <v>6269</v>
      </c>
      <c r="Z139" s="48" t="str">
        <f t="shared" ref="Z139:Z202" si="37">TRIM(CLEAN(I139))</f>
        <v>SSA SR-10.121.19.223-KRIBHCO_1/3-10.121.19.210-Bhatha_4/11</v>
      </c>
      <c r="AA139" s="48">
        <f t="shared" ref="AA139:AA202" si="38">SEARCH("_",N139)</f>
        <v>15</v>
      </c>
      <c r="AB139" s="48">
        <f t="shared" ref="AB139:AB202" si="39">SEARCH("_TN7",N139)</f>
        <v>22</v>
      </c>
      <c r="AC139" s="48">
        <f t="shared" ref="AC139:AC202" si="40">SEARCH("_",O139)</f>
        <v>15</v>
      </c>
      <c r="AD139" s="48">
        <f t="shared" ref="AD139:AD202" si="41">SEARCH("_TN7",O139)</f>
        <v>30</v>
      </c>
      <c r="AE139" s="48" t="str">
        <f t="shared" ref="AE139:AE202" si="42">TRIM(CLEAN(MID(N139,1,SEARCH("_",N139)-1)))</f>
        <v>10.121.19.210</v>
      </c>
      <c r="AF139" s="42" t="str">
        <f t="shared" ref="AF139:AF202" si="43">TRIM(CLEAN(MID(O139,1,SEARCH("_",O139)-1)))</f>
        <v>10.121.19.223</v>
      </c>
      <c r="AG139" s="7" t="str">
        <f t="shared" ref="AG139:AG202" si="44">MID(N139,AA139+1,AB139-AA139-1)</f>
        <v>BHATHA</v>
      </c>
      <c r="AH139" s="7" t="str">
        <f t="shared" ref="AH139:AH202" si="45">MID(O139,AC139+1,AD139-AC139-1)</f>
        <v>KRIBHCO BTS A1</v>
      </c>
      <c r="AI139" s="7" t="str">
        <f t="shared" ref="AI139:AI202" si="46">RIGHT(N139,LEN(N139)-SEARCH("\",N139))</f>
        <v>S4P11</v>
      </c>
      <c r="AJ139" s="7" t="str">
        <f t="shared" ref="AJ139:AJ202" si="47">RIGHT(O139,LEN(O139)-SEARCH("\",O139))</f>
        <v>S1P3</v>
      </c>
      <c r="AK139" s="7" t="str">
        <f>IFERROR(VLOOKUP(Z139,'PASTE-DL-ALARMS'!$Q$10:$W$2200,7,FALSE),"")</f>
        <v/>
      </c>
      <c r="AL139" s="55" t="str">
        <f>IFERROR(VLOOKUP(Z139,'PASTE-DL-ALARMS'!$Q$10:$W$2200,3,FALSE),"")</f>
        <v/>
      </c>
      <c r="AM139" s="7" t="str">
        <f t="shared" ref="AM139:AM202" si="48">CONCATENATE(AE139,"_",AG139,"_",AI139)</f>
        <v>10.121.19.210_BHATHA_S4P11</v>
      </c>
      <c r="AN139" s="55" t="str">
        <f t="shared" ref="AN139:AN202" si="49">CONCATENATE(AF139,"_",AH139,"_",AJ139)</f>
        <v>10.121.19.223_KRIBHCO BTS A1_S1P3</v>
      </c>
      <c r="AO139" s="72" t="e">
        <f t="shared" ref="AO139:AO202" ca="1" si="50">$AL$3-AK139</f>
        <v>#VALUE!</v>
      </c>
      <c r="AP139" s="7" t="str">
        <f>IFERROR(VLOOKUP(Z139,'PASTE-DL-ALARMS'!$Q$10:$Z$2800,8,FALSE),"")</f>
        <v/>
      </c>
      <c r="AQ139" s="7"/>
      <c r="AR139" s="7"/>
      <c r="AS139" s="7"/>
    </row>
    <row r="140" spans="1:45" x14ac:dyDescent="0.25">
      <c r="A140" s="20"/>
      <c r="B140" s="20"/>
      <c r="C140" s="20" t="str">
        <f>IF(D140="Critical",MAX($C$8:C139)+1,"")</f>
        <v/>
      </c>
      <c r="D140" s="20" t="str">
        <f t="shared" si="34"/>
        <v>-</v>
      </c>
      <c r="E140" s="20" t="str">
        <f>VLOOKUP('PASTE-DOWN-DL'!F140,'SSA-CODE'!$D$4:$E$56,2,FALSE)</f>
        <v>WTR AM</v>
      </c>
      <c r="F140" s="48" t="str">
        <f t="shared" si="35"/>
        <v>WTR AM</v>
      </c>
      <c r="G140" s="48" t="str">
        <f t="shared" si="36"/>
        <v xml:space="preserve">	WTR AM</v>
      </c>
      <c r="H140" s="20">
        <v>131</v>
      </c>
      <c r="I140" t="s">
        <v>7158</v>
      </c>
      <c r="J140" t="s">
        <v>6260</v>
      </c>
      <c r="K140" t="s">
        <v>6261</v>
      </c>
      <c r="L140" t="s">
        <v>6262</v>
      </c>
      <c r="M140" t="s">
        <v>6263</v>
      </c>
      <c r="N140" t="s">
        <v>7159</v>
      </c>
      <c r="O140" t="s">
        <v>7160</v>
      </c>
      <c r="P140" t="s">
        <v>6266</v>
      </c>
      <c r="Q140" t="s">
        <v>6360</v>
      </c>
      <c r="R140" t="s">
        <v>6529</v>
      </c>
      <c r="S140" t="s">
        <v>6269</v>
      </c>
      <c r="T140" t="s">
        <v>6602</v>
      </c>
      <c r="U140" t="s">
        <v>6269</v>
      </c>
      <c r="V140" t="s">
        <v>6271</v>
      </c>
      <c r="W140" t="s">
        <v>7161</v>
      </c>
      <c r="X140" t="s">
        <v>7162</v>
      </c>
      <c r="Y140" t="s">
        <v>6269</v>
      </c>
      <c r="Z140" s="48" t="str">
        <f t="shared" si="37"/>
        <v>WTR AM-10.121.15.143-TN725B_Chanasma_B2\S3P1-10.121.15.142-TN725B_Patan_B2\S4P1</v>
      </c>
      <c r="AA140" s="48">
        <f t="shared" si="38"/>
        <v>15</v>
      </c>
      <c r="AB140" s="48">
        <f t="shared" si="39"/>
        <v>24</v>
      </c>
      <c r="AC140" s="48">
        <f t="shared" si="40"/>
        <v>15</v>
      </c>
      <c r="AD140" s="48">
        <f t="shared" si="41"/>
        <v>21</v>
      </c>
      <c r="AE140" s="48" t="str">
        <f t="shared" si="42"/>
        <v>10.121.15.143</v>
      </c>
      <c r="AF140" s="42" t="str">
        <f t="shared" si="43"/>
        <v>10.121.15.142</v>
      </c>
      <c r="AG140" s="7" t="str">
        <f t="shared" si="44"/>
        <v>Chanasma</v>
      </c>
      <c r="AH140" s="7" t="str">
        <f t="shared" si="45"/>
        <v>Patan</v>
      </c>
      <c r="AI140" s="7" t="str">
        <f t="shared" si="46"/>
        <v>S3P1</v>
      </c>
      <c r="AJ140" s="7" t="str">
        <f t="shared" si="47"/>
        <v>S4P1</v>
      </c>
      <c r="AK140" s="7" t="str">
        <f>IFERROR(VLOOKUP(Z140,'PASTE-DL-ALARMS'!$Q$10:$W$2200,7,FALSE),"")</f>
        <v/>
      </c>
      <c r="AL140" s="55" t="str">
        <f>IFERROR(VLOOKUP(Z140,'PASTE-DL-ALARMS'!$Q$10:$W$2200,3,FALSE),"")</f>
        <v/>
      </c>
      <c r="AM140" s="7" t="str">
        <f t="shared" si="48"/>
        <v>10.121.15.143_Chanasma_S3P1</v>
      </c>
      <c r="AN140" s="55" t="str">
        <f t="shared" si="49"/>
        <v>10.121.15.142_Patan_S4P1</v>
      </c>
      <c r="AO140" s="72" t="e">
        <f t="shared" ca="1" si="50"/>
        <v>#VALUE!</v>
      </c>
      <c r="AP140" s="7" t="str">
        <f>IFERROR(VLOOKUP(Z140,'PASTE-DL-ALARMS'!$Q$10:$Z$2800,8,FALSE),"")</f>
        <v/>
      </c>
      <c r="AQ140" s="7"/>
      <c r="AR140" s="7"/>
      <c r="AS140" s="7"/>
    </row>
    <row r="141" spans="1:45" x14ac:dyDescent="0.25">
      <c r="A141" s="20"/>
      <c r="B141" s="20"/>
      <c r="C141" s="20" t="str">
        <f>IF(D141="Critical",MAX($C$8:C140)+1,"")</f>
        <v/>
      </c>
      <c r="D141" s="20" t="str">
        <f t="shared" si="34"/>
        <v>-</v>
      </c>
      <c r="E141" s="20" t="str">
        <f>VLOOKUP('PASTE-DOWN-DL'!F141,'SSA-CODE'!$D$4:$E$56,2,FALSE)</f>
        <v>BUJ</v>
      </c>
      <c r="F141" s="48" t="str">
        <f t="shared" si="35"/>
        <v>SSA BUJ</v>
      </c>
      <c r="G141" s="48" t="str">
        <f t="shared" si="36"/>
        <v xml:space="preserve">	SSA BUJ</v>
      </c>
      <c r="H141" s="20">
        <v>132</v>
      </c>
      <c r="I141" t="s">
        <v>7163</v>
      </c>
      <c r="J141" t="s">
        <v>6260</v>
      </c>
      <c r="K141" t="s">
        <v>6275</v>
      </c>
      <c r="L141" t="s">
        <v>6262</v>
      </c>
      <c r="M141" t="s">
        <v>6263</v>
      </c>
      <c r="N141" t="s">
        <v>7164</v>
      </c>
      <c r="O141" t="s">
        <v>7165</v>
      </c>
      <c r="P141" t="s">
        <v>6266</v>
      </c>
      <c r="Q141" t="s">
        <v>6507</v>
      </c>
      <c r="R141" t="s">
        <v>6401</v>
      </c>
      <c r="S141" t="s">
        <v>7166</v>
      </c>
      <c r="T141" t="s">
        <v>7129</v>
      </c>
      <c r="U141" t="s">
        <v>6346</v>
      </c>
      <c r="V141" t="s">
        <v>6271</v>
      </c>
      <c r="W141" t="s">
        <v>7167</v>
      </c>
      <c r="X141" t="s">
        <v>7168</v>
      </c>
      <c r="Y141" t="s">
        <v>6269</v>
      </c>
      <c r="Z141" s="48" t="str">
        <f t="shared" si="37"/>
        <v>SSA BUJ-10.121.24.100-Kelwani Mandal A1_1/5 -10.121.17.68-Anjar_B2_PH2_4/5</v>
      </c>
      <c r="AA141" s="48">
        <f t="shared" si="38"/>
        <v>14</v>
      </c>
      <c r="AB141" s="48">
        <f t="shared" si="39"/>
        <v>20</v>
      </c>
      <c r="AC141" s="48">
        <f t="shared" si="40"/>
        <v>15</v>
      </c>
      <c r="AD141" s="48">
        <f t="shared" si="41"/>
        <v>30</v>
      </c>
      <c r="AE141" s="48" t="str">
        <f t="shared" si="42"/>
        <v>10.121.17.68</v>
      </c>
      <c r="AF141" s="42" t="str">
        <f t="shared" si="43"/>
        <v>10.121.24.100</v>
      </c>
      <c r="AG141" s="7" t="str">
        <f t="shared" si="44"/>
        <v>ANJAR</v>
      </c>
      <c r="AH141" s="7" t="str">
        <f t="shared" si="45"/>
        <v>Kelwani Mandal</v>
      </c>
      <c r="AI141" s="7" t="str">
        <f t="shared" si="46"/>
        <v>S4P5</v>
      </c>
      <c r="AJ141" s="7" t="str">
        <f t="shared" si="47"/>
        <v>S1P5</v>
      </c>
      <c r="AK141" s="7" t="str">
        <f>IFERROR(VLOOKUP(Z141,'PASTE-DL-ALARMS'!$Q$10:$W$2200,7,FALSE),"")</f>
        <v/>
      </c>
      <c r="AL141" s="55" t="str">
        <f>IFERROR(VLOOKUP(Z141,'PASTE-DL-ALARMS'!$Q$10:$W$2200,3,FALSE),"")</f>
        <v/>
      </c>
      <c r="AM141" s="7" t="str">
        <f t="shared" si="48"/>
        <v>10.121.17.68_ANJAR_S4P5</v>
      </c>
      <c r="AN141" s="55" t="str">
        <f t="shared" si="49"/>
        <v>10.121.24.100_Kelwani Mandal_S1P5</v>
      </c>
      <c r="AO141" s="72" t="e">
        <f t="shared" ca="1" si="50"/>
        <v>#VALUE!</v>
      </c>
      <c r="AP141" s="7" t="str">
        <f>IFERROR(VLOOKUP(Z141,'PASTE-DL-ALARMS'!$Q$10:$Z$2800,8,FALSE),"")</f>
        <v/>
      </c>
      <c r="AQ141" s="7"/>
      <c r="AR141" s="7"/>
      <c r="AS141" s="7"/>
    </row>
    <row r="142" spans="1:45" x14ac:dyDescent="0.25">
      <c r="A142" s="20"/>
      <c r="B142" s="20"/>
      <c r="C142" s="20" t="str">
        <f>IF(D142="Critical",MAX($C$8:C141)+1,"")</f>
        <v/>
      </c>
      <c r="D142" s="20" t="str">
        <f t="shared" si="34"/>
        <v>-</v>
      </c>
      <c r="E142" s="20" t="str">
        <f>VLOOKUP('PASTE-DOWN-DL'!F142,'SSA-CODE'!$D$4:$E$56,2,FALSE)</f>
        <v>AHD</v>
      </c>
      <c r="F142" s="48" t="str">
        <f t="shared" si="35"/>
        <v>SSA AM</v>
      </c>
      <c r="G142" s="48" t="str">
        <f t="shared" si="36"/>
        <v xml:space="preserve">	SSA AM</v>
      </c>
      <c r="H142" s="20">
        <v>133</v>
      </c>
      <c r="I142" t="s">
        <v>7169</v>
      </c>
      <c r="J142" t="s">
        <v>6260</v>
      </c>
      <c r="K142" t="s">
        <v>6275</v>
      </c>
      <c r="L142" t="s">
        <v>6262</v>
      </c>
      <c r="M142" t="s">
        <v>6263</v>
      </c>
      <c r="N142" t="s">
        <v>7170</v>
      </c>
      <c r="O142" t="s">
        <v>7171</v>
      </c>
      <c r="P142" t="s">
        <v>6266</v>
      </c>
      <c r="Q142" t="s">
        <v>6431</v>
      </c>
      <c r="R142" t="s">
        <v>6294</v>
      </c>
      <c r="S142" t="s">
        <v>7172</v>
      </c>
      <c r="T142" t="s">
        <v>6425</v>
      </c>
      <c r="U142" t="s">
        <v>7172</v>
      </c>
      <c r="V142" t="s">
        <v>6271</v>
      </c>
      <c r="W142" t="s">
        <v>7173</v>
      </c>
      <c r="X142" t="s">
        <v>7174</v>
      </c>
      <c r="Y142" t="s">
        <v>6269</v>
      </c>
      <c r="Z142" s="48" t="str">
        <f t="shared" si="37"/>
        <v>SSA AM-10.121.18.238-CM HOUSE_S2P5-10.121.18.245-SECTOR 11 GNE_S5P3</v>
      </c>
      <c r="AA142" s="48">
        <f t="shared" si="38"/>
        <v>15</v>
      </c>
      <c r="AB142" s="48">
        <f t="shared" si="39"/>
        <v>24</v>
      </c>
      <c r="AC142" s="48">
        <f t="shared" si="40"/>
        <v>15</v>
      </c>
      <c r="AD142" s="48">
        <f t="shared" si="41"/>
        <v>29</v>
      </c>
      <c r="AE142" s="48" t="str">
        <f t="shared" si="42"/>
        <v>10.121.18.238</v>
      </c>
      <c r="AF142" s="42" t="str">
        <f t="shared" si="43"/>
        <v>10.121.18.245</v>
      </c>
      <c r="AG142" s="7" t="str">
        <f t="shared" si="44"/>
        <v>CM HOUSE</v>
      </c>
      <c r="AH142" s="7" t="str">
        <f t="shared" si="45"/>
        <v>SECTOR 11 GNE</v>
      </c>
      <c r="AI142" s="7" t="str">
        <f t="shared" si="46"/>
        <v>S2P5</v>
      </c>
      <c r="AJ142" s="7" t="str">
        <f t="shared" si="47"/>
        <v>S5P3</v>
      </c>
      <c r="AK142" s="7" t="str">
        <f>IFERROR(VLOOKUP(Z142,'PASTE-DL-ALARMS'!$Q$10:$W$2200,7,FALSE),"")</f>
        <v/>
      </c>
      <c r="AL142" s="55" t="str">
        <f>IFERROR(VLOOKUP(Z142,'PASTE-DL-ALARMS'!$Q$10:$W$2200,3,FALSE),"")</f>
        <v/>
      </c>
      <c r="AM142" s="7" t="str">
        <f t="shared" si="48"/>
        <v>10.121.18.238_CM HOUSE_S2P5</v>
      </c>
      <c r="AN142" s="55" t="str">
        <f t="shared" si="49"/>
        <v>10.121.18.245_SECTOR 11 GNE_S5P3</v>
      </c>
      <c r="AO142" s="72" t="e">
        <f t="shared" ca="1" si="50"/>
        <v>#VALUE!</v>
      </c>
      <c r="AP142" s="7" t="str">
        <f>IFERROR(VLOOKUP(Z142,'PASTE-DL-ALARMS'!$Q$10:$Z$2800,8,FALSE),"")</f>
        <v/>
      </c>
      <c r="AQ142" s="7"/>
      <c r="AR142" s="7"/>
      <c r="AS142" s="7"/>
    </row>
    <row r="143" spans="1:45" x14ac:dyDescent="0.25">
      <c r="A143" s="20"/>
      <c r="B143" s="20"/>
      <c r="C143" s="20" t="str">
        <f>IF(D143="Critical",MAX($C$8:C142)+1,"")</f>
        <v/>
      </c>
      <c r="D143" s="20" t="str">
        <f t="shared" si="34"/>
        <v>-</v>
      </c>
      <c r="E143" s="20" t="str">
        <f>VLOOKUP('PASTE-DOWN-DL'!F143,'SSA-CODE'!$D$4:$E$56,2,FALSE)</f>
        <v>AHD</v>
      </c>
      <c r="F143" s="48" t="str">
        <f t="shared" si="35"/>
        <v>SSA AM</v>
      </c>
      <c r="G143" s="48" t="str">
        <f t="shared" si="36"/>
        <v xml:space="preserve">	SSA AM</v>
      </c>
      <c r="H143" s="20">
        <v>134</v>
      </c>
      <c r="I143" t="s">
        <v>7175</v>
      </c>
      <c r="J143" t="s">
        <v>6260</v>
      </c>
      <c r="K143" t="s">
        <v>6275</v>
      </c>
      <c r="L143" t="s">
        <v>6262</v>
      </c>
      <c r="M143" t="s">
        <v>6263</v>
      </c>
      <c r="N143" t="s">
        <v>7176</v>
      </c>
      <c r="O143" t="s">
        <v>7177</v>
      </c>
      <c r="P143" t="s">
        <v>6266</v>
      </c>
      <c r="Q143" t="s">
        <v>6651</v>
      </c>
      <c r="R143" t="s">
        <v>6279</v>
      </c>
      <c r="S143" t="s">
        <v>7178</v>
      </c>
      <c r="T143" t="s">
        <v>6950</v>
      </c>
      <c r="U143" t="s">
        <v>7178</v>
      </c>
      <c r="V143" t="s">
        <v>6271</v>
      </c>
      <c r="W143" t="s">
        <v>7179</v>
      </c>
      <c r="X143" t="s">
        <v>7180</v>
      </c>
      <c r="Y143" t="s">
        <v>6269</v>
      </c>
      <c r="Z143" s="48" t="str">
        <f t="shared" si="37"/>
        <v>SSA AM-10.121.18.194-Naroda B2_3/2-10.121.18.132-GVK EMRI_B1_3/2</v>
      </c>
      <c r="AA143" s="48">
        <f t="shared" si="38"/>
        <v>15</v>
      </c>
      <c r="AB143" s="48">
        <f t="shared" si="39"/>
        <v>22</v>
      </c>
      <c r="AC143" s="48">
        <f t="shared" si="40"/>
        <v>15</v>
      </c>
      <c r="AD143" s="48">
        <f t="shared" si="41"/>
        <v>26</v>
      </c>
      <c r="AE143" s="48" t="str">
        <f t="shared" si="42"/>
        <v>10.121.18.194</v>
      </c>
      <c r="AF143" s="42" t="str">
        <f t="shared" si="43"/>
        <v>10.121.18.132</v>
      </c>
      <c r="AG143" s="7" t="str">
        <f t="shared" si="44"/>
        <v>Naroda</v>
      </c>
      <c r="AH143" s="7" t="str">
        <f t="shared" si="45"/>
        <v xml:space="preserve"> GVK EMRI </v>
      </c>
      <c r="AI143" s="7" t="str">
        <f t="shared" si="46"/>
        <v>S3P2</v>
      </c>
      <c r="AJ143" s="7" t="str">
        <f t="shared" si="47"/>
        <v>S3P2</v>
      </c>
      <c r="AK143" s="7" t="str">
        <f>IFERROR(VLOOKUP(Z143,'PASTE-DL-ALARMS'!$Q$10:$W$2200,7,FALSE),"")</f>
        <v/>
      </c>
      <c r="AL143" s="55" t="str">
        <f>IFERROR(VLOOKUP(Z143,'PASTE-DL-ALARMS'!$Q$10:$W$2200,3,FALSE),"")</f>
        <v/>
      </c>
      <c r="AM143" s="7" t="str">
        <f t="shared" si="48"/>
        <v>10.121.18.194_Naroda_S3P2</v>
      </c>
      <c r="AN143" s="55" t="str">
        <f t="shared" si="49"/>
        <v>10.121.18.132_ GVK EMRI _S3P2</v>
      </c>
      <c r="AO143" s="72" t="e">
        <f t="shared" ca="1" si="50"/>
        <v>#VALUE!</v>
      </c>
      <c r="AP143" s="7" t="str">
        <f>IFERROR(VLOOKUP(Z143,'PASTE-DL-ALARMS'!$Q$10:$Z$2800,8,FALSE),"")</f>
        <v/>
      </c>
      <c r="AQ143" s="7"/>
      <c r="AR143" s="7"/>
      <c r="AS143" s="7"/>
    </row>
    <row r="144" spans="1:45" x14ac:dyDescent="0.25">
      <c r="A144" s="20"/>
      <c r="B144" s="20"/>
      <c r="C144" s="20" t="str">
        <f>IF(D144="Critical",MAX($C$8:C143)+1,"")</f>
        <v/>
      </c>
      <c r="D144" s="20" t="str">
        <f t="shared" si="34"/>
        <v>-</v>
      </c>
      <c r="E144" s="20" t="str">
        <f>VLOOKUP('PASTE-DOWN-DL'!F144,'SSA-CODE'!$D$4:$E$56,2,FALSE)</f>
        <v>VDA</v>
      </c>
      <c r="F144" s="48" t="str">
        <f t="shared" si="35"/>
        <v>SSA VDR</v>
      </c>
      <c r="G144" s="48" t="str">
        <f t="shared" si="36"/>
        <v xml:space="preserve">	SSA VDR</v>
      </c>
      <c r="H144" s="20">
        <v>135</v>
      </c>
      <c r="I144" t="s">
        <v>7181</v>
      </c>
      <c r="J144" t="s">
        <v>6260</v>
      </c>
      <c r="K144" t="s">
        <v>6275</v>
      </c>
      <c r="L144" t="s">
        <v>6262</v>
      </c>
      <c r="M144" t="s">
        <v>6263</v>
      </c>
      <c r="N144" t="s">
        <v>7182</v>
      </c>
      <c r="O144" t="s">
        <v>7183</v>
      </c>
      <c r="P144" t="s">
        <v>6266</v>
      </c>
      <c r="Q144" t="s">
        <v>7083</v>
      </c>
      <c r="R144" t="s">
        <v>6279</v>
      </c>
      <c r="S144" t="s">
        <v>7184</v>
      </c>
      <c r="T144" t="s">
        <v>7185</v>
      </c>
      <c r="U144" t="s">
        <v>7186</v>
      </c>
      <c r="V144" t="s">
        <v>6271</v>
      </c>
      <c r="W144" t="s">
        <v>7187</v>
      </c>
      <c r="X144" t="s">
        <v>7188</v>
      </c>
      <c r="Y144" t="s">
        <v>6269</v>
      </c>
      <c r="Z144" s="48" t="str">
        <f t="shared" si="37"/>
        <v>SSA VDR-10.121.19.150-CITY ENCLAVE BTS A1_1/5-10.121.19.138-City2 B2_5/2</v>
      </c>
      <c r="AA144" s="48">
        <f t="shared" si="38"/>
        <v>15</v>
      </c>
      <c r="AB144" s="48">
        <f t="shared" si="39"/>
        <v>21</v>
      </c>
      <c r="AC144" s="48">
        <f t="shared" si="40"/>
        <v>15</v>
      </c>
      <c r="AD144" s="48">
        <f t="shared" si="41"/>
        <v>32</v>
      </c>
      <c r="AE144" s="48" t="str">
        <f t="shared" si="42"/>
        <v>10.121.19.138</v>
      </c>
      <c r="AF144" s="42" t="str">
        <f t="shared" si="43"/>
        <v>10.121.19.150</v>
      </c>
      <c r="AG144" s="7" t="str">
        <f t="shared" si="44"/>
        <v>CITY2</v>
      </c>
      <c r="AH144" s="7" t="str">
        <f t="shared" si="45"/>
        <v>CITY ENCLAVE BTS</v>
      </c>
      <c r="AI144" s="7" t="str">
        <f t="shared" si="46"/>
        <v>S5P2</v>
      </c>
      <c r="AJ144" s="7" t="str">
        <f t="shared" si="47"/>
        <v>S1P5</v>
      </c>
      <c r="AK144" s="7" t="str">
        <f>IFERROR(VLOOKUP(Z144,'PASTE-DL-ALARMS'!$Q$10:$W$2200,7,FALSE),"")</f>
        <v/>
      </c>
      <c r="AL144" s="55" t="str">
        <f>IFERROR(VLOOKUP(Z144,'PASTE-DL-ALARMS'!$Q$10:$W$2200,3,FALSE),"")</f>
        <v/>
      </c>
      <c r="AM144" s="7" t="str">
        <f t="shared" si="48"/>
        <v>10.121.19.138_CITY2_S5P2</v>
      </c>
      <c r="AN144" s="55" t="str">
        <f t="shared" si="49"/>
        <v>10.121.19.150_CITY ENCLAVE BTS_S1P5</v>
      </c>
      <c r="AO144" s="72" t="e">
        <f t="shared" ca="1" si="50"/>
        <v>#VALUE!</v>
      </c>
      <c r="AP144" s="7" t="str">
        <f>IFERROR(VLOOKUP(Z144,'PASTE-DL-ALARMS'!$Q$10:$Z$2800,8,FALSE),"")</f>
        <v/>
      </c>
      <c r="AQ144" s="7"/>
      <c r="AR144" s="7"/>
      <c r="AS144" s="7"/>
    </row>
    <row r="145" spans="1:45" x14ac:dyDescent="0.25">
      <c r="A145" s="20"/>
      <c r="B145" s="20"/>
      <c r="C145" s="20" t="str">
        <f>IF(D145="Critical",MAX($C$8:C144)+1,"")</f>
        <v/>
      </c>
      <c r="D145" s="20" t="str">
        <f t="shared" si="34"/>
        <v>-</v>
      </c>
      <c r="E145" s="20" t="str">
        <f>VLOOKUP('PASTE-DOWN-DL'!F145,'SSA-CODE'!$D$4:$E$56,2,FALSE)</f>
        <v>BUJ</v>
      </c>
      <c r="F145" s="48" t="str">
        <f t="shared" si="35"/>
        <v>SSA BUJ</v>
      </c>
      <c r="G145" s="48" t="str">
        <f t="shared" si="36"/>
        <v xml:space="preserve">	SSA BUJ</v>
      </c>
      <c r="H145" s="20">
        <v>136</v>
      </c>
      <c r="I145" t="s">
        <v>7189</v>
      </c>
      <c r="J145" t="s">
        <v>6260</v>
      </c>
      <c r="K145" t="s">
        <v>6275</v>
      </c>
      <c r="L145" t="s">
        <v>6262</v>
      </c>
      <c r="M145" t="s">
        <v>6263</v>
      </c>
      <c r="N145" t="s">
        <v>7190</v>
      </c>
      <c r="O145" t="s">
        <v>7191</v>
      </c>
      <c r="P145" t="s">
        <v>6266</v>
      </c>
      <c r="Q145" t="s">
        <v>6776</v>
      </c>
      <c r="R145" t="s">
        <v>6279</v>
      </c>
      <c r="S145" t="s">
        <v>7192</v>
      </c>
      <c r="T145" t="s">
        <v>7129</v>
      </c>
      <c r="U145" t="s">
        <v>6346</v>
      </c>
      <c r="V145" t="s">
        <v>6271</v>
      </c>
      <c r="W145" t="s">
        <v>7193</v>
      </c>
      <c r="X145" t="s">
        <v>7194</v>
      </c>
      <c r="Y145" t="s">
        <v>6269</v>
      </c>
      <c r="Z145" s="48" t="str">
        <f t="shared" si="37"/>
        <v>SSA BUJ-10.121.96.153-Kadiya Mota_2/5-10.121.96.152-Khombadi_1/5</v>
      </c>
      <c r="AA145" s="48">
        <f t="shared" si="38"/>
        <v>15</v>
      </c>
      <c r="AB145" s="48">
        <f t="shared" si="39"/>
        <v>30</v>
      </c>
      <c r="AC145" s="48">
        <f t="shared" si="40"/>
        <v>15</v>
      </c>
      <c r="AD145" s="48">
        <f t="shared" si="41"/>
        <v>24</v>
      </c>
      <c r="AE145" s="48" t="str">
        <f t="shared" si="42"/>
        <v>10.121.96.153</v>
      </c>
      <c r="AF145" s="42" t="str">
        <f t="shared" si="43"/>
        <v>10.121.96.152</v>
      </c>
      <c r="AG145" s="7" t="str">
        <f t="shared" si="44"/>
        <v>Kadiya Mota TE</v>
      </c>
      <c r="AH145" s="7" t="str">
        <f t="shared" si="45"/>
        <v>KHOMBADI</v>
      </c>
      <c r="AI145" s="7" t="str">
        <f t="shared" si="46"/>
        <v>S2P5</v>
      </c>
      <c r="AJ145" s="7" t="str">
        <f t="shared" si="47"/>
        <v>S1P5</v>
      </c>
      <c r="AK145" s="7" t="str">
        <f>IFERROR(VLOOKUP(Z145,'PASTE-DL-ALARMS'!$Q$10:$W$2200,7,FALSE),"")</f>
        <v/>
      </c>
      <c r="AL145" s="55" t="str">
        <f>IFERROR(VLOOKUP(Z145,'PASTE-DL-ALARMS'!$Q$10:$W$2200,3,FALSE),"")</f>
        <v/>
      </c>
      <c r="AM145" s="7" t="str">
        <f t="shared" si="48"/>
        <v>10.121.96.153_Kadiya Mota TE_S2P5</v>
      </c>
      <c r="AN145" s="55" t="str">
        <f t="shared" si="49"/>
        <v>10.121.96.152_KHOMBADI_S1P5</v>
      </c>
      <c r="AO145" s="72" t="e">
        <f t="shared" ca="1" si="50"/>
        <v>#VALUE!</v>
      </c>
      <c r="AP145" s="7" t="str">
        <f>IFERROR(VLOOKUP(Z145,'PASTE-DL-ALARMS'!$Q$10:$Z$2800,8,FALSE),"")</f>
        <v/>
      </c>
      <c r="AQ145" s="7"/>
      <c r="AR145" s="7"/>
      <c r="AS145" s="7"/>
    </row>
    <row r="146" spans="1:45" x14ac:dyDescent="0.25">
      <c r="A146" s="20"/>
      <c r="B146" s="20"/>
      <c r="C146" s="20" t="str">
        <f>IF(D146="Critical",MAX($C$8:C145)+1,"")</f>
        <v/>
      </c>
      <c r="D146" s="20" t="str">
        <f t="shared" si="34"/>
        <v>-</v>
      </c>
      <c r="E146" s="20" t="str">
        <f>VLOOKUP('PASTE-DOWN-DL'!F146,'SSA-CODE'!$D$4:$E$56,2,FALSE)</f>
        <v>AMR</v>
      </c>
      <c r="F146" s="48" t="str">
        <f t="shared" si="35"/>
        <v>SSA AMR</v>
      </c>
      <c r="G146" s="48" t="str">
        <f t="shared" si="36"/>
        <v xml:space="preserve">	SSA AMR</v>
      </c>
      <c r="H146" s="20">
        <v>137</v>
      </c>
      <c r="I146" t="s">
        <v>7195</v>
      </c>
      <c r="J146" t="s">
        <v>6260</v>
      </c>
      <c r="K146" t="s">
        <v>6275</v>
      </c>
      <c r="L146" t="s">
        <v>6262</v>
      </c>
      <c r="M146" t="s">
        <v>6263</v>
      </c>
      <c r="N146" t="s">
        <v>7196</v>
      </c>
      <c r="O146" t="s">
        <v>7197</v>
      </c>
      <c r="P146" t="s">
        <v>6266</v>
      </c>
      <c r="Q146" t="s">
        <v>6516</v>
      </c>
      <c r="R146" t="s">
        <v>6279</v>
      </c>
      <c r="S146" t="s">
        <v>7198</v>
      </c>
      <c r="T146" t="s">
        <v>6313</v>
      </c>
      <c r="U146" t="s">
        <v>7199</v>
      </c>
      <c r="V146" t="s">
        <v>6271</v>
      </c>
      <c r="W146" t="s">
        <v>7200</v>
      </c>
      <c r="X146" t="s">
        <v>7201</v>
      </c>
      <c r="Y146" t="s">
        <v>6269</v>
      </c>
      <c r="Z146" s="48" t="str">
        <f t="shared" si="37"/>
        <v>SSA AMR-10.121.96.8-Dhari B2_4/3-10.121.96.9-BAGASARA B2_4/3</v>
      </c>
      <c r="AA146" s="48">
        <f t="shared" si="38"/>
        <v>13</v>
      </c>
      <c r="AB146" s="48">
        <f t="shared" si="39"/>
        <v>19</v>
      </c>
      <c r="AC146" s="48">
        <f t="shared" si="40"/>
        <v>13</v>
      </c>
      <c r="AD146" s="48">
        <f t="shared" si="41"/>
        <v>22</v>
      </c>
      <c r="AE146" s="48" t="str">
        <f t="shared" si="42"/>
        <v>10.121.96.8</v>
      </c>
      <c r="AF146" s="42" t="str">
        <f t="shared" si="43"/>
        <v>10.121.96.9</v>
      </c>
      <c r="AG146" s="7" t="str">
        <f t="shared" si="44"/>
        <v>Dhari</v>
      </c>
      <c r="AH146" s="7" t="str">
        <f t="shared" si="45"/>
        <v>BAGASARA</v>
      </c>
      <c r="AI146" s="7" t="str">
        <f t="shared" si="46"/>
        <v>S4P3</v>
      </c>
      <c r="AJ146" s="7" t="str">
        <f t="shared" si="47"/>
        <v>S4P3</v>
      </c>
      <c r="AK146" s="7" t="str">
        <f>IFERROR(VLOOKUP(Z146,'PASTE-DL-ALARMS'!$Q$10:$W$2200,7,FALSE),"")</f>
        <v/>
      </c>
      <c r="AL146" s="55" t="str">
        <f>IFERROR(VLOOKUP(Z146,'PASTE-DL-ALARMS'!$Q$10:$W$2200,3,FALSE),"")</f>
        <v/>
      </c>
      <c r="AM146" s="7" t="str">
        <f t="shared" si="48"/>
        <v>10.121.96.8_Dhari_S4P3</v>
      </c>
      <c r="AN146" s="55" t="str">
        <f t="shared" si="49"/>
        <v>10.121.96.9_BAGASARA_S4P3</v>
      </c>
      <c r="AO146" s="72" t="e">
        <f t="shared" ca="1" si="50"/>
        <v>#VALUE!</v>
      </c>
      <c r="AP146" s="7" t="str">
        <f>IFERROR(VLOOKUP(Z146,'PASTE-DL-ALARMS'!$Q$10:$Z$2800,8,FALSE),"")</f>
        <v/>
      </c>
      <c r="AQ146" s="7"/>
      <c r="AR146" s="7"/>
      <c r="AS146" s="7"/>
    </row>
    <row r="147" spans="1:45" x14ac:dyDescent="0.25">
      <c r="A147" s="20"/>
      <c r="B147" s="20"/>
      <c r="C147" s="20" t="str">
        <f>IF(D147="Critical",MAX($C$8:C146)+1,"")</f>
        <v/>
      </c>
      <c r="D147" s="20" t="str">
        <f t="shared" si="34"/>
        <v>-</v>
      </c>
      <c r="E147" s="20" t="str">
        <f>VLOOKUP('PASTE-DOWN-DL'!F147,'SSA-CODE'!$D$4:$E$56,2,FALSE)</f>
        <v>VDA</v>
      </c>
      <c r="F147" s="48" t="str">
        <f t="shared" si="35"/>
        <v>SSA VDR</v>
      </c>
      <c r="G147" s="48" t="str">
        <f t="shared" si="36"/>
        <v xml:space="preserve">	SSA VDR</v>
      </c>
      <c r="H147" s="20">
        <v>138</v>
      </c>
      <c r="I147" t="s">
        <v>7202</v>
      </c>
      <c r="J147" t="s">
        <v>6260</v>
      </c>
      <c r="K147" t="s">
        <v>6275</v>
      </c>
      <c r="L147" t="s">
        <v>6262</v>
      </c>
      <c r="M147" t="s">
        <v>6263</v>
      </c>
      <c r="N147" t="s">
        <v>7203</v>
      </c>
      <c r="O147" t="s">
        <v>7204</v>
      </c>
      <c r="P147" t="s">
        <v>6266</v>
      </c>
      <c r="Q147" t="s">
        <v>6686</v>
      </c>
      <c r="R147" t="s">
        <v>6279</v>
      </c>
      <c r="S147" t="s">
        <v>7205</v>
      </c>
      <c r="T147" t="s">
        <v>6345</v>
      </c>
      <c r="U147" t="s">
        <v>7205</v>
      </c>
      <c r="V147" t="s">
        <v>6271</v>
      </c>
      <c r="W147" t="s">
        <v>7206</v>
      </c>
      <c r="X147" t="s">
        <v>7207</v>
      </c>
      <c r="Y147" t="s">
        <v>6269</v>
      </c>
      <c r="Z147" s="48" t="str">
        <f t="shared" si="37"/>
        <v>SSA VDR-10.121.99.170-Mahalaxmi BTS_A_PH3\S1P5-10.121.19.131-KARELIBAGH_B2_PH2\S6P4</v>
      </c>
      <c r="AA147" s="48">
        <f t="shared" si="38"/>
        <v>15</v>
      </c>
      <c r="AB147" s="48">
        <f t="shared" si="39"/>
        <v>29</v>
      </c>
      <c r="AC147" s="48">
        <f t="shared" si="40"/>
        <v>15</v>
      </c>
      <c r="AD147" s="48">
        <f t="shared" si="41"/>
        <v>26</v>
      </c>
      <c r="AE147" s="48" t="str">
        <f t="shared" si="42"/>
        <v>10.121.99.170</v>
      </c>
      <c r="AF147" s="42" t="str">
        <f t="shared" si="43"/>
        <v>10.121.19.131</v>
      </c>
      <c r="AG147" s="7" t="str">
        <f t="shared" si="44"/>
        <v>Mahalaxmi BTS</v>
      </c>
      <c r="AH147" s="7" t="str">
        <f t="shared" si="45"/>
        <v>KARELIBAGH</v>
      </c>
      <c r="AI147" s="7" t="str">
        <f t="shared" si="46"/>
        <v>S1P5</v>
      </c>
      <c r="AJ147" s="7" t="str">
        <f t="shared" si="47"/>
        <v>S6P4</v>
      </c>
      <c r="AK147" s="7" t="str">
        <f>IFERROR(VLOOKUP(Z147,'PASTE-DL-ALARMS'!$Q$10:$W$2200,7,FALSE),"")</f>
        <v/>
      </c>
      <c r="AL147" s="55" t="str">
        <f>IFERROR(VLOOKUP(Z147,'PASTE-DL-ALARMS'!$Q$10:$W$2200,3,FALSE),"")</f>
        <v/>
      </c>
      <c r="AM147" s="7" t="str">
        <f t="shared" si="48"/>
        <v>10.121.99.170_Mahalaxmi BTS_S1P5</v>
      </c>
      <c r="AN147" s="55" t="str">
        <f t="shared" si="49"/>
        <v>10.121.19.131_KARELIBAGH_S6P4</v>
      </c>
      <c r="AO147" s="72" t="e">
        <f t="shared" ca="1" si="50"/>
        <v>#VALUE!</v>
      </c>
      <c r="AP147" s="7" t="str">
        <f>IFERROR(VLOOKUP(Z147,'PASTE-DL-ALARMS'!$Q$10:$Z$2800,8,FALSE),"")</f>
        <v/>
      </c>
      <c r="AQ147" s="7"/>
      <c r="AR147" s="7"/>
      <c r="AS147" s="7"/>
    </row>
    <row r="148" spans="1:45" x14ac:dyDescent="0.25">
      <c r="A148" s="20"/>
      <c r="B148" s="20"/>
      <c r="C148" s="20" t="str">
        <f>IF(D148="Critical",MAX($C$8:C147)+1,"")</f>
        <v/>
      </c>
      <c r="D148" s="20" t="str">
        <f t="shared" si="34"/>
        <v>-</v>
      </c>
      <c r="E148" s="20" t="str">
        <f>VLOOKUP('PASTE-DOWN-DL'!F148,'SSA-CODE'!$D$4:$E$56,2,FALSE)</f>
        <v>NDD</v>
      </c>
      <c r="F148" s="48" t="str">
        <f t="shared" si="35"/>
        <v>SSA NAD</v>
      </c>
      <c r="G148" s="48" t="str">
        <f t="shared" si="36"/>
        <v xml:space="preserve">	SSA NAD</v>
      </c>
      <c r="H148" s="20">
        <v>139</v>
      </c>
      <c r="I148" t="s">
        <v>7208</v>
      </c>
      <c r="J148" t="s">
        <v>6260</v>
      </c>
      <c r="K148" t="s">
        <v>6275</v>
      </c>
      <c r="L148" t="s">
        <v>6262</v>
      </c>
      <c r="M148" t="s">
        <v>6263</v>
      </c>
      <c r="N148" t="s">
        <v>7209</v>
      </c>
      <c r="O148" t="s">
        <v>7210</v>
      </c>
      <c r="P148" t="s">
        <v>6266</v>
      </c>
      <c r="Q148" t="s">
        <v>7090</v>
      </c>
      <c r="R148" t="s">
        <v>7090</v>
      </c>
      <c r="S148" t="s">
        <v>7211</v>
      </c>
      <c r="T148" t="s">
        <v>6950</v>
      </c>
      <c r="U148" t="s">
        <v>7211</v>
      </c>
      <c r="V148" t="s">
        <v>6271</v>
      </c>
      <c r="W148" t="s">
        <v>7212</v>
      </c>
      <c r="X148" t="s">
        <v>7213</v>
      </c>
      <c r="Y148" t="s">
        <v>6269</v>
      </c>
      <c r="Z148" s="48" t="str">
        <f t="shared" si="37"/>
        <v>SSA NAD-10.121.16.231-AngleBroking A1_2/5-10.121.24.236-Jashoda A1_2/6</v>
      </c>
      <c r="AA148" s="48">
        <f t="shared" si="38"/>
        <v>15</v>
      </c>
      <c r="AB148" s="48">
        <f t="shared" si="39"/>
        <v>29</v>
      </c>
      <c r="AC148" s="48">
        <f t="shared" si="40"/>
        <v>15</v>
      </c>
      <c r="AD148" s="48">
        <f t="shared" si="41"/>
        <v>23</v>
      </c>
      <c r="AE148" s="48" t="str">
        <f t="shared" si="42"/>
        <v>10.121.16.231</v>
      </c>
      <c r="AF148" s="42" t="str">
        <f t="shared" si="43"/>
        <v>10.121.24.236</v>
      </c>
      <c r="AG148" s="7" t="str">
        <f t="shared" si="44"/>
        <v>ANGLE-BROKING</v>
      </c>
      <c r="AH148" s="7" t="str">
        <f t="shared" si="45"/>
        <v>JASHODA</v>
      </c>
      <c r="AI148" s="7" t="str">
        <f t="shared" si="46"/>
        <v>S2P5</v>
      </c>
      <c r="AJ148" s="7" t="str">
        <f t="shared" si="47"/>
        <v>S2P6</v>
      </c>
      <c r="AK148" s="7" t="str">
        <f>IFERROR(VLOOKUP(Z148,'PASTE-DL-ALARMS'!$Q$10:$W$2200,7,FALSE),"")</f>
        <v/>
      </c>
      <c r="AL148" s="55" t="str">
        <f>IFERROR(VLOOKUP(Z148,'PASTE-DL-ALARMS'!$Q$10:$W$2200,3,FALSE),"")</f>
        <v/>
      </c>
      <c r="AM148" s="7" t="str">
        <f t="shared" si="48"/>
        <v>10.121.16.231_ANGLE-BROKING_S2P5</v>
      </c>
      <c r="AN148" s="55" t="str">
        <f t="shared" si="49"/>
        <v>10.121.24.236_JASHODA_S2P6</v>
      </c>
      <c r="AO148" s="72" t="e">
        <f t="shared" ca="1" si="50"/>
        <v>#VALUE!</v>
      </c>
      <c r="AP148" s="7" t="str">
        <f>IFERROR(VLOOKUP(Z148,'PASTE-DL-ALARMS'!$Q$10:$Z$2800,8,FALSE),"")</f>
        <v/>
      </c>
      <c r="AQ148" s="7"/>
      <c r="AR148" s="7"/>
      <c r="AS148" s="7"/>
    </row>
    <row r="149" spans="1:45" x14ac:dyDescent="0.25">
      <c r="A149" s="20"/>
      <c r="B149" s="20"/>
      <c r="C149" s="20" t="str">
        <f>IF(D149="Critical",MAX($C$8:C148)+1,"")</f>
        <v/>
      </c>
      <c r="D149" s="20" t="str">
        <f t="shared" si="34"/>
        <v>-</v>
      </c>
      <c r="E149" s="20" t="str">
        <f>VLOOKUP('PASTE-DOWN-DL'!F149,'SSA-CODE'!$D$4:$E$56,2,FALSE)</f>
        <v>JND</v>
      </c>
      <c r="F149" s="48" t="str">
        <f t="shared" si="35"/>
        <v>SSA JND</v>
      </c>
      <c r="G149" s="48" t="str">
        <f t="shared" si="36"/>
        <v xml:space="preserve">	SSA JND</v>
      </c>
      <c r="H149" s="20">
        <v>140</v>
      </c>
      <c r="I149" t="s">
        <v>7214</v>
      </c>
      <c r="J149" t="s">
        <v>6260</v>
      </c>
      <c r="K149" t="s">
        <v>6275</v>
      </c>
      <c r="L149" t="s">
        <v>6262</v>
      </c>
      <c r="M149" t="s">
        <v>6263</v>
      </c>
      <c r="N149" t="s">
        <v>7215</v>
      </c>
      <c r="O149" t="s">
        <v>7216</v>
      </c>
      <c r="P149" t="s">
        <v>6266</v>
      </c>
      <c r="Q149" t="s">
        <v>7217</v>
      </c>
      <c r="R149" t="s">
        <v>6279</v>
      </c>
      <c r="S149" t="s">
        <v>6269</v>
      </c>
      <c r="T149" t="s">
        <v>7155</v>
      </c>
      <c r="U149" t="s">
        <v>6269</v>
      </c>
      <c r="V149" t="s">
        <v>6271</v>
      </c>
      <c r="W149" t="s">
        <v>7218</v>
      </c>
      <c r="X149" t="s">
        <v>7219</v>
      </c>
      <c r="Y149" t="s">
        <v>6269</v>
      </c>
      <c r="Z149" s="48" t="str">
        <f t="shared" si="37"/>
        <v>SSA JND-10.121.24.1-Jawahaar RD TE(GNE)_TN725B_GJ_SSA JND_PH2_S4P3-10.121.24.1-Jawahaar RD TE(GNE)_TN725B_GJ_SSA JND_PH2_S2P6</v>
      </c>
      <c r="AA149" s="48">
        <f t="shared" si="38"/>
        <v>15</v>
      </c>
      <c r="AB149" s="48">
        <f t="shared" si="39"/>
        <v>31</v>
      </c>
      <c r="AC149" s="48">
        <f t="shared" si="40"/>
        <v>13</v>
      </c>
      <c r="AD149" s="48">
        <f t="shared" si="41"/>
        <v>33</v>
      </c>
      <c r="AE149" s="48" t="str">
        <f t="shared" si="42"/>
        <v>10.121.97.216</v>
      </c>
      <c r="AF149" s="42" t="str">
        <f t="shared" si="43"/>
        <v>10.121.24.1</v>
      </c>
      <c r="AG149" s="7" t="str">
        <f t="shared" si="44"/>
        <v>Medical-College</v>
      </c>
      <c r="AH149" s="7" t="str">
        <f t="shared" si="45"/>
        <v>Jawahaar RD TE(GNE)</v>
      </c>
      <c r="AI149" s="7" t="str">
        <f t="shared" si="46"/>
        <v>S2P6</v>
      </c>
      <c r="AJ149" s="7" t="str">
        <f t="shared" si="47"/>
        <v>S4P3</v>
      </c>
      <c r="AK149" s="7" t="str">
        <f>IFERROR(VLOOKUP(Z149,'PASTE-DL-ALARMS'!$Q$10:$W$2200,7,FALSE),"")</f>
        <v/>
      </c>
      <c r="AL149" s="55" t="str">
        <f>IFERROR(VLOOKUP(Z149,'PASTE-DL-ALARMS'!$Q$10:$W$2200,3,FALSE),"")</f>
        <v/>
      </c>
      <c r="AM149" s="7" t="str">
        <f t="shared" si="48"/>
        <v>10.121.97.216_Medical-College_S2P6</v>
      </c>
      <c r="AN149" s="55" t="str">
        <f t="shared" si="49"/>
        <v>10.121.24.1_Jawahaar RD TE(GNE)_S4P3</v>
      </c>
      <c r="AO149" s="72" t="e">
        <f t="shared" ca="1" si="50"/>
        <v>#VALUE!</v>
      </c>
      <c r="AP149" s="7" t="str">
        <f>IFERROR(VLOOKUP(Z149,'PASTE-DL-ALARMS'!$Q$10:$Z$2800,8,FALSE),"")</f>
        <v/>
      </c>
      <c r="AQ149" s="7"/>
      <c r="AR149" s="7"/>
      <c r="AS149" s="7"/>
    </row>
    <row r="150" spans="1:45" x14ac:dyDescent="0.25">
      <c r="A150" s="20"/>
      <c r="B150" s="20"/>
      <c r="C150" s="20" t="str">
        <f>IF(D150="Critical",MAX($C$8:C149)+1,"")</f>
        <v/>
      </c>
      <c r="D150" s="20" t="str">
        <f t="shared" si="34"/>
        <v>-</v>
      </c>
      <c r="E150" s="20" t="str">
        <f>VLOOKUP('PASTE-DOWN-DL'!F150,'SSA-CODE'!$D$4:$E$56,2,FALSE)</f>
        <v>JND</v>
      </c>
      <c r="F150" s="48" t="str">
        <f t="shared" si="35"/>
        <v>SSA JND</v>
      </c>
      <c r="G150" s="48" t="str">
        <f t="shared" si="36"/>
        <v xml:space="preserve">	SSA JND</v>
      </c>
      <c r="H150" s="20">
        <v>141</v>
      </c>
      <c r="I150" t="s">
        <v>7220</v>
      </c>
      <c r="J150" t="s">
        <v>6260</v>
      </c>
      <c r="K150" t="s">
        <v>6275</v>
      </c>
      <c r="L150" t="s">
        <v>6262</v>
      </c>
      <c r="M150" t="s">
        <v>6263</v>
      </c>
      <c r="N150" t="s">
        <v>7221</v>
      </c>
      <c r="O150" t="s">
        <v>7222</v>
      </c>
      <c r="P150" t="s">
        <v>6266</v>
      </c>
      <c r="Q150" t="s">
        <v>7217</v>
      </c>
      <c r="R150" t="s">
        <v>6279</v>
      </c>
      <c r="S150" t="s">
        <v>7223</v>
      </c>
      <c r="T150" t="s">
        <v>6486</v>
      </c>
      <c r="U150" t="s">
        <v>7224</v>
      </c>
      <c r="V150" t="s">
        <v>6271</v>
      </c>
      <c r="W150" t="s">
        <v>7225</v>
      </c>
      <c r="X150" t="s">
        <v>7226</v>
      </c>
      <c r="Y150" t="s">
        <v>6269</v>
      </c>
      <c r="Z150" s="48" t="str">
        <f t="shared" si="37"/>
        <v>SSA JND-10.121.24.18-AKOLVADI_TE_2/5-10.121.24.35-MADHUPUR TALALA_2/5</v>
      </c>
      <c r="AA150" s="48">
        <f t="shared" si="38"/>
        <v>14</v>
      </c>
      <c r="AB150" s="48">
        <f t="shared" si="39"/>
        <v>26</v>
      </c>
      <c r="AC150" s="48">
        <f t="shared" si="40"/>
        <v>14</v>
      </c>
      <c r="AD150" s="48">
        <f t="shared" si="41"/>
        <v>30</v>
      </c>
      <c r="AE150" s="48" t="str">
        <f t="shared" si="42"/>
        <v>10.121.24.18</v>
      </c>
      <c r="AF150" s="42" t="str">
        <f t="shared" si="43"/>
        <v>10.121.24.35</v>
      </c>
      <c r="AG150" s="7" t="str">
        <f t="shared" si="44"/>
        <v>AKOLVADI TE</v>
      </c>
      <c r="AH150" s="7" t="str">
        <f t="shared" si="45"/>
        <v>MADHUPUR TALALA</v>
      </c>
      <c r="AI150" s="7" t="str">
        <f t="shared" si="46"/>
        <v>S2P5</v>
      </c>
      <c r="AJ150" s="7" t="str">
        <f t="shared" si="47"/>
        <v>S2P5</v>
      </c>
      <c r="AK150" s="7" t="str">
        <f>IFERROR(VLOOKUP(Z150,'PASTE-DL-ALARMS'!$Q$10:$W$2200,7,FALSE),"")</f>
        <v/>
      </c>
      <c r="AL150" s="55" t="str">
        <f>IFERROR(VLOOKUP(Z150,'PASTE-DL-ALARMS'!$Q$10:$W$2200,3,FALSE),"")</f>
        <v/>
      </c>
      <c r="AM150" s="7" t="str">
        <f t="shared" si="48"/>
        <v>10.121.24.18_AKOLVADI TE_S2P5</v>
      </c>
      <c r="AN150" s="55" t="str">
        <f t="shared" si="49"/>
        <v>10.121.24.35_MADHUPUR TALALA_S2P5</v>
      </c>
      <c r="AO150" s="72" t="e">
        <f t="shared" ca="1" si="50"/>
        <v>#VALUE!</v>
      </c>
      <c r="AP150" s="7" t="str">
        <f>IFERROR(VLOOKUP(Z150,'PASTE-DL-ALARMS'!$Q$10:$Z$2800,8,FALSE),"")</f>
        <v/>
      </c>
      <c r="AQ150" s="7"/>
      <c r="AR150" s="7"/>
      <c r="AS150" s="7"/>
    </row>
    <row r="151" spans="1:45" x14ac:dyDescent="0.25">
      <c r="A151" s="20"/>
      <c r="B151" s="20"/>
      <c r="C151" s="20" t="str">
        <f>IF(D151="Critical",MAX($C$8:C150)+1,"")</f>
        <v/>
      </c>
      <c r="D151" s="20" t="str">
        <f t="shared" si="34"/>
        <v>-</v>
      </c>
      <c r="E151" s="20" t="str">
        <f>VLOOKUP('PASTE-DOWN-DL'!F151,'SSA-CODE'!$D$4:$E$56,2,FALSE)</f>
        <v>SRT</v>
      </c>
      <c r="F151" s="48" t="str">
        <f t="shared" si="35"/>
        <v>SSA SR</v>
      </c>
      <c r="G151" s="48" t="str">
        <f t="shared" si="36"/>
        <v xml:space="preserve">	SSA SR</v>
      </c>
      <c r="H151" s="20">
        <v>142</v>
      </c>
      <c r="I151" t="s">
        <v>7227</v>
      </c>
      <c r="J151" t="s">
        <v>6260</v>
      </c>
      <c r="K151" t="s">
        <v>6261</v>
      </c>
      <c r="L151" t="s">
        <v>6262</v>
      </c>
      <c r="M151" t="s">
        <v>6263</v>
      </c>
      <c r="N151" t="s">
        <v>7228</v>
      </c>
      <c r="O151" t="s">
        <v>7229</v>
      </c>
      <c r="P151" t="s">
        <v>6266</v>
      </c>
      <c r="Q151" t="s">
        <v>6267</v>
      </c>
      <c r="R151" t="s">
        <v>7230</v>
      </c>
      <c r="S151" t="s">
        <v>6778</v>
      </c>
      <c r="T151" t="s">
        <v>6353</v>
      </c>
      <c r="U151" t="s">
        <v>6778</v>
      </c>
      <c r="V151" t="s">
        <v>6271</v>
      </c>
      <c r="W151" t="s">
        <v>7231</v>
      </c>
      <c r="X151" t="s">
        <v>7232</v>
      </c>
      <c r="Y151" t="s">
        <v>6269</v>
      </c>
      <c r="Z151" s="48" t="str">
        <f t="shared" si="37"/>
        <v>SSA SR-10.121.19.199-Rundh_B2\S4P1-10.121.19.242-VESU_B1\S3P1</v>
      </c>
      <c r="AA151" s="48">
        <f t="shared" si="38"/>
        <v>15</v>
      </c>
      <c r="AB151" s="48">
        <f t="shared" si="39"/>
        <v>21</v>
      </c>
      <c r="AC151" s="48">
        <f t="shared" si="40"/>
        <v>15</v>
      </c>
      <c r="AD151" s="48">
        <f t="shared" si="41"/>
        <v>20</v>
      </c>
      <c r="AE151" s="48" t="str">
        <f t="shared" si="42"/>
        <v>10.121.19.199</v>
      </c>
      <c r="AF151" s="42" t="str">
        <f t="shared" si="43"/>
        <v>10.121.19.242</v>
      </c>
      <c r="AG151" s="7" t="str">
        <f t="shared" si="44"/>
        <v>RUNDH</v>
      </c>
      <c r="AH151" s="7" t="str">
        <f t="shared" si="45"/>
        <v>VESU</v>
      </c>
      <c r="AI151" s="7" t="str">
        <f t="shared" si="46"/>
        <v>S4P1</v>
      </c>
      <c r="AJ151" s="7" t="str">
        <f t="shared" si="47"/>
        <v>S3P1</v>
      </c>
      <c r="AK151" s="7" t="str">
        <f>IFERROR(VLOOKUP(Z151,'PASTE-DL-ALARMS'!$Q$10:$W$2200,7,FALSE),"")</f>
        <v/>
      </c>
      <c r="AL151" s="55" t="str">
        <f>IFERROR(VLOOKUP(Z151,'PASTE-DL-ALARMS'!$Q$10:$W$2200,3,FALSE),"")</f>
        <v/>
      </c>
      <c r="AM151" s="7" t="str">
        <f t="shared" si="48"/>
        <v>10.121.19.199_RUNDH_S4P1</v>
      </c>
      <c r="AN151" s="55" t="str">
        <f t="shared" si="49"/>
        <v>10.121.19.242_VESU_S3P1</v>
      </c>
      <c r="AO151" s="72" t="e">
        <f t="shared" ca="1" si="50"/>
        <v>#VALUE!</v>
      </c>
      <c r="AP151" s="7" t="str">
        <f>IFERROR(VLOOKUP(Z151,'PASTE-DL-ALARMS'!$Q$10:$Z$2800,8,FALSE),"")</f>
        <v/>
      </c>
      <c r="AQ151" s="7"/>
      <c r="AR151" s="7"/>
      <c r="AS151" s="7"/>
    </row>
    <row r="152" spans="1:45" x14ac:dyDescent="0.25">
      <c r="A152" s="20"/>
      <c r="B152" s="20"/>
      <c r="C152" s="20" t="str">
        <f>IF(D152="Critical",MAX($C$8:C151)+1,"")</f>
        <v/>
      </c>
      <c r="D152" s="20" t="str">
        <f t="shared" si="34"/>
        <v>-</v>
      </c>
      <c r="E152" s="20" t="str">
        <f>VLOOKUP('PASTE-DOWN-DL'!F152,'SSA-CODE'!$D$4:$E$56,2,FALSE)</f>
        <v>SRT</v>
      </c>
      <c r="F152" s="48" t="str">
        <f t="shared" si="35"/>
        <v>SSA SR</v>
      </c>
      <c r="G152" s="48" t="str">
        <f t="shared" si="36"/>
        <v xml:space="preserve">	SSA SR</v>
      </c>
      <c r="H152" s="20">
        <v>143</v>
      </c>
      <c r="I152" t="s">
        <v>7233</v>
      </c>
      <c r="J152" t="s">
        <v>6466</v>
      </c>
      <c r="K152" t="s">
        <v>6275</v>
      </c>
      <c r="L152" t="s">
        <v>6262</v>
      </c>
      <c r="M152" t="s">
        <v>6263</v>
      </c>
      <c r="N152" t="s">
        <v>7234</v>
      </c>
      <c r="O152" t="s">
        <v>7235</v>
      </c>
      <c r="P152" t="s">
        <v>6266</v>
      </c>
      <c r="Q152" t="s">
        <v>7052</v>
      </c>
      <c r="R152" t="s">
        <v>6279</v>
      </c>
      <c r="S152" t="s">
        <v>6736</v>
      </c>
      <c r="T152" t="s">
        <v>6287</v>
      </c>
      <c r="U152" t="s">
        <v>6736</v>
      </c>
      <c r="V152" t="s">
        <v>6271</v>
      </c>
      <c r="W152" t="s">
        <v>7236</v>
      </c>
      <c r="X152" t="s">
        <v>7237</v>
      </c>
      <c r="Y152" t="s">
        <v>6269</v>
      </c>
      <c r="Z152" s="48" t="str">
        <f t="shared" si="37"/>
        <v>SSA SR-10.121.100.1-SURAT-PH3_4/7-10.121.19.193-Market-1_B2(GNE)_4/7</v>
      </c>
      <c r="AA152" s="48">
        <f t="shared" si="38"/>
        <v>15</v>
      </c>
      <c r="AB152" s="48">
        <f t="shared" si="39"/>
        <v>28</v>
      </c>
      <c r="AC152" s="48">
        <f t="shared" si="40"/>
        <v>14</v>
      </c>
      <c r="AD152" s="48">
        <f t="shared" si="41"/>
        <v>25</v>
      </c>
      <c r="AE152" s="48" t="str">
        <f t="shared" si="42"/>
        <v>10.121.19.193</v>
      </c>
      <c r="AF152" s="42" t="str">
        <f t="shared" si="43"/>
        <v>10.121.100.1</v>
      </c>
      <c r="AG152" s="7" t="str">
        <f t="shared" si="44"/>
        <v>MARKET1(GNE)</v>
      </c>
      <c r="AH152" s="7" t="str">
        <f t="shared" si="45"/>
        <v>SURAT(GNE)</v>
      </c>
      <c r="AI152" s="7" t="str">
        <f t="shared" si="46"/>
        <v>S4P7</v>
      </c>
      <c r="AJ152" s="7" t="str">
        <f t="shared" si="47"/>
        <v>S4P7</v>
      </c>
      <c r="AK152" s="7" t="str">
        <f>IFERROR(VLOOKUP(Z152,'PASTE-DL-ALARMS'!$Q$10:$W$2200,7,FALSE),"")</f>
        <v/>
      </c>
      <c r="AL152" s="55" t="str">
        <f>IFERROR(VLOOKUP(Z152,'PASTE-DL-ALARMS'!$Q$10:$W$2200,3,FALSE),"")</f>
        <v/>
      </c>
      <c r="AM152" s="7" t="str">
        <f t="shared" si="48"/>
        <v>10.121.19.193_MARKET1(GNE)_S4P7</v>
      </c>
      <c r="AN152" s="55" t="str">
        <f t="shared" si="49"/>
        <v>10.121.100.1_SURAT(GNE)_S4P7</v>
      </c>
      <c r="AO152" s="72" t="e">
        <f t="shared" ca="1" si="50"/>
        <v>#VALUE!</v>
      </c>
      <c r="AP152" s="7" t="str">
        <f>IFERROR(VLOOKUP(Z152,'PASTE-DL-ALARMS'!$Q$10:$Z$2800,8,FALSE),"")</f>
        <v/>
      </c>
      <c r="AQ152" s="7"/>
      <c r="AR152" s="7"/>
      <c r="AS152" s="7"/>
    </row>
    <row r="153" spans="1:45" x14ac:dyDescent="0.25">
      <c r="A153" s="20"/>
      <c r="B153" s="20"/>
      <c r="C153" s="20" t="str">
        <f>IF(D153="Critical",MAX($C$8:C152)+1,"")</f>
        <v/>
      </c>
      <c r="D153" s="20" t="str">
        <f t="shared" si="34"/>
        <v>-</v>
      </c>
      <c r="E153" s="20" t="str">
        <f>VLOOKUP('PASTE-DOWN-DL'!F153,'SSA-CODE'!$D$4:$E$56,2,FALSE)</f>
        <v>PLR</v>
      </c>
      <c r="F153" s="48" t="str">
        <f t="shared" si="35"/>
        <v>SSA PNP</v>
      </c>
      <c r="G153" s="48" t="str">
        <f t="shared" si="36"/>
        <v xml:space="preserve">	SSA PNP</v>
      </c>
      <c r="H153" s="20">
        <v>144</v>
      </c>
      <c r="I153" t="s">
        <v>7238</v>
      </c>
      <c r="J153" t="s">
        <v>6260</v>
      </c>
      <c r="K153" t="s">
        <v>6275</v>
      </c>
      <c r="L153" t="s">
        <v>6262</v>
      </c>
      <c r="M153" t="s">
        <v>6263</v>
      </c>
      <c r="N153" t="s">
        <v>7239</v>
      </c>
      <c r="O153" t="s">
        <v>7240</v>
      </c>
      <c r="P153" t="s">
        <v>6266</v>
      </c>
      <c r="Q153" t="s">
        <v>6352</v>
      </c>
      <c r="R153" t="s">
        <v>6279</v>
      </c>
      <c r="S153" t="s">
        <v>7241</v>
      </c>
      <c r="T153" t="s">
        <v>6345</v>
      </c>
      <c r="U153" t="s">
        <v>7242</v>
      </c>
      <c r="V153" t="s">
        <v>6271</v>
      </c>
      <c r="W153" t="s">
        <v>7243</v>
      </c>
      <c r="X153" t="s">
        <v>7244</v>
      </c>
      <c r="Y153" t="s">
        <v>6269</v>
      </c>
      <c r="Z153" s="48" t="str">
        <f t="shared" si="37"/>
        <v>SSA PNP-10.121.98.135-Wav B1_3/3-10.121.25.153-Madka A1_2/5</v>
      </c>
      <c r="AA153" s="48">
        <f t="shared" si="38"/>
        <v>15</v>
      </c>
      <c r="AB153" s="48">
        <f t="shared" si="39"/>
        <v>19</v>
      </c>
      <c r="AC153" s="48">
        <f t="shared" si="40"/>
        <v>15</v>
      </c>
      <c r="AD153" s="48">
        <f t="shared" si="41"/>
        <v>21</v>
      </c>
      <c r="AE153" s="48" t="str">
        <f t="shared" si="42"/>
        <v>10.121.98.135</v>
      </c>
      <c r="AF153" s="42" t="str">
        <f t="shared" si="43"/>
        <v>10.121.25.153</v>
      </c>
      <c r="AG153" s="7" t="str">
        <f t="shared" si="44"/>
        <v>WAV</v>
      </c>
      <c r="AH153" s="7" t="str">
        <f t="shared" si="45"/>
        <v>MADKA</v>
      </c>
      <c r="AI153" s="7" t="str">
        <f t="shared" si="46"/>
        <v>S3P3</v>
      </c>
      <c r="AJ153" s="7" t="str">
        <f t="shared" si="47"/>
        <v>S2P5</v>
      </c>
      <c r="AK153" s="7" t="str">
        <f>IFERROR(VLOOKUP(Z153,'PASTE-DL-ALARMS'!$Q$10:$W$2200,7,FALSE),"")</f>
        <v/>
      </c>
      <c r="AL153" s="55" t="str">
        <f>IFERROR(VLOOKUP(Z153,'PASTE-DL-ALARMS'!$Q$10:$W$2200,3,FALSE),"")</f>
        <v/>
      </c>
      <c r="AM153" s="7" t="str">
        <f t="shared" si="48"/>
        <v>10.121.98.135_WAV_S3P3</v>
      </c>
      <c r="AN153" s="55" t="str">
        <f t="shared" si="49"/>
        <v>10.121.25.153_MADKA_S2P5</v>
      </c>
      <c r="AO153" s="72" t="e">
        <f t="shared" ca="1" si="50"/>
        <v>#VALUE!</v>
      </c>
      <c r="AP153" s="7" t="str">
        <f>IFERROR(VLOOKUP(Z153,'PASTE-DL-ALARMS'!$Q$10:$Z$2800,8,FALSE),"")</f>
        <v/>
      </c>
      <c r="AQ153" s="7"/>
      <c r="AR153" s="7"/>
      <c r="AS153" s="7"/>
    </row>
    <row r="154" spans="1:45" x14ac:dyDescent="0.25">
      <c r="A154" s="20"/>
      <c r="B154" s="20"/>
      <c r="C154" s="20" t="str">
        <f>IF(D154="Critical",MAX($C$8:C153)+1,"")</f>
        <v/>
      </c>
      <c r="D154" s="20" t="str">
        <f t="shared" si="34"/>
        <v>-</v>
      </c>
      <c r="E154" s="20" t="str">
        <f>VLOOKUP('PASTE-DOWN-DL'!F154,'SSA-CODE'!$D$4:$E$56,2,FALSE)</f>
        <v>JND</v>
      </c>
      <c r="F154" s="48" t="str">
        <f t="shared" si="35"/>
        <v>SSA JND</v>
      </c>
      <c r="G154" s="48" t="str">
        <f t="shared" si="36"/>
        <v xml:space="preserve">	SSA JND</v>
      </c>
      <c r="H154" s="20">
        <v>145</v>
      </c>
      <c r="I154" t="s">
        <v>7245</v>
      </c>
      <c r="J154" t="s">
        <v>6260</v>
      </c>
      <c r="K154" t="s">
        <v>6261</v>
      </c>
      <c r="L154" t="s">
        <v>6262</v>
      </c>
      <c r="M154" t="s">
        <v>6263</v>
      </c>
      <c r="N154" t="s">
        <v>7246</v>
      </c>
      <c r="O154" t="s">
        <v>7247</v>
      </c>
      <c r="P154" t="s">
        <v>6266</v>
      </c>
      <c r="Q154" t="s">
        <v>6267</v>
      </c>
      <c r="R154" t="s">
        <v>7248</v>
      </c>
      <c r="S154" t="s">
        <v>7249</v>
      </c>
      <c r="T154" t="s">
        <v>6313</v>
      </c>
      <c r="U154" t="s">
        <v>7249</v>
      </c>
      <c r="V154" t="s">
        <v>6271</v>
      </c>
      <c r="W154" t="s">
        <v>7250</v>
      </c>
      <c r="X154" t="s">
        <v>6488</v>
      </c>
      <c r="Y154" t="s">
        <v>6269</v>
      </c>
      <c r="Z154" s="48" t="str">
        <f t="shared" si="37"/>
        <v>SSA JND-10.121.97.209-GADU S4P1-10.121.97.210-MALIYA HATINA S4P1</v>
      </c>
      <c r="AA154" s="48">
        <f t="shared" si="38"/>
        <v>15</v>
      </c>
      <c r="AB154" s="48">
        <f t="shared" si="39"/>
        <v>20</v>
      </c>
      <c r="AC154" s="48">
        <f t="shared" si="40"/>
        <v>15</v>
      </c>
      <c r="AD154" s="48">
        <f t="shared" si="41"/>
        <v>29</v>
      </c>
      <c r="AE154" s="48" t="str">
        <f t="shared" si="42"/>
        <v>10.121.97.209</v>
      </c>
      <c r="AF154" s="42" t="str">
        <f t="shared" si="43"/>
        <v>10.121.97.210</v>
      </c>
      <c r="AG154" s="7" t="str">
        <f t="shared" si="44"/>
        <v>GADU</v>
      </c>
      <c r="AH154" s="7" t="str">
        <f t="shared" si="45"/>
        <v>MALIYA HATINA</v>
      </c>
      <c r="AI154" s="7" t="str">
        <f t="shared" si="46"/>
        <v>S4P1</v>
      </c>
      <c r="AJ154" s="7" t="str">
        <f t="shared" si="47"/>
        <v>S4P1</v>
      </c>
      <c r="AK154" s="7" t="str">
        <f>IFERROR(VLOOKUP(Z154,'PASTE-DL-ALARMS'!$Q$10:$W$2200,7,FALSE),"")</f>
        <v/>
      </c>
      <c r="AL154" s="55" t="str">
        <f>IFERROR(VLOOKUP(Z154,'PASTE-DL-ALARMS'!$Q$10:$W$2200,3,FALSE),"")</f>
        <v/>
      </c>
      <c r="AM154" s="7" t="str">
        <f t="shared" si="48"/>
        <v>10.121.97.209_GADU_S4P1</v>
      </c>
      <c r="AN154" s="55" t="str">
        <f t="shared" si="49"/>
        <v>10.121.97.210_MALIYA HATINA_S4P1</v>
      </c>
      <c r="AO154" s="72" t="e">
        <f t="shared" ca="1" si="50"/>
        <v>#VALUE!</v>
      </c>
      <c r="AP154" s="7" t="str">
        <f>IFERROR(VLOOKUP(Z154,'PASTE-DL-ALARMS'!$Q$10:$Z$2800,8,FALSE),"")</f>
        <v/>
      </c>
      <c r="AQ154" s="7"/>
      <c r="AR154" s="7"/>
      <c r="AS154" s="7"/>
    </row>
    <row r="155" spans="1:45" x14ac:dyDescent="0.25">
      <c r="A155" s="20"/>
      <c r="B155" s="20"/>
      <c r="C155" s="20" t="str">
        <f>IF(D155="Critical",MAX($C$8:C154)+1,"")</f>
        <v/>
      </c>
      <c r="D155" s="20" t="str">
        <f t="shared" si="34"/>
        <v>-</v>
      </c>
      <c r="E155" s="20" t="str">
        <f>VLOOKUP('PASTE-DOWN-DL'!F155,'SSA-CODE'!$D$4:$E$56,2,FALSE)</f>
        <v>RJT</v>
      </c>
      <c r="F155" s="48" t="str">
        <f t="shared" si="35"/>
        <v>SSA RJ</v>
      </c>
      <c r="G155" s="48" t="str">
        <f t="shared" si="36"/>
        <v xml:space="preserve">	SSA RJ</v>
      </c>
      <c r="H155" s="20">
        <v>146</v>
      </c>
      <c r="I155" t="s">
        <v>7251</v>
      </c>
      <c r="J155" t="s">
        <v>6260</v>
      </c>
      <c r="K155" t="s">
        <v>6275</v>
      </c>
      <c r="L155" t="s">
        <v>6262</v>
      </c>
      <c r="M155" t="s">
        <v>6263</v>
      </c>
      <c r="N155" t="s">
        <v>7252</v>
      </c>
      <c r="O155" t="s">
        <v>7253</v>
      </c>
      <c r="P155" t="s">
        <v>6266</v>
      </c>
      <c r="Q155" t="s">
        <v>6742</v>
      </c>
      <c r="R155" t="s">
        <v>6279</v>
      </c>
      <c r="S155" t="s">
        <v>7254</v>
      </c>
      <c r="T155" t="s">
        <v>6500</v>
      </c>
      <c r="U155" t="s">
        <v>6610</v>
      </c>
      <c r="V155" t="s">
        <v>6271</v>
      </c>
      <c r="W155" t="s">
        <v>7255</v>
      </c>
      <c r="X155" t="s">
        <v>7256</v>
      </c>
      <c r="Y155" t="s">
        <v>6269</v>
      </c>
      <c r="Z155" s="48" t="str">
        <f t="shared" si="37"/>
        <v>SSA RJ-10.121.17.39-Kamlapur_S2P5-10.121.17.57-BHADLA_S3P5</v>
      </c>
      <c r="AA155" s="48">
        <f t="shared" si="38"/>
        <v>14</v>
      </c>
      <c r="AB155" s="48">
        <f t="shared" si="39"/>
        <v>23</v>
      </c>
      <c r="AC155" s="48">
        <f t="shared" si="40"/>
        <v>14</v>
      </c>
      <c r="AD155" s="48">
        <f t="shared" si="41"/>
        <v>21</v>
      </c>
      <c r="AE155" s="48" t="str">
        <f t="shared" si="42"/>
        <v>10.121.17.39</v>
      </c>
      <c r="AF155" s="42" t="str">
        <f t="shared" si="43"/>
        <v>10.121.17.57</v>
      </c>
      <c r="AG155" s="7" t="str">
        <f t="shared" si="44"/>
        <v>Kamlapur</v>
      </c>
      <c r="AH155" s="7" t="str">
        <f t="shared" si="45"/>
        <v>BHADLA</v>
      </c>
      <c r="AI155" s="7" t="str">
        <f t="shared" si="46"/>
        <v>S2P5</v>
      </c>
      <c r="AJ155" s="7" t="str">
        <f t="shared" si="47"/>
        <v>S3P5</v>
      </c>
      <c r="AK155" s="7" t="str">
        <f>IFERROR(VLOOKUP(Z155,'PASTE-DL-ALARMS'!$Q$10:$W$2200,7,FALSE),"")</f>
        <v/>
      </c>
      <c r="AL155" s="55" t="str">
        <f>IFERROR(VLOOKUP(Z155,'PASTE-DL-ALARMS'!$Q$10:$W$2200,3,FALSE),"")</f>
        <v/>
      </c>
      <c r="AM155" s="7" t="str">
        <f t="shared" si="48"/>
        <v>10.121.17.39_Kamlapur_S2P5</v>
      </c>
      <c r="AN155" s="55" t="str">
        <f t="shared" si="49"/>
        <v>10.121.17.57_BHADLA_S3P5</v>
      </c>
      <c r="AO155" s="72" t="e">
        <f t="shared" ca="1" si="50"/>
        <v>#VALUE!</v>
      </c>
      <c r="AP155" s="7" t="str">
        <f>IFERROR(VLOOKUP(Z155,'PASTE-DL-ALARMS'!$Q$10:$Z$2800,8,FALSE),"")</f>
        <v/>
      </c>
      <c r="AQ155" s="7"/>
      <c r="AR155" s="7"/>
      <c r="AS155" s="7"/>
    </row>
    <row r="156" spans="1:45" x14ac:dyDescent="0.25">
      <c r="A156" s="20"/>
      <c r="B156" s="20"/>
      <c r="C156" s="20" t="str">
        <f>IF(D156="Critical",MAX($C$8:C155)+1,"")</f>
        <v/>
      </c>
      <c r="D156" s="20" t="str">
        <f t="shared" si="34"/>
        <v>-</v>
      </c>
      <c r="E156" s="20" t="str">
        <f>VLOOKUP('PASTE-DOWN-DL'!F156,'SSA-CODE'!$D$4:$E$56,2,FALSE)</f>
        <v>VAL</v>
      </c>
      <c r="F156" s="48" t="str">
        <f t="shared" si="35"/>
        <v>SSA VAL</v>
      </c>
      <c r="G156" s="48" t="str">
        <f t="shared" si="36"/>
        <v xml:space="preserve">	SSA VAL</v>
      </c>
      <c r="H156" s="20">
        <v>147</v>
      </c>
      <c r="I156" t="s">
        <v>7257</v>
      </c>
      <c r="J156" t="s">
        <v>6260</v>
      </c>
      <c r="K156" t="s">
        <v>6261</v>
      </c>
      <c r="L156" t="s">
        <v>6262</v>
      </c>
      <c r="M156" t="s">
        <v>6263</v>
      </c>
      <c r="N156" t="s">
        <v>7258</v>
      </c>
      <c r="O156" t="s">
        <v>7259</v>
      </c>
      <c r="P156" t="s">
        <v>6266</v>
      </c>
      <c r="Q156" t="s">
        <v>6686</v>
      </c>
      <c r="R156" t="s">
        <v>6706</v>
      </c>
      <c r="S156" t="s">
        <v>6269</v>
      </c>
      <c r="T156" t="s">
        <v>7260</v>
      </c>
      <c r="U156" t="s">
        <v>6269</v>
      </c>
      <c r="V156" t="s">
        <v>6271</v>
      </c>
      <c r="W156" t="s">
        <v>7261</v>
      </c>
      <c r="X156" t="s">
        <v>7262</v>
      </c>
      <c r="Y156" t="s">
        <v>6269</v>
      </c>
      <c r="Z156" s="48" t="str">
        <f t="shared" si="37"/>
        <v>SSA VAL-10.121.68.87-SAKARPATAL4/1-10.121.68.86-SAMGAHAN_3/1</v>
      </c>
      <c r="AA156" s="48">
        <f t="shared" si="38"/>
        <v>14</v>
      </c>
      <c r="AB156" s="48">
        <f t="shared" si="39"/>
        <v>25</v>
      </c>
      <c r="AC156" s="48">
        <f t="shared" si="40"/>
        <v>14</v>
      </c>
      <c r="AD156" s="48">
        <f t="shared" si="41"/>
        <v>23</v>
      </c>
      <c r="AE156" s="48" t="str">
        <f t="shared" si="42"/>
        <v>10.121.68.87</v>
      </c>
      <c r="AF156" s="42" t="str">
        <f t="shared" si="43"/>
        <v>10.121.68.86</v>
      </c>
      <c r="AG156" s="7" t="str">
        <f t="shared" si="44"/>
        <v>SAKARPATAL</v>
      </c>
      <c r="AH156" s="7" t="str">
        <f t="shared" si="45"/>
        <v>SAMGAHAN</v>
      </c>
      <c r="AI156" s="7" t="str">
        <f t="shared" si="46"/>
        <v>S4P1</v>
      </c>
      <c r="AJ156" s="7" t="str">
        <f t="shared" si="47"/>
        <v>S3P1</v>
      </c>
      <c r="AK156" s="7" t="str">
        <f>IFERROR(VLOOKUP(Z156,'PASTE-DL-ALARMS'!$Q$10:$W$2200,7,FALSE),"")</f>
        <v/>
      </c>
      <c r="AL156" s="55" t="str">
        <f>IFERROR(VLOOKUP(Z156,'PASTE-DL-ALARMS'!$Q$10:$W$2200,3,FALSE),"")</f>
        <v/>
      </c>
      <c r="AM156" s="7" t="str">
        <f t="shared" si="48"/>
        <v>10.121.68.87_SAKARPATAL_S4P1</v>
      </c>
      <c r="AN156" s="55" t="str">
        <f t="shared" si="49"/>
        <v>10.121.68.86_SAMGAHAN_S3P1</v>
      </c>
      <c r="AO156" s="72" t="e">
        <f t="shared" ca="1" si="50"/>
        <v>#VALUE!</v>
      </c>
      <c r="AP156" s="7" t="str">
        <f>IFERROR(VLOOKUP(Z156,'PASTE-DL-ALARMS'!$Q$10:$Z$2800,8,FALSE),"")</f>
        <v/>
      </c>
      <c r="AQ156" s="7"/>
      <c r="AR156" s="7"/>
      <c r="AS156" s="7"/>
    </row>
    <row r="157" spans="1:45" x14ac:dyDescent="0.25">
      <c r="A157" s="20"/>
      <c r="B157" s="20"/>
      <c r="C157" s="20" t="str">
        <f>IF(D157="Critical",MAX($C$8:C156)+1,"")</f>
        <v/>
      </c>
      <c r="D157" s="20" t="str">
        <f t="shared" si="34"/>
        <v>-</v>
      </c>
      <c r="E157" s="20" t="str">
        <f>VLOOKUP('PASTE-DOWN-DL'!F157,'SSA-CODE'!$D$4:$E$56,2,FALSE)</f>
        <v>VDA</v>
      </c>
      <c r="F157" s="48" t="str">
        <f t="shared" si="35"/>
        <v>SSA VDR</v>
      </c>
      <c r="G157" s="48" t="str">
        <f t="shared" si="36"/>
        <v xml:space="preserve">	SSA VDR</v>
      </c>
      <c r="H157" s="20">
        <v>148</v>
      </c>
      <c r="I157" t="s">
        <v>7263</v>
      </c>
      <c r="J157" t="s">
        <v>6260</v>
      </c>
      <c r="K157" t="s">
        <v>6275</v>
      </c>
      <c r="L157" t="s">
        <v>6262</v>
      </c>
      <c r="M157" t="s">
        <v>6263</v>
      </c>
      <c r="N157" t="s">
        <v>7264</v>
      </c>
      <c r="O157" t="s">
        <v>7265</v>
      </c>
      <c r="P157" t="s">
        <v>6266</v>
      </c>
      <c r="Q157" t="s">
        <v>7266</v>
      </c>
      <c r="R157" t="s">
        <v>6279</v>
      </c>
      <c r="S157" t="s">
        <v>7267</v>
      </c>
      <c r="T157" t="s">
        <v>6313</v>
      </c>
      <c r="U157" t="s">
        <v>6417</v>
      </c>
      <c r="V157" t="s">
        <v>6271</v>
      </c>
      <c r="W157" t="s">
        <v>7268</v>
      </c>
      <c r="X157" t="s">
        <v>7269</v>
      </c>
      <c r="Y157" t="s">
        <v>6269</v>
      </c>
      <c r="Z157" s="48" t="str">
        <f t="shared" si="37"/>
        <v>SSA VDR-10.121.19.166-NAVRANG BTS_1/5-10.121.99.150-CITY 3_B2_3/2</v>
      </c>
      <c r="AA157" s="48">
        <f t="shared" si="38"/>
        <v>15</v>
      </c>
      <c r="AB157" s="48">
        <f t="shared" si="39"/>
        <v>22</v>
      </c>
      <c r="AC157" s="48">
        <f t="shared" si="40"/>
        <v>15</v>
      </c>
      <c r="AD157" s="48">
        <f t="shared" si="41"/>
        <v>27</v>
      </c>
      <c r="AE157" s="48" t="str">
        <f t="shared" si="42"/>
        <v>10.121.99.150</v>
      </c>
      <c r="AF157" s="42" t="str">
        <f t="shared" si="43"/>
        <v>10.121.19.166</v>
      </c>
      <c r="AG157" s="7" t="str">
        <f t="shared" si="44"/>
        <v>CITY 3</v>
      </c>
      <c r="AH157" s="7" t="str">
        <f t="shared" si="45"/>
        <v>NAVRANG BTS</v>
      </c>
      <c r="AI157" s="7" t="str">
        <f t="shared" si="46"/>
        <v>S3P2</v>
      </c>
      <c r="AJ157" s="7" t="str">
        <f t="shared" si="47"/>
        <v>S1P5</v>
      </c>
      <c r="AK157" s="7" t="str">
        <f>IFERROR(VLOOKUP(Z157,'PASTE-DL-ALARMS'!$Q$10:$W$2200,7,FALSE),"")</f>
        <v/>
      </c>
      <c r="AL157" s="55" t="str">
        <f>IFERROR(VLOOKUP(Z157,'PASTE-DL-ALARMS'!$Q$10:$W$2200,3,FALSE),"")</f>
        <v/>
      </c>
      <c r="AM157" s="7" t="str">
        <f t="shared" si="48"/>
        <v>10.121.99.150_CITY 3_S3P2</v>
      </c>
      <c r="AN157" s="55" t="str">
        <f t="shared" si="49"/>
        <v>10.121.19.166_NAVRANG BTS_S1P5</v>
      </c>
      <c r="AO157" s="72" t="e">
        <f t="shared" ca="1" si="50"/>
        <v>#VALUE!</v>
      </c>
      <c r="AP157" s="7" t="str">
        <f>IFERROR(VLOOKUP(Z157,'PASTE-DL-ALARMS'!$Q$10:$Z$2800,8,FALSE),"")</f>
        <v/>
      </c>
      <c r="AQ157" s="7"/>
      <c r="AR157" s="7"/>
      <c r="AS157" s="7"/>
    </row>
    <row r="158" spans="1:45" x14ac:dyDescent="0.25">
      <c r="A158" s="20"/>
      <c r="B158" s="20"/>
      <c r="C158" s="20" t="str">
        <f>IF(D158="Critical",MAX($C$8:C157)+1,"")</f>
        <v/>
      </c>
      <c r="D158" s="20" t="str">
        <f t="shared" si="34"/>
        <v>-</v>
      </c>
      <c r="E158" s="20" t="str">
        <f>VLOOKUP('PASTE-DOWN-DL'!F158,'SSA-CODE'!$D$4:$E$56,2,FALSE)</f>
        <v>JND</v>
      </c>
      <c r="F158" s="48" t="str">
        <f t="shared" si="35"/>
        <v>SSA JND</v>
      </c>
      <c r="G158" s="48" t="str">
        <f t="shared" si="36"/>
        <v xml:space="preserve">	SSA JND</v>
      </c>
      <c r="H158" s="20">
        <v>149</v>
      </c>
      <c r="I158" t="s">
        <v>7270</v>
      </c>
      <c r="J158" t="s">
        <v>6260</v>
      </c>
      <c r="K158" t="s">
        <v>6261</v>
      </c>
      <c r="L158" t="s">
        <v>6262</v>
      </c>
      <c r="M158" t="s">
        <v>6263</v>
      </c>
      <c r="N158" t="s">
        <v>7271</v>
      </c>
      <c r="O158" t="s">
        <v>7272</v>
      </c>
      <c r="P158" t="s">
        <v>6266</v>
      </c>
      <c r="Q158" t="s">
        <v>7273</v>
      </c>
      <c r="R158" t="s">
        <v>6671</v>
      </c>
      <c r="S158" t="s">
        <v>7274</v>
      </c>
      <c r="T158" t="s">
        <v>6770</v>
      </c>
      <c r="U158" t="s">
        <v>7274</v>
      </c>
      <c r="V158" t="s">
        <v>6271</v>
      </c>
      <c r="W158" t="s">
        <v>7275</v>
      </c>
      <c r="X158" t="s">
        <v>6488</v>
      </c>
      <c r="Y158" t="s">
        <v>6269</v>
      </c>
      <c r="Z158" s="48" t="str">
        <f t="shared" si="37"/>
        <v>SSA JND-10.121.97.231-SUTRAPADA-TE B1_3/1-10.121.97.232-MORASA-TE B1_4/1</v>
      </c>
      <c r="AA158" s="48">
        <f t="shared" si="38"/>
        <v>15</v>
      </c>
      <c r="AB158" s="48">
        <f t="shared" si="39"/>
        <v>28</v>
      </c>
      <c r="AC158" s="48">
        <f t="shared" si="40"/>
        <v>15</v>
      </c>
      <c r="AD158" s="48">
        <f t="shared" si="41"/>
        <v>25</v>
      </c>
      <c r="AE158" s="48" t="str">
        <f t="shared" si="42"/>
        <v>10.121.97.231</v>
      </c>
      <c r="AF158" s="42" t="str">
        <f t="shared" si="43"/>
        <v>10.121.97.232</v>
      </c>
      <c r="AG158" s="7" t="str">
        <f t="shared" si="44"/>
        <v>SUTRAPADA TE</v>
      </c>
      <c r="AH158" s="7" t="str">
        <f t="shared" si="45"/>
        <v>MORASA TE</v>
      </c>
      <c r="AI158" s="7" t="str">
        <f t="shared" si="46"/>
        <v>S3P1</v>
      </c>
      <c r="AJ158" s="7" t="str">
        <f t="shared" si="47"/>
        <v>S4P1</v>
      </c>
      <c r="AK158" s="7" t="str">
        <f>IFERROR(VLOOKUP(Z158,'PASTE-DL-ALARMS'!$Q$10:$W$2200,7,FALSE),"")</f>
        <v/>
      </c>
      <c r="AL158" s="55" t="str">
        <f>IFERROR(VLOOKUP(Z158,'PASTE-DL-ALARMS'!$Q$10:$W$2200,3,FALSE),"")</f>
        <v/>
      </c>
      <c r="AM158" s="7" t="str">
        <f t="shared" si="48"/>
        <v>10.121.97.231_SUTRAPADA TE_S3P1</v>
      </c>
      <c r="AN158" s="55" t="str">
        <f t="shared" si="49"/>
        <v>10.121.97.232_MORASA TE_S4P1</v>
      </c>
      <c r="AO158" s="72" t="e">
        <f t="shared" ca="1" si="50"/>
        <v>#VALUE!</v>
      </c>
      <c r="AP158" s="7" t="str">
        <f>IFERROR(VLOOKUP(Z158,'PASTE-DL-ALARMS'!$Q$10:$Z$2800,8,FALSE),"")</f>
        <v/>
      </c>
      <c r="AQ158" s="7"/>
      <c r="AR158" s="7"/>
      <c r="AS158" s="7"/>
    </row>
    <row r="159" spans="1:45" x14ac:dyDescent="0.25">
      <c r="A159" s="20"/>
      <c r="B159" s="20"/>
      <c r="C159" s="20" t="str">
        <f>IF(D159="Critical",MAX($C$8:C158)+1,"")</f>
        <v/>
      </c>
      <c r="D159" s="20" t="str">
        <f t="shared" si="34"/>
        <v>-</v>
      </c>
      <c r="E159" s="20" t="str">
        <f>VLOOKUP('PASTE-DOWN-DL'!F159,'SSA-CODE'!$D$4:$E$56,2,FALSE)</f>
        <v>BCH</v>
      </c>
      <c r="F159" s="48" t="str">
        <f t="shared" si="35"/>
        <v>SSA BCH</v>
      </c>
      <c r="G159" s="48" t="str">
        <f t="shared" si="36"/>
        <v xml:space="preserve">	SSA BCH</v>
      </c>
      <c r="H159" s="20">
        <v>150</v>
      </c>
      <c r="I159" t="s">
        <v>7276</v>
      </c>
      <c r="J159" t="s">
        <v>6260</v>
      </c>
      <c r="K159" t="s">
        <v>6261</v>
      </c>
      <c r="L159" t="s">
        <v>6262</v>
      </c>
      <c r="M159" t="s">
        <v>6263</v>
      </c>
      <c r="N159" t="s">
        <v>7277</v>
      </c>
      <c r="O159" t="s">
        <v>7278</v>
      </c>
      <c r="P159" t="s">
        <v>6266</v>
      </c>
      <c r="Q159" t="s">
        <v>6359</v>
      </c>
      <c r="R159" t="s">
        <v>6360</v>
      </c>
      <c r="S159" t="s">
        <v>7279</v>
      </c>
      <c r="T159" t="s">
        <v>7280</v>
      </c>
      <c r="U159" t="s">
        <v>7281</v>
      </c>
      <c r="V159" t="s">
        <v>6271</v>
      </c>
      <c r="W159" t="s">
        <v>7282</v>
      </c>
      <c r="X159" t="s">
        <v>7283</v>
      </c>
      <c r="Y159" t="s">
        <v>6269</v>
      </c>
      <c r="Z159" s="48" t="str">
        <f t="shared" si="37"/>
        <v>SSA BCH-10.121.96.73-Civil Lines B1_6/1-10.121.24.193-Bharuch TE(GNE) B2_6/1</v>
      </c>
      <c r="AA159" s="48">
        <f t="shared" si="38"/>
        <v>14</v>
      </c>
      <c r="AB159" s="48">
        <f t="shared" si="39"/>
        <v>26</v>
      </c>
      <c r="AC159" s="48">
        <f t="shared" si="40"/>
        <v>15</v>
      </c>
      <c r="AD159" s="48">
        <f t="shared" si="41"/>
        <v>31</v>
      </c>
      <c r="AE159" s="48" t="str">
        <f t="shared" si="42"/>
        <v>10.121.96.73</v>
      </c>
      <c r="AF159" s="42" t="str">
        <f t="shared" si="43"/>
        <v>10.121.24.193</v>
      </c>
      <c r="AG159" s="7" t="str">
        <f t="shared" si="44"/>
        <v>Civil lines</v>
      </c>
      <c r="AH159" s="7" t="str">
        <f t="shared" si="45"/>
        <v>Bharuch TE(GNE)</v>
      </c>
      <c r="AI159" s="7" t="str">
        <f t="shared" si="46"/>
        <v>S4P1</v>
      </c>
      <c r="AJ159" s="7" t="str">
        <f t="shared" si="47"/>
        <v>S6P1</v>
      </c>
      <c r="AK159" s="7" t="str">
        <f>IFERROR(VLOOKUP(Z159,'PASTE-DL-ALARMS'!$Q$10:$W$2200,7,FALSE),"")</f>
        <v/>
      </c>
      <c r="AL159" s="55" t="str">
        <f>IFERROR(VLOOKUP(Z159,'PASTE-DL-ALARMS'!$Q$10:$W$2200,3,FALSE),"")</f>
        <v/>
      </c>
      <c r="AM159" s="7" t="str">
        <f t="shared" si="48"/>
        <v>10.121.96.73_Civil lines_S4P1</v>
      </c>
      <c r="AN159" s="55" t="str">
        <f t="shared" si="49"/>
        <v>10.121.24.193_Bharuch TE(GNE)_S6P1</v>
      </c>
      <c r="AO159" s="72" t="e">
        <f t="shared" ca="1" si="50"/>
        <v>#VALUE!</v>
      </c>
      <c r="AP159" s="7" t="str">
        <f>IFERROR(VLOOKUP(Z159,'PASTE-DL-ALARMS'!$Q$10:$Z$2800,8,FALSE),"")</f>
        <v/>
      </c>
      <c r="AQ159" s="7"/>
      <c r="AR159" s="7"/>
      <c r="AS159" s="7"/>
    </row>
    <row r="160" spans="1:45" x14ac:dyDescent="0.25">
      <c r="A160" s="20"/>
      <c r="B160" s="20"/>
      <c r="C160" s="20" t="str">
        <f>IF(D160="Critical",MAX($C$8:C159)+1,"")</f>
        <v/>
      </c>
      <c r="D160" s="20" t="str">
        <f t="shared" si="34"/>
        <v>-</v>
      </c>
      <c r="E160" s="20" t="str">
        <f>VLOOKUP('PASTE-DOWN-DL'!F160,'SSA-CODE'!$D$4:$E$56,2,FALSE)</f>
        <v>JND</v>
      </c>
      <c r="F160" s="48" t="str">
        <f t="shared" si="35"/>
        <v>SSA JND</v>
      </c>
      <c r="G160" s="48" t="str">
        <f t="shared" si="36"/>
        <v xml:space="preserve">	SSA JND</v>
      </c>
      <c r="H160" s="20">
        <v>151</v>
      </c>
      <c r="I160" t="s">
        <v>7284</v>
      </c>
      <c r="J160" t="s">
        <v>6260</v>
      </c>
      <c r="K160" t="s">
        <v>6261</v>
      </c>
      <c r="L160" t="s">
        <v>6262</v>
      </c>
      <c r="M160" t="s">
        <v>6263</v>
      </c>
      <c r="N160" t="s">
        <v>7285</v>
      </c>
      <c r="O160" t="s">
        <v>7286</v>
      </c>
      <c r="P160" t="s">
        <v>6266</v>
      </c>
      <c r="Q160" t="s">
        <v>6416</v>
      </c>
      <c r="R160" t="s">
        <v>6267</v>
      </c>
      <c r="S160" t="s">
        <v>7287</v>
      </c>
      <c r="T160" t="s">
        <v>6304</v>
      </c>
      <c r="U160" t="s">
        <v>7288</v>
      </c>
      <c r="V160" t="s">
        <v>6271</v>
      </c>
      <c r="W160" t="s">
        <v>7289</v>
      </c>
      <c r="X160" t="s">
        <v>7290</v>
      </c>
      <c r="Y160" t="s">
        <v>6269</v>
      </c>
      <c r="Z160" s="48" t="str">
        <f t="shared" si="37"/>
        <v>SSA JND-10.121.24.2-Veraval M/W B2_5/1-10.121.97.228-Ghantia Prachi B1_3/1</v>
      </c>
      <c r="AA160" s="48">
        <f t="shared" si="38"/>
        <v>13</v>
      </c>
      <c r="AB160" s="48">
        <f t="shared" si="39"/>
        <v>25</v>
      </c>
      <c r="AC160" s="48">
        <f t="shared" si="40"/>
        <v>15</v>
      </c>
      <c r="AD160" s="48">
        <f t="shared" si="41"/>
        <v>30</v>
      </c>
      <c r="AE160" s="48" t="str">
        <f t="shared" si="42"/>
        <v>10.121.24.2</v>
      </c>
      <c r="AF160" s="42" t="str">
        <f t="shared" si="43"/>
        <v>10.121.97.228</v>
      </c>
      <c r="AG160" s="7" t="str">
        <f t="shared" si="44"/>
        <v>VERAVAL M/W</v>
      </c>
      <c r="AH160" s="7" t="str">
        <f t="shared" si="45"/>
        <v>GHANTIA PRACHI</v>
      </c>
      <c r="AI160" s="7" t="str">
        <f t="shared" si="46"/>
        <v>S5P1</v>
      </c>
      <c r="AJ160" s="7" t="str">
        <f t="shared" si="47"/>
        <v>S3P1</v>
      </c>
      <c r="AK160" s="7" t="str">
        <f>IFERROR(VLOOKUP(Z160,'PASTE-DL-ALARMS'!$Q$10:$W$2200,7,FALSE),"")</f>
        <v/>
      </c>
      <c r="AL160" s="55" t="str">
        <f>IFERROR(VLOOKUP(Z160,'PASTE-DL-ALARMS'!$Q$10:$W$2200,3,FALSE),"")</f>
        <v/>
      </c>
      <c r="AM160" s="7" t="str">
        <f t="shared" si="48"/>
        <v>10.121.24.2_VERAVAL M/W_S5P1</v>
      </c>
      <c r="AN160" s="55" t="str">
        <f t="shared" si="49"/>
        <v>10.121.97.228_GHANTIA PRACHI_S3P1</v>
      </c>
      <c r="AO160" s="72" t="e">
        <f t="shared" ca="1" si="50"/>
        <v>#VALUE!</v>
      </c>
      <c r="AP160" s="7" t="str">
        <f>IFERROR(VLOOKUP(Z160,'PASTE-DL-ALARMS'!$Q$10:$Z$2800,8,FALSE),"")</f>
        <v/>
      </c>
      <c r="AQ160" s="7"/>
      <c r="AR160" s="7"/>
      <c r="AS160" s="7"/>
    </row>
    <row r="161" spans="1:45" x14ac:dyDescent="0.25">
      <c r="A161" s="20"/>
      <c r="B161" s="20"/>
      <c r="C161" s="20" t="str">
        <f>IF(D161="Critical",MAX($C$8:C160)+1,"")</f>
        <v/>
      </c>
      <c r="D161" s="20" t="str">
        <f t="shared" si="34"/>
        <v>-</v>
      </c>
      <c r="E161" s="20" t="str">
        <f>VLOOKUP('PASTE-DOWN-DL'!F161,'SSA-CODE'!$D$4:$E$56,2,FALSE)</f>
        <v>SRT</v>
      </c>
      <c r="F161" s="48" t="str">
        <f t="shared" si="35"/>
        <v>SSA SR</v>
      </c>
      <c r="G161" s="48" t="str">
        <f t="shared" si="36"/>
        <v xml:space="preserve">	SSA SR</v>
      </c>
      <c r="H161" s="20">
        <v>152</v>
      </c>
      <c r="I161" t="s">
        <v>7291</v>
      </c>
      <c r="J161" t="s">
        <v>6260</v>
      </c>
      <c r="K161" t="s">
        <v>6275</v>
      </c>
      <c r="L161" t="s">
        <v>6262</v>
      </c>
      <c r="M161" t="s">
        <v>6263</v>
      </c>
      <c r="N161" t="s">
        <v>7292</v>
      </c>
      <c r="O161" t="s">
        <v>7293</v>
      </c>
      <c r="P161" t="s">
        <v>6266</v>
      </c>
      <c r="Q161" t="s">
        <v>6469</v>
      </c>
      <c r="R161" t="s">
        <v>6279</v>
      </c>
      <c r="S161" t="s">
        <v>7294</v>
      </c>
      <c r="T161" t="s">
        <v>6500</v>
      </c>
      <c r="U161" t="s">
        <v>7040</v>
      </c>
      <c r="V161" t="s">
        <v>6271</v>
      </c>
      <c r="W161" t="s">
        <v>7295</v>
      </c>
      <c r="X161" t="s">
        <v>7296</v>
      </c>
      <c r="Y161" t="s">
        <v>6269</v>
      </c>
      <c r="Z161" s="48" t="str">
        <f t="shared" si="37"/>
        <v>SSA SR-10.121.16.4-Kamrej_4/5-10.121.100.48-MORTHANA_1/5</v>
      </c>
      <c r="AA161" s="48">
        <f t="shared" si="38"/>
        <v>14</v>
      </c>
      <c r="AB161" s="48">
        <f t="shared" si="39"/>
        <v>21</v>
      </c>
      <c r="AC161" s="48">
        <f t="shared" si="40"/>
        <v>15</v>
      </c>
      <c r="AD161" s="48">
        <f t="shared" si="41"/>
        <v>24</v>
      </c>
      <c r="AE161" s="48" t="str">
        <f t="shared" si="42"/>
        <v>10.121.100.3</v>
      </c>
      <c r="AF161" s="42" t="str">
        <f t="shared" si="43"/>
        <v>10.121.100.48</v>
      </c>
      <c r="AG161" s="7" t="str">
        <f t="shared" si="44"/>
        <v>Kamrej</v>
      </c>
      <c r="AH161" s="7" t="str">
        <f t="shared" si="45"/>
        <v>MORTHANA</v>
      </c>
      <c r="AI161" s="7" t="str">
        <f t="shared" si="46"/>
        <v>S4P5</v>
      </c>
      <c r="AJ161" s="7" t="str">
        <f t="shared" si="47"/>
        <v>S1P5</v>
      </c>
      <c r="AK161" s="7" t="str">
        <f>IFERROR(VLOOKUP(Z161,'PASTE-DL-ALARMS'!$Q$10:$W$2200,7,FALSE),"")</f>
        <v/>
      </c>
      <c r="AL161" s="55" t="str">
        <f>IFERROR(VLOOKUP(Z161,'PASTE-DL-ALARMS'!$Q$10:$W$2200,3,FALSE),"")</f>
        <v/>
      </c>
      <c r="AM161" s="7" t="str">
        <f t="shared" si="48"/>
        <v>10.121.100.3_Kamrej_S4P5</v>
      </c>
      <c r="AN161" s="55" t="str">
        <f t="shared" si="49"/>
        <v>10.121.100.48_MORTHANA_S1P5</v>
      </c>
      <c r="AO161" s="72" t="e">
        <f t="shared" ca="1" si="50"/>
        <v>#VALUE!</v>
      </c>
      <c r="AP161" s="7" t="str">
        <f>IFERROR(VLOOKUP(Z161,'PASTE-DL-ALARMS'!$Q$10:$Z$2800,8,FALSE),"")</f>
        <v/>
      </c>
      <c r="AQ161" s="7"/>
      <c r="AR161" s="7"/>
      <c r="AS161" s="7"/>
    </row>
    <row r="162" spans="1:45" x14ac:dyDescent="0.25">
      <c r="A162" s="20"/>
      <c r="B162" s="20"/>
      <c r="C162" s="20" t="str">
        <f>IF(D162="Critical",MAX($C$8:C161)+1,"")</f>
        <v/>
      </c>
      <c r="D162" s="20" t="str">
        <f t="shared" si="34"/>
        <v>-</v>
      </c>
      <c r="E162" s="20" t="str">
        <f>VLOOKUP('PASTE-DOWN-DL'!F162,'SSA-CODE'!$D$4:$E$56,2,FALSE)</f>
        <v>WTR AM</v>
      </c>
      <c r="F162" s="48" t="str">
        <f t="shared" si="35"/>
        <v>WTR AM</v>
      </c>
      <c r="G162" s="48" t="str">
        <f t="shared" si="36"/>
        <v xml:space="preserve">	WTR AM</v>
      </c>
      <c r="H162" s="20">
        <v>153</v>
      </c>
      <c r="I162" t="s">
        <v>7297</v>
      </c>
      <c r="J162" t="s">
        <v>6260</v>
      </c>
      <c r="K162" t="s">
        <v>6261</v>
      </c>
      <c r="L162" t="s">
        <v>6262</v>
      </c>
      <c r="M162" t="s">
        <v>6263</v>
      </c>
      <c r="N162" t="s">
        <v>7298</v>
      </c>
      <c r="O162" t="s">
        <v>7299</v>
      </c>
      <c r="P162" t="s">
        <v>6266</v>
      </c>
      <c r="Q162" t="s">
        <v>7127</v>
      </c>
      <c r="R162" t="s">
        <v>7266</v>
      </c>
      <c r="S162" t="s">
        <v>6269</v>
      </c>
      <c r="T162" t="s">
        <v>7301</v>
      </c>
      <c r="U162" t="s">
        <v>6269</v>
      </c>
      <c r="V162" t="s">
        <v>6271</v>
      </c>
      <c r="W162" t="s">
        <v>7302</v>
      </c>
      <c r="X162" t="s">
        <v>7303</v>
      </c>
      <c r="Y162" t="s">
        <v>6269</v>
      </c>
      <c r="Z162" s="48" t="str">
        <f t="shared" si="37"/>
        <v>WTR AM-10.121.16.5-TN725B_Surat_B2\S6P1-10.121.16.65-TN725B_Surat-2_B2\S6P1</v>
      </c>
      <c r="AA162" s="48">
        <f t="shared" si="38"/>
        <v>14</v>
      </c>
      <c r="AB162" s="48">
        <f t="shared" si="39"/>
        <v>20</v>
      </c>
      <c r="AC162" s="48">
        <f t="shared" si="40"/>
        <v>14</v>
      </c>
      <c r="AD162" s="48">
        <f t="shared" si="41"/>
        <v>26</v>
      </c>
      <c r="AE162" s="48" t="str">
        <f t="shared" si="42"/>
        <v>10.121.100.2</v>
      </c>
      <c r="AF162" s="42" t="str">
        <f t="shared" si="43"/>
        <v>10.121.16.65</v>
      </c>
      <c r="AG162" s="7" t="str">
        <f t="shared" si="44"/>
        <v>Surat</v>
      </c>
      <c r="AH162" s="7" t="str">
        <f t="shared" si="45"/>
        <v>SURAT2(GNE)</v>
      </c>
      <c r="AI162" s="7" t="str">
        <f t="shared" si="46"/>
        <v>S6P1</v>
      </c>
      <c r="AJ162" s="7" t="str">
        <f t="shared" si="47"/>
        <v>S6P1</v>
      </c>
      <c r="AK162" s="7" t="str">
        <f>IFERROR(VLOOKUP(Z162,'PASTE-DL-ALARMS'!$Q$10:$W$2200,7,FALSE),"")</f>
        <v/>
      </c>
      <c r="AL162" s="55" t="str">
        <f>IFERROR(VLOOKUP(Z162,'PASTE-DL-ALARMS'!$Q$10:$W$2200,3,FALSE),"")</f>
        <v/>
      </c>
      <c r="AM162" s="7" t="str">
        <f t="shared" si="48"/>
        <v>10.121.100.2_Surat_S6P1</v>
      </c>
      <c r="AN162" s="55" t="str">
        <f t="shared" si="49"/>
        <v>10.121.16.65_SURAT2(GNE)_S6P1</v>
      </c>
      <c r="AO162" s="72" t="e">
        <f t="shared" ca="1" si="50"/>
        <v>#VALUE!</v>
      </c>
      <c r="AP162" s="7" t="str">
        <f>IFERROR(VLOOKUP(Z162,'PASTE-DL-ALARMS'!$Q$10:$Z$2800,8,FALSE),"")</f>
        <v/>
      </c>
      <c r="AQ162" s="7"/>
      <c r="AR162" s="7"/>
      <c r="AS162" s="7"/>
    </row>
    <row r="163" spans="1:45" x14ac:dyDescent="0.25">
      <c r="A163" s="20"/>
      <c r="B163" s="20"/>
      <c r="C163" s="20" t="str">
        <f>IF(D163="Critical",MAX($C$8:C162)+1,"")</f>
        <v/>
      </c>
      <c r="D163" s="20" t="str">
        <f t="shared" si="34"/>
        <v>-</v>
      </c>
      <c r="E163" s="20" t="str">
        <f>VLOOKUP('PASTE-DOWN-DL'!F163,'SSA-CODE'!$D$4:$E$56,2,FALSE)</f>
        <v>BHV</v>
      </c>
      <c r="F163" s="48" t="str">
        <f t="shared" si="35"/>
        <v>SSA BV</v>
      </c>
      <c r="G163" s="48" t="str">
        <f t="shared" si="36"/>
        <v xml:space="preserve">	SSA BV</v>
      </c>
      <c r="H163" s="20">
        <v>154</v>
      </c>
      <c r="I163" t="s">
        <v>7304</v>
      </c>
      <c r="J163" t="s">
        <v>6466</v>
      </c>
      <c r="K163" t="s">
        <v>6275</v>
      </c>
      <c r="L163" t="s">
        <v>6262</v>
      </c>
      <c r="M163" t="s">
        <v>6263</v>
      </c>
      <c r="N163" t="s">
        <v>7305</v>
      </c>
      <c r="O163" t="s">
        <v>7306</v>
      </c>
      <c r="P163" t="s">
        <v>6266</v>
      </c>
      <c r="Q163" t="s">
        <v>7033</v>
      </c>
      <c r="R163" t="s">
        <v>6279</v>
      </c>
      <c r="S163" t="s">
        <v>7307</v>
      </c>
      <c r="T163" t="s">
        <v>6321</v>
      </c>
      <c r="U163" t="s">
        <v>7308</v>
      </c>
      <c r="V163" t="s">
        <v>6271</v>
      </c>
      <c r="W163" t="s">
        <v>7309</v>
      </c>
      <c r="X163" t="s">
        <v>7310</v>
      </c>
      <c r="Y163" t="s">
        <v>6269</v>
      </c>
      <c r="Z163" s="48" t="str">
        <f t="shared" si="37"/>
        <v>SSA BV-10.121.17.178-Bagdhana_2/3-10.121.17.137-Thaliya_1/3</v>
      </c>
      <c r="AA163" s="48">
        <f t="shared" si="38"/>
        <v>15</v>
      </c>
      <c r="AB163" s="48">
        <f t="shared" si="39"/>
        <v>24</v>
      </c>
      <c r="AC163" s="48">
        <f t="shared" si="40"/>
        <v>15</v>
      </c>
      <c r="AD163" s="48">
        <f t="shared" si="41"/>
        <v>23</v>
      </c>
      <c r="AE163" s="48" t="str">
        <f t="shared" si="42"/>
        <v>10.121.17.178</v>
      </c>
      <c r="AF163" s="42" t="str">
        <f t="shared" si="43"/>
        <v>10.121.17.137</v>
      </c>
      <c r="AG163" s="7" t="str">
        <f t="shared" si="44"/>
        <v>BAGDHANA</v>
      </c>
      <c r="AH163" s="7" t="str">
        <f t="shared" si="45"/>
        <v>THALIYA</v>
      </c>
      <c r="AI163" s="7" t="str">
        <f t="shared" si="46"/>
        <v>S2P3</v>
      </c>
      <c r="AJ163" s="7" t="str">
        <f t="shared" si="47"/>
        <v>S1P3</v>
      </c>
      <c r="AK163" s="7" t="str">
        <f>IFERROR(VLOOKUP(Z163,'PASTE-DL-ALARMS'!$Q$10:$W$2200,7,FALSE),"")</f>
        <v/>
      </c>
      <c r="AL163" s="55" t="str">
        <f>IFERROR(VLOOKUP(Z163,'PASTE-DL-ALARMS'!$Q$10:$W$2200,3,FALSE),"")</f>
        <v/>
      </c>
      <c r="AM163" s="7" t="str">
        <f t="shared" si="48"/>
        <v>10.121.17.178_BAGDHANA_S2P3</v>
      </c>
      <c r="AN163" s="55" t="str">
        <f t="shared" si="49"/>
        <v>10.121.17.137_THALIYA_S1P3</v>
      </c>
      <c r="AO163" s="72" t="e">
        <f t="shared" ca="1" si="50"/>
        <v>#VALUE!</v>
      </c>
      <c r="AP163" s="7" t="str">
        <f>IFERROR(VLOOKUP(Z163,'PASTE-DL-ALARMS'!$Q$10:$Z$2800,8,FALSE),"")</f>
        <v/>
      </c>
      <c r="AQ163" s="7"/>
      <c r="AR163" s="7"/>
      <c r="AS163" s="7"/>
    </row>
    <row r="164" spans="1:45" x14ac:dyDescent="0.25">
      <c r="A164" s="20"/>
      <c r="B164" s="20"/>
      <c r="C164" s="20" t="str">
        <f>IF(D164="Critical",MAX($C$8:C163)+1,"")</f>
        <v/>
      </c>
      <c r="D164" s="20" t="str">
        <f t="shared" si="34"/>
        <v>-</v>
      </c>
      <c r="E164" s="20" t="str">
        <f>VLOOKUP('PASTE-DOWN-DL'!F164,'SSA-CODE'!$D$4:$E$56,2,FALSE)</f>
        <v>AHD</v>
      </c>
      <c r="F164" s="48" t="str">
        <f t="shared" si="35"/>
        <v>SSA AM</v>
      </c>
      <c r="G164" s="48" t="str">
        <f t="shared" si="36"/>
        <v xml:space="preserve">	SSA AM</v>
      </c>
      <c r="H164" s="20">
        <v>155</v>
      </c>
      <c r="I164" t="s">
        <v>7311</v>
      </c>
      <c r="J164" t="s">
        <v>6260</v>
      </c>
      <c r="K164" t="s">
        <v>6261</v>
      </c>
      <c r="L164" t="s">
        <v>6262</v>
      </c>
      <c r="M164" t="s">
        <v>6263</v>
      </c>
      <c r="N164" t="s">
        <v>7312</v>
      </c>
      <c r="O164" t="s">
        <v>7313</v>
      </c>
      <c r="P164" t="s">
        <v>6266</v>
      </c>
      <c r="Q164" t="s">
        <v>6876</v>
      </c>
      <c r="R164" t="s">
        <v>6546</v>
      </c>
      <c r="S164" t="s">
        <v>6589</v>
      </c>
      <c r="T164" t="s">
        <v>6287</v>
      </c>
      <c r="U164" t="s">
        <v>6589</v>
      </c>
      <c r="V164" t="s">
        <v>6271</v>
      </c>
      <c r="W164" t="s">
        <v>7314</v>
      </c>
      <c r="X164" t="s">
        <v>7315</v>
      </c>
      <c r="Y164" t="s">
        <v>6269</v>
      </c>
      <c r="Z164" s="48" t="str">
        <f t="shared" si="37"/>
        <v>SSA AM-10.121.18.206-Khokhara B1_3/1-10.121.18.201-Ctm B2_6/1</v>
      </c>
      <c r="AA164" s="48">
        <f t="shared" si="38"/>
        <v>15</v>
      </c>
      <c r="AB164" s="48">
        <f t="shared" si="39"/>
        <v>19</v>
      </c>
      <c r="AC164" s="48">
        <f t="shared" si="40"/>
        <v>15</v>
      </c>
      <c r="AD164" s="48">
        <f t="shared" si="41"/>
        <v>24</v>
      </c>
      <c r="AE164" s="48" t="str">
        <f t="shared" si="42"/>
        <v>10.121.18.201</v>
      </c>
      <c r="AF164" s="42" t="str">
        <f t="shared" si="43"/>
        <v>10.121.18.206</v>
      </c>
      <c r="AG164" s="7" t="str">
        <f t="shared" si="44"/>
        <v>CTM</v>
      </c>
      <c r="AH164" s="7" t="str">
        <f t="shared" si="45"/>
        <v>Khokhara</v>
      </c>
      <c r="AI164" s="7" t="str">
        <f t="shared" si="46"/>
        <v>S6P1</v>
      </c>
      <c r="AJ164" s="7" t="str">
        <f t="shared" si="47"/>
        <v>S3P1</v>
      </c>
      <c r="AK164" s="7" t="str">
        <f>IFERROR(VLOOKUP(Z164,'PASTE-DL-ALARMS'!$Q$10:$W$2200,7,FALSE),"")</f>
        <v/>
      </c>
      <c r="AL164" s="55" t="str">
        <f>IFERROR(VLOOKUP(Z164,'PASTE-DL-ALARMS'!$Q$10:$W$2200,3,FALSE),"")</f>
        <v/>
      </c>
      <c r="AM164" s="7" t="str">
        <f t="shared" si="48"/>
        <v>10.121.18.201_CTM_S6P1</v>
      </c>
      <c r="AN164" s="55" t="str">
        <f t="shared" si="49"/>
        <v>10.121.18.206_Khokhara_S3P1</v>
      </c>
      <c r="AO164" s="72" t="e">
        <f t="shared" ca="1" si="50"/>
        <v>#VALUE!</v>
      </c>
      <c r="AP164" s="7" t="str">
        <f>IFERROR(VLOOKUP(Z164,'PASTE-DL-ALARMS'!$Q$10:$Z$2800,8,FALSE),"")</f>
        <v/>
      </c>
      <c r="AQ164" s="7"/>
      <c r="AR164" s="7"/>
      <c r="AS164" s="7"/>
    </row>
    <row r="165" spans="1:45" x14ac:dyDescent="0.25">
      <c r="A165" s="20"/>
      <c r="B165" s="20"/>
      <c r="C165" s="20" t="str">
        <f>IF(D165="Critical",MAX($C$8:C164)+1,"")</f>
        <v/>
      </c>
      <c r="D165" s="20" t="str">
        <f t="shared" si="34"/>
        <v>-</v>
      </c>
      <c r="E165" s="20" t="str">
        <f>VLOOKUP('PASTE-DOWN-DL'!F165,'SSA-CODE'!$D$4:$E$56,2,FALSE)</f>
        <v>WTR AM</v>
      </c>
      <c r="F165" s="48" t="str">
        <f t="shared" si="35"/>
        <v>WTR AM</v>
      </c>
      <c r="G165" s="48" t="str">
        <f t="shared" si="36"/>
        <v xml:space="preserve">	WTR AM</v>
      </c>
      <c r="H165" s="20">
        <v>156</v>
      </c>
      <c r="I165" t="s">
        <v>7316</v>
      </c>
      <c r="J165" t="s">
        <v>6466</v>
      </c>
      <c r="K165" t="s">
        <v>6275</v>
      </c>
      <c r="L165" t="s">
        <v>6262</v>
      </c>
      <c r="M165" t="s">
        <v>6263</v>
      </c>
      <c r="N165" t="s">
        <v>7317</v>
      </c>
      <c r="O165" t="s">
        <v>7318</v>
      </c>
      <c r="P165" t="s">
        <v>6266</v>
      </c>
      <c r="Q165" t="s">
        <v>7559</v>
      </c>
      <c r="R165" t="s">
        <v>6279</v>
      </c>
      <c r="S165" t="s">
        <v>6269</v>
      </c>
      <c r="T165" t="s">
        <v>6345</v>
      </c>
      <c r="U165" t="s">
        <v>6269</v>
      </c>
      <c r="V165" t="s">
        <v>6271</v>
      </c>
      <c r="W165" t="s">
        <v>7319</v>
      </c>
      <c r="X165" t="s">
        <v>7320</v>
      </c>
      <c r="Y165" t="s">
        <v>6269</v>
      </c>
      <c r="Z165" s="48" t="str">
        <f t="shared" si="37"/>
        <v>WTR AM-10.121.16.27-TN725B_CITY _B2_PH3 to 10.121.16.134-WTR_TN725B_Baroda City-2_B2</v>
      </c>
      <c r="AA165" s="48">
        <f t="shared" si="38"/>
        <v>14</v>
      </c>
      <c r="AB165" s="48">
        <f t="shared" si="39"/>
        <v>26</v>
      </c>
      <c r="AC165" s="48">
        <f t="shared" si="40"/>
        <v>15</v>
      </c>
      <c r="AD165" s="48">
        <f t="shared" si="41"/>
        <v>29</v>
      </c>
      <c r="AE165" s="48" t="str">
        <f t="shared" si="42"/>
        <v>10.121.16.27</v>
      </c>
      <c r="AF165" s="42" t="str">
        <f t="shared" si="43"/>
        <v>10.121.16.134</v>
      </c>
      <c r="AG165" s="7" t="str">
        <f t="shared" si="44"/>
        <v>Baroda CITY</v>
      </c>
      <c r="AH165" s="7" t="str">
        <f t="shared" si="45"/>
        <v>BARODA CITY 2</v>
      </c>
      <c r="AI165" s="7" t="str">
        <f t="shared" si="46"/>
        <v>S4P8</v>
      </c>
      <c r="AJ165" s="7" t="str">
        <f t="shared" si="47"/>
        <v>S4P8</v>
      </c>
      <c r="AK165" s="7" t="str">
        <f>IFERROR(VLOOKUP(Z165,'PASTE-DL-ALARMS'!$Q$10:$W$2200,7,FALSE),"")</f>
        <v/>
      </c>
      <c r="AL165" s="55" t="str">
        <f>IFERROR(VLOOKUP(Z165,'PASTE-DL-ALARMS'!$Q$10:$W$2200,3,FALSE),"")</f>
        <v/>
      </c>
      <c r="AM165" s="7" t="str">
        <f t="shared" si="48"/>
        <v>10.121.16.27_Baroda CITY_S4P8</v>
      </c>
      <c r="AN165" s="55" t="str">
        <f t="shared" si="49"/>
        <v>10.121.16.134_BARODA CITY 2_S4P8</v>
      </c>
      <c r="AO165" s="72" t="e">
        <f t="shared" ca="1" si="50"/>
        <v>#VALUE!</v>
      </c>
      <c r="AP165" s="7" t="str">
        <f>IFERROR(VLOOKUP(Z165,'PASTE-DL-ALARMS'!$Q$10:$Z$2800,8,FALSE),"")</f>
        <v/>
      </c>
      <c r="AQ165" s="7"/>
      <c r="AR165" s="7"/>
      <c r="AS165" s="7"/>
    </row>
    <row r="166" spans="1:45" x14ac:dyDescent="0.25">
      <c r="A166" s="20"/>
      <c r="B166" s="20"/>
      <c r="C166" s="20" t="str">
        <f>IF(D166="Critical",MAX($C$8:C165)+1,"")</f>
        <v/>
      </c>
      <c r="D166" s="20" t="str">
        <f t="shared" si="34"/>
        <v>-</v>
      </c>
      <c r="E166" s="20" t="str">
        <f>VLOOKUP('PASTE-DOWN-DL'!F166,'SSA-CODE'!$D$4:$E$56,2,FALSE)</f>
        <v>WTR AM</v>
      </c>
      <c r="F166" s="48" t="str">
        <f t="shared" si="35"/>
        <v>WTR AM</v>
      </c>
      <c r="G166" s="48" t="str">
        <f t="shared" si="36"/>
        <v xml:space="preserve">	WTR AM</v>
      </c>
      <c r="H166" s="20">
        <v>157</v>
      </c>
      <c r="I166" t="s">
        <v>7321</v>
      </c>
      <c r="J166" t="s">
        <v>6260</v>
      </c>
      <c r="K166" t="s">
        <v>6275</v>
      </c>
      <c r="L166" t="s">
        <v>6262</v>
      </c>
      <c r="M166" t="s">
        <v>6263</v>
      </c>
      <c r="N166" t="s">
        <v>7322</v>
      </c>
      <c r="O166" t="s">
        <v>7323</v>
      </c>
      <c r="P166" t="s">
        <v>6266</v>
      </c>
      <c r="Q166" t="s">
        <v>7090</v>
      </c>
      <c r="R166" t="s">
        <v>7090</v>
      </c>
      <c r="S166" t="s">
        <v>6269</v>
      </c>
      <c r="T166" t="s">
        <v>7324</v>
      </c>
      <c r="U166" t="s">
        <v>6269</v>
      </c>
      <c r="V166" t="s">
        <v>6271</v>
      </c>
      <c r="W166" t="s">
        <v>7325</v>
      </c>
      <c r="X166" t="s">
        <v>7326</v>
      </c>
      <c r="Y166" t="s">
        <v>6269</v>
      </c>
      <c r="Z166" s="48" t="str">
        <f t="shared" si="37"/>
        <v>WTR AM-10.121.15.141-Sidhpur_TN725B-SSA PNP-10.121.98.134-CHAPPI_TN705B</v>
      </c>
      <c r="AA166" s="48">
        <f t="shared" si="38"/>
        <v>15</v>
      </c>
      <c r="AB166" s="48">
        <f t="shared" si="39"/>
        <v>23</v>
      </c>
      <c r="AC166" s="48">
        <f t="shared" si="40"/>
        <v>15</v>
      </c>
      <c r="AD166" s="48">
        <f t="shared" si="41"/>
        <v>22</v>
      </c>
      <c r="AE166" s="48" t="str">
        <f t="shared" si="42"/>
        <v>10.121.15.141</v>
      </c>
      <c r="AF166" s="42" t="str">
        <f t="shared" si="43"/>
        <v>10.121.98.134</v>
      </c>
      <c r="AG166" s="7" t="str">
        <f t="shared" si="44"/>
        <v>Sidhpur</v>
      </c>
      <c r="AH166" s="7" t="str">
        <f t="shared" si="45"/>
        <v>CHAPPI</v>
      </c>
      <c r="AI166" s="7" t="str">
        <f t="shared" si="46"/>
        <v>S5P2</v>
      </c>
      <c r="AJ166" s="7" t="str">
        <f t="shared" si="47"/>
        <v>S4P5</v>
      </c>
      <c r="AK166" s="7" t="str">
        <f>IFERROR(VLOOKUP(Z166,'PASTE-DL-ALARMS'!$Q$10:$W$2200,7,FALSE),"")</f>
        <v/>
      </c>
      <c r="AL166" s="55" t="str">
        <f>IFERROR(VLOOKUP(Z166,'PASTE-DL-ALARMS'!$Q$10:$W$2200,3,FALSE),"")</f>
        <v/>
      </c>
      <c r="AM166" s="7" t="str">
        <f t="shared" si="48"/>
        <v>10.121.15.141_Sidhpur_S5P2</v>
      </c>
      <c r="AN166" s="55" t="str">
        <f t="shared" si="49"/>
        <v>10.121.98.134_CHAPPI_S4P5</v>
      </c>
      <c r="AO166" s="72" t="e">
        <f t="shared" ca="1" si="50"/>
        <v>#VALUE!</v>
      </c>
      <c r="AP166" s="7" t="str">
        <f>IFERROR(VLOOKUP(Z166,'PASTE-DL-ALARMS'!$Q$10:$Z$2800,8,FALSE),"")</f>
        <v/>
      </c>
      <c r="AQ166" s="7"/>
      <c r="AR166" s="7"/>
      <c r="AS166" s="7"/>
    </row>
    <row r="167" spans="1:45" x14ac:dyDescent="0.25">
      <c r="A167" s="20"/>
      <c r="B167" s="20"/>
      <c r="C167" s="20" t="str">
        <f>IF(D167="Critical",MAX($C$8:C166)+1,"")</f>
        <v/>
      </c>
      <c r="D167" s="20" t="str">
        <f t="shared" si="34"/>
        <v>-</v>
      </c>
      <c r="E167" s="20" t="str">
        <f>VLOOKUP('PASTE-DOWN-DL'!F167,'SSA-CODE'!$D$4:$E$56,2,FALSE)</f>
        <v>MSN</v>
      </c>
      <c r="F167" s="48" t="str">
        <f t="shared" si="35"/>
        <v>SSA MEH</v>
      </c>
      <c r="G167" s="48" t="str">
        <f t="shared" si="36"/>
        <v xml:space="preserve">	SSA MEH</v>
      </c>
      <c r="H167" s="20">
        <v>158</v>
      </c>
      <c r="I167" t="s">
        <v>7327</v>
      </c>
      <c r="J167" t="s">
        <v>6466</v>
      </c>
      <c r="K167" t="s">
        <v>6275</v>
      </c>
      <c r="L167" t="s">
        <v>6262</v>
      </c>
      <c r="M167" t="s">
        <v>6263</v>
      </c>
      <c r="N167" t="s">
        <v>7328</v>
      </c>
      <c r="O167" t="s">
        <v>7329</v>
      </c>
      <c r="P167" t="s">
        <v>6266</v>
      </c>
      <c r="Q167" t="s">
        <v>6630</v>
      </c>
      <c r="R167" t="s">
        <v>6279</v>
      </c>
      <c r="S167" t="s">
        <v>6799</v>
      </c>
      <c r="T167" t="s">
        <v>6800</v>
      </c>
      <c r="U167" t="s">
        <v>6801</v>
      </c>
      <c r="V167" t="s">
        <v>6271</v>
      </c>
      <c r="W167" t="s">
        <v>7330</v>
      </c>
      <c r="X167" t="s">
        <v>7331</v>
      </c>
      <c r="Y167" t="s">
        <v>6269</v>
      </c>
      <c r="Z167" s="48" t="str">
        <f t="shared" si="37"/>
        <v>SSA MEH-10.121.15.193-GujMSN_WTR_Mehsana3 (GNE)_B2 / S3P8-10.121.15.129-GUjMSN_WTR_Mehsana1_B2 / S3P8</v>
      </c>
      <c r="AA167" s="48">
        <f t="shared" si="38"/>
        <v>15</v>
      </c>
      <c r="AB167" s="48">
        <f t="shared" si="39"/>
        <v>24</v>
      </c>
      <c r="AC167" s="48">
        <f t="shared" si="40"/>
        <v>15</v>
      </c>
      <c r="AD167" s="48">
        <f t="shared" si="41"/>
        <v>29</v>
      </c>
      <c r="AE167" s="48" t="str">
        <f t="shared" si="42"/>
        <v>10.121.15.129</v>
      </c>
      <c r="AF167" s="42" t="str">
        <f t="shared" si="43"/>
        <v>10.121.15.193</v>
      </c>
      <c r="AG167" s="7" t="str">
        <f t="shared" si="44"/>
        <v>MEHSANA1</v>
      </c>
      <c r="AH167" s="7" t="str">
        <f t="shared" si="45"/>
        <v>Mehsana3(GNE)</v>
      </c>
      <c r="AI167" s="7" t="str">
        <f t="shared" si="46"/>
        <v>S3P8</v>
      </c>
      <c r="AJ167" s="7" t="str">
        <f t="shared" si="47"/>
        <v>S3P8</v>
      </c>
      <c r="AK167" s="7" t="str">
        <f>IFERROR(VLOOKUP(Z167,'PASTE-DL-ALARMS'!$Q$10:$W$2200,7,FALSE),"")</f>
        <v/>
      </c>
      <c r="AL167" s="55" t="str">
        <f>IFERROR(VLOOKUP(Z167,'PASTE-DL-ALARMS'!$Q$10:$W$2200,3,FALSE),"")</f>
        <v/>
      </c>
      <c r="AM167" s="7" t="str">
        <f t="shared" si="48"/>
        <v>10.121.15.129_MEHSANA1_S3P8</v>
      </c>
      <c r="AN167" s="55" t="str">
        <f t="shared" si="49"/>
        <v>10.121.15.193_Mehsana3(GNE)_S3P8</v>
      </c>
      <c r="AO167" s="72" t="e">
        <f t="shared" ca="1" si="50"/>
        <v>#VALUE!</v>
      </c>
      <c r="AP167" s="7" t="str">
        <f>IFERROR(VLOOKUP(Z167,'PASTE-DL-ALARMS'!$Q$10:$Z$2800,8,FALSE),"")</f>
        <v/>
      </c>
      <c r="AQ167" s="7"/>
      <c r="AR167" s="7"/>
      <c r="AS167" s="7"/>
    </row>
    <row r="168" spans="1:45" x14ac:dyDescent="0.25">
      <c r="A168" s="20"/>
      <c r="B168" s="20"/>
      <c r="C168" s="20">
        <f>IF(D168="Critical",MAX($C$8:C167)+1,"")</f>
        <v>4</v>
      </c>
      <c r="D168" s="20" t="str">
        <f t="shared" si="34"/>
        <v>Critical</v>
      </c>
      <c r="E168" s="20" t="str">
        <f>VLOOKUP('PASTE-DOWN-DL'!F168,'SSA-CODE'!$D$4:$E$56,2,FALSE)</f>
        <v>VAL</v>
      </c>
      <c r="F168" s="48" t="str">
        <f t="shared" si="35"/>
        <v>SSA VAL</v>
      </c>
      <c r="G168" s="48" t="str">
        <f t="shared" si="36"/>
        <v xml:space="preserve">	SSA VAL</v>
      </c>
      <c r="H168" s="20">
        <v>159</v>
      </c>
      <c r="I168" t="s">
        <v>7332</v>
      </c>
      <c r="J168" t="s">
        <v>6260</v>
      </c>
      <c r="K168" t="s">
        <v>6275</v>
      </c>
      <c r="L168" t="s">
        <v>6262</v>
      </c>
      <c r="M168" t="s">
        <v>6263</v>
      </c>
      <c r="N168" t="s">
        <v>7333</v>
      </c>
      <c r="O168" t="s">
        <v>7334</v>
      </c>
      <c r="P168" t="s">
        <v>6484</v>
      </c>
      <c r="Q168" t="s">
        <v>6378</v>
      </c>
      <c r="R168" t="s">
        <v>6279</v>
      </c>
      <c r="S168" t="s">
        <v>7335</v>
      </c>
      <c r="T168" t="s">
        <v>6937</v>
      </c>
      <c r="U168" t="s">
        <v>7335</v>
      </c>
      <c r="V168" t="s">
        <v>6271</v>
      </c>
      <c r="W168" t="s">
        <v>7336</v>
      </c>
      <c r="X168" t="s">
        <v>7337</v>
      </c>
      <c r="Y168" t="s">
        <v>6269</v>
      </c>
      <c r="Z168" s="48" t="str">
        <f t="shared" si="37"/>
        <v>SSA VAL-10.121.68.65-VALSAD GNE B2_6/3-10.121.24.151-DESAI CONSTRUCTION A1_2/6</v>
      </c>
      <c r="AA168" s="48">
        <f t="shared" si="38"/>
        <v>14</v>
      </c>
      <c r="AB168" s="48">
        <f t="shared" si="39"/>
        <v>30</v>
      </c>
      <c r="AC168" s="48">
        <f t="shared" si="40"/>
        <v>15</v>
      </c>
      <c r="AD168" s="48">
        <f t="shared" si="41"/>
        <v>34</v>
      </c>
      <c r="AE168" s="48" t="str">
        <f t="shared" si="42"/>
        <v>10.121.68.65</v>
      </c>
      <c r="AF168" s="42" t="str">
        <f t="shared" si="43"/>
        <v>10.121.24.151</v>
      </c>
      <c r="AG168" s="7" t="str">
        <f t="shared" si="44"/>
        <v>VALSAD-OLD(GNE)</v>
      </c>
      <c r="AH168" s="7" t="str">
        <f t="shared" si="45"/>
        <v>DESAI CONSTRUCTION</v>
      </c>
      <c r="AI168" s="7" t="str">
        <f t="shared" si="46"/>
        <v>S6P3</v>
      </c>
      <c r="AJ168" s="7" t="str">
        <f t="shared" si="47"/>
        <v>S2P6</v>
      </c>
      <c r="AK168" s="7" t="str">
        <f>IFERROR(VLOOKUP(Z168,'PASTE-DL-ALARMS'!$Q$10:$W$2200,7,FALSE),"")</f>
        <v>31-03-2026</v>
      </c>
      <c r="AL168" s="55" t="str">
        <f>IFERROR(VLOOKUP(Z168,'PASTE-DL-ALARMS'!$Q$10:$W$2200,3,FALSE),"")</f>
        <v>16:40:54</v>
      </c>
      <c r="AM168" s="7" t="str">
        <f t="shared" si="48"/>
        <v>10.121.68.65_VALSAD-OLD(GNE)_S6P3</v>
      </c>
      <c r="AN168" s="55" t="str">
        <f t="shared" si="49"/>
        <v>10.121.24.151_DESAI CONSTRUCTION_S2P6</v>
      </c>
      <c r="AO168" s="72">
        <f t="shared" ca="1" si="50"/>
        <v>45</v>
      </c>
      <c r="AP168" s="7" t="str">
        <f>IFERROR(VLOOKUP(Z168,'PASTE-DL-ALARMS'!$Q$10:$Z$2800,8,FALSE),"")</f>
        <v xml:space="preserve">	2026/03/31,16:40:54</v>
      </c>
      <c r="AQ168" s="7"/>
      <c r="AR168" s="7"/>
      <c r="AS168" s="7"/>
    </row>
    <row r="169" spans="1:45" x14ac:dyDescent="0.25">
      <c r="A169" s="20"/>
      <c r="B169" s="20"/>
      <c r="C169" s="20" t="str">
        <f>IF(D169="Critical",MAX($C$8:C168)+1,"")</f>
        <v/>
      </c>
      <c r="D169" s="20" t="str">
        <f t="shared" si="34"/>
        <v>-</v>
      </c>
      <c r="E169" s="20" t="str">
        <f>VLOOKUP('PASTE-DOWN-DL'!F169,'SSA-CODE'!$D$4:$E$56,2,FALSE)</f>
        <v>HMR</v>
      </c>
      <c r="F169" s="48" t="str">
        <f t="shared" si="35"/>
        <v>SSA HMR</v>
      </c>
      <c r="G169" s="48" t="str">
        <f t="shared" si="36"/>
        <v xml:space="preserve">	SSA HMR</v>
      </c>
      <c r="H169" s="20">
        <v>160</v>
      </c>
      <c r="I169" t="s">
        <v>7338</v>
      </c>
      <c r="J169" t="s">
        <v>6260</v>
      </c>
      <c r="K169" t="s">
        <v>6275</v>
      </c>
      <c r="L169" t="s">
        <v>6262</v>
      </c>
      <c r="M169" t="s">
        <v>6263</v>
      </c>
      <c r="N169" t="s">
        <v>7339</v>
      </c>
      <c r="O169" t="s">
        <v>7340</v>
      </c>
      <c r="P169" t="s">
        <v>6266</v>
      </c>
      <c r="Q169" t="s">
        <v>7341</v>
      </c>
      <c r="R169" t="s">
        <v>6279</v>
      </c>
      <c r="S169" t="s">
        <v>6269</v>
      </c>
      <c r="T169" t="s">
        <v>7260</v>
      </c>
      <c r="U169" t="s">
        <v>6269</v>
      </c>
      <c r="V169" t="s">
        <v>6271</v>
      </c>
      <c r="W169" t="s">
        <v>7342</v>
      </c>
      <c r="X169" t="s">
        <v>7343</v>
      </c>
      <c r="Y169" t="s">
        <v>6269</v>
      </c>
      <c r="Z169" s="48" t="str">
        <f t="shared" si="37"/>
        <v>SSA HMR-10.121.25.166-Berna Te A1_1/5-10.121.25.164-Mahavirnagar B1_4/3</v>
      </c>
      <c r="AA169" s="48">
        <f t="shared" si="38"/>
        <v>15</v>
      </c>
      <c r="AB169" s="48">
        <f t="shared" si="39"/>
        <v>24</v>
      </c>
      <c r="AC169" s="48">
        <f t="shared" si="40"/>
        <v>15</v>
      </c>
      <c r="AD169" s="48">
        <f t="shared" si="41"/>
        <v>28</v>
      </c>
      <c r="AE169" s="48" t="str">
        <f t="shared" si="42"/>
        <v>10.121.25.166</v>
      </c>
      <c r="AF169" s="42" t="str">
        <f t="shared" si="43"/>
        <v>10.121.25.164</v>
      </c>
      <c r="AG169" s="7" t="str">
        <f t="shared" si="44"/>
        <v>BERNA TE</v>
      </c>
      <c r="AH169" s="7" t="str">
        <f t="shared" si="45"/>
        <v>Mahavirnagar</v>
      </c>
      <c r="AI169" s="7" t="str">
        <f t="shared" si="46"/>
        <v>S1P5</v>
      </c>
      <c r="AJ169" s="7" t="str">
        <f t="shared" si="47"/>
        <v>S4P3</v>
      </c>
      <c r="AK169" s="7" t="str">
        <f>IFERROR(VLOOKUP(Z169,'PASTE-DL-ALARMS'!$Q$10:$W$2200,7,FALSE),"")</f>
        <v/>
      </c>
      <c r="AL169" s="55" t="str">
        <f>IFERROR(VLOOKUP(Z169,'PASTE-DL-ALARMS'!$Q$10:$W$2200,3,FALSE),"")</f>
        <v/>
      </c>
      <c r="AM169" s="7" t="str">
        <f t="shared" si="48"/>
        <v>10.121.25.166_BERNA TE_S1P5</v>
      </c>
      <c r="AN169" s="55" t="str">
        <f t="shared" si="49"/>
        <v>10.121.25.164_Mahavirnagar_S4P3</v>
      </c>
      <c r="AO169" s="72" t="e">
        <f t="shared" ca="1" si="50"/>
        <v>#VALUE!</v>
      </c>
      <c r="AP169" s="7" t="str">
        <f>IFERROR(VLOOKUP(Z169,'PASTE-DL-ALARMS'!$Q$10:$Z$2800,8,FALSE),"")</f>
        <v/>
      </c>
      <c r="AQ169" s="7"/>
      <c r="AR169" s="7"/>
      <c r="AS169" s="7"/>
    </row>
    <row r="170" spans="1:45" x14ac:dyDescent="0.25">
      <c r="A170" s="20"/>
      <c r="B170" s="20"/>
      <c r="C170" s="20" t="str">
        <f>IF(D170="Critical",MAX($C$8:C169)+1,"")</f>
        <v/>
      </c>
      <c r="D170" s="20" t="str">
        <f t="shared" si="34"/>
        <v>-</v>
      </c>
      <c r="E170" s="20" t="str">
        <f>VLOOKUP('PASTE-DOWN-DL'!F170,'SSA-CODE'!$D$4:$E$56,2,FALSE)</f>
        <v>VAL</v>
      </c>
      <c r="F170" s="48" t="str">
        <f t="shared" si="35"/>
        <v>SSA VAL</v>
      </c>
      <c r="G170" s="48" t="str">
        <f t="shared" si="36"/>
        <v xml:space="preserve">	SSA VAL</v>
      </c>
      <c r="H170" s="20">
        <v>161</v>
      </c>
      <c r="I170" t="s">
        <v>7344</v>
      </c>
      <c r="J170" t="s">
        <v>6260</v>
      </c>
      <c r="K170" t="s">
        <v>6275</v>
      </c>
      <c r="L170" t="s">
        <v>6262</v>
      </c>
      <c r="M170" t="s">
        <v>6263</v>
      </c>
      <c r="N170" t="s">
        <v>7345</v>
      </c>
      <c r="O170" t="s">
        <v>7346</v>
      </c>
      <c r="P170" t="s">
        <v>6266</v>
      </c>
      <c r="Q170" t="s">
        <v>6343</v>
      </c>
      <c r="R170" t="s">
        <v>6279</v>
      </c>
      <c r="S170" t="s">
        <v>7347</v>
      </c>
      <c r="T170" t="s">
        <v>6345</v>
      </c>
      <c r="U170" t="s">
        <v>7348</v>
      </c>
      <c r="V170" t="s">
        <v>6271</v>
      </c>
      <c r="W170" t="s">
        <v>7349</v>
      </c>
      <c r="X170" t="s">
        <v>7350</v>
      </c>
      <c r="Y170" t="s">
        <v>6269</v>
      </c>
      <c r="Z170" s="48" t="str">
        <f t="shared" si="37"/>
        <v>SSA VAL-10.121.24.137-DUNGRI NH 8-10.121.24.152-DUNGRI</v>
      </c>
      <c r="AA170" s="48">
        <f t="shared" si="38"/>
        <v>15</v>
      </c>
      <c r="AB170" s="48">
        <f t="shared" si="39"/>
        <v>27</v>
      </c>
      <c r="AC170" s="48">
        <f t="shared" si="40"/>
        <v>15</v>
      </c>
      <c r="AD170" s="48">
        <f t="shared" si="41"/>
        <v>25</v>
      </c>
      <c r="AE170" s="48" t="str">
        <f t="shared" si="42"/>
        <v>10.121.24.137</v>
      </c>
      <c r="AF170" s="42" t="str">
        <f t="shared" si="43"/>
        <v>10.121.24.152</v>
      </c>
      <c r="AG170" s="7" t="str">
        <f t="shared" si="44"/>
        <v>DUNGRI NH 8</v>
      </c>
      <c r="AH170" s="7" t="str">
        <f t="shared" si="45"/>
        <v>Dungari 1</v>
      </c>
      <c r="AI170" s="7" t="str">
        <f t="shared" si="46"/>
        <v>S1P6</v>
      </c>
      <c r="AJ170" s="7" t="str">
        <f t="shared" si="47"/>
        <v>S2P6</v>
      </c>
      <c r="AK170" s="7" t="str">
        <f>IFERROR(VLOOKUP(Z170,'PASTE-DL-ALARMS'!$Q$10:$W$2200,7,FALSE),"")</f>
        <v/>
      </c>
      <c r="AL170" s="55" t="str">
        <f>IFERROR(VLOOKUP(Z170,'PASTE-DL-ALARMS'!$Q$10:$W$2200,3,FALSE),"")</f>
        <v/>
      </c>
      <c r="AM170" s="7" t="str">
        <f t="shared" si="48"/>
        <v>10.121.24.137_DUNGRI NH 8_S1P6</v>
      </c>
      <c r="AN170" s="55" t="str">
        <f t="shared" si="49"/>
        <v>10.121.24.152_Dungari 1_S2P6</v>
      </c>
      <c r="AO170" s="72" t="e">
        <f t="shared" ca="1" si="50"/>
        <v>#VALUE!</v>
      </c>
      <c r="AP170" s="7" t="str">
        <f>IFERROR(VLOOKUP(Z170,'PASTE-DL-ALARMS'!$Q$10:$Z$2800,8,FALSE),"")</f>
        <v/>
      </c>
      <c r="AQ170" s="7"/>
      <c r="AR170" s="7"/>
      <c r="AS170" s="7"/>
    </row>
    <row r="171" spans="1:45" x14ac:dyDescent="0.25">
      <c r="A171" s="20"/>
      <c r="B171" s="20"/>
      <c r="C171" s="20" t="str">
        <f>IF(D171="Critical",MAX($C$8:C170)+1,"")</f>
        <v/>
      </c>
      <c r="D171" s="20" t="str">
        <f t="shared" si="34"/>
        <v>-</v>
      </c>
      <c r="E171" s="20" t="str">
        <f>VLOOKUP('PASTE-DOWN-DL'!F171,'SSA-CODE'!$D$4:$E$56,2,FALSE)</f>
        <v>WTR AM</v>
      </c>
      <c r="F171" s="48" t="str">
        <f t="shared" si="35"/>
        <v>WTR AM</v>
      </c>
      <c r="G171" s="48" t="str">
        <f t="shared" si="36"/>
        <v xml:space="preserve">	WTR AM</v>
      </c>
      <c r="H171" s="20">
        <v>162</v>
      </c>
      <c r="I171" t="s">
        <v>7351</v>
      </c>
      <c r="J171" t="s">
        <v>6466</v>
      </c>
      <c r="K171" t="s">
        <v>6275</v>
      </c>
      <c r="L171" t="s">
        <v>6262</v>
      </c>
      <c r="M171" t="s">
        <v>6263</v>
      </c>
      <c r="N171" t="s">
        <v>7352</v>
      </c>
      <c r="O171" t="s">
        <v>7353</v>
      </c>
      <c r="P171" t="s">
        <v>6266</v>
      </c>
      <c r="Q171" t="s">
        <v>6285</v>
      </c>
      <c r="R171" t="s">
        <v>6279</v>
      </c>
      <c r="S171" t="s">
        <v>6269</v>
      </c>
      <c r="T171" t="s">
        <v>6270</v>
      </c>
      <c r="U171" t="s">
        <v>6269</v>
      </c>
      <c r="V171" t="s">
        <v>6271</v>
      </c>
      <c r="W171" t="s">
        <v>7355</v>
      </c>
      <c r="X171" t="s">
        <v>7356</v>
      </c>
      <c r="Y171" t="s">
        <v>6269</v>
      </c>
      <c r="Z171" s="48" t="str">
        <f t="shared" si="37"/>
        <v>WTR AM-10.121.68.1-TN725B_SURAT_S6P8-10.121.16.65-TN725B_Surat-2_S6P8</v>
      </c>
      <c r="AA171" s="48">
        <f t="shared" si="38"/>
        <v>14</v>
      </c>
      <c r="AB171" s="48">
        <f t="shared" si="39"/>
        <v>26</v>
      </c>
      <c r="AC171" s="48">
        <f t="shared" si="40"/>
        <v>13</v>
      </c>
      <c r="AD171" s="48">
        <f t="shared" si="41"/>
        <v>26</v>
      </c>
      <c r="AE171" s="48" t="str">
        <f t="shared" si="42"/>
        <v>10.121.16.65</v>
      </c>
      <c r="AF171" s="42" t="str">
        <f t="shared" si="43"/>
        <v>10.121.68.1</v>
      </c>
      <c r="AG171" s="7" t="str">
        <f t="shared" si="44"/>
        <v>SURAT2(GNE)</v>
      </c>
      <c r="AH171" s="7" t="str">
        <f t="shared" si="45"/>
        <v>Surat 3(GNE)</v>
      </c>
      <c r="AI171" s="7" t="str">
        <f t="shared" si="46"/>
        <v>S6P8</v>
      </c>
      <c r="AJ171" s="7" t="str">
        <f t="shared" si="47"/>
        <v>S6P8</v>
      </c>
      <c r="AK171" s="7" t="str">
        <f>IFERROR(VLOOKUP(Z171,'PASTE-DL-ALARMS'!$Q$10:$W$2200,7,FALSE),"")</f>
        <v/>
      </c>
      <c r="AL171" s="55" t="str">
        <f>IFERROR(VLOOKUP(Z171,'PASTE-DL-ALARMS'!$Q$10:$W$2200,3,FALSE),"")</f>
        <v/>
      </c>
      <c r="AM171" s="7" t="str">
        <f t="shared" si="48"/>
        <v>10.121.16.65_SURAT2(GNE)_S6P8</v>
      </c>
      <c r="AN171" s="55" t="str">
        <f t="shared" si="49"/>
        <v>10.121.68.1_Surat 3(GNE)_S6P8</v>
      </c>
      <c r="AO171" s="72" t="e">
        <f t="shared" ca="1" si="50"/>
        <v>#VALUE!</v>
      </c>
      <c r="AP171" s="7" t="str">
        <f>IFERROR(VLOOKUP(Z171,'PASTE-DL-ALARMS'!$Q$10:$Z$2800,8,FALSE),"")</f>
        <v/>
      </c>
      <c r="AQ171" s="7"/>
      <c r="AR171" s="7"/>
      <c r="AS171" s="7"/>
    </row>
    <row r="172" spans="1:45" x14ac:dyDescent="0.25">
      <c r="A172" s="20"/>
      <c r="B172" s="20"/>
      <c r="C172" s="20" t="str">
        <f>IF(D172="Critical",MAX($C$8:C171)+1,"")</f>
        <v/>
      </c>
      <c r="D172" s="20" t="str">
        <f t="shared" si="34"/>
        <v>-</v>
      </c>
      <c r="E172" s="20" t="str">
        <f>VLOOKUP('PASTE-DOWN-DL'!F172,'SSA-CODE'!$D$4:$E$56,2,FALSE)</f>
        <v>NDD</v>
      </c>
      <c r="F172" s="48" t="str">
        <f t="shared" si="35"/>
        <v>SSA NAD</v>
      </c>
      <c r="G172" s="48" t="str">
        <f t="shared" si="36"/>
        <v xml:space="preserve">	SSA NAD</v>
      </c>
      <c r="H172" s="20">
        <v>163</v>
      </c>
      <c r="I172" t="s">
        <v>19481</v>
      </c>
      <c r="J172" t="s">
        <v>6260</v>
      </c>
      <c r="K172" t="s">
        <v>6261</v>
      </c>
      <c r="L172" t="s">
        <v>6262</v>
      </c>
      <c r="M172" t="s">
        <v>6263</v>
      </c>
      <c r="N172" t="s">
        <v>7357</v>
      </c>
      <c r="O172" t="s">
        <v>7358</v>
      </c>
      <c r="P172" t="s">
        <v>6266</v>
      </c>
      <c r="Q172" t="s">
        <v>6460</v>
      </c>
      <c r="R172" t="s">
        <v>6706</v>
      </c>
      <c r="S172" t="s">
        <v>6269</v>
      </c>
      <c r="T172" t="s">
        <v>7359</v>
      </c>
      <c r="U172" t="s">
        <v>6269</v>
      </c>
      <c r="V172" t="s">
        <v>6271</v>
      </c>
      <c r="W172" t="s">
        <v>7360</v>
      </c>
      <c r="X172" t="s">
        <v>19482</v>
      </c>
      <c r="Y172" t="s">
        <v>6269</v>
      </c>
      <c r="Z172" s="48" t="str">
        <f t="shared" si="37"/>
        <v>SSA NAD-10.121.24.226-VV Nagar_3/1-10.121.24.232-BORSAD_4/1</v>
      </c>
      <c r="AA172" s="48">
        <f t="shared" si="38"/>
        <v>15</v>
      </c>
      <c r="AB172" s="48">
        <f t="shared" si="39"/>
        <v>23</v>
      </c>
      <c r="AC172" s="48">
        <f t="shared" si="40"/>
        <v>15</v>
      </c>
      <c r="AD172" s="48">
        <f t="shared" si="41"/>
        <v>27</v>
      </c>
      <c r="AE172" s="48" t="str">
        <f t="shared" si="42"/>
        <v>10.121.24.226</v>
      </c>
      <c r="AF172" s="42" t="str">
        <f t="shared" si="43"/>
        <v>10.121.24.232</v>
      </c>
      <c r="AG172" s="7" t="str">
        <f t="shared" si="44"/>
        <v>VVNAGAR</v>
      </c>
      <c r="AH172" s="7" t="str">
        <f t="shared" si="45"/>
        <v>BORSAD(BXR)</v>
      </c>
      <c r="AI172" s="7" t="str">
        <f t="shared" si="46"/>
        <v>S3P1</v>
      </c>
      <c r="AJ172" s="7" t="str">
        <f t="shared" si="47"/>
        <v>S4P1</v>
      </c>
      <c r="AK172" s="7" t="str">
        <f>IFERROR(VLOOKUP(Z172,'PASTE-DL-ALARMS'!$Q$10:$W$2200,7,FALSE),"")</f>
        <v/>
      </c>
      <c r="AL172" s="55" t="str">
        <f>IFERROR(VLOOKUP(Z172,'PASTE-DL-ALARMS'!$Q$10:$W$2200,3,FALSE),"")</f>
        <v/>
      </c>
      <c r="AM172" s="7" t="str">
        <f t="shared" si="48"/>
        <v>10.121.24.226_VVNAGAR_S3P1</v>
      </c>
      <c r="AN172" s="55" t="str">
        <f t="shared" si="49"/>
        <v>10.121.24.232_BORSAD(BXR)_S4P1</v>
      </c>
      <c r="AO172" s="72" t="e">
        <f t="shared" ca="1" si="50"/>
        <v>#VALUE!</v>
      </c>
      <c r="AP172" s="7" t="str">
        <f>IFERROR(VLOOKUP(Z172,'PASTE-DL-ALARMS'!$Q$10:$Z$2800,8,FALSE),"")</f>
        <v/>
      </c>
      <c r="AQ172" s="7"/>
      <c r="AR172" s="7"/>
      <c r="AS172" s="7"/>
    </row>
    <row r="173" spans="1:45" x14ac:dyDescent="0.25">
      <c r="A173" s="20"/>
      <c r="B173" s="20"/>
      <c r="C173" s="20" t="str">
        <f>IF(D173="Critical",MAX($C$8:C172)+1,"")</f>
        <v/>
      </c>
      <c r="D173" s="20" t="str">
        <f t="shared" si="34"/>
        <v>-</v>
      </c>
      <c r="E173" s="20" t="str">
        <f>VLOOKUP('PASTE-DOWN-DL'!F173,'SSA-CODE'!$D$4:$E$56,2,FALSE)</f>
        <v>AHD</v>
      </c>
      <c r="F173" s="48" t="str">
        <f t="shared" si="35"/>
        <v>SSA AM</v>
      </c>
      <c r="G173" s="48" t="str">
        <f t="shared" si="36"/>
        <v xml:space="preserve">	SSA AM</v>
      </c>
      <c r="H173" s="20">
        <v>164</v>
      </c>
      <c r="I173" t="s">
        <v>7361</v>
      </c>
      <c r="J173" t="s">
        <v>6260</v>
      </c>
      <c r="K173" t="s">
        <v>6275</v>
      </c>
      <c r="L173" t="s">
        <v>6262</v>
      </c>
      <c r="M173" t="s">
        <v>6263</v>
      </c>
      <c r="N173" t="s">
        <v>7362</v>
      </c>
      <c r="O173" t="s">
        <v>7363</v>
      </c>
      <c r="P173" t="s">
        <v>6266</v>
      </c>
      <c r="Q173" t="s">
        <v>7364</v>
      </c>
      <c r="R173" t="s">
        <v>6279</v>
      </c>
      <c r="S173" t="s">
        <v>7365</v>
      </c>
      <c r="T173" t="s">
        <v>6287</v>
      </c>
      <c r="U173" t="s">
        <v>7365</v>
      </c>
      <c r="V173" t="s">
        <v>6271</v>
      </c>
      <c r="W173" t="s">
        <v>7366</v>
      </c>
      <c r="X173" t="s">
        <v>6488</v>
      </c>
      <c r="Y173" t="s">
        <v>6269</v>
      </c>
      <c r="Z173" s="48" t="str">
        <f t="shared" si="37"/>
        <v>SSA AM-10.121.18.234-Shretha_2/5-10.121.18.252-Adalaj_B2__6/3</v>
      </c>
      <c r="AA173" s="48">
        <f t="shared" si="38"/>
        <v>15</v>
      </c>
      <c r="AB173" s="48">
        <f t="shared" si="39"/>
        <v>29</v>
      </c>
      <c r="AC173" s="48">
        <f t="shared" si="40"/>
        <v>15</v>
      </c>
      <c r="AD173" s="48">
        <f t="shared" si="41"/>
        <v>22</v>
      </c>
      <c r="AE173" s="48" t="str">
        <f t="shared" si="42"/>
        <v>10.121.18.234</v>
      </c>
      <c r="AF173" s="42" t="str">
        <f t="shared" si="43"/>
        <v>10.121.18.252</v>
      </c>
      <c r="AG173" s="7" t="str">
        <f t="shared" si="44"/>
        <v>SHERATHA EXCH</v>
      </c>
      <c r="AH173" s="7" t="str">
        <f t="shared" si="45"/>
        <v>ADALAJ</v>
      </c>
      <c r="AI173" s="7" t="str">
        <f t="shared" si="46"/>
        <v>S2P5</v>
      </c>
      <c r="AJ173" s="7" t="str">
        <f t="shared" si="47"/>
        <v>S6P3</v>
      </c>
      <c r="AK173" s="7" t="str">
        <f>IFERROR(VLOOKUP(Z173,'PASTE-DL-ALARMS'!$Q$10:$W$2200,7,FALSE),"")</f>
        <v/>
      </c>
      <c r="AL173" s="55" t="str">
        <f>IFERROR(VLOOKUP(Z173,'PASTE-DL-ALARMS'!$Q$10:$W$2200,3,FALSE),"")</f>
        <v/>
      </c>
      <c r="AM173" s="7" t="str">
        <f t="shared" si="48"/>
        <v>10.121.18.234_SHERATHA EXCH_S2P5</v>
      </c>
      <c r="AN173" s="55" t="str">
        <f t="shared" si="49"/>
        <v>10.121.18.252_ADALAJ_S6P3</v>
      </c>
      <c r="AO173" s="72" t="e">
        <f t="shared" ca="1" si="50"/>
        <v>#VALUE!</v>
      </c>
      <c r="AP173" s="7" t="str">
        <f>IFERROR(VLOOKUP(Z173,'PASTE-DL-ALARMS'!$Q$10:$Z$2800,8,FALSE),"")</f>
        <v/>
      </c>
      <c r="AQ173" s="7"/>
      <c r="AR173" s="7"/>
      <c r="AS173" s="7"/>
    </row>
    <row r="174" spans="1:45" x14ac:dyDescent="0.25">
      <c r="A174" s="20"/>
      <c r="B174" s="20"/>
      <c r="C174" s="20" t="str">
        <f>IF(D174="Critical",MAX($C$8:C173)+1,"")</f>
        <v/>
      </c>
      <c r="D174" s="20" t="str">
        <f t="shared" si="34"/>
        <v>-</v>
      </c>
      <c r="E174" s="20" t="str">
        <f>VLOOKUP('PASTE-DOWN-DL'!F174,'SSA-CODE'!$D$4:$E$56,2,FALSE)</f>
        <v>WTR RJ</v>
      </c>
      <c r="F174" s="48" t="str">
        <f t="shared" si="35"/>
        <v>WTR RJ</v>
      </c>
      <c r="G174" s="48" t="str">
        <f t="shared" si="36"/>
        <v xml:space="preserve">	WTR RJ</v>
      </c>
      <c r="H174" s="20">
        <v>165</v>
      </c>
      <c r="I174" t="s">
        <v>7367</v>
      </c>
      <c r="J174" t="s">
        <v>6260</v>
      </c>
      <c r="K174" t="s">
        <v>6261</v>
      </c>
      <c r="L174" t="s">
        <v>6262</v>
      </c>
      <c r="M174" t="s">
        <v>6263</v>
      </c>
      <c r="N174" t="s">
        <v>7368</v>
      </c>
      <c r="O174" t="s">
        <v>7369</v>
      </c>
      <c r="P174" t="s">
        <v>6266</v>
      </c>
      <c r="Q174" t="s">
        <v>7499</v>
      </c>
      <c r="R174" t="s">
        <v>6279</v>
      </c>
      <c r="S174" t="s">
        <v>6269</v>
      </c>
      <c r="T174" t="s">
        <v>6559</v>
      </c>
      <c r="U174" t="s">
        <v>6269</v>
      </c>
      <c r="V174" t="s">
        <v>6271</v>
      </c>
      <c r="W174" t="s">
        <v>7370</v>
      </c>
      <c r="X174" t="s">
        <v>7371</v>
      </c>
      <c r="Y174" t="s">
        <v>6269</v>
      </c>
      <c r="Z174" s="48" t="str">
        <f t="shared" si="37"/>
        <v>WTR RJ-10.121.17.129-BHAVNAGAR(GNE) B2_4/1-10.121.17.130-BHAVNAGAR B2_6/1</v>
      </c>
      <c r="AA174" s="48">
        <f t="shared" si="38"/>
        <v>15</v>
      </c>
      <c r="AB174" s="48">
        <f t="shared" si="39"/>
        <v>30</v>
      </c>
      <c r="AC174" s="48">
        <f t="shared" si="40"/>
        <v>15</v>
      </c>
      <c r="AD174" s="48">
        <f t="shared" si="41"/>
        <v>25</v>
      </c>
      <c r="AE174" s="48" t="str">
        <f t="shared" si="42"/>
        <v>10.121.17.129</v>
      </c>
      <c r="AF174" s="42" t="str">
        <f t="shared" si="43"/>
        <v>10.121.17.130</v>
      </c>
      <c r="AG174" s="7" t="str">
        <f t="shared" si="44"/>
        <v>BHAVNAGAR(GNE)</v>
      </c>
      <c r="AH174" s="7" t="str">
        <f t="shared" si="45"/>
        <v>BHAVNAGAR</v>
      </c>
      <c r="AI174" s="7" t="str">
        <f t="shared" si="46"/>
        <v>S4P1</v>
      </c>
      <c r="AJ174" s="7" t="str">
        <f t="shared" si="47"/>
        <v>S6P1</v>
      </c>
      <c r="AK174" s="7" t="str">
        <f>IFERROR(VLOOKUP(Z174,'PASTE-DL-ALARMS'!$Q$10:$W$2200,7,FALSE),"")</f>
        <v/>
      </c>
      <c r="AL174" s="55" t="str">
        <f>IFERROR(VLOOKUP(Z174,'PASTE-DL-ALARMS'!$Q$10:$W$2200,3,FALSE),"")</f>
        <v/>
      </c>
      <c r="AM174" s="7" t="str">
        <f t="shared" si="48"/>
        <v>10.121.17.129_BHAVNAGAR(GNE)_S4P1</v>
      </c>
      <c r="AN174" s="55" t="str">
        <f t="shared" si="49"/>
        <v>10.121.17.130_BHAVNAGAR_S6P1</v>
      </c>
      <c r="AO174" s="72" t="e">
        <f t="shared" ca="1" si="50"/>
        <v>#VALUE!</v>
      </c>
      <c r="AP174" s="7" t="str">
        <f>IFERROR(VLOOKUP(Z174,'PASTE-DL-ALARMS'!$Q$10:$Z$2800,8,FALSE),"")</f>
        <v/>
      </c>
      <c r="AQ174" s="7"/>
      <c r="AR174" s="7"/>
      <c r="AS174" s="7"/>
    </row>
    <row r="175" spans="1:45" x14ac:dyDescent="0.25">
      <c r="A175" s="20"/>
      <c r="B175" s="20"/>
      <c r="C175" s="20" t="str">
        <f>IF(D175="Critical",MAX($C$8:C174)+1,"")</f>
        <v/>
      </c>
      <c r="D175" s="20" t="str">
        <f t="shared" si="34"/>
        <v>-</v>
      </c>
      <c r="E175" s="20" t="str">
        <f>VLOOKUP('PASTE-DOWN-DL'!F175,'SSA-CODE'!$D$4:$E$56,2,FALSE)</f>
        <v>VAL</v>
      </c>
      <c r="F175" s="48" t="str">
        <f t="shared" si="35"/>
        <v>SSA VAL</v>
      </c>
      <c r="G175" s="48" t="str">
        <f t="shared" si="36"/>
        <v xml:space="preserve">	SSA VAL</v>
      </c>
      <c r="H175" s="20">
        <v>166</v>
      </c>
      <c r="I175" t="s">
        <v>7372</v>
      </c>
      <c r="J175" t="s">
        <v>6260</v>
      </c>
      <c r="K175" t="s">
        <v>6275</v>
      </c>
      <c r="L175" t="s">
        <v>6262</v>
      </c>
      <c r="M175" t="s">
        <v>6263</v>
      </c>
      <c r="N175" t="s">
        <v>7373</v>
      </c>
      <c r="O175" t="s">
        <v>7374</v>
      </c>
      <c r="P175" t="s">
        <v>6266</v>
      </c>
      <c r="Q175" t="s">
        <v>6671</v>
      </c>
      <c r="R175" t="s">
        <v>6279</v>
      </c>
      <c r="S175" t="s">
        <v>7375</v>
      </c>
      <c r="T175" t="s">
        <v>6486</v>
      </c>
      <c r="U175" t="s">
        <v>6286</v>
      </c>
      <c r="V175" t="s">
        <v>6271</v>
      </c>
      <c r="W175" t="s">
        <v>7376</v>
      </c>
      <c r="X175" t="s">
        <v>7377</v>
      </c>
      <c r="Y175" t="s">
        <v>6269</v>
      </c>
      <c r="Z175" s="48" t="str">
        <f t="shared" si="37"/>
        <v>SSA VAL-10.121.24.129-Valsad-Old-TE(GNE)_5/5-10.121.24.157-KALWADA_2/5</v>
      </c>
      <c r="AA175" s="48">
        <f t="shared" si="38"/>
        <v>15</v>
      </c>
      <c r="AB175" s="48">
        <f t="shared" si="39"/>
        <v>34</v>
      </c>
      <c r="AC175" s="48">
        <f t="shared" si="40"/>
        <v>15</v>
      </c>
      <c r="AD175" s="48">
        <f t="shared" si="41"/>
        <v>25</v>
      </c>
      <c r="AE175" s="48" t="str">
        <f t="shared" si="42"/>
        <v>10.121.24.129</v>
      </c>
      <c r="AF175" s="42" t="str">
        <f t="shared" si="43"/>
        <v>10.121.24.157</v>
      </c>
      <c r="AG175" s="7" t="str">
        <f t="shared" si="44"/>
        <v>Valsad-Old-TE(GNE)</v>
      </c>
      <c r="AH175" s="7" t="str">
        <f t="shared" si="45"/>
        <v>SEGVI-BTS</v>
      </c>
      <c r="AI175" s="7" t="str">
        <f t="shared" si="46"/>
        <v>S5P5</v>
      </c>
      <c r="AJ175" s="7" t="str">
        <f t="shared" si="47"/>
        <v>S2P5</v>
      </c>
      <c r="AK175" s="7" t="str">
        <f>IFERROR(VLOOKUP(Z175,'PASTE-DL-ALARMS'!$Q$10:$W$2200,7,FALSE),"")</f>
        <v/>
      </c>
      <c r="AL175" s="55" t="str">
        <f>IFERROR(VLOOKUP(Z175,'PASTE-DL-ALARMS'!$Q$10:$W$2200,3,FALSE),"")</f>
        <v/>
      </c>
      <c r="AM175" s="7" t="str">
        <f t="shared" si="48"/>
        <v>10.121.24.129_Valsad-Old-TE(GNE)_S5P5</v>
      </c>
      <c r="AN175" s="55" t="str">
        <f t="shared" si="49"/>
        <v>10.121.24.157_SEGVI-BTS_S2P5</v>
      </c>
      <c r="AO175" s="72" t="e">
        <f t="shared" ca="1" si="50"/>
        <v>#VALUE!</v>
      </c>
      <c r="AP175" s="7" t="str">
        <f>IFERROR(VLOOKUP(Z175,'PASTE-DL-ALARMS'!$Q$10:$Z$2800,8,FALSE),"")</f>
        <v/>
      </c>
      <c r="AQ175" s="7"/>
      <c r="AR175" s="7"/>
      <c r="AS175" s="7"/>
    </row>
    <row r="176" spans="1:45" x14ac:dyDescent="0.25">
      <c r="A176" s="20"/>
      <c r="B176" s="20"/>
      <c r="C176" s="20" t="str">
        <f>IF(D176="Critical",MAX($C$8:C175)+1,"")</f>
        <v/>
      </c>
      <c r="D176" s="20" t="str">
        <f t="shared" si="34"/>
        <v>-</v>
      </c>
      <c r="E176" s="20" t="str">
        <f>VLOOKUP('PASTE-DOWN-DL'!F176,'SSA-CODE'!$D$4:$E$56,2,FALSE)</f>
        <v>WTR AM</v>
      </c>
      <c r="F176" s="48" t="str">
        <f t="shared" si="35"/>
        <v>WTR AM</v>
      </c>
      <c r="G176" s="48" t="str">
        <f t="shared" si="36"/>
        <v xml:space="preserve">	WTR AM</v>
      </c>
      <c r="H176" s="20">
        <v>167</v>
      </c>
      <c r="I176" t="s">
        <v>7378</v>
      </c>
      <c r="J176" t="s">
        <v>6260</v>
      </c>
      <c r="K176" t="s">
        <v>6261</v>
      </c>
      <c r="L176" t="s">
        <v>6262</v>
      </c>
      <c r="M176" t="s">
        <v>6263</v>
      </c>
      <c r="N176" t="s">
        <v>7379</v>
      </c>
      <c r="O176" t="s">
        <v>7380</v>
      </c>
      <c r="P176" t="s">
        <v>6266</v>
      </c>
      <c r="Q176" t="s">
        <v>6798</v>
      </c>
      <c r="R176" t="s">
        <v>6279</v>
      </c>
      <c r="S176" t="s">
        <v>6269</v>
      </c>
      <c r="T176" t="s">
        <v>6559</v>
      </c>
      <c r="U176" t="s">
        <v>6269</v>
      </c>
      <c r="V176" t="s">
        <v>6271</v>
      </c>
      <c r="W176" t="s">
        <v>7381</v>
      </c>
      <c r="X176" t="s">
        <v>7382</v>
      </c>
      <c r="Y176" t="s">
        <v>6269</v>
      </c>
      <c r="Z176" s="48" t="str">
        <f t="shared" si="37"/>
        <v>WTR AM-10.121.15.130-TN725B_Himmatnagar-S5P1-10.121.16.200-himmatnagar_S5P1</v>
      </c>
      <c r="AA176" s="48">
        <f t="shared" si="38"/>
        <v>15</v>
      </c>
      <c r="AB176" s="48">
        <f t="shared" si="39"/>
        <v>29</v>
      </c>
      <c r="AC176" s="48">
        <f t="shared" si="40"/>
        <v>15</v>
      </c>
      <c r="AD176" s="48">
        <f t="shared" si="41"/>
        <v>29</v>
      </c>
      <c r="AE176" s="48" t="str">
        <f t="shared" si="42"/>
        <v>10.121.15.130</v>
      </c>
      <c r="AF176" s="42" t="str">
        <f t="shared" si="43"/>
        <v>10.121.16.200</v>
      </c>
      <c r="AG176" s="7" t="str">
        <f t="shared" si="44"/>
        <v>HIMMATNAGAR 2</v>
      </c>
      <c r="AH176" s="7" t="str">
        <f t="shared" si="45"/>
        <v>Himmatnagar 1</v>
      </c>
      <c r="AI176" s="7" t="str">
        <f t="shared" si="46"/>
        <v>S5P1</v>
      </c>
      <c r="AJ176" s="7" t="str">
        <f t="shared" si="47"/>
        <v>S5P1</v>
      </c>
      <c r="AK176" s="7" t="str">
        <f>IFERROR(VLOOKUP(Z176,'PASTE-DL-ALARMS'!$Q$10:$W$2200,7,FALSE),"")</f>
        <v/>
      </c>
      <c r="AL176" s="55" t="str">
        <f>IFERROR(VLOOKUP(Z176,'PASTE-DL-ALARMS'!$Q$10:$W$2200,3,FALSE),"")</f>
        <v/>
      </c>
      <c r="AM176" s="7" t="str">
        <f t="shared" si="48"/>
        <v>10.121.15.130_HIMMATNAGAR 2_S5P1</v>
      </c>
      <c r="AN176" s="55" t="str">
        <f t="shared" si="49"/>
        <v>10.121.16.200_Himmatnagar 1_S5P1</v>
      </c>
      <c r="AO176" s="72" t="e">
        <f t="shared" ca="1" si="50"/>
        <v>#VALUE!</v>
      </c>
      <c r="AP176" s="7" t="str">
        <f>IFERROR(VLOOKUP(Z176,'PASTE-DL-ALARMS'!$Q$10:$Z$2800,8,FALSE),"")</f>
        <v/>
      </c>
      <c r="AQ176" s="7"/>
      <c r="AR176" s="7"/>
      <c r="AS176" s="7"/>
    </row>
    <row r="177" spans="1:45" x14ac:dyDescent="0.25">
      <c r="A177" s="20"/>
      <c r="B177" s="20"/>
      <c r="C177" s="20" t="str">
        <f>IF(D177="Critical",MAX($C$8:C176)+1,"")</f>
        <v/>
      </c>
      <c r="D177" s="20" t="str">
        <f t="shared" si="34"/>
        <v>-</v>
      </c>
      <c r="E177" s="20" t="str">
        <f>VLOOKUP('PASTE-DOWN-DL'!F177,'SSA-CODE'!$D$4:$E$56,2,FALSE)</f>
        <v>BUJ</v>
      </c>
      <c r="F177" s="48" t="str">
        <f t="shared" si="35"/>
        <v>SSA BUJ</v>
      </c>
      <c r="G177" s="48" t="str">
        <f t="shared" si="36"/>
        <v xml:space="preserve">	SSA BUJ</v>
      </c>
      <c r="H177" s="20">
        <v>168</v>
      </c>
      <c r="I177" t="s">
        <v>7383</v>
      </c>
      <c r="J177" t="s">
        <v>6260</v>
      </c>
      <c r="K177" t="s">
        <v>6275</v>
      </c>
      <c r="L177" t="s">
        <v>6262</v>
      </c>
      <c r="M177" t="s">
        <v>6263</v>
      </c>
      <c r="N177" t="s">
        <v>7384</v>
      </c>
      <c r="O177" t="s">
        <v>7385</v>
      </c>
      <c r="P177" t="s">
        <v>6266</v>
      </c>
      <c r="Q177" t="s">
        <v>6651</v>
      </c>
      <c r="R177" t="s">
        <v>6279</v>
      </c>
      <c r="S177" t="s">
        <v>7386</v>
      </c>
      <c r="T177" t="s">
        <v>6425</v>
      </c>
      <c r="U177" t="s">
        <v>7387</v>
      </c>
      <c r="V177" t="s">
        <v>6271</v>
      </c>
      <c r="W177" t="s">
        <v>7388</v>
      </c>
      <c r="X177" t="s">
        <v>7389</v>
      </c>
      <c r="Y177" t="s">
        <v>6269</v>
      </c>
      <c r="Z177" s="48" t="str">
        <f t="shared" si="37"/>
        <v>SSA BUJ-10.121.17.69-GANDHIDHAM_S3P6-10.121.17.87-KFTZ_S1P5</v>
      </c>
      <c r="AA177" s="48">
        <f t="shared" si="38"/>
        <v>14</v>
      </c>
      <c r="AB177" s="48">
        <f t="shared" si="39"/>
        <v>25</v>
      </c>
      <c r="AC177" s="48">
        <f t="shared" si="40"/>
        <v>14</v>
      </c>
      <c r="AD177" s="48">
        <f t="shared" si="41"/>
        <v>19</v>
      </c>
      <c r="AE177" s="48" t="str">
        <f t="shared" si="42"/>
        <v>10.121.17.69</v>
      </c>
      <c r="AF177" s="42" t="str">
        <f t="shared" si="43"/>
        <v>10.121.17.87</v>
      </c>
      <c r="AG177" s="7" t="str">
        <f t="shared" si="44"/>
        <v>GANDHIDHAM</v>
      </c>
      <c r="AH177" s="7" t="str">
        <f t="shared" si="45"/>
        <v>KFTZ</v>
      </c>
      <c r="AI177" s="7" t="str">
        <f t="shared" si="46"/>
        <v>S3P6</v>
      </c>
      <c r="AJ177" s="7" t="str">
        <f t="shared" si="47"/>
        <v>S1P5</v>
      </c>
      <c r="AK177" s="7" t="str">
        <f>IFERROR(VLOOKUP(Z177,'PASTE-DL-ALARMS'!$Q$10:$W$2200,7,FALSE),"")</f>
        <v/>
      </c>
      <c r="AL177" s="55" t="str">
        <f>IFERROR(VLOOKUP(Z177,'PASTE-DL-ALARMS'!$Q$10:$W$2200,3,FALSE),"")</f>
        <v/>
      </c>
      <c r="AM177" s="7" t="str">
        <f t="shared" si="48"/>
        <v>10.121.17.69_GANDHIDHAM_S3P6</v>
      </c>
      <c r="AN177" s="55" t="str">
        <f t="shared" si="49"/>
        <v>10.121.17.87_KFTZ_S1P5</v>
      </c>
      <c r="AO177" s="72" t="e">
        <f t="shared" ca="1" si="50"/>
        <v>#VALUE!</v>
      </c>
      <c r="AP177" s="7" t="str">
        <f>IFERROR(VLOOKUP(Z177,'PASTE-DL-ALARMS'!$Q$10:$Z$2800,8,FALSE),"")</f>
        <v/>
      </c>
      <c r="AQ177" s="7"/>
      <c r="AR177" s="7"/>
      <c r="AS177" s="7"/>
    </row>
    <row r="178" spans="1:45" x14ac:dyDescent="0.25">
      <c r="A178" s="20"/>
      <c r="B178" s="20"/>
      <c r="C178" s="20" t="str">
        <f>IF(D178="Critical",MAX($C$8:C177)+1,"")</f>
        <v/>
      </c>
      <c r="D178" s="20" t="str">
        <f t="shared" si="34"/>
        <v>-</v>
      </c>
      <c r="E178" s="20" t="str">
        <f>VLOOKUP('PASTE-DOWN-DL'!F178,'SSA-CODE'!$D$4:$E$56,2,FALSE)</f>
        <v>BUJ</v>
      </c>
      <c r="F178" s="48" t="str">
        <f t="shared" si="35"/>
        <v>SSA BUJ</v>
      </c>
      <c r="G178" s="48" t="str">
        <f t="shared" si="36"/>
        <v xml:space="preserve">	SSA BUJ</v>
      </c>
      <c r="H178" s="20">
        <v>169</v>
      </c>
      <c r="I178" t="s">
        <v>7390</v>
      </c>
      <c r="J178" t="s">
        <v>6260</v>
      </c>
      <c r="K178" t="s">
        <v>6261</v>
      </c>
      <c r="L178" t="s">
        <v>6262</v>
      </c>
      <c r="M178" t="s">
        <v>6263</v>
      </c>
      <c r="N178" t="s">
        <v>7391</v>
      </c>
      <c r="O178" t="s">
        <v>7392</v>
      </c>
      <c r="P178" t="s">
        <v>6266</v>
      </c>
      <c r="Q178" t="s">
        <v>6565</v>
      </c>
      <c r="R178" t="s">
        <v>6566</v>
      </c>
      <c r="S178" t="s">
        <v>7393</v>
      </c>
      <c r="T178" t="s">
        <v>6471</v>
      </c>
      <c r="U178" t="s">
        <v>6510</v>
      </c>
      <c r="V178" t="s">
        <v>6271</v>
      </c>
      <c r="W178" t="s">
        <v>7394</v>
      </c>
      <c r="X178" t="s">
        <v>7395</v>
      </c>
      <c r="Y178" t="s">
        <v>6269</v>
      </c>
      <c r="Z178" s="48" t="str">
        <f t="shared" si="37"/>
        <v>SSA BUJ-10.121.96.159-Gadhuli B1_4/1-10.121.96.137-Dayapar B1_3/1</v>
      </c>
      <c r="AA178" s="48">
        <f t="shared" si="38"/>
        <v>15</v>
      </c>
      <c r="AB178" s="48">
        <f t="shared" si="39"/>
        <v>23</v>
      </c>
      <c r="AC178" s="48">
        <f t="shared" si="40"/>
        <v>15</v>
      </c>
      <c r="AD178" s="48">
        <f t="shared" si="41"/>
        <v>23</v>
      </c>
      <c r="AE178" s="48" t="str">
        <f t="shared" si="42"/>
        <v>10.121.96.159</v>
      </c>
      <c r="AF178" s="42" t="str">
        <f t="shared" si="43"/>
        <v>10.121.96.137</v>
      </c>
      <c r="AG178" s="7" t="str">
        <f t="shared" si="44"/>
        <v>GADHULI</v>
      </c>
      <c r="AH178" s="7" t="str">
        <f t="shared" si="45"/>
        <v>Dayapar</v>
      </c>
      <c r="AI178" s="7" t="str">
        <f t="shared" si="46"/>
        <v>S4P1</v>
      </c>
      <c r="AJ178" s="7" t="str">
        <f t="shared" si="47"/>
        <v>S3P1</v>
      </c>
      <c r="AK178" s="7" t="str">
        <f>IFERROR(VLOOKUP(Z178,'PASTE-DL-ALARMS'!$Q$10:$W$2200,7,FALSE),"")</f>
        <v/>
      </c>
      <c r="AL178" s="55" t="str">
        <f>IFERROR(VLOOKUP(Z178,'PASTE-DL-ALARMS'!$Q$10:$W$2200,3,FALSE),"")</f>
        <v/>
      </c>
      <c r="AM178" s="7" t="str">
        <f t="shared" si="48"/>
        <v>10.121.96.159_GADHULI_S4P1</v>
      </c>
      <c r="AN178" s="55" t="str">
        <f t="shared" si="49"/>
        <v>10.121.96.137_Dayapar_S3P1</v>
      </c>
      <c r="AO178" s="72" t="e">
        <f t="shared" ca="1" si="50"/>
        <v>#VALUE!</v>
      </c>
      <c r="AP178" s="7" t="str">
        <f>IFERROR(VLOOKUP(Z178,'PASTE-DL-ALARMS'!$Q$10:$Z$2800,8,FALSE),"")</f>
        <v/>
      </c>
      <c r="AQ178" s="7"/>
      <c r="AR178" s="7"/>
      <c r="AS178" s="7"/>
    </row>
    <row r="179" spans="1:45" x14ac:dyDescent="0.25">
      <c r="A179" s="20"/>
      <c r="B179" s="20"/>
      <c r="C179" s="20" t="str">
        <f>IF(D179="Critical",MAX($C$8:C178)+1,"")</f>
        <v/>
      </c>
      <c r="D179" s="20" t="str">
        <f t="shared" si="34"/>
        <v>-</v>
      </c>
      <c r="E179" s="20" t="str">
        <f>VLOOKUP('PASTE-DOWN-DL'!F179,'SSA-CODE'!$D$4:$E$56,2,FALSE)</f>
        <v>BCH</v>
      </c>
      <c r="F179" s="48" t="str">
        <f t="shared" si="35"/>
        <v>SSA BCH</v>
      </c>
      <c r="G179" s="48" t="str">
        <f t="shared" si="36"/>
        <v xml:space="preserve">	SSA BCH</v>
      </c>
      <c r="H179" s="20">
        <v>170</v>
      </c>
      <c r="I179" t="s">
        <v>7396</v>
      </c>
      <c r="J179" t="s">
        <v>6260</v>
      </c>
      <c r="K179" t="s">
        <v>6261</v>
      </c>
      <c r="L179" t="s">
        <v>6262</v>
      </c>
      <c r="M179" t="s">
        <v>6263</v>
      </c>
      <c r="N179" t="s">
        <v>7397</v>
      </c>
      <c r="O179" t="s">
        <v>7398</v>
      </c>
      <c r="P179" t="s">
        <v>6266</v>
      </c>
      <c r="Q179" t="s">
        <v>6311</v>
      </c>
      <c r="R179" t="s">
        <v>7364</v>
      </c>
      <c r="S179" t="s">
        <v>7399</v>
      </c>
      <c r="T179" t="s">
        <v>7280</v>
      </c>
      <c r="U179" t="s">
        <v>7400</v>
      </c>
      <c r="V179" t="s">
        <v>6271</v>
      </c>
      <c r="W179" t="s">
        <v>7401</v>
      </c>
      <c r="X179" t="s">
        <v>7402</v>
      </c>
      <c r="Y179" t="s">
        <v>6269</v>
      </c>
      <c r="Z179" s="48" t="str">
        <f t="shared" si="37"/>
        <v>SSA BCH-10.121.96.65-GujBharuch_DEROL_3/1-10.121.96.66-GujBharuch_VAGRA_4/1</v>
      </c>
      <c r="AA179" s="48">
        <f t="shared" si="38"/>
        <v>14</v>
      </c>
      <c r="AB179" s="48">
        <f t="shared" si="39"/>
        <v>20</v>
      </c>
      <c r="AC179" s="48">
        <f t="shared" si="40"/>
        <v>14</v>
      </c>
      <c r="AD179" s="48">
        <f t="shared" si="41"/>
        <v>20</v>
      </c>
      <c r="AE179" s="48" t="str">
        <f t="shared" si="42"/>
        <v>10.121.96.66</v>
      </c>
      <c r="AF179" s="42" t="str">
        <f t="shared" si="43"/>
        <v>10.121.96.65</v>
      </c>
      <c r="AG179" s="7" t="str">
        <f t="shared" si="44"/>
        <v>Vagra</v>
      </c>
      <c r="AH179" s="7" t="str">
        <f t="shared" si="45"/>
        <v>Derol</v>
      </c>
      <c r="AI179" s="7" t="str">
        <f t="shared" si="46"/>
        <v>S4P1</v>
      </c>
      <c r="AJ179" s="7" t="str">
        <f t="shared" si="47"/>
        <v>S3P1</v>
      </c>
      <c r="AK179" s="7" t="str">
        <f>IFERROR(VLOOKUP(Z179,'PASTE-DL-ALARMS'!$Q$10:$W$2200,7,FALSE),"")</f>
        <v/>
      </c>
      <c r="AL179" s="55" t="str">
        <f>IFERROR(VLOOKUP(Z179,'PASTE-DL-ALARMS'!$Q$10:$W$2200,3,FALSE),"")</f>
        <v/>
      </c>
      <c r="AM179" s="7" t="str">
        <f t="shared" si="48"/>
        <v>10.121.96.66_Vagra_S4P1</v>
      </c>
      <c r="AN179" s="55" t="str">
        <f t="shared" si="49"/>
        <v>10.121.96.65_Derol_S3P1</v>
      </c>
      <c r="AO179" s="72" t="e">
        <f t="shared" ca="1" si="50"/>
        <v>#VALUE!</v>
      </c>
      <c r="AP179" s="7" t="str">
        <f>IFERROR(VLOOKUP(Z179,'PASTE-DL-ALARMS'!$Q$10:$Z$2800,8,FALSE),"")</f>
        <v/>
      </c>
      <c r="AQ179" s="7"/>
      <c r="AR179" s="7"/>
      <c r="AS179" s="7"/>
    </row>
    <row r="180" spans="1:45" x14ac:dyDescent="0.25">
      <c r="A180" s="20"/>
      <c r="B180" s="20"/>
      <c r="C180" s="20" t="str">
        <f>IF(D180="Critical",MAX($C$8:C179)+1,"")</f>
        <v/>
      </c>
      <c r="D180" s="20" t="str">
        <f t="shared" si="34"/>
        <v>-</v>
      </c>
      <c r="E180" s="20" t="str">
        <f>VLOOKUP('PASTE-DOWN-DL'!F180,'SSA-CODE'!$D$4:$E$56,2,FALSE)</f>
        <v>SEN</v>
      </c>
      <c r="F180" s="48" t="str">
        <f t="shared" si="35"/>
        <v>SSA SEN</v>
      </c>
      <c r="G180" s="48" t="str">
        <f t="shared" si="36"/>
        <v xml:space="preserve">	SSA SEN</v>
      </c>
      <c r="H180" s="20">
        <v>171</v>
      </c>
      <c r="I180" t="s">
        <v>7403</v>
      </c>
      <c r="J180" t="s">
        <v>6260</v>
      </c>
      <c r="K180" t="s">
        <v>6275</v>
      </c>
      <c r="L180" t="s">
        <v>6262</v>
      </c>
      <c r="M180" t="s">
        <v>6263</v>
      </c>
      <c r="N180" t="s">
        <v>7404</v>
      </c>
      <c r="O180" t="s">
        <v>7405</v>
      </c>
      <c r="P180" t="s">
        <v>6266</v>
      </c>
      <c r="Q180" t="s">
        <v>6826</v>
      </c>
      <c r="R180" t="s">
        <v>6279</v>
      </c>
      <c r="S180" t="s">
        <v>6269</v>
      </c>
      <c r="T180" t="s">
        <v>6387</v>
      </c>
      <c r="U180" t="s">
        <v>6269</v>
      </c>
      <c r="V180" t="s">
        <v>6271</v>
      </c>
      <c r="W180" t="s">
        <v>7406</v>
      </c>
      <c r="X180" t="s">
        <v>7407</v>
      </c>
      <c r="Y180" t="s">
        <v>6269</v>
      </c>
      <c r="Z180" s="48" t="str">
        <f t="shared" si="37"/>
        <v>SSA SEN-10.121.99.3-Limbdi B2_4/2-10.121.69.65-SURENDRANAGAR(GNE) B2_6/2</v>
      </c>
      <c r="AA180" s="48">
        <f t="shared" si="38"/>
        <v>13</v>
      </c>
      <c r="AB180" s="48">
        <f t="shared" si="39"/>
        <v>20</v>
      </c>
      <c r="AC180" s="48">
        <f t="shared" si="40"/>
        <v>14</v>
      </c>
      <c r="AD180" s="48">
        <f t="shared" si="41"/>
        <v>33</v>
      </c>
      <c r="AE180" s="48" t="str">
        <f t="shared" si="42"/>
        <v>10.121.99.3</v>
      </c>
      <c r="AF180" s="42" t="str">
        <f t="shared" si="43"/>
        <v>10.121.69.65</v>
      </c>
      <c r="AG180" s="7" t="str">
        <f t="shared" si="44"/>
        <v>LIMBDI</v>
      </c>
      <c r="AH180" s="7" t="str">
        <f t="shared" si="45"/>
        <v>SURENDRANAGAR(GNE)</v>
      </c>
      <c r="AI180" s="7" t="str">
        <f t="shared" si="46"/>
        <v>S4P2</v>
      </c>
      <c r="AJ180" s="7" t="str">
        <f t="shared" si="47"/>
        <v>S6P2</v>
      </c>
      <c r="AK180" s="7" t="str">
        <f>IFERROR(VLOOKUP(Z180,'PASTE-DL-ALARMS'!$Q$10:$W$2200,7,FALSE),"")</f>
        <v/>
      </c>
      <c r="AL180" s="55" t="str">
        <f>IFERROR(VLOOKUP(Z180,'PASTE-DL-ALARMS'!$Q$10:$W$2200,3,FALSE),"")</f>
        <v/>
      </c>
      <c r="AM180" s="7" t="str">
        <f t="shared" si="48"/>
        <v>10.121.99.3_LIMBDI_S4P2</v>
      </c>
      <c r="AN180" s="55" t="str">
        <f t="shared" si="49"/>
        <v>10.121.69.65_SURENDRANAGAR(GNE)_S6P2</v>
      </c>
      <c r="AO180" s="72" t="e">
        <f t="shared" ca="1" si="50"/>
        <v>#VALUE!</v>
      </c>
      <c r="AP180" s="7" t="str">
        <f>IFERROR(VLOOKUP(Z180,'PASTE-DL-ALARMS'!$Q$10:$Z$2800,8,FALSE),"")</f>
        <v/>
      </c>
      <c r="AQ180" s="7"/>
      <c r="AR180" s="7"/>
      <c r="AS180" s="7"/>
    </row>
    <row r="181" spans="1:45" x14ac:dyDescent="0.25">
      <c r="A181" s="20"/>
      <c r="B181" s="20"/>
      <c r="C181" s="20">
        <f>IF(D181="Critical",MAX($C$8:C180)+1,"")</f>
        <v>5</v>
      </c>
      <c r="D181" s="20" t="str">
        <f t="shared" si="34"/>
        <v>Critical</v>
      </c>
      <c r="E181" s="20" t="str">
        <f>VLOOKUP('PASTE-DOWN-DL'!F181,'SSA-CODE'!$D$4:$E$56,2,FALSE)</f>
        <v>VAL</v>
      </c>
      <c r="F181" s="48" t="str">
        <f t="shared" si="35"/>
        <v>SSA VAL</v>
      </c>
      <c r="G181" s="48" t="str">
        <f t="shared" si="36"/>
        <v xml:space="preserve">	SSA VAL</v>
      </c>
      <c r="H181" s="20">
        <v>172</v>
      </c>
      <c r="I181" t="s">
        <v>7408</v>
      </c>
      <c r="J181" t="s">
        <v>6260</v>
      </c>
      <c r="K181" t="s">
        <v>6261</v>
      </c>
      <c r="L181" t="s">
        <v>6262</v>
      </c>
      <c r="M181" t="s">
        <v>6263</v>
      </c>
      <c r="N181" t="s">
        <v>7409</v>
      </c>
      <c r="O181" t="s">
        <v>7410</v>
      </c>
      <c r="P181" t="s">
        <v>6484</v>
      </c>
      <c r="Q181" t="s">
        <v>6438</v>
      </c>
      <c r="R181" t="s">
        <v>6359</v>
      </c>
      <c r="S181" t="s">
        <v>7411</v>
      </c>
      <c r="T181" t="s">
        <v>6500</v>
      </c>
      <c r="U181" t="s">
        <v>6931</v>
      </c>
      <c r="V181" t="s">
        <v>6271</v>
      </c>
      <c r="W181" t="s">
        <v>7412</v>
      </c>
      <c r="X181" t="s">
        <v>7413</v>
      </c>
      <c r="Y181" t="s">
        <v>6269</v>
      </c>
      <c r="Z181" s="48" t="str">
        <f t="shared" si="37"/>
        <v>SSA VAL-10.121.68.66-VAPI 2_6/1-10.121.68.103-VALVADA2_3/1</v>
      </c>
      <c r="AA181" s="48">
        <f t="shared" si="38"/>
        <v>14</v>
      </c>
      <c r="AB181" s="48">
        <f t="shared" si="39"/>
        <v>21</v>
      </c>
      <c r="AC181" s="48">
        <f t="shared" si="40"/>
        <v>15</v>
      </c>
      <c r="AD181" s="48">
        <f t="shared" si="41"/>
        <v>25</v>
      </c>
      <c r="AE181" s="48" t="str">
        <f t="shared" si="42"/>
        <v>10.121.68.66</v>
      </c>
      <c r="AF181" s="42" t="str">
        <f t="shared" si="43"/>
        <v>10.121.68.103</v>
      </c>
      <c r="AG181" s="7" t="str">
        <f t="shared" si="44"/>
        <v>VAPI 2</v>
      </c>
      <c r="AH181" s="7" t="str">
        <f t="shared" si="45"/>
        <v>VALVADA-2</v>
      </c>
      <c r="AI181" s="7" t="str">
        <f t="shared" si="46"/>
        <v>S6P1</v>
      </c>
      <c r="AJ181" s="7" t="str">
        <f t="shared" si="47"/>
        <v>S3P1</v>
      </c>
      <c r="AK181" s="7" t="str">
        <f>IFERROR(VLOOKUP(Z181,'PASTE-DL-ALARMS'!$Q$10:$W$2200,7,FALSE),"")</f>
        <v>15-05-2026</v>
      </c>
      <c r="AL181" s="55" t="str">
        <f>IFERROR(VLOOKUP(Z181,'PASTE-DL-ALARMS'!$Q$10:$W$2200,3,FALSE),"")</f>
        <v>09:44:08</v>
      </c>
      <c r="AM181" s="7" t="str">
        <f t="shared" si="48"/>
        <v>10.121.68.66_VAPI 2_S6P1</v>
      </c>
      <c r="AN181" s="55" t="str">
        <f t="shared" si="49"/>
        <v>10.121.68.103_VALVADA-2_S3P1</v>
      </c>
      <c r="AO181" s="72">
        <f t="shared" ca="1" si="50"/>
        <v>0</v>
      </c>
      <c r="AP181" s="7" t="str">
        <f>IFERROR(VLOOKUP(Z181,'PASTE-DL-ALARMS'!$Q$10:$Z$2800,8,FALSE),"")</f>
        <v xml:space="preserve">	2026/05/15,09:44:08</v>
      </c>
      <c r="AQ181" s="7"/>
      <c r="AR181" s="7"/>
      <c r="AS181" s="7"/>
    </row>
    <row r="182" spans="1:45" x14ac:dyDescent="0.25">
      <c r="A182" s="20"/>
      <c r="B182" s="20"/>
      <c r="C182" s="20" t="str">
        <f>IF(D182="Critical",MAX($C$8:C181)+1,"")</f>
        <v/>
      </c>
      <c r="D182" s="20" t="str">
        <f t="shared" si="34"/>
        <v>-</v>
      </c>
      <c r="E182" s="20" t="str">
        <f>VLOOKUP('PASTE-DOWN-DL'!F182,'SSA-CODE'!$D$4:$E$56,2,FALSE)</f>
        <v>VAL</v>
      </c>
      <c r="F182" s="48" t="str">
        <f t="shared" si="35"/>
        <v>SSA VAL</v>
      </c>
      <c r="G182" s="48" t="str">
        <f t="shared" si="36"/>
        <v xml:space="preserve">	SSA VAL</v>
      </c>
      <c r="H182" s="20">
        <v>173</v>
      </c>
      <c r="I182" t="s">
        <v>7414</v>
      </c>
      <c r="J182" t="s">
        <v>6260</v>
      </c>
      <c r="K182" t="s">
        <v>6275</v>
      </c>
      <c r="L182" t="s">
        <v>6262</v>
      </c>
      <c r="M182" t="s">
        <v>6263</v>
      </c>
      <c r="N182" t="s">
        <v>7415</v>
      </c>
      <c r="O182" t="s">
        <v>7416</v>
      </c>
      <c r="P182" t="s">
        <v>6266</v>
      </c>
      <c r="Q182" t="s">
        <v>6851</v>
      </c>
      <c r="R182" t="s">
        <v>6279</v>
      </c>
      <c r="S182" t="s">
        <v>7417</v>
      </c>
      <c r="T182" t="s">
        <v>6950</v>
      </c>
      <c r="U182" t="s">
        <v>7417</v>
      </c>
      <c r="V182" t="s">
        <v>6271</v>
      </c>
      <c r="W182" t="s">
        <v>7418</v>
      </c>
      <c r="X182" t="s">
        <v>6488</v>
      </c>
      <c r="Y182" t="s">
        <v>6269</v>
      </c>
      <c r="Z182" s="48" t="str">
        <f t="shared" si="37"/>
        <v>SSA VAL-10.121.16.103-Mylan A1_1/6-10.121.16.102-Phansa Te A1_1/5</v>
      </c>
      <c r="AA182" s="48">
        <f t="shared" si="38"/>
        <v>15</v>
      </c>
      <c r="AB182" s="48">
        <f t="shared" si="39"/>
        <v>21</v>
      </c>
      <c r="AC182" s="48">
        <f t="shared" si="40"/>
        <v>15</v>
      </c>
      <c r="AD182" s="48">
        <f t="shared" si="41"/>
        <v>25</v>
      </c>
      <c r="AE182" s="48" t="str">
        <f t="shared" si="42"/>
        <v>10.121.16.103</v>
      </c>
      <c r="AF182" s="42" t="str">
        <f t="shared" si="43"/>
        <v>10.121.16.102</v>
      </c>
      <c r="AG182" s="7" t="str">
        <f t="shared" si="44"/>
        <v>MYLAN</v>
      </c>
      <c r="AH182" s="7" t="str">
        <f t="shared" si="45"/>
        <v>PHANSA TE</v>
      </c>
      <c r="AI182" s="7" t="str">
        <f t="shared" si="46"/>
        <v>S1P6</v>
      </c>
      <c r="AJ182" s="7" t="str">
        <f t="shared" si="47"/>
        <v>S1P5</v>
      </c>
      <c r="AK182" s="7" t="str">
        <f>IFERROR(VLOOKUP(Z182,'PASTE-DL-ALARMS'!$Q$10:$W$2200,7,FALSE),"")</f>
        <v/>
      </c>
      <c r="AL182" s="55" t="str">
        <f>IFERROR(VLOOKUP(Z182,'PASTE-DL-ALARMS'!$Q$10:$W$2200,3,FALSE),"")</f>
        <v/>
      </c>
      <c r="AM182" s="7" t="str">
        <f t="shared" si="48"/>
        <v>10.121.16.103_MYLAN_S1P6</v>
      </c>
      <c r="AN182" s="55" t="str">
        <f t="shared" si="49"/>
        <v>10.121.16.102_PHANSA TE_S1P5</v>
      </c>
      <c r="AO182" s="72" t="e">
        <f t="shared" ca="1" si="50"/>
        <v>#VALUE!</v>
      </c>
      <c r="AP182" s="7" t="str">
        <f>IFERROR(VLOOKUP(Z182,'PASTE-DL-ALARMS'!$Q$10:$Z$2800,8,FALSE),"")</f>
        <v/>
      </c>
      <c r="AQ182" s="7"/>
      <c r="AR182" s="7"/>
      <c r="AS182" s="7"/>
    </row>
    <row r="183" spans="1:45" x14ac:dyDescent="0.25">
      <c r="A183" s="20"/>
      <c r="B183" s="20"/>
      <c r="C183" s="20" t="str">
        <f>IF(D183="Critical",MAX($C$8:C182)+1,"")</f>
        <v/>
      </c>
      <c r="D183" s="20" t="str">
        <f t="shared" si="34"/>
        <v>-</v>
      </c>
      <c r="E183" s="20" t="str">
        <f>VLOOKUP('PASTE-DOWN-DL'!F183,'SSA-CODE'!$D$4:$E$56,2,FALSE)</f>
        <v>AHD</v>
      </c>
      <c r="F183" s="48" t="str">
        <f t="shared" si="35"/>
        <v>SSA AM</v>
      </c>
      <c r="G183" s="48" t="str">
        <f t="shared" si="36"/>
        <v xml:space="preserve">	SSA AM</v>
      </c>
      <c r="H183" s="20">
        <v>174</v>
      </c>
      <c r="I183" t="s">
        <v>7419</v>
      </c>
      <c r="J183" t="s">
        <v>6260</v>
      </c>
      <c r="K183" t="s">
        <v>6261</v>
      </c>
      <c r="L183" t="s">
        <v>6262</v>
      </c>
      <c r="M183" t="s">
        <v>6263</v>
      </c>
      <c r="N183" t="s">
        <v>7420</v>
      </c>
      <c r="O183" t="s">
        <v>7421</v>
      </c>
      <c r="P183" t="s">
        <v>6266</v>
      </c>
      <c r="Q183" t="s">
        <v>6360</v>
      </c>
      <c r="R183" t="s">
        <v>6916</v>
      </c>
      <c r="S183" t="s">
        <v>6269</v>
      </c>
      <c r="T183" t="s">
        <v>6602</v>
      </c>
      <c r="U183" t="s">
        <v>6269</v>
      </c>
      <c r="V183" t="s">
        <v>6271</v>
      </c>
      <c r="W183" t="s">
        <v>7422</v>
      </c>
      <c r="X183" t="s">
        <v>7423</v>
      </c>
      <c r="Y183" t="s">
        <v>6269</v>
      </c>
      <c r="Z183" s="48" t="str">
        <f t="shared" si="37"/>
        <v>SSA AM-10.121.17.208-Bopal DOM_4/1-10.121.17.205-INFO_3/1</v>
      </c>
      <c r="AA183" s="48">
        <f t="shared" si="38"/>
        <v>15</v>
      </c>
      <c r="AB183" s="48">
        <f t="shared" si="39"/>
        <v>25</v>
      </c>
      <c r="AC183" s="48">
        <f t="shared" si="40"/>
        <v>15</v>
      </c>
      <c r="AD183" s="48">
        <f t="shared" si="41"/>
        <v>20</v>
      </c>
      <c r="AE183" s="48" t="str">
        <f t="shared" si="42"/>
        <v>10.121.17.208</v>
      </c>
      <c r="AF183" s="42" t="str">
        <f t="shared" si="43"/>
        <v>10.121.17.205</v>
      </c>
      <c r="AG183" s="7" t="str">
        <f t="shared" si="44"/>
        <v>BOPAL DOM</v>
      </c>
      <c r="AH183" s="7" t="str">
        <f t="shared" si="45"/>
        <v>INFO</v>
      </c>
      <c r="AI183" s="7" t="str">
        <f t="shared" si="46"/>
        <v>S4P1</v>
      </c>
      <c r="AJ183" s="7" t="str">
        <f t="shared" si="47"/>
        <v>S3P1</v>
      </c>
      <c r="AK183" s="7" t="str">
        <f>IFERROR(VLOOKUP(Z183,'PASTE-DL-ALARMS'!$Q$10:$W$2200,7,FALSE),"")</f>
        <v/>
      </c>
      <c r="AL183" s="55" t="str">
        <f>IFERROR(VLOOKUP(Z183,'PASTE-DL-ALARMS'!$Q$10:$W$2200,3,FALSE),"")</f>
        <v/>
      </c>
      <c r="AM183" s="7" t="str">
        <f t="shared" si="48"/>
        <v>10.121.17.208_BOPAL DOM_S4P1</v>
      </c>
      <c r="AN183" s="55" t="str">
        <f t="shared" si="49"/>
        <v>10.121.17.205_INFO_S3P1</v>
      </c>
      <c r="AO183" s="72" t="e">
        <f t="shared" ca="1" si="50"/>
        <v>#VALUE!</v>
      </c>
      <c r="AP183" s="7" t="str">
        <f>IFERROR(VLOOKUP(Z183,'PASTE-DL-ALARMS'!$Q$10:$Z$2800,8,FALSE),"")</f>
        <v/>
      </c>
      <c r="AQ183" s="7"/>
      <c r="AR183" s="7"/>
      <c r="AS183" s="7"/>
    </row>
    <row r="184" spans="1:45" x14ac:dyDescent="0.25">
      <c r="A184" s="20"/>
      <c r="B184" s="20"/>
      <c r="C184" s="20" t="str">
        <f>IF(D184="Critical",MAX($C$8:C183)+1,"")</f>
        <v/>
      </c>
      <c r="D184" s="20" t="str">
        <f t="shared" si="34"/>
        <v>-</v>
      </c>
      <c r="E184" s="20" t="str">
        <f>VLOOKUP('PASTE-DOWN-DL'!F184,'SSA-CODE'!$D$4:$E$56,2,FALSE)</f>
        <v>VAL</v>
      </c>
      <c r="F184" s="48" t="str">
        <f t="shared" si="35"/>
        <v>SSA VAL</v>
      </c>
      <c r="G184" s="48" t="str">
        <f t="shared" si="36"/>
        <v xml:space="preserve">	SSA VAL</v>
      </c>
      <c r="H184" s="20">
        <v>175</v>
      </c>
      <c r="I184" t="s">
        <v>7424</v>
      </c>
      <c r="J184" t="s">
        <v>6260</v>
      </c>
      <c r="K184" t="s">
        <v>6275</v>
      </c>
      <c r="L184" t="s">
        <v>6262</v>
      </c>
      <c r="M184" t="s">
        <v>6263</v>
      </c>
      <c r="N184" t="s">
        <v>7425</v>
      </c>
      <c r="O184" t="s">
        <v>7426</v>
      </c>
      <c r="P184" t="s">
        <v>6266</v>
      </c>
      <c r="Q184" t="s">
        <v>6692</v>
      </c>
      <c r="R184" t="s">
        <v>6279</v>
      </c>
      <c r="S184" t="s">
        <v>7427</v>
      </c>
      <c r="T184" t="s">
        <v>6425</v>
      </c>
      <c r="U184" t="s">
        <v>7427</v>
      </c>
      <c r="V184" t="s">
        <v>6271</v>
      </c>
      <c r="W184" t="s">
        <v>7428</v>
      </c>
      <c r="X184" t="s">
        <v>7429</v>
      </c>
      <c r="Y184" t="s">
        <v>6269</v>
      </c>
      <c r="Z184" s="48" t="str">
        <f t="shared" si="37"/>
        <v>SSA VAL-10.121.16.71-Vapi_B1_PH_S3P5-10.121.16.79-MARVIN BTS_PH_S2P6</v>
      </c>
      <c r="AA184" s="48">
        <f t="shared" si="38"/>
        <v>14</v>
      </c>
      <c r="AB184" s="48">
        <f t="shared" si="39"/>
        <v>25</v>
      </c>
      <c r="AC184" s="48">
        <f t="shared" si="40"/>
        <v>14</v>
      </c>
      <c r="AD184" s="48">
        <f t="shared" si="41"/>
        <v>19</v>
      </c>
      <c r="AE184" s="48" t="str">
        <f t="shared" si="42"/>
        <v>10.121.16.79</v>
      </c>
      <c r="AF184" s="42" t="str">
        <f t="shared" si="43"/>
        <v>10.121.16.71</v>
      </c>
      <c r="AG184" s="7" t="str">
        <f t="shared" si="44"/>
        <v>MARVIN BTS</v>
      </c>
      <c r="AH184" s="7" t="str">
        <f t="shared" si="45"/>
        <v>Vapi</v>
      </c>
      <c r="AI184" s="7" t="str">
        <f t="shared" si="46"/>
        <v>S2P6</v>
      </c>
      <c r="AJ184" s="7" t="str">
        <f t="shared" si="47"/>
        <v>S3P5</v>
      </c>
      <c r="AK184" s="7" t="str">
        <f>IFERROR(VLOOKUP(Z184,'PASTE-DL-ALARMS'!$Q$10:$W$2200,7,FALSE),"")</f>
        <v/>
      </c>
      <c r="AL184" s="55" t="str">
        <f>IFERROR(VLOOKUP(Z184,'PASTE-DL-ALARMS'!$Q$10:$W$2200,3,FALSE),"")</f>
        <v/>
      </c>
      <c r="AM184" s="7" t="str">
        <f t="shared" si="48"/>
        <v>10.121.16.79_MARVIN BTS_S2P6</v>
      </c>
      <c r="AN184" s="55" t="str">
        <f t="shared" si="49"/>
        <v>10.121.16.71_Vapi_S3P5</v>
      </c>
      <c r="AO184" s="72" t="e">
        <f t="shared" ca="1" si="50"/>
        <v>#VALUE!</v>
      </c>
      <c r="AP184" s="7" t="str">
        <f>IFERROR(VLOOKUP(Z184,'PASTE-DL-ALARMS'!$Q$10:$Z$2800,8,FALSE),"")</f>
        <v/>
      </c>
      <c r="AQ184" s="7"/>
      <c r="AR184" s="7"/>
      <c r="AS184" s="7"/>
    </row>
    <row r="185" spans="1:45" x14ac:dyDescent="0.25">
      <c r="A185" s="20"/>
      <c r="B185" s="20"/>
      <c r="C185" s="20" t="str">
        <f>IF(D185="Critical",MAX($C$8:C184)+1,"")</f>
        <v/>
      </c>
      <c r="D185" s="20" t="str">
        <f t="shared" si="34"/>
        <v>-</v>
      </c>
      <c r="E185" s="20" t="str">
        <f>VLOOKUP('PASTE-DOWN-DL'!F185,'SSA-CODE'!$D$4:$E$56,2,FALSE)</f>
        <v>AHD</v>
      </c>
      <c r="F185" s="48" t="str">
        <f t="shared" si="35"/>
        <v>SSA AM</v>
      </c>
      <c r="G185" s="48" t="str">
        <f t="shared" si="36"/>
        <v xml:space="preserve">	SSA AM</v>
      </c>
      <c r="H185" s="20">
        <v>176</v>
      </c>
      <c r="I185" t="s">
        <v>7430</v>
      </c>
      <c r="J185" t="s">
        <v>6260</v>
      </c>
      <c r="K185" t="s">
        <v>6261</v>
      </c>
      <c r="L185" t="s">
        <v>6262</v>
      </c>
      <c r="M185" t="s">
        <v>6263</v>
      </c>
      <c r="N185" t="s">
        <v>7431</v>
      </c>
      <c r="O185" t="s">
        <v>7432</v>
      </c>
      <c r="P185" t="s">
        <v>6266</v>
      </c>
      <c r="Q185" t="s">
        <v>6359</v>
      </c>
      <c r="R185" t="s">
        <v>6360</v>
      </c>
      <c r="S185" t="s">
        <v>6589</v>
      </c>
      <c r="T185" t="s">
        <v>6287</v>
      </c>
      <c r="U185" t="s">
        <v>6589</v>
      </c>
      <c r="V185" t="s">
        <v>6271</v>
      </c>
      <c r="W185" t="s">
        <v>7433</v>
      </c>
      <c r="X185" t="s">
        <v>7434</v>
      </c>
      <c r="Y185" t="s">
        <v>6269</v>
      </c>
      <c r="Z185" s="48" t="str">
        <f t="shared" si="37"/>
        <v>SSA AM-10.121.18.23-Jagatpur_6/1-10.121.18.10-IOC_4/1</v>
      </c>
      <c r="AA185" s="48">
        <f t="shared" si="38"/>
        <v>14</v>
      </c>
      <c r="AB185" s="48">
        <f t="shared" si="39"/>
        <v>23</v>
      </c>
      <c r="AC185" s="48">
        <f t="shared" si="40"/>
        <v>14</v>
      </c>
      <c r="AD185" s="48">
        <f t="shared" si="41"/>
        <v>18</v>
      </c>
      <c r="AE185" s="48" t="str">
        <f t="shared" si="42"/>
        <v>10.121.18.23</v>
      </c>
      <c r="AF185" s="42" t="str">
        <f t="shared" si="43"/>
        <v>10.121.18.10</v>
      </c>
      <c r="AG185" s="7" t="str">
        <f t="shared" si="44"/>
        <v>JAGATPUR</v>
      </c>
      <c r="AH185" s="7" t="str">
        <f t="shared" si="45"/>
        <v>IOC</v>
      </c>
      <c r="AI185" s="7" t="str">
        <f t="shared" si="46"/>
        <v>S6P1</v>
      </c>
      <c r="AJ185" s="7" t="str">
        <f t="shared" si="47"/>
        <v>S4P1</v>
      </c>
      <c r="AK185" s="7" t="str">
        <f>IFERROR(VLOOKUP(Z185,'PASTE-DL-ALARMS'!$Q$10:$W$2200,7,FALSE),"")</f>
        <v/>
      </c>
      <c r="AL185" s="55" t="str">
        <f>IFERROR(VLOOKUP(Z185,'PASTE-DL-ALARMS'!$Q$10:$W$2200,3,FALSE),"")</f>
        <v/>
      </c>
      <c r="AM185" s="7" t="str">
        <f t="shared" si="48"/>
        <v>10.121.18.23_JAGATPUR_S6P1</v>
      </c>
      <c r="AN185" s="55" t="str">
        <f t="shared" si="49"/>
        <v>10.121.18.10_IOC_S4P1</v>
      </c>
      <c r="AO185" s="72" t="e">
        <f t="shared" ca="1" si="50"/>
        <v>#VALUE!</v>
      </c>
      <c r="AP185" s="7" t="str">
        <f>IFERROR(VLOOKUP(Z185,'PASTE-DL-ALARMS'!$Q$10:$Z$2800,8,FALSE),"")</f>
        <v/>
      </c>
      <c r="AQ185" s="7"/>
      <c r="AR185" s="7"/>
      <c r="AS185" s="7"/>
    </row>
    <row r="186" spans="1:45" x14ac:dyDescent="0.25">
      <c r="A186" s="20"/>
      <c r="B186" s="20"/>
      <c r="C186" s="20" t="str">
        <f>IF(D186="Critical",MAX($C$8:C185)+1,"")</f>
        <v/>
      </c>
      <c r="D186" s="20" t="str">
        <f t="shared" si="34"/>
        <v>-</v>
      </c>
      <c r="E186" s="20" t="str">
        <f>VLOOKUP('PASTE-DOWN-DL'!F186,'SSA-CODE'!$D$4:$E$56,2,FALSE)</f>
        <v>GDR</v>
      </c>
      <c r="F186" s="48" t="str">
        <f t="shared" si="35"/>
        <v>SSA GDH</v>
      </c>
      <c r="G186" s="48" t="str">
        <f t="shared" si="36"/>
        <v xml:space="preserve">	SSA GDH</v>
      </c>
      <c r="H186" s="20">
        <v>177</v>
      </c>
      <c r="I186" t="s">
        <v>7435</v>
      </c>
      <c r="J186" t="s">
        <v>6260</v>
      </c>
      <c r="K186" t="s">
        <v>6275</v>
      </c>
      <c r="L186" t="s">
        <v>6262</v>
      </c>
      <c r="M186" t="s">
        <v>6263</v>
      </c>
      <c r="N186" t="s">
        <v>7436</v>
      </c>
      <c r="O186" t="s">
        <v>7437</v>
      </c>
      <c r="P186" t="s">
        <v>6266</v>
      </c>
      <c r="Q186" t="s">
        <v>6894</v>
      </c>
      <c r="R186" t="s">
        <v>6279</v>
      </c>
      <c r="S186" t="s">
        <v>7438</v>
      </c>
      <c r="T186" t="s">
        <v>6304</v>
      </c>
      <c r="U186" t="s">
        <v>6305</v>
      </c>
      <c r="V186" t="s">
        <v>6271</v>
      </c>
      <c r="W186" t="s">
        <v>7439</v>
      </c>
      <c r="X186" t="s">
        <v>7440</v>
      </c>
      <c r="Y186" t="s">
        <v>6269</v>
      </c>
      <c r="Z186" s="48" t="str">
        <f t="shared" si="37"/>
        <v>SSA GDH-10.121.16.205-PATIDASAMAJ BTS_TN703B_GJ_SSA GDH_PH2_S1P5-10.121.16.196-Lunawada_TN725B_WTR_AM_PH1_S5P6</v>
      </c>
      <c r="AA186" s="48">
        <f t="shared" si="38"/>
        <v>15</v>
      </c>
      <c r="AB186" s="48">
        <f t="shared" si="39"/>
        <v>31</v>
      </c>
      <c r="AC186" s="48">
        <f t="shared" si="40"/>
        <v>15</v>
      </c>
      <c r="AD186" s="48">
        <f t="shared" si="41"/>
        <v>24</v>
      </c>
      <c r="AE186" s="48" t="str">
        <f t="shared" si="42"/>
        <v>10.121.16.205</v>
      </c>
      <c r="AF186" s="42" t="str">
        <f t="shared" si="43"/>
        <v>10.121.16.196</v>
      </c>
      <c r="AG186" s="7" t="str">
        <f t="shared" si="44"/>
        <v>PATIDASAMAJ-BTS</v>
      </c>
      <c r="AH186" s="7" t="str">
        <f t="shared" si="45"/>
        <v>Lunawada</v>
      </c>
      <c r="AI186" s="7" t="str">
        <f t="shared" si="46"/>
        <v>S1P5</v>
      </c>
      <c r="AJ186" s="7" t="str">
        <f t="shared" si="47"/>
        <v>S5P6</v>
      </c>
      <c r="AK186" s="7" t="str">
        <f>IFERROR(VLOOKUP(Z186,'PASTE-DL-ALARMS'!$Q$10:$W$2200,7,FALSE),"")</f>
        <v/>
      </c>
      <c r="AL186" s="55" t="str">
        <f>IFERROR(VLOOKUP(Z186,'PASTE-DL-ALARMS'!$Q$10:$W$2200,3,FALSE),"")</f>
        <v/>
      </c>
      <c r="AM186" s="7" t="str">
        <f t="shared" si="48"/>
        <v>10.121.16.205_PATIDASAMAJ-BTS_S1P5</v>
      </c>
      <c r="AN186" s="55" t="str">
        <f t="shared" si="49"/>
        <v>10.121.16.196_Lunawada_S5P6</v>
      </c>
      <c r="AO186" s="72" t="e">
        <f t="shared" ca="1" si="50"/>
        <v>#VALUE!</v>
      </c>
      <c r="AP186" s="7" t="str">
        <f>IFERROR(VLOOKUP(Z186,'PASTE-DL-ALARMS'!$Q$10:$Z$2800,8,FALSE),"")</f>
        <v/>
      </c>
      <c r="AQ186" s="7"/>
      <c r="AR186" s="7"/>
      <c r="AS186" s="7"/>
    </row>
    <row r="187" spans="1:45" x14ac:dyDescent="0.25">
      <c r="A187" s="20"/>
      <c r="B187" s="20"/>
      <c r="C187" s="20" t="str">
        <f>IF(D187="Critical",MAX($C$8:C186)+1,"")</f>
        <v/>
      </c>
      <c r="D187" s="20" t="str">
        <f t="shared" si="34"/>
        <v>-</v>
      </c>
      <c r="E187" s="20" t="str">
        <f>VLOOKUP('PASTE-DOWN-DL'!F187,'SSA-CODE'!$D$4:$E$56,2,FALSE)</f>
        <v>AHD</v>
      </c>
      <c r="F187" s="48" t="str">
        <f t="shared" si="35"/>
        <v>SSA AM</v>
      </c>
      <c r="G187" s="48" t="str">
        <f t="shared" si="36"/>
        <v xml:space="preserve">	SSA AM</v>
      </c>
      <c r="H187" s="20">
        <v>178</v>
      </c>
      <c r="I187" t="s">
        <v>7441</v>
      </c>
      <c r="J187" t="s">
        <v>6260</v>
      </c>
      <c r="K187" t="s">
        <v>6261</v>
      </c>
      <c r="L187" t="s">
        <v>6262</v>
      </c>
      <c r="M187" t="s">
        <v>6263</v>
      </c>
      <c r="N187" t="s">
        <v>7442</v>
      </c>
      <c r="O187" t="s">
        <v>7443</v>
      </c>
      <c r="P187" t="s">
        <v>6266</v>
      </c>
      <c r="Q187" t="s">
        <v>7354</v>
      </c>
      <c r="R187" t="s">
        <v>6735</v>
      </c>
      <c r="S187" t="s">
        <v>7444</v>
      </c>
      <c r="T187" t="s">
        <v>6287</v>
      </c>
      <c r="U187" t="s">
        <v>7445</v>
      </c>
      <c r="V187" t="s">
        <v>6271</v>
      </c>
      <c r="W187" t="s">
        <v>7446</v>
      </c>
      <c r="X187" t="s">
        <v>7447</v>
      </c>
      <c r="Y187" t="s">
        <v>7448</v>
      </c>
      <c r="Z187" s="48" t="str">
        <f t="shared" si="37"/>
        <v>SSA AM-10.121.17.195-Ellisbridge_6/1-10.121.17.201-GulbaiTekra3_5/1</v>
      </c>
      <c r="AA187" s="48">
        <f t="shared" si="38"/>
        <v>15</v>
      </c>
      <c r="AB187" s="48">
        <f t="shared" si="39"/>
        <v>27</v>
      </c>
      <c r="AC187" s="48">
        <f t="shared" si="40"/>
        <v>15</v>
      </c>
      <c r="AD187" s="48">
        <f t="shared" si="41"/>
        <v>30</v>
      </c>
      <c r="AE187" s="48" t="str">
        <f t="shared" si="42"/>
        <v>10.121.17.195</v>
      </c>
      <c r="AF187" s="42" t="str">
        <f t="shared" si="43"/>
        <v>10.121.17.201</v>
      </c>
      <c r="AG187" s="7" t="str">
        <f t="shared" si="44"/>
        <v>ELLISBRIDGE</v>
      </c>
      <c r="AH187" s="7" t="str">
        <f t="shared" si="45"/>
        <v>GULBAI-TEKRA 3</v>
      </c>
      <c r="AI187" s="7" t="str">
        <f t="shared" si="46"/>
        <v>S6P1</v>
      </c>
      <c r="AJ187" s="7" t="str">
        <f t="shared" si="47"/>
        <v>S5P1</v>
      </c>
      <c r="AK187" s="7" t="str">
        <f>IFERROR(VLOOKUP(Z187,'PASTE-DL-ALARMS'!$Q$10:$W$2200,7,FALSE),"")</f>
        <v/>
      </c>
      <c r="AL187" s="55" t="str">
        <f>IFERROR(VLOOKUP(Z187,'PASTE-DL-ALARMS'!$Q$10:$W$2200,3,FALSE),"")</f>
        <v/>
      </c>
      <c r="AM187" s="7" t="str">
        <f t="shared" si="48"/>
        <v>10.121.17.195_ELLISBRIDGE_S6P1</v>
      </c>
      <c r="AN187" s="55" t="str">
        <f t="shared" si="49"/>
        <v>10.121.17.201_GULBAI-TEKRA 3_S5P1</v>
      </c>
      <c r="AO187" s="72" t="e">
        <f t="shared" ca="1" si="50"/>
        <v>#VALUE!</v>
      </c>
      <c r="AP187" s="7" t="str">
        <f>IFERROR(VLOOKUP(Z187,'PASTE-DL-ALARMS'!$Q$10:$Z$2800,8,FALSE),"")</f>
        <v/>
      </c>
      <c r="AQ187" s="7"/>
      <c r="AR187" s="7"/>
      <c r="AS187" s="7"/>
    </row>
    <row r="188" spans="1:45" x14ac:dyDescent="0.25">
      <c r="A188" s="20"/>
      <c r="B188" s="20"/>
      <c r="C188" s="20" t="str">
        <f>IF(D188="Critical",MAX($C$8:C187)+1,"")</f>
        <v/>
      </c>
      <c r="D188" s="20" t="str">
        <f t="shared" si="34"/>
        <v>-</v>
      </c>
      <c r="E188" s="20" t="str">
        <f>VLOOKUP('PASTE-DOWN-DL'!F188,'SSA-CODE'!$D$4:$E$56,2,FALSE)</f>
        <v>AHD</v>
      </c>
      <c r="F188" s="48" t="str">
        <f t="shared" si="35"/>
        <v>SSA AM</v>
      </c>
      <c r="G188" s="48" t="str">
        <f t="shared" si="36"/>
        <v xml:space="preserve">	SSA AM</v>
      </c>
      <c r="H188" s="20">
        <v>179</v>
      </c>
      <c r="I188" t="s">
        <v>7449</v>
      </c>
      <c r="J188" t="s">
        <v>6260</v>
      </c>
      <c r="K188" t="s">
        <v>6261</v>
      </c>
      <c r="L188" t="s">
        <v>6262</v>
      </c>
      <c r="M188" t="s">
        <v>6263</v>
      </c>
      <c r="N188" t="s">
        <v>7450</v>
      </c>
      <c r="O188" t="s">
        <v>7451</v>
      </c>
      <c r="P188" t="s">
        <v>6266</v>
      </c>
      <c r="Q188" t="s">
        <v>6360</v>
      </c>
      <c r="R188" t="s">
        <v>6686</v>
      </c>
      <c r="S188" t="s">
        <v>7452</v>
      </c>
      <c r="T188" t="s">
        <v>6287</v>
      </c>
      <c r="U188" t="s">
        <v>7452</v>
      </c>
      <c r="V188" t="s">
        <v>6271</v>
      </c>
      <c r="W188" t="s">
        <v>7453</v>
      </c>
      <c r="X188" t="s">
        <v>7454</v>
      </c>
      <c r="Y188" t="s">
        <v>6269</v>
      </c>
      <c r="Z188" s="48" t="str">
        <f t="shared" si="37"/>
        <v>SSA AM-10.121.18.136-Cantonment_B2_5/1-10.121.18.151-Shahibaugh2_B2_4/1</v>
      </c>
      <c r="AA188" s="48">
        <f t="shared" si="38"/>
        <v>15</v>
      </c>
      <c r="AB188" s="48">
        <f t="shared" si="39"/>
        <v>26</v>
      </c>
      <c r="AC188" s="48">
        <f t="shared" si="40"/>
        <v>15</v>
      </c>
      <c r="AD188" s="48">
        <f t="shared" si="41"/>
        <v>28</v>
      </c>
      <c r="AE188" s="48" t="str">
        <f t="shared" si="42"/>
        <v>10.121.18.136</v>
      </c>
      <c r="AF188" s="42" t="str">
        <f t="shared" si="43"/>
        <v>10.121.18.151</v>
      </c>
      <c r="AG188" s="7" t="str">
        <f t="shared" si="44"/>
        <v>Cantonment</v>
      </c>
      <c r="AH188" s="7" t="str">
        <f t="shared" si="45"/>
        <v>Shahibaugh 2</v>
      </c>
      <c r="AI188" s="7" t="str">
        <f t="shared" si="46"/>
        <v>S5P1</v>
      </c>
      <c r="AJ188" s="7" t="str">
        <f t="shared" si="47"/>
        <v>S4P1</v>
      </c>
      <c r="AK188" s="7" t="str">
        <f>IFERROR(VLOOKUP(Z188,'PASTE-DL-ALARMS'!$Q$10:$W$2200,7,FALSE),"")</f>
        <v/>
      </c>
      <c r="AL188" s="55" t="str">
        <f>IFERROR(VLOOKUP(Z188,'PASTE-DL-ALARMS'!$Q$10:$W$2200,3,FALSE),"")</f>
        <v/>
      </c>
      <c r="AM188" s="7" t="str">
        <f t="shared" si="48"/>
        <v>10.121.18.136_Cantonment_S5P1</v>
      </c>
      <c r="AN188" s="55" t="str">
        <f t="shared" si="49"/>
        <v>10.121.18.151_Shahibaugh 2_S4P1</v>
      </c>
      <c r="AO188" s="72" t="e">
        <f t="shared" ca="1" si="50"/>
        <v>#VALUE!</v>
      </c>
      <c r="AP188" s="7" t="str">
        <f>IFERROR(VLOOKUP(Z188,'PASTE-DL-ALARMS'!$Q$10:$Z$2800,8,FALSE),"")</f>
        <v/>
      </c>
      <c r="AQ188" s="7"/>
      <c r="AR188" s="7"/>
      <c r="AS188" s="7"/>
    </row>
    <row r="189" spans="1:45" x14ac:dyDescent="0.25">
      <c r="A189" s="20"/>
      <c r="B189" s="20"/>
      <c r="C189" s="20" t="str">
        <f>IF(D189="Critical",MAX($C$8:C188)+1,"")</f>
        <v/>
      </c>
      <c r="D189" s="20" t="str">
        <f t="shared" si="34"/>
        <v>-</v>
      </c>
      <c r="E189" s="20" t="str">
        <f>VLOOKUP('PASTE-DOWN-DL'!F189,'SSA-CODE'!$D$4:$E$56,2,FALSE)</f>
        <v>BUJ</v>
      </c>
      <c r="F189" s="48" t="str">
        <f t="shared" si="35"/>
        <v>SSA BUJ</v>
      </c>
      <c r="G189" s="48" t="str">
        <f t="shared" si="36"/>
        <v xml:space="preserve">	SSA BUJ</v>
      </c>
      <c r="H189" s="20">
        <v>180</v>
      </c>
      <c r="I189" t="s">
        <v>7455</v>
      </c>
      <c r="J189" t="s">
        <v>6260</v>
      </c>
      <c r="K189" t="s">
        <v>6275</v>
      </c>
      <c r="L189" t="s">
        <v>6262</v>
      </c>
      <c r="M189" t="s">
        <v>6263</v>
      </c>
      <c r="N189" t="s">
        <v>7456</v>
      </c>
      <c r="O189" t="s">
        <v>7457</v>
      </c>
      <c r="P189" t="s">
        <v>6266</v>
      </c>
      <c r="Q189" t="s">
        <v>6629</v>
      </c>
      <c r="R189" t="s">
        <v>6630</v>
      </c>
      <c r="S189" t="s">
        <v>7458</v>
      </c>
      <c r="T189" t="s">
        <v>6500</v>
      </c>
      <c r="U189" t="s">
        <v>6501</v>
      </c>
      <c r="V189" t="s">
        <v>6271</v>
      </c>
      <c r="W189" t="s">
        <v>7459</v>
      </c>
      <c r="X189" t="s">
        <v>7460</v>
      </c>
      <c r="Y189" t="s">
        <v>6269</v>
      </c>
      <c r="Z189" s="48" t="str">
        <f t="shared" si="37"/>
        <v>SSA BUJ-10.121.17.84-Vadala_1/5-10.121.17.88-KUNDRODI TE_2/5</v>
      </c>
      <c r="AA189" s="48">
        <f t="shared" si="38"/>
        <v>14</v>
      </c>
      <c r="AB189" s="48">
        <f t="shared" si="39"/>
        <v>21</v>
      </c>
      <c r="AC189" s="48">
        <f t="shared" si="40"/>
        <v>14</v>
      </c>
      <c r="AD189" s="48">
        <f t="shared" si="41"/>
        <v>26</v>
      </c>
      <c r="AE189" s="48" t="str">
        <f t="shared" si="42"/>
        <v>10.121.17.84</v>
      </c>
      <c r="AF189" s="42" t="str">
        <f t="shared" si="43"/>
        <v>10.121.17.88</v>
      </c>
      <c r="AG189" s="7" t="str">
        <f t="shared" si="44"/>
        <v>Vadala</v>
      </c>
      <c r="AH189" s="7" t="str">
        <f t="shared" si="45"/>
        <v>KUNDRODI TE</v>
      </c>
      <c r="AI189" s="7" t="str">
        <f t="shared" si="46"/>
        <v>S1P5</v>
      </c>
      <c r="AJ189" s="7" t="str">
        <f t="shared" si="47"/>
        <v>S2P5</v>
      </c>
      <c r="AK189" s="7" t="str">
        <f>IFERROR(VLOOKUP(Z189,'PASTE-DL-ALARMS'!$Q$10:$W$2200,7,FALSE),"")</f>
        <v/>
      </c>
      <c r="AL189" s="55" t="str">
        <f>IFERROR(VLOOKUP(Z189,'PASTE-DL-ALARMS'!$Q$10:$W$2200,3,FALSE),"")</f>
        <v/>
      </c>
      <c r="AM189" s="7" t="str">
        <f t="shared" si="48"/>
        <v>10.121.17.84_Vadala_S1P5</v>
      </c>
      <c r="AN189" s="55" t="str">
        <f t="shared" si="49"/>
        <v>10.121.17.88_KUNDRODI TE_S2P5</v>
      </c>
      <c r="AO189" s="72" t="e">
        <f t="shared" ca="1" si="50"/>
        <v>#VALUE!</v>
      </c>
      <c r="AP189" s="7" t="str">
        <f>IFERROR(VLOOKUP(Z189,'PASTE-DL-ALARMS'!$Q$10:$Z$2800,8,FALSE),"")</f>
        <v/>
      </c>
      <c r="AQ189" s="7"/>
      <c r="AR189" s="7"/>
      <c r="AS189" s="7"/>
    </row>
    <row r="190" spans="1:45" x14ac:dyDescent="0.25">
      <c r="A190" s="20"/>
      <c r="B190" s="20"/>
      <c r="C190" s="20" t="str">
        <f>IF(D190="Critical",MAX($C$8:C189)+1,"")</f>
        <v/>
      </c>
      <c r="D190" s="20" t="str">
        <f t="shared" si="34"/>
        <v>-</v>
      </c>
      <c r="E190" s="20" t="str">
        <f>VLOOKUP('PASTE-DOWN-DL'!F190,'SSA-CODE'!$D$4:$E$56,2,FALSE)</f>
        <v>GDR</v>
      </c>
      <c r="F190" s="48" t="str">
        <f t="shared" si="35"/>
        <v>SSA GDH</v>
      </c>
      <c r="G190" s="48" t="str">
        <f t="shared" si="36"/>
        <v xml:space="preserve">	SSA GDH</v>
      </c>
      <c r="H190" s="20">
        <v>181</v>
      </c>
      <c r="I190" t="s">
        <v>7461</v>
      </c>
      <c r="J190" t="s">
        <v>6260</v>
      </c>
      <c r="K190" t="s">
        <v>6275</v>
      </c>
      <c r="L190" t="s">
        <v>6262</v>
      </c>
      <c r="M190" t="s">
        <v>6263</v>
      </c>
      <c r="N190" t="s">
        <v>7462</v>
      </c>
      <c r="O190" t="s">
        <v>7463</v>
      </c>
      <c r="P190" t="s">
        <v>6266</v>
      </c>
      <c r="Q190" t="s">
        <v>6671</v>
      </c>
      <c r="R190" t="s">
        <v>6279</v>
      </c>
      <c r="S190" t="s">
        <v>7464</v>
      </c>
      <c r="T190" t="s">
        <v>6304</v>
      </c>
      <c r="U190" t="s">
        <v>6305</v>
      </c>
      <c r="V190" t="s">
        <v>6271</v>
      </c>
      <c r="W190" t="s">
        <v>7465</v>
      </c>
      <c r="X190" t="s">
        <v>7466</v>
      </c>
      <c r="Y190" t="s">
        <v>6269</v>
      </c>
      <c r="Z190" s="48" t="str">
        <f t="shared" si="37"/>
        <v>SSA GDH-10.121.16.206-Lisega)_A_PH2_1/5-10.121.16.227-Halol_B2_PH1_6/2</v>
      </c>
      <c r="AA190" s="48">
        <f t="shared" si="38"/>
        <v>15</v>
      </c>
      <c r="AB190" s="48">
        <f t="shared" si="39"/>
        <v>22</v>
      </c>
      <c r="AC190" s="48">
        <f t="shared" si="40"/>
        <v>15</v>
      </c>
      <c r="AD190" s="48">
        <f t="shared" si="41"/>
        <v>21</v>
      </c>
      <c r="AE190" s="48" t="str">
        <f t="shared" si="42"/>
        <v>10.121.16.206</v>
      </c>
      <c r="AF190" s="42" t="str">
        <f t="shared" si="43"/>
        <v>10.121.16.227</v>
      </c>
      <c r="AG190" s="7" t="str">
        <f t="shared" si="44"/>
        <v>Lisega</v>
      </c>
      <c r="AH190" s="7" t="str">
        <f t="shared" si="45"/>
        <v>Halol</v>
      </c>
      <c r="AI190" s="7" t="str">
        <f t="shared" si="46"/>
        <v>S1P5</v>
      </c>
      <c r="AJ190" s="7" t="str">
        <f t="shared" si="47"/>
        <v>S6P2</v>
      </c>
      <c r="AK190" s="7" t="str">
        <f>IFERROR(VLOOKUP(Z190,'PASTE-DL-ALARMS'!$Q$10:$W$2200,7,FALSE),"")</f>
        <v/>
      </c>
      <c r="AL190" s="55" t="str">
        <f>IFERROR(VLOOKUP(Z190,'PASTE-DL-ALARMS'!$Q$10:$W$2200,3,FALSE),"")</f>
        <v/>
      </c>
      <c r="AM190" s="7" t="str">
        <f t="shared" si="48"/>
        <v>10.121.16.206_Lisega_S1P5</v>
      </c>
      <c r="AN190" s="55" t="str">
        <f t="shared" si="49"/>
        <v>10.121.16.227_Halol_S6P2</v>
      </c>
      <c r="AO190" s="72" t="e">
        <f t="shared" ca="1" si="50"/>
        <v>#VALUE!</v>
      </c>
      <c r="AP190" s="7" t="str">
        <f>IFERROR(VLOOKUP(Z190,'PASTE-DL-ALARMS'!$Q$10:$Z$2800,8,FALSE),"")</f>
        <v/>
      </c>
      <c r="AQ190" s="7"/>
      <c r="AR190" s="7"/>
      <c r="AS190" s="7"/>
    </row>
    <row r="191" spans="1:45" x14ac:dyDescent="0.25">
      <c r="A191" s="20"/>
      <c r="B191" s="20"/>
      <c r="C191" s="20" t="str">
        <f>IF(D191="Critical",MAX($C$8:C190)+1,"")</f>
        <v/>
      </c>
      <c r="D191" s="20" t="str">
        <f t="shared" si="34"/>
        <v>-</v>
      </c>
      <c r="E191" s="20" t="str">
        <f>VLOOKUP('PASTE-DOWN-DL'!F191,'SSA-CODE'!$D$4:$E$56,2,FALSE)</f>
        <v>WTR RJ</v>
      </c>
      <c r="F191" s="48" t="str">
        <f t="shared" si="35"/>
        <v>WTR RJ</v>
      </c>
      <c r="G191" s="48" t="str">
        <f t="shared" si="36"/>
        <v xml:space="preserve">	WTR RJ</v>
      </c>
      <c r="H191" s="20">
        <v>182</v>
      </c>
      <c r="I191" t="s">
        <v>7467</v>
      </c>
      <c r="J191" t="s">
        <v>6466</v>
      </c>
      <c r="K191" t="s">
        <v>6275</v>
      </c>
      <c r="L191" t="s">
        <v>6262</v>
      </c>
      <c r="M191" t="s">
        <v>6263</v>
      </c>
      <c r="N191" t="s">
        <v>7469</v>
      </c>
      <c r="O191" t="s">
        <v>7468</v>
      </c>
      <c r="P191" t="s">
        <v>6266</v>
      </c>
      <c r="Q191" t="s">
        <v>7033</v>
      </c>
      <c r="R191" t="s">
        <v>6279</v>
      </c>
      <c r="S191" t="s">
        <v>7470</v>
      </c>
      <c r="T191" t="s">
        <v>6353</v>
      </c>
      <c r="U191" t="s">
        <v>7471</v>
      </c>
      <c r="V191" t="s">
        <v>6271</v>
      </c>
      <c r="W191" t="s">
        <v>7472</v>
      </c>
      <c r="X191" t="s">
        <v>7473</v>
      </c>
      <c r="Y191" t="s">
        <v>6269</v>
      </c>
      <c r="Z191" s="48" t="str">
        <f t="shared" si="37"/>
        <v>WTR RJ-10.121.17.1-RAJKOT-KR(GNE) B2_6/7-10.121.17.26-RAJKOT B2_6/7</v>
      </c>
      <c r="AA191" s="48">
        <f t="shared" si="38"/>
        <v>14</v>
      </c>
      <c r="AB191" s="48">
        <f t="shared" si="39"/>
        <v>21</v>
      </c>
      <c r="AC191" s="48">
        <f t="shared" si="40"/>
        <v>13</v>
      </c>
      <c r="AD191" s="48">
        <f t="shared" si="41"/>
        <v>28</v>
      </c>
      <c r="AE191" s="48" t="str">
        <f t="shared" si="42"/>
        <v>10.121.17.26</v>
      </c>
      <c r="AF191" s="42" t="str">
        <f t="shared" si="43"/>
        <v>10.121.17.1</v>
      </c>
      <c r="AG191" s="7" t="str">
        <f t="shared" si="44"/>
        <v>RAJKOT</v>
      </c>
      <c r="AH191" s="7" t="str">
        <f t="shared" si="45"/>
        <v>RAJKOT KR(GNE)</v>
      </c>
      <c r="AI191" s="7" t="str">
        <f t="shared" si="46"/>
        <v>S6P7</v>
      </c>
      <c r="AJ191" s="7" t="str">
        <f t="shared" si="47"/>
        <v>S6P7</v>
      </c>
      <c r="AK191" s="7" t="str">
        <f>IFERROR(VLOOKUP(Z191,'PASTE-DL-ALARMS'!$Q$10:$W$2200,7,FALSE),"")</f>
        <v/>
      </c>
      <c r="AL191" s="55" t="str">
        <f>IFERROR(VLOOKUP(Z191,'PASTE-DL-ALARMS'!$Q$10:$W$2200,3,FALSE),"")</f>
        <v/>
      </c>
      <c r="AM191" s="7" t="str">
        <f t="shared" si="48"/>
        <v>10.121.17.26_RAJKOT_S6P7</v>
      </c>
      <c r="AN191" s="55" t="str">
        <f t="shared" si="49"/>
        <v>10.121.17.1_RAJKOT KR(GNE)_S6P7</v>
      </c>
      <c r="AO191" s="72" t="e">
        <f t="shared" ca="1" si="50"/>
        <v>#VALUE!</v>
      </c>
      <c r="AP191" s="7" t="str">
        <f>IFERROR(VLOOKUP(Z191,'PASTE-DL-ALARMS'!$Q$10:$Z$2800,8,FALSE),"")</f>
        <v/>
      </c>
      <c r="AQ191" s="7"/>
      <c r="AR191" s="7"/>
      <c r="AS191" s="7"/>
    </row>
    <row r="192" spans="1:45" x14ac:dyDescent="0.25">
      <c r="A192" s="20"/>
      <c r="B192" s="20"/>
      <c r="C192" s="20" t="str">
        <f>IF(D192="Critical",MAX($C$8:C191)+1,"")</f>
        <v/>
      </c>
      <c r="D192" s="20" t="str">
        <f t="shared" si="34"/>
        <v>-</v>
      </c>
      <c r="E192" s="20" t="str">
        <f>VLOOKUP('PASTE-DOWN-DL'!F192,'SSA-CODE'!$D$4:$E$56,2,FALSE)</f>
        <v>WTR AM</v>
      </c>
      <c r="F192" s="48" t="str">
        <f t="shared" si="35"/>
        <v>WTR AM</v>
      </c>
      <c r="G192" s="48" t="str">
        <f t="shared" si="36"/>
        <v xml:space="preserve">	WTR AM</v>
      </c>
      <c r="H192" s="20">
        <v>183</v>
      </c>
      <c r="I192" t="s">
        <v>7474</v>
      </c>
      <c r="J192" t="s">
        <v>6260</v>
      </c>
      <c r="K192" t="s">
        <v>6261</v>
      </c>
      <c r="L192" t="s">
        <v>6262</v>
      </c>
      <c r="M192" t="s">
        <v>6263</v>
      </c>
      <c r="N192" t="s">
        <v>7475</v>
      </c>
      <c r="O192" t="s">
        <v>7476</v>
      </c>
      <c r="P192" t="s">
        <v>6266</v>
      </c>
      <c r="Q192" t="s">
        <v>7477</v>
      </c>
      <c r="R192" t="s">
        <v>6742</v>
      </c>
      <c r="S192" t="s">
        <v>6269</v>
      </c>
      <c r="T192" t="s">
        <v>7359</v>
      </c>
      <c r="U192" t="s">
        <v>6269</v>
      </c>
      <c r="V192" t="s">
        <v>6271</v>
      </c>
      <c r="W192" t="s">
        <v>7478</v>
      </c>
      <c r="X192" t="s">
        <v>7479</v>
      </c>
      <c r="Y192" t="s">
        <v>6269</v>
      </c>
      <c r="Z192" s="48" t="str">
        <f t="shared" si="37"/>
        <v>WTR AM-10.121.26.68-TN705B_Limkheda-10.121.26.67-TN705B_Piplod</v>
      </c>
      <c r="AA192" s="48">
        <f t="shared" si="38"/>
        <v>14</v>
      </c>
      <c r="AB192" s="48">
        <f t="shared" si="39"/>
        <v>21</v>
      </c>
      <c r="AC192" s="48">
        <f t="shared" si="40"/>
        <v>14</v>
      </c>
      <c r="AD192" s="48">
        <f t="shared" si="41"/>
        <v>23</v>
      </c>
      <c r="AE192" s="48" t="str">
        <f t="shared" si="42"/>
        <v>10.121.26.67</v>
      </c>
      <c r="AF192" s="42" t="str">
        <f t="shared" si="43"/>
        <v>10.121.26.68</v>
      </c>
      <c r="AG192" s="7" t="str">
        <f t="shared" si="44"/>
        <v>Piplod</v>
      </c>
      <c r="AH192" s="7" t="str">
        <f t="shared" si="45"/>
        <v>Limkheda</v>
      </c>
      <c r="AI192" s="7" t="str">
        <f t="shared" si="46"/>
        <v>S4P1</v>
      </c>
      <c r="AJ192" s="7" t="str">
        <f t="shared" si="47"/>
        <v>S3P1</v>
      </c>
      <c r="AK192" s="7" t="str">
        <f>IFERROR(VLOOKUP(Z192,'PASTE-DL-ALARMS'!$Q$10:$W$2200,7,FALSE),"")</f>
        <v/>
      </c>
      <c r="AL192" s="55" t="str">
        <f>IFERROR(VLOOKUP(Z192,'PASTE-DL-ALARMS'!$Q$10:$W$2200,3,FALSE),"")</f>
        <v/>
      </c>
      <c r="AM192" s="7" t="str">
        <f t="shared" si="48"/>
        <v>10.121.26.67_Piplod_S4P1</v>
      </c>
      <c r="AN192" s="55" t="str">
        <f t="shared" si="49"/>
        <v>10.121.26.68_Limkheda_S3P1</v>
      </c>
      <c r="AO192" s="72" t="e">
        <f t="shared" ca="1" si="50"/>
        <v>#VALUE!</v>
      </c>
      <c r="AP192" s="7" t="str">
        <f>IFERROR(VLOOKUP(Z192,'PASTE-DL-ALARMS'!$Q$10:$Z$2800,8,FALSE),"")</f>
        <v/>
      </c>
      <c r="AQ192" s="7"/>
      <c r="AR192" s="7"/>
      <c r="AS192" s="7"/>
    </row>
    <row r="193" spans="1:45" x14ac:dyDescent="0.25">
      <c r="A193" s="20"/>
      <c r="B193" s="20"/>
      <c r="C193" s="20" t="str">
        <f>IF(D193="Critical",MAX($C$8:C192)+1,"")</f>
        <v/>
      </c>
      <c r="D193" s="20" t="str">
        <f t="shared" si="34"/>
        <v>-</v>
      </c>
      <c r="E193" s="20" t="str">
        <f>VLOOKUP('PASTE-DOWN-DL'!F193,'SSA-CODE'!$D$4:$E$56,2,FALSE)</f>
        <v>BUJ</v>
      </c>
      <c r="F193" s="48" t="str">
        <f t="shared" si="35"/>
        <v>SSA BUJ</v>
      </c>
      <c r="G193" s="48" t="str">
        <f t="shared" si="36"/>
        <v xml:space="preserve">	SSA BUJ</v>
      </c>
      <c r="H193" s="20">
        <v>184</v>
      </c>
      <c r="I193" t="s">
        <v>7480</v>
      </c>
      <c r="J193" t="s">
        <v>6260</v>
      </c>
      <c r="K193" t="s">
        <v>6275</v>
      </c>
      <c r="L193" t="s">
        <v>6262</v>
      </c>
      <c r="M193" t="s">
        <v>6263</v>
      </c>
      <c r="N193" t="s">
        <v>7481</v>
      </c>
      <c r="O193" t="s">
        <v>7482</v>
      </c>
      <c r="P193" t="s">
        <v>6266</v>
      </c>
      <c r="Q193" t="s">
        <v>6386</v>
      </c>
      <c r="R193" t="s">
        <v>6279</v>
      </c>
      <c r="S193" t="s">
        <v>6269</v>
      </c>
      <c r="T193" t="s">
        <v>7260</v>
      </c>
      <c r="U193" t="s">
        <v>6269</v>
      </c>
      <c r="V193" t="s">
        <v>6271</v>
      </c>
      <c r="W193" t="s">
        <v>7483</v>
      </c>
      <c r="X193" t="s">
        <v>7484</v>
      </c>
      <c r="Y193" t="s">
        <v>6269</v>
      </c>
      <c r="Z193" s="48" t="str">
        <f t="shared" si="37"/>
        <v>SSA BUJ-10.121.24.126-Command Control_1/5-10.121.24.67-Gandhidham_6/4</v>
      </c>
      <c r="AA193" s="48">
        <f t="shared" si="38"/>
        <v>15</v>
      </c>
      <c r="AB193" s="48">
        <f t="shared" si="39"/>
        <v>31</v>
      </c>
      <c r="AC193" s="48">
        <f t="shared" si="40"/>
        <v>14</v>
      </c>
      <c r="AD193" s="48">
        <f t="shared" si="41"/>
        <v>25</v>
      </c>
      <c r="AE193" s="48" t="str">
        <f t="shared" si="42"/>
        <v>10.121.24.126</v>
      </c>
      <c r="AF193" s="42" t="str">
        <f t="shared" si="43"/>
        <v>10.121.24.67</v>
      </c>
      <c r="AG193" s="7" t="str">
        <f t="shared" si="44"/>
        <v>Command Control</v>
      </c>
      <c r="AH193" s="7" t="str">
        <f t="shared" si="45"/>
        <v>Gandhidham</v>
      </c>
      <c r="AI193" s="7" t="str">
        <f t="shared" si="46"/>
        <v>S1P5</v>
      </c>
      <c r="AJ193" s="7" t="str">
        <f t="shared" si="47"/>
        <v>S6P4</v>
      </c>
      <c r="AK193" s="7" t="str">
        <f>IFERROR(VLOOKUP(Z193,'PASTE-DL-ALARMS'!$Q$10:$W$2200,7,FALSE),"")</f>
        <v/>
      </c>
      <c r="AL193" s="55" t="str">
        <f>IFERROR(VLOOKUP(Z193,'PASTE-DL-ALARMS'!$Q$10:$W$2200,3,FALSE),"")</f>
        <v/>
      </c>
      <c r="AM193" s="7" t="str">
        <f t="shared" si="48"/>
        <v>10.121.24.126_Command Control_S1P5</v>
      </c>
      <c r="AN193" s="55" t="str">
        <f t="shared" si="49"/>
        <v>10.121.24.67_Gandhidham_S6P4</v>
      </c>
      <c r="AO193" s="72" t="e">
        <f t="shared" ca="1" si="50"/>
        <v>#VALUE!</v>
      </c>
      <c r="AP193" s="7" t="str">
        <f>IFERROR(VLOOKUP(Z193,'PASTE-DL-ALARMS'!$Q$10:$Z$2800,8,FALSE),"")</f>
        <v/>
      </c>
      <c r="AQ193" s="7"/>
      <c r="AR193" s="7"/>
      <c r="AS193" s="7"/>
    </row>
    <row r="194" spans="1:45" x14ac:dyDescent="0.25">
      <c r="A194" s="20"/>
      <c r="B194" s="20"/>
      <c r="C194" s="20" t="str">
        <f>IF(D194="Critical",MAX($C$8:C193)+1,"")</f>
        <v/>
      </c>
      <c r="D194" s="20" t="str">
        <f t="shared" si="34"/>
        <v>-</v>
      </c>
      <c r="E194" s="20" t="str">
        <f>VLOOKUP('PASTE-DOWN-DL'!F194,'SSA-CODE'!$D$4:$E$56,2,FALSE)</f>
        <v>GDR</v>
      </c>
      <c r="F194" s="48" t="str">
        <f t="shared" si="35"/>
        <v>SSA GDH</v>
      </c>
      <c r="G194" s="48" t="str">
        <f t="shared" si="36"/>
        <v xml:space="preserve">	SSA GDH</v>
      </c>
      <c r="H194" s="20">
        <v>185</v>
      </c>
      <c r="I194" t="s">
        <v>7485</v>
      </c>
      <c r="J194" t="s">
        <v>6260</v>
      </c>
      <c r="K194" t="s">
        <v>6275</v>
      </c>
      <c r="L194" t="s">
        <v>6262</v>
      </c>
      <c r="M194" t="s">
        <v>6263</v>
      </c>
      <c r="N194" t="s">
        <v>7486</v>
      </c>
      <c r="O194" t="s">
        <v>7487</v>
      </c>
      <c r="P194" t="s">
        <v>6266</v>
      </c>
      <c r="Q194" t="s">
        <v>6671</v>
      </c>
      <c r="R194" t="s">
        <v>6279</v>
      </c>
      <c r="S194" t="s">
        <v>6269</v>
      </c>
      <c r="T194" t="s">
        <v>7260</v>
      </c>
      <c r="U194" t="s">
        <v>6269</v>
      </c>
      <c r="V194" t="s">
        <v>6271</v>
      </c>
      <c r="W194" t="s">
        <v>7488</v>
      </c>
      <c r="X194" t="s">
        <v>7489</v>
      </c>
      <c r="Y194" t="s">
        <v>6269</v>
      </c>
      <c r="Z194" s="48" t="str">
        <f t="shared" si="37"/>
        <v>SSA GDH-10.121.19.36-TN703B_MADSWASH_PH3 1/5-10.121.16.196-TN725B_Lunawada_B2 6/4</v>
      </c>
      <c r="AA194" s="48">
        <f t="shared" si="38"/>
        <v>14</v>
      </c>
      <c r="AB194" s="48">
        <f t="shared" si="39"/>
        <v>29</v>
      </c>
      <c r="AC194" s="48">
        <f t="shared" si="40"/>
        <v>15</v>
      </c>
      <c r="AD194" s="48">
        <f t="shared" si="41"/>
        <v>24</v>
      </c>
      <c r="AE194" s="48" t="str">
        <f t="shared" si="42"/>
        <v>10.121.19.36</v>
      </c>
      <c r="AF194" s="42" t="str">
        <f t="shared" si="43"/>
        <v>10.121.16.196</v>
      </c>
      <c r="AG194" s="7" t="str">
        <f t="shared" si="44"/>
        <v>RAFIQ BLDG BTS</v>
      </c>
      <c r="AH194" s="7" t="str">
        <f t="shared" si="45"/>
        <v>Lunawada</v>
      </c>
      <c r="AI194" s="7" t="str">
        <f t="shared" si="46"/>
        <v>S1P5</v>
      </c>
      <c r="AJ194" s="7" t="str">
        <f t="shared" si="47"/>
        <v>S6P4</v>
      </c>
      <c r="AK194" s="7" t="str">
        <f>IFERROR(VLOOKUP(Z194,'PASTE-DL-ALARMS'!$Q$10:$W$2200,7,FALSE),"")</f>
        <v/>
      </c>
      <c r="AL194" s="55" t="str">
        <f>IFERROR(VLOOKUP(Z194,'PASTE-DL-ALARMS'!$Q$10:$W$2200,3,FALSE),"")</f>
        <v/>
      </c>
      <c r="AM194" s="7" t="str">
        <f t="shared" si="48"/>
        <v>10.121.19.36_RAFIQ BLDG BTS_S1P5</v>
      </c>
      <c r="AN194" s="55" t="str">
        <f t="shared" si="49"/>
        <v>10.121.16.196_Lunawada_S6P4</v>
      </c>
      <c r="AO194" s="72" t="e">
        <f t="shared" ca="1" si="50"/>
        <v>#VALUE!</v>
      </c>
      <c r="AP194" s="7" t="str">
        <f>IFERROR(VLOOKUP(Z194,'PASTE-DL-ALARMS'!$Q$10:$Z$2800,8,FALSE),"")</f>
        <v/>
      </c>
      <c r="AQ194" s="7"/>
      <c r="AR194" s="7"/>
      <c r="AS194" s="7"/>
    </row>
    <row r="195" spans="1:45" x14ac:dyDescent="0.25">
      <c r="A195" s="20"/>
      <c r="B195" s="20"/>
      <c r="C195" s="20" t="str">
        <f>IF(D195="Critical",MAX($C$8:C194)+1,"")</f>
        <v/>
      </c>
      <c r="D195" s="20" t="str">
        <f t="shared" si="34"/>
        <v>-</v>
      </c>
      <c r="E195" s="20" t="str">
        <f>VLOOKUP('PASTE-DOWN-DL'!F195,'SSA-CODE'!$D$4:$E$56,2,FALSE)</f>
        <v>AHD</v>
      </c>
      <c r="F195" s="48" t="str">
        <f t="shared" si="35"/>
        <v>SSA AM</v>
      </c>
      <c r="G195" s="48" t="str">
        <f t="shared" si="36"/>
        <v xml:space="preserve">	SSA AM</v>
      </c>
      <c r="H195" s="20">
        <v>186</v>
      </c>
      <c r="I195" t="s">
        <v>7490</v>
      </c>
      <c r="J195" t="s">
        <v>6466</v>
      </c>
      <c r="K195" t="s">
        <v>6275</v>
      </c>
      <c r="L195" t="s">
        <v>6262</v>
      </c>
      <c r="M195" t="s">
        <v>6263</v>
      </c>
      <c r="N195" t="s">
        <v>7491</v>
      </c>
      <c r="O195" t="s">
        <v>7492</v>
      </c>
      <c r="P195" t="s">
        <v>6266</v>
      </c>
      <c r="Q195" t="s">
        <v>6686</v>
      </c>
      <c r="R195" t="s">
        <v>6279</v>
      </c>
      <c r="S195" t="s">
        <v>7493</v>
      </c>
      <c r="T195" t="s">
        <v>6313</v>
      </c>
      <c r="U195" t="s">
        <v>7493</v>
      </c>
      <c r="V195" t="s">
        <v>6271</v>
      </c>
      <c r="W195" t="s">
        <v>7494</v>
      </c>
      <c r="X195" t="s">
        <v>7495</v>
      </c>
      <c r="Y195" t="s">
        <v>6269</v>
      </c>
      <c r="Z195" s="48" t="str">
        <f t="shared" si="37"/>
        <v>SSA AM-10.121.18.193-Bapunagar(GNE)_5/9-10.121.18.145-Bapunagar_5/9</v>
      </c>
      <c r="AA195" s="48">
        <f t="shared" si="38"/>
        <v>15</v>
      </c>
      <c r="AB195" s="48">
        <f t="shared" si="39"/>
        <v>30</v>
      </c>
      <c r="AC195" s="48">
        <f t="shared" si="40"/>
        <v>15</v>
      </c>
      <c r="AD195" s="48">
        <f t="shared" si="41"/>
        <v>25</v>
      </c>
      <c r="AE195" s="48" t="str">
        <f t="shared" si="42"/>
        <v>10.121.18.193</v>
      </c>
      <c r="AF195" s="42" t="str">
        <f t="shared" si="43"/>
        <v>10.121.18.145</v>
      </c>
      <c r="AG195" s="7" t="str">
        <f t="shared" si="44"/>
        <v>Bapunagar(GNE)</v>
      </c>
      <c r="AH195" s="7" t="str">
        <f t="shared" si="45"/>
        <v>Bapunagar</v>
      </c>
      <c r="AI195" s="7" t="str">
        <f t="shared" si="46"/>
        <v>S5P9</v>
      </c>
      <c r="AJ195" s="7" t="str">
        <f t="shared" si="47"/>
        <v>S5P9</v>
      </c>
      <c r="AK195" s="7" t="str">
        <f>IFERROR(VLOOKUP(Z195,'PASTE-DL-ALARMS'!$Q$10:$W$2200,7,FALSE),"")</f>
        <v/>
      </c>
      <c r="AL195" s="55" t="str">
        <f>IFERROR(VLOOKUP(Z195,'PASTE-DL-ALARMS'!$Q$10:$W$2200,3,FALSE),"")</f>
        <v/>
      </c>
      <c r="AM195" s="7" t="str">
        <f t="shared" si="48"/>
        <v>10.121.18.193_Bapunagar(GNE)_S5P9</v>
      </c>
      <c r="AN195" s="55" t="str">
        <f t="shared" si="49"/>
        <v>10.121.18.145_Bapunagar_S5P9</v>
      </c>
      <c r="AO195" s="72" t="e">
        <f t="shared" ca="1" si="50"/>
        <v>#VALUE!</v>
      </c>
      <c r="AP195" s="7" t="str">
        <f>IFERROR(VLOOKUP(Z195,'PASTE-DL-ALARMS'!$Q$10:$Z$2800,8,FALSE),"")</f>
        <v/>
      </c>
      <c r="AQ195" s="7"/>
      <c r="AR195" s="7"/>
      <c r="AS195" s="7"/>
    </row>
    <row r="196" spans="1:45" x14ac:dyDescent="0.25">
      <c r="A196" s="20"/>
      <c r="B196" s="20"/>
      <c r="C196" s="20" t="str">
        <f>IF(D196="Critical",MAX($C$8:C195)+1,"")</f>
        <v/>
      </c>
      <c r="D196" s="20" t="str">
        <f t="shared" si="34"/>
        <v>-</v>
      </c>
      <c r="E196" s="20" t="str">
        <f>VLOOKUP('PASTE-DOWN-DL'!F196,'SSA-CODE'!$D$4:$E$56,2,FALSE)</f>
        <v>AHD</v>
      </c>
      <c r="F196" s="48" t="str">
        <f t="shared" si="35"/>
        <v>SSA AM</v>
      </c>
      <c r="G196" s="48" t="str">
        <f t="shared" si="36"/>
        <v xml:space="preserve">	SSA AM</v>
      </c>
      <c r="H196" s="20">
        <v>187</v>
      </c>
      <c r="I196" t="s">
        <v>7496</v>
      </c>
      <c r="J196" t="s">
        <v>6260</v>
      </c>
      <c r="K196" t="s">
        <v>6261</v>
      </c>
      <c r="L196" t="s">
        <v>6262</v>
      </c>
      <c r="M196" t="s">
        <v>6263</v>
      </c>
      <c r="N196" t="s">
        <v>7497</v>
      </c>
      <c r="O196" t="s">
        <v>7498</v>
      </c>
      <c r="P196" t="s">
        <v>6266</v>
      </c>
      <c r="Q196" t="s">
        <v>7499</v>
      </c>
      <c r="R196" t="s">
        <v>6279</v>
      </c>
      <c r="S196" t="s">
        <v>6269</v>
      </c>
      <c r="T196" t="s">
        <v>6602</v>
      </c>
      <c r="U196" t="s">
        <v>6269</v>
      </c>
      <c r="V196" t="s">
        <v>6271</v>
      </c>
      <c r="W196" t="s">
        <v>7500</v>
      </c>
      <c r="X196" t="s">
        <v>7501</v>
      </c>
      <c r="Y196" t="s">
        <v>7502</v>
      </c>
      <c r="Z196" s="48" t="str">
        <f t="shared" si="37"/>
        <v>SSA AM-10.121.18.86-TN725B_VSP_B2\S3P1-10.121.18.88-TN725B_SHB_B2\S4P1</v>
      </c>
      <c r="AA196" s="48">
        <f t="shared" si="38"/>
        <v>14</v>
      </c>
      <c r="AB196" s="48">
        <f t="shared" si="39"/>
        <v>26</v>
      </c>
      <c r="AC196" s="48">
        <f t="shared" si="40"/>
        <v>14</v>
      </c>
      <c r="AD196" s="48">
        <f t="shared" si="41"/>
        <v>24</v>
      </c>
      <c r="AE196" s="48" t="str">
        <f t="shared" si="42"/>
        <v>10.121.18.86</v>
      </c>
      <c r="AF196" s="42" t="str">
        <f t="shared" si="43"/>
        <v>10.121.18.88</v>
      </c>
      <c r="AG196" s="7" t="str">
        <f t="shared" si="44"/>
        <v>VASTRAPUR 3</v>
      </c>
      <c r="AH196" s="7" t="str">
        <f t="shared" si="45"/>
        <v>SHAHIBAUG</v>
      </c>
      <c r="AI196" s="7" t="str">
        <f t="shared" si="46"/>
        <v>S3P1</v>
      </c>
      <c r="AJ196" s="7" t="str">
        <f t="shared" si="47"/>
        <v>S4P1</v>
      </c>
      <c r="AK196" s="7" t="str">
        <f>IFERROR(VLOOKUP(Z196,'PASTE-DL-ALARMS'!$Q$10:$W$2200,7,FALSE),"")</f>
        <v/>
      </c>
      <c r="AL196" s="55" t="str">
        <f>IFERROR(VLOOKUP(Z196,'PASTE-DL-ALARMS'!$Q$10:$W$2200,3,FALSE),"")</f>
        <v/>
      </c>
      <c r="AM196" s="7" t="str">
        <f t="shared" si="48"/>
        <v>10.121.18.86_VASTRAPUR 3_S3P1</v>
      </c>
      <c r="AN196" s="55" t="str">
        <f t="shared" si="49"/>
        <v>10.121.18.88_SHAHIBAUG_S4P1</v>
      </c>
      <c r="AO196" s="72" t="e">
        <f t="shared" ca="1" si="50"/>
        <v>#VALUE!</v>
      </c>
      <c r="AP196" s="7" t="str">
        <f>IFERROR(VLOOKUP(Z196,'PASTE-DL-ALARMS'!$Q$10:$Z$2800,8,FALSE),"")</f>
        <v/>
      </c>
      <c r="AQ196" s="7"/>
      <c r="AR196" s="7"/>
      <c r="AS196" s="7"/>
    </row>
    <row r="197" spans="1:45" x14ac:dyDescent="0.25">
      <c r="A197" s="20"/>
      <c r="B197" s="20"/>
      <c r="C197" s="20" t="str">
        <f>IF(D197="Critical",MAX($C$8:C196)+1,"")</f>
        <v/>
      </c>
      <c r="D197" s="20" t="str">
        <f t="shared" si="34"/>
        <v>-</v>
      </c>
      <c r="E197" s="20" t="str">
        <f>VLOOKUP('PASTE-DOWN-DL'!F197,'SSA-CODE'!$D$4:$E$56,2,FALSE)</f>
        <v>VDA</v>
      </c>
      <c r="F197" s="48" t="str">
        <f t="shared" si="35"/>
        <v>SSA VDR</v>
      </c>
      <c r="G197" s="48" t="str">
        <f t="shared" si="36"/>
        <v xml:space="preserve">	SSA VDR</v>
      </c>
      <c r="H197" s="20">
        <v>188</v>
      </c>
      <c r="I197" t="s">
        <v>7503</v>
      </c>
      <c r="J197" t="s">
        <v>6260</v>
      </c>
      <c r="K197" t="s">
        <v>6275</v>
      </c>
      <c r="L197" t="s">
        <v>6262</v>
      </c>
      <c r="M197" t="s">
        <v>6263</v>
      </c>
      <c r="N197" t="s">
        <v>7504</v>
      </c>
      <c r="O197" t="s">
        <v>7505</v>
      </c>
      <c r="P197" t="s">
        <v>6266</v>
      </c>
      <c r="Q197" t="s">
        <v>6558</v>
      </c>
      <c r="R197" t="s">
        <v>6279</v>
      </c>
      <c r="S197" t="s">
        <v>7506</v>
      </c>
      <c r="T197" t="s">
        <v>6313</v>
      </c>
      <c r="U197" t="s">
        <v>6417</v>
      </c>
      <c r="V197" t="s">
        <v>6271</v>
      </c>
      <c r="W197" t="s">
        <v>7507</v>
      </c>
      <c r="X197" t="s">
        <v>7508</v>
      </c>
      <c r="Y197" t="s">
        <v>6269</v>
      </c>
      <c r="Z197" s="48" t="str">
        <f t="shared" si="37"/>
        <v>SSA VDR-10.121.19.144-NUTAN TS-10.121.19.130-ALKAPURI</v>
      </c>
      <c r="AA197" s="48">
        <f t="shared" si="38"/>
        <v>15</v>
      </c>
      <c r="AB197" s="48">
        <f t="shared" si="39"/>
        <v>29</v>
      </c>
      <c r="AC197" s="48">
        <f t="shared" si="40"/>
        <v>15</v>
      </c>
      <c r="AD197" s="48">
        <f t="shared" si="41"/>
        <v>25</v>
      </c>
      <c r="AE197" s="48" t="str">
        <f t="shared" si="42"/>
        <v>10.121.19.130</v>
      </c>
      <c r="AF197" s="42" t="str">
        <f t="shared" si="43"/>
        <v>10.121.19.144</v>
      </c>
      <c r="AG197" s="7" t="str">
        <f t="shared" si="44"/>
        <v>ALKAPURI(GNE)</v>
      </c>
      <c r="AH197" s="7" t="str">
        <f t="shared" si="45"/>
        <v>NUTAN BTS</v>
      </c>
      <c r="AI197" s="7" t="str">
        <f t="shared" si="46"/>
        <v>S4P5</v>
      </c>
      <c r="AJ197" s="7" t="str">
        <f t="shared" si="47"/>
        <v>S1P5</v>
      </c>
      <c r="AK197" s="7" t="str">
        <f>IFERROR(VLOOKUP(Z197,'PASTE-DL-ALARMS'!$Q$10:$W$2200,7,FALSE),"")</f>
        <v/>
      </c>
      <c r="AL197" s="55" t="str">
        <f>IFERROR(VLOOKUP(Z197,'PASTE-DL-ALARMS'!$Q$10:$W$2200,3,FALSE),"")</f>
        <v/>
      </c>
      <c r="AM197" s="7" t="str">
        <f t="shared" si="48"/>
        <v>10.121.19.130_ALKAPURI(GNE)_S4P5</v>
      </c>
      <c r="AN197" s="55" t="str">
        <f t="shared" si="49"/>
        <v>10.121.19.144_NUTAN BTS_S1P5</v>
      </c>
      <c r="AO197" s="72" t="e">
        <f t="shared" ca="1" si="50"/>
        <v>#VALUE!</v>
      </c>
      <c r="AP197" s="7" t="str">
        <f>IFERROR(VLOOKUP(Z197,'PASTE-DL-ALARMS'!$Q$10:$Z$2800,8,FALSE),"")</f>
        <v/>
      </c>
      <c r="AQ197" s="7"/>
      <c r="AR197" s="7"/>
      <c r="AS197" s="7"/>
    </row>
    <row r="198" spans="1:45" x14ac:dyDescent="0.25">
      <c r="A198" s="20"/>
      <c r="B198" s="20"/>
      <c r="C198" s="20" t="str">
        <f>IF(D198="Critical",MAX($C$8:C197)+1,"")</f>
        <v/>
      </c>
      <c r="D198" s="20" t="str">
        <f t="shared" si="34"/>
        <v>-</v>
      </c>
      <c r="E198" s="20" t="str">
        <f>VLOOKUP('PASTE-DOWN-DL'!F198,'SSA-CODE'!$D$4:$E$56,2,FALSE)</f>
        <v>PLR</v>
      </c>
      <c r="F198" s="48" t="str">
        <f t="shared" si="35"/>
        <v>SSA PNP</v>
      </c>
      <c r="G198" s="48" t="str">
        <f t="shared" si="36"/>
        <v xml:space="preserve">	SSA PNP</v>
      </c>
      <c r="H198" s="20">
        <v>189</v>
      </c>
      <c r="I198" t="s">
        <v>7509</v>
      </c>
      <c r="J198" t="s">
        <v>6260</v>
      </c>
      <c r="K198" t="s">
        <v>6275</v>
      </c>
      <c r="L198" t="s">
        <v>6262</v>
      </c>
      <c r="M198" t="s">
        <v>6263</v>
      </c>
      <c r="N198" t="s">
        <v>7510</v>
      </c>
      <c r="O198" t="s">
        <v>7511</v>
      </c>
      <c r="P198" t="s">
        <v>6266</v>
      </c>
      <c r="Q198" t="s">
        <v>6882</v>
      </c>
      <c r="R198" t="s">
        <v>6279</v>
      </c>
      <c r="S198" t="s">
        <v>7512</v>
      </c>
      <c r="T198" t="s">
        <v>6471</v>
      </c>
      <c r="U198" t="s">
        <v>7513</v>
      </c>
      <c r="V198" t="s">
        <v>6271</v>
      </c>
      <c r="W198" t="s">
        <v>7514</v>
      </c>
      <c r="X198" t="s">
        <v>7515</v>
      </c>
      <c r="Y198" t="s">
        <v>6269</v>
      </c>
      <c r="Z198" s="48" t="str">
        <f t="shared" si="37"/>
        <v>SSA PNP-10.121.98.155-KHIMAT_1/5-10.121.15.209-Dhanera_4/3</v>
      </c>
      <c r="AA198" s="48">
        <f t="shared" si="38"/>
        <v>15</v>
      </c>
      <c r="AB198" s="48">
        <f t="shared" si="39"/>
        <v>25</v>
      </c>
      <c r="AC198" s="48">
        <f t="shared" si="40"/>
        <v>15</v>
      </c>
      <c r="AD198" s="48">
        <f t="shared" si="41"/>
        <v>23</v>
      </c>
      <c r="AE198" s="48" t="str">
        <f t="shared" si="42"/>
        <v>10.121.98.155</v>
      </c>
      <c r="AF198" s="42" t="str">
        <f t="shared" si="43"/>
        <v>10.121.15.209</v>
      </c>
      <c r="AG198" s="7" t="str">
        <f t="shared" si="44"/>
        <v>KHIMAT A1</v>
      </c>
      <c r="AH198" s="7" t="str">
        <f t="shared" si="45"/>
        <v>Dhanera</v>
      </c>
      <c r="AI198" s="7" t="str">
        <f t="shared" si="46"/>
        <v>S1P5</v>
      </c>
      <c r="AJ198" s="7" t="str">
        <f t="shared" si="47"/>
        <v>S4P3</v>
      </c>
      <c r="AK198" s="7" t="str">
        <f>IFERROR(VLOOKUP(Z198,'PASTE-DL-ALARMS'!$Q$10:$W$2200,7,FALSE),"")</f>
        <v/>
      </c>
      <c r="AL198" s="55" t="str">
        <f>IFERROR(VLOOKUP(Z198,'PASTE-DL-ALARMS'!$Q$10:$W$2200,3,FALSE),"")</f>
        <v/>
      </c>
      <c r="AM198" s="7" t="str">
        <f t="shared" si="48"/>
        <v>10.121.98.155_KHIMAT A1_S1P5</v>
      </c>
      <c r="AN198" s="55" t="str">
        <f t="shared" si="49"/>
        <v>10.121.15.209_Dhanera_S4P3</v>
      </c>
      <c r="AO198" s="72" t="e">
        <f t="shared" ca="1" si="50"/>
        <v>#VALUE!</v>
      </c>
      <c r="AP198" s="7" t="str">
        <f>IFERROR(VLOOKUP(Z198,'PASTE-DL-ALARMS'!$Q$10:$Z$2800,8,FALSE),"")</f>
        <v/>
      </c>
      <c r="AQ198" s="7"/>
      <c r="AR198" s="7"/>
      <c r="AS198" s="7"/>
    </row>
    <row r="199" spans="1:45" x14ac:dyDescent="0.25">
      <c r="A199" s="20"/>
      <c r="B199" s="20"/>
      <c r="C199" s="20" t="str">
        <f>IF(D199="Critical",MAX($C$8:C198)+1,"")</f>
        <v/>
      </c>
      <c r="D199" s="20" t="str">
        <f t="shared" si="34"/>
        <v>-</v>
      </c>
      <c r="E199" s="20" t="str">
        <f>VLOOKUP('PASTE-DOWN-DL'!F199,'SSA-CODE'!$D$4:$E$56,2,FALSE)</f>
        <v>WTR RJ</v>
      </c>
      <c r="F199" s="48" t="str">
        <f t="shared" si="35"/>
        <v>WTR RJ</v>
      </c>
      <c r="G199" s="48" t="str">
        <f t="shared" si="36"/>
        <v xml:space="preserve">	WTR RJ</v>
      </c>
      <c r="H199" s="20">
        <v>190</v>
      </c>
      <c r="I199" t="s">
        <v>7516</v>
      </c>
      <c r="J199" t="s">
        <v>6260</v>
      </c>
      <c r="K199" t="s">
        <v>6275</v>
      </c>
      <c r="L199" t="s">
        <v>6262</v>
      </c>
      <c r="M199" t="s">
        <v>6263</v>
      </c>
      <c r="N199" t="s">
        <v>7517</v>
      </c>
      <c r="O199" t="s">
        <v>7518</v>
      </c>
      <c r="P199" t="s">
        <v>6266</v>
      </c>
      <c r="Q199" t="s">
        <v>6423</v>
      </c>
      <c r="R199" t="s">
        <v>6279</v>
      </c>
      <c r="S199" t="s">
        <v>7519</v>
      </c>
      <c r="T199" t="s">
        <v>6471</v>
      </c>
      <c r="U199" t="s">
        <v>7520</v>
      </c>
      <c r="V199" t="s">
        <v>6271</v>
      </c>
      <c r="W199" t="s">
        <v>7521</v>
      </c>
      <c r="X199" t="s">
        <v>7522</v>
      </c>
      <c r="Y199" t="s">
        <v>6269</v>
      </c>
      <c r="Z199" s="48" t="str">
        <f t="shared" si="37"/>
        <v>WTR RJ-10.121.17.27-RAJKOT-KR B2_6/6-10.121.17.28-RAJKOT-KR B2_6/6</v>
      </c>
      <c r="AA199" s="48">
        <f t="shared" si="38"/>
        <v>14</v>
      </c>
      <c r="AB199" s="48">
        <f t="shared" si="39"/>
        <v>24</v>
      </c>
      <c r="AC199" s="48">
        <f t="shared" si="40"/>
        <v>14</v>
      </c>
      <c r="AD199" s="48">
        <f t="shared" si="41"/>
        <v>24</v>
      </c>
      <c r="AE199" s="48" t="str">
        <f t="shared" si="42"/>
        <v>10.121.17.27</v>
      </c>
      <c r="AF199" s="42" t="str">
        <f t="shared" si="43"/>
        <v>10.121.17.28</v>
      </c>
      <c r="AG199" s="7" t="str">
        <f t="shared" si="44"/>
        <v>RAJKOT KR</v>
      </c>
      <c r="AH199" s="7" t="str">
        <f t="shared" si="45"/>
        <v>RAJKOT KR</v>
      </c>
      <c r="AI199" s="7" t="str">
        <f t="shared" si="46"/>
        <v>S6P6</v>
      </c>
      <c r="AJ199" s="7" t="str">
        <f t="shared" si="47"/>
        <v>S6P6</v>
      </c>
      <c r="AK199" s="7" t="str">
        <f>IFERROR(VLOOKUP(Z199,'PASTE-DL-ALARMS'!$Q$10:$W$2200,7,FALSE),"")</f>
        <v/>
      </c>
      <c r="AL199" s="55" t="str">
        <f>IFERROR(VLOOKUP(Z199,'PASTE-DL-ALARMS'!$Q$10:$W$2200,3,FALSE),"")</f>
        <v/>
      </c>
      <c r="AM199" s="7" t="str">
        <f t="shared" si="48"/>
        <v>10.121.17.27_RAJKOT KR_S6P6</v>
      </c>
      <c r="AN199" s="55" t="str">
        <f t="shared" si="49"/>
        <v>10.121.17.28_RAJKOT KR_S6P6</v>
      </c>
      <c r="AO199" s="72" t="e">
        <f t="shared" ca="1" si="50"/>
        <v>#VALUE!</v>
      </c>
      <c r="AP199" s="7" t="str">
        <f>IFERROR(VLOOKUP(Z199,'PASTE-DL-ALARMS'!$Q$10:$Z$2800,8,FALSE),"")</f>
        <v/>
      </c>
      <c r="AQ199" s="7"/>
      <c r="AR199" s="7"/>
      <c r="AS199" s="7"/>
    </row>
    <row r="200" spans="1:45" x14ac:dyDescent="0.25">
      <c r="A200" s="20"/>
      <c r="B200" s="20"/>
      <c r="C200" s="20">
        <f>IF(D200="Critical",MAX($C$8:C199)+1,"")</f>
        <v>6</v>
      </c>
      <c r="D200" s="20" t="str">
        <f t="shared" si="34"/>
        <v>Critical</v>
      </c>
      <c r="E200" s="20" t="str">
        <f>VLOOKUP('PASTE-DOWN-DL'!F200,'SSA-CODE'!$D$4:$E$56,2,FALSE)</f>
        <v>VDA</v>
      </c>
      <c r="F200" s="48" t="str">
        <f t="shared" si="35"/>
        <v>SSA VDR</v>
      </c>
      <c r="G200" s="48" t="str">
        <f t="shared" si="36"/>
        <v xml:space="preserve">	SSA VDR</v>
      </c>
      <c r="H200" s="20">
        <v>191</v>
      </c>
      <c r="I200" t="s">
        <v>7523</v>
      </c>
      <c r="J200" t="s">
        <v>6260</v>
      </c>
      <c r="K200" t="s">
        <v>6275</v>
      </c>
      <c r="L200" t="s">
        <v>6262</v>
      </c>
      <c r="M200" t="s">
        <v>6263</v>
      </c>
      <c r="N200" t="s">
        <v>7524</v>
      </c>
      <c r="O200" t="s">
        <v>7525</v>
      </c>
      <c r="P200" t="s">
        <v>6484</v>
      </c>
      <c r="Q200" t="s">
        <v>6378</v>
      </c>
      <c r="R200" t="s">
        <v>6279</v>
      </c>
      <c r="S200" t="s">
        <v>7526</v>
      </c>
      <c r="T200" t="s">
        <v>6770</v>
      </c>
      <c r="U200" t="s">
        <v>7526</v>
      </c>
      <c r="V200" t="s">
        <v>6271</v>
      </c>
      <c r="W200" t="s">
        <v>7527</v>
      </c>
      <c r="X200" t="s">
        <v>6488</v>
      </c>
      <c r="Y200" t="s">
        <v>6269</v>
      </c>
      <c r="Z200" s="48" t="str">
        <f t="shared" si="37"/>
        <v>SSA VDR-10.121.16.41-SAMIYALA A1_2/5-10.121.16.27-CITY B2_5/6</v>
      </c>
      <c r="AA200" s="48">
        <f t="shared" si="38"/>
        <v>14</v>
      </c>
      <c r="AB200" s="48">
        <f t="shared" si="39"/>
        <v>23</v>
      </c>
      <c r="AC200" s="48">
        <f t="shared" si="40"/>
        <v>14</v>
      </c>
      <c r="AD200" s="48">
        <f t="shared" si="41"/>
        <v>26</v>
      </c>
      <c r="AE200" s="48" t="str">
        <f t="shared" si="42"/>
        <v>10.121.16.41</v>
      </c>
      <c r="AF200" s="42" t="str">
        <f t="shared" si="43"/>
        <v>10.121.16.27</v>
      </c>
      <c r="AG200" s="7" t="str">
        <f t="shared" si="44"/>
        <v>SAMIYALA</v>
      </c>
      <c r="AH200" s="7" t="str">
        <f t="shared" si="45"/>
        <v>Baroda CITY</v>
      </c>
      <c r="AI200" s="7" t="str">
        <f t="shared" si="46"/>
        <v>S2P5</v>
      </c>
      <c r="AJ200" s="7" t="str">
        <f t="shared" si="47"/>
        <v>S5P6</v>
      </c>
      <c r="AK200" s="7" t="str">
        <f>IFERROR(VLOOKUP(Z200,'PASTE-DL-ALARMS'!$Q$10:$W$2200,7,FALSE),"")</f>
        <v>11-05-2026</v>
      </c>
      <c r="AL200" s="55" t="str">
        <f>IFERROR(VLOOKUP(Z200,'PASTE-DL-ALARMS'!$Q$10:$W$2200,3,FALSE),"")</f>
        <v>12:32:06</v>
      </c>
      <c r="AM200" s="7" t="str">
        <f t="shared" si="48"/>
        <v>10.121.16.41_SAMIYALA_S2P5</v>
      </c>
      <c r="AN200" s="55" t="str">
        <f t="shared" si="49"/>
        <v>10.121.16.27_Baroda CITY_S5P6</v>
      </c>
      <c r="AO200" s="72">
        <f t="shared" ca="1" si="50"/>
        <v>4</v>
      </c>
      <c r="AP200" s="7" t="str">
        <f>IFERROR(VLOOKUP(Z200,'PASTE-DL-ALARMS'!$Q$10:$Z$2800,8,FALSE),"")</f>
        <v xml:space="preserve">	2026/05/11,12:32:06</v>
      </c>
      <c r="AQ200" s="7"/>
      <c r="AR200" s="7"/>
      <c r="AS200" s="7"/>
    </row>
    <row r="201" spans="1:45" x14ac:dyDescent="0.25">
      <c r="A201" s="20"/>
      <c r="B201" s="20"/>
      <c r="C201" s="20">
        <f>IF(D201="Critical",MAX($C$8:C200)+1,"")</f>
        <v>7</v>
      </c>
      <c r="D201" s="20" t="str">
        <f t="shared" si="34"/>
        <v>Critical</v>
      </c>
      <c r="E201" s="20" t="str">
        <f>VLOOKUP('PASTE-DOWN-DL'!F201,'SSA-CODE'!$D$4:$E$56,2,FALSE)</f>
        <v>HMR</v>
      </c>
      <c r="F201" s="48" t="str">
        <f t="shared" si="35"/>
        <v>SSA HMR</v>
      </c>
      <c r="G201" s="48" t="str">
        <f t="shared" si="36"/>
        <v xml:space="preserve">	SSA HMR</v>
      </c>
      <c r="H201" s="20">
        <v>192</v>
      </c>
      <c r="I201" t="s">
        <v>7528</v>
      </c>
      <c r="J201" t="s">
        <v>6260</v>
      </c>
      <c r="K201" t="s">
        <v>6261</v>
      </c>
      <c r="L201" t="s">
        <v>6262</v>
      </c>
      <c r="M201" t="s">
        <v>6263</v>
      </c>
      <c r="N201" t="s">
        <v>7529</v>
      </c>
      <c r="O201" t="s">
        <v>7530</v>
      </c>
      <c r="P201" t="s">
        <v>6484</v>
      </c>
      <c r="Q201" t="s">
        <v>6359</v>
      </c>
      <c r="R201" t="s">
        <v>6882</v>
      </c>
      <c r="S201" t="s">
        <v>7531</v>
      </c>
      <c r="T201" t="s">
        <v>6353</v>
      </c>
      <c r="U201" t="s">
        <v>7531</v>
      </c>
      <c r="V201" t="s">
        <v>6271</v>
      </c>
      <c r="W201" t="s">
        <v>7532</v>
      </c>
      <c r="X201" t="s">
        <v>7533</v>
      </c>
      <c r="Y201" t="s">
        <v>6269</v>
      </c>
      <c r="Z201" s="48" t="str">
        <f t="shared" si="37"/>
        <v>SSA HMR-10.121.25.162-Mehtapura_3/1-10.121.25.164-Mahavirnagar_4/1</v>
      </c>
      <c r="AA201" s="48">
        <f t="shared" si="38"/>
        <v>15</v>
      </c>
      <c r="AB201" s="48">
        <f t="shared" si="39"/>
        <v>28</v>
      </c>
      <c r="AC201" s="48">
        <f t="shared" si="40"/>
        <v>15</v>
      </c>
      <c r="AD201" s="48">
        <f t="shared" si="41"/>
        <v>25</v>
      </c>
      <c r="AE201" s="48" t="str">
        <f t="shared" si="42"/>
        <v>10.121.25.164</v>
      </c>
      <c r="AF201" s="42" t="str">
        <f t="shared" si="43"/>
        <v>10.121.25.162</v>
      </c>
      <c r="AG201" s="7" t="str">
        <f t="shared" si="44"/>
        <v>Mahavirnagar</v>
      </c>
      <c r="AH201" s="7" t="str">
        <f t="shared" si="45"/>
        <v>MEHTAPURA</v>
      </c>
      <c r="AI201" s="7" t="str">
        <f t="shared" si="46"/>
        <v>S4P1</v>
      </c>
      <c r="AJ201" s="7" t="str">
        <f t="shared" si="47"/>
        <v>S3P1</v>
      </c>
      <c r="AK201" s="7" t="str">
        <f>IFERROR(VLOOKUP(Z201,'PASTE-DL-ALARMS'!$Q$10:$W$2200,7,FALSE),"")</f>
        <v>14-05-2026</v>
      </c>
      <c r="AL201" s="55" t="str">
        <f>IFERROR(VLOOKUP(Z201,'PASTE-DL-ALARMS'!$Q$10:$W$2200,3,FALSE),"")</f>
        <v>23:23:16</v>
      </c>
      <c r="AM201" s="7" t="str">
        <f t="shared" si="48"/>
        <v>10.121.25.164_Mahavirnagar_S4P1</v>
      </c>
      <c r="AN201" s="55" t="str">
        <f t="shared" si="49"/>
        <v>10.121.25.162_MEHTAPURA_S3P1</v>
      </c>
      <c r="AO201" s="72">
        <f t="shared" ca="1" si="50"/>
        <v>1</v>
      </c>
      <c r="AP201" s="7" t="str">
        <f>IFERROR(VLOOKUP(Z201,'PASTE-DL-ALARMS'!$Q$10:$Z$2800,8,FALSE),"")</f>
        <v xml:space="preserve">	2026/05/14,23:23:16</v>
      </c>
      <c r="AQ201" s="7"/>
      <c r="AR201" s="7"/>
      <c r="AS201" s="7"/>
    </row>
    <row r="202" spans="1:45" x14ac:dyDescent="0.25">
      <c r="A202" s="20"/>
      <c r="B202" s="20"/>
      <c r="C202" s="20" t="str">
        <f>IF(D202="Critical",MAX($C$8:C201)+1,"")</f>
        <v/>
      </c>
      <c r="D202" s="20" t="str">
        <f t="shared" si="34"/>
        <v>-</v>
      </c>
      <c r="E202" s="20" t="str">
        <f>VLOOKUP('PASTE-DOWN-DL'!F202,'SSA-CODE'!$D$4:$E$56,2,FALSE)</f>
        <v>WTR AM</v>
      </c>
      <c r="F202" s="48" t="str">
        <f t="shared" si="35"/>
        <v>WTR AM</v>
      </c>
      <c r="G202" s="48" t="str">
        <f t="shared" si="36"/>
        <v xml:space="preserve">	WTR AM</v>
      </c>
      <c r="H202" s="20">
        <v>193</v>
      </c>
      <c r="I202" t="s">
        <v>7534</v>
      </c>
      <c r="J202" t="s">
        <v>6260</v>
      </c>
      <c r="K202" t="s">
        <v>6261</v>
      </c>
      <c r="L202" t="s">
        <v>6262</v>
      </c>
      <c r="M202" t="s">
        <v>6263</v>
      </c>
      <c r="N202" t="s">
        <v>7535</v>
      </c>
      <c r="O202" t="s">
        <v>7536</v>
      </c>
      <c r="P202" t="s">
        <v>6266</v>
      </c>
      <c r="Q202" t="s">
        <v>6546</v>
      </c>
      <c r="R202" t="s">
        <v>6311</v>
      </c>
      <c r="S202" t="s">
        <v>6269</v>
      </c>
      <c r="T202" t="s">
        <v>6270</v>
      </c>
      <c r="U202" t="s">
        <v>6269</v>
      </c>
      <c r="V202" t="s">
        <v>6271</v>
      </c>
      <c r="W202" t="s">
        <v>7537</v>
      </c>
      <c r="X202" t="s">
        <v>7538</v>
      </c>
      <c r="Y202" t="s">
        <v>6269</v>
      </c>
      <c r="Z202" s="48" t="str">
        <f t="shared" si="37"/>
        <v>WTR AM-10.121.15.145-TN725B_SANAND _S3P1-10.121.15.146-TN725B_VIRAMGAON_S4P1</v>
      </c>
      <c r="AA202" s="48">
        <f t="shared" si="38"/>
        <v>15</v>
      </c>
      <c r="AB202" s="48">
        <f t="shared" si="39"/>
        <v>22</v>
      </c>
      <c r="AC202" s="48">
        <f t="shared" si="40"/>
        <v>15</v>
      </c>
      <c r="AD202" s="48">
        <f t="shared" si="41"/>
        <v>24</v>
      </c>
      <c r="AE202" s="48" t="str">
        <f t="shared" si="42"/>
        <v>10.121.15.145</v>
      </c>
      <c r="AF202" s="42" t="str">
        <f t="shared" si="43"/>
        <v>10.121.15.146</v>
      </c>
      <c r="AG202" s="7" t="str">
        <f t="shared" si="44"/>
        <v>SANAND</v>
      </c>
      <c r="AH202" s="7" t="str">
        <f t="shared" si="45"/>
        <v>VIRAMGAM</v>
      </c>
      <c r="AI202" s="7" t="str">
        <f t="shared" si="46"/>
        <v>S3P1</v>
      </c>
      <c r="AJ202" s="7" t="str">
        <f t="shared" si="47"/>
        <v>S4P1</v>
      </c>
      <c r="AK202" s="7" t="str">
        <f>IFERROR(VLOOKUP(Z202,'PASTE-DL-ALARMS'!$Q$10:$W$2200,7,FALSE),"")</f>
        <v/>
      </c>
      <c r="AL202" s="55" t="str">
        <f>IFERROR(VLOOKUP(Z202,'PASTE-DL-ALARMS'!$Q$10:$W$2200,3,FALSE),"")</f>
        <v/>
      </c>
      <c r="AM202" s="7" t="str">
        <f t="shared" si="48"/>
        <v>10.121.15.145_SANAND_S3P1</v>
      </c>
      <c r="AN202" s="55" t="str">
        <f t="shared" si="49"/>
        <v>10.121.15.146_VIRAMGAM_S4P1</v>
      </c>
      <c r="AO202" s="72" t="e">
        <f t="shared" ca="1" si="50"/>
        <v>#VALUE!</v>
      </c>
      <c r="AP202" s="7" t="str">
        <f>IFERROR(VLOOKUP(Z202,'PASTE-DL-ALARMS'!$Q$10:$Z$2800,8,FALSE),"")</f>
        <v/>
      </c>
      <c r="AQ202" s="7"/>
      <c r="AR202" s="7"/>
      <c r="AS202" s="7"/>
    </row>
    <row r="203" spans="1:45" x14ac:dyDescent="0.25">
      <c r="A203" s="20"/>
      <c r="B203" s="20"/>
      <c r="C203" s="20" t="str">
        <f>IF(D203="Critical",MAX($C$8:C202)+1,"")</f>
        <v/>
      </c>
      <c r="D203" s="20" t="str">
        <f t="shared" ref="D203:D266" si="51">TRIM(CLEAN(P203))</f>
        <v>-</v>
      </c>
      <c r="E203" s="20" t="str">
        <f>VLOOKUP('PASTE-DOWN-DL'!F203,'SSA-CODE'!$D$4:$E$56,2,FALSE)</f>
        <v>AHD</v>
      </c>
      <c r="F203" s="48" t="str">
        <f t="shared" ref="F203:F266" si="52">TRIM(CLEAN(SUBSTITUTE(G203,CHAR(160)," ")))</f>
        <v>SSA AM</v>
      </c>
      <c r="G203" s="48" t="str">
        <f t="shared" ref="G203:G266" si="53">MID(I203,1,SEARCH("-",I203)-1)</f>
        <v xml:space="preserve">	SSA AM</v>
      </c>
      <c r="H203" s="20">
        <v>194</v>
      </c>
      <c r="I203" t="s">
        <v>7539</v>
      </c>
      <c r="J203" t="s">
        <v>6260</v>
      </c>
      <c r="K203" t="s">
        <v>6261</v>
      </c>
      <c r="L203" t="s">
        <v>6262</v>
      </c>
      <c r="M203" t="s">
        <v>6263</v>
      </c>
      <c r="N203" t="s">
        <v>7540</v>
      </c>
      <c r="O203" t="s">
        <v>7541</v>
      </c>
      <c r="P203" t="s">
        <v>6266</v>
      </c>
      <c r="Q203" t="s">
        <v>6408</v>
      </c>
      <c r="R203" t="s">
        <v>6378</v>
      </c>
      <c r="S203" t="s">
        <v>6269</v>
      </c>
      <c r="T203" t="s">
        <v>6602</v>
      </c>
      <c r="U203" t="s">
        <v>6269</v>
      </c>
      <c r="V203" t="s">
        <v>6271</v>
      </c>
      <c r="W203" t="s">
        <v>7542</v>
      </c>
      <c r="X203" t="s">
        <v>7543</v>
      </c>
      <c r="Y203" t="s">
        <v>6269</v>
      </c>
      <c r="Z203" s="48" t="str">
        <f t="shared" ref="Z203:Z266" si="54">TRIM(CLEAN(I203))</f>
        <v>SSA AM-10.121.18.193-TN725B_BAPUNAGAR_B2\S5P1-10.121.18.217-TN705B_AMR_B1\S3P1</v>
      </c>
      <c r="AA203" s="48">
        <f t="shared" ref="AA203:AA266" si="55">SEARCH("_",N203)</f>
        <v>15</v>
      </c>
      <c r="AB203" s="48">
        <f t="shared" ref="AB203:AB266" si="56">SEARCH("_TN7",N203)</f>
        <v>30</v>
      </c>
      <c r="AC203" s="48">
        <f t="shared" ref="AC203:AC266" si="57">SEARCH("_",O203)</f>
        <v>15</v>
      </c>
      <c r="AD203" s="48">
        <f t="shared" ref="AD203:AD266" si="58">SEARCH("_TN7",O203)</f>
        <v>25</v>
      </c>
      <c r="AE203" s="48" t="str">
        <f t="shared" ref="AE203:AE266" si="59">TRIM(CLEAN(MID(N203,1,SEARCH("_",N203)-1)))</f>
        <v>10.121.18.193</v>
      </c>
      <c r="AF203" s="42" t="str">
        <f t="shared" ref="AF203:AF266" si="60">TRIM(CLEAN(MID(O203,1,SEARCH("_",O203)-1)))</f>
        <v>10.121.18.217</v>
      </c>
      <c r="AG203" s="7" t="str">
        <f t="shared" ref="AG203:AG266" si="61">MID(N203,AA203+1,AB203-AA203-1)</f>
        <v>Bapunagar(GNE)</v>
      </c>
      <c r="AH203" s="7" t="str">
        <f t="shared" ref="AH203:AH266" si="62">MID(O203,AC203+1,AD203-AC203-1)</f>
        <v>Amraiwadi</v>
      </c>
      <c r="AI203" s="7" t="str">
        <f t="shared" ref="AI203:AI266" si="63">RIGHT(N203,LEN(N203)-SEARCH("\",N203))</f>
        <v>S5P1</v>
      </c>
      <c r="AJ203" s="7" t="str">
        <f t="shared" ref="AJ203:AJ266" si="64">RIGHT(O203,LEN(O203)-SEARCH("\",O203))</f>
        <v>S3P1</v>
      </c>
      <c r="AK203" s="7" t="str">
        <f>IFERROR(VLOOKUP(Z203,'PASTE-DL-ALARMS'!$Q$10:$W$2200,7,FALSE),"")</f>
        <v/>
      </c>
      <c r="AL203" s="55" t="str">
        <f>IFERROR(VLOOKUP(Z203,'PASTE-DL-ALARMS'!$Q$10:$W$2200,3,FALSE),"")</f>
        <v/>
      </c>
      <c r="AM203" s="7" t="str">
        <f t="shared" ref="AM203:AM266" si="65">CONCATENATE(AE203,"_",AG203,"_",AI203)</f>
        <v>10.121.18.193_Bapunagar(GNE)_S5P1</v>
      </c>
      <c r="AN203" s="55" t="str">
        <f t="shared" ref="AN203:AN266" si="66">CONCATENATE(AF203,"_",AH203,"_",AJ203)</f>
        <v>10.121.18.217_Amraiwadi_S3P1</v>
      </c>
      <c r="AO203" s="72" t="e">
        <f t="shared" ref="AO203:AO266" ca="1" si="67">$AL$3-AK203</f>
        <v>#VALUE!</v>
      </c>
      <c r="AP203" s="7" t="str">
        <f>IFERROR(VLOOKUP(Z203,'PASTE-DL-ALARMS'!$Q$10:$Z$2800,8,FALSE),"")</f>
        <v/>
      </c>
      <c r="AQ203" s="7"/>
      <c r="AR203" s="7"/>
      <c r="AS203" s="7"/>
    </row>
    <row r="204" spans="1:45" x14ac:dyDescent="0.25">
      <c r="A204" s="20"/>
      <c r="B204" s="20"/>
      <c r="C204" s="20" t="str">
        <f>IF(D204="Critical",MAX($C$8:C203)+1,"")</f>
        <v/>
      </c>
      <c r="D204" s="20" t="str">
        <f t="shared" si="51"/>
        <v>-</v>
      </c>
      <c r="E204" s="20" t="str">
        <f>VLOOKUP('PASTE-DOWN-DL'!F204,'SSA-CODE'!$D$4:$E$56,2,FALSE)</f>
        <v>VDA</v>
      </c>
      <c r="F204" s="48" t="str">
        <f t="shared" si="52"/>
        <v>SSA VDR</v>
      </c>
      <c r="G204" s="48" t="str">
        <f t="shared" si="53"/>
        <v xml:space="preserve">	SSA VDR</v>
      </c>
      <c r="H204" s="20">
        <v>195</v>
      </c>
      <c r="I204" t="s">
        <v>7544</v>
      </c>
      <c r="J204" t="s">
        <v>6260</v>
      </c>
      <c r="K204" t="s">
        <v>6275</v>
      </c>
      <c r="L204" t="s">
        <v>6262</v>
      </c>
      <c r="M204" t="s">
        <v>6263</v>
      </c>
      <c r="N204" t="s">
        <v>7545</v>
      </c>
      <c r="O204" t="s">
        <v>7546</v>
      </c>
      <c r="P204" t="s">
        <v>6266</v>
      </c>
      <c r="Q204" t="s">
        <v>6431</v>
      </c>
      <c r="R204" t="s">
        <v>6294</v>
      </c>
      <c r="S204" t="s">
        <v>7547</v>
      </c>
      <c r="T204" t="s">
        <v>6471</v>
      </c>
      <c r="U204" t="s">
        <v>6472</v>
      </c>
      <c r="V204" t="s">
        <v>6271</v>
      </c>
      <c r="W204" t="s">
        <v>7548</v>
      </c>
      <c r="X204" t="s">
        <v>7549</v>
      </c>
      <c r="Y204" t="s">
        <v>6269</v>
      </c>
      <c r="Z204" s="48" t="str">
        <f t="shared" si="54"/>
        <v>SSA VDR-10.121.99.162-EPFO_AKOTA-10.121.19.129-ALKAPURI1(GNE)</v>
      </c>
      <c r="AA204" s="48">
        <f t="shared" si="55"/>
        <v>15</v>
      </c>
      <c r="AB204" s="48">
        <f t="shared" si="56"/>
        <v>26</v>
      </c>
      <c r="AC204" s="48">
        <f t="shared" si="57"/>
        <v>15</v>
      </c>
      <c r="AD204" s="48">
        <f t="shared" si="58"/>
        <v>30</v>
      </c>
      <c r="AE204" s="48" t="str">
        <f t="shared" si="59"/>
        <v>10.121.99.162</v>
      </c>
      <c r="AF204" s="42" t="str">
        <f t="shared" si="60"/>
        <v>10.121.19.129</v>
      </c>
      <c r="AG204" s="7" t="str">
        <f t="shared" si="61"/>
        <v>EPFO-AKOTA</v>
      </c>
      <c r="AH204" s="7" t="str">
        <f t="shared" si="62"/>
        <v>ALKAPURI1(GNE)</v>
      </c>
      <c r="AI204" s="7" t="str">
        <f t="shared" si="63"/>
        <v>S1P5</v>
      </c>
      <c r="AJ204" s="7" t="str">
        <f t="shared" si="64"/>
        <v>S3P3</v>
      </c>
      <c r="AK204" s="7" t="str">
        <f>IFERROR(VLOOKUP(Z204,'PASTE-DL-ALARMS'!$Q$10:$W$2200,7,FALSE),"")</f>
        <v/>
      </c>
      <c r="AL204" s="55" t="str">
        <f>IFERROR(VLOOKUP(Z204,'PASTE-DL-ALARMS'!$Q$10:$W$2200,3,FALSE),"")</f>
        <v/>
      </c>
      <c r="AM204" s="7" t="str">
        <f t="shared" si="65"/>
        <v>10.121.99.162_EPFO-AKOTA_S1P5</v>
      </c>
      <c r="AN204" s="55" t="str">
        <f t="shared" si="66"/>
        <v>10.121.19.129_ALKAPURI1(GNE)_S3P3</v>
      </c>
      <c r="AO204" s="72" t="e">
        <f t="shared" ca="1" si="67"/>
        <v>#VALUE!</v>
      </c>
      <c r="AP204" s="7" t="str">
        <f>IFERROR(VLOOKUP(Z204,'PASTE-DL-ALARMS'!$Q$10:$Z$2800,8,FALSE),"")</f>
        <v/>
      </c>
      <c r="AQ204" s="7"/>
      <c r="AR204" s="7"/>
      <c r="AS204" s="7"/>
    </row>
    <row r="205" spans="1:45" x14ac:dyDescent="0.25">
      <c r="A205" s="20"/>
      <c r="B205" s="20"/>
      <c r="C205" s="20" t="str">
        <f>IF(D205="Critical",MAX($C$8:C204)+1,"")</f>
        <v/>
      </c>
      <c r="D205" s="20" t="str">
        <f t="shared" si="51"/>
        <v>-</v>
      </c>
      <c r="E205" s="20" t="str">
        <f>VLOOKUP('PASTE-DOWN-DL'!F205,'SSA-CODE'!$D$4:$E$56,2,FALSE)</f>
        <v>VDA</v>
      </c>
      <c r="F205" s="48" t="str">
        <f t="shared" si="52"/>
        <v>SSA VDR</v>
      </c>
      <c r="G205" s="48" t="str">
        <f t="shared" si="53"/>
        <v xml:space="preserve">	SSA VDR</v>
      </c>
      <c r="H205" s="20">
        <v>196</v>
      </c>
      <c r="I205" t="s">
        <v>7550</v>
      </c>
      <c r="J205" t="s">
        <v>6466</v>
      </c>
      <c r="K205" t="s">
        <v>6275</v>
      </c>
      <c r="L205" t="s">
        <v>6262</v>
      </c>
      <c r="M205" t="s">
        <v>6263</v>
      </c>
      <c r="N205" t="s">
        <v>7551</v>
      </c>
      <c r="O205" t="s">
        <v>7552</v>
      </c>
      <c r="P205" t="s">
        <v>6266</v>
      </c>
      <c r="Q205" t="s">
        <v>7018</v>
      </c>
      <c r="R205" t="s">
        <v>6279</v>
      </c>
      <c r="S205" t="s">
        <v>7553</v>
      </c>
      <c r="T205" t="s">
        <v>6800</v>
      </c>
      <c r="U205" t="s">
        <v>6417</v>
      </c>
      <c r="V205" t="s">
        <v>6271</v>
      </c>
      <c r="W205" t="s">
        <v>7554</v>
      </c>
      <c r="X205" t="s">
        <v>7555</v>
      </c>
      <c r="Y205" t="s">
        <v>6269</v>
      </c>
      <c r="Z205" s="48" t="str">
        <f t="shared" si="54"/>
        <v>SSA VDR-10.121.19.129-Alkapuri-1_B2(GNE) / S6P9-10.121.99.129-SSA_TN725B_Alkapuri_PH3(GNE)_B2 / S6P9</v>
      </c>
      <c r="AA205" s="48">
        <f t="shared" si="55"/>
        <v>15</v>
      </c>
      <c r="AB205" s="48">
        <f t="shared" si="56"/>
        <v>29</v>
      </c>
      <c r="AC205" s="48">
        <f t="shared" si="57"/>
        <v>15</v>
      </c>
      <c r="AD205" s="48">
        <f t="shared" si="58"/>
        <v>30</v>
      </c>
      <c r="AE205" s="48" t="str">
        <f t="shared" si="59"/>
        <v>10.121.99.129</v>
      </c>
      <c r="AF205" s="42" t="str">
        <f t="shared" si="60"/>
        <v>10.121.19.129</v>
      </c>
      <c r="AG205" s="7" t="str">
        <f t="shared" si="61"/>
        <v>ALKAPURI(GNE)</v>
      </c>
      <c r="AH205" s="7" t="str">
        <f t="shared" si="62"/>
        <v>ALKAPURI1(GNE)</v>
      </c>
      <c r="AI205" s="7" t="str">
        <f t="shared" si="63"/>
        <v>S6P9</v>
      </c>
      <c r="AJ205" s="7" t="str">
        <f t="shared" si="64"/>
        <v>S6P9</v>
      </c>
      <c r="AK205" s="7" t="str">
        <f>IFERROR(VLOOKUP(Z205,'PASTE-DL-ALARMS'!$Q$10:$W$2200,7,FALSE),"")</f>
        <v/>
      </c>
      <c r="AL205" s="55" t="str">
        <f>IFERROR(VLOOKUP(Z205,'PASTE-DL-ALARMS'!$Q$10:$W$2200,3,FALSE),"")</f>
        <v/>
      </c>
      <c r="AM205" s="7" t="str">
        <f t="shared" si="65"/>
        <v>10.121.99.129_ALKAPURI(GNE)_S6P9</v>
      </c>
      <c r="AN205" s="55" t="str">
        <f t="shared" si="66"/>
        <v>10.121.19.129_ALKAPURI1(GNE)_S6P9</v>
      </c>
      <c r="AO205" s="72" t="e">
        <f t="shared" ca="1" si="67"/>
        <v>#VALUE!</v>
      </c>
      <c r="AP205" s="7" t="str">
        <f>IFERROR(VLOOKUP(Z205,'PASTE-DL-ALARMS'!$Q$10:$Z$2800,8,FALSE),"")</f>
        <v/>
      </c>
      <c r="AQ205" s="7"/>
      <c r="AR205" s="7"/>
      <c r="AS205" s="7"/>
    </row>
    <row r="206" spans="1:45" x14ac:dyDescent="0.25">
      <c r="A206" s="20"/>
      <c r="B206" s="20"/>
      <c r="C206" s="20" t="str">
        <f>IF(D206="Critical",MAX($C$8:C205)+1,"")</f>
        <v/>
      </c>
      <c r="D206" s="20" t="str">
        <f t="shared" si="51"/>
        <v>-</v>
      </c>
      <c r="E206" s="20" t="str">
        <f>VLOOKUP('PASTE-DOWN-DL'!F206,'SSA-CODE'!$D$4:$E$56,2,FALSE)</f>
        <v>WTR AM</v>
      </c>
      <c r="F206" s="48" t="str">
        <f t="shared" si="52"/>
        <v>WTR AM</v>
      </c>
      <c r="G206" s="48" t="str">
        <f t="shared" si="53"/>
        <v xml:space="preserve">	WTR AM</v>
      </c>
      <c r="H206" s="20">
        <v>197</v>
      </c>
      <c r="I206" t="s">
        <v>7556</v>
      </c>
      <c r="J206" t="s">
        <v>6260</v>
      </c>
      <c r="K206" t="s">
        <v>6261</v>
      </c>
      <c r="L206" t="s">
        <v>6262</v>
      </c>
      <c r="M206" t="s">
        <v>6263</v>
      </c>
      <c r="N206" t="s">
        <v>7557</v>
      </c>
      <c r="O206" t="s">
        <v>7558</v>
      </c>
      <c r="P206" t="s">
        <v>6266</v>
      </c>
      <c r="Q206" t="s">
        <v>6776</v>
      </c>
      <c r="R206" t="s">
        <v>7666</v>
      </c>
      <c r="S206" t="s">
        <v>6269</v>
      </c>
      <c r="T206" t="s">
        <v>6387</v>
      </c>
      <c r="U206" t="s">
        <v>6269</v>
      </c>
      <c r="V206" t="s">
        <v>6271</v>
      </c>
      <c r="W206" t="s">
        <v>7560</v>
      </c>
      <c r="X206" t="s">
        <v>7561</v>
      </c>
      <c r="Y206" t="s">
        <v>6269</v>
      </c>
      <c r="Z206" s="48" t="str">
        <f t="shared" si="54"/>
        <v>WTR AM-10.121.16.242-TN705B Mahuda_B1_S3P1-10.121.16.243-TN705B Nadiad_B1_S4P1</v>
      </c>
      <c r="AA206" s="48">
        <f t="shared" si="55"/>
        <v>15</v>
      </c>
      <c r="AB206" s="48">
        <f t="shared" si="56"/>
        <v>22</v>
      </c>
      <c r="AC206" s="48">
        <f t="shared" si="57"/>
        <v>15</v>
      </c>
      <c r="AD206" s="48">
        <f t="shared" si="58"/>
        <v>28</v>
      </c>
      <c r="AE206" s="48" t="str">
        <f t="shared" si="59"/>
        <v>10.121.16.242</v>
      </c>
      <c r="AF206" s="42" t="str">
        <f t="shared" si="60"/>
        <v>10.121.16.243</v>
      </c>
      <c r="AG206" s="7" t="str">
        <f t="shared" si="61"/>
        <v>Mahuda</v>
      </c>
      <c r="AH206" s="7" t="str">
        <f t="shared" si="62"/>
        <v>Nadiad Micro</v>
      </c>
      <c r="AI206" s="7" t="str">
        <f t="shared" si="63"/>
        <v>S3P1</v>
      </c>
      <c r="AJ206" s="7" t="str">
        <f t="shared" si="64"/>
        <v>S4P1</v>
      </c>
      <c r="AK206" s="7" t="str">
        <f>IFERROR(VLOOKUP(Z206,'PASTE-DL-ALARMS'!$Q$10:$W$2200,7,FALSE),"")</f>
        <v/>
      </c>
      <c r="AL206" s="55" t="str">
        <f>IFERROR(VLOOKUP(Z206,'PASTE-DL-ALARMS'!$Q$10:$W$2200,3,FALSE),"")</f>
        <v/>
      </c>
      <c r="AM206" s="7" t="str">
        <f t="shared" si="65"/>
        <v>10.121.16.242_Mahuda_S3P1</v>
      </c>
      <c r="AN206" s="55" t="str">
        <f t="shared" si="66"/>
        <v>10.121.16.243_Nadiad Micro_S4P1</v>
      </c>
      <c r="AO206" s="72" t="e">
        <f t="shared" ca="1" si="67"/>
        <v>#VALUE!</v>
      </c>
      <c r="AP206" s="7" t="str">
        <f>IFERROR(VLOOKUP(Z206,'PASTE-DL-ALARMS'!$Q$10:$Z$2800,8,FALSE),"")</f>
        <v/>
      </c>
      <c r="AQ206" s="7"/>
      <c r="AR206" s="7"/>
      <c r="AS206" s="7"/>
    </row>
    <row r="207" spans="1:45" x14ac:dyDescent="0.25">
      <c r="A207" s="20"/>
      <c r="B207" s="20"/>
      <c r="C207" s="20" t="str">
        <f>IF(D207="Critical",MAX($C$8:C206)+1,"")</f>
        <v/>
      </c>
      <c r="D207" s="20" t="str">
        <f t="shared" si="51"/>
        <v>-</v>
      </c>
      <c r="E207" s="20" t="str">
        <f>VLOOKUP('PASTE-DOWN-DL'!F207,'SSA-CODE'!$D$4:$E$56,2,FALSE)</f>
        <v>VDA</v>
      </c>
      <c r="F207" s="48" t="str">
        <f t="shared" si="52"/>
        <v>SSA VDR</v>
      </c>
      <c r="G207" s="48" t="str">
        <f t="shared" si="53"/>
        <v xml:space="preserve">	SSA VDR</v>
      </c>
      <c r="H207" s="20">
        <v>198</v>
      </c>
      <c r="I207" t="s">
        <v>7562</v>
      </c>
      <c r="J207" t="s">
        <v>6260</v>
      </c>
      <c r="K207" t="s">
        <v>6275</v>
      </c>
      <c r="L207" t="s">
        <v>6262</v>
      </c>
      <c r="M207" t="s">
        <v>6263</v>
      </c>
      <c r="N207" t="s">
        <v>7564</v>
      </c>
      <c r="O207" t="s">
        <v>7563</v>
      </c>
      <c r="P207" t="s">
        <v>6266</v>
      </c>
      <c r="Q207" t="s">
        <v>6453</v>
      </c>
      <c r="R207" t="s">
        <v>6279</v>
      </c>
      <c r="S207" t="s">
        <v>7565</v>
      </c>
      <c r="T207" t="s">
        <v>6313</v>
      </c>
      <c r="U207" t="s">
        <v>6417</v>
      </c>
      <c r="V207" t="s">
        <v>6271</v>
      </c>
      <c r="W207" t="s">
        <v>7566</v>
      </c>
      <c r="X207" t="s">
        <v>7567</v>
      </c>
      <c r="Y207" t="s">
        <v>6269</v>
      </c>
      <c r="Z207" s="48" t="str">
        <f t="shared" si="54"/>
        <v>SSA VDR-10.121.99.166-DASARAH_BTS_1/6-10.121.99.167-PATEL BTS_1/5</v>
      </c>
      <c r="AA207" s="48">
        <f t="shared" si="55"/>
        <v>15</v>
      </c>
      <c r="AB207" s="48">
        <f t="shared" si="56"/>
        <v>25</v>
      </c>
      <c r="AC207" s="48">
        <f t="shared" si="57"/>
        <v>15</v>
      </c>
      <c r="AD207" s="48">
        <f t="shared" si="58"/>
        <v>23</v>
      </c>
      <c r="AE207" s="48" t="str">
        <f t="shared" si="59"/>
        <v>10.121.99.167</v>
      </c>
      <c r="AF207" s="42" t="str">
        <f t="shared" si="60"/>
        <v>10.121.99.166</v>
      </c>
      <c r="AG207" s="7" t="str">
        <f t="shared" si="61"/>
        <v>PATEL BTS</v>
      </c>
      <c r="AH207" s="7" t="str">
        <f t="shared" si="62"/>
        <v>DASARAH</v>
      </c>
      <c r="AI207" s="7" t="str">
        <f t="shared" si="63"/>
        <v>S1P5</v>
      </c>
      <c r="AJ207" s="7" t="str">
        <f t="shared" si="64"/>
        <v>S1P6</v>
      </c>
      <c r="AK207" s="7" t="str">
        <f>IFERROR(VLOOKUP(Z207,'PASTE-DL-ALARMS'!$Q$10:$W$2200,7,FALSE),"")</f>
        <v/>
      </c>
      <c r="AL207" s="55" t="str">
        <f>IFERROR(VLOOKUP(Z207,'PASTE-DL-ALARMS'!$Q$10:$W$2200,3,FALSE),"")</f>
        <v/>
      </c>
      <c r="AM207" s="7" t="str">
        <f t="shared" si="65"/>
        <v>10.121.99.167_PATEL BTS_S1P5</v>
      </c>
      <c r="AN207" s="55" t="str">
        <f t="shared" si="66"/>
        <v>10.121.99.166_DASARAH_S1P6</v>
      </c>
      <c r="AO207" s="72" t="e">
        <f t="shared" ca="1" si="67"/>
        <v>#VALUE!</v>
      </c>
      <c r="AP207" s="7" t="str">
        <f>IFERROR(VLOOKUP(Z207,'PASTE-DL-ALARMS'!$Q$10:$Z$2800,8,FALSE),"")</f>
        <v/>
      </c>
      <c r="AQ207" s="7"/>
      <c r="AR207" s="7"/>
      <c r="AS207" s="7"/>
    </row>
    <row r="208" spans="1:45" x14ac:dyDescent="0.25">
      <c r="A208" s="20"/>
      <c r="B208" s="20"/>
      <c r="C208" s="20" t="str">
        <f>IF(D208="Critical",MAX($C$8:C207)+1,"")</f>
        <v/>
      </c>
      <c r="D208" s="20" t="str">
        <f t="shared" si="51"/>
        <v>-</v>
      </c>
      <c r="E208" s="20" t="str">
        <f>VLOOKUP('PASTE-DOWN-DL'!F208,'SSA-CODE'!$D$4:$E$56,2,FALSE)</f>
        <v>VDA</v>
      </c>
      <c r="F208" s="48" t="str">
        <f t="shared" si="52"/>
        <v>SSA VDR</v>
      </c>
      <c r="G208" s="48" t="str">
        <f t="shared" si="53"/>
        <v xml:space="preserve">	SSA VDR</v>
      </c>
      <c r="H208" s="20">
        <v>199</v>
      </c>
      <c r="I208" t="s">
        <v>7568</v>
      </c>
      <c r="J208" t="s">
        <v>6466</v>
      </c>
      <c r="K208" t="s">
        <v>6275</v>
      </c>
      <c r="L208" t="s">
        <v>6262</v>
      </c>
      <c r="M208" t="s">
        <v>6263</v>
      </c>
      <c r="N208" t="s">
        <v>7569</v>
      </c>
      <c r="O208" t="s">
        <v>7570</v>
      </c>
      <c r="P208" t="s">
        <v>6266</v>
      </c>
      <c r="Q208" t="s">
        <v>6630</v>
      </c>
      <c r="R208" t="s">
        <v>6279</v>
      </c>
      <c r="S208" t="s">
        <v>6417</v>
      </c>
      <c r="T208" t="s">
        <v>6313</v>
      </c>
      <c r="U208" t="s">
        <v>6417</v>
      </c>
      <c r="V208" t="s">
        <v>6271</v>
      </c>
      <c r="W208" t="s">
        <v>7571</v>
      </c>
      <c r="X208" t="s">
        <v>7572</v>
      </c>
      <c r="Y208" t="s">
        <v>6269</v>
      </c>
      <c r="Z208" s="48" t="str">
        <f t="shared" si="54"/>
        <v>SSA VDR-10.121.19.129-ALKAPURI_5/11-10.121.99.129-ALKAPURI(GNE)_5/11</v>
      </c>
      <c r="AA208" s="48">
        <f t="shared" si="55"/>
        <v>15</v>
      </c>
      <c r="AB208" s="48">
        <f t="shared" si="56"/>
        <v>29</v>
      </c>
      <c r="AC208" s="48">
        <f t="shared" si="57"/>
        <v>15</v>
      </c>
      <c r="AD208" s="48">
        <f t="shared" si="58"/>
        <v>30</v>
      </c>
      <c r="AE208" s="48" t="str">
        <f t="shared" si="59"/>
        <v>10.121.99.129</v>
      </c>
      <c r="AF208" s="42" t="str">
        <f t="shared" si="60"/>
        <v>10.121.19.129</v>
      </c>
      <c r="AG208" s="7" t="str">
        <f t="shared" si="61"/>
        <v>ALKAPURI(GNE)</v>
      </c>
      <c r="AH208" s="7" t="str">
        <f t="shared" si="62"/>
        <v>ALKAPURI1(GNE)</v>
      </c>
      <c r="AI208" s="7" t="str">
        <f t="shared" si="63"/>
        <v>S5P11</v>
      </c>
      <c r="AJ208" s="7" t="str">
        <f t="shared" si="64"/>
        <v>S5P11</v>
      </c>
      <c r="AK208" s="7" t="str">
        <f>IFERROR(VLOOKUP(Z208,'PASTE-DL-ALARMS'!$Q$10:$W$2200,7,FALSE),"")</f>
        <v/>
      </c>
      <c r="AL208" s="55" t="str">
        <f>IFERROR(VLOOKUP(Z208,'PASTE-DL-ALARMS'!$Q$10:$W$2200,3,FALSE),"")</f>
        <v/>
      </c>
      <c r="AM208" s="7" t="str">
        <f t="shared" si="65"/>
        <v>10.121.99.129_ALKAPURI(GNE)_S5P11</v>
      </c>
      <c r="AN208" s="55" t="str">
        <f t="shared" si="66"/>
        <v>10.121.19.129_ALKAPURI1(GNE)_S5P11</v>
      </c>
      <c r="AO208" s="72" t="e">
        <f t="shared" ca="1" si="67"/>
        <v>#VALUE!</v>
      </c>
      <c r="AP208" s="7" t="str">
        <f>IFERROR(VLOOKUP(Z208,'PASTE-DL-ALARMS'!$Q$10:$Z$2800,8,FALSE),"")</f>
        <v/>
      </c>
      <c r="AQ208" s="7"/>
      <c r="AR208" s="7"/>
      <c r="AS208" s="7"/>
    </row>
    <row r="209" spans="1:45" x14ac:dyDescent="0.25">
      <c r="A209" s="20"/>
      <c r="B209" s="20"/>
      <c r="C209" s="20" t="str">
        <f>IF(D209="Critical",MAX($C$8:C208)+1,"")</f>
        <v/>
      </c>
      <c r="D209" s="20" t="str">
        <f t="shared" si="51"/>
        <v>-</v>
      </c>
      <c r="E209" s="20" t="str">
        <f>VLOOKUP('PASTE-DOWN-DL'!F209,'SSA-CODE'!$D$4:$E$56,2,FALSE)</f>
        <v>AMR</v>
      </c>
      <c r="F209" s="48" t="str">
        <f t="shared" si="52"/>
        <v>SSA AMR</v>
      </c>
      <c r="G209" s="48" t="str">
        <f t="shared" si="53"/>
        <v xml:space="preserve">	SSA AMR</v>
      </c>
      <c r="H209" s="20">
        <v>200</v>
      </c>
      <c r="I209" t="s">
        <v>7573</v>
      </c>
      <c r="J209" t="s">
        <v>6260</v>
      </c>
      <c r="K209" t="s">
        <v>6275</v>
      </c>
      <c r="L209" t="s">
        <v>6262</v>
      </c>
      <c r="M209" t="s">
        <v>6263</v>
      </c>
      <c r="N209" t="s">
        <v>7574</v>
      </c>
      <c r="O209" t="s">
        <v>7575</v>
      </c>
      <c r="P209" t="s">
        <v>6266</v>
      </c>
      <c r="Q209" t="s">
        <v>6507</v>
      </c>
      <c r="R209" t="s">
        <v>6401</v>
      </c>
      <c r="S209" t="s">
        <v>7576</v>
      </c>
      <c r="T209" t="s">
        <v>6950</v>
      </c>
      <c r="U209" t="s">
        <v>7576</v>
      </c>
      <c r="V209" t="s">
        <v>6271</v>
      </c>
      <c r="W209" t="s">
        <v>7577</v>
      </c>
      <c r="X209" t="s">
        <v>7578</v>
      </c>
      <c r="Y209" t="s">
        <v>6269</v>
      </c>
      <c r="Z209" s="48" t="str">
        <f t="shared" si="54"/>
        <v>SSA AMR-10.121.96.52-ESSAR-PUMP-BTS A1_2/6-10.121.96.2-SAVARKUNDLA B2_4/5</v>
      </c>
      <c r="AA209" s="48">
        <f t="shared" si="55"/>
        <v>14</v>
      </c>
      <c r="AB209" s="48">
        <f t="shared" si="56"/>
        <v>29</v>
      </c>
      <c r="AC209" s="48">
        <f t="shared" si="57"/>
        <v>13</v>
      </c>
      <c r="AD209" s="48">
        <f t="shared" si="58"/>
        <v>25</v>
      </c>
      <c r="AE209" s="48" t="str">
        <f t="shared" si="59"/>
        <v>10.121.96.52</v>
      </c>
      <c r="AF209" s="42" t="str">
        <f t="shared" si="60"/>
        <v>10.121.96.2</v>
      </c>
      <c r="AG209" s="7" t="str">
        <f t="shared" si="61"/>
        <v>ESSAR PUMP BTS</v>
      </c>
      <c r="AH209" s="7" t="str">
        <f t="shared" si="62"/>
        <v>SAVARKUNDLA</v>
      </c>
      <c r="AI209" s="7" t="str">
        <f t="shared" si="63"/>
        <v>S2P6</v>
      </c>
      <c r="AJ209" s="7" t="str">
        <f t="shared" si="64"/>
        <v>S4P5</v>
      </c>
      <c r="AK209" s="7" t="str">
        <f>IFERROR(VLOOKUP(Z209,'PASTE-DL-ALARMS'!$Q$10:$W$2200,7,FALSE),"")</f>
        <v/>
      </c>
      <c r="AL209" s="55" t="str">
        <f>IFERROR(VLOOKUP(Z209,'PASTE-DL-ALARMS'!$Q$10:$W$2200,3,FALSE),"")</f>
        <v/>
      </c>
      <c r="AM209" s="7" t="str">
        <f t="shared" si="65"/>
        <v>10.121.96.52_ESSAR PUMP BTS_S2P6</v>
      </c>
      <c r="AN209" s="55" t="str">
        <f t="shared" si="66"/>
        <v>10.121.96.2_SAVARKUNDLA_S4P5</v>
      </c>
      <c r="AO209" s="72" t="e">
        <f t="shared" ca="1" si="67"/>
        <v>#VALUE!</v>
      </c>
      <c r="AP209" s="7" t="str">
        <f>IFERROR(VLOOKUP(Z209,'PASTE-DL-ALARMS'!$Q$10:$Z$2800,8,FALSE),"")</f>
        <v/>
      </c>
      <c r="AQ209" s="7"/>
      <c r="AR209" s="7"/>
      <c r="AS209" s="7"/>
    </row>
    <row r="210" spans="1:45" x14ac:dyDescent="0.25">
      <c r="A210" s="20"/>
      <c r="B210" s="20"/>
      <c r="C210" s="20" t="str">
        <f>IF(D210="Critical",MAX($C$8:C209)+1,"")</f>
        <v/>
      </c>
      <c r="D210" s="20" t="str">
        <f t="shared" si="51"/>
        <v>-</v>
      </c>
      <c r="E210" s="20" t="str">
        <f>VLOOKUP('PASTE-DOWN-DL'!F210,'SSA-CODE'!$D$4:$E$56,2,FALSE)</f>
        <v>AHD</v>
      </c>
      <c r="F210" s="48" t="str">
        <f t="shared" si="52"/>
        <v>SSA AM</v>
      </c>
      <c r="G210" s="48" t="str">
        <f t="shared" si="53"/>
        <v xml:space="preserve">	SSA AM</v>
      </c>
      <c r="H210" s="20">
        <v>201</v>
      </c>
      <c r="I210" t="s">
        <v>7579</v>
      </c>
      <c r="J210" t="s">
        <v>6260</v>
      </c>
      <c r="K210" t="s">
        <v>6275</v>
      </c>
      <c r="L210" t="s">
        <v>6262</v>
      </c>
      <c r="M210" t="s">
        <v>6263</v>
      </c>
      <c r="N210" t="s">
        <v>7580</v>
      </c>
      <c r="O210" t="s">
        <v>7581</v>
      </c>
      <c r="P210" t="s">
        <v>6266</v>
      </c>
      <c r="Q210" t="s">
        <v>6408</v>
      </c>
      <c r="R210" t="s">
        <v>7033</v>
      </c>
      <c r="S210" t="s">
        <v>7582</v>
      </c>
      <c r="T210" t="s">
        <v>6486</v>
      </c>
      <c r="U210" t="s">
        <v>6723</v>
      </c>
      <c r="V210" t="s">
        <v>6271</v>
      </c>
      <c r="W210" t="s">
        <v>7583</v>
      </c>
      <c r="X210" t="s">
        <v>7584</v>
      </c>
      <c r="Y210" t="s">
        <v>7585</v>
      </c>
      <c r="Z210" s="48" t="str">
        <f t="shared" si="54"/>
        <v>SSA AM-10.121.18.65-NAVRANGPURA (GNE)_3/2-10.121.18.70-VASTRAPUR 2_3/2</v>
      </c>
      <c r="AA210" s="48">
        <f t="shared" si="55"/>
        <v>14</v>
      </c>
      <c r="AB210" s="48">
        <f t="shared" si="56"/>
        <v>32</v>
      </c>
      <c r="AC210" s="48">
        <f t="shared" si="57"/>
        <v>14</v>
      </c>
      <c r="AD210" s="48">
        <f t="shared" si="58"/>
        <v>26</v>
      </c>
      <c r="AE210" s="48" t="str">
        <f t="shared" si="59"/>
        <v>10.121.18.65</v>
      </c>
      <c r="AF210" s="42" t="str">
        <f t="shared" si="60"/>
        <v>10.121.18.70</v>
      </c>
      <c r="AG210" s="7" t="str">
        <f t="shared" si="61"/>
        <v>NAVRANGPURA (GNE)</v>
      </c>
      <c r="AH210" s="7" t="str">
        <f t="shared" si="62"/>
        <v>VASTRAPUR 2</v>
      </c>
      <c r="AI210" s="7" t="str">
        <f t="shared" si="63"/>
        <v>S3P2</v>
      </c>
      <c r="AJ210" s="7" t="str">
        <f t="shared" si="64"/>
        <v>S3P2</v>
      </c>
      <c r="AK210" s="7" t="str">
        <f>IFERROR(VLOOKUP(Z210,'PASTE-DL-ALARMS'!$Q$10:$W$2200,7,FALSE),"")</f>
        <v/>
      </c>
      <c r="AL210" s="55" t="str">
        <f>IFERROR(VLOOKUP(Z210,'PASTE-DL-ALARMS'!$Q$10:$W$2200,3,FALSE),"")</f>
        <v/>
      </c>
      <c r="AM210" s="7" t="str">
        <f t="shared" si="65"/>
        <v>10.121.18.65_NAVRANGPURA (GNE)_S3P2</v>
      </c>
      <c r="AN210" s="55" t="str">
        <f t="shared" si="66"/>
        <v>10.121.18.70_VASTRAPUR 2_S3P2</v>
      </c>
      <c r="AO210" s="72" t="e">
        <f t="shared" ca="1" si="67"/>
        <v>#VALUE!</v>
      </c>
      <c r="AP210" s="7" t="str">
        <f>IFERROR(VLOOKUP(Z210,'PASTE-DL-ALARMS'!$Q$10:$Z$2800,8,FALSE),"")</f>
        <v/>
      </c>
      <c r="AQ210" s="7"/>
      <c r="AR210" s="7"/>
      <c r="AS210" s="7"/>
    </row>
    <row r="211" spans="1:45" x14ac:dyDescent="0.25">
      <c r="A211" s="20"/>
      <c r="B211" s="20"/>
      <c r="C211" s="20" t="str">
        <f>IF(D211="Critical",MAX($C$8:C210)+1,"")</f>
        <v/>
      </c>
      <c r="D211" s="20" t="str">
        <f t="shared" si="51"/>
        <v>-</v>
      </c>
      <c r="E211" s="20" t="str">
        <f>VLOOKUP('PASTE-DOWN-DL'!F211,'SSA-CODE'!$D$4:$E$56,2,FALSE)</f>
        <v>VDA</v>
      </c>
      <c r="F211" s="48" t="str">
        <f t="shared" si="52"/>
        <v>SSA VDR</v>
      </c>
      <c r="G211" s="48" t="str">
        <f t="shared" si="53"/>
        <v xml:space="preserve">	SSA VDR</v>
      </c>
      <c r="H211" s="20">
        <v>202</v>
      </c>
      <c r="I211" t="s">
        <v>7586</v>
      </c>
      <c r="J211" t="s">
        <v>6260</v>
      </c>
      <c r="K211" t="s">
        <v>6275</v>
      </c>
      <c r="L211" t="s">
        <v>6262</v>
      </c>
      <c r="M211" t="s">
        <v>6263</v>
      </c>
      <c r="N211" t="s">
        <v>7587</v>
      </c>
      <c r="O211" t="s">
        <v>7588</v>
      </c>
      <c r="P211" t="s">
        <v>6266</v>
      </c>
      <c r="Q211" t="s">
        <v>6431</v>
      </c>
      <c r="R211" t="s">
        <v>6294</v>
      </c>
      <c r="S211" t="s">
        <v>7589</v>
      </c>
      <c r="T211" t="s">
        <v>6313</v>
      </c>
      <c r="U211" t="s">
        <v>7589</v>
      </c>
      <c r="V211" t="s">
        <v>6271</v>
      </c>
      <c r="W211" t="s">
        <v>7590</v>
      </c>
      <c r="X211" t="s">
        <v>7591</v>
      </c>
      <c r="Y211" t="s">
        <v>6269</v>
      </c>
      <c r="Z211" s="48" t="str">
        <f t="shared" si="54"/>
        <v>SSA VDR-10.121.99.168-AIRPORT_A1_1/6-10.121.19.131-KARELIBAGH_4/4</v>
      </c>
      <c r="AA211" s="48">
        <f t="shared" si="55"/>
        <v>15</v>
      </c>
      <c r="AB211" s="48">
        <f t="shared" si="56"/>
        <v>27</v>
      </c>
      <c r="AC211" s="48">
        <f t="shared" si="57"/>
        <v>15</v>
      </c>
      <c r="AD211" s="48">
        <f t="shared" si="58"/>
        <v>26</v>
      </c>
      <c r="AE211" s="48" t="str">
        <f t="shared" si="59"/>
        <v>10.121.99.168</v>
      </c>
      <c r="AF211" s="42" t="str">
        <f t="shared" si="60"/>
        <v>10.121.19.131</v>
      </c>
      <c r="AG211" s="7" t="str">
        <f t="shared" si="61"/>
        <v xml:space="preserve">AIRPORT A1 </v>
      </c>
      <c r="AH211" s="7" t="str">
        <f t="shared" si="62"/>
        <v>KARELIBAGH</v>
      </c>
      <c r="AI211" s="7" t="str">
        <f t="shared" si="63"/>
        <v>S1P6</v>
      </c>
      <c r="AJ211" s="7" t="str">
        <f t="shared" si="64"/>
        <v>S4P4</v>
      </c>
      <c r="AK211" s="7" t="str">
        <f>IFERROR(VLOOKUP(Z211,'PASTE-DL-ALARMS'!$Q$10:$W$2200,7,FALSE),"")</f>
        <v/>
      </c>
      <c r="AL211" s="55" t="str">
        <f>IFERROR(VLOOKUP(Z211,'PASTE-DL-ALARMS'!$Q$10:$W$2200,3,FALSE),"")</f>
        <v/>
      </c>
      <c r="AM211" s="7" t="str">
        <f t="shared" si="65"/>
        <v>10.121.99.168_AIRPORT A1 _S1P6</v>
      </c>
      <c r="AN211" s="55" t="str">
        <f t="shared" si="66"/>
        <v>10.121.19.131_KARELIBAGH_S4P4</v>
      </c>
      <c r="AO211" s="72" t="e">
        <f t="shared" ca="1" si="67"/>
        <v>#VALUE!</v>
      </c>
      <c r="AP211" s="7" t="str">
        <f>IFERROR(VLOOKUP(Z211,'PASTE-DL-ALARMS'!$Q$10:$Z$2800,8,FALSE),"")</f>
        <v/>
      </c>
      <c r="AQ211" s="7"/>
      <c r="AR211" s="7"/>
      <c r="AS211" s="7"/>
    </row>
    <row r="212" spans="1:45" x14ac:dyDescent="0.25">
      <c r="A212" s="20"/>
      <c r="B212" s="20"/>
      <c r="C212" s="20" t="str">
        <f>IF(D212="Critical",MAX($C$8:C211)+1,"")</f>
        <v/>
      </c>
      <c r="D212" s="20" t="str">
        <f t="shared" si="51"/>
        <v>-</v>
      </c>
      <c r="E212" s="20" t="str">
        <f>VLOOKUP('PASTE-DOWN-DL'!F212,'SSA-CODE'!$D$4:$E$56,2,FALSE)</f>
        <v>SRT</v>
      </c>
      <c r="F212" s="48" t="str">
        <f t="shared" si="52"/>
        <v>SSA SR</v>
      </c>
      <c r="G212" s="48" t="str">
        <f t="shared" si="53"/>
        <v xml:space="preserve">	SSA SR</v>
      </c>
      <c r="H212" s="20">
        <v>203</v>
      </c>
      <c r="I212" t="s">
        <v>7592</v>
      </c>
      <c r="J212" t="s">
        <v>6260</v>
      </c>
      <c r="K212" t="s">
        <v>6261</v>
      </c>
      <c r="L212" t="s">
        <v>6262</v>
      </c>
      <c r="M212" t="s">
        <v>6263</v>
      </c>
      <c r="N212" t="s">
        <v>7593</v>
      </c>
      <c r="O212" t="s">
        <v>7594</v>
      </c>
      <c r="P212" t="s">
        <v>6266</v>
      </c>
      <c r="Q212" t="s">
        <v>6629</v>
      </c>
      <c r="R212" t="s">
        <v>6876</v>
      </c>
      <c r="S212" t="s">
        <v>7595</v>
      </c>
      <c r="T212" t="s">
        <v>6770</v>
      </c>
      <c r="U212" t="s">
        <v>7595</v>
      </c>
      <c r="V212" t="s">
        <v>6271</v>
      </c>
      <c r="W212" t="s">
        <v>7596</v>
      </c>
      <c r="X212" t="s">
        <v>6488</v>
      </c>
      <c r="Y212" t="s">
        <v>6269</v>
      </c>
      <c r="Z212" s="48" t="str">
        <f t="shared" si="54"/>
        <v>SSA SR-10.121.19.200-ALTHAN B2_5/1-10.121.19.222-SDB-KHJOD B1_3/1</v>
      </c>
      <c r="AA212" s="48">
        <f t="shared" si="55"/>
        <v>15</v>
      </c>
      <c r="AB212" s="48">
        <f t="shared" si="56"/>
        <v>22</v>
      </c>
      <c r="AC212" s="48">
        <f t="shared" si="57"/>
        <v>15</v>
      </c>
      <c r="AD212" s="48">
        <f t="shared" si="58"/>
        <v>25</v>
      </c>
      <c r="AE212" s="48" t="str">
        <f t="shared" si="59"/>
        <v>10.121.19.200</v>
      </c>
      <c r="AF212" s="42" t="str">
        <f t="shared" si="60"/>
        <v>10.121.19.222</v>
      </c>
      <c r="AG212" s="7" t="str">
        <f t="shared" si="61"/>
        <v>ALTHAN</v>
      </c>
      <c r="AH212" s="7" t="str">
        <f t="shared" si="62"/>
        <v>SDB KHJOD</v>
      </c>
      <c r="AI212" s="7" t="str">
        <f t="shared" si="63"/>
        <v>S5P1</v>
      </c>
      <c r="AJ212" s="7" t="str">
        <f t="shared" si="64"/>
        <v>S3P1</v>
      </c>
      <c r="AK212" s="7" t="str">
        <f>IFERROR(VLOOKUP(Z212,'PASTE-DL-ALARMS'!$Q$10:$W$2200,7,FALSE),"")</f>
        <v/>
      </c>
      <c r="AL212" s="55" t="str">
        <f>IFERROR(VLOOKUP(Z212,'PASTE-DL-ALARMS'!$Q$10:$W$2200,3,FALSE),"")</f>
        <v/>
      </c>
      <c r="AM212" s="7" t="str">
        <f t="shared" si="65"/>
        <v>10.121.19.200_ALTHAN_S5P1</v>
      </c>
      <c r="AN212" s="55" t="str">
        <f t="shared" si="66"/>
        <v>10.121.19.222_SDB KHJOD_S3P1</v>
      </c>
      <c r="AO212" s="72" t="e">
        <f t="shared" ca="1" si="67"/>
        <v>#VALUE!</v>
      </c>
      <c r="AP212" s="7" t="str">
        <f>IFERROR(VLOOKUP(Z212,'PASTE-DL-ALARMS'!$Q$10:$Z$2800,8,FALSE),"")</f>
        <v/>
      </c>
      <c r="AQ212" s="7"/>
      <c r="AR212" s="7"/>
      <c r="AS212" s="7"/>
    </row>
    <row r="213" spans="1:45" x14ac:dyDescent="0.25">
      <c r="A213" s="20"/>
      <c r="B213" s="20"/>
      <c r="C213" s="20" t="str">
        <f>IF(D213="Critical",MAX($C$8:C212)+1,"")</f>
        <v/>
      </c>
      <c r="D213" s="20" t="str">
        <f t="shared" si="51"/>
        <v>-</v>
      </c>
      <c r="E213" s="20" t="str">
        <f>VLOOKUP('PASTE-DOWN-DL'!F213,'SSA-CODE'!$D$4:$E$56,2,FALSE)</f>
        <v>JND</v>
      </c>
      <c r="F213" s="48" t="str">
        <f t="shared" si="52"/>
        <v>SSA JND</v>
      </c>
      <c r="G213" s="48" t="str">
        <f t="shared" si="53"/>
        <v xml:space="preserve">	SSA JND</v>
      </c>
      <c r="H213" s="20">
        <v>204</v>
      </c>
      <c r="I213" t="s">
        <v>7597</v>
      </c>
      <c r="J213" t="s">
        <v>6260</v>
      </c>
      <c r="K213" t="s">
        <v>6261</v>
      </c>
      <c r="L213" t="s">
        <v>6262</v>
      </c>
      <c r="M213" t="s">
        <v>6263</v>
      </c>
      <c r="N213" t="s">
        <v>7598</v>
      </c>
      <c r="O213" t="s">
        <v>7599</v>
      </c>
      <c r="P213" t="s">
        <v>6266</v>
      </c>
      <c r="Q213" t="s">
        <v>6608</v>
      </c>
      <c r="R213" t="s">
        <v>6686</v>
      </c>
      <c r="S213" t="s">
        <v>7600</v>
      </c>
      <c r="T213" t="s">
        <v>6304</v>
      </c>
      <c r="U213" t="s">
        <v>7288</v>
      </c>
      <c r="V213" t="s">
        <v>6271</v>
      </c>
      <c r="W213" t="s">
        <v>7601</v>
      </c>
      <c r="X213" t="s">
        <v>7602</v>
      </c>
      <c r="Y213" t="s">
        <v>6269</v>
      </c>
      <c r="Z213" s="48" t="str">
        <f t="shared" si="54"/>
        <v>SSA JND-10.121.97.205-MOTIKHODIYAR_3/1-10.121.97.200-MENDARADA_4/1</v>
      </c>
      <c r="AA213" s="48">
        <f t="shared" si="55"/>
        <v>15</v>
      </c>
      <c r="AB213" s="48">
        <f t="shared" si="56"/>
        <v>25</v>
      </c>
      <c r="AC213" s="48">
        <f t="shared" si="57"/>
        <v>15</v>
      </c>
      <c r="AD213" s="48">
        <f t="shared" si="58"/>
        <v>28</v>
      </c>
      <c r="AE213" s="48" t="str">
        <f t="shared" si="59"/>
        <v>10.121.97.200</v>
      </c>
      <c r="AF213" s="42" t="str">
        <f t="shared" si="60"/>
        <v>10.121.97.205</v>
      </c>
      <c r="AG213" s="7" t="str">
        <f t="shared" si="61"/>
        <v>MENDARADA</v>
      </c>
      <c r="AH213" s="7" t="str">
        <f t="shared" si="62"/>
        <v>MOTIKHODIYAR</v>
      </c>
      <c r="AI213" s="7" t="str">
        <f t="shared" si="63"/>
        <v>S4P1</v>
      </c>
      <c r="AJ213" s="7" t="str">
        <f t="shared" si="64"/>
        <v>S3P1</v>
      </c>
      <c r="AK213" s="7" t="str">
        <f>IFERROR(VLOOKUP(Z213,'PASTE-DL-ALARMS'!$Q$10:$W$2200,7,FALSE),"")</f>
        <v/>
      </c>
      <c r="AL213" s="55" t="str">
        <f>IFERROR(VLOOKUP(Z213,'PASTE-DL-ALARMS'!$Q$10:$W$2200,3,FALSE),"")</f>
        <v/>
      </c>
      <c r="AM213" s="7" t="str">
        <f t="shared" si="65"/>
        <v>10.121.97.200_MENDARADA_S4P1</v>
      </c>
      <c r="AN213" s="55" t="str">
        <f t="shared" si="66"/>
        <v>10.121.97.205_MOTIKHODIYAR_S3P1</v>
      </c>
      <c r="AO213" s="72" t="e">
        <f t="shared" ca="1" si="67"/>
        <v>#VALUE!</v>
      </c>
      <c r="AP213" s="7" t="str">
        <f>IFERROR(VLOOKUP(Z213,'PASTE-DL-ALARMS'!$Q$10:$Z$2800,8,FALSE),"")</f>
        <v/>
      </c>
      <c r="AQ213" s="7"/>
      <c r="AR213" s="7"/>
      <c r="AS213" s="7"/>
    </row>
    <row r="214" spans="1:45" x14ac:dyDescent="0.25">
      <c r="A214" s="20"/>
      <c r="B214" s="20"/>
      <c r="C214" s="20" t="str">
        <f>IF(D214="Critical",MAX($C$8:C213)+1,"")</f>
        <v/>
      </c>
      <c r="D214" s="20" t="str">
        <f t="shared" si="51"/>
        <v>-</v>
      </c>
      <c r="E214" s="20" t="str">
        <f>VLOOKUP('PASTE-DOWN-DL'!F214,'SSA-CODE'!$D$4:$E$56,2,FALSE)</f>
        <v>WTR AM</v>
      </c>
      <c r="F214" s="48" t="str">
        <f t="shared" si="52"/>
        <v>WTR AM</v>
      </c>
      <c r="G214" s="48" t="str">
        <f t="shared" si="53"/>
        <v xml:space="preserve">	WTR AM</v>
      </c>
      <c r="H214" s="20">
        <v>205</v>
      </c>
      <c r="I214" t="s">
        <v>7603</v>
      </c>
      <c r="J214" t="s">
        <v>6466</v>
      </c>
      <c r="K214" t="s">
        <v>6275</v>
      </c>
      <c r="L214" t="s">
        <v>6262</v>
      </c>
      <c r="M214" t="s">
        <v>6263</v>
      </c>
      <c r="N214" t="s">
        <v>7604</v>
      </c>
      <c r="O214" t="s">
        <v>7605</v>
      </c>
      <c r="P214" t="s">
        <v>6266</v>
      </c>
      <c r="Q214" t="s">
        <v>6671</v>
      </c>
      <c r="R214" t="s">
        <v>6279</v>
      </c>
      <c r="S214" t="s">
        <v>6269</v>
      </c>
      <c r="T214" t="s">
        <v>6345</v>
      </c>
      <c r="U214" t="s">
        <v>6269</v>
      </c>
      <c r="V214" t="s">
        <v>6271</v>
      </c>
      <c r="W214" t="s">
        <v>7606</v>
      </c>
      <c r="X214" t="s">
        <v>7607</v>
      </c>
      <c r="Y214" t="s">
        <v>6269</v>
      </c>
      <c r="Z214" s="48" t="str">
        <f t="shared" si="54"/>
        <v>WTR AM-10.121.16.226-Baroda City 3 B2_6/10-10.121.16.134-Baroda City 2 B2_6/10</v>
      </c>
      <c r="AA214" s="48">
        <f t="shared" si="55"/>
        <v>15</v>
      </c>
      <c r="AB214" s="48">
        <f t="shared" si="56"/>
        <v>33</v>
      </c>
      <c r="AC214" s="48">
        <f t="shared" si="57"/>
        <v>15</v>
      </c>
      <c r="AD214" s="48">
        <f t="shared" si="58"/>
        <v>29</v>
      </c>
      <c r="AE214" s="48" t="str">
        <f t="shared" si="59"/>
        <v>10.121.16.226</v>
      </c>
      <c r="AF214" s="42" t="str">
        <f t="shared" si="60"/>
        <v>10.121.16.134</v>
      </c>
      <c r="AG214" s="7" t="str">
        <f t="shared" si="61"/>
        <v>BARODA CITY 3 GNE</v>
      </c>
      <c r="AH214" s="7" t="str">
        <f t="shared" si="62"/>
        <v>BARODA CITY 2</v>
      </c>
      <c r="AI214" s="7" t="str">
        <f t="shared" si="63"/>
        <v>S6P10</v>
      </c>
      <c r="AJ214" s="7" t="str">
        <f t="shared" si="64"/>
        <v>S6P10</v>
      </c>
      <c r="AK214" s="7" t="str">
        <f>IFERROR(VLOOKUP(Z214,'PASTE-DL-ALARMS'!$Q$10:$W$2200,7,FALSE),"")</f>
        <v/>
      </c>
      <c r="AL214" s="55" t="str">
        <f>IFERROR(VLOOKUP(Z214,'PASTE-DL-ALARMS'!$Q$10:$W$2200,3,FALSE),"")</f>
        <v/>
      </c>
      <c r="AM214" s="7" t="str">
        <f t="shared" si="65"/>
        <v>10.121.16.226_BARODA CITY 3 GNE_S6P10</v>
      </c>
      <c r="AN214" s="55" t="str">
        <f t="shared" si="66"/>
        <v>10.121.16.134_BARODA CITY 2_S6P10</v>
      </c>
      <c r="AO214" s="72" t="e">
        <f t="shared" ca="1" si="67"/>
        <v>#VALUE!</v>
      </c>
      <c r="AP214" s="7" t="str">
        <f>IFERROR(VLOOKUP(Z214,'PASTE-DL-ALARMS'!$Q$10:$Z$2800,8,FALSE),"")</f>
        <v/>
      </c>
      <c r="AQ214" s="7"/>
      <c r="AR214" s="7"/>
      <c r="AS214" s="7"/>
    </row>
    <row r="215" spans="1:45" x14ac:dyDescent="0.25">
      <c r="A215" s="20"/>
      <c r="B215" s="20"/>
      <c r="C215" s="20" t="str">
        <f>IF(D215="Critical",MAX($C$8:C214)+1,"")</f>
        <v/>
      </c>
      <c r="D215" s="20" t="str">
        <f t="shared" si="51"/>
        <v>-</v>
      </c>
      <c r="E215" s="20" t="str">
        <f>VLOOKUP('PASTE-DOWN-DL'!F215,'SSA-CODE'!$D$4:$E$56,2,FALSE)</f>
        <v>BUJ</v>
      </c>
      <c r="F215" s="48" t="str">
        <f t="shared" si="52"/>
        <v>SSA BUJ</v>
      </c>
      <c r="G215" s="48" t="str">
        <f t="shared" si="53"/>
        <v xml:space="preserve">	SSA BUJ</v>
      </c>
      <c r="H215" s="20">
        <v>206</v>
      </c>
      <c r="I215" t="s">
        <v>7608</v>
      </c>
      <c r="J215" t="s">
        <v>6260</v>
      </c>
      <c r="K215" t="s">
        <v>6275</v>
      </c>
      <c r="L215" t="s">
        <v>6262</v>
      </c>
      <c r="M215" t="s">
        <v>6263</v>
      </c>
      <c r="N215" t="s">
        <v>7609</v>
      </c>
      <c r="O215" t="s">
        <v>7610</v>
      </c>
      <c r="P215" t="s">
        <v>6266</v>
      </c>
      <c r="Q215" t="s">
        <v>7273</v>
      </c>
      <c r="R215" t="s">
        <v>6279</v>
      </c>
      <c r="S215" t="s">
        <v>7611</v>
      </c>
      <c r="T215" t="s">
        <v>6345</v>
      </c>
      <c r="U215" t="s">
        <v>7611</v>
      </c>
      <c r="V215" t="s">
        <v>6271</v>
      </c>
      <c r="W215" t="s">
        <v>7612</v>
      </c>
      <c r="X215" t="s">
        <v>6488</v>
      </c>
      <c r="Y215" t="s">
        <v>6269</v>
      </c>
      <c r="Z215" s="48" t="str">
        <f t="shared" si="54"/>
        <v>SSA BUJ-10.121.24.70-Adipur(Madhapar) B1_3/5-10.121.24.79-Shrujan_Creation A1_2/5</v>
      </c>
      <c r="AA215" s="48">
        <f t="shared" si="55"/>
        <v>14</v>
      </c>
      <c r="AB215" s="48">
        <f t="shared" si="56"/>
        <v>23</v>
      </c>
      <c r="AC215" s="48">
        <f t="shared" si="57"/>
        <v>14</v>
      </c>
      <c r="AD215" s="48">
        <f t="shared" si="58"/>
        <v>31</v>
      </c>
      <c r="AE215" s="48" t="str">
        <f t="shared" si="59"/>
        <v>10.121.24.70</v>
      </c>
      <c r="AF215" s="42" t="str">
        <f t="shared" si="60"/>
        <v>10.121.24.79</v>
      </c>
      <c r="AG215" s="7" t="str">
        <f t="shared" si="61"/>
        <v>Madhapar</v>
      </c>
      <c r="AH215" s="7" t="str">
        <f t="shared" si="62"/>
        <v>SHRUJAN CREATION</v>
      </c>
      <c r="AI215" s="7" t="str">
        <f t="shared" si="63"/>
        <v>S3P5</v>
      </c>
      <c r="AJ215" s="7" t="str">
        <f t="shared" si="64"/>
        <v>S2P5</v>
      </c>
      <c r="AK215" s="7" t="str">
        <f>IFERROR(VLOOKUP(Z215,'PASTE-DL-ALARMS'!$Q$10:$W$2200,7,FALSE),"")</f>
        <v/>
      </c>
      <c r="AL215" s="55" t="str">
        <f>IFERROR(VLOOKUP(Z215,'PASTE-DL-ALARMS'!$Q$10:$W$2200,3,FALSE),"")</f>
        <v/>
      </c>
      <c r="AM215" s="7" t="str">
        <f t="shared" si="65"/>
        <v>10.121.24.70_Madhapar_S3P5</v>
      </c>
      <c r="AN215" s="55" t="str">
        <f t="shared" si="66"/>
        <v>10.121.24.79_SHRUJAN CREATION_S2P5</v>
      </c>
      <c r="AO215" s="72" t="e">
        <f t="shared" ca="1" si="67"/>
        <v>#VALUE!</v>
      </c>
      <c r="AP215" s="7" t="str">
        <f>IFERROR(VLOOKUP(Z215,'PASTE-DL-ALARMS'!$Q$10:$Z$2800,8,FALSE),"")</f>
        <v/>
      </c>
      <c r="AQ215" s="7"/>
      <c r="AR215" s="7"/>
      <c r="AS215" s="7"/>
    </row>
    <row r="216" spans="1:45" x14ac:dyDescent="0.25">
      <c r="A216" s="20"/>
      <c r="B216" s="20"/>
      <c r="C216" s="20" t="str">
        <f>IF(D216="Critical",MAX($C$8:C215)+1,"")</f>
        <v/>
      </c>
      <c r="D216" s="20" t="str">
        <f t="shared" si="51"/>
        <v>-</v>
      </c>
      <c r="E216" s="20" t="str">
        <f>VLOOKUP('PASTE-DOWN-DL'!F216,'SSA-CODE'!$D$4:$E$56,2,FALSE)</f>
        <v>RJT</v>
      </c>
      <c r="F216" s="48" t="str">
        <f t="shared" si="52"/>
        <v>SSA RJ</v>
      </c>
      <c r="G216" s="48" t="str">
        <f t="shared" si="53"/>
        <v xml:space="preserve">	SSA RJ</v>
      </c>
      <c r="H216" s="20">
        <v>207</v>
      </c>
      <c r="I216" t="s">
        <v>7613</v>
      </c>
      <c r="J216" t="s">
        <v>6260</v>
      </c>
      <c r="K216" t="s">
        <v>6275</v>
      </c>
      <c r="L216" t="s">
        <v>6262</v>
      </c>
      <c r="M216" t="s">
        <v>6263</v>
      </c>
      <c r="N216" t="s">
        <v>7614</v>
      </c>
      <c r="O216" t="s">
        <v>7615</v>
      </c>
      <c r="P216" t="s">
        <v>6266</v>
      </c>
      <c r="Q216" t="s">
        <v>6742</v>
      </c>
      <c r="R216" t="s">
        <v>6279</v>
      </c>
      <c r="S216" t="s">
        <v>7616</v>
      </c>
      <c r="T216" t="s">
        <v>6500</v>
      </c>
      <c r="U216" t="s">
        <v>6610</v>
      </c>
      <c r="V216" t="s">
        <v>6271</v>
      </c>
      <c r="W216" t="s">
        <v>7617</v>
      </c>
      <c r="X216" t="s">
        <v>7618</v>
      </c>
      <c r="Y216" t="s">
        <v>6269</v>
      </c>
      <c r="Z216" s="48" t="str">
        <f t="shared" si="54"/>
        <v>SSA RJ-10.121.17.57-BHADLA_3/2-10.121.17.47-SARDHAR_4/4</v>
      </c>
      <c r="AA216" s="48">
        <f t="shared" si="55"/>
        <v>14</v>
      </c>
      <c r="AB216" s="48">
        <f t="shared" si="56"/>
        <v>21</v>
      </c>
      <c r="AC216" s="48">
        <f t="shared" si="57"/>
        <v>14</v>
      </c>
      <c r="AD216" s="48">
        <f t="shared" si="58"/>
        <v>22</v>
      </c>
      <c r="AE216" s="48" t="str">
        <f t="shared" si="59"/>
        <v>10.121.17.57</v>
      </c>
      <c r="AF216" s="42" t="str">
        <f t="shared" si="60"/>
        <v>10.121.17.47</v>
      </c>
      <c r="AG216" s="7" t="str">
        <f t="shared" si="61"/>
        <v>BHADLA</v>
      </c>
      <c r="AH216" s="7" t="str">
        <f t="shared" si="62"/>
        <v>SARDHAR</v>
      </c>
      <c r="AI216" s="7" t="str">
        <f t="shared" si="63"/>
        <v>S3P2</v>
      </c>
      <c r="AJ216" s="7" t="str">
        <f t="shared" si="64"/>
        <v>S4P4</v>
      </c>
      <c r="AK216" s="7" t="str">
        <f>IFERROR(VLOOKUP(Z216,'PASTE-DL-ALARMS'!$Q$10:$W$2200,7,FALSE),"")</f>
        <v/>
      </c>
      <c r="AL216" s="55" t="str">
        <f>IFERROR(VLOOKUP(Z216,'PASTE-DL-ALARMS'!$Q$10:$W$2200,3,FALSE),"")</f>
        <v/>
      </c>
      <c r="AM216" s="7" t="str">
        <f t="shared" si="65"/>
        <v>10.121.17.57_BHADLA_S3P2</v>
      </c>
      <c r="AN216" s="55" t="str">
        <f t="shared" si="66"/>
        <v>10.121.17.47_SARDHAR_S4P4</v>
      </c>
      <c r="AO216" s="72" t="e">
        <f t="shared" ca="1" si="67"/>
        <v>#VALUE!</v>
      </c>
      <c r="AP216" s="7" t="str">
        <f>IFERROR(VLOOKUP(Z216,'PASTE-DL-ALARMS'!$Q$10:$Z$2800,8,FALSE),"")</f>
        <v/>
      </c>
      <c r="AQ216" s="7"/>
      <c r="AR216" s="7"/>
      <c r="AS216" s="7"/>
    </row>
    <row r="217" spans="1:45" x14ac:dyDescent="0.25">
      <c r="A217" s="20"/>
      <c r="B217" s="20"/>
      <c r="C217" s="20" t="str">
        <f>IF(D217="Critical",MAX($C$8:C216)+1,"")</f>
        <v/>
      </c>
      <c r="D217" s="20" t="str">
        <f t="shared" si="51"/>
        <v>-</v>
      </c>
      <c r="E217" s="20" t="str">
        <f>VLOOKUP('PASTE-DOWN-DL'!F217,'SSA-CODE'!$D$4:$E$56,2,FALSE)</f>
        <v>HMR</v>
      </c>
      <c r="F217" s="48" t="str">
        <f t="shared" si="52"/>
        <v>SSA HMR</v>
      </c>
      <c r="G217" s="48" t="str">
        <f t="shared" si="53"/>
        <v xml:space="preserve">	SSA HMR</v>
      </c>
      <c r="H217" s="20">
        <v>208</v>
      </c>
      <c r="I217" t="s">
        <v>7619</v>
      </c>
      <c r="J217" t="s">
        <v>6260</v>
      </c>
      <c r="K217" t="s">
        <v>6275</v>
      </c>
      <c r="L217" t="s">
        <v>6262</v>
      </c>
      <c r="M217" t="s">
        <v>6263</v>
      </c>
      <c r="N217" t="s">
        <v>7620</v>
      </c>
      <c r="O217" t="s">
        <v>7621</v>
      </c>
      <c r="P217" t="s">
        <v>6266</v>
      </c>
      <c r="Q217" t="s">
        <v>7053</v>
      </c>
      <c r="R217" t="s">
        <v>6279</v>
      </c>
      <c r="S217" t="s">
        <v>6269</v>
      </c>
      <c r="T217" t="s">
        <v>7260</v>
      </c>
      <c r="U217" t="s">
        <v>6269</v>
      </c>
      <c r="V217" t="s">
        <v>6271</v>
      </c>
      <c r="W217" t="s">
        <v>7622</v>
      </c>
      <c r="X217" t="s">
        <v>7623</v>
      </c>
      <c r="Y217" t="s">
        <v>6269</v>
      </c>
      <c r="Z217" s="48" t="str">
        <f t="shared" si="54"/>
        <v>SSA HMR-10.121.25.166-Berna_Exch_1/6-10.121.25.167-AGiyol_1/5</v>
      </c>
      <c r="AA217" s="48">
        <f t="shared" si="55"/>
        <v>15</v>
      </c>
      <c r="AB217" s="48">
        <f t="shared" si="56"/>
        <v>24</v>
      </c>
      <c r="AC217" s="48">
        <f t="shared" si="57"/>
        <v>15</v>
      </c>
      <c r="AD217" s="48">
        <f t="shared" si="58"/>
        <v>22</v>
      </c>
      <c r="AE217" s="48" t="str">
        <f t="shared" si="59"/>
        <v>10.121.25.166</v>
      </c>
      <c r="AF217" s="42" t="str">
        <f t="shared" si="60"/>
        <v>10.121.25.167</v>
      </c>
      <c r="AG217" s="7" t="str">
        <f t="shared" si="61"/>
        <v>BERNA TE</v>
      </c>
      <c r="AH217" s="7" t="str">
        <f t="shared" si="62"/>
        <v>AGIYOL</v>
      </c>
      <c r="AI217" s="7" t="str">
        <f t="shared" si="63"/>
        <v>S1P6</v>
      </c>
      <c r="AJ217" s="7" t="str">
        <f t="shared" si="64"/>
        <v>S1P5</v>
      </c>
      <c r="AK217" s="7" t="str">
        <f>IFERROR(VLOOKUP(Z217,'PASTE-DL-ALARMS'!$Q$10:$W$2200,7,FALSE),"")</f>
        <v/>
      </c>
      <c r="AL217" s="55" t="str">
        <f>IFERROR(VLOOKUP(Z217,'PASTE-DL-ALARMS'!$Q$10:$W$2200,3,FALSE),"")</f>
        <v/>
      </c>
      <c r="AM217" s="7" t="str">
        <f t="shared" si="65"/>
        <v>10.121.25.166_BERNA TE_S1P6</v>
      </c>
      <c r="AN217" s="55" t="str">
        <f t="shared" si="66"/>
        <v>10.121.25.167_AGIYOL_S1P5</v>
      </c>
      <c r="AO217" s="72" t="e">
        <f t="shared" ca="1" si="67"/>
        <v>#VALUE!</v>
      </c>
      <c r="AP217" s="7" t="str">
        <f>IFERROR(VLOOKUP(Z217,'PASTE-DL-ALARMS'!$Q$10:$Z$2800,8,FALSE),"")</f>
        <v/>
      </c>
      <c r="AQ217" s="7"/>
      <c r="AR217" s="7"/>
      <c r="AS217" s="7"/>
    </row>
    <row r="218" spans="1:45" x14ac:dyDescent="0.25">
      <c r="A218" s="20"/>
      <c r="B218" s="20"/>
      <c r="C218" s="20" t="str">
        <f>IF(D218="Critical",MAX($C$8:C217)+1,"")</f>
        <v/>
      </c>
      <c r="D218" s="20" t="str">
        <f t="shared" si="51"/>
        <v>-</v>
      </c>
      <c r="E218" s="20" t="str">
        <f>VLOOKUP('PASTE-DOWN-DL'!F218,'SSA-CODE'!$D$4:$E$56,2,FALSE)</f>
        <v>BUJ</v>
      </c>
      <c r="F218" s="48" t="str">
        <f t="shared" si="52"/>
        <v>SSA BUJ</v>
      </c>
      <c r="G218" s="48" t="str">
        <f t="shared" si="53"/>
        <v xml:space="preserve">	SSA BUJ</v>
      </c>
      <c r="H218" s="20">
        <v>209</v>
      </c>
      <c r="I218" t="s">
        <v>7624</v>
      </c>
      <c r="J218" t="s">
        <v>6260</v>
      </c>
      <c r="K218" t="s">
        <v>6275</v>
      </c>
      <c r="L218" t="s">
        <v>6262</v>
      </c>
      <c r="M218" t="s">
        <v>6263</v>
      </c>
      <c r="N218" t="s">
        <v>7625</v>
      </c>
      <c r="O218" t="s">
        <v>7626</v>
      </c>
      <c r="P218" t="s">
        <v>6266</v>
      </c>
      <c r="Q218" t="s">
        <v>6311</v>
      </c>
      <c r="R218" t="s">
        <v>6279</v>
      </c>
      <c r="S218" t="s">
        <v>7627</v>
      </c>
      <c r="T218" t="s">
        <v>6950</v>
      </c>
      <c r="U218" t="s">
        <v>7627</v>
      </c>
      <c r="V218" t="s">
        <v>6271</v>
      </c>
      <c r="W218" t="s">
        <v>7628</v>
      </c>
      <c r="X218" t="s">
        <v>7629</v>
      </c>
      <c r="Y218" t="s">
        <v>6269</v>
      </c>
      <c r="Z218" s="48" t="str">
        <f t="shared" si="54"/>
        <v>SSA BUJ-10.121.96.175-Manfara_1/5-10.121.96.162-DudhaiI_3/6</v>
      </c>
      <c r="AA218" s="48">
        <f t="shared" si="55"/>
        <v>15</v>
      </c>
      <c r="AB218" s="48">
        <f t="shared" si="56"/>
        <v>22</v>
      </c>
      <c r="AC218" s="48">
        <f t="shared" si="57"/>
        <v>15</v>
      </c>
      <c r="AD218" s="48">
        <f t="shared" si="58"/>
        <v>23</v>
      </c>
      <c r="AE218" s="48" t="str">
        <f t="shared" si="59"/>
        <v>10.121.96.162</v>
      </c>
      <c r="AF218" s="42" t="str">
        <f t="shared" si="60"/>
        <v>10.121.96.175</v>
      </c>
      <c r="AG218" s="7" t="str">
        <f t="shared" si="61"/>
        <v>DUDHAI</v>
      </c>
      <c r="AH218" s="7" t="str">
        <f t="shared" si="62"/>
        <v>Manfara</v>
      </c>
      <c r="AI218" s="7" t="str">
        <f t="shared" si="63"/>
        <v>S3P3</v>
      </c>
      <c r="AJ218" s="7" t="str">
        <f t="shared" si="64"/>
        <v>S1P5</v>
      </c>
      <c r="AK218" s="7" t="str">
        <f>IFERROR(VLOOKUP(Z218,'PASTE-DL-ALARMS'!$Q$10:$W$2200,7,FALSE),"")</f>
        <v/>
      </c>
      <c r="AL218" s="55" t="str">
        <f>IFERROR(VLOOKUP(Z218,'PASTE-DL-ALARMS'!$Q$10:$W$2200,3,FALSE),"")</f>
        <v/>
      </c>
      <c r="AM218" s="7" t="str">
        <f t="shared" si="65"/>
        <v>10.121.96.162_DUDHAI_S3P3</v>
      </c>
      <c r="AN218" s="55" t="str">
        <f t="shared" si="66"/>
        <v>10.121.96.175_Manfara_S1P5</v>
      </c>
      <c r="AO218" s="72" t="e">
        <f t="shared" ca="1" si="67"/>
        <v>#VALUE!</v>
      </c>
      <c r="AP218" s="7" t="str">
        <f>IFERROR(VLOOKUP(Z218,'PASTE-DL-ALARMS'!$Q$10:$Z$2800,8,FALSE),"")</f>
        <v/>
      </c>
      <c r="AQ218" s="7"/>
      <c r="AR218" s="7"/>
      <c r="AS218" s="7"/>
    </row>
    <row r="219" spans="1:45" x14ac:dyDescent="0.25">
      <c r="A219" s="20"/>
      <c r="B219" s="20"/>
      <c r="C219" s="20" t="str">
        <f>IF(D219="Critical",MAX($C$8:C218)+1,"")</f>
        <v/>
      </c>
      <c r="D219" s="20" t="str">
        <f t="shared" si="51"/>
        <v>-</v>
      </c>
      <c r="E219" s="20" t="e">
        <f>VLOOKUP('PASTE-DOWN-DL'!F219,'SSA-CODE'!$D$4:$E$56,2,FALSE)</f>
        <v>#N/A</v>
      </c>
      <c r="F219" s="48" t="str">
        <f t="shared" si="52"/>
        <v>WTR MBI</v>
      </c>
      <c r="G219" s="48" t="str">
        <f t="shared" si="53"/>
        <v xml:space="preserve">	WTR MBI</v>
      </c>
      <c r="H219" s="20">
        <v>210</v>
      </c>
      <c r="I219" t="s">
        <v>7630</v>
      </c>
      <c r="J219" t="s">
        <v>6260</v>
      </c>
      <c r="K219" t="s">
        <v>6275</v>
      </c>
      <c r="L219" t="s">
        <v>6262</v>
      </c>
      <c r="M219" t="s">
        <v>6263</v>
      </c>
      <c r="N219" t="s">
        <v>7631</v>
      </c>
      <c r="O219" t="s">
        <v>7632</v>
      </c>
      <c r="P219" t="s">
        <v>6266</v>
      </c>
      <c r="Q219" t="s">
        <v>6408</v>
      </c>
      <c r="R219" t="s">
        <v>6408</v>
      </c>
      <c r="S219" t="s">
        <v>6269</v>
      </c>
      <c r="T219" t="s">
        <v>7633</v>
      </c>
      <c r="U219" t="s">
        <v>6269</v>
      </c>
      <c r="V219" t="s">
        <v>6271</v>
      </c>
      <c r="W219" t="s">
        <v>7634</v>
      </c>
      <c r="X219" t="s">
        <v>6488</v>
      </c>
      <c r="Y219" t="s">
        <v>6269</v>
      </c>
      <c r="Z219" s="48" t="str">
        <f t="shared" si="54"/>
        <v>WTR MBI-10.121.91.75_FOUNTAIN_TN705B_WTR_MBI_PH1_3/2-10.121.19.193_MARKET1(GNE)_TN725B_GJ_SSA SR_PH2_6/4</v>
      </c>
      <c r="AA219" s="48" t="e">
        <f t="shared" si="55"/>
        <v>#VALUE!</v>
      </c>
      <c r="AB219" s="48" t="e">
        <f t="shared" si="56"/>
        <v>#VALUE!</v>
      </c>
      <c r="AC219" s="48">
        <f t="shared" si="57"/>
        <v>15</v>
      </c>
      <c r="AD219" s="48">
        <f t="shared" si="58"/>
        <v>28</v>
      </c>
      <c r="AE219" s="48" t="e">
        <f t="shared" si="59"/>
        <v>#VALUE!</v>
      </c>
      <c r="AF219" s="42" t="str">
        <f t="shared" si="60"/>
        <v>10.121.19.193</v>
      </c>
      <c r="AG219" s="7" t="e">
        <f t="shared" si="61"/>
        <v>#VALUE!</v>
      </c>
      <c r="AH219" s="7" t="str">
        <f t="shared" si="62"/>
        <v>MARKET1(GNE)</v>
      </c>
      <c r="AI219" s="7" t="e">
        <f t="shared" si="63"/>
        <v>#VALUE!</v>
      </c>
      <c r="AJ219" s="7" t="str">
        <f t="shared" si="64"/>
        <v>S6P4</v>
      </c>
      <c r="AK219" s="7" t="str">
        <f>IFERROR(VLOOKUP(Z219,'PASTE-DL-ALARMS'!$Q$10:$W$2200,7,FALSE),"")</f>
        <v/>
      </c>
      <c r="AL219" s="55" t="str">
        <f>IFERROR(VLOOKUP(Z219,'PASTE-DL-ALARMS'!$Q$10:$W$2200,3,FALSE),"")</f>
        <v/>
      </c>
      <c r="AM219" s="7" t="e">
        <f t="shared" si="65"/>
        <v>#VALUE!</v>
      </c>
      <c r="AN219" s="55" t="str">
        <f t="shared" si="66"/>
        <v>10.121.19.193_MARKET1(GNE)_S6P4</v>
      </c>
      <c r="AO219" s="72" t="e">
        <f t="shared" ca="1" si="67"/>
        <v>#VALUE!</v>
      </c>
      <c r="AP219" s="7" t="str">
        <f>IFERROR(VLOOKUP(Z219,'PASTE-DL-ALARMS'!$Q$10:$Z$2800,8,FALSE),"")</f>
        <v/>
      </c>
      <c r="AQ219" s="7"/>
      <c r="AR219" s="7"/>
      <c r="AS219" s="7"/>
    </row>
    <row r="220" spans="1:45" x14ac:dyDescent="0.25">
      <c r="A220" s="20"/>
      <c r="B220" s="20"/>
      <c r="C220" s="20" t="str">
        <f>IF(D220="Critical",MAX($C$8:C219)+1,"")</f>
        <v/>
      </c>
      <c r="D220" s="20" t="str">
        <f t="shared" si="51"/>
        <v>-</v>
      </c>
      <c r="E220" s="20" t="str">
        <f>VLOOKUP('PASTE-DOWN-DL'!F220,'SSA-CODE'!$D$4:$E$56,2,FALSE)</f>
        <v>JND</v>
      </c>
      <c r="F220" s="48" t="str">
        <f t="shared" si="52"/>
        <v>SSA JND</v>
      </c>
      <c r="G220" s="48" t="str">
        <f t="shared" si="53"/>
        <v xml:space="preserve">	SSA JND</v>
      </c>
      <c r="H220" s="20">
        <v>211</v>
      </c>
      <c r="I220" t="s">
        <v>7635</v>
      </c>
      <c r="J220" t="s">
        <v>6260</v>
      </c>
      <c r="K220" t="s">
        <v>6261</v>
      </c>
      <c r="L220" t="s">
        <v>6262</v>
      </c>
      <c r="M220" t="s">
        <v>6263</v>
      </c>
      <c r="N220" t="s">
        <v>7636</v>
      </c>
      <c r="O220" t="s">
        <v>7637</v>
      </c>
      <c r="P220" t="s">
        <v>6266</v>
      </c>
      <c r="Q220" t="s">
        <v>6461</v>
      </c>
      <c r="R220" t="s">
        <v>6516</v>
      </c>
      <c r="S220" t="s">
        <v>7638</v>
      </c>
      <c r="T220" t="s">
        <v>6304</v>
      </c>
      <c r="U220" t="s">
        <v>7288</v>
      </c>
      <c r="V220" t="s">
        <v>6271</v>
      </c>
      <c r="W220" t="s">
        <v>7639</v>
      </c>
      <c r="X220" t="s">
        <v>7640</v>
      </c>
      <c r="Y220" t="s">
        <v>6269</v>
      </c>
      <c r="Z220" s="48" t="str">
        <f t="shared" si="54"/>
        <v>SSA JND-10.121.97.204-Maljinjava_4/1-10.121.97.211-TALALA _3/1</v>
      </c>
      <c r="AA220" s="48">
        <f t="shared" si="55"/>
        <v>15</v>
      </c>
      <c r="AB220" s="48">
        <f t="shared" si="56"/>
        <v>26</v>
      </c>
      <c r="AC220" s="48">
        <f t="shared" si="57"/>
        <v>15</v>
      </c>
      <c r="AD220" s="48">
        <f t="shared" si="58"/>
        <v>22</v>
      </c>
      <c r="AE220" s="48" t="str">
        <f t="shared" si="59"/>
        <v>10.121.97.204</v>
      </c>
      <c r="AF220" s="42" t="str">
        <f t="shared" si="60"/>
        <v>10.121.97.211</v>
      </c>
      <c r="AG220" s="7" t="str">
        <f t="shared" si="61"/>
        <v>Maljinjava</v>
      </c>
      <c r="AH220" s="7" t="str">
        <f t="shared" si="62"/>
        <v>TALALA</v>
      </c>
      <c r="AI220" s="7" t="str">
        <f t="shared" si="63"/>
        <v>S4P1</v>
      </c>
      <c r="AJ220" s="7" t="str">
        <f t="shared" si="64"/>
        <v>S3P1</v>
      </c>
      <c r="AK220" s="7" t="str">
        <f>IFERROR(VLOOKUP(Z220,'PASTE-DL-ALARMS'!$Q$10:$W$2200,7,FALSE),"")</f>
        <v/>
      </c>
      <c r="AL220" s="55" t="str">
        <f>IFERROR(VLOOKUP(Z220,'PASTE-DL-ALARMS'!$Q$10:$W$2200,3,FALSE),"")</f>
        <v/>
      </c>
      <c r="AM220" s="7" t="str">
        <f t="shared" si="65"/>
        <v>10.121.97.204_Maljinjava_S4P1</v>
      </c>
      <c r="AN220" s="55" t="str">
        <f t="shared" si="66"/>
        <v>10.121.97.211_TALALA_S3P1</v>
      </c>
      <c r="AO220" s="72" t="e">
        <f t="shared" ca="1" si="67"/>
        <v>#VALUE!</v>
      </c>
      <c r="AP220" s="7" t="str">
        <f>IFERROR(VLOOKUP(Z220,'PASTE-DL-ALARMS'!$Q$10:$Z$2800,8,FALSE),"")</f>
        <v/>
      </c>
      <c r="AQ220" s="7"/>
      <c r="AR220" s="7"/>
      <c r="AS220" s="7"/>
    </row>
    <row r="221" spans="1:45" x14ac:dyDescent="0.25">
      <c r="A221" s="20"/>
      <c r="B221" s="20"/>
      <c r="C221" s="20" t="str">
        <f>IF(D221="Critical",MAX($C$8:C220)+1,"")</f>
        <v/>
      </c>
      <c r="D221" s="20" t="str">
        <f t="shared" si="51"/>
        <v>-</v>
      </c>
      <c r="E221" s="20" t="str">
        <f>VLOOKUP('PASTE-DOWN-DL'!F221,'SSA-CODE'!$D$4:$E$56,2,FALSE)</f>
        <v>JMN</v>
      </c>
      <c r="F221" s="48" t="str">
        <f t="shared" si="52"/>
        <v>SSA JMN</v>
      </c>
      <c r="G221" s="48" t="str">
        <f t="shared" si="53"/>
        <v xml:space="preserve">	SSA JMN</v>
      </c>
      <c r="H221" s="20">
        <v>212</v>
      </c>
      <c r="I221" t="s">
        <v>7641</v>
      </c>
      <c r="J221" t="s">
        <v>6260</v>
      </c>
      <c r="K221" t="s">
        <v>6261</v>
      </c>
      <c r="L221" t="s">
        <v>6262</v>
      </c>
      <c r="M221" t="s">
        <v>6263</v>
      </c>
      <c r="N221" t="s">
        <v>7642</v>
      </c>
      <c r="O221" t="s">
        <v>7643</v>
      </c>
      <c r="P221" t="s">
        <v>6266</v>
      </c>
      <c r="Q221" t="s">
        <v>6546</v>
      </c>
      <c r="R221" t="s">
        <v>6516</v>
      </c>
      <c r="S221" t="s">
        <v>7644</v>
      </c>
      <c r="T221" t="s">
        <v>6425</v>
      </c>
      <c r="U221" t="s">
        <v>7644</v>
      </c>
      <c r="V221" t="s">
        <v>6271</v>
      </c>
      <c r="W221" t="s">
        <v>7645</v>
      </c>
      <c r="X221" t="s">
        <v>7646</v>
      </c>
      <c r="Y221" t="s">
        <v>6269</v>
      </c>
      <c r="Z221" s="48" t="str">
        <f t="shared" si="54"/>
        <v>SSA JMN-10.121.24.1-Jawahaar RD TE(GNE)_S4P1-10.121.24.1-Jawahaar RD TE(GNE)_S6P1</v>
      </c>
      <c r="AA221" s="48">
        <f t="shared" si="55"/>
        <v>13</v>
      </c>
      <c r="AB221" s="48">
        <f t="shared" si="56"/>
        <v>33</v>
      </c>
      <c r="AC221" s="48">
        <f t="shared" si="57"/>
        <v>14</v>
      </c>
      <c r="AD221" s="48">
        <f t="shared" si="58"/>
        <v>22</v>
      </c>
      <c r="AE221" s="48" t="str">
        <f t="shared" si="59"/>
        <v>10.121.24.1</v>
      </c>
      <c r="AF221" s="42" t="str">
        <f t="shared" si="60"/>
        <v>10.121.17.54</v>
      </c>
      <c r="AG221" s="7" t="str">
        <f t="shared" si="61"/>
        <v>Jawahaar RD TE(GNE)</v>
      </c>
      <c r="AH221" s="7" t="str">
        <f t="shared" si="62"/>
        <v>DHORAJI</v>
      </c>
      <c r="AI221" s="7" t="str">
        <f t="shared" si="63"/>
        <v>S4P1</v>
      </c>
      <c r="AJ221" s="7" t="str">
        <f t="shared" si="64"/>
        <v>S6P1</v>
      </c>
      <c r="AK221" s="7" t="str">
        <f>IFERROR(VLOOKUP(Z221,'PASTE-DL-ALARMS'!$Q$10:$W$2200,7,FALSE),"")</f>
        <v/>
      </c>
      <c r="AL221" s="55" t="str">
        <f>IFERROR(VLOOKUP(Z221,'PASTE-DL-ALARMS'!$Q$10:$W$2200,3,FALSE),"")</f>
        <v/>
      </c>
      <c r="AM221" s="7" t="str">
        <f t="shared" si="65"/>
        <v>10.121.24.1_Jawahaar RD TE(GNE)_S4P1</v>
      </c>
      <c r="AN221" s="55" t="str">
        <f t="shared" si="66"/>
        <v>10.121.17.54_DHORAJI_S6P1</v>
      </c>
      <c r="AO221" s="72" t="e">
        <f t="shared" ca="1" si="67"/>
        <v>#VALUE!</v>
      </c>
      <c r="AP221" s="7" t="str">
        <f>IFERROR(VLOOKUP(Z221,'PASTE-DL-ALARMS'!$Q$10:$Z$2800,8,FALSE),"")</f>
        <v/>
      </c>
      <c r="AQ221" s="7"/>
      <c r="AR221" s="7"/>
      <c r="AS221" s="7"/>
    </row>
    <row r="222" spans="1:45" x14ac:dyDescent="0.25">
      <c r="A222" s="20"/>
      <c r="B222" s="20"/>
      <c r="C222" s="20" t="str">
        <f>IF(D222="Critical",MAX($C$8:C221)+1,"")</f>
        <v/>
      </c>
      <c r="D222" s="20" t="str">
        <f t="shared" si="51"/>
        <v>-</v>
      </c>
      <c r="E222" s="20" t="str">
        <f>VLOOKUP('PASTE-DOWN-DL'!F222,'SSA-CODE'!$D$4:$E$56,2,FALSE)</f>
        <v>VDA</v>
      </c>
      <c r="F222" s="48" t="str">
        <f t="shared" si="52"/>
        <v>SSA VDR</v>
      </c>
      <c r="G222" s="48" t="str">
        <f t="shared" si="53"/>
        <v xml:space="preserve">	SSA VDR</v>
      </c>
      <c r="H222" s="20">
        <v>213</v>
      </c>
      <c r="I222" t="s">
        <v>7647</v>
      </c>
      <c r="J222" t="s">
        <v>6466</v>
      </c>
      <c r="K222" t="s">
        <v>6275</v>
      </c>
      <c r="L222" t="s">
        <v>6262</v>
      </c>
      <c r="M222" t="s">
        <v>6263</v>
      </c>
      <c r="N222" t="s">
        <v>7648</v>
      </c>
      <c r="O222" t="s">
        <v>7649</v>
      </c>
      <c r="P222" t="s">
        <v>6266</v>
      </c>
      <c r="Q222" t="s">
        <v>7090</v>
      </c>
      <c r="R222" t="s">
        <v>7090</v>
      </c>
      <c r="S222" t="s">
        <v>7650</v>
      </c>
      <c r="T222" t="s">
        <v>6770</v>
      </c>
      <c r="U222" t="s">
        <v>7650</v>
      </c>
      <c r="V222" t="s">
        <v>6271</v>
      </c>
      <c r="W222" t="s">
        <v>7651</v>
      </c>
      <c r="X222" t="s">
        <v>6488</v>
      </c>
      <c r="Y222" t="s">
        <v>6269</v>
      </c>
      <c r="Z222" s="48" t="str">
        <f t="shared" si="54"/>
        <v>SSA VDR-10.121.16.226-BARODA-CITY-3 B2_3/10-10.121.16.27-CITY B2_3/10</v>
      </c>
      <c r="AA222" s="48">
        <f t="shared" si="55"/>
        <v>15</v>
      </c>
      <c r="AB222" s="48">
        <f t="shared" si="56"/>
        <v>33</v>
      </c>
      <c r="AC222" s="48">
        <f t="shared" si="57"/>
        <v>14</v>
      </c>
      <c r="AD222" s="48">
        <f t="shared" si="58"/>
        <v>26</v>
      </c>
      <c r="AE222" s="48" t="str">
        <f t="shared" si="59"/>
        <v>10.121.16.226</v>
      </c>
      <c r="AF222" s="42" t="str">
        <f t="shared" si="60"/>
        <v>10.121.16.27</v>
      </c>
      <c r="AG222" s="7" t="str">
        <f t="shared" si="61"/>
        <v>BARODA CITY 3 GNE</v>
      </c>
      <c r="AH222" s="7" t="str">
        <f t="shared" si="62"/>
        <v>Baroda CITY</v>
      </c>
      <c r="AI222" s="7" t="str">
        <f t="shared" si="63"/>
        <v>S3P10</v>
      </c>
      <c r="AJ222" s="7" t="str">
        <f t="shared" si="64"/>
        <v>S3P10</v>
      </c>
      <c r="AK222" s="7" t="str">
        <f>IFERROR(VLOOKUP(Z222,'PASTE-DL-ALARMS'!$Q$10:$W$2200,7,FALSE),"")</f>
        <v/>
      </c>
      <c r="AL222" s="55" t="str">
        <f>IFERROR(VLOOKUP(Z222,'PASTE-DL-ALARMS'!$Q$10:$W$2200,3,FALSE),"")</f>
        <v/>
      </c>
      <c r="AM222" s="7" t="str">
        <f t="shared" si="65"/>
        <v>10.121.16.226_BARODA CITY 3 GNE_S3P10</v>
      </c>
      <c r="AN222" s="55" t="str">
        <f t="shared" si="66"/>
        <v>10.121.16.27_Baroda CITY_S3P10</v>
      </c>
      <c r="AO222" s="72" t="e">
        <f t="shared" ca="1" si="67"/>
        <v>#VALUE!</v>
      </c>
      <c r="AP222" s="7" t="str">
        <f>IFERROR(VLOOKUP(Z222,'PASTE-DL-ALARMS'!$Q$10:$Z$2800,8,FALSE),"")</f>
        <v/>
      </c>
      <c r="AQ222" s="7"/>
      <c r="AR222" s="7"/>
      <c r="AS222" s="7"/>
    </row>
    <row r="223" spans="1:45" x14ac:dyDescent="0.25">
      <c r="A223" s="20"/>
      <c r="B223" s="20"/>
      <c r="C223" s="20" t="str">
        <f>IF(D223="Critical",MAX($C$8:C222)+1,"")</f>
        <v/>
      </c>
      <c r="D223" s="20" t="str">
        <f t="shared" si="51"/>
        <v>-</v>
      </c>
      <c r="E223" s="20" t="str">
        <f>VLOOKUP('PASTE-DOWN-DL'!F223,'SSA-CODE'!$D$4:$E$56,2,FALSE)</f>
        <v>SRT</v>
      </c>
      <c r="F223" s="48" t="str">
        <f t="shared" si="52"/>
        <v>SSA SR</v>
      </c>
      <c r="G223" s="48" t="str">
        <f t="shared" si="53"/>
        <v xml:space="preserve">	SSA SR</v>
      </c>
      <c r="H223" s="20">
        <v>214</v>
      </c>
      <c r="I223" t="s">
        <v>7652</v>
      </c>
      <c r="J223" t="s">
        <v>6260</v>
      </c>
      <c r="K223" t="s">
        <v>6261</v>
      </c>
      <c r="L223" t="s">
        <v>6262</v>
      </c>
      <c r="M223" t="s">
        <v>6263</v>
      </c>
      <c r="N223" t="s">
        <v>7653</v>
      </c>
      <c r="O223" t="s">
        <v>7654</v>
      </c>
      <c r="P223" t="s">
        <v>6266</v>
      </c>
      <c r="Q223" t="s">
        <v>7052</v>
      </c>
      <c r="R223" t="s">
        <v>7053</v>
      </c>
      <c r="S223" t="s">
        <v>6778</v>
      </c>
      <c r="T223" t="s">
        <v>6353</v>
      </c>
      <c r="U223" t="s">
        <v>6778</v>
      </c>
      <c r="V223" t="s">
        <v>6271</v>
      </c>
      <c r="W223" t="s">
        <v>7655</v>
      </c>
      <c r="X223" t="s">
        <v>7656</v>
      </c>
      <c r="Y223" t="s">
        <v>6269</v>
      </c>
      <c r="Z223" s="48" t="str">
        <f t="shared" si="54"/>
        <v>SSA SR-10.121.19.202-TN705B_NANPURA_B1\S3P1-10.121.19.203-TN705B_Adajan_B1\S4P1</v>
      </c>
      <c r="AA223" s="48">
        <f t="shared" si="55"/>
        <v>15</v>
      </c>
      <c r="AB223" s="48">
        <f t="shared" si="56"/>
        <v>23</v>
      </c>
      <c r="AC223" s="48">
        <f t="shared" si="57"/>
        <v>15</v>
      </c>
      <c r="AD223" s="48">
        <f t="shared" si="58"/>
        <v>22</v>
      </c>
      <c r="AE223" s="48" t="str">
        <f t="shared" si="59"/>
        <v>10.121.19.202</v>
      </c>
      <c r="AF223" s="42" t="str">
        <f t="shared" si="60"/>
        <v>10.121.19.203</v>
      </c>
      <c r="AG223" s="7" t="str">
        <f t="shared" si="61"/>
        <v>NANPURA</v>
      </c>
      <c r="AH223" s="7" t="str">
        <f t="shared" si="62"/>
        <v>ADAJAN</v>
      </c>
      <c r="AI223" s="7" t="str">
        <f t="shared" si="63"/>
        <v>S3P1</v>
      </c>
      <c r="AJ223" s="7" t="str">
        <f t="shared" si="64"/>
        <v>S4P1</v>
      </c>
      <c r="AK223" s="7" t="str">
        <f>IFERROR(VLOOKUP(Z223,'PASTE-DL-ALARMS'!$Q$10:$W$2200,7,FALSE),"")</f>
        <v/>
      </c>
      <c r="AL223" s="55" t="str">
        <f>IFERROR(VLOOKUP(Z223,'PASTE-DL-ALARMS'!$Q$10:$W$2200,3,FALSE),"")</f>
        <v/>
      </c>
      <c r="AM223" s="7" t="str">
        <f t="shared" si="65"/>
        <v>10.121.19.202_NANPURA_S3P1</v>
      </c>
      <c r="AN223" s="55" t="str">
        <f t="shared" si="66"/>
        <v>10.121.19.203_ADAJAN_S4P1</v>
      </c>
      <c r="AO223" s="72" t="e">
        <f t="shared" ca="1" si="67"/>
        <v>#VALUE!</v>
      </c>
      <c r="AP223" s="7" t="str">
        <f>IFERROR(VLOOKUP(Z223,'PASTE-DL-ALARMS'!$Q$10:$Z$2800,8,FALSE),"")</f>
        <v/>
      </c>
      <c r="AQ223" s="7"/>
      <c r="AR223" s="7"/>
      <c r="AS223" s="7"/>
    </row>
    <row r="224" spans="1:45" x14ac:dyDescent="0.25">
      <c r="A224" s="20"/>
      <c r="B224" s="20"/>
      <c r="C224" s="20">
        <f>IF(D224="Critical",MAX($C$8:C223)+1,"")</f>
        <v>8</v>
      </c>
      <c r="D224" s="20" t="str">
        <f t="shared" si="51"/>
        <v>Critical</v>
      </c>
      <c r="E224" s="20" t="str">
        <f>VLOOKUP('PASTE-DOWN-DL'!F224,'SSA-CODE'!$D$4:$E$56,2,FALSE)</f>
        <v>SRT</v>
      </c>
      <c r="F224" s="48" t="str">
        <f t="shared" si="52"/>
        <v>SSA SR</v>
      </c>
      <c r="G224" s="48" t="str">
        <f t="shared" si="53"/>
        <v xml:space="preserve">	SSA SR</v>
      </c>
      <c r="H224" s="20">
        <v>215</v>
      </c>
      <c r="I224" t="s">
        <v>7657</v>
      </c>
      <c r="J224" t="s">
        <v>6260</v>
      </c>
      <c r="K224" t="s">
        <v>6275</v>
      </c>
      <c r="L224" t="s">
        <v>6262</v>
      </c>
      <c r="M224" t="s">
        <v>6263</v>
      </c>
      <c r="N224" t="s">
        <v>7658</v>
      </c>
      <c r="O224" t="s">
        <v>7659</v>
      </c>
      <c r="P224" t="s">
        <v>6484</v>
      </c>
      <c r="Q224" t="s">
        <v>6735</v>
      </c>
      <c r="R224" t="s">
        <v>6279</v>
      </c>
      <c r="S224" t="s">
        <v>7660</v>
      </c>
      <c r="T224" t="s">
        <v>6500</v>
      </c>
      <c r="U224" t="s">
        <v>7040</v>
      </c>
      <c r="V224" t="s">
        <v>6271</v>
      </c>
      <c r="W224" t="s">
        <v>7661</v>
      </c>
      <c r="X224" t="s">
        <v>7662</v>
      </c>
      <c r="Y224" t="s">
        <v>6269</v>
      </c>
      <c r="Z224" s="48" t="str">
        <f t="shared" si="54"/>
        <v>SSA SR-10.121.100.49-VIHAN_2/5-10.121.100.50-SEVANI_1/5</v>
      </c>
      <c r="AA224" s="48">
        <f t="shared" si="55"/>
        <v>15</v>
      </c>
      <c r="AB224" s="48">
        <f t="shared" si="56"/>
        <v>21</v>
      </c>
      <c r="AC224" s="48">
        <f t="shared" si="57"/>
        <v>15</v>
      </c>
      <c r="AD224" s="48">
        <f t="shared" si="58"/>
        <v>22</v>
      </c>
      <c r="AE224" s="48" t="str">
        <f t="shared" si="59"/>
        <v>10.121.100.49</v>
      </c>
      <c r="AF224" s="42" t="str">
        <f t="shared" si="60"/>
        <v>10.121.100.50</v>
      </c>
      <c r="AG224" s="7" t="str">
        <f t="shared" si="61"/>
        <v>VIHAN</v>
      </c>
      <c r="AH224" s="7" t="str">
        <f t="shared" si="62"/>
        <v>SEVANI</v>
      </c>
      <c r="AI224" s="7" t="str">
        <f t="shared" si="63"/>
        <v>S2P5</v>
      </c>
      <c r="AJ224" s="7" t="str">
        <f t="shared" si="64"/>
        <v>S1P5</v>
      </c>
      <c r="AK224" s="7" t="str">
        <f>IFERROR(VLOOKUP(Z224,'PASTE-DL-ALARMS'!$Q$10:$W$2200,7,FALSE),"")</f>
        <v>15-05-2026</v>
      </c>
      <c r="AL224" s="55" t="str">
        <f>IFERROR(VLOOKUP(Z224,'PASTE-DL-ALARMS'!$Q$10:$W$2200,3,FALSE),"")</f>
        <v>15:42:24</v>
      </c>
      <c r="AM224" s="7" t="str">
        <f t="shared" si="65"/>
        <v>10.121.100.49_VIHAN_S2P5</v>
      </c>
      <c r="AN224" s="55" t="str">
        <f t="shared" si="66"/>
        <v>10.121.100.50_SEVANI_S1P5</v>
      </c>
      <c r="AO224" s="72">
        <f t="shared" ca="1" si="67"/>
        <v>0</v>
      </c>
      <c r="AP224" s="7" t="str">
        <f>IFERROR(VLOOKUP(Z224,'PASTE-DL-ALARMS'!$Q$10:$Z$2800,8,FALSE),"")</f>
        <v xml:space="preserve">	2026/05/15,15:42:24</v>
      </c>
      <c r="AQ224" s="7"/>
      <c r="AR224" s="7"/>
      <c r="AS224" s="7"/>
    </row>
    <row r="225" spans="1:45" x14ac:dyDescent="0.25">
      <c r="A225" s="20"/>
      <c r="B225" s="20"/>
      <c r="C225" s="20" t="str">
        <f>IF(D225="Critical",MAX($C$8:C224)+1,"")</f>
        <v/>
      </c>
      <c r="D225" s="20" t="str">
        <f t="shared" si="51"/>
        <v>-</v>
      </c>
      <c r="E225" s="20" t="str">
        <f>VLOOKUP('PASTE-DOWN-DL'!F225,'SSA-CODE'!$D$4:$E$56,2,FALSE)</f>
        <v>AHD</v>
      </c>
      <c r="F225" s="48" t="str">
        <f t="shared" si="52"/>
        <v>SSA AM</v>
      </c>
      <c r="G225" s="48" t="str">
        <f t="shared" si="53"/>
        <v xml:space="preserve">	SSA AM</v>
      </c>
      <c r="H225" s="20">
        <v>216</v>
      </c>
      <c r="I225" t="s">
        <v>7663</v>
      </c>
      <c r="J225" t="s">
        <v>6260</v>
      </c>
      <c r="K225" t="s">
        <v>6261</v>
      </c>
      <c r="L225" t="s">
        <v>6262</v>
      </c>
      <c r="M225" t="s">
        <v>6263</v>
      </c>
      <c r="N225" t="s">
        <v>7664</v>
      </c>
      <c r="O225" t="s">
        <v>7665</v>
      </c>
      <c r="P225" t="s">
        <v>6266</v>
      </c>
      <c r="Q225" t="s">
        <v>6368</v>
      </c>
      <c r="R225" t="s">
        <v>6750</v>
      </c>
      <c r="S225" t="s">
        <v>7444</v>
      </c>
      <c r="T225" t="s">
        <v>6287</v>
      </c>
      <c r="U225" t="s">
        <v>7667</v>
      </c>
      <c r="V225" t="s">
        <v>6271</v>
      </c>
      <c r="W225" t="s">
        <v>7668</v>
      </c>
      <c r="X225" t="s">
        <v>7669</v>
      </c>
      <c r="Y225" t="s">
        <v>7670</v>
      </c>
      <c r="Z225" s="48" t="str">
        <f t="shared" si="54"/>
        <v>SSA AM-10.121.17.194-AshramRoad_5/1-10.121.17.196-Navrangpura_II_6/1</v>
      </c>
      <c r="AA225" s="48">
        <f t="shared" si="55"/>
        <v>15</v>
      </c>
      <c r="AB225" s="48">
        <f t="shared" si="56"/>
        <v>25</v>
      </c>
      <c r="AC225" s="48">
        <f t="shared" si="57"/>
        <v>15</v>
      </c>
      <c r="AD225" s="48">
        <f t="shared" si="58"/>
        <v>30</v>
      </c>
      <c r="AE225" s="48" t="str">
        <f t="shared" si="59"/>
        <v>10.121.17.194</v>
      </c>
      <c r="AF225" s="42" t="str">
        <f t="shared" si="60"/>
        <v>10.121.17.196</v>
      </c>
      <c r="AG225" s="7" t="str">
        <f t="shared" si="61"/>
        <v>ASHRAM RD</v>
      </c>
      <c r="AH225" s="7" t="str">
        <f t="shared" si="62"/>
        <v>NAVRANGPURA II</v>
      </c>
      <c r="AI225" s="7" t="str">
        <f t="shared" si="63"/>
        <v>S5P1</v>
      </c>
      <c r="AJ225" s="7" t="str">
        <f t="shared" si="64"/>
        <v>S6P1</v>
      </c>
      <c r="AK225" s="7" t="str">
        <f>IFERROR(VLOOKUP(Z225,'PASTE-DL-ALARMS'!$Q$10:$W$2200,7,FALSE),"")</f>
        <v/>
      </c>
      <c r="AL225" s="55" t="str">
        <f>IFERROR(VLOOKUP(Z225,'PASTE-DL-ALARMS'!$Q$10:$W$2200,3,FALSE),"")</f>
        <v/>
      </c>
      <c r="AM225" s="7" t="str">
        <f t="shared" si="65"/>
        <v>10.121.17.194_ASHRAM RD_S5P1</v>
      </c>
      <c r="AN225" s="55" t="str">
        <f t="shared" si="66"/>
        <v>10.121.17.196_NAVRANGPURA II_S6P1</v>
      </c>
      <c r="AO225" s="72" t="e">
        <f t="shared" ca="1" si="67"/>
        <v>#VALUE!</v>
      </c>
      <c r="AP225" s="7" t="str">
        <f>IFERROR(VLOOKUP(Z225,'PASTE-DL-ALARMS'!$Q$10:$Z$2800,8,FALSE),"")</f>
        <v/>
      </c>
      <c r="AQ225" s="7"/>
      <c r="AR225" s="7"/>
      <c r="AS225" s="7"/>
    </row>
    <row r="226" spans="1:45" x14ac:dyDescent="0.25">
      <c r="A226" s="20"/>
      <c r="B226" s="20"/>
      <c r="C226" s="20" t="str">
        <f>IF(D226="Critical",MAX($C$8:C225)+1,"")</f>
        <v/>
      </c>
      <c r="D226" s="20" t="str">
        <f t="shared" si="51"/>
        <v>-</v>
      </c>
      <c r="E226" s="20" t="str">
        <f>VLOOKUP('PASTE-DOWN-DL'!F226,'SSA-CODE'!$D$4:$E$56,2,FALSE)</f>
        <v>AHD</v>
      </c>
      <c r="F226" s="48" t="str">
        <f t="shared" si="52"/>
        <v>SSA AM</v>
      </c>
      <c r="G226" s="48" t="str">
        <f t="shared" si="53"/>
        <v xml:space="preserve">	SSA AM</v>
      </c>
      <c r="H226" s="20">
        <v>217</v>
      </c>
      <c r="I226" t="s">
        <v>19483</v>
      </c>
      <c r="J226" t="s">
        <v>6466</v>
      </c>
      <c r="K226" t="s">
        <v>6275</v>
      </c>
      <c r="L226" t="s">
        <v>6262</v>
      </c>
      <c r="M226" t="s">
        <v>6263</v>
      </c>
      <c r="N226" t="s">
        <v>7671</v>
      </c>
      <c r="O226" t="s">
        <v>7672</v>
      </c>
      <c r="P226" t="s">
        <v>6266</v>
      </c>
      <c r="Q226" t="s">
        <v>6798</v>
      </c>
      <c r="R226" t="s">
        <v>6279</v>
      </c>
      <c r="S226" t="s">
        <v>6269</v>
      </c>
      <c r="T226" t="s">
        <v>7673</v>
      </c>
      <c r="U226" t="s">
        <v>7674</v>
      </c>
      <c r="V226" t="s">
        <v>6271</v>
      </c>
      <c r="W226" t="s">
        <v>7675</v>
      </c>
      <c r="X226" t="s">
        <v>19484</v>
      </c>
      <c r="Y226" t="s">
        <v>7674</v>
      </c>
      <c r="Z226" s="48" t="str">
        <f t="shared" si="54"/>
        <v>SSA AM-10.121.18.130-BDR_S5P10-10.121.18.210-BDR_S5P10</v>
      </c>
      <c r="AA226" s="48">
        <f t="shared" si="55"/>
        <v>15</v>
      </c>
      <c r="AB226" s="48">
        <f t="shared" si="56"/>
        <v>24</v>
      </c>
      <c r="AC226" s="48">
        <f t="shared" si="57"/>
        <v>15</v>
      </c>
      <c r="AD226" s="48">
        <f t="shared" si="58"/>
        <v>29</v>
      </c>
      <c r="AE226" s="48" t="str">
        <f t="shared" si="59"/>
        <v>10.121.17.210</v>
      </c>
      <c r="AF226" s="42" t="str">
        <f t="shared" si="60"/>
        <v>10.121.18.130</v>
      </c>
      <c r="AG226" s="7" t="str">
        <f t="shared" si="61"/>
        <v>BHADRA 2</v>
      </c>
      <c r="AH226" s="7" t="str">
        <f t="shared" si="62"/>
        <v>Bhadra(GNE) 1</v>
      </c>
      <c r="AI226" s="7" t="str">
        <f t="shared" si="63"/>
        <v>S5P10</v>
      </c>
      <c r="AJ226" s="7" t="str">
        <f t="shared" si="64"/>
        <v>S5P10</v>
      </c>
      <c r="AK226" s="7" t="str">
        <f>IFERROR(VLOOKUP(Z226,'PASTE-DL-ALARMS'!$Q$10:$W$2200,7,FALSE),"")</f>
        <v/>
      </c>
      <c r="AL226" s="55" t="str">
        <f>IFERROR(VLOOKUP(Z226,'PASTE-DL-ALARMS'!$Q$10:$W$2200,3,FALSE),"")</f>
        <v/>
      </c>
      <c r="AM226" s="7" t="str">
        <f t="shared" si="65"/>
        <v>10.121.17.210_BHADRA 2_S5P10</v>
      </c>
      <c r="AN226" s="55" t="str">
        <f t="shared" si="66"/>
        <v>10.121.18.130_Bhadra(GNE) 1_S5P10</v>
      </c>
      <c r="AO226" s="72" t="e">
        <f t="shared" ca="1" si="67"/>
        <v>#VALUE!</v>
      </c>
      <c r="AP226" s="7" t="str">
        <f>IFERROR(VLOOKUP(Z226,'PASTE-DL-ALARMS'!$Q$10:$Z$2800,8,FALSE),"")</f>
        <v/>
      </c>
      <c r="AQ226" s="7"/>
      <c r="AR226" s="7"/>
      <c r="AS226" s="7"/>
    </row>
    <row r="227" spans="1:45" x14ac:dyDescent="0.25">
      <c r="A227" s="20"/>
      <c r="B227" s="20"/>
      <c r="C227" s="20" t="str">
        <f>IF(D227="Critical",MAX($C$8:C226)+1,"")</f>
        <v/>
      </c>
      <c r="D227" s="20" t="str">
        <f t="shared" si="51"/>
        <v>-</v>
      </c>
      <c r="E227" s="20" t="str">
        <f>VLOOKUP('PASTE-DOWN-DL'!F227,'SSA-CODE'!$D$4:$E$56,2,FALSE)</f>
        <v>BUJ</v>
      </c>
      <c r="F227" s="48" t="str">
        <f t="shared" si="52"/>
        <v>SSA BUJ</v>
      </c>
      <c r="G227" s="48" t="str">
        <f t="shared" si="53"/>
        <v xml:space="preserve">	SSA BUJ</v>
      </c>
      <c r="H227" s="20">
        <v>218</v>
      </c>
      <c r="I227" t="s">
        <v>7676</v>
      </c>
      <c r="J227" t="s">
        <v>6260</v>
      </c>
      <c r="K227" t="s">
        <v>6275</v>
      </c>
      <c r="L227" t="s">
        <v>6262</v>
      </c>
      <c r="M227" t="s">
        <v>6263</v>
      </c>
      <c r="N227" t="s">
        <v>7677</v>
      </c>
      <c r="O227" t="s">
        <v>7678</v>
      </c>
      <c r="P227" t="s">
        <v>6266</v>
      </c>
      <c r="Q227" t="s">
        <v>6608</v>
      </c>
      <c r="R227" t="s">
        <v>6279</v>
      </c>
      <c r="S227" t="s">
        <v>7679</v>
      </c>
      <c r="T227" t="s">
        <v>6770</v>
      </c>
      <c r="U227" t="s">
        <v>7679</v>
      </c>
      <c r="V227" t="s">
        <v>6271</v>
      </c>
      <c r="W227" t="s">
        <v>7680</v>
      </c>
      <c r="X227" t="s">
        <v>7681</v>
      </c>
      <c r="Y227" t="s">
        <v>6269</v>
      </c>
      <c r="Z227" s="48" t="str">
        <f t="shared" si="54"/>
        <v>SSA BUJ-10.121.17.90-GUNDALA TE A1_2/5-10.121.17.82-Luni-TE A1_1/6</v>
      </c>
      <c r="AA227" s="48">
        <f t="shared" si="55"/>
        <v>14</v>
      </c>
      <c r="AB227" s="48">
        <f t="shared" si="56"/>
        <v>25</v>
      </c>
      <c r="AC227" s="48">
        <f t="shared" si="57"/>
        <v>14</v>
      </c>
      <c r="AD227" s="48">
        <f t="shared" si="58"/>
        <v>22</v>
      </c>
      <c r="AE227" s="48" t="str">
        <f t="shared" si="59"/>
        <v>10.121.17.90</v>
      </c>
      <c r="AF227" s="42" t="str">
        <f t="shared" si="60"/>
        <v>10.121.17.82</v>
      </c>
      <c r="AG227" s="7" t="str">
        <f t="shared" si="61"/>
        <v>GUNDALA TE</v>
      </c>
      <c r="AH227" s="7" t="str">
        <f t="shared" si="62"/>
        <v>Luni TE</v>
      </c>
      <c r="AI227" s="7" t="str">
        <f t="shared" si="63"/>
        <v>S2P5</v>
      </c>
      <c r="AJ227" s="7" t="str">
        <f t="shared" si="64"/>
        <v>S1P6</v>
      </c>
      <c r="AK227" s="7" t="str">
        <f>IFERROR(VLOOKUP(Z227,'PASTE-DL-ALARMS'!$Q$10:$W$2200,7,FALSE),"")</f>
        <v/>
      </c>
      <c r="AL227" s="55" t="str">
        <f>IFERROR(VLOOKUP(Z227,'PASTE-DL-ALARMS'!$Q$10:$W$2200,3,FALSE),"")</f>
        <v/>
      </c>
      <c r="AM227" s="7" t="str">
        <f t="shared" si="65"/>
        <v>10.121.17.90_GUNDALA TE_S2P5</v>
      </c>
      <c r="AN227" s="55" t="str">
        <f t="shared" si="66"/>
        <v>10.121.17.82_Luni TE_S1P6</v>
      </c>
      <c r="AO227" s="72" t="e">
        <f t="shared" ca="1" si="67"/>
        <v>#VALUE!</v>
      </c>
      <c r="AP227" s="7" t="str">
        <f>IFERROR(VLOOKUP(Z227,'PASTE-DL-ALARMS'!$Q$10:$Z$2800,8,FALSE),"")</f>
        <v/>
      </c>
      <c r="AQ227" s="7"/>
      <c r="AR227" s="7"/>
      <c r="AS227" s="7"/>
    </row>
    <row r="228" spans="1:45" x14ac:dyDescent="0.25">
      <c r="A228" s="20"/>
      <c r="B228" s="20"/>
      <c r="C228" s="20" t="str">
        <f>IF(D228="Critical",MAX($C$8:C227)+1,"")</f>
        <v/>
      </c>
      <c r="D228" s="20" t="str">
        <f t="shared" si="51"/>
        <v>-</v>
      </c>
      <c r="E228" s="20" t="str">
        <f>VLOOKUP('PASTE-DOWN-DL'!F228,'SSA-CODE'!$D$4:$E$56,2,FALSE)</f>
        <v>WTR RJ</v>
      </c>
      <c r="F228" s="48" t="str">
        <f t="shared" si="52"/>
        <v>WTR RJ</v>
      </c>
      <c r="G228" s="48" t="str">
        <f t="shared" si="53"/>
        <v xml:space="preserve">	WTR RJ</v>
      </c>
      <c r="H228" s="20">
        <v>219</v>
      </c>
      <c r="I228" t="s">
        <v>19485</v>
      </c>
      <c r="J228" t="s">
        <v>6260</v>
      </c>
      <c r="K228" t="s">
        <v>6261</v>
      </c>
      <c r="L228" t="s">
        <v>6262</v>
      </c>
      <c r="M228" t="s">
        <v>6263</v>
      </c>
      <c r="N228" t="s">
        <v>7682</v>
      </c>
      <c r="O228" t="s">
        <v>7683</v>
      </c>
      <c r="P228" t="s">
        <v>6266</v>
      </c>
      <c r="Q228" t="s">
        <v>6651</v>
      </c>
      <c r="R228" t="s">
        <v>6903</v>
      </c>
      <c r="S228" t="s">
        <v>6269</v>
      </c>
      <c r="T228" t="s">
        <v>6270</v>
      </c>
      <c r="U228" t="s">
        <v>6269</v>
      </c>
      <c r="V228" t="s">
        <v>6271</v>
      </c>
      <c r="W228" t="s">
        <v>7684</v>
      </c>
      <c r="X228" t="s">
        <v>19486</v>
      </c>
      <c r="Y228" t="s">
        <v>6269</v>
      </c>
      <c r="Z228" s="48" t="str">
        <f t="shared" si="54"/>
        <v>WTR RJ-10.121.68.205-SAMANA_3/1-10.121.68.221-IAF SAMANA_4/1</v>
      </c>
      <c r="AA228" s="48">
        <f t="shared" si="55"/>
        <v>15</v>
      </c>
      <c r="AB228" s="48">
        <f t="shared" si="56"/>
        <v>22</v>
      </c>
      <c r="AC228" s="48">
        <f t="shared" si="57"/>
        <v>15</v>
      </c>
      <c r="AD228" s="48">
        <f t="shared" si="58"/>
        <v>33</v>
      </c>
      <c r="AE228" s="48" t="str">
        <f t="shared" si="59"/>
        <v>10.121.68.205</v>
      </c>
      <c r="AF228" s="42" t="str">
        <f t="shared" si="60"/>
        <v>10.121.68.221</v>
      </c>
      <c r="AG228" s="7" t="str">
        <f t="shared" si="61"/>
        <v>SAMANA</v>
      </c>
      <c r="AH228" s="7" t="str">
        <f t="shared" si="62"/>
        <v>IAF SAMANA SATCOM</v>
      </c>
      <c r="AI228" s="7" t="str">
        <f t="shared" si="63"/>
        <v>S3P1</v>
      </c>
      <c r="AJ228" s="7" t="str">
        <f t="shared" si="64"/>
        <v>S4P1</v>
      </c>
      <c r="AK228" s="7" t="str">
        <f>IFERROR(VLOOKUP(Z228,'PASTE-DL-ALARMS'!$Q$10:$W$2200,7,FALSE),"")</f>
        <v/>
      </c>
      <c r="AL228" s="55" t="str">
        <f>IFERROR(VLOOKUP(Z228,'PASTE-DL-ALARMS'!$Q$10:$W$2200,3,FALSE),"")</f>
        <v/>
      </c>
      <c r="AM228" s="7" t="str">
        <f t="shared" si="65"/>
        <v>10.121.68.205_SAMANA_S3P1</v>
      </c>
      <c r="AN228" s="55" t="str">
        <f t="shared" si="66"/>
        <v>10.121.68.221_IAF SAMANA SATCOM_S4P1</v>
      </c>
      <c r="AO228" s="72" t="e">
        <f t="shared" ca="1" si="67"/>
        <v>#VALUE!</v>
      </c>
      <c r="AP228" s="7" t="str">
        <f>IFERROR(VLOOKUP(Z228,'PASTE-DL-ALARMS'!$Q$10:$Z$2800,8,FALSE),"")</f>
        <v/>
      </c>
      <c r="AQ228" s="7"/>
      <c r="AR228" s="7"/>
      <c r="AS228" s="7"/>
    </row>
    <row r="229" spans="1:45" x14ac:dyDescent="0.25">
      <c r="A229" s="20"/>
      <c r="B229" s="20"/>
      <c r="C229" s="20" t="str">
        <f>IF(D229="Critical",MAX($C$8:C228)+1,"")</f>
        <v/>
      </c>
      <c r="D229" s="20" t="str">
        <f t="shared" si="51"/>
        <v>-</v>
      </c>
      <c r="E229" s="20" t="str">
        <f>VLOOKUP('PASTE-DOWN-DL'!F229,'SSA-CODE'!$D$4:$E$56,2,FALSE)</f>
        <v>RJT</v>
      </c>
      <c r="F229" s="48" t="str">
        <f t="shared" si="52"/>
        <v>SSA RJ</v>
      </c>
      <c r="G229" s="48" t="str">
        <f t="shared" si="53"/>
        <v xml:space="preserve">	SSA RJ</v>
      </c>
      <c r="H229" s="20">
        <v>220</v>
      </c>
      <c r="I229" t="s">
        <v>7685</v>
      </c>
      <c r="J229" t="s">
        <v>6260</v>
      </c>
      <c r="K229" t="s">
        <v>6261</v>
      </c>
      <c r="L229" t="s">
        <v>6262</v>
      </c>
      <c r="M229" t="s">
        <v>6263</v>
      </c>
      <c r="N229" t="s">
        <v>7686</v>
      </c>
      <c r="O229" t="s">
        <v>7687</v>
      </c>
      <c r="P229" t="s">
        <v>6266</v>
      </c>
      <c r="Q229" t="s">
        <v>6587</v>
      </c>
      <c r="R229" t="s">
        <v>6587</v>
      </c>
      <c r="S229" t="s">
        <v>6269</v>
      </c>
      <c r="T229" t="s">
        <v>7359</v>
      </c>
      <c r="U229" t="s">
        <v>6269</v>
      </c>
      <c r="V229" t="s">
        <v>6271</v>
      </c>
      <c r="W229" t="s">
        <v>7688</v>
      </c>
      <c r="X229" t="s">
        <v>7689</v>
      </c>
      <c r="Y229" t="s">
        <v>6269</v>
      </c>
      <c r="Z229" s="48" t="str">
        <f t="shared" si="54"/>
        <v>SSA RJ-10.121.19.75-TN705B_Market Yard_B1\S3P1-10.121.19.67-TN725B_JB1_B2\S4P1</v>
      </c>
      <c r="AA229" s="48">
        <f t="shared" si="55"/>
        <v>14</v>
      </c>
      <c r="AB229" s="48">
        <f t="shared" si="56"/>
        <v>26</v>
      </c>
      <c r="AC229" s="48">
        <f t="shared" si="57"/>
        <v>14</v>
      </c>
      <c r="AD229" s="48">
        <f t="shared" si="58"/>
        <v>18</v>
      </c>
      <c r="AE229" s="48" t="str">
        <f t="shared" si="59"/>
        <v>10.121.19.75</v>
      </c>
      <c r="AF229" s="42" t="str">
        <f t="shared" si="60"/>
        <v>10.121.19.67</v>
      </c>
      <c r="AG229" s="7" t="str">
        <f t="shared" si="61"/>
        <v>Railway RJT</v>
      </c>
      <c r="AH229" s="7" t="str">
        <f t="shared" si="62"/>
        <v>JB1</v>
      </c>
      <c r="AI229" s="7" t="str">
        <f t="shared" si="63"/>
        <v>S3P1</v>
      </c>
      <c r="AJ229" s="7" t="str">
        <f t="shared" si="64"/>
        <v>S4P1</v>
      </c>
      <c r="AK229" s="7" t="str">
        <f>IFERROR(VLOOKUP(Z229,'PASTE-DL-ALARMS'!$Q$10:$W$2200,7,FALSE),"")</f>
        <v/>
      </c>
      <c r="AL229" s="55" t="str">
        <f>IFERROR(VLOOKUP(Z229,'PASTE-DL-ALARMS'!$Q$10:$W$2200,3,FALSE),"")</f>
        <v/>
      </c>
      <c r="AM229" s="7" t="str">
        <f t="shared" si="65"/>
        <v>10.121.19.75_Railway RJT_S3P1</v>
      </c>
      <c r="AN229" s="55" t="str">
        <f t="shared" si="66"/>
        <v>10.121.19.67_JB1_S4P1</v>
      </c>
      <c r="AO229" s="72" t="e">
        <f t="shared" ca="1" si="67"/>
        <v>#VALUE!</v>
      </c>
      <c r="AP229" s="7" t="str">
        <f>IFERROR(VLOOKUP(Z229,'PASTE-DL-ALARMS'!$Q$10:$Z$2800,8,FALSE),"")</f>
        <v/>
      </c>
      <c r="AQ229" s="7"/>
      <c r="AR229" s="7"/>
      <c r="AS229" s="7"/>
    </row>
    <row r="230" spans="1:45" x14ac:dyDescent="0.25">
      <c r="A230" s="20"/>
      <c r="B230" s="20"/>
      <c r="C230" s="20" t="str">
        <f>IF(D230="Critical",MAX($C$8:C229)+1,"")</f>
        <v/>
      </c>
      <c r="D230" s="20" t="str">
        <f t="shared" si="51"/>
        <v>-</v>
      </c>
      <c r="E230" s="20" t="str">
        <f>VLOOKUP('PASTE-DOWN-DL'!F230,'SSA-CODE'!$D$4:$E$56,2,FALSE)</f>
        <v>VAL</v>
      </c>
      <c r="F230" s="48" t="str">
        <f t="shared" si="52"/>
        <v>SSA VAL</v>
      </c>
      <c r="G230" s="48" t="str">
        <f t="shared" si="53"/>
        <v xml:space="preserve">	SSA VAL</v>
      </c>
      <c r="H230" s="20">
        <v>221</v>
      </c>
      <c r="I230" t="s">
        <v>7690</v>
      </c>
      <c r="J230" t="s">
        <v>6260</v>
      </c>
      <c r="K230" t="s">
        <v>6275</v>
      </c>
      <c r="L230" t="s">
        <v>6262</v>
      </c>
      <c r="M230" t="s">
        <v>6263</v>
      </c>
      <c r="N230" t="s">
        <v>7691</v>
      </c>
      <c r="O230" t="s">
        <v>7692</v>
      </c>
      <c r="P230" t="s">
        <v>6266</v>
      </c>
      <c r="Q230" t="s">
        <v>6784</v>
      </c>
      <c r="R230" t="s">
        <v>6279</v>
      </c>
      <c r="S230" t="s">
        <v>7693</v>
      </c>
      <c r="T230" t="s">
        <v>6800</v>
      </c>
      <c r="U230" t="s">
        <v>7348</v>
      </c>
      <c r="V230" t="s">
        <v>6271</v>
      </c>
      <c r="W230" t="s">
        <v>7694</v>
      </c>
      <c r="X230" t="s">
        <v>7695</v>
      </c>
      <c r="Y230" t="s">
        <v>6269</v>
      </c>
      <c r="Z230" s="48" t="str">
        <f t="shared" si="54"/>
        <v>SSA VAL-10.121.24.169-ALIPORE -10.121.24.160-DEGAM</v>
      </c>
      <c r="AA230" s="48">
        <f t="shared" si="55"/>
        <v>14</v>
      </c>
      <c r="AB230" s="48">
        <f t="shared" si="56"/>
        <v>26</v>
      </c>
      <c r="AC230" s="48">
        <f t="shared" si="57"/>
        <v>14</v>
      </c>
      <c r="AD230" s="48">
        <f t="shared" si="58"/>
        <v>23</v>
      </c>
      <c r="AE230" s="48" t="str">
        <f t="shared" si="59"/>
        <v>10.121.16.87</v>
      </c>
      <c r="AF230" s="42" t="str">
        <f t="shared" si="60"/>
        <v>10.121.16.86</v>
      </c>
      <c r="AG230" s="7" t="str">
        <f t="shared" si="61"/>
        <v>ALIPORE BTS</v>
      </c>
      <c r="AH230" s="7" t="str">
        <f t="shared" si="62"/>
        <v>DEGAM TE</v>
      </c>
      <c r="AI230" s="7" t="str">
        <f t="shared" si="63"/>
        <v>S1P5</v>
      </c>
      <c r="AJ230" s="7" t="str">
        <f t="shared" si="64"/>
        <v>S1P5</v>
      </c>
      <c r="AK230" s="7" t="str">
        <f>IFERROR(VLOOKUP(Z230,'PASTE-DL-ALARMS'!$Q$10:$W$2200,7,FALSE),"")</f>
        <v/>
      </c>
      <c r="AL230" s="55" t="str">
        <f>IFERROR(VLOOKUP(Z230,'PASTE-DL-ALARMS'!$Q$10:$W$2200,3,FALSE),"")</f>
        <v/>
      </c>
      <c r="AM230" s="7" t="str">
        <f t="shared" si="65"/>
        <v>10.121.16.87_ALIPORE BTS_S1P5</v>
      </c>
      <c r="AN230" s="55" t="str">
        <f t="shared" si="66"/>
        <v>10.121.16.86_DEGAM TE_S1P5</v>
      </c>
      <c r="AO230" s="72" t="e">
        <f t="shared" ca="1" si="67"/>
        <v>#VALUE!</v>
      </c>
      <c r="AP230" s="7" t="str">
        <f>IFERROR(VLOOKUP(Z230,'PASTE-DL-ALARMS'!$Q$10:$Z$2800,8,FALSE),"")</f>
        <v/>
      </c>
      <c r="AQ230" s="7"/>
      <c r="AR230" s="7"/>
      <c r="AS230" s="7"/>
    </row>
    <row r="231" spans="1:45" x14ac:dyDescent="0.25">
      <c r="A231" s="20"/>
      <c r="B231" s="20"/>
      <c r="C231" s="20" t="str">
        <f>IF(D231="Critical",MAX($C$8:C230)+1,"")</f>
        <v/>
      </c>
      <c r="D231" s="20" t="str">
        <f t="shared" si="51"/>
        <v>-</v>
      </c>
      <c r="E231" s="20" t="str">
        <f>VLOOKUP('PASTE-DOWN-DL'!F231,'SSA-CODE'!$D$4:$E$56,2,FALSE)</f>
        <v>VAL</v>
      </c>
      <c r="F231" s="48" t="str">
        <f t="shared" si="52"/>
        <v>SSA VAL</v>
      </c>
      <c r="G231" s="48" t="str">
        <f t="shared" si="53"/>
        <v xml:space="preserve">	SSA VAL</v>
      </c>
      <c r="H231" s="20">
        <v>222</v>
      </c>
      <c r="I231" t="s">
        <v>7696</v>
      </c>
      <c r="J231" t="s">
        <v>6260</v>
      </c>
      <c r="K231" t="s">
        <v>6275</v>
      </c>
      <c r="L231" t="s">
        <v>6262</v>
      </c>
      <c r="M231" t="s">
        <v>6263</v>
      </c>
      <c r="N231" t="s">
        <v>7697</v>
      </c>
      <c r="O231" t="s">
        <v>7698</v>
      </c>
      <c r="P231" t="s">
        <v>6266</v>
      </c>
      <c r="Q231" t="s">
        <v>6400</v>
      </c>
      <c r="R231" t="s">
        <v>6469</v>
      </c>
      <c r="S231" t="s">
        <v>7699</v>
      </c>
      <c r="T231" t="s">
        <v>6321</v>
      </c>
      <c r="U231" t="s">
        <v>7700</v>
      </c>
      <c r="V231" t="s">
        <v>6271</v>
      </c>
      <c r="W231" t="s">
        <v>7701</v>
      </c>
      <c r="X231" t="s">
        <v>6488</v>
      </c>
      <c r="Y231" t="s">
        <v>6269</v>
      </c>
      <c r="Z231" s="48" t="str">
        <f t="shared" si="54"/>
        <v>SSA VAL-10.121.68.66-VAPI 2_4/3-10.121.68.72-POLYCAB KACHHIGAM_1/6</v>
      </c>
      <c r="AA231" s="48">
        <f t="shared" si="55"/>
        <v>14</v>
      </c>
      <c r="AB231" s="48">
        <f t="shared" si="56"/>
        <v>21</v>
      </c>
      <c r="AC231" s="48">
        <f t="shared" si="57"/>
        <v>14</v>
      </c>
      <c r="AD231" s="48">
        <f t="shared" si="58"/>
        <v>32</v>
      </c>
      <c r="AE231" s="48" t="str">
        <f t="shared" si="59"/>
        <v>10.121.68.66</v>
      </c>
      <c r="AF231" s="42" t="str">
        <f t="shared" si="60"/>
        <v>10.121.68.72</v>
      </c>
      <c r="AG231" s="7" t="str">
        <f t="shared" si="61"/>
        <v>VAPI 2</v>
      </c>
      <c r="AH231" s="7" t="str">
        <f t="shared" si="62"/>
        <v>POLYCAB KACHHIGAM</v>
      </c>
      <c r="AI231" s="7" t="str">
        <f t="shared" si="63"/>
        <v>S4P3</v>
      </c>
      <c r="AJ231" s="7" t="str">
        <f t="shared" si="64"/>
        <v>S1P6</v>
      </c>
      <c r="AK231" s="7" t="str">
        <f>IFERROR(VLOOKUP(Z231,'PASTE-DL-ALARMS'!$Q$10:$W$2200,7,FALSE),"")</f>
        <v/>
      </c>
      <c r="AL231" s="55" t="str">
        <f>IFERROR(VLOOKUP(Z231,'PASTE-DL-ALARMS'!$Q$10:$W$2200,3,FALSE),"")</f>
        <v/>
      </c>
      <c r="AM231" s="7" t="str">
        <f t="shared" si="65"/>
        <v>10.121.68.66_VAPI 2_S4P3</v>
      </c>
      <c r="AN231" s="55" t="str">
        <f t="shared" si="66"/>
        <v>10.121.68.72_POLYCAB KACHHIGAM_S1P6</v>
      </c>
      <c r="AO231" s="72" t="e">
        <f t="shared" ca="1" si="67"/>
        <v>#VALUE!</v>
      </c>
      <c r="AP231" s="7" t="str">
        <f>IFERROR(VLOOKUP(Z231,'PASTE-DL-ALARMS'!$Q$10:$Z$2800,8,FALSE),"")</f>
        <v/>
      </c>
      <c r="AQ231" s="7"/>
      <c r="AR231" s="7"/>
      <c r="AS231" s="7"/>
    </row>
    <row r="232" spans="1:45" x14ac:dyDescent="0.25">
      <c r="A232" s="20"/>
      <c r="B232" s="20"/>
      <c r="C232" s="20" t="str">
        <f>IF(D232="Critical",MAX($C$8:C231)+1,"")</f>
        <v/>
      </c>
      <c r="D232" s="20" t="str">
        <f t="shared" si="51"/>
        <v>-</v>
      </c>
      <c r="E232" s="20" t="str">
        <f>VLOOKUP('PASTE-DOWN-DL'!F232,'SSA-CODE'!$D$4:$E$56,2,FALSE)</f>
        <v>WTR AM</v>
      </c>
      <c r="F232" s="48" t="str">
        <f t="shared" si="52"/>
        <v>WTR AM</v>
      </c>
      <c r="G232" s="48" t="str">
        <f t="shared" si="53"/>
        <v xml:space="preserve">	WTR AM</v>
      </c>
      <c r="H232" s="20">
        <v>223</v>
      </c>
      <c r="I232" t="s">
        <v>7702</v>
      </c>
      <c r="J232" t="s">
        <v>6466</v>
      </c>
      <c r="K232" t="s">
        <v>6275</v>
      </c>
      <c r="L232" t="s">
        <v>6262</v>
      </c>
      <c r="M232" t="s">
        <v>6263</v>
      </c>
      <c r="N232" t="s">
        <v>7703</v>
      </c>
      <c r="O232" t="s">
        <v>7704</v>
      </c>
      <c r="P232" t="s">
        <v>6266</v>
      </c>
      <c r="Q232" t="s">
        <v>7300</v>
      </c>
      <c r="R232" t="s">
        <v>6279</v>
      </c>
      <c r="S232" t="s">
        <v>7470</v>
      </c>
      <c r="T232" t="s">
        <v>6353</v>
      </c>
      <c r="U232" t="s">
        <v>7470</v>
      </c>
      <c r="V232" t="s">
        <v>6271</v>
      </c>
      <c r="W232" t="s">
        <v>7705</v>
      </c>
      <c r="X232" t="s">
        <v>7706</v>
      </c>
      <c r="Y232" t="s">
        <v>6269</v>
      </c>
      <c r="Z232" s="48" t="str">
        <f t="shared" si="54"/>
        <v>WTR AM-10.121.15.134-Bhadra-1_B2- 10.121.16.193-Bhadra-3_B2-1</v>
      </c>
      <c r="AA232" s="48">
        <f t="shared" si="55"/>
        <v>15</v>
      </c>
      <c r="AB232" s="48">
        <f t="shared" si="56"/>
        <v>25</v>
      </c>
      <c r="AC232" s="48">
        <f t="shared" si="57"/>
        <v>15</v>
      </c>
      <c r="AD232" s="48">
        <f t="shared" si="58"/>
        <v>28</v>
      </c>
      <c r="AE232" s="48" t="str">
        <f t="shared" si="59"/>
        <v>10.121.15.134</v>
      </c>
      <c r="AF232" s="42" t="str">
        <f t="shared" si="60"/>
        <v>10.121.16.193</v>
      </c>
      <c r="AG232" s="7" t="str">
        <f t="shared" si="61"/>
        <v>AM-BHADRA</v>
      </c>
      <c r="AH232" s="7" t="str">
        <f t="shared" si="62"/>
        <v>Bhadra3(GNE)</v>
      </c>
      <c r="AI232" s="7" t="str">
        <f t="shared" si="63"/>
        <v>S6P7</v>
      </c>
      <c r="AJ232" s="7" t="str">
        <f t="shared" si="64"/>
        <v>S6P7</v>
      </c>
      <c r="AK232" s="7" t="str">
        <f>IFERROR(VLOOKUP(Z232,'PASTE-DL-ALARMS'!$Q$10:$W$2200,7,FALSE),"")</f>
        <v/>
      </c>
      <c r="AL232" s="55" t="str">
        <f>IFERROR(VLOOKUP(Z232,'PASTE-DL-ALARMS'!$Q$10:$W$2200,3,FALSE),"")</f>
        <v/>
      </c>
      <c r="AM232" s="7" t="str">
        <f t="shared" si="65"/>
        <v>10.121.15.134_AM-BHADRA_S6P7</v>
      </c>
      <c r="AN232" s="55" t="str">
        <f t="shared" si="66"/>
        <v>10.121.16.193_Bhadra3(GNE)_S6P7</v>
      </c>
      <c r="AO232" s="72" t="e">
        <f t="shared" ca="1" si="67"/>
        <v>#VALUE!</v>
      </c>
      <c r="AP232" s="7" t="str">
        <f>IFERROR(VLOOKUP(Z232,'PASTE-DL-ALARMS'!$Q$10:$Z$2800,8,FALSE),"")</f>
        <v/>
      </c>
      <c r="AQ232" s="7"/>
      <c r="AR232" s="7"/>
      <c r="AS232" s="7"/>
    </row>
    <row r="233" spans="1:45" x14ac:dyDescent="0.25">
      <c r="A233" s="20"/>
      <c r="B233" s="20"/>
      <c r="C233" s="20" t="str">
        <f>IF(D233="Critical",MAX($C$8:C232)+1,"")</f>
        <v/>
      </c>
      <c r="D233" s="20" t="str">
        <f t="shared" si="51"/>
        <v>-</v>
      </c>
      <c r="E233" s="20" t="str">
        <f>VLOOKUP('PASTE-DOWN-DL'!F233,'SSA-CODE'!$D$4:$E$56,2,FALSE)</f>
        <v>NDD</v>
      </c>
      <c r="F233" s="48" t="str">
        <f t="shared" si="52"/>
        <v>SSA NAD</v>
      </c>
      <c r="G233" s="48" t="str">
        <f t="shared" si="53"/>
        <v xml:space="preserve">	SSA NAD</v>
      </c>
      <c r="H233" s="20">
        <v>224</v>
      </c>
      <c r="I233" t="s">
        <v>7707</v>
      </c>
      <c r="J233" t="s">
        <v>6260</v>
      </c>
      <c r="K233" t="s">
        <v>6261</v>
      </c>
      <c r="L233" t="s">
        <v>6262</v>
      </c>
      <c r="M233" t="s">
        <v>6263</v>
      </c>
      <c r="N233" t="s">
        <v>7708</v>
      </c>
      <c r="O233" t="s">
        <v>7709</v>
      </c>
      <c r="P233" t="s">
        <v>6266</v>
      </c>
      <c r="Q233" t="s">
        <v>6735</v>
      </c>
      <c r="R233" t="s">
        <v>8895</v>
      </c>
      <c r="S233" t="s">
        <v>7711</v>
      </c>
      <c r="T233" t="s">
        <v>6770</v>
      </c>
      <c r="U233" t="s">
        <v>7711</v>
      </c>
      <c r="V233" t="s">
        <v>6271</v>
      </c>
      <c r="W233" t="s">
        <v>7712</v>
      </c>
      <c r="X233" t="s">
        <v>7713</v>
      </c>
      <c r="Y233" t="s">
        <v>6269</v>
      </c>
      <c r="Z233" s="48" t="str">
        <f t="shared" si="54"/>
        <v>SSA NAD-10.121.16.133-Anand-B2-10.121.16.230-Anand-1 B2_10G</v>
      </c>
      <c r="AA233" s="48">
        <f t="shared" si="55"/>
        <v>15</v>
      </c>
      <c r="AB233" s="48">
        <f t="shared" si="56"/>
        <v>22</v>
      </c>
      <c r="AC233" s="48">
        <f t="shared" si="57"/>
        <v>15</v>
      </c>
      <c r="AD233" s="48">
        <f t="shared" si="58"/>
        <v>21</v>
      </c>
      <c r="AE233" s="48" t="str">
        <f t="shared" si="59"/>
        <v>10.121.16.230</v>
      </c>
      <c r="AF233" s="42" t="str">
        <f t="shared" si="60"/>
        <v>10.121.16.133</v>
      </c>
      <c r="AG233" s="7" t="str">
        <f t="shared" si="61"/>
        <v>Anand1</v>
      </c>
      <c r="AH233" s="7" t="str">
        <f t="shared" si="62"/>
        <v>Anand</v>
      </c>
      <c r="AI233" s="7" t="str">
        <f t="shared" si="63"/>
        <v>S6P1</v>
      </c>
      <c r="AJ233" s="7" t="str">
        <f t="shared" si="64"/>
        <v>S5P1</v>
      </c>
      <c r="AK233" s="7" t="str">
        <f>IFERROR(VLOOKUP(Z233,'PASTE-DL-ALARMS'!$Q$10:$W$2200,7,FALSE),"")</f>
        <v/>
      </c>
      <c r="AL233" s="55" t="str">
        <f>IFERROR(VLOOKUP(Z233,'PASTE-DL-ALARMS'!$Q$10:$W$2200,3,FALSE),"")</f>
        <v/>
      </c>
      <c r="AM233" s="7" t="str">
        <f t="shared" si="65"/>
        <v>10.121.16.230_Anand1_S6P1</v>
      </c>
      <c r="AN233" s="55" t="str">
        <f t="shared" si="66"/>
        <v>10.121.16.133_Anand_S5P1</v>
      </c>
      <c r="AO233" s="72" t="e">
        <f t="shared" ca="1" si="67"/>
        <v>#VALUE!</v>
      </c>
      <c r="AP233" s="7" t="str">
        <f>IFERROR(VLOOKUP(Z233,'PASTE-DL-ALARMS'!$Q$10:$Z$2800,8,FALSE),"")</f>
        <v/>
      </c>
      <c r="AQ233" s="7"/>
      <c r="AR233" s="7"/>
      <c r="AS233" s="7"/>
    </row>
    <row r="234" spans="1:45" x14ac:dyDescent="0.25">
      <c r="A234" s="20"/>
      <c r="B234" s="20"/>
      <c r="C234" s="20" t="str">
        <f>IF(D234="Critical",MAX($C$8:C233)+1,"")</f>
        <v/>
      </c>
      <c r="D234" s="20" t="str">
        <f t="shared" si="51"/>
        <v>-</v>
      </c>
      <c r="E234" s="20" t="str">
        <f>VLOOKUP('PASTE-DOWN-DL'!F234,'SSA-CODE'!$D$4:$E$56,2,FALSE)</f>
        <v>AHD</v>
      </c>
      <c r="F234" s="48" t="str">
        <f t="shared" si="52"/>
        <v>SSA AM</v>
      </c>
      <c r="G234" s="48" t="str">
        <f t="shared" si="53"/>
        <v xml:space="preserve">	SSA AM</v>
      </c>
      <c r="H234" s="20">
        <v>225</v>
      </c>
      <c r="I234" t="s">
        <v>7714</v>
      </c>
      <c r="J234" t="s">
        <v>6466</v>
      </c>
      <c r="K234" t="s">
        <v>6275</v>
      </c>
      <c r="L234" t="s">
        <v>6262</v>
      </c>
      <c r="M234" t="s">
        <v>6263</v>
      </c>
      <c r="N234" t="s">
        <v>7715</v>
      </c>
      <c r="O234" t="s">
        <v>7716</v>
      </c>
      <c r="P234" t="s">
        <v>6266</v>
      </c>
      <c r="Q234" t="s">
        <v>6588</v>
      </c>
      <c r="R234" t="s">
        <v>6279</v>
      </c>
      <c r="S234" t="s">
        <v>7470</v>
      </c>
      <c r="T234" t="s">
        <v>6353</v>
      </c>
      <c r="U234" t="s">
        <v>7470</v>
      </c>
      <c r="V234" t="s">
        <v>6271</v>
      </c>
      <c r="W234" t="s">
        <v>7717</v>
      </c>
      <c r="X234" t="s">
        <v>7718</v>
      </c>
      <c r="Y234" t="s">
        <v>6269</v>
      </c>
      <c r="Z234" s="48" t="str">
        <f t="shared" si="54"/>
        <v>SSA AM-10.121.16.134-BarodaCity2_5/7-10.121.16.8-BarodaCity1_5/7</v>
      </c>
      <c r="AA234" s="48">
        <f t="shared" si="55"/>
        <v>13</v>
      </c>
      <c r="AB234" s="48">
        <f t="shared" si="56"/>
        <v>27</v>
      </c>
      <c r="AC234" s="48">
        <f t="shared" si="57"/>
        <v>15</v>
      </c>
      <c r="AD234" s="48">
        <f t="shared" si="58"/>
        <v>29</v>
      </c>
      <c r="AE234" s="48" t="str">
        <f t="shared" si="59"/>
        <v>10.121.16.8</v>
      </c>
      <c r="AF234" s="42" t="str">
        <f t="shared" si="60"/>
        <v>10.121.16.134</v>
      </c>
      <c r="AG234" s="7" t="str">
        <f t="shared" si="61"/>
        <v>BARODA CITY 1</v>
      </c>
      <c r="AH234" s="7" t="str">
        <f t="shared" si="62"/>
        <v>BARODA CITY 2</v>
      </c>
      <c r="AI234" s="7" t="str">
        <f t="shared" si="63"/>
        <v>S5P7</v>
      </c>
      <c r="AJ234" s="7" t="str">
        <f t="shared" si="64"/>
        <v>S5P7</v>
      </c>
      <c r="AK234" s="7" t="str">
        <f>IFERROR(VLOOKUP(Z234,'PASTE-DL-ALARMS'!$Q$10:$W$2200,7,FALSE),"")</f>
        <v/>
      </c>
      <c r="AL234" s="55" t="str">
        <f>IFERROR(VLOOKUP(Z234,'PASTE-DL-ALARMS'!$Q$10:$W$2200,3,FALSE),"")</f>
        <v/>
      </c>
      <c r="AM234" s="7" t="str">
        <f t="shared" si="65"/>
        <v>10.121.16.8_BARODA CITY 1_S5P7</v>
      </c>
      <c r="AN234" s="55" t="str">
        <f t="shared" si="66"/>
        <v>10.121.16.134_BARODA CITY 2_S5P7</v>
      </c>
      <c r="AO234" s="72" t="e">
        <f t="shared" ca="1" si="67"/>
        <v>#VALUE!</v>
      </c>
      <c r="AP234" s="7" t="str">
        <f>IFERROR(VLOOKUP(Z234,'PASTE-DL-ALARMS'!$Q$10:$Z$2800,8,FALSE),"")</f>
        <v/>
      </c>
      <c r="AQ234" s="7"/>
      <c r="AR234" s="7"/>
      <c r="AS234" s="7"/>
    </row>
    <row r="235" spans="1:45" x14ac:dyDescent="0.25">
      <c r="A235" s="20"/>
      <c r="B235" s="20"/>
      <c r="C235" s="20" t="str">
        <f>IF(D235="Critical",MAX($C$8:C234)+1,"")</f>
        <v/>
      </c>
      <c r="D235" s="20" t="str">
        <f t="shared" si="51"/>
        <v>-</v>
      </c>
      <c r="E235" s="20" t="str">
        <f>VLOOKUP('PASTE-DOWN-DL'!F235,'SSA-CODE'!$D$4:$E$56,2,FALSE)</f>
        <v>AHD</v>
      </c>
      <c r="F235" s="48" t="str">
        <f t="shared" si="52"/>
        <v>SSA AM</v>
      </c>
      <c r="G235" s="48" t="str">
        <f t="shared" si="53"/>
        <v xml:space="preserve">	SSA AM</v>
      </c>
      <c r="H235" s="20">
        <v>226</v>
      </c>
      <c r="I235" t="s">
        <v>7719</v>
      </c>
      <c r="J235" t="s">
        <v>6260</v>
      </c>
      <c r="K235" t="s">
        <v>6275</v>
      </c>
      <c r="L235" t="s">
        <v>6262</v>
      </c>
      <c r="M235" t="s">
        <v>6263</v>
      </c>
      <c r="N235" t="s">
        <v>7720</v>
      </c>
      <c r="O235" t="s">
        <v>7721</v>
      </c>
      <c r="P235" t="s">
        <v>6266</v>
      </c>
      <c r="Q235" t="s">
        <v>7722</v>
      </c>
      <c r="R235" t="s">
        <v>6279</v>
      </c>
      <c r="S235" t="s">
        <v>6589</v>
      </c>
      <c r="T235" t="s">
        <v>6287</v>
      </c>
      <c r="U235" t="s">
        <v>6589</v>
      </c>
      <c r="V235" t="s">
        <v>6271</v>
      </c>
      <c r="W235" t="s">
        <v>7723</v>
      </c>
      <c r="X235" t="s">
        <v>7724</v>
      </c>
      <c r="Y235" t="s">
        <v>6269</v>
      </c>
      <c r="Z235" s="48" t="str">
        <f t="shared" si="54"/>
        <v>SSA AM-10.121.18.155-CustomAirCarg-10.121.18.158-Airport ATC Bldg_B1\S4P3</v>
      </c>
      <c r="AA235" s="48">
        <f t="shared" si="55"/>
        <v>15</v>
      </c>
      <c r="AB235" s="48">
        <f t="shared" si="56"/>
        <v>32</v>
      </c>
      <c r="AC235" s="48">
        <f t="shared" si="57"/>
        <v>15</v>
      </c>
      <c r="AD235" s="48">
        <f t="shared" si="58"/>
        <v>32</v>
      </c>
      <c r="AE235" s="48" t="str">
        <f t="shared" si="59"/>
        <v>10.121.18.155</v>
      </c>
      <c r="AF235" s="42" t="str">
        <f t="shared" si="60"/>
        <v>10.121.18.158</v>
      </c>
      <c r="AG235" s="7" t="str">
        <f t="shared" si="61"/>
        <v>CUSTOM AIR CARGO</v>
      </c>
      <c r="AH235" s="7" t="str">
        <f t="shared" si="62"/>
        <v>Airport-ATC-Bldg</v>
      </c>
      <c r="AI235" s="7" t="str">
        <f t="shared" si="63"/>
        <v>S2P5</v>
      </c>
      <c r="AJ235" s="7" t="str">
        <f t="shared" si="64"/>
        <v>S4P3</v>
      </c>
      <c r="AK235" s="7" t="str">
        <f>IFERROR(VLOOKUP(Z235,'PASTE-DL-ALARMS'!$Q$10:$W$2200,7,FALSE),"")</f>
        <v/>
      </c>
      <c r="AL235" s="55" t="str">
        <f>IFERROR(VLOOKUP(Z235,'PASTE-DL-ALARMS'!$Q$10:$W$2200,3,FALSE),"")</f>
        <v/>
      </c>
      <c r="AM235" s="7" t="str">
        <f t="shared" si="65"/>
        <v>10.121.18.155_CUSTOM AIR CARGO_S2P5</v>
      </c>
      <c r="AN235" s="55" t="str">
        <f t="shared" si="66"/>
        <v>10.121.18.158_Airport-ATC-Bldg_S4P3</v>
      </c>
      <c r="AO235" s="72" t="e">
        <f t="shared" ca="1" si="67"/>
        <v>#VALUE!</v>
      </c>
      <c r="AP235" s="7" t="str">
        <f>IFERROR(VLOOKUP(Z235,'PASTE-DL-ALARMS'!$Q$10:$Z$2800,8,FALSE),"")</f>
        <v/>
      </c>
      <c r="AQ235" s="7"/>
      <c r="AR235" s="7"/>
      <c r="AS235" s="7"/>
    </row>
    <row r="236" spans="1:45" x14ac:dyDescent="0.25">
      <c r="A236" s="20"/>
      <c r="B236" s="20"/>
      <c r="C236" s="20" t="str">
        <f>IF(D236="Critical",MAX($C$8:C235)+1,"")</f>
        <v/>
      </c>
      <c r="D236" s="20" t="str">
        <f t="shared" si="51"/>
        <v>-</v>
      </c>
      <c r="E236" s="20" t="str">
        <f>VLOOKUP('PASTE-DOWN-DL'!F236,'SSA-CODE'!$D$4:$E$56,2,FALSE)</f>
        <v>BUJ</v>
      </c>
      <c r="F236" s="48" t="str">
        <f t="shared" si="52"/>
        <v>SSA BUJ</v>
      </c>
      <c r="G236" s="48" t="str">
        <f t="shared" si="53"/>
        <v xml:space="preserve">	SSA BUJ</v>
      </c>
      <c r="H236" s="20">
        <v>227</v>
      </c>
      <c r="I236" t="s">
        <v>7725</v>
      </c>
      <c r="J236" t="s">
        <v>6260</v>
      </c>
      <c r="K236" t="s">
        <v>6275</v>
      </c>
      <c r="L236" t="s">
        <v>6262</v>
      </c>
      <c r="M236" t="s">
        <v>6263</v>
      </c>
      <c r="N236" t="s">
        <v>7726</v>
      </c>
      <c r="O236" t="s">
        <v>7727</v>
      </c>
      <c r="P236" t="s">
        <v>6266</v>
      </c>
      <c r="Q236" t="s">
        <v>6294</v>
      </c>
      <c r="R236" t="s">
        <v>6279</v>
      </c>
      <c r="S236" t="s">
        <v>7728</v>
      </c>
      <c r="T236" t="s">
        <v>6345</v>
      </c>
      <c r="U236" t="s">
        <v>6346</v>
      </c>
      <c r="V236" t="s">
        <v>6271</v>
      </c>
      <c r="W236" t="s">
        <v>7729</v>
      </c>
      <c r="X236" t="s">
        <v>7730</v>
      </c>
      <c r="Y236" t="s">
        <v>6269</v>
      </c>
      <c r="Z236" s="48" t="str">
        <f t="shared" si="54"/>
        <v>SSA BUJ-10.121.96.158-VAYOR_4/6-10.121.96.178-BARANDA_3/6</v>
      </c>
      <c r="AA236" s="48">
        <f t="shared" si="55"/>
        <v>15</v>
      </c>
      <c r="AB236" s="48">
        <f t="shared" si="56"/>
        <v>21</v>
      </c>
      <c r="AC236" s="48">
        <f t="shared" si="57"/>
        <v>15</v>
      </c>
      <c r="AD236" s="48">
        <f t="shared" si="58"/>
        <v>23</v>
      </c>
      <c r="AE236" s="48" t="str">
        <f t="shared" si="59"/>
        <v>10.121.96.158</v>
      </c>
      <c r="AF236" s="42" t="str">
        <f t="shared" si="60"/>
        <v>10.121.96.178</v>
      </c>
      <c r="AG236" s="7" t="str">
        <f t="shared" si="61"/>
        <v>VAYOR</v>
      </c>
      <c r="AH236" s="7" t="str">
        <f t="shared" si="62"/>
        <v>BARANDA</v>
      </c>
      <c r="AI236" s="7" t="str">
        <f t="shared" si="63"/>
        <v>S4P6</v>
      </c>
      <c r="AJ236" s="7" t="str">
        <f t="shared" si="64"/>
        <v>S3P6</v>
      </c>
      <c r="AK236" s="7" t="str">
        <f>IFERROR(VLOOKUP(Z236,'PASTE-DL-ALARMS'!$Q$10:$W$2200,7,FALSE),"")</f>
        <v/>
      </c>
      <c r="AL236" s="55" t="str">
        <f>IFERROR(VLOOKUP(Z236,'PASTE-DL-ALARMS'!$Q$10:$W$2200,3,FALSE),"")</f>
        <v/>
      </c>
      <c r="AM236" s="7" t="str">
        <f t="shared" si="65"/>
        <v>10.121.96.158_VAYOR_S4P6</v>
      </c>
      <c r="AN236" s="55" t="str">
        <f t="shared" si="66"/>
        <v>10.121.96.178_BARANDA_S3P6</v>
      </c>
      <c r="AO236" s="72" t="e">
        <f t="shared" ca="1" si="67"/>
        <v>#VALUE!</v>
      </c>
      <c r="AP236" s="7" t="str">
        <f>IFERROR(VLOOKUP(Z236,'PASTE-DL-ALARMS'!$Q$10:$Z$2800,8,FALSE),"")</f>
        <v/>
      </c>
      <c r="AQ236" s="7"/>
      <c r="AR236" s="7"/>
      <c r="AS236" s="7"/>
    </row>
    <row r="237" spans="1:45" x14ac:dyDescent="0.25">
      <c r="A237" s="20"/>
      <c r="B237" s="20"/>
      <c r="C237" s="20" t="str">
        <f>IF(D237="Critical",MAX($C$8:C236)+1,"")</f>
        <v/>
      </c>
      <c r="D237" s="20" t="str">
        <f t="shared" si="51"/>
        <v>-</v>
      </c>
      <c r="E237" s="20" t="str">
        <f>VLOOKUP('PASTE-DOWN-DL'!F237,'SSA-CODE'!$D$4:$E$56,2,FALSE)</f>
        <v>VDA</v>
      </c>
      <c r="F237" s="48" t="str">
        <f t="shared" si="52"/>
        <v>SSA VDR</v>
      </c>
      <c r="G237" s="48" t="str">
        <f t="shared" si="53"/>
        <v xml:space="preserve">	SSA VDR</v>
      </c>
      <c r="H237" s="20">
        <v>228</v>
      </c>
      <c r="I237" t="s">
        <v>19487</v>
      </c>
      <c r="J237" t="s">
        <v>6466</v>
      </c>
      <c r="K237" t="s">
        <v>6275</v>
      </c>
      <c r="L237" t="s">
        <v>6262</v>
      </c>
      <c r="M237" t="s">
        <v>6263</v>
      </c>
      <c r="N237" t="s">
        <v>7731</v>
      </c>
      <c r="O237" t="s">
        <v>7732</v>
      </c>
      <c r="P237" t="s">
        <v>6266</v>
      </c>
      <c r="Q237" t="s">
        <v>6588</v>
      </c>
      <c r="R237" t="s">
        <v>6279</v>
      </c>
      <c r="S237" t="s">
        <v>7553</v>
      </c>
      <c r="T237" t="s">
        <v>6800</v>
      </c>
      <c r="U237" t="s">
        <v>6417</v>
      </c>
      <c r="V237" t="s">
        <v>6271</v>
      </c>
      <c r="W237" t="s">
        <v>7733</v>
      </c>
      <c r="X237" t="s">
        <v>19488</v>
      </c>
      <c r="Y237" t="s">
        <v>6269</v>
      </c>
      <c r="Z237" s="48" t="str">
        <f t="shared" si="54"/>
        <v>SSA VDR-10.121.19.129-Alkapuri-1 B2(GNE)_S6P11-10.121.99.129-Alkapuri_S6P11</v>
      </c>
      <c r="AA237" s="48">
        <f t="shared" si="55"/>
        <v>15</v>
      </c>
      <c r="AB237" s="48">
        <f t="shared" si="56"/>
        <v>29</v>
      </c>
      <c r="AC237" s="48">
        <f t="shared" si="57"/>
        <v>15</v>
      </c>
      <c r="AD237" s="48">
        <f t="shared" si="58"/>
        <v>30</v>
      </c>
      <c r="AE237" s="48" t="str">
        <f t="shared" si="59"/>
        <v>10.121.99.129</v>
      </c>
      <c r="AF237" s="42" t="str">
        <f t="shared" si="60"/>
        <v>10.121.19.129</v>
      </c>
      <c r="AG237" s="7" t="str">
        <f t="shared" si="61"/>
        <v>ALKAPURI(GNE)</v>
      </c>
      <c r="AH237" s="7" t="str">
        <f t="shared" si="62"/>
        <v>ALKAPURI1(GNE)</v>
      </c>
      <c r="AI237" s="7" t="str">
        <f t="shared" si="63"/>
        <v>S6P11</v>
      </c>
      <c r="AJ237" s="7" t="str">
        <f t="shared" si="64"/>
        <v>S6P11</v>
      </c>
      <c r="AK237" s="7" t="str">
        <f>IFERROR(VLOOKUP(Z237,'PASTE-DL-ALARMS'!$Q$10:$W$2200,7,FALSE),"")</f>
        <v/>
      </c>
      <c r="AL237" s="55" t="str">
        <f>IFERROR(VLOOKUP(Z237,'PASTE-DL-ALARMS'!$Q$10:$W$2200,3,FALSE),"")</f>
        <v/>
      </c>
      <c r="AM237" s="7" t="str">
        <f t="shared" si="65"/>
        <v>10.121.99.129_ALKAPURI(GNE)_S6P11</v>
      </c>
      <c r="AN237" s="55" t="str">
        <f t="shared" si="66"/>
        <v>10.121.19.129_ALKAPURI1(GNE)_S6P11</v>
      </c>
      <c r="AO237" s="72" t="e">
        <f t="shared" ca="1" si="67"/>
        <v>#VALUE!</v>
      </c>
      <c r="AP237" s="7" t="str">
        <f>IFERROR(VLOOKUP(Z237,'PASTE-DL-ALARMS'!$Q$10:$Z$2800,8,FALSE),"")</f>
        <v/>
      </c>
      <c r="AQ237" s="7"/>
      <c r="AR237" s="7"/>
      <c r="AS237" s="7"/>
    </row>
    <row r="238" spans="1:45" x14ac:dyDescent="0.25">
      <c r="A238" s="20"/>
      <c r="B238" s="20"/>
      <c r="C238" s="20" t="str">
        <f>IF(D238="Critical",MAX($C$8:C237)+1,"")</f>
        <v/>
      </c>
      <c r="D238" s="20" t="str">
        <f t="shared" si="51"/>
        <v>-</v>
      </c>
      <c r="E238" s="20" t="str">
        <f>VLOOKUP('PASTE-DOWN-DL'!F238,'SSA-CODE'!$D$4:$E$56,2,FALSE)</f>
        <v>WTR RJ</v>
      </c>
      <c r="F238" s="48" t="str">
        <f t="shared" si="52"/>
        <v>WTR RJ</v>
      </c>
      <c r="G238" s="48" t="str">
        <f t="shared" si="53"/>
        <v xml:space="preserve">	WTR RJ</v>
      </c>
      <c r="H238" s="20">
        <v>229</v>
      </c>
      <c r="I238" t="s">
        <v>7734</v>
      </c>
      <c r="J238" t="s">
        <v>6466</v>
      </c>
      <c r="K238" t="s">
        <v>6275</v>
      </c>
      <c r="L238" t="s">
        <v>6262</v>
      </c>
      <c r="M238" t="s">
        <v>6263</v>
      </c>
      <c r="N238" t="s">
        <v>7735</v>
      </c>
      <c r="O238" t="s">
        <v>7736</v>
      </c>
      <c r="P238" t="s">
        <v>6266</v>
      </c>
      <c r="Q238" t="s">
        <v>6916</v>
      </c>
      <c r="R238" t="s">
        <v>6279</v>
      </c>
      <c r="S238" t="s">
        <v>6269</v>
      </c>
      <c r="T238" t="s">
        <v>6693</v>
      </c>
      <c r="U238" t="s">
        <v>6269</v>
      </c>
      <c r="V238" t="s">
        <v>6271</v>
      </c>
      <c r="W238" t="s">
        <v>7737</v>
      </c>
      <c r="X238" t="s">
        <v>7738</v>
      </c>
      <c r="Y238" t="s">
        <v>6269</v>
      </c>
      <c r="Z238" s="48" t="str">
        <f t="shared" si="54"/>
        <v>WTR RJ-10.121.17.1-RAJKOT-KR(GNE) B2_4/10-10.121.17.25-RAJKOT-KR2 A1_4/10</v>
      </c>
      <c r="AA238" s="48">
        <f t="shared" si="55"/>
        <v>13</v>
      </c>
      <c r="AB238" s="48">
        <f t="shared" si="56"/>
        <v>28</v>
      </c>
      <c r="AC238" s="48">
        <f t="shared" si="57"/>
        <v>14</v>
      </c>
      <c r="AD238" s="48">
        <f t="shared" si="58"/>
        <v>25</v>
      </c>
      <c r="AE238" s="48" t="str">
        <f t="shared" si="59"/>
        <v>10.121.17.1</v>
      </c>
      <c r="AF238" s="42" t="str">
        <f t="shared" si="60"/>
        <v>10.121.17.25</v>
      </c>
      <c r="AG238" s="7" t="str">
        <f t="shared" si="61"/>
        <v>RAJKOT KR(GNE)</v>
      </c>
      <c r="AH238" s="7" t="str">
        <f t="shared" si="62"/>
        <v>RAJKOT KR2</v>
      </c>
      <c r="AI238" s="7" t="str">
        <f t="shared" si="63"/>
        <v>S4P10</v>
      </c>
      <c r="AJ238" s="7" t="str">
        <f t="shared" si="64"/>
        <v>S4P10</v>
      </c>
      <c r="AK238" s="7" t="str">
        <f>IFERROR(VLOOKUP(Z238,'PASTE-DL-ALARMS'!$Q$10:$W$2200,7,FALSE),"")</f>
        <v/>
      </c>
      <c r="AL238" s="55" t="str">
        <f>IFERROR(VLOOKUP(Z238,'PASTE-DL-ALARMS'!$Q$10:$W$2200,3,FALSE),"")</f>
        <v/>
      </c>
      <c r="AM238" s="7" t="str">
        <f t="shared" si="65"/>
        <v>10.121.17.1_RAJKOT KR(GNE)_S4P10</v>
      </c>
      <c r="AN238" s="55" t="str">
        <f t="shared" si="66"/>
        <v>10.121.17.25_RAJKOT KR2_S4P10</v>
      </c>
      <c r="AO238" s="72" t="e">
        <f t="shared" ca="1" si="67"/>
        <v>#VALUE!</v>
      </c>
      <c r="AP238" s="7" t="str">
        <f>IFERROR(VLOOKUP(Z238,'PASTE-DL-ALARMS'!$Q$10:$Z$2800,8,FALSE),"")</f>
        <v/>
      </c>
      <c r="AQ238" s="7"/>
      <c r="AR238" s="7"/>
      <c r="AS238" s="7"/>
    </row>
    <row r="239" spans="1:45" x14ac:dyDescent="0.25">
      <c r="A239" s="20"/>
      <c r="B239" s="20"/>
      <c r="C239" s="20" t="str">
        <f>IF(D239="Critical",MAX($C$8:C238)+1,"")</f>
        <v/>
      </c>
      <c r="D239" s="20" t="str">
        <f t="shared" si="51"/>
        <v>-</v>
      </c>
      <c r="E239" s="20" t="str">
        <f>VLOOKUP('PASTE-DOWN-DL'!F239,'SSA-CODE'!$D$4:$E$56,2,FALSE)</f>
        <v>WTR AM</v>
      </c>
      <c r="F239" s="48" t="str">
        <f t="shared" si="52"/>
        <v>WTR AM</v>
      </c>
      <c r="G239" s="48" t="str">
        <f t="shared" si="53"/>
        <v xml:space="preserve">	WTR AM</v>
      </c>
      <c r="H239" s="20">
        <v>230</v>
      </c>
      <c r="I239" t="s">
        <v>7739</v>
      </c>
      <c r="J239" t="s">
        <v>6260</v>
      </c>
      <c r="K239" t="s">
        <v>6261</v>
      </c>
      <c r="L239" t="s">
        <v>6262</v>
      </c>
      <c r="M239" t="s">
        <v>6263</v>
      </c>
      <c r="N239" t="s">
        <v>7740</v>
      </c>
      <c r="O239" t="s">
        <v>7741</v>
      </c>
      <c r="P239" t="s">
        <v>6266</v>
      </c>
      <c r="Q239" t="s">
        <v>6360</v>
      </c>
      <c r="R239" t="s">
        <v>6686</v>
      </c>
      <c r="S239" t="s">
        <v>6269</v>
      </c>
      <c r="T239" t="s">
        <v>6559</v>
      </c>
      <c r="U239" t="s">
        <v>6269</v>
      </c>
      <c r="V239" t="s">
        <v>6271</v>
      </c>
      <c r="W239" t="s">
        <v>7742</v>
      </c>
      <c r="X239" t="s">
        <v>7743</v>
      </c>
      <c r="Y239" t="s">
        <v>6269</v>
      </c>
      <c r="Z239" s="48" t="str">
        <f t="shared" si="54"/>
        <v>WTR AM-10.121.17.142-TN725B_Surendranaga_B2\S5P1-10.121.15.146-TN725B_VIRAMGAON_PH3\S6P1</v>
      </c>
      <c r="AA239" s="48">
        <f t="shared" si="55"/>
        <v>14</v>
      </c>
      <c r="AB239" s="48">
        <f t="shared" si="56"/>
        <v>30</v>
      </c>
      <c r="AC239" s="48">
        <f t="shared" si="57"/>
        <v>15</v>
      </c>
      <c r="AD239" s="48">
        <f t="shared" si="58"/>
        <v>24</v>
      </c>
      <c r="AE239" s="48" t="str">
        <f t="shared" si="59"/>
        <v>10.121.69.66</v>
      </c>
      <c r="AF239" s="42" t="str">
        <f t="shared" si="60"/>
        <v>10.121.15.146</v>
      </c>
      <c r="AG239" s="7" t="str">
        <f t="shared" si="61"/>
        <v>SURENDRA NAGAR1</v>
      </c>
      <c r="AH239" s="7" t="str">
        <f t="shared" si="62"/>
        <v>VIRAMGAM</v>
      </c>
      <c r="AI239" s="7" t="str">
        <f t="shared" si="63"/>
        <v>S5P1</v>
      </c>
      <c r="AJ239" s="7" t="str">
        <f t="shared" si="64"/>
        <v>S6P1</v>
      </c>
      <c r="AK239" s="7" t="str">
        <f>IFERROR(VLOOKUP(Z239,'PASTE-DL-ALARMS'!$Q$10:$W$2200,7,FALSE),"")</f>
        <v/>
      </c>
      <c r="AL239" s="55" t="str">
        <f>IFERROR(VLOOKUP(Z239,'PASTE-DL-ALARMS'!$Q$10:$W$2200,3,FALSE),"")</f>
        <v/>
      </c>
      <c r="AM239" s="7" t="str">
        <f t="shared" si="65"/>
        <v>10.121.69.66_SURENDRA NAGAR1_S5P1</v>
      </c>
      <c r="AN239" s="55" t="str">
        <f t="shared" si="66"/>
        <v>10.121.15.146_VIRAMGAM_S6P1</v>
      </c>
      <c r="AO239" s="72" t="e">
        <f t="shared" ca="1" si="67"/>
        <v>#VALUE!</v>
      </c>
      <c r="AP239" s="7" t="str">
        <f>IFERROR(VLOOKUP(Z239,'PASTE-DL-ALARMS'!$Q$10:$Z$2800,8,FALSE),"")</f>
        <v/>
      </c>
      <c r="AQ239" s="7"/>
      <c r="AR239" s="7"/>
      <c r="AS239" s="7"/>
    </row>
    <row r="240" spans="1:45" x14ac:dyDescent="0.25">
      <c r="A240" s="20"/>
      <c r="B240" s="20"/>
      <c r="C240" s="20" t="str">
        <f>IF(D240="Critical",MAX($C$8:C239)+1,"")</f>
        <v/>
      </c>
      <c r="D240" s="20" t="str">
        <f t="shared" si="51"/>
        <v>-</v>
      </c>
      <c r="E240" s="20" t="str">
        <f>VLOOKUP('PASTE-DOWN-DL'!F240,'SSA-CODE'!$D$4:$E$56,2,FALSE)</f>
        <v>VAL</v>
      </c>
      <c r="F240" s="48" t="str">
        <f t="shared" si="52"/>
        <v>SSA VAL</v>
      </c>
      <c r="G240" s="48" t="str">
        <f t="shared" si="53"/>
        <v xml:space="preserve">	SSA VAL</v>
      </c>
      <c r="H240" s="20">
        <v>231</v>
      </c>
      <c r="I240" t="s">
        <v>7744</v>
      </c>
      <c r="J240" t="s">
        <v>6260</v>
      </c>
      <c r="K240" t="s">
        <v>6275</v>
      </c>
      <c r="L240" t="s">
        <v>6262</v>
      </c>
      <c r="M240" t="s">
        <v>6263</v>
      </c>
      <c r="N240" t="s">
        <v>7745</v>
      </c>
      <c r="O240" t="s">
        <v>7746</v>
      </c>
      <c r="P240" t="s">
        <v>6266</v>
      </c>
      <c r="Q240" t="s">
        <v>6400</v>
      </c>
      <c r="R240" t="s">
        <v>6469</v>
      </c>
      <c r="S240" t="s">
        <v>7747</v>
      </c>
      <c r="T240" t="s">
        <v>6486</v>
      </c>
      <c r="U240" t="s">
        <v>6286</v>
      </c>
      <c r="V240" t="s">
        <v>6271</v>
      </c>
      <c r="W240" t="s">
        <v>7748</v>
      </c>
      <c r="X240" t="s">
        <v>7749</v>
      </c>
      <c r="Y240" t="s">
        <v>6269</v>
      </c>
      <c r="Z240" s="48" t="str">
        <f t="shared" si="54"/>
        <v>SSA VAL-10.121.16.99-Daman_6/2-10.121.68.90-Enercon_Trng_Centr_1/6</v>
      </c>
      <c r="AA240" s="48">
        <f t="shared" si="55"/>
        <v>14</v>
      </c>
      <c r="AB240" s="48">
        <f t="shared" si="56"/>
        <v>20</v>
      </c>
      <c r="AC240" s="48">
        <f t="shared" si="57"/>
        <v>14</v>
      </c>
      <c r="AD240" s="48">
        <f t="shared" si="58"/>
        <v>33</v>
      </c>
      <c r="AE240" s="48" t="str">
        <f t="shared" si="59"/>
        <v>10.121.16.99</v>
      </c>
      <c r="AF240" s="42" t="str">
        <f t="shared" si="60"/>
        <v>10.121.68.90</v>
      </c>
      <c r="AG240" s="7" t="str">
        <f t="shared" si="61"/>
        <v>Daman</v>
      </c>
      <c r="AH240" s="7" t="str">
        <f t="shared" si="62"/>
        <v>Enercon-Trng-Centr</v>
      </c>
      <c r="AI240" s="7" t="str">
        <f t="shared" si="63"/>
        <v>S6P2</v>
      </c>
      <c r="AJ240" s="7" t="str">
        <f t="shared" si="64"/>
        <v>S1P6</v>
      </c>
      <c r="AK240" s="7" t="str">
        <f>IFERROR(VLOOKUP(Z240,'PASTE-DL-ALARMS'!$Q$10:$W$2200,7,FALSE),"")</f>
        <v/>
      </c>
      <c r="AL240" s="55" t="str">
        <f>IFERROR(VLOOKUP(Z240,'PASTE-DL-ALARMS'!$Q$10:$W$2200,3,FALSE),"")</f>
        <v/>
      </c>
      <c r="AM240" s="7" t="str">
        <f t="shared" si="65"/>
        <v>10.121.16.99_Daman_S6P2</v>
      </c>
      <c r="AN240" s="55" t="str">
        <f t="shared" si="66"/>
        <v>10.121.68.90_Enercon-Trng-Centr_S1P6</v>
      </c>
      <c r="AO240" s="72" t="e">
        <f t="shared" ca="1" si="67"/>
        <v>#VALUE!</v>
      </c>
      <c r="AP240" s="7" t="str">
        <f>IFERROR(VLOOKUP(Z240,'PASTE-DL-ALARMS'!$Q$10:$Z$2800,8,FALSE),"")</f>
        <v/>
      </c>
      <c r="AQ240" s="7"/>
      <c r="AR240" s="7"/>
      <c r="AS240" s="7"/>
    </row>
    <row r="241" spans="1:45" x14ac:dyDescent="0.25">
      <c r="A241" s="20"/>
      <c r="B241" s="20"/>
      <c r="C241" s="20" t="str">
        <f>IF(D241="Critical",MAX($C$8:C240)+1,"")</f>
        <v/>
      </c>
      <c r="D241" s="20" t="str">
        <f t="shared" si="51"/>
        <v>-</v>
      </c>
      <c r="E241" s="20" t="str">
        <f>VLOOKUP('PASTE-DOWN-DL'!F241,'SSA-CODE'!$D$4:$E$56,2,FALSE)</f>
        <v>WTR AM</v>
      </c>
      <c r="F241" s="48" t="str">
        <f t="shared" si="52"/>
        <v>WTR AM</v>
      </c>
      <c r="G241" s="48" t="str">
        <f t="shared" si="53"/>
        <v xml:space="preserve">	WTR AM</v>
      </c>
      <c r="H241" s="20">
        <v>232</v>
      </c>
      <c r="I241" t="s">
        <v>7750</v>
      </c>
      <c r="J241" t="s">
        <v>6260</v>
      </c>
      <c r="K241" t="s">
        <v>6261</v>
      </c>
      <c r="L241" t="s">
        <v>6262</v>
      </c>
      <c r="M241" t="s">
        <v>6263</v>
      </c>
      <c r="N241" t="s">
        <v>7751</v>
      </c>
      <c r="O241" t="s">
        <v>7752</v>
      </c>
      <c r="P241" t="s">
        <v>6266</v>
      </c>
      <c r="Q241" t="s">
        <v>6507</v>
      </c>
      <c r="R241" t="s">
        <v>6453</v>
      </c>
      <c r="S241" t="s">
        <v>6589</v>
      </c>
      <c r="T241" t="s">
        <v>6287</v>
      </c>
      <c r="U241" t="s">
        <v>6589</v>
      </c>
      <c r="V241" t="s">
        <v>6271</v>
      </c>
      <c r="W241" t="s">
        <v>7753</v>
      </c>
      <c r="X241" t="s">
        <v>7754</v>
      </c>
      <c r="Y241" t="s">
        <v>7755</v>
      </c>
      <c r="Z241" s="48" t="str">
        <f t="shared" si="54"/>
        <v>WTR AM-10.121.18.81-Changodar B1_3/1-10.121.18.85-Gulbai Tekra Cpan 1 B2_6/1</v>
      </c>
      <c r="AA241" s="48">
        <f t="shared" si="55"/>
        <v>14</v>
      </c>
      <c r="AB241" s="48">
        <f t="shared" si="56"/>
        <v>34</v>
      </c>
      <c r="AC241" s="48">
        <f t="shared" si="57"/>
        <v>14</v>
      </c>
      <c r="AD241" s="48">
        <f t="shared" si="58"/>
        <v>24</v>
      </c>
      <c r="AE241" s="48" t="str">
        <f t="shared" si="59"/>
        <v>10.121.18.85</v>
      </c>
      <c r="AF241" s="42" t="str">
        <f t="shared" si="60"/>
        <v>10.121.18.81</v>
      </c>
      <c r="AG241" s="7" t="str">
        <f t="shared" si="61"/>
        <v>GULBAI TEKRA CPAN 1</v>
      </c>
      <c r="AH241" s="7" t="str">
        <f t="shared" si="62"/>
        <v>CHANGODAR</v>
      </c>
      <c r="AI241" s="7" t="str">
        <f t="shared" si="63"/>
        <v>S6P1</v>
      </c>
      <c r="AJ241" s="7" t="str">
        <f t="shared" si="64"/>
        <v>S3P1</v>
      </c>
      <c r="AK241" s="7" t="str">
        <f>IFERROR(VLOOKUP(Z241,'PASTE-DL-ALARMS'!$Q$10:$W$2200,7,FALSE),"")</f>
        <v/>
      </c>
      <c r="AL241" s="55" t="str">
        <f>IFERROR(VLOOKUP(Z241,'PASTE-DL-ALARMS'!$Q$10:$W$2200,3,FALSE),"")</f>
        <v/>
      </c>
      <c r="AM241" s="7" t="str">
        <f t="shared" si="65"/>
        <v>10.121.18.85_GULBAI TEKRA CPAN 1_S6P1</v>
      </c>
      <c r="AN241" s="55" t="str">
        <f t="shared" si="66"/>
        <v>10.121.18.81_CHANGODAR_S3P1</v>
      </c>
      <c r="AO241" s="72" t="e">
        <f t="shared" ca="1" si="67"/>
        <v>#VALUE!</v>
      </c>
      <c r="AP241" s="7" t="str">
        <f>IFERROR(VLOOKUP(Z241,'PASTE-DL-ALARMS'!$Q$10:$Z$2800,8,FALSE),"")</f>
        <v/>
      </c>
      <c r="AQ241" s="7"/>
      <c r="AR241" s="7"/>
      <c r="AS241" s="7"/>
    </row>
    <row r="242" spans="1:45" x14ac:dyDescent="0.25">
      <c r="A242" s="20"/>
      <c r="B242" s="20"/>
      <c r="C242" s="20" t="str">
        <f>IF(D242="Critical",MAX($C$8:C241)+1,"")</f>
        <v/>
      </c>
      <c r="D242" s="20" t="str">
        <f t="shared" si="51"/>
        <v>-</v>
      </c>
      <c r="E242" s="20" t="str">
        <f>VLOOKUP('PASTE-DOWN-DL'!F242,'SSA-CODE'!$D$4:$E$56,2,FALSE)</f>
        <v>WTR RJ</v>
      </c>
      <c r="F242" s="48" t="str">
        <f t="shared" si="52"/>
        <v>WTR RJ</v>
      </c>
      <c r="G242" s="48" t="str">
        <f t="shared" si="53"/>
        <v xml:space="preserve">	WTR RJ</v>
      </c>
      <c r="H242" s="20">
        <v>233</v>
      </c>
      <c r="I242" t="s">
        <v>7756</v>
      </c>
      <c r="J242" t="s">
        <v>6466</v>
      </c>
      <c r="K242" t="s">
        <v>6275</v>
      </c>
      <c r="L242" t="s">
        <v>6262</v>
      </c>
      <c r="M242" t="s">
        <v>6263</v>
      </c>
      <c r="N242" t="s">
        <v>7757</v>
      </c>
      <c r="O242" t="s">
        <v>7758</v>
      </c>
      <c r="P242" t="s">
        <v>6266</v>
      </c>
      <c r="Q242" t="s">
        <v>7710</v>
      </c>
      <c r="R242" t="s">
        <v>6279</v>
      </c>
      <c r="S242" t="s">
        <v>7759</v>
      </c>
      <c r="T242" t="s">
        <v>6313</v>
      </c>
      <c r="U242" t="s">
        <v>7199</v>
      </c>
      <c r="V242" t="s">
        <v>6271</v>
      </c>
      <c r="W242" t="s">
        <v>7760</v>
      </c>
      <c r="X242" t="s">
        <v>7761</v>
      </c>
      <c r="Y242" t="s">
        <v>6269</v>
      </c>
      <c r="Z242" s="48" t="str">
        <f t="shared" si="54"/>
        <v>WTR RJ-10.121.96.36-AMRELI-2 B2_6/7-10.121.17.141-AMRELI B2_6/7</v>
      </c>
      <c r="AA242" s="48">
        <f t="shared" si="55"/>
        <v>14</v>
      </c>
      <c r="AB242" s="48">
        <f t="shared" si="56"/>
        <v>23</v>
      </c>
      <c r="AC242" s="48">
        <f t="shared" si="57"/>
        <v>15</v>
      </c>
      <c r="AD242" s="48">
        <f t="shared" si="58"/>
        <v>22</v>
      </c>
      <c r="AE242" s="48" t="str">
        <f t="shared" si="59"/>
        <v>10.121.96.36</v>
      </c>
      <c r="AF242" s="42" t="str">
        <f t="shared" si="60"/>
        <v>10.121.17.141</v>
      </c>
      <c r="AG242" s="7" t="str">
        <f t="shared" si="61"/>
        <v>AMRELI 2</v>
      </c>
      <c r="AH242" s="7" t="str">
        <f t="shared" si="62"/>
        <v>AMRELI</v>
      </c>
      <c r="AI242" s="7" t="str">
        <f t="shared" si="63"/>
        <v>S6P7</v>
      </c>
      <c r="AJ242" s="7" t="str">
        <f t="shared" si="64"/>
        <v>S6P7</v>
      </c>
      <c r="AK242" s="7" t="str">
        <f>IFERROR(VLOOKUP(Z242,'PASTE-DL-ALARMS'!$Q$10:$W$2200,7,FALSE),"")</f>
        <v/>
      </c>
      <c r="AL242" s="55" t="str">
        <f>IFERROR(VLOOKUP(Z242,'PASTE-DL-ALARMS'!$Q$10:$W$2200,3,FALSE),"")</f>
        <v/>
      </c>
      <c r="AM242" s="7" t="str">
        <f t="shared" si="65"/>
        <v>10.121.96.36_AMRELI 2_S6P7</v>
      </c>
      <c r="AN242" s="55" t="str">
        <f t="shared" si="66"/>
        <v>10.121.17.141_AMRELI_S6P7</v>
      </c>
      <c r="AO242" s="72" t="e">
        <f t="shared" ca="1" si="67"/>
        <v>#VALUE!</v>
      </c>
      <c r="AP242" s="7" t="str">
        <f>IFERROR(VLOOKUP(Z242,'PASTE-DL-ALARMS'!$Q$10:$Z$2800,8,FALSE),"")</f>
        <v/>
      </c>
      <c r="AQ242" s="7"/>
      <c r="AR242" s="7"/>
      <c r="AS242" s="7"/>
    </row>
    <row r="243" spans="1:45" x14ac:dyDescent="0.25">
      <c r="A243" s="20"/>
      <c r="B243" s="20"/>
      <c r="C243" s="20" t="str">
        <f>IF(D243="Critical",MAX($C$8:C242)+1,"")</f>
        <v/>
      </c>
      <c r="D243" s="20" t="str">
        <f t="shared" si="51"/>
        <v>-</v>
      </c>
      <c r="E243" s="20" t="str">
        <f>VLOOKUP('PASTE-DOWN-DL'!F243,'SSA-CODE'!$D$4:$E$56,2,FALSE)</f>
        <v>PLR</v>
      </c>
      <c r="F243" s="48" t="str">
        <f t="shared" si="52"/>
        <v>SSA PNP</v>
      </c>
      <c r="G243" s="48" t="str">
        <f t="shared" si="53"/>
        <v xml:space="preserve">	SSA PNP</v>
      </c>
      <c r="H243" s="20">
        <v>234</v>
      </c>
      <c r="I243" t="s">
        <v>7762</v>
      </c>
      <c r="J243" t="s">
        <v>6260</v>
      </c>
      <c r="K243" t="s">
        <v>6275</v>
      </c>
      <c r="L243" t="s">
        <v>6262</v>
      </c>
      <c r="M243" t="s">
        <v>6263</v>
      </c>
      <c r="N243" t="s">
        <v>7763</v>
      </c>
      <c r="O243" t="s">
        <v>7764</v>
      </c>
      <c r="P243" t="s">
        <v>6266</v>
      </c>
      <c r="Q243" t="s">
        <v>6735</v>
      </c>
      <c r="R243" t="s">
        <v>6279</v>
      </c>
      <c r="S243" t="s">
        <v>7765</v>
      </c>
      <c r="T243" t="s">
        <v>6313</v>
      </c>
      <c r="U243" t="s">
        <v>7765</v>
      </c>
      <c r="V243" t="s">
        <v>6271</v>
      </c>
      <c r="W243" t="s">
        <v>7766</v>
      </c>
      <c r="X243" t="s">
        <v>7767</v>
      </c>
      <c r="Y243" t="s">
        <v>6269</v>
      </c>
      <c r="Z243" s="48" t="str">
        <f t="shared" si="54"/>
        <v>SSA PNP-10.121.98.133-AMIRGADH_4/5-10.121.15.217-Ambaji_4/5</v>
      </c>
      <c r="AA243" s="48">
        <f t="shared" si="55"/>
        <v>15</v>
      </c>
      <c r="AB243" s="48">
        <f t="shared" si="56"/>
        <v>24</v>
      </c>
      <c r="AC243" s="48">
        <f t="shared" si="57"/>
        <v>15</v>
      </c>
      <c r="AD243" s="48">
        <f t="shared" si="58"/>
        <v>22</v>
      </c>
      <c r="AE243" s="48" t="str">
        <f t="shared" si="59"/>
        <v>10.121.98.133</v>
      </c>
      <c r="AF243" s="42" t="str">
        <f t="shared" si="60"/>
        <v>10.121.15.217</v>
      </c>
      <c r="AG243" s="7" t="str">
        <f t="shared" si="61"/>
        <v>AMIRGADH</v>
      </c>
      <c r="AH243" s="7" t="str">
        <f t="shared" si="62"/>
        <v>Ambaji</v>
      </c>
      <c r="AI243" s="7" t="str">
        <f t="shared" si="63"/>
        <v>S4P5</v>
      </c>
      <c r="AJ243" s="7" t="str">
        <f t="shared" si="64"/>
        <v>S4P5</v>
      </c>
      <c r="AK243" s="7" t="str">
        <f>IFERROR(VLOOKUP(Z243,'PASTE-DL-ALARMS'!$Q$10:$W$2200,7,FALSE),"")</f>
        <v/>
      </c>
      <c r="AL243" s="55" t="str">
        <f>IFERROR(VLOOKUP(Z243,'PASTE-DL-ALARMS'!$Q$10:$W$2200,3,FALSE),"")</f>
        <v/>
      </c>
      <c r="AM243" s="7" t="str">
        <f t="shared" si="65"/>
        <v>10.121.98.133_AMIRGADH_S4P5</v>
      </c>
      <c r="AN243" s="55" t="str">
        <f t="shared" si="66"/>
        <v>10.121.15.217_Ambaji_S4P5</v>
      </c>
      <c r="AO243" s="72" t="e">
        <f t="shared" ca="1" si="67"/>
        <v>#VALUE!</v>
      </c>
      <c r="AP243" s="7" t="str">
        <f>IFERROR(VLOOKUP(Z243,'PASTE-DL-ALARMS'!$Q$10:$Z$2800,8,FALSE),"")</f>
        <v/>
      </c>
      <c r="AQ243" s="7"/>
      <c r="AR243" s="7"/>
      <c r="AS243" s="7"/>
    </row>
    <row r="244" spans="1:45" x14ac:dyDescent="0.25">
      <c r="A244" s="20"/>
      <c r="B244" s="20"/>
      <c r="C244" s="20" t="str">
        <f>IF(D244="Critical",MAX($C$8:C243)+1,"")</f>
        <v/>
      </c>
      <c r="D244" s="20" t="str">
        <f t="shared" si="51"/>
        <v>-</v>
      </c>
      <c r="E244" s="20" t="str">
        <f>VLOOKUP('PASTE-DOWN-DL'!F244,'SSA-CODE'!$D$4:$E$56,2,FALSE)</f>
        <v>AHD</v>
      </c>
      <c r="F244" s="48" t="str">
        <f t="shared" si="52"/>
        <v>SSA AM</v>
      </c>
      <c r="G244" s="48" t="str">
        <f t="shared" si="53"/>
        <v xml:space="preserve">	SSA AM</v>
      </c>
      <c r="H244" s="20">
        <v>235</v>
      </c>
      <c r="I244" t="s">
        <v>7768</v>
      </c>
      <c r="J244" t="s">
        <v>6466</v>
      </c>
      <c r="K244" t="s">
        <v>6275</v>
      </c>
      <c r="L244" t="s">
        <v>6262</v>
      </c>
      <c r="M244" t="s">
        <v>6263</v>
      </c>
      <c r="N244" t="s">
        <v>7769</v>
      </c>
      <c r="O244" t="s">
        <v>7770</v>
      </c>
      <c r="P244" t="s">
        <v>6266</v>
      </c>
      <c r="Q244" t="s">
        <v>7771</v>
      </c>
      <c r="R244" t="s">
        <v>6279</v>
      </c>
      <c r="S244" t="s">
        <v>6269</v>
      </c>
      <c r="T244" t="s">
        <v>7673</v>
      </c>
      <c r="U244" t="s">
        <v>7772</v>
      </c>
      <c r="V244" t="s">
        <v>6271</v>
      </c>
      <c r="W244" t="s">
        <v>7773</v>
      </c>
      <c r="X244" t="s">
        <v>7774</v>
      </c>
      <c r="Y244" t="s">
        <v>7772</v>
      </c>
      <c r="Z244" s="48" t="str">
        <f t="shared" si="54"/>
        <v>SSA AM-10.121.18.130-BDR_S5P11-10.121.18.210-BDR_S6P11</v>
      </c>
      <c r="AA244" s="48">
        <f t="shared" si="55"/>
        <v>15</v>
      </c>
      <c r="AB244" s="48">
        <f t="shared" si="56"/>
        <v>24</v>
      </c>
      <c r="AC244" s="48">
        <f t="shared" si="57"/>
        <v>15</v>
      </c>
      <c r="AD244" s="48">
        <f t="shared" si="58"/>
        <v>29</v>
      </c>
      <c r="AE244" s="48" t="str">
        <f t="shared" si="59"/>
        <v>10.121.17.210</v>
      </c>
      <c r="AF244" s="42" t="str">
        <f t="shared" si="60"/>
        <v>10.121.18.130</v>
      </c>
      <c r="AG244" s="7" t="str">
        <f t="shared" si="61"/>
        <v>BHADRA 2</v>
      </c>
      <c r="AH244" s="7" t="str">
        <f t="shared" si="62"/>
        <v>Bhadra(GNE) 1</v>
      </c>
      <c r="AI244" s="7" t="str">
        <f t="shared" si="63"/>
        <v>S5P11</v>
      </c>
      <c r="AJ244" s="7" t="str">
        <f t="shared" si="64"/>
        <v>S5P11</v>
      </c>
      <c r="AK244" s="7" t="str">
        <f>IFERROR(VLOOKUP(Z244,'PASTE-DL-ALARMS'!$Q$10:$W$2200,7,FALSE),"")</f>
        <v/>
      </c>
      <c r="AL244" s="55" t="str">
        <f>IFERROR(VLOOKUP(Z244,'PASTE-DL-ALARMS'!$Q$10:$W$2200,3,FALSE),"")</f>
        <v/>
      </c>
      <c r="AM244" s="7" t="str">
        <f t="shared" si="65"/>
        <v>10.121.17.210_BHADRA 2_S5P11</v>
      </c>
      <c r="AN244" s="55" t="str">
        <f t="shared" si="66"/>
        <v>10.121.18.130_Bhadra(GNE) 1_S5P11</v>
      </c>
      <c r="AO244" s="72" t="e">
        <f t="shared" ca="1" si="67"/>
        <v>#VALUE!</v>
      </c>
      <c r="AP244" s="7" t="str">
        <f>IFERROR(VLOOKUP(Z244,'PASTE-DL-ALARMS'!$Q$10:$Z$2800,8,FALSE),"")</f>
        <v/>
      </c>
      <c r="AQ244" s="7"/>
      <c r="AR244" s="7"/>
      <c r="AS244" s="7"/>
    </row>
    <row r="245" spans="1:45" x14ac:dyDescent="0.25">
      <c r="A245" s="20"/>
      <c r="B245" s="20"/>
      <c r="C245" s="20" t="str">
        <f>IF(D245="Critical",MAX($C$8:C244)+1,"")</f>
        <v/>
      </c>
      <c r="D245" s="20" t="str">
        <f t="shared" si="51"/>
        <v>-</v>
      </c>
      <c r="E245" s="20" t="str">
        <f>VLOOKUP('PASTE-DOWN-DL'!F245,'SSA-CODE'!$D$4:$E$56,2,FALSE)</f>
        <v>AHD</v>
      </c>
      <c r="F245" s="48" t="str">
        <f t="shared" si="52"/>
        <v>SSA AM</v>
      </c>
      <c r="G245" s="48" t="str">
        <f t="shared" si="53"/>
        <v xml:space="preserve">	SSA AM</v>
      </c>
      <c r="H245" s="20">
        <v>236</v>
      </c>
      <c r="I245" t="s">
        <v>7775</v>
      </c>
      <c r="J245" t="s">
        <v>6260</v>
      </c>
      <c r="K245" t="s">
        <v>6275</v>
      </c>
      <c r="L245" t="s">
        <v>6262</v>
      </c>
      <c r="M245" t="s">
        <v>6263</v>
      </c>
      <c r="N245" t="s">
        <v>7776</v>
      </c>
      <c r="O245" t="s">
        <v>7777</v>
      </c>
      <c r="P245" t="s">
        <v>6266</v>
      </c>
      <c r="Q245" t="s">
        <v>6400</v>
      </c>
      <c r="R245" t="s">
        <v>6469</v>
      </c>
      <c r="S245" t="s">
        <v>6589</v>
      </c>
      <c r="T245" t="s">
        <v>6287</v>
      </c>
      <c r="U245" t="s">
        <v>6589</v>
      </c>
      <c r="V245" t="s">
        <v>6271</v>
      </c>
      <c r="W245" t="s">
        <v>7778</v>
      </c>
      <c r="X245" t="s">
        <v>7779</v>
      </c>
      <c r="Y245" t="s">
        <v>6269</v>
      </c>
      <c r="Z245" s="48" t="str">
        <f t="shared" si="54"/>
        <v>SSA AM-10.121.18.100-Gurudwara_BTS 1/5-10.121.17.206-Thaltej 5/6</v>
      </c>
      <c r="AA245" s="48">
        <f t="shared" si="55"/>
        <v>15</v>
      </c>
      <c r="AB245" s="48">
        <f t="shared" si="56"/>
        <v>23</v>
      </c>
      <c r="AC245" s="48">
        <f t="shared" si="57"/>
        <v>15</v>
      </c>
      <c r="AD245" s="48">
        <f t="shared" si="58"/>
        <v>29</v>
      </c>
      <c r="AE245" s="48" t="str">
        <f t="shared" si="59"/>
        <v>10.121.17.206</v>
      </c>
      <c r="AF245" s="42" t="str">
        <f t="shared" si="60"/>
        <v>10.121.18.100</v>
      </c>
      <c r="AG245" s="7" t="str">
        <f t="shared" si="61"/>
        <v>THALTEJ</v>
      </c>
      <c r="AH245" s="7" t="str">
        <f t="shared" si="62"/>
        <v>GURUDWARA BTS</v>
      </c>
      <c r="AI245" s="7" t="str">
        <f t="shared" si="63"/>
        <v>S5P6</v>
      </c>
      <c r="AJ245" s="7" t="str">
        <f t="shared" si="64"/>
        <v>S1P5</v>
      </c>
      <c r="AK245" s="7" t="str">
        <f>IFERROR(VLOOKUP(Z245,'PASTE-DL-ALARMS'!$Q$10:$W$2200,7,FALSE),"")</f>
        <v/>
      </c>
      <c r="AL245" s="55" t="str">
        <f>IFERROR(VLOOKUP(Z245,'PASTE-DL-ALARMS'!$Q$10:$W$2200,3,FALSE),"")</f>
        <v/>
      </c>
      <c r="AM245" s="7" t="str">
        <f t="shared" si="65"/>
        <v>10.121.17.206_THALTEJ_S5P6</v>
      </c>
      <c r="AN245" s="55" t="str">
        <f t="shared" si="66"/>
        <v>10.121.18.100_GURUDWARA BTS_S1P5</v>
      </c>
      <c r="AO245" s="72" t="e">
        <f t="shared" ca="1" si="67"/>
        <v>#VALUE!</v>
      </c>
      <c r="AP245" s="7" t="str">
        <f>IFERROR(VLOOKUP(Z245,'PASTE-DL-ALARMS'!$Q$10:$Z$2800,8,FALSE),"")</f>
        <v/>
      </c>
      <c r="AQ245" s="7"/>
      <c r="AR245" s="7"/>
      <c r="AS245" s="7"/>
    </row>
    <row r="246" spans="1:45" x14ac:dyDescent="0.25">
      <c r="A246" s="20"/>
      <c r="B246" s="20"/>
      <c r="C246" s="20" t="str">
        <f>IF(D246="Critical",MAX($C$8:C245)+1,"")</f>
        <v/>
      </c>
      <c r="D246" s="20" t="str">
        <f t="shared" si="51"/>
        <v>-</v>
      </c>
      <c r="E246" s="20" t="str">
        <f>VLOOKUP('PASTE-DOWN-DL'!F246,'SSA-CODE'!$D$4:$E$56,2,FALSE)</f>
        <v>BUJ</v>
      </c>
      <c r="F246" s="48" t="str">
        <f t="shared" si="52"/>
        <v>SSA BUJ</v>
      </c>
      <c r="G246" s="48" t="str">
        <f t="shared" si="53"/>
        <v xml:space="preserve">	SSA BUJ</v>
      </c>
      <c r="H246" s="20">
        <v>237</v>
      </c>
      <c r="I246" t="s">
        <v>7780</v>
      </c>
      <c r="J246" t="s">
        <v>6260</v>
      </c>
      <c r="K246" t="s">
        <v>6275</v>
      </c>
      <c r="L246" t="s">
        <v>6262</v>
      </c>
      <c r="M246" t="s">
        <v>6263</v>
      </c>
      <c r="N246" t="s">
        <v>7781</v>
      </c>
      <c r="O246" t="s">
        <v>7782</v>
      </c>
      <c r="P246" t="s">
        <v>6266</v>
      </c>
      <c r="Q246" t="s">
        <v>6876</v>
      </c>
      <c r="R246" t="s">
        <v>7018</v>
      </c>
      <c r="S246" t="s">
        <v>6509</v>
      </c>
      <c r="T246" t="s">
        <v>6471</v>
      </c>
      <c r="U246" t="s">
        <v>6510</v>
      </c>
      <c r="V246" t="s">
        <v>6271</v>
      </c>
      <c r="W246" t="s">
        <v>7783</v>
      </c>
      <c r="X246" t="s">
        <v>7784</v>
      </c>
      <c r="Y246" t="s">
        <v>6269</v>
      </c>
      <c r="Z246" s="48" t="str">
        <f t="shared" si="54"/>
        <v>SSA BUJ-10.121.24.77-Bhuj Bahumal-10.121.24.69-KUKMA</v>
      </c>
      <c r="AA246" s="48">
        <f t="shared" si="55"/>
        <v>14</v>
      </c>
      <c r="AB246" s="48">
        <f t="shared" si="56"/>
        <v>26</v>
      </c>
      <c r="AC246" s="48">
        <f t="shared" si="57"/>
        <v>14</v>
      </c>
      <c r="AD246" s="48">
        <f t="shared" si="58"/>
        <v>20</v>
      </c>
      <c r="AE246" s="48" t="str">
        <f t="shared" si="59"/>
        <v>10.121.24.77</v>
      </c>
      <c r="AF246" s="42" t="str">
        <f t="shared" si="60"/>
        <v>10.121.24.69</v>
      </c>
      <c r="AG246" s="7" t="str">
        <f t="shared" si="61"/>
        <v>Kotda(C) A1</v>
      </c>
      <c r="AH246" s="7" t="str">
        <f t="shared" si="62"/>
        <v>KUKMA</v>
      </c>
      <c r="AI246" s="7" t="str">
        <f t="shared" si="63"/>
        <v>S1P5</v>
      </c>
      <c r="AJ246" s="7" t="str">
        <f t="shared" si="64"/>
        <v>S3P4</v>
      </c>
      <c r="AK246" s="7" t="str">
        <f>IFERROR(VLOOKUP(Z246,'PASTE-DL-ALARMS'!$Q$10:$W$2200,7,FALSE),"")</f>
        <v/>
      </c>
      <c r="AL246" s="55" t="str">
        <f>IFERROR(VLOOKUP(Z246,'PASTE-DL-ALARMS'!$Q$10:$W$2200,3,FALSE),"")</f>
        <v/>
      </c>
      <c r="AM246" s="7" t="str">
        <f t="shared" si="65"/>
        <v>10.121.24.77_Kotda(C) A1_S1P5</v>
      </c>
      <c r="AN246" s="55" t="str">
        <f t="shared" si="66"/>
        <v>10.121.24.69_KUKMA_S3P4</v>
      </c>
      <c r="AO246" s="72" t="e">
        <f t="shared" ca="1" si="67"/>
        <v>#VALUE!</v>
      </c>
      <c r="AP246" s="7" t="str">
        <f>IFERROR(VLOOKUP(Z246,'PASTE-DL-ALARMS'!$Q$10:$Z$2800,8,FALSE),"")</f>
        <v/>
      </c>
      <c r="AQ246" s="7"/>
      <c r="AR246" s="7"/>
      <c r="AS246" s="7"/>
    </row>
    <row r="247" spans="1:45" x14ac:dyDescent="0.25">
      <c r="A247" s="20"/>
      <c r="B247" s="20"/>
      <c r="C247" s="20" t="str">
        <f>IF(D247="Critical",MAX($C$8:C246)+1,"")</f>
        <v/>
      </c>
      <c r="D247" s="20" t="str">
        <f t="shared" si="51"/>
        <v>-</v>
      </c>
      <c r="E247" s="20" t="str">
        <f>VLOOKUP('PASTE-DOWN-DL'!F247,'SSA-CODE'!$D$4:$E$56,2,FALSE)</f>
        <v>WTR AM</v>
      </c>
      <c r="F247" s="48" t="str">
        <f t="shared" si="52"/>
        <v>WTR AM</v>
      </c>
      <c r="G247" s="48" t="str">
        <f t="shared" si="53"/>
        <v xml:space="preserve">	WTR AM</v>
      </c>
      <c r="H247" s="20">
        <v>238</v>
      </c>
      <c r="I247" t="s">
        <v>7785</v>
      </c>
      <c r="J247" t="s">
        <v>6260</v>
      </c>
      <c r="K247" t="s">
        <v>6261</v>
      </c>
      <c r="L247" t="s">
        <v>6262</v>
      </c>
      <c r="M247" t="s">
        <v>6263</v>
      </c>
      <c r="N247" t="s">
        <v>7786</v>
      </c>
      <c r="O247" t="s">
        <v>7787</v>
      </c>
      <c r="P247" t="s">
        <v>6266</v>
      </c>
      <c r="Q247" t="s">
        <v>7033</v>
      </c>
      <c r="R247" t="s">
        <v>6279</v>
      </c>
      <c r="S247" t="s">
        <v>6269</v>
      </c>
      <c r="T247" t="s">
        <v>6559</v>
      </c>
      <c r="U247" t="s">
        <v>6269</v>
      </c>
      <c r="V247" t="s">
        <v>6271</v>
      </c>
      <c r="W247" t="s">
        <v>7788</v>
      </c>
      <c r="X247" t="s">
        <v>7789</v>
      </c>
      <c r="Y247" t="s">
        <v>6269</v>
      </c>
      <c r="Z247" s="48" t="str">
        <f t="shared" si="54"/>
        <v>WTR AM-10.121.15.199-TN725B_Palanpur 1_B2\S5P1-10.121.15.136-TN725B_Mehsana 2 (GNE) _B2\S6P1</v>
      </c>
      <c r="AA247" s="48">
        <f t="shared" si="55"/>
        <v>15</v>
      </c>
      <c r="AB247" s="48">
        <f t="shared" si="56"/>
        <v>29</v>
      </c>
      <c r="AC247" s="48">
        <f t="shared" si="57"/>
        <v>15</v>
      </c>
      <c r="AD247" s="48">
        <f t="shared" si="58"/>
        <v>25</v>
      </c>
      <c r="AE247" s="48" t="str">
        <f t="shared" si="59"/>
        <v>10.121.15.136</v>
      </c>
      <c r="AF247" s="42" t="str">
        <f t="shared" si="60"/>
        <v>10.121.15.199</v>
      </c>
      <c r="AG247" s="7" t="str">
        <f t="shared" si="61"/>
        <v>Mehsana2(GNE)</v>
      </c>
      <c r="AH247" s="7" t="str">
        <f t="shared" si="62"/>
        <v>Palanpur1</v>
      </c>
      <c r="AI247" s="7" t="str">
        <f t="shared" si="63"/>
        <v>S6P1</v>
      </c>
      <c r="AJ247" s="7" t="str">
        <f t="shared" si="64"/>
        <v>S5P1</v>
      </c>
      <c r="AK247" s="7" t="str">
        <f>IFERROR(VLOOKUP(Z247,'PASTE-DL-ALARMS'!$Q$10:$W$2200,7,FALSE),"")</f>
        <v/>
      </c>
      <c r="AL247" s="55" t="str">
        <f>IFERROR(VLOOKUP(Z247,'PASTE-DL-ALARMS'!$Q$10:$W$2200,3,FALSE),"")</f>
        <v/>
      </c>
      <c r="AM247" s="7" t="str">
        <f t="shared" si="65"/>
        <v>10.121.15.136_Mehsana2(GNE)_S6P1</v>
      </c>
      <c r="AN247" s="55" t="str">
        <f t="shared" si="66"/>
        <v>10.121.15.199_Palanpur1_S5P1</v>
      </c>
      <c r="AO247" s="72" t="e">
        <f t="shared" ca="1" si="67"/>
        <v>#VALUE!</v>
      </c>
      <c r="AP247" s="7" t="str">
        <f>IFERROR(VLOOKUP(Z247,'PASTE-DL-ALARMS'!$Q$10:$Z$2800,8,FALSE),"")</f>
        <v/>
      </c>
      <c r="AQ247" s="7"/>
      <c r="AR247" s="7"/>
      <c r="AS247" s="7"/>
    </row>
    <row r="248" spans="1:45" x14ac:dyDescent="0.25">
      <c r="A248" s="20"/>
      <c r="B248" s="20"/>
      <c r="C248" s="20" t="str">
        <f>IF(D248="Critical",MAX($C$8:C247)+1,"")</f>
        <v/>
      </c>
      <c r="D248" s="20" t="str">
        <f t="shared" si="51"/>
        <v>-</v>
      </c>
      <c r="E248" s="20" t="str">
        <f>VLOOKUP('PASTE-DOWN-DL'!F248,'SSA-CODE'!$D$4:$E$56,2,FALSE)</f>
        <v>AHD</v>
      </c>
      <c r="F248" s="48" t="str">
        <f t="shared" si="52"/>
        <v>SSA AM</v>
      </c>
      <c r="G248" s="48" t="str">
        <f t="shared" si="53"/>
        <v xml:space="preserve">	SSA AM</v>
      </c>
      <c r="H248" s="20">
        <v>239</v>
      </c>
      <c r="I248" t="s">
        <v>7790</v>
      </c>
      <c r="J248" t="s">
        <v>6260</v>
      </c>
      <c r="K248" t="s">
        <v>6261</v>
      </c>
      <c r="L248" t="s">
        <v>6262</v>
      </c>
      <c r="M248" t="s">
        <v>6263</v>
      </c>
      <c r="N248" t="s">
        <v>7791</v>
      </c>
      <c r="O248" t="s">
        <v>7792</v>
      </c>
      <c r="P248" t="s">
        <v>6266</v>
      </c>
      <c r="Q248" t="s">
        <v>6360</v>
      </c>
      <c r="R248" t="s">
        <v>6529</v>
      </c>
      <c r="S248" t="s">
        <v>6269</v>
      </c>
      <c r="T248" t="s">
        <v>6602</v>
      </c>
      <c r="U248" t="s">
        <v>6269</v>
      </c>
      <c r="V248" t="s">
        <v>6271</v>
      </c>
      <c r="W248" t="s">
        <v>7793</v>
      </c>
      <c r="X248" t="s">
        <v>7794</v>
      </c>
      <c r="Y248" t="s">
        <v>6269</v>
      </c>
      <c r="Z248" s="48" t="str">
        <f t="shared" si="54"/>
        <v>SSA AM-10.121.18.214-TN725B_ODH2_B2\S4P1-10.121.18.216-TN705B_HUDCO_B1\S3P1</v>
      </c>
      <c r="AA248" s="48">
        <f t="shared" si="55"/>
        <v>15</v>
      </c>
      <c r="AB248" s="48">
        <f t="shared" si="56"/>
        <v>21</v>
      </c>
      <c r="AC248" s="48">
        <f t="shared" si="57"/>
        <v>15</v>
      </c>
      <c r="AD248" s="48">
        <f t="shared" si="58"/>
        <v>21</v>
      </c>
      <c r="AE248" s="48" t="str">
        <f t="shared" si="59"/>
        <v>10.121.18.214</v>
      </c>
      <c r="AF248" s="42" t="str">
        <f t="shared" si="60"/>
        <v>10.121.18.216</v>
      </c>
      <c r="AG248" s="7" t="str">
        <f t="shared" si="61"/>
        <v>Odhav</v>
      </c>
      <c r="AH248" s="7" t="str">
        <f t="shared" si="62"/>
        <v>HUDCO</v>
      </c>
      <c r="AI248" s="7" t="str">
        <f t="shared" si="63"/>
        <v>S4P1</v>
      </c>
      <c r="AJ248" s="7" t="str">
        <f t="shared" si="64"/>
        <v>S3P1</v>
      </c>
      <c r="AK248" s="7" t="str">
        <f>IFERROR(VLOOKUP(Z248,'PASTE-DL-ALARMS'!$Q$10:$W$2200,7,FALSE),"")</f>
        <v/>
      </c>
      <c r="AL248" s="55" t="str">
        <f>IFERROR(VLOOKUP(Z248,'PASTE-DL-ALARMS'!$Q$10:$W$2200,3,FALSE),"")</f>
        <v/>
      </c>
      <c r="AM248" s="7" t="str">
        <f t="shared" si="65"/>
        <v>10.121.18.214_Odhav_S4P1</v>
      </c>
      <c r="AN248" s="55" t="str">
        <f t="shared" si="66"/>
        <v>10.121.18.216_HUDCO_S3P1</v>
      </c>
      <c r="AO248" s="72" t="e">
        <f t="shared" ca="1" si="67"/>
        <v>#VALUE!</v>
      </c>
      <c r="AP248" s="7" t="str">
        <f>IFERROR(VLOOKUP(Z248,'PASTE-DL-ALARMS'!$Q$10:$Z$2800,8,FALSE),"")</f>
        <v/>
      </c>
      <c r="AQ248" s="7"/>
      <c r="AR248" s="7"/>
      <c r="AS248" s="7"/>
    </row>
    <row r="249" spans="1:45" x14ac:dyDescent="0.25">
      <c r="A249" s="20"/>
      <c r="B249" s="20"/>
      <c r="C249" s="20" t="str">
        <f>IF(D249="Critical",MAX($C$8:C248)+1,"")</f>
        <v/>
      </c>
      <c r="D249" s="20" t="str">
        <f t="shared" si="51"/>
        <v>-</v>
      </c>
      <c r="E249" s="20" t="str">
        <f>VLOOKUP('PASTE-DOWN-DL'!F249,'SSA-CODE'!$D$4:$E$56,2,FALSE)</f>
        <v>AHD</v>
      </c>
      <c r="F249" s="48" t="str">
        <f t="shared" si="52"/>
        <v>SSA AM</v>
      </c>
      <c r="G249" s="48" t="str">
        <f t="shared" si="53"/>
        <v xml:space="preserve">	SSA AM</v>
      </c>
      <c r="H249" s="20">
        <v>240</v>
      </c>
      <c r="I249" t="s">
        <v>7795</v>
      </c>
      <c r="J249" t="s">
        <v>6260</v>
      </c>
      <c r="K249" t="s">
        <v>6275</v>
      </c>
      <c r="L249" t="s">
        <v>6262</v>
      </c>
      <c r="M249" t="s">
        <v>6263</v>
      </c>
      <c r="N249" t="s">
        <v>7796</v>
      </c>
      <c r="O249" t="s">
        <v>7797</v>
      </c>
      <c r="P249" t="s">
        <v>6266</v>
      </c>
      <c r="Q249" t="s">
        <v>6423</v>
      </c>
      <c r="R249" t="s">
        <v>6279</v>
      </c>
      <c r="S249" t="s">
        <v>7798</v>
      </c>
      <c r="T249" t="s">
        <v>6471</v>
      </c>
      <c r="U249" t="s">
        <v>7799</v>
      </c>
      <c r="V249" t="s">
        <v>6271</v>
      </c>
      <c r="W249" t="s">
        <v>7800</v>
      </c>
      <c r="X249" t="s">
        <v>7801</v>
      </c>
      <c r="Y249" t="s">
        <v>6269</v>
      </c>
      <c r="Z249" s="48" t="str">
        <f t="shared" si="54"/>
        <v>SSA AM-10.121.17.207-Bopal_4/6-10.121.17.212-ISRO Bopal OLD_1/5</v>
      </c>
      <c r="AA249" s="48">
        <f t="shared" si="55"/>
        <v>15</v>
      </c>
      <c r="AB249" s="48">
        <f t="shared" si="56"/>
        <v>21</v>
      </c>
      <c r="AC249" s="48">
        <f t="shared" si="57"/>
        <v>15</v>
      </c>
      <c r="AD249" s="48">
        <f t="shared" si="58"/>
        <v>30</v>
      </c>
      <c r="AE249" s="48" t="str">
        <f t="shared" si="59"/>
        <v>10.121.17.207</v>
      </c>
      <c r="AF249" s="42" t="str">
        <f t="shared" si="60"/>
        <v>10.121.17.212</v>
      </c>
      <c r="AG249" s="7" t="str">
        <f t="shared" si="61"/>
        <v>BOPAL</v>
      </c>
      <c r="AH249" s="7" t="str">
        <f t="shared" si="62"/>
        <v>ISRO BOPAL OLD</v>
      </c>
      <c r="AI249" s="7" t="str">
        <f t="shared" si="63"/>
        <v>S4P6</v>
      </c>
      <c r="AJ249" s="7" t="str">
        <f t="shared" si="64"/>
        <v>S1P5</v>
      </c>
      <c r="AK249" s="7" t="str">
        <f>IFERROR(VLOOKUP(Z249,'PASTE-DL-ALARMS'!$Q$10:$W$2200,7,FALSE),"")</f>
        <v/>
      </c>
      <c r="AL249" s="55" t="str">
        <f>IFERROR(VLOOKUP(Z249,'PASTE-DL-ALARMS'!$Q$10:$W$2200,3,FALSE),"")</f>
        <v/>
      </c>
      <c r="AM249" s="7" t="str">
        <f t="shared" si="65"/>
        <v>10.121.17.207_BOPAL_S4P6</v>
      </c>
      <c r="AN249" s="55" t="str">
        <f t="shared" si="66"/>
        <v>10.121.17.212_ISRO BOPAL OLD_S1P5</v>
      </c>
      <c r="AO249" s="72" t="e">
        <f t="shared" ca="1" si="67"/>
        <v>#VALUE!</v>
      </c>
      <c r="AP249" s="7" t="str">
        <f>IFERROR(VLOOKUP(Z249,'PASTE-DL-ALARMS'!$Q$10:$Z$2800,8,FALSE),"")</f>
        <v/>
      </c>
      <c r="AQ249" s="7"/>
      <c r="AR249" s="7"/>
      <c r="AS249" s="7"/>
    </row>
    <row r="250" spans="1:45" x14ac:dyDescent="0.25">
      <c r="A250" s="20"/>
      <c r="B250" s="20"/>
      <c r="C250" s="20" t="str">
        <f>IF(D250="Critical",MAX($C$8:C249)+1,"")</f>
        <v/>
      </c>
      <c r="D250" s="20" t="str">
        <f t="shared" si="51"/>
        <v>-</v>
      </c>
      <c r="E250" s="20" t="str">
        <f>VLOOKUP('PASTE-DOWN-DL'!F250,'SSA-CODE'!$D$4:$E$56,2,FALSE)</f>
        <v>BCH</v>
      </c>
      <c r="F250" s="48" t="str">
        <f t="shared" si="52"/>
        <v>SSA BCH</v>
      </c>
      <c r="G250" s="48" t="str">
        <f t="shared" si="53"/>
        <v xml:space="preserve">	SSA BCH</v>
      </c>
      <c r="H250" s="20">
        <v>241</v>
      </c>
      <c r="I250" t="s">
        <v>7802</v>
      </c>
      <c r="J250" t="s">
        <v>6260</v>
      </c>
      <c r="K250" t="s">
        <v>6275</v>
      </c>
      <c r="L250" t="s">
        <v>6262</v>
      </c>
      <c r="M250" t="s">
        <v>6263</v>
      </c>
      <c r="N250" t="s">
        <v>7803</v>
      </c>
      <c r="O250" t="s">
        <v>7804</v>
      </c>
      <c r="P250" t="s">
        <v>6266</v>
      </c>
      <c r="Q250" t="s">
        <v>6302</v>
      </c>
      <c r="R250" t="s">
        <v>6279</v>
      </c>
      <c r="S250" t="s">
        <v>7805</v>
      </c>
      <c r="T250" t="s">
        <v>6371</v>
      </c>
      <c r="U250" t="s">
        <v>6762</v>
      </c>
      <c r="V250" t="s">
        <v>6271</v>
      </c>
      <c r="W250" t="s">
        <v>7806</v>
      </c>
      <c r="X250" t="s">
        <v>7807</v>
      </c>
      <c r="Y250" t="s">
        <v>6269</v>
      </c>
      <c r="Z250" s="48" t="str">
        <f t="shared" si="54"/>
        <v>SSA BCH-10.121.96.107-Shree Magalam kasak_2/5-10.121.96.100-_PRISM HOTEL JOLWA_1/5</v>
      </c>
      <c r="AA250" s="48">
        <f t="shared" si="55"/>
        <v>15</v>
      </c>
      <c r="AB250" s="48">
        <f t="shared" si="56"/>
        <v>35</v>
      </c>
      <c r="AC250" s="48">
        <f t="shared" si="57"/>
        <v>15</v>
      </c>
      <c r="AD250" s="48">
        <f t="shared" si="58"/>
        <v>33</v>
      </c>
      <c r="AE250" s="48" t="str">
        <f t="shared" si="59"/>
        <v>10.121.96.107</v>
      </c>
      <c r="AF250" s="42" t="str">
        <f t="shared" si="60"/>
        <v>10.121.96.100</v>
      </c>
      <c r="AG250" s="7" t="str">
        <f t="shared" si="61"/>
        <v>Shree Magalam kasak</v>
      </c>
      <c r="AH250" s="7" t="str">
        <f t="shared" si="62"/>
        <v>PRISM-HOTEL-JOLWA</v>
      </c>
      <c r="AI250" s="7" t="str">
        <f t="shared" si="63"/>
        <v>S2P5</v>
      </c>
      <c r="AJ250" s="7" t="str">
        <f t="shared" si="64"/>
        <v>S1P5</v>
      </c>
      <c r="AK250" s="7" t="str">
        <f>IFERROR(VLOOKUP(Z250,'PASTE-DL-ALARMS'!$Q$10:$W$2200,7,FALSE),"")</f>
        <v/>
      </c>
      <c r="AL250" s="55" t="str">
        <f>IFERROR(VLOOKUP(Z250,'PASTE-DL-ALARMS'!$Q$10:$W$2200,3,FALSE),"")</f>
        <v/>
      </c>
      <c r="AM250" s="7" t="str">
        <f t="shared" si="65"/>
        <v>10.121.96.107_Shree Magalam kasak_S2P5</v>
      </c>
      <c r="AN250" s="55" t="str">
        <f t="shared" si="66"/>
        <v>10.121.96.100_PRISM-HOTEL-JOLWA_S1P5</v>
      </c>
      <c r="AO250" s="72" t="e">
        <f t="shared" ca="1" si="67"/>
        <v>#VALUE!</v>
      </c>
      <c r="AP250" s="7" t="str">
        <f>IFERROR(VLOOKUP(Z250,'PASTE-DL-ALARMS'!$Q$10:$Z$2800,8,FALSE),"")</f>
        <v/>
      </c>
      <c r="AQ250" s="7"/>
      <c r="AR250" s="7"/>
      <c r="AS250" s="7"/>
    </row>
    <row r="251" spans="1:45" x14ac:dyDescent="0.25">
      <c r="A251" s="20"/>
      <c r="B251" s="20"/>
      <c r="C251" s="20" t="str">
        <f>IF(D251="Critical",MAX($C$8:C250)+1,"")</f>
        <v/>
      </c>
      <c r="D251" s="20" t="str">
        <f t="shared" si="51"/>
        <v>-</v>
      </c>
      <c r="E251" s="20" t="str">
        <f>VLOOKUP('PASTE-DOWN-DL'!F251,'SSA-CODE'!$D$4:$E$56,2,FALSE)</f>
        <v>SRT</v>
      </c>
      <c r="F251" s="48" t="str">
        <f t="shared" si="52"/>
        <v>SSA SR</v>
      </c>
      <c r="G251" s="48" t="str">
        <f t="shared" si="53"/>
        <v xml:space="preserve">	SSA SR</v>
      </c>
      <c r="H251" s="20">
        <v>242</v>
      </c>
      <c r="I251" t="s">
        <v>7808</v>
      </c>
      <c r="J251" t="s">
        <v>6260</v>
      </c>
      <c r="K251" t="s">
        <v>6275</v>
      </c>
      <c r="L251" t="s">
        <v>6262</v>
      </c>
      <c r="M251" t="s">
        <v>6263</v>
      </c>
      <c r="N251" t="s">
        <v>7809</v>
      </c>
      <c r="O251" t="s">
        <v>7810</v>
      </c>
      <c r="P251" t="s">
        <v>6266</v>
      </c>
      <c r="Q251" t="s">
        <v>6431</v>
      </c>
      <c r="R251" t="s">
        <v>6294</v>
      </c>
      <c r="S251" t="s">
        <v>7811</v>
      </c>
      <c r="T251" t="s">
        <v>6500</v>
      </c>
      <c r="U251" t="s">
        <v>7040</v>
      </c>
      <c r="V251" t="s">
        <v>6271</v>
      </c>
      <c r="W251" t="s">
        <v>7812</v>
      </c>
      <c r="X251" t="s">
        <v>7813</v>
      </c>
      <c r="Y251" t="s">
        <v>7814</v>
      </c>
      <c r="Z251" s="48" t="str">
        <f t="shared" si="54"/>
        <v>SSA SR-10.121.19.240-CP OFFICE A1_1/5-10.121.19.201-KARIMABAD2 B2_3/2</v>
      </c>
      <c r="AA251" s="48">
        <f t="shared" si="55"/>
        <v>15</v>
      </c>
      <c r="AB251" s="48">
        <f t="shared" si="56"/>
        <v>25</v>
      </c>
      <c r="AC251" s="48">
        <f t="shared" si="57"/>
        <v>15</v>
      </c>
      <c r="AD251" s="48">
        <f t="shared" si="58"/>
        <v>26</v>
      </c>
      <c r="AE251" s="48" t="str">
        <f t="shared" si="59"/>
        <v>10.121.19.240</v>
      </c>
      <c r="AF251" s="42" t="str">
        <f t="shared" si="60"/>
        <v>10.121.19.201</v>
      </c>
      <c r="AG251" s="7" t="str">
        <f t="shared" si="61"/>
        <v>CP OFFICE</v>
      </c>
      <c r="AH251" s="7" t="str">
        <f t="shared" si="62"/>
        <v>KARIMABAD2</v>
      </c>
      <c r="AI251" s="7" t="str">
        <f t="shared" si="63"/>
        <v>S1P5</v>
      </c>
      <c r="AJ251" s="7" t="str">
        <f t="shared" si="64"/>
        <v>S3P2</v>
      </c>
      <c r="AK251" s="7" t="str">
        <f>IFERROR(VLOOKUP(Z251,'PASTE-DL-ALARMS'!$Q$10:$W$2200,7,FALSE),"")</f>
        <v/>
      </c>
      <c r="AL251" s="55" t="str">
        <f>IFERROR(VLOOKUP(Z251,'PASTE-DL-ALARMS'!$Q$10:$W$2200,3,FALSE),"")</f>
        <v/>
      </c>
      <c r="AM251" s="7" t="str">
        <f t="shared" si="65"/>
        <v>10.121.19.240_CP OFFICE_S1P5</v>
      </c>
      <c r="AN251" s="55" t="str">
        <f t="shared" si="66"/>
        <v>10.121.19.201_KARIMABAD2_S3P2</v>
      </c>
      <c r="AO251" s="72" t="e">
        <f t="shared" ca="1" si="67"/>
        <v>#VALUE!</v>
      </c>
      <c r="AP251" s="7" t="str">
        <f>IFERROR(VLOOKUP(Z251,'PASTE-DL-ALARMS'!$Q$10:$Z$2800,8,FALSE),"")</f>
        <v/>
      </c>
      <c r="AQ251" s="7"/>
      <c r="AR251" s="7"/>
      <c r="AS251" s="7"/>
    </row>
    <row r="252" spans="1:45" x14ac:dyDescent="0.25">
      <c r="A252" s="20"/>
      <c r="B252" s="20"/>
      <c r="C252" s="20" t="str">
        <f>IF(D252="Critical",MAX($C$8:C251)+1,"")</f>
        <v/>
      </c>
      <c r="D252" s="20" t="str">
        <f t="shared" si="51"/>
        <v>-</v>
      </c>
      <c r="E252" s="20" t="str">
        <f>VLOOKUP('PASTE-DOWN-DL'!F252,'SSA-CODE'!$D$4:$E$56,2,FALSE)</f>
        <v>AHD</v>
      </c>
      <c r="F252" s="48" t="str">
        <f t="shared" si="52"/>
        <v>SSA AM</v>
      </c>
      <c r="G252" s="48" t="str">
        <f t="shared" si="53"/>
        <v xml:space="preserve">	SSA AM</v>
      </c>
      <c r="H252" s="20">
        <v>243</v>
      </c>
      <c r="I252" t="s">
        <v>7815</v>
      </c>
      <c r="J252" t="s">
        <v>6260</v>
      </c>
      <c r="K252" t="s">
        <v>6275</v>
      </c>
      <c r="L252" t="s">
        <v>6262</v>
      </c>
      <c r="M252" t="s">
        <v>6263</v>
      </c>
      <c r="N252" t="s">
        <v>7816</v>
      </c>
      <c r="O252" t="s">
        <v>7817</v>
      </c>
      <c r="P252" t="s">
        <v>6266</v>
      </c>
      <c r="Q252" t="s">
        <v>6460</v>
      </c>
      <c r="R252" t="s">
        <v>6279</v>
      </c>
      <c r="S252" t="s">
        <v>6589</v>
      </c>
      <c r="T252" t="s">
        <v>6287</v>
      </c>
      <c r="U252" t="s">
        <v>7818</v>
      </c>
      <c r="V252" t="s">
        <v>6271</v>
      </c>
      <c r="W252" t="s">
        <v>7819</v>
      </c>
      <c r="X252" t="s">
        <v>7820</v>
      </c>
      <c r="Y252" t="s">
        <v>7821</v>
      </c>
      <c r="Z252" s="48" t="str">
        <f t="shared" si="54"/>
        <v>SSA AM-10.121.18.3-AMC_Usmanpura_3/5-10.121.17.194-AshramRoad_3/5</v>
      </c>
      <c r="AA252" s="48">
        <f t="shared" si="55"/>
        <v>13</v>
      </c>
      <c r="AB252" s="48">
        <f t="shared" si="56"/>
        <v>27</v>
      </c>
      <c r="AC252" s="48">
        <f t="shared" si="57"/>
        <v>15</v>
      </c>
      <c r="AD252" s="48">
        <f t="shared" si="58"/>
        <v>25</v>
      </c>
      <c r="AE252" s="48" t="str">
        <f t="shared" si="59"/>
        <v>10.121.18.3</v>
      </c>
      <c r="AF252" s="42" t="str">
        <f t="shared" si="60"/>
        <v>10.121.17.194</v>
      </c>
      <c r="AG252" s="7" t="str">
        <f t="shared" si="61"/>
        <v>AMC Usmanpura</v>
      </c>
      <c r="AH252" s="7" t="str">
        <f t="shared" si="62"/>
        <v>ASHRAM RD</v>
      </c>
      <c r="AI252" s="7" t="str">
        <f t="shared" si="63"/>
        <v>S3P5</v>
      </c>
      <c r="AJ252" s="7" t="str">
        <f t="shared" si="64"/>
        <v>S3P5</v>
      </c>
      <c r="AK252" s="7" t="str">
        <f>IFERROR(VLOOKUP(Z252,'PASTE-DL-ALARMS'!$Q$10:$W$2200,7,FALSE),"")</f>
        <v/>
      </c>
      <c r="AL252" s="55" t="str">
        <f>IFERROR(VLOOKUP(Z252,'PASTE-DL-ALARMS'!$Q$10:$W$2200,3,FALSE),"")</f>
        <v/>
      </c>
      <c r="AM252" s="7" t="str">
        <f t="shared" si="65"/>
        <v>10.121.18.3_AMC Usmanpura_S3P5</v>
      </c>
      <c r="AN252" s="55" t="str">
        <f t="shared" si="66"/>
        <v>10.121.17.194_ASHRAM RD_S3P5</v>
      </c>
      <c r="AO252" s="72" t="e">
        <f t="shared" ca="1" si="67"/>
        <v>#VALUE!</v>
      </c>
      <c r="AP252" s="7" t="str">
        <f>IFERROR(VLOOKUP(Z252,'PASTE-DL-ALARMS'!$Q$10:$Z$2800,8,FALSE),"")</f>
        <v/>
      </c>
      <c r="AQ252" s="7"/>
      <c r="AR252" s="7"/>
      <c r="AS252" s="7"/>
    </row>
    <row r="253" spans="1:45" x14ac:dyDescent="0.25">
      <c r="A253" s="20"/>
      <c r="B253" s="20"/>
      <c r="C253" s="20" t="str">
        <f>IF(D253="Critical",MAX($C$8:C252)+1,"")</f>
        <v/>
      </c>
      <c r="D253" s="20" t="str">
        <f t="shared" si="51"/>
        <v>-</v>
      </c>
      <c r="E253" s="20" t="str">
        <f>VLOOKUP('PASTE-DOWN-DL'!F253,'SSA-CODE'!$D$4:$E$56,2,FALSE)</f>
        <v>GDR</v>
      </c>
      <c r="F253" s="48" t="str">
        <f t="shared" si="52"/>
        <v>SSA GDH</v>
      </c>
      <c r="G253" s="48" t="str">
        <f t="shared" si="53"/>
        <v xml:space="preserve">	SSA GDH</v>
      </c>
      <c r="H253" s="20">
        <v>244</v>
      </c>
      <c r="I253" t="s">
        <v>7822</v>
      </c>
      <c r="J253" t="s">
        <v>6260</v>
      </c>
      <c r="K253" t="s">
        <v>6275</v>
      </c>
      <c r="L253" t="s">
        <v>6262</v>
      </c>
      <c r="M253" t="s">
        <v>6263</v>
      </c>
      <c r="N253" t="s">
        <v>7823</v>
      </c>
      <c r="O253" t="s">
        <v>7824</v>
      </c>
      <c r="P253" t="s">
        <v>6266</v>
      </c>
      <c r="Q253" t="s">
        <v>6784</v>
      </c>
      <c r="R253" t="s">
        <v>6279</v>
      </c>
      <c r="S253" t="s">
        <v>6269</v>
      </c>
      <c r="T253" t="s">
        <v>6394</v>
      </c>
      <c r="U253" t="s">
        <v>6269</v>
      </c>
      <c r="V253" t="s">
        <v>6271</v>
      </c>
      <c r="W253" t="s">
        <v>7825</v>
      </c>
      <c r="X253" t="s">
        <v>7826</v>
      </c>
      <c r="Y253" t="s">
        <v>6269</v>
      </c>
      <c r="Z253" s="48" t="str">
        <f t="shared" si="54"/>
        <v>SSA GDH-10.121.19.22-Hanuman Bazar A1_1/5-10.121.19.1-Dahod TE(GNE) B2_4/3</v>
      </c>
      <c r="AA253" s="48">
        <f t="shared" si="55"/>
        <v>14</v>
      </c>
      <c r="AB253" s="48">
        <f t="shared" si="56"/>
        <v>28</v>
      </c>
      <c r="AC253" s="48">
        <f t="shared" si="57"/>
        <v>13</v>
      </c>
      <c r="AD253" s="48">
        <f t="shared" si="58"/>
        <v>27</v>
      </c>
      <c r="AE253" s="48" t="str">
        <f t="shared" si="59"/>
        <v>10.121.19.22</v>
      </c>
      <c r="AF253" s="42" t="str">
        <f t="shared" si="60"/>
        <v>10.121.19.1</v>
      </c>
      <c r="AG253" s="7" t="str">
        <f t="shared" si="61"/>
        <v>Hanuman Bazar</v>
      </c>
      <c r="AH253" s="7" t="str">
        <f t="shared" si="62"/>
        <v>Dahod TE(GNE)</v>
      </c>
      <c r="AI253" s="7" t="str">
        <f t="shared" si="63"/>
        <v>S1P5</v>
      </c>
      <c r="AJ253" s="7" t="str">
        <f t="shared" si="64"/>
        <v>S4P3</v>
      </c>
      <c r="AK253" s="7" t="str">
        <f>IFERROR(VLOOKUP(Z253,'PASTE-DL-ALARMS'!$Q$10:$W$2200,7,FALSE),"")</f>
        <v/>
      </c>
      <c r="AL253" s="55" t="str">
        <f>IFERROR(VLOOKUP(Z253,'PASTE-DL-ALARMS'!$Q$10:$W$2200,3,FALSE),"")</f>
        <v/>
      </c>
      <c r="AM253" s="7" t="str">
        <f t="shared" si="65"/>
        <v>10.121.19.22_Hanuman Bazar_S1P5</v>
      </c>
      <c r="AN253" s="55" t="str">
        <f t="shared" si="66"/>
        <v>10.121.19.1_Dahod TE(GNE)_S4P3</v>
      </c>
      <c r="AO253" s="72" t="e">
        <f t="shared" ca="1" si="67"/>
        <v>#VALUE!</v>
      </c>
      <c r="AP253" s="7" t="str">
        <f>IFERROR(VLOOKUP(Z253,'PASTE-DL-ALARMS'!$Q$10:$Z$2800,8,FALSE),"")</f>
        <v/>
      </c>
      <c r="AQ253" s="7"/>
      <c r="AR253" s="7"/>
      <c r="AS253" s="7"/>
    </row>
    <row r="254" spans="1:45" x14ac:dyDescent="0.25">
      <c r="A254" s="20"/>
      <c r="B254" s="20"/>
      <c r="C254" s="20" t="str">
        <f>IF(D254="Critical",MAX($C$8:C253)+1,"")</f>
        <v/>
      </c>
      <c r="D254" s="20" t="str">
        <f t="shared" si="51"/>
        <v>-</v>
      </c>
      <c r="E254" s="20" t="str">
        <f>VLOOKUP('PASTE-DOWN-DL'!F254,'SSA-CODE'!$D$4:$E$56,2,FALSE)</f>
        <v>AHD</v>
      </c>
      <c r="F254" s="48" t="str">
        <f t="shared" si="52"/>
        <v>SSA AM</v>
      </c>
      <c r="G254" s="48" t="str">
        <f t="shared" si="53"/>
        <v xml:space="preserve">	SSA AM</v>
      </c>
      <c r="H254" s="20">
        <v>245</v>
      </c>
      <c r="I254" t="s">
        <v>7827</v>
      </c>
      <c r="J254" t="s">
        <v>6260</v>
      </c>
      <c r="K254" t="s">
        <v>6275</v>
      </c>
      <c r="L254" t="s">
        <v>6262</v>
      </c>
      <c r="M254" t="s">
        <v>6263</v>
      </c>
      <c r="N254" t="s">
        <v>7828</v>
      </c>
      <c r="O254" t="s">
        <v>7829</v>
      </c>
      <c r="P254" t="s">
        <v>6266</v>
      </c>
      <c r="Q254" t="s">
        <v>6507</v>
      </c>
      <c r="R254" t="s">
        <v>6401</v>
      </c>
      <c r="S254" t="s">
        <v>7830</v>
      </c>
      <c r="T254" t="s">
        <v>6770</v>
      </c>
      <c r="U254" t="s">
        <v>7830</v>
      </c>
      <c r="V254" t="s">
        <v>6271</v>
      </c>
      <c r="W254" t="s">
        <v>7831</v>
      </c>
      <c r="X254" t="s">
        <v>6488</v>
      </c>
      <c r="Y254" t="s">
        <v>6269</v>
      </c>
      <c r="Z254" s="48" t="str">
        <f t="shared" si="54"/>
        <v>SSA AM-10.121.18.117-U.N.Mehta A1_1/5-10.121.18.151-Shahibaugh-2 B2_4/3</v>
      </c>
      <c r="AA254" s="48">
        <f t="shared" si="55"/>
        <v>15</v>
      </c>
      <c r="AB254" s="48">
        <f t="shared" si="56"/>
        <v>25</v>
      </c>
      <c r="AC254" s="48">
        <f t="shared" si="57"/>
        <v>15</v>
      </c>
      <c r="AD254" s="48">
        <f t="shared" si="58"/>
        <v>28</v>
      </c>
      <c r="AE254" s="48" t="str">
        <f t="shared" si="59"/>
        <v>10.121.18.117</v>
      </c>
      <c r="AF254" s="42" t="str">
        <f t="shared" si="60"/>
        <v>10.121.18.151</v>
      </c>
      <c r="AG254" s="7" t="str">
        <f t="shared" si="61"/>
        <v>U.N.Mehta</v>
      </c>
      <c r="AH254" s="7" t="str">
        <f t="shared" si="62"/>
        <v>Shahibaugh 2</v>
      </c>
      <c r="AI254" s="7" t="str">
        <f t="shared" si="63"/>
        <v>S1P5</v>
      </c>
      <c r="AJ254" s="7" t="str">
        <f t="shared" si="64"/>
        <v>S4P3</v>
      </c>
      <c r="AK254" s="7" t="str">
        <f>IFERROR(VLOOKUP(Z254,'PASTE-DL-ALARMS'!$Q$10:$W$2200,7,FALSE),"")</f>
        <v/>
      </c>
      <c r="AL254" s="55" t="str">
        <f>IFERROR(VLOOKUP(Z254,'PASTE-DL-ALARMS'!$Q$10:$W$2200,3,FALSE),"")</f>
        <v/>
      </c>
      <c r="AM254" s="7" t="str">
        <f t="shared" si="65"/>
        <v>10.121.18.117_U.N.Mehta_S1P5</v>
      </c>
      <c r="AN254" s="55" t="str">
        <f t="shared" si="66"/>
        <v>10.121.18.151_Shahibaugh 2_S4P3</v>
      </c>
      <c r="AO254" s="72" t="e">
        <f t="shared" ca="1" si="67"/>
        <v>#VALUE!</v>
      </c>
      <c r="AP254" s="7" t="str">
        <f>IFERROR(VLOOKUP(Z254,'PASTE-DL-ALARMS'!$Q$10:$Z$2800,8,FALSE),"")</f>
        <v/>
      </c>
      <c r="AQ254" s="7"/>
      <c r="AR254" s="7"/>
      <c r="AS254" s="7"/>
    </row>
    <row r="255" spans="1:45" x14ac:dyDescent="0.25">
      <c r="A255" s="20"/>
      <c r="B255" s="20"/>
      <c r="C255" s="20" t="str">
        <f>IF(D255="Critical",MAX($C$8:C254)+1,"")</f>
        <v/>
      </c>
      <c r="D255" s="20" t="str">
        <f t="shared" si="51"/>
        <v>-</v>
      </c>
      <c r="E255" s="20" t="str">
        <f>VLOOKUP('PASTE-DOWN-DL'!F255,'SSA-CODE'!$D$4:$E$56,2,FALSE)</f>
        <v>SRT</v>
      </c>
      <c r="F255" s="48" t="str">
        <f t="shared" si="52"/>
        <v>SSA SR</v>
      </c>
      <c r="G255" s="48" t="str">
        <f t="shared" si="53"/>
        <v xml:space="preserve">	SSA SR</v>
      </c>
      <c r="H255" s="20">
        <v>246</v>
      </c>
      <c r="I255" t="s">
        <v>7832</v>
      </c>
      <c r="J255" t="s">
        <v>6260</v>
      </c>
      <c r="K255" t="s">
        <v>6261</v>
      </c>
      <c r="L255" t="s">
        <v>6262</v>
      </c>
      <c r="M255" t="s">
        <v>6263</v>
      </c>
      <c r="N255" t="s">
        <v>7833</v>
      </c>
      <c r="O255" t="s">
        <v>7834</v>
      </c>
      <c r="P255" t="s">
        <v>6266</v>
      </c>
      <c r="Q255" t="s">
        <v>7666</v>
      </c>
      <c r="R255" t="s">
        <v>7499</v>
      </c>
      <c r="S255" t="s">
        <v>6778</v>
      </c>
      <c r="T255" t="s">
        <v>6353</v>
      </c>
      <c r="U255" t="s">
        <v>6778</v>
      </c>
      <c r="V255" t="s">
        <v>6271</v>
      </c>
      <c r="W255" t="s">
        <v>7835</v>
      </c>
      <c r="X255" t="s">
        <v>7836</v>
      </c>
      <c r="Y255" t="s">
        <v>6269</v>
      </c>
      <c r="Z255" s="48" t="str">
        <f t="shared" si="54"/>
        <v>SSA SR-10.121.19.197-Mahidharpur1_B2\S6P1-10.121.19.205-TN725B_Mahidhapur2_B2\S6P1</v>
      </c>
      <c r="AA255" s="48">
        <f t="shared" si="55"/>
        <v>15</v>
      </c>
      <c r="AB255" s="48">
        <f t="shared" si="56"/>
        <v>28</v>
      </c>
      <c r="AC255" s="48">
        <f t="shared" si="57"/>
        <v>15</v>
      </c>
      <c r="AD255" s="48">
        <f t="shared" si="58"/>
        <v>27</v>
      </c>
      <c r="AE255" s="48" t="str">
        <f t="shared" si="59"/>
        <v>10.121.19.197</v>
      </c>
      <c r="AF255" s="42" t="str">
        <f t="shared" si="60"/>
        <v>10.121.19.205</v>
      </c>
      <c r="AG255" s="7" t="str">
        <f t="shared" si="61"/>
        <v>MAHIDHARPUR1</v>
      </c>
      <c r="AH255" s="7" t="str">
        <f t="shared" si="62"/>
        <v>MAHIDHAPUR2</v>
      </c>
      <c r="AI255" s="7" t="str">
        <f t="shared" si="63"/>
        <v>S6P1</v>
      </c>
      <c r="AJ255" s="7" t="str">
        <f t="shared" si="64"/>
        <v>S6P1</v>
      </c>
      <c r="AK255" s="7" t="str">
        <f>IFERROR(VLOOKUP(Z255,'PASTE-DL-ALARMS'!$Q$10:$W$2200,7,FALSE),"")</f>
        <v/>
      </c>
      <c r="AL255" s="55" t="str">
        <f>IFERROR(VLOOKUP(Z255,'PASTE-DL-ALARMS'!$Q$10:$W$2200,3,FALSE),"")</f>
        <v/>
      </c>
      <c r="AM255" s="7" t="str">
        <f t="shared" si="65"/>
        <v>10.121.19.197_MAHIDHARPUR1_S6P1</v>
      </c>
      <c r="AN255" s="55" t="str">
        <f t="shared" si="66"/>
        <v>10.121.19.205_MAHIDHAPUR2_S6P1</v>
      </c>
      <c r="AO255" s="72" t="e">
        <f t="shared" ca="1" si="67"/>
        <v>#VALUE!</v>
      </c>
      <c r="AP255" s="7" t="str">
        <f>IFERROR(VLOOKUP(Z255,'PASTE-DL-ALARMS'!$Q$10:$Z$2800,8,FALSE),"")</f>
        <v/>
      </c>
      <c r="AQ255" s="7"/>
      <c r="AR255" s="7"/>
      <c r="AS255" s="7"/>
    </row>
    <row r="256" spans="1:45" x14ac:dyDescent="0.25">
      <c r="A256" s="20"/>
      <c r="B256" s="20"/>
      <c r="C256" s="20" t="str">
        <f>IF(D256="Critical",MAX($C$8:C255)+1,"")</f>
        <v/>
      </c>
      <c r="D256" s="20" t="str">
        <f t="shared" si="51"/>
        <v>-</v>
      </c>
      <c r="E256" s="20" t="str">
        <f>VLOOKUP('PASTE-DOWN-DL'!F256,'SSA-CODE'!$D$4:$E$56,2,FALSE)</f>
        <v>VDA</v>
      </c>
      <c r="F256" s="48" t="str">
        <f t="shared" si="52"/>
        <v>SSA VDR</v>
      </c>
      <c r="G256" s="48" t="str">
        <f t="shared" si="53"/>
        <v xml:space="preserve">	SSA VDR</v>
      </c>
      <c r="H256" s="20">
        <v>247</v>
      </c>
      <c r="I256" t="s">
        <v>7837</v>
      </c>
      <c r="J256" t="s">
        <v>6466</v>
      </c>
      <c r="K256" t="s">
        <v>6275</v>
      </c>
      <c r="L256" t="s">
        <v>6262</v>
      </c>
      <c r="M256" t="s">
        <v>6263</v>
      </c>
      <c r="N256" t="s">
        <v>7838</v>
      </c>
      <c r="O256" t="s">
        <v>7839</v>
      </c>
      <c r="P256" t="s">
        <v>6266</v>
      </c>
      <c r="Q256" t="s">
        <v>7840</v>
      </c>
      <c r="R256" t="s">
        <v>6279</v>
      </c>
      <c r="S256" t="s">
        <v>7841</v>
      </c>
      <c r="T256" t="s">
        <v>6313</v>
      </c>
      <c r="U256" t="s">
        <v>7841</v>
      </c>
      <c r="V256" t="s">
        <v>6271</v>
      </c>
      <c r="W256" t="s">
        <v>7842</v>
      </c>
      <c r="X256" t="s">
        <v>7843</v>
      </c>
      <c r="Y256" t="s">
        <v>6269</v>
      </c>
      <c r="Z256" s="48" t="str">
        <f t="shared" si="54"/>
        <v>SSA VDR-10.121.19.130-ALKAPURI_6/11-10.121.99.129-ALKAPURI(GNE)_4/11</v>
      </c>
      <c r="AA256" s="48">
        <f t="shared" si="55"/>
        <v>15</v>
      </c>
      <c r="AB256" s="48">
        <f t="shared" si="56"/>
        <v>29</v>
      </c>
      <c r="AC256" s="48">
        <f t="shared" si="57"/>
        <v>15</v>
      </c>
      <c r="AD256" s="48">
        <f t="shared" si="58"/>
        <v>29</v>
      </c>
      <c r="AE256" s="48" t="str">
        <f t="shared" si="59"/>
        <v>10.121.19.130</v>
      </c>
      <c r="AF256" s="42" t="str">
        <f t="shared" si="60"/>
        <v>10.121.99.129</v>
      </c>
      <c r="AG256" s="7" t="str">
        <f t="shared" si="61"/>
        <v>ALKAPURI(GNE)</v>
      </c>
      <c r="AH256" s="7" t="str">
        <f t="shared" si="62"/>
        <v>ALKAPURI(GNE)</v>
      </c>
      <c r="AI256" s="7" t="str">
        <f t="shared" si="63"/>
        <v>S6P11</v>
      </c>
      <c r="AJ256" s="7" t="str">
        <f t="shared" si="64"/>
        <v>S4P11</v>
      </c>
      <c r="AK256" s="7" t="str">
        <f>IFERROR(VLOOKUP(Z256,'PASTE-DL-ALARMS'!$Q$10:$W$2200,7,FALSE),"")</f>
        <v/>
      </c>
      <c r="AL256" s="55" t="str">
        <f>IFERROR(VLOOKUP(Z256,'PASTE-DL-ALARMS'!$Q$10:$W$2200,3,FALSE),"")</f>
        <v/>
      </c>
      <c r="AM256" s="7" t="str">
        <f t="shared" si="65"/>
        <v>10.121.19.130_ALKAPURI(GNE)_S6P11</v>
      </c>
      <c r="AN256" s="55" t="str">
        <f t="shared" si="66"/>
        <v>10.121.99.129_ALKAPURI(GNE)_S4P11</v>
      </c>
      <c r="AO256" s="72" t="e">
        <f t="shared" ca="1" si="67"/>
        <v>#VALUE!</v>
      </c>
      <c r="AP256" s="7" t="str">
        <f>IFERROR(VLOOKUP(Z256,'PASTE-DL-ALARMS'!$Q$10:$Z$2800,8,FALSE),"")</f>
        <v/>
      </c>
      <c r="AQ256" s="7"/>
      <c r="AR256" s="7"/>
      <c r="AS256" s="7"/>
    </row>
    <row r="257" spans="1:45" x14ac:dyDescent="0.25">
      <c r="A257" s="20"/>
      <c r="B257" s="20"/>
      <c r="C257" s="20" t="str">
        <f>IF(D257="Critical",MAX($C$8:C256)+1,"")</f>
        <v/>
      </c>
      <c r="D257" s="20" t="str">
        <f t="shared" si="51"/>
        <v>-</v>
      </c>
      <c r="E257" s="20" t="str">
        <f>VLOOKUP('PASTE-DOWN-DL'!F257,'SSA-CODE'!$D$4:$E$56,2,FALSE)</f>
        <v>SRT</v>
      </c>
      <c r="F257" s="48" t="str">
        <f t="shared" si="52"/>
        <v>SSA SR</v>
      </c>
      <c r="G257" s="48" t="str">
        <f t="shared" si="53"/>
        <v xml:space="preserve">	SSA SR</v>
      </c>
      <c r="H257" s="20">
        <v>248</v>
      </c>
      <c r="I257" t="s">
        <v>7844</v>
      </c>
      <c r="J257" t="s">
        <v>6260</v>
      </c>
      <c r="K257" t="s">
        <v>6261</v>
      </c>
      <c r="L257" t="s">
        <v>6262</v>
      </c>
      <c r="M257" t="s">
        <v>6263</v>
      </c>
      <c r="N257" t="s">
        <v>7845</v>
      </c>
      <c r="O257" t="s">
        <v>7846</v>
      </c>
      <c r="P257" t="s">
        <v>6266</v>
      </c>
      <c r="Q257" t="s">
        <v>6438</v>
      </c>
      <c r="R257" t="s">
        <v>6359</v>
      </c>
      <c r="S257" t="s">
        <v>6269</v>
      </c>
      <c r="T257" t="s">
        <v>6904</v>
      </c>
      <c r="U257" t="s">
        <v>6269</v>
      </c>
      <c r="V257" t="s">
        <v>6271</v>
      </c>
      <c r="W257" t="s">
        <v>7847</v>
      </c>
      <c r="X257" t="s">
        <v>7848</v>
      </c>
      <c r="Y257" t="s">
        <v>6269</v>
      </c>
      <c r="Z257" s="48" t="str">
        <f t="shared" si="54"/>
        <v>SSA SR-10.121.68.7-NETRANG_4/1-10.121.68.11-ZANKAV_5/1</v>
      </c>
      <c r="AA257" s="48">
        <f t="shared" si="55"/>
        <v>13</v>
      </c>
      <c r="AB257" s="48">
        <f t="shared" si="56"/>
        <v>21</v>
      </c>
      <c r="AC257" s="48">
        <f t="shared" si="57"/>
        <v>14</v>
      </c>
      <c r="AD257" s="48">
        <f t="shared" si="58"/>
        <v>23</v>
      </c>
      <c r="AE257" s="48" t="str">
        <f t="shared" si="59"/>
        <v>10.121.68.7</v>
      </c>
      <c r="AF257" s="42" t="str">
        <f t="shared" si="60"/>
        <v>10.121.68.11</v>
      </c>
      <c r="AG257" s="7" t="str">
        <f t="shared" si="61"/>
        <v>Netrang</v>
      </c>
      <c r="AH257" s="7" t="str">
        <f t="shared" si="62"/>
        <v>Zankhvav</v>
      </c>
      <c r="AI257" s="7" t="str">
        <f t="shared" si="63"/>
        <v>S4P1</v>
      </c>
      <c r="AJ257" s="7" t="str">
        <f t="shared" si="64"/>
        <v>S5P1</v>
      </c>
      <c r="AK257" s="7" t="str">
        <f>IFERROR(VLOOKUP(Z257,'PASTE-DL-ALARMS'!$Q$10:$W$2200,7,FALSE),"")</f>
        <v/>
      </c>
      <c r="AL257" s="55" t="str">
        <f>IFERROR(VLOOKUP(Z257,'PASTE-DL-ALARMS'!$Q$10:$W$2200,3,FALSE),"")</f>
        <v/>
      </c>
      <c r="AM257" s="7" t="str">
        <f t="shared" si="65"/>
        <v>10.121.68.7_Netrang_S4P1</v>
      </c>
      <c r="AN257" s="55" t="str">
        <f t="shared" si="66"/>
        <v>10.121.68.11_Zankhvav_S5P1</v>
      </c>
      <c r="AO257" s="72" t="e">
        <f t="shared" ca="1" si="67"/>
        <v>#VALUE!</v>
      </c>
      <c r="AP257" s="7" t="str">
        <f>IFERROR(VLOOKUP(Z257,'PASTE-DL-ALARMS'!$Q$10:$Z$2800,8,FALSE),"")</f>
        <v/>
      </c>
      <c r="AQ257" s="7"/>
      <c r="AR257" s="7"/>
      <c r="AS257" s="7"/>
    </row>
    <row r="258" spans="1:45" x14ac:dyDescent="0.25">
      <c r="A258" s="20"/>
      <c r="B258" s="20"/>
      <c r="C258" s="20" t="str">
        <f>IF(D258="Critical",MAX($C$8:C257)+1,"")</f>
        <v/>
      </c>
      <c r="D258" s="20" t="str">
        <f t="shared" si="51"/>
        <v>-</v>
      </c>
      <c r="E258" s="20" t="str">
        <f>VLOOKUP('PASTE-DOWN-DL'!F258,'SSA-CODE'!$D$4:$E$56,2,FALSE)</f>
        <v>WTR AM</v>
      </c>
      <c r="F258" s="48" t="str">
        <f t="shared" si="52"/>
        <v>WTR AM</v>
      </c>
      <c r="G258" s="48" t="str">
        <f t="shared" si="53"/>
        <v xml:space="preserve">	WTR AM</v>
      </c>
      <c r="H258" s="20">
        <v>249</v>
      </c>
      <c r="I258" t="s">
        <v>7849</v>
      </c>
      <c r="J258" t="s">
        <v>6260</v>
      </c>
      <c r="K258" t="s">
        <v>6261</v>
      </c>
      <c r="L258" t="s">
        <v>6262</v>
      </c>
      <c r="M258" t="s">
        <v>6263</v>
      </c>
      <c r="N258" t="s">
        <v>7850</v>
      </c>
      <c r="O258" t="s">
        <v>7851</v>
      </c>
      <c r="P258" t="s">
        <v>6266</v>
      </c>
      <c r="Q258" t="s">
        <v>6460</v>
      </c>
      <c r="R258" t="s">
        <v>6268</v>
      </c>
      <c r="S258" t="s">
        <v>6269</v>
      </c>
      <c r="T258" t="s">
        <v>6659</v>
      </c>
      <c r="U258" t="s">
        <v>6269</v>
      </c>
      <c r="V258" t="s">
        <v>6271</v>
      </c>
      <c r="W258" t="s">
        <v>7852</v>
      </c>
      <c r="X258" t="s">
        <v>6488</v>
      </c>
      <c r="Y258" t="s">
        <v>6269</v>
      </c>
      <c r="Z258" s="48" t="str">
        <f t="shared" si="54"/>
        <v>WTR AM-10.121.26.71-TN705B Dhanpur 3/1-10.121.26.70-TN725B Dahod 4/1</v>
      </c>
      <c r="AA258" s="48">
        <f t="shared" si="55"/>
        <v>14</v>
      </c>
      <c r="AB258" s="48">
        <f t="shared" si="56"/>
        <v>20</v>
      </c>
      <c r="AC258" s="48">
        <f t="shared" si="57"/>
        <v>14</v>
      </c>
      <c r="AD258" s="48">
        <f t="shared" si="58"/>
        <v>22</v>
      </c>
      <c r="AE258" s="48" t="str">
        <f t="shared" si="59"/>
        <v>10.121.26.70</v>
      </c>
      <c r="AF258" s="42" t="str">
        <f t="shared" si="60"/>
        <v>10.121.26.71</v>
      </c>
      <c r="AG258" s="7" t="str">
        <f t="shared" si="61"/>
        <v>Dahod</v>
      </c>
      <c r="AH258" s="7" t="str">
        <f t="shared" si="62"/>
        <v>Dhanpur</v>
      </c>
      <c r="AI258" s="7" t="str">
        <f t="shared" si="63"/>
        <v>S4P1</v>
      </c>
      <c r="AJ258" s="7" t="str">
        <f t="shared" si="64"/>
        <v>S3P1</v>
      </c>
      <c r="AK258" s="7" t="str">
        <f>IFERROR(VLOOKUP(Z258,'PASTE-DL-ALARMS'!$Q$10:$W$2200,7,FALSE),"")</f>
        <v/>
      </c>
      <c r="AL258" s="55" t="str">
        <f>IFERROR(VLOOKUP(Z258,'PASTE-DL-ALARMS'!$Q$10:$W$2200,3,FALSE),"")</f>
        <v/>
      </c>
      <c r="AM258" s="7" t="str">
        <f t="shared" si="65"/>
        <v>10.121.26.70_Dahod_S4P1</v>
      </c>
      <c r="AN258" s="55" t="str">
        <f t="shared" si="66"/>
        <v>10.121.26.71_Dhanpur_S3P1</v>
      </c>
      <c r="AO258" s="72" t="e">
        <f t="shared" ca="1" si="67"/>
        <v>#VALUE!</v>
      </c>
      <c r="AP258" s="7" t="str">
        <f>IFERROR(VLOOKUP(Z258,'PASTE-DL-ALARMS'!$Q$10:$Z$2800,8,FALSE),"")</f>
        <v/>
      </c>
      <c r="AQ258" s="7"/>
      <c r="AR258" s="7"/>
      <c r="AS258" s="7"/>
    </row>
    <row r="259" spans="1:45" x14ac:dyDescent="0.25">
      <c r="A259" s="20"/>
      <c r="B259" s="20"/>
      <c r="C259" s="20" t="str">
        <f>IF(D259="Critical",MAX($C$8:C258)+1,"")</f>
        <v/>
      </c>
      <c r="D259" s="20" t="str">
        <f t="shared" si="51"/>
        <v>-</v>
      </c>
      <c r="E259" s="20" t="str">
        <f>VLOOKUP('PASTE-DOWN-DL'!F259,'SSA-CODE'!$D$4:$E$56,2,FALSE)</f>
        <v>VAL</v>
      </c>
      <c r="F259" s="48" t="str">
        <f t="shared" si="52"/>
        <v>SSA VAL</v>
      </c>
      <c r="G259" s="48" t="str">
        <f t="shared" si="53"/>
        <v xml:space="preserve">	SSA VAL</v>
      </c>
      <c r="H259" s="20">
        <v>250</v>
      </c>
      <c r="I259" t="s">
        <v>7853</v>
      </c>
      <c r="J259" t="s">
        <v>6466</v>
      </c>
      <c r="K259" t="s">
        <v>6275</v>
      </c>
      <c r="L259" t="s">
        <v>6262</v>
      </c>
      <c r="M259" t="s">
        <v>6263</v>
      </c>
      <c r="N259" t="s">
        <v>7854</v>
      </c>
      <c r="O259" t="s">
        <v>7855</v>
      </c>
      <c r="P259" t="s">
        <v>6266</v>
      </c>
      <c r="Q259" t="s">
        <v>7300</v>
      </c>
      <c r="R259" t="s">
        <v>6279</v>
      </c>
      <c r="S259" t="s">
        <v>7856</v>
      </c>
      <c r="T259" t="s">
        <v>6471</v>
      </c>
      <c r="U259" t="s">
        <v>7857</v>
      </c>
      <c r="V259" t="s">
        <v>6271</v>
      </c>
      <c r="W259" t="s">
        <v>7858</v>
      </c>
      <c r="X259" t="s">
        <v>7859</v>
      </c>
      <c r="Y259" t="s">
        <v>6269</v>
      </c>
      <c r="Z259" s="48" t="str">
        <f t="shared" si="54"/>
        <v>SSA VAL-10.121.16.94-TN725B R2.9.2-10.121.24.129-Valsad-Old-TE(GNE)</v>
      </c>
      <c r="AA259" s="48">
        <f t="shared" si="55"/>
        <v>14</v>
      </c>
      <c r="AB259" s="48">
        <f t="shared" si="56"/>
        <v>25</v>
      </c>
      <c r="AC259" s="48">
        <f t="shared" si="57"/>
        <v>15</v>
      </c>
      <c r="AD259" s="48">
        <f t="shared" si="58"/>
        <v>34</v>
      </c>
      <c r="AE259" s="48" t="str">
        <f t="shared" si="59"/>
        <v>10.121.16.94</v>
      </c>
      <c r="AF259" s="42" t="str">
        <f t="shared" si="60"/>
        <v>10.121.24.129</v>
      </c>
      <c r="AG259" s="7" t="str">
        <f t="shared" si="61"/>
        <v>Valsad-New</v>
      </c>
      <c r="AH259" s="7" t="str">
        <f t="shared" si="62"/>
        <v>Valsad-Old-TE(GNE)</v>
      </c>
      <c r="AI259" s="7" t="str">
        <f t="shared" si="63"/>
        <v>S6P10</v>
      </c>
      <c r="AJ259" s="7" t="str">
        <f t="shared" si="64"/>
        <v>S3P10</v>
      </c>
      <c r="AK259" s="7" t="str">
        <f>IFERROR(VLOOKUP(Z259,'PASTE-DL-ALARMS'!$Q$10:$W$2200,7,FALSE),"")</f>
        <v/>
      </c>
      <c r="AL259" s="55" t="str">
        <f>IFERROR(VLOOKUP(Z259,'PASTE-DL-ALARMS'!$Q$10:$W$2200,3,FALSE),"")</f>
        <v/>
      </c>
      <c r="AM259" s="7" t="str">
        <f t="shared" si="65"/>
        <v>10.121.16.94_Valsad-New_S6P10</v>
      </c>
      <c r="AN259" s="55" t="str">
        <f t="shared" si="66"/>
        <v>10.121.24.129_Valsad-Old-TE(GNE)_S3P10</v>
      </c>
      <c r="AO259" s="72" t="e">
        <f t="shared" ca="1" si="67"/>
        <v>#VALUE!</v>
      </c>
      <c r="AP259" s="7" t="str">
        <f>IFERROR(VLOOKUP(Z259,'PASTE-DL-ALARMS'!$Q$10:$Z$2800,8,FALSE),"")</f>
        <v/>
      </c>
      <c r="AQ259" s="7"/>
      <c r="AR259" s="7"/>
      <c r="AS259" s="7"/>
    </row>
    <row r="260" spans="1:45" x14ac:dyDescent="0.25">
      <c r="A260" s="20"/>
      <c r="B260" s="20"/>
      <c r="C260" s="20" t="str">
        <f>IF(D260="Critical",MAX($C$8:C259)+1,"")</f>
        <v/>
      </c>
      <c r="D260" s="20" t="str">
        <f t="shared" si="51"/>
        <v>-</v>
      </c>
      <c r="E260" s="20" t="str">
        <f>VLOOKUP('PASTE-DOWN-DL'!F260,'SSA-CODE'!$D$4:$E$56,2,FALSE)</f>
        <v>WTR AM</v>
      </c>
      <c r="F260" s="48" t="str">
        <f t="shared" si="52"/>
        <v>WTR AM</v>
      </c>
      <c r="G260" s="48" t="str">
        <f t="shared" si="53"/>
        <v xml:space="preserve">	WTR AM</v>
      </c>
      <c r="H260" s="20">
        <v>251</v>
      </c>
      <c r="I260" t="s">
        <v>7860</v>
      </c>
      <c r="J260" t="s">
        <v>6466</v>
      </c>
      <c r="K260" t="s">
        <v>6275</v>
      </c>
      <c r="L260" t="s">
        <v>6262</v>
      </c>
      <c r="M260" t="s">
        <v>6263</v>
      </c>
      <c r="N260" t="s">
        <v>7861</v>
      </c>
      <c r="O260" t="s">
        <v>7862</v>
      </c>
      <c r="P260" t="s">
        <v>6266</v>
      </c>
      <c r="Q260" t="s">
        <v>6469</v>
      </c>
      <c r="R260" t="s">
        <v>6279</v>
      </c>
      <c r="S260" t="s">
        <v>7863</v>
      </c>
      <c r="T260" t="s">
        <v>6304</v>
      </c>
      <c r="U260" t="s">
        <v>7864</v>
      </c>
      <c r="V260" t="s">
        <v>6271</v>
      </c>
      <c r="W260" t="s">
        <v>7865</v>
      </c>
      <c r="X260" t="s">
        <v>7866</v>
      </c>
      <c r="Y260" t="s">
        <v>6269</v>
      </c>
      <c r="Z260" s="48" t="str">
        <f t="shared" si="54"/>
        <v>WTR AM-10.121.15.136-Mehsana2(GNE)_4/11-10.121.15.129-MEHSANA1_5/11</v>
      </c>
      <c r="AA260" s="48">
        <f t="shared" si="55"/>
        <v>15</v>
      </c>
      <c r="AB260" s="48">
        <f t="shared" si="56"/>
        <v>24</v>
      </c>
      <c r="AC260" s="48">
        <f t="shared" si="57"/>
        <v>15</v>
      </c>
      <c r="AD260" s="48">
        <f t="shared" si="58"/>
        <v>29</v>
      </c>
      <c r="AE260" s="48" t="str">
        <f t="shared" si="59"/>
        <v>10.121.15.129</v>
      </c>
      <c r="AF260" s="42" t="str">
        <f t="shared" si="60"/>
        <v>10.121.15.136</v>
      </c>
      <c r="AG260" s="7" t="str">
        <f t="shared" si="61"/>
        <v>MEHSANA1</v>
      </c>
      <c r="AH260" s="7" t="str">
        <f t="shared" si="62"/>
        <v>Mehsana2(GNE)</v>
      </c>
      <c r="AI260" s="7" t="str">
        <f t="shared" si="63"/>
        <v>S5P11</v>
      </c>
      <c r="AJ260" s="7" t="str">
        <f t="shared" si="64"/>
        <v>S4P11</v>
      </c>
      <c r="AK260" s="7" t="str">
        <f>IFERROR(VLOOKUP(Z260,'PASTE-DL-ALARMS'!$Q$10:$W$2200,7,FALSE),"")</f>
        <v/>
      </c>
      <c r="AL260" s="55" t="str">
        <f>IFERROR(VLOOKUP(Z260,'PASTE-DL-ALARMS'!$Q$10:$W$2200,3,FALSE),"")</f>
        <v/>
      </c>
      <c r="AM260" s="7" t="str">
        <f t="shared" si="65"/>
        <v>10.121.15.129_MEHSANA1_S5P11</v>
      </c>
      <c r="AN260" s="55" t="str">
        <f t="shared" si="66"/>
        <v>10.121.15.136_Mehsana2(GNE)_S4P11</v>
      </c>
      <c r="AO260" s="72" t="e">
        <f t="shared" ca="1" si="67"/>
        <v>#VALUE!</v>
      </c>
      <c r="AP260" s="7" t="str">
        <f>IFERROR(VLOOKUP(Z260,'PASTE-DL-ALARMS'!$Q$10:$Z$2800,8,FALSE),"")</f>
        <v/>
      </c>
      <c r="AQ260" s="7"/>
      <c r="AR260" s="7"/>
      <c r="AS260" s="7"/>
    </row>
    <row r="261" spans="1:45" x14ac:dyDescent="0.25">
      <c r="A261" s="20"/>
      <c r="B261" s="20"/>
      <c r="C261" s="20" t="str">
        <f>IF(D261="Critical",MAX($C$8:C260)+1,"")</f>
        <v/>
      </c>
      <c r="D261" s="20" t="str">
        <f t="shared" si="51"/>
        <v>-</v>
      </c>
      <c r="E261" s="20" t="str">
        <f>VLOOKUP('PASTE-DOWN-DL'!F261,'SSA-CODE'!$D$4:$E$56,2,FALSE)</f>
        <v>VDA</v>
      </c>
      <c r="F261" s="48" t="str">
        <f t="shared" si="52"/>
        <v>SSA VDR</v>
      </c>
      <c r="G261" s="48" t="str">
        <f t="shared" si="53"/>
        <v xml:space="preserve">	SSA VDR</v>
      </c>
      <c r="H261" s="20">
        <v>252</v>
      </c>
      <c r="I261" t="s">
        <v>7867</v>
      </c>
      <c r="J261" t="s">
        <v>6466</v>
      </c>
      <c r="K261" t="s">
        <v>6275</v>
      </c>
      <c r="L261" t="s">
        <v>6262</v>
      </c>
      <c r="M261" t="s">
        <v>6263</v>
      </c>
      <c r="N261" t="s">
        <v>7868</v>
      </c>
      <c r="O261" t="s">
        <v>7869</v>
      </c>
      <c r="P261" t="s">
        <v>6266</v>
      </c>
      <c r="Q261" t="s">
        <v>6294</v>
      </c>
      <c r="R261" t="s">
        <v>6279</v>
      </c>
      <c r="S261" t="s">
        <v>7870</v>
      </c>
      <c r="T261" t="s">
        <v>6770</v>
      </c>
      <c r="U261" t="s">
        <v>7870</v>
      </c>
      <c r="V261" t="s">
        <v>6271</v>
      </c>
      <c r="W261" t="s">
        <v>7871</v>
      </c>
      <c r="X261" t="s">
        <v>6488</v>
      </c>
      <c r="Y261" t="s">
        <v>6269</v>
      </c>
      <c r="Z261" s="48" t="str">
        <f t="shared" si="54"/>
        <v>SSA VDR-10.121.16.16-KARELIBAUG-N2 B1_3/11-10.121.19.131-KARELIBAGH B2_3/11</v>
      </c>
      <c r="AA261" s="48">
        <f t="shared" si="55"/>
        <v>14</v>
      </c>
      <c r="AB261" s="48">
        <f t="shared" si="56"/>
        <v>28</v>
      </c>
      <c r="AC261" s="48">
        <f t="shared" si="57"/>
        <v>15</v>
      </c>
      <c r="AD261" s="48">
        <f t="shared" si="58"/>
        <v>26</v>
      </c>
      <c r="AE261" s="48" t="str">
        <f t="shared" si="59"/>
        <v>10.121.16.16</v>
      </c>
      <c r="AF261" s="42" t="str">
        <f t="shared" si="60"/>
        <v>10.121.19.131</v>
      </c>
      <c r="AG261" s="7" t="str">
        <f t="shared" si="61"/>
        <v>KARELIBAUG N2</v>
      </c>
      <c r="AH261" s="7" t="str">
        <f t="shared" si="62"/>
        <v>KARELIBAGH</v>
      </c>
      <c r="AI261" s="7" t="str">
        <f t="shared" si="63"/>
        <v>S3P11</v>
      </c>
      <c r="AJ261" s="7" t="str">
        <f t="shared" si="64"/>
        <v>S3P11</v>
      </c>
      <c r="AK261" s="7" t="str">
        <f>IFERROR(VLOOKUP(Z261,'PASTE-DL-ALARMS'!$Q$10:$W$2200,7,FALSE),"")</f>
        <v/>
      </c>
      <c r="AL261" s="55" t="str">
        <f>IFERROR(VLOOKUP(Z261,'PASTE-DL-ALARMS'!$Q$10:$W$2200,3,FALSE),"")</f>
        <v/>
      </c>
      <c r="AM261" s="7" t="str">
        <f t="shared" si="65"/>
        <v>10.121.16.16_KARELIBAUG N2_S3P11</v>
      </c>
      <c r="AN261" s="55" t="str">
        <f t="shared" si="66"/>
        <v>10.121.19.131_KARELIBAGH_S3P11</v>
      </c>
      <c r="AO261" s="72" t="e">
        <f t="shared" ca="1" si="67"/>
        <v>#VALUE!</v>
      </c>
      <c r="AP261" s="7" t="str">
        <f>IFERROR(VLOOKUP(Z261,'PASTE-DL-ALARMS'!$Q$10:$Z$2800,8,FALSE),"")</f>
        <v/>
      </c>
      <c r="AQ261" s="7"/>
      <c r="AR261" s="7"/>
      <c r="AS261" s="7"/>
    </row>
    <row r="262" spans="1:45" x14ac:dyDescent="0.25">
      <c r="A262" s="20"/>
      <c r="B262" s="20"/>
      <c r="C262" s="20" t="str">
        <f>IF(D262="Critical",MAX($C$8:C261)+1,"")</f>
        <v/>
      </c>
      <c r="D262" s="20" t="str">
        <f t="shared" si="51"/>
        <v>-</v>
      </c>
      <c r="E262" s="20" t="str">
        <f>VLOOKUP('PASTE-DOWN-DL'!F262,'SSA-CODE'!$D$4:$E$56,2,FALSE)</f>
        <v>BCH</v>
      </c>
      <c r="F262" s="48" t="str">
        <f t="shared" si="52"/>
        <v>SSA BCH</v>
      </c>
      <c r="G262" s="48" t="str">
        <f t="shared" si="53"/>
        <v xml:space="preserve">	SSA BCH</v>
      </c>
      <c r="H262" s="20">
        <v>253</v>
      </c>
      <c r="I262" t="s">
        <v>7873</v>
      </c>
      <c r="J262" t="s">
        <v>6260</v>
      </c>
      <c r="K262" t="s">
        <v>6275</v>
      </c>
      <c r="L262" t="s">
        <v>6262</v>
      </c>
      <c r="M262" t="s">
        <v>6263</v>
      </c>
      <c r="N262" t="s">
        <v>7874</v>
      </c>
      <c r="O262" t="s">
        <v>7875</v>
      </c>
      <c r="P262" t="s">
        <v>6266</v>
      </c>
      <c r="Q262" t="s">
        <v>6446</v>
      </c>
      <c r="R262" t="s">
        <v>6279</v>
      </c>
      <c r="S262" t="s">
        <v>7876</v>
      </c>
      <c r="T262" t="s">
        <v>7280</v>
      </c>
      <c r="U262" t="s">
        <v>7400</v>
      </c>
      <c r="V262" t="s">
        <v>6271</v>
      </c>
      <c r="W262" t="s">
        <v>7877</v>
      </c>
      <c r="X262" t="s">
        <v>7878</v>
      </c>
      <c r="Y262" t="s">
        <v>6269</v>
      </c>
      <c r="Z262" s="48" t="str">
        <f t="shared" si="54"/>
        <v>SSA BCH-10.121.96.86-BHARUCH DC_3/2 - 10.121.24.193-Bharuch TE(GNE)_B2_5/2</v>
      </c>
      <c r="AA262" s="48">
        <f t="shared" si="55"/>
        <v>15</v>
      </c>
      <c r="AB262" s="48">
        <f t="shared" si="56"/>
        <v>31</v>
      </c>
      <c r="AC262" s="48">
        <f t="shared" si="57"/>
        <v>14</v>
      </c>
      <c r="AD262" s="48">
        <f t="shared" si="58"/>
        <v>25</v>
      </c>
      <c r="AE262" s="48" t="str">
        <f t="shared" si="59"/>
        <v>10.121.24.193</v>
      </c>
      <c r="AF262" s="42" t="str">
        <f t="shared" si="60"/>
        <v>10.121.96.86</v>
      </c>
      <c r="AG262" s="7" t="str">
        <f t="shared" si="61"/>
        <v>Bharuch TE(GNE)</v>
      </c>
      <c r="AH262" s="7" t="str">
        <f t="shared" si="62"/>
        <v>BHARUCH DC</v>
      </c>
      <c r="AI262" s="7" t="str">
        <f t="shared" si="63"/>
        <v>S5P2</v>
      </c>
      <c r="AJ262" s="7" t="str">
        <f t="shared" si="64"/>
        <v>S3P2</v>
      </c>
      <c r="AK262" s="7" t="str">
        <f>IFERROR(VLOOKUP(Z262,'PASTE-DL-ALARMS'!$Q$10:$W$2200,7,FALSE),"")</f>
        <v/>
      </c>
      <c r="AL262" s="55" t="str">
        <f>IFERROR(VLOOKUP(Z262,'PASTE-DL-ALARMS'!$Q$10:$W$2200,3,FALSE),"")</f>
        <v/>
      </c>
      <c r="AM262" s="7" t="str">
        <f t="shared" si="65"/>
        <v>10.121.24.193_Bharuch TE(GNE)_S5P2</v>
      </c>
      <c r="AN262" s="55" t="str">
        <f t="shared" si="66"/>
        <v>10.121.96.86_BHARUCH DC_S3P2</v>
      </c>
      <c r="AO262" s="72" t="e">
        <f t="shared" ca="1" si="67"/>
        <v>#VALUE!</v>
      </c>
      <c r="AP262" s="7" t="str">
        <f>IFERROR(VLOOKUP(Z262,'PASTE-DL-ALARMS'!$Q$10:$Z$2800,8,FALSE),"")</f>
        <v/>
      </c>
      <c r="AQ262" s="7"/>
      <c r="AR262" s="7"/>
      <c r="AS262" s="7"/>
    </row>
    <row r="263" spans="1:45" x14ac:dyDescent="0.25">
      <c r="A263" s="20"/>
      <c r="B263" s="20"/>
      <c r="C263" s="20" t="str">
        <f>IF(D263="Critical",MAX($C$8:C262)+1,"")</f>
        <v/>
      </c>
      <c r="D263" s="20" t="str">
        <f t="shared" si="51"/>
        <v>-</v>
      </c>
      <c r="E263" s="20" t="str">
        <f>VLOOKUP('PASTE-DOWN-DL'!F263,'SSA-CODE'!$D$4:$E$56,2,FALSE)</f>
        <v>GDR</v>
      </c>
      <c r="F263" s="48" t="str">
        <f t="shared" si="52"/>
        <v>SSA GDH</v>
      </c>
      <c r="G263" s="48" t="str">
        <f t="shared" si="53"/>
        <v xml:space="preserve">	SSA GDH</v>
      </c>
      <c r="H263" s="20">
        <v>254</v>
      </c>
      <c r="I263" t="s">
        <v>7879</v>
      </c>
      <c r="J263" t="s">
        <v>6260</v>
      </c>
      <c r="K263" t="s">
        <v>6275</v>
      </c>
      <c r="L263" t="s">
        <v>6262</v>
      </c>
      <c r="M263" t="s">
        <v>6263</v>
      </c>
      <c r="N263" t="s">
        <v>7880</v>
      </c>
      <c r="O263" t="s">
        <v>7881</v>
      </c>
      <c r="P263" t="s">
        <v>6266</v>
      </c>
      <c r="Q263" t="s">
        <v>6302</v>
      </c>
      <c r="R263" t="s">
        <v>6279</v>
      </c>
      <c r="S263" t="s">
        <v>7882</v>
      </c>
      <c r="T263" t="s">
        <v>6800</v>
      </c>
      <c r="U263" t="s">
        <v>6328</v>
      </c>
      <c r="V263" t="s">
        <v>6271</v>
      </c>
      <c r="W263" t="s">
        <v>7883</v>
      </c>
      <c r="X263" t="s">
        <v>7884</v>
      </c>
      <c r="Y263" t="s">
        <v>6269</v>
      </c>
      <c r="Z263" s="48" t="str">
        <f t="shared" si="54"/>
        <v>SSA GDH-10.121.19.24-Shreeji APP S1P5-10.121.19.1-Dahod TE(GNE) B2 / S4P4</v>
      </c>
      <c r="AA263" s="48">
        <f t="shared" si="55"/>
        <v>13</v>
      </c>
      <c r="AB263" s="48">
        <f t="shared" si="56"/>
        <v>27</v>
      </c>
      <c r="AC263" s="48">
        <f t="shared" si="57"/>
        <v>14</v>
      </c>
      <c r="AD263" s="48">
        <f t="shared" si="58"/>
        <v>26</v>
      </c>
      <c r="AE263" s="48" t="str">
        <f t="shared" si="59"/>
        <v>10.121.19.1</v>
      </c>
      <c r="AF263" s="42" t="str">
        <f t="shared" si="60"/>
        <v>10.121.19.24</v>
      </c>
      <c r="AG263" s="7" t="str">
        <f t="shared" si="61"/>
        <v>Dahod TE(GNE)</v>
      </c>
      <c r="AH263" s="7" t="str">
        <f t="shared" si="62"/>
        <v>Shreeji APP</v>
      </c>
      <c r="AI263" s="7" t="str">
        <f t="shared" si="63"/>
        <v>S4P4</v>
      </c>
      <c r="AJ263" s="7" t="str">
        <f t="shared" si="64"/>
        <v>S1P5</v>
      </c>
      <c r="AK263" s="7" t="str">
        <f>IFERROR(VLOOKUP(Z263,'PASTE-DL-ALARMS'!$Q$10:$W$2200,7,FALSE),"")</f>
        <v/>
      </c>
      <c r="AL263" s="55" t="str">
        <f>IFERROR(VLOOKUP(Z263,'PASTE-DL-ALARMS'!$Q$10:$W$2200,3,FALSE),"")</f>
        <v/>
      </c>
      <c r="AM263" s="7" t="str">
        <f t="shared" si="65"/>
        <v>10.121.19.1_Dahod TE(GNE)_S4P4</v>
      </c>
      <c r="AN263" s="55" t="str">
        <f t="shared" si="66"/>
        <v>10.121.19.24_Shreeji APP_S1P5</v>
      </c>
      <c r="AO263" s="72" t="e">
        <f t="shared" ca="1" si="67"/>
        <v>#VALUE!</v>
      </c>
      <c r="AP263" s="7" t="str">
        <f>IFERROR(VLOOKUP(Z263,'PASTE-DL-ALARMS'!$Q$10:$Z$2800,8,FALSE),"")</f>
        <v/>
      </c>
      <c r="AQ263" s="7"/>
      <c r="AR263" s="7"/>
      <c r="AS263" s="7"/>
    </row>
    <row r="264" spans="1:45" x14ac:dyDescent="0.25">
      <c r="A264" s="20"/>
      <c r="B264" s="20"/>
      <c r="C264" s="20" t="str">
        <f>IF(D264="Critical",MAX($C$8:C263)+1,"")</f>
        <v/>
      </c>
      <c r="D264" s="20" t="str">
        <f t="shared" si="51"/>
        <v>-</v>
      </c>
      <c r="E264" s="20" t="str">
        <f>VLOOKUP('PASTE-DOWN-DL'!F264,'SSA-CODE'!$D$4:$E$56,2,FALSE)</f>
        <v>JMN</v>
      </c>
      <c r="F264" s="48" t="str">
        <f t="shared" si="52"/>
        <v>SSA JMN</v>
      </c>
      <c r="G264" s="48" t="str">
        <f t="shared" si="53"/>
        <v xml:space="preserve">	SSA JMN</v>
      </c>
      <c r="H264" s="20">
        <v>255</v>
      </c>
      <c r="I264" t="s">
        <v>7885</v>
      </c>
      <c r="J264" t="s">
        <v>6260</v>
      </c>
      <c r="K264" t="s">
        <v>6261</v>
      </c>
      <c r="L264" t="s">
        <v>6262</v>
      </c>
      <c r="M264" t="s">
        <v>6263</v>
      </c>
      <c r="N264" t="s">
        <v>7886</v>
      </c>
      <c r="O264" t="s">
        <v>7887</v>
      </c>
      <c r="P264" t="s">
        <v>6266</v>
      </c>
      <c r="Q264" t="s">
        <v>6565</v>
      </c>
      <c r="R264" t="s">
        <v>6566</v>
      </c>
      <c r="S264" t="s">
        <v>7888</v>
      </c>
      <c r="T264" t="s">
        <v>6313</v>
      </c>
      <c r="U264" t="s">
        <v>6679</v>
      </c>
      <c r="V264" t="s">
        <v>6271</v>
      </c>
      <c r="W264" t="s">
        <v>7889</v>
      </c>
      <c r="X264" t="s">
        <v>7890</v>
      </c>
      <c r="Y264" t="s">
        <v>6269</v>
      </c>
      <c r="Z264" s="48" t="str">
        <f t="shared" si="54"/>
        <v>SSA JMN-10.121.20.8-VALSURA_TN725B_PH3\S3P1-10.121.20.2-KV Road_TN725B_PH2\S5P1</v>
      </c>
      <c r="AA264" s="48">
        <f t="shared" si="55"/>
        <v>13</v>
      </c>
      <c r="AB264" s="48">
        <f t="shared" si="56"/>
        <v>21</v>
      </c>
      <c r="AC264" s="48">
        <f t="shared" si="57"/>
        <v>13</v>
      </c>
      <c r="AD264" s="48">
        <f t="shared" si="58"/>
        <v>21</v>
      </c>
      <c r="AE264" s="48" t="str">
        <f t="shared" si="59"/>
        <v>10.121.20.8</v>
      </c>
      <c r="AF264" s="42" t="str">
        <f t="shared" si="60"/>
        <v>10.121.20.2</v>
      </c>
      <c r="AG264" s="7" t="str">
        <f t="shared" si="61"/>
        <v>VALSURA</v>
      </c>
      <c r="AH264" s="7" t="str">
        <f t="shared" si="62"/>
        <v>KV Road</v>
      </c>
      <c r="AI264" s="7" t="str">
        <f t="shared" si="63"/>
        <v>S3P1</v>
      </c>
      <c r="AJ264" s="7" t="str">
        <f t="shared" si="64"/>
        <v>S5P1</v>
      </c>
      <c r="AK264" s="7" t="str">
        <f>IFERROR(VLOOKUP(Z264,'PASTE-DL-ALARMS'!$Q$10:$W$2200,7,FALSE),"")</f>
        <v/>
      </c>
      <c r="AL264" s="55" t="str">
        <f>IFERROR(VLOOKUP(Z264,'PASTE-DL-ALARMS'!$Q$10:$W$2200,3,FALSE),"")</f>
        <v/>
      </c>
      <c r="AM264" s="7" t="str">
        <f t="shared" si="65"/>
        <v>10.121.20.8_VALSURA_S3P1</v>
      </c>
      <c r="AN264" s="55" t="str">
        <f t="shared" si="66"/>
        <v>10.121.20.2_KV Road_S5P1</v>
      </c>
      <c r="AO264" s="72" t="e">
        <f t="shared" ca="1" si="67"/>
        <v>#VALUE!</v>
      </c>
      <c r="AP264" s="7" t="str">
        <f>IFERROR(VLOOKUP(Z264,'PASTE-DL-ALARMS'!$Q$10:$Z$2800,8,FALSE),"")</f>
        <v/>
      </c>
      <c r="AQ264" s="7"/>
      <c r="AR264" s="7"/>
      <c r="AS264" s="7"/>
    </row>
    <row r="265" spans="1:45" x14ac:dyDescent="0.25">
      <c r="A265" s="20"/>
      <c r="B265" s="20"/>
      <c r="C265" s="20" t="str">
        <f>IF(D265="Critical",MAX($C$8:C264)+1,"")</f>
        <v/>
      </c>
      <c r="D265" s="20" t="str">
        <f t="shared" si="51"/>
        <v>-</v>
      </c>
      <c r="E265" s="20" t="str">
        <f>VLOOKUP('PASTE-DOWN-DL'!F265,'SSA-CODE'!$D$4:$E$56,2,FALSE)</f>
        <v>BHV</v>
      </c>
      <c r="F265" s="48" t="str">
        <f t="shared" si="52"/>
        <v>SSA BV</v>
      </c>
      <c r="G265" s="48" t="str">
        <f t="shared" si="53"/>
        <v xml:space="preserve">	SSA BV</v>
      </c>
      <c r="H265" s="20">
        <v>256</v>
      </c>
      <c r="I265" t="s">
        <v>7891</v>
      </c>
      <c r="J265" t="s">
        <v>6260</v>
      </c>
      <c r="K265" t="s">
        <v>6275</v>
      </c>
      <c r="L265" t="s">
        <v>6262</v>
      </c>
      <c r="M265" t="s">
        <v>6263</v>
      </c>
      <c r="N265" t="s">
        <v>7892</v>
      </c>
      <c r="O265" t="s">
        <v>7893</v>
      </c>
      <c r="P265" t="s">
        <v>6266</v>
      </c>
      <c r="Q265" t="s">
        <v>6735</v>
      </c>
      <c r="R265" t="s">
        <v>6279</v>
      </c>
      <c r="S265" t="s">
        <v>7894</v>
      </c>
      <c r="T265" t="s">
        <v>6313</v>
      </c>
      <c r="U265" t="s">
        <v>7894</v>
      </c>
      <c r="V265" t="s">
        <v>6271</v>
      </c>
      <c r="W265" t="s">
        <v>7895</v>
      </c>
      <c r="X265" t="s">
        <v>7896</v>
      </c>
      <c r="Y265" t="s">
        <v>6269</v>
      </c>
      <c r="Z265" s="48" t="str">
        <f t="shared" si="54"/>
        <v>SSA BV-10.121.17.139-Ayavej_1/5-10.121.17.138-BHANDARIYA(PALITANA)_2/5</v>
      </c>
      <c r="AA265" s="48">
        <f t="shared" si="55"/>
        <v>15</v>
      </c>
      <c r="AB265" s="48">
        <f t="shared" si="56"/>
        <v>22</v>
      </c>
      <c r="AC265" s="48">
        <f t="shared" si="57"/>
        <v>15</v>
      </c>
      <c r="AD265" s="48">
        <f t="shared" si="58"/>
        <v>36</v>
      </c>
      <c r="AE265" s="48" t="str">
        <f t="shared" si="59"/>
        <v>10.121.17.139</v>
      </c>
      <c r="AF265" s="42" t="str">
        <f t="shared" si="60"/>
        <v>10.121.17.138</v>
      </c>
      <c r="AG265" s="7" t="str">
        <f t="shared" si="61"/>
        <v>Ayavej</v>
      </c>
      <c r="AH265" s="7" t="str">
        <f t="shared" si="62"/>
        <v>BHANDARIYA(PALITANA)</v>
      </c>
      <c r="AI265" s="7" t="str">
        <f t="shared" si="63"/>
        <v>S1P5</v>
      </c>
      <c r="AJ265" s="7" t="str">
        <f t="shared" si="64"/>
        <v>S2P5</v>
      </c>
      <c r="AK265" s="7" t="str">
        <f>IFERROR(VLOOKUP(Z265,'PASTE-DL-ALARMS'!$Q$10:$W$2200,7,FALSE),"")</f>
        <v/>
      </c>
      <c r="AL265" s="55" t="str">
        <f>IFERROR(VLOOKUP(Z265,'PASTE-DL-ALARMS'!$Q$10:$W$2200,3,FALSE),"")</f>
        <v/>
      </c>
      <c r="AM265" s="7" t="str">
        <f t="shared" si="65"/>
        <v>10.121.17.139_Ayavej_S1P5</v>
      </c>
      <c r="AN265" s="55" t="str">
        <f t="shared" si="66"/>
        <v>10.121.17.138_BHANDARIYA(PALITANA)_S2P5</v>
      </c>
      <c r="AO265" s="72" t="e">
        <f t="shared" ca="1" si="67"/>
        <v>#VALUE!</v>
      </c>
      <c r="AP265" s="7" t="str">
        <f>IFERROR(VLOOKUP(Z265,'PASTE-DL-ALARMS'!$Q$10:$Z$2800,8,FALSE),"")</f>
        <v/>
      </c>
      <c r="AQ265" s="7"/>
      <c r="AR265" s="7"/>
      <c r="AS265" s="7"/>
    </row>
    <row r="266" spans="1:45" x14ac:dyDescent="0.25">
      <c r="A266" s="20"/>
      <c r="B266" s="20"/>
      <c r="C266" s="20" t="str">
        <f>IF(D266="Critical",MAX($C$8:C265)+1,"")</f>
        <v/>
      </c>
      <c r="D266" s="20" t="str">
        <f t="shared" si="51"/>
        <v>-</v>
      </c>
      <c r="E266" s="20" t="str">
        <f>VLOOKUP('PASTE-DOWN-DL'!F266,'SSA-CODE'!$D$4:$E$56,2,FALSE)</f>
        <v>MSN</v>
      </c>
      <c r="F266" s="48" t="str">
        <f t="shared" si="52"/>
        <v>SSA MEH</v>
      </c>
      <c r="G266" s="48" t="str">
        <f t="shared" si="53"/>
        <v xml:space="preserve">	SSA MEH</v>
      </c>
      <c r="H266" s="20">
        <v>257</v>
      </c>
      <c r="I266" t="s">
        <v>7897</v>
      </c>
      <c r="J266" t="s">
        <v>6466</v>
      </c>
      <c r="K266" t="s">
        <v>6275</v>
      </c>
      <c r="L266" t="s">
        <v>6262</v>
      </c>
      <c r="M266" t="s">
        <v>6263</v>
      </c>
      <c r="N266" t="s">
        <v>7898</v>
      </c>
      <c r="O266" t="s">
        <v>7899</v>
      </c>
      <c r="P266" t="s">
        <v>6266</v>
      </c>
      <c r="Q266" t="s">
        <v>6327</v>
      </c>
      <c r="R266" t="s">
        <v>6279</v>
      </c>
      <c r="S266" t="s">
        <v>6799</v>
      </c>
      <c r="T266" t="s">
        <v>6800</v>
      </c>
      <c r="U266" t="s">
        <v>6801</v>
      </c>
      <c r="V266" t="s">
        <v>6271</v>
      </c>
      <c r="W266" t="s">
        <v>7900</v>
      </c>
      <c r="X266" t="s">
        <v>7901</v>
      </c>
      <c r="Y266" t="s">
        <v>6269</v>
      </c>
      <c r="Z266" s="48" t="str">
        <f t="shared" si="54"/>
        <v>SSA MEH-10.121.15.193-GujMSN_WTR_Mehsana3 (GNE)_B2 / S5P10-10.121.15.129-GUjMSN_WTR_Mehsana1_B2 / S5P10</v>
      </c>
      <c r="AA266" s="48">
        <f t="shared" si="55"/>
        <v>15</v>
      </c>
      <c r="AB266" s="48">
        <f t="shared" si="56"/>
        <v>29</v>
      </c>
      <c r="AC266" s="48">
        <f t="shared" si="57"/>
        <v>15</v>
      </c>
      <c r="AD266" s="48">
        <f t="shared" si="58"/>
        <v>24</v>
      </c>
      <c r="AE266" s="48" t="str">
        <f t="shared" si="59"/>
        <v>10.121.15.193</v>
      </c>
      <c r="AF266" s="42" t="str">
        <f t="shared" si="60"/>
        <v>10.121.15.129</v>
      </c>
      <c r="AG266" s="7" t="str">
        <f t="shared" si="61"/>
        <v>Mehsana3(GNE)</v>
      </c>
      <c r="AH266" s="7" t="str">
        <f t="shared" si="62"/>
        <v>MEHSANA1</v>
      </c>
      <c r="AI266" s="7" t="str">
        <f t="shared" si="63"/>
        <v>S5P10</v>
      </c>
      <c r="AJ266" s="7" t="str">
        <f t="shared" si="64"/>
        <v>S5P10</v>
      </c>
      <c r="AK266" s="7" t="str">
        <f>IFERROR(VLOOKUP(Z266,'PASTE-DL-ALARMS'!$Q$10:$W$2200,7,FALSE),"")</f>
        <v/>
      </c>
      <c r="AL266" s="55" t="str">
        <f>IFERROR(VLOOKUP(Z266,'PASTE-DL-ALARMS'!$Q$10:$W$2200,3,FALSE),"")</f>
        <v/>
      </c>
      <c r="AM266" s="7" t="str">
        <f t="shared" si="65"/>
        <v>10.121.15.193_Mehsana3(GNE)_S5P10</v>
      </c>
      <c r="AN266" s="55" t="str">
        <f t="shared" si="66"/>
        <v>10.121.15.129_MEHSANA1_S5P10</v>
      </c>
      <c r="AO266" s="72" t="e">
        <f t="shared" ca="1" si="67"/>
        <v>#VALUE!</v>
      </c>
      <c r="AP266" s="7" t="str">
        <f>IFERROR(VLOOKUP(Z266,'PASTE-DL-ALARMS'!$Q$10:$Z$2800,8,FALSE),"")</f>
        <v/>
      </c>
      <c r="AQ266" s="7"/>
      <c r="AR266" s="7"/>
      <c r="AS266" s="7"/>
    </row>
    <row r="267" spans="1:45" x14ac:dyDescent="0.25">
      <c r="A267" s="20"/>
      <c r="B267" s="20"/>
      <c r="C267" s="20" t="str">
        <f>IF(D267="Critical",MAX($C$8:C266)+1,"")</f>
        <v/>
      </c>
      <c r="D267" s="20" t="str">
        <f t="shared" ref="D267:D330" si="68">TRIM(CLEAN(P267))</f>
        <v>-</v>
      </c>
      <c r="E267" s="20" t="str">
        <f>VLOOKUP('PASTE-DOWN-DL'!F267,'SSA-CODE'!$D$4:$E$56,2,FALSE)</f>
        <v>MSN</v>
      </c>
      <c r="F267" s="48" t="str">
        <f t="shared" ref="F267:F330" si="69">TRIM(CLEAN(SUBSTITUTE(G267,CHAR(160)," ")))</f>
        <v>SSA MEH</v>
      </c>
      <c r="G267" s="48" t="str">
        <f t="shared" ref="G267:G330" si="70">MID(I267,1,SEARCH("-",I267)-1)</f>
        <v xml:space="preserve">	SSA MEH</v>
      </c>
      <c r="H267" s="20">
        <v>258</v>
      </c>
      <c r="I267" t="s">
        <v>7902</v>
      </c>
      <c r="J267" t="s">
        <v>6260</v>
      </c>
      <c r="K267" t="s">
        <v>6275</v>
      </c>
      <c r="L267" t="s">
        <v>6262</v>
      </c>
      <c r="M267" t="s">
        <v>6263</v>
      </c>
      <c r="N267" t="s">
        <v>7903</v>
      </c>
      <c r="O267" t="s">
        <v>7904</v>
      </c>
      <c r="P267" t="s">
        <v>6266</v>
      </c>
      <c r="Q267" t="s">
        <v>6671</v>
      </c>
      <c r="R267" t="s">
        <v>6279</v>
      </c>
      <c r="S267" t="s">
        <v>7905</v>
      </c>
      <c r="T267" t="s">
        <v>6304</v>
      </c>
      <c r="U267" t="s">
        <v>6989</v>
      </c>
      <c r="V267" t="s">
        <v>6271</v>
      </c>
      <c r="W267" t="s">
        <v>7906</v>
      </c>
      <c r="X267" t="s">
        <v>6488</v>
      </c>
      <c r="Y267" t="s">
        <v>6269</v>
      </c>
      <c r="Z267" s="48" t="str">
        <f t="shared" ref="Z267:Z330" si="71">TRIM(CLEAN(I267))</f>
        <v>SSA MEH-10.121.25.123-PILAJIGANJ-EXCG_4/3-10.121.25.75-PT-Colony_2/5</v>
      </c>
      <c r="AA267" s="48">
        <f t="shared" ref="AA267:AA330" si="72">SEARCH("_",N267)</f>
        <v>15</v>
      </c>
      <c r="AB267" s="48">
        <f t="shared" ref="AB267:AB330" si="73">SEARCH("_TN7",N267)</f>
        <v>31</v>
      </c>
      <c r="AC267" s="48">
        <f t="shared" ref="AC267:AC330" si="74">SEARCH("_",O267)</f>
        <v>14</v>
      </c>
      <c r="AD267" s="48">
        <f t="shared" ref="AD267:AD330" si="75">SEARCH("_TN7",O267)</f>
        <v>24</v>
      </c>
      <c r="AE267" s="48" t="str">
        <f t="shared" ref="AE267:AE330" si="76">TRIM(CLEAN(MID(N267,1,SEARCH("_",N267)-1)))</f>
        <v>10.121.25.123</v>
      </c>
      <c r="AF267" s="42" t="str">
        <f t="shared" ref="AF267:AF330" si="77">TRIM(CLEAN(MID(O267,1,SEARCH("_",O267)-1)))</f>
        <v>10.121.25.75</v>
      </c>
      <c r="AG267" s="7" t="str">
        <f t="shared" ref="AG267:AG330" si="78">MID(N267,AA267+1,AB267-AA267-1)</f>
        <v>PILAJIGANJ-EXCG</v>
      </c>
      <c r="AH267" s="7" t="str">
        <f t="shared" ref="AH267:AH330" si="79">MID(O267,AC267+1,AD267-AC267-1)</f>
        <v>PT-Colony</v>
      </c>
      <c r="AI267" s="7" t="str">
        <f t="shared" ref="AI267:AI330" si="80">RIGHT(N267,LEN(N267)-SEARCH("\",N267))</f>
        <v>S4P3</v>
      </c>
      <c r="AJ267" s="7" t="str">
        <f t="shared" ref="AJ267:AJ330" si="81">RIGHT(O267,LEN(O267)-SEARCH("\",O267))</f>
        <v>S2P5</v>
      </c>
      <c r="AK267" s="7" t="str">
        <f>IFERROR(VLOOKUP(Z267,'PASTE-DL-ALARMS'!$Q$10:$W$2200,7,FALSE),"")</f>
        <v/>
      </c>
      <c r="AL267" s="55" t="str">
        <f>IFERROR(VLOOKUP(Z267,'PASTE-DL-ALARMS'!$Q$10:$W$2200,3,FALSE),"")</f>
        <v/>
      </c>
      <c r="AM267" s="7" t="str">
        <f t="shared" ref="AM267:AM330" si="82">CONCATENATE(AE267,"_",AG267,"_",AI267)</f>
        <v>10.121.25.123_PILAJIGANJ-EXCG_S4P3</v>
      </c>
      <c r="AN267" s="55" t="str">
        <f t="shared" ref="AN267:AN330" si="83">CONCATENATE(AF267,"_",AH267,"_",AJ267)</f>
        <v>10.121.25.75_PT-Colony_S2P5</v>
      </c>
      <c r="AO267" s="72" t="e">
        <f t="shared" ref="AO267:AO330" ca="1" si="84">$AL$3-AK267</f>
        <v>#VALUE!</v>
      </c>
      <c r="AP267" s="7" t="str">
        <f>IFERROR(VLOOKUP(Z267,'PASTE-DL-ALARMS'!$Q$10:$Z$2800,8,FALSE),"")</f>
        <v/>
      </c>
      <c r="AQ267" s="7"/>
      <c r="AR267" s="7"/>
      <c r="AS267" s="7"/>
    </row>
    <row r="268" spans="1:45" x14ac:dyDescent="0.25">
      <c r="A268" s="20"/>
      <c r="B268" s="20"/>
      <c r="C268" s="20" t="str">
        <f>IF(D268="Critical",MAX($C$8:C267)+1,"")</f>
        <v/>
      </c>
      <c r="D268" s="20" t="str">
        <f t="shared" si="68"/>
        <v>-</v>
      </c>
      <c r="E268" s="20" t="str">
        <f>VLOOKUP('PASTE-DOWN-DL'!F268,'SSA-CODE'!$D$4:$E$56,2,FALSE)</f>
        <v>WTR AM</v>
      </c>
      <c r="F268" s="48" t="str">
        <f t="shared" si="69"/>
        <v>WTR AM</v>
      </c>
      <c r="G268" s="48" t="str">
        <f t="shared" si="70"/>
        <v xml:space="preserve">	WTR AM</v>
      </c>
      <c r="H268" s="20">
        <v>259</v>
      </c>
      <c r="I268" t="s">
        <v>7907</v>
      </c>
      <c r="J268" t="s">
        <v>6260</v>
      </c>
      <c r="K268" t="s">
        <v>6261</v>
      </c>
      <c r="L268" t="s">
        <v>6262</v>
      </c>
      <c r="M268" t="s">
        <v>6263</v>
      </c>
      <c r="N268" t="s">
        <v>7908</v>
      </c>
      <c r="O268" t="s">
        <v>7909</v>
      </c>
      <c r="P268" t="s">
        <v>6266</v>
      </c>
      <c r="Q268" t="s">
        <v>6469</v>
      </c>
      <c r="R268" t="s">
        <v>6279</v>
      </c>
      <c r="S268" t="s">
        <v>6269</v>
      </c>
      <c r="T268" t="s">
        <v>6602</v>
      </c>
      <c r="U268" t="s">
        <v>6269</v>
      </c>
      <c r="V268" t="s">
        <v>6271</v>
      </c>
      <c r="W268" t="s">
        <v>7910</v>
      </c>
      <c r="X268" t="s">
        <v>7911</v>
      </c>
      <c r="Y268" t="s">
        <v>6269</v>
      </c>
      <c r="Z268" s="48" t="str">
        <f t="shared" si="71"/>
        <v>WTR AM-10.121.16.194-TN725B_GODHRA _B2\S3P1-10.121.16.195-TN705B_SEHRA_B1\S4P1</v>
      </c>
      <c r="AA268" s="48">
        <f t="shared" si="72"/>
        <v>15</v>
      </c>
      <c r="AB268" s="48">
        <f t="shared" si="73"/>
        <v>24</v>
      </c>
      <c r="AC268" s="48">
        <f t="shared" si="74"/>
        <v>15</v>
      </c>
      <c r="AD268" s="48">
        <f t="shared" si="75"/>
        <v>21</v>
      </c>
      <c r="AE268" s="48" t="str">
        <f t="shared" si="76"/>
        <v>10.121.16.194</v>
      </c>
      <c r="AF268" s="42" t="str">
        <f t="shared" si="77"/>
        <v>10.121.16.195</v>
      </c>
      <c r="AG268" s="7" t="str">
        <f t="shared" si="78"/>
        <v>Godhra 1</v>
      </c>
      <c r="AH268" s="7" t="str">
        <f t="shared" si="79"/>
        <v>Sehra</v>
      </c>
      <c r="AI268" s="7" t="str">
        <f t="shared" si="80"/>
        <v>S3P1</v>
      </c>
      <c r="AJ268" s="7" t="str">
        <f t="shared" si="81"/>
        <v>S4P1</v>
      </c>
      <c r="AK268" s="7" t="str">
        <f>IFERROR(VLOOKUP(Z268,'PASTE-DL-ALARMS'!$Q$10:$W$2200,7,FALSE),"")</f>
        <v/>
      </c>
      <c r="AL268" s="55" t="str">
        <f>IFERROR(VLOOKUP(Z268,'PASTE-DL-ALARMS'!$Q$10:$W$2200,3,FALSE),"")</f>
        <v/>
      </c>
      <c r="AM268" s="7" t="str">
        <f t="shared" si="82"/>
        <v>10.121.16.194_Godhra 1_S3P1</v>
      </c>
      <c r="AN268" s="55" t="str">
        <f t="shared" si="83"/>
        <v>10.121.16.195_Sehra_S4P1</v>
      </c>
      <c r="AO268" s="72" t="e">
        <f t="shared" ca="1" si="84"/>
        <v>#VALUE!</v>
      </c>
      <c r="AP268" s="7" t="str">
        <f>IFERROR(VLOOKUP(Z268,'PASTE-DL-ALARMS'!$Q$10:$Z$2800,8,FALSE),"")</f>
        <v/>
      </c>
      <c r="AQ268" s="7"/>
      <c r="AR268" s="7"/>
      <c r="AS268" s="7"/>
    </row>
    <row r="269" spans="1:45" x14ac:dyDescent="0.25">
      <c r="A269" s="20"/>
      <c r="B269" s="20"/>
      <c r="C269" s="20">
        <f>IF(D269="Critical",MAX($C$8:C268)+1,"")</f>
        <v>9</v>
      </c>
      <c r="D269" s="20" t="str">
        <f t="shared" si="68"/>
        <v>Critical</v>
      </c>
      <c r="E269" s="20" t="str">
        <f>VLOOKUP('PASTE-DOWN-DL'!F269,'SSA-CODE'!$D$4:$E$56,2,FALSE)</f>
        <v>BHV</v>
      </c>
      <c r="F269" s="48" t="str">
        <f t="shared" si="69"/>
        <v>SSA BV</v>
      </c>
      <c r="G269" s="48" t="str">
        <f t="shared" si="70"/>
        <v xml:space="preserve">	SSA BV</v>
      </c>
      <c r="H269" s="20">
        <v>260</v>
      </c>
      <c r="I269" t="s">
        <v>7912</v>
      </c>
      <c r="J269" t="s">
        <v>6260</v>
      </c>
      <c r="K269" t="s">
        <v>6275</v>
      </c>
      <c r="L269" t="s">
        <v>6262</v>
      </c>
      <c r="M269" t="s">
        <v>6263</v>
      </c>
      <c r="N269" t="s">
        <v>7913</v>
      </c>
      <c r="O269" t="s">
        <v>7914</v>
      </c>
      <c r="P269" t="s">
        <v>6484</v>
      </c>
      <c r="Q269" t="s">
        <v>7032</v>
      </c>
      <c r="R269" t="s">
        <v>6279</v>
      </c>
      <c r="S269" t="s">
        <v>7915</v>
      </c>
      <c r="T269" t="s">
        <v>6321</v>
      </c>
      <c r="U269" t="s">
        <v>7308</v>
      </c>
      <c r="V269" t="s">
        <v>6271</v>
      </c>
      <c r="W269" t="s">
        <v>7916</v>
      </c>
      <c r="X269" t="s">
        <v>7917</v>
      </c>
      <c r="Y269" t="s">
        <v>6269</v>
      </c>
      <c r="Z269" s="48" t="str">
        <f t="shared" si="71"/>
        <v>SSA BV-10.121.17.138-BHANDARIYA(PALITANA)_1/5-10.121.17.158-PALITANA_5/3</v>
      </c>
      <c r="AA269" s="48">
        <f t="shared" si="72"/>
        <v>15</v>
      </c>
      <c r="AB269" s="48">
        <f t="shared" si="73"/>
        <v>36</v>
      </c>
      <c r="AC269" s="48">
        <f t="shared" si="74"/>
        <v>15</v>
      </c>
      <c r="AD269" s="48">
        <f t="shared" si="75"/>
        <v>24</v>
      </c>
      <c r="AE269" s="48" t="str">
        <f t="shared" si="76"/>
        <v>10.121.17.138</v>
      </c>
      <c r="AF269" s="42" t="str">
        <f t="shared" si="77"/>
        <v>10.121.17.158</v>
      </c>
      <c r="AG269" s="7" t="str">
        <f t="shared" si="78"/>
        <v>BHANDARIYA(PALITANA)</v>
      </c>
      <c r="AH269" s="7" t="str">
        <f t="shared" si="79"/>
        <v>PALITANA</v>
      </c>
      <c r="AI269" s="7" t="str">
        <f t="shared" si="80"/>
        <v>S1P5</v>
      </c>
      <c r="AJ269" s="7" t="str">
        <f t="shared" si="81"/>
        <v>S5P3</v>
      </c>
      <c r="AK269" s="7" t="str">
        <f>IFERROR(VLOOKUP(Z269,'PASTE-DL-ALARMS'!$Q$10:$W$2200,7,FALSE),"")</f>
        <v>15-05-2026</v>
      </c>
      <c r="AL269" s="55" t="str">
        <f>IFERROR(VLOOKUP(Z269,'PASTE-DL-ALARMS'!$Q$10:$W$2200,3,FALSE),"")</f>
        <v>09:48:16</v>
      </c>
      <c r="AM269" s="7" t="str">
        <f t="shared" si="82"/>
        <v>10.121.17.138_BHANDARIYA(PALITANA)_S1P5</v>
      </c>
      <c r="AN269" s="55" t="str">
        <f t="shared" si="83"/>
        <v>10.121.17.158_PALITANA_S5P3</v>
      </c>
      <c r="AO269" s="72">
        <f t="shared" ca="1" si="84"/>
        <v>0</v>
      </c>
      <c r="AP269" s="7" t="str">
        <f>IFERROR(VLOOKUP(Z269,'PASTE-DL-ALARMS'!$Q$10:$Z$2800,8,FALSE),"")</f>
        <v xml:space="preserve">	2026/05/15,09:48:16</v>
      </c>
      <c r="AQ269" s="7"/>
      <c r="AR269" s="7"/>
      <c r="AS269" s="7"/>
    </row>
    <row r="270" spans="1:45" x14ac:dyDescent="0.25">
      <c r="A270" s="20"/>
      <c r="B270" s="20"/>
      <c r="C270" s="20" t="str">
        <f>IF(D270="Critical",MAX($C$8:C269)+1,"")</f>
        <v/>
      </c>
      <c r="D270" s="20" t="str">
        <f t="shared" si="68"/>
        <v>-</v>
      </c>
      <c r="E270" s="20" t="str">
        <f>VLOOKUP('PASTE-DOWN-DL'!F270,'SSA-CODE'!$D$4:$E$56,2,FALSE)</f>
        <v>BUJ</v>
      </c>
      <c r="F270" s="48" t="str">
        <f t="shared" si="69"/>
        <v>SSA BUJ</v>
      </c>
      <c r="G270" s="48" t="str">
        <f t="shared" si="70"/>
        <v xml:space="preserve">	SSA BUJ</v>
      </c>
      <c r="H270" s="20">
        <v>261</v>
      </c>
      <c r="I270" t="s">
        <v>7918</v>
      </c>
      <c r="J270" t="s">
        <v>6466</v>
      </c>
      <c r="K270" t="s">
        <v>6275</v>
      </c>
      <c r="L270" t="s">
        <v>6262</v>
      </c>
      <c r="M270" t="s">
        <v>6263</v>
      </c>
      <c r="N270" t="s">
        <v>7919</v>
      </c>
      <c r="O270" t="s">
        <v>7920</v>
      </c>
      <c r="P270" t="s">
        <v>6266</v>
      </c>
      <c r="Q270" t="s">
        <v>7273</v>
      </c>
      <c r="R270" t="s">
        <v>6279</v>
      </c>
      <c r="S270" t="s">
        <v>7921</v>
      </c>
      <c r="T270" t="s">
        <v>6486</v>
      </c>
      <c r="U270" t="s">
        <v>7387</v>
      </c>
      <c r="V270" t="s">
        <v>6271</v>
      </c>
      <c r="W270" t="s">
        <v>7922</v>
      </c>
      <c r="X270" t="s">
        <v>7923</v>
      </c>
      <c r="Y270" t="s">
        <v>6269</v>
      </c>
      <c r="Z270" s="48" t="str">
        <f t="shared" si="71"/>
        <v>SSA BUJ-10.121.24.125-KANDLA 1_2/4-10.121.24.72-KANDLA 2_2/4</v>
      </c>
      <c r="AA270" s="48">
        <f t="shared" si="72"/>
        <v>15</v>
      </c>
      <c r="AB270" s="48">
        <f t="shared" si="73"/>
        <v>24</v>
      </c>
      <c r="AC270" s="48">
        <f t="shared" si="74"/>
        <v>14</v>
      </c>
      <c r="AD270" s="48">
        <f t="shared" si="75"/>
        <v>23</v>
      </c>
      <c r="AE270" s="48" t="str">
        <f t="shared" si="76"/>
        <v>10.121.24.125</v>
      </c>
      <c r="AF270" s="42" t="str">
        <f t="shared" si="77"/>
        <v>10.121.24.72</v>
      </c>
      <c r="AG270" s="7" t="str">
        <f t="shared" si="78"/>
        <v>KANDLA 1</v>
      </c>
      <c r="AH270" s="7" t="str">
        <f t="shared" si="79"/>
        <v>KANDLA 2</v>
      </c>
      <c r="AI270" s="7" t="str">
        <f t="shared" si="80"/>
        <v>S2P4</v>
      </c>
      <c r="AJ270" s="7" t="str">
        <f t="shared" si="81"/>
        <v>S2P4</v>
      </c>
      <c r="AK270" s="7" t="str">
        <f>IFERROR(VLOOKUP(Z270,'PASTE-DL-ALARMS'!$Q$10:$W$2200,7,FALSE),"")</f>
        <v/>
      </c>
      <c r="AL270" s="55" t="str">
        <f>IFERROR(VLOOKUP(Z270,'PASTE-DL-ALARMS'!$Q$10:$W$2200,3,FALSE),"")</f>
        <v/>
      </c>
      <c r="AM270" s="7" t="str">
        <f t="shared" si="82"/>
        <v>10.121.24.125_KANDLA 1_S2P4</v>
      </c>
      <c r="AN270" s="55" t="str">
        <f t="shared" si="83"/>
        <v>10.121.24.72_KANDLA 2_S2P4</v>
      </c>
      <c r="AO270" s="72" t="e">
        <f t="shared" ca="1" si="84"/>
        <v>#VALUE!</v>
      </c>
      <c r="AP270" s="7" t="str">
        <f>IFERROR(VLOOKUP(Z270,'PASTE-DL-ALARMS'!$Q$10:$Z$2800,8,FALSE),"")</f>
        <v/>
      </c>
      <c r="AQ270" s="7"/>
      <c r="AR270" s="7"/>
      <c r="AS270" s="7"/>
    </row>
    <row r="271" spans="1:45" x14ac:dyDescent="0.25">
      <c r="A271" s="20"/>
      <c r="B271" s="20"/>
      <c r="C271" s="20" t="str">
        <f>IF(D271="Critical",MAX($C$8:C270)+1,"")</f>
        <v/>
      </c>
      <c r="D271" s="20" t="str">
        <f t="shared" si="68"/>
        <v>-</v>
      </c>
      <c r="E271" s="20" t="str">
        <f>VLOOKUP('PASTE-DOWN-DL'!F271,'SSA-CODE'!$D$4:$E$56,2,FALSE)</f>
        <v>WTR AM</v>
      </c>
      <c r="F271" s="48" t="str">
        <f t="shared" si="69"/>
        <v>WTR AM</v>
      </c>
      <c r="G271" s="48" t="str">
        <f t="shared" si="70"/>
        <v xml:space="preserve">	WTR AM</v>
      </c>
      <c r="H271" s="20">
        <v>262</v>
      </c>
      <c r="I271" t="s">
        <v>7924</v>
      </c>
      <c r="J271" t="s">
        <v>6260</v>
      </c>
      <c r="K271" t="s">
        <v>6275</v>
      </c>
      <c r="L271" t="s">
        <v>6262</v>
      </c>
      <c r="M271" t="s">
        <v>6263</v>
      </c>
      <c r="N271" t="s">
        <v>7925</v>
      </c>
      <c r="O271" t="s">
        <v>7926</v>
      </c>
      <c r="P271" t="s">
        <v>6266</v>
      </c>
      <c r="Q271" t="s">
        <v>6558</v>
      </c>
      <c r="R271" t="s">
        <v>6279</v>
      </c>
      <c r="S271" t="s">
        <v>7927</v>
      </c>
      <c r="T271" t="s">
        <v>6304</v>
      </c>
      <c r="U271" t="s">
        <v>7928</v>
      </c>
      <c r="V271" t="s">
        <v>6271</v>
      </c>
      <c r="W271" t="s">
        <v>7929</v>
      </c>
      <c r="X271" t="s">
        <v>7930</v>
      </c>
      <c r="Y271" t="s">
        <v>6269</v>
      </c>
      <c r="Z271" s="48" t="str">
        <f t="shared" si="71"/>
        <v>WTR AM-10.121.15.129-MEHSANA1_TN725B_WTR_AM_PH1_S3P5-10.121.15.134-AM BHADRA 1(GNE)_TN725B_WTR_AM_PH1_S6P5</v>
      </c>
      <c r="AA271" s="48">
        <f t="shared" si="72"/>
        <v>15</v>
      </c>
      <c r="AB271" s="48">
        <f t="shared" si="73"/>
        <v>25</v>
      </c>
      <c r="AC271" s="48">
        <f t="shared" si="74"/>
        <v>15</v>
      </c>
      <c r="AD271" s="48">
        <f t="shared" si="75"/>
        <v>24</v>
      </c>
      <c r="AE271" s="48" t="str">
        <f t="shared" si="76"/>
        <v>10.121.15.134</v>
      </c>
      <c r="AF271" s="42" t="str">
        <f t="shared" si="77"/>
        <v>10.121.15.129</v>
      </c>
      <c r="AG271" s="7" t="str">
        <f t="shared" si="78"/>
        <v>AM-BHADRA</v>
      </c>
      <c r="AH271" s="7" t="str">
        <f t="shared" si="79"/>
        <v>MEHSANA1</v>
      </c>
      <c r="AI271" s="7" t="str">
        <f t="shared" si="80"/>
        <v>S6P5</v>
      </c>
      <c r="AJ271" s="7" t="str">
        <f t="shared" si="81"/>
        <v>S3P5</v>
      </c>
      <c r="AK271" s="7" t="str">
        <f>IFERROR(VLOOKUP(Z271,'PASTE-DL-ALARMS'!$Q$10:$W$2200,7,FALSE),"")</f>
        <v/>
      </c>
      <c r="AL271" s="55" t="str">
        <f>IFERROR(VLOOKUP(Z271,'PASTE-DL-ALARMS'!$Q$10:$W$2200,3,FALSE),"")</f>
        <v/>
      </c>
      <c r="AM271" s="7" t="str">
        <f t="shared" si="82"/>
        <v>10.121.15.134_AM-BHADRA_S6P5</v>
      </c>
      <c r="AN271" s="55" t="str">
        <f t="shared" si="83"/>
        <v>10.121.15.129_MEHSANA1_S3P5</v>
      </c>
      <c r="AO271" s="72" t="e">
        <f t="shared" ca="1" si="84"/>
        <v>#VALUE!</v>
      </c>
      <c r="AP271" s="7" t="str">
        <f>IFERROR(VLOOKUP(Z271,'PASTE-DL-ALARMS'!$Q$10:$Z$2800,8,FALSE),"")</f>
        <v/>
      </c>
      <c r="AQ271" s="7"/>
      <c r="AR271" s="7"/>
      <c r="AS271" s="7"/>
    </row>
    <row r="272" spans="1:45" x14ac:dyDescent="0.25">
      <c r="A272" s="20"/>
      <c r="B272" s="20"/>
      <c r="C272" s="20" t="str">
        <f>IF(D272="Critical",MAX($C$8:C271)+1,"")</f>
        <v/>
      </c>
      <c r="D272" s="20" t="str">
        <f t="shared" si="68"/>
        <v>-</v>
      </c>
      <c r="E272" s="20" t="str">
        <f>VLOOKUP('PASTE-DOWN-DL'!F272,'SSA-CODE'!$D$4:$E$56,2,FALSE)</f>
        <v>VAL</v>
      </c>
      <c r="F272" s="48" t="str">
        <f t="shared" si="69"/>
        <v>SSA VAL</v>
      </c>
      <c r="G272" s="48" t="str">
        <f t="shared" si="70"/>
        <v xml:space="preserve">	SSA VAL</v>
      </c>
      <c r="H272" s="20">
        <v>263</v>
      </c>
      <c r="I272" t="s">
        <v>7931</v>
      </c>
      <c r="J272" t="s">
        <v>6260</v>
      </c>
      <c r="K272" t="s">
        <v>6275</v>
      </c>
      <c r="L272" t="s">
        <v>6262</v>
      </c>
      <c r="M272" t="s">
        <v>6263</v>
      </c>
      <c r="N272" t="s">
        <v>7932</v>
      </c>
      <c r="O272" t="s">
        <v>7933</v>
      </c>
      <c r="P272" t="s">
        <v>6266</v>
      </c>
      <c r="Q272" t="s">
        <v>7090</v>
      </c>
      <c r="R272" t="s">
        <v>7090</v>
      </c>
      <c r="S272" t="s">
        <v>7934</v>
      </c>
      <c r="T272" t="s">
        <v>6486</v>
      </c>
      <c r="U272" t="s">
        <v>6286</v>
      </c>
      <c r="V272" t="s">
        <v>6271</v>
      </c>
      <c r="W272" t="s">
        <v>7935</v>
      </c>
      <c r="X272" t="s">
        <v>7936</v>
      </c>
      <c r="Y272" t="s">
        <v>6269</v>
      </c>
      <c r="Z272" s="48" t="str">
        <f t="shared" si="71"/>
        <v>SSA VAL-10.121.16.67-NAVASARI_WTR_6/4-10.121.16.119-MATWAD-1_2/6</v>
      </c>
      <c r="AA272" s="48">
        <f t="shared" si="72"/>
        <v>15</v>
      </c>
      <c r="AB272" s="48">
        <f t="shared" si="73"/>
        <v>24</v>
      </c>
      <c r="AC272" s="48">
        <f t="shared" si="74"/>
        <v>14</v>
      </c>
      <c r="AD272" s="48">
        <f t="shared" si="75"/>
        <v>23</v>
      </c>
      <c r="AE272" s="48" t="str">
        <f t="shared" si="76"/>
        <v>10.121.16.119</v>
      </c>
      <c r="AF272" s="42" t="str">
        <f t="shared" si="77"/>
        <v>10.121.16.67</v>
      </c>
      <c r="AG272" s="7" t="str">
        <f t="shared" si="78"/>
        <v>MATWAD-1</v>
      </c>
      <c r="AH272" s="7" t="str">
        <f t="shared" si="79"/>
        <v>NAVASARI</v>
      </c>
      <c r="AI272" s="7" t="str">
        <f t="shared" si="80"/>
        <v>S2P6</v>
      </c>
      <c r="AJ272" s="7" t="str">
        <f t="shared" si="81"/>
        <v>S6P4</v>
      </c>
      <c r="AK272" s="7" t="str">
        <f>IFERROR(VLOOKUP(Z272,'PASTE-DL-ALARMS'!$Q$10:$W$2200,7,FALSE),"")</f>
        <v/>
      </c>
      <c r="AL272" s="55" t="str">
        <f>IFERROR(VLOOKUP(Z272,'PASTE-DL-ALARMS'!$Q$10:$W$2200,3,FALSE),"")</f>
        <v/>
      </c>
      <c r="AM272" s="7" t="str">
        <f t="shared" si="82"/>
        <v>10.121.16.119_MATWAD-1_S2P6</v>
      </c>
      <c r="AN272" s="55" t="str">
        <f t="shared" si="83"/>
        <v>10.121.16.67_NAVASARI_S6P4</v>
      </c>
      <c r="AO272" s="72" t="e">
        <f t="shared" ca="1" si="84"/>
        <v>#VALUE!</v>
      </c>
      <c r="AP272" s="7" t="str">
        <f>IFERROR(VLOOKUP(Z272,'PASTE-DL-ALARMS'!$Q$10:$Z$2800,8,FALSE),"")</f>
        <v/>
      </c>
      <c r="AQ272" s="7"/>
      <c r="AR272" s="7"/>
      <c r="AS272" s="7"/>
    </row>
    <row r="273" spans="1:45" x14ac:dyDescent="0.25">
      <c r="A273" s="20"/>
      <c r="B273" s="20"/>
      <c r="C273" s="20" t="str">
        <f>IF(D273="Critical",MAX($C$8:C272)+1,"")</f>
        <v/>
      </c>
      <c r="D273" s="20" t="str">
        <f t="shared" si="68"/>
        <v>-</v>
      </c>
      <c r="E273" s="20" t="str">
        <f>VLOOKUP('PASTE-DOWN-DL'!F273,'SSA-CODE'!$D$4:$E$56,2,FALSE)</f>
        <v>BUJ</v>
      </c>
      <c r="F273" s="48" t="str">
        <f t="shared" si="69"/>
        <v>SSA BUJ</v>
      </c>
      <c r="G273" s="48" t="str">
        <f t="shared" si="70"/>
        <v xml:space="preserve">	SSA BUJ</v>
      </c>
      <c r="H273" s="20">
        <v>264</v>
      </c>
      <c r="I273" t="s">
        <v>7937</v>
      </c>
      <c r="J273" t="s">
        <v>6260</v>
      </c>
      <c r="K273" t="s">
        <v>6261</v>
      </c>
      <c r="L273" t="s">
        <v>6262</v>
      </c>
      <c r="M273" t="s">
        <v>6263</v>
      </c>
      <c r="N273" t="s">
        <v>7938</v>
      </c>
      <c r="O273" t="s">
        <v>7939</v>
      </c>
      <c r="P273" t="s">
        <v>6266</v>
      </c>
      <c r="Q273" t="s">
        <v>6267</v>
      </c>
      <c r="R273" t="s">
        <v>6268</v>
      </c>
      <c r="S273" t="s">
        <v>7940</v>
      </c>
      <c r="T273" t="s">
        <v>7129</v>
      </c>
      <c r="U273" t="s">
        <v>6346</v>
      </c>
      <c r="V273" t="s">
        <v>6271</v>
      </c>
      <c r="W273" t="s">
        <v>7941</v>
      </c>
      <c r="X273" t="s">
        <v>7942</v>
      </c>
      <c r="Y273" t="s">
        <v>6269</v>
      </c>
      <c r="Z273" s="48" t="str">
        <f t="shared" si="71"/>
        <v>SSA BUJ-10.121.96.131-Devisar_3/1-10.121.17.91-Nakhaatrana_6/1</v>
      </c>
      <c r="AA273" s="48">
        <f t="shared" si="72"/>
        <v>15</v>
      </c>
      <c r="AB273" s="48">
        <f t="shared" si="73"/>
        <v>26</v>
      </c>
      <c r="AC273" s="48">
        <f t="shared" si="74"/>
        <v>15</v>
      </c>
      <c r="AD273" s="48">
        <f t="shared" si="75"/>
        <v>23</v>
      </c>
      <c r="AE273" s="48" t="str">
        <f t="shared" si="76"/>
        <v>10.121.96.139</v>
      </c>
      <c r="AF273" s="42" t="str">
        <f t="shared" si="77"/>
        <v>10.121.96.131</v>
      </c>
      <c r="AG273" s="7" t="str">
        <f t="shared" si="78"/>
        <v>Nakhatrana</v>
      </c>
      <c r="AH273" s="7" t="str">
        <f t="shared" si="79"/>
        <v>Devisar</v>
      </c>
      <c r="AI273" s="7" t="str">
        <f t="shared" si="80"/>
        <v>S6P1</v>
      </c>
      <c r="AJ273" s="7" t="str">
        <f t="shared" si="81"/>
        <v>S3P1</v>
      </c>
      <c r="AK273" s="7" t="str">
        <f>IFERROR(VLOOKUP(Z273,'PASTE-DL-ALARMS'!$Q$10:$W$2200,7,FALSE),"")</f>
        <v/>
      </c>
      <c r="AL273" s="55" t="str">
        <f>IFERROR(VLOOKUP(Z273,'PASTE-DL-ALARMS'!$Q$10:$W$2200,3,FALSE),"")</f>
        <v/>
      </c>
      <c r="AM273" s="7" t="str">
        <f t="shared" si="82"/>
        <v>10.121.96.139_Nakhatrana_S6P1</v>
      </c>
      <c r="AN273" s="55" t="str">
        <f t="shared" si="83"/>
        <v>10.121.96.131_Devisar_S3P1</v>
      </c>
      <c r="AO273" s="72" t="e">
        <f t="shared" ca="1" si="84"/>
        <v>#VALUE!</v>
      </c>
      <c r="AP273" s="7" t="str">
        <f>IFERROR(VLOOKUP(Z273,'PASTE-DL-ALARMS'!$Q$10:$Z$2800,8,FALSE),"")</f>
        <v/>
      </c>
      <c r="AQ273" s="7"/>
      <c r="AR273" s="7"/>
      <c r="AS273" s="7"/>
    </row>
    <row r="274" spans="1:45" x14ac:dyDescent="0.25">
      <c r="A274" s="20"/>
      <c r="B274" s="20"/>
      <c r="C274" s="20" t="str">
        <f>IF(D274="Critical",MAX($C$8:C273)+1,"")</f>
        <v/>
      </c>
      <c r="D274" s="20" t="str">
        <f t="shared" si="68"/>
        <v>-</v>
      </c>
      <c r="E274" s="20" t="str">
        <f>VLOOKUP('PASTE-DOWN-DL'!F274,'SSA-CODE'!$D$4:$E$56,2,FALSE)</f>
        <v>AHD</v>
      </c>
      <c r="F274" s="48" t="str">
        <f t="shared" si="69"/>
        <v>SSA AM</v>
      </c>
      <c r="G274" s="48" t="str">
        <f t="shared" si="70"/>
        <v xml:space="preserve">	SSA AM</v>
      </c>
      <c r="H274" s="20">
        <v>265</v>
      </c>
      <c r="I274" t="s">
        <v>7943</v>
      </c>
      <c r="J274" t="s">
        <v>6260</v>
      </c>
      <c r="K274" t="s">
        <v>6275</v>
      </c>
      <c r="L274" t="s">
        <v>6262</v>
      </c>
      <c r="M274" t="s">
        <v>6263</v>
      </c>
      <c r="N274" t="s">
        <v>7944</v>
      </c>
      <c r="O274" t="s">
        <v>7945</v>
      </c>
      <c r="P274" t="s">
        <v>6266</v>
      </c>
      <c r="Q274" t="s">
        <v>6529</v>
      </c>
      <c r="R274" t="s">
        <v>6279</v>
      </c>
      <c r="S274" t="s">
        <v>7946</v>
      </c>
      <c r="T274" t="s">
        <v>6287</v>
      </c>
      <c r="U274" t="s">
        <v>6269</v>
      </c>
      <c r="V274" t="s">
        <v>6271</v>
      </c>
      <c r="W274" t="s">
        <v>7947</v>
      </c>
      <c r="X274" t="s">
        <v>7948</v>
      </c>
      <c r="Y274" t="s">
        <v>6269</v>
      </c>
      <c r="Z274" s="48" t="str">
        <f t="shared" si="71"/>
        <v>SSA AM-10.121.18.250-Sector 11 B2_4/2-10.121.18.95-Trinetra Bhawan A1_2/5</v>
      </c>
      <c r="AA274" s="48">
        <f t="shared" si="72"/>
        <v>14</v>
      </c>
      <c r="AB274" s="48">
        <f t="shared" si="73"/>
        <v>30</v>
      </c>
      <c r="AC274" s="48">
        <f t="shared" si="74"/>
        <v>15</v>
      </c>
      <c r="AD274" s="48">
        <f t="shared" si="75"/>
        <v>25</v>
      </c>
      <c r="AE274" s="48" t="str">
        <f t="shared" si="76"/>
        <v>10.121.18.95</v>
      </c>
      <c r="AF274" s="42" t="str">
        <f t="shared" si="77"/>
        <v>10.121.18.250</v>
      </c>
      <c r="AG274" s="7" t="str">
        <f t="shared" si="78"/>
        <v>TRINETRA BHAWAN</v>
      </c>
      <c r="AH274" s="7" t="str">
        <f t="shared" si="79"/>
        <v>SECTOR 11</v>
      </c>
      <c r="AI274" s="7" t="str">
        <f t="shared" si="80"/>
        <v>S2P5</v>
      </c>
      <c r="AJ274" s="7" t="str">
        <f t="shared" si="81"/>
        <v>S4P2</v>
      </c>
      <c r="AK274" s="7" t="str">
        <f>IFERROR(VLOOKUP(Z274,'PASTE-DL-ALARMS'!$Q$10:$W$2200,7,FALSE),"")</f>
        <v/>
      </c>
      <c r="AL274" s="55" t="str">
        <f>IFERROR(VLOOKUP(Z274,'PASTE-DL-ALARMS'!$Q$10:$W$2200,3,FALSE),"")</f>
        <v/>
      </c>
      <c r="AM274" s="7" t="str">
        <f t="shared" si="82"/>
        <v>10.121.18.95_TRINETRA BHAWAN_S2P5</v>
      </c>
      <c r="AN274" s="55" t="str">
        <f t="shared" si="83"/>
        <v>10.121.18.250_SECTOR 11_S4P2</v>
      </c>
      <c r="AO274" s="72" t="e">
        <f t="shared" ca="1" si="84"/>
        <v>#VALUE!</v>
      </c>
      <c r="AP274" s="7" t="str">
        <f>IFERROR(VLOOKUP(Z274,'PASTE-DL-ALARMS'!$Q$10:$Z$2800,8,FALSE),"")</f>
        <v/>
      </c>
      <c r="AQ274" s="7"/>
      <c r="AR274" s="7"/>
      <c r="AS274" s="7"/>
    </row>
    <row r="275" spans="1:45" x14ac:dyDescent="0.25">
      <c r="A275" s="20"/>
      <c r="B275" s="20"/>
      <c r="C275" s="20" t="str">
        <f>IF(D275="Critical",MAX($C$8:C274)+1,"")</f>
        <v/>
      </c>
      <c r="D275" s="20" t="str">
        <f t="shared" si="68"/>
        <v>-</v>
      </c>
      <c r="E275" s="20" t="str">
        <f>VLOOKUP('PASTE-DOWN-DL'!F275,'SSA-CODE'!$D$4:$E$56,2,FALSE)</f>
        <v>BHV</v>
      </c>
      <c r="F275" s="48" t="str">
        <f t="shared" si="69"/>
        <v>SSA BV</v>
      </c>
      <c r="G275" s="48" t="str">
        <f t="shared" si="70"/>
        <v xml:space="preserve">	SSA BV</v>
      </c>
      <c r="H275" s="20">
        <v>266</v>
      </c>
      <c r="I275" t="s">
        <v>7949</v>
      </c>
      <c r="J275" t="s">
        <v>6260</v>
      </c>
      <c r="K275" t="s">
        <v>6261</v>
      </c>
      <c r="L275" t="s">
        <v>6262</v>
      </c>
      <c r="M275" t="s">
        <v>6263</v>
      </c>
      <c r="N275" t="s">
        <v>7950</v>
      </c>
      <c r="O275" t="s">
        <v>7951</v>
      </c>
      <c r="P275" t="s">
        <v>6266</v>
      </c>
      <c r="Q275" t="s">
        <v>6400</v>
      </c>
      <c r="R275" t="s">
        <v>6608</v>
      </c>
      <c r="S275" t="s">
        <v>7952</v>
      </c>
      <c r="T275" t="s">
        <v>6313</v>
      </c>
      <c r="U275" t="s">
        <v>7952</v>
      </c>
      <c r="V275" t="s">
        <v>6271</v>
      </c>
      <c r="W275" t="s">
        <v>7953</v>
      </c>
      <c r="X275" t="s">
        <v>7954</v>
      </c>
      <c r="Y275" t="s">
        <v>6269</v>
      </c>
      <c r="Z275" s="48" t="str">
        <f t="shared" si="71"/>
        <v>SSA BV-10.121.17.175-Botad_3/1-10.121.15.149-BARWALA GNE_6/1</v>
      </c>
      <c r="AA275" s="48">
        <f t="shared" si="72"/>
        <v>15</v>
      </c>
      <c r="AB275" s="48">
        <f t="shared" si="73"/>
        <v>21</v>
      </c>
      <c r="AC275" s="48">
        <f t="shared" si="74"/>
        <v>15</v>
      </c>
      <c r="AD275" s="48">
        <f t="shared" si="75"/>
        <v>23</v>
      </c>
      <c r="AE275" s="48" t="str">
        <f t="shared" si="76"/>
        <v>10.121.17.175</v>
      </c>
      <c r="AF275" s="42" t="str">
        <f t="shared" si="77"/>
        <v>10.121.15.149</v>
      </c>
      <c r="AG275" s="7" t="str">
        <f t="shared" si="78"/>
        <v>Botad</v>
      </c>
      <c r="AH275" s="7" t="str">
        <f t="shared" si="79"/>
        <v>BARWALA</v>
      </c>
      <c r="AI275" s="7" t="str">
        <f t="shared" si="80"/>
        <v>S3P1</v>
      </c>
      <c r="AJ275" s="7" t="str">
        <f t="shared" si="81"/>
        <v>S6P1</v>
      </c>
      <c r="AK275" s="7" t="str">
        <f>IFERROR(VLOOKUP(Z275,'PASTE-DL-ALARMS'!$Q$10:$W$2200,7,FALSE),"")</f>
        <v/>
      </c>
      <c r="AL275" s="55" t="str">
        <f>IFERROR(VLOOKUP(Z275,'PASTE-DL-ALARMS'!$Q$10:$W$2200,3,FALSE),"")</f>
        <v/>
      </c>
      <c r="AM275" s="7" t="str">
        <f t="shared" si="82"/>
        <v>10.121.17.175_Botad_S3P1</v>
      </c>
      <c r="AN275" s="55" t="str">
        <f t="shared" si="83"/>
        <v>10.121.15.149_BARWALA_S6P1</v>
      </c>
      <c r="AO275" s="72" t="e">
        <f t="shared" ca="1" si="84"/>
        <v>#VALUE!</v>
      </c>
      <c r="AP275" s="7" t="str">
        <f>IFERROR(VLOOKUP(Z275,'PASTE-DL-ALARMS'!$Q$10:$Z$2800,8,FALSE),"")</f>
        <v/>
      </c>
      <c r="AQ275" s="7"/>
      <c r="AR275" s="7"/>
      <c r="AS275" s="7"/>
    </row>
    <row r="276" spans="1:45" x14ac:dyDescent="0.25">
      <c r="A276" s="20"/>
      <c r="B276" s="20"/>
      <c r="C276" s="20" t="str">
        <f>IF(D276="Critical",MAX($C$8:C275)+1,"")</f>
        <v/>
      </c>
      <c r="D276" s="20" t="str">
        <f t="shared" si="68"/>
        <v>-</v>
      </c>
      <c r="E276" s="20" t="str">
        <f>VLOOKUP('PASTE-DOWN-DL'!F276,'SSA-CODE'!$D$4:$E$56,2,FALSE)</f>
        <v>VAL</v>
      </c>
      <c r="F276" s="48" t="str">
        <f t="shared" si="69"/>
        <v>SSA VAL</v>
      </c>
      <c r="G276" s="48" t="str">
        <f t="shared" si="70"/>
        <v xml:space="preserve">	SSA VAL</v>
      </c>
      <c r="H276" s="20">
        <v>267</v>
      </c>
      <c r="I276" t="s">
        <v>7955</v>
      </c>
      <c r="J276" t="s">
        <v>6260</v>
      </c>
      <c r="K276" t="s">
        <v>6275</v>
      </c>
      <c r="L276" t="s">
        <v>6262</v>
      </c>
      <c r="M276" t="s">
        <v>6263</v>
      </c>
      <c r="N276" t="s">
        <v>7956</v>
      </c>
      <c r="O276" t="s">
        <v>7957</v>
      </c>
      <c r="P276" t="s">
        <v>6266</v>
      </c>
      <c r="Q276" t="s">
        <v>6566</v>
      </c>
      <c r="R276" t="s">
        <v>6279</v>
      </c>
      <c r="S276" t="s">
        <v>7958</v>
      </c>
      <c r="T276" t="s">
        <v>7280</v>
      </c>
      <c r="U276" t="s">
        <v>7348</v>
      </c>
      <c r="V276" t="s">
        <v>6271</v>
      </c>
      <c r="W276" t="s">
        <v>7959</v>
      </c>
      <c r="X276" t="s">
        <v>7960</v>
      </c>
      <c r="Y276" t="s">
        <v>6269</v>
      </c>
      <c r="Z276" s="48" t="str">
        <f t="shared" si="71"/>
        <v>SSA VAL-10.121.68.66-Vapi_B2_PH3\S3P2-10.121.68.91-Vapi town_PH\S1P5</v>
      </c>
      <c r="AA276" s="48">
        <f t="shared" si="72"/>
        <v>14</v>
      </c>
      <c r="AB276" s="48">
        <f t="shared" si="73"/>
        <v>25</v>
      </c>
      <c r="AC276" s="48">
        <f t="shared" si="74"/>
        <v>14</v>
      </c>
      <c r="AD276" s="48">
        <f t="shared" si="75"/>
        <v>21</v>
      </c>
      <c r="AE276" s="48" t="str">
        <f t="shared" si="76"/>
        <v>10.121.68.91</v>
      </c>
      <c r="AF276" s="42" t="str">
        <f t="shared" si="77"/>
        <v>10.121.68.66</v>
      </c>
      <c r="AG276" s="7" t="str">
        <f t="shared" si="78"/>
        <v>GST Bhavan</v>
      </c>
      <c r="AH276" s="7" t="str">
        <f t="shared" si="79"/>
        <v>VAPI 2</v>
      </c>
      <c r="AI276" s="7" t="str">
        <f t="shared" si="80"/>
        <v>S1P5</v>
      </c>
      <c r="AJ276" s="7" t="str">
        <f t="shared" si="81"/>
        <v>S3P2</v>
      </c>
      <c r="AK276" s="7" t="str">
        <f>IFERROR(VLOOKUP(Z276,'PASTE-DL-ALARMS'!$Q$10:$W$2200,7,FALSE),"")</f>
        <v/>
      </c>
      <c r="AL276" s="55" t="str">
        <f>IFERROR(VLOOKUP(Z276,'PASTE-DL-ALARMS'!$Q$10:$W$2200,3,FALSE),"")</f>
        <v/>
      </c>
      <c r="AM276" s="7" t="str">
        <f t="shared" si="82"/>
        <v>10.121.68.91_GST Bhavan_S1P5</v>
      </c>
      <c r="AN276" s="55" t="str">
        <f t="shared" si="83"/>
        <v>10.121.68.66_VAPI 2_S3P2</v>
      </c>
      <c r="AO276" s="72" t="e">
        <f t="shared" ca="1" si="84"/>
        <v>#VALUE!</v>
      </c>
      <c r="AP276" s="7" t="str">
        <f>IFERROR(VLOOKUP(Z276,'PASTE-DL-ALARMS'!$Q$10:$Z$2800,8,FALSE),"")</f>
        <v/>
      </c>
      <c r="AQ276" s="7"/>
      <c r="AR276" s="7"/>
      <c r="AS276" s="7"/>
    </row>
    <row r="277" spans="1:45" x14ac:dyDescent="0.25">
      <c r="A277" s="20"/>
      <c r="B277" s="20"/>
      <c r="C277" s="20" t="str">
        <f>IF(D277="Critical",MAX($C$8:C276)+1,"")</f>
        <v/>
      </c>
      <c r="D277" s="20" t="str">
        <f t="shared" si="68"/>
        <v>-</v>
      </c>
      <c r="E277" s="20" t="str">
        <f>VLOOKUP('PASTE-DOWN-DL'!F277,'SSA-CODE'!$D$4:$E$56,2,FALSE)</f>
        <v>VDA</v>
      </c>
      <c r="F277" s="48" t="str">
        <f t="shared" si="69"/>
        <v>SSA VDR</v>
      </c>
      <c r="G277" s="48" t="str">
        <f t="shared" si="70"/>
        <v xml:space="preserve">	SSA VDR</v>
      </c>
      <c r="H277" s="20">
        <v>268</v>
      </c>
      <c r="I277" t="s">
        <v>7961</v>
      </c>
      <c r="J277" t="s">
        <v>6260</v>
      </c>
      <c r="K277" t="s">
        <v>6275</v>
      </c>
      <c r="L277" t="s">
        <v>6262</v>
      </c>
      <c r="M277" t="s">
        <v>6263</v>
      </c>
      <c r="N277" t="s">
        <v>7962</v>
      </c>
      <c r="O277" t="s">
        <v>7963</v>
      </c>
      <c r="P277" t="s">
        <v>6266</v>
      </c>
      <c r="Q277" t="s">
        <v>7354</v>
      </c>
      <c r="R277" t="s">
        <v>6279</v>
      </c>
      <c r="S277" t="s">
        <v>7964</v>
      </c>
      <c r="T277" t="s">
        <v>6800</v>
      </c>
      <c r="U277" t="s">
        <v>7965</v>
      </c>
      <c r="V277" t="s">
        <v>6271</v>
      </c>
      <c r="W277" t="s">
        <v>7966</v>
      </c>
      <c r="X277" t="s">
        <v>7967</v>
      </c>
      <c r="Y277" t="s">
        <v>6269</v>
      </c>
      <c r="Z277" s="48" t="str">
        <f t="shared" si="71"/>
        <v>SSA VDR-10.121.19.152-Shalimar BTS_A2\S1P5-10.121.19.131-Karelibagh_B2\S3P6</v>
      </c>
      <c r="AA277" s="48">
        <f t="shared" si="72"/>
        <v>15</v>
      </c>
      <c r="AB277" s="48">
        <f t="shared" si="73"/>
        <v>28</v>
      </c>
      <c r="AC277" s="48">
        <f t="shared" si="74"/>
        <v>15</v>
      </c>
      <c r="AD277" s="48">
        <f t="shared" si="75"/>
        <v>26</v>
      </c>
      <c r="AE277" s="48" t="str">
        <f t="shared" si="76"/>
        <v>10.121.19.152</v>
      </c>
      <c r="AF277" s="42" t="str">
        <f t="shared" si="77"/>
        <v>10.121.19.131</v>
      </c>
      <c r="AG277" s="7" t="str">
        <f t="shared" si="78"/>
        <v>SHALIMAR BTS</v>
      </c>
      <c r="AH277" s="7" t="str">
        <f t="shared" si="79"/>
        <v>KARELIBAGH</v>
      </c>
      <c r="AI277" s="7" t="str">
        <f t="shared" si="80"/>
        <v>S1P5</v>
      </c>
      <c r="AJ277" s="7" t="str">
        <f t="shared" si="81"/>
        <v>S3P6</v>
      </c>
      <c r="AK277" s="7" t="str">
        <f>IFERROR(VLOOKUP(Z277,'PASTE-DL-ALARMS'!$Q$10:$W$2200,7,FALSE),"")</f>
        <v/>
      </c>
      <c r="AL277" s="55" t="str">
        <f>IFERROR(VLOOKUP(Z277,'PASTE-DL-ALARMS'!$Q$10:$W$2200,3,FALSE),"")</f>
        <v/>
      </c>
      <c r="AM277" s="7" t="str">
        <f t="shared" si="82"/>
        <v>10.121.19.152_SHALIMAR BTS_S1P5</v>
      </c>
      <c r="AN277" s="55" t="str">
        <f t="shared" si="83"/>
        <v>10.121.19.131_KARELIBAGH_S3P6</v>
      </c>
      <c r="AO277" s="72" t="e">
        <f t="shared" ca="1" si="84"/>
        <v>#VALUE!</v>
      </c>
      <c r="AP277" s="7" t="str">
        <f>IFERROR(VLOOKUP(Z277,'PASTE-DL-ALARMS'!$Q$10:$Z$2800,8,FALSE),"")</f>
        <v/>
      </c>
      <c r="AQ277" s="7"/>
      <c r="AR277" s="7"/>
      <c r="AS277" s="7"/>
    </row>
    <row r="278" spans="1:45" x14ac:dyDescent="0.25">
      <c r="A278" s="20"/>
      <c r="B278" s="20"/>
      <c r="C278" s="20" t="str">
        <f>IF(D278="Critical",MAX($C$8:C277)+1,"")</f>
        <v/>
      </c>
      <c r="D278" s="20" t="str">
        <f t="shared" si="68"/>
        <v>-</v>
      </c>
      <c r="E278" s="20" t="str">
        <f>VLOOKUP('PASTE-DOWN-DL'!F278,'SSA-CODE'!$D$4:$E$56,2,FALSE)</f>
        <v>MSN</v>
      </c>
      <c r="F278" s="48" t="str">
        <f t="shared" si="69"/>
        <v>SSA MEH</v>
      </c>
      <c r="G278" s="48" t="str">
        <f t="shared" si="70"/>
        <v xml:space="preserve">	SSA MEH</v>
      </c>
      <c r="H278" s="20">
        <v>269</v>
      </c>
      <c r="I278" t="s">
        <v>7968</v>
      </c>
      <c r="J278" t="s">
        <v>6260</v>
      </c>
      <c r="K278" t="s">
        <v>6275</v>
      </c>
      <c r="L278" t="s">
        <v>6262</v>
      </c>
      <c r="M278" t="s">
        <v>6263</v>
      </c>
      <c r="N278" t="s">
        <v>7969</v>
      </c>
      <c r="O278" t="s">
        <v>7970</v>
      </c>
      <c r="P278" t="s">
        <v>6266</v>
      </c>
      <c r="Q278" t="s">
        <v>6507</v>
      </c>
      <c r="R278" t="s">
        <v>6401</v>
      </c>
      <c r="S278" t="s">
        <v>7971</v>
      </c>
      <c r="T278" t="s">
        <v>6353</v>
      </c>
      <c r="U278" t="s">
        <v>7971</v>
      </c>
      <c r="V278" t="s">
        <v>6271</v>
      </c>
      <c r="W278" t="s">
        <v>7972</v>
      </c>
      <c r="X278" t="s">
        <v>7973</v>
      </c>
      <c r="Y278" t="s">
        <v>6269</v>
      </c>
      <c r="Z278" s="48" t="str">
        <f t="shared" si="71"/>
        <v>SSA MEH-10.121.15.142-TN725B_Patan_B2\S4P3-10.121.25.101-TN703B_Patan Exchange_A1\S1P5</v>
      </c>
      <c r="AA278" s="48">
        <f t="shared" si="72"/>
        <v>15</v>
      </c>
      <c r="AB278" s="48">
        <f t="shared" si="73"/>
        <v>30</v>
      </c>
      <c r="AC278" s="48">
        <f t="shared" si="74"/>
        <v>15</v>
      </c>
      <c r="AD278" s="48">
        <f t="shared" si="75"/>
        <v>21</v>
      </c>
      <c r="AE278" s="48" t="str">
        <f t="shared" si="76"/>
        <v>10.121.25.101</v>
      </c>
      <c r="AF278" s="42" t="str">
        <f t="shared" si="77"/>
        <v>10.121.15.142</v>
      </c>
      <c r="AG278" s="7" t="str">
        <f t="shared" si="78"/>
        <v>Patan Exchange</v>
      </c>
      <c r="AH278" s="7" t="str">
        <f t="shared" si="79"/>
        <v>Patan</v>
      </c>
      <c r="AI278" s="7" t="str">
        <f t="shared" si="80"/>
        <v>S1P5</v>
      </c>
      <c r="AJ278" s="7" t="str">
        <f t="shared" si="81"/>
        <v>S4P3</v>
      </c>
      <c r="AK278" s="7" t="str">
        <f>IFERROR(VLOOKUP(Z278,'PASTE-DL-ALARMS'!$Q$10:$W$2200,7,FALSE),"")</f>
        <v/>
      </c>
      <c r="AL278" s="55" t="str">
        <f>IFERROR(VLOOKUP(Z278,'PASTE-DL-ALARMS'!$Q$10:$W$2200,3,FALSE),"")</f>
        <v/>
      </c>
      <c r="AM278" s="7" t="str">
        <f t="shared" si="82"/>
        <v>10.121.25.101_Patan Exchange_S1P5</v>
      </c>
      <c r="AN278" s="55" t="str">
        <f t="shared" si="83"/>
        <v>10.121.15.142_Patan_S4P3</v>
      </c>
      <c r="AO278" s="72" t="e">
        <f t="shared" ca="1" si="84"/>
        <v>#VALUE!</v>
      </c>
      <c r="AP278" s="7" t="str">
        <f>IFERROR(VLOOKUP(Z278,'PASTE-DL-ALARMS'!$Q$10:$Z$2800,8,FALSE),"")</f>
        <v/>
      </c>
      <c r="AQ278" s="7"/>
      <c r="AR278" s="7"/>
      <c r="AS278" s="7"/>
    </row>
    <row r="279" spans="1:45" x14ac:dyDescent="0.25">
      <c r="A279" s="20"/>
      <c r="B279" s="20"/>
      <c r="C279" s="20" t="str">
        <f>IF(D279="Critical",MAX($C$8:C278)+1,"")</f>
        <v/>
      </c>
      <c r="D279" s="20" t="str">
        <f t="shared" si="68"/>
        <v>-</v>
      </c>
      <c r="E279" s="20" t="str">
        <f>VLOOKUP('PASTE-DOWN-DL'!F279,'SSA-CODE'!$D$4:$E$56,2,FALSE)</f>
        <v>VAL</v>
      </c>
      <c r="F279" s="48" t="str">
        <f t="shared" si="69"/>
        <v>SSA VAL</v>
      </c>
      <c r="G279" s="48" t="str">
        <f t="shared" si="70"/>
        <v xml:space="preserve">	SSA VAL</v>
      </c>
      <c r="H279" s="20">
        <v>270</v>
      </c>
      <c r="I279" t="s">
        <v>7974</v>
      </c>
      <c r="J279" t="s">
        <v>6260</v>
      </c>
      <c r="K279" t="s">
        <v>6275</v>
      </c>
      <c r="L279" t="s">
        <v>6262</v>
      </c>
      <c r="M279" t="s">
        <v>6263</v>
      </c>
      <c r="N279" t="s">
        <v>7975</v>
      </c>
      <c r="O279" t="s">
        <v>7976</v>
      </c>
      <c r="P279" t="s">
        <v>6266</v>
      </c>
      <c r="Q279" t="s">
        <v>6343</v>
      </c>
      <c r="R279" t="s">
        <v>6279</v>
      </c>
      <c r="S279" t="s">
        <v>6269</v>
      </c>
      <c r="T279" t="s">
        <v>6394</v>
      </c>
      <c r="U279" t="s">
        <v>6269</v>
      </c>
      <c r="V279" t="s">
        <v>6271</v>
      </c>
      <c r="W279" t="s">
        <v>7977</v>
      </c>
      <c r="X279" t="s">
        <v>7978</v>
      </c>
      <c r="Y279" t="s">
        <v>6269</v>
      </c>
      <c r="Z279" s="48" t="str">
        <f t="shared" si="71"/>
        <v>SSA VAL-10.121.24.137-TN703B_DUNGRI NH 8\S1P5-10.121.24.154-TN703B Tighara_A1\S1P5</v>
      </c>
      <c r="AA279" s="48">
        <f t="shared" si="72"/>
        <v>15</v>
      </c>
      <c r="AB279" s="48">
        <f t="shared" si="73"/>
        <v>27</v>
      </c>
      <c r="AC279" s="48">
        <f t="shared" si="74"/>
        <v>15</v>
      </c>
      <c r="AD279" s="48">
        <f t="shared" si="75"/>
        <v>23</v>
      </c>
      <c r="AE279" s="48" t="str">
        <f t="shared" si="76"/>
        <v>10.121.24.137</v>
      </c>
      <c r="AF279" s="42" t="str">
        <f t="shared" si="77"/>
        <v>10.121.24.154</v>
      </c>
      <c r="AG279" s="7" t="str">
        <f t="shared" si="78"/>
        <v>DUNGRI NH 8</v>
      </c>
      <c r="AH279" s="7" t="str">
        <f t="shared" si="79"/>
        <v>TIGHARA</v>
      </c>
      <c r="AI279" s="7" t="str">
        <f t="shared" si="80"/>
        <v>S1P5</v>
      </c>
      <c r="AJ279" s="7" t="str">
        <f t="shared" si="81"/>
        <v>S1P5</v>
      </c>
      <c r="AK279" s="7" t="str">
        <f>IFERROR(VLOOKUP(Z279,'PASTE-DL-ALARMS'!$Q$10:$W$2200,7,FALSE),"")</f>
        <v/>
      </c>
      <c r="AL279" s="55" t="str">
        <f>IFERROR(VLOOKUP(Z279,'PASTE-DL-ALARMS'!$Q$10:$W$2200,3,FALSE),"")</f>
        <v/>
      </c>
      <c r="AM279" s="7" t="str">
        <f t="shared" si="82"/>
        <v>10.121.24.137_DUNGRI NH 8_S1P5</v>
      </c>
      <c r="AN279" s="55" t="str">
        <f t="shared" si="83"/>
        <v>10.121.24.154_TIGHARA_S1P5</v>
      </c>
      <c r="AO279" s="72" t="e">
        <f t="shared" ca="1" si="84"/>
        <v>#VALUE!</v>
      </c>
      <c r="AP279" s="7" t="str">
        <f>IFERROR(VLOOKUP(Z279,'PASTE-DL-ALARMS'!$Q$10:$Z$2800,8,FALSE),"")</f>
        <v/>
      </c>
      <c r="AQ279" s="7"/>
      <c r="AR279" s="7"/>
      <c r="AS279" s="7"/>
    </row>
    <row r="280" spans="1:45" x14ac:dyDescent="0.25">
      <c r="A280" s="20"/>
      <c r="B280" s="20"/>
      <c r="C280" s="20" t="str">
        <f>IF(D280="Critical",MAX($C$8:C279)+1,"")</f>
        <v/>
      </c>
      <c r="D280" s="20" t="str">
        <f t="shared" si="68"/>
        <v>-</v>
      </c>
      <c r="E280" s="20" t="str">
        <f>VLOOKUP('PASTE-DOWN-DL'!F280,'SSA-CODE'!$D$4:$E$56,2,FALSE)</f>
        <v>BCH</v>
      </c>
      <c r="F280" s="48" t="str">
        <f t="shared" si="69"/>
        <v>SSA BCH</v>
      </c>
      <c r="G280" s="48" t="str">
        <f t="shared" si="70"/>
        <v xml:space="preserve">	SSA BCH</v>
      </c>
      <c r="H280" s="20">
        <v>271</v>
      </c>
      <c r="I280" t="s">
        <v>7979</v>
      </c>
      <c r="J280" t="s">
        <v>6260</v>
      </c>
      <c r="K280" t="s">
        <v>6275</v>
      </c>
      <c r="L280" t="s">
        <v>6262</v>
      </c>
      <c r="M280" t="s">
        <v>6263</v>
      </c>
      <c r="N280" t="s">
        <v>7981</v>
      </c>
      <c r="O280" t="s">
        <v>7980</v>
      </c>
      <c r="P280" t="s">
        <v>6266</v>
      </c>
      <c r="Q280" t="s">
        <v>6438</v>
      </c>
      <c r="R280" t="s">
        <v>6439</v>
      </c>
      <c r="S280" t="s">
        <v>7982</v>
      </c>
      <c r="T280" t="s">
        <v>6800</v>
      </c>
      <c r="U280" t="s">
        <v>7400</v>
      </c>
      <c r="V280" t="s">
        <v>6271</v>
      </c>
      <c r="W280" t="s">
        <v>7983</v>
      </c>
      <c r="X280" t="s">
        <v>7984</v>
      </c>
      <c r="Y280" t="s">
        <v>6269</v>
      </c>
      <c r="Z280" s="48" t="str">
        <f t="shared" si="71"/>
        <v>SSA BCH-10.121.96.71-Bhensli_4/2-10.121.96.92-DGEN Colony_1/5</v>
      </c>
      <c r="AA280" s="48">
        <f t="shared" si="72"/>
        <v>14</v>
      </c>
      <c r="AB280" s="48">
        <f t="shared" si="73"/>
        <v>22</v>
      </c>
      <c r="AC280" s="48">
        <f t="shared" si="74"/>
        <v>14</v>
      </c>
      <c r="AD280" s="48">
        <f t="shared" si="75"/>
        <v>26</v>
      </c>
      <c r="AE280" s="48" t="str">
        <f t="shared" si="76"/>
        <v>10.121.96.71</v>
      </c>
      <c r="AF280" s="42" t="str">
        <f t="shared" si="77"/>
        <v>10.121.96.92</v>
      </c>
      <c r="AG280" s="7" t="str">
        <f t="shared" si="78"/>
        <v>Bhensli</v>
      </c>
      <c r="AH280" s="7" t="str">
        <f t="shared" si="79"/>
        <v>DGEN Colony</v>
      </c>
      <c r="AI280" s="7" t="str">
        <f t="shared" si="80"/>
        <v>S4P2</v>
      </c>
      <c r="AJ280" s="7" t="str">
        <f t="shared" si="81"/>
        <v>S1P5</v>
      </c>
      <c r="AK280" s="7" t="str">
        <f>IFERROR(VLOOKUP(Z280,'PASTE-DL-ALARMS'!$Q$10:$W$2200,7,FALSE),"")</f>
        <v/>
      </c>
      <c r="AL280" s="55" t="str">
        <f>IFERROR(VLOOKUP(Z280,'PASTE-DL-ALARMS'!$Q$10:$W$2200,3,FALSE),"")</f>
        <v/>
      </c>
      <c r="AM280" s="7" t="str">
        <f t="shared" si="82"/>
        <v>10.121.96.71_Bhensli_S4P2</v>
      </c>
      <c r="AN280" s="55" t="str">
        <f t="shared" si="83"/>
        <v>10.121.96.92_DGEN Colony_S1P5</v>
      </c>
      <c r="AO280" s="72" t="e">
        <f t="shared" ca="1" si="84"/>
        <v>#VALUE!</v>
      </c>
      <c r="AP280" s="7" t="str">
        <f>IFERROR(VLOOKUP(Z280,'PASTE-DL-ALARMS'!$Q$10:$Z$2800,8,FALSE),"")</f>
        <v/>
      </c>
      <c r="AQ280" s="7"/>
      <c r="AR280" s="7"/>
      <c r="AS280" s="7"/>
    </row>
    <row r="281" spans="1:45" x14ac:dyDescent="0.25">
      <c r="A281" s="20"/>
      <c r="B281" s="20"/>
      <c r="C281" s="20" t="str">
        <f>IF(D281="Critical",MAX($C$8:C280)+1,"")</f>
        <v/>
      </c>
      <c r="D281" s="20" t="str">
        <f t="shared" si="68"/>
        <v>-</v>
      </c>
      <c r="E281" s="20" t="str">
        <f>VLOOKUP('PASTE-DOWN-DL'!F281,'SSA-CODE'!$D$4:$E$56,2,FALSE)</f>
        <v>VDA</v>
      </c>
      <c r="F281" s="48" t="str">
        <f t="shared" si="69"/>
        <v>SSA VDR</v>
      </c>
      <c r="G281" s="48" t="str">
        <f t="shared" si="70"/>
        <v xml:space="preserve">	SSA VDR</v>
      </c>
      <c r="H281" s="20">
        <v>272</v>
      </c>
      <c r="I281" t="s">
        <v>7985</v>
      </c>
      <c r="J281" t="s">
        <v>6260</v>
      </c>
      <c r="K281" t="s">
        <v>6275</v>
      </c>
      <c r="L281" t="s">
        <v>6262</v>
      </c>
      <c r="M281" t="s">
        <v>6263</v>
      </c>
      <c r="N281" t="s">
        <v>7986</v>
      </c>
      <c r="O281" t="s">
        <v>7987</v>
      </c>
      <c r="P281" t="s">
        <v>6266</v>
      </c>
      <c r="Q281" t="s">
        <v>6416</v>
      </c>
      <c r="R281" t="s">
        <v>6279</v>
      </c>
      <c r="S281" t="s">
        <v>7988</v>
      </c>
      <c r="T281" t="s">
        <v>6313</v>
      </c>
      <c r="U281" t="s">
        <v>7988</v>
      </c>
      <c r="V281" t="s">
        <v>6271</v>
      </c>
      <c r="W281" t="s">
        <v>7989</v>
      </c>
      <c r="X281" t="s">
        <v>7990</v>
      </c>
      <c r="Y281" t="s">
        <v>6269</v>
      </c>
      <c r="Z281" s="48" t="str">
        <f t="shared" si="71"/>
        <v>SSA VDR-10.121.19.182-BOB SURAJ PLAZA-1_2/5-10.121.19.183-UIA SYG A1_1/5</v>
      </c>
      <c r="AA281" s="48">
        <f t="shared" si="72"/>
        <v>15</v>
      </c>
      <c r="AB281" s="48">
        <f t="shared" si="73"/>
        <v>33</v>
      </c>
      <c r="AC281" s="48">
        <f t="shared" si="74"/>
        <v>15</v>
      </c>
      <c r="AD281" s="48">
        <f t="shared" si="75"/>
        <v>26</v>
      </c>
      <c r="AE281" s="48" t="str">
        <f t="shared" si="76"/>
        <v>10.121.19.182</v>
      </c>
      <c r="AF281" s="42" t="str">
        <f t="shared" si="77"/>
        <v>10.121.19.183</v>
      </c>
      <c r="AG281" s="7" t="str">
        <f t="shared" si="78"/>
        <v>BOB-SURAJ-PLAZA-1</v>
      </c>
      <c r="AH281" s="7" t="str">
        <f t="shared" si="79"/>
        <v>UIA SYG A1</v>
      </c>
      <c r="AI281" s="7" t="str">
        <f t="shared" si="80"/>
        <v>S2P5</v>
      </c>
      <c r="AJ281" s="7" t="str">
        <f t="shared" si="81"/>
        <v>S1P5</v>
      </c>
      <c r="AK281" s="7" t="str">
        <f>IFERROR(VLOOKUP(Z281,'PASTE-DL-ALARMS'!$Q$10:$W$2200,7,FALSE),"")</f>
        <v/>
      </c>
      <c r="AL281" s="55" t="str">
        <f>IFERROR(VLOOKUP(Z281,'PASTE-DL-ALARMS'!$Q$10:$W$2200,3,FALSE),"")</f>
        <v/>
      </c>
      <c r="AM281" s="7" t="str">
        <f t="shared" si="82"/>
        <v>10.121.19.182_BOB-SURAJ-PLAZA-1_S2P5</v>
      </c>
      <c r="AN281" s="55" t="str">
        <f t="shared" si="83"/>
        <v>10.121.19.183_UIA SYG A1_S1P5</v>
      </c>
      <c r="AO281" s="72" t="e">
        <f t="shared" ca="1" si="84"/>
        <v>#VALUE!</v>
      </c>
      <c r="AP281" s="7" t="str">
        <f>IFERROR(VLOOKUP(Z281,'PASTE-DL-ALARMS'!$Q$10:$Z$2800,8,FALSE),"")</f>
        <v/>
      </c>
      <c r="AQ281" s="7"/>
      <c r="AR281" s="7"/>
      <c r="AS281" s="7"/>
    </row>
    <row r="282" spans="1:45" x14ac:dyDescent="0.25">
      <c r="A282" s="20"/>
      <c r="B282" s="20"/>
      <c r="C282" s="20" t="str">
        <f>IF(D282="Critical",MAX($C$8:C281)+1,"")</f>
        <v/>
      </c>
      <c r="D282" s="20" t="str">
        <f t="shared" si="68"/>
        <v>-</v>
      </c>
      <c r="E282" s="20" t="str">
        <f>VLOOKUP('PASTE-DOWN-DL'!F282,'SSA-CODE'!$D$4:$E$56,2,FALSE)</f>
        <v>BCH</v>
      </c>
      <c r="F282" s="48" t="str">
        <f t="shared" si="69"/>
        <v>SSA BCH</v>
      </c>
      <c r="G282" s="48" t="str">
        <f t="shared" si="70"/>
        <v xml:space="preserve">	SSA BCH</v>
      </c>
      <c r="H282" s="20">
        <v>273</v>
      </c>
      <c r="I282" t="s">
        <v>7991</v>
      </c>
      <c r="J282" t="s">
        <v>6260</v>
      </c>
      <c r="K282" t="s">
        <v>6275</v>
      </c>
      <c r="L282" t="s">
        <v>6262</v>
      </c>
      <c r="M282" t="s">
        <v>6263</v>
      </c>
      <c r="N282" t="s">
        <v>7992</v>
      </c>
      <c r="O282" t="s">
        <v>7993</v>
      </c>
      <c r="P282" t="s">
        <v>6266</v>
      </c>
      <c r="Q282" t="s">
        <v>7090</v>
      </c>
      <c r="R282" t="s">
        <v>7090</v>
      </c>
      <c r="S282" t="s">
        <v>6955</v>
      </c>
      <c r="T282" t="s">
        <v>6770</v>
      </c>
      <c r="U282" t="s">
        <v>6955</v>
      </c>
      <c r="V282" t="s">
        <v>6271</v>
      </c>
      <c r="W282" t="s">
        <v>7994</v>
      </c>
      <c r="X282" t="s">
        <v>7995</v>
      </c>
      <c r="Y282" t="s">
        <v>7996</v>
      </c>
      <c r="Z282" s="48" t="str">
        <f t="shared" si="71"/>
        <v>SSA BCH-10.121.24.216-INDO BASIN A1_2/5-10.121.96.111-INDO FILL UNIT1 A1_1/5</v>
      </c>
      <c r="AA282" s="48">
        <f t="shared" si="72"/>
        <v>15</v>
      </c>
      <c r="AB282" s="48">
        <f t="shared" si="73"/>
        <v>26</v>
      </c>
      <c r="AC282" s="48">
        <f t="shared" si="74"/>
        <v>15</v>
      </c>
      <c r="AD282" s="48">
        <f t="shared" si="75"/>
        <v>31</v>
      </c>
      <c r="AE282" s="48" t="str">
        <f t="shared" si="76"/>
        <v>10.121.24.216</v>
      </c>
      <c r="AF282" s="42" t="str">
        <f t="shared" si="77"/>
        <v>10.121.96.111</v>
      </c>
      <c r="AG282" s="7" t="str">
        <f t="shared" si="78"/>
        <v>INDO BASIN</v>
      </c>
      <c r="AH282" s="7" t="str">
        <f t="shared" si="79"/>
        <v>INDO FILL UNIT1</v>
      </c>
      <c r="AI282" s="7" t="str">
        <f t="shared" si="80"/>
        <v>S2P5</v>
      </c>
      <c r="AJ282" s="7" t="str">
        <f t="shared" si="81"/>
        <v>S1P5</v>
      </c>
      <c r="AK282" s="7" t="str">
        <f>IFERROR(VLOOKUP(Z282,'PASTE-DL-ALARMS'!$Q$10:$W$2200,7,FALSE),"")</f>
        <v/>
      </c>
      <c r="AL282" s="55" t="str">
        <f>IFERROR(VLOOKUP(Z282,'PASTE-DL-ALARMS'!$Q$10:$W$2200,3,FALSE),"")</f>
        <v/>
      </c>
      <c r="AM282" s="7" t="str">
        <f t="shared" si="82"/>
        <v>10.121.24.216_INDO BASIN_S2P5</v>
      </c>
      <c r="AN282" s="55" t="str">
        <f t="shared" si="83"/>
        <v>10.121.96.111_INDO FILL UNIT1_S1P5</v>
      </c>
      <c r="AO282" s="72" t="e">
        <f t="shared" ca="1" si="84"/>
        <v>#VALUE!</v>
      </c>
      <c r="AP282" s="7" t="str">
        <f>IFERROR(VLOOKUP(Z282,'PASTE-DL-ALARMS'!$Q$10:$Z$2800,8,FALSE),"")</f>
        <v/>
      </c>
      <c r="AQ282" s="7"/>
      <c r="AR282" s="7"/>
      <c r="AS282" s="7"/>
    </row>
    <row r="283" spans="1:45" x14ac:dyDescent="0.25">
      <c r="A283" s="20"/>
      <c r="B283" s="20"/>
      <c r="C283" s="20" t="str">
        <f>IF(D283="Critical",MAX($C$8:C282)+1,"")</f>
        <v/>
      </c>
      <c r="D283" s="20" t="str">
        <f t="shared" si="68"/>
        <v>-</v>
      </c>
      <c r="E283" s="20" t="str">
        <f>VLOOKUP('PASTE-DOWN-DL'!F283,'SSA-CODE'!$D$4:$E$56,2,FALSE)</f>
        <v>AMR</v>
      </c>
      <c r="F283" s="48" t="str">
        <f t="shared" si="69"/>
        <v>SSA AMR</v>
      </c>
      <c r="G283" s="48" t="str">
        <f t="shared" si="70"/>
        <v xml:space="preserve">	SSA AMR</v>
      </c>
      <c r="H283" s="20">
        <v>274</v>
      </c>
      <c r="I283" t="s">
        <v>7997</v>
      </c>
      <c r="J283" t="s">
        <v>6260</v>
      </c>
      <c r="K283" t="s">
        <v>6275</v>
      </c>
      <c r="L283" t="s">
        <v>6262</v>
      </c>
      <c r="M283" t="s">
        <v>6263</v>
      </c>
      <c r="N283" t="s">
        <v>7998</v>
      </c>
      <c r="O283" t="s">
        <v>7999</v>
      </c>
      <c r="P283" t="s">
        <v>6266</v>
      </c>
      <c r="Q283" t="s">
        <v>7364</v>
      </c>
      <c r="R283" t="s">
        <v>6279</v>
      </c>
      <c r="S283" t="s">
        <v>8000</v>
      </c>
      <c r="T283" t="s">
        <v>6313</v>
      </c>
      <c r="U283" t="s">
        <v>8000</v>
      </c>
      <c r="V283" t="s">
        <v>6271</v>
      </c>
      <c r="W283" t="s">
        <v>8001</v>
      </c>
      <c r="X283" t="s">
        <v>8002</v>
      </c>
      <c r="Y283" t="s">
        <v>6269</v>
      </c>
      <c r="Z283" s="48" t="str">
        <f t="shared" si="71"/>
        <v>SSA AMR-10.121.96.27-Gadhakada Exch_2/5-10.121.96.38-VIJAPADI-TE B1_3/2</v>
      </c>
      <c r="AA283" s="48">
        <f t="shared" si="72"/>
        <v>14</v>
      </c>
      <c r="AB283" s="48">
        <f t="shared" si="73"/>
        <v>29</v>
      </c>
      <c r="AC283" s="48">
        <f t="shared" si="74"/>
        <v>14</v>
      </c>
      <c r="AD283" s="48">
        <f t="shared" si="75"/>
        <v>26</v>
      </c>
      <c r="AE283" s="48" t="str">
        <f t="shared" si="76"/>
        <v>10.121.96.27</v>
      </c>
      <c r="AF283" s="42" t="str">
        <f t="shared" si="77"/>
        <v>10.121.96.38</v>
      </c>
      <c r="AG283" s="7" t="str">
        <f t="shared" si="78"/>
        <v>Gadhakada Exch</v>
      </c>
      <c r="AH283" s="7" t="str">
        <f t="shared" si="79"/>
        <v>VIJAPADI TE</v>
      </c>
      <c r="AI283" s="7" t="str">
        <f t="shared" si="80"/>
        <v>S2P5</v>
      </c>
      <c r="AJ283" s="7" t="str">
        <f t="shared" si="81"/>
        <v>S3P2</v>
      </c>
      <c r="AK283" s="7" t="str">
        <f>IFERROR(VLOOKUP(Z283,'PASTE-DL-ALARMS'!$Q$10:$W$2200,7,FALSE),"")</f>
        <v/>
      </c>
      <c r="AL283" s="55" t="str">
        <f>IFERROR(VLOOKUP(Z283,'PASTE-DL-ALARMS'!$Q$10:$W$2200,3,FALSE),"")</f>
        <v/>
      </c>
      <c r="AM283" s="7" t="str">
        <f t="shared" si="82"/>
        <v>10.121.96.27_Gadhakada Exch_S2P5</v>
      </c>
      <c r="AN283" s="55" t="str">
        <f t="shared" si="83"/>
        <v>10.121.96.38_VIJAPADI TE_S3P2</v>
      </c>
      <c r="AO283" s="72" t="e">
        <f t="shared" ca="1" si="84"/>
        <v>#VALUE!</v>
      </c>
      <c r="AP283" s="7" t="str">
        <f>IFERROR(VLOOKUP(Z283,'PASTE-DL-ALARMS'!$Q$10:$Z$2800,8,FALSE),"")</f>
        <v/>
      </c>
      <c r="AQ283" s="7"/>
      <c r="AR283" s="7"/>
      <c r="AS283" s="7"/>
    </row>
    <row r="284" spans="1:45" x14ac:dyDescent="0.25">
      <c r="A284" s="20"/>
      <c r="B284" s="20"/>
      <c r="C284" s="20" t="str">
        <f>IF(D284="Critical",MAX($C$8:C283)+1,"")</f>
        <v/>
      </c>
      <c r="D284" s="20" t="str">
        <f t="shared" si="68"/>
        <v>-</v>
      </c>
      <c r="E284" s="20" t="str">
        <f>VLOOKUP('PASTE-DOWN-DL'!F284,'SSA-CODE'!$D$4:$E$56,2,FALSE)</f>
        <v>VDA</v>
      </c>
      <c r="F284" s="48" t="str">
        <f t="shared" si="69"/>
        <v>SSA VDR</v>
      </c>
      <c r="G284" s="48" t="str">
        <f t="shared" si="70"/>
        <v xml:space="preserve">	SSA VDR</v>
      </c>
      <c r="H284" s="20">
        <v>275</v>
      </c>
      <c r="I284" t="s">
        <v>8003</v>
      </c>
      <c r="J284" t="s">
        <v>6260</v>
      </c>
      <c r="K284" t="s">
        <v>6275</v>
      </c>
      <c r="L284" t="s">
        <v>6262</v>
      </c>
      <c r="M284" t="s">
        <v>6263</v>
      </c>
      <c r="N284" t="s">
        <v>8004</v>
      </c>
      <c r="O284" t="s">
        <v>8005</v>
      </c>
      <c r="P284" t="s">
        <v>6266</v>
      </c>
      <c r="Q284" t="s">
        <v>6278</v>
      </c>
      <c r="R284" t="s">
        <v>6279</v>
      </c>
      <c r="S284" t="s">
        <v>8006</v>
      </c>
      <c r="T284" t="s">
        <v>6371</v>
      </c>
      <c r="U284" t="s">
        <v>8007</v>
      </c>
      <c r="V284" t="s">
        <v>6271</v>
      </c>
      <c r="W284" t="s">
        <v>8008</v>
      </c>
      <c r="X284" t="s">
        <v>8009</v>
      </c>
      <c r="Y284" t="s">
        <v>6269</v>
      </c>
      <c r="Z284" s="48" t="str">
        <f t="shared" si="71"/>
        <v>SSA VDR-10.121.99.152-APMC-BTS_2/6-10.121.19.146-BAKOR PTL CBR BTS_1/5</v>
      </c>
      <c r="AA284" s="48">
        <f t="shared" si="72"/>
        <v>15</v>
      </c>
      <c r="AB284" s="48">
        <f t="shared" si="73"/>
        <v>24</v>
      </c>
      <c r="AC284" s="48">
        <f t="shared" si="74"/>
        <v>15</v>
      </c>
      <c r="AD284" s="48">
        <f t="shared" si="75"/>
        <v>33</v>
      </c>
      <c r="AE284" s="48" t="str">
        <f t="shared" si="76"/>
        <v>10.121.99.152</v>
      </c>
      <c r="AF284" s="42" t="str">
        <f t="shared" si="77"/>
        <v>10.121.19.146</v>
      </c>
      <c r="AG284" s="7" t="str">
        <f t="shared" si="78"/>
        <v>APMC-BTS</v>
      </c>
      <c r="AH284" s="7" t="str">
        <f t="shared" si="79"/>
        <v>BAKOR PTL CBR BTS</v>
      </c>
      <c r="AI284" s="7" t="str">
        <f t="shared" si="80"/>
        <v>S2P6</v>
      </c>
      <c r="AJ284" s="7" t="str">
        <f t="shared" si="81"/>
        <v>S1P5</v>
      </c>
      <c r="AK284" s="7" t="str">
        <f>IFERROR(VLOOKUP(Z284,'PASTE-DL-ALARMS'!$Q$10:$W$2200,7,FALSE),"")</f>
        <v/>
      </c>
      <c r="AL284" s="55" t="str">
        <f>IFERROR(VLOOKUP(Z284,'PASTE-DL-ALARMS'!$Q$10:$W$2200,3,FALSE),"")</f>
        <v/>
      </c>
      <c r="AM284" s="7" t="str">
        <f t="shared" si="82"/>
        <v>10.121.99.152_APMC-BTS_S2P6</v>
      </c>
      <c r="AN284" s="55" t="str">
        <f t="shared" si="83"/>
        <v>10.121.19.146_BAKOR PTL CBR BTS_S1P5</v>
      </c>
      <c r="AO284" s="72" t="e">
        <f t="shared" ca="1" si="84"/>
        <v>#VALUE!</v>
      </c>
      <c r="AP284" s="7" t="str">
        <f>IFERROR(VLOOKUP(Z284,'PASTE-DL-ALARMS'!$Q$10:$Z$2800,8,FALSE),"")</f>
        <v/>
      </c>
      <c r="AQ284" s="7"/>
      <c r="AR284" s="7"/>
      <c r="AS284" s="7"/>
    </row>
    <row r="285" spans="1:45" x14ac:dyDescent="0.25">
      <c r="A285" s="20"/>
      <c r="B285" s="20"/>
      <c r="C285" s="20" t="str">
        <f>IF(D285="Critical",MAX($C$8:C284)+1,"")</f>
        <v/>
      </c>
      <c r="D285" s="20" t="str">
        <f t="shared" si="68"/>
        <v>-</v>
      </c>
      <c r="E285" s="20" t="str">
        <f>VLOOKUP('PASTE-DOWN-DL'!F285,'SSA-CODE'!$D$4:$E$56,2,FALSE)</f>
        <v>VAL</v>
      </c>
      <c r="F285" s="48" t="str">
        <f t="shared" si="69"/>
        <v>SSA VAL</v>
      </c>
      <c r="G285" s="48" t="str">
        <f t="shared" si="70"/>
        <v xml:space="preserve">	SSA VAL</v>
      </c>
      <c r="H285" s="20">
        <v>276</v>
      </c>
      <c r="I285" t="s">
        <v>8010</v>
      </c>
      <c r="J285" t="s">
        <v>6260</v>
      </c>
      <c r="K285" t="s">
        <v>6275</v>
      </c>
      <c r="L285" t="s">
        <v>6262</v>
      </c>
      <c r="M285" t="s">
        <v>6263</v>
      </c>
      <c r="N285" t="s">
        <v>8011</v>
      </c>
      <c r="O285" t="s">
        <v>8012</v>
      </c>
      <c r="P285" t="s">
        <v>6266</v>
      </c>
      <c r="Q285" t="s">
        <v>6507</v>
      </c>
      <c r="R285" t="s">
        <v>6401</v>
      </c>
      <c r="S285" t="s">
        <v>8013</v>
      </c>
      <c r="T285" t="s">
        <v>6371</v>
      </c>
      <c r="U285" t="s">
        <v>6286</v>
      </c>
      <c r="V285" t="s">
        <v>6271</v>
      </c>
      <c r="W285" t="s">
        <v>8014</v>
      </c>
      <c r="X285" t="s">
        <v>8015</v>
      </c>
      <c r="Y285" t="s">
        <v>6269</v>
      </c>
      <c r="Z285" s="48" t="str">
        <f t="shared" si="71"/>
        <v>SSA VAL-10.121.68.72-POLYCAB KACHHIGAM_1/5-10.121.16.111-RINGANWADA_1/6</v>
      </c>
      <c r="AA285" s="48">
        <f t="shared" si="72"/>
        <v>14</v>
      </c>
      <c r="AB285" s="48">
        <f t="shared" si="73"/>
        <v>32</v>
      </c>
      <c r="AC285" s="48">
        <f t="shared" si="74"/>
        <v>15</v>
      </c>
      <c r="AD285" s="48">
        <f t="shared" si="75"/>
        <v>26</v>
      </c>
      <c r="AE285" s="48" t="str">
        <f t="shared" si="76"/>
        <v>10.121.68.72</v>
      </c>
      <c r="AF285" s="42" t="str">
        <f t="shared" si="77"/>
        <v>10.121.16.111</v>
      </c>
      <c r="AG285" s="7" t="str">
        <f t="shared" si="78"/>
        <v>POLYCAB KACHHIGAM</v>
      </c>
      <c r="AH285" s="7" t="str">
        <f t="shared" si="79"/>
        <v>RINGANWADA</v>
      </c>
      <c r="AI285" s="7" t="str">
        <f t="shared" si="80"/>
        <v>S1P5</v>
      </c>
      <c r="AJ285" s="7" t="str">
        <f t="shared" si="81"/>
        <v>S1P6</v>
      </c>
      <c r="AK285" s="7" t="str">
        <f>IFERROR(VLOOKUP(Z285,'PASTE-DL-ALARMS'!$Q$10:$W$2200,7,FALSE),"")</f>
        <v/>
      </c>
      <c r="AL285" s="55" t="str">
        <f>IFERROR(VLOOKUP(Z285,'PASTE-DL-ALARMS'!$Q$10:$W$2200,3,FALSE),"")</f>
        <v/>
      </c>
      <c r="AM285" s="7" t="str">
        <f t="shared" si="82"/>
        <v>10.121.68.72_POLYCAB KACHHIGAM_S1P5</v>
      </c>
      <c r="AN285" s="55" t="str">
        <f t="shared" si="83"/>
        <v>10.121.16.111_RINGANWADA_S1P6</v>
      </c>
      <c r="AO285" s="72" t="e">
        <f t="shared" ca="1" si="84"/>
        <v>#VALUE!</v>
      </c>
      <c r="AP285" s="7" t="str">
        <f>IFERROR(VLOOKUP(Z285,'PASTE-DL-ALARMS'!$Q$10:$Z$2800,8,FALSE),"")</f>
        <v/>
      </c>
      <c r="AQ285" s="7"/>
      <c r="AR285" s="7"/>
      <c r="AS285" s="7"/>
    </row>
    <row r="286" spans="1:45" x14ac:dyDescent="0.25">
      <c r="A286" s="20"/>
      <c r="B286" s="20"/>
      <c r="C286" s="20" t="str">
        <f>IF(D286="Critical",MAX($C$8:C285)+1,"")</f>
        <v/>
      </c>
      <c r="D286" s="20" t="str">
        <f t="shared" si="68"/>
        <v>-</v>
      </c>
      <c r="E286" s="20" t="str">
        <f>VLOOKUP('PASTE-DOWN-DL'!F286,'SSA-CODE'!$D$4:$E$56,2,FALSE)</f>
        <v>GDR</v>
      </c>
      <c r="F286" s="48" t="str">
        <f t="shared" si="69"/>
        <v>SSA GDH</v>
      </c>
      <c r="G286" s="48" t="str">
        <f t="shared" si="70"/>
        <v xml:space="preserve">	SSA GDH</v>
      </c>
      <c r="H286" s="20">
        <v>277</v>
      </c>
      <c r="I286" t="s">
        <v>8016</v>
      </c>
      <c r="J286" t="s">
        <v>6260</v>
      </c>
      <c r="K286" t="s">
        <v>6275</v>
      </c>
      <c r="L286" t="s">
        <v>6262</v>
      </c>
      <c r="M286" t="s">
        <v>6263</v>
      </c>
      <c r="N286" t="s">
        <v>8017</v>
      </c>
      <c r="O286" t="s">
        <v>8018</v>
      </c>
      <c r="P286" t="s">
        <v>6266</v>
      </c>
      <c r="Q286" t="s">
        <v>6423</v>
      </c>
      <c r="R286" t="s">
        <v>6279</v>
      </c>
      <c r="S286" t="s">
        <v>8019</v>
      </c>
      <c r="T286" t="s">
        <v>6770</v>
      </c>
      <c r="U286" t="s">
        <v>8019</v>
      </c>
      <c r="V286" t="s">
        <v>6271</v>
      </c>
      <c r="W286" t="s">
        <v>8020</v>
      </c>
      <c r="X286" t="s">
        <v>8021</v>
      </c>
      <c r="Y286" t="s">
        <v>6269</v>
      </c>
      <c r="Z286" s="48" t="str">
        <f t="shared" si="71"/>
        <v>SSA GDH-10.121.16.213-POLYCAB UNIT3 A1_2/5-10.121.16.210-POLYCAB UNIT-4 A1_2/5</v>
      </c>
      <c r="AA286" s="48">
        <f t="shared" si="72"/>
        <v>15</v>
      </c>
      <c r="AB286" s="48">
        <f t="shared" si="73"/>
        <v>29</v>
      </c>
      <c r="AC286" s="48">
        <f t="shared" si="74"/>
        <v>15</v>
      </c>
      <c r="AD286" s="48">
        <f t="shared" si="75"/>
        <v>30</v>
      </c>
      <c r="AE286" s="48" t="str">
        <f t="shared" si="76"/>
        <v>10.121.16.213</v>
      </c>
      <c r="AF286" s="42" t="str">
        <f t="shared" si="77"/>
        <v>10.121.16.210</v>
      </c>
      <c r="AG286" s="7" t="str">
        <f t="shared" si="78"/>
        <v>POLYCAB UNIT3</v>
      </c>
      <c r="AH286" s="7" t="str">
        <f t="shared" si="79"/>
        <v>POLYCAB UNIT 4</v>
      </c>
      <c r="AI286" s="7" t="str">
        <f t="shared" si="80"/>
        <v>S2P5</v>
      </c>
      <c r="AJ286" s="7" t="str">
        <f t="shared" si="81"/>
        <v>S2P5</v>
      </c>
      <c r="AK286" s="7" t="str">
        <f>IFERROR(VLOOKUP(Z286,'PASTE-DL-ALARMS'!$Q$10:$W$2200,7,FALSE),"")</f>
        <v/>
      </c>
      <c r="AL286" s="55" t="str">
        <f>IFERROR(VLOOKUP(Z286,'PASTE-DL-ALARMS'!$Q$10:$W$2200,3,FALSE),"")</f>
        <v/>
      </c>
      <c r="AM286" s="7" t="str">
        <f t="shared" si="82"/>
        <v>10.121.16.213_POLYCAB UNIT3_S2P5</v>
      </c>
      <c r="AN286" s="55" t="str">
        <f t="shared" si="83"/>
        <v>10.121.16.210_POLYCAB UNIT 4_S2P5</v>
      </c>
      <c r="AO286" s="72" t="e">
        <f t="shared" ca="1" si="84"/>
        <v>#VALUE!</v>
      </c>
      <c r="AP286" s="7" t="str">
        <f>IFERROR(VLOOKUP(Z286,'PASTE-DL-ALARMS'!$Q$10:$Z$2800,8,FALSE),"")</f>
        <v/>
      </c>
      <c r="AQ286" s="7"/>
      <c r="AR286" s="7"/>
      <c r="AS286" s="7"/>
    </row>
    <row r="287" spans="1:45" x14ac:dyDescent="0.25">
      <c r="A287" s="20"/>
      <c r="B287" s="20"/>
      <c r="C287" s="20" t="str">
        <f>IF(D287="Critical",MAX($C$8:C286)+1,"")</f>
        <v/>
      </c>
      <c r="D287" s="20" t="str">
        <f t="shared" si="68"/>
        <v>-</v>
      </c>
      <c r="E287" s="20" t="str">
        <f>VLOOKUP('PASTE-DOWN-DL'!F287,'SSA-CODE'!$D$4:$E$56,2,FALSE)</f>
        <v>AHD</v>
      </c>
      <c r="F287" s="48" t="str">
        <f t="shared" si="69"/>
        <v>SSA AM</v>
      </c>
      <c r="G287" s="48" t="str">
        <f t="shared" si="70"/>
        <v xml:space="preserve">	SSA AM</v>
      </c>
      <c r="H287" s="20">
        <v>278</v>
      </c>
      <c r="I287" t="s">
        <v>8022</v>
      </c>
      <c r="J287" t="s">
        <v>6260</v>
      </c>
      <c r="K287" t="s">
        <v>6275</v>
      </c>
      <c r="L287" t="s">
        <v>6262</v>
      </c>
      <c r="M287" t="s">
        <v>6263</v>
      </c>
      <c r="N287" t="s">
        <v>8023</v>
      </c>
      <c r="O287" t="s">
        <v>8024</v>
      </c>
      <c r="P287" t="s">
        <v>6266</v>
      </c>
      <c r="Q287" t="s">
        <v>6516</v>
      </c>
      <c r="R287" t="s">
        <v>6279</v>
      </c>
      <c r="S287" t="s">
        <v>6269</v>
      </c>
      <c r="T287" t="s">
        <v>6313</v>
      </c>
      <c r="U287" t="s">
        <v>6269</v>
      </c>
      <c r="V287" t="s">
        <v>6271</v>
      </c>
      <c r="W287" t="s">
        <v>8025</v>
      </c>
      <c r="X287" t="s">
        <v>8026</v>
      </c>
      <c r="Y287" t="s">
        <v>6269</v>
      </c>
      <c r="Z287" s="48" t="str">
        <f t="shared" si="71"/>
        <v>SSA AM-10.121.18.233-MAHATMA_1/6-10.18.248-SECTOR 28_3/2</v>
      </c>
      <c r="AA287" s="48">
        <f t="shared" si="72"/>
        <v>15</v>
      </c>
      <c r="AB287" s="48">
        <f t="shared" si="73"/>
        <v>23</v>
      </c>
      <c r="AC287" s="48">
        <f t="shared" si="74"/>
        <v>15</v>
      </c>
      <c r="AD287" s="48">
        <f t="shared" si="75"/>
        <v>26</v>
      </c>
      <c r="AE287" s="48" t="str">
        <f t="shared" si="76"/>
        <v>10.121.18.233</v>
      </c>
      <c r="AF287" s="42" t="str">
        <f t="shared" si="77"/>
        <v>10.121.18.248</v>
      </c>
      <c r="AG287" s="7" t="str">
        <f t="shared" si="78"/>
        <v>MAHATMA</v>
      </c>
      <c r="AH287" s="7" t="str">
        <f t="shared" si="79"/>
        <v>SECTOR -28</v>
      </c>
      <c r="AI287" s="7" t="str">
        <f t="shared" si="80"/>
        <v>S1P6</v>
      </c>
      <c r="AJ287" s="7" t="str">
        <f t="shared" si="81"/>
        <v>S3P2</v>
      </c>
      <c r="AK287" s="7" t="str">
        <f>IFERROR(VLOOKUP(Z287,'PASTE-DL-ALARMS'!$Q$10:$W$2200,7,FALSE),"")</f>
        <v/>
      </c>
      <c r="AL287" s="55" t="str">
        <f>IFERROR(VLOOKUP(Z287,'PASTE-DL-ALARMS'!$Q$10:$W$2200,3,FALSE),"")</f>
        <v/>
      </c>
      <c r="AM287" s="7" t="str">
        <f t="shared" si="82"/>
        <v>10.121.18.233_MAHATMA_S1P6</v>
      </c>
      <c r="AN287" s="55" t="str">
        <f t="shared" si="83"/>
        <v>10.121.18.248_SECTOR -28_S3P2</v>
      </c>
      <c r="AO287" s="72" t="e">
        <f t="shared" ca="1" si="84"/>
        <v>#VALUE!</v>
      </c>
      <c r="AP287" s="7" t="str">
        <f>IFERROR(VLOOKUP(Z287,'PASTE-DL-ALARMS'!$Q$10:$Z$2800,8,FALSE),"")</f>
        <v/>
      </c>
      <c r="AQ287" s="7"/>
      <c r="AR287" s="7"/>
      <c r="AS287" s="7"/>
    </row>
    <row r="288" spans="1:45" x14ac:dyDescent="0.25">
      <c r="A288" s="20"/>
      <c r="B288" s="20"/>
      <c r="C288" s="20" t="str">
        <f>IF(D288="Critical",MAX($C$8:C287)+1,"")</f>
        <v/>
      </c>
      <c r="D288" s="20" t="str">
        <f t="shared" si="68"/>
        <v>-</v>
      </c>
      <c r="E288" s="20" t="str">
        <f>VLOOKUP('PASTE-DOWN-DL'!F288,'SSA-CODE'!$D$4:$E$56,2,FALSE)</f>
        <v>WTR RJ</v>
      </c>
      <c r="F288" s="48" t="str">
        <f t="shared" si="69"/>
        <v>WTR RJ</v>
      </c>
      <c r="G288" s="48" t="str">
        <f t="shared" si="70"/>
        <v xml:space="preserve">	WTR RJ</v>
      </c>
      <c r="H288" s="20">
        <v>279</v>
      </c>
      <c r="I288" t="s">
        <v>8027</v>
      </c>
      <c r="J288" t="s">
        <v>6466</v>
      </c>
      <c r="K288" t="s">
        <v>6275</v>
      </c>
      <c r="L288" t="s">
        <v>6262</v>
      </c>
      <c r="M288" t="s">
        <v>6263</v>
      </c>
      <c r="N288" t="s">
        <v>8029</v>
      </c>
      <c r="O288" t="s">
        <v>8028</v>
      </c>
      <c r="P288" t="s">
        <v>6266</v>
      </c>
      <c r="Q288" t="s">
        <v>6343</v>
      </c>
      <c r="R288" t="s">
        <v>6279</v>
      </c>
      <c r="S288" t="s">
        <v>6269</v>
      </c>
      <c r="T288" t="s">
        <v>6693</v>
      </c>
      <c r="U288" t="s">
        <v>6269</v>
      </c>
      <c r="V288" t="s">
        <v>6271</v>
      </c>
      <c r="W288" t="s">
        <v>8030</v>
      </c>
      <c r="X288" t="s">
        <v>8031</v>
      </c>
      <c r="Y288" t="s">
        <v>6269</v>
      </c>
      <c r="Z288" s="48" t="str">
        <f t="shared" si="71"/>
        <v>WTR RJ-10.121.17.26-RAJKOT B2_3/11-10.121.17.25-RAJKOT-KR2 A1_3/11</v>
      </c>
      <c r="AA288" s="48">
        <f t="shared" si="72"/>
        <v>14</v>
      </c>
      <c r="AB288" s="48">
        <f t="shared" si="73"/>
        <v>25</v>
      </c>
      <c r="AC288" s="48">
        <f t="shared" si="74"/>
        <v>14</v>
      </c>
      <c r="AD288" s="48">
        <f t="shared" si="75"/>
        <v>21</v>
      </c>
      <c r="AE288" s="48" t="str">
        <f t="shared" si="76"/>
        <v>10.121.17.25</v>
      </c>
      <c r="AF288" s="42" t="str">
        <f t="shared" si="77"/>
        <v>10.121.17.26</v>
      </c>
      <c r="AG288" s="7" t="str">
        <f t="shared" si="78"/>
        <v>RAJKOT KR2</v>
      </c>
      <c r="AH288" s="7" t="str">
        <f t="shared" si="79"/>
        <v>RAJKOT</v>
      </c>
      <c r="AI288" s="7" t="str">
        <f t="shared" si="80"/>
        <v>S3P11</v>
      </c>
      <c r="AJ288" s="7" t="str">
        <f t="shared" si="81"/>
        <v>S3P11</v>
      </c>
      <c r="AK288" s="7" t="str">
        <f>IFERROR(VLOOKUP(Z288,'PASTE-DL-ALARMS'!$Q$10:$W$2200,7,FALSE),"")</f>
        <v/>
      </c>
      <c r="AL288" s="55" t="str">
        <f>IFERROR(VLOOKUP(Z288,'PASTE-DL-ALARMS'!$Q$10:$W$2200,3,FALSE),"")</f>
        <v/>
      </c>
      <c r="AM288" s="7" t="str">
        <f t="shared" si="82"/>
        <v>10.121.17.25_RAJKOT KR2_S3P11</v>
      </c>
      <c r="AN288" s="55" t="str">
        <f t="shared" si="83"/>
        <v>10.121.17.26_RAJKOT_S3P11</v>
      </c>
      <c r="AO288" s="72" t="e">
        <f t="shared" ca="1" si="84"/>
        <v>#VALUE!</v>
      </c>
      <c r="AP288" s="7" t="str">
        <f>IFERROR(VLOOKUP(Z288,'PASTE-DL-ALARMS'!$Q$10:$Z$2800,8,FALSE),"")</f>
        <v/>
      </c>
      <c r="AQ288" s="7"/>
      <c r="AR288" s="7"/>
      <c r="AS288" s="7"/>
    </row>
    <row r="289" spans="1:45" x14ac:dyDescent="0.25">
      <c r="A289" s="20"/>
      <c r="B289" s="20"/>
      <c r="C289" s="20" t="str">
        <f>IF(D289="Critical",MAX($C$8:C288)+1,"")</f>
        <v/>
      </c>
      <c r="D289" s="20" t="str">
        <f t="shared" si="68"/>
        <v>-</v>
      </c>
      <c r="E289" s="20" t="str">
        <f>VLOOKUP('PASTE-DOWN-DL'!F289,'SSA-CODE'!$D$4:$E$56,2,FALSE)</f>
        <v>RJT</v>
      </c>
      <c r="F289" s="48" t="str">
        <f t="shared" si="69"/>
        <v>SSA RJ</v>
      </c>
      <c r="G289" s="48" t="str">
        <f t="shared" si="70"/>
        <v xml:space="preserve">	SSA RJ</v>
      </c>
      <c r="H289" s="20">
        <v>280</v>
      </c>
      <c r="I289" t="s">
        <v>8032</v>
      </c>
      <c r="J289" t="s">
        <v>6260</v>
      </c>
      <c r="K289" t="s">
        <v>6275</v>
      </c>
      <c r="L289" t="s">
        <v>6262</v>
      </c>
      <c r="M289" t="s">
        <v>6263</v>
      </c>
      <c r="N289" t="s">
        <v>8033</v>
      </c>
      <c r="O289" t="s">
        <v>8034</v>
      </c>
      <c r="P289" t="s">
        <v>6266</v>
      </c>
      <c r="Q289" t="s">
        <v>7052</v>
      </c>
      <c r="R289" t="s">
        <v>6279</v>
      </c>
      <c r="S289" t="s">
        <v>6269</v>
      </c>
      <c r="T289" t="s">
        <v>6693</v>
      </c>
      <c r="U289" t="s">
        <v>6269</v>
      </c>
      <c r="V289" t="s">
        <v>6271</v>
      </c>
      <c r="W289" t="s">
        <v>8035</v>
      </c>
      <c r="X289" t="s">
        <v>8036</v>
      </c>
      <c r="Y289" t="s">
        <v>8037</v>
      </c>
      <c r="Z289" s="48" t="str">
        <f t="shared" si="71"/>
        <v>SSA RJ-10.121.17.49-ATKOT B2_5/4-10.121.96.39-BABRA B2_5/4</v>
      </c>
      <c r="AA289" s="48">
        <f t="shared" si="72"/>
        <v>14</v>
      </c>
      <c r="AB289" s="48">
        <f t="shared" si="73"/>
        <v>20</v>
      </c>
      <c r="AC289" s="48">
        <f t="shared" si="74"/>
        <v>14</v>
      </c>
      <c r="AD289" s="48">
        <f t="shared" si="75"/>
        <v>20</v>
      </c>
      <c r="AE289" s="48" t="str">
        <f t="shared" si="76"/>
        <v>10.121.17.49</v>
      </c>
      <c r="AF289" s="42" t="str">
        <f t="shared" si="77"/>
        <v>10.121.96.39</v>
      </c>
      <c r="AG289" s="7" t="str">
        <f t="shared" si="78"/>
        <v>ATKOT</v>
      </c>
      <c r="AH289" s="7" t="str">
        <f t="shared" si="79"/>
        <v>BABRA</v>
      </c>
      <c r="AI289" s="7" t="str">
        <f t="shared" si="80"/>
        <v>S5P4</v>
      </c>
      <c r="AJ289" s="7" t="str">
        <f t="shared" si="81"/>
        <v>S5P4</v>
      </c>
      <c r="AK289" s="7" t="str">
        <f>IFERROR(VLOOKUP(Z289,'PASTE-DL-ALARMS'!$Q$10:$W$2200,7,FALSE),"")</f>
        <v/>
      </c>
      <c r="AL289" s="55" t="str">
        <f>IFERROR(VLOOKUP(Z289,'PASTE-DL-ALARMS'!$Q$10:$W$2200,3,FALSE),"")</f>
        <v/>
      </c>
      <c r="AM289" s="7" t="str">
        <f t="shared" si="82"/>
        <v>10.121.17.49_ATKOT_S5P4</v>
      </c>
      <c r="AN289" s="55" t="str">
        <f t="shared" si="83"/>
        <v>10.121.96.39_BABRA_S5P4</v>
      </c>
      <c r="AO289" s="72" t="e">
        <f t="shared" ca="1" si="84"/>
        <v>#VALUE!</v>
      </c>
      <c r="AP289" s="7" t="str">
        <f>IFERROR(VLOOKUP(Z289,'PASTE-DL-ALARMS'!$Q$10:$Z$2800,8,FALSE),"")</f>
        <v/>
      </c>
      <c r="AQ289" s="7"/>
      <c r="AR289" s="7"/>
      <c r="AS289" s="7"/>
    </row>
    <row r="290" spans="1:45" x14ac:dyDescent="0.25">
      <c r="A290" s="20"/>
      <c r="B290" s="20"/>
      <c r="C290" s="20" t="str">
        <f>IF(D290="Critical",MAX($C$8:C289)+1,"")</f>
        <v/>
      </c>
      <c r="D290" s="20" t="str">
        <f t="shared" si="68"/>
        <v>-</v>
      </c>
      <c r="E290" s="20" t="str">
        <f>VLOOKUP('PASTE-DOWN-DL'!F290,'SSA-CODE'!$D$4:$E$56,2,FALSE)</f>
        <v>WTR RJ</v>
      </c>
      <c r="F290" s="48" t="str">
        <f t="shared" si="69"/>
        <v>WTR RJ</v>
      </c>
      <c r="G290" s="48" t="str">
        <f t="shared" si="70"/>
        <v xml:space="preserve">	WTR RJ</v>
      </c>
      <c r="H290" s="20">
        <v>281</v>
      </c>
      <c r="I290" t="s">
        <v>8038</v>
      </c>
      <c r="J290" t="s">
        <v>6260</v>
      </c>
      <c r="K290" t="s">
        <v>6261</v>
      </c>
      <c r="L290" t="s">
        <v>6262</v>
      </c>
      <c r="M290" t="s">
        <v>6263</v>
      </c>
      <c r="N290" t="s">
        <v>8039</v>
      </c>
      <c r="O290" t="s">
        <v>8040</v>
      </c>
      <c r="P290" t="s">
        <v>6266</v>
      </c>
      <c r="Q290" t="s">
        <v>6453</v>
      </c>
      <c r="R290" t="s">
        <v>6416</v>
      </c>
      <c r="S290" t="s">
        <v>6269</v>
      </c>
      <c r="T290" t="s">
        <v>7109</v>
      </c>
      <c r="U290" t="s">
        <v>6269</v>
      </c>
      <c r="V290" t="s">
        <v>6271</v>
      </c>
      <c r="W290" t="s">
        <v>8041</v>
      </c>
      <c r="X290" t="s">
        <v>8042</v>
      </c>
      <c r="Y290" t="s">
        <v>6269</v>
      </c>
      <c r="Z290" s="48" t="str">
        <f t="shared" si="71"/>
        <v>WTR RJ-10.121.17.28-RAJKOT-KR B2_5/1-10.121.17.70-BHACHAU B2_5/1</v>
      </c>
      <c r="AA290" s="48">
        <f t="shared" si="72"/>
        <v>14</v>
      </c>
      <c r="AB290" s="48">
        <f t="shared" si="73"/>
        <v>24</v>
      </c>
      <c r="AC290" s="48">
        <f t="shared" si="74"/>
        <v>14</v>
      </c>
      <c r="AD290" s="48">
        <f t="shared" si="75"/>
        <v>22</v>
      </c>
      <c r="AE290" s="48" t="str">
        <f t="shared" si="76"/>
        <v>10.121.17.28</v>
      </c>
      <c r="AF290" s="42" t="str">
        <f t="shared" si="77"/>
        <v>10.121.17.70</v>
      </c>
      <c r="AG290" s="7" t="str">
        <f t="shared" si="78"/>
        <v>RAJKOT KR</v>
      </c>
      <c r="AH290" s="7" t="str">
        <f t="shared" si="79"/>
        <v>BHACHAU</v>
      </c>
      <c r="AI290" s="7" t="str">
        <f t="shared" si="80"/>
        <v>S5P1</v>
      </c>
      <c r="AJ290" s="7" t="str">
        <f t="shared" si="81"/>
        <v>S5P1</v>
      </c>
      <c r="AK290" s="7" t="str">
        <f>IFERROR(VLOOKUP(Z290,'PASTE-DL-ALARMS'!$Q$10:$W$2200,7,FALSE),"")</f>
        <v/>
      </c>
      <c r="AL290" s="55" t="str">
        <f>IFERROR(VLOOKUP(Z290,'PASTE-DL-ALARMS'!$Q$10:$W$2200,3,FALSE),"")</f>
        <v/>
      </c>
      <c r="AM290" s="7" t="str">
        <f t="shared" si="82"/>
        <v>10.121.17.28_RAJKOT KR_S5P1</v>
      </c>
      <c r="AN290" s="55" t="str">
        <f t="shared" si="83"/>
        <v>10.121.17.70_BHACHAU_S5P1</v>
      </c>
      <c r="AO290" s="72" t="e">
        <f t="shared" ca="1" si="84"/>
        <v>#VALUE!</v>
      </c>
      <c r="AP290" s="7" t="str">
        <f>IFERROR(VLOOKUP(Z290,'PASTE-DL-ALARMS'!$Q$10:$Z$2800,8,FALSE),"")</f>
        <v/>
      </c>
      <c r="AQ290" s="7"/>
      <c r="AR290" s="7"/>
      <c r="AS290" s="7"/>
    </row>
    <row r="291" spans="1:45" x14ac:dyDescent="0.25">
      <c r="A291" s="20"/>
      <c r="B291" s="20"/>
      <c r="C291" s="20" t="str">
        <f>IF(D291="Critical",MAX($C$8:C290)+1,"")</f>
        <v/>
      </c>
      <c r="D291" s="20" t="str">
        <f t="shared" si="68"/>
        <v>-</v>
      </c>
      <c r="E291" s="20" t="str">
        <f>VLOOKUP('PASTE-DOWN-DL'!F291,'SSA-CODE'!$D$4:$E$56,2,FALSE)</f>
        <v>VDA</v>
      </c>
      <c r="F291" s="48" t="str">
        <f t="shared" si="69"/>
        <v>SSA VDR</v>
      </c>
      <c r="G291" s="48" t="str">
        <f t="shared" si="70"/>
        <v xml:space="preserve">	SSA VDR</v>
      </c>
      <c r="H291" s="20">
        <v>282</v>
      </c>
      <c r="I291" t="s">
        <v>8043</v>
      </c>
      <c r="J291" t="s">
        <v>6466</v>
      </c>
      <c r="K291" t="s">
        <v>6275</v>
      </c>
      <c r="L291" t="s">
        <v>6262</v>
      </c>
      <c r="M291" t="s">
        <v>6263</v>
      </c>
      <c r="N291" t="s">
        <v>8044</v>
      </c>
      <c r="O291" t="s">
        <v>8045</v>
      </c>
      <c r="P291" t="s">
        <v>6266</v>
      </c>
      <c r="Q291" t="s">
        <v>7499</v>
      </c>
      <c r="R291" t="s">
        <v>6279</v>
      </c>
      <c r="S291" t="s">
        <v>8046</v>
      </c>
      <c r="T291" t="s">
        <v>6345</v>
      </c>
      <c r="U291" t="s">
        <v>7092</v>
      </c>
      <c r="V291" t="s">
        <v>6271</v>
      </c>
      <c r="W291" t="s">
        <v>8047</v>
      </c>
      <c r="X291" t="s">
        <v>8048</v>
      </c>
      <c r="Y291" t="s">
        <v>6269</v>
      </c>
      <c r="Z291" s="48" t="str">
        <f t="shared" si="71"/>
        <v>SSA VDR-10.121.19.137-City1_B2_5/7-10.121.99.150-CITY_3_B2_4/7</v>
      </c>
      <c r="AA291" s="48">
        <f t="shared" si="72"/>
        <v>15</v>
      </c>
      <c r="AB291" s="48">
        <f t="shared" si="73"/>
        <v>22</v>
      </c>
      <c r="AC291" s="48">
        <f t="shared" si="74"/>
        <v>15</v>
      </c>
      <c r="AD291" s="48">
        <f t="shared" si="75"/>
        <v>22</v>
      </c>
      <c r="AE291" s="48" t="str">
        <f t="shared" si="76"/>
        <v>10.121.99.150</v>
      </c>
      <c r="AF291" s="42" t="str">
        <f t="shared" si="77"/>
        <v>10.121.19.137</v>
      </c>
      <c r="AG291" s="7" t="str">
        <f t="shared" si="78"/>
        <v>CITY 3</v>
      </c>
      <c r="AH291" s="7" t="str">
        <f t="shared" si="79"/>
        <v>CITY 1</v>
      </c>
      <c r="AI291" s="7" t="str">
        <f t="shared" si="80"/>
        <v>S4P7</v>
      </c>
      <c r="AJ291" s="7" t="str">
        <f t="shared" si="81"/>
        <v>S5P7</v>
      </c>
      <c r="AK291" s="7" t="str">
        <f>IFERROR(VLOOKUP(Z291,'PASTE-DL-ALARMS'!$Q$10:$W$2200,7,FALSE),"")</f>
        <v/>
      </c>
      <c r="AL291" s="55" t="str">
        <f>IFERROR(VLOOKUP(Z291,'PASTE-DL-ALARMS'!$Q$10:$W$2200,3,FALSE),"")</f>
        <v/>
      </c>
      <c r="AM291" s="7" t="str">
        <f t="shared" si="82"/>
        <v>10.121.99.150_CITY 3_S4P7</v>
      </c>
      <c r="AN291" s="55" t="str">
        <f t="shared" si="83"/>
        <v>10.121.19.137_CITY 1_S5P7</v>
      </c>
      <c r="AO291" s="72" t="e">
        <f t="shared" ca="1" si="84"/>
        <v>#VALUE!</v>
      </c>
      <c r="AP291" s="7" t="str">
        <f>IFERROR(VLOOKUP(Z291,'PASTE-DL-ALARMS'!$Q$10:$Z$2800,8,FALSE),"")</f>
        <v/>
      </c>
      <c r="AQ291" s="7"/>
      <c r="AR291" s="7"/>
      <c r="AS291" s="7"/>
    </row>
    <row r="292" spans="1:45" x14ac:dyDescent="0.25">
      <c r="A292" s="20"/>
      <c r="B292" s="20"/>
      <c r="C292" s="20" t="str">
        <f>IF(D292="Critical",MAX($C$8:C291)+1,"")</f>
        <v/>
      </c>
      <c r="D292" s="20" t="str">
        <f t="shared" si="68"/>
        <v>-</v>
      </c>
      <c r="E292" s="20" t="str">
        <f>VLOOKUP('PASTE-DOWN-DL'!F292,'SSA-CODE'!$D$4:$E$56,2,FALSE)</f>
        <v>VAL</v>
      </c>
      <c r="F292" s="48" t="str">
        <f t="shared" si="69"/>
        <v>SSA VAL</v>
      </c>
      <c r="G292" s="48" t="str">
        <f t="shared" si="70"/>
        <v xml:space="preserve">	SSA VAL</v>
      </c>
      <c r="H292" s="20">
        <v>283</v>
      </c>
      <c r="I292" t="s">
        <v>8049</v>
      </c>
      <c r="J292" t="s">
        <v>6260</v>
      </c>
      <c r="K292" t="s">
        <v>6261</v>
      </c>
      <c r="L292" t="s">
        <v>6262</v>
      </c>
      <c r="M292" t="s">
        <v>6263</v>
      </c>
      <c r="N292" t="s">
        <v>8050</v>
      </c>
      <c r="O292" t="s">
        <v>8051</v>
      </c>
      <c r="P292" t="s">
        <v>6266</v>
      </c>
      <c r="Q292" t="s">
        <v>6894</v>
      </c>
      <c r="R292" t="s">
        <v>6820</v>
      </c>
      <c r="S292" t="s">
        <v>8052</v>
      </c>
      <c r="T292" t="s">
        <v>6950</v>
      </c>
      <c r="U292" t="s">
        <v>8052</v>
      </c>
      <c r="V292" t="s">
        <v>6271</v>
      </c>
      <c r="W292" t="s">
        <v>8053</v>
      </c>
      <c r="X292" t="s">
        <v>6488</v>
      </c>
      <c r="Y292" t="s">
        <v>6269</v>
      </c>
      <c r="Z292" s="48" t="str">
        <f t="shared" si="71"/>
        <v>SSA VAL-10.121.68.83-Ahwa B2_5/1-10.121.68.86-Samgahan B2_5/1</v>
      </c>
      <c r="AA292" s="48">
        <f t="shared" si="72"/>
        <v>14</v>
      </c>
      <c r="AB292" s="48">
        <f t="shared" si="73"/>
        <v>19</v>
      </c>
      <c r="AC292" s="48">
        <f t="shared" si="74"/>
        <v>14</v>
      </c>
      <c r="AD292" s="48">
        <f t="shared" si="75"/>
        <v>23</v>
      </c>
      <c r="AE292" s="48" t="str">
        <f t="shared" si="76"/>
        <v>10.121.68.83</v>
      </c>
      <c r="AF292" s="42" t="str">
        <f t="shared" si="77"/>
        <v>10.121.68.86</v>
      </c>
      <c r="AG292" s="7" t="str">
        <f t="shared" si="78"/>
        <v>AHWA</v>
      </c>
      <c r="AH292" s="7" t="str">
        <f t="shared" si="79"/>
        <v>SAMGAHAN</v>
      </c>
      <c r="AI292" s="7" t="str">
        <f t="shared" si="80"/>
        <v>S5P1</v>
      </c>
      <c r="AJ292" s="7" t="str">
        <f t="shared" si="81"/>
        <v>S5P1</v>
      </c>
      <c r="AK292" s="7" t="str">
        <f>IFERROR(VLOOKUP(Z292,'PASTE-DL-ALARMS'!$Q$10:$W$2200,7,FALSE),"")</f>
        <v/>
      </c>
      <c r="AL292" s="55" t="str">
        <f>IFERROR(VLOOKUP(Z292,'PASTE-DL-ALARMS'!$Q$10:$W$2200,3,FALSE),"")</f>
        <v/>
      </c>
      <c r="AM292" s="7" t="str">
        <f t="shared" si="82"/>
        <v>10.121.68.83_AHWA_S5P1</v>
      </c>
      <c r="AN292" s="55" t="str">
        <f t="shared" si="83"/>
        <v>10.121.68.86_SAMGAHAN_S5P1</v>
      </c>
      <c r="AO292" s="72" t="e">
        <f t="shared" ca="1" si="84"/>
        <v>#VALUE!</v>
      </c>
      <c r="AP292" s="7" t="str">
        <f>IFERROR(VLOOKUP(Z292,'PASTE-DL-ALARMS'!$Q$10:$Z$2800,8,FALSE),"")</f>
        <v/>
      </c>
      <c r="AQ292" s="7"/>
      <c r="AR292" s="7"/>
      <c r="AS292" s="7"/>
    </row>
    <row r="293" spans="1:45" x14ac:dyDescent="0.25">
      <c r="A293" s="20"/>
      <c r="B293" s="20"/>
      <c r="C293" s="20" t="str">
        <f>IF(D293="Critical",MAX($C$8:C292)+1,"")</f>
        <v/>
      </c>
      <c r="D293" s="20" t="str">
        <f t="shared" si="68"/>
        <v>-</v>
      </c>
      <c r="E293" s="20" t="str">
        <f>VLOOKUP('PASTE-DOWN-DL'!F293,'SSA-CODE'!$D$4:$E$56,2,FALSE)</f>
        <v>WTR AM</v>
      </c>
      <c r="F293" s="48" t="str">
        <f t="shared" si="69"/>
        <v>WTR AM</v>
      </c>
      <c r="G293" s="48" t="str">
        <f t="shared" si="70"/>
        <v xml:space="preserve">	WTR AM</v>
      </c>
      <c r="H293" s="20">
        <v>284</v>
      </c>
      <c r="I293" t="s">
        <v>8054</v>
      </c>
      <c r="J293" t="s">
        <v>6466</v>
      </c>
      <c r="K293" t="s">
        <v>6275</v>
      </c>
      <c r="L293" t="s">
        <v>6262</v>
      </c>
      <c r="M293" t="s">
        <v>6263</v>
      </c>
      <c r="N293" t="s">
        <v>8055</v>
      </c>
      <c r="O293" t="s">
        <v>8056</v>
      </c>
      <c r="P293" t="s">
        <v>6266</v>
      </c>
      <c r="Q293" t="s">
        <v>7266</v>
      </c>
      <c r="R293" t="s">
        <v>6279</v>
      </c>
      <c r="S293" t="s">
        <v>7470</v>
      </c>
      <c r="T293" t="s">
        <v>6353</v>
      </c>
      <c r="U293" t="s">
        <v>7470</v>
      </c>
      <c r="V293" t="s">
        <v>6271</v>
      </c>
      <c r="W293" t="s">
        <v>8057</v>
      </c>
      <c r="X293" t="s">
        <v>8058</v>
      </c>
      <c r="Y293" t="s">
        <v>6269</v>
      </c>
      <c r="Z293" s="48" t="str">
        <f t="shared" si="71"/>
        <v>WTR AM-10.121.15.134-TN725B_Bhadra 1(GNE)_B2\S6P11-10.121.16.193-TN725B_Bhadra 3(GNE)_B2\S6P11</v>
      </c>
      <c r="AA293" s="48">
        <f t="shared" si="72"/>
        <v>15</v>
      </c>
      <c r="AB293" s="48">
        <f t="shared" si="73"/>
        <v>25</v>
      </c>
      <c r="AC293" s="48">
        <f t="shared" si="74"/>
        <v>15</v>
      </c>
      <c r="AD293" s="48">
        <f t="shared" si="75"/>
        <v>28</v>
      </c>
      <c r="AE293" s="48" t="str">
        <f t="shared" si="76"/>
        <v>10.121.15.134</v>
      </c>
      <c r="AF293" s="42" t="str">
        <f t="shared" si="77"/>
        <v>10.121.16.193</v>
      </c>
      <c r="AG293" s="7" t="str">
        <f t="shared" si="78"/>
        <v>AM-BHADRA</v>
      </c>
      <c r="AH293" s="7" t="str">
        <f t="shared" si="79"/>
        <v>Bhadra3(GNE)</v>
      </c>
      <c r="AI293" s="7" t="str">
        <f t="shared" si="80"/>
        <v>S6P11</v>
      </c>
      <c r="AJ293" s="7" t="str">
        <f t="shared" si="81"/>
        <v>S6P11</v>
      </c>
      <c r="AK293" s="7" t="str">
        <f>IFERROR(VLOOKUP(Z293,'PASTE-DL-ALARMS'!$Q$10:$W$2200,7,FALSE),"")</f>
        <v/>
      </c>
      <c r="AL293" s="55" t="str">
        <f>IFERROR(VLOOKUP(Z293,'PASTE-DL-ALARMS'!$Q$10:$W$2200,3,FALSE),"")</f>
        <v/>
      </c>
      <c r="AM293" s="7" t="str">
        <f t="shared" si="82"/>
        <v>10.121.15.134_AM-BHADRA_S6P11</v>
      </c>
      <c r="AN293" s="55" t="str">
        <f t="shared" si="83"/>
        <v>10.121.16.193_Bhadra3(GNE)_S6P11</v>
      </c>
      <c r="AO293" s="72" t="e">
        <f t="shared" ca="1" si="84"/>
        <v>#VALUE!</v>
      </c>
      <c r="AP293" s="7" t="str">
        <f>IFERROR(VLOOKUP(Z293,'PASTE-DL-ALARMS'!$Q$10:$Z$2800,8,FALSE),"")</f>
        <v/>
      </c>
      <c r="AQ293" s="7"/>
      <c r="AR293" s="7"/>
      <c r="AS293" s="7"/>
    </row>
    <row r="294" spans="1:45" x14ac:dyDescent="0.25">
      <c r="A294" s="20"/>
      <c r="B294" s="20"/>
      <c r="C294" s="20" t="str">
        <f>IF(D294="Critical",MAX($C$8:C293)+1,"")</f>
        <v/>
      </c>
      <c r="D294" s="20" t="str">
        <f t="shared" si="68"/>
        <v>-</v>
      </c>
      <c r="E294" s="20" t="str">
        <f>VLOOKUP('PASTE-DOWN-DL'!F294,'SSA-CODE'!$D$4:$E$56,2,FALSE)</f>
        <v>NDD</v>
      </c>
      <c r="F294" s="48" t="str">
        <f t="shared" si="69"/>
        <v>SSA NAD</v>
      </c>
      <c r="G294" s="48" t="str">
        <f t="shared" si="70"/>
        <v xml:space="preserve">	SSA NAD</v>
      </c>
      <c r="H294" s="20">
        <v>285</v>
      </c>
      <c r="I294" t="s">
        <v>8059</v>
      </c>
      <c r="J294" t="s">
        <v>6260</v>
      </c>
      <c r="K294" t="s">
        <v>6261</v>
      </c>
      <c r="L294" t="s">
        <v>6262</v>
      </c>
      <c r="M294" t="s">
        <v>6263</v>
      </c>
      <c r="N294" t="s">
        <v>8060</v>
      </c>
      <c r="O294" t="s">
        <v>8061</v>
      </c>
      <c r="P294" t="s">
        <v>6266</v>
      </c>
      <c r="Q294" t="s">
        <v>6686</v>
      </c>
      <c r="R294" t="s">
        <v>7477</v>
      </c>
      <c r="S294" t="s">
        <v>8062</v>
      </c>
      <c r="T294" t="s">
        <v>6353</v>
      </c>
      <c r="U294" t="s">
        <v>8062</v>
      </c>
      <c r="V294" t="s">
        <v>6271</v>
      </c>
      <c r="W294" t="s">
        <v>8063</v>
      </c>
      <c r="X294" t="s">
        <v>8064</v>
      </c>
      <c r="Y294" t="s">
        <v>6269</v>
      </c>
      <c r="Z294" s="48" t="str">
        <f t="shared" si="71"/>
        <v>SSA NAD-10.121.16.132-TN725B_Nadiad_B2-10.121.24.227-TN705B-OCB Nadiad_B1</v>
      </c>
      <c r="AA294" s="48">
        <f t="shared" si="72"/>
        <v>15</v>
      </c>
      <c r="AB294" s="48">
        <f t="shared" si="73"/>
        <v>22</v>
      </c>
      <c r="AC294" s="48">
        <f t="shared" si="74"/>
        <v>15</v>
      </c>
      <c r="AD294" s="48">
        <f t="shared" si="75"/>
        <v>26</v>
      </c>
      <c r="AE294" s="48" t="str">
        <f t="shared" si="76"/>
        <v>10.121.16.132</v>
      </c>
      <c r="AF294" s="42" t="str">
        <f t="shared" si="77"/>
        <v>10.121.24.227</v>
      </c>
      <c r="AG294" s="7" t="str">
        <f t="shared" si="78"/>
        <v>Nadiad</v>
      </c>
      <c r="AH294" s="7" t="str">
        <f t="shared" si="79"/>
        <v>OCB NADIAD</v>
      </c>
      <c r="AI294" s="7" t="str">
        <f t="shared" si="80"/>
        <v>S5P1</v>
      </c>
      <c r="AJ294" s="7" t="str">
        <f t="shared" si="81"/>
        <v>S4P1</v>
      </c>
      <c r="AK294" s="7" t="str">
        <f>IFERROR(VLOOKUP(Z294,'PASTE-DL-ALARMS'!$Q$10:$W$2200,7,FALSE),"")</f>
        <v/>
      </c>
      <c r="AL294" s="55" t="str">
        <f>IFERROR(VLOOKUP(Z294,'PASTE-DL-ALARMS'!$Q$10:$W$2200,3,FALSE),"")</f>
        <v/>
      </c>
      <c r="AM294" s="7" t="str">
        <f t="shared" si="82"/>
        <v>10.121.16.132_Nadiad_S5P1</v>
      </c>
      <c r="AN294" s="55" t="str">
        <f t="shared" si="83"/>
        <v>10.121.24.227_OCB NADIAD_S4P1</v>
      </c>
      <c r="AO294" s="72" t="e">
        <f t="shared" ca="1" si="84"/>
        <v>#VALUE!</v>
      </c>
      <c r="AP294" s="7" t="str">
        <f>IFERROR(VLOOKUP(Z294,'PASTE-DL-ALARMS'!$Q$10:$Z$2800,8,FALSE),"")</f>
        <v/>
      </c>
      <c r="AQ294" s="7"/>
      <c r="AR294" s="7"/>
      <c r="AS294" s="7"/>
    </row>
    <row r="295" spans="1:45" x14ac:dyDescent="0.25">
      <c r="A295" s="20"/>
      <c r="B295" s="20"/>
      <c r="C295" s="20" t="str">
        <f>IF(D295="Critical",MAX($C$8:C294)+1,"")</f>
        <v/>
      </c>
      <c r="D295" s="20" t="str">
        <f t="shared" si="68"/>
        <v>-</v>
      </c>
      <c r="E295" s="20" t="str">
        <f>VLOOKUP('PASTE-DOWN-DL'!F295,'SSA-CODE'!$D$4:$E$56,2,FALSE)</f>
        <v>WTR RJ</v>
      </c>
      <c r="F295" s="48" t="str">
        <f t="shared" si="69"/>
        <v>WTR RJ</v>
      </c>
      <c r="G295" s="48" t="str">
        <f t="shared" si="70"/>
        <v xml:space="preserve">	WTR RJ</v>
      </c>
      <c r="H295" s="20">
        <v>286</v>
      </c>
      <c r="I295" t="s">
        <v>8065</v>
      </c>
      <c r="J295" t="s">
        <v>6260</v>
      </c>
      <c r="K295" t="s">
        <v>6275</v>
      </c>
      <c r="L295" t="s">
        <v>6262</v>
      </c>
      <c r="M295" t="s">
        <v>6263</v>
      </c>
      <c r="N295" t="s">
        <v>8066</v>
      </c>
      <c r="O295" t="s">
        <v>8067</v>
      </c>
      <c r="P295" t="s">
        <v>6266</v>
      </c>
      <c r="Q295" t="s">
        <v>6798</v>
      </c>
      <c r="R295" t="s">
        <v>6279</v>
      </c>
      <c r="S295" t="s">
        <v>6269</v>
      </c>
      <c r="T295" t="s">
        <v>7260</v>
      </c>
      <c r="U295" t="s">
        <v>6269</v>
      </c>
      <c r="V295" t="s">
        <v>6271</v>
      </c>
      <c r="W295" t="s">
        <v>8068</v>
      </c>
      <c r="X295" t="s">
        <v>8069</v>
      </c>
      <c r="Y295" t="s">
        <v>6269</v>
      </c>
      <c r="Z295" s="48" t="str">
        <f t="shared" si="71"/>
        <v>WTR RJ-10.121.17.65-BHUJ1(GNE) B2_3/5-10.121.17.28-RAJKOT-KR B2_4/6</v>
      </c>
      <c r="AA295" s="48">
        <f t="shared" si="72"/>
        <v>14</v>
      </c>
      <c r="AB295" s="48">
        <f t="shared" si="73"/>
        <v>25</v>
      </c>
      <c r="AC295" s="48">
        <f t="shared" si="74"/>
        <v>14</v>
      </c>
      <c r="AD295" s="48">
        <f t="shared" si="75"/>
        <v>24</v>
      </c>
      <c r="AE295" s="48" t="str">
        <f t="shared" si="76"/>
        <v>10.121.17.65</v>
      </c>
      <c r="AF295" s="42" t="str">
        <f t="shared" si="77"/>
        <v>10.121.17.28</v>
      </c>
      <c r="AG295" s="7" t="str">
        <f t="shared" si="78"/>
        <v>BHUJ1(GNE)</v>
      </c>
      <c r="AH295" s="7" t="str">
        <f t="shared" si="79"/>
        <v>RAJKOT KR</v>
      </c>
      <c r="AI295" s="7" t="str">
        <f t="shared" si="80"/>
        <v>S3P5</v>
      </c>
      <c r="AJ295" s="7" t="str">
        <f t="shared" si="81"/>
        <v>S4P6</v>
      </c>
      <c r="AK295" s="7" t="str">
        <f>IFERROR(VLOOKUP(Z295,'PASTE-DL-ALARMS'!$Q$10:$W$2200,7,FALSE),"")</f>
        <v/>
      </c>
      <c r="AL295" s="55" t="str">
        <f>IFERROR(VLOOKUP(Z295,'PASTE-DL-ALARMS'!$Q$10:$W$2200,3,FALSE),"")</f>
        <v/>
      </c>
      <c r="AM295" s="7" t="str">
        <f t="shared" si="82"/>
        <v>10.121.17.65_BHUJ1(GNE)_S3P5</v>
      </c>
      <c r="AN295" s="55" t="str">
        <f t="shared" si="83"/>
        <v>10.121.17.28_RAJKOT KR_S4P6</v>
      </c>
      <c r="AO295" s="72" t="e">
        <f t="shared" ca="1" si="84"/>
        <v>#VALUE!</v>
      </c>
      <c r="AP295" s="7" t="str">
        <f>IFERROR(VLOOKUP(Z295,'PASTE-DL-ALARMS'!$Q$10:$Z$2800,8,FALSE),"")</f>
        <v/>
      </c>
      <c r="AQ295" s="7"/>
      <c r="AR295" s="7"/>
      <c r="AS295" s="7"/>
    </row>
    <row r="296" spans="1:45" x14ac:dyDescent="0.25">
      <c r="A296" s="20"/>
      <c r="B296" s="20"/>
      <c r="C296" s="20" t="str">
        <f>IF(D296="Critical",MAX($C$8:C295)+1,"")</f>
        <v/>
      </c>
      <c r="D296" s="20" t="str">
        <f t="shared" si="68"/>
        <v>-</v>
      </c>
      <c r="E296" s="20" t="str">
        <f>VLOOKUP('PASTE-DOWN-DL'!F296,'SSA-CODE'!$D$4:$E$56,2,FALSE)</f>
        <v>AMR</v>
      </c>
      <c r="F296" s="48" t="str">
        <f t="shared" si="69"/>
        <v>SSA AMR</v>
      </c>
      <c r="G296" s="48" t="str">
        <f t="shared" si="70"/>
        <v xml:space="preserve">	SSA AMR</v>
      </c>
      <c r="H296" s="20">
        <v>287</v>
      </c>
      <c r="I296" t="s">
        <v>8070</v>
      </c>
      <c r="J296" t="s">
        <v>6260</v>
      </c>
      <c r="K296" t="s">
        <v>6261</v>
      </c>
      <c r="L296" t="s">
        <v>6262</v>
      </c>
      <c r="M296" t="s">
        <v>6263</v>
      </c>
      <c r="N296" t="s">
        <v>8071</v>
      </c>
      <c r="O296" t="s">
        <v>8072</v>
      </c>
      <c r="P296" t="s">
        <v>6266</v>
      </c>
      <c r="Q296" t="s">
        <v>6378</v>
      </c>
      <c r="R296" t="s">
        <v>6850</v>
      </c>
      <c r="S296" t="s">
        <v>8073</v>
      </c>
      <c r="T296" t="s">
        <v>6313</v>
      </c>
      <c r="U296" t="s">
        <v>7199</v>
      </c>
      <c r="V296" t="s">
        <v>6271</v>
      </c>
      <c r="W296" t="s">
        <v>8074</v>
      </c>
      <c r="X296" t="s">
        <v>8075</v>
      </c>
      <c r="Y296" t="s">
        <v>6269</v>
      </c>
      <c r="Z296" s="48" t="str">
        <f t="shared" si="71"/>
        <v>SSA AMR-10.121.96.2-SAVARKUNDLA B2_5/1-10.121.96.11-KUP-EXCH B1_4/1</v>
      </c>
      <c r="AA296" s="48">
        <f t="shared" si="72"/>
        <v>13</v>
      </c>
      <c r="AB296" s="48">
        <f t="shared" si="73"/>
        <v>25</v>
      </c>
      <c r="AC296" s="48">
        <f t="shared" si="74"/>
        <v>14</v>
      </c>
      <c r="AD296" s="48">
        <f t="shared" si="75"/>
        <v>23</v>
      </c>
      <c r="AE296" s="48" t="str">
        <f t="shared" si="76"/>
        <v>10.121.96.2</v>
      </c>
      <c r="AF296" s="42" t="str">
        <f t="shared" si="77"/>
        <v>10.121.96.11</v>
      </c>
      <c r="AG296" s="7" t="str">
        <f t="shared" si="78"/>
        <v>SAVARKUNDLA</v>
      </c>
      <c r="AH296" s="7" t="str">
        <f t="shared" si="79"/>
        <v>KUP EXCH</v>
      </c>
      <c r="AI296" s="7" t="str">
        <f t="shared" si="80"/>
        <v>S5P1</v>
      </c>
      <c r="AJ296" s="7" t="str">
        <f t="shared" si="81"/>
        <v>S4P1</v>
      </c>
      <c r="AK296" s="7" t="str">
        <f>IFERROR(VLOOKUP(Z296,'PASTE-DL-ALARMS'!$Q$10:$W$2200,7,FALSE),"")</f>
        <v/>
      </c>
      <c r="AL296" s="55" t="str">
        <f>IFERROR(VLOOKUP(Z296,'PASTE-DL-ALARMS'!$Q$10:$W$2200,3,FALSE),"")</f>
        <v/>
      </c>
      <c r="AM296" s="7" t="str">
        <f t="shared" si="82"/>
        <v>10.121.96.2_SAVARKUNDLA_S5P1</v>
      </c>
      <c r="AN296" s="55" t="str">
        <f t="shared" si="83"/>
        <v>10.121.96.11_KUP EXCH_S4P1</v>
      </c>
      <c r="AO296" s="72" t="e">
        <f t="shared" ca="1" si="84"/>
        <v>#VALUE!</v>
      </c>
      <c r="AP296" s="7" t="str">
        <f>IFERROR(VLOOKUP(Z296,'PASTE-DL-ALARMS'!$Q$10:$Z$2800,8,FALSE),"")</f>
        <v/>
      </c>
      <c r="AQ296" s="7"/>
      <c r="AR296" s="7"/>
      <c r="AS296" s="7"/>
    </row>
    <row r="297" spans="1:45" x14ac:dyDescent="0.25">
      <c r="A297" s="20"/>
      <c r="B297" s="20"/>
      <c r="C297" s="20" t="str">
        <f>IF(D297="Critical",MAX($C$8:C296)+1,"")</f>
        <v/>
      </c>
      <c r="D297" s="20" t="str">
        <f t="shared" si="68"/>
        <v>-</v>
      </c>
      <c r="E297" s="20" t="str">
        <f>VLOOKUP('PASTE-DOWN-DL'!F297,'SSA-CODE'!$D$4:$E$56,2,FALSE)</f>
        <v>WTR RJ</v>
      </c>
      <c r="F297" s="48" t="str">
        <f t="shared" si="69"/>
        <v>WTR RJ</v>
      </c>
      <c r="G297" s="48" t="str">
        <f t="shared" si="70"/>
        <v xml:space="preserve">	WTR RJ</v>
      </c>
      <c r="H297" s="20">
        <v>288</v>
      </c>
      <c r="I297" t="s">
        <v>8076</v>
      </c>
      <c r="J297" t="s">
        <v>6260</v>
      </c>
      <c r="K297" t="s">
        <v>6261</v>
      </c>
      <c r="L297" t="s">
        <v>6262</v>
      </c>
      <c r="M297" t="s">
        <v>6263</v>
      </c>
      <c r="N297" t="s">
        <v>8077</v>
      </c>
      <c r="O297" t="s">
        <v>8078</v>
      </c>
      <c r="P297" t="s">
        <v>6266</v>
      </c>
      <c r="Q297" t="s">
        <v>6285</v>
      </c>
      <c r="R297" t="s">
        <v>6508</v>
      </c>
      <c r="S297" t="s">
        <v>8079</v>
      </c>
      <c r="T297" t="s">
        <v>7129</v>
      </c>
      <c r="U297" t="s">
        <v>6346</v>
      </c>
      <c r="V297" t="s">
        <v>6271</v>
      </c>
      <c r="W297" t="s">
        <v>8080</v>
      </c>
      <c r="X297" t="s">
        <v>8081</v>
      </c>
      <c r="Y297" t="s">
        <v>6269</v>
      </c>
      <c r="Z297" s="48" t="str">
        <f t="shared" si="71"/>
        <v>WTR RJ-10.121.17.66-Bhuj2(GNE)_6/1-10.121.96.132-Desalpar_5/1</v>
      </c>
      <c r="AA297" s="48">
        <f t="shared" si="72"/>
        <v>15</v>
      </c>
      <c r="AB297" s="48">
        <f t="shared" si="73"/>
        <v>24</v>
      </c>
      <c r="AC297" s="48">
        <f t="shared" si="74"/>
        <v>14</v>
      </c>
      <c r="AD297" s="48">
        <f t="shared" si="75"/>
        <v>25</v>
      </c>
      <c r="AE297" s="48" t="str">
        <f t="shared" si="76"/>
        <v>10.121.96.132</v>
      </c>
      <c r="AF297" s="42" t="str">
        <f t="shared" si="77"/>
        <v>10.121.17.66</v>
      </c>
      <c r="AG297" s="7" t="str">
        <f t="shared" si="78"/>
        <v>Desalpar</v>
      </c>
      <c r="AH297" s="7" t="str">
        <f t="shared" si="79"/>
        <v>BHUJ2(GNE)</v>
      </c>
      <c r="AI297" s="7" t="str">
        <f t="shared" si="80"/>
        <v>S5P1</v>
      </c>
      <c r="AJ297" s="7" t="str">
        <f t="shared" si="81"/>
        <v>S6P1</v>
      </c>
      <c r="AK297" s="7" t="str">
        <f>IFERROR(VLOOKUP(Z297,'PASTE-DL-ALARMS'!$Q$10:$W$2200,7,FALSE),"")</f>
        <v/>
      </c>
      <c r="AL297" s="55" t="str">
        <f>IFERROR(VLOOKUP(Z297,'PASTE-DL-ALARMS'!$Q$10:$W$2200,3,FALSE),"")</f>
        <v/>
      </c>
      <c r="AM297" s="7" t="str">
        <f t="shared" si="82"/>
        <v>10.121.96.132_Desalpar_S5P1</v>
      </c>
      <c r="AN297" s="55" t="str">
        <f t="shared" si="83"/>
        <v>10.121.17.66_BHUJ2(GNE)_S6P1</v>
      </c>
      <c r="AO297" s="72" t="e">
        <f t="shared" ca="1" si="84"/>
        <v>#VALUE!</v>
      </c>
      <c r="AP297" s="7" t="str">
        <f>IFERROR(VLOOKUP(Z297,'PASTE-DL-ALARMS'!$Q$10:$Z$2800,8,FALSE),"")</f>
        <v/>
      </c>
      <c r="AQ297" s="7"/>
      <c r="AR297" s="7"/>
      <c r="AS297" s="7"/>
    </row>
    <row r="298" spans="1:45" x14ac:dyDescent="0.25">
      <c r="A298" s="20"/>
      <c r="B298" s="20"/>
      <c r="C298" s="20" t="str">
        <f>IF(D298="Critical",MAX($C$8:C297)+1,"")</f>
        <v/>
      </c>
      <c r="D298" s="20" t="str">
        <f t="shared" si="68"/>
        <v>-</v>
      </c>
      <c r="E298" s="20" t="str">
        <f>VLOOKUP('PASTE-DOWN-DL'!F298,'SSA-CODE'!$D$4:$E$56,2,FALSE)</f>
        <v>VDA</v>
      </c>
      <c r="F298" s="48" t="str">
        <f t="shared" si="69"/>
        <v>SSA VDR</v>
      </c>
      <c r="G298" s="48" t="str">
        <f t="shared" si="70"/>
        <v xml:space="preserve">	SSA VDR</v>
      </c>
      <c r="H298" s="20">
        <v>289</v>
      </c>
      <c r="I298" t="s">
        <v>8082</v>
      </c>
      <c r="J298" t="s">
        <v>6260</v>
      </c>
      <c r="K298" t="s">
        <v>6261</v>
      </c>
      <c r="L298" t="s">
        <v>6262</v>
      </c>
      <c r="M298" t="s">
        <v>6263</v>
      </c>
      <c r="N298" t="s">
        <v>8083</v>
      </c>
      <c r="O298" t="s">
        <v>8084</v>
      </c>
      <c r="P298" t="s">
        <v>6266</v>
      </c>
      <c r="Q298" t="s">
        <v>7052</v>
      </c>
      <c r="R298" t="s">
        <v>7499</v>
      </c>
      <c r="S298" t="s">
        <v>6269</v>
      </c>
      <c r="T298" t="s">
        <v>6394</v>
      </c>
      <c r="U298" t="s">
        <v>6269</v>
      </c>
      <c r="V298" t="s">
        <v>6271</v>
      </c>
      <c r="W298" t="s">
        <v>8086</v>
      </c>
      <c r="X298" t="s">
        <v>8087</v>
      </c>
      <c r="Y298" t="s">
        <v>6269</v>
      </c>
      <c r="Z298" s="48" t="str">
        <f t="shared" si="71"/>
        <v>SSA VDR-10.121.19.137-TN725B_City1_B2\S6P1-10.121.16.8-WTR_TN725B_R2_BARODA CITY_B2\S6P1</v>
      </c>
      <c r="AA298" s="48">
        <f t="shared" si="72"/>
        <v>13</v>
      </c>
      <c r="AB298" s="48">
        <f t="shared" si="73"/>
        <v>27</v>
      </c>
      <c r="AC298" s="48">
        <f t="shared" si="74"/>
        <v>15</v>
      </c>
      <c r="AD298" s="48">
        <f t="shared" si="75"/>
        <v>22</v>
      </c>
      <c r="AE298" s="48" t="str">
        <f t="shared" si="76"/>
        <v>10.121.16.8</v>
      </c>
      <c r="AF298" s="42" t="str">
        <f t="shared" si="77"/>
        <v>10.121.19.137</v>
      </c>
      <c r="AG298" s="7" t="str">
        <f t="shared" si="78"/>
        <v>BARODA CITY 1</v>
      </c>
      <c r="AH298" s="7" t="str">
        <f t="shared" si="79"/>
        <v>CITY 1</v>
      </c>
      <c r="AI298" s="7" t="str">
        <f t="shared" si="80"/>
        <v>S6P1</v>
      </c>
      <c r="AJ298" s="7" t="str">
        <f t="shared" si="81"/>
        <v>S6P1</v>
      </c>
      <c r="AK298" s="7" t="str">
        <f>IFERROR(VLOOKUP(Z298,'PASTE-DL-ALARMS'!$Q$10:$W$2200,7,FALSE),"")</f>
        <v/>
      </c>
      <c r="AL298" s="55" t="str">
        <f>IFERROR(VLOOKUP(Z298,'PASTE-DL-ALARMS'!$Q$10:$W$2200,3,FALSE),"")</f>
        <v/>
      </c>
      <c r="AM298" s="7" t="str">
        <f t="shared" si="82"/>
        <v>10.121.16.8_BARODA CITY 1_S6P1</v>
      </c>
      <c r="AN298" s="55" t="str">
        <f t="shared" si="83"/>
        <v>10.121.19.137_CITY 1_S6P1</v>
      </c>
      <c r="AO298" s="72" t="e">
        <f t="shared" ca="1" si="84"/>
        <v>#VALUE!</v>
      </c>
      <c r="AP298" s="7" t="str">
        <f>IFERROR(VLOOKUP(Z298,'PASTE-DL-ALARMS'!$Q$10:$Z$2800,8,FALSE),"")</f>
        <v/>
      </c>
      <c r="AQ298" s="7"/>
      <c r="AR298" s="7"/>
      <c r="AS298" s="7"/>
    </row>
    <row r="299" spans="1:45" x14ac:dyDescent="0.25">
      <c r="A299" s="20"/>
      <c r="B299" s="20"/>
      <c r="C299" s="20" t="str">
        <f>IF(D299="Critical",MAX($C$8:C298)+1,"")</f>
        <v/>
      </c>
      <c r="D299" s="20" t="str">
        <f t="shared" si="68"/>
        <v>-</v>
      </c>
      <c r="E299" s="20" t="str">
        <f>VLOOKUP('PASTE-DOWN-DL'!F299,'SSA-CODE'!$D$4:$E$56,2,FALSE)</f>
        <v>WTR AM</v>
      </c>
      <c r="F299" s="48" t="str">
        <f t="shared" si="69"/>
        <v>WTR AM</v>
      </c>
      <c r="G299" s="48" t="str">
        <f t="shared" si="70"/>
        <v xml:space="preserve">	WTR AM</v>
      </c>
      <c r="H299" s="20">
        <v>290</v>
      </c>
      <c r="I299" t="s">
        <v>8088</v>
      </c>
      <c r="J299" t="s">
        <v>6260</v>
      </c>
      <c r="K299" t="s">
        <v>6261</v>
      </c>
      <c r="L299" t="s">
        <v>6262</v>
      </c>
      <c r="M299" t="s">
        <v>6263</v>
      </c>
      <c r="N299" t="s">
        <v>8089</v>
      </c>
      <c r="O299" t="s">
        <v>8090</v>
      </c>
      <c r="P299" t="s">
        <v>6266</v>
      </c>
      <c r="Q299" t="s">
        <v>6423</v>
      </c>
      <c r="R299" t="s">
        <v>6671</v>
      </c>
      <c r="S299" t="s">
        <v>8091</v>
      </c>
      <c r="T299" t="s">
        <v>6353</v>
      </c>
      <c r="U299" t="s">
        <v>7470</v>
      </c>
      <c r="V299" t="s">
        <v>6271</v>
      </c>
      <c r="W299" t="s">
        <v>8092</v>
      </c>
      <c r="X299" t="s">
        <v>8093</v>
      </c>
      <c r="Y299" t="s">
        <v>6269</v>
      </c>
      <c r="Z299" s="48" t="str">
        <f t="shared" si="71"/>
        <v>WTR AM-10.121.15.130-TN725B_Himmatnagar 2_B2\S6P1-10.121.26.12-TN725B_Vijapur\S3P1</v>
      </c>
      <c r="AA299" s="48">
        <f t="shared" si="72"/>
        <v>15</v>
      </c>
      <c r="AB299" s="48">
        <f t="shared" si="73"/>
        <v>29</v>
      </c>
      <c r="AC299" s="48">
        <f t="shared" si="74"/>
        <v>15</v>
      </c>
      <c r="AD299" s="48">
        <f t="shared" si="75"/>
        <v>23</v>
      </c>
      <c r="AE299" s="48" t="str">
        <f t="shared" si="76"/>
        <v>10.121.15.130</v>
      </c>
      <c r="AF299" s="42" t="str">
        <f t="shared" si="77"/>
        <v>10.121.15.137</v>
      </c>
      <c r="AG299" s="7" t="str">
        <f t="shared" si="78"/>
        <v>HIMMATNAGAR 2</v>
      </c>
      <c r="AH299" s="7" t="str">
        <f t="shared" si="79"/>
        <v>Vijapur</v>
      </c>
      <c r="AI299" s="7" t="str">
        <f t="shared" si="80"/>
        <v>S6P1</v>
      </c>
      <c r="AJ299" s="7" t="str">
        <f t="shared" si="81"/>
        <v>S3P1</v>
      </c>
      <c r="AK299" s="7" t="str">
        <f>IFERROR(VLOOKUP(Z299,'PASTE-DL-ALARMS'!$Q$10:$W$2200,7,FALSE),"")</f>
        <v/>
      </c>
      <c r="AL299" s="55" t="str">
        <f>IFERROR(VLOOKUP(Z299,'PASTE-DL-ALARMS'!$Q$10:$W$2200,3,FALSE),"")</f>
        <v/>
      </c>
      <c r="AM299" s="7" t="str">
        <f t="shared" si="82"/>
        <v>10.121.15.130_HIMMATNAGAR 2_S6P1</v>
      </c>
      <c r="AN299" s="55" t="str">
        <f t="shared" si="83"/>
        <v>10.121.15.137_Vijapur_S3P1</v>
      </c>
      <c r="AO299" s="72" t="e">
        <f t="shared" ca="1" si="84"/>
        <v>#VALUE!</v>
      </c>
      <c r="AP299" s="7" t="str">
        <f>IFERROR(VLOOKUP(Z299,'PASTE-DL-ALARMS'!$Q$10:$Z$2800,8,FALSE),"")</f>
        <v/>
      </c>
      <c r="AQ299" s="7"/>
      <c r="AR299" s="7"/>
      <c r="AS299" s="7"/>
    </row>
    <row r="300" spans="1:45" x14ac:dyDescent="0.25">
      <c r="A300" s="20"/>
      <c r="B300" s="20"/>
      <c r="C300" s="20" t="str">
        <f>IF(D300="Critical",MAX($C$8:C299)+1,"")</f>
        <v/>
      </c>
      <c r="D300" s="20" t="str">
        <f t="shared" si="68"/>
        <v>-</v>
      </c>
      <c r="E300" s="20" t="str">
        <f>VLOOKUP('PASTE-DOWN-DL'!F300,'SSA-CODE'!$D$4:$E$56,2,FALSE)</f>
        <v>GDR</v>
      </c>
      <c r="F300" s="48" t="str">
        <f t="shared" si="69"/>
        <v>SSA GDH</v>
      </c>
      <c r="G300" s="48" t="str">
        <f t="shared" si="70"/>
        <v xml:space="preserve">	SSA GDH</v>
      </c>
      <c r="H300" s="20">
        <v>291</v>
      </c>
      <c r="I300" t="s">
        <v>8094</v>
      </c>
      <c r="J300" t="s">
        <v>6260</v>
      </c>
      <c r="K300" t="s">
        <v>6275</v>
      </c>
      <c r="L300" t="s">
        <v>6262</v>
      </c>
      <c r="M300" t="s">
        <v>6263</v>
      </c>
      <c r="N300" t="s">
        <v>8095</v>
      </c>
      <c r="O300" t="s">
        <v>8096</v>
      </c>
      <c r="P300" t="s">
        <v>6266</v>
      </c>
      <c r="Q300" t="s">
        <v>6529</v>
      </c>
      <c r="R300" t="s">
        <v>6279</v>
      </c>
      <c r="S300" t="s">
        <v>8097</v>
      </c>
      <c r="T300" t="s">
        <v>6770</v>
      </c>
      <c r="U300" t="s">
        <v>8097</v>
      </c>
      <c r="V300" t="s">
        <v>6271</v>
      </c>
      <c r="W300" t="s">
        <v>8098</v>
      </c>
      <c r="X300" t="s">
        <v>6488</v>
      </c>
      <c r="Y300" t="s">
        <v>6269</v>
      </c>
      <c r="Z300" s="48" t="str">
        <f t="shared" si="71"/>
        <v>SSA GDH-10.121.19.14-Simaliya A1_2/5-10.121.26.80-Richhwani B2_3/2</v>
      </c>
      <c r="AA300" s="48">
        <f t="shared" si="72"/>
        <v>14</v>
      </c>
      <c r="AB300" s="48">
        <f t="shared" si="73"/>
        <v>23</v>
      </c>
      <c r="AC300" s="48">
        <f t="shared" si="74"/>
        <v>14</v>
      </c>
      <c r="AD300" s="48">
        <f t="shared" si="75"/>
        <v>24</v>
      </c>
      <c r="AE300" s="48" t="str">
        <f t="shared" si="76"/>
        <v>10.121.19.14</v>
      </c>
      <c r="AF300" s="42" t="str">
        <f t="shared" si="77"/>
        <v>10.121.26.80</v>
      </c>
      <c r="AG300" s="7" t="str">
        <f t="shared" si="78"/>
        <v>SIMALIYA</v>
      </c>
      <c r="AH300" s="7" t="str">
        <f t="shared" si="79"/>
        <v>Richhwani</v>
      </c>
      <c r="AI300" s="7" t="str">
        <f t="shared" si="80"/>
        <v>S2P5</v>
      </c>
      <c r="AJ300" s="7" t="str">
        <f t="shared" si="81"/>
        <v>S3P2</v>
      </c>
      <c r="AK300" s="7" t="str">
        <f>IFERROR(VLOOKUP(Z300,'PASTE-DL-ALARMS'!$Q$10:$W$2200,7,FALSE),"")</f>
        <v/>
      </c>
      <c r="AL300" s="55" t="str">
        <f>IFERROR(VLOOKUP(Z300,'PASTE-DL-ALARMS'!$Q$10:$W$2200,3,FALSE),"")</f>
        <v/>
      </c>
      <c r="AM300" s="7" t="str">
        <f t="shared" si="82"/>
        <v>10.121.19.14_SIMALIYA_S2P5</v>
      </c>
      <c r="AN300" s="55" t="str">
        <f t="shared" si="83"/>
        <v>10.121.26.80_Richhwani_S3P2</v>
      </c>
      <c r="AO300" s="72" t="e">
        <f t="shared" ca="1" si="84"/>
        <v>#VALUE!</v>
      </c>
      <c r="AP300" s="7" t="str">
        <f>IFERROR(VLOOKUP(Z300,'PASTE-DL-ALARMS'!$Q$10:$Z$2800,8,FALSE),"")</f>
        <v/>
      </c>
      <c r="AQ300" s="7"/>
      <c r="AR300" s="7"/>
      <c r="AS300" s="7"/>
    </row>
    <row r="301" spans="1:45" x14ac:dyDescent="0.25">
      <c r="A301" s="20"/>
      <c r="B301" s="20"/>
      <c r="C301" s="20" t="str">
        <f>IF(D301="Critical",MAX($C$8:C300)+1,"")</f>
        <v/>
      </c>
      <c r="D301" s="20" t="str">
        <f t="shared" si="68"/>
        <v>-</v>
      </c>
      <c r="E301" s="20" t="str">
        <f>VLOOKUP('PASTE-DOWN-DL'!F301,'SSA-CODE'!$D$4:$E$56,2,FALSE)</f>
        <v>JND</v>
      </c>
      <c r="F301" s="48" t="str">
        <f t="shared" si="69"/>
        <v>SSA JND</v>
      </c>
      <c r="G301" s="48" t="str">
        <f t="shared" si="70"/>
        <v xml:space="preserve">	SSA JND</v>
      </c>
      <c r="H301" s="20">
        <v>292</v>
      </c>
      <c r="I301" t="s">
        <v>8099</v>
      </c>
      <c r="J301" t="s">
        <v>6260</v>
      </c>
      <c r="K301" t="s">
        <v>6261</v>
      </c>
      <c r="L301" t="s">
        <v>6262</v>
      </c>
      <c r="M301" t="s">
        <v>6263</v>
      </c>
      <c r="N301" t="s">
        <v>8100</v>
      </c>
      <c r="O301" t="s">
        <v>8101</v>
      </c>
      <c r="P301" t="s">
        <v>6266</v>
      </c>
      <c r="Q301" t="s">
        <v>6776</v>
      </c>
      <c r="R301" t="s">
        <v>7666</v>
      </c>
      <c r="S301" t="s">
        <v>6269</v>
      </c>
      <c r="T301" t="s">
        <v>6462</v>
      </c>
      <c r="U301" t="s">
        <v>6269</v>
      </c>
      <c r="V301" t="s">
        <v>6271</v>
      </c>
      <c r="W301" t="s">
        <v>8102</v>
      </c>
      <c r="X301" t="s">
        <v>8103</v>
      </c>
      <c r="Y301" t="s">
        <v>6269</v>
      </c>
      <c r="Z301" s="48" t="str">
        <f t="shared" si="71"/>
        <v>SSA JND-10.121.24.2-Veraval M/W B2_4/1-10.121.97.209-Gadu B2_3/1</v>
      </c>
      <c r="AA301" s="48">
        <f t="shared" si="72"/>
        <v>13</v>
      </c>
      <c r="AB301" s="48">
        <f t="shared" si="73"/>
        <v>25</v>
      </c>
      <c r="AC301" s="48">
        <f t="shared" si="74"/>
        <v>15</v>
      </c>
      <c r="AD301" s="48">
        <f t="shared" si="75"/>
        <v>20</v>
      </c>
      <c r="AE301" s="48" t="str">
        <f t="shared" si="76"/>
        <v>10.121.24.2</v>
      </c>
      <c r="AF301" s="42" t="str">
        <f t="shared" si="77"/>
        <v>10.121.97.209</v>
      </c>
      <c r="AG301" s="7" t="str">
        <f t="shared" si="78"/>
        <v>VERAVAL M/W</v>
      </c>
      <c r="AH301" s="7" t="str">
        <f t="shared" si="79"/>
        <v>GADU</v>
      </c>
      <c r="AI301" s="7" t="str">
        <f t="shared" si="80"/>
        <v>S4P1</v>
      </c>
      <c r="AJ301" s="7" t="str">
        <f t="shared" si="81"/>
        <v>S3P1</v>
      </c>
      <c r="AK301" s="7" t="str">
        <f>IFERROR(VLOOKUP(Z301,'PASTE-DL-ALARMS'!$Q$10:$W$2200,7,FALSE),"")</f>
        <v/>
      </c>
      <c r="AL301" s="55" t="str">
        <f>IFERROR(VLOOKUP(Z301,'PASTE-DL-ALARMS'!$Q$10:$W$2200,3,FALSE),"")</f>
        <v/>
      </c>
      <c r="AM301" s="7" t="str">
        <f t="shared" si="82"/>
        <v>10.121.24.2_VERAVAL M/W_S4P1</v>
      </c>
      <c r="AN301" s="55" t="str">
        <f t="shared" si="83"/>
        <v>10.121.97.209_GADU_S3P1</v>
      </c>
      <c r="AO301" s="72" t="e">
        <f t="shared" ca="1" si="84"/>
        <v>#VALUE!</v>
      </c>
      <c r="AP301" s="7" t="str">
        <f>IFERROR(VLOOKUP(Z301,'PASTE-DL-ALARMS'!$Q$10:$Z$2800,8,FALSE),"")</f>
        <v/>
      </c>
      <c r="AQ301" s="7"/>
      <c r="AR301" s="7"/>
      <c r="AS301" s="7"/>
    </row>
    <row r="302" spans="1:45" x14ac:dyDescent="0.25">
      <c r="A302" s="20"/>
      <c r="B302" s="20"/>
      <c r="C302" s="20" t="str">
        <f>IF(D302="Critical",MAX($C$8:C301)+1,"")</f>
        <v/>
      </c>
      <c r="D302" s="20" t="str">
        <f t="shared" si="68"/>
        <v>-</v>
      </c>
      <c r="E302" s="20" t="str">
        <f>VLOOKUP('PASTE-DOWN-DL'!F302,'SSA-CODE'!$D$4:$E$56,2,FALSE)</f>
        <v>BHV</v>
      </c>
      <c r="F302" s="48" t="str">
        <f t="shared" si="69"/>
        <v>SSA BV</v>
      </c>
      <c r="G302" s="48" t="str">
        <f t="shared" si="70"/>
        <v xml:space="preserve">	SSA BV</v>
      </c>
      <c r="H302" s="20">
        <v>293</v>
      </c>
      <c r="I302" t="s">
        <v>8104</v>
      </c>
      <c r="J302" t="s">
        <v>6260</v>
      </c>
      <c r="K302" t="s">
        <v>6275</v>
      </c>
      <c r="L302" t="s">
        <v>6262</v>
      </c>
      <c r="M302" t="s">
        <v>6263</v>
      </c>
      <c r="N302" t="s">
        <v>8105</v>
      </c>
      <c r="O302" t="s">
        <v>8106</v>
      </c>
      <c r="P302" t="s">
        <v>6266</v>
      </c>
      <c r="Q302" t="s">
        <v>6453</v>
      </c>
      <c r="R302" t="s">
        <v>6279</v>
      </c>
      <c r="S302" t="s">
        <v>6269</v>
      </c>
      <c r="T302" t="s">
        <v>6540</v>
      </c>
      <c r="U302" t="s">
        <v>6269</v>
      </c>
      <c r="V302" t="s">
        <v>6271</v>
      </c>
      <c r="W302" t="s">
        <v>8107</v>
      </c>
      <c r="X302" t="s">
        <v>8108</v>
      </c>
      <c r="Y302" t="s">
        <v>6269</v>
      </c>
      <c r="Z302" s="48" t="str">
        <f t="shared" si="71"/>
        <v>SSA BV-10.121.25.23-Panwadi_NIB_1/5-10.121.25.1-Panwadi(GNE)_5/4</v>
      </c>
      <c r="AA302" s="48">
        <f t="shared" si="72"/>
        <v>14</v>
      </c>
      <c r="AB302" s="48">
        <f t="shared" si="73"/>
        <v>26</v>
      </c>
      <c r="AC302" s="48">
        <f t="shared" si="74"/>
        <v>13</v>
      </c>
      <c r="AD302" s="48">
        <f t="shared" si="75"/>
        <v>26</v>
      </c>
      <c r="AE302" s="48" t="str">
        <f t="shared" si="76"/>
        <v>10.121.25.23</v>
      </c>
      <c r="AF302" s="42" t="str">
        <f t="shared" si="77"/>
        <v>10.121.25.1</v>
      </c>
      <c r="AG302" s="7" t="str">
        <f t="shared" si="78"/>
        <v>Panwadi NIB</v>
      </c>
      <c r="AH302" s="7" t="str">
        <f t="shared" si="79"/>
        <v>Panwadi(GNE)</v>
      </c>
      <c r="AI302" s="7" t="str">
        <f t="shared" si="80"/>
        <v>S1P5</v>
      </c>
      <c r="AJ302" s="7" t="str">
        <f t="shared" si="81"/>
        <v>S5P4</v>
      </c>
      <c r="AK302" s="7" t="str">
        <f>IFERROR(VLOOKUP(Z302,'PASTE-DL-ALARMS'!$Q$10:$W$2200,7,FALSE),"")</f>
        <v/>
      </c>
      <c r="AL302" s="55" t="str">
        <f>IFERROR(VLOOKUP(Z302,'PASTE-DL-ALARMS'!$Q$10:$W$2200,3,FALSE),"")</f>
        <v/>
      </c>
      <c r="AM302" s="7" t="str">
        <f t="shared" si="82"/>
        <v>10.121.25.23_Panwadi NIB_S1P5</v>
      </c>
      <c r="AN302" s="55" t="str">
        <f t="shared" si="83"/>
        <v>10.121.25.1_Panwadi(GNE)_S5P4</v>
      </c>
      <c r="AO302" s="72" t="e">
        <f t="shared" ca="1" si="84"/>
        <v>#VALUE!</v>
      </c>
      <c r="AP302" s="7" t="str">
        <f>IFERROR(VLOOKUP(Z302,'PASTE-DL-ALARMS'!$Q$10:$Z$2800,8,FALSE),"")</f>
        <v/>
      </c>
      <c r="AQ302" s="7"/>
      <c r="AR302" s="7"/>
      <c r="AS302" s="7"/>
    </row>
    <row r="303" spans="1:45" x14ac:dyDescent="0.25">
      <c r="A303" s="20"/>
      <c r="B303" s="20"/>
      <c r="C303" s="20" t="str">
        <f>IF(D303="Critical",MAX($C$8:C302)+1,"")</f>
        <v/>
      </c>
      <c r="D303" s="20" t="str">
        <f t="shared" si="68"/>
        <v>-</v>
      </c>
      <c r="E303" s="20" t="str">
        <f>VLOOKUP('PASTE-DOWN-DL'!F303,'SSA-CODE'!$D$4:$E$56,2,FALSE)</f>
        <v>NDD</v>
      </c>
      <c r="F303" s="48" t="str">
        <f t="shared" si="69"/>
        <v>SSA NAD</v>
      </c>
      <c r="G303" s="48" t="str">
        <f t="shared" si="70"/>
        <v xml:space="preserve">	SSA NAD</v>
      </c>
      <c r="H303" s="20">
        <v>294</v>
      </c>
      <c r="I303" t="s">
        <v>8109</v>
      </c>
      <c r="J303" t="s">
        <v>6466</v>
      </c>
      <c r="K303" t="s">
        <v>6275</v>
      </c>
      <c r="L303" t="s">
        <v>6262</v>
      </c>
      <c r="M303" t="s">
        <v>6263</v>
      </c>
      <c r="N303" t="s">
        <v>8110</v>
      </c>
      <c r="O303" t="s">
        <v>8111</v>
      </c>
      <c r="P303" t="s">
        <v>6266</v>
      </c>
      <c r="Q303" t="s">
        <v>6508</v>
      </c>
      <c r="R303" t="s">
        <v>6279</v>
      </c>
      <c r="S303" t="s">
        <v>8112</v>
      </c>
      <c r="T303" t="s">
        <v>6500</v>
      </c>
      <c r="U303" t="s">
        <v>6653</v>
      </c>
      <c r="V303" t="s">
        <v>6271</v>
      </c>
      <c r="W303" t="s">
        <v>8113</v>
      </c>
      <c r="X303" t="s">
        <v>8114</v>
      </c>
      <c r="Y303" t="s">
        <v>6269</v>
      </c>
      <c r="Z303" s="48" t="str">
        <f t="shared" si="71"/>
        <v>SSA NAD-10.121.24.225-ANANND_4/8-10.121.16.133-Anand_4/8</v>
      </c>
      <c r="AA303" s="48">
        <f t="shared" si="72"/>
        <v>15</v>
      </c>
      <c r="AB303" s="48">
        <f t="shared" si="73"/>
        <v>21</v>
      </c>
      <c r="AC303" s="48">
        <f t="shared" si="74"/>
        <v>15</v>
      </c>
      <c r="AD303" s="48">
        <f t="shared" si="75"/>
        <v>26</v>
      </c>
      <c r="AE303" s="48" t="str">
        <f t="shared" si="76"/>
        <v>10.121.16.133</v>
      </c>
      <c r="AF303" s="42" t="str">
        <f t="shared" si="77"/>
        <v>10.121.24.225</v>
      </c>
      <c r="AG303" s="7" t="str">
        <f t="shared" si="78"/>
        <v>Anand</v>
      </c>
      <c r="AH303" s="7" t="str">
        <f t="shared" si="79"/>
        <v>ANAND(GNE)</v>
      </c>
      <c r="AI303" s="7" t="str">
        <f t="shared" si="80"/>
        <v>S4P8</v>
      </c>
      <c r="AJ303" s="7" t="str">
        <f t="shared" si="81"/>
        <v>S4P8</v>
      </c>
      <c r="AK303" s="7" t="str">
        <f>IFERROR(VLOOKUP(Z303,'PASTE-DL-ALARMS'!$Q$10:$W$2200,7,FALSE),"")</f>
        <v/>
      </c>
      <c r="AL303" s="55" t="str">
        <f>IFERROR(VLOOKUP(Z303,'PASTE-DL-ALARMS'!$Q$10:$W$2200,3,FALSE),"")</f>
        <v/>
      </c>
      <c r="AM303" s="7" t="str">
        <f t="shared" si="82"/>
        <v>10.121.16.133_Anand_S4P8</v>
      </c>
      <c r="AN303" s="55" t="str">
        <f t="shared" si="83"/>
        <v>10.121.24.225_ANAND(GNE)_S4P8</v>
      </c>
      <c r="AO303" s="72" t="e">
        <f t="shared" ca="1" si="84"/>
        <v>#VALUE!</v>
      </c>
      <c r="AP303" s="7" t="str">
        <f>IFERROR(VLOOKUP(Z303,'PASTE-DL-ALARMS'!$Q$10:$Z$2800,8,FALSE),"")</f>
        <v/>
      </c>
      <c r="AQ303" s="7"/>
      <c r="AR303" s="7"/>
      <c r="AS303" s="7"/>
    </row>
    <row r="304" spans="1:45" x14ac:dyDescent="0.25">
      <c r="A304" s="20"/>
      <c r="B304" s="20"/>
      <c r="C304" s="20" t="str">
        <f>IF(D304="Critical",MAX($C$8:C303)+1,"")</f>
        <v/>
      </c>
      <c r="D304" s="20" t="str">
        <f t="shared" si="68"/>
        <v>-</v>
      </c>
      <c r="E304" s="20" t="str">
        <f>VLOOKUP('PASTE-DOWN-DL'!F304,'SSA-CODE'!$D$4:$E$56,2,FALSE)</f>
        <v>BCH</v>
      </c>
      <c r="F304" s="48" t="str">
        <f t="shared" si="69"/>
        <v>SSA BCH</v>
      </c>
      <c r="G304" s="48" t="str">
        <f t="shared" si="70"/>
        <v xml:space="preserve">	SSA BCH</v>
      </c>
      <c r="H304" s="20">
        <v>295</v>
      </c>
      <c r="I304" t="s">
        <v>8115</v>
      </c>
      <c r="J304" t="s">
        <v>6260</v>
      </c>
      <c r="K304" t="s">
        <v>6275</v>
      </c>
      <c r="L304" t="s">
        <v>6262</v>
      </c>
      <c r="M304" t="s">
        <v>6263</v>
      </c>
      <c r="N304" t="s">
        <v>8116</v>
      </c>
      <c r="O304" t="s">
        <v>8117</v>
      </c>
      <c r="P304" t="s">
        <v>6266</v>
      </c>
      <c r="Q304" t="s">
        <v>6507</v>
      </c>
      <c r="R304" t="s">
        <v>6401</v>
      </c>
      <c r="S304" t="s">
        <v>6269</v>
      </c>
      <c r="T304" t="s">
        <v>6295</v>
      </c>
      <c r="U304" t="s">
        <v>8118</v>
      </c>
      <c r="V304" t="s">
        <v>6271</v>
      </c>
      <c r="W304" t="s">
        <v>8119</v>
      </c>
      <c r="X304" t="s">
        <v>8120</v>
      </c>
      <c r="Y304" t="s">
        <v>6269</v>
      </c>
      <c r="Z304" s="48" t="str">
        <f t="shared" si="71"/>
        <v>SSA BCH-10.121.24.220-SOU ADMIN_1/5-10.121.96.103-SOU Dam Site Exchange_TN703B_2/5</v>
      </c>
      <c r="AA304" s="48">
        <f t="shared" si="72"/>
        <v>15</v>
      </c>
      <c r="AB304" s="48">
        <f t="shared" si="73"/>
        <v>37</v>
      </c>
      <c r="AC304" s="48">
        <f t="shared" si="74"/>
        <v>15</v>
      </c>
      <c r="AD304" s="48">
        <f t="shared" si="75"/>
        <v>25</v>
      </c>
      <c r="AE304" s="48" t="str">
        <f t="shared" si="76"/>
        <v>10.121.96.103</v>
      </c>
      <c r="AF304" s="42" t="str">
        <f t="shared" si="77"/>
        <v>10.121.24.220</v>
      </c>
      <c r="AG304" s="7" t="str">
        <f t="shared" si="78"/>
        <v>SOU Dam Site Exchange</v>
      </c>
      <c r="AH304" s="7" t="str">
        <f t="shared" si="79"/>
        <v>SOU ADMIN</v>
      </c>
      <c r="AI304" s="7" t="str">
        <f t="shared" si="80"/>
        <v>S2P5</v>
      </c>
      <c r="AJ304" s="7" t="str">
        <f t="shared" si="81"/>
        <v>S1P5</v>
      </c>
      <c r="AK304" s="7" t="str">
        <f>IFERROR(VLOOKUP(Z304,'PASTE-DL-ALARMS'!$Q$10:$W$2200,7,FALSE),"")</f>
        <v/>
      </c>
      <c r="AL304" s="55" t="str">
        <f>IFERROR(VLOOKUP(Z304,'PASTE-DL-ALARMS'!$Q$10:$W$2200,3,FALSE),"")</f>
        <v/>
      </c>
      <c r="AM304" s="7" t="str">
        <f t="shared" si="82"/>
        <v>10.121.96.103_SOU Dam Site Exchange_S2P5</v>
      </c>
      <c r="AN304" s="55" t="str">
        <f t="shared" si="83"/>
        <v>10.121.24.220_SOU ADMIN_S1P5</v>
      </c>
      <c r="AO304" s="72" t="e">
        <f t="shared" ca="1" si="84"/>
        <v>#VALUE!</v>
      </c>
      <c r="AP304" s="7" t="str">
        <f>IFERROR(VLOOKUP(Z304,'PASTE-DL-ALARMS'!$Q$10:$Z$2800,8,FALSE),"")</f>
        <v/>
      </c>
      <c r="AQ304" s="7"/>
      <c r="AR304" s="7"/>
      <c r="AS304" s="7"/>
    </row>
    <row r="305" spans="1:45" x14ac:dyDescent="0.25">
      <c r="A305" s="20"/>
      <c r="B305" s="20"/>
      <c r="C305" s="20" t="str">
        <f>IF(D305="Critical",MAX($C$8:C304)+1,"")</f>
        <v/>
      </c>
      <c r="D305" s="20" t="str">
        <f t="shared" si="68"/>
        <v>-</v>
      </c>
      <c r="E305" s="20" t="str">
        <f>VLOOKUP('PASTE-DOWN-DL'!F305,'SSA-CODE'!$D$4:$E$56,2,FALSE)</f>
        <v>AHD</v>
      </c>
      <c r="F305" s="48" t="str">
        <f t="shared" si="69"/>
        <v>SSA AM</v>
      </c>
      <c r="G305" s="48" t="str">
        <f t="shared" si="70"/>
        <v xml:space="preserve">	SSA AM</v>
      </c>
      <c r="H305" s="20">
        <v>296</v>
      </c>
      <c r="I305" t="s">
        <v>8121</v>
      </c>
      <c r="J305" t="s">
        <v>6260</v>
      </c>
      <c r="K305" t="s">
        <v>6275</v>
      </c>
      <c r="L305" t="s">
        <v>6262</v>
      </c>
      <c r="M305" t="s">
        <v>6263</v>
      </c>
      <c r="N305" t="s">
        <v>8122</v>
      </c>
      <c r="O305" t="s">
        <v>8123</v>
      </c>
      <c r="P305" t="s">
        <v>6266</v>
      </c>
      <c r="Q305" t="s">
        <v>6651</v>
      </c>
      <c r="R305" t="s">
        <v>6279</v>
      </c>
      <c r="S305" t="s">
        <v>8124</v>
      </c>
      <c r="T305" t="s">
        <v>6937</v>
      </c>
      <c r="U305" t="s">
        <v>8125</v>
      </c>
      <c r="V305" t="s">
        <v>6271</v>
      </c>
      <c r="W305" t="s">
        <v>8126</v>
      </c>
      <c r="X305" t="s">
        <v>8127</v>
      </c>
      <c r="Y305" t="s">
        <v>8128</v>
      </c>
      <c r="Z305" s="48" t="str">
        <f t="shared" si="71"/>
        <v>SSA AM-10.121.96.106-BIRLA-COPPER-DAHEJ A1_2/5-10.121.96.77-LAKHIGAM B1_3/2</v>
      </c>
      <c r="AA305" s="48">
        <f t="shared" si="72"/>
        <v>15</v>
      </c>
      <c r="AB305" s="48">
        <f t="shared" si="73"/>
        <v>34</v>
      </c>
      <c r="AC305" s="48">
        <f t="shared" si="74"/>
        <v>14</v>
      </c>
      <c r="AD305" s="48">
        <f t="shared" si="75"/>
        <v>23</v>
      </c>
      <c r="AE305" s="48" t="str">
        <f t="shared" si="76"/>
        <v>10.121.96.106</v>
      </c>
      <c r="AF305" s="42" t="str">
        <f t="shared" si="77"/>
        <v>10.121.96.77</v>
      </c>
      <c r="AG305" s="7" t="str">
        <f t="shared" si="78"/>
        <v>BIRLA COPPER DAHEJ</v>
      </c>
      <c r="AH305" s="7" t="str">
        <f t="shared" si="79"/>
        <v>LAKHIGAM</v>
      </c>
      <c r="AI305" s="7" t="str">
        <f t="shared" si="80"/>
        <v>S2P5</v>
      </c>
      <c r="AJ305" s="7" t="str">
        <f t="shared" si="81"/>
        <v>S3P2</v>
      </c>
      <c r="AK305" s="7" t="str">
        <f>IFERROR(VLOOKUP(Z305,'PASTE-DL-ALARMS'!$Q$10:$W$2200,7,FALSE),"")</f>
        <v/>
      </c>
      <c r="AL305" s="55" t="str">
        <f>IFERROR(VLOOKUP(Z305,'PASTE-DL-ALARMS'!$Q$10:$W$2200,3,FALSE),"")</f>
        <v/>
      </c>
      <c r="AM305" s="7" t="str">
        <f t="shared" si="82"/>
        <v>10.121.96.106_BIRLA COPPER DAHEJ_S2P5</v>
      </c>
      <c r="AN305" s="55" t="str">
        <f t="shared" si="83"/>
        <v>10.121.96.77_LAKHIGAM_S3P2</v>
      </c>
      <c r="AO305" s="72" t="e">
        <f t="shared" ca="1" si="84"/>
        <v>#VALUE!</v>
      </c>
      <c r="AP305" s="7" t="str">
        <f>IFERROR(VLOOKUP(Z305,'PASTE-DL-ALARMS'!$Q$10:$Z$2800,8,FALSE),"")</f>
        <v/>
      </c>
      <c r="AQ305" s="7"/>
      <c r="AR305" s="7"/>
      <c r="AS305" s="7"/>
    </row>
    <row r="306" spans="1:45" x14ac:dyDescent="0.25">
      <c r="A306" s="20"/>
      <c r="B306" s="20"/>
      <c r="C306" s="20" t="str">
        <f>IF(D306="Critical",MAX($C$8:C305)+1,"")</f>
        <v/>
      </c>
      <c r="D306" s="20" t="str">
        <f t="shared" si="68"/>
        <v>-</v>
      </c>
      <c r="E306" s="20" t="str">
        <f>VLOOKUP('PASTE-DOWN-DL'!F306,'SSA-CODE'!$D$4:$E$56,2,FALSE)</f>
        <v>BCH</v>
      </c>
      <c r="F306" s="48" t="str">
        <f t="shared" si="69"/>
        <v>SSA BCH</v>
      </c>
      <c r="G306" s="48" t="str">
        <f t="shared" si="70"/>
        <v xml:space="preserve">	SSA BCH</v>
      </c>
      <c r="H306" s="20">
        <v>297</v>
      </c>
      <c r="I306" t="s">
        <v>8129</v>
      </c>
      <c r="J306" t="s">
        <v>6260</v>
      </c>
      <c r="K306" t="s">
        <v>6275</v>
      </c>
      <c r="L306" t="s">
        <v>6262</v>
      </c>
      <c r="M306" t="s">
        <v>6263</v>
      </c>
      <c r="N306" t="s">
        <v>8130</v>
      </c>
      <c r="O306" t="s">
        <v>8131</v>
      </c>
      <c r="P306" t="s">
        <v>6266</v>
      </c>
      <c r="Q306" t="s">
        <v>6587</v>
      </c>
      <c r="R306" t="s">
        <v>6588</v>
      </c>
      <c r="S306" t="s">
        <v>8132</v>
      </c>
      <c r="T306" t="s">
        <v>6568</v>
      </c>
      <c r="U306" t="s">
        <v>8133</v>
      </c>
      <c r="V306" t="s">
        <v>6271</v>
      </c>
      <c r="W306" t="s">
        <v>8134</v>
      </c>
      <c r="X306" t="s">
        <v>8135</v>
      </c>
      <c r="Y306" t="s">
        <v>6269</v>
      </c>
      <c r="Z306" s="48" t="str">
        <f t="shared" si="71"/>
        <v>SSA BCH-10.121.24.203-SHREE_MANGLAM_BTS_1/5-10.121.24.193-Bharuch TE_3/4</v>
      </c>
      <c r="AA306" s="48">
        <f t="shared" si="72"/>
        <v>15</v>
      </c>
      <c r="AB306" s="48">
        <f t="shared" si="73"/>
        <v>29</v>
      </c>
      <c r="AC306" s="48">
        <f t="shared" si="74"/>
        <v>15</v>
      </c>
      <c r="AD306" s="48">
        <f t="shared" si="75"/>
        <v>31</v>
      </c>
      <c r="AE306" s="48" t="str">
        <f t="shared" si="76"/>
        <v>10.121.24.203</v>
      </c>
      <c r="AF306" s="42" t="str">
        <f t="shared" si="77"/>
        <v>10.121.24.193</v>
      </c>
      <c r="AG306" s="7" t="str">
        <f t="shared" si="78"/>
        <v>SHREE MANGLAM</v>
      </c>
      <c r="AH306" s="7" t="str">
        <f t="shared" si="79"/>
        <v>Bharuch TE(GNE)</v>
      </c>
      <c r="AI306" s="7" t="str">
        <f t="shared" si="80"/>
        <v>S1P5</v>
      </c>
      <c r="AJ306" s="7" t="str">
        <f t="shared" si="81"/>
        <v>S3P4</v>
      </c>
      <c r="AK306" s="7" t="str">
        <f>IFERROR(VLOOKUP(Z306,'PASTE-DL-ALARMS'!$Q$10:$W$2200,7,FALSE),"")</f>
        <v/>
      </c>
      <c r="AL306" s="55" t="str">
        <f>IFERROR(VLOOKUP(Z306,'PASTE-DL-ALARMS'!$Q$10:$W$2200,3,FALSE),"")</f>
        <v/>
      </c>
      <c r="AM306" s="7" t="str">
        <f t="shared" si="82"/>
        <v>10.121.24.203_SHREE MANGLAM_S1P5</v>
      </c>
      <c r="AN306" s="55" t="str">
        <f t="shared" si="83"/>
        <v>10.121.24.193_Bharuch TE(GNE)_S3P4</v>
      </c>
      <c r="AO306" s="72" t="e">
        <f t="shared" ca="1" si="84"/>
        <v>#VALUE!</v>
      </c>
      <c r="AP306" s="7" t="str">
        <f>IFERROR(VLOOKUP(Z306,'PASTE-DL-ALARMS'!$Q$10:$Z$2800,8,FALSE),"")</f>
        <v/>
      </c>
      <c r="AQ306" s="7"/>
      <c r="AR306" s="7"/>
      <c r="AS306" s="7"/>
    </row>
    <row r="307" spans="1:45" x14ac:dyDescent="0.25">
      <c r="A307" s="20"/>
      <c r="B307" s="20"/>
      <c r="C307" s="20" t="str">
        <f>IF(D307="Critical",MAX($C$8:C306)+1,"")</f>
        <v/>
      </c>
      <c r="D307" s="20" t="str">
        <f t="shared" si="68"/>
        <v>-</v>
      </c>
      <c r="E307" s="20" t="str">
        <f>VLOOKUP('PASTE-DOWN-DL'!F307,'SSA-CODE'!$D$4:$E$56,2,FALSE)</f>
        <v>HMR</v>
      </c>
      <c r="F307" s="48" t="str">
        <f t="shared" si="69"/>
        <v>SSA HMR</v>
      </c>
      <c r="G307" s="48" t="str">
        <f t="shared" si="70"/>
        <v xml:space="preserve">	SSA HMR</v>
      </c>
      <c r="H307" s="20">
        <v>298</v>
      </c>
      <c r="I307" t="s">
        <v>8136</v>
      </c>
      <c r="J307" t="s">
        <v>6260</v>
      </c>
      <c r="K307" t="s">
        <v>6275</v>
      </c>
      <c r="L307" t="s">
        <v>6262</v>
      </c>
      <c r="M307" t="s">
        <v>6263</v>
      </c>
      <c r="N307" t="s">
        <v>8137</v>
      </c>
      <c r="O307" t="s">
        <v>8138</v>
      </c>
      <c r="P307" t="s">
        <v>6266</v>
      </c>
      <c r="Q307" t="s">
        <v>6850</v>
      </c>
      <c r="R307" t="s">
        <v>6279</v>
      </c>
      <c r="S307" t="s">
        <v>8139</v>
      </c>
      <c r="T307" t="s">
        <v>6770</v>
      </c>
      <c r="U307" t="s">
        <v>8139</v>
      </c>
      <c r="V307" t="s">
        <v>6271</v>
      </c>
      <c r="W307" t="s">
        <v>8140</v>
      </c>
      <c r="X307" t="s">
        <v>8141</v>
      </c>
      <c r="Y307" t="s">
        <v>6269</v>
      </c>
      <c r="Z307" s="48" t="str">
        <f t="shared" si="71"/>
        <v>SSA HMR-10.121.97.82-Gokulnagar BTS_2/6-10.121.25.171-NAVA CPAN_1/6</v>
      </c>
      <c r="AA307" s="48">
        <f t="shared" si="72"/>
        <v>14</v>
      </c>
      <c r="AB307" s="48">
        <f t="shared" si="73"/>
        <v>29</v>
      </c>
      <c r="AC307" s="48">
        <f t="shared" si="74"/>
        <v>15</v>
      </c>
      <c r="AD307" s="48">
        <f t="shared" si="75"/>
        <v>25</v>
      </c>
      <c r="AE307" s="48" t="str">
        <f t="shared" si="76"/>
        <v>10.121.97.82</v>
      </c>
      <c r="AF307" s="42" t="str">
        <f t="shared" si="77"/>
        <v>10.121.25.171</v>
      </c>
      <c r="AG307" s="7" t="str">
        <f t="shared" si="78"/>
        <v>GOKULNAGAR BTS</v>
      </c>
      <c r="AH307" s="7" t="str">
        <f t="shared" si="79"/>
        <v>NAVA CPAN</v>
      </c>
      <c r="AI307" s="7" t="str">
        <f t="shared" si="80"/>
        <v>S2P6</v>
      </c>
      <c r="AJ307" s="7" t="str">
        <f t="shared" si="81"/>
        <v>S1P6</v>
      </c>
      <c r="AK307" s="7" t="str">
        <f>IFERROR(VLOOKUP(Z307,'PASTE-DL-ALARMS'!$Q$10:$W$2200,7,FALSE),"")</f>
        <v/>
      </c>
      <c r="AL307" s="55" t="str">
        <f>IFERROR(VLOOKUP(Z307,'PASTE-DL-ALARMS'!$Q$10:$W$2200,3,FALSE),"")</f>
        <v/>
      </c>
      <c r="AM307" s="7" t="str">
        <f t="shared" si="82"/>
        <v>10.121.97.82_GOKULNAGAR BTS_S2P6</v>
      </c>
      <c r="AN307" s="55" t="str">
        <f t="shared" si="83"/>
        <v>10.121.25.171_NAVA CPAN_S1P6</v>
      </c>
      <c r="AO307" s="72" t="e">
        <f t="shared" ca="1" si="84"/>
        <v>#VALUE!</v>
      </c>
      <c r="AP307" s="7" t="str">
        <f>IFERROR(VLOOKUP(Z307,'PASTE-DL-ALARMS'!$Q$10:$Z$2800,8,FALSE),"")</f>
        <v/>
      </c>
      <c r="AQ307" s="7"/>
      <c r="AR307" s="7"/>
      <c r="AS307" s="7"/>
    </row>
    <row r="308" spans="1:45" x14ac:dyDescent="0.25">
      <c r="A308" s="20"/>
      <c r="B308" s="20"/>
      <c r="C308" s="20" t="str">
        <f>IF(D308="Critical",MAX($C$8:C307)+1,"")</f>
        <v/>
      </c>
      <c r="D308" s="20" t="str">
        <f t="shared" si="68"/>
        <v>-</v>
      </c>
      <c r="E308" s="20" t="str">
        <f>VLOOKUP('PASTE-DOWN-DL'!F308,'SSA-CODE'!$D$4:$E$56,2,FALSE)</f>
        <v>BUJ</v>
      </c>
      <c r="F308" s="48" t="str">
        <f t="shared" si="69"/>
        <v>SSA BUJ</v>
      </c>
      <c r="G308" s="48" t="str">
        <f t="shared" si="70"/>
        <v xml:space="preserve">	SSA BUJ</v>
      </c>
      <c r="H308" s="20">
        <v>299</v>
      </c>
      <c r="I308" t="s">
        <v>8142</v>
      </c>
      <c r="J308" t="s">
        <v>6260</v>
      </c>
      <c r="K308" t="s">
        <v>6275</v>
      </c>
      <c r="L308" t="s">
        <v>6262</v>
      </c>
      <c r="M308" t="s">
        <v>6263</v>
      </c>
      <c r="N308" t="s">
        <v>8143</v>
      </c>
      <c r="O308" t="s">
        <v>8144</v>
      </c>
      <c r="P308" t="s">
        <v>6266</v>
      </c>
      <c r="Q308" t="s">
        <v>6423</v>
      </c>
      <c r="R308" t="s">
        <v>6279</v>
      </c>
      <c r="S308" t="s">
        <v>8145</v>
      </c>
      <c r="T308" t="s">
        <v>6471</v>
      </c>
      <c r="U308" t="s">
        <v>6510</v>
      </c>
      <c r="V308" t="s">
        <v>6271</v>
      </c>
      <c r="W308" t="s">
        <v>8146</v>
      </c>
      <c r="X308" t="s">
        <v>8147</v>
      </c>
      <c r="Y308" t="s">
        <v>6269</v>
      </c>
      <c r="Z308" s="48" t="str">
        <f t="shared" si="71"/>
        <v>SSA BUJ-10.121.24.73-Bharat Nagar_4/4-10.121.24.124-Kewal Ramani BTS_2/5</v>
      </c>
      <c r="AA308" s="48">
        <f t="shared" si="72"/>
        <v>14</v>
      </c>
      <c r="AB308" s="48">
        <f t="shared" si="73"/>
        <v>27</v>
      </c>
      <c r="AC308" s="48">
        <f t="shared" si="74"/>
        <v>15</v>
      </c>
      <c r="AD308" s="48">
        <f t="shared" si="75"/>
        <v>32</v>
      </c>
      <c r="AE308" s="48" t="str">
        <f t="shared" si="76"/>
        <v>10.121.24.73</v>
      </c>
      <c r="AF308" s="42" t="str">
        <f t="shared" si="77"/>
        <v>10.121.24.124</v>
      </c>
      <c r="AG308" s="7" t="str">
        <f t="shared" si="78"/>
        <v>Bharat Nagar</v>
      </c>
      <c r="AH308" s="7" t="str">
        <f t="shared" si="79"/>
        <v>Kewal Ramani BTS</v>
      </c>
      <c r="AI308" s="7" t="str">
        <f t="shared" si="80"/>
        <v>S4P4</v>
      </c>
      <c r="AJ308" s="7" t="str">
        <f t="shared" si="81"/>
        <v>S2P5</v>
      </c>
      <c r="AK308" s="7" t="str">
        <f>IFERROR(VLOOKUP(Z308,'PASTE-DL-ALARMS'!$Q$10:$W$2200,7,FALSE),"")</f>
        <v/>
      </c>
      <c r="AL308" s="55" t="str">
        <f>IFERROR(VLOOKUP(Z308,'PASTE-DL-ALARMS'!$Q$10:$W$2200,3,FALSE),"")</f>
        <v/>
      </c>
      <c r="AM308" s="7" t="str">
        <f t="shared" si="82"/>
        <v>10.121.24.73_Bharat Nagar_S4P4</v>
      </c>
      <c r="AN308" s="55" t="str">
        <f t="shared" si="83"/>
        <v>10.121.24.124_Kewal Ramani BTS_S2P5</v>
      </c>
      <c r="AO308" s="72" t="e">
        <f t="shared" ca="1" si="84"/>
        <v>#VALUE!</v>
      </c>
      <c r="AP308" s="7" t="str">
        <f>IFERROR(VLOOKUP(Z308,'PASTE-DL-ALARMS'!$Q$10:$Z$2800,8,FALSE),"")</f>
        <v/>
      </c>
      <c r="AQ308" s="7"/>
      <c r="AR308" s="7"/>
      <c r="AS308" s="7"/>
    </row>
    <row r="309" spans="1:45" x14ac:dyDescent="0.25">
      <c r="A309" s="20"/>
      <c r="B309" s="20"/>
      <c r="C309" s="20" t="str">
        <f>IF(D309="Critical",MAX($C$8:C308)+1,"")</f>
        <v/>
      </c>
      <c r="D309" s="20" t="str">
        <f t="shared" si="68"/>
        <v>-</v>
      </c>
      <c r="E309" s="20" t="str">
        <f>VLOOKUP('PASTE-DOWN-DL'!F309,'SSA-CODE'!$D$4:$E$56,2,FALSE)</f>
        <v>NDD</v>
      </c>
      <c r="F309" s="48" t="str">
        <f t="shared" si="69"/>
        <v>SSA NAD</v>
      </c>
      <c r="G309" s="48" t="str">
        <f t="shared" si="70"/>
        <v xml:space="preserve">	SSA NAD</v>
      </c>
      <c r="H309" s="20">
        <v>300</v>
      </c>
      <c r="I309" t="s">
        <v>8148</v>
      </c>
      <c r="J309" t="s">
        <v>6466</v>
      </c>
      <c r="K309" t="s">
        <v>6275</v>
      </c>
      <c r="L309" t="s">
        <v>6262</v>
      </c>
      <c r="M309" t="s">
        <v>6263</v>
      </c>
      <c r="N309" t="s">
        <v>8149</v>
      </c>
      <c r="O309" t="s">
        <v>8150</v>
      </c>
      <c r="P309" t="s">
        <v>6266</v>
      </c>
      <c r="Q309" t="s">
        <v>6359</v>
      </c>
      <c r="R309" t="s">
        <v>6279</v>
      </c>
      <c r="S309" t="s">
        <v>6269</v>
      </c>
      <c r="T309" t="s">
        <v>7109</v>
      </c>
      <c r="U309" t="s">
        <v>6269</v>
      </c>
      <c r="V309" t="s">
        <v>6271</v>
      </c>
      <c r="W309" t="s">
        <v>8151</v>
      </c>
      <c r="X309" t="s">
        <v>8152</v>
      </c>
      <c r="Y309" t="s">
        <v>6269</v>
      </c>
      <c r="Z309" s="48" t="str">
        <f t="shared" si="71"/>
        <v>SSA NAD-10.121.16.249-Haldarvas_2/4-10.121.16.250-Aklacha_1/3</v>
      </c>
      <c r="AA309" s="48">
        <f t="shared" si="72"/>
        <v>15</v>
      </c>
      <c r="AB309" s="48">
        <f t="shared" si="73"/>
        <v>25</v>
      </c>
      <c r="AC309" s="48">
        <f t="shared" si="74"/>
        <v>15</v>
      </c>
      <c r="AD309" s="48">
        <f t="shared" si="75"/>
        <v>23</v>
      </c>
      <c r="AE309" s="48" t="str">
        <f t="shared" si="76"/>
        <v>10.121.16.249</v>
      </c>
      <c r="AF309" s="42" t="str">
        <f t="shared" si="77"/>
        <v>10.121.16.250</v>
      </c>
      <c r="AG309" s="7" t="str">
        <f t="shared" si="78"/>
        <v>HALDARVAS</v>
      </c>
      <c r="AH309" s="7" t="str">
        <f t="shared" si="79"/>
        <v>AKLACHA</v>
      </c>
      <c r="AI309" s="7" t="str">
        <f t="shared" si="80"/>
        <v>S2P4</v>
      </c>
      <c r="AJ309" s="7" t="str">
        <f t="shared" si="81"/>
        <v>S1P3</v>
      </c>
      <c r="AK309" s="7" t="str">
        <f>IFERROR(VLOOKUP(Z309,'PASTE-DL-ALARMS'!$Q$10:$W$2200,7,FALSE),"")</f>
        <v/>
      </c>
      <c r="AL309" s="55" t="str">
        <f>IFERROR(VLOOKUP(Z309,'PASTE-DL-ALARMS'!$Q$10:$W$2200,3,FALSE),"")</f>
        <v/>
      </c>
      <c r="AM309" s="7" t="str">
        <f t="shared" si="82"/>
        <v>10.121.16.249_HALDARVAS_S2P4</v>
      </c>
      <c r="AN309" s="55" t="str">
        <f t="shared" si="83"/>
        <v>10.121.16.250_AKLACHA_S1P3</v>
      </c>
      <c r="AO309" s="72" t="e">
        <f t="shared" ca="1" si="84"/>
        <v>#VALUE!</v>
      </c>
      <c r="AP309" s="7" t="str">
        <f>IFERROR(VLOOKUP(Z309,'PASTE-DL-ALARMS'!$Q$10:$Z$2800,8,FALSE),"")</f>
        <v/>
      </c>
      <c r="AQ309" s="7"/>
      <c r="AR309" s="7"/>
      <c r="AS309" s="7"/>
    </row>
    <row r="310" spans="1:45" x14ac:dyDescent="0.25">
      <c r="A310" s="20"/>
      <c r="B310" s="20"/>
      <c r="C310" s="20" t="str">
        <f>IF(D310="Critical",MAX($C$8:C309)+1,"")</f>
        <v/>
      </c>
      <c r="D310" s="20" t="str">
        <f t="shared" si="68"/>
        <v>-</v>
      </c>
      <c r="E310" s="20" t="str">
        <f>VLOOKUP('PASTE-DOWN-DL'!F310,'SSA-CODE'!$D$4:$E$56,2,FALSE)</f>
        <v>WTR AM</v>
      </c>
      <c r="F310" s="48" t="str">
        <f t="shared" si="69"/>
        <v>WTR AM</v>
      </c>
      <c r="G310" s="48" t="str">
        <f t="shared" si="70"/>
        <v xml:space="preserve">	WTR AM</v>
      </c>
      <c r="H310" s="20">
        <v>301</v>
      </c>
      <c r="I310" t="s">
        <v>8153</v>
      </c>
      <c r="J310" t="s">
        <v>6260</v>
      </c>
      <c r="K310" t="s">
        <v>6261</v>
      </c>
      <c r="L310" t="s">
        <v>6262</v>
      </c>
      <c r="M310" t="s">
        <v>6263</v>
      </c>
      <c r="N310" t="s">
        <v>8154</v>
      </c>
      <c r="O310" t="s">
        <v>8155</v>
      </c>
      <c r="P310" t="s">
        <v>6266</v>
      </c>
      <c r="Q310" t="s">
        <v>7248</v>
      </c>
      <c r="R310" t="s">
        <v>7477</v>
      </c>
      <c r="S310" t="s">
        <v>6269</v>
      </c>
      <c r="T310" t="s">
        <v>6270</v>
      </c>
      <c r="U310" t="s">
        <v>6269</v>
      </c>
      <c r="V310" t="s">
        <v>6271</v>
      </c>
      <c r="W310" t="s">
        <v>8156</v>
      </c>
      <c r="X310" t="s">
        <v>8157</v>
      </c>
      <c r="Y310" t="s">
        <v>6269</v>
      </c>
      <c r="Z310" s="48" t="str">
        <f t="shared" si="71"/>
        <v>WTR AM-10.121.68.73-VANSDA_B2_4/1-10.121.68.84-WAGHAI__B2_3/1</v>
      </c>
      <c r="AA310" s="48">
        <f t="shared" si="72"/>
        <v>14</v>
      </c>
      <c r="AB310" s="48">
        <f t="shared" si="73"/>
        <v>21</v>
      </c>
      <c r="AC310" s="48">
        <f t="shared" si="74"/>
        <v>14</v>
      </c>
      <c r="AD310" s="48">
        <f t="shared" si="75"/>
        <v>21</v>
      </c>
      <c r="AE310" s="48" t="str">
        <f t="shared" si="76"/>
        <v>10.121.68.73</v>
      </c>
      <c r="AF310" s="42" t="str">
        <f t="shared" si="77"/>
        <v>10.121.68.84</v>
      </c>
      <c r="AG310" s="7" t="str">
        <f t="shared" si="78"/>
        <v>Vansda</v>
      </c>
      <c r="AH310" s="7" t="str">
        <f t="shared" si="79"/>
        <v>WAGHAI</v>
      </c>
      <c r="AI310" s="7" t="str">
        <f t="shared" si="80"/>
        <v>S4P1</v>
      </c>
      <c r="AJ310" s="7" t="str">
        <f t="shared" si="81"/>
        <v>S3P1</v>
      </c>
      <c r="AK310" s="7" t="str">
        <f>IFERROR(VLOOKUP(Z310,'PASTE-DL-ALARMS'!$Q$10:$W$2200,7,FALSE),"")</f>
        <v/>
      </c>
      <c r="AL310" s="55" t="str">
        <f>IFERROR(VLOOKUP(Z310,'PASTE-DL-ALARMS'!$Q$10:$W$2200,3,FALSE),"")</f>
        <v/>
      </c>
      <c r="AM310" s="7" t="str">
        <f t="shared" si="82"/>
        <v>10.121.68.73_Vansda_S4P1</v>
      </c>
      <c r="AN310" s="55" t="str">
        <f t="shared" si="83"/>
        <v>10.121.68.84_WAGHAI_S3P1</v>
      </c>
      <c r="AO310" s="72" t="e">
        <f t="shared" ca="1" si="84"/>
        <v>#VALUE!</v>
      </c>
      <c r="AP310" s="7" t="str">
        <f>IFERROR(VLOOKUP(Z310,'PASTE-DL-ALARMS'!$Q$10:$Z$2800,8,FALSE),"")</f>
        <v/>
      </c>
      <c r="AQ310" s="7"/>
      <c r="AR310" s="7"/>
      <c r="AS310" s="7"/>
    </row>
    <row r="311" spans="1:45" x14ac:dyDescent="0.25">
      <c r="A311" s="20"/>
      <c r="B311" s="20"/>
      <c r="C311" s="20" t="str">
        <f>IF(D311="Critical",MAX($C$8:C310)+1,"")</f>
        <v/>
      </c>
      <c r="D311" s="20" t="str">
        <f t="shared" si="68"/>
        <v>-</v>
      </c>
      <c r="E311" s="20" t="str">
        <f>VLOOKUP('PASTE-DOWN-DL'!F311,'SSA-CODE'!$D$4:$E$56,2,FALSE)</f>
        <v>WTR AM</v>
      </c>
      <c r="F311" s="48" t="str">
        <f t="shared" si="69"/>
        <v>WTR AM</v>
      </c>
      <c r="G311" s="48" t="str">
        <f t="shared" si="70"/>
        <v xml:space="preserve">	WTR AM</v>
      </c>
      <c r="H311" s="20">
        <v>302</v>
      </c>
      <c r="I311" t="s">
        <v>8158</v>
      </c>
      <c r="J311" t="s">
        <v>6260</v>
      </c>
      <c r="K311" t="s">
        <v>6275</v>
      </c>
      <c r="L311" t="s">
        <v>6262</v>
      </c>
      <c r="M311" t="s">
        <v>6263</v>
      </c>
      <c r="N311" t="s">
        <v>8159</v>
      </c>
      <c r="O311" t="s">
        <v>8160</v>
      </c>
      <c r="P311" t="s">
        <v>6266</v>
      </c>
      <c r="Q311" t="s">
        <v>7722</v>
      </c>
      <c r="R311" t="s">
        <v>6279</v>
      </c>
      <c r="S311" t="s">
        <v>6269</v>
      </c>
      <c r="T311" t="s">
        <v>6471</v>
      </c>
      <c r="U311" t="s">
        <v>8161</v>
      </c>
      <c r="V311" t="s">
        <v>6271</v>
      </c>
      <c r="W311" t="s">
        <v>8162</v>
      </c>
      <c r="X311" t="s">
        <v>6488</v>
      </c>
      <c r="Y311" t="s">
        <v>6269</v>
      </c>
      <c r="Z311" s="48" t="str">
        <f t="shared" si="71"/>
        <v>WTR AM-10.121.16.237-Thasara_3/2-10.121.16.229-THASRA_3/2</v>
      </c>
      <c r="AA311" s="48">
        <f t="shared" si="72"/>
        <v>15</v>
      </c>
      <c r="AB311" s="48">
        <f t="shared" si="73"/>
        <v>23</v>
      </c>
      <c r="AC311" s="48">
        <f t="shared" si="74"/>
        <v>15</v>
      </c>
      <c r="AD311" s="48">
        <f t="shared" si="75"/>
        <v>22</v>
      </c>
      <c r="AE311" s="48" t="str">
        <f t="shared" si="76"/>
        <v>10.121.16.237</v>
      </c>
      <c r="AF311" s="42" t="str">
        <f t="shared" si="77"/>
        <v>10.121.16.229</v>
      </c>
      <c r="AG311" s="7" t="str">
        <f t="shared" si="78"/>
        <v>Thasara</v>
      </c>
      <c r="AH311" s="7" t="str">
        <f t="shared" si="79"/>
        <v>THASRA</v>
      </c>
      <c r="AI311" s="7" t="str">
        <f t="shared" si="80"/>
        <v>S3P2</v>
      </c>
      <c r="AJ311" s="7" t="str">
        <f t="shared" si="81"/>
        <v>S3P2</v>
      </c>
      <c r="AK311" s="7" t="str">
        <f>IFERROR(VLOOKUP(Z311,'PASTE-DL-ALARMS'!$Q$10:$W$2200,7,FALSE),"")</f>
        <v/>
      </c>
      <c r="AL311" s="55" t="str">
        <f>IFERROR(VLOOKUP(Z311,'PASTE-DL-ALARMS'!$Q$10:$W$2200,3,FALSE),"")</f>
        <v/>
      </c>
      <c r="AM311" s="7" t="str">
        <f t="shared" si="82"/>
        <v>10.121.16.237_Thasara_S3P2</v>
      </c>
      <c r="AN311" s="55" t="str">
        <f t="shared" si="83"/>
        <v>10.121.16.229_THASRA_S3P2</v>
      </c>
      <c r="AO311" s="72" t="e">
        <f t="shared" ca="1" si="84"/>
        <v>#VALUE!</v>
      </c>
      <c r="AP311" s="7" t="str">
        <f>IFERROR(VLOOKUP(Z311,'PASTE-DL-ALARMS'!$Q$10:$Z$2800,8,FALSE),"")</f>
        <v/>
      </c>
      <c r="AQ311" s="7"/>
      <c r="AR311" s="7"/>
      <c r="AS311" s="7"/>
    </row>
    <row r="312" spans="1:45" x14ac:dyDescent="0.25">
      <c r="A312" s="20"/>
      <c r="B312" s="20"/>
      <c r="C312" s="20" t="str">
        <f>IF(D312="Critical",MAX($C$8:C311)+1,"")</f>
        <v/>
      </c>
      <c r="D312" s="20" t="str">
        <f t="shared" si="68"/>
        <v>-</v>
      </c>
      <c r="E312" s="20" t="str">
        <f>VLOOKUP('PASTE-DOWN-DL'!F312,'SSA-CODE'!$D$4:$E$56,2,FALSE)</f>
        <v>WTR RJ</v>
      </c>
      <c r="F312" s="48" t="str">
        <f t="shared" si="69"/>
        <v>WTR RJ</v>
      </c>
      <c r="G312" s="48" t="str">
        <f t="shared" si="70"/>
        <v xml:space="preserve">	WTR RJ</v>
      </c>
      <c r="H312" s="20">
        <v>303</v>
      </c>
      <c r="I312" t="s">
        <v>8163</v>
      </c>
      <c r="J312" t="s">
        <v>6466</v>
      </c>
      <c r="K312" t="s">
        <v>6275</v>
      </c>
      <c r="L312" t="s">
        <v>6262</v>
      </c>
      <c r="M312" t="s">
        <v>6263</v>
      </c>
      <c r="N312" t="s">
        <v>8164</v>
      </c>
      <c r="O312" t="s">
        <v>8165</v>
      </c>
      <c r="P312" t="s">
        <v>6266</v>
      </c>
      <c r="Q312" t="s">
        <v>6882</v>
      </c>
      <c r="R312" t="s">
        <v>6279</v>
      </c>
      <c r="S312" t="s">
        <v>6269</v>
      </c>
      <c r="T312" t="s">
        <v>6715</v>
      </c>
      <c r="U312" t="s">
        <v>6269</v>
      </c>
      <c r="V312" t="s">
        <v>6271</v>
      </c>
      <c r="W312" t="s">
        <v>8166</v>
      </c>
      <c r="X312" t="s">
        <v>8167</v>
      </c>
      <c r="Y312" t="s">
        <v>6269</v>
      </c>
      <c r="Z312" s="48" t="str">
        <f t="shared" si="71"/>
        <v>WTR RJ-10.121.17.26-RAJKOT B2_4/11-10.121.17.28-RAJKOT-KR B2_4/11</v>
      </c>
      <c r="AA312" s="48">
        <f t="shared" si="72"/>
        <v>14</v>
      </c>
      <c r="AB312" s="48">
        <f t="shared" si="73"/>
        <v>21</v>
      </c>
      <c r="AC312" s="48">
        <f t="shared" si="74"/>
        <v>14</v>
      </c>
      <c r="AD312" s="48">
        <f t="shared" si="75"/>
        <v>24</v>
      </c>
      <c r="AE312" s="48" t="str">
        <f t="shared" si="76"/>
        <v>10.121.17.26</v>
      </c>
      <c r="AF312" s="42" t="str">
        <f t="shared" si="77"/>
        <v>10.121.17.28</v>
      </c>
      <c r="AG312" s="7" t="str">
        <f t="shared" si="78"/>
        <v>RAJKOT</v>
      </c>
      <c r="AH312" s="7" t="str">
        <f t="shared" si="79"/>
        <v>RAJKOT KR</v>
      </c>
      <c r="AI312" s="7" t="str">
        <f t="shared" si="80"/>
        <v>S4P11</v>
      </c>
      <c r="AJ312" s="7" t="str">
        <f t="shared" si="81"/>
        <v>S4P11</v>
      </c>
      <c r="AK312" s="7" t="str">
        <f>IFERROR(VLOOKUP(Z312,'PASTE-DL-ALARMS'!$Q$10:$W$2200,7,FALSE),"")</f>
        <v/>
      </c>
      <c r="AL312" s="55" t="str">
        <f>IFERROR(VLOOKUP(Z312,'PASTE-DL-ALARMS'!$Q$10:$W$2200,3,FALSE),"")</f>
        <v/>
      </c>
      <c r="AM312" s="7" t="str">
        <f t="shared" si="82"/>
        <v>10.121.17.26_RAJKOT_S4P11</v>
      </c>
      <c r="AN312" s="55" t="str">
        <f t="shared" si="83"/>
        <v>10.121.17.28_RAJKOT KR_S4P11</v>
      </c>
      <c r="AO312" s="72" t="e">
        <f t="shared" ca="1" si="84"/>
        <v>#VALUE!</v>
      </c>
      <c r="AP312" s="7" t="str">
        <f>IFERROR(VLOOKUP(Z312,'PASTE-DL-ALARMS'!$Q$10:$Z$2800,8,FALSE),"")</f>
        <v/>
      </c>
      <c r="AQ312" s="7"/>
      <c r="AR312" s="7"/>
      <c r="AS312" s="7"/>
    </row>
    <row r="313" spans="1:45" x14ac:dyDescent="0.25">
      <c r="A313" s="20"/>
      <c r="B313" s="20"/>
      <c r="C313" s="20" t="str">
        <f>IF(D313="Critical",MAX($C$8:C312)+1,"")</f>
        <v/>
      </c>
      <c r="D313" s="20" t="str">
        <f t="shared" si="68"/>
        <v>-</v>
      </c>
      <c r="E313" s="20" t="str">
        <f>VLOOKUP('PASTE-DOWN-DL'!F313,'SSA-CODE'!$D$4:$E$56,2,FALSE)</f>
        <v>NDD</v>
      </c>
      <c r="F313" s="48" t="str">
        <f t="shared" si="69"/>
        <v>SSA NAD</v>
      </c>
      <c r="G313" s="48" t="str">
        <f t="shared" si="70"/>
        <v xml:space="preserve">	SSA NAD</v>
      </c>
      <c r="H313" s="20">
        <v>304</v>
      </c>
      <c r="I313" t="s">
        <v>8168</v>
      </c>
      <c r="J313" t="s">
        <v>6260</v>
      </c>
      <c r="K313" t="s">
        <v>6261</v>
      </c>
      <c r="L313" t="s">
        <v>6262</v>
      </c>
      <c r="M313" t="s">
        <v>6263</v>
      </c>
      <c r="N313" t="s">
        <v>8169</v>
      </c>
      <c r="O313" t="s">
        <v>8170</v>
      </c>
      <c r="P313" t="s">
        <v>6266</v>
      </c>
      <c r="Q313" t="s">
        <v>6851</v>
      </c>
      <c r="R313" t="s">
        <v>7559</v>
      </c>
      <c r="S313" t="s">
        <v>6269</v>
      </c>
      <c r="T313" t="s">
        <v>7359</v>
      </c>
      <c r="U313" t="s">
        <v>6269</v>
      </c>
      <c r="V313" t="s">
        <v>6271</v>
      </c>
      <c r="W313" t="s">
        <v>8171</v>
      </c>
      <c r="X313" t="s">
        <v>8172</v>
      </c>
      <c r="Y313" t="s">
        <v>6269</v>
      </c>
      <c r="Z313" s="48" t="str">
        <f t="shared" si="71"/>
        <v>SSA NAD-10.121.24.232-TN705B_BXR_B1\S3P1-10.121.24.225-TN725B_Anand TE(GNE)\S4P1</v>
      </c>
      <c r="AA313" s="48">
        <f t="shared" si="72"/>
        <v>15</v>
      </c>
      <c r="AB313" s="48">
        <f t="shared" si="73"/>
        <v>26</v>
      </c>
      <c r="AC313" s="48">
        <f t="shared" si="74"/>
        <v>15</v>
      </c>
      <c r="AD313" s="48">
        <f t="shared" si="75"/>
        <v>27</v>
      </c>
      <c r="AE313" s="48" t="str">
        <f t="shared" si="76"/>
        <v>10.121.24.225</v>
      </c>
      <c r="AF313" s="42" t="str">
        <f t="shared" si="77"/>
        <v>10.121.24.232</v>
      </c>
      <c r="AG313" s="7" t="str">
        <f t="shared" si="78"/>
        <v>ANAND(GNE)</v>
      </c>
      <c r="AH313" s="7" t="str">
        <f t="shared" si="79"/>
        <v>BORSAD(BXR)</v>
      </c>
      <c r="AI313" s="7" t="str">
        <f t="shared" si="80"/>
        <v>S4P1</v>
      </c>
      <c r="AJ313" s="7" t="str">
        <f t="shared" si="81"/>
        <v>S3P1</v>
      </c>
      <c r="AK313" s="7" t="str">
        <f>IFERROR(VLOOKUP(Z313,'PASTE-DL-ALARMS'!$Q$10:$W$2200,7,FALSE),"")</f>
        <v/>
      </c>
      <c r="AL313" s="55" t="str">
        <f>IFERROR(VLOOKUP(Z313,'PASTE-DL-ALARMS'!$Q$10:$W$2200,3,FALSE),"")</f>
        <v/>
      </c>
      <c r="AM313" s="7" t="str">
        <f t="shared" si="82"/>
        <v>10.121.24.225_ANAND(GNE)_S4P1</v>
      </c>
      <c r="AN313" s="55" t="str">
        <f t="shared" si="83"/>
        <v>10.121.24.232_BORSAD(BXR)_S3P1</v>
      </c>
      <c r="AO313" s="72" t="e">
        <f t="shared" ca="1" si="84"/>
        <v>#VALUE!</v>
      </c>
      <c r="AP313" s="7" t="str">
        <f>IFERROR(VLOOKUP(Z313,'PASTE-DL-ALARMS'!$Q$10:$Z$2800,8,FALSE),"")</f>
        <v/>
      </c>
      <c r="AQ313" s="7"/>
      <c r="AR313" s="7"/>
      <c r="AS313" s="7"/>
    </row>
    <row r="314" spans="1:45" x14ac:dyDescent="0.25">
      <c r="A314" s="20"/>
      <c r="B314" s="20"/>
      <c r="C314" s="20" t="str">
        <f>IF(D314="Critical",MAX($C$8:C313)+1,"")</f>
        <v/>
      </c>
      <c r="D314" s="20" t="str">
        <f t="shared" si="68"/>
        <v>-</v>
      </c>
      <c r="E314" s="20" t="str">
        <f>VLOOKUP('PASTE-DOWN-DL'!F314,'SSA-CODE'!$D$4:$E$56,2,FALSE)</f>
        <v>RJT</v>
      </c>
      <c r="F314" s="48" t="str">
        <f t="shared" si="69"/>
        <v>SSA RJ</v>
      </c>
      <c r="G314" s="48" t="str">
        <f t="shared" si="70"/>
        <v xml:space="preserve">	SSA RJ</v>
      </c>
      <c r="H314" s="20">
        <v>305</v>
      </c>
      <c r="I314" t="s">
        <v>8173</v>
      </c>
      <c r="J314" t="s">
        <v>6260</v>
      </c>
      <c r="K314" t="s">
        <v>6261</v>
      </c>
      <c r="L314" t="s">
        <v>6262</v>
      </c>
      <c r="M314" t="s">
        <v>6263</v>
      </c>
      <c r="N314" t="s">
        <v>8174</v>
      </c>
      <c r="O314" t="s">
        <v>8175</v>
      </c>
      <c r="P314" t="s">
        <v>6266</v>
      </c>
      <c r="Q314" t="s">
        <v>7090</v>
      </c>
      <c r="R314" t="s">
        <v>6587</v>
      </c>
      <c r="S314" t="s">
        <v>8176</v>
      </c>
      <c r="T314" t="s">
        <v>6500</v>
      </c>
      <c r="U314" t="s">
        <v>6610</v>
      </c>
      <c r="V314" t="s">
        <v>6271</v>
      </c>
      <c r="W314" t="s">
        <v>8177</v>
      </c>
      <c r="X314" t="s">
        <v>6488</v>
      </c>
      <c r="Y314" t="s">
        <v>6269</v>
      </c>
      <c r="Z314" s="48" t="str">
        <f t="shared" si="71"/>
        <v>SSA RJ-10.121.19.73_PAWANBHAVANBTS_S4P1-10.121.19.75_Railway RJT_S4P1</v>
      </c>
      <c r="AA314" s="48">
        <f t="shared" si="72"/>
        <v>14</v>
      </c>
      <c r="AB314" s="48">
        <f t="shared" si="73"/>
        <v>29</v>
      </c>
      <c r="AC314" s="48">
        <f t="shared" si="74"/>
        <v>14</v>
      </c>
      <c r="AD314" s="48">
        <f t="shared" si="75"/>
        <v>26</v>
      </c>
      <c r="AE314" s="48" t="str">
        <f t="shared" si="76"/>
        <v>10.121.19.73</v>
      </c>
      <c r="AF314" s="42" t="str">
        <f t="shared" si="77"/>
        <v>10.121.19.75</v>
      </c>
      <c r="AG314" s="7" t="str">
        <f t="shared" si="78"/>
        <v>PAWANBHAVANBTS</v>
      </c>
      <c r="AH314" s="7" t="str">
        <f t="shared" si="79"/>
        <v>Railway RJT</v>
      </c>
      <c r="AI314" s="7" t="str">
        <f t="shared" si="80"/>
        <v>S4P1</v>
      </c>
      <c r="AJ314" s="7" t="str">
        <f t="shared" si="81"/>
        <v>S4P1</v>
      </c>
      <c r="AK314" s="7" t="str">
        <f>IFERROR(VLOOKUP(Z314,'PASTE-DL-ALARMS'!$Q$10:$W$2200,7,FALSE),"")</f>
        <v/>
      </c>
      <c r="AL314" s="55" t="str">
        <f>IFERROR(VLOOKUP(Z314,'PASTE-DL-ALARMS'!$Q$10:$W$2200,3,FALSE),"")</f>
        <v/>
      </c>
      <c r="AM314" s="7" t="str">
        <f t="shared" si="82"/>
        <v>10.121.19.73_PAWANBHAVANBTS_S4P1</v>
      </c>
      <c r="AN314" s="55" t="str">
        <f t="shared" si="83"/>
        <v>10.121.19.75_Railway RJT_S4P1</v>
      </c>
      <c r="AO314" s="72" t="e">
        <f t="shared" ca="1" si="84"/>
        <v>#VALUE!</v>
      </c>
      <c r="AP314" s="7" t="str">
        <f>IFERROR(VLOOKUP(Z314,'PASTE-DL-ALARMS'!$Q$10:$Z$2800,8,FALSE),"")</f>
        <v/>
      </c>
      <c r="AQ314" s="7"/>
      <c r="AR314" s="7"/>
      <c r="AS314" s="7"/>
    </row>
    <row r="315" spans="1:45" x14ac:dyDescent="0.25">
      <c r="A315" s="20"/>
      <c r="B315" s="20"/>
      <c r="C315" s="20" t="str">
        <f>IF(D315="Critical",MAX($C$8:C314)+1,"")</f>
        <v/>
      </c>
      <c r="D315" s="20" t="str">
        <f t="shared" si="68"/>
        <v>-</v>
      </c>
      <c r="E315" s="20" t="str">
        <f>VLOOKUP('PASTE-DOWN-DL'!F315,'SSA-CODE'!$D$4:$E$56,2,FALSE)</f>
        <v>WTR AM</v>
      </c>
      <c r="F315" s="48" t="str">
        <f t="shared" si="69"/>
        <v>WTR AM</v>
      </c>
      <c r="G315" s="48" t="str">
        <f t="shared" si="70"/>
        <v xml:space="preserve">	WTR AM</v>
      </c>
      <c r="H315" s="20">
        <v>306</v>
      </c>
      <c r="I315" t="s">
        <v>8178</v>
      </c>
      <c r="J315" t="s">
        <v>6260</v>
      </c>
      <c r="K315" t="s">
        <v>6275</v>
      </c>
      <c r="L315" t="s">
        <v>6262</v>
      </c>
      <c r="M315" t="s">
        <v>6263</v>
      </c>
      <c r="N315" t="s">
        <v>8179</v>
      </c>
      <c r="O315" t="s">
        <v>8180</v>
      </c>
      <c r="P315" t="s">
        <v>6266</v>
      </c>
      <c r="Q315" t="s">
        <v>6566</v>
      </c>
      <c r="R315" t="s">
        <v>6279</v>
      </c>
      <c r="S315" t="s">
        <v>6269</v>
      </c>
      <c r="T315" t="s">
        <v>7155</v>
      </c>
      <c r="U315" t="s">
        <v>6269</v>
      </c>
      <c r="V315" t="s">
        <v>6271</v>
      </c>
      <c r="W315" t="s">
        <v>8181</v>
      </c>
      <c r="X315" t="s">
        <v>6488</v>
      </c>
      <c r="Y315" t="s">
        <v>6269</v>
      </c>
      <c r="Z315" s="48" t="str">
        <f t="shared" si="71"/>
        <v>WTR AM-10.121.15.213-Harij B2_5/5-10.121.15.143-Chanasma B2_3/2</v>
      </c>
      <c r="AA315" s="48">
        <f t="shared" si="72"/>
        <v>15</v>
      </c>
      <c r="AB315" s="48">
        <f t="shared" si="73"/>
        <v>21</v>
      </c>
      <c r="AC315" s="48">
        <f t="shared" si="74"/>
        <v>15</v>
      </c>
      <c r="AD315" s="48">
        <f t="shared" si="75"/>
        <v>24</v>
      </c>
      <c r="AE315" s="48" t="str">
        <f t="shared" si="76"/>
        <v>10.121.15.213</v>
      </c>
      <c r="AF315" s="42" t="str">
        <f t="shared" si="77"/>
        <v>10.121.15.143</v>
      </c>
      <c r="AG315" s="7" t="str">
        <f t="shared" si="78"/>
        <v>Harij</v>
      </c>
      <c r="AH315" s="7" t="str">
        <f t="shared" si="79"/>
        <v>Chanasma</v>
      </c>
      <c r="AI315" s="7" t="str">
        <f t="shared" si="80"/>
        <v>S5P5</v>
      </c>
      <c r="AJ315" s="7" t="str">
        <f t="shared" si="81"/>
        <v>S3P2</v>
      </c>
      <c r="AK315" s="7" t="str">
        <f>IFERROR(VLOOKUP(Z315,'PASTE-DL-ALARMS'!$Q$10:$W$2200,7,FALSE),"")</f>
        <v/>
      </c>
      <c r="AL315" s="55" t="str">
        <f>IFERROR(VLOOKUP(Z315,'PASTE-DL-ALARMS'!$Q$10:$W$2200,3,FALSE),"")</f>
        <v/>
      </c>
      <c r="AM315" s="7" t="str">
        <f t="shared" si="82"/>
        <v>10.121.15.213_Harij_S5P5</v>
      </c>
      <c r="AN315" s="55" t="str">
        <f t="shared" si="83"/>
        <v>10.121.15.143_Chanasma_S3P2</v>
      </c>
      <c r="AO315" s="72" t="e">
        <f t="shared" ca="1" si="84"/>
        <v>#VALUE!</v>
      </c>
      <c r="AP315" s="7" t="str">
        <f>IFERROR(VLOOKUP(Z315,'PASTE-DL-ALARMS'!$Q$10:$Z$2800,8,FALSE),"")</f>
        <v/>
      </c>
      <c r="AQ315" s="7"/>
      <c r="AR315" s="7"/>
      <c r="AS315" s="7"/>
    </row>
    <row r="316" spans="1:45" x14ac:dyDescent="0.25">
      <c r="A316" s="20"/>
      <c r="B316" s="20"/>
      <c r="C316" s="20" t="str">
        <f>IF(D316="Critical",MAX($C$8:C315)+1,"")</f>
        <v/>
      </c>
      <c r="D316" s="20" t="str">
        <f t="shared" si="68"/>
        <v>-</v>
      </c>
      <c r="E316" s="20" t="str">
        <f>VLOOKUP('PASTE-DOWN-DL'!F316,'SSA-CODE'!$D$4:$E$56,2,FALSE)</f>
        <v>AMR</v>
      </c>
      <c r="F316" s="48" t="str">
        <f t="shared" si="69"/>
        <v>SSA AMR</v>
      </c>
      <c r="G316" s="48" t="str">
        <f t="shared" si="70"/>
        <v xml:space="preserve">	SSA AMR</v>
      </c>
      <c r="H316" s="20">
        <v>307</v>
      </c>
      <c r="I316" t="s">
        <v>8182</v>
      </c>
      <c r="J316" t="s">
        <v>6260</v>
      </c>
      <c r="K316" t="s">
        <v>6275</v>
      </c>
      <c r="L316" t="s">
        <v>6262</v>
      </c>
      <c r="M316" t="s">
        <v>6263</v>
      </c>
      <c r="N316" t="s">
        <v>8183</v>
      </c>
      <c r="O316" t="s">
        <v>8184</v>
      </c>
      <c r="P316" t="s">
        <v>6266</v>
      </c>
      <c r="Q316" t="s">
        <v>6776</v>
      </c>
      <c r="R316" t="s">
        <v>6279</v>
      </c>
      <c r="S316" t="s">
        <v>8185</v>
      </c>
      <c r="T316" t="s">
        <v>6313</v>
      </c>
      <c r="U316" t="s">
        <v>7199</v>
      </c>
      <c r="V316" t="s">
        <v>6271</v>
      </c>
      <c r="W316" t="s">
        <v>8186</v>
      </c>
      <c r="X316" t="s">
        <v>8187</v>
      </c>
      <c r="Y316" t="s">
        <v>6269</v>
      </c>
      <c r="Z316" s="48" t="str">
        <f t="shared" si="71"/>
        <v>SSA AMR-10.121.96.6-CHALALA1 B2_6/4-10.121.96.24-Nesdi BTS A1_2/6</v>
      </c>
      <c r="AA316" s="48">
        <f t="shared" si="72"/>
        <v>13</v>
      </c>
      <c r="AB316" s="48">
        <f t="shared" si="73"/>
        <v>23</v>
      </c>
      <c r="AC316" s="48">
        <f t="shared" si="74"/>
        <v>14</v>
      </c>
      <c r="AD316" s="48">
        <f t="shared" si="75"/>
        <v>24</v>
      </c>
      <c r="AE316" s="48" t="str">
        <f t="shared" si="76"/>
        <v>10.121.96.6</v>
      </c>
      <c r="AF316" s="42" t="str">
        <f t="shared" si="77"/>
        <v>10.121.96.24</v>
      </c>
      <c r="AG316" s="7" t="str">
        <f t="shared" si="78"/>
        <v>Chalala 1</v>
      </c>
      <c r="AH316" s="7" t="str">
        <f t="shared" si="79"/>
        <v>Nesdi BTS</v>
      </c>
      <c r="AI316" s="7" t="str">
        <f t="shared" si="80"/>
        <v>S6P4</v>
      </c>
      <c r="AJ316" s="7" t="str">
        <f t="shared" si="81"/>
        <v>S2P6</v>
      </c>
      <c r="AK316" s="7" t="str">
        <f>IFERROR(VLOOKUP(Z316,'PASTE-DL-ALARMS'!$Q$10:$W$2200,7,FALSE),"")</f>
        <v/>
      </c>
      <c r="AL316" s="55" t="str">
        <f>IFERROR(VLOOKUP(Z316,'PASTE-DL-ALARMS'!$Q$10:$W$2200,3,FALSE),"")</f>
        <v/>
      </c>
      <c r="AM316" s="7" t="str">
        <f t="shared" si="82"/>
        <v>10.121.96.6_Chalala 1_S6P4</v>
      </c>
      <c r="AN316" s="55" t="str">
        <f t="shared" si="83"/>
        <v>10.121.96.24_Nesdi BTS_S2P6</v>
      </c>
      <c r="AO316" s="72" t="e">
        <f t="shared" ca="1" si="84"/>
        <v>#VALUE!</v>
      </c>
      <c r="AP316" s="7" t="str">
        <f>IFERROR(VLOOKUP(Z316,'PASTE-DL-ALARMS'!$Q$10:$Z$2800,8,FALSE),"")</f>
        <v/>
      </c>
      <c r="AQ316" s="7"/>
      <c r="AR316" s="7"/>
      <c r="AS316" s="7"/>
    </row>
    <row r="317" spans="1:45" x14ac:dyDescent="0.25">
      <c r="A317" s="20"/>
      <c r="B317" s="20"/>
      <c r="C317" s="20" t="str">
        <f>IF(D317="Critical",MAX($C$8:C316)+1,"")</f>
        <v/>
      </c>
      <c r="D317" s="20" t="str">
        <f t="shared" si="68"/>
        <v>-</v>
      </c>
      <c r="E317" s="20" t="str">
        <f>VLOOKUP('PASTE-DOWN-DL'!F317,'SSA-CODE'!$D$4:$E$56,2,FALSE)</f>
        <v>WTR RJ</v>
      </c>
      <c r="F317" s="48" t="str">
        <f t="shared" si="69"/>
        <v>WTR RJ</v>
      </c>
      <c r="G317" s="48" t="str">
        <f t="shared" si="70"/>
        <v xml:space="preserve">	WTR RJ</v>
      </c>
      <c r="H317" s="20">
        <v>308</v>
      </c>
      <c r="I317" t="s">
        <v>8188</v>
      </c>
      <c r="J317" t="s">
        <v>6260</v>
      </c>
      <c r="K317" t="s">
        <v>6261</v>
      </c>
      <c r="L317" t="s">
        <v>6262</v>
      </c>
      <c r="M317" t="s">
        <v>6263</v>
      </c>
      <c r="N317" t="s">
        <v>8189</v>
      </c>
      <c r="O317" t="s">
        <v>8190</v>
      </c>
      <c r="P317" t="s">
        <v>6266</v>
      </c>
      <c r="Q317" t="s">
        <v>6359</v>
      </c>
      <c r="R317" t="s">
        <v>6360</v>
      </c>
      <c r="S317" t="s">
        <v>6269</v>
      </c>
      <c r="T317" t="s">
        <v>6602</v>
      </c>
      <c r="U317" t="s">
        <v>6269</v>
      </c>
      <c r="V317" t="s">
        <v>6271</v>
      </c>
      <c r="W317" t="s">
        <v>8191</v>
      </c>
      <c r="X317" t="s">
        <v>8192</v>
      </c>
      <c r="Y317" t="s">
        <v>8193</v>
      </c>
      <c r="Z317" s="48" t="str">
        <f t="shared" si="71"/>
        <v>WTR RJ-10.121.17.1-RAJKOT KR(GNE)_B2\S3P1-10.121.17.2-KUVADAVA_B2\S4P1</v>
      </c>
      <c r="AA317" s="48">
        <f t="shared" si="72"/>
        <v>13</v>
      </c>
      <c r="AB317" s="48">
        <f t="shared" si="73"/>
        <v>28</v>
      </c>
      <c r="AC317" s="48">
        <f t="shared" si="74"/>
        <v>13</v>
      </c>
      <c r="AD317" s="48">
        <f t="shared" si="75"/>
        <v>22</v>
      </c>
      <c r="AE317" s="48" t="str">
        <f t="shared" si="76"/>
        <v>10.121.17.1</v>
      </c>
      <c r="AF317" s="42" t="str">
        <f t="shared" si="77"/>
        <v>10.121.17.2</v>
      </c>
      <c r="AG317" s="7" t="str">
        <f t="shared" si="78"/>
        <v>RAJKOT KR(GNE)</v>
      </c>
      <c r="AH317" s="7" t="str">
        <f t="shared" si="79"/>
        <v>KUVADAVA</v>
      </c>
      <c r="AI317" s="7" t="str">
        <f t="shared" si="80"/>
        <v>S3P1</v>
      </c>
      <c r="AJ317" s="7" t="str">
        <f t="shared" si="81"/>
        <v>S4P1</v>
      </c>
      <c r="AK317" s="7" t="str">
        <f>IFERROR(VLOOKUP(Z317,'PASTE-DL-ALARMS'!$Q$10:$W$2200,7,FALSE),"")</f>
        <v/>
      </c>
      <c r="AL317" s="55" t="str">
        <f>IFERROR(VLOOKUP(Z317,'PASTE-DL-ALARMS'!$Q$10:$W$2200,3,FALSE),"")</f>
        <v/>
      </c>
      <c r="AM317" s="7" t="str">
        <f t="shared" si="82"/>
        <v>10.121.17.1_RAJKOT KR(GNE)_S3P1</v>
      </c>
      <c r="AN317" s="55" t="str">
        <f t="shared" si="83"/>
        <v>10.121.17.2_KUVADAVA_S4P1</v>
      </c>
      <c r="AO317" s="72" t="e">
        <f t="shared" ca="1" si="84"/>
        <v>#VALUE!</v>
      </c>
      <c r="AP317" s="7" t="str">
        <f>IFERROR(VLOOKUP(Z317,'PASTE-DL-ALARMS'!$Q$10:$Z$2800,8,FALSE),"")</f>
        <v/>
      </c>
      <c r="AQ317" s="7"/>
      <c r="AR317" s="7"/>
      <c r="AS317" s="7"/>
    </row>
    <row r="318" spans="1:45" x14ac:dyDescent="0.25">
      <c r="A318" s="20"/>
      <c r="B318" s="20"/>
      <c r="C318" s="20" t="str">
        <f>IF(D318="Critical",MAX($C$8:C317)+1,"")</f>
        <v/>
      </c>
      <c r="D318" s="20" t="str">
        <f t="shared" si="68"/>
        <v>-</v>
      </c>
      <c r="E318" s="20" t="str">
        <f>VLOOKUP('PASTE-DOWN-DL'!F318,'SSA-CODE'!$D$4:$E$56,2,FALSE)</f>
        <v>AHD</v>
      </c>
      <c r="F318" s="48" t="str">
        <f t="shared" si="69"/>
        <v>SSA AM</v>
      </c>
      <c r="G318" s="48" t="str">
        <f t="shared" si="70"/>
        <v xml:space="preserve">	SSA AM</v>
      </c>
      <c r="H318" s="20">
        <v>309</v>
      </c>
      <c r="I318" t="s">
        <v>8194</v>
      </c>
      <c r="J318" t="s">
        <v>6260</v>
      </c>
      <c r="K318" t="s">
        <v>6261</v>
      </c>
      <c r="L318" t="s">
        <v>6262</v>
      </c>
      <c r="M318" t="s">
        <v>6263</v>
      </c>
      <c r="N318" t="s">
        <v>8195</v>
      </c>
      <c r="O318" t="s">
        <v>8196</v>
      </c>
      <c r="P318" t="s">
        <v>6266</v>
      </c>
      <c r="Q318" t="s">
        <v>6431</v>
      </c>
      <c r="R318" t="s">
        <v>7217</v>
      </c>
      <c r="S318" t="s">
        <v>6269</v>
      </c>
      <c r="T318" t="s">
        <v>6910</v>
      </c>
      <c r="U318" t="s">
        <v>6269</v>
      </c>
      <c r="V318" t="s">
        <v>6271</v>
      </c>
      <c r="W318" t="s">
        <v>8197</v>
      </c>
      <c r="X318" t="s">
        <v>8198</v>
      </c>
      <c r="Y318" t="s">
        <v>6269</v>
      </c>
      <c r="Z318" s="48" t="str">
        <f t="shared" si="71"/>
        <v>SSA AM-10.121.17.198-Naranpura_3/1-10.121.18.17-Surdhara_4/1</v>
      </c>
      <c r="AA318" s="48">
        <f t="shared" si="72"/>
        <v>15</v>
      </c>
      <c r="AB318" s="48">
        <f t="shared" si="73"/>
        <v>25</v>
      </c>
      <c r="AC318" s="48">
        <f t="shared" si="74"/>
        <v>14</v>
      </c>
      <c r="AD318" s="48">
        <f t="shared" si="75"/>
        <v>23</v>
      </c>
      <c r="AE318" s="48" t="str">
        <f t="shared" si="76"/>
        <v>10.121.17.198</v>
      </c>
      <c r="AF318" s="42" t="str">
        <f t="shared" si="77"/>
        <v>10.121.18.17</v>
      </c>
      <c r="AG318" s="7" t="str">
        <f t="shared" si="78"/>
        <v>NARANPURA</v>
      </c>
      <c r="AH318" s="7" t="str">
        <f t="shared" si="79"/>
        <v>SURDHARA</v>
      </c>
      <c r="AI318" s="7" t="str">
        <f t="shared" si="80"/>
        <v>S3P1</v>
      </c>
      <c r="AJ318" s="7" t="str">
        <f t="shared" si="81"/>
        <v>S4P1</v>
      </c>
      <c r="AK318" s="7" t="str">
        <f>IFERROR(VLOOKUP(Z318,'PASTE-DL-ALARMS'!$Q$10:$W$2200,7,FALSE),"")</f>
        <v/>
      </c>
      <c r="AL318" s="55" t="str">
        <f>IFERROR(VLOOKUP(Z318,'PASTE-DL-ALARMS'!$Q$10:$W$2200,3,FALSE),"")</f>
        <v/>
      </c>
      <c r="AM318" s="7" t="str">
        <f t="shared" si="82"/>
        <v>10.121.17.198_NARANPURA_S3P1</v>
      </c>
      <c r="AN318" s="55" t="str">
        <f t="shared" si="83"/>
        <v>10.121.18.17_SURDHARA_S4P1</v>
      </c>
      <c r="AO318" s="72" t="e">
        <f t="shared" ca="1" si="84"/>
        <v>#VALUE!</v>
      </c>
      <c r="AP318" s="7" t="str">
        <f>IFERROR(VLOOKUP(Z318,'PASTE-DL-ALARMS'!$Q$10:$Z$2800,8,FALSE),"")</f>
        <v/>
      </c>
      <c r="AQ318" s="7"/>
      <c r="AR318" s="7"/>
      <c r="AS318" s="7"/>
    </row>
    <row r="319" spans="1:45" x14ac:dyDescent="0.25">
      <c r="A319" s="20"/>
      <c r="B319" s="20"/>
      <c r="C319" s="20">
        <f>IF(D319="Critical",MAX($C$8:C318)+1,"")</f>
        <v>10</v>
      </c>
      <c r="D319" s="20" t="str">
        <f t="shared" si="68"/>
        <v>Critical</v>
      </c>
      <c r="E319" s="20" t="str">
        <f>VLOOKUP('PASTE-DOWN-DL'!F319,'SSA-CODE'!$D$4:$E$56,2,FALSE)</f>
        <v>BCH</v>
      </c>
      <c r="F319" s="48" t="str">
        <f t="shared" si="69"/>
        <v>SSA BCH</v>
      </c>
      <c r="G319" s="48" t="str">
        <f t="shared" si="70"/>
        <v xml:space="preserve">	SSA BCH</v>
      </c>
      <c r="H319" s="20">
        <v>310</v>
      </c>
      <c r="I319" t="s">
        <v>8199</v>
      </c>
      <c r="J319" t="s">
        <v>6260</v>
      </c>
      <c r="K319" t="s">
        <v>6275</v>
      </c>
      <c r="L319" t="s">
        <v>6262</v>
      </c>
      <c r="M319" t="s">
        <v>6263</v>
      </c>
      <c r="N319" t="s">
        <v>8200</v>
      </c>
      <c r="O319" t="s">
        <v>8201</v>
      </c>
      <c r="P319" t="s">
        <v>6484</v>
      </c>
      <c r="Q319" t="s">
        <v>6507</v>
      </c>
      <c r="R319" t="s">
        <v>6401</v>
      </c>
      <c r="S319" t="s">
        <v>8202</v>
      </c>
      <c r="T319" t="s">
        <v>6770</v>
      </c>
      <c r="U319" t="s">
        <v>8202</v>
      </c>
      <c r="V319" t="s">
        <v>6271</v>
      </c>
      <c r="W319" t="s">
        <v>8203</v>
      </c>
      <c r="X319" t="s">
        <v>6488</v>
      </c>
      <c r="Y319" t="s">
        <v>8199</v>
      </c>
      <c r="Z319" s="48" t="str">
        <f t="shared" si="71"/>
        <v>SSA BCH-10.121.96.120-Muler_Chokdi_BTS A1_2/6-10.121.96.75-CHANCHVEL B1_3/5</v>
      </c>
      <c r="AA319" s="48">
        <f t="shared" si="72"/>
        <v>15</v>
      </c>
      <c r="AB319" s="48">
        <f t="shared" si="73"/>
        <v>32</v>
      </c>
      <c r="AC319" s="48">
        <f t="shared" si="74"/>
        <v>14</v>
      </c>
      <c r="AD319" s="48">
        <f t="shared" si="75"/>
        <v>24</v>
      </c>
      <c r="AE319" s="48" t="str">
        <f t="shared" si="76"/>
        <v>10.121.96.120</v>
      </c>
      <c r="AF319" s="42" t="str">
        <f t="shared" si="77"/>
        <v>10.121.96.75</v>
      </c>
      <c r="AG319" s="7" t="str">
        <f t="shared" si="78"/>
        <v>Muler Chokdi BTS</v>
      </c>
      <c r="AH319" s="7" t="str">
        <f t="shared" si="79"/>
        <v>CHANCHVEL</v>
      </c>
      <c r="AI319" s="7" t="str">
        <f t="shared" si="80"/>
        <v>S2P6</v>
      </c>
      <c r="AJ319" s="7" t="str">
        <f t="shared" si="81"/>
        <v>S3P5</v>
      </c>
      <c r="AK319" s="7" t="str">
        <f>IFERROR(VLOOKUP(Z319,'PASTE-DL-ALARMS'!$Q$10:$W$2200,7,FALSE),"")</f>
        <v>06-04-2026</v>
      </c>
      <c r="AL319" s="55" t="str">
        <f>IFERROR(VLOOKUP(Z319,'PASTE-DL-ALARMS'!$Q$10:$W$2200,3,FALSE),"")</f>
        <v>18:11:34</v>
      </c>
      <c r="AM319" s="7" t="str">
        <f t="shared" si="82"/>
        <v>10.121.96.120_Muler Chokdi BTS_S2P6</v>
      </c>
      <c r="AN319" s="55" t="str">
        <f t="shared" si="83"/>
        <v>10.121.96.75_CHANCHVEL_S3P5</v>
      </c>
      <c r="AO319" s="72">
        <f t="shared" ca="1" si="84"/>
        <v>39</v>
      </c>
      <c r="AP319" s="7" t="str">
        <f>IFERROR(VLOOKUP(Z319,'PASTE-DL-ALARMS'!$Q$10:$Z$2800,8,FALSE),"")</f>
        <v xml:space="preserve">	2026/04/06,18:11:34</v>
      </c>
      <c r="AQ319" s="7"/>
      <c r="AR319" s="7"/>
      <c r="AS319" s="7"/>
    </row>
    <row r="320" spans="1:45" x14ac:dyDescent="0.25">
      <c r="A320" s="20"/>
      <c r="B320" s="20"/>
      <c r="C320" s="20" t="str">
        <f>IF(D320="Critical",MAX($C$8:C319)+1,"")</f>
        <v/>
      </c>
      <c r="D320" s="20" t="str">
        <f t="shared" si="68"/>
        <v>-</v>
      </c>
      <c r="E320" s="20" t="str">
        <f>VLOOKUP('PASTE-DOWN-DL'!F320,'SSA-CODE'!$D$4:$E$56,2,FALSE)</f>
        <v>JND</v>
      </c>
      <c r="F320" s="48" t="str">
        <f t="shared" si="69"/>
        <v>SSA JND</v>
      </c>
      <c r="G320" s="48" t="str">
        <f t="shared" si="70"/>
        <v xml:space="preserve">	SSA JND</v>
      </c>
      <c r="H320" s="20">
        <v>311</v>
      </c>
      <c r="I320" t="s">
        <v>8204</v>
      </c>
      <c r="J320" t="s">
        <v>6260</v>
      </c>
      <c r="K320" t="s">
        <v>6261</v>
      </c>
      <c r="L320" t="s">
        <v>6262</v>
      </c>
      <c r="M320" t="s">
        <v>6263</v>
      </c>
      <c r="N320" t="s">
        <v>8205</v>
      </c>
      <c r="O320" t="s">
        <v>8206</v>
      </c>
      <c r="P320" t="s">
        <v>6266</v>
      </c>
      <c r="Q320" t="s">
        <v>6608</v>
      </c>
      <c r="R320" t="s">
        <v>6686</v>
      </c>
      <c r="S320" t="s">
        <v>7600</v>
      </c>
      <c r="T320" t="s">
        <v>6304</v>
      </c>
      <c r="U320" t="s">
        <v>7288</v>
      </c>
      <c r="V320" t="s">
        <v>6271</v>
      </c>
      <c r="W320" t="s">
        <v>8207</v>
      </c>
      <c r="X320" t="s">
        <v>8208</v>
      </c>
      <c r="Y320" t="s">
        <v>6269</v>
      </c>
      <c r="Z320" s="48" t="str">
        <f t="shared" si="71"/>
        <v>SSA JND-10.121.97.198-BARADIA_S3P1-10.121.97.205-MOTIKHODIYAR_S4P1</v>
      </c>
      <c r="AA320" s="48">
        <f t="shared" si="72"/>
        <v>15</v>
      </c>
      <c r="AB320" s="48">
        <f t="shared" si="73"/>
        <v>23</v>
      </c>
      <c r="AC320" s="48">
        <f t="shared" si="74"/>
        <v>15</v>
      </c>
      <c r="AD320" s="48">
        <f t="shared" si="75"/>
        <v>28</v>
      </c>
      <c r="AE320" s="48" t="str">
        <f t="shared" si="76"/>
        <v>10.121.97.198</v>
      </c>
      <c r="AF320" s="42" t="str">
        <f t="shared" si="77"/>
        <v>10.121.97.205</v>
      </c>
      <c r="AG320" s="7" t="str">
        <f t="shared" si="78"/>
        <v>BARADIA</v>
      </c>
      <c r="AH320" s="7" t="str">
        <f t="shared" si="79"/>
        <v>MOTIKHODIYAR</v>
      </c>
      <c r="AI320" s="7" t="str">
        <f t="shared" si="80"/>
        <v>S3P1</v>
      </c>
      <c r="AJ320" s="7" t="str">
        <f t="shared" si="81"/>
        <v>S4P1</v>
      </c>
      <c r="AK320" s="7" t="str">
        <f>IFERROR(VLOOKUP(Z320,'PASTE-DL-ALARMS'!$Q$10:$W$2200,7,FALSE),"")</f>
        <v/>
      </c>
      <c r="AL320" s="55" t="str">
        <f>IFERROR(VLOOKUP(Z320,'PASTE-DL-ALARMS'!$Q$10:$W$2200,3,FALSE),"")</f>
        <v/>
      </c>
      <c r="AM320" s="7" t="str">
        <f t="shared" si="82"/>
        <v>10.121.97.198_BARADIA_S3P1</v>
      </c>
      <c r="AN320" s="55" t="str">
        <f t="shared" si="83"/>
        <v>10.121.97.205_MOTIKHODIYAR_S4P1</v>
      </c>
      <c r="AO320" s="72" t="e">
        <f t="shared" ca="1" si="84"/>
        <v>#VALUE!</v>
      </c>
      <c r="AP320" s="7" t="str">
        <f>IFERROR(VLOOKUP(Z320,'PASTE-DL-ALARMS'!$Q$10:$Z$2800,8,FALSE),"")</f>
        <v/>
      </c>
      <c r="AQ320" s="7"/>
      <c r="AR320" s="7"/>
      <c r="AS320" s="7"/>
    </row>
    <row r="321" spans="1:45" x14ac:dyDescent="0.25">
      <c r="A321" s="20"/>
      <c r="B321" s="20"/>
      <c r="C321" s="20" t="str">
        <f>IF(D321="Critical",MAX($C$8:C320)+1,"")</f>
        <v/>
      </c>
      <c r="D321" s="20" t="str">
        <f t="shared" si="68"/>
        <v>-</v>
      </c>
      <c r="E321" s="20" t="str">
        <f>VLOOKUP('PASTE-DOWN-DL'!F321,'SSA-CODE'!$D$4:$E$56,2,FALSE)</f>
        <v>WTR RJ</v>
      </c>
      <c r="F321" s="48" t="str">
        <f t="shared" si="69"/>
        <v>WTR RJ</v>
      </c>
      <c r="G321" s="48" t="str">
        <f t="shared" si="70"/>
        <v xml:space="preserve">	WTR RJ</v>
      </c>
      <c r="H321" s="20">
        <v>312</v>
      </c>
      <c r="I321" t="s">
        <v>8209</v>
      </c>
      <c r="J321" t="s">
        <v>6260</v>
      </c>
      <c r="K321" t="s">
        <v>6261</v>
      </c>
      <c r="L321" t="s">
        <v>6262</v>
      </c>
      <c r="M321" t="s">
        <v>6263</v>
      </c>
      <c r="N321" t="s">
        <v>8210</v>
      </c>
      <c r="O321" t="s">
        <v>8211</v>
      </c>
      <c r="P321" t="s">
        <v>6266</v>
      </c>
      <c r="Q321" t="s">
        <v>6776</v>
      </c>
      <c r="R321" t="s">
        <v>6777</v>
      </c>
      <c r="S321" t="s">
        <v>6269</v>
      </c>
      <c r="T321" t="s">
        <v>7633</v>
      </c>
      <c r="U321" t="s">
        <v>6269</v>
      </c>
      <c r="V321" t="s">
        <v>6271</v>
      </c>
      <c r="W321" t="s">
        <v>8212</v>
      </c>
      <c r="X321" t="s">
        <v>8213</v>
      </c>
      <c r="Y321" t="s">
        <v>6269</v>
      </c>
      <c r="Z321" s="48" t="str">
        <f t="shared" si="71"/>
        <v>WTR RJ-10.121.17.27-RAJKOT-KR B2_5/1-10.121.68.213-JAMNAGAR B2_4/1</v>
      </c>
      <c r="AA321" s="48">
        <f t="shared" si="72"/>
        <v>14</v>
      </c>
      <c r="AB321" s="48">
        <f t="shared" si="73"/>
        <v>24</v>
      </c>
      <c r="AC321" s="48">
        <f t="shared" si="74"/>
        <v>15</v>
      </c>
      <c r="AD321" s="48">
        <f t="shared" si="75"/>
        <v>24</v>
      </c>
      <c r="AE321" s="48" t="str">
        <f t="shared" si="76"/>
        <v>10.121.17.27</v>
      </c>
      <c r="AF321" s="42" t="str">
        <f t="shared" si="77"/>
        <v>10.121.68.213</v>
      </c>
      <c r="AG321" s="7" t="str">
        <f t="shared" si="78"/>
        <v>RAJKOT KR</v>
      </c>
      <c r="AH321" s="7" t="str">
        <f t="shared" si="79"/>
        <v>JAMNAGAR</v>
      </c>
      <c r="AI321" s="7" t="str">
        <f t="shared" si="80"/>
        <v>S5P1</v>
      </c>
      <c r="AJ321" s="7" t="str">
        <f t="shared" si="81"/>
        <v>S4P1</v>
      </c>
      <c r="AK321" s="7" t="str">
        <f>IFERROR(VLOOKUP(Z321,'PASTE-DL-ALARMS'!$Q$10:$W$2200,7,FALSE),"")</f>
        <v/>
      </c>
      <c r="AL321" s="55" t="str">
        <f>IFERROR(VLOOKUP(Z321,'PASTE-DL-ALARMS'!$Q$10:$W$2200,3,FALSE),"")</f>
        <v/>
      </c>
      <c r="AM321" s="7" t="str">
        <f t="shared" si="82"/>
        <v>10.121.17.27_RAJKOT KR_S5P1</v>
      </c>
      <c r="AN321" s="55" t="str">
        <f t="shared" si="83"/>
        <v>10.121.68.213_JAMNAGAR_S4P1</v>
      </c>
      <c r="AO321" s="72" t="e">
        <f t="shared" ca="1" si="84"/>
        <v>#VALUE!</v>
      </c>
      <c r="AP321" s="7" t="str">
        <f>IFERROR(VLOOKUP(Z321,'PASTE-DL-ALARMS'!$Q$10:$Z$2800,8,FALSE),"")</f>
        <v/>
      </c>
      <c r="AQ321" s="7"/>
      <c r="AR321" s="7"/>
      <c r="AS321" s="7"/>
    </row>
    <row r="322" spans="1:45" x14ac:dyDescent="0.25">
      <c r="A322" s="20"/>
      <c r="B322" s="20"/>
      <c r="C322" s="20" t="str">
        <f>IF(D322="Critical",MAX($C$8:C321)+1,"")</f>
        <v/>
      </c>
      <c r="D322" s="20" t="str">
        <f t="shared" si="68"/>
        <v>-</v>
      </c>
      <c r="E322" s="20" t="str">
        <f>VLOOKUP('PASTE-DOWN-DL'!F322,'SSA-CODE'!$D$4:$E$56,2,FALSE)</f>
        <v>MSN</v>
      </c>
      <c r="F322" s="48" t="str">
        <f t="shared" si="69"/>
        <v>SSA MEH</v>
      </c>
      <c r="G322" s="48" t="str">
        <f t="shared" si="70"/>
        <v xml:space="preserve">	SSA MEH</v>
      </c>
      <c r="H322" s="20">
        <v>313</v>
      </c>
      <c r="I322" t="s">
        <v>8214</v>
      </c>
      <c r="J322" t="s">
        <v>6260</v>
      </c>
      <c r="K322" t="s">
        <v>6275</v>
      </c>
      <c r="L322" t="s">
        <v>6262</v>
      </c>
      <c r="M322" t="s">
        <v>6263</v>
      </c>
      <c r="N322" t="s">
        <v>8215</v>
      </c>
      <c r="O322" t="s">
        <v>8216</v>
      </c>
      <c r="P322" t="s">
        <v>6266</v>
      </c>
      <c r="Q322" t="s">
        <v>6438</v>
      </c>
      <c r="R322" t="s">
        <v>6439</v>
      </c>
      <c r="S322" t="s">
        <v>6269</v>
      </c>
      <c r="T322" t="s">
        <v>6462</v>
      </c>
      <c r="U322" t="s">
        <v>6269</v>
      </c>
      <c r="V322" t="s">
        <v>6271</v>
      </c>
      <c r="W322" t="s">
        <v>8217</v>
      </c>
      <c r="X322" t="s">
        <v>8218</v>
      </c>
      <c r="Y322" t="s">
        <v>6269</v>
      </c>
      <c r="Z322" s="48" t="str">
        <f t="shared" si="71"/>
        <v>SSA MEH-10.121.25.110-TN703B R2.8.1AMBASAN-10.121.98.4-TN705B_Linch_B1</v>
      </c>
      <c r="AA322" s="48">
        <f t="shared" si="72"/>
        <v>13</v>
      </c>
      <c r="AB322" s="48">
        <f t="shared" si="73"/>
        <v>19</v>
      </c>
      <c r="AC322" s="48">
        <f t="shared" si="74"/>
        <v>15</v>
      </c>
      <c r="AD322" s="48">
        <f t="shared" si="75"/>
        <v>23</v>
      </c>
      <c r="AE322" s="48" t="str">
        <f t="shared" si="76"/>
        <v>10.121.98.4</v>
      </c>
      <c r="AF322" s="42" t="str">
        <f t="shared" si="77"/>
        <v>10.121.25.110</v>
      </c>
      <c r="AG322" s="7" t="str">
        <f t="shared" si="78"/>
        <v>Linch</v>
      </c>
      <c r="AH322" s="7" t="str">
        <f t="shared" si="79"/>
        <v>AMBASAN</v>
      </c>
      <c r="AI322" s="7" t="str">
        <f t="shared" si="80"/>
        <v>S3P4</v>
      </c>
      <c r="AJ322" s="7" t="str">
        <f t="shared" si="81"/>
        <v>S1P5</v>
      </c>
      <c r="AK322" s="7" t="str">
        <f>IFERROR(VLOOKUP(Z322,'PASTE-DL-ALARMS'!$Q$10:$W$2200,7,FALSE),"")</f>
        <v/>
      </c>
      <c r="AL322" s="55" t="str">
        <f>IFERROR(VLOOKUP(Z322,'PASTE-DL-ALARMS'!$Q$10:$W$2200,3,FALSE),"")</f>
        <v/>
      </c>
      <c r="AM322" s="7" t="str">
        <f t="shared" si="82"/>
        <v>10.121.98.4_Linch_S3P4</v>
      </c>
      <c r="AN322" s="55" t="str">
        <f t="shared" si="83"/>
        <v>10.121.25.110_AMBASAN_S1P5</v>
      </c>
      <c r="AO322" s="72" t="e">
        <f t="shared" ca="1" si="84"/>
        <v>#VALUE!</v>
      </c>
      <c r="AP322" s="7" t="str">
        <f>IFERROR(VLOOKUP(Z322,'PASTE-DL-ALARMS'!$Q$10:$Z$2800,8,FALSE),"")</f>
        <v/>
      </c>
      <c r="AQ322" s="7"/>
      <c r="AR322" s="7"/>
      <c r="AS322" s="7"/>
    </row>
    <row r="323" spans="1:45" x14ac:dyDescent="0.25">
      <c r="A323" s="20"/>
      <c r="B323" s="20"/>
      <c r="C323" s="20" t="str">
        <f>IF(D323="Critical",MAX($C$8:C322)+1,"")</f>
        <v/>
      </c>
      <c r="D323" s="20" t="str">
        <f t="shared" si="68"/>
        <v>-</v>
      </c>
      <c r="E323" s="20" t="str">
        <f>VLOOKUP('PASTE-DOWN-DL'!F323,'SSA-CODE'!$D$4:$E$56,2,FALSE)</f>
        <v>AHD</v>
      </c>
      <c r="F323" s="48" t="str">
        <f t="shared" si="69"/>
        <v>SSA AM</v>
      </c>
      <c r="G323" s="48" t="str">
        <f t="shared" si="70"/>
        <v xml:space="preserve">	SSA AM</v>
      </c>
      <c r="H323" s="20">
        <v>314</v>
      </c>
      <c r="I323" t="s">
        <v>8219</v>
      </c>
      <c r="J323" t="s">
        <v>6260</v>
      </c>
      <c r="K323" t="s">
        <v>6275</v>
      </c>
      <c r="L323" t="s">
        <v>6262</v>
      </c>
      <c r="M323" t="s">
        <v>6263</v>
      </c>
      <c r="N323" t="s">
        <v>8220</v>
      </c>
      <c r="O323" t="s">
        <v>8221</v>
      </c>
      <c r="P323" t="s">
        <v>6266</v>
      </c>
      <c r="Q323" t="s">
        <v>6400</v>
      </c>
      <c r="R323" t="s">
        <v>6469</v>
      </c>
      <c r="S323" t="s">
        <v>6589</v>
      </c>
      <c r="T323" t="s">
        <v>6287</v>
      </c>
      <c r="U323" t="s">
        <v>6589</v>
      </c>
      <c r="V323" t="s">
        <v>6271</v>
      </c>
      <c r="W323" t="s">
        <v>8222</v>
      </c>
      <c r="X323" t="s">
        <v>8223</v>
      </c>
      <c r="Y323" t="s">
        <v>6269</v>
      </c>
      <c r="Z323" s="48" t="str">
        <f t="shared" si="71"/>
        <v>SSA AM-10.121.18.187-ITER_INDIA_A_PH3_S1P5-10.121.18.243-Bhat_B1_PH2S3P4</v>
      </c>
      <c r="AA323" s="48">
        <f t="shared" si="72"/>
        <v>15</v>
      </c>
      <c r="AB323" s="48">
        <f t="shared" si="73"/>
        <v>26</v>
      </c>
      <c r="AC323" s="48">
        <f t="shared" si="74"/>
        <v>15</v>
      </c>
      <c r="AD323" s="48">
        <f t="shared" si="75"/>
        <v>20</v>
      </c>
      <c r="AE323" s="48" t="str">
        <f t="shared" si="76"/>
        <v>10.121.18.187</v>
      </c>
      <c r="AF323" s="42" t="str">
        <f t="shared" si="77"/>
        <v>10.121.18.243</v>
      </c>
      <c r="AG323" s="7" t="str">
        <f t="shared" si="78"/>
        <v>ITER INDIA</v>
      </c>
      <c r="AH323" s="7" t="str">
        <f t="shared" si="79"/>
        <v>Bhat</v>
      </c>
      <c r="AI323" s="7" t="str">
        <f t="shared" si="80"/>
        <v>S1P5</v>
      </c>
      <c r="AJ323" s="7" t="str">
        <f t="shared" si="81"/>
        <v>S3P4</v>
      </c>
      <c r="AK323" s="7" t="str">
        <f>IFERROR(VLOOKUP(Z323,'PASTE-DL-ALARMS'!$Q$10:$W$2200,7,FALSE),"")</f>
        <v/>
      </c>
      <c r="AL323" s="55" t="str">
        <f>IFERROR(VLOOKUP(Z323,'PASTE-DL-ALARMS'!$Q$10:$W$2200,3,FALSE),"")</f>
        <v/>
      </c>
      <c r="AM323" s="7" t="str">
        <f t="shared" si="82"/>
        <v>10.121.18.187_ITER INDIA_S1P5</v>
      </c>
      <c r="AN323" s="55" t="str">
        <f t="shared" si="83"/>
        <v>10.121.18.243_Bhat_S3P4</v>
      </c>
      <c r="AO323" s="72" t="e">
        <f t="shared" ca="1" si="84"/>
        <v>#VALUE!</v>
      </c>
      <c r="AP323" s="7" t="str">
        <f>IFERROR(VLOOKUP(Z323,'PASTE-DL-ALARMS'!$Q$10:$Z$2800,8,FALSE),"")</f>
        <v/>
      </c>
      <c r="AQ323" s="7"/>
      <c r="AR323" s="7"/>
      <c r="AS323" s="7"/>
    </row>
    <row r="324" spans="1:45" x14ac:dyDescent="0.25">
      <c r="A324" s="20"/>
      <c r="B324" s="20"/>
      <c r="C324" s="20">
        <f>IF(D324="Critical",MAX($C$8:C323)+1,"")</f>
        <v>11</v>
      </c>
      <c r="D324" s="20" t="str">
        <f t="shared" si="68"/>
        <v>Critical</v>
      </c>
      <c r="E324" s="20" t="str">
        <f>VLOOKUP('PASTE-DOWN-DL'!F324,'SSA-CODE'!$D$4:$E$56,2,FALSE)</f>
        <v>BCH</v>
      </c>
      <c r="F324" s="48" t="str">
        <f t="shared" si="69"/>
        <v>SSA BCH</v>
      </c>
      <c r="G324" s="48" t="str">
        <f t="shared" si="70"/>
        <v xml:space="preserve">	SSA BCH</v>
      </c>
      <c r="H324" s="20">
        <v>315</v>
      </c>
      <c r="I324" t="s">
        <v>8224</v>
      </c>
      <c r="J324" t="s">
        <v>6260</v>
      </c>
      <c r="K324" t="s">
        <v>6275</v>
      </c>
      <c r="L324" t="s">
        <v>6262</v>
      </c>
      <c r="M324" t="s">
        <v>6263</v>
      </c>
      <c r="N324" t="s">
        <v>8225</v>
      </c>
      <c r="O324" t="s">
        <v>8226</v>
      </c>
      <c r="P324" t="s">
        <v>6484</v>
      </c>
      <c r="Q324" t="s">
        <v>6894</v>
      </c>
      <c r="R324" t="s">
        <v>6279</v>
      </c>
      <c r="S324" t="s">
        <v>7400</v>
      </c>
      <c r="T324" t="s">
        <v>6287</v>
      </c>
      <c r="U324" t="s">
        <v>8227</v>
      </c>
      <c r="V324" t="s">
        <v>6271</v>
      </c>
      <c r="W324" t="s">
        <v>8228</v>
      </c>
      <c r="X324" t="s">
        <v>8229</v>
      </c>
      <c r="Y324" t="s">
        <v>6269</v>
      </c>
      <c r="Z324" s="48" t="str">
        <f t="shared" si="71"/>
        <v>SSA BCH-10.121.16.10-Jambusar_4/6-10.121.96.78-Amod_4/6</v>
      </c>
      <c r="AA324" s="48">
        <f t="shared" si="72"/>
        <v>14</v>
      </c>
      <c r="AB324" s="48">
        <f t="shared" si="73"/>
        <v>23</v>
      </c>
      <c r="AC324" s="48">
        <f t="shared" si="74"/>
        <v>14</v>
      </c>
      <c r="AD324" s="48">
        <f t="shared" si="75"/>
        <v>19</v>
      </c>
      <c r="AE324" s="48" t="str">
        <f t="shared" si="76"/>
        <v>10.121.16.10</v>
      </c>
      <c r="AF324" s="42" t="str">
        <f t="shared" si="77"/>
        <v>10.121.96.78</v>
      </c>
      <c r="AG324" s="7" t="str">
        <f t="shared" si="78"/>
        <v>Jambusar</v>
      </c>
      <c r="AH324" s="7" t="str">
        <f t="shared" si="79"/>
        <v>Amod</v>
      </c>
      <c r="AI324" s="7" t="str">
        <f t="shared" si="80"/>
        <v>S4P6</v>
      </c>
      <c r="AJ324" s="7" t="str">
        <f t="shared" si="81"/>
        <v>S4P6</v>
      </c>
      <c r="AK324" s="7" t="str">
        <f>IFERROR(VLOOKUP(Z324,'PASTE-DL-ALARMS'!$Q$10:$W$2200,7,FALSE),"")</f>
        <v>19-02-2026</v>
      </c>
      <c r="AL324" s="55" t="str">
        <f>IFERROR(VLOOKUP(Z324,'PASTE-DL-ALARMS'!$Q$10:$W$2200,3,FALSE),"")</f>
        <v>15:51:33</v>
      </c>
      <c r="AM324" s="7" t="str">
        <f t="shared" si="82"/>
        <v>10.121.16.10_Jambusar_S4P6</v>
      </c>
      <c r="AN324" s="55" t="str">
        <f t="shared" si="83"/>
        <v>10.121.96.78_Amod_S4P6</v>
      </c>
      <c r="AO324" s="72">
        <f t="shared" ca="1" si="84"/>
        <v>85</v>
      </c>
      <c r="AP324" s="7" t="str">
        <f>IFERROR(VLOOKUP(Z324,'PASTE-DL-ALARMS'!$Q$10:$Z$2800,8,FALSE),"")</f>
        <v xml:space="preserve">	2026/02/19,15:51:33</v>
      </c>
      <c r="AQ324" s="7"/>
      <c r="AR324" s="7"/>
      <c r="AS324" s="7"/>
    </row>
    <row r="325" spans="1:45" ht="105" x14ac:dyDescent="0.25">
      <c r="A325" s="20"/>
      <c r="B325" s="20"/>
      <c r="C325" s="20" t="str">
        <f>IF(D325="Critical",MAX($C$8:C324)+1,"")</f>
        <v/>
      </c>
      <c r="D325" s="20" t="str">
        <f t="shared" si="68"/>
        <v>-</v>
      </c>
      <c r="E325" s="20" t="str">
        <f>VLOOKUP('PASTE-DOWN-DL'!F325,'SSA-CODE'!$D$4:$E$56,2,FALSE)</f>
        <v>AHD</v>
      </c>
      <c r="F325" s="48" t="str">
        <f t="shared" si="69"/>
        <v>SSA AM</v>
      </c>
      <c r="G325" s="48" t="str">
        <f t="shared" si="70"/>
        <v xml:space="preserve">	SSA AM</v>
      </c>
      <c r="H325" s="20">
        <v>316</v>
      </c>
      <c r="I325" t="s">
        <v>8230</v>
      </c>
      <c r="J325" t="s">
        <v>6260</v>
      </c>
      <c r="K325" t="s">
        <v>6275</v>
      </c>
      <c r="L325" t="s">
        <v>6262</v>
      </c>
      <c r="M325" t="s">
        <v>6263</v>
      </c>
      <c r="N325" t="s">
        <v>8231</v>
      </c>
      <c r="O325" t="s">
        <v>8232</v>
      </c>
      <c r="P325" t="s">
        <v>6266</v>
      </c>
      <c r="Q325" t="s">
        <v>6400</v>
      </c>
      <c r="R325" t="s">
        <v>6469</v>
      </c>
      <c r="S325" t="s">
        <v>6589</v>
      </c>
      <c r="T325" t="s">
        <v>6287</v>
      </c>
      <c r="U325" t="s">
        <v>6589</v>
      </c>
      <c r="V325" t="s">
        <v>6271</v>
      </c>
      <c r="W325" t="s">
        <v>8233</v>
      </c>
      <c r="X325" t="s">
        <v>8234</v>
      </c>
      <c r="Y325" s="92" t="s">
        <v>8235</v>
      </c>
      <c r="Z325" s="48" t="str">
        <f t="shared" si="71"/>
        <v>SSA AM-10.121.18.93-ISRO_A2_2/5-10.121.18.86-Vastrapur_B2_3/5</v>
      </c>
      <c r="AA325" s="48">
        <f t="shared" si="72"/>
        <v>14</v>
      </c>
      <c r="AB325" s="48">
        <f t="shared" si="73"/>
        <v>29</v>
      </c>
      <c r="AC325" s="48">
        <f t="shared" si="74"/>
        <v>14</v>
      </c>
      <c r="AD325" s="48">
        <f t="shared" si="75"/>
        <v>26</v>
      </c>
      <c r="AE325" s="48" t="str">
        <f t="shared" si="76"/>
        <v>10.121.18.93</v>
      </c>
      <c r="AF325" s="42" t="str">
        <f t="shared" si="77"/>
        <v>10.121.18.86</v>
      </c>
      <c r="AG325" s="7" t="str">
        <f t="shared" si="78"/>
        <v>ISRO Satellite</v>
      </c>
      <c r="AH325" s="7" t="str">
        <f t="shared" si="79"/>
        <v>VASTRAPUR 3</v>
      </c>
      <c r="AI325" s="7" t="str">
        <f t="shared" si="80"/>
        <v>S2P5</v>
      </c>
      <c r="AJ325" s="7" t="str">
        <f t="shared" si="81"/>
        <v>S3P5</v>
      </c>
      <c r="AK325" s="7" t="str">
        <f>IFERROR(VLOOKUP(Z325,'PASTE-DL-ALARMS'!$Q$10:$W$2200,7,FALSE),"")</f>
        <v/>
      </c>
      <c r="AL325" s="55" t="str">
        <f>IFERROR(VLOOKUP(Z325,'PASTE-DL-ALARMS'!$Q$10:$W$2200,3,FALSE),"")</f>
        <v/>
      </c>
      <c r="AM325" s="7" t="str">
        <f t="shared" si="82"/>
        <v>10.121.18.93_ISRO Satellite_S2P5</v>
      </c>
      <c r="AN325" s="55" t="str">
        <f t="shared" si="83"/>
        <v>10.121.18.86_VASTRAPUR 3_S3P5</v>
      </c>
      <c r="AO325" s="72" t="e">
        <f t="shared" ca="1" si="84"/>
        <v>#VALUE!</v>
      </c>
      <c r="AP325" s="7" t="str">
        <f>IFERROR(VLOOKUP(Z325,'PASTE-DL-ALARMS'!$Q$10:$Z$2800,8,FALSE),"")</f>
        <v/>
      </c>
      <c r="AQ325" s="7"/>
      <c r="AR325" s="7"/>
      <c r="AS325" s="7"/>
    </row>
    <row r="326" spans="1:45" x14ac:dyDescent="0.25">
      <c r="A326" s="20"/>
      <c r="B326" s="20"/>
      <c r="C326" s="20" t="str">
        <f>IF(D326="Critical",MAX($C$8:C325)+1,"")</f>
        <v/>
      </c>
      <c r="D326" s="20" t="str">
        <f t="shared" si="68"/>
        <v>-</v>
      </c>
      <c r="E326" s="20" t="str">
        <f>VLOOKUP('PASTE-DOWN-DL'!F326,'SSA-CODE'!$D$4:$E$56,2,FALSE)</f>
        <v>MSN</v>
      </c>
      <c r="F326" s="48" t="str">
        <f t="shared" si="69"/>
        <v>SSA MEH</v>
      </c>
      <c r="G326" s="48" t="str">
        <f t="shared" si="70"/>
        <v xml:space="preserve">	SSA MEH</v>
      </c>
      <c r="H326" s="20">
        <v>317</v>
      </c>
      <c r="I326" t="s">
        <v>8236</v>
      </c>
      <c r="J326" t="s">
        <v>6260</v>
      </c>
      <c r="K326" t="s">
        <v>6261</v>
      </c>
      <c r="L326" t="s">
        <v>6262</v>
      </c>
      <c r="M326" t="s">
        <v>6263</v>
      </c>
      <c r="N326" t="s">
        <v>8238</v>
      </c>
      <c r="O326" t="s">
        <v>8237</v>
      </c>
      <c r="P326" t="s">
        <v>6266</v>
      </c>
      <c r="Q326" t="s">
        <v>7217</v>
      </c>
      <c r="R326" t="s">
        <v>6665</v>
      </c>
      <c r="S326" t="s">
        <v>8239</v>
      </c>
      <c r="T326" t="s">
        <v>6313</v>
      </c>
      <c r="U326" t="s">
        <v>6801</v>
      </c>
      <c r="V326" t="s">
        <v>6271</v>
      </c>
      <c r="W326" t="s">
        <v>8240</v>
      </c>
      <c r="X326" t="s">
        <v>8241</v>
      </c>
      <c r="Y326" t="s">
        <v>6269</v>
      </c>
      <c r="Z326" s="48" t="str">
        <f t="shared" si="71"/>
        <v>SSA MEH-10.121.98.6-KHERVA_4/1-10.121.25.123-PILAJIGANJ EXCG_4/1</v>
      </c>
      <c r="AA326" s="48">
        <f t="shared" si="72"/>
        <v>15</v>
      </c>
      <c r="AB326" s="48">
        <f t="shared" si="73"/>
        <v>31</v>
      </c>
      <c r="AC326" s="48">
        <f t="shared" si="74"/>
        <v>13</v>
      </c>
      <c r="AD326" s="48">
        <f t="shared" si="75"/>
        <v>20</v>
      </c>
      <c r="AE326" s="48" t="str">
        <f t="shared" si="76"/>
        <v>10.121.25.123</v>
      </c>
      <c r="AF326" s="42" t="str">
        <f t="shared" si="77"/>
        <v>10.121.98.6</v>
      </c>
      <c r="AG326" s="7" t="str">
        <f t="shared" si="78"/>
        <v>PILAJIGANJ-EXCG</v>
      </c>
      <c r="AH326" s="7" t="str">
        <f t="shared" si="79"/>
        <v>KHERVA</v>
      </c>
      <c r="AI326" s="7" t="str">
        <f t="shared" si="80"/>
        <v>S4P1</v>
      </c>
      <c r="AJ326" s="7" t="str">
        <f t="shared" si="81"/>
        <v>S4P1</v>
      </c>
      <c r="AK326" s="7" t="str">
        <f>IFERROR(VLOOKUP(Z326,'PASTE-DL-ALARMS'!$Q$10:$W$2200,7,FALSE),"")</f>
        <v/>
      </c>
      <c r="AL326" s="55" t="str">
        <f>IFERROR(VLOOKUP(Z326,'PASTE-DL-ALARMS'!$Q$10:$W$2200,3,FALSE),"")</f>
        <v/>
      </c>
      <c r="AM326" s="7" t="str">
        <f t="shared" si="82"/>
        <v>10.121.25.123_PILAJIGANJ-EXCG_S4P1</v>
      </c>
      <c r="AN326" s="55" t="str">
        <f t="shared" si="83"/>
        <v>10.121.98.6_KHERVA_S4P1</v>
      </c>
      <c r="AO326" s="72" t="e">
        <f t="shared" ca="1" si="84"/>
        <v>#VALUE!</v>
      </c>
      <c r="AP326" s="7" t="str">
        <f>IFERROR(VLOOKUP(Z326,'PASTE-DL-ALARMS'!$Q$10:$Z$2800,8,FALSE),"")</f>
        <v/>
      </c>
      <c r="AQ326" s="7"/>
      <c r="AR326" s="7"/>
      <c r="AS326" s="7"/>
    </row>
    <row r="327" spans="1:45" x14ac:dyDescent="0.25">
      <c r="A327" s="20"/>
      <c r="B327" s="20"/>
      <c r="C327" s="20" t="str">
        <f>IF(D327="Critical",MAX($C$8:C326)+1,"")</f>
        <v/>
      </c>
      <c r="D327" s="20" t="str">
        <f t="shared" si="68"/>
        <v>-</v>
      </c>
      <c r="E327" s="20" t="str">
        <f>VLOOKUP('PASTE-DOWN-DL'!F327,'SSA-CODE'!$D$4:$E$56,2,FALSE)</f>
        <v>GDR</v>
      </c>
      <c r="F327" s="48" t="str">
        <f t="shared" si="69"/>
        <v>SSA GDH</v>
      </c>
      <c r="G327" s="48" t="str">
        <f t="shared" si="70"/>
        <v xml:space="preserve">	SSA GDH</v>
      </c>
      <c r="H327" s="20">
        <v>318</v>
      </c>
      <c r="I327" t="s">
        <v>8242</v>
      </c>
      <c r="J327" t="s">
        <v>6260</v>
      </c>
      <c r="K327" t="s">
        <v>6275</v>
      </c>
      <c r="L327" t="s">
        <v>6262</v>
      </c>
      <c r="M327" t="s">
        <v>6263</v>
      </c>
      <c r="N327" t="s">
        <v>8243</v>
      </c>
      <c r="O327" t="s">
        <v>8244</v>
      </c>
      <c r="P327" t="s">
        <v>6266</v>
      </c>
      <c r="Q327" t="s">
        <v>6438</v>
      </c>
      <c r="R327" t="s">
        <v>6439</v>
      </c>
      <c r="S327" t="s">
        <v>8245</v>
      </c>
      <c r="T327" t="s">
        <v>6500</v>
      </c>
      <c r="U327" t="s">
        <v>6305</v>
      </c>
      <c r="V327" t="s">
        <v>6271</v>
      </c>
      <c r="W327" t="s">
        <v>8246</v>
      </c>
      <c r="X327" t="s">
        <v>6488</v>
      </c>
      <c r="Y327" t="s">
        <v>6269</v>
      </c>
      <c r="Z327" s="48" t="str">
        <f t="shared" si="71"/>
        <v>SSA GDH-10.121.16.196-Lunawada B2_6/2-10.121.16.204-MOONLIGHT-EXG A1_1/5</v>
      </c>
      <c r="AA327" s="48">
        <f t="shared" si="72"/>
        <v>15</v>
      </c>
      <c r="AB327" s="48">
        <f t="shared" si="73"/>
        <v>24</v>
      </c>
      <c r="AC327" s="48">
        <f t="shared" si="74"/>
        <v>15</v>
      </c>
      <c r="AD327" s="48">
        <f t="shared" si="75"/>
        <v>27</v>
      </c>
      <c r="AE327" s="48" t="str">
        <f t="shared" si="76"/>
        <v>10.121.16.196</v>
      </c>
      <c r="AF327" s="42" t="str">
        <f t="shared" si="77"/>
        <v>10.121.16.204</v>
      </c>
      <c r="AG327" s="7" t="str">
        <f t="shared" si="78"/>
        <v>Lunawada</v>
      </c>
      <c r="AH327" s="7" t="str">
        <f t="shared" si="79"/>
        <v>LIMADIA EXG</v>
      </c>
      <c r="AI327" s="7" t="str">
        <f t="shared" si="80"/>
        <v>S6P2</v>
      </c>
      <c r="AJ327" s="7" t="str">
        <f t="shared" si="81"/>
        <v>S1P5</v>
      </c>
      <c r="AK327" s="7" t="str">
        <f>IFERROR(VLOOKUP(Z327,'PASTE-DL-ALARMS'!$Q$10:$W$2200,7,FALSE),"")</f>
        <v/>
      </c>
      <c r="AL327" s="55" t="str">
        <f>IFERROR(VLOOKUP(Z327,'PASTE-DL-ALARMS'!$Q$10:$W$2200,3,FALSE),"")</f>
        <v/>
      </c>
      <c r="AM327" s="7" t="str">
        <f t="shared" si="82"/>
        <v>10.121.16.196_Lunawada_S6P2</v>
      </c>
      <c r="AN327" s="55" t="str">
        <f t="shared" si="83"/>
        <v>10.121.16.204_LIMADIA EXG_S1P5</v>
      </c>
      <c r="AO327" s="72" t="e">
        <f t="shared" ca="1" si="84"/>
        <v>#VALUE!</v>
      </c>
      <c r="AP327" s="7" t="str">
        <f>IFERROR(VLOOKUP(Z327,'PASTE-DL-ALARMS'!$Q$10:$Z$2800,8,FALSE),"")</f>
        <v/>
      </c>
      <c r="AQ327" s="7"/>
      <c r="AR327" s="7"/>
      <c r="AS327" s="7"/>
    </row>
    <row r="328" spans="1:45" x14ac:dyDescent="0.25">
      <c r="A328" s="20"/>
      <c r="B328" s="20"/>
      <c r="C328" s="20" t="str">
        <f>IF(D328="Critical",MAX($C$8:C327)+1,"")</f>
        <v/>
      </c>
      <c r="D328" s="20" t="str">
        <f t="shared" si="68"/>
        <v>-</v>
      </c>
      <c r="E328" s="20" t="str">
        <f>VLOOKUP('PASTE-DOWN-DL'!F328,'SSA-CODE'!$D$4:$E$56,2,FALSE)</f>
        <v>AHD</v>
      </c>
      <c r="F328" s="48" t="str">
        <f t="shared" si="69"/>
        <v>SSA AM</v>
      </c>
      <c r="G328" s="48" t="str">
        <f t="shared" si="70"/>
        <v xml:space="preserve">	SSA AM</v>
      </c>
      <c r="H328" s="20">
        <v>319</v>
      </c>
      <c r="I328" t="s">
        <v>8247</v>
      </c>
      <c r="J328" t="s">
        <v>6260</v>
      </c>
      <c r="K328" t="s">
        <v>6275</v>
      </c>
      <c r="L328" t="s">
        <v>6262</v>
      </c>
      <c r="M328" t="s">
        <v>6263</v>
      </c>
      <c r="N328" t="s">
        <v>8248</v>
      </c>
      <c r="O328" t="s">
        <v>8249</v>
      </c>
      <c r="P328" t="s">
        <v>6266</v>
      </c>
      <c r="Q328" t="s">
        <v>6378</v>
      </c>
      <c r="R328" t="s">
        <v>6279</v>
      </c>
      <c r="S328" t="s">
        <v>8250</v>
      </c>
      <c r="T328" t="s">
        <v>6313</v>
      </c>
      <c r="U328" t="s">
        <v>8250</v>
      </c>
      <c r="V328" t="s">
        <v>6271</v>
      </c>
      <c r="W328" t="s">
        <v>8251</v>
      </c>
      <c r="X328" t="s">
        <v>8252</v>
      </c>
      <c r="Y328" t="s">
        <v>6269</v>
      </c>
      <c r="Z328" s="48" t="str">
        <f t="shared" si="71"/>
        <v>SSA AM-10.121.18.237-PETROGRAPHY_1/5-10.121.18.246_GNLU_3/2</v>
      </c>
      <c r="AA328" s="48">
        <f t="shared" si="72"/>
        <v>15</v>
      </c>
      <c r="AB328" s="48">
        <f t="shared" si="73"/>
        <v>27</v>
      </c>
      <c r="AC328" s="48">
        <f t="shared" si="74"/>
        <v>15</v>
      </c>
      <c r="AD328" s="48">
        <f t="shared" si="75"/>
        <v>20</v>
      </c>
      <c r="AE328" s="48" t="str">
        <f t="shared" si="76"/>
        <v>10.121.18.237</v>
      </c>
      <c r="AF328" s="42" t="str">
        <f t="shared" si="77"/>
        <v>10.121.18.246</v>
      </c>
      <c r="AG328" s="7" t="str">
        <f t="shared" si="78"/>
        <v>PETROGRAPHY</v>
      </c>
      <c r="AH328" s="7" t="str">
        <f t="shared" si="79"/>
        <v>GNLU</v>
      </c>
      <c r="AI328" s="7" t="str">
        <f t="shared" si="80"/>
        <v>S1P5</v>
      </c>
      <c r="AJ328" s="7" t="str">
        <f t="shared" si="81"/>
        <v>S3P2</v>
      </c>
      <c r="AK328" s="7" t="str">
        <f>IFERROR(VLOOKUP(Z328,'PASTE-DL-ALARMS'!$Q$10:$W$2200,7,FALSE),"")</f>
        <v/>
      </c>
      <c r="AL328" s="55" t="str">
        <f>IFERROR(VLOOKUP(Z328,'PASTE-DL-ALARMS'!$Q$10:$W$2200,3,FALSE),"")</f>
        <v/>
      </c>
      <c r="AM328" s="7" t="str">
        <f t="shared" si="82"/>
        <v>10.121.18.237_PETROGRAPHY_S1P5</v>
      </c>
      <c r="AN328" s="55" t="str">
        <f t="shared" si="83"/>
        <v>10.121.18.246_GNLU_S3P2</v>
      </c>
      <c r="AO328" s="72" t="e">
        <f t="shared" ca="1" si="84"/>
        <v>#VALUE!</v>
      </c>
      <c r="AP328" s="7" t="str">
        <f>IFERROR(VLOOKUP(Z328,'PASTE-DL-ALARMS'!$Q$10:$Z$2800,8,FALSE),"")</f>
        <v/>
      </c>
      <c r="AQ328" s="7"/>
      <c r="AR328" s="7"/>
      <c r="AS328" s="7"/>
    </row>
    <row r="329" spans="1:45" x14ac:dyDescent="0.25">
      <c r="A329" s="20"/>
      <c r="B329" s="20"/>
      <c r="C329" s="20" t="str">
        <f>IF(D329="Critical",MAX($C$8:C328)+1,"")</f>
        <v/>
      </c>
      <c r="D329" s="20" t="str">
        <f t="shared" si="68"/>
        <v>-</v>
      </c>
      <c r="E329" s="20" t="str">
        <f>VLOOKUP('PASTE-DOWN-DL'!F329,'SSA-CODE'!$D$4:$E$56,2,FALSE)</f>
        <v>AHD</v>
      </c>
      <c r="F329" s="48" t="str">
        <f t="shared" si="69"/>
        <v>SSA AM</v>
      </c>
      <c r="G329" s="48" t="str">
        <f t="shared" si="70"/>
        <v xml:space="preserve">	SSA AM</v>
      </c>
      <c r="H329" s="20">
        <v>320</v>
      </c>
      <c r="I329" t="s">
        <v>8253</v>
      </c>
      <c r="J329" t="s">
        <v>6260</v>
      </c>
      <c r="K329" t="s">
        <v>6275</v>
      </c>
      <c r="L329" t="s">
        <v>6262</v>
      </c>
      <c r="M329" t="s">
        <v>6263</v>
      </c>
      <c r="N329" t="s">
        <v>8254</v>
      </c>
      <c r="O329" t="s">
        <v>8255</v>
      </c>
      <c r="P329" t="s">
        <v>6266</v>
      </c>
      <c r="Q329" t="s">
        <v>6423</v>
      </c>
      <c r="R329" t="s">
        <v>6279</v>
      </c>
      <c r="S329" t="s">
        <v>8256</v>
      </c>
      <c r="T329" t="s">
        <v>6321</v>
      </c>
      <c r="U329" t="s">
        <v>8256</v>
      </c>
      <c r="V329" t="s">
        <v>6271</v>
      </c>
      <c r="W329" t="s">
        <v>8257</v>
      </c>
      <c r="X329" t="s">
        <v>8258</v>
      </c>
      <c r="Y329" t="s">
        <v>8259</v>
      </c>
      <c r="Z329" s="48" t="str">
        <f t="shared" si="71"/>
        <v>SSA AM-10.121.18.101-GSRTC Ranip_2/5-10.121.18.7-SABARMATI_3/6</v>
      </c>
      <c r="AA329" s="48">
        <f t="shared" si="72"/>
        <v>13</v>
      </c>
      <c r="AB329" s="48">
        <f t="shared" si="73"/>
        <v>23</v>
      </c>
      <c r="AC329" s="48">
        <f t="shared" si="74"/>
        <v>15</v>
      </c>
      <c r="AD329" s="48">
        <f t="shared" si="75"/>
        <v>27</v>
      </c>
      <c r="AE329" s="48" t="str">
        <f t="shared" si="76"/>
        <v>10.121.18.7</v>
      </c>
      <c r="AF329" s="42" t="str">
        <f t="shared" si="77"/>
        <v>10.121.18.101</v>
      </c>
      <c r="AG329" s="7" t="str">
        <f t="shared" si="78"/>
        <v>SABARMATI</v>
      </c>
      <c r="AH329" s="7" t="str">
        <f t="shared" si="79"/>
        <v>GSRTC Ranip</v>
      </c>
      <c r="AI329" s="7" t="str">
        <f t="shared" si="80"/>
        <v>S3P6</v>
      </c>
      <c r="AJ329" s="7" t="str">
        <f t="shared" si="81"/>
        <v>S2P5</v>
      </c>
      <c r="AK329" s="7" t="str">
        <f>IFERROR(VLOOKUP(Z329,'PASTE-DL-ALARMS'!$Q$10:$W$2200,7,FALSE),"")</f>
        <v/>
      </c>
      <c r="AL329" s="55" t="str">
        <f>IFERROR(VLOOKUP(Z329,'PASTE-DL-ALARMS'!$Q$10:$W$2200,3,FALSE),"")</f>
        <v/>
      </c>
      <c r="AM329" s="7" t="str">
        <f t="shared" si="82"/>
        <v>10.121.18.7_SABARMATI_S3P6</v>
      </c>
      <c r="AN329" s="55" t="str">
        <f t="shared" si="83"/>
        <v>10.121.18.101_GSRTC Ranip_S2P5</v>
      </c>
      <c r="AO329" s="72" t="e">
        <f t="shared" ca="1" si="84"/>
        <v>#VALUE!</v>
      </c>
      <c r="AP329" s="7" t="str">
        <f>IFERROR(VLOOKUP(Z329,'PASTE-DL-ALARMS'!$Q$10:$Z$2800,8,FALSE),"")</f>
        <v/>
      </c>
      <c r="AQ329" s="7"/>
      <c r="AR329" s="7"/>
      <c r="AS329" s="7"/>
    </row>
    <row r="330" spans="1:45" x14ac:dyDescent="0.25">
      <c r="A330" s="20"/>
      <c r="B330" s="20"/>
      <c r="C330" s="20" t="str">
        <f>IF(D330="Critical",MAX($C$8:C329)+1,"")</f>
        <v/>
      </c>
      <c r="D330" s="20" t="str">
        <f t="shared" si="68"/>
        <v>-</v>
      </c>
      <c r="E330" s="20" t="str">
        <f>VLOOKUP('PASTE-DOWN-DL'!F330,'SSA-CODE'!$D$4:$E$56,2,FALSE)</f>
        <v>VDA</v>
      </c>
      <c r="F330" s="48" t="str">
        <f t="shared" si="69"/>
        <v>SSA VDR</v>
      </c>
      <c r="G330" s="48" t="str">
        <f t="shared" si="70"/>
        <v xml:space="preserve">	SSA VDR</v>
      </c>
      <c r="H330" s="20">
        <v>321</v>
      </c>
      <c r="I330" t="s">
        <v>8260</v>
      </c>
      <c r="J330" t="s">
        <v>6260</v>
      </c>
      <c r="K330" t="s">
        <v>6275</v>
      </c>
      <c r="L330" t="s">
        <v>6262</v>
      </c>
      <c r="M330" t="s">
        <v>6263</v>
      </c>
      <c r="N330" t="s">
        <v>8261</v>
      </c>
      <c r="O330" t="s">
        <v>8262</v>
      </c>
      <c r="P330" t="s">
        <v>6266</v>
      </c>
      <c r="Q330" t="s">
        <v>6665</v>
      </c>
      <c r="R330" t="s">
        <v>6279</v>
      </c>
      <c r="S330" t="s">
        <v>6269</v>
      </c>
      <c r="T330" t="s">
        <v>6462</v>
      </c>
      <c r="U330" t="s">
        <v>6269</v>
      </c>
      <c r="V330" t="s">
        <v>6271</v>
      </c>
      <c r="W330" t="s">
        <v>8263</v>
      </c>
      <c r="X330" t="s">
        <v>8264</v>
      </c>
      <c r="Y330" t="s">
        <v>6269</v>
      </c>
      <c r="Z330" s="48" t="str">
        <f t="shared" si="71"/>
        <v>SSA VDR-10.121.99.135-GSFC_5/4-10.121.99.166-Dasarah_1/5</v>
      </c>
      <c r="AA330" s="48">
        <f t="shared" si="72"/>
        <v>15</v>
      </c>
      <c r="AB330" s="48">
        <f t="shared" si="73"/>
        <v>20</v>
      </c>
      <c r="AC330" s="48">
        <f t="shared" si="74"/>
        <v>15</v>
      </c>
      <c r="AD330" s="48">
        <f t="shared" si="75"/>
        <v>23</v>
      </c>
      <c r="AE330" s="48" t="str">
        <f t="shared" si="76"/>
        <v>10.121.99.135</v>
      </c>
      <c r="AF330" s="42" t="str">
        <f t="shared" si="77"/>
        <v>10.121.99.166</v>
      </c>
      <c r="AG330" s="7" t="str">
        <f t="shared" si="78"/>
        <v>GSFC</v>
      </c>
      <c r="AH330" s="7" t="str">
        <f t="shared" si="79"/>
        <v>DASARAH</v>
      </c>
      <c r="AI330" s="7" t="str">
        <f t="shared" si="80"/>
        <v>S5P4</v>
      </c>
      <c r="AJ330" s="7" t="str">
        <f t="shared" si="81"/>
        <v>S1P5</v>
      </c>
      <c r="AK330" s="7" t="str">
        <f>IFERROR(VLOOKUP(Z330,'PASTE-DL-ALARMS'!$Q$10:$W$2200,7,FALSE),"")</f>
        <v/>
      </c>
      <c r="AL330" s="55" t="str">
        <f>IFERROR(VLOOKUP(Z330,'PASTE-DL-ALARMS'!$Q$10:$W$2200,3,FALSE),"")</f>
        <v/>
      </c>
      <c r="AM330" s="7" t="str">
        <f t="shared" si="82"/>
        <v>10.121.99.135_GSFC_S5P4</v>
      </c>
      <c r="AN330" s="55" t="str">
        <f t="shared" si="83"/>
        <v>10.121.99.166_DASARAH_S1P5</v>
      </c>
      <c r="AO330" s="72" t="e">
        <f t="shared" ca="1" si="84"/>
        <v>#VALUE!</v>
      </c>
      <c r="AP330" s="7" t="str">
        <f>IFERROR(VLOOKUP(Z330,'PASTE-DL-ALARMS'!$Q$10:$Z$2800,8,FALSE),"")</f>
        <v/>
      </c>
      <c r="AQ330" s="7"/>
      <c r="AR330" s="7"/>
      <c r="AS330" s="7"/>
    </row>
    <row r="331" spans="1:45" x14ac:dyDescent="0.25">
      <c r="A331" s="20"/>
      <c r="B331" s="20"/>
      <c r="C331" s="20" t="str">
        <f>IF(D331="Critical",MAX($C$8:C330)+1,"")</f>
        <v/>
      </c>
      <c r="D331" s="20" t="str">
        <f t="shared" ref="D331:D394" si="85">TRIM(CLEAN(P331))</f>
        <v>-</v>
      </c>
      <c r="E331" s="20" t="str">
        <f>VLOOKUP('PASTE-DOWN-DL'!F331,'SSA-CODE'!$D$4:$E$56,2,FALSE)</f>
        <v>SRT</v>
      </c>
      <c r="F331" s="48" t="str">
        <f t="shared" ref="F331:F394" si="86">TRIM(CLEAN(SUBSTITUTE(G331,CHAR(160)," ")))</f>
        <v>SSA SR</v>
      </c>
      <c r="G331" s="48" t="str">
        <f t="shared" ref="G331:G394" si="87">MID(I331,1,SEARCH("-",I331)-1)</f>
        <v xml:space="preserve">	SSA SR</v>
      </c>
      <c r="H331" s="20">
        <v>322</v>
      </c>
      <c r="I331" t="s">
        <v>8265</v>
      </c>
      <c r="J331" t="s">
        <v>6260</v>
      </c>
      <c r="K331" t="s">
        <v>6275</v>
      </c>
      <c r="L331" t="s">
        <v>6262</v>
      </c>
      <c r="M331" t="s">
        <v>6263</v>
      </c>
      <c r="N331" t="s">
        <v>8266</v>
      </c>
      <c r="O331" t="s">
        <v>8267</v>
      </c>
      <c r="P331" t="s">
        <v>6266</v>
      </c>
      <c r="Q331" t="s">
        <v>6507</v>
      </c>
      <c r="R331" t="s">
        <v>6401</v>
      </c>
      <c r="S331" t="s">
        <v>8268</v>
      </c>
      <c r="T331" t="s">
        <v>6937</v>
      </c>
      <c r="U331" t="s">
        <v>6372</v>
      </c>
      <c r="V331" t="s">
        <v>6271</v>
      </c>
      <c r="W331" t="s">
        <v>8269</v>
      </c>
      <c r="X331" t="s">
        <v>8270</v>
      </c>
      <c r="Y331" t="s">
        <v>6269</v>
      </c>
      <c r="Z331" s="48" t="str">
        <f t="shared" ref="Z331:Z394" si="88">TRIM(CLEAN(I331))</f>
        <v>SSA SR-10.121.99.193-VARACHHA 2(GNE)-10.121.99.220-DGVCL PRI_</v>
      </c>
      <c r="AA331" s="48">
        <f t="shared" ref="AA331:AA394" si="89">SEARCH("_",N331)</f>
        <v>15</v>
      </c>
      <c r="AB331" s="48">
        <f t="shared" ref="AB331:AB394" si="90">SEARCH("_TN7",N331)</f>
        <v>31</v>
      </c>
      <c r="AC331" s="48">
        <f t="shared" ref="AC331:AC394" si="91">SEARCH("_",O331)</f>
        <v>15</v>
      </c>
      <c r="AD331" s="48">
        <f t="shared" ref="AD331:AD394" si="92">SEARCH("_TN7",O331)</f>
        <v>25</v>
      </c>
      <c r="AE331" s="48" t="str">
        <f t="shared" ref="AE331:AE394" si="93">TRIM(CLEAN(MID(N331,1,SEARCH("_",N331)-1)))</f>
        <v>10.121.99.193</v>
      </c>
      <c r="AF331" s="42" t="str">
        <f t="shared" ref="AF331:AF394" si="94">TRIM(CLEAN(MID(O331,1,SEARCH("_",O331)-1)))</f>
        <v>10.121.99.220</v>
      </c>
      <c r="AG331" s="7" t="str">
        <f t="shared" ref="AG331:AG394" si="95">MID(N331,AA331+1,AB331-AA331-1)</f>
        <v>VARACHHA 2(GNE)</v>
      </c>
      <c r="AH331" s="7" t="str">
        <f t="shared" ref="AH331:AH394" si="96">MID(O331,AC331+1,AD331-AC331-1)</f>
        <v>DGVCL PRI</v>
      </c>
      <c r="AI331" s="7" t="str">
        <f t="shared" ref="AI331:AI394" si="97">RIGHT(N331,LEN(N331)-SEARCH("\",N331))</f>
        <v>S3P2</v>
      </c>
      <c r="AJ331" s="7" t="str">
        <f t="shared" ref="AJ331:AJ394" si="98">RIGHT(O331,LEN(O331)-SEARCH("\",O331))</f>
        <v>S1P5</v>
      </c>
      <c r="AK331" s="7" t="str">
        <f>IFERROR(VLOOKUP(Z331,'PASTE-DL-ALARMS'!$Q$10:$W$2200,7,FALSE),"")</f>
        <v/>
      </c>
      <c r="AL331" s="55" t="str">
        <f>IFERROR(VLOOKUP(Z331,'PASTE-DL-ALARMS'!$Q$10:$W$2200,3,FALSE),"")</f>
        <v/>
      </c>
      <c r="AM331" s="7" t="str">
        <f t="shared" ref="AM331:AM394" si="99">CONCATENATE(AE331,"_",AG331,"_",AI331)</f>
        <v>10.121.99.193_VARACHHA 2(GNE)_S3P2</v>
      </c>
      <c r="AN331" s="55" t="str">
        <f t="shared" ref="AN331:AN394" si="100">CONCATENATE(AF331,"_",AH331,"_",AJ331)</f>
        <v>10.121.99.220_DGVCL PRI_S1P5</v>
      </c>
      <c r="AO331" s="72" t="e">
        <f t="shared" ref="AO331:AO394" ca="1" si="101">$AL$3-AK331</f>
        <v>#VALUE!</v>
      </c>
      <c r="AP331" s="7" t="str">
        <f>IFERROR(VLOOKUP(Z331,'PASTE-DL-ALARMS'!$Q$10:$Z$2800,8,FALSE),"")</f>
        <v/>
      </c>
      <c r="AQ331" s="7"/>
      <c r="AR331" s="7"/>
      <c r="AS331" s="7"/>
    </row>
    <row r="332" spans="1:45" x14ac:dyDescent="0.25">
      <c r="A332" s="20"/>
      <c r="B332" s="20"/>
      <c r="C332" s="20">
        <f>IF(D332="Critical",MAX($C$8:C331)+1,"")</f>
        <v>12</v>
      </c>
      <c r="D332" s="20" t="str">
        <f t="shared" si="85"/>
        <v>Critical</v>
      </c>
      <c r="E332" s="20" t="str">
        <f>VLOOKUP('PASTE-DOWN-DL'!F332,'SSA-CODE'!$D$4:$E$56,2,FALSE)</f>
        <v>SRT</v>
      </c>
      <c r="F332" s="48" t="str">
        <f t="shared" si="86"/>
        <v>SSA SR</v>
      </c>
      <c r="G332" s="48" t="str">
        <f t="shared" si="87"/>
        <v xml:space="preserve">	SSA SR</v>
      </c>
      <c r="H332" s="20">
        <v>323</v>
      </c>
      <c r="I332" t="s">
        <v>19489</v>
      </c>
      <c r="J332" t="s">
        <v>6260</v>
      </c>
      <c r="K332" t="s">
        <v>6261</v>
      </c>
      <c r="L332" t="s">
        <v>6262</v>
      </c>
      <c r="M332" t="s">
        <v>6263</v>
      </c>
      <c r="N332" t="s">
        <v>19490</v>
      </c>
      <c r="O332" t="s">
        <v>19491</v>
      </c>
      <c r="P332" t="s">
        <v>6484</v>
      </c>
      <c r="Q332" t="s">
        <v>7090</v>
      </c>
      <c r="R332" t="s">
        <v>6423</v>
      </c>
      <c r="S332" t="s">
        <v>19492</v>
      </c>
      <c r="T332" t="s">
        <v>6313</v>
      </c>
      <c r="U332" t="s">
        <v>19492</v>
      </c>
      <c r="V332" t="s">
        <v>6271</v>
      </c>
      <c r="W332" t="s">
        <v>19493</v>
      </c>
      <c r="X332" t="s">
        <v>6488</v>
      </c>
      <c r="Y332" t="s">
        <v>6269</v>
      </c>
      <c r="Z332" s="48" t="str">
        <f t="shared" si="88"/>
        <v>SSA SR-10.121.100.19-SONGADH FORT_6/1-10.121.68.6-Mandvi_5/1</v>
      </c>
      <c r="AA332" s="48">
        <f t="shared" si="89"/>
        <v>15</v>
      </c>
      <c r="AB332" s="48">
        <f t="shared" si="90"/>
        <v>28</v>
      </c>
      <c r="AC332" s="48">
        <f t="shared" si="91"/>
        <v>13</v>
      </c>
      <c r="AD332" s="48">
        <f t="shared" si="92"/>
        <v>20</v>
      </c>
      <c r="AE332" s="48" t="str">
        <f t="shared" si="93"/>
        <v>10.121.100.19</v>
      </c>
      <c r="AF332" s="42" t="str">
        <f t="shared" si="94"/>
        <v>10.121.68.6</v>
      </c>
      <c r="AG332" s="7" t="str">
        <f t="shared" si="95"/>
        <v>SONGADH FORT</v>
      </c>
      <c r="AH332" s="7" t="str">
        <f t="shared" si="96"/>
        <v>Mandvi</v>
      </c>
      <c r="AI332" s="7" t="str">
        <f t="shared" si="97"/>
        <v>S6P1</v>
      </c>
      <c r="AJ332" s="7" t="str">
        <f t="shared" si="98"/>
        <v>S5P1</v>
      </c>
      <c r="AK332" s="7" t="str">
        <f>IFERROR(VLOOKUP(Z332,'PASTE-DL-ALARMS'!$Q$10:$W$2200,7,FALSE),"")</f>
        <v>15-05-2026</v>
      </c>
      <c r="AL332" s="55" t="str">
        <f>IFERROR(VLOOKUP(Z332,'PASTE-DL-ALARMS'!$Q$10:$W$2200,3,FALSE),"")</f>
        <v>11:30:14</v>
      </c>
      <c r="AM332" s="7" t="str">
        <f t="shared" si="99"/>
        <v>10.121.100.19_SONGADH FORT_S6P1</v>
      </c>
      <c r="AN332" s="55" t="str">
        <f t="shared" si="100"/>
        <v>10.121.68.6_Mandvi_S5P1</v>
      </c>
      <c r="AO332" s="72">
        <f t="shared" ca="1" si="101"/>
        <v>0</v>
      </c>
      <c r="AP332" s="7" t="str">
        <f>IFERROR(VLOOKUP(Z332,'PASTE-DL-ALARMS'!$Q$10:$Z$2800,8,FALSE),"")</f>
        <v xml:space="preserve">	2026/05/15,11:30:14</v>
      </c>
      <c r="AQ332" s="7"/>
      <c r="AR332" s="7"/>
      <c r="AS332" s="7"/>
    </row>
    <row r="333" spans="1:45" x14ac:dyDescent="0.25">
      <c r="A333" s="20"/>
      <c r="B333" s="20"/>
      <c r="C333" s="20" t="str">
        <f>IF(D333="Critical",MAX($C$8:C332)+1,"")</f>
        <v/>
      </c>
      <c r="D333" s="20" t="str">
        <f t="shared" si="85"/>
        <v>-</v>
      </c>
      <c r="E333" s="20" t="str">
        <f>VLOOKUP('PASTE-DOWN-DL'!F333,'SSA-CODE'!$D$4:$E$56,2,FALSE)</f>
        <v>WTR RJ</v>
      </c>
      <c r="F333" s="48" t="str">
        <f t="shared" si="86"/>
        <v>WTR RJ</v>
      </c>
      <c r="G333" s="48" t="str">
        <f t="shared" si="87"/>
        <v xml:space="preserve">	WTR RJ</v>
      </c>
      <c r="H333" s="20">
        <v>324</v>
      </c>
      <c r="I333" t="s">
        <v>8271</v>
      </c>
      <c r="J333" t="s">
        <v>6260</v>
      </c>
      <c r="K333" t="s">
        <v>6275</v>
      </c>
      <c r="L333" t="s">
        <v>6262</v>
      </c>
      <c r="M333" t="s">
        <v>6263</v>
      </c>
      <c r="N333" t="s">
        <v>8272</v>
      </c>
      <c r="O333" t="s">
        <v>8273</v>
      </c>
      <c r="P333" t="s">
        <v>6266</v>
      </c>
      <c r="Q333" t="s">
        <v>6368</v>
      </c>
      <c r="R333" t="s">
        <v>6279</v>
      </c>
      <c r="S333" t="s">
        <v>8274</v>
      </c>
      <c r="T333" t="s">
        <v>6313</v>
      </c>
      <c r="U333" t="s">
        <v>8274</v>
      </c>
      <c r="V333" t="s">
        <v>6271</v>
      </c>
      <c r="W333" t="s">
        <v>8275</v>
      </c>
      <c r="X333" t="s">
        <v>8276</v>
      </c>
      <c r="Y333" t="s">
        <v>6269</v>
      </c>
      <c r="Z333" s="48" t="str">
        <f t="shared" si="88"/>
        <v>WTR RJ-10.121.17.157-GARIYADHAR B1_3/4-10.121.17.129-BHAVNAGAR(GNE) B2_5/2</v>
      </c>
      <c r="AA333" s="48">
        <f t="shared" si="89"/>
        <v>15</v>
      </c>
      <c r="AB333" s="48">
        <f t="shared" si="90"/>
        <v>26</v>
      </c>
      <c r="AC333" s="48">
        <f t="shared" si="91"/>
        <v>15</v>
      </c>
      <c r="AD333" s="48">
        <f t="shared" si="92"/>
        <v>30</v>
      </c>
      <c r="AE333" s="48" t="str">
        <f t="shared" si="93"/>
        <v>10.121.17.157</v>
      </c>
      <c r="AF333" s="42" t="str">
        <f t="shared" si="94"/>
        <v>10.121.17.129</v>
      </c>
      <c r="AG333" s="7" t="str">
        <f t="shared" si="95"/>
        <v>GARIYADHAR</v>
      </c>
      <c r="AH333" s="7" t="str">
        <f t="shared" si="96"/>
        <v>BHAVNAGAR(GNE)</v>
      </c>
      <c r="AI333" s="7" t="str">
        <f t="shared" si="97"/>
        <v>S3P4</v>
      </c>
      <c r="AJ333" s="7" t="str">
        <f t="shared" si="98"/>
        <v>S5P2</v>
      </c>
      <c r="AK333" s="7" t="str">
        <f>IFERROR(VLOOKUP(Z333,'PASTE-DL-ALARMS'!$Q$10:$W$2200,7,FALSE),"")</f>
        <v/>
      </c>
      <c r="AL333" s="55" t="str">
        <f>IFERROR(VLOOKUP(Z333,'PASTE-DL-ALARMS'!$Q$10:$W$2200,3,FALSE),"")</f>
        <v/>
      </c>
      <c r="AM333" s="7" t="str">
        <f t="shared" si="99"/>
        <v>10.121.17.157_GARIYADHAR_S3P4</v>
      </c>
      <c r="AN333" s="55" t="str">
        <f t="shared" si="100"/>
        <v>10.121.17.129_BHAVNAGAR(GNE)_S5P2</v>
      </c>
      <c r="AO333" s="72" t="e">
        <f t="shared" ca="1" si="101"/>
        <v>#VALUE!</v>
      </c>
      <c r="AP333" s="7" t="str">
        <f>IFERROR(VLOOKUP(Z333,'PASTE-DL-ALARMS'!$Q$10:$Z$2800,8,FALSE),"")</f>
        <v/>
      </c>
      <c r="AQ333" s="7"/>
      <c r="AR333" s="7"/>
      <c r="AS333" s="7"/>
    </row>
    <row r="334" spans="1:45" x14ac:dyDescent="0.25">
      <c r="A334" s="20"/>
      <c r="B334" s="20"/>
      <c r="C334" s="20" t="str">
        <f>IF(D334="Critical",MAX($C$8:C333)+1,"")</f>
        <v/>
      </c>
      <c r="D334" s="20" t="str">
        <f t="shared" si="85"/>
        <v>-</v>
      </c>
      <c r="E334" s="20" t="str">
        <f>VLOOKUP('PASTE-DOWN-DL'!F334,'SSA-CODE'!$D$4:$E$56,2,FALSE)</f>
        <v>AHD</v>
      </c>
      <c r="F334" s="48" t="str">
        <f t="shared" si="86"/>
        <v>SSA AM</v>
      </c>
      <c r="G334" s="48" t="str">
        <f t="shared" si="87"/>
        <v xml:space="preserve">	SSA AM</v>
      </c>
      <c r="H334" s="20">
        <v>325</v>
      </c>
      <c r="I334" t="s">
        <v>8277</v>
      </c>
      <c r="J334" t="s">
        <v>6260</v>
      </c>
      <c r="K334" t="s">
        <v>6261</v>
      </c>
      <c r="L334" t="s">
        <v>6262</v>
      </c>
      <c r="M334" t="s">
        <v>6263</v>
      </c>
      <c r="N334" t="s">
        <v>8278</v>
      </c>
      <c r="O334" t="s">
        <v>8279</v>
      </c>
      <c r="P334" t="s">
        <v>6266</v>
      </c>
      <c r="Q334" t="s">
        <v>6876</v>
      </c>
      <c r="R334" t="s">
        <v>6546</v>
      </c>
      <c r="S334" t="s">
        <v>8280</v>
      </c>
      <c r="T334" t="s">
        <v>6345</v>
      </c>
      <c r="U334" t="s">
        <v>6269</v>
      </c>
      <c r="V334" t="s">
        <v>6271</v>
      </c>
      <c r="W334" t="s">
        <v>8281</v>
      </c>
      <c r="X334" t="s">
        <v>8282</v>
      </c>
      <c r="Y334" t="s">
        <v>6269</v>
      </c>
      <c r="Z334" s="48" t="str">
        <f t="shared" si="88"/>
        <v>SSA AM-10.121.18.214-Odhav_TN725B_GJ_SSA AM_PH1_3/1-10.121.18.196-NIKOL_TN705B_GJ_SSA AM_PH1_3/1</v>
      </c>
      <c r="AA334" s="48">
        <f t="shared" si="89"/>
        <v>15</v>
      </c>
      <c r="AB334" s="48">
        <f t="shared" si="90"/>
        <v>21</v>
      </c>
      <c r="AC334" s="48">
        <f t="shared" si="91"/>
        <v>15</v>
      </c>
      <c r="AD334" s="48">
        <f t="shared" si="92"/>
        <v>21</v>
      </c>
      <c r="AE334" s="48" t="str">
        <f t="shared" si="93"/>
        <v>10.121.18.196</v>
      </c>
      <c r="AF334" s="42" t="str">
        <f t="shared" si="94"/>
        <v>10.121.18.214</v>
      </c>
      <c r="AG334" s="7" t="str">
        <f t="shared" si="95"/>
        <v>NIKOL</v>
      </c>
      <c r="AH334" s="7" t="str">
        <f t="shared" si="96"/>
        <v>Odhav</v>
      </c>
      <c r="AI334" s="7" t="str">
        <f t="shared" si="97"/>
        <v>S3P1</v>
      </c>
      <c r="AJ334" s="7" t="str">
        <f t="shared" si="98"/>
        <v>S3P1</v>
      </c>
      <c r="AK334" s="7" t="str">
        <f>IFERROR(VLOOKUP(Z334,'PASTE-DL-ALARMS'!$Q$10:$W$2200,7,FALSE),"")</f>
        <v/>
      </c>
      <c r="AL334" s="55" t="str">
        <f>IFERROR(VLOOKUP(Z334,'PASTE-DL-ALARMS'!$Q$10:$W$2200,3,FALSE),"")</f>
        <v/>
      </c>
      <c r="AM334" s="7" t="str">
        <f t="shared" si="99"/>
        <v>10.121.18.196_NIKOL_S3P1</v>
      </c>
      <c r="AN334" s="55" t="str">
        <f t="shared" si="100"/>
        <v>10.121.18.214_Odhav_S3P1</v>
      </c>
      <c r="AO334" s="72" t="e">
        <f t="shared" ca="1" si="101"/>
        <v>#VALUE!</v>
      </c>
      <c r="AP334" s="7" t="str">
        <f>IFERROR(VLOOKUP(Z334,'PASTE-DL-ALARMS'!$Q$10:$Z$2800,8,FALSE),"")</f>
        <v/>
      </c>
      <c r="AQ334" s="7"/>
      <c r="AR334" s="7"/>
      <c r="AS334" s="7"/>
    </row>
    <row r="335" spans="1:45" x14ac:dyDescent="0.25">
      <c r="A335" s="20"/>
      <c r="B335" s="20"/>
      <c r="C335" s="20" t="str">
        <f>IF(D335="Critical",MAX($C$8:C334)+1,"")</f>
        <v/>
      </c>
      <c r="D335" s="20" t="str">
        <f t="shared" si="85"/>
        <v>-</v>
      </c>
      <c r="E335" s="20" t="str">
        <f>VLOOKUP('PASTE-DOWN-DL'!F335,'SSA-CODE'!$D$4:$E$56,2,FALSE)</f>
        <v>NDD</v>
      </c>
      <c r="F335" s="48" t="str">
        <f t="shared" si="86"/>
        <v>SSA NAD</v>
      </c>
      <c r="G335" s="48" t="str">
        <f t="shared" si="87"/>
        <v xml:space="preserve">	SSA NAD</v>
      </c>
      <c r="H335" s="20">
        <v>326</v>
      </c>
      <c r="I335" t="s">
        <v>8283</v>
      </c>
      <c r="J335" t="s">
        <v>6260</v>
      </c>
      <c r="K335" t="s">
        <v>6261</v>
      </c>
      <c r="L335" t="s">
        <v>6262</v>
      </c>
      <c r="M335" t="s">
        <v>6263</v>
      </c>
      <c r="N335" t="s">
        <v>8284</v>
      </c>
      <c r="O335" t="s">
        <v>8285</v>
      </c>
      <c r="P335" t="s">
        <v>6266</v>
      </c>
      <c r="Q335" t="s">
        <v>6360</v>
      </c>
      <c r="R335" t="s">
        <v>6529</v>
      </c>
      <c r="S335" t="s">
        <v>6269</v>
      </c>
      <c r="T335" t="s">
        <v>7359</v>
      </c>
      <c r="U335" t="s">
        <v>6269</v>
      </c>
      <c r="V335" t="s">
        <v>6271</v>
      </c>
      <c r="W335" t="s">
        <v>8286</v>
      </c>
      <c r="X335" t="s">
        <v>8287</v>
      </c>
      <c r="Y335" t="s">
        <v>6269</v>
      </c>
      <c r="Z335" s="48" t="str">
        <f t="shared" si="88"/>
        <v>SSA NAD-10.121.24.225-Anand TE(GNE)_3/1-10.121.24.230-Town Hall_4/2</v>
      </c>
      <c r="AA335" s="48">
        <f t="shared" si="89"/>
        <v>15</v>
      </c>
      <c r="AB335" s="48">
        <f t="shared" si="90"/>
        <v>24</v>
      </c>
      <c r="AC335" s="48">
        <f t="shared" si="91"/>
        <v>15</v>
      </c>
      <c r="AD335" s="48">
        <f t="shared" si="92"/>
        <v>26</v>
      </c>
      <c r="AE335" s="48" t="str">
        <f t="shared" si="93"/>
        <v>10.121.24.230</v>
      </c>
      <c r="AF335" s="42" t="str">
        <f t="shared" si="94"/>
        <v>10.121.24.225</v>
      </c>
      <c r="AG335" s="7" t="str">
        <f t="shared" si="95"/>
        <v>TOWNHALL</v>
      </c>
      <c r="AH335" s="7" t="str">
        <f t="shared" si="96"/>
        <v>ANAND(GNE)</v>
      </c>
      <c r="AI335" s="7" t="str">
        <f t="shared" si="97"/>
        <v>S4P1</v>
      </c>
      <c r="AJ335" s="7" t="str">
        <f t="shared" si="98"/>
        <v>S3P1</v>
      </c>
      <c r="AK335" s="7" t="str">
        <f>IFERROR(VLOOKUP(Z335,'PASTE-DL-ALARMS'!$Q$10:$W$2200,7,FALSE),"")</f>
        <v/>
      </c>
      <c r="AL335" s="55" t="str">
        <f>IFERROR(VLOOKUP(Z335,'PASTE-DL-ALARMS'!$Q$10:$W$2200,3,FALSE),"")</f>
        <v/>
      </c>
      <c r="AM335" s="7" t="str">
        <f t="shared" si="99"/>
        <v>10.121.24.230_TOWNHALL_S4P1</v>
      </c>
      <c r="AN335" s="55" t="str">
        <f t="shared" si="100"/>
        <v>10.121.24.225_ANAND(GNE)_S3P1</v>
      </c>
      <c r="AO335" s="72" t="e">
        <f t="shared" ca="1" si="101"/>
        <v>#VALUE!</v>
      </c>
      <c r="AP335" s="7" t="str">
        <f>IFERROR(VLOOKUP(Z335,'PASTE-DL-ALARMS'!$Q$10:$Z$2800,8,FALSE),"")</f>
        <v/>
      </c>
      <c r="AQ335" s="7"/>
      <c r="AR335" s="7"/>
      <c r="AS335" s="7"/>
    </row>
    <row r="336" spans="1:45" x14ac:dyDescent="0.25">
      <c r="A336" s="20"/>
      <c r="B336" s="20"/>
      <c r="C336" s="20" t="str">
        <f>IF(D336="Critical",MAX($C$8:C335)+1,"")</f>
        <v/>
      </c>
      <c r="D336" s="20" t="str">
        <f t="shared" si="85"/>
        <v>-</v>
      </c>
      <c r="E336" s="20" t="str">
        <f>VLOOKUP('PASTE-DOWN-DL'!F336,'SSA-CODE'!$D$4:$E$56,2,FALSE)</f>
        <v>VAL</v>
      </c>
      <c r="F336" s="48" t="str">
        <f t="shared" si="86"/>
        <v>SSA VAL</v>
      </c>
      <c r="G336" s="48" t="str">
        <f t="shared" si="87"/>
        <v xml:space="preserve">	SSA VAL</v>
      </c>
      <c r="H336" s="20">
        <v>327</v>
      </c>
      <c r="I336" t="s">
        <v>19494</v>
      </c>
      <c r="J336" t="s">
        <v>6260</v>
      </c>
      <c r="K336" t="s">
        <v>6275</v>
      </c>
      <c r="L336" t="s">
        <v>6262</v>
      </c>
      <c r="M336" t="s">
        <v>6263</v>
      </c>
      <c r="N336" t="s">
        <v>8288</v>
      </c>
      <c r="O336" t="s">
        <v>8289</v>
      </c>
      <c r="P336" t="s">
        <v>6266</v>
      </c>
      <c r="Q336" t="s">
        <v>6784</v>
      </c>
      <c r="R336" t="s">
        <v>6279</v>
      </c>
      <c r="S336" t="s">
        <v>8290</v>
      </c>
      <c r="T336" t="s">
        <v>6486</v>
      </c>
      <c r="U336" t="s">
        <v>6286</v>
      </c>
      <c r="V336" t="s">
        <v>6271</v>
      </c>
      <c r="W336" t="s">
        <v>8291</v>
      </c>
      <c r="X336" t="s">
        <v>19495</v>
      </c>
      <c r="Y336" t="s">
        <v>6269</v>
      </c>
      <c r="Z336" s="48" t="str">
        <f t="shared" si="88"/>
        <v>SSA VAL-10.121.24.167-DAPADA_3/5-10.121.24.132-RAKHOLI_4/5</v>
      </c>
      <c r="AA336" s="48">
        <f t="shared" si="89"/>
        <v>15</v>
      </c>
      <c r="AB336" s="48">
        <f t="shared" si="90"/>
        <v>22</v>
      </c>
      <c r="AC336" s="48">
        <f t="shared" si="91"/>
        <v>15</v>
      </c>
      <c r="AD336" s="48">
        <f t="shared" si="92"/>
        <v>23</v>
      </c>
      <c r="AE336" s="48" t="str">
        <f t="shared" si="93"/>
        <v>10.121.24.167</v>
      </c>
      <c r="AF336" s="42" t="str">
        <f t="shared" si="94"/>
        <v>10.121.24.132</v>
      </c>
      <c r="AG336" s="7" t="str">
        <f t="shared" si="95"/>
        <v>DAPADA</v>
      </c>
      <c r="AH336" s="7" t="str">
        <f t="shared" si="96"/>
        <v>Rakholi</v>
      </c>
      <c r="AI336" s="7" t="str">
        <f t="shared" si="97"/>
        <v>S3P5</v>
      </c>
      <c r="AJ336" s="7" t="str">
        <f t="shared" si="98"/>
        <v>S4P5</v>
      </c>
      <c r="AK336" s="7" t="str">
        <f>IFERROR(VLOOKUP(Z336,'PASTE-DL-ALARMS'!$Q$10:$W$2200,7,FALSE),"")</f>
        <v/>
      </c>
      <c r="AL336" s="55" t="str">
        <f>IFERROR(VLOOKUP(Z336,'PASTE-DL-ALARMS'!$Q$10:$W$2200,3,FALSE),"")</f>
        <v/>
      </c>
      <c r="AM336" s="7" t="str">
        <f t="shared" si="99"/>
        <v>10.121.24.167_DAPADA_S3P5</v>
      </c>
      <c r="AN336" s="55" t="str">
        <f t="shared" si="100"/>
        <v>10.121.24.132_Rakholi_S4P5</v>
      </c>
      <c r="AO336" s="72" t="e">
        <f t="shared" ca="1" si="101"/>
        <v>#VALUE!</v>
      </c>
      <c r="AP336" s="7" t="str">
        <f>IFERROR(VLOOKUP(Z336,'PASTE-DL-ALARMS'!$Q$10:$Z$2800,8,FALSE),"")</f>
        <v/>
      </c>
      <c r="AQ336" s="7"/>
      <c r="AR336" s="7"/>
      <c r="AS336" s="7"/>
    </row>
    <row r="337" spans="1:45" x14ac:dyDescent="0.25">
      <c r="A337" s="20"/>
      <c r="B337" s="20"/>
      <c r="C337" s="20" t="str">
        <f>IF(D337="Critical",MAX($C$8:C336)+1,"")</f>
        <v/>
      </c>
      <c r="D337" s="20" t="str">
        <f t="shared" si="85"/>
        <v>-</v>
      </c>
      <c r="E337" s="20" t="str">
        <f>VLOOKUP('PASTE-DOWN-DL'!F337,'SSA-CODE'!$D$4:$E$56,2,FALSE)</f>
        <v>NDD</v>
      </c>
      <c r="F337" s="48" t="str">
        <f t="shared" si="86"/>
        <v>SSA NAD</v>
      </c>
      <c r="G337" s="48" t="str">
        <f t="shared" si="87"/>
        <v xml:space="preserve">	SSA NAD</v>
      </c>
      <c r="H337" s="20">
        <v>328</v>
      </c>
      <c r="I337" t="s">
        <v>8292</v>
      </c>
      <c r="J337" t="s">
        <v>6260</v>
      </c>
      <c r="K337" t="s">
        <v>6275</v>
      </c>
      <c r="L337" t="s">
        <v>6262</v>
      </c>
      <c r="M337" t="s">
        <v>6263</v>
      </c>
      <c r="N337" t="s">
        <v>8293</v>
      </c>
      <c r="O337" t="s">
        <v>8294</v>
      </c>
      <c r="P337" t="s">
        <v>6266</v>
      </c>
      <c r="Q337" t="s">
        <v>6311</v>
      </c>
      <c r="R337" t="s">
        <v>6279</v>
      </c>
      <c r="S337" t="s">
        <v>6269</v>
      </c>
      <c r="T337" t="s">
        <v>6540</v>
      </c>
      <c r="U337" t="s">
        <v>6269</v>
      </c>
      <c r="V337" t="s">
        <v>6271</v>
      </c>
      <c r="W337" t="s">
        <v>8295</v>
      </c>
      <c r="X337" t="s">
        <v>8296</v>
      </c>
      <c r="Y337" t="s">
        <v>6269</v>
      </c>
      <c r="Z337" s="48" t="str">
        <f t="shared" si="88"/>
        <v>SSA NAD-10.121.16.131-MemdavaD-10.121.16.246-NENPUR CHAWKAD</v>
      </c>
      <c r="AA337" s="48">
        <f t="shared" si="89"/>
        <v>15</v>
      </c>
      <c r="AB337" s="48">
        <f t="shared" si="90"/>
        <v>24</v>
      </c>
      <c r="AC337" s="48">
        <f t="shared" si="91"/>
        <v>15</v>
      </c>
      <c r="AD337" s="48">
        <f t="shared" si="92"/>
        <v>31</v>
      </c>
      <c r="AE337" s="48" t="str">
        <f t="shared" si="93"/>
        <v>10.121.16.131</v>
      </c>
      <c r="AF337" s="42" t="str">
        <f t="shared" si="94"/>
        <v>10.121.16.246</v>
      </c>
      <c r="AG337" s="7" t="str">
        <f t="shared" si="95"/>
        <v>Memdabad</v>
      </c>
      <c r="AH337" s="7" t="str">
        <f t="shared" si="96"/>
        <v>NENPUR CHAWKADI</v>
      </c>
      <c r="AI337" s="7" t="str">
        <f t="shared" si="97"/>
        <v>S3P6</v>
      </c>
      <c r="AJ337" s="7" t="str">
        <f t="shared" si="98"/>
        <v>S1P5</v>
      </c>
      <c r="AK337" s="7" t="str">
        <f>IFERROR(VLOOKUP(Z337,'PASTE-DL-ALARMS'!$Q$10:$W$2200,7,FALSE),"")</f>
        <v/>
      </c>
      <c r="AL337" s="55" t="str">
        <f>IFERROR(VLOOKUP(Z337,'PASTE-DL-ALARMS'!$Q$10:$W$2200,3,FALSE),"")</f>
        <v/>
      </c>
      <c r="AM337" s="7" t="str">
        <f t="shared" si="99"/>
        <v>10.121.16.131_Memdabad_S3P6</v>
      </c>
      <c r="AN337" s="55" t="str">
        <f t="shared" si="100"/>
        <v>10.121.16.246_NENPUR CHAWKADI_S1P5</v>
      </c>
      <c r="AO337" s="72" t="e">
        <f t="shared" ca="1" si="101"/>
        <v>#VALUE!</v>
      </c>
      <c r="AP337" s="7" t="str">
        <f>IFERROR(VLOOKUP(Z337,'PASTE-DL-ALARMS'!$Q$10:$Z$2800,8,FALSE),"")</f>
        <v/>
      </c>
      <c r="AQ337" s="7"/>
      <c r="AR337" s="7"/>
      <c r="AS337" s="7"/>
    </row>
    <row r="338" spans="1:45" x14ac:dyDescent="0.25">
      <c r="A338" s="20"/>
      <c r="B338" s="20"/>
      <c r="C338" s="20" t="str">
        <f>IF(D338="Critical",MAX($C$8:C337)+1,"")</f>
        <v/>
      </c>
      <c r="D338" s="20" t="str">
        <f t="shared" si="85"/>
        <v>-</v>
      </c>
      <c r="E338" s="20" t="str">
        <f>VLOOKUP('PASTE-DOWN-DL'!F338,'SSA-CODE'!$D$4:$E$56,2,FALSE)</f>
        <v>MSN</v>
      </c>
      <c r="F338" s="48" t="str">
        <f t="shared" si="86"/>
        <v>SSA MEH</v>
      </c>
      <c r="G338" s="48" t="str">
        <f t="shared" si="87"/>
        <v xml:space="preserve">	SSA MEH</v>
      </c>
      <c r="H338" s="20">
        <v>329</v>
      </c>
      <c r="I338" t="s">
        <v>8297</v>
      </c>
      <c r="J338" t="s">
        <v>6260</v>
      </c>
      <c r="K338" t="s">
        <v>6275</v>
      </c>
      <c r="L338" t="s">
        <v>6262</v>
      </c>
      <c r="M338" t="s">
        <v>6263</v>
      </c>
      <c r="N338" t="s">
        <v>8298</v>
      </c>
      <c r="O338" t="s">
        <v>8299</v>
      </c>
      <c r="P338" t="s">
        <v>6266</v>
      </c>
      <c r="Q338" t="s">
        <v>6507</v>
      </c>
      <c r="R338" t="s">
        <v>6401</v>
      </c>
      <c r="S338" t="s">
        <v>6801</v>
      </c>
      <c r="T338" t="s">
        <v>6353</v>
      </c>
      <c r="U338" t="s">
        <v>6801</v>
      </c>
      <c r="V338" t="s">
        <v>6271</v>
      </c>
      <c r="W338" t="s">
        <v>8300</v>
      </c>
      <c r="X338" t="s">
        <v>8301</v>
      </c>
      <c r="Y338" t="s">
        <v>6269</v>
      </c>
      <c r="Z338" s="48" t="str">
        <f t="shared" si="88"/>
        <v>SSA MEH-10.121.15.142-Patan_4/2-10.121.25.78-Nagar Palika BTS_1/5</v>
      </c>
      <c r="AA338" s="48">
        <f t="shared" si="89"/>
        <v>15</v>
      </c>
      <c r="AB338" s="48">
        <f t="shared" si="90"/>
        <v>21</v>
      </c>
      <c r="AC338" s="48">
        <f t="shared" si="91"/>
        <v>14</v>
      </c>
      <c r="AD338" s="48">
        <f t="shared" si="92"/>
        <v>31</v>
      </c>
      <c r="AE338" s="48" t="str">
        <f t="shared" si="93"/>
        <v>10.121.15.142</v>
      </c>
      <c r="AF338" s="42" t="str">
        <f t="shared" si="94"/>
        <v>10.121.25.78</v>
      </c>
      <c r="AG338" s="7" t="str">
        <f t="shared" si="95"/>
        <v>Patan</v>
      </c>
      <c r="AH338" s="7" t="str">
        <f t="shared" si="96"/>
        <v>Nagar Palika BTS</v>
      </c>
      <c r="AI338" s="7" t="str">
        <f t="shared" si="97"/>
        <v>S4P2</v>
      </c>
      <c r="AJ338" s="7" t="str">
        <f t="shared" si="98"/>
        <v>S1P5</v>
      </c>
      <c r="AK338" s="7" t="str">
        <f>IFERROR(VLOOKUP(Z338,'PASTE-DL-ALARMS'!$Q$10:$W$2200,7,FALSE),"")</f>
        <v/>
      </c>
      <c r="AL338" s="55" t="str">
        <f>IFERROR(VLOOKUP(Z338,'PASTE-DL-ALARMS'!$Q$10:$W$2200,3,FALSE),"")</f>
        <v/>
      </c>
      <c r="AM338" s="7" t="str">
        <f t="shared" si="99"/>
        <v>10.121.15.142_Patan_S4P2</v>
      </c>
      <c r="AN338" s="55" t="str">
        <f t="shared" si="100"/>
        <v>10.121.25.78_Nagar Palika BTS_S1P5</v>
      </c>
      <c r="AO338" s="72" t="e">
        <f t="shared" ca="1" si="101"/>
        <v>#VALUE!</v>
      </c>
      <c r="AP338" s="7" t="str">
        <f>IFERROR(VLOOKUP(Z338,'PASTE-DL-ALARMS'!$Q$10:$Z$2800,8,FALSE),"")</f>
        <v/>
      </c>
      <c r="AQ338" s="7"/>
      <c r="AR338" s="7"/>
      <c r="AS338" s="7"/>
    </row>
    <row r="339" spans="1:45" x14ac:dyDescent="0.25">
      <c r="A339" s="20"/>
      <c r="B339" s="20"/>
      <c r="C339" s="20" t="str">
        <f>IF(D339="Critical",MAX($C$8:C338)+1,"")</f>
        <v/>
      </c>
      <c r="D339" s="20" t="str">
        <f t="shared" si="85"/>
        <v>-</v>
      </c>
      <c r="E339" s="20" t="str">
        <f>VLOOKUP('PASTE-DOWN-DL'!F339,'SSA-CODE'!$D$4:$E$56,2,FALSE)</f>
        <v>BCH</v>
      </c>
      <c r="F339" s="48" t="str">
        <f t="shared" si="86"/>
        <v>SSA BCH</v>
      </c>
      <c r="G339" s="48" t="str">
        <f t="shared" si="87"/>
        <v xml:space="preserve">	SSA BCH</v>
      </c>
      <c r="H339" s="20">
        <v>330</v>
      </c>
      <c r="I339" t="s">
        <v>8302</v>
      </c>
      <c r="J339" t="s">
        <v>6260</v>
      </c>
      <c r="K339" t="s">
        <v>6261</v>
      </c>
      <c r="L339" t="s">
        <v>6262</v>
      </c>
      <c r="M339" t="s">
        <v>6263</v>
      </c>
      <c r="N339" t="s">
        <v>8303</v>
      </c>
      <c r="O339" t="s">
        <v>8304</v>
      </c>
      <c r="P339" t="s">
        <v>6266</v>
      </c>
      <c r="Q339" t="s">
        <v>6359</v>
      </c>
      <c r="R339" t="s">
        <v>6360</v>
      </c>
      <c r="S339" t="s">
        <v>8305</v>
      </c>
      <c r="T339" t="s">
        <v>6568</v>
      </c>
      <c r="U339" t="s">
        <v>8227</v>
      </c>
      <c r="V339" t="s">
        <v>6271</v>
      </c>
      <c r="W339" t="s">
        <v>8306</v>
      </c>
      <c r="X339" t="s">
        <v>8307</v>
      </c>
      <c r="Y339" t="s">
        <v>6269</v>
      </c>
      <c r="Z339" s="48" t="str">
        <f t="shared" si="88"/>
        <v>SSA BCH-10.121.16.10-Jambusar_5/1-10.121.96.78-Amod_3/1</v>
      </c>
      <c r="AA339" s="48">
        <f t="shared" si="89"/>
        <v>14</v>
      </c>
      <c r="AB339" s="48">
        <f t="shared" si="90"/>
        <v>19</v>
      </c>
      <c r="AC339" s="48">
        <f t="shared" si="91"/>
        <v>14</v>
      </c>
      <c r="AD339" s="48">
        <f t="shared" si="92"/>
        <v>23</v>
      </c>
      <c r="AE339" s="48" t="str">
        <f t="shared" si="93"/>
        <v>10.121.96.78</v>
      </c>
      <c r="AF339" s="42" t="str">
        <f t="shared" si="94"/>
        <v>10.121.16.10</v>
      </c>
      <c r="AG339" s="7" t="str">
        <f t="shared" si="95"/>
        <v>Amod</v>
      </c>
      <c r="AH339" s="7" t="str">
        <f t="shared" si="96"/>
        <v>Jambusar</v>
      </c>
      <c r="AI339" s="7" t="str">
        <f t="shared" si="97"/>
        <v>S3P1</v>
      </c>
      <c r="AJ339" s="7" t="str">
        <f t="shared" si="98"/>
        <v>S5P1</v>
      </c>
      <c r="AK339" s="7" t="str">
        <f>IFERROR(VLOOKUP(Z339,'PASTE-DL-ALARMS'!$Q$10:$W$2200,7,FALSE),"")</f>
        <v/>
      </c>
      <c r="AL339" s="55" t="str">
        <f>IFERROR(VLOOKUP(Z339,'PASTE-DL-ALARMS'!$Q$10:$W$2200,3,FALSE),"")</f>
        <v/>
      </c>
      <c r="AM339" s="7" t="str">
        <f t="shared" si="99"/>
        <v>10.121.96.78_Amod_S3P1</v>
      </c>
      <c r="AN339" s="55" t="str">
        <f t="shared" si="100"/>
        <v>10.121.16.10_Jambusar_S5P1</v>
      </c>
      <c r="AO339" s="72" t="e">
        <f t="shared" ca="1" si="101"/>
        <v>#VALUE!</v>
      </c>
      <c r="AP339" s="7" t="str">
        <f>IFERROR(VLOOKUP(Z339,'PASTE-DL-ALARMS'!$Q$10:$Z$2800,8,FALSE),"")</f>
        <v/>
      </c>
      <c r="AQ339" s="7"/>
      <c r="AR339" s="7"/>
      <c r="AS339" s="7"/>
    </row>
    <row r="340" spans="1:45" x14ac:dyDescent="0.25">
      <c r="A340" s="20"/>
      <c r="B340" s="20"/>
      <c r="C340" s="20" t="str">
        <f>IF(D340="Critical",MAX($C$8:C339)+1,"")</f>
        <v/>
      </c>
      <c r="D340" s="20" t="str">
        <f t="shared" si="85"/>
        <v>-</v>
      </c>
      <c r="E340" s="20" t="str">
        <f>VLOOKUP('PASTE-DOWN-DL'!F340,'SSA-CODE'!$D$4:$E$56,2,FALSE)</f>
        <v>JMN</v>
      </c>
      <c r="F340" s="48" t="str">
        <f t="shared" si="86"/>
        <v>SSA JMN</v>
      </c>
      <c r="G340" s="48" t="str">
        <f t="shared" si="87"/>
        <v xml:space="preserve">	SSA JMN</v>
      </c>
      <c r="H340" s="20">
        <v>331</v>
      </c>
      <c r="I340" t="s">
        <v>8308</v>
      </c>
      <c r="J340" t="s">
        <v>6260</v>
      </c>
      <c r="K340" t="s">
        <v>6275</v>
      </c>
      <c r="L340" t="s">
        <v>6262</v>
      </c>
      <c r="M340" t="s">
        <v>6263</v>
      </c>
      <c r="N340" t="s">
        <v>8309</v>
      </c>
      <c r="O340" t="s">
        <v>8310</v>
      </c>
      <c r="P340" t="s">
        <v>6266</v>
      </c>
      <c r="Q340" t="s">
        <v>6431</v>
      </c>
      <c r="R340" t="s">
        <v>6294</v>
      </c>
      <c r="S340" t="s">
        <v>6269</v>
      </c>
      <c r="T340" t="s">
        <v>6715</v>
      </c>
      <c r="U340" t="s">
        <v>6269</v>
      </c>
      <c r="V340" t="s">
        <v>6271</v>
      </c>
      <c r="W340" t="s">
        <v>8311</v>
      </c>
      <c r="X340" t="s">
        <v>8312</v>
      </c>
      <c r="Y340" t="s">
        <v>6269</v>
      </c>
      <c r="Z340" s="48" t="str">
        <f t="shared" si="88"/>
        <v>SSA JMN-10.121.68.218-DWARKA_5/3-10.121.68.219-DWARKA IAF_2/5</v>
      </c>
      <c r="AA340" s="48">
        <f t="shared" si="89"/>
        <v>15</v>
      </c>
      <c r="AB340" s="48">
        <f t="shared" si="90"/>
        <v>23</v>
      </c>
      <c r="AC340" s="48">
        <f t="shared" si="91"/>
        <v>15</v>
      </c>
      <c r="AD340" s="48">
        <f t="shared" si="92"/>
        <v>26</v>
      </c>
      <c r="AE340" s="48" t="str">
        <f t="shared" si="93"/>
        <v>10.121.68.218</v>
      </c>
      <c r="AF340" s="42" t="str">
        <f t="shared" si="94"/>
        <v>10.121.68.219</v>
      </c>
      <c r="AG340" s="7" t="str">
        <f t="shared" si="95"/>
        <v>DWARKA2</v>
      </c>
      <c r="AH340" s="7" t="str">
        <f t="shared" si="96"/>
        <v>DWARKA IAF</v>
      </c>
      <c r="AI340" s="7" t="str">
        <f t="shared" si="97"/>
        <v>S5P3</v>
      </c>
      <c r="AJ340" s="7" t="str">
        <f t="shared" si="98"/>
        <v>S2P5</v>
      </c>
      <c r="AK340" s="7" t="str">
        <f>IFERROR(VLOOKUP(Z340,'PASTE-DL-ALARMS'!$Q$10:$W$2200,7,FALSE),"")</f>
        <v/>
      </c>
      <c r="AL340" s="55" t="str">
        <f>IFERROR(VLOOKUP(Z340,'PASTE-DL-ALARMS'!$Q$10:$W$2200,3,FALSE),"")</f>
        <v/>
      </c>
      <c r="AM340" s="7" t="str">
        <f t="shared" si="99"/>
        <v>10.121.68.218_DWARKA2_S5P3</v>
      </c>
      <c r="AN340" s="55" t="str">
        <f t="shared" si="100"/>
        <v>10.121.68.219_DWARKA IAF_S2P5</v>
      </c>
      <c r="AO340" s="72" t="e">
        <f t="shared" ca="1" si="101"/>
        <v>#VALUE!</v>
      </c>
      <c r="AP340" s="7" t="str">
        <f>IFERROR(VLOOKUP(Z340,'PASTE-DL-ALARMS'!$Q$10:$Z$2800,8,FALSE),"")</f>
        <v/>
      </c>
      <c r="AQ340" s="7"/>
      <c r="AR340" s="7"/>
      <c r="AS340" s="7"/>
    </row>
    <row r="341" spans="1:45" x14ac:dyDescent="0.25">
      <c r="A341" s="20"/>
      <c r="B341" s="20"/>
      <c r="C341" s="20" t="str">
        <f>IF(D341="Critical",MAX($C$8:C340)+1,"")</f>
        <v/>
      </c>
      <c r="D341" s="20" t="str">
        <f t="shared" si="85"/>
        <v>-</v>
      </c>
      <c r="E341" s="20" t="str">
        <f>VLOOKUP('PASTE-DOWN-DL'!F341,'SSA-CODE'!$D$4:$E$56,2,FALSE)</f>
        <v>AHD</v>
      </c>
      <c r="F341" s="48" t="str">
        <f t="shared" si="86"/>
        <v>SSA AM</v>
      </c>
      <c r="G341" s="48" t="str">
        <f t="shared" si="87"/>
        <v xml:space="preserve">	SSA AM</v>
      </c>
      <c r="H341" s="20">
        <v>332</v>
      </c>
      <c r="I341" t="s">
        <v>8313</v>
      </c>
      <c r="J341" t="s">
        <v>6260</v>
      </c>
      <c r="K341" t="s">
        <v>6261</v>
      </c>
      <c r="L341" t="s">
        <v>6262</v>
      </c>
      <c r="M341" t="s">
        <v>6263</v>
      </c>
      <c r="N341" t="s">
        <v>8314</v>
      </c>
      <c r="O341" t="s">
        <v>8315</v>
      </c>
      <c r="P341" t="s">
        <v>6266</v>
      </c>
      <c r="Q341" t="s">
        <v>6616</v>
      </c>
      <c r="R341" t="s">
        <v>6278</v>
      </c>
      <c r="S341" t="s">
        <v>7444</v>
      </c>
      <c r="T341" t="s">
        <v>6287</v>
      </c>
      <c r="U341" t="s">
        <v>8316</v>
      </c>
      <c r="V341" t="s">
        <v>6271</v>
      </c>
      <c r="W341" t="s">
        <v>8317</v>
      </c>
      <c r="X341" t="s">
        <v>8318</v>
      </c>
      <c r="Y341" t="s">
        <v>6269</v>
      </c>
      <c r="Z341" s="48" t="str">
        <f t="shared" si="88"/>
        <v>SSA AM-10.121.17.205-INFO_5/1-10.121.18.67-Naranpura3_6/1</v>
      </c>
      <c r="AA341" s="48">
        <f t="shared" si="89"/>
        <v>15</v>
      </c>
      <c r="AB341" s="48">
        <f t="shared" si="90"/>
        <v>20</v>
      </c>
      <c r="AC341" s="48">
        <f t="shared" si="91"/>
        <v>14</v>
      </c>
      <c r="AD341" s="48">
        <f t="shared" si="92"/>
        <v>26</v>
      </c>
      <c r="AE341" s="48" t="str">
        <f t="shared" si="93"/>
        <v>10.121.17.205</v>
      </c>
      <c r="AF341" s="42" t="str">
        <f t="shared" si="94"/>
        <v>10.121.18.67</v>
      </c>
      <c r="AG341" s="7" t="str">
        <f t="shared" si="95"/>
        <v>INFO</v>
      </c>
      <c r="AH341" s="7" t="str">
        <f t="shared" si="96"/>
        <v>NARANPURA 3</v>
      </c>
      <c r="AI341" s="7" t="str">
        <f t="shared" si="97"/>
        <v>S5P1</v>
      </c>
      <c r="AJ341" s="7" t="str">
        <f t="shared" si="98"/>
        <v>S6P1</v>
      </c>
      <c r="AK341" s="7" t="str">
        <f>IFERROR(VLOOKUP(Z341,'PASTE-DL-ALARMS'!$Q$10:$W$2200,7,FALSE),"")</f>
        <v/>
      </c>
      <c r="AL341" s="55" t="str">
        <f>IFERROR(VLOOKUP(Z341,'PASTE-DL-ALARMS'!$Q$10:$W$2200,3,FALSE),"")</f>
        <v/>
      </c>
      <c r="AM341" s="7" t="str">
        <f t="shared" si="99"/>
        <v>10.121.17.205_INFO_S5P1</v>
      </c>
      <c r="AN341" s="55" t="str">
        <f t="shared" si="100"/>
        <v>10.121.18.67_NARANPURA 3_S6P1</v>
      </c>
      <c r="AO341" s="72" t="e">
        <f t="shared" ca="1" si="101"/>
        <v>#VALUE!</v>
      </c>
      <c r="AP341" s="7" t="str">
        <f>IFERROR(VLOOKUP(Z341,'PASTE-DL-ALARMS'!$Q$10:$Z$2800,8,FALSE),"")</f>
        <v/>
      </c>
      <c r="AQ341" s="7"/>
      <c r="AR341" s="7"/>
      <c r="AS341" s="7"/>
    </row>
    <row r="342" spans="1:45" x14ac:dyDescent="0.25">
      <c r="A342" s="20"/>
      <c r="B342" s="20"/>
      <c r="C342" s="20" t="str">
        <f>IF(D342="Critical",MAX($C$8:C341)+1,"")</f>
        <v/>
      </c>
      <c r="D342" s="20" t="str">
        <f t="shared" si="85"/>
        <v>-</v>
      </c>
      <c r="E342" s="20" t="str">
        <f>VLOOKUP('PASTE-DOWN-DL'!F342,'SSA-CODE'!$D$4:$E$56,2,FALSE)</f>
        <v>BUJ</v>
      </c>
      <c r="F342" s="48" t="str">
        <f t="shared" si="86"/>
        <v>SSA BUJ</v>
      </c>
      <c r="G342" s="48" t="str">
        <f t="shared" si="87"/>
        <v xml:space="preserve">	SSA BUJ</v>
      </c>
      <c r="H342" s="20">
        <v>333</v>
      </c>
      <c r="I342" t="s">
        <v>8319</v>
      </c>
      <c r="J342" t="s">
        <v>6260</v>
      </c>
      <c r="K342" t="s">
        <v>6275</v>
      </c>
      <c r="L342" t="s">
        <v>6262</v>
      </c>
      <c r="M342" t="s">
        <v>6263</v>
      </c>
      <c r="N342" t="s">
        <v>8320</v>
      </c>
      <c r="O342" t="s">
        <v>8321</v>
      </c>
      <c r="P342" t="s">
        <v>6266</v>
      </c>
      <c r="Q342" t="s">
        <v>6268</v>
      </c>
      <c r="R342" t="s">
        <v>6279</v>
      </c>
      <c r="S342" t="s">
        <v>8322</v>
      </c>
      <c r="T342" t="s">
        <v>6313</v>
      </c>
      <c r="U342" t="s">
        <v>6346</v>
      </c>
      <c r="V342" t="s">
        <v>6271</v>
      </c>
      <c r="W342" t="s">
        <v>8323</v>
      </c>
      <c r="X342" t="s">
        <v>8324</v>
      </c>
      <c r="Y342" t="s">
        <v>6269</v>
      </c>
      <c r="Z342" s="48" t="str">
        <f t="shared" si="88"/>
        <v>SSA BUJ-10.121.96.154-Kotda(j) TE-10.121.96.153-Kadiya Mota TE</v>
      </c>
      <c r="AA342" s="48">
        <f t="shared" si="89"/>
        <v>15</v>
      </c>
      <c r="AB342" s="48">
        <f t="shared" si="90"/>
        <v>30</v>
      </c>
      <c r="AC342" s="48">
        <f t="shared" si="91"/>
        <v>15</v>
      </c>
      <c r="AD342" s="48">
        <f t="shared" si="92"/>
        <v>27</v>
      </c>
      <c r="AE342" s="48" t="str">
        <f t="shared" si="93"/>
        <v>10.121.96.153</v>
      </c>
      <c r="AF342" s="42" t="str">
        <f t="shared" si="94"/>
        <v>10.121.96.154</v>
      </c>
      <c r="AG342" s="7" t="str">
        <f t="shared" si="95"/>
        <v>Kadiya Mota TE</v>
      </c>
      <c r="AH342" s="7" t="str">
        <f t="shared" si="96"/>
        <v>Kotda(j) TE</v>
      </c>
      <c r="AI342" s="7" t="str">
        <f t="shared" si="97"/>
        <v>S1P5</v>
      </c>
      <c r="AJ342" s="7" t="str">
        <f t="shared" si="98"/>
        <v>S2P5</v>
      </c>
      <c r="AK342" s="7" t="str">
        <f>IFERROR(VLOOKUP(Z342,'PASTE-DL-ALARMS'!$Q$10:$W$2200,7,FALSE),"")</f>
        <v/>
      </c>
      <c r="AL342" s="55" t="str">
        <f>IFERROR(VLOOKUP(Z342,'PASTE-DL-ALARMS'!$Q$10:$W$2200,3,FALSE),"")</f>
        <v/>
      </c>
      <c r="AM342" s="7" t="str">
        <f t="shared" si="99"/>
        <v>10.121.96.153_Kadiya Mota TE_S1P5</v>
      </c>
      <c r="AN342" s="55" t="str">
        <f t="shared" si="100"/>
        <v>10.121.96.154_Kotda(j) TE_S2P5</v>
      </c>
      <c r="AO342" s="72" t="e">
        <f t="shared" ca="1" si="101"/>
        <v>#VALUE!</v>
      </c>
      <c r="AP342" s="7" t="str">
        <f>IFERROR(VLOOKUP(Z342,'PASTE-DL-ALARMS'!$Q$10:$Z$2800,8,FALSE),"")</f>
        <v/>
      </c>
      <c r="AQ342" s="7"/>
      <c r="AR342" s="7"/>
      <c r="AS342" s="7"/>
    </row>
    <row r="343" spans="1:45" x14ac:dyDescent="0.25">
      <c r="A343" s="20"/>
      <c r="B343" s="20"/>
      <c r="C343" s="20" t="str">
        <f>IF(D343="Critical",MAX($C$8:C342)+1,"")</f>
        <v/>
      </c>
      <c r="D343" s="20" t="str">
        <f t="shared" si="85"/>
        <v>-</v>
      </c>
      <c r="E343" s="20" t="str">
        <f>VLOOKUP('PASTE-DOWN-DL'!F343,'SSA-CODE'!$D$4:$E$56,2,FALSE)</f>
        <v>AHD</v>
      </c>
      <c r="F343" s="48" t="str">
        <f t="shared" si="86"/>
        <v>SSA AM</v>
      </c>
      <c r="G343" s="48" t="str">
        <f t="shared" si="87"/>
        <v xml:space="preserve">	SSA AM</v>
      </c>
      <c r="H343" s="20">
        <v>334</v>
      </c>
      <c r="I343" t="s">
        <v>8325</v>
      </c>
      <c r="J343" t="s">
        <v>6260</v>
      </c>
      <c r="K343" t="s">
        <v>6261</v>
      </c>
      <c r="L343" t="s">
        <v>6262</v>
      </c>
      <c r="M343" t="s">
        <v>6263</v>
      </c>
      <c r="N343" t="s">
        <v>8326</v>
      </c>
      <c r="O343" t="s">
        <v>8327</v>
      </c>
      <c r="P343" t="s">
        <v>6266</v>
      </c>
      <c r="Q343" t="s">
        <v>6302</v>
      </c>
      <c r="R343" t="s">
        <v>6461</v>
      </c>
      <c r="S343" t="s">
        <v>8328</v>
      </c>
      <c r="T343" t="s">
        <v>6471</v>
      </c>
      <c r="U343" t="s">
        <v>7799</v>
      </c>
      <c r="V343" t="s">
        <v>6271</v>
      </c>
      <c r="W343" t="s">
        <v>8329</v>
      </c>
      <c r="X343" t="s">
        <v>8330</v>
      </c>
      <c r="Y343" t="s">
        <v>6269</v>
      </c>
      <c r="Z343" s="48" t="str">
        <f t="shared" si="88"/>
        <v>SSA AM-10.121.17.210-Bhadra2_4/1-10.121.18.232-SDC GNR_4/1</v>
      </c>
      <c r="AA343" s="48">
        <f t="shared" si="89"/>
        <v>15</v>
      </c>
      <c r="AB343" s="48">
        <f t="shared" si="90"/>
        <v>23</v>
      </c>
      <c r="AC343" s="48">
        <f t="shared" si="91"/>
        <v>15</v>
      </c>
      <c r="AD343" s="48">
        <f t="shared" si="92"/>
        <v>24</v>
      </c>
      <c r="AE343" s="48" t="str">
        <f t="shared" si="93"/>
        <v>10.121.18.232</v>
      </c>
      <c r="AF343" s="42" t="str">
        <f t="shared" si="94"/>
        <v>10.121.17.210</v>
      </c>
      <c r="AG343" s="7" t="str">
        <f t="shared" si="95"/>
        <v>SDC GNR</v>
      </c>
      <c r="AH343" s="7" t="str">
        <f t="shared" si="96"/>
        <v>BHADRA 2</v>
      </c>
      <c r="AI343" s="7" t="str">
        <f t="shared" si="97"/>
        <v>S4P1</v>
      </c>
      <c r="AJ343" s="7" t="str">
        <f t="shared" si="98"/>
        <v>S4P1</v>
      </c>
      <c r="AK343" s="7" t="str">
        <f>IFERROR(VLOOKUP(Z343,'PASTE-DL-ALARMS'!$Q$10:$W$2200,7,FALSE),"")</f>
        <v/>
      </c>
      <c r="AL343" s="55" t="str">
        <f>IFERROR(VLOOKUP(Z343,'PASTE-DL-ALARMS'!$Q$10:$W$2200,3,FALSE),"")</f>
        <v/>
      </c>
      <c r="AM343" s="7" t="str">
        <f t="shared" si="99"/>
        <v>10.121.18.232_SDC GNR_S4P1</v>
      </c>
      <c r="AN343" s="55" t="str">
        <f t="shared" si="100"/>
        <v>10.121.17.210_BHADRA 2_S4P1</v>
      </c>
      <c r="AO343" s="72" t="e">
        <f t="shared" ca="1" si="101"/>
        <v>#VALUE!</v>
      </c>
      <c r="AP343" s="7" t="str">
        <f>IFERROR(VLOOKUP(Z343,'PASTE-DL-ALARMS'!$Q$10:$Z$2800,8,FALSE),"")</f>
        <v/>
      </c>
      <c r="AQ343" s="7"/>
      <c r="AR343" s="7"/>
      <c r="AS343" s="7"/>
    </row>
    <row r="344" spans="1:45" x14ac:dyDescent="0.25">
      <c r="A344" s="20"/>
      <c r="B344" s="20"/>
      <c r="C344" s="20" t="str">
        <f>IF(D344="Critical",MAX($C$8:C343)+1,"")</f>
        <v/>
      </c>
      <c r="D344" s="20" t="str">
        <f t="shared" si="85"/>
        <v>-</v>
      </c>
      <c r="E344" s="20" t="str">
        <f>VLOOKUP('PASTE-DOWN-DL'!F344,'SSA-CODE'!$D$4:$E$56,2,FALSE)</f>
        <v>VDA</v>
      </c>
      <c r="F344" s="48" t="str">
        <f t="shared" si="86"/>
        <v>SSA VDR</v>
      </c>
      <c r="G344" s="48" t="str">
        <f t="shared" si="87"/>
        <v xml:space="preserve">	SSA VDR</v>
      </c>
      <c r="H344" s="20">
        <v>335</v>
      </c>
      <c r="I344" t="s">
        <v>8331</v>
      </c>
      <c r="J344" t="s">
        <v>6260</v>
      </c>
      <c r="K344" t="s">
        <v>6261</v>
      </c>
      <c r="L344" t="s">
        <v>6262</v>
      </c>
      <c r="M344" t="s">
        <v>6263</v>
      </c>
      <c r="N344" t="s">
        <v>8332</v>
      </c>
      <c r="O344" t="s">
        <v>19619</v>
      </c>
      <c r="P344" t="s">
        <v>6266</v>
      </c>
      <c r="Q344" t="s">
        <v>8333</v>
      </c>
      <c r="R344" t="s">
        <v>6279</v>
      </c>
      <c r="S344" t="s">
        <v>7553</v>
      </c>
      <c r="T344" t="s">
        <v>6800</v>
      </c>
      <c r="U344" t="s">
        <v>6417</v>
      </c>
      <c r="V344" t="s">
        <v>6271</v>
      </c>
      <c r="W344" t="s">
        <v>8334</v>
      </c>
      <c r="X344" t="s">
        <v>8335</v>
      </c>
      <c r="Y344" t="s">
        <v>6269</v>
      </c>
      <c r="Z344" s="48" t="str">
        <f t="shared" si="88"/>
        <v>SSA VDR-10.121.99.163-Trident_BTS/ S4P1-10.121.99.131-Gorwa / S3P1</v>
      </c>
      <c r="AA344" s="48">
        <f t="shared" si="89"/>
        <v>15</v>
      </c>
      <c r="AB344" s="48">
        <f t="shared" si="90"/>
        <v>27</v>
      </c>
      <c r="AC344" s="48">
        <f t="shared" si="91"/>
        <v>15</v>
      </c>
      <c r="AD344" s="48">
        <f t="shared" si="92"/>
        <v>21</v>
      </c>
      <c r="AE344" s="48" t="str">
        <f t="shared" si="93"/>
        <v>10.121.99.163</v>
      </c>
      <c r="AF344" s="42" t="str">
        <f t="shared" si="94"/>
        <v>10.121.99.131</v>
      </c>
      <c r="AG344" s="7" t="str">
        <f t="shared" si="95"/>
        <v>TRIDENT BTS</v>
      </c>
      <c r="AH344" s="7" t="str">
        <f t="shared" si="96"/>
        <v>GORWA</v>
      </c>
      <c r="AI344" s="7" t="str">
        <f t="shared" si="97"/>
        <v>S4P1</v>
      </c>
      <c r="AJ344" s="7" t="str">
        <f t="shared" si="98"/>
        <v>S3P1</v>
      </c>
      <c r="AK344" s="7" t="str">
        <f>IFERROR(VLOOKUP(Z344,'PASTE-DL-ALARMS'!$Q$10:$W$2200,7,FALSE),"")</f>
        <v/>
      </c>
      <c r="AL344" s="55" t="str">
        <f>IFERROR(VLOOKUP(Z344,'PASTE-DL-ALARMS'!$Q$10:$W$2200,3,FALSE),"")</f>
        <v/>
      </c>
      <c r="AM344" s="7" t="str">
        <f t="shared" si="99"/>
        <v>10.121.99.163_TRIDENT BTS_S4P1</v>
      </c>
      <c r="AN344" s="55" t="str">
        <f t="shared" si="100"/>
        <v>10.121.99.131_GORWA_S3P1</v>
      </c>
      <c r="AO344" s="72" t="e">
        <f t="shared" ca="1" si="101"/>
        <v>#VALUE!</v>
      </c>
      <c r="AP344" s="7" t="str">
        <f>IFERROR(VLOOKUP(Z344,'PASTE-DL-ALARMS'!$Q$10:$Z$2800,8,FALSE),"")</f>
        <v/>
      </c>
      <c r="AQ344" s="7"/>
      <c r="AR344" s="7"/>
      <c r="AS344" s="7"/>
    </row>
    <row r="345" spans="1:45" x14ac:dyDescent="0.25">
      <c r="A345" s="20"/>
      <c r="B345" s="20"/>
      <c r="C345" s="20" t="str">
        <f>IF(D345="Critical",MAX($C$8:C344)+1,"")</f>
        <v/>
      </c>
      <c r="D345" s="20" t="str">
        <f t="shared" si="85"/>
        <v>-</v>
      </c>
      <c r="E345" s="20" t="str">
        <f>VLOOKUP('PASTE-DOWN-DL'!F345,'SSA-CODE'!$D$4:$E$56,2,FALSE)</f>
        <v>VAL</v>
      </c>
      <c r="F345" s="48" t="str">
        <f t="shared" si="86"/>
        <v>SSA VAL</v>
      </c>
      <c r="G345" s="48" t="str">
        <f t="shared" si="87"/>
        <v xml:space="preserve">	SSA VAL</v>
      </c>
      <c r="H345" s="20">
        <v>336</v>
      </c>
      <c r="I345" t="s">
        <v>8336</v>
      </c>
      <c r="J345" t="s">
        <v>6260</v>
      </c>
      <c r="K345" t="s">
        <v>6275</v>
      </c>
      <c r="L345" t="s">
        <v>6262</v>
      </c>
      <c r="M345" t="s">
        <v>6263</v>
      </c>
      <c r="N345" t="s">
        <v>8337</v>
      </c>
      <c r="O345" t="s">
        <v>8338</v>
      </c>
      <c r="P345" t="s">
        <v>6266</v>
      </c>
      <c r="Q345" t="s">
        <v>6566</v>
      </c>
      <c r="R345" t="s">
        <v>6279</v>
      </c>
      <c r="S345" t="s">
        <v>8339</v>
      </c>
      <c r="T345" t="s">
        <v>6425</v>
      </c>
      <c r="U345" t="s">
        <v>8339</v>
      </c>
      <c r="V345" t="s">
        <v>6271</v>
      </c>
      <c r="W345" t="s">
        <v>8340</v>
      </c>
      <c r="X345" t="s">
        <v>8341</v>
      </c>
      <c r="Y345" t="s">
        <v>6269</v>
      </c>
      <c r="Z345" s="48" t="str">
        <f t="shared" si="88"/>
        <v>SSA VAL-10.121.99.72-TempleNew_2/6-10.121.16.99-Daman_3/4</v>
      </c>
      <c r="AA345" s="48">
        <f t="shared" si="89"/>
        <v>14</v>
      </c>
      <c r="AB345" s="48">
        <f t="shared" si="90"/>
        <v>25</v>
      </c>
      <c r="AC345" s="48">
        <f t="shared" si="91"/>
        <v>14</v>
      </c>
      <c r="AD345" s="48">
        <f t="shared" si="92"/>
        <v>20</v>
      </c>
      <c r="AE345" s="48" t="str">
        <f t="shared" si="93"/>
        <v>10.121.99.72</v>
      </c>
      <c r="AF345" s="42" t="str">
        <f t="shared" si="94"/>
        <v>10.121.16.99</v>
      </c>
      <c r="AG345" s="7" t="str">
        <f t="shared" si="95"/>
        <v>TEMPLE NEW</v>
      </c>
      <c r="AH345" s="7" t="str">
        <f t="shared" si="96"/>
        <v>Daman</v>
      </c>
      <c r="AI345" s="7" t="str">
        <f t="shared" si="97"/>
        <v>S2P6</v>
      </c>
      <c r="AJ345" s="7" t="str">
        <f t="shared" si="98"/>
        <v>S3P4</v>
      </c>
      <c r="AK345" s="7" t="str">
        <f>IFERROR(VLOOKUP(Z345,'PASTE-DL-ALARMS'!$Q$10:$W$2200,7,FALSE),"")</f>
        <v/>
      </c>
      <c r="AL345" s="55" t="str">
        <f>IFERROR(VLOOKUP(Z345,'PASTE-DL-ALARMS'!$Q$10:$W$2200,3,FALSE),"")</f>
        <v/>
      </c>
      <c r="AM345" s="7" t="str">
        <f t="shared" si="99"/>
        <v>10.121.99.72_TEMPLE NEW_S2P6</v>
      </c>
      <c r="AN345" s="55" t="str">
        <f t="shared" si="100"/>
        <v>10.121.16.99_Daman_S3P4</v>
      </c>
      <c r="AO345" s="72" t="e">
        <f t="shared" ca="1" si="101"/>
        <v>#VALUE!</v>
      </c>
      <c r="AP345" s="7" t="str">
        <f>IFERROR(VLOOKUP(Z345,'PASTE-DL-ALARMS'!$Q$10:$Z$2800,8,FALSE),"")</f>
        <v/>
      </c>
      <c r="AQ345" s="7"/>
      <c r="AR345" s="7"/>
      <c r="AS345" s="7"/>
    </row>
    <row r="346" spans="1:45" x14ac:dyDescent="0.25">
      <c r="A346" s="20"/>
      <c r="B346" s="20"/>
      <c r="C346" s="20" t="str">
        <f>IF(D346="Critical",MAX($C$8:C345)+1,"")</f>
        <v/>
      </c>
      <c r="D346" s="20" t="str">
        <f t="shared" si="85"/>
        <v>-</v>
      </c>
      <c r="E346" s="20" t="str">
        <f>VLOOKUP('PASTE-DOWN-DL'!F346,'SSA-CODE'!$D$4:$E$56,2,FALSE)</f>
        <v>MSN</v>
      </c>
      <c r="F346" s="48" t="str">
        <f t="shared" si="86"/>
        <v>SSA MEH</v>
      </c>
      <c r="G346" s="48" t="str">
        <f t="shared" si="87"/>
        <v xml:space="preserve">	SSA MEH</v>
      </c>
      <c r="H346" s="20">
        <v>337</v>
      </c>
      <c r="I346" t="s">
        <v>8342</v>
      </c>
      <c r="J346" t="s">
        <v>6260</v>
      </c>
      <c r="K346" t="s">
        <v>6261</v>
      </c>
      <c r="L346" t="s">
        <v>6262</v>
      </c>
      <c r="M346" t="s">
        <v>6263</v>
      </c>
      <c r="N346" t="s">
        <v>8343</v>
      </c>
      <c r="O346" t="s">
        <v>8344</v>
      </c>
      <c r="P346" t="s">
        <v>6266</v>
      </c>
      <c r="Q346" t="s">
        <v>7273</v>
      </c>
      <c r="R346" t="s">
        <v>6278</v>
      </c>
      <c r="S346" t="s">
        <v>8345</v>
      </c>
      <c r="T346" t="s">
        <v>6770</v>
      </c>
      <c r="U346" t="s">
        <v>8345</v>
      </c>
      <c r="V346" t="s">
        <v>6271</v>
      </c>
      <c r="W346" t="s">
        <v>8346</v>
      </c>
      <c r="X346" t="s">
        <v>6488</v>
      </c>
      <c r="Y346" t="s">
        <v>6269</v>
      </c>
      <c r="Z346" s="48" t="str">
        <f t="shared" si="88"/>
        <v>SSA MEH-10.121.15.143-Chanasma B2_6/1-10.121.98.148-Deesa B2_4/1</v>
      </c>
      <c r="AA346" s="48">
        <f t="shared" si="89"/>
        <v>15</v>
      </c>
      <c r="AB346" s="48">
        <f t="shared" si="90"/>
        <v>24</v>
      </c>
      <c r="AC346" s="48">
        <f t="shared" si="91"/>
        <v>15</v>
      </c>
      <c r="AD346" s="48">
        <f t="shared" si="92"/>
        <v>21</v>
      </c>
      <c r="AE346" s="48" t="str">
        <f t="shared" si="93"/>
        <v>10.121.15.143</v>
      </c>
      <c r="AF346" s="42" t="str">
        <f t="shared" si="94"/>
        <v>10.121.98.148</v>
      </c>
      <c r="AG346" s="7" t="str">
        <f t="shared" si="95"/>
        <v>Chanasma</v>
      </c>
      <c r="AH346" s="7" t="str">
        <f t="shared" si="96"/>
        <v>Deesa</v>
      </c>
      <c r="AI346" s="7" t="str">
        <f t="shared" si="97"/>
        <v>S6P1</v>
      </c>
      <c r="AJ346" s="7" t="str">
        <f t="shared" si="98"/>
        <v>S4P1</v>
      </c>
      <c r="AK346" s="7" t="str">
        <f>IFERROR(VLOOKUP(Z346,'PASTE-DL-ALARMS'!$Q$10:$W$2200,7,FALSE),"")</f>
        <v/>
      </c>
      <c r="AL346" s="55" t="str">
        <f>IFERROR(VLOOKUP(Z346,'PASTE-DL-ALARMS'!$Q$10:$W$2200,3,FALSE),"")</f>
        <v/>
      </c>
      <c r="AM346" s="7" t="str">
        <f t="shared" si="99"/>
        <v>10.121.15.143_Chanasma_S6P1</v>
      </c>
      <c r="AN346" s="55" t="str">
        <f t="shared" si="100"/>
        <v>10.121.98.148_Deesa_S4P1</v>
      </c>
      <c r="AO346" s="72" t="e">
        <f t="shared" ca="1" si="101"/>
        <v>#VALUE!</v>
      </c>
      <c r="AP346" s="7" t="str">
        <f>IFERROR(VLOOKUP(Z346,'PASTE-DL-ALARMS'!$Q$10:$Z$2800,8,FALSE),"")</f>
        <v/>
      </c>
      <c r="AQ346" s="7"/>
      <c r="AR346" s="7"/>
      <c r="AS346" s="7"/>
    </row>
    <row r="347" spans="1:45" x14ac:dyDescent="0.25">
      <c r="A347" s="20"/>
      <c r="B347" s="20"/>
      <c r="C347" s="20" t="str">
        <f>IF(D347="Critical",MAX($C$8:C346)+1,"")</f>
        <v/>
      </c>
      <c r="D347" s="20" t="str">
        <f t="shared" si="85"/>
        <v>-</v>
      </c>
      <c r="E347" s="20" t="str">
        <f>VLOOKUP('PASTE-DOWN-DL'!F347,'SSA-CODE'!$D$4:$E$56,2,FALSE)</f>
        <v>SRT</v>
      </c>
      <c r="F347" s="48" t="str">
        <f t="shared" si="86"/>
        <v>SSA SR</v>
      </c>
      <c r="G347" s="48" t="str">
        <f t="shared" si="87"/>
        <v xml:space="preserve">	SSA SR</v>
      </c>
      <c r="H347" s="20">
        <v>338</v>
      </c>
      <c r="I347" t="s">
        <v>8347</v>
      </c>
      <c r="J347" t="s">
        <v>6260</v>
      </c>
      <c r="K347" t="s">
        <v>6275</v>
      </c>
      <c r="L347" t="s">
        <v>6262</v>
      </c>
      <c r="M347" t="s">
        <v>6263</v>
      </c>
      <c r="N347" t="s">
        <v>8348</v>
      </c>
      <c r="O347" t="s">
        <v>8349</v>
      </c>
      <c r="P347" t="s">
        <v>6266</v>
      </c>
      <c r="Q347" t="s">
        <v>7090</v>
      </c>
      <c r="R347" t="s">
        <v>7090</v>
      </c>
      <c r="S347" t="s">
        <v>8350</v>
      </c>
      <c r="T347" t="s">
        <v>6471</v>
      </c>
      <c r="U347" t="s">
        <v>7026</v>
      </c>
      <c r="V347" t="s">
        <v>6271</v>
      </c>
      <c r="W347" t="s">
        <v>8351</v>
      </c>
      <c r="X347" t="s">
        <v>8352</v>
      </c>
      <c r="Y347" t="s">
        <v>6269</v>
      </c>
      <c r="Z347" s="48" t="str">
        <f t="shared" si="88"/>
        <v>SSA SR-10.121.19.230-DRC VST A1-10.121.19.207-VASTADEVDI</v>
      </c>
      <c r="AA347" s="48">
        <f t="shared" si="89"/>
        <v>15</v>
      </c>
      <c r="AB347" s="48">
        <f t="shared" si="90"/>
        <v>26</v>
      </c>
      <c r="AC347" s="48">
        <f t="shared" si="91"/>
        <v>15</v>
      </c>
      <c r="AD347" s="48">
        <f t="shared" si="92"/>
        <v>26</v>
      </c>
      <c r="AE347" s="48" t="str">
        <f t="shared" si="93"/>
        <v>10.121.19.207</v>
      </c>
      <c r="AF347" s="42" t="str">
        <f t="shared" si="94"/>
        <v>10.121.19.230</v>
      </c>
      <c r="AG347" s="7" t="str">
        <f t="shared" si="95"/>
        <v>VASTADEVDI</v>
      </c>
      <c r="AH347" s="7" t="str">
        <f t="shared" si="96"/>
        <v>DRC VST A1</v>
      </c>
      <c r="AI347" s="7" t="str">
        <f t="shared" si="97"/>
        <v>S2P5</v>
      </c>
      <c r="AJ347" s="7" t="str">
        <f t="shared" si="98"/>
        <v>S1P5</v>
      </c>
      <c r="AK347" s="7" t="str">
        <f>IFERROR(VLOOKUP(Z347,'PASTE-DL-ALARMS'!$Q$10:$W$2200,7,FALSE),"")</f>
        <v/>
      </c>
      <c r="AL347" s="55" t="str">
        <f>IFERROR(VLOOKUP(Z347,'PASTE-DL-ALARMS'!$Q$10:$W$2200,3,FALSE),"")</f>
        <v/>
      </c>
      <c r="AM347" s="7" t="str">
        <f t="shared" si="99"/>
        <v>10.121.19.207_VASTADEVDI_S2P5</v>
      </c>
      <c r="AN347" s="55" t="str">
        <f t="shared" si="100"/>
        <v>10.121.19.230_DRC VST A1_S1P5</v>
      </c>
      <c r="AO347" s="72" t="e">
        <f t="shared" ca="1" si="101"/>
        <v>#VALUE!</v>
      </c>
      <c r="AP347" s="7" t="str">
        <f>IFERROR(VLOOKUP(Z347,'PASTE-DL-ALARMS'!$Q$10:$Z$2800,8,FALSE),"")</f>
        <v/>
      </c>
      <c r="AQ347" s="7"/>
      <c r="AR347" s="7"/>
      <c r="AS347" s="7"/>
    </row>
    <row r="348" spans="1:45" x14ac:dyDescent="0.25">
      <c r="A348" s="20"/>
      <c r="B348" s="20"/>
      <c r="C348" s="20" t="str">
        <f>IF(D348="Critical",MAX($C$8:C347)+1,"")</f>
        <v/>
      </c>
      <c r="D348" s="20" t="str">
        <f t="shared" si="85"/>
        <v>-</v>
      </c>
      <c r="E348" s="20" t="str">
        <f>VLOOKUP('PASTE-DOWN-DL'!F348,'SSA-CODE'!$D$4:$E$56,2,FALSE)</f>
        <v>VDA</v>
      </c>
      <c r="F348" s="48" t="str">
        <f t="shared" si="86"/>
        <v>SSA VDR</v>
      </c>
      <c r="G348" s="48" t="str">
        <f t="shared" si="87"/>
        <v xml:space="preserve">	SSA VDR</v>
      </c>
      <c r="H348" s="20">
        <v>339</v>
      </c>
      <c r="I348" t="s">
        <v>8353</v>
      </c>
      <c r="J348" t="s">
        <v>6260</v>
      </c>
      <c r="K348" t="s">
        <v>6275</v>
      </c>
      <c r="L348" t="s">
        <v>6262</v>
      </c>
      <c r="M348" t="s">
        <v>6263</v>
      </c>
      <c r="N348" t="s">
        <v>8354</v>
      </c>
      <c r="O348" t="s">
        <v>8355</v>
      </c>
      <c r="P348" t="s">
        <v>6266</v>
      </c>
      <c r="Q348" t="s">
        <v>6546</v>
      </c>
      <c r="R348" t="s">
        <v>6279</v>
      </c>
      <c r="S348" t="s">
        <v>8356</v>
      </c>
      <c r="T348" t="s">
        <v>6471</v>
      </c>
      <c r="U348" t="s">
        <v>6472</v>
      </c>
      <c r="V348" t="s">
        <v>6271</v>
      </c>
      <c r="W348" t="s">
        <v>8357</v>
      </c>
      <c r="X348" t="s">
        <v>8358</v>
      </c>
      <c r="Y348" t="s">
        <v>6269</v>
      </c>
      <c r="Z348" s="48" t="str">
        <f t="shared" si="88"/>
        <v>SSA VDR-10.121.99.129-ALKAPURI_6/3-10.121.16.12-BarodaAlkapuri1_6/3</v>
      </c>
      <c r="AA348" s="48">
        <f t="shared" si="89"/>
        <v>15</v>
      </c>
      <c r="AB348" s="48">
        <f t="shared" si="90"/>
        <v>29</v>
      </c>
      <c r="AC348" s="48">
        <f t="shared" si="91"/>
        <v>14</v>
      </c>
      <c r="AD348" s="48">
        <f t="shared" si="92"/>
        <v>36</v>
      </c>
      <c r="AE348" s="48" t="str">
        <f t="shared" si="93"/>
        <v>10.121.99.129</v>
      </c>
      <c r="AF348" s="42" t="str">
        <f t="shared" si="94"/>
        <v>10.121.16.12</v>
      </c>
      <c r="AG348" s="7" t="str">
        <f t="shared" si="95"/>
        <v>ALKAPURI(GNE)</v>
      </c>
      <c r="AH348" s="7" t="str">
        <f t="shared" si="96"/>
        <v>Baroda-Alkapuri1(GNE)</v>
      </c>
      <c r="AI348" s="7" t="str">
        <f t="shared" si="97"/>
        <v>S6P3</v>
      </c>
      <c r="AJ348" s="7" t="str">
        <f t="shared" si="98"/>
        <v>S6P3</v>
      </c>
      <c r="AK348" s="7" t="str">
        <f>IFERROR(VLOOKUP(Z348,'PASTE-DL-ALARMS'!$Q$10:$W$2200,7,FALSE),"")</f>
        <v/>
      </c>
      <c r="AL348" s="55" t="str">
        <f>IFERROR(VLOOKUP(Z348,'PASTE-DL-ALARMS'!$Q$10:$W$2200,3,FALSE),"")</f>
        <v/>
      </c>
      <c r="AM348" s="7" t="str">
        <f t="shared" si="99"/>
        <v>10.121.99.129_ALKAPURI(GNE)_S6P3</v>
      </c>
      <c r="AN348" s="55" t="str">
        <f t="shared" si="100"/>
        <v>10.121.16.12_Baroda-Alkapuri1(GNE)_S6P3</v>
      </c>
      <c r="AO348" s="72" t="e">
        <f t="shared" ca="1" si="101"/>
        <v>#VALUE!</v>
      </c>
      <c r="AP348" s="7" t="str">
        <f>IFERROR(VLOOKUP(Z348,'PASTE-DL-ALARMS'!$Q$10:$Z$2800,8,FALSE),"")</f>
        <v/>
      </c>
      <c r="AQ348" s="7"/>
      <c r="AR348" s="7"/>
      <c r="AS348" s="7"/>
    </row>
    <row r="349" spans="1:45" x14ac:dyDescent="0.25">
      <c r="A349" s="20"/>
      <c r="B349" s="20"/>
      <c r="C349" s="20" t="str">
        <f>IF(D349="Critical",MAX($C$8:C348)+1,"")</f>
        <v/>
      </c>
      <c r="D349" s="20" t="str">
        <f t="shared" si="85"/>
        <v>-</v>
      </c>
      <c r="E349" s="20" t="str">
        <f>VLOOKUP('PASTE-DOWN-DL'!F349,'SSA-CODE'!$D$4:$E$56,2,FALSE)</f>
        <v>RJT</v>
      </c>
      <c r="F349" s="48" t="str">
        <f t="shared" si="86"/>
        <v>SSA RJ</v>
      </c>
      <c r="G349" s="48" t="str">
        <f t="shared" si="87"/>
        <v xml:space="preserve">	SSA RJ</v>
      </c>
      <c r="H349" s="20">
        <v>340</v>
      </c>
      <c r="I349" t="s">
        <v>8359</v>
      </c>
      <c r="J349" t="s">
        <v>6260</v>
      </c>
      <c r="K349" t="s">
        <v>6275</v>
      </c>
      <c r="L349" t="s">
        <v>6262</v>
      </c>
      <c r="M349" t="s">
        <v>6263</v>
      </c>
      <c r="N349" t="s">
        <v>8360</v>
      </c>
      <c r="O349" t="s">
        <v>8361</v>
      </c>
      <c r="P349" t="s">
        <v>6266</v>
      </c>
      <c r="Q349" t="s">
        <v>6423</v>
      </c>
      <c r="R349" t="s">
        <v>6279</v>
      </c>
      <c r="S349" t="s">
        <v>8362</v>
      </c>
      <c r="T349" t="s">
        <v>6321</v>
      </c>
      <c r="U349" t="s">
        <v>8363</v>
      </c>
      <c r="V349" t="s">
        <v>6271</v>
      </c>
      <c r="W349" t="s">
        <v>8364</v>
      </c>
      <c r="X349" t="s">
        <v>8365</v>
      </c>
      <c r="Y349" t="s">
        <v>6269</v>
      </c>
      <c r="Z349" s="48" t="str">
        <f t="shared" si="88"/>
        <v>SSA RJ-10.121.19.67-JB1_5/5-10.121.19.105-Pramukh_Arcad_1/5</v>
      </c>
      <c r="AA349" s="48">
        <f t="shared" si="89"/>
        <v>14</v>
      </c>
      <c r="AB349" s="48">
        <f t="shared" si="90"/>
        <v>18</v>
      </c>
      <c r="AC349" s="48">
        <f t="shared" si="91"/>
        <v>15</v>
      </c>
      <c r="AD349" s="48">
        <f t="shared" si="92"/>
        <v>29</v>
      </c>
      <c r="AE349" s="48" t="str">
        <f t="shared" si="93"/>
        <v>10.121.19.67</v>
      </c>
      <c r="AF349" s="42" t="str">
        <f t="shared" si="94"/>
        <v>10.121.19.105</v>
      </c>
      <c r="AG349" s="7" t="str">
        <f t="shared" si="95"/>
        <v>JB1</v>
      </c>
      <c r="AH349" s="7" t="str">
        <f t="shared" si="96"/>
        <v>PRAMUKH ARCAD</v>
      </c>
      <c r="AI349" s="7" t="str">
        <f t="shared" si="97"/>
        <v>S5P5</v>
      </c>
      <c r="AJ349" s="7" t="str">
        <f t="shared" si="98"/>
        <v>S1P5</v>
      </c>
      <c r="AK349" s="7" t="str">
        <f>IFERROR(VLOOKUP(Z349,'PASTE-DL-ALARMS'!$Q$10:$W$2200,7,FALSE),"")</f>
        <v/>
      </c>
      <c r="AL349" s="55" t="str">
        <f>IFERROR(VLOOKUP(Z349,'PASTE-DL-ALARMS'!$Q$10:$W$2200,3,FALSE),"")</f>
        <v/>
      </c>
      <c r="AM349" s="7" t="str">
        <f t="shared" si="99"/>
        <v>10.121.19.67_JB1_S5P5</v>
      </c>
      <c r="AN349" s="55" t="str">
        <f t="shared" si="100"/>
        <v>10.121.19.105_PRAMUKH ARCAD_S1P5</v>
      </c>
      <c r="AO349" s="72" t="e">
        <f t="shared" ca="1" si="101"/>
        <v>#VALUE!</v>
      </c>
      <c r="AP349" s="7" t="str">
        <f>IFERROR(VLOOKUP(Z349,'PASTE-DL-ALARMS'!$Q$10:$Z$2800,8,FALSE),"")</f>
        <v/>
      </c>
      <c r="AQ349" s="7"/>
      <c r="AR349" s="7"/>
      <c r="AS349" s="7"/>
    </row>
    <row r="350" spans="1:45" x14ac:dyDescent="0.25">
      <c r="A350" s="20"/>
      <c r="B350" s="20"/>
      <c r="C350" s="20" t="str">
        <f>IF(D350="Critical",MAX($C$8:C349)+1,"")</f>
        <v/>
      </c>
      <c r="D350" s="20" t="str">
        <f t="shared" si="85"/>
        <v>-</v>
      </c>
      <c r="E350" s="20" t="str">
        <f>VLOOKUP('PASTE-DOWN-DL'!F350,'SSA-CODE'!$D$4:$E$56,2,FALSE)</f>
        <v>SRT</v>
      </c>
      <c r="F350" s="48" t="str">
        <f t="shared" si="86"/>
        <v>SSA SR</v>
      </c>
      <c r="G350" s="48" t="str">
        <f t="shared" si="87"/>
        <v xml:space="preserve">	SSA SR</v>
      </c>
      <c r="H350" s="20">
        <v>341</v>
      </c>
      <c r="I350" t="s">
        <v>8366</v>
      </c>
      <c r="J350" t="s">
        <v>6466</v>
      </c>
      <c r="K350" t="s">
        <v>6275</v>
      </c>
      <c r="L350" t="s">
        <v>6262</v>
      </c>
      <c r="M350" t="s">
        <v>6263</v>
      </c>
      <c r="N350" t="s">
        <v>8367</v>
      </c>
      <c r="O350" t="s">
        <v>8368</v>
      </c>
      <c r="P350" t="s">
        <v>6266</v>
      </c>
      <c r="Q350" t="s">
        <v>6651</v>
      </c>
      <c r="R350" t="s">
        <v>6279</v>
      </c>
      <c r="S350" t="s">
        <v>6736</v>
      </c>
      <c r="T350" t="s">
        <v>6287</v>
      </c>
      <c r="U350" t="s">
        <v>6736</v>
      </c>
      <c r="V350" t="s">
        <v>6271</v>
      </c>
      <c r="W350" t="s">
        <v>8369</v>
      </c>
      <c r="X350" t="s">
        <v>8370</v>
      </c>
      <c r="Y350" t="s">
        <v>6269</v>
      </c>
      <c r="Z350" s="48" t="str">
        <f t="shared" si="88"/>
        <v>SSA SR-10.121.100.1-SURAT-PH3_4/10-10.121.19.193-Market-1_B2(GNE)_4/10</v>
      </c>
      <c r="AA350" s="48">
        <f t="shared" si="89"/>
        <v>14</v>
      </c>
      <c r="AB350" s="48">
        <f t="shared" si="90"/>
        <v>25</v>
      </c>
      <c r="AC350" s="48">
        <f t="shared" si="91"/>
        <v>15</v>
      </c>
      <c r="AD350" s="48">
        <f t="shared" si="92"/>
        <v>28</v>
      </c>
      <c r="AE350" s="48" t="str">
        <f t="shared" si="93"/>
        <v>10.121.100.1</v>
      </c>
      <c r="AF350" s="42" t="str">
        <f t="shared" si="94"/>
        <v>10.121.19.193</v>
      </c>
      <c r="AG350" s="7" t="str">
        <f t="shared" si="95"/>
        <v>SURAT(GNE)</v>
      </c>
      <c r="AH350" s="7" t="str">
        <f t="shared" si="96"/>
        <v>MARKET1(GNE)</v>
      </c>
      <c r="AI350" s="7" t="str">
        <f t="shared" si="97"/>
        <v>S4P10</v>
      </c>
      <c r="AJ350" s="7" t="str">
        <f t="shared" si="98"/>
        <v>S4P10</v>
      </c>
      <c r="AK350" s="7" t="str">
        <f>IFERROR(VLOOKUP(Z350,'PASTE-DL-ALARMS'!$Q$10:$W$2200,7,FALSE),"")</f>
        <v/>
      </c>
      <c r="AL350" s="55" t="str">
        <f>IFERROR(VLOOKUP(Z350,'PASTE-DL-ALARMS'!$Q$10:$W$2200,3,FALSE),"")</f>
        <v/>
      </c>
      <c r="AM350" s="7" t="str">
        <f t="shared" si="99"/>
        <v>10.121.100.1_SURAT(GNE)_S4P10</v>
      </c>
      <c r="AN350" s="55" t="str">
        <f t="shared" si="100"/>
        <v>10.121.19.193_MARKET1(GNE)_S4P10</v>
      </c>
      <c r="AO350" s="72" t="e">
        <f t="shared" ca="1" si="101"/>
        <v>#VALUE!</v>
      </c>
      <c r="AP350" s="7" t="str">
        <f>IFERROR(VLOOKUP(Z350,'PASTE-DL-ALARMS'!$Q$10:$Z$2800,8,FALSE),"")</f>
        <v/>
      </c>
      <c r="AQ350" s="7"/>
      <c r="AR350" s="7"/>
      <c r="AS350" s="7"/>
    </row>
    <row r="351" spans="1:45" x14ac:dyDescent="0.25">
      <c r="A351" s="20"/>
      <c r="B351" s="20"/>
      <c r="C351" s="20" t="str">
        <f>IF(D351="Critical",MAX($C$8:C350)+1,"")</f>
        <v/>
      </c>
      <c r="D351" s="20" t="str">
        <f t="shared" si="85"/>
        <v>-</v>
      </c>
      <c r="E351" s="20" t="str">
        <f>VLOOKUP('PASTE-DOWN-DL'!F351,'SSA-CODE'!$D$4:$E$56,2,FALSE)</f>
        <v>WTR AM</v>
      </c>
      <c r="F351" s="48" t="str">
        <f t="shared" si="86"/>
        <v>WTR AM</v>
      </c>
      <c r="G351" s="48" t="str">
        <f t="shared" si="87"/>
        <v xml:space="preserve">	WTR AM</v>
      </c>
      <c r="H351" s="20">
        <v>342</v>
      </c>
      <c r="I351" t="s">
        <v>8371</v>
      </c>
      <c r="J351" t="s">
        <v>6466</v>
      </c>
      <c r="K351" t="s">
        <v>6275</v>
      </c>
      <c r="L351" t="s">
        <v>6262</v>
      </c>
      <c r="M351" t="s">
        <v>6263</v>
      </c>
      <c r="N351" t="s">
        <v>8372</v>
      </c>
      <c r="O351" t="s">
        <v>8373</v>
      </c>
      <c r="P351" t="s">
        <v>6266</v>
      </c>
      <c r="Q351" t="s">
        <v>7499</v>
      </c>
      <c r="R351" t="s">
        <v>6279</v>
      </c>
      <c r="S351" t="s">
        <v>6269</v>
      </c>
      <c r="T351" t="s">
        <v>8374</v>
      </c>
      <c r="U351" t="s">
        <v>6269</v>
      </c>
      <c r="V351" t="s">
        <v>6271</v>
      </c>
      <c r="W351" t="s">
        <v>8375</v>
      </c>
      <c r="X351" t="s">
        <v>8376</v>
      </c>
      <c r="Y351" t="s">
        <v>6269</v>
      </c>
      <c r="Z351" s="48" t="str">
        <f t="shared" si="88"/>
        <v>WTR AM-10.121.16.132-Nadiad_TN725_PH1 S4P10-10.121.16.243-Nadiad_TN705B_PH3</v>
      </c>
      <c r="AA351" s="48">
        <f t="shared" si="89"/>
        <v>15</v>
      </c>
      <c r="AB351" s="48">
        <f t="shared" si="90"/>
        <v>28</v>
      </c>
      <c r="AC351" s="48">
        <f t="shared" si="91"/>
        <v>15</v>
      </c>
      <c r="AD351" s="48">
        <f t="shared" si="92"/>
        <v>22</v>
      </c>
      <c r="AE351" s="48" t="str">
        <f t="shared" si="93"/>
        <v>10.121.16.243</v>
      </c>
      <c r="AF351" s="42" t="str">
        <f t="shared" si="94"/>
        <v>10.121.16.132</v>
      </c>
      <c r="AG351" s="7" t="str">
        <f t="shared" si="95"/>
        <v>Nadiad Micro</v>
      </c>
      <c r="AH351" s="7" t="str">
        <f t="shared" si="96"/>
        <v>Nadiad</v>
      </c>
      <c r="AI351" s="7" t="str">
        <f t="shared" si="97"/>
        <v>S4P10</v>
      </c>
      <c r="AJ351" s="7" t="str">
        <f t="shared" si="98"/>
        <v>S4P10</v>
      </c>
      <c r="AK351" s="7" t="str">
        <f>IFERROR(VLOOKUP(Z351,'PASTE-DL-ALARMS'!$Q$10:$W$2200,7,FALSE),"")</f>
        <v/>
      </c>
      <c r="AL351" s="55" t="str">
        <f>IFERROR(VLOOKUP(Z351,'PASTE-DL-ALARMS'!$Q$10:$W$2200,3,FALSE),"")</f>
        <v/>
      </c>
      <c r="AM351" s="7" t="str">
        <f t="shared" si="99"/>
        <v>10.121.16.243_Nadiad Micro_S4P10</v>
      </c>
      <c r="AN351" s="55" t="str">
        <f t="shared" si="100"/>
        <v>10.121.16.132_Nadiad_S4P10</v>
      </c>
      <c r="AO351" s="72" t="e">
        <f t="shared" ca="1" si="101"/>
        <v>#VALUE!</v>
      </c>
      <c r="AP351" s="7" t="str">
        <f>IFERROR(VLOOKUP(Z351,'PASTE-DL-ALARMS'!$Q$10:$Z$2800,8,FALSE),"")</f>
        <v/>
      </c>
      <c r="AQ351" s="7"/>
      <c r="AR351" s="7"/>
      <c r="AS351" s="7"/>
    </row>
    <row r="352" spans="1:45" x14ac:dyDescent="0.25">
      <c r="A352" s="20"/>
      <c r="B352" s="20"/>
      <c r="C352" s="20" t="str">
        <f>IF(D352="Critical",MAX($C$8:C351)+1,"")</f>
        <v/>
      </c>
      <c r="D352" s="20" t="str">
        <f t="shared" si="85"/>
        <v>-</v>
      </c>
      <c r="E352" s="20" t="str">
        <f>VLOOKUP('PASTE-DOWN-DL'!F352,'SSA-CODE'!$D$4:$E$56,2,FALSE)</f>
        <v>WTR AM</v>
      </c>
      <c r="F352" s="48" t="str">
        <f t="shared" si="86"/>
        <v>WTR AM</v>
      </c>
      <c r="G352" s="48" t="str">
        <f t="shared" si="87"/>
        <v xml:space="preserve">	WTR AM</v>
      </c>
      <c r="H352" s="20">
        <v>343</v>
      </c>
      <c r="I352" t="s">
        <v>8377</v>
      </c>
      <c r="J352" t="s">
        <v>6260</v>
      </c>
      <c r="K352" t="s">
        <v>6261</v>
      </c>
      <c r="L352" t="s">
        <v>6262</v>
      </c>
      <c r="M352" t="s">
        <v>6263</v>
      </c>
      <c r="N352" t="s">
        <v>8378</v>
      </c>
      <c r="O352" t="s">
        <v>8379</v>
      </c>
      <c r="P352" t="s">
        <v>6266</v>
      </c>
      <c r="Q352" t="s">
        <v>6776</v>
      </c>
      <c r="R352" t="s">
        <v>6369</v>
      </c>
      <c r="S352" t="s">
        <v>6269</v>
      </c>
      <c r="T352" t="s">
        <v>6602</v>
      </c>
      <c r="U352" t="s">
        <v>6269</v>
      </c>
      <c r="V352" t="s">
        <v>6271</v>
      </c>
      <c r="W352" t="s">
        <v>8380</v>
      </c>
      <c r="X352" t="s">
        <v>8381</v>
      </c>
      <c r="Y352" t="s">
        <v>6269</v>
      </c>
      <c r="Z352" s="48" t="str">
        <f t="shared" si="88"/>
        <v>WTR AM-10.121.15.198-TN725B_DEESA_B2\S4P1-10.121.15.197-TN705B_BHILDI_B1\S3P1</v>
      </c>
      <c r="AA352" s="48">
        <f t="shared" si="89"/>
        <v>15</v>
      </c>
      <c r="AB352" s="48">
        <f t="shared" si="90"/>
        <v>22</v>
      </c>
      <c r="AC352" s="48">
        <f t="shared" si="91"/>
        <v>15</v>
      </c>
      <c r="AD352" s="48">
        <f t="shared" si="92"/>
        <v>21</v>
      </c>
      <c r="AE352" s="48" t="str">
        <f t="shared" si="93"/>
        <v>10.121.15.197</v>
      </c>
      <c r="AF352" s="42" t="str">
        <f t="shared" si="94"/>
        <v>10.121.15.198</v>
      </c>
      <c r="AG352" s="7" t="str">
        <f t="shared" si="95"/>
        <v>Bhildi</v>
      </c>
      <c r="AH352" s="7" t="str">
        <f t="shared" si="96"/>
        <v>Deesa</v>
      </c>
      <c r="AI352" s="7" t="str">
        <f t="shared" si="97"/>
        <v>S3P1</v>
      </c>
      <c r="AJ352" s="7" t="str">
        <f t="shared" si="98"/>
        <v>S4P1</v>
      </c>
      <c r="AK352" s="7" t="str">
        <f>IFERROR(VLOOKUP(Z352,'PASTE-DL-ALARMS'!$Q$10:$W$2200,7,FALSE),"")</f>
        <v/>
      </c>
      <c r="AL352" s="55" t="str">
        <f>IFERROR(VLOOKUP(Z352,'PASTE-DL-ALARMS'!$Q$10:$W$2200,3,FALSE),"")</f>
        <v/>
      </c>
      <c r="AM352" s="7" t="str">
        <f t="shared" si="99"/>
        <v>10.121.15.197_Bhildi_S3P1</v>
      </c>
      <c r="AN352" s="55" t="str">
        <f t="shared" si="100"/>
        <v>10.121.15.198_Deesa_S4P1</v>
      </c>
      <c r="AO352" s="72" t="e">
        <f t="shared" ca="1" si="101"/>
        <v>#VALUE!</v>
      </c>
      <c r="AP352" s="7" t="str">
        <f>IFERROR(VLOOKUP(Z352,'PASTE-DL-ALARMS'!$Q$10:$Z$2800,8,FALSE),"")</f>
        <v/>
      </c>
      <c r="AQ352" s="7"/>
      <c r="AR352" s="7"/>
      <c r="AS352" s="7"/>
    </row>
    <row r="353" spans="1:45" x14ac:dyDescent="0.25">
      <c r="A353" s="20"/>
      <c r="B353" s="20"/>
      <c r="C353" s="20" t="str">
        <f>IF(D353="Critical",MAX($C$8:C352)+1,"")</f>
        <v/>
      </c>
      <c r="D353" s="20" t="str">
        <f t="shared" si="85"/>
        <v>-</v>
      </c>
      <c r="E353" s="20" t="str">
        <f>VLOOKUP('PASTE-DOWN-DL'!F353,'SSA-CODE'!$D$4:$E$56,2,FALSE)</f>
        <v>WTR AM</v>
      </c>
      <c r="F353" s="48" t="str">
        <f t="shared" si="86"/>
        <v>WTR AM</v>
      </c>
      <c r="G353" s="48" t="str">
        <f t="shared" si="87"/>
        <v xml:space="preserve">	WTR AM</v>
      </c>
      <c r="H353" s="20">
        <v>344</v>
      </c>
      <c r="I353" t="s">
        <v>8382</v>
      </c>
      <c r="J353" t="s">
        <v>6260</v>
      </c>
      <c r="K353" t="s">
        <v>6261</v>
      </c>
      <c r="L353" t="s">
        <v>6262</v>
      </c>
      <c r="M353" t="s">
        <v>6263</v>
      </c>
      <c r="N353" t="s">
        <v>8383</v>
      </c>
      <c r="O353" t="s">
        <v>8384</v>
      </c>
      <c r="P353" t="s">
        <v>6266</v>
      </c>
      <c r="Q353" t="s">
        <v>6516</v>
      </c>
      <c r="R353" t="s">
        <v>7354</v>
      </c>
      <c r="S353" t="s">
        <v>6269</v>
      </c>
      <c r="T353" t="s">
        <v>6270</v>
      </c>
      <c r="U353" t="s">
        <v>6269</v>
      </c>
      <c r="V353" t="s">
        <v>6271</v>
      </c>
      <c r="W353" t="s">
        <v>8385</v>
      </c>
      <c r="X353" t="s">
        <v>8386</v>
      </c>
      <c r="Y353" t="s">
        <v>6269</v>
      </c>
      <c r="Z353" s="48" t="str">
        <f t="shared" si="88"/>
        <v>WTR AM-10.121.15.145-TN725B_SANAND _S4P1-10.121.15.144-TN705B_bhadra-S5P1</v>
      </c>
      <c r="AA353" s="48">
        <f t="shared" si="89"/>
        <v>15</v>
      </c>
      <c r="AB353" s="48">
        <f t="shared" si="90"/>
        <v>22</v>
      </c>
      <c r="AC353" s="48">
        <f t="shared" si="91"/>
        <v>15</v>
      </c>
      <c r="AD353" s="48">
        <f t="shared" si="92"/>
        <v>30</v>
      </c>
      <c r="AE353" s="48" t="str">
        <f t="shared" si="93"/>
        <v>10.121.15.145</v>
      </c>
      <c r="AF353" s="42" t="str">
        <f t="shared" si="94"/>
        <v>10.121.15.144</v>
      </c>
      <c r="AG353" s="7" t="str">
        <f t="shared" si="95"/>
        <v>SANAND</v>
      </c>
      <c r="AH353" s="7" t="str">
        <f t="shared" si="96"/>
        <v>AM BHADRA(GNE)</v>
      </c>
      <c r="AI353" s="7" t="str">
        <f t="shared" si="97"/>
        <v>S4P1</v>
      </c>
      <c r="AJ353" s="7" t="str">
        <f t="shared" si="98"/>
        <v>S5P1</v>
      </c>
      <c r="AK353" s="7" t="str">
        <f>IFERROR(VLOOKUP(Z353,'PASTE-DL-ALARMS'!$Q$10:$W$2200,7,FALSE),"")</f>
        <v/>
      </c>
      <c r="AL353" s="55" t="str">
        <f>IFERROR(VLOOKUP(Z353,'PASTE-DL-ALARMS'!$Q$10:$W$2200,3,FALSE),"")</f>
        <v/>
      </c>
      <c r="AM353" s="7" t="str">
        <f t="shared" si="99"/>
        <v>10.121.15.145_SANAND_S4P1</v>
      </c>
      <c r="AN353" s="55" t="str">
        <f t="shared" si="100"/>
        <v>10.121.15.144_AM BHADRA(GNE)_S5P1</v>
      </c>
      <c r="AO353" s="72" t="e">
        <f t="shared" ca="1" si="101"/>
        <v>#VALUE!</v>
      </c>
      <c r="AP353" s="7" t="str">
        <f>IFERROR(VLOOKUP(Z353,'PASTE-DL-ALARMS'!$Q$10:$Z$2800,8,FALSE),"")</f>
        <v/>
      </c>
      <c r="AQ353" s="7"/>
      <c r="AR353" s="7"/>
      <c r="AS353" s="7"/>
    </row>
    <row r="354" spans="1:45" x14ac:dyDescent="0.25">
      <c r="A354" s="20"/>
      <c r="B354" s="20"/>
      <c r="C354" s="20" t="str">
        <f>IF(D354="Critical",MAX($C$8:C353)+1,"")</f>
        <v/>
      </c>
      <c r="D354" s="20" t="str">
        <f t="shared" si="85"/>
        <v>-</v>
      </c>
      <c r="E354" s="20" t="str">
        <f>VLOOKUP('PASTE-DOWN-DL'!F354,'SSA-CODE'!$D$4:$E$56,2,FALSE)</f>
        <v>VAL</v>
      </c>
      <c r="F354" s="48" t="str">
        <f t="shared" si="86"/>
        <v>SSA VAL</v>
      </c>
      <c r="G354" s="48" t="str">
        <f t="shared" si="87"/>
        <v xml:space="preserve">	SSA VAL</v>
      </c>
      <c r="H354" s="20">
        <v>345</v>
      </c>
      <c r="I354" t="s">
        <v>8387</v>
      </c>
      <c r="J354" t="s">
        <v>6260</v>
      </c>
      <c r="K354" t="s">
        <v>6275</v>
      </c>
      <c r="L354" t="s">
        <v>6262</v>
      </c>
      <c r="M354" t="s">
        <v>6263</v>
      </c>
      <c r="N354" t="s">
        <v>8388</v>
      </c>
      <c r="O354" t="s">
        <v>8389</v>
      </c>
      <c r="P354" t="s">
        <v>6266</v>
      </c>
      <c r="Q354" t="s">
        <v>6671</v>
      </c>
      <c r="R354" t="s">
        <v>6279</v>
      </c>
      <c r="S354" t="s">
        <v>8339</v>
      </c>
      <c r="T354" t="s">
        <v>6425</v>
      </c>
      <c r="U354" t="s">
        <v>8339</v>
      </c>
      <c r="V354" t="s">
        <v>6271</v>
      </c>
      <c r="W354" t="s">
        <v>8390</v>
      </c>
      <c r="X354" t="s">
        <v>8391</v>
      </c>
      <c r="Y354" t="s">
        <v>6269</v>
      </c>
      <c r="Z354" s="48" t="str">
        <f t="shared" si="88"/>
        <v>SSA VAL-10.121.24.178-Merilendo_1/6-10.121.24.179-Atiyawad_1/5</v>
      </c>
      <c r="AA354" s="48">
        <f t="shared" si="89"/>
        <v>15</v>
      </c>
      <c r="AB354" s="48">
        <f t="shared" si="90"/>
        <v>26</v>
      </c>
      <c r="AC354" s="48">
        <f t="shared" si="91"/>
        <v>15</v>
      </c>
      <c r="AD354" s="48">
        <f t="shared" si="92"/>
        <v>24</v>
      </c>
      <c r="AE354" s="48" t="str">
        <f t="shared" si="93"/>
        <v>10.121.24.178</v>
      </c>
      <c r="AF354" s="42" t="str">
        <f t="shared" si="94"/>
        <v>10.121.24.179</v>
      </c>
      <c r="AG354" s="7" t="str">
        <f t="shared" si="95"/>
        <v>Meril endo</v>
      </c>
      <c r="AH354" s="7" t="str">
        <f t="shared" si="96"/>
        <v>Atiyawad</v>
      </c>
      <c r="AI354" s="7" t="str">
        <f t="shared" si="97"/>
        <v>S1P6</v>
      </c>
      <c r="AJ354" s="7" t="str">
        <f t="shared" si="98"/>
        <v>S1P5</v>
      </c>
      <c r="AK354" s="7" t="str">
        <f>IFERROR(VLOOKUP(Z354,'PASTE-DL-ALARMS'!$Q$10:$W$2200,7,FALSE),"")</f>
        <v/>
      </c>
      <c r="AL354" s="55" t="str">
        <f>IFERROR(VLOOKUP(Z354,'PASTE-DL-ALARMS'!$Q$10:$W$2200,3,FALSE),"")</f>
        <v/>
      </c>
      <c r="AM354" s="7" t="str">
        <f t="shared" si="99"/>
        <v>10.121.24.178_Meril endo_S1P6</v>
      </c>
      <c r="AN354" s="55" t="str">
        <f t="shared" si="100"/>
        <v>10.121.24.179_Atiyawad_S1P5</v>
      </c>
      <c r="AO354" s="72" t="e">
        <f t="shared" ca="1" si="101"/>
        <v>#VALUE!</v>
      </c>
      <c r="AP354" s="7" t="str">
        <f>IFERROR(VLOOKUP(Z354,'PASTE-DL-ALARMS'!$Q$10:$Z$2800,8,FALSE),"")</f>
        <v/>
      </c>
      <c r="AQ354" s="7"/>
      <c r="AR354" s="7"/>
      <c r="AS354" s="7"/>
    </row>
    <row r="355" spans="1:45" x14ac:dyDescent="0.25">
      <c r="A355" s="20"/>
      <c r="B355" s="20"/>
      <c r="C355" s="20" t="str">
        <f>IF(D355="Critical",MAX($C$8:C354)+1,"")</f>
        <v/>
      </c>
      <c r="D355" s="20" t="str">
        <f t="shared" si="85"/>
        <v>-</v>
      </c>
      <c r="E355" s="20" t="str">
        <f>VLOOKUP('PASTE-DOWN-DL'!F355,'SSA-CODE'!$D$4:$E$56,2,FALSE)</f>
        <v>VAL</v>
      </c>
      <c r="F355" s="48" t="str">
        <f t="shared" si="86"/>
        <v>SSA VAL</v>
      </c>
      <c r="G355" s="48" t="str">
        <f t="shared" si="87"/>
        <v xml:space="preserve">	SSA VAL</v>
      </c>
      <c r="H355" s="20">
        <v>346</v>
      </c>
      <c r="I355" t="s">
        <v>8392</v>
      </c>
      <c r="J355" t="s">
        <v>6260</v>
      </c>
      <c r="K355" t="s">
        <v>6275</v>
      </c>
      <c r="L355" t="s">
        <v>6262</v>
      </c>
      <c r="M355" t="s">
        <v>6263</v>
      </c>
      <c r="N355" t="s">
        <v>8393</v>
      </c>
      <c r="O355" t="s">
        <v>8394</v>
      </c>
      <c r="P355" t="s">
        <v>6266</v>
      </c>
      <c r="Q355" t="s">
        <v>6798</v>
      </c>
      <c r="R355" t="s">
        <v>6279</v>
      </c>
      <c r="S355" t="s">
        <v>8395</v>
      </c>
      <c r="T355" t="s">
        <v>6425</v>
      </c>
      <c r="U355" t="s">
        <v>8395</v>
      </c>
      <c r="V355" t="s">
        <v>6271</v>
      </c>
      <c r="W355" t="s">
        <v>8396</v>
      </c>
      <c r="X355" t="s">
        <v>8397</v>
      </c>
      <c r="Y355" t="s">
        <v>6269</v>
      </c>
      <c r="Z355" s="48" t="str">
        <f t="shared" si="88"/>
        <v>SSA VAL-10.121.68.66-VAPI 2_TN725B_WTR_AM_PH3_S4P6-10.121.68.68-Naroli_TN705B_WTR_AM_PH3_S4P6</v>
      </c>
      <c r="AA355" s="48">
        <f t="shared" si="89"/>
        <v>14</v>
      </c>
      <c r="AB355" s="48">
        <f t="shared" si="90"/>
        <v>21</v>
      </c>
      <c r="AC355" s="48">
        <f t="shared" si="91"/>
        <v>14</v>
      </c>
      <c r="AD355" s="48">
        <f t="shared" si="92"/>
        <v>21</v>
      </c>
      <c r="AE355" s="48" t="str">
        <f t="shared" si="93"/>
        <v>10.121.68.66</v>
      </c>
      <c r="AF355" s="42" t="str">
        <f t="shared" si="94"/>
        <v>10.121.68.68</v>
      </c>
      <c r="AG355" s="7" t="str">
        <f t="shared" si="95"/>
        <v>VAPI 2</v>
      </c>
      <c r="AH355" s="7" t="str">
        <f t="shared" si="96"/>
        <v>Naroli</v>
      </c>
      <c r="AI355" s="7" t="str">
        <f t="shared" si="97"/>
        <v>S4P6</v>
      </c>
      <c r="AJ355" s="7" t="str">
        <f t="shared" si="98"/>
        <v>S4P6</v>
      </c>
      <c r="AK355" s="7" t="str">
        <f>IFERROR(VLOOKUP(Z355,'PASTE-DL-ALARMS'!$Q$10:$W$2200,7,FALSE),"")</f>
        <v/>
      </c>
      <c r="AL355" s="55" t="str">
        <f>IFERROR(VLOOKUP(Z355,'PASTE-DL-ALARMS'!$Q$10:$W$2200,3,FALSE),"")</f>
        <v/>
      </c>
      <c r="AM355" s="7" t="str">
        <f t="shared" si="99"/>
        <v>10.121.68.66_VAPI 2_S4P6</v>
      </c>
      <c r="AN355" s="55" t="str">
        <f t="shared" si="100"/>
        <v>10.121.68.68_Naroli_S4P6</v>
      </c>
      <c r="AO355" s="72" t="e">
        <f t="shared" ca="1" si="101"/>
        <v>#VALUE!</v>
      </c>
      <c r="AP355" s="7" t="str">
        <f>IFERROR(VLOOKUP(Z355,'PASTE-DL-ALARMS'!$Q$10:$Z$2800,8,FALSE),"")</f>
        <v/>
      </c>
      <c r="AQ355" s="7"/>
      <c r="AR355" s="7"/>
      <c r="AS355" s="7"/>
    </row>
    <row r="356" spans="1:45" x14ac:dyDescent="0.25">
      <c r="A356" s="20"/>
      <c r="B356" s="20"/>
      <c r="C356" s="20" t="str">
        <f>IF(D356="Critical",MAX($C$8:C355)+1,"")</f>
        <v/>
      </c>
      <c r="D356" s="20" t="str">
        <f t="shared" si="85"/>
        <v>-</v>
      </c>
      <c r="E356" s="20" t="str">
        <f>VLOOKUP('PASTE-DOWN-DL'!F356,'SSA-CODE'!$D$4:$E$56,2,FALSE)</f>
        <v>JND</v>
      </c>
      <c r="F356" s="48" t="str">
        <f t="shared" si="86"/>
        <v>SSA JND</v>
      </c>
      <c r="G356" s="48" t="str">
        <f t="shared" si="87"/>
        <v xml:space="preserve">	SSA JND</v>
      </c>
      <c r="H356" s="20">
        <v>347</v>
      </c>
      <c r="I356" t="s">
        <v>8398</v>
      </c>
      <c r="J356" t="s">
        <v>6260</v>
      </c>
      <c r="K356" t="s">
        <v>6275</v>
      </c>
      <c r="L356" t="s">
        <v>6262</v>
      </c>
      <c r="M356" t="s">
        <v>6263</v>
      </c>
      <c r="N356" t="s">
        <v>8399</v>
      </c>
      <c r="O356" t="s">
        <v>8400</v>
      </c>
      <c r="P356" t="s">
        <v>6266</v>
      </c>
      <c r="Q356" t="s">
        <v>6529</v>
      </c>
      <c r="R356" t="s">
        <v>6279</v>
      </c>
      <c r="S356" t="s">
        <v>8401</v>
      </c>
      <c r="T356" t="s">
        <v>6471</v>
      </c>
      <c r="U356" t="s">
        <v>8402</v>
      </c>
      <c r="V356" t="s">
        <v>6271</v>
      </c>
      <c r="W356" t="s">
        <v>8403</v>
      </c>
      <c r="X356" t="s">
        <v>8404</v>
      </c>
      <c r="Y356" t="s">
        <v>6269</v>
      </c>
      <c r="Z356" s="48" t="str">
        <f t="shared" si="88"/>
        <v>SSA JND-10.121.24.34-NAGOA_1/6-10.121.24.3-Bucharwada_3/3</v>
      </c>
      <c r="AA356" s="48">
        <f t="shared" si="89"/>
        <v>14</v>
      </c>
      <c r="AB356" s="48">
        <f t="shared" si="90"/>
        <v>20</v>
      </c>
      <c r="AC356" s="48">
        <f t="shared" si="91"/>
        <v>13</v>
      </c>
      <c r="AD356" s="48">
        <f t="shared" si="92"/>
        <v>24</v>
      </c>
      <c r="AE356" s="48" t="str">
        <f t="shared" si="93"/>
        <v>10.121.24.34</v>
      </c>
      <c r="AF356" s="42" t="str">
        <f t="shared" si="94"/>
        <v>10.121.24.3</v>
      </c>
      <c r="AG356" s="7" t="str">
        <f t="shared" si="95"/>
        <v>NAGOA</v>
      </c>
      <c r="AH356" s="7" t="str">
        <f t="shared" si="96"/>
        <v>Bucharwada</v>
      </c>
      <c r="AI356" s="7" t="str">
        <f t="shared" si="97"/>
        <v>S1P6</v>
      </c>
      <c r="AJ356" s="7" t="str">
        <f t="shared" si="98"/>
        <v>S3P3</v>
      </c>
      <c r="AK356" s="7" t="str">
        <f>IFERROR(VLOOKUP(Z356,'PASTE-DL-ALARMS'!$Q$10:$W$2200,7,FALSE),"")</f>
        <v/>
      </c>
      <c r="AL356" s="55" t="str">
        <f>IFERROR(VLOOKUP(Z356,'PASTE-DL-ALARMS'!$Q$10:$W$2200,3,FALSE),"")</f>
        <v/>
      </c>
      <c r="AM356" s="7" t="str">
        <f t="shared" si="99"/>
        <v>10.121.24.34_NAGOA_S1P6</v>
      </c>
      <c r="AN356" s="55" t="str">
        <f t="shared" si="100"/>
        <v>10.121.24.3_Bucharwada_S3P3</v>
      </c>
      <c r="AO356" s="72" t="e">
        <f t="shared" ca="1" si="101"/>
        <v>#VALUE!</v>
      </c>
      <c r="AP356" s="7" t="str">
        <f>IFERROR(VLOOKUP(Z356,'PASTE-DL-ALARMS'!$Q$10:$Z$2800,8,FALSE),"")</f>
        <v/>
      </c>
      <c r="AQ356" s="7"/>
      <c r="AR356" s="7"/>
      <c r="AS356" s="7"/>
    </row>
    <row r="357" spans="1:45" x14ac:dyDescent="0.25">
      <c r="A357" s="20"/>
      <c r="B357" s="20"/>
      <c r="C357" s="20" t="str">
        <f>IF(D357="Critical",MAX($C$8:C356)+1,"")</f>
        <v/>
      </c>
      <c r="D357" s="20" t="str">
        <f t="shared" si="85"/>
        <v>-</v>
      </c>
      <c r="E357" s="20" t="str">
        <f>VLOOKUP('PASTE-DOWN-DL'!F357,'SSA-CODE'!$D$4:$E$56,2,FALSE)</f>
        <v>RJT</v>
      </c>
      <c r="F357" s="48" t="str">
        <f t="shared" si="86"/>
        <v>SSA RJ</v>
      </c>
      <c r="G357" s="48" t="str">
        <f t="shared" si="87"/>
        <v xml:space="preserve">	SSA RJ</v>
      </c>
      <c r="H357" s="20">
        <v>348</v>
      </c>
      <c r="I357" t="s">
        <v>19419</v>
      </c>
      <c r="J357" t="s">
        <v>6260</v>
      </c>
      <c r="K357" t="s">
        <v>6275</v>
      </c>
      <c r="L357" t="s">
        <v>6262</v>
      </c>
      <c r="M357" t="s">
        <v>6263</v>
      </c>
      <c r="N357" t="s">
        <v>8405</v>
      </c>
      <c r="O357" t="s">
        <v>8406</v>
      </c>
      <c r="P357" t="s">
        <v>6266</v>
      </c>
      <c r="Q357" t="s">
        <v>6916</v>
      </c>
      <c r="R357" t="s">
        <v>6279</v>
      </c>
      <c r="S357" t="s">
        <v>8363</v>
      </c>
      <c r="T357" t="s">
        <v>6287</v>
      </c>
      <c r="U357" t="s">
        <v>6269</v>
      </c>
      <c r="V357" t="s">
        <v>6271</v>
      </c>
      <c r="W357" t="s">
        <v>8407</v>
      </c>
      <c r="X357" t="s">
        <v>19420</v>
      </c>
      <c r="Y357" t="s">
        <v>6269</v>
      </c>
      <c r="Z357" s="48" t="str">
        <f t="shared" si="88"/>
        <v>SSA RJ-10.121.17.22-TN703B_Jivapar_A2\S2P5-10.121.17.20-TN703B_Kanpar_A1\S2P5</v>
      </c>
      <c r="AA357" s="48">
        <f t="shared" si="89"/>
        <v>14</v>
      </c>
      <c r="AB357" s="48">
        <f t="shared" si="90"/>
        <v>22</v>
      </c>
      <c r="AC357" s="48">
        <f t="shared" si="91"/>
        <v>14</v>
      </c>
      <c r="AD357" s="48">
        <f t="shared" si="92"/>
        <v>21</v>
      </c>
      <c r="AE357" s="48" t="str">
        <f t="shared" si="93"/>
        <v>10.121.17.22</v>
      </c>
      <c r="AF357" s="42" t="str">
        <f t="shared" si="94"/>
        <v>10.121.17.20</v>
      </c>
      <c r="AG357" s="7" t="str">
        <f t="shared" si="95"/>
        <v>JIVAPAR</v>
      </c>
      <c r="AH357" s="7" t="str">
        <f t="shared" si="96"/>
        <v>KANPAR</v>
      </c>
      <c r="AI357" s="7" t="str">
        <f t="shared" si="97"/>
        <v>S2P5</v>
      </c>
      <c r="AJ357" s="7" t="str">
        <f t="shared" si="98"/>
        <v>S2P5</v>
      </c>
      <c r="AK357" s="7" t="str">
        <f>IFERROR(VLOOKUP(Z357,'PASTE-DL-ALARMS'!$Q$10:$W$2200,7,FALSE),"")</f>
        <v/>
      </c>
      <c r="AL357" s="55" t="str">
        <f>IFERROR(VLOOKUP(Z357,'PASTE-DL-ALARMS'!$Q$10:$W$2200,3,FALSE),"")</f>
        <v/>
      </c>
      <c r="AM357" s="7" t="str">
        <f t="shared" si="99"/>
        <v>10.121.17.22_JIVAPAR_S2P5</v>
      </c>
      <c r="AN357" s="55" t="str">
        <f t="shared" si="100"/>
        <v>10.121.17.20_KANPAR_S2P5</v>
      </c>
      <c r="AO357" s="72" t="e">
        <f t="shared" ca="1" si="101"/>
        <v>#VALUE!</v>
      </c>
      <c r="AP357" s="7" t="str">
        <f>IFERROR(VLOOKUP(Z357,'PASTE-DL-ALARMS'!$Q$10:$Z$2800,8,FALSE),"")</f>
        <v/>
      </c>
      <c r="AQ357" s="7"/>
      <c r="AR357" s="7"/>
      <c r="AS357" s="7"/>
    </row>
    <row r="358" spans="1:45" x14ac:dyDescent="0.25">
      <c r="A358" s="20"/>
      <c r="B358" s="20"/>
      <c r="C358" s="20" t="str">
        <f>IF(D358="Critical",MAX($C$8:C357)+1,"")</f>
        <v/>
      </c>
      <c r="D358" s="20" t="str">
        <f t="shared" si="85"/>
        <v>-</v>
      </c>
      <c r="E358" s="20" t="str">
        <f>VLOOKUP('PASTE-DOWN-DL'!F358,'SSA-CODE'!$D$4:$E$56,2,FALSE)</f>
        <v>WTR AM</v>
      </c>
      <c r="F358" s="48" t="str">
        <f t="shared" si="86"/>
        <v>WTR AM</v>
      </c>
      <c r="G358" s="48" t="str">
        <f t="shared" si="87"/>
        <v xml:space="preserve">	WTR AM</v>
      </c>
      <c r="H358" s="20">
        <v>349</v>
      </c>
      <c r="I358" t="s">
        <v>8408</v>
      </c>
      <c r="J358" t="s">
        <v>6466</v>
      </c>
      <c r="K358" t="s">
        <v>6275</v>
      </c>
      <c r="L358" t="s">
        <v>6262</v>
      </c>
      <c r="M358" t="s">
        <v>6263</v>
      </c>
      <c r="N358" t="s">
        <v>8409</v>
      </c>
      <c r="O358" t="s">
        <v>8410</v>
      </c>
      <c r="P358" t="s">
        <v>6266</v>
      </c>
      <c r="Q358" t="s">
        <v>7266</v>
      </c>
      <c r="R358" t="s">
        <v>6279</v>
      </c>
      <c r="S358" t="s">
        <v>6269</v>
      </c>
      <c r="T358" t="s">
        <v>6270</v>
      </c>
      <c r="U358" t="s">
        <v>6269</v>
      </c>
      <c r="V358" t="s">
        <v>6271</v>
      </c>
      <c r="W358" t="s">
        <v>8411</v>
      </c>
      <c r="X358" t="s">
        <v>8412</v>
      </c>
      <c r="Y358" t="s">
        <v>6269</v>
      </c>
      <c r="Z358" s="48" t="str">
        <f t="shared" si="88"/>
        <v>WTR AM-10.121.68.1-TN725B_SURAT_S5P9-10.121.16.5-TN725B_SURAT_S5P9</v>
      </c>
      <c r="AA358" s="48">
        <f t="shared" si="89"/>
        <v>14</v>
      </c>
      <c r="AB358" s="48">
        <f t="shared" si="90"/>
        <v>20</v>
      </c>
      <c r="AC358" s="48">
        <f t="shared" si="91"/>
        <v>13</v>
      </c>
      <c r="AD358" s="48">
        <f t="shared" si="92"/>
        <v>26</v>
      </c>
      <c r="AE358" s="48" t="str">
        <f t="shared" si="93"/>
        <v>10.121.100.2</v>
      </c>
      <c r="AF358" s="42" t="str">
        <f t="shared" si="94"/>
        <v>10.121.68.1</v>
      </c>
      <c r="AG358" s="7" t="str">
        <f t="shared" si="95"/>
        <v>Surat</v>
      </c>
      <c r="AH358" s="7" t="str">
        <f t="shared" si="96"/>
        <v>Surat 3(GNE)</v>
      </c>
      <c r="AI358" s="7" t="str">
        <f t="shared" si="97"/>
        <v>S5P9</v>
      </c>
      <c r="AJ358" s="7" t="str">
        <f t="shared" si="98"/>
        <v>S5P9</v>
      </c>
      <c r="AK358" s="7" t="str">
        <f>IFERROR(VLOOKUP(Z358,'PASTE-DL-ALARMS'!$Q$10:$W$2200,7,FALSE),"")</f>
        <v/>
      </c>
      <c r="AL358" s="55" t="str">
        <f>IFERROR(VLOOKUP(Z358,'PASTE-DL-ALARMS'!$Q$10:$W$2200,3,FALSE),"")</f>
        <v/>
      </c>
      <c r="AM358" s="7" t="str">
        <f t="shared" si="99"/>
        <v>10.121.100.2_Surat_S5P9</v>
      </c>
      <c r="AN358" s="55" t="str">
        <f t="shared" si="100"/>
        <v>10.121.68.1_Surat 3(GNE)_S5P9</v>
      </c>
      <c r="AO358" s="72" t="e">
        <f t="shared" ca="1" si="101"/>
        <v>#VALUE!</v>
      </c>
      <c r="AP358" s="7" t="str">
        <f>IFERROR(VLOOKUP(Z358,'PASTE-DL-ALARMS'!$Q$10:$Z$2800,8,FALSE),"")</f>
        <v/>
      </c>
      <c r="AQ358" s="7"/>
      <c r="AR358" s="7"/>
      <c r="AS358" s="7"/>
    </row>
    <row r="359" spans="1:45" x14ac:dyDescent="0.25">
      <c r="A359" s="20"/>
      <c r="B359" s="20"/>
      <c r="C359" s="20" t="str">
        <f>IF(D359="Critical",MAX($C$8:C358)+1,"")</f>
        <v/>
      </c>
      <c r="D359" s="20" t="str">
        <f t="shared" si="85"/>
        <v>-</v>
      </c>
      <c r="E359" s="20" t="str">
        <f>VLOOKUP('PASTE-DOWN-DL'!F359,'SSA-CODE'!$D$4:$E$56,2,FALSE)</f>
        <v>BHV</v>
      </c>
      <c r="F359" s="48" t="str">
        <f t="shared" si="86"/>
        <v>SSA BV</v>
      </c>
      <c r="G359" s="48" t="str">
        <f t="shared" si="87"/>
        <v xml:space="preserve">	SSA BV</v>
      </c>
      <c r="H359" s="20">
        <v>350</v>
      </c>
      <c r="I359" t="s">
        <v>8413</v>
      </c>
      <c r="J359" t="s">
        <v>6260</v>
      </c>
      <c r="K359" t="s">
        <v>6275</v>
      </c>
      <c r="L359" t="s">
        <v>6262</v>
      </c>
      <c r="M359" t="s">
        <v>6263</v>
      </c>
      <c r="N359" t="s">
        <v>8414</v>
      </c>
      <c r="O359" t="s">
        <v>8415</v>
      </c>
      <c r="P359" t="s">
        <v>6266</v>
      </c>
      <c r="Q359" t="s">
        <v>6460</v>
      </c>
      <c r="R359" t="s">
        <v>6279</v>
      </c>
      <c r="S359" t="s">
        <v>8416</v>
      </c>
      <c r="T359" t="s">
        <v>6770</v>
      </c>
      <c r="U359" t="s">
        <v>8416</v>
      </c>
      <c r="V359" t="s">
        <v>6271</v>
      </c>
      <c r="W359" t="s">
        <v>8417</v>
      </c>
      <c r="X359" t="s">
        <v>8418</v>
      </c>
      <c r="Y359" t="s">
        <v>6269</v>
      </c>
      <c r="Z359" s="48" t="str">
        <f t="shared" si="88"/>
        <v>SSA BV-10.121.25.5-VARTEJ B1_4/4-10.121.17.129-BHAVNAGAR(GNE) B2_4/2</v>
      </c>
      <c r="AA359" s="48">
        <f t="shared" si="89"/>
        <v>13</v>
      </c>
      <c r="AB359" s="48">
        <f t="shared" si="90"/>
        <v>20</v>
      </c>
      <c r="AC359" s="48">
        <f t="shared" si="91"/>
        <v>15</v>
      </c>
      <c r="AD359" s="48">
        <f t="shared" si="92"/>
        <v>30</v>
      </c>
      <c r="AE359" s="48" t="str">
        <f t="shared" si="93"/>
        <v>10.121.25.5</v>
      </c>
      <c r="AF359" s="42" t="str">
        <f t="shared" si="94"/>
        <v>10.121.17.129</v>
      </c>
      <c r="AG359" s="7" t="str">
        <f t="shared" si="95"/>
        <v>VARTEJ</v>
      </c>
      <c r="AH359" s="7" t="str">
        <f t="shared" si="96"/>
        <v>BHAVNAGAR(GNE)</v>
      </c>
      <c r="AI359" s="7" t="str">
        <f t="shared" si="97"/>
        <v>S4P4</v>
      </c>
      <c r="AJ359" s="7" t="str">
        <f t="shared" si="98"/>
        <v>S4P2</v>
      </c>
      <c r="AK359" s="7" t="str">
        <f>IFERROR(VLOOKUP(Z359,'PASTE-DL-ALARMS'!$Q$10:$W$2200,7,FALSE),"")</f>
        <v/>
      </c>
      <c r="AL359" s="55" t="str">
        <f>IFERROR(VLOOKUP(Z359,'PASTE-DL-ALARMS'!$Q$10:$W$2200,3,FALSE),"")</f>
        <v/>
      </c>
      <c r="AM359" s="7" t="str">
        <f t="shared" si="99"/>
        <v>10.121.25.5_VARTEJ_S4P4</v>
      </c>
      <c r="AN359" s="55" t="str">
        <f t="shared" si="100"/>
        <v>10.121.17.129_BHAVNAGAR(GNE)_S4P2</v>
      </c>
      <c r="AO359" s="72" t="e">
        <f t="shared" ca="1" si="101"/>
        <v>#VALUE!</v>
      </c>
      <c r="AP359" s="7" t="str">
        <f>IFERROR(VLOOKUP(Z359,'PASTE-DL-ALARMS'!$Q$10:$Z$2800,8,FALSE),"")</f>
        <v/>
      </c>
      <c r="AQ359" s="7"/>
      <c r="AR359" s="7"/>
      <c r="AS359" s="7"/>
    </row>
    <row r="360" spans="1:45" x14ac:dyDescent="0.25">
      <c r="A360" s="20"/>
      <c r="B360" s="20"/>
      <c r="C360" s="20" t="str">
        <f>IF(D360="Critical",MAX($C$8:C359)+1,"")</f>
        <v/>
      </c>
      <c r="D360" s="20" t="str">
        <f t="shared" si="85"/>
        <v>-</v>
      </c>
      <c r="E360" s="20" t="str">
        <f>VLOOKUP('PASTE-DOWN-DL'!F360,'SSA-CODE'!$D$4:$E$56,2,FALSE)</f>
        <v>SEN</v>
      </c>
      <c r="F360" s="48" t="str">
        <f t="shared" si="86"/>
        <v>SSA SEN</v>
      </c>
      <c r="G360" s="48" t="str">
        <f t="shared" si="87"/>
        <v xml:space="preserve">	SSA SEN</v>
      </c>
      <c r="H360" s="20">
        <v>351</v>
      </c>
      <c r="I360" t="s">
        <v>8419</v>
      </c>
      <c r="J360" t="s">
        <v>6260</v>
      </c>
      <c r="K360" t="s">
        <v>6275</v>
      </c>
      <c r="L360" t="s">
        <v>6262</v>
      </c>
      <c r="M360" t="s">
        <v>6263</v>
      </c>
      <c r="N360" t="s">
        <v>8420</v>
      </c>
      <c r="O360" t="s">
        <v>8421</v>
      </c>
      <c r="P360" t="s">
        <v>6266</v>
      </c>
      <c r="Q360" t="s">
        <v>6498</v>
      </c>
      <c r="R360" t="s">
        <v>6279</v>
      </c>
      <c r="S360" t="s">
        <v>6269</v>
      </c>
      <c r="T360" t="s">
        <v>6559</v>
      </c>
      <c r="U360" t="s">
        <v>6269</v>
      </c>
      <c r="V360" t="s">
        <v>6271</v>
      </c>
      <c r="W360" t="s">
        <v>8422</v>
      </c>
      <c r="X360" t="s">
        <v>8423</v>
      </c>
      <c r="Y360" t="s">
        <v>6269</v>
      </c>
      <c r="Z360" s="48" t="str">
        <f t="shared" si="88"/>
        <v>SSA SEN-10.121.99.26-OFC SEN_TN705B_GJ_SSA SEN_PH3\S3P2-10.121.69.65-SURENDRANAGAR_TN725B_GJ_SSA SEN_PH3\S5P2</v>
      </c>
      <c r="AA360" s="48">
        <f t="shared" si="89"/>
        <v>14</v>
      </c>
      <c r="AB360" s="48">
        <f t="shared" si="90"/>
        <v>33</v>
      </c>
      <c r="AC360" s="48">
        <f t="shared" si="91"/>
        <v>14</v>
      </c>
      <c r="AD360" s="48">
        <f t="shared" si="92"/>
        <v>21</v>
      </c>
      <c r="AE360" s="48" t="str">
        <f t="shared" si="93"/>
        <v>10.121.69.65</v>
      </c>
      <c r="AF360" s="42" t="str">
        <f t="shared" si="94"/>
        <v>10.121.99.26</v>
      </c>
      <c r="AG360" s="7" t="str">
        <f t="shared" si="95"/>
        <v>SURENDRANAGAR(GNE)</v>
      </c>
      <c r="AH360" s="7" t="str">
        <f t="shared" si="96"/>
        <v>OCB TE</v>
      </c>
      <c r="AI360" s="7" t="str">
        <f t="shared" si="97"/>
        <v>S5P2</v>
      </c>
      <c r="AJ360" s="7" t="str">
        <f t="shared" si="98"/>
        <v>S3P2</v>
      </c>
      <c r="AK360" s="7" t="str">
        <f>IFERROR(VLOOKUP(Z360,'PASTE-DL-ALARMS'!$Q$10:$W$2200,7,FALSE),"")</f>
        <v/>
      </c>
      <c r="AL360" s="55" t="str">
        <f>IFERROR(VLOOKUP(Z360,'PASTE-DL-ALARMS'!$Q$10:$W$2200,3,FALSE),"")</f>
        <v/>
      </c>
      <c r="AM360" s="7" t="str">
        <f t="shared" si="99"/>
        <v>10.121.69.65_SURENDRANAGAR(GNE)_S5P2</v>
      </c>
      <c r="AN360" s="55" t="str">
        <f t="shared" si="100"/>
        <v>10.121.99.26_OCB TE_S3P2</v>
      </c>
      <c r="AO360" s="72" t="e">
        <f t="shared" ca="1" si="101"/>
        <v>#VALUE!</v>
      </c>
      <c r="AP360" s="7" t="str">
        <f>IFERROR(VLOOKUP(Z360,'PASTE-DL-ALARMS'!$Q$10:$Z$2800,8,FALSE),"")</f>
        <v/>
      </c>
      <c r="AQ360" s="7"/>
      <c r="AR360" s="7"/>
      <c r="AS360" s="7"/>
    </row>
    <row r="361" spans="1:45" x14ac:dyDescent="0.25">
      <c r="A361" s="20"/>
      <c r="B361" s="20"/>
      <c r="C361" s="20" t="str">
        <f>IF(D361="Critical",MAX($C$8:C360)+1,"")</f>
        <v/>
      </c>
      <c r="D361" s="20" t="str">
        <f t="shared" si="85"/>
        <v>-</v>
      </c>
      <c r="E361" s="20" t="str">
        <f>VLOOKUP('PASTE-DOWN-DL'!F361,'SSA-CODE'!$D$4:$E$56,2,FALSE)</f>
        <v>JND</v>
      </c>
      <c r="F361" s="48" t="str">
        <f t="shared" si="86"/>
        <v>SSA JND</v>
      </c>
      <c r="G361" s="48" t="str">
        <f t="shared" si="87"/>
        <v xml:space="preserve">	SSA JND</v>
      </c>
      <c r="H361" s="20">
        <v>352</v>
      </c>
      <c r="I361" t="s">
        <v>8424</v>
      </c>
      <c r="J361" t="s">
        <v>6260</v>
      </c>
      <c r="K361" t="s">
        <v>6275</v>
      </c>
      <c r="L361" t="s">
        <v>6262</v>
      </c>
      <c r="M361" t="s">
        <v>6263</v>
      </c>
      <c r="N361" t="s">
        <v>8425</v>
      </c>
      <c r="O361" t="s">
        <v>8426</v>
      </c>
      <c r="P361" t="s">
        <v>6266</v>
      </c>
      <c r="Q361" t="s">
        <v>6359</v>
      </c>
      <c r="R361" t="s">
        <v>6279</v>
      </c>
      <c r="S361" t="s">
        <v>8427</v>
      </c>
      <c r="T361" t="s">
        <v>6425</v>
      </c>
      <c r="U361" t="s">
        <v>8427</v>
      </c>
      <c r="V361" t="s">
        <v>6271</v>
      </c>
      <c r="W361" t="s">
        <v>8428</v>
      </c>
      <c r="X361" t="s">
        <v>8429</v>
      </c>
      <c r="Y361" t="s">
        <v>6269</v>
      </c>
      <c r="Z361" s="48" t="str">
        <f t="shared" si="88"/>
        <v>SSA JND-10.121.24.35-MADHUPUR TALALA_1/5-10.121.97.211-TALALA_4/4</v>
      </c>
      <c r="AA361" s="48">
        <f t="shared" si="89"/>
        <v>14</v>
      </c>
      <c r="AB361" s="48">
        <f t="shared" si="90"/>
        <v>30</v>
      </c>
      <c r="AC361" s="48">
        <f t="shared" si="91"/>
        <v>15</v>
      </c>
      <c r="AD361" s="48">
        <f t="shared" si="92"/>
        <v>22</v>
      </c>
      <c r="AE361" s="48" t="str">
        <f t="shared" si="93"/>
        <v>10.121.24.35</v>
      </c>
      <c r="AF361" s="42" t="str">
        <f t="shared" si="94"/>
        <v>10.121.97.211</v>
      </c>
      <c r="AG361" s="7" t="str">
        <f t="shared" si="95"/>
        <v>MADHUPUR TALALA</v>
      </c>
      <c r="AH361" s="7" t="str">
        <f t="shared" si="96"/>
        <v>TALALA</v>
      </c>
      <c r="AI361" s="7" t="str">
        <f t="shared" si="97"/>
        <v>S1P5</v>
      </c>
      <c r="AJ361" s="7" t="str">
        <f t="shared" si="98"/>
        <v>S4P4</v>
      </c>
      <c r="AK361" s="7" t="str">
        <f>IFERROR(VLOOKUP(Z361,'PASTE-DL-ALARMS'!$Q$10:$W$2200,7,FALSE),"")</f>
        <v/>
      </c>
      <c r="AL361" s="55" t="str">
        <f>IFERROR(VLOOKUP(Z361,'PASTE-DL-ALARMS'!$Q$10:$W$2200,3,FALSE),"")</f>
        <v/>
      </c>
      <c r="AM361" s="7" t="str">
        <f t="shared" si="99"/>
        <v>10.121.24.35_MADHUPUR TALALA_S1P5</v>
      </c>
      <c r="AN361" s="55" t="str">
        <f t="shared" si="100"/>
        <v>10.121.97.211_TALALA_S4P4</v>
      </c>
      <c r="AO361" s="72" t="e">
        <f t="shared" ca="1" si="101"/>
        <v>#VALUE!</v>
      </c>
      <c r="AP361" s="7" t="str">
        <f>IFERROR(VLOOKUP(Z361,'PASTE-DL-ALARMS'!$Q$10:$Z$2800,8,FALSE),"")</f>
        <v/>
      </c>
      <c r="AQ361" s="7"/>
      <c r="AR361" s="7"/>
      <c r="AS361" s="7"/>
    </row>
    <row r="362" spans="1:45" x14ac:dyDescent="0.25">
      <c r="A362" s="20"/>
      <c r="B362" s="20"/>
      <c r="C362" s="20" t="str">
        <f>IF(D362="Critical",MAX($C$8:C361)+1,"")</f>
        <v/>
      </c>
      <c r="D362" s="20" t="str">
        <f t="shared" si="85"/>
        <v>-</v>
      </c>
      <c r="E362" s="20" t="str">
        <f>VLOOKUP('PASTE-DOWN-DL'!F362,'SSA-CODE'!$D$4:$E$56,2,FALSE)</f>
        <v>VAL</v>
      </c>
      <c r="F362" s="48" t="str">
        <f t="shared" si="86"/>
        <v>SSA VAL</v>
      </c>
      <c r="G362" s="48" t="str">
        <f t="shared" si="87"/>
        <v xml:space="preserve">	SSA VAL</v>
      </c>
      <c r="H362" s="20">
        <v>353</v>
      </c>
      <c r="I362" t="s">
        <v>8430</v>
      </c>
      <c r="J362" t="s">
        <v>6260</v>
      </c>
      <c r="K362" t="s">
        <v>6275</v>
      </c>
      <c r="L362" t="s">
        <v>6262</v>
      </c>
      <c r="M362" t="s">
        <v>6263</v>
      </c>
      <c r="N362" t="s">
        <v>8431</v>
      </c>
      <c r="O362" t="s">
        <v>8432</v>
      </c>
      <c r="P362" t="s">
        <v>6266</v>
      </c>
      <c r="Q362" t="s">
        <v>6777</v>
      </c>
      <c r="R362" t="s">
        <v>6279</v>
      </c>
      <c r="S362" t="s">
        <v>6269</v>
      </c>
      <c r="T362" t="s">
        <v>6394</v>
      </c>
      <c r="U362" t="s">
        <v>6269</v>
      </c>
      <c r="V362" t="s">
        <v>6271</v>
      </c>
      <c r="W362" t="s">
        <v>8433</v>
      </c>
      <c r="X362" t="s">
        <v>8434</v>
      </c>
      <c r="Y362" t="s">
        <v>6269</v>
      </c>
      <c r="Z362" s="48" t="str">
        <f t="shared" si="88"/>
        <v>SSA VAL-10.121.68.73-VANSDA_B2_3/3-10.121.16.83-GANGPUR_A_1/5</v>
      </c>
      <c r="AA362" s="48">
        <f t="shared" si="89"/>
        <v>14</v>
      </c>
      <c r="AB362" s="48">
        <f t="shared" si="90"/>
        <v>22</v>
      </c>
      <c r="AC362" s="48">
        <f t="shared" si="91"/>
        <v>14</v>
      </c>
      <c r="AD362" s="48">
        <f t="shared" si="92"/>
        <v>21</v>
      </c>
      <c r="AE362" s="48" t="str">
        <f t="shared" si="93"/>
        <v>10.121.16.83</v>
      </c>
      <c r="AF362" s="42" t="str">
        <f t="shared" si="94"/>
        <v>10.121.68.73</v>
      </c>
      <c r="AG362" s="7" t="str">
        <f t="shared" si="95"/>
        <v>GANGPUR</v>
      </c>
      <c r="AH362" s="7" t="str">
        <f t="shared" si="96"/>
        <v>Vansda</v>
      </c>
      <c r="AI362" s="7" t="str">
        <f t="shared" si="97"/>
        <v>S1P5</v>
      </c>
      <c r="AJ362" s="7" t="str">
        <f t="shared" si="98"/>
        <v>S3P3</v>
      </c>
      <c r="AK362" s="7" t="str">
        <f>IFERROR(VLOOKUP(Z362,'PASTE-DL-ALARMS'!$Q$10:$W$2200,7,FALSE),"")</f>
        <v/>
      </c>
      <c r="AL362" s="55" t="str">
        <f>IFERROR(VLOOKUP(Z362,'PASTE-DL-ALARMS'!$Q$10:$W$2200,3,FALSE),"")</f>
        <v/>
      </c>
      <c r="AM362" s="7" t="str">
        <f t="shared" si="99"/>
        <v>10.121.16.83_GANGPUR_S1P5</v>
      </c>
      <c r="AN362" s="55" t="str">
        <f t="shared" si="100"/>
        <v>10.121.68.73_Vansda_S3P3</v>
      </c>
      <c r="AO362" s="72" t="e">
        <f t="shared" ca="1" si="101"/>
        <v>#VALUE!</v>
      </c>
      <c r="AP362" s="7" t="str">
        <f>IFERROR(VLOOKUP(Z362,'PASTE-DL-ALARMS'!$Q$10:$Z$2800,8,FALSE),"")</f>
        <v/>
      </c>
      <c r="AQ362" s="7"/>
      <c r="AR362" s="7"/>
      <c r="AS362" s="7"/>
    </row>
    <row r="363" spans="1:45" x14ac:dyDescent="0.25">
      <c r="A363" s="20"/>
      <c r="B363" s="20"/>
      <c r="C363" s="20" t="str">
        <f>IF(D363="Critical",MAX($C$8:C362)+1,"")</f>
        <v/>
      </c>
      <c r="D363" s="20" t="str">
        <f t="shared" si="85"/>
        <v>-</v>
      </c>
      <c r="E363" s="20" t="str">
        <f>VLOOKUP('PASTE-DOWN-DL'!F363,'SSA-CODE'!$D$4:$E$56,2,FALSE)</f>
        <v>RJT</v>
      </c>
      <c r="F363" s="48" t="str">
        <f t="shared" si="86"/>
        <v>SSA RJ</v>
      </c>
      <c r="G363" s="48" t="str">
        <f t="shared" si="87"/>
        <v xml:space="preserve">	SSA RJ</v>
      </c>
      <c r="H363" s="20">
        <v>354</v>
      </c>
      <c r="I363" t="s">
        <v>8435</v>
      </c>
      <c r="J363" t="s">
        <v>6260</v>
      </c>
      <c r="K363" t="s">
        <v>6261</v>
      </c>
      <c r="L363" t="s">
        <v>6262</v>
      </c>
      <c r="M363" t="s">
        <v>6263</v>
      </c>
      <c r="N363" t="s">
        <v>8436</v>
      </c>
      <c r="O363" t="s">
        <v>8437</v>
      </c>
      <c r="P363" t="s">
        <v>6266</v>
      </c>
      <c r="Q363" t="s">
        <v>6692</v>
      </c>
      <c r="R363" t="s">
        <v>6335</v>
      </c>
      <c r="S363" t="s">
        <v>6269</v>
      </c>
      <c r="T363" t="s">
        <v>7359</v>
      </c>
      <c r="U363" t="s">
        <v>6269</v>
      </c>
      <c r="V363" t="s">
        <v>6271</v>
      </c>
      <c r="W363" t="s">
        <v>8438</v>
      </c>
      <c r="X363" t="s">
        <v>8439</v>
      </c>
      <c r="Y363" t="s">
        <v>6269</v>
      </c>
      <c r="Z363" s="48" t="str">
        <f t="shared" si="88"/>
        <v>SSA RJ-10.121.19.67-TN725B_JB-1_B2-10.121.19.69-TN725B_Bhaktinagar-1_B2</v>
      </c>
      <c r="AA363" s="48">
        <f t="shared" si="89"/>
        <v>14</v>
      </c>
      <c r="AB363" s="48">
        <f t="shared" si="90"/>
        <v>18</v>
      </c>
      <c r="AC363" s="48">
        <f t="shared" si="91"/>
        <v>14</v>
      </c>
      <c r="AD363" s="48">
        <f t="shared" si="92"/>
        <v>27</v>
      </c>
      <c r="AE363" s="48" t="str">
        <f t="shared" si="93"/>
        <v>10.121.19.67</v>
      </c>
      <c r="AF363" s="42" t="str">
        <f t="shared" si="94"/>
        <v>10.121.19.69</v>
      </c>
      <c r="AG363" s="7" t="str">
        <f t="shared" si="95"/>
        <v>JB1</v>
      </c>
      <c r="AH363" s="7" t="str">
        <f t="shared" si="96"/>
        <v>BHAKTINAGAR1</v>
      </c>
      <c r="AI363" s="7" t="str">
        <f t="shared" si="97"/>
        <v>S5P1</v>
      </c>
      <c r="AJ363" s="7" t="str">
        <f t="shared" si="98"/>
        <v>S6P1</v>
      </c>
      <c r="AK363" s="7" t="str">
        <f>IFERROR(VLOOKUP(Z363,'PASTE-DL-ALARMS'!$Q$10:$W$2200,7,FALSE),"")</f>
        <v/>
      </c>
      <c r="AL363" s="55" t="str">
        <f>IFERROR(VLOOKUP(Z363,'PASTE-DL-ALARMS'!$Q$10:$W$2200,3,FALSE),"")</f>
        <v/>
      </c>
      <c r="AM363" s="7" t="str">
        <f t="shared" si="99"/>
        <v>10.121.19.67_JB1_S5P1</v>
      </c>
      <c r="AN363" s="55" t="str">
        <f t="shared" si="100"/>
        <v>10.121.19.69_BHAKTINAGAR1_S6P1</v>
      </c>
      <c r="AO363" s="72" t="e">
        <f t="shared" ca="1" si="101"/>
        <v>#VALUE!</v>
      </c>
      <c r="AP363" s="7" t="str">
        <f>IFERROR(VLOOKUP(Z363,'PASTE-DL-ALARMS'!$Q$10:$Z$2800,8,FALSE),"")</f>
        <v/>
      </c>
      <c r="AQ363" s="7"/>
      <c r="AR363" s="7"/>
      <c r="AS363" s="7"/>
    </row>
    <row r="364" spans="1:45" x14ac:dyDescent="0.25">
      <c r="A364" s="20"/>
      <c r="B364" s="20"/>
      <c r="C364" s="20" t="str">
        <f>IF(D364="Critical",MAX($C$8:C363)+1,"")</f>
        <v/>
      </c>
      <c r="D364" s="20" t="str">
        <f t="shared" si="85"/>
        <v>-</v>
      </c>
      <c r="E364" s="20" t="str">
        <f>VLOOKUP('PASTE-DOWN-DL'!F364,'SSA-CODE'!$D$4:$E$56,2,FALSE)</f>
        <v>WTR AM</v>
      </c>
      <c r="F364" s="48" t="str">
        <f t="shared" si="86"/>
        <v>WTR AM</v>
      </c>
      <c r="G364" s="48" t="str">
        <f t="shared" si="87"/>
        <v xml:space="preserve">	WTR AM</v>
      </c>
      <c r="H364" s="20">
        <v>355</v>
      </c>
      <c r="I364" t="s">
        <v>8440</v>
      </c>
      <c r="J364" t="s">
        <v>6466</v>
      </c>
      <c r="K364" t="s">
        <v>6275</v>
      </c>
      <c r="L364" t="s">
        <v>6262</v>
      </c>
      <c r="M364" t="s">
        <v>6263</v>
      </c>
      <c r="N364" t="s">
        <v>8441</v>
      </c>
      <c r="O364" t="s">
        <v>8442</v>
      </c>
      <c r="P364" t="s">
        <v>6266</v>
      </c>
      <c r="Q364" t="s">
        <v>6629</v>
      </c>
      <c r="R364" t="s">
        <v>6268</v>
      </c>
      <c r="S364" t="s">
        <v>6269</v>
      </c>
      <c r="T364" t="s">
        <v>6313</v>
      </c>
      <c r="U364" t="s">
        <v>6269</v>
      </c>
      <c r="V364" t="s">
        <v>6271</v>
      </c>
      <c r="W364" t="s">
        <v>8443</v>
      </c>
      <c r="X364" t="s">
        <v>8444</v>
      </c>
      <c r="Y364" t="s">
        <v>6269</v>
      </c>
      <c r="Z364" s="48" t="str">
        <f t="shared" si="88"/>
        <v>WTR AM-10.121.15.160-AM-BHADRA-6 B1_3/11-10.121.16.138-BHADRA-2 B2_3/11</v>
      </c>
      <c r="AA364" s="48">
        <f t="shared" si="89"/>
        <v>15</v>
      </c>
      <c r="AB364" s="48">
        <f t="shared" si="90"/>
        <v>27</v>
      </c>
      <c r="AC364" s="48">
        <f t="shared" si="91"/>
        <v>15</v>
      </c>
      <c r="AD364" s="48">
        <f t="shared" si="92"/>
        <v>24</v>
      </c>
      <c r="AE364" s="48" t="str">
        <f t="shared" si="93"/>
        <v>10.121.15.160</v>
      </c>
      <c r="AF364" s="42" t="str">
        <f t="shared" si="94"/>
        <v>10.121.16.138</v>
      </c>
      <c r="AG364" s="7" t="str">
        <f t="shared" si="95"/>
        <v>AM BHADRA 6</v>
      </c>
      <c r="AH364" s="7" t="str">
        <f t="shared" si="96"/>
        <v>BHADRA 2</v>
      </c>
      <c r="AI364" s="7" t="str">
        <f t="shared" si="97"/>
        <v>S3P11</v>
      </c>
      <c r="AJ364" s="7" t="str">
        <f t="shared" si="98"/>
        <v>S3P11</v>
      </c>
      <c r="AK364" s="7" t="str">
        <f>IFERROR(VLOOKUP(Z364,'PASTE-DL-ALARMS'!$Q$10:$W$2200,7,FALSE),"")</f>
        <v/>
      </c>
      <c r="AL364" s="55" t="str">
        <f>IFERROR(VLOOKUP(Z364,'PASTE-DL-ALARMS'!$Q$10:$W$2200,3,FALSE),"")</f>
        <v/>
      </c>
      <c r="AM364" s="7" t="str">
        <f t="shared" si="99"/>
        <v>10.121.15.160_AM BHADRA 6_S3P11</v>
      </c>
      <c r="AN364" s="55" t="str">
        <f t="shared" si="100"/>
        <v>10.121.16.138_BHADRA 2_S3P11</v>
      </c>
      <c r="AO364" s="72" t="e">
        <f t="shared" ca="1" si="101"/>
        <v>#VALUE!</v>
      </c>
      <c r="AP364" s="7" t="str">
        <f>IFERROR(VLOOKUP(Z364,'PASTE-DL-ALARMS'!$Q$10:$Z$2800,8,FALSE),"")</f>
        <v/>
      </c>
      <c r="AQ364" s="7"/>
      <c r="AR364" s="7"/>
      <c r="AS364" s="7"/>
    </row>
    <row r="365" spans="1:45" x14ac:dyDescent="0.25">
      <c r="A365" s="20"/>
      <c r="B365" s="20"/>
      <c r="C365" s="20" t="str">
        <f>IF(D365="Critical",MAX($C$8:C364)+1,"")</f>
        <v/>
      </c>
      <c r="D365" s="20" t="str">
        <f t="shared" si="85"/>
        <v>-</v>
      </c>
      <c r="E365" s="20" t="str">
        <f>VLOOKUP('PASTE-DOWN-DL'!F365,'SSA-CODE'!$D$4:$E$56,2,FALSE)</f>
        <v>VAL</v>
      </c>
      <c r="F365" s="48" t="str">
        <f t="shared" si="86"/>
        <v>SSA VAL</v>
      </c>
      <c r="G365" s="48" t="str">
        <f t="shared" si="87"/>
        <v xml:space="preserve">	SSA VAL</v>
      </c>
      <c r="H365" s="20">
        <v>356</v>
      </c>
      <c r="I365" t="s">
        <v>8445</v>
      </c>
      <c r="J365" t="s">
        <v>6260</v>
      </c>
      <c r="K365" t="s">
        <v>6275</v>
      </c>
      <c r="L365" t="s">
        <v>6262</v>
      </c>
      <c r="M365" t="s">
        <v>6263</v>
      </c>
      <c r="N365" t="s">
        <v>8446</v>
      </c>
      <c r="O365" t="s">
        <v>8447</v>
      </c>
      <c r="P365" t="s">
        <v>6266</v>
      </c>
      <c r="Q365" t="s">
        <v>6400</v>
      </c>
      <c r="R365" t="s">
        <v>6469</v>
      </c>
      <c r="S365" t="s">
        <v>8448</v>
      </c>
      <c r="T365" t="s">
        <v>6937</v>
      </c>
      <c r="U365" t="s">
        <v>8448</v>
      </c>
      <c r="V365" t="s">
        <v>6271</v>
      </c>
      <c r="W365" t="s">
        <v>8449</v>
      </c>
      <c r="X365" t="s">
        <v>8450</v>
      </c>
      <c r="Y365" t="s">
        <v>6269</v>
      </c>
      <c r="Z365" s="48" t="str">
        <f t="shared" si="88"/>
        <v>SSA VAL-10.121.24.158-PolyCollege_2/5-10.121.24.144-Haridarshan_2/5</v>
      </c>
      <c r="AA365" s="48">
        <f t="shared" si="89"/>
        <v>15</v>
      </c>
      <c r="AB365" s="48">
        <f t="shared" si="90"/>
        <v>29</v>
      </c>
      <c r="AC365" s="48">
        <f t="shared" si="91"/>
        <v>15</v>
      </c>
      <c r="AD365" s="48">
        <f t="shared" si="92"/>
        <v>27</v>
      </c>
      <c r="AE365" s="48" t="str">
        <f t="shared" si="93"/>
        <v>10.121.24.158</v>
      </c>
      <c r="AF365" s="42" t="str">
        <f t="shared" si="94"/>
        <v>10.121.24.144</v>
      </c>
      <c r="AG365" s="7" t="str">
        <f t="shared" si="95"/>
        <v xml:space="preserve">POLY COLLAGE </v>
      </c>
      <c r="AH365" s="7" t="str">
        <f t="shared" si="96"/>
        <v>Haridarshan</v>
      </c>
      <c r="AI365" s="7" t="str">
        <f t="shared" si="97"/>
        <v>S2P5</v>
      </c>
      <c r="AJ365" s="7" t="str">
        <f t="shared" si="98"/>
        <v>S2P5</v>
      </c>
      <c r="AK365" s="7" t="str">
        <f>IFERROR(VLOOKUP(Z365,'PASTE-DL-ALARMS'!$Q$10:$W$2200,7,FALSE),"")</f>
        <v/>
      </c>
      <c r="AL365" s="55" t="str">
        <f>IFERROR(VLOOKUP(Z365,'PASTE-DL-ALARMS'!$Q$10:$W$2200,3,FALSE),"")</f>
        <v/>
      </c>
      <c r="AM365" s="7" t="str">
        <f t="shared" si="99"/>
        <v>10.121.24.158_POLY COLLAGE _S2P5</v>
      </c>
      <c r="AN365" s="55" t="str">
        <f t="shared" si="100"/>
        <v>10.121.24.144_Haridarshan_S2P5</v>
      </c>
      <c r="AO365" s="72" t="e">
        <f t="shared" ca="1" si="101"/>
        <v>#VALUE!</v>
      </c>
      <c r="AP365" s="7" t="str">
        <f>IFERROR(VLOOKUP(Z365,'PASTE-DL-ALARMS'!$Q$10:$Z$2800,8,FALSE),"")</f>
        <v/>
      </c>
      <c r="AQ365" s="7"/>
      <c r="AR365" s="7"/>
      <c r="AS365" s="7"/>
    </row>
    <row r="366" spans="1:45" x14ac:dyDescent="0.25">
      <c r="A366" s="20"/>
      <c r="B366" s="20"/>
      <c r="C366" s="20" t="str">
        <f>IF(D366="Critical",MAX($C$8:C365)+1,"")</f>
        <v/>
      </c>
      <c r="D366" s="20" t="str">
        <f t="shared" si="85"/>
        <v>-</v>
      </c>
      <c r="E366" s="20" t="str">
        <f>VLOOKUP('PASTE-DOWN-DL'!F366,'SSA-CODE'!$D$4:$E$56,2,FALSE)</f>
        <v>BCH</v>
      </c>
      <c r="F366" s="48" t="str">
        <f t="shared" si="86"/>
        <v>SSA BCH</v>
      </c>
      <c r="G366" s="48" t="str">
        <f t="shared" si="87"/>
        <v xml:space="preserve">	SSA BCH</v>
      </c>
      <c r="H366" s="20">
        <v>357</v>
      </c>
      <c r="I366" t="s">
        <v>8451</v>
      </c>
      <c r="J366" t="s">
        <v>6466</v>
      </c>
      <c r="K366" t="s">
        <v>6275</v>
      </c>
      <c r="L366" t="s">
        <v>6262</v>
      </c>
      <c r="M366" t="s">
        <v>6263</v>
      </c>
      <c r="N366" t="s">
        <v>8452</v>
      </c>
      <c r="O366" t="s">
        <v>8453</v>
      </c>
      <c r="P366" t="s">
        <v>6266</v>
      </c>
      <c r="Q366" t="s">
        <v>6360</v>
      </c>
      <c r="R366" t="s">
        <v>6279</v>
      </c>
      <c r="S366" t="s">
        <v>8454</v>
      </c>
      <c r="T366" t="s">
        <v>6313</v>
      </c>
      <c r="U366" t="s">
        <v>8454</v>
      </c>
      <c r="V366" t="s">
        <v>6271</v>
      </c>
      <c r="W366" t="s">
        <v>8455</v>
      </c>
      <c r="X366" t="s">
        <v>8456</v>
      </c>
      <c r="Y366" t="s">
        <v>6269</v>
      </c>
      <c r="Z366" s="48" t="str">
        <f t="shared" si="88"/>
        <v>SSA BCH-10.121.24.193-BharuchTE(GNE)_6/11-10.121.16.1-Bharuch City_5/10</v>
      </c>
      <c r="AA366" s="48">
        <f t="shared" si="89"/>
        <v>15</v>
      </c>
      <c r="AB366" s="48">
        <f t="shared" si="90"/>
        <v>31</v>
      </c>
      <c r="AC366" s="48">
        <f t="shared" si="91"/>
        <v>13</v>
      </c>
      <c r="AD366" s="48">
        <f t="shared" si="92"/>
        <v>26</v>
      </c>
      <c r="AE366" s="48" t="str">
        <f t="shared" si="93"/>
        <v>10.121.24.193</v>
      </c>
      <c r="AF366" s="42" t="str">
        <f t="shared" si="94"/>
        <v>10.121.16.1</v>
      </c>
      <c r="AG366" s="7" t="str">
        <f t="shared" si="95"/>
        <v>Bharuch TE(GNE)</v>
      </c>
      <c r="AH366" s="7" t="str">
        <f t="shared" si="96"/>
        <v>Bharuch City</v>
      </c>
      <c r="AI366" s="7" t="str">
        <f t="shared" si="97"/>
        <v>S6P11</v>
      </c>
      <c r="AJ366" s="7" t="str">
        <f t="shared" si="98"/>
        <v>S5P10</v>
      </c>
      <c r="AK366" s="7" t="str">
        <f>IFERROR(VLOOKUP(Z366,'PASTE-DL-ALARMS'!$Q$10:$W$2200,7,FALSE),"")</f>
        <v/>
      </c>
      <c r="AL366" s="55" t="str">
        <f>IFERROR(VLOOKUP(Z366,'PASTE-DL-ALARMS'!$Q$10:$W$2200,3,FALSE),"")</f>
        <v/>
      </c>
      <c r="AM366" s="7" t="str">
        <f t="shared" si="99"/>
        <v>10.121.24.193_Bharuch TE(GNE)_S6P11</v>
      </c>
      <c r="AN366" s="55" t="str">
        <f t="shared" si="100"/>
        <v>10.121.16.1_Bharuch City_S5P10</v>
      </c>
      <c r="AO366" s="72" t="e">
        <f t="shared" ca="1" si="101"/>
        <v>#VALUE!</v>
      </c>
      <c r="AP366" s="7" t="str">
        <f>IFERROR(VLOOKUP(Z366,'PASTE-DL-ALARMS'!$Q$10:$Z$2800,8,FALSE),"")</f>
        <v/>
      </c>
      <c r="AQ366" s="7"/>
      <c r="AR366" s="7"/>
      <c r="AS366" s="7"/>
    </row>
    <row r="367" spans="1:45" x14ac:dyDescent="0.25">
      <c r="A367" s="20"/>
      <c r="B367" s="20"/>
      <c r="C367" s="20" t="str">
        <f>IF(D367="Critical",MAX($C$8:C366)+1,"")</f>
        <v/>
      </c>
      <c r="D367" s="20" t="str">
        <f t="shared" si="85"/>
        <v>-</v>
      </c>
      <c r="E367" s="20" t="str">
        <f>VLOOKUP('PASTE-DOWN-DL'!F367,'SSA-CODE'!$D$4:$E$56,2,FALSE)</f>
        <v>BUJ</v>
      </c>
      <c r="F367" s="48" t="str">
        <f t="shared" si="86"/>
        <v>SSA BUJ</v>
      </c>
      <c r="G367" s="48" t="str">
        <f t="shared" si="87"/>
        <v xml:space="preserve">	SSA BUJ</v>
      </c>
      <c r="H367" s="20">
        <v>358</v>
      </c>
      <c r="I367" t="s">
        <v>8457</v>
      </c>
      <c r="J367" t="s">
        <v>6260</v>
      </c>
      <c r="K367" t="s">
        <v>6275</v>
      </c>
      <c r="L367" t="s">
        <v>6262</v>
      </c>
      <c r="M367" t="s">
        <v>6263</v>
      </c>
      <c r="N367" t="s">
        <v>8458</v>
      </c>
      <c r="O367" t="s">
        <v>8459</v>
      </c>
      <c r="P367" t="s">
        <v>6266</v>
      </c>
      <c r="Q367" t="s">
        <v>6423</v>
      </c>
      <c r="R367" t="s">
        <v>6279</v>
      </c>
      <c r="S367" t="s">
        <v>6346</v>
      </c>
      <c r="T367" t="s">
        <v>6353</v>
      </c>
      <c r="U367" t="s">
        <v>6346</v>
      </c>
      <c r="V367" t="s">
        <v>6271</v>
      </c>
      <c r="W367" t="s">
        <v>8460</v>
      </c>
      <c r="X367" t="s">
        <v>8461</v>
      </c>
      <c r="Y367" t="s">
        <v>6269</v>
      </c>
      <c r="Z367" s="48" t="str">
        <f t="shared" si="88"/>
        <v>SSA BUJ-10.121.24.116-TN703B_Manali Tower_A1\S2P5-10.121.24.117-TN703B_NK Chamber_A1\S1P5</v>
      </c>
      <c r="AA367" s="48">
        <f t="shared" si="89"/>
        <v>15</v>
      </c>
      <c r="AB367" s="48">
        <f t="shared" si="90"/>
        <v>28</v>
      </c>
      <c r="AC367" s="48">
        <f t="shared" si="91"/>
        <v>15</v>
      </c>
      <c r="AD367" s="48">
        <f t="shared" si="92"/>
        <v>26</v>
      </c>
      <c r="AE367" s="48" t="str">
        <f t="shared" si="93"/>
        <v>10.121.24.116</v>
      </c>
      <c r="AF367" s="42" t="str">
        <f t="shared" si="94"/>
        <v>10.121.24.117</v>
      </c>
      <c r="AG367" s="7" t="str">
        <f t="shared" si="95"/>
        <v>Manali Tower</v>
      </c>
      <c r="AH367" s="7" t="str">
        <f t="shared" si="96"/>
        <v>NK Chamber</v>
      </c>
      <c r="AI367" s="7" t="str">
        <f t="shared" si="97"/>
        <v>S2P5</v>
      </c>
      <c r="AJ367" s="7" t="str">
        <f t="shared" si="98"/>
        <v>S1P5</v>
      </c>
      <c r="AK367" s="7" t="str">
        <f>IFERROR(VLOOKUP(Z367,'PASTE-DL-ALARMS'!$Q$10:$W$2200,7,FALSE),"")</f>
        <v/>
      </c>
      <c r="AL367" s="55" t="str">
        <f>IFERROR(VLOOKUP(Z367,'PASTE-DL-ALARMS'!$Q$10:$W$2200,3,FALSE),"")</f>
        <v/>
      </c>
      <c r="AM367" s="7" t="str">
        <f t="shared" si="99"/>
        <v>10.121.24.116_Manali Tower_S2P5</v>
      </c>
      <c r="AN367" s="55" t="str">
        <f t="shared" si="100"/>
        <v>10.121.24.117_NK Chamber_S1P5</v>
      </c>
      <c r="AO367" s="72" t="e">
        <f t="shared" ca="1" si="101"/>
        <v>#VALUE!</v>
      </c>
      <c r="AP367" s="7" t="str">
        <f>IFERROR(VLOOKUP(Z367,'PASTE-DL-ALARMS'!$Q$10:$Z$2800,8,FALSE),"")</f>
        <v/>
      </c>
      <c r="AQ367" s="7"/>
      <c r="AR367" s="7"/>
      <c r="AS367" s="7"/>
    </row>
    <row r="368" spans="1:45" x14ac:dyDescent="0.25">
      <c r="A368" s="20"/>
      <c r="B368" s="20"/>
      <c r="C368" s="20" t="str">
        <f>IF(D368="Critical",MAX($C$8:C367)+1,"")</f>
        <v/>
      </c>
      <c r="D368" s="20" t="str">
        <f t="shared" si="85"/>
        <v>-</v>
      </c>
      <c r="E368" s="20" t="str">
        <f>VLOOKUP('PASTE-DOWN-DL'!F368,'SSA-CODE'!$D$4:$E$56,2,FALSE)</f>
        <v>VAL</v>
      </c>
      <c r="F368" s="48" t="str">
        <f t="shared" si="86"/>
        <v>SSA VAL</v>
      </c>
      <c r="G368" s="48" t="str">
        <f t="shared" si="87"/>
        <v xml:space="preserve">	SSA VAL</v>
      </c>
      <c r="H368" s="20">
        <v>359</v>
      </c>
      <c r="I368" t="s">
        <v>8462</v>
      </c>
      <c r="J368" t="s">
        <v>6466</v>
      </c>
      <c r="K368" t="s">
        <v>6275</v>
      </c>
      <c r="L368" t="s">
        <v>6262</v>
      </c>
      <c r="M368" t="s">
        <v>6263</v>
      </c>
      <c r="N368" t="s">
        <v>8463</v>
      </c>
      <c r="O368" t="s">
        <v>8464</v>
      </c>
      <c r="P368" t="s">
        <v>6266</v>
      </c>
      <c r="Q368" t="s">
        <v>7300</v>
      </c>
      <c r="R368" t="s">
        <v>6279</v>
      </c>
      <c r="S368" t="s">
        <v>6269</v>
      </c>
      <c r="T368" t="s">
        <v>6394</v>
      </c>
      <c r="U368" t="s">
        <v>6269</v>
      </c>
      <c r="V368" t="s">
        <v>6271</v>
      </c>
      <c r="W368" t="s">
        <v>8465</v>
      </c>
      <c r="X368" t="s">
        <v>8466</v>
      </c>
      <c r="Y368" t="s">
        <v>6269</v>
      </c>
      <c r="Z368" s="48" t="str">
        <f t="shared" si="88"/>
        <v>SSA VAL-10.121.16.69-VALSAD_B2_GNE-10.121.24.129-Valsad OLD TE(GNE)_B2_5/9</v>
      </c>
      <c r="AA368" s="48">
        <f t="shared" si="89"/>
        <v>15</v>
      </c>
      <c r="AB368" s="48">
        <f t="shared" si="90"/>
        <v>34</v>
      </c>
      <c r="AC368" s="48">
        <f t="shared" si="91"/>
        <v>14</v>
      </c>
      <c r="AD368" s="48">
        <f t="shared" si="92"/>
        <v>21</v>
      </c>
      <c r="AE368" s="48" t="str">
        <f t="shared" si="93"/>
        <v>10.121.24.129</v>
      </c>
      <c r="AF368" s="42" t="str">
        <f t="shared" si="94"/>
        <v>10.121.16.69</v>
      </c>
      <c r="AG368" s="7" t="str">
        <f t="shared" si="95"/>
        <v>Valsad-Old-TE(GNE)</v>
      </c>
      <c r="AH368" s="7" t="str">
        <f t="shared" si="96"/>
        <v>Valsad</v>
      </c>
      <c r="AI368" s="7" t="str">
        <f t="shared" si="97"/>
        <v>S5P9</v>
      </c>
      <c r="AJ368" s="7" t="str">
        <f t="shared" si="98"/>
        <v>S5P9</v>
      </c>
      <c r="AK368" s="7" t="str">
        <f>IFERROR(VLOOKUP(Z368,'PASTE-DL-ALARMS'!$Q$10:$W$2200,7,FALSE),"")</f>
        <v/>
      </c>
      <c r="AL368" s="55" t="str">
        <f>IFERROR(VLOOKUP(Z368,'PASTE-DL-ALARMS'!$Q$10:$W$2200,3,FALSE),"")</f>
        <v/>
      </c>
      <c r="AM368" s="7" t="str">
        <f t="shared" si="99"/>
        <v>10.121.24.129_Valsad-Old-TE(GNE)_S5P9</v>
      </c>
      <c r="AN368" s="55" t="str">
        <f t="shared" si="100"/>
        <v>10.121.16.69_Valsad_S5P9</v>
      </c>
      <c r="AO368" s="72" t="e">
        <f t="shared" ca="1" si="101"/>
        <v>#VALUE!</v>
      </c>
      <c r="AP368" s="7" t="str">
        <f>IFERROR(VLOOKUP(Z368,'PASTE-DL-ALARMS'!$Q$10:$Z$2800,8,FALSE),"")</f>
        <v/>
      </c>
      <c r="AQ368" s="7"/>
      <c r="AR368" s="7"/>
      <c r="AS368" s="7"/>
    </row>
    <row r="369" spans="1:45" x14ac:dyDescent="0.25">
      <c r="A369" s="20"/>
      <c r="B369" s="20"/>
      <c r="C369" s="20" t="str">
        <f>IF(D369="Critical",MAX($C$8:C368)+1,"")</f>
        <v/>
      </c>
      <c r="D369" s="20" t="str">
        <f t="shared" si="85"/>
        <v>-</v>
      </c>
      <c r="E369" s="20" t="str">
        <f>VLOOKUP('PASTE-DOWN-DL'!F369,'SSA-CODE'!$D$4:$E$56,2,FALSE)</f>
        <v>GDR</v>
      </c>
      <c r="F369" s="48" t="str">
        <f t="shared" si="86"/>
        <v>SSA GDH</v>
      </c>
      <c r="G369" s="48" t="str">
        <f t="shared" si="87"/>
        <v xml:space="preserve">	SSA GDH</v>
      </c>
      <c r="H369" s="20">
        <v>360</v>
      </c>
      <c r="I369" t="s">
        <v>8467</v>
      </c>
      <c r="J369" t="s">
        <v>6260</v>
      </c>
      <c r="K369" t="s">
        <v>6275</v>
      </c>
      <c r="L369" t="s">
        <v>6262</v>
      </c>
      <c r="M369" t="s">
        <v>6263</v>
      </c>
      <c r="N369" t="s">
        <v>8468</v>
      </c>
      <c r="O369" t="s">
        <v>8469</v>
      </c>
      <c r="P369" t="s">
        <v>6266</v>
      </c>
      <c r="Q369" t="s">
        <v>6359</v>
      </c>
      <c r="R369" t="s">
        <v>6279</v>
      </c>
      <c r="S369" t="s">
        <v>8470</v>
      </c>
      <c r="T369" t="s">
        <v>6313</v>
      </c>
      <c r="U369" t="s">
        <v>8470</v>
      </c>
      <c r="V369" t="s">
        <v>6271</v>
      </c>
      <c r="W369" t="s">
        <v>8471</v>
      </c>
      <c r="X369" t="s">
        <v>8472</v>
      </c>
      <c r="Y369" t="s">
        <v>6269</v>
      </c>
      <c r="Z369" s="48" t="str">
        <f t="shared" si="88"/>
        <v>SSA GDH-10.121.19.15-BANSWADA_ROAD_1/5-10.121.26.77-Zalod_4/2</v>
      </c>
      <c r="AA369" s="48">
        <f t="shared" si="89"/>
        <v>14</v>
      </c>
      <c r="AB369" s="48">
        <f t="shared" si="90"/>
        <v>20</v>
      </c>
      <c r="AC369" s="48">
        <f t="shared" si="91"/>
        <v>14</v>
      </c>
      <c r="AD369" s="48">
        <f t="shared" si="92"/>
        <v>28</v>
      </c>
      <c r="AE369" s="48" t="str">
        <f t="shared" si="93"/>
        <v>10.121.26.77</v>
      </c>
      <c r="AF369" s="42" t="str">
        <f t="shared" si="94"/>
        <v>10.121.19.15</v>
      </c>
      <c r="AG369" s="7" t="str">
        <f t="shared" si="95"/>
        <v>Zalod</v>
      </c>
      <c r="AH369" s="7" t="str">
        <f t="shared" si="96"/>
        <v>BANSWADA ROAD</v>
      </c>
      <c r="AI369" s="7" t="str">
        <f t="shared" si="97"/>
        <v>S4P2</v>
      </c>
      <c r="AJ369" s="7" t="str">
        <f t="shared" si="98"/>
        <v>S1P5</v>
      </c>
      <c r="AK369" s="7" t="str">
        <f>IFERROR(VLOOKUP(Z369,'PASTE-DL-ALARMS'!$Q$10:$W$2200,7,FALSE),"")</f>
        <v/>
      </c>
      <c r="AL369" s="55" t="str">
        <f>IFERROR(VLOOKUP(Z369,'PASTE-DL-ALARMS'!$Q$10:$W$2200,3,FALSE),"")</f>
        <v/>
      </c>
      <c r="AM369" s="7" t="str">
        <f t="shared" si="99"/>
        <v>10.121.26.77_Zalod_S4P2</v>
      </c>
      <c r="AN369" s="55" t="str">
        <f t="shared" si="100"/>
        <v>10.121.19.15_BANSWADA ROAD_S1P5</v>
      </c>
      <c r="AO369" s="72" t="e">
        <f t="shared" ca="1" si="101"/>
        <v>#VALUE!</v>
      </c>
      <c r="AP369" s="7" t="str">
        <f>IFERROR(VLOOKUP(Z369,'PASTE-DL-ALARMS'!$Q$10:$Z$2800,8,FALSE),"")</f>
        <v/>
      </c>
      <c r="AQ369" s="7"/>
      <c r="AR369" s="7"/>
      <c r="AS369" s="7"/>
    </row>
    <row r="370" spans="1:45" x14ac:dyDescent="0.25">
      <c r="A370" s="20"/>
      <c r="B370" s="20"/>
      <c r="C370" s="20">
        <f>IF(D370="Critical",MAX($C$8:C369)+1,"")</f>
        <v>13</v>
      </c>
      <c r="D370" s="20" t="str">
        <f t="shared" si="85"/>
        <v>Critical</v>
      </c>
      <c r="E370" s="20" t="str">
        <f>VLOOKUP('PASTE-DOWN-DL'!F370,'SSA-CODE'!$D$4:$E$56,2,FALSE)</f>
        <v>AMR</v>
      </c>
      <c r="F370" s="48" t="str">
        <f t="shared" si="86"/>
        <v>SSA AMR</v>
      </c>
      <c r="G370" s="48" t="str">
        <f t="shared" si="87"/>
        <v xml:space="preserve">	SSA AMR</v>
      </c>
      <c r="H370" s="20">
        <v>361</v>
      </c>
      <c r="I370" t="s">
        <v>8473</v>
      </c>
      <c r="J370" t="s">
        <v>6260</v>
      </c>
      <c r="K370" t="s">
        <v>6275</v>
      </c>
      <c r="L370" t="s">
        <v>6262</v>
      </c>
      <c r="M370" t="s">
        <v>6263</v>
      </c>
      <c r="N370" t="s">
        <v>8474</v>
      </c>
      <c r="O370" t="s">
        <v>8475</v>
      </c>
      <c r="P370" t="s">
        <v>6484</v>
      </c>
      <c r="Q370" t="s">
        <v>7273</v>
      </c>
      <c r="R370" t="s">
        <v>6279</v>
      </c>
      <c r="S370" t="s">
        <v>8476</v>
      </c>
      <c r="T370" t="s">
        <v>6471</v>
      </c>
      <c r="U370" t="s">
        <v>8477</v>
      </c>
      <c r="V370" t="s">
        <v>6271</v>
      </c>
      <c r="W370" t="s">
        <v>8478</v>
      </c>
      <c r="X370" t="s">
        <v>8479</v>
      </c>
      <c r="Y370" t="s">
        <v>6269</v>
      </c>
      <c r="Z370" s="48" t="str">
        <f t="shared" si="88"/>
        <v>SSA AMR-10.121.96.38-VIJAPADI-TE_4/2-10.121.96.27-Gadhakada-Exch_2/6</v>
      </c>
      <c r="AA370" s="48">
        <f t="shared" si="89"/>
        <v>14</v>
      </c>
      <c r="AB370" s="48">
        <f t="shared" si="90"/>
        <v>26</v>
      </c>
      <c r="AC370" s="48">
        <f t="shared" si="91"/>
        <v>14</v>
      </c>
      <c r="AD370" s="48">
        <f t="shared" si="92"/>
        <v>29</v>
      </c>
      <c r="AE370" s="48" t="str">
        <f t="shared" si="93"/>
        <v>10.121.96.38</v>
      </c>
      <c r="AF370" s="42" t="str">
        <f t="shared" si="94"/>
        <v>10.121.96.27</v>
      </c>
      <c r="AG370" s="7" t="str">
        <f t="shared" si="95"/>
        <v>VIJAPADI TE</v>
      </c>
      <c r="AH370" s="7" t="str">
        <f t="shared" si="96"/>
        <v>Gadhakada Exch</v>
      </c>
      <c r="AI370" s="7" t="str">
        <f t="shared" si="97"/>
        <v>S4P2</v>
      </c>
      <c r="AJ370" s="7" t="str">
        <f t="shared" si="98"/>
        <v>S2P6</v>
      </c>
      <c r="AK370" s="7" t="str">
        <f>IFERROR(VLOOKUP(Z370,'PASTE-DL-ALARMS'!$Q$10:$W$2200,7,FALSE),"")</f>
        <v>06-05-2026</v>
      </c>
      <c r="AL370" s="55" t="str">
        <f>IFERROR(VLOOKUP(Z370,'PASTE-DL-ALARMS'!$Q$10:$W$2200,3,FALSE),"")</f>
        <v>10:58:34</v>
      </c>
      <c r="AM370" s="7" t="str">
        <f t="shared" si="99"/>
        <v>10.121.96.38_VIJAPADI TE_S4P2</v>
      </c>
      <c r="AN370" s="55" t="str">
        <f t="shared" si="100"/>
        <v>10.121.96.27_Gadhakada Exch_S2P6</v>
      </c>
      <c r="AO370" s="72">
        <f t="shared" ca="1" si="101"/>
        <v>9</v>
      </c>
      <c r="AP370" s="7" t="str">
        <f>IFERROR(VLOOKUP(Z370,'PASTE-DL-ALARMS'!$Q$10:$Z$2800,8,FALSE),"")</f>
        <v xml:space="preserve">	2026/05/06,10:58:34</v>
      </c>
      <c r="AQ370" s="7"/>
      <c r="AR370" s="7"/>
      <c r="AS370" s="7"/>
    </row>
    <row r="371" spans="1:45" x14ac:dyDescent="0.25">
      <c r="A371" s="20"/>
      <c r="B371" s="20"/>
      <c r="C371" s="20" t="str">
        <f>IF(D371="Critical",MAX($C$8:C370)+1,"")</f>
        <v/>
      </c>
      <c r="D371" s="20" t="str">
        <f t="shared" si="85"/>
        <v>-</v>
      </c>
      <c r="E371" s="20" t="str">
        <f>VLOOKUP('PASTE-DOWN-DL'!F371,'SSA-CODE'!$D$4:$E$56,2,FALSE)</f>
        <v>VAL</v>
      </c>
      <c r="F371" s="48" t="str">
        <f t="shared" si="86"/>
        <v>SSA VAL</v>
      </c>
      <c r="G371" s="48" t="str">
        <f t="shared" si="87"/>
        <v xml:space="preserve">	SSA VAL</v>
      </c>
      <c r="H371" s="20">
        <v>362</v>
      </c>
      <c r="I371" t="s">
        <v>8480</v>
      </c>
      <c r="J371" t="s">
        <v>6260</v>
      </c>
      <c r="K371" t="s">
        <v>6275</v>
      </c>
      <c r="L371" t="s">
        <v>6262</v>
      </c>
      <c r="M371" t="s">
        <v>6263</v>
      </c>
      <c r="N371" t="s">
        <v>8481</v>
      </c>
      <c r="O371" t="s">
        <v>8482</v>
      </c>
      <c r="P371" t="s">
        <v>6266</v>
      </c>
      <c r="Q371" t="s">
        <v>6423</v>
      </c>
      <c r="R371" t="s">
        <v>6279</v>
      </c>
      <c r="S371" t="s">
        <v>8483</v>
      </c>
      <c r="T371" t="s">
        <v>6486</v>
      </c>
      <c r="U371" t="s">
        <v>6286</v>
      </c>
      <c r="V371" t="s">
        <v>6271</v>
      </c>
      <c r="W371" t="s">
        <v>8484</v>
      </c>
      <c r="X371" t="s">
        <v>8485</v>
      </c>
      <c r="Y371" t="s">
        <v>6269</v>
      </c>
      <c r="Z371" s="48" t="str">
        <f t="shared" si="88"/>
        <v>SSA VAL-10.121.68.69-UPL NAHULI_2/6-10.121.68.104-UPL_1/6</v>
      </c>
      <c r="AA371" s="48">
        <f t="shared" si="89"/>
        <v>15</v>
      </c>
      <c r="AB371" s="48">
        <f t="shared" si="90"/>
        <v>19</v>
      </c>
      <c r="AC371" s="48">
        <f t="shared" si="91"/>
        <v>14</v>
      </c>
      <c r="AD371" s="48">
        <f t="shared" si="92"/>
        <v>25</v>
      </c>
      <c r="AE371" s="48" t="str">
        <f t="shared" si="93"/>
        <v>10.121.68.104</v>
      </c>
      <c r="AF371" s="42" t="str">
        <f t="shared" si="94"/>
        <v>10.121.68.69</v>
      </c>
      <c r="AG371" s="7" t="str">
        <f t="shared" si="95"/>
        <v>UPL</v>
      </c>
      <c r="AH371" s="7" t="str">
        <f t="shared" si="96"/>
        <v>UPL NAHULI</v>
      </c>
      <c r="AI371" s="7" t="str">
        <f t="shared" si="97"/>
        <v>S1P6</v>
      </c>
      <c r="AJ371" s="7" t="str">
        <f t="shared" si="98"/>
        <v>S2P6</v>
      </c>
      <c r="AK371" s="7" t="str">
        <f>IFERROR(VLOOKUP(Z371,'PASTE-DL-ALARMS'!$Q$10:$W$2200,7,FALSE),"")</f>
        <v/>
      </c>
      <c r="AL371" s="55" t="str">
        <f>IFERROR(VLOOKUP(Z371,'PASTE-DL-ALARMS'!$Q$10:$W$2200,3,FALSE),"")</f>
        <v/>
      </c>
      <c r="AM371" s="7" t="str">
        <f t="shared" si="99"/>
        <v>10.121.68.104_UPL_S1P6</v>
      </c>
      <c r="AN371" s="55" t="str">
        <f t="shared" si="100"/>
        <v>10.121.68.69_UPL NAHULI_S2P6</v>
      </c>
      <c r="AO371" s="72" t="e">
        <f t="shared" ca="1" si="101"/>
        <v>#VALUE!</v>
      </c>
      <c r="AP371" s="7" t="str">
        <f>IFERROR(VLOOKUP(Z371,'PASTE-DL-ALARMS'!$Q$10:$Z$2800,8,FALSE),"")</f>
        <v/>
      </c>
      <c r="AQ371" s="7"/>
      <c r="AR371" s="7"/>
      <c r="AS371" s="7"/>
    </row>
    <row r="372" spans="1:45" x14ac:dyDescent="0.25">
      <c r="A372" s="20"/>
      <c r="B372" s="20"/>
      <c r="C372" s="20" t="str">
        <f>IF(D372="Critical",MAX($C$8:C371)+1,"")</f>
        <v/>
      </c>
      <c r="D372" s="20" t="str">
        <f t="shared" si="85"/>
        <v>-</v>
      </c>
      <c r="E372" s="20" t="str">
        <f>VLOOKUP('PASTE-DOWN-DL'!F372,'SSA-CODE'!$D$4:$E$56,2,FALSE)</f>
        <v>SRT</v>
      </c>
      <c r="F372" s="48" t="str">
        <f t="shared" si="86"/>
        <v>SSA SR</v>
      </c>
      <c r="G372" s="48" t="str">
        <f t="shared" si="87"/>
        <v xml:space="preserve">	SSA SR</v>
      </c>
      <c r="H372" s="20">
        <v>363</v>
      </c>
      <c r="I372" t="s">
        <v>8486</v>
      </c>
      <c r="J372" t="s">
        <v>6260</v>
      </c>
      <c r="K372" t="s">
        <v>6275</v>
      </c>
      <c r="L372" t="s">
        <v>6262</v>
      </c>
      <c r="M372" t="s">
        <v>6263</v>
      </c>
      <c r="N372" t="s">
        <v>8487</v>
      </c>
      <c r="O372" t="s">
        <v>8488</v>
      </c>
      <c r="P372" t="s">
        <v>6266</v>
      </c>
      <c r="Q372" t="s">
        <v>6438</v>
      </c>
      <c r="R372" t="s">
        <v>6439</v>
      </c>
      <c r="S372" t="s">
        <v>8489</v>
      </c>
      <c r="T372" t="s">
        <v>6321</v>
      </c>
      <c r="U372" t="s">
        <v>8490</v>
      </c>
      <c r="V372" t="s">
        <v>6271</v>
      </c>
      <c r="W372" t="s">
        <v>8491</v>
      </c>
      <c r="X372" t="s">
        <v>8492</v>
      </c>
      <c r="Y372" t="s">
        <v>6269</v>
      </c>
      <c r="Z372" s="48" t="str">
        <f t="shared" si="88"/>
        <v>SSA SR-10.121.19.208-ESIC HOSPITAL_2/5-10.121.19.211-COVID HOSPITAL_2/5</v>
      </c>
      <c r="AA372" s="48">
        <f t="shared" si="89"/>
        <v>15</v>
      </c>
      <c r="AB372" s="48">
        <f t="shared" si="90"/>
        <v>29</v>
      </c>
      <c r="AC372" s="48">
        <f t="shared" si="91"/>
        <v>15</v>
      </c>
      <c r="AD372" s="48">
        <f t="shared" si="92"/>
        <v>30</v>
      </c>
      <c r="AE372" s="48" t="str">
        <f t="shared" si="93"/>
        <v>10.121.19.208</v>
      </c>
      <c r="AF372" s="42" t="str">
        <f t="shared" si="94"/>
        <v>10.121.19.211</v>
      </c>
      <c r="AG372" s="7" t="str">
        <f t="shared" si="95"/>
        <v>ESIC HOSPITAL</v>
      </c>
      <c r="AH372" s="7" t="str">
        <f t="shared" si="96"/>
        <v>COVID HOSPITAL</v>
      </c>
      <c r="AI372" s="7" t="str">
        <f t="shared" si="97"/>
        <v>S2P5</v>
      </c>
      <c r="AJ372" s="7" t="str">
        <f t="shared" si="98"/>
        <v>S2P5</v>
      </c>
      <c r="AK372" s="7" t="str">
        <f>IFERROR(VLOOKUP(Z372,'PASTE-DL-ALARMS'!$Q$10:$W$2200,7,FALSE),"")</f>
        <v/>
      </c>
      <c r="AL372" s="55" t="str">
        <f>IFERROR(VLOOKUP(Z372,'PASTE-DL-ALARMS'!$Q$10:$W$2200,3,FALSE),"")</f>
        <v/>
      </c>
      <c r="AM372" s="7" t="str">
        <f t="shared" si="99"/>
        <v>10.121.19.208_ESIC HOSPITAL_S2P5</v>
      </c>
      <c r="AN372" s="55" t="str">
        <f t="shared" si="100"/>
        <v>10.121.19.211_COVID HOSPITAL_S2P5</v>
      </c>
      <c r="AO372" s="72" t="e">
        <f t="shared" ca="1" si="101"/>
        <v>#VALUE!</v>
      </c>
      <c r="AP372" s="7" t="str">
        <f>IFERROR(VLOOKUP(Z372,'PASTE-DL-ALARMS'!$Q$10:$Z$2800,8,FALSE),"")</f>
        <v/>
      </c>
      <c r="AQ372" s="7"/>
      <c r="AR372" s="7"/>
      <c r="AS372" s="7"/>
    </row>
    <row r="373" spans="1:45" x14ac:dyDescent="0.25">
      <c r="A373" s="20"/>
      <c r="B373" s="20"/>
      <c r="C373" s="20" t="str">
        <f>IF(D373="Critical",MAX($C$8:C372)+1,"")</f>
        <v/>
      </c>
      <c r="D373" s="20" t="str">
        <f t="shared" si="85"/>
        <v>-</v>
      </c>
      <c r="E373" s="20" t="str">
        <f>VLOOKUP('PASTE-DOWN-DL'!F373,'SSA-CODE'!$D$4:$E$56,2,FALSE)</f>
        <v>BCH</v>
      </c>
      <c r="F373" s="48" t="str">
        <f t="shared" si="86"/>
        <v>SSA BCH</v>
      </c>
      <c r="G373" s="48" t="str">
        <f t="shared" si="87"/>
        <v xml:space="preserve">	SSA BCH</v>
      </c>
      <c r="H373" s="20">
        <v>364</v>
      </c>
      <c r="I373" t="s">
        <v>8493</v>
      </c>
      <c r="J373" t="s">
        <v>6260</v>
      </c>
      <c r="K373" t="s">
        <v>6275</v>
      </c>
      <c r="L373" t="s">
        <v>6262</v>
      </c>
      <c r="M373" t="s">
        <v>6263</v>
      </c>
      <c r="N373" t="s">
        <v>8494</v>
      </c>
      <c r="O373" t="s">
        <v>8495</v>
      </c>
      <c r="P373" t="s">
        <v>6266</v>
      </c>
      <c r="Q373" t="s">
        <v>6461</v>
      </c>
      <c r="R373" t="s">
        <v>6279</v>
      </c>
      <c r="S373" t="s">
        <v>8496</v>
      </c>
      <c r="T373" t="s">
        <v>6321</v>
      </c>
      <c r="U373" t="s">
        <v>7400</v>
      </c>
      <c r="V373" t="s">
        <v>6271</v>
      </c>
      <c r="W373" t="s">
        <v>8497</v>
      </c>
      <c r="X373" t="s">
        <v>8498</v>
      </c>
      <c r="Y373" t="s">
        <v>6269</v>
      </c>
      <c r="Z373" s="48" t="str">
        <f t="shared" si="88"/>
        <v>SSA BCH-10.121.96.89-RK County_TN703B_GJ_SSA BCH_2/5-10.121.24.210-VINAYAK BTS_TN703B_GJ_SSA BCH_1/5</v>
      </c>
      <c r="AA373" s="48">
        <f t="shared" si="89"/>
        <v>14</v>
      </c>
      <c r="AB373" s="48">
        <f t="shared" si="90"/>
        <v>29</v>
      </c>
      <c r="AC373" s="48">
        <f t="shared" si="91"/>
        <v>15</v>
      </c>
      <c r="AD373" s="48">
        <f t="shared" si="92"/>
        <v>23</v>
      </c>
      <c r="AE373" s="48" t="str">
        <f t="shared" si="93"/>
        <v>10.121.96.89</v>
      </c>
      <c r="AF373" s="42" t="str">
        <f t="shared" si="94"/>
        <v>10.121.24.210</v>
      </c>
      <c r="AG373" s="7" t="str">
        <f t="shared" si="95"/>
        <v>PANDAVAI SUGAR</v>
      </c>
      <c r="AH373" s="7" t="str">
        <f t="shared" si="96"/>
        <v>SISODRA</v>
      </c>
      <c r="AI373" s="7" t="str">
        <f t="shared" si="97"/>
        <v>S2P5</v>
      </c>
      <c r="AJ373" s="7" t="str">
        <f t="shared" si="98"/>
        <v>S1P5</v>
      </c>
      <c r="AK373" s="7" t="str">
        <f>IFERROR(VLOOKUP(Z373,'PASTE-DL-ALARMS'!$Q$10:$W$2200,7,FALSE),"")</f>
        <v/>
      </c>
      <c r="AL373" s="55" t="str">
        <f>IFERROR(VLOOKUP(Z373,'PASTE-DL-ALARMS'!$Q$10:$W$2200,3,FALSE),"")</f>
        <v/>
      </c>
      <c r="AM373" s="7" t="str">
        <f t="shared" si="99"/>
        <v>10.121.96.89_PANDAVAI SUGAR_S2P5</v>
      </c>
      <c r="AN373" s="55" t="str">
        <f t="shared" si="100"/>
        <v>10.121.24.210_SISODRA_S1P5</v>
      </c>
      <c r="AO373" s="72" t="e">
        <f t="shared" ca="1" si="101"/>
        <v>#VALUE!</v>
      </c>
      <c r="AP373" s="7" t="str">
        <f>IFERROR(VLOOKUP(Z373,'PASTE-DL-ALARMS'!$Q$10:$Z$2800,8,FALSE),"")</f>
        <v/>
      </c>
      <c r="AQ373" s="7"/>
      <c r="AR373" s="7"/>
      <c r="AS373" s="7"/>
    </row>
    <row r="374" spans="1:45" x14ac:dyDescent="0.25">
      <c r="A374" s="20"/>
      <c r="B374" s="20"/>
      <c r="C374" s="20" t="str">
        <f>IF(D374="Critical",MAX($C$8:C373)+1,"")</f>
        <v/>
      </c>
      <c r="D374" s="20" t="str">
        <f t="shared" si="85"/>
        <v>-</v>
      </c>
      <c r="E374" s="20" t="str">
        <f>VLOOKUP('PASTE-DOWN-DL'!F374,'SSA-CODE'!$D$4:$E$56,2,FALSE)</f>
        <v>PLR</v>
      </c>
      <c r="F374" s="48" t="str">
        <f t="shared" si="86"/>
        <v>SSA PNP</v>
      </c>
      <c r="G374" s="48" t="str">
        <f t="shared" si="87"/>
        <v xml:space="preserve">	SSA PNP</v>
      </c>
      <c r="H374" s="20">
        <v>365</v>
      </c>
      <c r="I374" t="s">
        <v>8499</v>
      </c>
      <c r="J374" t="s">
        <v>6260</v>
      </c>
      <c r="K374" t="s">
        <v>6275</v>
      </c>
      <c r="L374" t="s">
        <v>6262</v>
      </c>
      <c r="M374" t="s">
        <v>6263</v>
      </c>
      <c r="N374" t="s">
        <v>8500</v>
      </c>
      <c r="O374" t="s">
        <v>8501</v>
      </c>
      <c r="P374" t="s">
        <v>6266</v>
      </c>
      <c r="Q374" t="s">
        <v>6460</v>
      </c>
      <c r="R374" t="s">
        <v>6279</v>
      </c>
      <c r="S374" t="s">
        <v>8502</v>
      </c>
      <c r="T374" t="s">
        <v>6500</v>
      </c>
      <c r="U374" t="s">
        <v>6569</v>
      </c>
      <c r="V374" t="s">
        <v>6271</v>
      </c>
      <c r="W374" t="s">
        <v>8503</v>
      </c>
      <c r="X374" t="s">
        <v>8504</v>
      </c>
      <c r="Y374" t="s">
        <v>6269</v>
      </c>
      <c r="Z374" s="48" t="str">
        <f t="shared" si="88"/>
        <v>SSA PNP-10.121.25.154-RAMPURA A1_1/5-10.121.98.140-Deesa_RTO B1_4/4</v>
      </c>
      <c r="AA374" s="48">
        <f t="shared" si="89"/>
        <v>15</v>
      </c>
      <c r="AB374" s="48">
        <f t="shared" si="90"/>
        <v>26</v>
      </c>
      <c r="AC374" s="48">
        <f t="shared" si="91"/>
        <v>15</v>
      </c>
      <c r="AD374" s="48">
        <f t="shared" si="92"/>
        <v>25</v>
      </c>
      <c r="AE374" s="48" t="str">
        <f t="shared" si="93"/>
        <v>10.121.25.154</v>
      </c>
      <c r="AF374" s="42" t="str">
        <f t="shared" si="94"/>
        <v>10.121.98.140</v>
      </c>
      <c r="AG374" s="7" t="str">
        <f t="shared" si="95"/>
        <v>RAMPURA A1</v>
      </c>
      <c r="AH374" s="7" t="str">
        <f t="shared" si="96"/>
        <v>Deesa RTO</v>
      </c>
      <c r="AI374" s="7" t="str">
        <f t="shared" si="97"/>
        <v>S1P5</v>
      </c>
      <c r="AJ374" s="7" t="str">
        <f t="shared" si="98"/>
        <v>S4P4</v>
      </c>
      <c r="AK374" s="7" t="str">
        <f>IFERROR(VLOOKUP(Z374,'PASTE-DL-ALARMS'!$Q$10:$W$2200,7,FALSE),"")</f>
        <v/>
      </c>
      <c r="AL374" s="55" t="str">
        <f>IFERROR(VLOOKUP(Z374,'PASTE-DL-ALARMS'!$Q$10:$W$2200,3,FALSE),"")</f>
        <v/>
      </c>
      <c r="AM374" s="7" t="str">
        <f t="shared" si="99"/>
        <v>10.121.25.154_RAMPURA A1_S1P5</v>
      </c>
      <c r="AN374" s="55" t="str">
        <f t="shared" si="100"/>
        <v>10.121.98.140_Deesa RTO_S4P4</v>
      </c>
      <c r="AO374" s="72" t="e">
        <f t="shared" ca="1" si="101"/>
        <v>#VALUE!</v>
      </c>
      <c r="AP374" s="7" t="str">
        <f>IFERROR(VLOOKUP(Z374,'PASTE-DL-ALARMS'!$Q$10:$Z$2800,8,FALSE),"")</f>
        <v/>
      </c>
      <c r="AQ374" s="7"/>
      <c r="AR374" s="7"/>
      <c r="AS374" s="7"/>
    </row>
    <row r="375" spans="1:45" x14ac:dyDescent="0.25">
      <c r="A375" s="20"/>
      <c r="B375" s="20"/>
      <c r="C375" s="20" t="str">
        <f>IF(D375="Critical",MAX($C$8:C374)+1,"")</f>
        <v/>
      </c>
      <c r="D375" s="20" t="str">
        <f t="shared" si="85"/>
        <v>-</v>
      </c>
      <c r="E375" s="20" t="str">
        <f>VLOOKUP('PASTE-DOWN-DL'!F375,'SSA-CODE'!$D$4:$E$56,2,FALSE)</f>
        <v>SRT</v>
      </c>
      <c r="F375" s="48" t="str">
        <f t="shared" si="86"/>
        <v>SSA SR</v>
      </c>
      <c r="G375" s="48" t="str">
        <f t="shared" si="87"/>
        <v xml:space="preserve">	SSA SR</v>
      </c>
      <c r="H375" s="20">
        <v>366</v>
      </c>
      <c r="I375" t="s">
        <v>8505</v>
      </c>
      <c r="J375" t="s">
        <v>6260</v>
      </c>
      <c r="K375" t="s">
        <v>6261</v>
      </c>
      <c r="L375" t="s">
        <v>6262</v>
      </c>
      <c r="M375" t="s">
        <v>6263</v>
      </c>
      <c r="N375" t="s">
        <v>8506</v>
      </c>
      <c r="O375" t="s">
        <v>8507</v>
      </c>
      <c r="P375" t="s">
        <v>6266</v>
      </c>
      <c r="Q375" t="s">
        <v>6916</v>
      </c>
      <c r="R375" t="s">
        <v>8895</v>
      </c>
      <c r="S375" t="s">
        <v>8508</v>
      </c>
      <c r="T375" t="s">
        <v>6500</v>
      </c>
      <c r="U375" t="s">
        <v>7040</v>
      </c>
      <c r="V375" t="s">
        <v>6271</v>
      </c>
      <c r="W375" t="s">
        <v>8509</v>
      </c>
      <c r="X375" t="s">
        <v>6488</v>
      </c>
      <c r="Y375" t="s">
        <v>6269</v>
      </c>
      <c r="Z375" s="48" t="str">
        <f t="shared" si="88"/>
        <v>SSA SR-10.121.100.17-KADODARA B2_5/1-10.121.16.4-Kamrej B1_5/1</v>
      </c>
      <c r="AA375" s="48">
        <f t="shared" si="89"/>
        <v>15</v>
      </c>
      <c r="AB375" s="48">
        <f t="shared" si="90"/>
        <v>24</v>
      </c>
      <c r="AC375" s="48">
        <f t="shared" si="91"/>
        <v>14</v>
      </c>
      <c r="AD375" s="48">
        <f t="shared" si="92"/>
        <v>21</v>
      </c>
      <c r="AE375" s="48" t="str">
        <f t="shared" si="93"/>
        <v>10.121.100.17</v>
      </c>
      <c r="AF375" s="42" t="str">
        <f t="shared" si="94"/>
        <v>10.121.100.3</v>
      </c>
      <c r="AG375" s="7" t="str">
        <f t="shared" si="95"/>
        <v>KADODARA</v>
      </c>
      <c r="AH375" s="7" t="str">
        <f t="shared" si="96"/>
        <v>Kamrej</v>
      </c>
      <c r="AI375" s="7" t="str">
        <f t="shared" si="97"/>
        <v>S5P1</v>
      </c>
      <c r="AJ375" s="7" t="str">
        <f t="shared" si="98"/>
        <v>S5P1</v>
      </c>
      <c r="AK375" s="7" t="str">
        <f>IFERROR(VLOOKUP(Z375,'PASTE-DL-ALARMS'!$Q$10:$W$2200,7,FALSE),"")</f>
        <v/>
      </c>
      <c r="AL375" s="55" t="str">
        <f>IFERROR(VLOOKUP(Z375,'PASTE-DL-ALARMS'!$Q$10:$W$2200,3,FALSE),"")</f>
        <v/>
      </c>
      <c r="AM375" s="7" t="str">
        <f t="shared" si="99"/>
        <v>10.121.100.17_KADODARA_S5P1</v>
      </c>
      <c r="AN375" s="55" t="str">
        <f t="shared" si="100"/>
        <v>10.121.100.3_Kamrej_S5P1</v>
      </c>
      <c r="AO375" s="72" t="e">
        <f t="shared" ca="1" si="101"/>
        <v>#VALUE!</v>
      </c>
      <c r="AP375" s="7" t="str">
        <f>IFERROR(VLOOKUP(Z375,'PASTE-DL-ALARMS'!$Q$10:$Z$2800,8,FALSE),"")</f>
        <v/>
      </c>
    </row>
    <row r="376" spans="1:45" x14ac:dyDescent="0.25">
      <c r="A376" s="20"/>
      <c r="B376" s="20"/>
      <c r="C376" s="20" t="str">
        <f>IF(D376="Critical",MAX($C$8:C375)+1,"")</f>
        <v/>
      </c>
      <c r="D376" s="20" t="str">
        <f t="shared" si="85"/>
        <v>-</v>
      </c>
      <c r="E376" s="20" t="str">
        <f>VLOOKUP('PASTE-DOWN-DL'!F376,'SSA-CODE'!$D$4:$E$56,2,FALSE)</f>
        <v>VAL</v>
      </c>
      <c r="F376" s="48" t="str">
        <f t="shared" si="86"/>
        <v>SSA VAL</v>
      </c>
      <c r="G376" s="48" t="str">
        <f t="shared" si="87"/>
        <v xml:space="preserve">	SSA VAL</v>
      </c>
      <c r="H376" s="20">
        <v>367</v>
      </c>
      <c r="I376" t="s">
        <v>8510</v>
      </c>
      <c r="J376" t="s">
        <v>6260</v>
      </c>
      <c r="K376" t="s">
        <v>6261</v>
      </c>
      <c r="L376" t="s">
        <v>6262</v>
      </c>
      <c r="M376" t="s">
        <v>6263</v>
      </c>
      <c r="N376" t="s">
        <v>8511</v>
      </c>
      <c r="O376" t="s">
        <v>8512</v>
      </c>
      <c r="P376" t="s">
        <v>6266</v>
      </c>
      <c r="Q376" t="s">
        <v>6876</v>
      </c>
      <c r="R376" t="s">
        <v>6461</v>
      </c>
      <c r="S376" t="s">
        <v>8513</v>
      </c>
      <c r="T376" t="s">
        <v>6471</v>
      </c>
      <c r="U376" t="s">
        <v>7857</v>
      </c>
      <c r="V376" t="s">
        <v>6271</v>
      </c>
      <c r="W376" t="s">
        <v>8514</v>
      </c>
      <c r="X376" t="s">
        <v>8515</v>
      </c>
      <c r="Y376" t="s">
        <v>6269</v>
      </c>
      <c r="Z376" s="48" t="str">
        <f t="shared" si="88"/>
        <v>SSA VAL-10.121.16.67-NAVASARI_6/1-10.121.24.187-VESMA_3/1</v>
      </c>
      <c r="AA376" s="48">
        <f t="shared" si="89"/>
        <v>14</v>
      </c>
      <c r="AB376" s="48">
        <f t="shared" si="90"/>
        <v>23</v>
      </c>
      <c r="AC376" s="48">
        <f t="shared" si="91"/>
        <v>15</v>
      </c>
      <c r="AD376" s="48">
        <f t="shared" si="92"/>
        <v>21</v>
      </c>
      <c r="AE376" s="48" t="str">
        <f t="shared" si="93"/>
        <v>10.121.16.67</v>
      </c>
      <c r="AF376" s="42" t="str">
        <f t="shared" si="94"/>
        <v>10.121.16.113</v>
      </c>
      <c r="AG376" s="7" t="str">
        <f t="shared" si="95"/>
        <v>NAVASARI</v>
      </c>
      <c r="AH376" s="7" t="str">
        <f t="shared" si="96"/>
        <v>VESMA</v>
      </c>
      <c r="AI376" s="7" t="str">
        <f t="shared" si="97"/>
        <v>S6P1</v>
      </c>
      <c r="AJ376" s="7" t="str">
        <f t="shared" si="98"/>
        <v>S3P1</v>
      </c>
      <c r="AK376" s="7" t="str">
        <f>IFERROR(VLOOKUP(Z376,'PASTE-DL-ALARMS'!$Q$10:$W$2200,7,FALSE),"")</f>
        <v/>
      </c>
      <c r="AL376" s="55" t="str">
        <f>IFERROR(VLOOKUP(Z376,'PASTE-DL-ALARMS'!$Q$10:$W$2200,3,FALSE),"")</f>
        <v/>
      </c>
      <c r="AM376" s="7" t="str">
        <f t="shared" si="99"/>
        <v>10.121.16.67_NAVASARI_S6P1</v>
      </c>
      <c r="AN376" s="55" t="str">
        <f t="shared" si="100"/>
        <v>10.121.16.113_VESMA_S3P1</v>
      </c>
      <c r="AO376" s="72" t="e">
        <f t="shared" ca="1" si="101"/>
        <v>#VALUE!</v>
      </c>
      <c r="AP376" s="7" t="str">
        <f>IFERROR(VLOOKUP(Z376,'PASTE-DL-ALARMS'!$Q$10:$Z$2800,8,FALSE),"")</f>
        <v/>
      </c>
    </row>
    <row r="377" spans="1:45" x14ac:dyDescent="0.25">
      <c r="A377" s="20"/>
      <c r="B377" s="20"/>
      <c r="C377" s="20" t="str">
        <f>IF(D377="Critical",MAX($C$8:C376)+1,"")</f>
        <v/>
      </c>
      <c r="D377" s="20" t="str">
        <f t="shared" si="85"/>
        <v>-</v>
      </c>
      <c r="E377" s="20" t="str">
        <f>VLOOKUP('PASTE-DOWN-DL'!F377,'SSA-CODE'!$D$4:$E$56,2,FALSE)</f>
        <v>BUJ</v>
      </c>
      <c r="F377" s="48" t="str">
        <f t="shared" si="86"/>
        <v>SSA BUJ</v>
      </c>
      <c r="G377" s="48" t="str">
        <f t="shared" si="87"/>
        <v xml:space="preserve">	SSA BUJ</v>
      </c>
      <c r="H377" s="20">
        <v>368</v>
      </c>
      <c r="I377" t="s">
        <v>8516</v>
      </c>
      <c r="J377" t="s">
        <v>6260</v>
      </c>
      <c r="K377" t="s">
        <v>6275</v>
      </c>
      <c r="L377" t="s">
        <v>6262</v>
      </c>
      <c r="M377" t="s">
        <v>6263</v>
      </c>
      <c r="N377" t="s">
        <v>8517</v>
      </c>
      <c r="O377" t="s">
        <v>8518</v>
      </c>
      <c r="P377" t="s">
        <v>6266</v>
      </c>
      <c r="Q377" t="s">
        <v>6784</v>
      </c>
      <c r="R377" t="s">
        <v>6279</v>
      </c>
      <c r="S377" t="s">
        <v>8519</v>
      </c>
      <c r="T377" t="s">
        <v>6486</v>
      </c>
      <c r="U377" t="s">
        <v>7387</v>
      </c>
      <c r="V377" t="s">
        <v>6271</v>
      </c>
      <c r="W377" t="s">
        <v>8520</v>
      </c>
      <c r="X377" t="s">
        <v>8521</v>
      </c>
      <c r="Y377" t="s">
        <v>6269</v>
      </c>
      <c r="Z377" s="48" t="str">
        <f t="shared" si="88"/>
        <v>SSA BUJ-10.121.24.84-Halai Nagar_A1_2/5-10.121.24.70-Madhapar_TN705B_3/2</v>
      </c>
      <c r="AA377" s="48">
        <f t="shared" si="89"/>
        <v>14</v>
      </c>
      <c r="AB377" s="48">
        <f t="shared" si="90"/>
        <v>29</v>
      </c>
      <c r="AC377" s="48">
        <f t="shared" si="91"/>
        <v>14</v>
      </c>
      <c r="AD377" s="48">
        <f t="shared" si="92"/>
        <v>23</v>
      </c>
      <c r="AE377" s="48" t="str">
        <f t="shared" si="93"/>
        <v>10.121.24.84</v>
      </c>
      <c r="AF377" s="42" t="str">
        <f t="shared" si="94"/>
        <v>10.121.24.70</v>
      </c>
      <c r="AG377" s="7" t="str">
        <f t="shared" si="95"/>
        <v>Halai Nagar A1</v>
      </c>
      <c r="AH377" s="7" t="str">
        <f t="shared" si="96"/>
        <v>Madhapar</v>
      </c>
      <c r="AI377" s="7" t="str">
        <f t="shared" si="97"/>
        <v>S2P5</v>
      </c>
      <c r="AJ377" s="7" t="str">
        <f t="shared" si="98"/>
        <v>S3P2</v>
      </c>
      <c r="AK377" s="7" t="str">
        <f>IFERROR(VLOOKUP(Z377,'PASTE-DL-ALARMS'!$Q$10:$W$2200,7,FALSE),"")</f>
        <v/>
      </c>
      <c r="AL377" s="55" t="str">
        <f>IFERROR(VLOOKUP(Z377,'PASTE-DL-ALARMS'!$Q$10:$W$2200,3,FALSE),"")</f>
        <v/>
      </c>
      <c r="AM377" s="7" t="str">
        <f t="shared" si="99"/>
        <v>10.121.24.84_Halai Nagar A1_S2P5</v>
      </c>
      <c r="AN377" s="55" t="str">
        <f t="shared" si="100"/>
        <v>10.121.24.70_Madhapar_S3P2</v>
      </c>
      <c r="AO377" s="72" t="e">
        <f t="shared" ca="1" si="101"/>
        <v>#VALUE!</v>
      </c>
      <c r="AP377" s="7" t="str">
        <f>IFERROR(VLOOKUP(Z377,'PASTE-DL-ALARMS'!$Q$10:$Z$2800,8,FALSE),"")</f>
        <v/>
      </c>
    </row>
    <row r="378" spans="1:45" x14ac:dyDescent="0.25">
      <c r="A378" s="20"/>
      <c r="B378" s="20"/>
      <c r="C378" s="20" t="str">
        <f>IF(D378="Critical",MAX($C$8:C377)+1,"")</f>
        <v/>
      </c>
      <c r="D378" s="20" t="str">
        <f t="shared" si="85"/>
        <v>-</v>
      </c>
      <c r="E378" s="20" t="str">
        <f>VLOOKUP('PASTE-DOWN-DL'!F378,'SSA-CODE'!$D$4:$E$56,2,FALSE)</f>
        <v>BHV</v>
      </c>
      <c r="F378" s="48" t="str">
        <f t="shared" si="86"/>
        <v>SSA BV</v>
      </c>
      <c r="G378" s="48" t="str">
        <f t="shared" si="87"/>
        <v xml:space="preserve">	SSA BV</v>
      </c>
      <c r="H378" s="20">
        <v>369</v>
      </c>
      <c r="I378" t="s">
        <v>8522</v>
      </c>
      <c r="J378" t="s">
        <v>6260</v>
      </c>
      <c r="K378" t="s">
        <v>6275</v>
      </c>
      <c r="L378" t="s">
        <v>6262</v>
      </c>
      <c r="M378" t="s">
        <v>6263</v>
      </c>
      <c r="N378" t="s">
        <v>8523</v>
      </c>
      <c r="O378" t="s">
        <v>8524</v>
      </c>
      <c r="P378" t="s">
        <v>6266</v>
      </c>
      <c r="Q378" t="s">
        <v>6735</v>
      </c>
      <c r="R378" t="s">
        <v>6279</v>
      </c>
      <c r="S378" t="s">
        <v>8525</v>
      </c>
      <c r="T378" t="s">
        <v>6313</v>
      </c>
      <c r="U378" t="s">
        <v>8525</v>
      </c>
      <c r="V378" t="s">
        <v>6271</v>
      </c>
      <c r="W378" t="s">
        <v>8526</v>
      </c>
      <c r="X378" t="s">
        <v>8527</v>
      </c>
      <c r="Y378" t="s">
        <v>6269</v>
      </c>
      <c r="Z378" s="48" t="str">
        <f t="shared" si="88"/>
        <v>SSA BV-10.121.17.130-BHAVNAGAR B2_4/6-10.121.25.6-PANWADI-2 B1_4/6</v>
      </c>
      <c r="AA378" s="48">
        <f t="shared" si="89"/>
        <v>15</v>
      </c>
      <c r="AB378" s="48">
        <f t="shared" si="90"/>
        <v>25</v>
      </c>
      <c r="AC378" s="48">
        <f t="shared" si="91"/>
        <v>13</v>
      </c>
      <c r="AD378" s="48">
        <f t="shared" si="92"/>
        <v>23</v>
      </c>
      <c r="AE378" s="48" t="str">
        <f t="shared" si="93"/>
        <v>10.121.17.130</v>
      </c>
      <c r="AF378" s="42" t="str">
        <f t="shared" si="94"/>
        <v>10.121.25.6</v>
      </c>
      <c r="AG378" s="7" t="str">
        <f t="shared" si="95"/>
        <v>BHAVNAGAR</v>
      </c>
      <c r="AH378" s="7" t="str">
        <f t="shared" si="96"/>
        <v>PANWADI 2</v>
      </c>
      <c r="AI378" s="7" t="str">
        <f t="shared" si="97"/>
        <v>S4P6</v>
      </c>
      <c r="AJ378" s="7" t="str">
        <f t="shared" si="98"/>
        <v>S4P6</v>
      </c>
      <c r="AK378" s="7" t="str">
        <f>IFERROR(VLOOKUP(Z378,'PASTE-DL-ALARMS'!$Q$10:$W$2200,7,FALSE),"")</f>
        <v/>
      </c>
      <c r="AL378" s="55" t="str">
        <f>IFERROR(VLOOKUP(Z378,'PASTE-DL-ALARMS'!$Q$10:$W$2200,3,FALSE),"")</f>
        <v/>
      </c>
      <c r="AM378" s="7" t="str">
        <f t="shared" si="99"/>
        <v>10.121.17.130_BHAVNAGAR_S4P6</v>
      </c>
      <c r="AN378" s="55" t="str">
        <f t="shared" si="100"/>
        <v>10.121.25.6_PANWADI 2_S4P6</v>
      </c>
      <c r="AO378" s="72" t="e">
        <f t="shared" ca="1" si="101"/>
        <v>#VALUE!</v>
      </c>
      <c r="AP378" s="7" t="str">
        <f>IFERROR(VLOOKUP(Z378,'PASTE-DL-ALARMS'!$Q$10:$Z$2800,8,FALSE),"")</f>
        <v/>
      </c>
    </row>
    <row r="379" spans="1:45" x14ac:dyDescent="0.25">
      <c r="A379" s="20"/>
      <c r="B379" s="20"/>
      <c r="C379" s="20" t="str">
        <f>IF(D379="Critical",MAX($C$8:C378)+1,"")</f>
        <v/>
      </c>
      <c r="D379" s="20" t="str">
        <f t="shared" si="85"/>
        <v>-</v>
      </c>
      <c r="E379" s="20" t="str">
        <f>VLOOKUP('PASTE-DOWN-DL'!F379,'SSA-CODE'!$D$4:$E$56,2,FALSE)</f>
        <v>PLR</v>
      </c>
      <c r="F379" s="48" t="str">
        <f t="shared" si="86"/>
        <v>SSA PNP</v>
      </c>
      <c r="G379" s="48" t="str">
        <f t="shared" si="87"/>
        <v xml:space="preserve">	SSA PNP</v>
      </c>
      <c r="H379" s="20">
        <v>370</v>
      </c>
      <c r="I379" t="s">
        <v>8528</v>
      </c>
      <c r="J379" t="s">
        <v>6260</v>
      </c>
      <c r="K379" t="s">
        <v>6275</v>
      </c>
      <c r="L379" t="s">
        <v>6262</v>
      </c>
      <c r="M379" t="s">
        <v>6263</v>
      </c>
      <c r="N379" t="s">
        <v>8529</v>
      </c>
      <c r="O379" t="s">
        <v>8530</v>
      </c>
      <c r="P379" t="s">
        <v>6266</v>
      </c>
      <c r="Q379" t="s">
        <v>6776</v>
      </c>
      <c r="R379" t="s">
        <v>6279</v>
      </c>
      <c r="S379" t="s">
        <v>8531</v>
      </c>
      <c r="T379" t="s">
        <v>6800</v>
      </c>
      <c r="U379" t="s">
        <v>7242</v>
      </c>
      <c r="V379" t="s">
        <v>6271</v>
      </c>
      <c r="W379" t="s">
        <v>8532</v>
      </c>
      <c r="X379" t="s">
        <v>8533</v>
      </c>
      <c r="Y379" t="s">
        <v>6269</v>
      </c>
      <c r="Z379" s="48" t="str">
        <f t="shared" si="88"/>
        <v>SSA PNP-10.121.25.152-Sutharnesadi_A1 / S1P5 -10.121.15.195-Bhabhar_B1 / S3P3</v>
      </c>
      <c r="AA379" s="48">
        <f t="shared" si="89"/>
        <v>15</v>
      </c>
      <c r="AB379" s="48">
        <f t="shared" si="90"/>
        <v>28</v>
      </c>
      <c r="AC379" s="48">
        <f t="shared" si="91"/>
        <v>15</v>
      </c>
      <c r="AD379" s="48">
        <f t="shared" si="92"/>
        <v>23</v>
      </c>
      <c r="AE379" s="48" t="str">
        <f t="shared" si="93"/>
        <v>10.121.25.152</v>
      </c>
      <c r="AF379" s="42" t="str">
        <f t="shared" si="94"/>
        <v>10.121.15.195</v>
      </c>
      <c r="AG379" s="7" t="str">
        <f t="shared" si="95"/>
        <v>Sutharnesadi</v>
      </c>
      <c r="AH379" s="7" t="str">
        <f t="shared" si="96"/>
        <v>Bhabhar</v>
      </c>
      <c r="AI379" s="7" t="str">
        <f t="shared" si="97"/>
        <v>S1P5</v>
      </c>
      <c r="AJ379" s="7" t="str">
        <f t="shared" si="98"/>
        <v>S3P3</v>
      </c>
      <c r="AK379" s="7" t="str">
        <f>IFERROR(VLOOKUP(Z379,'PASTE-DL-ALARMS'!$Q$10:$W$2200,7,FALSE),"")</f>
        <v/>
      </c>
      <c r="AL379" s="55" t="str">
        <f>IFERROR(VLOOKUP(Z379,'PASTE-DL-ALARMS'!$Q$10:$W$2200,3,FALSE),"")</f>
        <v/>
      </c>
      <c r="AM379" s="7" t="str">
        <f t="shared" si="99"/>
        <v>10.121.25.152_Sutharnesadi_S1P5</v>
      </c>
      <c r="AN379" s="55" t="str">
        <f t="shared" si="100"/>
        <v>10.121.15.195_Bhabhar_S3P3</v>
      </c>
      <c r="AO379" s="72" t="e">
        <f t="shared" ca="1" si="101"/>
        <v>#VALUE!</v>
      </c>
      <c r="AP379" s="7" t="str">
        <f>IFERROR(VLOOKUP(Z379,'PASTE-DL-ALARMS'!$Q$10:$Z$2800,8,FALSE),"")</f>
        <v/>
      </c>
    </row>
    <row r="380" spans="1:45" x14ac:dyDescent="0.25">
      <c r="A380" s="20"/>
      <c r="B380" s="20"/>
      <c r="C380" s="20" t="str">
        <f>IF(D380="Critical",MAX($C$8:C379)+1,"")</f>
        <v/>
      </c>
      <c r="D380" s="20" t="str">
        <f t="shared" si="85"/>
        <v>-</v>
      </c>
      <c r="E380" s="20" t="str">
        <f>VLOOKUP('PASTE-DOWN-DL'!F380,'SSA-CODE'!$D$4:$E$56,2,FALSE)</f>
        <v>AMR</v>
      </c>
      <c r="F380" s="48" t="str">
        <f t="shared" si="86"/>
        <v>SSA AMR</v>
      </c>
      <c r="G380" s="48" t="str">
        <f t="shared" si="87"/>
        <v xml:space="preserve">	SSA AMR</v>
      </c>
      <c r="H380" s="20">
        <v>371</v>
      </c>
      <c r="I380" t="s">
        <v>8534</v>
      </c>
      <c r="J380" t="s">
        <v>6260</v>
      </c>
      <c r="K380" t="s">
        <v>6275</v>
      </c>
      <c r="L380" t="s">
        <v>6262</v>
      </c>
      <c r="M380" t="s">
        <v>6263</v>
      </c>
      <c r="N380" t="s">
        <v>8535</v>
      </c>
      <c r="O380" t="s">
        <v>8536</v>
      </c>
      <c r="P380" t="s">
        <v>6266</v>
      </c>
      <c r="Q380" t="s">
        <v>6438</v>
      </c>
      <c r="R380" t="s">
        <v>6439</v>
      </c>
      <c r="S380" t="s">
        <v>8537</v>
      </c>
      <c r="T380" t="s">
        <v>6500</v>
      </c>
      <c r="U380" t="s">
        <v>6814</v>
      </c>
      <c r="V380" t="s">
        <v>6271</v>
      </c>
      <c r="W380" t="s">
        <v>8538</v>
      </c>
      <c r="X380" t="s">
        <v>8539</v>
      </c>
      <c r="Y380" t="s">
        <v>6269</v>
      </c>
      <c r="Z380" s="48" t="str">
        <f t="shared" si="88"/>
        <v>SSA AMR-10.121.96.51-JIRA_1/5-10.121.96.51-SARSIYA_2/5</v>
      </c>
      <c r="AA380" s="48">
        <f t="shared" si="89"/>
        <v>14</v>
      </c>
      <c r="AB380" s="48">
        <f t="shared" si="90"/>
        <v>19</v>
      </c>
      <c r="AC380" s="48">
        <f t="shared" si="91"/>
        <v>14</v>
      </c>
      <c r="AD380" s="48">
        <f t="shared" si="92"/>
        <v>22</v>
      </c>
      <c r="AE380" s="48" t="str">
        <f t="shared" si="93"/>
        <v>10.121.96.51</v>
      </c>
      <c r="AF380" s="42" t="str">
        <f t="shared" si="94"/>
        <v>10.121.96.50</v>
      </c>
      <c r="AG380" s="7" t="str">
        <f t="shared" si="95"/>
        <v>Jira</v>
      </c>
      <c r="AH380" s="7" t="str">
        <f t="shared" si="96"/>
        <v>Sarsiya</v>
      </c>
      <c r="AI380" s="7" t="str">
        <f t="shared" si="97"/>
        <v>S1P5</v>
      </c>
      <c r="AJ380" s="7" t="str">
        <f t="shared" si="98"/>
        <v>S2P5</v>
      </c>
      <c r="AK380" s="7" t="str">
        <f>IFERROR(VLOOKUP(Z380,'PASTE-DL-ALARMS'!$Q$10:$W$2200,7,FALSE),"")</f>
        <v/>
      </c>
      <c r="AL380" s="55" t="str">
        <f>IFERROR(VLOOKUP(Z380,'PASTE-DL-ALARMS'!$Q$10:$W$2200,3,FALSE),"")</f>
        <v/>
      </c>
      <c r="AM380" s="7" t="str">
        <f t="shared" si="99"/>
        <v>10.121.96.51_Jira_S1P5</v>
      </c>
      <c r="AN380" s="55" t="str">
        <f t="shared" si="100"/>
        <v>10.121.96.50_Sarsiya_S2P5</v>
      </c>
      <c r="AO380" s="72" t="e">
        <f t="shared" ca="1" si="101"/>
        <v>#VALUE!</v>
      </c>
      <c r="AP380" s="7" t="str">
        <f>IFERROR(VLOOKUP(Z380,'PASTE-DL-ALARMS'!$Q$10:$Z$2800,8,FALSE),"")</f>
        <v/>
      </c>
    </row>
    <row r="381" spans="1:45" x14ac:dyDescent="0.25">
      <c r="A381" s="20"/>
      <c r="B381" s="20"/>
      <c r="C381" s="20" t="str">
        <f>IF(D381="Critical",MAX($C$8:C380)+1,"")</f>
        <v/>
      </c>
      <c r="D381" s="20" t="str">
        <f t="shared" si="85"/>
        <v>-</v>
      </c>
      <c r="E381" s="20" t="str">
        <f>VLOOKUP('PASTE-DOWN-DL'!F381,'SSA-CODE'!$D$4:$E$56,2,FALSE)</f>
        <v>AHD</v>
      </c>
      <c r="F381" s="48" t="str">
        <f t="shared" si="86"/>
        <v>SSA AM</v>
      </c>
      <c r="G381" s="48" t="str">
        <f t="shared" si="87"/>
        <v xml:space="preserve">	SSA AM</v>
      </c>
      <c r="H381" s="20">
        <v>372</v>
      </c>
      <c r="I381" t="s">
        <v>8540</v>
      </c>
      <c r="J381" t="s">
        <v>6260</v>
      </c>
      <c r="K381" t="s">
        <v>6261</v>
      </c>
      <c r="L381" t="s">
        <v>6262</v>
      </c>
      <c r="M381" t="s">
        <v>6263</v>
      </c>
      <c r="N381" t="s">
        <v>8541</v>
      </c>
      <c r="O381" t="s">
        <v>8542</v>
      </c>
      <c r="P381" t="s">
        <v>6266</v>
      </c>
      <c r="Q381" t="s">
        <v>6876</v>
      </c>
      <c r="R381" t="s">
        <v>6665</v>
      </c>
      <c r="S381" t="s">
        <v>6269</v>
      </c>
      <c r="T381" t="s">
        <v>6910</v>
      </c>
      <c r="U381" t="s">
        <v>6269</v>
      </c>
      <c r="V381" t="s">
        <v>6271</v>
      </c>
      <c r="W381" t="s">
        <v>8543</v>
      </c>
      <c r="X381" t="s">
        <v>8544</v>
      </c>
      <c r="Y381" t="s">
        <v>6269</v>
      </c>
      <c r="Z381" s="48" t="str">
        <f t="shared" si="88"/>
        <v>SSA AM-10.121.18.14-Nirnaynagar_3/1-10.121.18.22-Ranip_6/1</v>
      </c>
      <c r="AA381" s="48">
        <f t="shared" si="89"/>
        <v>14</v>
      </c>
      <c r="AB381" s="48">
        <f t="shared" si="90"/>
        <v>20</v>
      </c>
      <c r="AC381" s="48">
        <f t="shared" si="91"/>
        <v>14</v>
      </c>
      <c r="AD381" s="48">
        <f t="shared" si="92"/>
        <v>26</v>
      </c>
      <c r="AE381" s="48" t="str">
        <f t="shared" si="93"/>
        <v>10.121.18.22</v>
      </c>
      <c r="AF381" s="42" t="str">
        <f t="shared" si="94"/>
        <v>10.121.18.14</v>
      </c>
      <c r="AG381" s="7" t="str">
        <f t="shared" si="95"/>
        <v>RANIP</v>
      </c>
      <c r="AH381" s="7" t="str">
        <f t="shared" si="96"/>
        <v>NIRNAYNAGAR</v>
      </c>
      <c r="AI381" s="7" t="str">
        <f t="shared" si="97"/>
        <v>S6P1</v>
      </c>
      <c r="AJ381" s="7" t="str">
        <f t="shared" si="98"/>
        <v>S3P1</v>
      </c>
      <c r="AK381" s="7" t="str">
        <f>IFERROR(VLOOKUP(Z381,'PASTE-DL-ALARMS'!$Q$10:$W$2200,7,FALSE),"")</f>
        <v/>
      </c>
      <c r="AL381" s="55" t="str">
        <f>IFERROR(VLOOKUP(Z381,'PASTE-DL-ALARMS'!$Q$10:$W$2200,3,FALSE),"")</f>
        <v/>
      </c>
      <c r="AM381" s="7" t="str">
        <f t="shared" si="99"/>
        <v>10.121.18.22_RANIP_S6P1</v>
      </c>
      <c r="AN381" s="55" t="str">
        <f t="shared" si="100"/>
        <v>10.121.18.14_NIRNAYNAGAR_S3P1</v>
      </c>
      <c r="AO381" s="72" t="e">
        <f t="shared" ca="1" si="101"/>
        <v>#VALUE!</v>
      </c>
      <c r="AP381" s="7" t="str">
        <f>IFERROR(VLOOKUP(Z381,'PASTE-DL-ALARMS'!$Q$10:$Z$2800,8,FALSE),"")</f>
        <v/>
      </c>
    </row>
    <row r="382" spans="1:45" x14ac:dyDescent="0.25">
      <c r="A382" s="20"/>
      <c r="B382" s="20"/>
      <c r="C382" s="20" t="str">
        <f>IF(D382="Critical",MAX($C$8:C381)+1,"")</f>
        <v/>
      </c>
      <c r="D382" s="20" t="str">
        <f t="shared" si="85"/>
        <v>-</v>
      </c>
      <c r="E382" s="20" t="str">
        <f>VLOOKUP('PASTE-DOWN-DL'!F382,'SSA-CODE'!$D$4:$E$56,2,FALSE)</f>
        <v>JND</v>
      </c>
      <c r="F382" s="48" t="str">
        <f t="shared" si="86"/>
        <v>SSA JND</v>
      </c>
      <c r="G382" s="48" t="str">
        <f t="shared" si="87"/>
        <v xml:space="preserve">	SSA JND</v>
      </c>
      <c r="H382" s="20">
        <v>373</v>
      </c>
      <c r="I382" t="s">
        <v>8545</v>
      </c>
      <c r="J382" t="s">
        <v>6260</v>
      </c>
      <c r="K382" t="s">
        <v>6261</v>
      </c>
      <c r="L382" t="s">
        <v>6262</v>
      </c>
      <c r="M382" t="s">
        <v>6263</v>
      </c>
      <c r="N382" t="s">
        <v>8546</v>
      </c>
      <c r="O382" t="s">
        <v>8547</v>
      </c>
      <c r="P382" t="s">
        <v>6266</v>
      </c>
      <c r="Q382" t="s">
        <v>6882</v>
      </c>
      <c r="R382" t="s">
        <v>6903</v>
      </c>
      <c r="S382" t="s">
        <v>6269</v>
      </c>
      <c r="T382" t="s">
        <v>6462</v>
      </c>
      <c r="U382" t="s">
        <v>6269</v>
      </c>
      <c r="V382" t="s">
        <v>6271</v>
      </c>
      <c r="W382" t="s">
        <v>8548</v>
      </c>
      <c r="X382" t="s">
        <v>8549</v>
      </c>
      <c r="Y382" t="s">
        <v>6269</v>
      </c>
      <c r="Z382" s="48" t="str">
        <f t="shared" si="88"/>
        <v>SSA JND-10.121.97.207-KESHOD_TN725B_PH2\S6P1-10.121.97.210-MALIYA HATINA_TN725B_PH3\S3P1</v>
      </c>
      <c r="AA382" s="48">
        <f t="shared" si="89"/>
        <v>15</v>
      </c>
      <c r="AB382" s="48">
        <f t="shared" si="90"/>
        <v>29</v>
      </c>
      <c r="AC382" s="48">
        <f t="shared" si="91"/>
        <v>15</v>
      </c>
      <c r="AD382" s="48">
        <f t="shared" si="92"/>
        <v>22</v>
      </c>
      <c r="AE382" s="48" t="str">
        <f t="shared" si="93"/>
        <v>10.121.97.210</v>
      </c>
      <c r="AF382" s="42" t="str">
        <f t="shared" si="94"/>
        <v>10.121.97.207</v>
      </c>
      <c r="AG382" s="7" t="str">
        <f t="shared" si="95"/>
        <v>MALIYA HATINA</v>
      </c>
      <c r="AH382" s="7" t="str">
        <f t="shared" si="96"/>
        <v>KESHOD</v>
      </c>
      <c r="AI382" s="7" t="str">
        <f t="shared" si="97"/>
        <v>S3P1</v>
      </c>
      <c r="AJ382" s="7" t="str">
        <f t="shared" si="98"/>
        <v>S6P1</v>
      </c>
      <c r="AK382" s="7" t="str">
        <f>IFERROR(VLOOKUP(Z382,'PASTE-DL-ALARMS'!$Q$10:$W$2200,7,FALSE),"")</f>
        <v/>
      </c>
      <c r="AL382" s="55" t="str">
        <f>IFERROR(VLOOKUP(Z382,'PASTE-DL-ALARMS'!$Q$10:$W$2200,3,FALSE),"")</f>
        <v/>
      </c>
      <c r="AM382" s="7" t="str">
        <f t="shared" si="99"/>
        <v>10.121.97.210_MALIYA HATINA_S3P1</v>
      </c>
      <c r="AN382" s="55" t="str">
        <f t="shared" si="100"/>
        <v>10.121.97.207_KESHOD_S6P1</v>
      </c>
      <c r="AO382" s="72" t="e">
        <f t="shared" ca="1" si="101"/>
        <v>#VALUE!</v>
      </c>
      <c r="AP382" s="7" t="str">
        <f>IFERROR(VLOOKUP(Z382,'PASTE-DL-ALARMS'!$Q$10:$Z$2800,8,FALSE),"")</f>
        <v/>
      </c>
    </row>
    <row r="383" spans="1:45" x14ac:dyDescent="0.25">
      <c r="A383" s="20"/>
      <c r="B383" s="20"/>
      <c r="C383" s="20" t="str">
        <f>IF(D383="Critical",MAX($C$8:C382)+1,"")</f>
        <v/>
      </c>
      <c r="D383" s="20" t="str">
        <f t="shared" si="85"/>
        <v>-</v>
      </c>
      <c r="E383" s="20" t="str">
        <f>VLOOKUP('PASTE-DOWN-DL'!F383,'SSA-CODE'!$D$4:$E$56,2,FALSE)</f>
        <v>BUJ</v>
      </c>
      <c r="F383" s="48" t="str">
        <f t="shared" si="86"/>
        <v>SSA BUJ</v>
      </c>
      <c r="G383" s="48" t="str">
        <f t="shared" si="87"/>
        <v xml:space="preserve">	SSA BUJ</v>
      </c>
      <c r="H383" s="20">
        <v>374</v>
      </c>
      <c r="I383" t="s">
        <v>8550</v>
      </c>
      <c r="J383" t="s">
        <v>6466</v>
      </c>
      <c r="K383" t="s">
        <v>6275</v>
      </c>
      <c r="L383" t="s">
        <v>6262</v>
      </c>
      <c r="M383" t="s">
        <v>6263</v>
      </c>
      <c r="N383" t="s">
        <v>8551</v>
      </c>
      <c r="O383" t="s">
        <v>8552</v>
      </c>
      <c r="P383" t="s">
        <v>6266</v>
      </c>
      <c r="Q383" t="s">
        <v>7364</v>
      </c>
      <c r="R383" t="s">
        <v>6279</v>
      </c>
      <c r="S383" t="s">
        <v>8553</v>
      </c>
      <c r="T383" t="s">
        <v>6471</v>
      </c>
      <c r="U383" t="s">
        <v>8553</v>
      </c>
      <c r="V383" t="s">
        <v>6271</v>
      </c>
      <c r="W383" t="s">
        <v>8554</v>
      </c>
      <c r="X383" t="s">
        <v>8555</v>
      </c>
      <c r="Y383" t="s">
        <v>6269</v>
      </c>
      <c r="Z383" s="48" t="str">
        <f t="shared" si="88"/>
        <v>SSA BUJ-10.121.17.66-BHUJ2(GNE)_4/11-10.121.17.93-BHUJ3_4/11</v>
      </c>
      <c r="AA383" s="48">
        <f t="shared" si="89"/>
        <v>14</v>
      </c>
      <c r="AB383" s="48">
        <f t="shared" si="90"/>
        <v>25</v>
      </c>
      <c r="AC383" s="48">
        <f t="shared" si="91"/>
        <v>14</v>
      </c>
      <c r="AD383" s="48">
        <f t="shared" si="92"/>
        <v>20</v>
      </c>
      <c r="AE383" s="48" t="str">
        <f t="shared" si="93"/>
        <v>10.121.17.66</v>
      </c>
      <c r="AF383" s="42" t="str">
        <f t="shared" si="94"/>
        <v>10.121.17.93</v>
      </c>
      <c r="AG383" s="7" t="str">
        <f t="shared" si="95"/>
        <v>BHUJ2(GNE)</v>
      </c>
      <c r="AH383" s="7" t="str">
        <f t="shared" si="96"/>
        <v>BHUJ3</v>
      </c>
      <c r="AI383" s="7" t="str">
        <f t="shared" si="97"/>
        <v>S4P11</v>
      </c>
      <c r="AJ383" s="7" t="str">
        <f t="shared" si="98"/>
        <v>S4P11</v>
      </c>
      <c r="AK383" s="7" t="str">
        <f>IFERROR(VLOOKUP(Z383,'PASTE-DL-ALARMS'!$Q$10:$W$2200,7,FALSE),"")</f>
        <v/>
      </c>
      <c r="AL383" s="55" t="str">
        <f>IFERROR(VLOOKUP(Z383,'PASTE-DL-ALARMS'!$Q$10:$W$2200,3,FALSE),"")</f>
        <v/>
      </c>
      <c r="AM383" s="7" t="str">
        <f t="shared" si="99"/>
        <v>10.121.17.66_BHUJ2(GNE)_S4P11</v>
      </c>
      <c r="AN383" s="55" t="str">
        <f t="shared" si="100"/>
        <v>10.121.17.93_BHUJ3_S4P11</v>
      </c>
      <c r="AO383" s="72" t="e">
        <f t="shared" ca="1" si="101"/>
        <v>#VALUE!</v>
      </c>
      <c r="AP383" s="7" t="str">
        <f>IFERROR(VLOOKUP(Z383,'PASTE-DL-ALARMS'!$Q$10:$Z$2800,8,FALSE),"")</f>
        <v/>
      </c>
    </row>
    <row r="384" spans="1:45" x14ac:dyDescent="0.25">
      <c r="A384" s="20"/>
      <c r="B384" s="20"/>
      <c r="C384" s="20">
        <f>IF(D384="Critical",MAX($C$8:C383)+1,"")</f>
        <v>14</v>
      </c>
      <c r="D384" s="20" t="str">
        <f t="shared" si="85"/>
        <v>Critical</v>
      </c>
      <c r="E384" s="20" t="str">
        <f>VLOOKUP('PASTE-DOWN-DL'!F384,'SSA-CODE'!$D$4:$E$56,2,FALSE)</f>
        <v>BCH</v>
      </c>
      <c r="F384" s="48" t="str">
        <f t="shared" si="86"/>
        <v>SSA BCH</v>
      </c>
      <c r="G384" s="48" t="str">
        <f t="shared" si="87"/>
        <v xml:space="preserve">	SSA BCH</v>
      </c>
      <c r="H384" s="20">
        <v>375</v>
      </c>
      <c r="I384" t="s">
        <v>8556</v>
      </c>
      <c r="J384" t="s">
        <v>6260</v>
      </c>
      <c r="K384" t="s">
        <v>6261</v>
      </c>
      <c r="L384" t="s">
        <v>6262</v>
      </c>
      <c r="M384" t="s">
        <v>6263</v>
      </c>
      <c r="N384" t="s">
        <v>8557</v>
      </c>
      <c r="O384" t="s">
        <v>8558</v>
      </c>
      <c r="P384" t="s">
        <v>6484</v>
      </c>
      <c r="Q384" t="s">
        <v>6359</v>
      </c>
      <c r="R384" t="s">
        <v>6360</v>
      </c>
      <c r="S384" t="s">
        <v>8559</v>
      </c>
      <c r="T384" t="s">
        <v>6770</v>
      </c>
      <c r="U384" t="s">
        <v>8559</v>
      </c>
      <c r="V384" t="s">
        <v>6271</v>
      </c>
      <c r="W384" t="s">
        <v>8560</v>
      </c>
      <c r="X384" t="s">
        <v>8561</v>
      </c>
      <c r="Y384" t="s">
        <v>6269</v>
      </c>
      <c r="Z384" s="48" t="str">
        <f t="shared" si="88"/>
        <v>SSA BCH-10.121.96.70-Rahiyad B2-10.121.96.71-Bhensli B1 3/1</v>
      </c>
      <c r="AA384" s="48">
        <f t="shared" si="89"/>
        <v>14</v>
      </c>
      <c r="AB384" s="48">
        <f t="shared" si="90"/>
        <v>22</v>
      </c>
      <c r="AC384" s="48">
        <f t="shared" si="91"/>
        <v>14</v>
      </c>
      <c r="AD384" s="48">
        <f t="shared" si="92"/>
        <v>22</v>
      </c>
      <c r="AE384" s="48" t="str">
        <f t="shared" si="93"/>
        <v>10.121.96.71</v>
      </c>
      <c r="AF384" s="42" t="str">
        <f t="shared" si="94"/>
        <v>10.121.96.70</v>
      </c>
      <c r="AG384" s="7" t="str">
        <f t="shared" si="95"/>
        <v>Bhensli</v>
      </c>
      <c r="AH384" s="7" t="str">
        <f t="shared" si="96"/>
        <v>RAHIYAD</v>
      </c>
      <c r="AI384" s="7" t="str">
        <f t="shared" si="97"/>
        <v>S3P1</v>
      </c>
      <c r="AJ384" s="7" t="str">
        <f t="shared" si="98"/>
        <v>S4P1</v>
      </c>
      <c r="AK384" s="7" t="str">
        <f>IFERROR(VLOOKUP(Z384,'PASTE-DL-ALARMS'!$Q$10:$W$2200,7,FALSE),"")</f>
        <v>06-05-2026</v>
      </c>
      <c r="AL384" s="55" t="str">
        <f>IFERROR(VLOOKUP(Z384,'PASTE-DL-ALARMS'!$Q$10:$W$2200,3,FALSE),"")</f>
        <v>16:26:18</v>
      </c>
      <c r="AM384" s="7" t="str">
        <f t="shared" si="99"/>
        <v>10.121.96.71_Bhensli_S3P1</v>
      </c>
      <c r="AN384" s="55" t="str">
        <f t="shared" si="100"/>
        <v>10.121.96.70_RAHIYAD_S4P1</v>
      </c>
      <c r="AO384" s="72">
        <f t="shared" ca="1" si="101"/>
        <v>9</v>
      </c>
      <c r="AP384" s="7" t="str">
        <f>IFERROR(VLOOKUP(Z384,'PASTE-DL-ALARMS'!$Q$10:$Z$2800,8,FALSE),"")</f>
        <v xml:space="preserve">	2026/05/06,16:26:18</v>
      </c>
    </row>
    <row r="385" spans="1:42" x14ac:dyDescent="0.25">
      <c r="A385" s="20"/>
      <c r="B385" s="20"/>
      <c r="C385" s="20" t="str">
        <f>IF(D385="Critical",MAX($C$8:C384)+1,"")</f>
        <v/>
      </c>
      <c r="D385" s="20" t="str">
        <f t="shared" si="85"/>
        <v>-</v>
      </c>
      <c r="E385" s="20" t="str">
        <f>VLOOKUP('PASTE-DOWN-DL'!F385,'SSA-CODE'!$D$4:$E$56,2,FALSE)</f>
        <v>WTR AM</v>
      </c>
      <c r="F385" s="48" t="str">
        <f t="shared" si="86"/>
        <v>WTR AM</v>
      </c>
      <c r="G385" s="48" t="str">
        <f t="shared" si="87"/>
        <v xml:space="preserve">	WTR AM</v>
      </c>
      <c r="H385" s="20">
        <v>376</v>
      </c>
      <c r="I385" t="s">
        <v>8562</v>
      </c>
      <c r="J385" t="s">
        <v>6466</v>
      </c>
      <c r="K385" t="s">
        <v>6275</v>
      </c>
      <c r="L385" t="s">
        <v>6262</v>
      </c>
      <c r="M385" t="s">
        <v>6263</v>
      </c>
      <c r="N385" t="s">
        <v>8563</v>
      </c>
      <c r="O385" t="s">
        <v>8564</v>
      </c>
      <c r="P385" t="s">
        <v>6266</v>
      </c>
      <c r="Q385" t="s">
        <v>7499</v>
      </c>
      <c r="R385" t="s">
        <v>6279</v>
      </c>
      <c r="S385" t="s">
        <v>6269</v>
      </c>
      <c r="T385" t="s">
        <v>6270</v>
      </c>
      <c r="U385" t="s">
        <v>6269</v>
      </c>
      <c r="V385" t="s">
        <v>6271</v>
      </c>
      <c r="W385" t="s">
        <v>8565</v>
      </c>
      <c r="X385" t="s">
        <v>8566</v>
      </c>
      <c r="Y385" t="s">
        <v>6269</v>
      </c>
      <c r="Z385" s="48" t="str">
        <f t="shared" si="88"/>
        <v>WTR AM-10.121.68.1-TN725B_SURAT_S5P10-10.121.16.5-TN725B_SURAT_S5P10</v>
      </c>
      <c r="AA385" s="48">
        <f t="shared" si="89"/>
        <v>14</v>
      </c>
      <c r="AB385" s="48">
        <f t="shared" si="90"/>
        <v>20</v>
      </c>
      <c r="AC385" s="48">
        <f t="shared" si="91"/>
        <v>13</v>
      </c>
      <c r="AD385" s="48">
        <f t="shared" si="92"/>
        <v>26</v>
      </c>
      <c r="AE385" s="48" t="str">
        <f t="shared" si="93"/>
        <v>10.121.100.2</v>
      </c>
      <c r="AF385" s="42" t="str">
        <f t="shared" si="94"/>
        <v>10.121.68.1</v>
      </c>
      <c r="AG385" s="7" t="str">
        <f t="shared" si="95"/>
        <v>Surat</v>
      </c>
      <c r="AH385" s="7" t="str">
        <f t="shared" si="96"/>
        <v>Surat 3(GNE)</v>
      </c>
      <c r="AI385" s="7" t="str">
        <f t="shared" si="97"/>
        <v>S5P10</v>
      </c>
      <c r="AJ385" s="7" t="str">
        <f t="shared" si="98"/>
        <v>S5P10</v>
      </c>
      <c r="AK385" s="7" t="str">
        <f>IFERROR(VLOOKUP(Z385,'PASTE-DL-ALARMS'!$Q$10:$W$2200,7,FALSE),"")</f>
        <v/>
      </c>
      <c r="AL385" s="55" t="str">
        <f>IFERROR(VLOOKUP(Z385,'PASTE-DL-ALARMS'!$Q$10:$W$2200,3,FALSE),"")</f>
        <v/>
      </c>
      <c r="AM385" s="7" t="str">
        <f t="shared" si="99"/>
        <v>10.121.100.2_Surat_S5P10</v>
      </c>
      <c r="AN385" s="55" t="str">
        <f t="shared" si="100"/>
        <v>10.121.68.1_Surat 3(GNE)_S5P10</v>
      </c>
      <c r="AO385" s="72" t="e">
        <f t="shared" ca="1" si="101"/>
        <v>#VALUE!</v>
      </c>
      <c r="AP385" s="7" t="str">
        <f>IFERROR(VLOOKUP(Z385,'PASTE-DL-ALARMS'!$Q$10:$Z$2800,8,FALSE),"")</f>
        <v/>
      </c>
    </row>
    <row r="386" spans="1:42" x14ac:dyDescent="0.25">
      <c r="A386" s="20"/>
      <c r="B386" s="20"/>
      <c r="C386" s="20" t="str">
        <f>IF(D386="Critical",MAX($C$8:C385)+1,"")</f>
        <v/>
      </c>
      <c r="D386" s="20" t="str">
        <f t="shared" si="85"/>
        <v>-</v>
      </c>
      <c r="E386" s="20" t="str">
        <f>VLOOKUP('PASTE-DOWN-DL'!F386,'SSA-CODE'!$D$4:$E$56,2,FALSE)</f>
        <v>VAL</v>
      </c>
      <c r="F386" s="48" t="str">
        <f t="shared" si="86"/>
        <v>SSA VAL</v>
      </c>
      <c r="G386" s="48" t="str">
        <f t="shared" si="87"/>
        <v xml:space="preserve">	SSA VAL</v>
      </c>
      <c r="H386" s="20">
        <v>377</v>
      </c>
      <c r="I386" t="s">
        <v>8567</v>
      </c>
      <c r="J386" t="s">
        <v>6260</v>
      </c>
      <c r="K386" t="s">
        <v>6261</v>
      </c>
      <c r="L386" t="s">
        <v>6262</v>
      </c>
      <c r="M386" t="s">
        <v>6263</v>
      </c>
      <c r="N386" t="s">
        <v>8568</v>
      </c>
      <c r="O386" t="s">
        <v>8569</v>
      </c>
      <c r="P386" t="s">
        <v>6266</v>
      </c>
      <c r="Q386" t="s">
        <v>6876</v>
      </c>
      <c r="R386" t="s">
        <v>6546</v>
      </c>
      <c r="S386" t="s">
        <v>8570</v>
      </c>
      <c r="T386" t="s">
        <v>6313</v>
      </c>
      <c r="U386" t="s">
        <v>8570</v>
      </c>
      <c r="V386" t="s">
        <v>6271</v>
      </c>
      <c r="W386" t="s">
        <v>8571</v>
      </c>
      <c r="X386" t="s">
        <v>8572</v>
      </c>
      <c r="Y386" t="s">
        <v>6269</v>
      </c>
      <c r="Z386" s="48" t="str">
        <f t="shared" si="88"/>
        <v>SSA VAL-10.121.99.75-DHARAMPUR_6/1-10.121.16.107-KAPRADA TE_3/1</v>
      </c>
      <c r="AA386" s="48">
        <f t="shared" si="89"/>
        <v>14</v>
      </c>
      <c r="AB386" s="48">
        <f t="shared" si="90"/>
        <v>24</v>
      </c>
      <c r="AC386" s="48">
        <f t="shared" si="91"/>
        <v>15</v>
      </c>
      <c r="AD386" s="48">
        <f t="shared" si="92"/>
        <v>26</v>
      </c>
      <c r="AE386" s="48" t="str">
        <f t="shared" si="93"/>
        <v>10.121.99.75</v>
      </c>
      <c r="AF386" s="42" t="str">
        <f t="shared" si="94"/>
        <v>10.121.16.107</v>
      </c>
      <c r="AG386" s="7" t="str">
        <f t="shared" si="95"/>
        <v>DHARAMPUR</v>
      </c>
      <c r="AH386" s="7" t="str">
        <f t="shared" si="96"/>
        <v>KAPRADA-TE</v>
      </c>
      <c r="AI386" s="7" t="str">
        <f t="shared" si="97"/>
        <v>S6P1</v>
      </c>
      <c r="AJ386" s="7" t="str">
        <f t="shared" si="98"/>
        <v>S3P1</v>
      </c>
      <c r="AK386" s="7" t="str">
        <f>IFERROR(VLOOKUP(Z386,'PASTE-DL-ALARMS'!$Q$10:$W$2200,7,FALSE),"")</f>
        <v/>
      </c>
      <c r="AL386" s="55" t="str">
        <f>IFERROR(VLOOKUP(Z386,'PASTE-DL-ALARMS'!$Q$10:$W$2200,3,FALSE),"")</f>
        <v/>
      </c>
      <c r="AM386" s="7" t="str">
        <f t="shared" si="99"/>
        <v>10.121.99.75_DHARAMPUR_S6P1</v>
      </c>
      <c r="AN386" s="55" t="str">
        <f t="shared" si="100"/>
        <v>10.121.16.107_KAPRADA-TE_S3P1</v>
      </c>
      <c r="AO386" s="72" t="e">
        <f t="shared" ca="1" si="101"/>
        <v>#VALUE!</v>
      </c>
      <c r="AP386" s="7" t="str">
        <f>IFERROR(VLOOKUP(Z386,'PASTE-DL-ALARMS'!$Q$10:$Z$2800,8,FALSE),"")</f>
        <v/>
      </c>
    </row>
    <row r="387" spans="1:42" x14ac:dyDescent="0.25">
      <c r="A387" s="20"/>
      <c r="B387" s="20"/>
      <c r="C387" s="20" t="str">
        <f>IF(D387="Critical",MAX($C$8:C386)+1,"")</f>
        <v/>
      </c>
      <c r="D387" s="20" t="str">
        <f t="shared" si="85"/>
        <v>-</v>
      </c>
      <c r="E387" s="20" t="str">
        <f>VLOOKUP('PASTE-DOWN-DL'!F387,'SSA-CODE'!$D$4:$E$56,2,FALSE)</f>
        <v>WTR AM</v>
      </c>
      <c r="F387" s="48" t="str">
        <f t="shared" si="86"/>
        <v>WTR AM</v>
      </c>
      <c r="G387" s="48" t="str">
        <f t="shared" si="87"/>
        <v xml:space="preserve">	WTR AM</v>
      </c>
      <c r="H387" s="20">
        <v>378</v>
      </c>
      <c r="I387" t="s">
        <v>8573</v>
      </c>
      <c r="J387" t="s">
        <v>6260</v>
      </c>
      <c r="K387" t="s">
        <v>6261</v>
      </c>
      <c r="L387" t="s">
        <v>6262</v>
      </c>
      <c r="M387" t="s">
        <v>6263</v>
      </c>
      <c r="N387" t="s">
        <v>8574</v>
      </c>
      <c r="O387" t="s">
        <v>8575</v>
      </c>
      <c r="P387" t="s">
        <v>6266</v>
      </c>
      <c r="Q387" t="s">
        <v>7083</v>
      </c>
      <c r="R387" t="s">
        <v>6369</v>
      </c>
      <c r="S387" t="s">
        <v>6269</v>
      </c>
      <c r="T387" t="s">
        <v>7084</v>
      </c>
      <c r="U387" t="s">
        <v>6269</v>
      </c>
      <c r="V387" t="s">
        <v>6271</v>
      </c>
      <c r="W387" t="s">
        <v>8576</v>
      </c>
      <c r="X387" t="s">
        <v>8577</v>
      </c>
      <c r="Y387" t="s">
        <v>6269</v>
      </c>
      <c r="Z387" s="48" t="str">
        <f t="shared" si="88"/>
        <v>WTR AM-10.121.16.235-Bhalej B1_3/1-10.121.16.236-Umreth B1_4/1</v>
      </c>
      <c r="AA387" s="48">
        <f t="shared" si="89"/>
        <v>15</v>
      </c>
      <c r="AB387" s="48">
        <f t="shared" si="90"/>
        <v>22</v>
      </c>
      <c r="AC387" s="48">
        <f t="shared" si="91"/>
        <v>15</v>
      </c>
      <c r="AD387" s="48">
        <f t="shared" si="92"/>
        <v>22</v>
      </c>
      <c r="AE387" s="48" t="str">
        <f t="shared" si="93"/>
        <v>10.121.16.235</v>
      </c>
      <c r="AF387" s="42" t="str">
        <f t="shared" si="94"/>
        <v>10.121.16.236</v>
      </c>
      <c r="AG387" s="7" t="str">
        <f t="shared" si="95"/>
        <v>Bhalej</v>
      </c>
      <c r="AH387" s="7" t="str">
        <f t="shared" si="96"/>
        <v>Umreth</v>
      </c>
      <c r="AI387" s="7" t="str">
        <f t="shared" si="97"/>
        <v>S3P1</v>
      </c>
      <c r="AJ387" s="7" t="str">
        <f t="shared" si="98"/>
        <v>S4P1</v>
      </c>
      <c r="AK387" s="7" t="str">
        <f>IFERROR(VLOOKUP(Z387,'PASTE-DL-ALARMS'!$Q$10:$W$2200,7,FALSE),"")</f>
        <v/>
      </c>
      <c r="AL387" s="55" t="str">
        <f>IFERROR(VLOOKUP(Z387,'PASTE-DL-ALARMS'!$Q$10:$W$2200,3,FALSE),"")</f>
        <v/>
      </c>
      <c r="AM387" s="7" t="str">
        <f t="shared" si="99"/>
        <v>10.121.16.235_Bhalej_S3P1</v>
      </c>
      <c r="AN387" s="55" t="str">
        <f t="shared" si="100"/>
        <v>10.121.16.236_Umreth_S4P1</v>
      </c>
      <c r="AO387" s="72" t="e">
        <f t="shared" ca="1" si="101"/>
        <v>#VALUE!</v>
      </c>
      <c r="AP387" s="7" t="str">
        <f>IFERROR(VLOOKUP(Z387,'PASTE-DL-ALARMS'!$Q$10:$Z$2800,8,FALSE),"")</f>
        <v/>
      </c>
    </row>
    <row r="388" spans="1:42" x14ac:dyDescent="0.25">
      <c r="A388" s="20"/>
      <c r="B388" s="20"/>
      <c r="C388" s="20" t="str">
        <f>IF(D388="Critical",MAX($C$8:C387)+1,"")</f>
        <v/>
      </c>
      <c r="D388" s="20" t="str">
        <f t="shared" si="85"/>
        <v>-</v>
      </c>
      <c r="E388" s="20" t="str">
        <f>VLOOKUP('PASTE-DOWN-DL'!F388,'SSA-CODE'!$D$4:$E$56,2,FALSE)</f>
        <v>BCH</v>
      </c>
      <c r="F388" s="48" t="str">
        <f t="shared" si="86"/>
        <v>SSA BCH</v>
      </c>
      <c r="G388" s="48" t="str">
        <f t="shared" si="87"/>
        <v xml:space="preserve">	SSA BCH</v>
      </c>
      <c r="H388" s="20">
        <v>379</v>
      </c>
      <c r="I388" t="s">
        <v>8578</v>
      </c>
      <c r="J388" t="s">
        <v>6260</v>
      </c>
      <c r="K388" t="s">
        <v>6275</v>
      </c>
      <c r="L388" t="s">
        <v>6262</v>
      </c>
      <c r="M388" t="s">
        <v>6263</v>
      </c>
      <c r="N388" t="s">
        <v>8579</v>
      </c>
      <c r="O388" t="s">
        <v>8580</v>
      </c>
      <c r="P388" t="s">
        <v>6266</v>
      </c>
      <c r="Q388" t="s">
        <v>7341</v>
      </c>
      <c r="R388" t="s">
        <v>6279</v>
      </c>
      <c r="S388" t="s">
        <v>8112</v>
      </c>
      <c r="T388" t="s">
        <v>6500</v>
      </c>
      <c r="U388" t="s">
        <v>8581</v>
      </c>
      <c r="V388" t="s">
        <v>6271</v>
      </c>
      <c r="W388" t="s">
        <v>8582</v>
      </c>
      <c r="X388" t="s">
        <v>6488</v>
      </c>
      <c r="Y388" t="s">
        <v>6269</v>
      </c>
      <c r="Z388" s="48" t="str">
        <f t="shared" si="88"/>
        <v>SSA BCH-10.121.96.77-LAKHIGAM B1_4/5-10.121.96.69-DAHEJ B2_4/5</v>
      </c>
      <c r="AA388" s="48">
        <f t="shared" si="89"/>
        <v>14</v>
      </c>
      <c r="AB388" s="48">
        <f t="shared" si="90"/>
        <v>23</v>
      </c>
      <c r="AC388" s="48">
        <f t="shared" si="91"/>
        <v>14</v>
      </c>
      <c r="AD388" s="48">
        <f t="shared" si="92"/>
        <v>20</v>
      </c>
      <c r="AE388" s="48" t="str">
        <f t="shared" si="93"/>
        <v>10.121.96.77</v>
      </c>
      <c r="AF388" s="42" t="str">
        <f t="shared" si="94"/>
        <v>10.121.96.69</v>
      </c>
      <c r="AG388" s="7" t="str">
        <f t="shared" si="95"/>
        <v>LAKHIGAM</v>
      </c>
      <c r="AH388" s="7" t="str">
        <f t="shared" si="96"/>
        <v>DAHEJ</v>
      </c>
      <c r="AI388" s="7" t="str">
        <f t="shared" si="97"/>
        <v>S4P5</v>
      </c>
      <c r="AJ388" s="7" t="str">
        <f t="shared" si="98"/>
        <v>S4P5</v>
      </c>
      <c r="AK388" s="7" t="str">
        <f>IFERROR(VLOOKUP(Z388,'PASTE-DL-ALARMS'!$Q$10:$W$2200,7,FALSE),"")</f>
        <v/>
      </c>
      <c r="AL388" s="55" t="str">
        <f>IFERROR(VLOOKUP(Z388,'PASTE-DL-ALARMS'!$Q$10:$W$2200,3,FALSE),"")</f>
        <v/>
      </c>
      <c r="AM388" s="7" t="str">
        <f t="shared" si="99"/>
        <v>10.121.96.77_LAKHIGAM_S4P5</v>
      </c>
      <c r="AN388" s="55" t="str">
        <f t="shared" si="100"/>
        <v>10.121.96.69_DAHEJ_S4P5</v>
      </c>
      <c r="AO388" s="72" t="e">
        <f t="shared" ca="1" si="101"/>
        <v>#VALUE!</v>
      </c>
      <c r="AP388" s="7" t="str">
        <f>IFERROR(VLOOKUP(Z388,'PASTE-DL-ALARMS'!$Q$10:$Z$2800,8,FALSE),"")</f>
        <v/>
      </c>
    </row>
    <row r="389" spans="1:42" x14ac:dyDescent="0.25">
      <c r="A389" s="20"/>
      <c r="B389" s="20"/>
      <c r="C389" s="20" t="str">
        <f>IF(D389="Critical",MAX($C$8:C388)+1,"")</f>
        <v/>
      </c>
      <c r="D389" s="20" t="str">
        <f t="shared" si="85"/>
        <v>-</v>
      </c>
      <c r="E389" s="20" t="str">
        <f>VLOOKUP('PASTE-DOWN-DL'!F389,'SSA-CODE'!$D$4:$E$56,2,FALSE)</f>
        <v>WTR RJ</v>
      </c>
      <c r="F389" s="48" t="str">
        <f t="shared" si="86"/>
        <v>WTR RJ</v>
      </c>
      <c r="G389" s="48" t="str">
        <f t="shared" si="87"/>
        <v xml:space="preserve">	WTR RJ</v>
      </c>
      <c r="H389" s="20">
        <v>380</v>
      </c>
      <c r="I389" t="s">
        <v>8583</v>
      </c>
      <c r="J389" t="s">
        <v>6260</v>
      </c>
      <c r="K389" t="s">
        <v>6261</v>
      </c>
      <c r="L389" t="s">
        <v>6262</v>
      </c>
      <c r="M389" t="s">
        <v>6263</v>
      </c>
      <c r="N389" t="s">
        <v>8584</v>
      </c>
      <c r="O389" t="s">
        <v>8585</v>
      </c>
      <c r="P389" t="s">
        <v>6266</v>
      </c>
      <c r="Q389" t="s">
        <v>6851</v>
      </c>
      <c r="R389" t="s">
        <v>6706</v>
      </c>
      <c r="S389" t="s">
        <v>6269</v>
      </c>
      <c r="T389" t="s">
        <v>6270</v>
      </c>
      <c r="U389" t="s">
        <v>6269</v>
      </c>
      <c r="V389" t="s">
        <v>6271</v>
      </c>
      <c r="W389" t="s">
        <v>8586</v>
      </c>
      <c r="X389" t="s">
        <v>6488</v>
      </c>
      <c r="Y389" t="s">
        <v>6269</v>
      </c>
      <c r="Z389" s="48" t="str">
        <f t="shared" si="88"/>
        <v>WTR RJ-10.121.68.216-MOTA GUNDA REPEATER_4/1-10.121.68.197-BHANVAD_3/1</v>
      </c>
      <c r="AA389" s="48">
        <f t="shared" si="89"/>
        <v>15</v>
      </c>
      <c r="AB389" s="48">
        <f t="shared" si="90"/>
        <v>35</v>
      </c>
      <c r="AC389" s="48">
        <f t="shared" si="91"/>
        <v>15</v>
      </c>
      <c r="AD389" s="48">
        <f t="shared" si="92"/>
        <v>23</v>
      </c>
      <c r="AE389" s="48" t="str">
        <f t="shared" si="93"/>
        <v>10.121.68.196</v>
      </c>
      <c r="AF389" s="42" t="str">
        <f t="shared" si="94"/>
        <v>10.121.68.197</v>
      </c>
      <c r="AG389" s="7" t="str">
        <f t="shared" si="95"/>
        <v>MOTA GUNDA REPEATER</v>
      </c>
      <c r="AH389" s="7" t="str">
        <f t="shared" si="96"/>
        <v>BHANVAD</v>
      </c>
      <c r="AI389" s="7" t="str">
        <f t="shared" si="97"/>
        <v>S4P1</v>
      </c>
      <c r="AJ389" s="7" t="str">
        <f t="shared" si="98"/>
        <v>S3P1</v>
      </c>
      <c r="AK389" s="7" t="str">
        <f>IFERROR(VLOOKUP(Z389,'PASTE-DL-ALARMS'!$Q$10:$W$2200,7,FALSE),"")</f>
        <v/>
      </c>
      <c r="AL389" s="55" t="str">
        <f>IFERROR(VLOOKUP(Z389,'PASTE-DL-ALARMS'!$Q$10:$W$2200,3,FALSE),"")</f>
        <v/>
      </c>
      <c r="AM389" s="7" t="str">
        <f t="shared" si="99"/>
        <v>10.121.68.196_MOTA GUNDA REPEATER_S4P1</v>
      </c>
      <c r="AN389" s="55" t="str">
        <f t="shared" si="100"/>
        <v>10.121.68.197_BHANVAD_S3P1</v>
      </c>
      <c r="AO389" s="72" t="e">
        <f t="shared" ca="1" si="101"/>
        <v>#VALUE!</v>
      </c>
      <c r="AP389" s="7" t="str">
        <f>IFERROR(VLOOKUP(Z389,'PASTE-DL-ALARMS'!$Q$10:$Z$2800,8,FALSE),"")</f>
        <v/>
      </c>
    </row>
    <row r="390" spans="1:42" x14ac:dyDescent="0.25">
      <c r="A390" s="20"/>
      <c r="B390" s="20"/>
      <c r="C390" s="20" t="str">
        <f>IF(D390="Critical",MAX($C$8:C389)+1,"")</f>
        <v/>
      </c>
      <c r="D390" s="20" t="str">
        <f t="shared" si="85"/>
        <v>-</v>
      </c>
      <c r="E390" s="20" t="str">
        <f>VLOOKUP('PASTE-DOWN-DL'!F390,'SSA-CODE'!$D$4:$E$56,2,FALSE)</f>
        <v>BCH</v>
      </c>
      <c r="F390" s="48" t="str">
        <f t="shared" si="86"/>
        <v>SSA BCH</v>
      </c>
      <c r="G390" s="48" t="str">
        <f t="shared" si="87"/>
        <v xml:space="preserve">	SSA BCH</v>
      </c>
      <c r="H390" s="20">
        <v>381</v>
      </c>
      <c r="I390" t="s">
        <v>8587</v>
      </c>
      <c r="J390" t="s">
        <v>6260</v>
      </c>
      <c r="K390" t="s">
        <v>6275</v>
      </c>
      <c r="L390" t="s">
        <v>6262</v>
      </c>
      <c r="M390" t="s">
        <v>6263</v>
      </c>
      <c r="N390" t="s">
        <v>8588</v>
      </c>
      <c r="O390" t="s">
        <v>8589</v>
      </c>
      <c r="P390" t="s">
        <v>6266</v>
      </c>
      <c r="Q390" t="s">
        <v>6608</v>
      </c>
      <c r="R390" t="s">
        <v>6279</v>
      </c>
      <c r="S390" t="s">
        <v>8590</v>
      </c>
      <c r="T390" t="s">
        <v>6500</v>
      </c>
      <c r="U390" t="s">
        <v>8581</v>
      </c>
      <c r="V390" t="s">
        <v>6271</v>
      </c>
      <c r="W390" t="s">
        <v>8591</v>
      </c>
      <c r="X390" t="s">
        <v>6488</v>
      </c>
      <c r="Y390" t="s">
        <v>6269</v>
      </c>
      <c r="Z390" s="48" t="str">
        <f t="shared" si="88"/>
        <v>SSA BCH-10.121.96.90-Bhadbhut A1_1/5-10.121.96.80-AMLESHWAR-2 B1_3/2</v>
      </c>
      <c r="AA390" s="48">
        <f t="shared" si="89"/>
        <v>14</v>
      </c>
      <c r="AB390" s="48">
        <f t="shared" si="90"/>
        <v>23</v>
      </c>
      <c r="AC390" s="48">
        <f t="shared" si="91"/>
        <v>14</v>
      </c>
      <c r="AD390" s="48">
        <f t="shared" si="92"/>
        <v>26</v>
      </c>
      <c r="AE390" s="48" t="str">
        <f t="shared" si="93"/>
        <v>10.121.96.90</v>
      </c>
      <c r="AF390" s="42" t="str">
        <f t="shared" si="94"/>
        <v>10.121.96.80</v>
      </c>
      <c r="AG390" s="7" t="str">
        <f t="shared" si="95"/>
        <v>Bhadbhut</v>
      </c>
      <c r="AH390" s="7" t="str">
        <f t="shared" si="96"/>
        <v>AMLESHWAR-2</v>
      </c>
      <c r="AI390" s="7" t="str">
        <f t="shared" si="97"/>
        <v>S1P5</v>
      </c>
      <c r="AJ390" s="7" t="str">
        <f t="shared" si="98"/>
        <v>S3P2</v>
      </c>
      <c r="AK390" s="7" t="str">
        <f>IFERROR(VLOOKUP(Z390,'PASTE-DL-ALARMS'!$Q$10:$W$2200,7,FALSE),"")</f>
        <v/>
      </c>
      <c r="AL390" s="55" t="str">
        <f>IFERROR(VLOOKUP(Z390,'PASTE-DL-ALARMS'!$Q$10:$W$2200,3,FALSE),"")</f>
        <v/>
      </c>
      <c r="AM390" s="7" t="str">
        <f t="shared" si="99"/>
        <v>10.121.96.90_Bhadbhut_S1P5</v>
      </c>
      <c r="AN390" s="55" t="str">
        <f t="shared" si="100"/>
        <v>10.121.96.80_AMLESHWAR-2_S3P2</v>
      </c>
      <c r="AO390" s="72" t="e">
        <f t="shared" ca="1" si="101"/>
        <v>#VALUE!</v>
      </c>
      <c r="AP390" s="7" t="str">
        <f>IFERROR(VLOOKUP(Z390,'PASTE-DL-ALARMS'!$Q$10:$Z$2800,8,FALSE),"")</f>
        <v/>
      </c>
    </row>
    <row r="391" spans="1:42" x14ac:dyDescent="0.25">
      <c r="A391" s="20"/>
      <c r="B391" s="20"/>
      <c r="C391" s="20" t="str">
        <f>IF(D391="Critical",MAX($C$8:C390)+1,"")</f>
        <v/>
      </c>
      <c r="D391" s="20" t="str">
        <f t="shared" si="85"/>
        <v>-</v>
      </c>
      <c r="E391" s="20" t="str">
        <f>VLOOKUP('PASTE-DOWN-DL'!F391,'SSA-CODE'!$D$4:$E$56,2,FALSE)</f>
        <v>VAL</v>
      </c>
      <c r="F391" s="48" t="str">
        <f t="shared" si="86"/>
        <v>SSA VAL</v>
      </c>
      <c r="G391" s="48" t="str">
        <f t="shared" si="87"/>
        <v xml:space="preserve">	SSA VAL</v>
      </c>
      <c r="H391" s="20">
        <v>382</v>
      </c>
      <c r="I391" t="s">
        <v>8592</v>
      </c>
      <c r="J391" t="s">
        <v>6260</v>
      </c>
      <c r="K391" t="s">
        <v>6275</v>
      </c>
      <c r="L391" t="s">
        <v>6262</v>
      </c>
      <c r="M391" t="s">
        <v>6263</v>
      </c>
      <c r="N391" t="s">
        <v>8593</v>
      </c>
      <c r="O391" t="s">
        <v>8594</v>
      </c>
      <c r="P391" t="s">
        <v>6266</v>
      </c>
      <c r="Q391" t="s">
        <v>6903</v>
      </c>
      <c r="R391" t="s">
        <v>6279</v>
      </c>
      <c r="S391" t="s">
        <v>8595</v>
      </c>
      <c r="T391" t="s">
        <v>6313</v>
      </c>
      <c r="U391" t="s">
        <v>8595</v>
      </c>
      <c r="V391" t="s">
        <v>6271</v>
      </c>
      <c r="W391" t="s">
        <v>8596</v>
      </c>
      <c r="X391" t="s">
        <v>8597</v>
      </c>
      <c r="Y391" t="s">
        <v>6269</v>
      </c>
      <c r="Z391" s="48" t="str">
        <f t="shared" si="88"/>
        <v>SSA VAL-10.121.16.67-NAVASARI_3/6-10.121.24.164-AAT_1/5</v>
      </c>
      <c r="AA391" s="48">
        <f t="shared" si="89"/>
        <v>14</v>
      </c>
      <c r="AB391" s="48">
        <f t="shared" si="90"/>
        <v>23</v>
      </c>
      <c r="AC391" s="48">
        <f t="shared" si="91"/>
        <v>15</v>
      </c>
      <c r="AD391" s="48">
        <f t="shared" si="92"/>
        <v>19</v>
      </c>
      <c r="AE391" s="48" t="str">
        <f t="shared" si="93"/>
        <v>10.121.16.67</v>
      </c>
      <c r="AF391" s="42" t="str">
        <f t="shared" si="94"/>
        <v>10.121.16.117</v>
      </c>
      <c r="AG391" s="7" t="str">
        <f t="shared" si="95"/>
        <v>NAVASARI</v>
      </c>
      <c r="AH391" s="7" t="str">
        <f t="shared" si="96"/>
        <v>AAT</v>
      </c>
      <c r="AI391" s="7" t="str">
        <f t="shared" si="97"/>
        <v>S3P6</v>
      </c>
      <c r="AJ391" s="7" t="str">
        <f t="shared" si="98"/>
        <v>S1P5</v>
      </c>
      <c r="AK391" s="7" t="str">
        <f>IFERROR(VLOOKUP(Z391,'PASTE-DL-ALARMS'!$Q$10:$W$2200,7,FALSE),"")</f>
        <v/>
      </c>
      <c r="AL391" s="55" t="str">
        <f>IFERROR(VLOOKUP(Z391,'PASTE-DL-ALARMS'!$Q$10:$W$2200,3,FALSE),"")</f>
        <v/>
      </c>
      <c r="AM391" s="7" t="str">
        <f t="shared" si="99"/>
        <v>10.121.16.67_NAVASARI_S3P6</v>
      </c>
      <c r="AN391" s="55" t="str">
        <f t="shared" si="100"/>
        <v>10.121.16.117_AAT_S1P5</v>
      </c>
      <c r="AO391" s="72" t="e">
        <f t="shared" ca="1" si="101"/>
        <v>#VALUE!</v>
      </c>
      <c r="AP391" s="7" t="str">
        <f>IFERROR(VLOOKUP(Z391,'PASTE-DL-ALARMS'!$Q$10:$Z$2800,8,FALSE),"")</f>
        <v/>
      </c>
    </row>
    <row r="392" spans="1:42" x14ac:dyDescent="0.25">
      <c r="A392" s="20"/>
      <c r="B392" s="20"/>
      <c r="C392" s="20" t="str">
        <f>IF(D392="Critical",MAX($C$8:C391)+1,"")</f>
        <v/>
      </c>
      <c r="D392" s="20" t="str">
        <f t="shared" si="85"/>
        <v>-</v>
      </c>
      <c r="E392" s="20" t="str">
        <f>VLOOKUP('PASTE-DOWN-DL'!F392,'SSA-CODE'!$D$4:$E$56,2,FALSE)</f>
        <v>HMR</v>
      </c>
      <c r="F392" s="48" t="str">
        <f t="shared" si="86"/>
        <v>SSA HMR</v>
      </c>
      <c r="G392" s="48" t="str">
        <f t="shared" si="87"/>
        <v xml:space="preserve">	SSA HMR</v>
      </c>
      <c r="H392" s="20">
        <v>383</v>
      </c>
      <c r="I392" t="s">
        <v>8598</v>
      </c>
      <c r="J392" t="s">
        <v>6260</v>
      </c>
      <c r="K392" t="s">
        <v>6275</v>
      </c>
      <c r="L392" t="s">
        <v>6262</v>
      </c>
      <c r="M392" t="s">
        <v>6263</v>
      </c>
      <c r="N392" t="s">
        <v>8599</v>
      </c>
      <c r="O392" t="s">
        <v>8600</v>
      </c>
      <c r="P392" t="s">
        <v>6266</v>
      </c>
      <c r="Q392" t="s">
        <v>6735</v>
      </c>
      <c r="R392" t="s">
        <v>6279</v>
      </c>
      <c r="S392" t="s">
        <v>6269</v>
      </c>
      <c r="T392" t="s">
        <v>7260</v>
      </c>
      <c r="U392" t="s">
        <v>6269</v>
      </c>
      <c r="V392" t="s">
        <v>6271</v>
      </c>
      <c r="W392" t="s">
        <v>8601</v>
      </c>
      <c r="X392" t="s">
        <v>8602</v>
      </c>
      <c r="Y392" t="s">
        <v>6269</v>
      </c>
      <c r="Z392" s="48" t="str">
        <f t="shared" si="88"/>
        <v>SSA HMR-10.121.25.176-TN703B R2.8.1 Rev.B 1/5-10.121.15.131-TN705B_PRANTIJ_B1 4/6</v>
      </c>
      <c r="AA392" s="48">
        <f t="shared" si="89"/>
        <v>15</v>
      </c>
      <c r="AB392" s="48">
        <f t="shared" si="90"/>
        <v>21</v>
      </c>
      <c r="AC392" s="48">
        <f t="shared" si="91"/>
        <v>15</v>
      </c>
      <c r="AD392" s="48">
        <f t="shared" si="92"/>
        <v>23</v>
      </c>
      <c r="AE392" s="48" t="str">
        <f t="shared" si="93"/>
        <v>10.121.25.176</v>
      </c>
      <c r="AF392" s="42" t="str">
        <f t="shared" si="94"/>
        <v>10.121.15.131</v>
      </c>
      <c r="AG392" s="7" t="str">
        <f t="shared" si="95"/>
        <v>Salal</v>
      </c>
      <c r="AH392" s="7" t="str">
        <f t="shared" si="96"/>
        <v>PRANTIJ</v>
      </c>
      <c r="AI392" s="7" t="str">
        <f t="shared" si="97"/>
        <v>S1P5</v>
      </c>
      <c r="AJ392" s="7" t="str">
        <f t="shared" si="98"/>
        <v>S4P6</v>
      </c>
      <c r="AK392" s="7" t="str">
        <f>IFERROR(VLOOKUP(Z392,'PASTE-DL-ALARMS'!$Q$10:$W$2200,7,FALSE),"")</f>
        <v/>
      </c>
      <c r="AL392" s="55" t="str">
        <f>IFERROR(VLOOKUP(Z392,'PASTE-DL-ALARMS'!$Q$10:$W$2200,3,FALSE),"")</f>
        <v/>
      </c>
      <c r="AM392" s="7" t="str">
        <f t="shared" si="99"/>
        <v>10.121.25.176_Salal_S1P5</v>
      </c>
      <c r="AN392" s="55" t="str">
        <f t="shared" si="100"/>
        <v>10.121.15.131_PRANTIJ_S4P6</v>
      </c>
      <c r="AO392" s="72" t="e">
        <f t="shared" ca="1" si="101"/>
        <v>#VALUE!</v>
      </c>
      <c r="AP392" s="7" t="str">
        <f>IFERROR(VLOOKUP(Z392,'PASTE-DL-ALARMS'!$Q$10:$Z$2800,8,FALSE),"")</f>
        <v/>
      </c>
    </row>
    <row r="393" spans="1:42" x14ac:dyDescent="0.25">
      <c r="A393" s="20"/>
      <c r="B393" s="20"/>
      <c r="C393" s="20" t="str">
        <f>IF(D393="Critical",MAX($C$8:C392)+1,"")</f>
        <v/>
      </c>
      <c r="D393" s="20" t="str">
        <f t="shared" si="85"/>
        <v>-</v>
      </c>
      <c r="E393" s="20" t="str">
        <f>VLOOKUP('PASTE-DOWN-DL'!F393,'SSA-CODE'!$D$4:$E$56,2,FALSE)</f>
        <v>RJT</v>
      </c>
      <c r="F393" s="48" t="str">
        <f t="shared" si="86"/>
        <v>SSA RJ</v>
      </c>
      <c r="G393" s="48" t="str">
        <f t="shared" si="87"/>
        <v xml:space="preserve">	SSA RJ</v>
      </c>
      <c r="H393" s="20">
        <v>384</v>
      </c>
      <c r="I393" t="s">
        <v>8603</v>
      </c>
      <c r="J393" t="s">
        <v>6260</v>
      </c>
      <c r="K393" t="s">
        <v>6275</v>
      </c>
      <c r="L393" t="s">
        <v>6262</v>
      </c>
      <c r="M393" t="s">
        <v>6263</v>
      </c>
      <c r="N393" t="s">
        <v>8604</v>
      </c>
      <c r="O393" t="s">
        <v>8605</v>
      </c>
      <c r="P393" t="s">
        <v>6266</v>
      </c>
      <c r="Q393" t="s">
        <v>6546</v>
      </c>
      <c r="R393" t="s">
        <v>6279</v>
      </c>
      <c r="S393" t="s">
        <v>8606</v>
      </c>
      <c r="T393" t="s">
        <v>6770</v>
      </c>
      <c r="U393" t="s">
        <v>8607</v>
      </c>
      <c r="V393" t="s">
        <v>6271</v>
      </c>
      <c r="W393" t="s">
        <v>8608</v>
      </c>
      <c r="X393" t="s">
        <v>8609</v>
      </c>
      <c r="Y393" t="s">
        <v>8610</v>
      </c>
      <c r="Z393" s="48" t="str">
        <f t="shared" si="88"/>
        <v>SSA RJ-10.121.19.108-SADAGURU VATIKA_S1P5-10.121.19.66-KR 2B2_S6P4_1G</v>
      </c>
      <c r="AA393" s="48">
        <f t="shared" si="89"/>
        <v>14</v>
      </c>
      <c r="AB393" s="48">
        <f t="shared" si="90"/>
        <v>22</v>
      </c>
      <c r="AC393" s="48">
        <f t="shared" si="91"/>
        <v>15</v>
      </c>
      <c r="AD393" s="48">
        <f t="shared" si="92"/>
        <v>30</v>
      </c>
      <c r="AE393" s="48" t="str">
        <f t="shared" si="93"/>
        <v>10.121.19.66</v>
      </c>
      <c r="AF393" s="42" t="str">
        <f t="shared" si="94"/>
        <v>10.121.19.108</v>
      </c>
      <c r="AG393" s="7" t="str">
        <f t="shared" si="95"/>
        <v>KR2 GNE</v>
      </c>
      <c r="AH393" s="7" t="str">
        <f t="shared" si="96"/>
        <v>CHANDRALOK BTS</v>
      </c>
      <c r="AI393" s="7" t="str">
        <f t="shared" si="97"/>
        <v>S6P4</v>
      </c>
      <c r="AJ393" s="7" t="str">
        <f t="shared" si="98"/>
        <v>S1P5</v>
      </c>
      <c r="AK393" s="7" t="str">
        <f>IFERROR(VLOOKUP(Z393,'PASTE-DL-ALARMS'!$Q$10:$W$2200,7,FALSE),"")</f>
        <v/>
      </c>
      <c r="AL393" s="55" t="str">
        <f>IFERROR(VLOOKUP(Z393,'PASTE-DL-ALARMS'!$Q$10:$W$2200,3,FALSE),"")</f>
        <v/>
      </c>
      <c r="AM393" s="7" t="str">
        <f t="shared" si="99"/>
        <v>10.121.19.66_KR2 GNE_S6P4</v>
      </c>
      <c r="AN393" s="55" t="str">
        <f t="shared" si="100"/>
        <v>10.121.19.108_CHANDRALOK BTS_S1P5</v>
      </c>
      <c r="AO393" s="72" t="e">
        <f t="shared" ca="1" si="101"/>
        <v>#VALUE!</v>
      </c>
      <c r="AP393" s="7" t="str">
        <f>IFERROR(VLOOKUP(Z393,'PASTE-DL-ALARMS'!$Q$10:$Z$2800,8,FALSE),"")</f>
        <v/>
      </c>
    </row>
    <row r="394" spans="1:42" x14ac:dyDescent="0.25">
      <c r="A394" s="20"/>
      <c r="B394" s="20"/>
      <c r="C394" s="20" t="str">
        <f>IF(D394="Critical",MAX($C$8:C393)+1,"")</f>
        <v/>
      </c>
      <c r="D394" s="20" t="str">
        <f t="shared" si="85"/>
        <v>-</v>
      </c>
      <c r="E394" s="20" t="str">
        <f>VLOOKUP('PASTE-DOWN-DL'!F394,'SSA-CODE'!$D$4:$E$56,2,FALSE)</f>
        <v>RJT</v>
      </c>
      <c r="F394" s="48" t="str">
        <f t="shared" si="86"/>
        <v>SSA RJ</v>
      </c>
      <c r="G394" s="48" t="str">
        <f t="shared" si="87"/>
        <v xml:space="preserve">	SSA RJ</v>
      </c>
      <c r="H394" s="20">
        <v>385</v>
      </c>
      <c r="I394" t="s">
        <v>8611</v>
      </c>
      <c r="J394" t="s">
        <v>6260</v>
      </c>
      <c r="K394" t="s">
        <v>6261</v>
      </c>
      <c r="L394" t="s">
        <v>6262</v>
      </c>
      <c r="M394" t="s">
        <v>6263</v>
      </c>
      <c r="N394" t="s">
        <v>8612</v>
      </c>
      <c r="O394" t="s">
        <v>8613</v>
      </c>
      <c r="P394" t="s">
        <v>6266</v>
      </c>
      <c r="Q394" t="s">
        <v>7217</v>
      </c>
      <c r="R394" t="s">
        <v>6279</v>
      </c>
      <c r="S394" t="s">
        <v>8614</v>
      </c>
      <c r="T394" t="s">
        <v>6486</v>
      </c>
      <c r="U394" t="s">
        <v>8615</v>
      </c>
      <c r="V394" t="s">
        <v>6271</v>
      </c>
      <c r="W394" t="s">
        <v>8616</v>
      </c>
      <c r="X394" t="s">
        <v>8617</v>
      </c>
      <c r="Y394" t="s">
        <v>6269</v>
      </c>
      <c r="Z394" s="48" t="str">
        <f t="shared" si="88"/>
        <v>SSA RJ-10.121.17.42-Gondal_6/1-10.121.17.44-Gondal_6/1-10GE</v>
      </c>
      <c r="AA394" s="48">
        <f t="shared" si="89"/>
        <v>14</v>
      </c>
      <c r="AB394" s="48">
        <f t="shared" si="90"/>
        <v>21</v>
      </c>
      <c r="AC394" s="48">
        <f t="shared" si="91"/>
        <v>14</v>
      </c>
      <c r="AD394" s="48">
        <f t="shared" si="92"/>
        <v>21</v>
      </c>
      <c r="AE394" s="48" t="str">
        <f t="shared" si="93"/>
        <v>10.121.17.42</v>
      </c>
      <c r="AF394" s="42" t="str">
        <f t="shared" si="94"/>
        <v>10.121.17.44</v>
      </c>
      <c r="AG394" s="7" t="str">
        <f t="shared" si="95"/>
        <v>GONDAL</v>
      </c>
      <c r="AH394" s="7" t="str">
        <f t="shared" si="96"/>
        <v>GONDAL</v>
      </c>
      <c r="AI394" s="7" t="str">
        <f t="shared" si="97"/>
        <v>S6P1</v>
      </c>
      <c r="AJ394" s="7" t="str">
        <f t="shared" si="98"/>
        <v>S6P1</v>
      </c>
      <c r="AK394" s="7" t="str">
        <f>IFERROR(VLOOKUP(Z394,'PASTE-DL-ALARMS'!$Q$10:$W$2200,7,FALSE),"")</f>
        <v/>
      </c>
      <c r="AL394" s="55" t="str">
        <f>IFERROR(VLOOKUP(Z394,'PASTE-DL-ALARMS'!$Q$10:$W$2200,3,FALSE),"")</f>
        <v/>
      </c>
      <c r="AM394" s="7" t="str">
        <f t="shared" si="99"/>
        <v>10.121.17.42_GONDAL_S6P1</v>
      </c>
      <c r="AN394" s="55" t="str">
        <f t="shared" si="100"/>
        <v>10.121.17.44_GONDAL_S6P1</v>
      </c>
      <c r="AO394" s="72" t="e">
        <f t="shared" ca="1" si="101"/>
        <v>#VALUE!</v>
      </c>
      <c r="AP394" s="7" t="str">
        <f>IFERROR(VLOOKUP(Z394,'PASTE-DL-ALARMS'!$Q$10:$Z$2800,8,FALSE),"")</f>
        <v/>
      </c>
    </row>
    <row r="395" spans="1:42" x14ac:dyDescent="0.25">
      <c r="A395" s="20"/>
      <c r="B395" s="20"/>
      <c r="C395" s="20" t="str">
        <f>IF(D395="Critical",MAX($C$8:C394)+1,"")</f>
        <v/>
      </c>
      <c r="D395" s="20" t="str">
        <f t="shared" ref="D395:D458" si="102">TRIM(CLEAN(P395))</f>
        <v>-</v>
      </c>
      <c r="E395" s="20" t="str">
        <f>VLOOKUP('PASTE-DOWN-DL'!F395,'SSA-CODE'!$D$4:$E$56,2,FALSE)</f>
        <v>HMR</v>
      </c>
      <c r="F395" s="48" t="str">
        <f t="shared" ref="F395:F458" si="103">TRIM(CLEAN(SUBSTITUTE(G395,CHAR(160)," ")))</f>
        <v>SSA HMR</v>
      </c>
      <c r="G395" s="48" t="str">
        <f t="shared" ref="G395:G458" si="104">MID(I395,1,SEARCH("-",I395)-1)</f>
        <v xml:space="preserve">	SSA HMR</v>
      </c>
      <c r="H395" s="20">
        <v>386</v>
      </c>
      <c r="I395" t="s">
        <v>8618</v>
      </c>
      <c r="J395" t="s">
        <v>6260</v>
      </c>
      <c r="K395" t="s">
        <v>6275</v>
      </c>
      <c r="L395" t="s">
        <v>6262</v>
      </c>
      <c r="M395" t="s">
        <v>6263</v>
      </c>
      <c r="N395" t="s">
        <v>8619</v>
      </c>
      <c r="O395" t="s">
        <v>8620</v>
      </c>
      <c r="P395" t="s">
        <v>6266</v>
      </c>
      <c r="Q395" t="s">
        <v>7273</v>
      </c>
      <c r="R395" t="s">
        <v>6279</v>
      </c>
      <c r="S395" t="s">
        <v>6269</v>
      </c>
      <c r="T395" t="s">
        <v>6295</v>
      </c>
      <c r="U395" t="s">
        <v>8621</v>
      </c>
      <c r="V395" t="s">
        <v>6271</v>
      </c>
      <c r="W395" t="s">
        <v>8622</v>
      </c>
      <c r="X395" t="s">
        <v>8623</v>
      </c>
      <c r="Y395" t="s">
        <v>6269</v>
      </c>
      <c r="Z395" s="48" t="str">
        <f t="shared" ref="Z395:Z458" si="105">TRIM(CLEAN(I395))</f>
        <v>SSA HMR-10.121.97.83-Sankalp BTS_1/5-10.121.25.161-Hummatnagar(GNE)_4/3</v>
      </c>
      <c r="AA395" s="48">
        <f t="shared" ref="AA395:AA458" si="106">SEARCH("_",N395)</f>
        <v>14</v>
      </c>
      <c r="AB395" s="48">
        <f t="shared" ref="AB395:AB458" si="107">SEARCH("_TN7",N395)</f>
        <v>26</v>
      </c>
      <c r="AC395" s="48">
        <f t="shared" ref="AC395:AC458" si="108">SEARCH("_",O395)</f>
        <v>15</v>
      </c>
      <c r="AD395" s="48">
        <f t="shared" ref="AD395:AD458" si="109">SEARCH("_TN7",O395)</f>
        <v>32</v>
      </c>
      <c r="AE395" s="48" t="str">
        <f t="shared" ref="AE395:AE458" si="110">TRIM(CLEAN(MID(N395,1,SEARCH("_",N395)-1)))</f>
        <v>10.121.97.83</v>
      </c>
      <c r="AF395" s="42" t="str">
        <f t="shared" ref="AF395:AF458" si="111">TRIM(CLEAN(MID(O395,1,SEARCH("_",O395)-1)))</f>
        <v>10.121.25.161</v>
      </c>
      <c r="AG395" s="7" t="str">
        <f t="shared" ref="AG395:AG458" si="112">MID(N395,AA395+1,AB395-AA395-1)</f>
        <v>SANKALP BTS</v>
      </c>
      <c r="AH395" s="7" t="str">
        <f t="shared" ref="AH395:AH458" si="113">MID(O395,AC395+1,AD395-AC395-1)</f>
        <v>HIMMATNAGAR(GNE)</v>
      </c>
      <c r="AI395" s="7" t="str">
        <f t="shared" ref="AI395:AI458" si="114">RIGHT(N395,LEN(N395)-SEARCH("\",N395))</f>
        <v>S1P5</v>
      </c>
      <c r="AJ395" s="7" t="str">
        <f t="shared" ref="AJ395:AJ458" si="115">RIGHT(O395,LEN(O395)-SEARCH("\",O395))</f>
        <v>S4P3</v>
      </c>
      <c r="AK395" s="7" t="str">
        <f>IFERROR(VLOOKUP(Z395,'PASTE-DL-ALARMS'!$Q$10:$W$2200,7,FALSE),"")</f>
        <v/>
      </c>
      <c r="AL395" s="55" t="str">
        <f>IFERROR(VLOOKUP(Z395,'PASTE-DL-ALARMS'!$Q$10:$W$2200,3,FALSE),"")</f>
        <v/>
      </c>
      <c r="AM395" s="7" t="str">
        <f t="shared" ref="AM395:AM458" si="116">CONCATENATE(AE395,"_",AG395,"_",AI395)</f>
        <v>10.121.97.83_SANKALP BTS_S1P5</v>
      </c>
      <c r="AN395" s="55" t="str">
        <f t="shared" ref="AN395:AN458" si="117">CONCATENATE(AF395,"_",AH395,"_",AJ395)</f>
        <v>10.121.25.161_HIMMATNAGAR(GNE)_S4P3</v>
      </c>
      <c r="AO395" s="72" t="e">
        <f t="shared" ref="AO395:AO458" ca="1" si="118">$AL$3-AK395</f>
        <v>#VALUE!</v>
      </c>
      <c r="AP395" s="7" t="str">
        <f>IFERROR(VLOOKUP(Z395,'PASTE-DL-ALARMS'!$Q$10:$Z$2800,8,FALSE),"")</f>
        <v/>
      </c>
    </row>
    <row r="396" spans="1:42" x14ac:dyDescent="0.25">
      <c r="A396" s="20"/>
      <c r="B396" s="20"/>
      <c r="C396" s="20" t="str">
        <f>IF(D396="Critical",MAX($C$8:C395)+1,"")</f>
        <v/>
      </c>
      <c r="D396" s="20" t="str">
        <f t="shared" si="102"/>
        <v>-</v>
      </c>
      <c r="E396" s="20" t="str">
        <f>VLOOKUP('PASTE-DOWN-DL'!F396,'SSA-CODE'!$D$4:$E$56,2,FALSE)</f>
        <v>WTR RJ</v>
      </c>
      <c r="F396" s="48" t="str">
        <f t="shared" si="103"/>
        <v>WTR RJ</v>
      </c>
      <c r="G396" s="48" t="str">
        <f t="shared" si="104"/>
        <v xml:space="preserve">	WTR RJ</v>
      </c>
      <c r="H396" s="20">
        <v>387</v>
      </c>
      <c r="I396" t="s">
        <v>8624</v>
      </c>
      <c r="J396" t="s">
        <v>6260</v>
      </c>
      <c r="K396" t="s">
        <v>6275</v>
      </c>
      <c r="L396" t="s">
        <v>6262</v>
      </c>
      <c r="M396" t="s">
        <v>6263</v>
      </c>
      <c r="N396" t="s">
        <v>8625</v>
      </c>
      <c r="O396" t="s">
        <v>8626</v>
      </c>
      <c r="P396" t="s">
        <v>6266</v>
      </c>
      <c r="Q396" t="s">
        <v>6359</v>
      </c>
      <c r="R396" t="s">
        <v>6279</v>
      </c>
      <c r="S396" t="s">
        <v>6269</v>
      </c>
      <c r="T396" t="s">
        <v>6693</v>
      </c>
      <c r="U396" t="s">
        <v>6269</v>
      </c>
      <c r="V396" t="s">
        <v>6271</v>
      </c>
      <c r="W396" t="s">
        <v>8627</v>
      </c>
      <c r="X396" t="s">
        <v>8628</v>
      </c>
      <c r="Y396" t="s">
        <v>6696</v>
      </c>
      <c r="Z396" s="48" t="str">
        <f t="shared" si="105"/>
        <v>WTR RJ-10.121.17.26-RAJKOT B2_5/6-10.121.17.27-RAJKOT-KR B2_5/5</v>
      </c>
      <c r="AA396" s="48">
        <f t="shared" si="106"/>
        <v>14</v>
      </c>
      <c r="AB396" s="48">
        <f t="shared" si="107"/>
        <v>21</v>
      </c>
      <c r="AC396" s="48">
        <f t="shared" si="108"/>
        <v>14</v>
      </c>
      <c r="AD396" s="48">
        <f t="shared" si="109"/>
        <v>24</v>
      </c>
      <c r="AE396" s="48" t="str">
        <f t="shared" si="110"/>
        <v>10.121.17.26</v>
      </c>
      <c r="AF396" s="42" t="str">
        <f t="shared" si="111"/>
        <v>10.121.17.27</v>
      </c>
      <c r="AG396" s="7" t="str">
        <f t="shared" si="112"/>
        <v>RAJKOT</v>
      </c>
      <c r="AH396" s="7" t="str">
        <f t="shared" si="113"/>
        <v>RAJKOT KR</v>
      </c>
      <c r="AI396" s="7" t="str">
        <f t="shared" si="114"/>
        <v>S5P6</v>
      </c>
      <c r="AJ396" s="7" t="str">
        <f t="shared" si="115"/>
        <v>S5P5</v>
      </c>
      <c r="AK396" s="7" t="str">
        <f>IFERROR(VLOOKUP(Z396,'PASTE-DL-ALARMS'!$Q$10:$W$2200,7,FALSE),"")</f>
        <v/>
      </c>
      <c r="AL396" s="55" t="str">
        <f>IFERROR(VLOOKUP(Z396,'PASTE-DL-ALARMS'!$Q$10:$W$2200,3,FALSE),"")</f>
        <v/>
      </c>
      <c r="AM396" s="7" t="str">
        <f t="shared" si="116"/>
        <v>10.121.17.26_RAJKOT_S5P6</v>
      </c>
      <c r="AN396" s="55" t="str">
        <f t="shared" si="117"/>
        <v>10.121.17.27_RAJKOT KR_S5P5</v>
      </c>
      <c r="AO396" s="72" t="e">
        <f t="shared" ca="1" si="118"/>
        <v>#VALUE!</v>
      </c>
      <c r="AP396" s="7" t="str">
        <f>IFERROR(VLOOKUP(Z396,'PASTE-DL-ALARMS'!$Q$10:$Z$2800,8,FALSE),"")</f>
        <v/>
      </c>
    </row>
    <row r="397" spans="1:42" x14ac:dyDescent="0.25">
      <c r="A397" s="20"/>
      <c r="B397" s="20"/>
      <c r="C397" s="20" t="str">
        <f>IF(D397="Critical",MAX($C$8:C396)+1,"")</f>
        <v/>
      </c>
      <c r="D397" s="20" t="str">
        <f t="shared" si="102"/>
        <v>-</v>
      </c>
      <c r="E397" s="20" t="str">
        <f>VLOOKUP('PASTE-DOWN-DL'!F397,'SSA-CODE'!$D$4:$E$56,2,FALSE)</f>
        <v>WTR RJ</v>
      </c>
      <c r="F397" s="48" t="str">
        <f t="shared" si="103"/>
        <v>WTR RJ</v>
      </c>
      <c r="G397" s="48" t="str">
        <f t="shared" si="104"/>
        <v xml:space="preserve">	WTR RJ</v>
      </c>
      <c r="H397" s="20">
        <v>388</v>
      </c>
      <c r="I397" t="s">
        <v>8629</v>
      </c>
      <c r="J397" t="s">
        <v>6260</v>
      </c>
      <c r="K397" t="s">
        <v>6275</v>
      </c>
      <c r="L397" t="s">
        <v>6262</v>
      </c>
      <c r="M397" t="s">
        <v>6263</v>
      </c>
      <c r="N397" t="s">
        <v>8630</v>
      </c>
      <c r="O397" t="s">
        <v>8631</v>
      </c>
      <c r="P397" t="s">
        <v>6266</v>
      </c>
      <c r="Q397" t="s">
        <v>6401</v>
      </c>
      <c r="R397" t="s">
        <v>6279</v>
      </c>
      <c r="S397" t="s">
        <v>8632</v>
      </c>
      <c r="T397" t="s">
        <v>6287</v>
      </c>
      <c r="U397" t="s">
        <v>8632</v>
      </c>
      <c r="V397" t="s">
        <v>6271</v>
      </c>
      <c r="W397" t="s">
        <v>8633</v>
      </c>
      <c r="X397" t="s">
        <v>8634</v>
      </c>
      <c r="Y397" t="s">
        <v>6269</v>
      </c>
      <c r="Z397" s="48" t="str">
        <f t="shared" si="105"/>
        <v>WTR RJ-10.121.68.213-Jamnagar_B2_6/2-10.121.68.197-Bhanvad_B2_6/5</v>
      </c>
      <c r="AA397" s="48">
        <f t="shared" si="106"/>
        <v>15</v>
      </c>
      <c r="AB397" s="48">
        <f t="shared" si="107"/>
        <v>23</v>
      </c>
      <c r="AC397" s="48">
        <f t="shared" si="108"/>
        <v>15</v>
      </c>
      <c r="AD397" s="48">
        <f t="shared" si="109"/>
        <v>24</v>
      </c>
      <c r="AE397" s="48" t="str">
        <f t="shared" si="110"/>
        <v>10.121.68.197</v>
      </c>
      <c r="AF397" s="42" t="str">
        <f t="shared" si="111"/>
        <v>10.121.68.213</v>
      </c>
      <c r="AG397" s="7" t="str">
        <f t="shared" si="112"/>
        <v>BHANVAD</v>
      </c>
      <c r="AH397" s="7" t="str">
        <f t="shared" si="113"/>
        <v>JAMNAGAR</v>
      </c>
      <c r="AI397" s="7" t="str">
        <f t="shared" si="114"/>
        <v>S6P5</v>
      </c>
      <c r="AJ397" s="7" t="str">
        <f t="shared" si="115"/>
        <v>S6P2</v>
      </c>
      <c r="AK397" s="7" t="str">
        <f>IFERROR(VLOOKUP(Z397,'PASTE-DL-ALARMS'!$Q$10:$W$2200,7,FALSE),"")</f>
        <v/>
      </c>
      <c r="AL397" s="55" t="str">
        <f>IFERROR(VLOOKUP(Z397,'PASTE-DL-ALARMS'!$Q$10:$W$2200,3,FALSE),"")</f>
        <v/>
      </c>
      <c r="AM397" s="7" t="str">
        <f t="shared" si="116"/>
        <v>10.121.68.197_BHANVAD_S6P5</v>
      </c>
      <c r="AN397" s="55" t="str">
        <f t="shared" si="117"/>
        <v>10.121.68.213_JAMNAGAR_S6P2</v>
      </c>
      <c r="AO397" s="72" t="e">
        <f t="shared" ca="1" si="118"/>
        <v>#VALUE!</v>
      </c>
      <c r="AP397" s="7" t="str">
        <f>IFERROR(VLOOKUP(Z397,'PASTE-DL-ALARMS'!$Q$10:$Z$2800,8,FALSE),"")</f>
        <v/>
      </c>
    </row>
    <row r="398" spans="1:42" x14ac:dyDescent="0.25">
      <c r="A398" s="20"/>
      <c r="B398" s="20"/>
      <c r="C398" s="20" t="str">
        <f>IF(D398="Critical",MAX($C$8:C397)+1,"")</f>
        <v/>
      </c>
      <c r="D398" s="20" t="str">
        <f t="shared" si="102"/>
        <v>-</v>
      </c>
      <c r="E398" s="20" t="str">
        <f>VLOOKUP('PASTE-DOWN-DL'!F398,'SSA-CODE'!$D$4:$E$56,2,FALSE)</f>
        <v>BUJ</v>
      </c>
      <c r="F398" s="48" t="str">
        <f t="shared" si="103"/>
        <v>SSA BUJ</v>
      </c>
      <c r="G398" s="48" t="str">
        <f t="shared" si="104"/>
        <v xml:space="preserve">	SSA BUJ</v>
      </c>
      <c r="H398" s="20">
        <v>389</v>
      </c>
      <c r="I398" t="s">
        <v>8635</v>
      </c>
      <c r="J398" t="s">
        <v>6260</v>
      </c>
      <c r="K398" t="s">
        <v>6275</v>
      </c>
      <c r="L398" t="s">
        <v>6262</v>
      </c>
      <c r="M398" t="s">
        <v>6263</v>
      </c>
      <c r="N398" t="s">
        <v>8636</v>
      </c>
      <c r="O398" t="s">
        <v>8637</v>
      </c>
      <c r="P398" t="s">
        <v>6266</v>
      </c>
      <c r="Q398" t="s">
        <v>6359</v>
      </c>
      <c r="R398" t="s">
        <v>6279</v>
      </c>
      <c r="S398" t="s">
        <v>6346</v>
      </c>
      <c r="T398" t="s">
        <v>6287</v>
      </c>
      <c r="U398" t="s">
        <v>8638</v>
      </c>
      <c r="V398" t="s">
        <v>6271</v>
      </c>
      <c r="W398" t="s">
        <v>8639</v>
      </c>
      <c r="X398" t="s">
        <v>8640</v>
      </c>
      <c r="Y398" t="s">
        <v>6269</v>
      </c>
      <c r="Z398" s="48" t="str">
        <f t="shared" si="105"/>
        <v>SSA BUJ-10.121.96.178-Baranda B1_3/6-10.121.96.173-Narayan Sarovar A1_2/6</v>
      </c>
      <c r="AA398" s="48">
        <f t="shared" si="106"/>
        <v>15</v>
      </c>
      <c r="AB398" s="48">
        <f t="shared" si="107"/>
        <v>23</v>
      </c>
      <c r="AC398" s="48">
        <f t="shared" si="108"/>
        <v>15</v>
      </c>
      <c r="AD398" s="48">
        <f t="shared" si="109"/>
        <v>31</v>
      </c>
      <c r="AE398" s="48" t="str">
        <f t="shared" si="110"/>
        <v>10.121.96.178</v>
      </c>
      <c r="AF398" s="42" t="str">
        <f t="shared" si="111"/>
        <v>10.121.96.173</v>
      </c>
      <c r="AG398" s="7" t="str">
        <f t="shared" si="112"/>
        <v>BARANDA</v>
      </c>
      <c r="AH398" s="7" t="str">
        <f t="shared" si="113"/>
        <v>NARAYAN SAROVAR</v>
      </c>
      <c r="AI398" s="7" t="str">
        <f t="shared" si="114"/>
        <v>S3P3</v>
      </c>
      <c r="AJ398" s="7" t="str">
        <f t="shared" si="115"/>
        <v>S2P6</v>
      </c>
      <c r="AK398" s="7" t="str">
        <f>IFERROR(VLOOKUP(Z398,'PASTE-DL-ALARMS'!$Q$10:$W$2200,7,FALSE),"")</f>
        <v/>
      </c>
      <c r="AL398" s="55" t="str">
        <f>IFERROR(VLOOKUP(Z398,'PASTE-DL-ALARMS'!$Q$10:$W$2200,3,FALSE),"")</f>
        <v/>
      </c>
      <c r="AM398" s="7" t="str">
        <f t="shared" si="116"/>
        <v>10.121.96.178_BARANDA_S3P3</v>
      </c>
      <c r="AN398" s="55" t="str">
        <f t="shared" si="117"/>
        <v>10.121.96.173_NARAYAN SAROVAR_S2P6</v>
      </c>
      <c r="AO398" s="72" t="e">
        <f t="shared" ca="1" si="118"/>
        <v>#VALUE!</v>
      </c>
      <c r="AP398" s="7" t="str">
        <f>IFERROR(VLOOKUP(Z398,'PASTE-DL-ALARMS'!$Q$10:$Z$2800,8,FALSE),"")</f>
        <v/>
      </c>
    </row>
    <row r="399" spans="1:42" x14ac:dyDescent="0.25">
      <c r="A399" s="20"/>
      <c r="B399" s="20"/>
      <c r="C399" s="20" t="str">
        <f>IF(D399="Critical",MAX($C$8:C398)+1,"")</f>
        <v/>
      </c>
      <c r="D399" s="20" t="str">
        <f t="shared" si="102"/>
        <v>-</v>
      </c>
      <c r="E399" s="20" t="str">
        <f>VLOOKUP('PASTE-DOWN-DL'!F399,'SSA-CODE'!$D$4:$E$56,2,FALSE)</f>
        <v>AMR</v>
      </c>
      <c r="F399" s="48" t="str">
        <f t="shared" si="103"/>
        <v>SSA AMR</v>
      </c>
      <c r="G399" s="48" t="str">
        <f t="shared" si="104"/>
        <v xml:space="preserve">	SSA AMR</v>
      </c>
      <c r="H399" s="20">
        <v>390</v>
      </c>
      <c r="I399" t="s">
        <v>8641</v>
      </c>
      <c r="J399" t="s">
        <v>6260</v>
      </c>
      <c r="K399" t="s">
        <v>6275</v>
      </c>
      <c r="L399" t="s">
        <v>6262</v>
      </c>
      <c r="M399" t="s">
        <v>6263</v>
      </c>
      <c r="N399" t="s">
        <v>8642</v>
      </c>
      <c r="O399" t="s">
        <v>8643</v>
      </c>
      <c r="P399" t="s">
        <v>6266</v>
      </c>
      <c r="Q399" t="s">
        <v>6359</v>
      </c>
      <c r="R399" t="s">
        <v>6279</v>
      </c>
      <c r="S399" t="s">
        <v>8644</v>
      </c>
      <c r="T399" t="s">
        <v>6800</v>
      </c>
      <c r="U399" t="s">
        <v>7199</v>
      </c>
      <c r="V399" t="s">
        <v>6271</v>
      </c>
      <c r="W399" t="s">
        <v>8645</v>
      </c>
      <c r="X399" t="s">
        <v>8646</v>
      </c>
      <c r="Y399" t="s">
        <v>6269</v>
      </c>
      <c r="Z399" s="48" t="str">
        <f t="shared" si="105"/>
        <v>SSA AMR-10.121.96.43-Staff-Qtr-BTS A1_1/5-10.121.96.56-Amreli-GNE B1_3/2</v>
      </c>
      <c r="AA399" s="48">
        <f t="shared" si="106"/>
        <v>14</v>
      </c>
      <c r="AB399" s="48">
        <f t="shared" si="107"/>
        <v>28</v>
      </c>
      <c r="AC399" s="48">
        <f t="shared" si="108"/>
        <v>14</v>
      </c>
      <c r="AD399" s="48">
        <f t="shared" si="109"/>
        <v>25</v>
      </c>
      <c r="AE399" s="48" t="str">
        <f t="shared" si="110"/>
        <v>10.121.96.43</v>
      </c>
      <c r="AF399" s="42" t="str">
        <f t="shared" si="111"/>
        <v>10.121.96.56</v>
      </c>
      <c r="AG399" s="7" t="str">
        <f t="shared" si="112"/>
        <v>NAGRIK BTS A1</v>
      </c>
      <c r="AH399" s="7" t="str">
        <f t="shared" si="113"/>
        <v>Amreli GNE</v>
      </c>
      <c r="AI399" s="7" t="str">
        <f t="shared" si="114"/>
        <v>S1P5</v>
      </c>
      <c r="AJ399" s="7" t="str">
        <f t="shared" si="115"/>
        <v>S3P2</v>
      </c>
      <c r="AK399" s="7" t="str">
        <f>IFERROR(VLOOKUP(Z399,'PASTE-DL-ALARMS'!$Q$10:$W$2200,7,FALSE),"")</f>
        <v/>
      </c>
      <c r="AL399" s="55" t="str">
        <f>IFERROR(VLOOKUP(Z399,'PASTE-DL-ALARMS'!$Q$10:$W$2200,3,FALSE),"")</f>
        <v/>
      </c>
      <c r="AM399" s="7" t="str">
        <f t="shared" si="116"/>
        <v>10.121.96.43_NAGRIK BTS A1_S1P5</v>
      </c>
      <c r="AN399" s="55" t="str">
        <f t="shared" si="117"/>
        <v>10.121.96.56_Amreli GNE_S3P2</v>
      </c>
      <c r="AO399" s="72" t="e">
        <f t="shared" ca="1" si="118"/>
        <v>#VALUE!</v>
      </c>
      <c r="AP399" s="7" t="str">
        <f>IFERROR(VLOOKUP(Z399,'PASTE-DL-ALARMS'!$Q$10:$Z$2800,8,FALSE),"")</f>
        <v/>
      </c>
    </row>
    <row r="400" spans="1:42" x14ac:dyDescent="0.25">
      <c r="A400" s="20"/>
      <c r="B400" s="20"/>
      <c r="C400" s="20" t="str">
        <f>IF(D400="Critical",MAX($C$8:C399)+1,"")</f>
        <v/>
      </c>
      <c r="D400" s="20" t="str">
        <f t="shared" si="102"/>
        <v>-</v>
      </c>
      <c r="E400" s="20" t="str">
        <f>VLOOKUP('PASTE-DOWN-DL'!F400,'SSA-CODE'!$D$4:$E$56,2,FALSE)</f>
        <v>GDR</v>
      </c>
      <c r="F400" s="48" t="str">
        <f t="shared" si="103"/>
        <v>SSA GDH</v>
      </c>
      <c r="G400" s="48" t="str">
        <f t="shared" si="104"/>
        <v xml:space="preserve">	SSA GDH</v>
      </c>
      <c r="H400" s="20">
        <v>391</v>
      </c>
      <c r="I400" t="s">
        <v>8647</v>
      </c>
      <c r="J400" t="s">
        <v>6260</v>
      </c>
      <c r="K400" t="s">
        <v>6275</v>
      </c>
      <c r="L400" t="s">
        <v>6262</v>
      </c>
      <c r="M400" t="s">
        <v>6263</v>
      </c>
      <c r="N400" t="s">
        <v>8648</v>
      </c>
      <c r="O400" t="s">
        <v>8649</v>
      </c>
      <c r="P400" t="s">
        <v>6266</v>
      </c>
      <c r="Q400" t="s">
        <v>6629</v>
      </c>
      <c r="R400" t="s">
        <v>6630</v>
      </c>
      <c r="S400" t="s">
        <v>8650</v>
      </c>
      <c r="T400" t="s">
        <v>6500</v>
      </c>
      <c r="U400" t="s">
        <v>6305</v>
      </c>
      <c r="V400" t="s">
        <v>6271</v>
      </c>
      <c r="W400" t="s">
        <v>8651</v>
      </c>
      <c r="X400" t="s">
        <v>8652</v>
      </c>
      <c r="Y400" t="s">
        <v>6269</v>
      </c>
      <c r="Z400" s="48" t="str">
        <f t="shared" si="105"/>
        <v>SSA GDH-10.121.16.209-DYNAFLAX HALOL_1/6-10.121.16.210-POLYCAB UNIT 4_1/5</v>
      </c>
      <c r="AA400" s="48">
        <f t="shared" si="106"/>
        <v>15</v>
      </c>
      <c r="AB400" s="48">
        <f t="shared" si="107"/>
        <v>30</v>
      </c>
      <c r="AC400" s="48">
        <f t="shared" si="108"/>
        <v>15</v>
      </c>
      <c r="AD400" s="48">
        <f t="shared" si="109"/>
        <v>30</v>
      </c>
      <c r="AE400" s="48" t="str">
        <f t="shared" si="110"/>
        <v>10.121.16.209</v>
      </c>
      <c r="AF400" s="42" t="str">
        <f t="shared" si="111"/>
        <v>10.121.16.210</v>
      </c>
      <c r="AG400" s="7" t="str">
        <f t="shared" si="112"/>
        <v>DYNAFLAX HALOL</v>
      </c>
      <c r="AH400" s="7" t="str">
        <f t="shared" si="113"/>
        <v>POLYCAB UNIT 4</v>
      </c>
      <c r="AI400" s="7" t="str">
        <f t="shared" si="114"/>
        <v>S1P6</v>
      </c>
      <c r="AJ400" s="7" t="str">
        <f t="shared" si="115"/>
        <v>S1P5</v>
      </c>
      <c r="AK400" s="7" t="str">
        <f>IFERROR(VLOOKUP(Z400,'PASTE-DL-ALARMS'!$Q$10:$W$2200,7,FALSE),"")</f>
        <v/>
      </c>
      <c r="AL400" s="55" t="str">
        <f>IFERROR(VLOOKUP(Z400,'PASTE-DL-ALARMS'!$Q$10:$W$2200,3,FALSE),"")</f>
        <v/>
      </c>
      <c r="AM400" s="7" t="str">
        <f t="shared" si="116"/>
        <v>10.121.16.209_DYNAFLAX HALOL_S1P6</v>
      </c>
      <c r="AN400" s="55" t="str">
        <f t="shared" si="117"/>
        <v>10.121.16.210_POLYCAB UNIT 4_S1P5</v>
      </c>
      <c r="AO400" s="72" t="e">
        <f t="shared" ca="1" si="118"/>
        <v>#VALUE!</v>
      </c>
      <c r="AP400" s="7" t="str">
        <f>IFERROR(VLOOKUP(Z400,'PASTE-DL-ALARMS'!$Q$10:$Z$2800,8,FALSE),"")</f>
        <v/>
      </c>
    </row>
    <row r="401" spans="1:42" x14ac:dyDescent="0.25">
      <c r="A401" s="20"/>
      <c r="B401" s="20"/>
      <c r="C401" s="20" t="str">
        <f>IF(D401="Critical",MAX($C$8:C400)+1,"")</f>
        <v/>
      </c>
      <c r="D401" s="20" t="str">
        <f t="shared" si="102"/>
        <v>-</v>
      </c>
      <c r="E401" s="20" t="str">
        <f>VLOOKUP('PASTE-DOWN-DL'!F401,'SSA-CODE'!$D$4:$E$56,2,FALSE)</f>
        <v>WTR RJ</v>
      </c>
      <c r="F401" s="48" t="str">
        <f t="shared" si="103"/>
        <v>WTR RJ</v>
      </c>
      <c r="G401" s="48" t="str">
        <f t="shared" si="104"/>
        <v xml:space="preserve">	WTR RJ</v>
      </c>
      <c r="H401" s="20">
        <v>392</v>
      </c>
      <c r="I401" t="s">
        <v>8653</v>
      </c>
      <c r="J401" t="s">
        <v>6466</v>
      </c>
      <c r="K401" t="s">
        <v>6275</v>
      </c>
      <c r="L401" t="s">
        <v>6262</v>
      </c>
      <c r="M401" t="s">
        <v>6263</v>
      </c>
      <c r="N401" t="s">
        <v>8654</v>
      </c>
      <c r="O401" t="s">
        <v>8655</v>
      </c>
      <c r="P401" t="s">
        <v>6266</v>
      </c>
      <c r="Q401" t="s">
        <v>8333</v>
      </c>
      <c r="R401" t="s">
        <v>6279</v>
      </c>
      <c r="S401" t="s">
        <v>6269</v>
      </c>
      <c r="T401" t="s">
        <v>6693</v>
      </c>
      <c r="U401" t="s">
        <v>6269</v>
      </c>
      <c r="V401" t="s">
        <v>6271</v>
      </c>
      <c r="W401" t="s">
        <v>8656</v>
      </c>
      <c r="X401" t="s">
        <v>8657</v>
      </c>
      <c r="Y401" t="s">
        <v>6269</v>
      </c>
      <c r="Z401" s="48" t="str">
        <f t="shared" si="105"/>
        <v>WTR RJ-10.121.17.25-RAJKOT-KR2 A1_5/10-10.121.17.27-RAJKOT-KR B2_4/10</v>
      </c>
      <c r="AA401" s="48">
        <f t="shared" si="106"/>
        <v>14</v>
      </c>
      <c r="AB401" s="48">
        <f t="shared" si="107"/>
        <v>25</v>
      </c>
      <c r="AC401" s="48">
        <f t="shared" si="108"/>
        <v>14</v>
      </c>
      <c r="AD401" s="48">
        <f t="shared" si="109"/>
        <v>24</v>
      </c>
      <c r="AE401" s="48" t="str">
        <f t="shared" si="110"/>
        <v>10.121.17.25</v>
      </c>
      <c r="AF401" s="42" t="str">
        <f t="shared" si="111"/>
        <v>10.121.17.27</v>
      </c>
      <c r="AG401" s="7" t="str">
        <f t="shared" si="112"/>
        <v>RAJKOT KR2</v>
      </c>
      <c r="AH401" s="7" t="str">
        <f t="shared" si="113"/>
        <v>RAJKOT KR</v>
      </c>
      <c r="AI401" s="7" t="str">
        <f t="shared" si="114"/>
        <v>S5P10</v>
      </c>
      <c r="AJ401" s="7" t="str">
        <f t="shared" si="115"/>
        <v>S4P10</v>
      </c>
      <c r="AK401" s="7" t="str">
        <f>IFERROR(VLOOKUP(Z401,'PASTE-DL-ALARMS'!$Q$10:$W$2200,7,FALSE),"")</f>
        <v/>
      </c>
      <c r="AL401" s="55" t="str">
        <f>IFERROR(VLOOKUP(Z401,'PASTE-DL-ALARMS'!$Q$10:$W$2200,3,FALSE),"")</f>
        <v/>
      </c>
      <c r="AM401" s="7" t="str">
        <f t="shared" si="116"/>
        <v>10.121.17.25_RAJKOT KR2_S5P10</v>
      </c>
      <c r="AN401" s="55" t="str">
        <f t="shared" si="117"/>
        <v>10.121.17.27_RAJKOT KR_S4P10</v>
      </c>
      <c r="AO401" s="72" t="e">
        <f t="shared" ca="1" si="118"/>
        <v>#VALUE!</v>
      </c>
      <c r="AP401" s="7" t="str">
        <f>IFERROR(VLOOKUP(Z401,'PASTE-DL-ALARMS'!$Q$10:$Z$2800,8,FALSE),"")</f>
        <v/>
      </c>
    </row>
    <row r="402" spans="1:42" x14ac:dyDescent="0.25">
      <c r="A402" s="20"/>
      <c r="B402" s="20"/>
      <c r="C402" s="20" t="str">
        <f>IF(D402="Critical",MAX($C$8:C401)+1,"")</f>
        <v/>
      </c>
      <c r="D402" s="20" t="str">
        <f t="shared" si="102"/>
        <v>-</v>
      </c>
      <c r="E402" s="20" t="str">
        <f>VLOOKUP('PASTE-DOWN-DL'!F402,'SSA-CODE'!$D$4:$E$56,2,FALSE)</f>
        <v>AHD</v>
      </c>
      <c r="F402" s="48" t="str">
        <f t="shared" si="103"/>
        <v>SSA AM</v>
      </c>
      <c r="G402" s="48" t="str">
        <f t="shared" si="104"/>
        <v xml:space="preserve">	SSA AM</v>
      </c>
      <c r="H402" s="20">
        <v>393</v>
      </c>
      <c r="I402" t="s">
        <v>8658</v>
      </c>
      <c r="J402" t="s">
        <v>6466</v>
      </c>
      <c r="K402" t="s">
        <v>6275</v>
      </c>
      <c r="L402" t="s">
        <v>6262</v>
      </c>
      <c r="M402" t="s">
        <v>6263</v>
      </c>
      <c r="N402" t="s">
        <v>8659</v>
      </c>
      <c r="O402" t="s">
        <v>8660</v>
      </c>
      <c r="P402" t="s">
        <v>6266</v>
      </c>
      <c r="Q402" t="s">
        <v>6588</v>
      </c>
      <c r="R402" t="s">
        <v>6279</v>
      </c>
      <c r="S402" t="s">
        <v>8661</v>
      </c>
      <c r="T402" t="s">
        <v>6471</v>
      </c>
      <c r="U402" t="s">
        <v>7799</v>
      </c>
      <c r="V402" t="s">
        <v>6271</v>
      </c>
      <c r="W402" t="s">
        <v>8662</v>
      </c>
      <c r="X402" t="s">
        <v>8663</v>
      </c>
      <c r="Y402" t="s">
        <v>6269</v>
      </c>
      <c r="Z402" s="48" t="str">
        <f t="shared" si="105"/>
        <v>SSA AM-10.121.18.245-SECTOR 11_6/11-10.121.18.250-SECTOR 11_6/11</v>
      </c>
      <c r="AA402" s="48">
        <f t="shared" si="106"/>
        <v>15</v>
      </c>
      <c r="AB402" s="48">
        <f t="shared" si="107"/>
        <v>29</v>
      </c>
      <c r="AC402" s="48">
        <f t="shared" si="108"/>
        <v>15</v>
      </c>
      <c r="AD402" s="48">
        <f t="shared" si="109"/>
        <v>25</v>
      </c>
      <c r="AE402" s="48" t="str">
        <f t="shared" si="110"/>
        <v>10.121.18.245</v>
      </c>
      <c r="AF402" s="42" t="str">
        <f t="shared" si="111"/>
        <v>10.121.18.250</v>
      </c>
      <c r="AG402" s="7" t="str">
        <f t="shared" si="112"/>
        <v>SECTOR 11 GNE</v>
      </c>
      <c r="AH402" s="7" t="str">
        <f t="shared" si="113"/>
        <v>SECTOR 11</v>
      </c>
      <c r="AI402" s="7" t="str">
        <f t="shared" si="114"/>
        <v>S6P11</v>
      </c>
      <c r="AJ402" s="7" t="str">
        <f t="shared" si="115"/>
        <v>S6P11</v>
      </c>
      <c r="AK402" s="7" t="str">
        <f>IFERROR(VLOOKUP(Z402,'PASTE-DL-ALARMS'!$Q$10:$W$2200,7,FALSE),"")</f>
        <v/>
      </c>
      <c r="AL402" s="55" t="str">
        <f>IFERROR(VLOOKUP(Z402,'PASTE-DL-ALARMS'!$Q$10:$W$2200,3,FALSE),"")</f>
        <v/>
      </c>
      <c r="AM402" s="7" t="str">
        <f t="shared" si="116"/>
        <v>10.121.18.245_SECTOR 11 GNE_S6P11</v>
      </c>
      <c r="AN402" s="55" t="str">
        <f t="shared" si="117"/>
        <v>10.121.18.250_SECTOR 11_S6P11</v>
      </c>
      <c r="AO402" s="72" t="e">
        <f t="shared" ca="1" si="118"/>
        <v>#VALUE!</v>
      </c>
      <c r="AP402" s="7" t="str">
        <f>IFERROR(VLOOKUP(Z402,'PASTE-DL-ALARMS'!$Q$10:$Z$2800,8,FALSE),"")</f>
        <v/>
      </c>
    </row>
    <row r="403" spans="1:42" x14ac:dyDescent="0.25">
      <c r="A403" s="20"/>
      <c r="B403" s="20"/>
      <c r="C403" s="20" t="str">
        <f>IF(D403="Critical",MAX($C$8:C402)+1,"")</f>
        <v/>
      </c>
      <c r="D403" s="20" t="str">
        <f t="shared" si="102"/>
        <v>-</v>
      </c>
      <c r="E403" s="20" t="str">
        <f>VLOOKUP('PASTE-DOWN-DL'!F403,'SSA-CODE'!$D$4:$E$56,2,FALSE)</f>
        <v>BUJ</v>
      </c>
      <c r="F403" s="48" t="str">
        <f t="shared" si="103"/>
        <v>SSA BUJ</v>
      </c>
      <c r="G403" s="48" t="str">
        <f t="shared" si="104"/>
        <v xml:space="preserve">	SSA BUJ</v>
      </c>
      <c r="H403" s="20">
        <v>394</v>
      </c>
      <c r="I403" t="s">
        <v>8664</v>
      </c>
      <c r="J403" t="s">
        <v>6260</v>
      </c>
      <c r="K403" t="s">
        <v>6261</v>
      </c>
      <c r="L403" t="s">
        <v>6262</v>
      </c>
      <c r="M403" t="s">
        <v>6263</v>
      </c>
      <c r="N403" t="s">
        <v>8665</v>
      </c>
      <c r="O403" t="s">
        <v>8666</v>
      </c>
      <c r="P403" t="s">
        <v>6266</v>
      </c>
      <c r="Q403" t="s">
        <v>6629</v>
      </c>
      <c r="R403" t="s">
        <v>6876</v>
      </c>
      <c r="S403" t="s">
        <v>6346</v>
      </c>
      <c r="T403" t="s">
        <v>6353</v>
      </c>
      <c r="U403" t="s">
        <v>6346</v>
      </c>
      <c r="V403" t="s">
        <v>6271</v>
      </c>
      <c r="W403" t="s">
        <v>8667</v>
      </c>
      <c r="X403" t="s">
        <v>8668</v>
      </c>
      <c r="Y403" t="s">
        <v>6269</v>
      </c>
      <c r="Z403" s="48" t="str">
        <f t="shared" si="105"/>
        <v>SSA BUJ-10.121.24.74-Adipur_3/1-10.121.24.73-Bharat Nagar_4/1</v>
      </c>
      <c r="AA403" s="48">
        <f t="shared" si="106"/>
        <v>14</v>
      </c>
      <c r="AB403" s="48">
        <f t="shared" si="107"/>
        <v>27</v>
      </c>
      <c r="AC403" s="48">
        <f t="shared" si="108"/>
        <v>14</v>
      </c>
      <c r="AD403" s="48">
        <f t="shared" si="109"/>
        <v>21</v>
      </c>
      <c r="AE403" s="48" t="str">
        <f t="shared" si="110"/>
        <v>10.121.24.73</v>
      </c>
      <c r="AF403" s="42" t="str">
        <f t="shared" si="111"/>
        <v>10.121.24.74</v>
      </c>
      <c r="AG403" s="7" t="str">
        <f t="shared" si="112"/>
        <v>Bharat Nagar</v>
      </c>
      <c r="AH403" s="7" t="str">
        <f t="shared" si="113"/>
        <v>Adipur</v>
      </c>
      <c r="AI403" s="7" t="str">
        <f t="shared" si="114"/>
        <v>S4P1</v>
      </c>
      <c r="AJ403" s="7" t="str">
        <f t="shared" si="115"/>
        <v>S3P1</v>
      </c>
      <c r="AK403" s="7" t="str">
        <f>IFERROR(VLOOKUP(Z403,'PASTE-DL-ALARMS'!$Q$10:$W$2200,7,FALSE),"")</f>
        <v/>
      </c>
      <c r="AL403" s="55" t="str">
        <f>IFERROR(VLOOKUP(Z403,'PASTE-DL-ALARMS'!$Q$10:$W$2200,3,FALSE),"")</f>
        <v/>
      </c>
      <c r="AM403" s="7" t="str">
        <f t="shared" si="116"/>
        <v>10.121.24.73_Bharat Nagar_S4P1</v>
      </c>
      <c r="AN403" s="55" t="str">
        <f t="shared" si="117"/>
        <v>10.121.24.74_Adipur_S3P1</v>
      </c>
      <c r="AO403" s="72" t="e">
        <f t="shared" ca="1" si="118"/>
        <v>#VALUE!</v>
      </c>
      <c r="AP403" s="7" t="str">
        <f>IFERROR(VLOOKUP(Z403,'PASTE-DL-ALARMS'!$Q$10:$Z$2800,8,FALSE),"")</f>
        <v/>
      </c>
    </row>
    <row r="404" spans="1:42" x14ac:dyDescent="0.25">
      <c r="A404" s="20"/>
      <c r="B404" s="20"/>
      <c r="C404" s="20" t="str">
        <f>IF(D404="Critical",MAX($C$8:C403)+1,"")</f>
        <v/>
      </c>
      <c r="D404" s="20" t="str">
        <f t="shared" si="102"/>
        <v>-</v>
      </c>
      <c r="E404" s="20" t="str">
        <f>VLOOKUP('PASTE-DOWN-DL'!F404,'SSA-CODE'!$D$4:$E$56,2,FALSE)</f>
        <v>WTR AM</v>
      </c>
      <c r="F404" s="48" t="str">
        <f t="shared" si="103"/>
        <v>WTR AM</v>
      </c>
      <c r="G404" s="48" t="str">
        <f t="shared" si="104"/>
        <v xml:space="preserve">	WTR AM</v>
      </c>
      <c r="H404" s="20">
        <v>395</v>
      </c>
      <c r="I404" t="s">
        <v>8669</v>
      </c>
      <c r="J404" t="s">
        <v>6466</v>
      </c>
      <c r="K404" t="s">
        <v>6275</v>
      </c>
      <c r="L404" t="s">
        <v>6262</v>
      </c>
      <c r="M404" t="s">
        <v>6263</v>
      </c>
      <c r="N404" t="s">
        <v>8670</v>
      </c>
      <c r="O404" t="s">
        <v>8671</v>
      </c>
      <c r="P404" t="s">
        <v>6266</v>
      </c>
      <c r="Q404" t="s">
        <v>6369</v>
      </c>
      <c r="R404" t="s">
        <v>6279</v>
      </c>
      <c r="S404" t="s">
        <v>6269</v>
      </c>
      <c r="T404" t="s">
        <v>6270</v>
      </c>
      <c r="U404" t="s">
        <v>6269</v>
      </c>
      <c r="V404" t="s">
        <v>6271</v>
      </c>
      <c r="W404" t="s">
        <v>8672</v>
      </c>
      <c r="X404" t="s">
        <v>8673</v>
      </c>
      <c r="Y404" t="s">
        <v>6269</v>
      </c>
      <c r="Z404" s="48" t="str">
        <f t="shared" si="105"/>
        <v>WTR AM-10.121.68.65-TN725B_VALSAD_S6P8-10.121.16.69-TN725B_Valsad_S6P8</v>
      </c>
      <c r="AA404" s="48">
        <f t="shared" si="106"/>
        <v>14</v>
      </c>
      <c r="AB404" s="48">
        <f t="shared" si="107"/>
        <v>21</v>
      </c>
      <c r="AC404" s="48">
        <f t="shared" si="108"/>
        <v>14</v>
      </c>
      <c r="AD404" s="48">
        <f t="shared" si="109"/>
        <v>30</v>
      </c>
      <c r="AE404" s="48" t="str">
        <f t="shared" si="110"/>
        <v>10.121.16.69</v>
      </c>
      <c r="AF404" s="42" t="str">
        <f t="shared" si="111"/>
        <v>10.121.68.65</v>
      </c>
      <c r="AG404" s="7" t="str">
        <f t="shared" si="112"/>
        <v>Valsad</v>
      </c>
      <c r="AH404" s="7" t="str">
        <f t="shared" si="113"/>
        <v>VALSAD-OLD(GNE)</v>
      </c>
      <c r="AI404" s="7" t="str">
        <f t="shared" si="114"/>
        <v>S6P8</v>
      </c>
      <c r="AJ404" s="7" t="str">
        <f t="shared" si="115"/>
        <v>S6P8</v>
      </c>
      <c r="AK404" s="7" t="str">
        <f>IFERROR(VLOOKUP(Z404,'PASTE-DL-ALARMS'!$Q$10:$W$2200,7,FALSE),"")</f>
        <v/>
      </c>
      <c r="AL404" s="55" t="str">
        <f>IFERROR(VLOOKUP(Z404,'PASTE-DL-ALARMS'!$Q$10:$W$2200,3,FALSE),"")</f>
        <v/>
      </c>
      <c r="AM404" s="7" t="str">
        <f t="shared" si="116"/>
        <v>10.121.16.69_Valsad_S6P8</v>
      </c>
      <c r="AN404" s="55" t="str">
        <f t="shared" si="117"/>
        <v>10.121.68.65_VALSAD-OLD(GNE)_S6P8</v>
      </c>
      <c r="AO404" s="72" t="e">
        <f t="shared" ca="1" si="118"/>
        <v>#VALUE!</v>
      </c>
      <c r="AP404" s="7" t="str">
        <f>IFERROR(VLOOKUP(Z404,'PASTE-DL-ALARMS'!$Q$10:$Z$2800,8,FALSE),"")</f>
        <v/>
      </c>
    </row>
    <row r="405" spans="1:42" x14ac:dyDescent="0.25">
      <c r="A405" s="20"/>
      <c r="B405" s="20"/>
      <c r="C405" s="20" t="str">
        <f>IF(D405="Critical",MAX($C$8:C404)+1,"")</f>
        <v/>
      </c>
      <c r="D405" s="20" t="str">
        <f t="shared" si="102"/>
        <v>-</v>
      </c>
      <c r="E405" s="20" t="str">
        <f>VLOOKUP('PASTE-DOWN-DL'!F405,'SSA-CODE'!$D$4:$E$56,2,FALSE)</f>
        <v>VAL</v>
      </c>
      <c r="F405" s="48" t="str">
        <f t="shared" si="103"/>
        <v>SSA VAL</v>
      </c>
      <c r="G405" s="48" t="str">
        <f t="shared" si="104"/>
        <v xml:space="preserve">	SSA VAL</v>
      </c>
      <c r="H405" s="20">
        <v>396</v>
      </c>
      <c r="I405" t="s">
        <v>8674</v>
      </c>
      <c r="J405" t="s">
        <v>6260</v>
      </c>
      <c r="K405" t="s">
        <v>6275</v>
      </c>
      <c r="L405" t="s">
        <v>6262</v>
      </c>
      <c r="M405" t="s">
        <v>6263</v>
      </c>
      <c r="N405" t="s">
        <v>8675</v>
      </c>
      <c r="O405" t="s">
        <v>8676</v>
      </c>
      <c r="P405" t="s">
        <v>6266</v>
      </c>
      <c r="Q405" t="s">
        <v>6343</v>
      </c>
      <c r="R405" t="s">
        <v>6279</v>
      </c>
      <c r="S405" t="s">
        <v>6269</v>
      </c>
      <c r="T405" t="s">
        <v>7301</v>
      </c>
      <c r="U405" t="s">
        <v>6269</v>
      </c>
      <c r="V405" t="s">
        <v>6271</v>
      </c>
      <c r="W405" t="s">
        <v>8677</v>
      </c>
      <c r="X405" t="s">
        <v>8678</v>
      </c>
      <c r="Y405" t="s">
        <v>6269</v>
      </c>
      <c r="Z405" s="48" t="str">
        <f t="shared" si="105"/>
        <v>SSA VAL-10.121.16.80-ELECTROMAG_A1_1/6-10.121.16.82-CHANOD_A1_1/5</v>
      </c>
      <c r="AA405" s="48">
        <f t="shared" si="106"/>
        <v>14</v>
      </c>
      <c r="AB405" s="48">
        <f t="shared" si="107"/>
        <v>21</v>
      </c>
      <c r="AC405" s="48">
        <f t="shared" si="108"/>
        <v>14</v>
      </c>
      <c r="AD405" s="48">
        <f t="shared" si="109"/>
        <v>34</v>
      </c>
      <c r="AE405" s="48" t="str">
        <f t="shared" si="110"/>
        <v>10.121.16.82</v>
      </c>
      <c r="AF405" s="42" t="str">
        <f t="shared" si="111"/>
        <v>10.121.16.80</v>
      </c>
      <c r="AG405" s="7" t="str">
        <f t="shared" si="112"/>
        <v>CHANOD</v>
      </c>
      <c r="AH405" s="7" t="str">
        <f t="shared" si="113"/>
        <v>DUNGRAPOLICESTATION</v>
      </c>
      <c r="AI405" s="7" t="str">
        <f t="shared" si="114"/>
        <v>S1P5</v>
      </c>
      <c r="AJ405" s="7" t="str">
        <f t="shared" si="115"/>
        <v>S1P6</v>
      </c>
      <c r="AK405" s="7" t="str">
        <f>IFERROR(VLOOKUP(Z405,'PASTE-DL-ALARMS'!$Q$10:$W$2200,7,FALSE),"")</f>
        <v/>
      </c>
      <c r="AL405" s="55" t="str">
        <f>IFERROR(VLOOKUP(Z405,'PASTE-DL-ALARMS'!$Q$10:$W$2200,3,FALSE),"")</f>
        <v/>
      </c>
      <c r="AM405" s="7" t="str">
        <f t="shared" si="116"/>
        <v>10.121.16.82_CHANOD_S1P5</v>
      </c>
      <c r="AN405" s="55" t="str">
        <f t="shared" si="117"/>
        <v>10.121.16.80_DUNGRAPOLICESTATION_S1P6</v>
      </c>
      <c r="AO405" s="72" t="e">
        <f t="shared" ca="1" si="118"/>
        <v>#VALUE!</v>
      </c>
      <c r="AP405" s="7" t="str">
        <f>IFERROR(VLOOKUP(Z405,'PASTE-DL-ALARMS'!$Q$10:$Z$2800,8,FALSE),"")</f>
        <v/>
      </c>
    </row>
    <row r="406" spans="1:42" x14ac:dyDescent="0.25">
      <c r="A406" s="20"/>
      <c r="B406" s="20"/>
      <c r="C406" s="20" t="str">
        <f>IF(D406="Critical",MAX($C$8:C405)+1,"")</f>
        <v/>
      </c>
      <c r="D406" s="20" t="str">
        <f t="shared" si="102"/>
        <v>-</v>
      </c>
      <c r="E406" s="20" t="str">
        <f>VLOOKUP('PASTE-DOWN-DL'!F406,'SSA-CODE'!$D$4:$E$56,2,FALSE)</f>
        <v>WTR AM</v>
      </c>
      <c r="F406" s="48" t="str">
        <f t="shared" si="103"/>
        <v>WTR AM</v>
      </c>
      <c r="G406" s="48" t="str">
        <f t="shared" si="104"/>
        <v xml:space="preserve">	WTR AM</v>
      </c>
      <c r="H406" s="20">
        <v>397</v>
      </c>
      <c r="I406" t="s">
        <v>8679</v>
      </c>
      <c r="J406" t="s">
        <v>6466</v>
      </c>
      <c r="K406" t="s">
        <v>6275</v>
      </c>
      <c r="L406" t="s">
        <v>6262</v>
      </c>
      <c r="M406" t="s">
        <v>6263</v>
      </c>
      <c r="N406" t="s">
        <v>8680</v>
      </c>
      <c r="O406" t="s">
        <v>8681</v>
      </c>
      <c r="P406" t="s">
        <v>6266</v>
      </c>
      <c r="Q406" t="s">
        <v>6529</v>
      </c>
      <c r="R406" t="s">
        <v>6279</v>
      </c>
      <c r="S406" t="s">
        <v>8682</v>
      </c>
      <c r="T406" t="s">
        <v>6345</v>
      </c>
      <c r="U406" t="s">
        <v>6269</v>
      </c>
      <c r="V406" t="s">
        <v>6271</v>
      </c>
      <c r="W406" t="s">
        <v>8683</v>
      </c>
      <c r="X406" t="s">
        <v>8684</v>
      </c>
      <c r="Y406" t="s">
        <v>6269</v>
      </c>
      <c r="Z406" s="48" t="str">
        <f t="shared" si="105"/>
        <v>WTR AM-10.121.18.6-NARANPURA 1(GNE)_PH1-10.121.17.204-NARANPURA_PH1</v>
      </c>
      <c r="AA406" s="48">
        <f t="shared" si="106"/>
        <v>13</v>
      </c>
      <c r="AB406" s="48">
        <f t="shared" si="107"/>
        <v>30</v>
      </c>
      <c r="AC406" s="48">
        <f t="shared" si="108"/>
        <v>15</v>
      </c>
      <c r="AD406" s="48">
        <f t="shared" si="109"/>
        <v>25</v>
      </c>
      <c r="AE406" s="48" t="str">
        <f t="shared" si="110"/>
        <v>10.121.18.6</v>
      </c>
      <c r="AF406" s="42" t="str">
        <f t="shared" si="111"/>
        <v>10.121.17.204</v>
      </c>
      <c r="AG406" s="7" t="str">
        <f t="shared" si="112"/>
        <v>NARANPURA 1(GNE)</v>
      </c>
      <c r="AH406" s="7" t="str">
        <f t="shared" si="113"/>
        <v>NARANPURA</v>
      </c>
      <c r="AI406" s="7" t="str">
        <f t="shared" si="114"/>
        <v>S5P10</v>
      </c>
      <c r="AJ406" s="7" t="str">
        <f t="shared" si="115"/>
        <v>S5P10</v>
      </c>
      <c r="AK406" s="7" t="str">
        <f>IFERROR(VLOOKUP(Z406,'PASTE-DL-ALARMS'!$Q$10:$W$2200,7,FALSE),"")</f>
        <v/>
      </c>
      <c r="AL406" s="55" t="str">
        <f>IFERROR(VLOOKUP(Z406,'PASTE-DL-ALARMS'!$Q$10:$W$2200,3,FALSE),"")</f>
        <v/>
      </c>
      <c r="AM406" s="7" t="str">
        <f t="shared" si="116"/>
        <v>10.121.18.6_NARANPURA 1(GNE)_S5P10</v>
      </c>
      <c r="AN406" s="55" t="str">
        <f t="shared" si="117"/>
        <v>10.121.17.204_NARANPURA_S5P10</v>
      </c>
      <c r="AO406" s="72" t="e">
        <f t="shared" ca="1" si="118"/>
        <v>#VALUE!</v>
      </c>
      <c r="AP406" s="7" t="str">
        <f>IFERROR(VLOOKUP(Z406,'PASTE-DL-ALARMS'!$Q$10:$Z$2800,8,FALSE),"")</f>
        <v/>
      </c>
    </row>
    <row r="407" spans="1:42" x14ac:dyDescent="0.25">
      <c r="A407" s="20"/>
      <c r="B407" s="20"/>
      <c r="C407" s="20" t="str">
        <f>IF(D407="Critical",MAX($C$8:C406)+1,"")</f>
        <v/>
      </c>
      <c r="D407" s="20" t="str">
        <f t="shared" si="102"/>
        <v>-</v>
      </c>
      <c r="E407" s="20" t="str">
        <f>VLOOKUP('PASTE-DOWN-DL'!F407,'SSA-CODE'!$D$4:$E$56,2,FALSE)</f>
        <v>NDD</v>
      </c>
      <c r="F407" s="48" t="str">
        <f t="shared" si="103"/>
        <v>SSA NAD</v>
      </c>
      <c r="G407" s="48" t="str">
        <f t="shared" si="104"/>
        <v xml:space="preserve">	SSA NAD</v>
      </c>
      <c r="H407" s="20">
        <v>398</v>
      </c>
      <c r="I407" t="s">
        <v>8685</v>
      </c>
      <c r="J407" t="s">
        <v>6260</v>
      </c>
      <c r="K407" t="s">
        <v>6275</v>
      </c>
      <c r="L407" t="s">
        <v>6262</v>
      </c>
      <c r="M407" t="s">
        <v>6263</v>
      </c>
      <c r="N407" t="s">
        <v>8686</v>
      </c>
      <c r="O407" t="s">
        <v>8687</v>
      </c>
      <c r="P407" t="s">
        <v>6266</v>
      </c>
      <c r="Q407" t="s">
        <v>6369</v>
      </c>
      <c r="R407" t="s">
        <v>6279</v>
      </c>
      <c r="S407" t="s">
        <v>8688</v>
      </c>
      <c r="T407" t="s">
        <v>6371</v>
      </c>
      <c r="U407" t="s">
        <v>8689</v>
      </c>
      <c r="V407" t="s">
        <v>6271</v>
      </c>
      <c r="W407" t="s">
        <v>8690</v>
      </c>
      <c r="X407" t="s">
        <v>8691</v>
      </c>
      <c r="Y407" t="s">
        <v>6269</v>
      </c>
      <c r="Z407" s="48" t="str">
        <f t="shared" si="105"/>
        <v>SSA NAD-10.121.24.234-DHUVARAN_2/5-10.121.98.90-UNDEL_1/5</v>
      </c>
      <c r="AA407" s="48">
        <f t="shared" si="106"/>
        <v>15</v>
      </c>
      <c r="AB407" s="48">
        <f t="shared" si="107"/>
        <v>24</v>
      </c>
      <c r="AC407" s="48">
        <f t="shared" si="108"/>
        <v>14</v>
      </c>
      <c r="AD407" s="48">
        <f t="shared" si="109"/>
        <v>20</v>
      </c>
      <c r="AE407" s="48" t="str">
        <f t="shared" si="110"/>
        <v>10.121.24.234</v>
      </c>
      <c r="AF407" s="42" t="str">
        <f t="shared" si="111"/>
        <v>10.121.98.90</v>
      </c>
      <c r="AG407" s="7" t="str">
        <f t="shared" si="112"/>
        <v>DHUVARAN</v>
      </c>
      <c r="AH407" s="7" t="str">
        <f t="shared" si="113"/>
        <v>UNDEL</v>
      </c>
      <c r="AI407" s="7" t="str">
        <f t="shared" si="114"/>
        <v>S2P5</v>
      </c>
      <c r="AJ407" s="7" t="str">
        <f t="shared" si="115"/>
        <v>S1P5</v>
      </c>
      <c r="AK407" s="7" t="str">
        <f>IFERROR(VLOOKUP(Z407,'PASTE-DL-ALARMS'!$Q$10:$W$2200,7,FALSE),"")</f>
        <v/>
      </c>
      <c r="AL407" s="55" t="str">
        <f>IFERROR(VLOOKUP(Z407,'PASTE-DL-ALARMS'!$Q$10:$W$2200,3,FALSE),"")</f>
        <v/>
      </c>
      <c r="AM407" s="7" t="str">
        <f t="shared" si="116"/>
        <v>10.121.24.234_DHUVARAN_S2P5</v>
      </c>
      <c r="AN407" s="55" t="str">
        <f t="shared" si="117"/>
        <v>10.121.98.90_UNDEL_S1P5</v>
      </c>
      <c r="AO407" s="72" t="e">
        <f t="shared" ca="1" si="118"/>
        <v>#VALUE!</v>
      </c>
      <c r="AP407" s="7" t="str">
        <f>IFERROR(VLOOKUP(Z407,'PASTE-DL-ALARMS'!$Q$10:$Z$2800,8,FALSE),"")</f>
        <v/>
      </c>
    </row>
    <row r="408" spans="1:42" x14ac:dyDescent="0.25">
      <c r="A408" s="20"/>
      <c r="B408" s="20"/>
      <c r="C408" s="20" t="str">
        <f>IF(D408="Critical",MAX($C$8:C407)+1,"")</f>
        <v/>
      </c>
      <c r="D408" s="20" t="str">
        <f t="shared" si="102"/>
        <v>-</v>
      </c>
      <c r="E408" s="20" t="str">
        <f>VLOOKUP('PASTE-DOWN-DL'!F408,'SSA-CODE'!$D$4:$E$56,2,FALSE)</f>
        <v>VAL</v>
      </c>
      <c r="F408" s="48" t="str">
        <f t="shared" si="103"/>
        <v>SSA VAL</v>
      </c>
      <c r="G408" s="48" t="str">
        <f t="shared" si="104"/>
        <v xml:space="preserve">	SSA VAL</v>
      </c>
      <c r="H408" s="20">
        <v>399</v>
      </c>
      <c r="I408" t="s">
        <v>8692</v>
      </c>
      <c r="J408" t="s">
        <v>6260</v>
      </c>
      <c r="K408" t="s">
        <v>6261</v>
      </c>
      <c r="L408" t="s">
        <v>6262</v>
      </c>
      <c r="M408" t="s">
        <v>6263</v>
      </c>
      <c r="N408" t="s">
        <v>8693</v>
      </c>
      <c r="O408" t="s">
        <v>8694</v>
      </c>
      <c r="P408" t="s">
        <v>6266</v>
      </c>
      <c r="Q408" t="s">
        <v>6423</v>
      </c>
      <c r="R408" t="s">
        <v>6302</v>
      </c>
      <c r="S408" t="s">
        <v>8695</v>
      </c>
      <c r="T408" t="s">
        <v>6321</v>
      </c>
      <c r="U408" t="s">
        <v>7700</v>
      </c>
      <c r="V408" t="s">
        <v>6271</v>
      </c>
      <c r="W408" t="s">
        <v>8696</v>
      </c>
      <c r="X408" t="s">
        <v>6488</v>
      </c>
      <c r="Y408" t="s">
        <v>6269</v>
      </c>
      <c r="Z408" s="48" t="str">
        <f t="shared" si="105"/>
        <v>SSA VAL-10.121.16.109-UMERGAON B1_4/1-10.121.24.133-Talasari B1_3/1</v>
      </c>
      <c r="AA408" s="48">
        <f t="shared" si="106"/>
        <v>15</v>
      </c>
      <c r="AB408" s="48">
        <f t="shared" si="107"/>
        <v>24</v>
      </c>
      <c r="AC408" s="48">
        <f t="shared" si="108"/>
        <v>15</v>
      </c>
      <c r="AD408" s="48">
        <f t="shared" si="109"/>
        <v>24</v>
      </c>
      <c r="AE408" s="48" t="str">
        <f t="shared" si="110"/>
        <v>10.121.16.109</v>
      </c>
      <c r="AF408" s="42" t="str">
        <f t="shared" si="111"/>
        <v>10.121.24.133</v>
      </c>
      <c r="AG408" s="7" t="str">
        <f t="shared" si="112"/>
        <v>UMERGAON</v>
      </c>
      <c r="AH408" s="7" t="str">
        <f t="shared" si="113"/>
        <v>TALASARI</v>
      </c>
      <c r="AI408" s="7" t="str">
        <f t="shared" si="114"/>
        <v>S4P1</v>
      </c>
      <c r="AJ408" s="7" t="str">
        <f t="shared" si="115"/>
        <v>S3P1</v>
      </c>
      <c r="AK408" s="7" t="str">
        <f>IFERROR(VLOOKUP(Z408,'PASTE-DL-ALARMS'!$Q$10:$W$2200,7,FALSE),"")</f>
        <v/>
      </c>
      <c r="AL408" s="55" t="str">
        <f>IFERROR(VLOOKUP(Z408,'PASTE-DL-ALARMS'!$Q$10:$W$2200,3,FALSE),"")</f>
        <v/>
      </c>
      <c r="AM408" s="7" t="str">
        <f t="shared" si="116"/>
        <v>10.121.16.109_UMERGAON_S4P1</v>
      </c>
      <c r="AN408" s="55" t="str">
        <f t="shared" si="117"/>
        <v>10.121.24.133_TALASARI_S3P1</v>
      </c>
      <c r="AO408" s="72" t="e">
        <f t="shared" ca="1" si="118"/>
        <v>#VALUE!</v>
      </c>
      <c r="AP408" s="7" t="str">
        <f>IFERROR(VLOOKUP(Z408,'PASTE-DL-ALARMS'!$Q$10:$Z$2800,8,FALSE),"")</f>
        <v/>
      </c>
    </row>
    <row r="409" spans="1:42" x14ac:dyDescent="0.25">
      <c r="A409" s="20"/>
      <c r="B409" s="20"/>
      <c r="C409" s="20" t="str">
        <f>IF(D409="Critical",MAX($C$8:C408)+1,"")</f>
        <v/>
      </c>
      <c r="D409" s="20" t="str">
        <f t="shared" si="102"/>
        <v>-</v>
      </c>
      <c r="E409" s="20" t="str">
        <f>VLOOKUP('PASTE-DOWN-DL'!F409,'SSA-CODE'!$D$4:$E$56,2,FALSE)</f>
        <v>VDA</v>
      </c>
      <c r="F409" s="48" t="str">
        <f t="shared" si="103"/>
        <v>SSA VDR</v>
      </c>
      <c r="G409" s="48" t="str">
        <f t="shared" si="104"/>
        <v xml:space="preserve">	SSA VDR</v>
      </c>
      <c r="H409" s="20">
        <v>400</v>
      </c>
      <c r="I409" t="s">
        <v>8697</v>
      </c>
      <c r="J409" t="s">
        <v>6260</v>
      </c>
      <c r="K409" t="s">
        <v>6261</v>
      </c>
      <c r="L409" t="s">
        <v>6262</v>
      </c>
      <c r="M409" t="s">
        <v>6263</v>
      </c>
      <c r="N409" t="s">
        <v>8698</v>
      </c>
      <c r="O409" t="s">
        <v>8699</v>
      </c>
      <c r="P409" t="s">
        <v>6266</v>
      </c>
      <c r="Q409" t="s">
        <v>6882</v>
      </c>
      <c r="R409" t="s">
        <v>7032</v>
      </c>
      <c r="S409" t="s">
        <v>6269</v>
      </c>
      <c r="T409" t="s">
        <v>6353</v>
      </c>
      <c r="U409" t="s">
        <v>6417</v>
      </c>
      <c r="V409" t="s">
        <v>6271</v>
      </c>
      <c r="W409" t="s">
        <v>8700</v>
      </c>
      <c r="X409" t="s">
        <v>8701</v>
      </c>
      <c r="Y409" t="s">
        <v>6269</v>
      </c>
      <c r="Z409" s="48" t="str">
        <f t="shared" si="105"/>
        <v>SSA VDR-10.121.19.131-Karelibagh_B2-10.121.19.134-Fatheganj_B2</v>
      </c>
      <c r="AA409" s="48">
        <f t="shared" si="106"/>
        <v>15</v>
      </c>
      <c r="AB409" s="48">
        <f t="shared" si="107"/>
        <v>25</v>
      </c>
      <c r="AC409" s="48">
        <f t="shared" si="108"/>
        <v>15</v>
      </c>
      <c r="AD409" s="48">
        <f t="shared" si="109"/>
        <v>26</v>
      </c>
      <c r="AE409" s="48" t="str">
        <f t="shared" si="110"/>
        <v>10.121.19.134</v>
      </c>
      <c r="AF409" s="42" t="str">
        <f t="shared" si="111"/>
        <v>10.121.19.131</v>
      </c>
      <c r="AG409" s="7" t="str">
        <f t="shared" si="112"/>
        <v>FATEHGANJ</v>
      </c>
      <c r="AH409" s="7" t="str">
        <f t="shared" si="113"/>
        <v>KARELIBAGH</v>
      </c>
      <c r="AI409" s="7" t="str">
        <f t="shared" si="114"/>
        <v>S4P1</v>
      </c>
      <c r="AJ409" s="7" t="str">
        <f t="shared" si="115"/>
        <v>S5P1</v>
      </c>
      <c r="AK409" s="7" t="str">
        <f>IFERROR(VLOOKUP(Z409,'PASTE-DL-ALARMS'!$Q$10:$W$2200,7,FALSE),"")</f>
        <v/>
      </c>
      <c r="AL409" s="55" t="str">
        <f>IFERROR(VLOOKUP(Z409,'PASTE-DL-ALARMS'!$Q$10:$W$2200,3,FALSE),"")</f>
        <v/>
      </c>
      <c r="AM409" s="7" t="str">
        <f t="shared" si="116"/>
        <v>10.121.19.134_FATEHGANJ_S4P1</v>
      </c>
      <c r="AN409" s="55" t="str">
        <f t="shared" si="117"/>
        <v>10.121.19.131_KARELIBAGH_S5P1</v>
      </c>
      <c r="AO409" s="72" t="e">
        <f t="shared" ca="1" si="118"/>
        <v>#VALUE!</v>
      </c>
      <c r="AP409" s="7" t="str">
        <f>IFERROR(VLOOKUP(Z409,'PASTE-DL-ALARMS'!$Q$10:$Z$2800,8,FALSE),"")</f>
        <v/>
      </c>
    </row>
    <row r="410" spans="1:42" x14ac:dyDescent="0.25">
      <c r="A410" s="20"/>
      <c r="B410" s="20"/>
      <c r="C410" s="20" t="str">
        <f>IF(D410="Critical",MAX($C$8:C409)+1,"")</f>
        <v/>
      </c>
      <c r="D410" s="20" t="str">
        <f t="shared" si="102"/>
        <v>-</v>
      </c>
      <c r="E410" s="20" t="str">
        <f>VLOOKUP('PASTE-DOWN-DL'!F410,'SSA-CODE'!$D$4:$E$56,2,FALSE)</f>
        <v>WTR RJ</v>
      </c>
      <c r="F410" s="48" t="str">
        <f t="shared" si="103"/>
        <v>WTR RJ</v>
      </c>
      <c r="G410" s="48" t="str">
        <f t="shared" si="104"/>
        <v xml:space="preserve">	WTR RJ</v>
      </c>
      <c r="H410" s="20">
        <v>401</v>
      </c>
      <c r="I410" t="s">
        <v>8702</v>
      </c>
      <c r="J410" t="s">
        <v>6260</v>
      </c>
      <c r="K410" t="s">
        <v>6275</v>
      </c>
      <c r="L410" t="s">
        <v>6262</v>
      </c>
      <c r="M410" t="s">
        <v>6263</v>
      </c>
      <c r="N410" t="s">
        <v>8703</v>
      </c>
      <c r="O410" t="s">
        <v>8704</v>
      </c>
      <c r="P410" t="s">
        <v>6266</v>
      </c>
      <c r="Q410" t="s">
        <v>6453</v>
      </c>
      <c r="R410" t="s">
        <v>6279</v>
      </c>
      <c r="S410" t="s">
        <v>6269</v>
      </c>
      <c r="T410" t="s">
        <v>7084</v>
      </c>
      <c r="U410" t="s">
        <v>6269</v>
      </c>
      <c r="V410" t="s">
        <v>6271</v>
      </c>
      <c r="W410" t="s">
        <v>8705</v>
      </c>
      <c r="X410" t="s">
        <v>8706</v>
      </c>
      <c r="Y410" t="s">
        <v>6269</v>
      </c>
      <c r="Z410" s="48" t="str">
        <f t="shared" si="105"/>
        <v>WTR RJ-10.121.17.133-TN705B_DHASA_B1\S3P3-10.121.17.131-TN725B_SIHOR_B2\S5P3</v>
      </c>
      <c r="AA410" s="48">
        <f t="shared" si="106"/>
        <v>15</v>
      </c>
      <c r="AB410" s="48">
        <f t="shared" si="107"/>
        <v>21</v>
      </c>
      <c r="AC410" s="48">
        <f t="shared" si="108"/>
        <v>15</v>
      </c>
      <c r="AD410" s="48">
        <f t="shared" si="109"/>
        <v>21</v>
      </c>
      <c r="AE410" s="48" t="str">
        <f t="shared" si="110"/>
        <v>10.121.17.133</v>
      </c>
      <c r="AF410" s="42" t="str">
        <f t="shared" si="111"/>
        <v>10.121.17.131</v>
      </c>
      <c r="AG410" s="7" t="str">
        <f t="shared" si="112"/>
        <v>DHASA</v>
      </c>
      <c r="AH410" s="7" t="str">
        <f t="shared" si="113"/>
        <v>SIHOR</v>
      </c>
      <c r="AI410" s="7" t="str">
        <f t="shared" si="114"/>
        <v>S3P3</v>
      </c>
      <c r="AJ410" s="7" t="str">
        <f t="shared" si="115"/>
        <v>S5P3</v>
      </c>
      <c r="AK410" s="7" t="str">
        <f>IFERROR(VLOOKUP(Z410,'PASTE-DL-ALARMS'!$Q$10:$W$2200,7,FALSE),"")</f>
        <v/>
      </c>
      <c r="AL410" s="55" t="str">
        <f>IFERROR(VLOOKUP(Z410,'PASTE-DL-ALARMS'!$Q$10:$W$2200,3,FALSE),"")</f>
        <v/>
      </c>
      <c r="AM410" s="7" t="str">
        <f t="shared" si="116"/>
        <v>10.121.17.133_DHASA_S3P3</v>
      </c>
      <c r="AN410" s="55" t="str">
        <f t="shared" si="117"/>
        <v>10.121.17.131_SIHOR_S5P3</v>
      </c>
      <c r="AO410" s="72" t="e">
        <f t="shared" ca="1" si="118"/>
        <v>#VALUE!</v>
      </c>
      <c r="AP410" s="7" t="str">
        <f>IFERROR(VLOOKUP(Z410,'PASTE-DL-ALARMS'!$Q$10:$Z$2800,8,FALSE),"")</f>
        <v/>
      </c>
    </row>
    <row r="411" spans="1:42" x14ac:dyDescent="0.25">
      <c r="A411" s="20"/>
      <c r="B411" s="20"/>
      <c r="C411" s="20" t="str">
        <f>IF(D411="Critical",MAX($C$8:C410)+1,"")</f>
        <v/>
      </c>
      <c r="D411" s="20" t="str">
        <f t="shared" si="102"/>
        <v>-</v>
      </c>
      <c r="E411" s="20" t="str">
        <f>VLOOKUP('PASTE-DOWN-DL'!F411,'SSA-CODE'!$D$4:$E$56,2,FALSE)</f>
        <v>JND</v>
      </c>
      <c r="F411" s="48" t="str">
        <f t="shared" si="103"/>
        <v>SSA JND</v>
      </c>
      <c r="G411" s="48" t="str">
        <f t="shared" si="104"/>
        <v xml:space="preserve">	SSA JND</v>
      </c>
      <c r="H411" s="20">
        <v>402</v>
      </c>
      <c r="I411" t="s">
        <v>8707</v>
      </c>
      <c r="J411" t="s">
        <v>6260</v>
      </c>
      <c r="K411" t="s">
        <v>6275</v>
      </c>
      <c r="L411" t="s">
        <v>6262</v>
      </c>
      <c r="M411" t="s">
        <v>6263</v>
      </c>
      <c r="N411" t="s">
        <v>8708</v>
      </c>
      <c r="O411" t="s">
        <v>8709</v>
      </c>
      <c r="P411" t="s">
        <v>6266</v>
      </c>
      <c r="Q411" t="s">
        <v>6431</v>
      </c>
      <c r="R411" t="s">
        <v>6294</v>
      </c>
      <c r="S411" t="s">
        <v>8710</v>
      </c>
      <c r="T411" t="s">
        <v>6486</v>
      </c>
      <c r="U411" t="s">
        <v>7224</v>
      </c>
      <c r="V411" t="s">
        <v>6271</v>
      </c>
      <c r="W411" t="s">
        <v>8711</v>
      </c>
      <c r="X411" t="s">
        <v>8712</v>
      </c>
      <c r="Y411" t="s">
        <v>6269</v>
      </c>
      <c r="Z411" s="48" t="str">
        <f t="shared" si="105"/>
        <v>SSA JND-10.121.97.196-VISAVADAR_3/5-10.121.24.20-RACHANA BTS_1/5</v>
      </c>
      <c r="AA411" s="48">
        <f t="shared" si="106"/>
        <v>14</v>
      </c>
      <c r="AB411" s="48">
        <f t="shared" si="107"/>
        <v>21</v>
      </c>
      <c r="AC411" s="48">
        <f t="shared" si="108"/>
        <v>15</v>
      </c>
      <c r="AD411" s="48">
        <f t="shared" si="109"/>
        <v>25</v>
      </c>
      <c r="AE411" s="48" t="str">
        <f t="shared" si="110"/>
        <v>10.121.24.20</v>
      </c>
      <c r="AF411" s="42" t="str">
        <f t="shared" si="111"/>
        <v>10.121.97.196</v>
      </c>
      <c r="AG411" s="7" t="str">
        <f t="shared" si="112"/>
        <v>Dhebar</v>
      </c>
      <c r="AH411" s="7" t="str">
        <f t="shared" si="113"/>
        <v>VISAVADAR</v>
      </c>
      <c r="AI411" s="7" t="str">
        <f t="shared" si="114"/>
        <v>S1P5</v>
      </c>
      <c r="AJ411" s="7" t="str">
        <f t="shared" si="115"/>
        <v>S3P5</v>
      </c>
      <c r="AK411" s="7" t="str">
        <f>IFERROR(VLOOKUP(Z411,'PASTE-DL-ALARMS'!$Q$10:$W$2200,7,FALSE),"")</f>
        <v/>
      </c>
      <c r="AL411" s="55" t="str">
        <f>IFERROR(VLOOKUP(Z411,'PASTE-DL-ALARMS'!$Q$10:$W$2200,3,FALSE),"")</f>
        <v/>
      </c>
      <c r="AM411" s="7" t="str">
        <f t="shared" si="116"/>
        <v>10.121.24.20_Dhebar_S1P5</v>
      </c>
      <c r="AN411" s="55" t="str">
        <f t="shared" si="117"/>
        <v>10.121.97.196_VISAVADAR_S3P5</v>
      </c>
      <c r="AO411" s="72" t="e">
        <f t="shared" ca="1" si="118"/>
        <v>#VALUE!</v>
      </c>
      <c r="AP411" s="7" t="str">
        <f>IFERROR(VLOOKUP(Z411,'PASTE-DL-ALARMS'!$Q$10:$Z$2800,8,FALSE),"")</f>
        <v/>
      </c>
    </row>
    <row r="412" spans="1:42" x14ac:dyDescent="0.25">
      <c r="A412" s="20"/>
      <c r="B412" s="20"/>
      <c r="C412" s="20" t="str">
        <f>IF(D412="Critical",MAX($C$8:C411)+1,"")</f>
        <v/>
      </c>
      <c r="D412" s="20" t="str">
        <f t="shared" si="102"/>
        <v>-</v>
      </c>
      <c r="E412" s="20" t="str">
        <f>VLOOKUP('PASTE-DOWN-DL'!F412,'SSA-CODE'!$D$4:$E$56,2,FALSE)</f>
        <v>VAL</v>
      </c>
      <c r="F412" s="48" t="str">
        <f t="shared" si="103"/>
        <v>SSA VAL</v>
      </c>
      <c r="G412" s="48" t="str">
        <f t="shared" si="104"/>
        <v xml:space="preserve">	SSA VAL</v>
      </c>
      <c r="H412" s="20">
        <v>403</v>
      </c>
      <c r="I412" t="s">
        <v>8713</v>
      </c>
      <c r="J412" t="s">
        <v>6260</v>
      </c>
      <c r="K412" t="s">
        <v>6275</v>
      </c>
      <c r="L412" t="s">
        <v>6262</v>
      </c>
      <c r="M412" t="s">
        <v>6263</v>
      </c>
      <c r="N412" t="s">
        <v>8714</v>
      </c>
      <c r="O412" t="s">
        <v>8715</v>
      </c>
      <c r="P412" t="s">
        <v>6266</v>
      </c>
      <c r="Q412" t="s">
        <v>6850</v>
      </c>
      <c r="R412" t="s">
        <v>6279</v>
      </c>
      <c r="S412" t="s">
        <v>8716</v>
      </c>
      <c r="T412" t="s">
        <v>6471</v>
      </c>
      <c r="U412" t="s">
        <v>7857</v>
      </c>
      <c r="V412" t="s">
        <v>6271</v>
      </c>
      <c r="W412" t="s">
        <v>8717</v>
      </c>
      <c r="X412" t="s">
        <v>8718</v>
      </c>
      <c r="Y412" t="s">
        <v>6269</v>
      </c>
      <c r="Z412" s="48" t="str">
        <f t="shared" si="105"/>
        <v>SSA VAL-10.121.16.88-FADVEL_2/6-10.121.16.89-RUMLA_1/5</v>
      </c>
      <c r="AA412" s="48">
        <f t="shared" si="106"/>
        <v>14</v>
      </c>
      <c r="AB412" s="48">
        <f t="shared" si="107"/>
        <v>20</v>
      </c>
      <c r="AC412" s="48">
        <f t="shared" si="108"/>
        <v>14</v>
      </c>
      <c r="AD412" s="48">
        <f t="shared" si="109"/>
        <v>21</v>
      </c>
      <c r="AE412" s="48" t="str">
        <f t="shared" si="110"/>
        <v>10.121.16.89</v>
      </c>
      <c r="AF412" s="42" t="str">
        <f t="shared" si="111"/>
        <v>10.121.16.88</v>
      </c>
      <c r="AG412" s="7" t="str">
        <f t="shared" si="112"/>
        <v>RUMLA</v>
      </c>
      <c r="AH412" s="7" t="str">
        <f t="shared" si="113"/>
        <v>FADVEL</v>
      </c>
      <c r="AI412" s="7" t="str">
        <f t="shared" si="114"/>
        <v>S1P5</v>
      </c>
      <c r="AJ412" s="7" t="str">
        <f t="shared" si="115"/>
        <v>S2P6</v>
      </c>
      <c r="AK412" s="7" t="str">
        <f>IFERROR(VLOOKUP(Z412,'PASTE-DL-ALARMS'!$Q$10:$W$2200,7,FALSE),"")</f>
        <v/>
      </c>
      <c r="AL412" s="55" t="str">
        <f>IFERROR(VLOOKUP(Z412,'PASTE-DL-ALARMS'!$Q$10:$W$2200,3,FALSE),"")</f>
        <v/>
      </c>
      <c r="AM412" s="7" t="str">
        <f t="shared" si="116"/>
        <v>10.121.16.89_RUMLA_S1P5</v>
      </c>
      <c r="AN412" s="55" t="str">
        <f t="shared" si="117"/>
        <v>10.121.16.88_FADVEL_S2P6</v>
      </c>
      <c r="AO412" s="72" t="e">
        <f t="shared" ca="1" si="118"/>
        <v>#VALUE!</v>
      </c>
      <c r="AP412" s="7" t="str">
        <f>IFERROR(VLOOKUP(Z412,'PASTE-DL-ALARMS'!$Q$10:$Z$2800,8,FALSE),"")</f>
        <v/>
      </c>
    </row>
    <row r="413" spans="1:42" x14ac:dyDescent="0.25">
      <c r="A413" s="20"/>
      <c r="B413" s="20"/>
      <c r="C413" s="20" t="str">
        <f>IF(D413="Critical",MAX($C$8:C412)+1,"")</f>
        <v/>
      </c>
      <c r="D413" s="20" t="str">
        <f t="shared" si="102"/>
        <v>-</v>
      </c>
      <c r="E413" s="20" t="str">
        <f>VLOOKUP('PASTE-DOWN-DL'!F413,'SSA-CODE'!$D$4:$E$56,2,FALSE)</f>
        <v>AHD</v>
      </c>
      <c r="F413" s="48" t="str">
        <f t="shared" si="103"/>
        <v>SSA AM</v>
      </c>
      <c r="G413" s="48" t="str">
        <f t="shared" si="104"/>
        <v xml:space="preserve">	SSA AM</v>
      </c>
      <c r="H413" s="20">
        <v>404</v>
      </c>
      <c r="I413" t="s">
        <v>8719</v>
      </c>
      <c r="J413" t="s">
        <v>6260</v>
      </c>
      <c r="K413" t="s">
        <v>6275</v>
      </c>
      <c r="L413" t="s">
        <v>6262</v>
      </c>
      <c r="M413" t="s">
        <v>6263</v>
      </c>
      <c r="N413" t="s">
        <v>8720</v>
      </c>
      <c r="O413" t="s">
        <v>8721</v>
      </c>
      <c r="P413" t="s">
        <v>6266</v>
      </c>
      <c r="Q413" t="s">
        <v>6431</v>
      </c>
      <c r="R413" t="s">
        <v>6294</v>
      </c>
      <c r="S413" t="s">
        <v>8722</v>
      </c>
      <c r="T413" t="s">
        <v>6287</v>
      </c>
      <c r="U413" t="s">
        <v>8722</v>
      </c>
      <c r="V413" t="s">
        <v>6271</v>
      </c>
      <c r="W413" t="s">
        <v>8723</v>
      </c>
      <c r="X413" t="s">
        <v>8724</v>
      </c>
      <c r="Y413" t="s">
        <v>8725</v>
      </c>
      <c r="Z413" s="48" t="str">
        <f t="shared" si="105"/>
        <v>SSA AM-10.121.17.194-AshramRoad_3/2-10.121.18.126-TorrentPharma_1/5</v>
      </c>
      <c r="AA413" s="48">
        <f t="shared" si="106"/>
        <v>15</v>
      </c>
      <c r="AB413" s="48">
        <f t="shared" si="107"/>
        <v>29</v>
      </c>
      <c r="AC413" s="48">
        <f t="shared" si="108"/>
        <v>15</v>
      </c>
      <c r="AD413" s="48">
        <f t="shared" si="109"/>
        <v>25</v>
      </c>
      <c r="AE413" s="48" t="str">
        <f t="shared" si="110"/>
        <v>10.121.18.126</v>
      </c>
      <c r="AF413" s="42" t="str">
        <f t="shared" si="111"/>
        <v>10.121.17.194</v>
      </c>
      <c r="AG413" s="7" t="str">
        <f t="shared" si="112"/>
        <v>Torrent Green</v>
      </c>
      <c r="AH413" s="7" t="str">
        <f t="shared" si="113"/>
        <v>ASHRAM RD</v>
      </c>
      <c r="AI413" s="7" t="str">
        <f t="shared" si="114"/>
        <v>S1P5</v>
      </c>
      <c r="AJ413" s="7" t="str">
        <f t="shared" si="115"/>
        <v>S3P2</v>
      </c>
      <c r="AK413" s="7" t="str">
        <f>IFERROR(VLOOKUP(Z413,'PASTE-DL-ALARMS'!$Q$10:$W$2200,7,FALSE),"")</f>
        <v/>
      </c>
      <c r="AL413" s="55" t="str">
        <f>IFERROR(VLOOKUP(Z413,'PASTE-DL-ALARMS'!$Q$10:$W$2200,3,FALSE),"")</f>
        <v/>
      </c>
      <c r="AM413" s="7" t="str">
        <f t="shared" si="116"/>
        <v>10.121.18.126_Torrent Green_S1P5</v>
      </c>
      <c r="AN413" s="55" t="str">
        <f t="shared" si="117"/>
        <v>10.121.17.194_ASHRAM RD_S3P2</v>
      </c>
      <c r="AO413" s="72" t="e">
        <f t="shared" ca="1" si="118"/>
        <v>#VALUE!</v>
      </c>
      <c r="AP413" s="7" t="str">
        <f>IFERROR(VLOOKUP(Z413,'PASTE-DL-ALARMS'!$Q$10:$Z$2800,8,FALSE),"")</f>
        <v/>
      </c>
    </row>
    <row r="414" spans="1:42" x14ac:dyDescent="0.25">
      <c r="A414" s="20"/>
      <c r="B414" s="20"/>
      <c r="C414" s="20" t="str">
        <f>IF(D414="Critical",MAX($C$8:C413)+1,"")</f>
        <v/>
      </c>
      <c r="D414" s="20" t="str">
        <f t="shared" si="102"/>
        <v>-</v>
      </c>
      <c r="E414" s="20" t="str">
        <f>VLOOKUP('PASTE-DOWN-DL'!F414,'SSA-CODE'!$D$4:$E$56,2,FALSE)</f>
        <v>WTR AM</v>
      </c>
      <c r="F414" s="48" t="str">
        <f t="shared" si="103"/>
        <v>WTR AM</v>
      </c>
      <c r="G414" s="48" t="str">
        <f t="shared" si="104"/>
        <v xml:space="preserve">	WTR AM</v>
      </c>
      <c r="H414" s="20">
        <v>405</v>
      </c>
      <c r="I414" t="s">
        <v>8726</v>
      </c>
      <c r="J414" t="s">
        <v>6260</v>
      </c>
      <c r="K414" t="s">
        <v>6261</v>
      </c>
      <c r="L414" t="s">
        <v>6262</v>
      </c>
      <c r="M414" t="s">
        <v>6263</v>
      </c>
      <c r="N414" t="s">
        <v>8727</v>
      </c>
      <c r="O414" t="s">
        <v>8728</v>
      </c>
      <c r="P414" t="s">
        <v>6266</v>
      </c>
      <c r="Q414" t="s">
        <v>7032</v>
      </c>
      <c r="R414" t="s">
        <v>7033</v>
      </c>
      <c r="S414" t="s">
        <v>7470</v>
      </c>
      <c r="T414" t="s">
        <v>6353</v>
      </c>
      <c r="U414" t="s">
        <v>7470</v>
      </c>
      <c r="V414" t="s">
        <v>6271</v>
      </c>
      <c r="W414" t="s">
        <v>8729</v>
      </c>
      <c r="X414" t="s">
        <v>8730</v>
      </c>
      <c r="Y414" t="s">
        <v>6269</v>
      </c>
      <c r="Z414" s="48" t="str">
        <f t="shared" si="105"/>
        <v>WTR AM-10.121.16.136-Gbt B2_4/1-10.121.17.148-Bhadra 2 B2_5/1</v>
      </c>
      <c r="AA414" s="48">
        <f t="shared" si="106"/>
        <v>15</v>
      </c>
      <c r="AB414" s="48">
        <f t="shared" si="107"/>
        <v>19</v>
      </c>
      <c r="AC414" s="48">
        <f t="shared" si="108"/>
        <v>15</v>
      </c>
      <c r="AD414" s="48">
        <f t="shared" si="109"/>
        <v>24</v>
      </c>
      <c r="AE414" s="48" t="str">
        <f t="shared" si="110"/>
        <v>10.121.16.136</v>
      </c>
      <c r="AF414" s="42" t="str">
        <f t="shared" si="111"/>
        <v>10.121.16.138</v>
      </c>
      <c r="AG414" s="7" t="str">
        <f t="shared" si="112"/>
        <v>GBT</v>
      </c>
      <c r="AH414" s="7" t="str">
        <f t="shared" si="113"/>
        <v>BHADRA 2</v>
      </c>
      <c r="AI414" s="7" t="str">
        <f t="shared" si="114"/>
        <v>S4P1</v>
      </c>
      <c r="AJ414" s="7" t="str">
        <f t="shared" si="115"/>
        <v>S5P1</v>
      </c>
      <c r="AK414" s="7" t="str">
        <f>IFERROR(VLOOKUP(Z414,'PASTE-DL-ALARMS'!$Q$10:$W$2200,7,FALSE),"")</f>
        <v/>
      </c>
      <c r="AL414" s="55" t="str">
        <f>IFERROR(VLOOKUP(Z414,'PASTE-DL-ALARMS'!$Q$10:$W$2200,3,FALSE),"")</f>
        <v/>
      </c>
      <c r="AM414" s="7" t="str">
        <f t="shared" si="116"/>
        <v>10.121.16.136_GBT_S4P1</v>
      </c>
      <c r="AN414" s="55" t="str">
        <f t="shared" si="117"/>
        <v>10.121.16.138_BHADRA 2_S5P1</v>
      </c>
      <c r="AO414" s="72" t="e">
        <f t="shared" ca="1" si="118"/>
        <v>#VALUE!</v>
      </c>
      <c r="AP414" s="7" t="str">
        <f>IFERROR(VLOOKUP(Z414,'PASTE-DL-ALARMS'!$Q$10:$Z$2800,8,FALSE),"")</f>
        <v/>
      </c>
    </row>
    <row r="415" spans="1:42" x14ac:dyDescent="0.25">
      <c r="A415" s="20"/>
      <c r="B415" s="20"/>
      <c r="C415" s="20" t="str">
        <f>IF(D415="Critical",MAX($C$8:C414)+1,"")</f>
        <v/>
      </c>
      <c r="D415" s="20" t="str">
        <f t="shared" si="102"/>
        <v>-</v>
      </c>
      <c r="E415" s="20" t="str">
        <f>VLOOKUP('PASTE-DOWN-DL'!F415,'SSA-CODE'!$D$4:$E$56,2,FALSE)</f>
        <v>JND</v>
      </c>
      <c r="F415" s="48" t="str">
        <f t="shared" si="103"/>
        <v>SSA JND</v>
      </c>
      <c r="G415" s="48" t="str">
        <f t="shared" si="104"/>
        <v xml:space="preserve">	SSA JND</v>
      </c>
      <c r="H415" s="20">
        <v>406</v>
      </c>
      <c r="I415" t="s">
        <v>8731</v>
      </c>
      <c r="J415" t="s">
        <v>6260</v>
      </c>
      <c r="K415" t="s">
        <v>6275</v>
      </c>
      <c r="L415" t="s">
        <v>6262</v>
      </c>
      <c r="M415" t="s">
        <v>6263</v>
      </c>
      <c r="N415" t="s">
        <v>8732</v>
      </c>
      <c r="O415" t="s">
        <v>8733</v>
      </c>
      <c r="P415" t="s">
        <v>6266</v>
      </c>
      <c r="Q415" t="s">
        <v>6671</v>
      </c>
      <c r="R415" t="s">
        <v>6279</v>
      </c>
      <c r="S415" t="s">
        <v>8734</v>
      </c>
      <c r="T415" t="s">
        <v>6425</v>
      </c>
      <c r="U415" t="s">
        <v>8734</v>
      </c>
      <c r="V415" t="s">
        <v>6271</v>
      </c>
      <c r="W415" t="s">
        <v>8735</v>
      </c>
      <c r="X415" t="s">
        <v>8736</v>
      </c>
      <c r="Y415" t="s">
        <v>6269</v>
      </c>
      <c r="Z415" s="48" t="str">
        <f t="shared" si="105"/>
        <v>SSA JND-10.121.97.216-NARSINH UNIVERSITY_S1P5-10.121.97.193-JUNAGADH JR2_S3P3</v>
      </c>
      <c r="AA415" s="48">
        <f t="shared" si="106"/>
        <v>15</v>
      </c>
      <c r="AB415" s="48">
        <f t="shared" si="107"/>
        <v>31</v>
      </c>
      <c r="AC415" s="48">
        <f t="shared" si="108"/>
        <v>15</v>
      </c>
      <c r="AD415" s="48">
        <f t="shared" si="109"/>
        <v>28</v>
      </c>
      <c r="AE415" s="48" t="str">
        <f t="shared" si="110"/>
        <v>10.121.97.216</v>
      </c>
      <c r="AF415" s="42" t="str">
        <f t="shared" si="111"/>
        <v>10.121.97.193</v>
      </c>
      <c r="AG415" s="7" t="str">
        <f t="shared" si="112"/>
        <v>Medical-College</v>
      </c>
      <c r="AH415" s="7" t="str">
        <f t="shared" si="113"/>
        <v>JUNAGADH JR2</v>
      </c>
      <c r="AI415" s="7" t="str">
        <f t="shared" si="114"/>
        <v>S1P5</v>
      </c>
      <c r="AJ415" s="7" t="str">
        <f t="shared" si="115"/>
        <v>S3P3</v>
      </c>
      <c r="AK415" s="7" t="str">
        <f>IFERROR(VLOOKUP(Z415,'PASTE-DL-ALARMS'!$Q$10:$W$2200,7,FALSE),"")</f>
        <v/>
      </c>
      <c r="AL415" s="55" t="str">
        <f>IFERROR(VLOOKUP(Z415,'PASTE-DL-ALARMS'!$Q$10:$W$2200,3,FALSE),"")</f>
        <v/>
      </c>
      <c r="AM415" s="7" t="str">
        <f t="shared" si="116"/>
        <v>10.121.97.216_Medical-College_S1P5</v>
      </c>
      <c r="AN415" s="55" t="str">
        <f t="shared" si="117"/>
        <v>10.121.97.193_JUNAGADH JR2_S3P3</v>
      </c>
      <c r="AO415" s="72" t="e">
        <f t="shared" ca="1" si="118"/>
        <v>#VALUE!</v>
      </c>
      <c r="AP415" s="7" t="str">
        <f>IFERROR(VLOOKUP(Z415,'PASTE-DL-ALARMS'!$Q$10:$Z$2800,8,FALSE),"")</f>
        <v/>
      </c>
    </row>
    <row r="416" spans="1:42" x14ac:dyDescent="0.25">
      <c r="A416" s="20"/>
      <c r="B416" s="20"/>
      <c r="C416" s="20" t="str">
        <f>IF(D416="Critical",MAX($C$8:C415)+1,"")</f>
        <v/>
      </c>
      <c r="D416" s="20" t="str">
        <f t="shared" si="102"/>
        <v>-</v>
      </c>
      <c r="E416" s="20" t="str">
        <f>VLOOKUP('PASTE-DOWN-DL'!F416,'SSA-CODE'!$D$4:$E$56,2,FALSE)</f>
        <v>WTR RJ</v>
      </c>
      <c r="F416" s="48" t="str">
        <f t="shared" si="103"/>
        <v>WTR RJ</v>
      </c>
      <c r="G416" s="48" t="str">
        <f t="shared" si="104"/>
        <v xml:space="preserve">	WTR RJ</v>
      </c>
      <c r="H416" s="20">
        <v>407</v>
      </c>
      <c r="I416" t="s">
        <v>8737</v>
      </c>
      <c r="J416" t="s">
        <v>6260</v>
      </c>
      <c r="K416" t="s">
        <v>6275</v>
      </c>
      <c r="L416" t="s">
        <v>6262</v>
      </c>
      <c r="M416" t="s">
        <v>6263</v>
      </c>
      <c r="N416" t="s">
        <v>8738</v>
      </c>
      <c r="O416" t="s">
        <v>8739</v>
      </c>
      <c r="P416" t="s">
        <v>6266</v>
      </c>
      <c r="Q416" t="s">
        <v>6446</v>
      </c>
      <c r="R416" t="s">
        <v>6279</v>
      </c>
      <c r="S416" t="s">
        <v>8740</v>
      </c>
      <c r="T416" t="s">
        <v>6313</v>
      </c>
      <c r="U416" t="s">
        <v>6346</v>
      </c>
      <c r="V416" t="s">
        <v>6271</v>
      </c>
      <c r="W416" t="s">
        <v>8741</v>
      </c>
      <c r="X416" t="s">
        <v>8742</v>
      </c>
      <c r="Y416" t="s">
        <v>6269</v>
      </c>
      <c r="Z416" s="48" t="str">
        <f t="shared" si="105"/>
        <v>WTR RJ-10.121.17.70-BHACHAU 6/5-10.121.17.71-SAMKHIYALI_5/3</v>
      </c>
      <c r="AA416" s="48">
        <f t="shared" si="106"/>
        <v>14</v>
      </c>
      <c r="AB416" s="48">
        <f t="shared" si="107"/>
        <v>25</v>
      </c>
      <c r="AC416" s="48">
        <f t="shared" si="108"/>
        <v>14</v>
      </c>
      <c r="AD416" s="48">
        <f t="shared" si="109"/>
        <v>22</v>
      </c>
      <c r="AE416" s="48" t="str">
        <f t="shared" si="110"/>
        <v>10.121.17.71</v>
      </c>
      <c r="AF416" s="42" t="str">
        <f t="shared" si="111"/>
        <v>10.121.17.70</v>
      </c>
      <c r="AG416" s="7" t="str">
        <f t="shared" si="112"/>
        <v>SAMKHIYALI</v>
      </c>
      <c r="AH416" s="7" t="str">
        <f t="shared" si="113"/>
        <v>BHACHAU</v>
      </c>
      <c r="AI416" s="7" t="str">
        <f t="shared" si="114"/>
        <v>S5P3</v>
      </c>
      <c r="AJ416" s="7" t="str">
        <f t="shared" si="115"/>
        <v>S6P5</v>
      </c>
      <c r="AK416" s="7" t="str">
        <f>IFERROR(VLOOKUP(Z416,'PASTE-DL-ALARMS'!$Q$10:$W$2200,7,FALSE),"")</f>
        <v/>
      </c>
      <c r="AL416" s="55" t="str">
        <f>IFERROR(VLOOKUP(Z416,'PASTE-DL-ALARMS'!$Q$10:$W$2200,3,FALSE),"")</f>
        <v/>
      </c>
      <c r="AM416" s="7" t="str">
        <f t="shared" si="116"/>
        <v>10.121.17.71_SAMKHIYALI_S5P3</v>
      </c>
      <c r="AN416" s="55" t="str">
        <f t="shared" si="117"/>
        <v>10.121.17.70_BHACHAU_S6P5</v>
      </c>
      <c r="AO416" s="72" t="e">
        <f t="shared" ca="1" si="118"/>
        <v>#VALUE!</v>
      </c>
      <c r="AP416" s="7" t="str">
        <f>IFERROR(VLOOKUP(Z416,'PASTE-DL-ALARMS'!$Q$10:$Z$2800,8,FALSE),"")</f>
        <v/>
      </c>
    </row>
    <row r="417" spans="1:42" x14ac:dyDescent="0.25">
      <c r="A417" s="20"/>
      <c r="B417" s="20"/>
      <c r="C417" s="20" t="str">
        <f>IF(D417="Critical",MAX($C$8:C416)+1,"")</f>
        <v/>
      </c>
      <c r="D417" s="20" t="str">
        <f t="shared" si="102"/>
        <v>-</v>
      </c>
      <c r="E417" s="20" t="str">
        <f>VLOOKUP('PASTE-DOWN-DL'!F417,'SSA-CODE'!$D$4:$E$56,2,FALSE)</f>
        <v>AHD</v>
      </c>
      <c r="F417" s="48" t="str">
        <f t="shared" si="103"/>
        <v>SSA AM</v>
      </c>
      <c r="G417" s="48" t="str">
        <f t="shared" si="104"/>
        <v xml:space="preserve">	SSA AM</v>
      </c>
      <c r="H417" s="20">
        <v>408</v>
      </c>
      <c r="I417" t="s">
        <v>8743</v>
      </c>
      <c r="J417" t="s">
        <v>6260</v>
      </c>
      <c r="K417" t="s">
        <v>6261</v>
      </c>
      <c r="L417" t="s">
        <v>6262</v>
      </c>
      <c r="M417" t="s">
        <v>6263</v>
      </c>
      <c r="N417" t="s">
        <v>8744</v>
      </c>
      <c r="O417" t="s">
        <v>8745</v>
      </c>
      <c r="P417" t="s">
        <v>6266</v>
      </c>
      <c r="Q417" t="s">
        <v>6267</v>
      </c>
      <c r="R417" t="s">
        <v>7230</v>
      </c>
      <c r="S417" t="s">
        <v>8746</v>
      </c>
      <c r="T417" t="s">
        <v>6937</v>
      </c>
      <c r="U417" t="s">
        <v>8746</v>
      </c>
      <c r="V417" t="s">
        <v>6271</v>
      </c>
      <c r="W417" t="s">
        <v>8747</v>
      </c>
      <c r="X417" t="s">
        <v>8748</v>
      </c>
      <c r="Y417" t="s">
        <v>6269</v>
      </c>
      <c r="Z417" s="48" t="str">
        <f t="shared" si="105"/>
        <v>SSA AM-10.121.18.247-DABHODA_3/1-10.121.18.197-Lavarpur B1_3/1</v>
      </c>
      <c r="AA417" s="48">
        <f t="shared" si="106"/>
        <v>15</v>
      </c>
      <c r="AB417" s="48">
        <f t="shared" si="107"/>
        <v>23</v>
      </c>
      <c r="AC417" s="48">
        <f t="shared" si="108"/>
        <v>15</v>
      </c>
      <c r="AD417" s="48">
        <f t="shared" si="109"/>
        <v>24</v>
      </c>
      <c r="AE417" s="48" t="str">
        <f t="shared" si="110"/>
        <v>10.121.18.247</v>
      </c>
      <c r="AF417" s="42" t="str">
        <f t="shared" si="111"/>
        <v>10.121.18.197</v>
      </c>
      <c r="AG417" s="7" t="str">
        <f t="shared" si="112"/>
        <v>DABHODA</v>
      </c>
      <c r="AH417" s="7" t="str">
        <f t="shared" si="113"/>
        <v>Lavarpur</v>
      </c>
      <c r="AI417" s="7" t="str">
        <f t="shared" si="114"/>
        <v>S3P1</v>
      </c>
      <c r="AJ417" s="7" t="str">
        <f t="shared" si="115"/>
        <v>S3P1</v>
      </c>
      <c r="AK417" s="7" t="str">
        <f>IFERROR(VLOOKUP(Z417,'PASTE-DL-ALARMS'!$Q$10:$W$2200,7,FALSE),"")</f>
        <v/>
      </c>
      <c r="AL417" s="55" t="str">
        <f>IFERROR(VLOOKUP(Z417,'PASTE-DL-ALARMS'!$Q$10:$W$2200,3,FALSE),"")</f>
        <v/>
      </c>
      <c r="AM417" s="7" t="str">
        <f t="shared" si="116"/>
        <v>10.121.18.247_DABHODA_S3P1</v>
      </c>
      <c r="AN417" s="55" t="str">
        <f t="shared" si="117"/>
        <v>10.121.18.197_Lavarpur_S3P1</v>
      </c>
      <c r="AO417" s="72" t="e">
        <f t="shared" ca="1" si="118"/>
        <v>#VALUE!</v>
      </c>
      <c r="AP417" s="7" t="str">
        <f>IFERROR(VLOOKUP(Z417,'PASTE-DL-ALARMS'!$Q$10:$Z$2800,8,FALSE),"")</f>
        <v/>
      </c>
    </row>
    <row r="418" spans="1:42" x14ac:dyDescent="0.25">
      <c r="A418" s="20"/>
      <c r="B418" s="20"/>
      <c r="C418" s="20" t="str">
        <f>IF(D418="Critical",MAX($C$8:C417)+1,"")</f>
        <v/>
      </c>
      <c r="D418" s="20" t="str">
        <f t="shared" si="102"/>
        <v>-</v>
      </c>
      <c r="E418" s="20" t="str">
        <f>VLOOKUP('PASTE-DOWN-DL'!F418,'SSA-CODE'!$D$4:$E$56,2,FALSE)</f>
        <v>SRT</v>
      </c>
      <c r="F418" s="48" t="str">
        <f t="shared" si="103"/>
        <v>SSA SR</v>
      </c>
      <c r="G418" s="48" t="str">
        <f t="shared" si="104"/>
        <v xml:space="preserve">	SSA SR</v>
      </c>
      <c r="H418" s="20">
        <v>409</v>
      </c>
      <c r="I418" t="s">
        <v>8749</v>
      </c>
      <c r="J418" t="s">
        <v>6260</v>
      </c>
      <c r="K418" t="s">
        <v>6275</v>
      </c>
      <c r="L418" t="s">
        <v>6262</v>
      </c>
      <c r="M418" t="s">
        <v>6263</v>
      </c>
      <c r="N418" t="s">
        <v>8750</v>
      </c>
      <c r="O418" t="s">
        <v>8751</v>
      </c>
      <c r="P418" t="s">
        <v>6266</v>
      </c>
      <c r="Q418" t="s">
        <v>7090</v>
      </c>
      <c r="R418" t="s">
        <v>7090</v>
      </c>
      <c r="S418" t="s">
        <v>8752</v>
      </c>
      <c r="T418" t="s">
        <v>6313</v>
      </c>
      <c r="U418" t="s">
        <v>8752</v>
      </c>
      <c r="V418" t="s">
        <v>6271</v>
      </c>
      <c r="W418" t="s">
        <v>8753</v>
      </c>
      <c r="X418" t="s">
        <v>8754</v>
      </c>
      <c r="Y418" t="s">
        <v>6269</v>
      </c>
      <c r="Z418" s="48" t="str">
        <f t="shared" si="105"/>
        <v>SSA SR-10.121.19.245-DHARMANANDAN_VST_2/5-10.121.19.212-HVK_VST_1/5</v>
      </c>
      <c r="AA418" s="48">
        <f t="shared" si="106"/>
        <v>15</v>
      </c>
      <c r="AB418" s="48">
        <f t="shared" si="107"/>
        <v>32</v>
      </c>
      <c r="AC418" s="48">
        <f t="shared" si="108"/>
        <v>15</v>
      </c>
      <c r="AD418" s="48">
        <f t="shared" si="109"/>
        <v>23</v>
      </c>
      <c r="AE418" s="48" t="str">
        <f t="shared" si="110"/>
        <v>10.121.19.245</v>
      </c>
      <c r="AF418" s="42" t="str">
        <f t="shared" si="111"/>
        <v>10.121.19.212</v>
      </c>
      <c r="AG418" s="7" t="str">
        <f t="shared" si="112"/>
        <v>DHARMANANDAN VST</v>
      </c>
      <c r="AH418" s="7" t="str">
        <f t="shared" si="113"/>
        <v>HVK VST</v>
      </c>
      <c r="AI418" s="7" t="str">
        <f t="shared" si="114"/>
        <v>S2P5</v>
      </c>
      <c r="AJ418" s="7" t="str">
        <f t="shared" si="115"/>
        <v>S1P5</v>
      </c>
      <c r="AK418" s="7" t="str">
        <f>IFERROR(VLOOKUP(Z418,'PASTE-DL-ALARMS'!$Q$10:$W$2200,7,FALSE),"")</f>
        <v/>
      </c>
      <c r="AL418" s="55" t="str">
        <f>IFERROR(VLOOKUP(Z418,'PASTE-DL-ALARMS'!$Q$10:$W$2200,3,FALSE),"")</f>
        <v/>
      </c>
      <c r="AM418" s="7" t="str">
        <f t="shared" si="116"/>
        <v>10.121.19.245_DHARMANANDAN VST_S2P5</v>
      </c>
      <c r="AN418" s="55" t="str">
        <f t="shared" si="117"/>
        <v>10.121.19.212_HVK VST_S1P5</v>
      </c>
      <c r="AO418" s="72" t="e">
        <f t="shared" ca="1" si="118"/>
        <v>#VALUE!</v>
      </c>
      <c r="AP418" s="7" t="str">
        <f>IFERROR(VLOOKUP(Z418,'PASTE-DL-ALARMS'!$Q$10:$Z$2800,8,FALSE),"")</f>
        <v/>
      </c>
    </row>
    <row r="419" spans="1:42" x14ac:dyDescent="0.25">
      <c r="A419" s="20"/>
      <c r="B419" s="20"/>
      <c r="C419" s="20" t="str">
        <f>IF(D419="Critical",MAX($C$8:C418)+1,"")</f>
        <v/>
      </c>
      <c r="D419" s="20" t="str">
        <f t="shared" si="102"/>
        <v>-</v>
      </c>
      <c r="E419" s="20" t="str">
        <f>VLOOKUP('PASTE-DOWN-DL'!F419,'SSA-CODE'!$D$4:$E$56,2,FALSE)</f>
        <v>VAL</v>
      </c>
      <c r="F419" s="48" t="str">
        <f t="shared" si="103"/>
        <v>SSA VAL</v>
      </c>
      <c r="G419" s="48" t="str">
        <f t="shared" si="104"/>
        <v xml:space="preserve">	SSA VAL</v>
      </c>
      <c r="H419" s="20">
        <v>410</v>
      </c>
      <c r="I419" t="s">
        <v>8755</v>
      </c>
      <c r="J419" t="s">
        <v>6260</v>
      </c>
      <c r="K419" t="s">
        <v>6275</v>
      </c>
      <c r="L419" t="s">
        <v>6262</v>
      </c>
      <c r="M419" t="s">
        <v>6263</v>
      </c>
      <c r="N419" t="s">
        <v>8757</v>
      </c>
      <c r="O419" t="s">
        <v>8756</v>
      </c>
      <c r="P419" t="s">
        <v>6266</v>
      </c>
      <c r="Q419" t="s">
        <v>6343</v>
      </c>
      <c r="R419" t="s">
        <v>6279</v>
      </c>
      <c r="S419" t="s">
        <v>6269</v>
      </c>
      <c r="T419" t="s">
        <v>6904</v>
      </c>
      <c r="U419" t="s">
        <v>6269</v>
      </c>
      <c r="V419" t="s">
        <v>6271</v>
      </c>
      <c r="W419" t="s">
        <v>8758</v>
      </c>
      <c r="X419" t="s">
        <v>8759</v>
      </c>
      <c r="Y419" t="s">
        <v>6269</v>
      </c>
      <c r="Z419" s="48" t="str">
        <f t="shared" si="105"/>
        <v>SSA VAL-10.121.68.85-SAPUTARA PH3_S4P3-10.121.8.94-BORGAON A1_2/5</v>
      </c>
      <c r="AA419" s="48">
        <f t="shared" si="106"/>
        <v>13</v>
      </c>
      <c r="AB419" s="48">
        <f t="shared" si="107"/>
        <v>24</v>
      </c>
      <c r="AC419" s="48">
        <f t="shared" si="108"/>
        <v>14</v>
      </c>
      <c r="AD419" s="48">
        <f t="shared" si="109"/>
        <v>23</v>
      </c>
      <c r="AE419" s="48" t="str">
        <f t="shared" si="110"/>
        <v>10.121.8.94</v>
      </c>
      <c r="AF419" s="42" t="str">
        <f t="shared" si="111"/>
        <v>10.121.68.85</v>
      </c>
      <c r="AG419" s="7" t="str">
        <f t="shared" si="112"/>
        <v>BORGAON A1</v>
      </c>
      <c r="AH419" s="7" t="str">
        <f t="shared" si="113"/>
        <v>SAPUTARA</v>
      </c>
      <c r="AI419" s="7" t="str">
        <f t="shared" si="114"/>
        <v>S2P5</v>
      </c>
      <c r="AJ419" s="7" t="str">
        <f t="shared" si="115"/>
        <v>S4P3</v>
      </c>
      <c r="AK419" s="7" t="str">
        <f>IFERROR(VLOOKUP(Z419,'PASTE-DL-ALARMS'!$Q$10:$W$2200,7,FALSE),"")</f>
        <v/>
      </c>
      <c r="AL419" s="55" t="str">
        <f>IFERROR(VLOOKUP(Z419,'PASTE-DL-ALARMS'!$Q$10:$W$2200,3,FALSE),"")</f>
        <v/>
      </c>
      <c r="AM419" s="7" t="str">
        <f t="shared" si="116"/>
        <v>10.121.8.94_BORGAON A1_S2P5</v>
      </c>
      <c r="AN419" s="55" t="str">
        <f t="shared" si="117"/>
        <v>10.121.68.85_SAPUTARA_S4P3</v>
      </c>
      <c r="AO419" s="72" t="e">
        <f t="shared" ca="1" si="118"/>
        <v>#VALUE!</v>
      </c>
      <c r="AP419" s="7" t="str">
        <f>IFERROR(VLOOKUP(Z419,'PASTE-DL-ALARMS'!$Q$10:$Z$2800,8,FALSE),"")</f>
        <v/>
      </c>
    </row>
    <row r="420" spans="1:42" x14ac:dyDescent="0.25">
      <c r="A420" s="20"/>
      <c r="B420" s="20"/>
      <c r="C420" s="20" t="str">
        <f>IF(D420="Critical",MAX($C$8:C419)+1,"")</f>
        <v/>
      </c>
      <c r="D420" s="20" t="str">
        <f t="shared" si="102"/>
        <v>-</v>
      </c>
      <c r="E420" s="20" t="str">
        <f>VLOOKUP('PASTE-DOWN-DL'!F420,'SSA-CODE'!$D$4:$E$56,2,FALSE)</f>
        <v>AHD</v>
      </c>
      <c r="F420" s="48" t="str">
        <f t="shared" si="103"/>
        <v>SSA AM</v>
      </c>
      <c r="G420" s="48" t="str">
        <f t="shared" si="104"/>
        <v xml:space="preserve">	SSA AM</v>
      </c>
      <c r="H420" s="20">
        <v>411</v>
      </c>
      <c r="I420" t="s">
        <v>8760</v>
      </c>
      <c r="J420" t="s">
        <v>6260</v>
      </c>
      <c r="K420" t="s">
        <v>6261</v>
      </c>
      <c r="L420" t="s">
        <v>6262</v>
      </c>
      <c r="M420" t="s">
        <v>6263</v>
      </c>
      <c r="N420" t="s">
        <v>8761</v>
      </c>
      <c r="O420" t="s">
        <v>8762</v>
      </c>
      <c r="P420" t="s">
        <v>6266</v>
      </c>
      <c r="Q420" t="s">
        <v>6882</v>
      </c>
      <c r="R420" t="s">
        <v>6508</v>
      </c>
      <c r="S420" t="s">
        <v>8763</v>
      </c>
      <c r="T420" t="s">
        <v>6287</v>
      </c>
      <c r="U420" t="s">
        <v>8764</v>
      </c>
      <c r="V420" t="s">
        <v>6271</v>
      </c>
      <c r="W420" t="s">
        <v>8765</v>
      </c>
      <c r="X420" t="s">
        <v>8766</v>
      </c>
      <c r="Y420" t="s">
        <v>6269</v>
      </c>
      <c r="Z420" s="48" t="str">
        <f t="shared" si="105"/>
        <v>SSA AM-10.121.18.74-BodakDev_6/1-10.121.17.203-INFO_5/1</v>
      </c>
      <c r="AA420" s="48">
        <f t="shared" si="106"/>
        <v>14</v>
      </c>
      <c r="AB420" s="48">
        <f t="shared" si="107"/>
        <v>23</v>
      </c>
      <c r="AC420" s="48">
        <f t="shared" si="108"/>
        <v>15</v>
      </c>
      <c r="AD420" s="48">
        <f t="shared" si="109"/>
        <v>20</v>
      </c>
      <c r="AE420" s="48" t="str">
        <f t="shared" si="110"/>
        <v>10.121.18.74</v>
      </c>
      <c r="AF420" s="42" t="str">
        <f t="shared" si="111"/>
        <v>10.121.17.203</v>
      </c>
      <c r="AG420" s="7" t="str">
        <f t="shared" si="112"/>
        <v>Bodakdev</v>
      </c>
      <c r="AH420" s="7" t="str">
        <f t="shared" si="113"/>
        <v>INFO</v>
      </c>
      <c r="AI420" s="7" t="str">
        <f t="shared" si="114"/>
        <v>S6P1</v>
      </c>
      <c r="AJ420" s="7" t="str">
        <f t="shared" si="115"/>
        <v>S5P1</v>
      </c>
      <c r="AK420" s="7" t="str">
        <f>IFERROR(VLOOKUP(Z420,'PASTE-DL-ALARMS'!$Q$10:$W$2200,7,FALSE),"")</f>
        <v/>
      </c>
      <c r="AL420" s="55" t="str">
        <f>IFERROR(VLOOKUP(Z420,'PASTE-DL-ALARMS'!$Q$10:$W$2200,3,FALSE),"")</f>
        <v/>
      </c>
      <c r="AM420" s="7" t="str">
        <f t="shared" si="116"/>
        <v>10.121.18.74_Bodakdev_S6P1</v>
      </c>
      <c r="AN420" s="55" t="str">
        <f t="shared" si="117"/>
        <v>10.121.17.203_INFO_S5P1</v>
      </c>
      <c r="AO420" s="72" t="e">
        <f t="shared" ca="1" si="118"/>
        <v>#VALUE!</v>
      </c>
      <c r="AP420" s="7" t="str">
        <f>IFERROR(VLOOKUP(Z420,'PASTE-DL-ALARMS'!$Q$10:$Z$2800,8,FALSE),"")</f>
        <v/>
      </c>
    </row>
    <row r="421" spans="1:42" x14ac:dyDescent="0.25">
      <c r="A421" s="20"/>
      <c r="B421" s="20"/>
      <c r="C421" s="20" t="str">
        <f>IF(D421="Critical",MAX($C$8:C420)+1,"")</f>
        <v/>
      </c>
      <c r="D421" s="20" t="str">
        <f t="shared" si="102"/>
        <v>-</v>
      </c>
      <c r="E421" s="20" t="str">
        <f>VLOOKUP('PASTE-DOWN-DL'!F421,'SSA-CODE'!$D$4:$E$56,2,FALSE)</f>
        <v>AHD</v>
      </c>
      <c r="F421" s="48" t="str">
        <f t="shared" si="103"/>
        <v>SSA AM</v>
      </c>
      <c r="G421" s="48" t="str">
        <f t="shared" si="104"/>
        <v xml:space="preserve">	SSA AM</v>
      </c>
      <c r="H421" s="20">
        <v>412</v>
      </c>
      <c r="I421" t="s">
        <v>8767</v>
      </c>
      <c r="J421" t="s">
        <v>6260</v>
      </c>
      <c r="K421" t="s">
        <v>6261</v>
      </c>
      <c r="L421" t="s">
        <v>6262</v>
      </c>
      <c r="M421" t="s">
        <v>6263</v>
      </c>
      <c r="N421" t="s">
        <v>8768</v>
      </c>
      <c r="O421" t="s">
        <v>8769</v>
      </c>
      <c r="P421" t="s">
        <v>6266</v>
      </c>
      <c r="Q421" t="s">
        <v>6378</v>
      </c>
      <c r="R421" t="s">
        <v>6850</v>
      </c>
      <c r="S421" t="s">
        <v>6269</v>
      </c>
      <c r="T421" t="s">
        <v>6602</v>
      </c>
      <c r="U421" t="s">
        <v>6269</v>
      </c>
      <c r="V421" t="s">
        <v>6271</v>
      </c>
      <c r="W421" t="s">
        <v>8770</v>
      </c>
      <c r="X421" t="s">
        <v>8771</v>
      </c>
      <c r="Y421" t="s">
        <v>6269</v>
      </c>
      <c r="Z421" s="48" t="str">
        <f t="shared" si="105"/>
        <v>SSA AM-10.121.18.194-TN725B_NAROD\S3P1-10.121.18.195-TN705B_NAVA\S4P1</v>
      </c>
      <c r="AA421" s="48">
        <f t="shared" si="106"/>
        <v>15</v>
      </c>
      <c r="AB421" s="48">
        <f t="shared" si="107"/>
        <v>22</v>
      </c>
      <c r="AC421" s="48">
        <f t="shared" si="108"/>
        <v>15</v>
      </c>
      <c r="AD421" s="48">
        <f t="shared" si="109"/>
        <v>32</v>
      </c>
      <c r="AE421" s="48" t="str">
        <f t="shared" si="110"/>
        <v>10.121.18.194</v>
      </c>
      <c r="AF421" s="42" t="str">
        <f t="shared" si="111"/>
        <v>10.121.18.195</v>
      </c>
      <c r="AG421" s="7" t="str">
        <f t="shared" si="112"/>
        <v>Naroda</v>
      </c>
      <c r="AH421" s="7" t="str">
        <f t="shared" si="113"/>
        <v>BAPA-SITARAM-BTS</v>
      </c>
      <c r="AI421" s="7" t="str">
        <f t="shared" si="114"/>
        <v>S3P1</v>
      </c>
      <c r="AJ421" s="7" t="str">
        <f t="shared" si="115"/>
        <v>S4P1</v>
      </c>
      <c r="AK421" s="7" t="str">
        <f>IFERROR(VLOOKUP(Z421,'PASTE-DL-ALARMS'!$Q$10:$W$2200,7,FALSE),"")</f>
        <v/>
      </c>
      <c r="AL421" s="55" t="str">
        <f>IFERROR(VLOOKUP(Z421,'PASTE-DL-ALARMS'!$Q$10:$W$2200,3,FALSE),"")</f>
        <v/>
      </c>
      <c r="AM421" s="7" t="str">
        <f t="shared" si="116"/>
        <v>10.121.18.194_Naroda_S3P1</v>
      </c>
      <c r="AN421" s="55" t="str">
        <f t="shared" si="117"/>
        <v>10.121.18.195_BAPA-SITARAM-BTS_S4P1</v>
      </c>
      <c r="AO421" s="72" t="e">
        <f t="shared" ca="1" si="118"/>
        <v>#VALUE!</v>
      </c>
      <c r="AP421" s="7" t="str">
        <f>IFERROR(VLOOKUP(Z421,'PASTE-DL-ALARMS'!$Q$10:$Z$2800,8,FALSE),"")</f>
        <v/>
      </c>
    </row>
    <row r="422" spans="1:42" x14ac:dyDescent="0.25">
      <c r="A422" s="20"/>
      <c r="B422" s="20"/>
      <c r="C422" s="20" t="str">
        <f>IF(D422="Critical",MAX($C$8:C421)+1,"")</f>
        <v/>
      </c>
      <c r="D422" s="20" t="str">
        <f t="shared" si="102"/>
        <v>-</v>
      </c>
      <c r="E422" s="20" t="str">
        <f>VLOOKUP('PASTE-DOWN-DL'!F422,'SSA-CODE'!$D$4:$E$56,2,FALSE)</f>
        <v>BCH</v>
      </c>
      <c r="F422" s="48" t="str">
        <f t="shared" si="103"/>
        <v>SSA BCH</v>
      </c>
      <c r="G422" s="48" t="str">
        <f t="shared" si="104"/>
        <v xml:space="preserve">	SSA BCH</v>
      </c>
      <c r="H422" s="20">
        <v>413</v>
      </c>
      <c r="I422" t="s">
        <v>8772</v>
      </c>
      <c r="J422" t="s">
        <v>6260</v>
      </c>
      <c r="K422" t="s">
        <v>6275</v>
      </c>
      <c r="L422" t="s">
        <v>6262</v>
      </c>
      <c r="M422" t="s">
        <v>6263</v>
      </c>
      <c r="N422" t="s">
        <v>8773</v>
      </c>
      <c r="O422" t="s">
        <v>8774</v>
      </c>
      <c r="P422" t="s">
        <v>6266</v>
      </c>
      <c r="Q422" t="s">
        <v>6268</v>
      </c>
      <c r="R422" t="s">
        <v>6279</v>
      </c>
      <c r="S422" t="s">
        <v>8775</v>
      </c>
      <c r="T422" t="s">
        <v>6345</v>
      </c>
      <c r="U422" t="s">
        <v>6269</v>
      </c>
      <c r="V422" t="s">
        <v>6271</v>
      </c>
      <c r="W422" t="s">
        <v>8776</v>
      </c>
      <c r="X422" t="s">
        <v>8777</v>
      </c>
      <c r="Y422" t="s">
        <v>6269</v>
      </c>
      <c r="Z422" s="48" t="str">
        <f t="shared" si="105"/>
        <v>SSA BCH-10.121.96.91-Kharetha_BTS-10.121.68.7-Netrang_WTR_AM_PH3</v>
      </c>
      <c r="AA422" s="48">
        <f t="shared" si="106"/>
        <v>13</v>
      </c>
      <c r="AB422" s="48">
        <f t="shared" si="107"/>
        <v>21</v>
      </c>
      <c r="AC422" s="48">
        <f t="shared" si="108"/>
        <v>14</v>
      </c>
      <c r="AD422" s="48">
        <f t="shared" si="109"/>
        <v>28</v>
      </c>
      <c r="AE422" s="48" t="str">
        <f t="shared" si="110"/>
        <v>10.121.68.7</v>
      </c>
      <c r="AF422" s="42" t="str">
        <f t="shared" si="111"/>
        <v>10.121.96.91</v>
      </c>
      <c r="AG422" s="7" t="str">
        <f t="shared" si="112"/>
        <v>Netrang</v>
      </c>
      <c r="AH422" s="7" t="str">
        <f t="shared" si="113"/>
        <v>KharethaBTSA1</v>
      </c>
      <c r="AI422" s="7" t="str">
        <f t="shared" si="114"/>
        <v>S4P3</v>
      </c>
      <c r="AJ422" s="7" t="str">
        <f t="shared" si="115"/>
        <v>S2P5</v>
      </c>
      <c r="AK422" s="7" t="str">
        <f>IFERROR(VLOOKUP(Z422,'PASTE-DL-ALARMS'!$Q$10:$W$2200,7,FALSE),"")</f>
        <v/>
      </c>
      <c r="AL422" s="55" t="str">
        <f>IFERROR(VLOOKUP(Z422,'PASTE-DL-ALARMS'!$Q$10:$W$2200,3,FALSE),"")</f>
        <v/>
      </c>
      <c r="AM422" s="7" t="str">
        <f t="shared" si="116"/>
        <v>10.121.68.7_Netrang_S4P3</v>
      </c>
      <c r="AN422" s="55" t="str">
        <f t="shared" si="117"/>
        <v>10.121.96.91_KharethaBTSA1_S2P5</v>
      </c>
      <c r="AO422" s="72" t="e">
        <f t="shared" ca="1" si="118"/>
        <v>#VALUE!</v>
      </c>
      <c r="AP422" s="7" t="str">
        <f>IFERROR(VLOOKUP(Z422,'PASTE-DL-ALARMS'!$Q$10:$Z$2800,8,FALSE),"")</f>
        <v/>
      </c>
    </row>
    <row r="423" spans="1:42" x14ac:dyDescent="0.25">
      <c r="A423" s="20"/>
      <c r="B423" s="20"/>
      <c r="C423" s="20" t="str">
        <f>IF(D423="Critical",MAX($C$8:C422)+1,"")</f>
        <v/>
      </c>
      <c r="D423" s="20" t="str">
        <f t="shared" si="102"/>
        <v>-</v>
      </c>
      <c r="E423" s="20" t="str">
        <f>VLOOKUP('PASTE-DOWN-DL'!F423,'SSA-CODE'!$D$4:$E$56,2,FALSE)</f>
        <v>AHD</v>
      </c>
      <c r="F423" s="48" t="str">
        <f t="shared" si="103"/>
        <v>SSA AM</v>
      </c>
      <c r="G423" s="48" t="str">
        <f t="shared" si="104"/>
        <v xml:space="preserve">	SSA AM</v>
      </c>
      <c r="H423" s="20">
        <v>414</v>
      </c>
      <c r="I423" t="s">
        <v>8778</v>
      </c>
      <c r="J423" t="s">
        <v>6260</v>
      </c>
      <c r="K423" t="s">
        <v>6275</v>
      </c>
      <c r="L423" t="s">
        <v>6262</v>
      </c>
      <c r="M423" t="s">
        <v>6263</v>
      </c>
      <c r="N423" t="s">
        <v>8779</v>
      </c>
      <c r="O423" t="s">
        <v>8780</v>
      </c>
      <c r="P423" t="s">
        <v>6266</v>
      </c>
      <c r="Q423" t="s">
        <v>6423</v>
      </c>
      <c r="R423" t="s">
        <v>6279</v>
      </c>
      <c r="S423" t="s">
        <v>6589</v>
      </c>
      <c r="T423" t="s">
        <v>6287</v>
      </c>
      <c r="U423" t="s">
        <v>6589</v>
      </c>
      <c r="V423" t="s">
        <v>6271</v>
      </c>
      <c r="W423" t="s">
        <v>8781</v>
      </c>
      <c r="X423" t="s">
        <v>8782</v>
      </c>
      <c r="Y423" t="s">
        <v>6269</v>
      </c>
      <c r="Z423" s="48" t="str">
        <f t="shared" si="105"/>
        <v>SSA AM-10.121.18.79-Vejalpur B1_4/2-10.121.18.98-Makarba A1_1/5</v>
      </c>
      <c r="AA423" s="48">
        <f t="shared" si="106"/>
        <v>14</v>
      </c>
      <c r="AB423" s="48">
        <f t="shared" si="107"/>
        <v>23</v>
      </c>
      <c r="AC423" s="48">
        <f t="shared" si="108"/>
        <v>14</v>
      </c>
      <c r="AD423" s="48">
        <f t="shared" si="109"/>
        <v>22</v>
      </c>
      <c r="AE423" s="48" t="str">
        <f t="shared" si="110"/>
        <v>10.121.18.79</v>
      </c>
      <c r="AF423" s="42" t="str">
        <f t="shared" si="111"/>
        <v>10.121.18.98</v>
      </c>
      <c r="AG423" s="7" t="str">
        <f t="shared" si="112"/>
        <v>VEJALPUR</v>
      </c>
      <c r="AH423" s="7" t="str">
        <f t="shared" si="113"/>
        <v>Makarba</v>
      </c>
      <c r="AI423" s="7" t="str">
        <f t="shared" si="114"/>
        <v>S4P2</v>
      </c>
      <c r="AJ423" s="7" t="str">
        <f t="shared" si="115"/>
        <v>S1P5</v>
      </c>
      <c r="AK423" s="7" t="str">
        <f>IFERROR(VLOOKUP(Z423,'PASTE-DL-ALARMS'!$Q$10:$W$2200,7,FALSE),"")</f>
        <v/>
      </c>
      <c r="AL423" s="55" t="str">
        <f>IFERROR(VLOOKUP(Z423,'PASTE-DL-ALARMS'!$Q$10:$W$2200,3,FALSE),"")</f>
        <v/>
      </c>
      <c r="AM423" s="7" t="str">
        <f t="shared" si="116"/>
        <v>10.121.18.79_VEJALPUR_S4P2</v>
      </c>
      <c r="AN423" s="55" t="str">
        <f t="shared" si="117"/>
        <v>10.121.18.98_Makarba_S1P5</v>
      </c>
      <c r="AO423" s="72" t="e">
        <f t="shared" ca="1" si="118"/>
        <v>#VALUE!</v>
      </c>
      <c r="AP423" s="7" t="str">
        <f>IFERROR(VLOOKUP(Z423,'PASTE-DL-ALARMS'!$Q$10:$Z$2800,8,FALSE),"")</f>
        <v/>
      </c>
    </row>
    <row r="424" spans="1:42" x14ac:dyDescent="0.25">
      <c r="A424" s="20"/>
      <c r="B424" s="20"/>
      <c r="C424" s="20" t="str">
        <f>IF(D424="Critical",MAX($C$8:C423)+1,"")</f>
        <v/>
      </c>
      <c r="D424" s="20" t="str">
        <f t="shared" si="102"/>
        <v>-</v>
      </c>
      <c r="E424" s="20" t="str">
        <f>VLOOKUP('PASTE-DOWN-DL'!F424,'SSA-CODE'!$D$4:$E$56,2,FALSE)</f>
        <v>WTR RJ</v>
      </c>
      <c r="F424" s="48" t="str">
        <f t="shared" si="103"/>
        <v>WTR RJ</v>
      </c>
      <c r="G424" s="48" t="str">
        <f t="shared" si="104"/>
        <v xml:space="preserve">	WTR RJ</v>
      </c>
      <c r="H424" s="20">
        <v>415</v>
      </c>
      <c r="I424" t="s">
        <v>8783</v>
      </c>
      <c r="J424" t="s">
        <v>6260</v>
      </c>
      <c r="K424" t="s">
        <v>6261</v>
      </c>
      <c r="L424" t="s">
        <v>6262</v>
      </c>
      <c r="M424" t="s">
        <v>6263</v>
      </c>
      <c r="N424" t="s">
        <v>8784</v>
      </c>
      <c r="O424" t="s">
        <v>8785</v>
      </c>
      <c r="P424" t="s">
        <v>6266</v>
      </c>
      <c r="Q424" t="s">
        <v>6438</v>
      </c>
      <c r="R424" t="s">
        <v>6359</v>
      </c>
      <c r="S424" t="s">
        <v>6269</v>
      </c>
      <c r="T424" t="s">
        <v>6715</v>
      </c>
      <c r="U424" t="s">
        <v>6269</v>
      </c>
      <c r="V424" t="s">
        <v>6271</v>
      </c>
      <c r="W424" t="s">
        <v>8786</v>
      </c>
      <c r="X424" t="s">
        <v>8787</v>
      </c>
      <c r="Y424" t="s">
        <v>6269</v>
      </c>
      <c r="Z424" s="48" t="str">
        <f t="shared" si="105"/>
        <v>WTR RJ-10.121.68.201-DHROL_B2_PH3_5/1-10.121.68.215-JODIA_B1_PH3_4/1</v>
      </c>
      <c r="AA424" s="48">
        <f t="shared" si="106"/>
        <v>15</v>
      </c>
      <c r="AB424" s="48">
        <f t="shared" si="107"/>
        <v>21</v>
      </c>
      <c r="AC424" s="48">
        <f t="shared" si="108"/>
        <v>15</v>
      </c>
      <c r="AD424" s="48">
        <f t="shared" si="109"/>
        <v>21</v>
      </c>
      <c r="AE424" s="48" t="str">
        <f t="shared" si="110"/>
        <v>10.121.68.201</v>
      </c>
      <c r="AF424" s="42" t="str">
        <f t="shared" si="111"/>
        <v>10.121.68.215</v>
      </c>
      <c r="AG424" s="7" t="str">
        <f t="shared" si="112"/>
        <v>DHROL</v>
      </c>
      <c r="AH424" s="7" t="str">
        <f t="shared" si="113"/>
        <v>JODIA</v>
      </c>
      <c r="AI424" s="7" t="str">
        <f t="shared" si="114"/>
        <v>S5P1</v>
      </c>
      <c r="AJ424" s="7" t="str">
        <f t="shared" si="115"/>
        <v>S4P1</v>
      </c>
      <c r="AK424" s="7" t="str">
        <f>IFERROR(VLOOKUP(Z424,'PASTE-DL-ALARMS'!$Q$10:$W$2200,7,FALSE),"")</f>
        <v/>
      </c>
      <c r="AL424" s="55" t="str">
        <f>IFERROR(VLOOKUP(Z424,'PASTE-DL-ALARMS'!$Q$10:$W$2200,3,FALSE),"")</f>
        <v/>
      </c>
      <c r="AM424" s="7" t="str">
        <f t="shared" si="116"/>
        <v>10.121.68.201_DHROL_S5P1</v>
      </c>
      <c r="AN424" s="55" t="str">
        <f t="shared" si="117"/>
        <v>10.121.68.215_JODIA_S4P1</v>
      </c>
      <c r="AO424" s="72" t="e">
        <f t="shared" ca="1" si="118"/>
        <v>#VALUE!</v>
      </c>
      <c r="AP424" s="7" t="str">
        <f>IFERROR(VLOOKUP(Z424,'PASTE-DL-ALARMS'!$Q$10:$Z$2800,8,FALSE),"")</f>
        <v/>
      </c>
    </row>
    <row r="425" spans="1:42" x14ac:dyDescent="0.25">
      <c r="A425" s="20"/>
      <c r="B425" s="20"/>
      <c r="C425" s="20" t="str">
        <f>IF(D425="Critical",MAX($C$8:C424)+1,"")</f>
        <v/>
      </c>
      <c r="D425" s="20" t="str">
        <f t="shared" si="102"/>
        <v>-</v>
      </c>
      <c r="E425" s="20" t="str">
        <f>VLOOKUP('PASTE-DOWN-DL'!F425,'SSA-CODE'!$D$4:$E$56,2,FALSE)</f>
        <v>WTR AM</v>
      </c>
      <c r="F425" s="48" t="str">
        <f t="shared" si="103"/>
        <v>WTR AM</v>
      </c>
      <c r="G425" s="48" t="str">
        <f t="shared" si="104"/>
        <v xml:space="preserve">	WTR AM</v>
      </c>
      <c r="H425" s="20">
        <v>416</v>
      </c>
      <c r="I425" t="s">
        <v>8788</v>
      </c>
      <c r="J425" t="s">
        <v>6466</v>
      </c>
      <c r="K425" t="s">
        <v>6275</v>
      </c>
      <c r="L425" t="s">
        <v>6262</v>
      </c>
      <c r="M425" t="s">
        <v>6263</v>
      </c>
      <c r="N425" t="s">
        <v>8789</v>
      </c>
      <c r="O425" t="s">
        <v>8790</v>
      </c>
      <c r="P425" t="s">
        <v>6266</v>
      </c>
      <c r="Q425" t="s">
        <v>7032</v>
      </c>
      <c r="R425" t="s">
        <v>6279</v>
      </c>
      <c r="S425" t="s">
        <v>8791</v>
      </c>
      <c r="T425" t="s">
        <v>6770</v>
      </c>
      <c r="U425" t="s">
        <v>8792</v>
      </c>
      <c r="V425" t="s">
        <v>6271</v>
      </c>
      <c r="W425" t="s">
        <v>8793</v>
      </c>
      <c r="X425" t="s">
        <v>8794</v>
      </c>
      <c r="Y425" t="s">
        <v>6269</v>
      </c>
      <c r="Z425" s="48" t="str">
        <f t="shared" si="105"/>
        <v>WTR AM-10.121.16.132-Nadiad-_4/11-10.121.16.243-NadiadMICRO_4/11</v>
      </c>
      <c r="AA425" s="48">
        <f t="shared" si="106"/>
        <v>15</v>
      </c>
      <c r="AB425" s="48">
        <f t="shared" si="107"/>
        <v>22</v>
      </c>
      <c r="AC425" s="48">
        <f t="shared" si="108"/>
        <v>15</v>
      </c>
      <c r="AD425" s="48">
        <f t="shared" si="109"/>
        <v>28</v>
      </c>
      <c r="AE425" s="48" t="str">
        <f t="shared" si="110"/>
        <v>10.121.16.132</v>
      </c>
      <c r="AF425" s="42" t="str">
        <f t="shared" si="111"/>
        <v>10.121.16.243</v>
      </c>
      <c r="AG425" s="7" t="str">
        <f t="shared" si="112"/>
        <v>Nadiad</v>
      </c>
      <c r="AH425" s="7" t="str">
        <f t="shared" si="113"/>
        <v>Nadiad Micro</v>
      </c>
      <c r="AI425" s="7" t="str">
        <f t="shared" si="114"/>
        <v>S4P11</v>
      </c>
      <c r="AJ425" s="7" t="str">
        <f t="shared" si="115"/>
        <v>S4P11</v>
      </c>
      <c r="AK425" s="7" t="str">
        <f>IFERROR(VLOOKUP(Z425,'PASTE-DL-ALARMS'!$Q$10:$W$2200,7,FALSE),"")</f>
        <v/>
      </c>
      <c r="AL425" s="55" t="str">
        <f>IFERROR(VLOOKUP(Z425,'PASTE-DL-ALARMS'!$Q$10:$W$2200,3,FALSE),"")</f>
        <v/>
      </c>
      <c r="AM425" s="7" t="str">
        <f t="shared" si="116"/>
        <v>10.121.16.132_Nadiad_S4P11</v>
      </c>
      <c r="AN425" s="55" t="str">
        <f t="shared" si="117"/>
        <v>10.121.16.243_Nadiad Micro_S4P11</v>
      </c>
      <c r="AO425" s="72" t="e">
        <f t="shared" ca="1" si="118"/>
        <v>#VALUE!</v>
      </c>
      <c r="AP425" s="7" t="str">
        <f>IFERROR(VLOOKUP(Z425,'PASTE-DL-ALARMS'!$Q$10:$Z$2800,8,FALSE),"")</f>
        <v/>
      </c>
    </row>
    <row r="426" spans="1:42" x14ac:dyDescent="0.25">
      <c r="A426" s="20"/>
      <c r="B426" s="20"/>
      <c r="C426" s="20" t="str">
        <f>IF(D426="Critical",MAX($C$8:C425)+1,"")</f>
        <v/>
      </c>
      <c r="D426" s="20" t="str">
        <f t="shared" si="102"/>
        <v>-</v>
      </c>
      <c r="E426" s="20" t="str">
        <f>VLOOKUP('PASTE-DOWN-DL'!F426,'SSA-CODE'!$D$4:$E$56,2,FALSE)</f>
        <v>HMR</v>
      </c>
      <c r="F426" s="48" t="str">
        <f t="shared" si="103"/>
        <v>SSA HMR</v>
      </c>
      <c r="G426" s="48" t="str">
        <f t="shared" si="104"/>
        <v xml:space="preserve">	SSA HMR</v>
      </c>
      <c r="H426" s="20">
        <v>417</v>
      </c>
      <c r="I426" t="s">
        <v>8795</v>
      </c>
      <c r="J426" t="s">
        <v>6260</v>
      </c>
      <c r="K426" t="s">
        <v>6261</v>
      </c>
      <c r="L426" t="s">
        <v>6262</v>
      </c>
      <c r="M426" t="s">
        <v>6263</v>
      </c>
      <c r="N426" t="s">
        <v>8796</v>
      </c>
      <c r="O426" t="s">
        <v>8797</v>
      </c>
      <c r="P426" t="s">
        <v>6266</v>
      </c>
      <c r="Q426" t="s">
        <v>6360</v>
      </c>
      <c r="R426" t="s">
        <v>6686</v>
      </c>
      <c r="S426" t="s">
        <v>6269</v>
      </c>
      <c r="T426" t="s">
        <v>6394</v>
      </c>
      <c r="U426" t="s">
        <v>6269</v>
      </c>
      <c r="V426" t="s">
        <v>6271</v>
      </c>
      <c r="W426" t="s">
        <v>8798</v>
      </c>
      <c r="X426" t="s">
        <v>8799</v>
      </c>
      <c r="Y426" t="s">
        <v>6269</v>
      </c>
      <c r="Z426" s="48" t="str">
        <f t="shared" si="105"/>
        <v>SSA HMR-10.121.97.68-Chhitoda EXCpan-10.121.26.13-Bhiloda_</v>
      </c>
      <c r="AA426" s="48">
        <f t="shared" si="106"/>
        <v>14</v>
      </c>
      <c r="AB426" s="48">
        <f t="shared" si="107"/>
        <v>30</v>
      </c>
      <c r="AC426" s="48">
        <f t="shared" si="108"/>
        <v>14</v>
      </c>
      <c r="AD426" s="48">
        <f t="shared" si="109"/>
        <v>22</v>
      </c>
      <c r="AE426" s="48" t="str">
        <f t="shared" si="110"/>
        <v>10.121.97.68</v>
      </c>
      <c r="AF426" s="42" t="str">
        <f t="shared" si="111"/>
        <v>10.121.26.13</v>
      </c>
      <c r="AG426" s="7" t="str">
        <f t="shared" si="112"/>
        <v>Chhitoda EXCpan</v>
      </c>
      <c r="AH426" s="7" t="str">
        <f t="shared" si="113"/>
        <v>Bhiloda</v>
      </c>
      <c r="AI426" s="7" t="str">
        <f t="shared" si="114"/>
        <v>S4P1</v>
      </c>
      <c r="AJ426" s="7" t="str">
        <f t="shared" si="115"/>
        <v>S3P1</v>
      </c>
      <c r="AK426" s="7" t="str">
        <f>IFERROR(VLOOKUP(Z426,'PASTE-DL-ALARMS'!$Q$10:$W$2200,7,FALSE),"")</f>
        <v/>
      </c>
      <c r="AL426" s="55" t="str">
        <f>IFERROR(VLOOKUP(Z426,'PASTE-DL-ALARMS'!$Q$10:$W$2200,3,FALSE),"")</f>
        <v/>
      </c>
      <c r="AM426" s="7" t="str">
        <f t="shared" si="116"/>
        <v>10.121.97.68_Chhitoda EXCpan_S4P1</v>
      </c>
      <c r="AN426" s="55" t="str">
        <f t="shared" si="117"/>
        <v>10.121.26.13_Bhiloda_S3P1</v>
      </c>
      <c r="AO426" s="72" t="e">
        <f t="shared" ca="1" si="118"/>
        <v>#VALUE!</v>
      </c>
      <c r="AP426" s="7" t="str">
        <f>IFERROR(VLOOKUP(Z426,'PASTE-DL-ALARMS'!$Q$10:$Z$2800,8,FALSE),"")</f>
        <v/>
      </c>
    </row>
    <row r="427" spans="1:42" x14ac:dyDescent="0.25">
      <c r="A427" s="20"/>
      <c r="B427" s="20"/>
      <c r="C427" s="20" t="str">
        <f>IF(D427="Critical",MAX($C$8:C426)+1,"")</f>
        <v/>
      </c>
      <c r="D427" s="20" t="str">
        <f t="shared" si="102"/>
        <v>-</v>
      </c>
      <c r="E427" s="20" t="str">
        <f>VLOOKUP('PASTE-DOWN-DL'!F427,'SSA-CODE'!$D$4:$E$56,2,FALSE)</f>
        <v>WTR AM</v>
      </c>
      <c r="F427" s="48" t="str">
        <f t="shared" si="103"/>
        <v>WTR AM</v>
      </c>
      <c r="G427" s="48" t="str">
        <f t="shared" si="104"/>
        <v xml:space="preserve">	WTR AM</v>
      </c>
      <c r="H427" s="20">
        <v>418</v>
      </c>
      <c r="I427" t="s">
        <v>8800</v>
      </c>
      <c r="J427" t="s">
        <v>6260</v>
      </c>
      <c r="K427" t="s">
        <v>6261</v>
      </c>
      <c r="L427" t="s">
        <v>6262</v>
      </c>
      <c r="M427" t="s">
        <v>6263</v>
      </c>
      <c r="N427" t="s">
        <v>8801</v>
      </c>
      <c r="O427" t="s">
        <v>8802</v>
      </c>
      <c r="P427" t="s">
        <v>6266</v>
      </c>
      <c r="Q427" t="s">
        <v>6894</v>
      </c>
      <c r="R427" t="s">
        <v>6882</v>
      </c>
      <c r="S427" t="s">
        <v>6269</v>
      </c>
      <c r="T427" t="s">
        <v>6559</v>
      </c>
      <c r="U427" t="s">
        <v>6269</v>
      </c>
      <c r="V427" t="s">
        <v>6271</v>
      </c>
      <c r="W427" t="s">
        <v>8803</v>
      </c>
      <c r="X427" t="s">
        <v>8804</v>
      </c>
      <c r="Y427" t="s">
        <v>8805</v>
      </c>
      <c r="Z427" s="48" t="str">
        <f t="shared" si="105"/>
        <v>WTR AM-10.121.15.160-AM BHADRA 6_TN705B_WTR_AM_PH3\S3P1-10.121.17.28-RAJKOT KR_TN725B_WTR_RJ_PH1\S4P1-10GE</v>
      </c>
      <c r="AA427" s="48">
        <f t="shared" si="106"/>
        <v>15</v>
      </c>
      <c r="AB427" s="48">
        <f t="shared" si="107"/>
        <v>27</v>
      </c>
      <c r="AC427" s="48">
        <f t="shared" si="108"/>
        <v>14</v>
      </c>
      <c r="AD427" s="48">
        <f t="shared" si="109"/>
        <v>24</v>
      </c>
      <c r="AE427" s="48" t="str">
        <f t="shared" si="110"/>
        <v>10.121.15.160</v>
      </c>
      <c r="AF427" s="42" t="str">
        <f t="shared" si="111"/>
        <v>10.121.17.28</v>
      </c>
      <c r="AG427" s="7" t="str">
        <f t="shared" si="112"/>
        <v>AM BHADRA 6</v>
      </c>
      <c r="AH427" s="7" t="str">
        <f t="shared" si="113"/>
        <v>RAJKOT KR</v>
      </c>
      <c r="AI427" s="7" t="str">
        <f t="shared" si="114"/>
        <v>S3P1</v>
      </c>
      <c r="AJ427" s="7" t="str">
        <f t="shared" si="115"/>
        <v>S4P1</v>
      </c>
      <c r="AK427" s="7" t="str">
        <f>IFERROR(VLOOKUP(Z427,'PASTE-DL-ALARMS'!$Q$10:$W$2200,7,FALSE),"")</f>
        <v/>
      </c>
      <c r="AL427" s="55" t="str">
        <f>IFERROR(VLOOKUP(Z427,'PASTE-DL-ALARMS'!$Q$10:$W$2200,3,FALSE),"")</f>
        <v/>
      </c>
      <c r="AM427" s="7" t="str">
        <f t="shared" si="116"/>
        <v>10.121.15.160_AM BHADRA 6_S3P1</v>
      </c>
      <c r="AN427" s="55" t="str">
        <f t="shared" si="117"/>
        <v>10.121.17.28_RAJKOT KR_S4P1</v>
      </c>
      <c r="AO427" s="72" t="e">
        <f t="shared" ca="1" si="118"/>
        <v>#VALUE!</v>
      </c>
      <c r="AP427" s="7" t="str">
        <f>IFERROR(VLOOKUP(Z427,'PASTE-DL-ALARMS'!$Q$10:$Z$2800,8,FALSE),"")</f>
        <v/>
      </c>
    </row>
    <row r="428" spans="1:42" x14ac:dyDescent="0.25">
      <c r="A428" s="20"/>
      <c r="B428" s="20"/>
      <c r="C428" s="20" t="str">
        <f>IF(D428="Critical",MAX($C$8:C427)+1,"")</f>
        <v/>
      </c>
      <c r="D428" s="20" t="str">
        <f t="shared" si="102"/>
        <v>-</v>
      </c>
      <c r="E428" s="20" t="str">
        <f>VLOOKUP('PASTE-DOWN-DL'!F428,'SSA-CODE'!$D$4:$E$56,2,FALSE)</f>
        <v>WTR AM</v>
      </c>
      <c r="F428" s="48" t="str">
        <f t="shared" si="103"/>
        <v>WTR AM</v>
      </c>
      <c r="G428" s="48" t="str">
        <f t="shared" si="104"/>
        <v xml:space="preserve">	WTR AM</v>
      </c>
      <c r="H428" s="20">
        <v>419</v>
      </c>
      <c r="I428" t="s">
        <v>8806</v>
      </c>
      <c r="J428" t="s">
        <v>6466</v>
      </c>
      <c r="K428" t="s">
        <v>6275</v>
      </c>
      <c r="L428" t="s">
        <v>6262</v>
      </c>
      <c r="M428" t="s">
        <v>6263</v>
      </c>
      <c r="N428" t="s">
        <v>8807</v>
      </c>
      <c r="O428" t="s">
        <v>8808</v>
      </c>
      <c r="P428" t="s">
        <v>6266</v>
      </c>
      <c r="Q428" t="s">
        <v>6529</v>
      </c>
      <c r="R428" t="s">
        <v>6279</v>
      </c>
      <c r="S428" t="s">
        <v>6269</v>
      </c>
      <c r="T428" t="s">
        <v>6345</v>
      </c>
      <c r="U428" t="s">
        <v>6269</v>
      </c>
      <c r="V428" t="s">
        <v>6271</v>
      </c>
      <c r="W428" t="s">
        <v>8809</v>
      </c>
      <c r="X428" t="s">
        <v>8810</v>
      </c>
      <c r="Y428" t="s">
        <v>6269</v>
      </c>
      <c r="Z428" s="48" t="str">
        <f t="shared" si="105"/>
        <v>WTR AM-10.121.16.226-Baroda City 3 B2_6/11-10.121.16.134-Baroda City 2 B2_6/11</v>
      </c>
      <c r="AA428" s="48">
        <f t="shared" si="106"/>
        <v>15</v>
      </c>
      <c r="AB428" s="48">
        <f t="shared" si="107"/>
        <v>33</v>
      </c>
      <c r="AC428" s="48">
        <f t="shared" si="108"/>
        <v>15</v>
      </c>
      <c r="AD428" s="48">
        <f t="shared" si="109"/>
        <v>29</v>
      </c>
      <c r="AE428" s="48" t="str">
        <f t="shared" si="110"/>
        <v>10.121.16.226</v>
      </c>
      <c r="AF428" s="42" t="str">
        <f t="shared" si="111"/>
        <v>10.121.16.134</v>
      </c>
      <c r="AG428" s="7" t="str">
        <f t="shared" si="112"/>
        <v>BARODA CITY 3 GNE</v>
      </c>
      <c r="AH428" s="7" t="str">
        <f t="shared" si="113"/>
        <v>BARODA CITY 2</v>
      </c>
      <c r="AI428" s="7" t="str">
        <f t="shared" si="114"/>
        <v>S6P11</v>
      </c>
      <c r="AJ428" s="7" t="str">
        <f t="shared" si="115"/>
        <v>S6P11</v>
      </c>
      <c r="AK428" s="7" t="str">
        <f>IFERROR(VLOOKUP(Z428,'PASTE-DL-ALARMS'!$Q$10:$W$2200,7,FALSE),"")</f>
        <v/>
      </c>
      <c r="AL428" s="55" t="str">
        <f>IFERROR(VLOOKUP(Z428,'PASTE-DL-ALARMS'!$Q$10:$W$2200,3,FALSE),"")</f>
        <v/>
      </c>
      <c r="AM428" s="7" t="str">
        <f t="shared" si="116"/>
        <v>10.121.16.226_BARODA CITY 3 GNE_S6P11</v>
      </c>
      <c r="AN428" s="55" t="str">
        <f t="shared" si="117"/>
        <v>10.121.16.134_BARODA CITY 2_S6P11</v>
      </c>
      <c r="AO428" s="72" t="e">
        <f t="shared" ca="1" si="118"/>
        <v>#VALUE!</v>
      </c>
      <c r="AP428" s="7" t="str">
        <f>IFERROR(VLOOKUP(Z428,'PASTE-DL-ALARMS'!$Q$10:$Z$2800,8,FALSE),"")</f>
        <v/>
      </c>
    </row>
    <row r="429" spans="1:42" x14ac:dyDescent="0.25">
      <c r="A429" s="20"/>
      <c r="B429" s="20"/>
      <c r="C429" s="20" t="str">
        <f>IF(D429="Critical",MAX($C$8:C428)+1,"")</f>
        <v/>
      </c>
      <c r="D429" s="20" t="str">
        <f t="shared" si="102"/>
        <v>-</v>
      </c>
      <c r="E429" s="20" t="str">
        <f>VLOOKUP('PASTE-DOWN-DL'!F429,'SSA-CODE'!$D$4:$E$56,2,FALSE)</f>
        <v>MSN</v>
      </c>
      <c r="F429" s="48" t="str">
        <f t="shared" si="103"/>
        <v>SSA MEH</v>
      </c>
      <c r="G429" s="48" t="str">
        <f t="shared" si="104"/>
        <v xml:space="preserve">	SSA MEH</v>
      </c>
      <c r="H429" s="20">
        <v>420</v>
      </c>
      <c r="I429" t="s">
        <v>8811</v>
      </c>
      <c r="J429" t="s">
        <v>6260</v>
      </c>
      <c r="K429" t="s">
        <v>6275</v>
      </c>
      <c r="L429" t="s">
        <v>6262</v>
      </c>
      <c r="M429" t="s">
        <v>6263</v>
      </c>
      <c r="N429" t="s">
        <v>8812</v>
      </c>
      <c r="O429" t="s">
        <v>8813</v>
      </c>
      <c r="P429" t="s">
        <v>6266</v>
      </c>
      <c r="Q429" t="s">
        <v>6671</v>
      </c>
      <c r="R429" t="s">
        <v>6279</v>
      </c>
      <c r="S429" t="s">
        <v>6269</v>
      </c>
      <c r="T429" t="s">
        <v>6454</v>
      </c>
      <c r="U429" t="s">
        <v>6269</v>
      </c>
      <c r="V429" t="s">
        <v>6271</v>
      </c>
      <c r="W429" t="s">
        <v>8814</v>
      </c>
      <c r="X429" t="s">
        <v>8815</v>
      </c>
      <c r="Y429" t="s">
        <v>6269</v>
      </c>
      <c r="Z429" s="48" t="str">
        <f t="shared" si="105"/>
        <v>SSA MEH-10.121.98.2-BECHARAJI EXCHANGE_S4P5-10.121.99.38-PATDI_S3P5</v>
      </c>
      <c r="AA429" s="48">
        <f t="shared" si="106"/>
        <v>13</v>
      </c>
      <c r="AB429" s="48">
        <f t="shared" si="107"/>
        <v>32</v>
      </c>
      <c r="AC429" s="48">
        <f t="shared" si="108"/>
        <v>14</v>
      </c>
      <c r="AD429" s="48">
        <f t="shared" si="109"/>
        <v>20</v>
      </c>
      <c r="AE429" s="48" t="str">
        <f t="shared" si="110"/>
        <v>10.121.98.2</v>
      </c>
      <c r="AF429" s="42" t="str">
        <f t="shared" si="111"/>
        <v>10.121.99.38</v>
      </c>
      <c r="AG429" s="7" t="str">
        <f t="shared" si="112"/>
        <v>BECHARAJI EXCHANGE</v>
      </c>
      <c r="AH429" s="7" t="str">
        <f t="shared" si="113"/>
        <v>PATDI</v>
      </c>
      <c r="AI429" s="7" t="str">
        <f t="shared" si="114"/>
        <v>S4P5</v>
      </c>
      <c r="AJ429" s="7" t="str">
        <f t="shared" si="115"/>
        <v>S3P5</v>
      </c>
      <c r="AK429" s="7" t="str">
        <f>IFERROR(VLOOKUP(Z429,'PASTE-DL-ALARMS'!$Q$10:$W$2200,7,FALSE),"")</f>
        <v/>
      </c>
      <c r="AL429" s="55" t="str">
        <f>IFERROR(VLOOKUP(Z429,'PASTE-DL-ALARMS'!$Q$10:$W$2200,3,FALSE),"")</f>
        <v/>
      </c>
      <c r="AM429" s="7" t="str">
        <f t="shared" si="116"/>
        <v>10.121.98.2_BECHARAJI EXCHANGE_S4P5</v>
      </c>
      <c r="AN429" s="55" t="str">
        <f t="shared" si="117"/>
        <v>10.121.99.38_PATDI_S3P5</v>
      </c>
      <c r="AO429" s="72" t="e">
        <f t="shared" ca="1" si="118"/>
        <v>#VALUE!</v>
      </c>
      <c r="AP429" s="7" t="str">
        <f>IFERROR(VLOOKUP(Z429,'PASTE-DL-ALARMS'!$Q$10:$Z$2800,8,FALSE),"")</f>
        <v/>
      </c>
    </row>
    <row r="430" spans="1:42" x14ac:dyDescent="0.25">
      <c r="A430" s="20"/>
      <c r="B430" s="20"/>
      <c r="C430" s="20" t="str">
        <f>IF(D430="Critical",MAX($C$8:C429)+1,"")</f>
        <v/>
      </c>
      <c r="D430" s="20" t="str">
        <f t="shared" si="102"/>
        <v>-</v>
      </c>
      <c r="E430" s="20" t="str">
        <f>VLOOKUP('PASTE-DOWN-DL'!F430,'SSA-CODE'!$D$4:$E$56,2,FALSE)</f>
        <v>WTR AM</v>
      </c>
      <c r="F430" s="48" t="str">
        <f t="shared" si="103"/>
        <v>WTR AM</v>
      </c>
      <c r="G430" s="48" t="str">
        <f t="shared" si="104"/>
        <v xml:space="preserve">	WTR AM</v>
      </c>
      <c r="H430" s="20">
        <v>421</v>
      </c>
      <c r="I430" t="s">
        <v>8816</v>
      </c>
      <c r="J430" t="s">
        <v>6260</v>
      </c>
      <c r="K430" t="s">
        <v>6261</v>
      </c>
      <c r="L430" t="s">
        <v>6262</v>
      </c>
      <c r="M430" t="s">
        <v>6263</v>
      </c>
      <c r="N430" t="s">
        <v>8817</v>
      </c>
      <c r="O430" t="s">
        <v>8818</v>
      </c>
      <c r="P430" t="s">
        <v>6266</v>
      </c>
      <c r="Q430" t="s">
        <v>6267</v>
      </c>
      <c r="R430" t="s">
        <v>7248</v>
      </c>
      <c r="S430" t="s">
        <v>6269</v>
      </c>
      <c r="T430" t="s">
        <v>6270</v>
      </c>
      <c r="U430" t="s">
        <v>6269</v>
      </c>
      <c r="V430" t="s">
        <v>6271</v>
      </c>
      <c r="W430" t="s">
        <v>8819</v>
      </c>
      <c r="X430" t="s">
        <v>8820</v>
      </c>
      <c r="Y430" t="s">
        <v>6269</v>
      </c>
      <c r="Z430" s="48" t="str">
        <f t="shared" si="105"/>
        <v>WTR AM-10.121.26.13-TN705B_BHILODA_S4P1-10.121.26.2-TN725B_Idar_S5P1</v>
      </c>
      <c r="AA430" s="48">
        <f t="shared" si="106"/>
        <v>14</v>
      </c>
      <c r="AB430" s="48">
        <f t="shared" si="107"/>
        <v>22</v>
      </c>
      <c r="AC430" s="48">
        <f t="shared" si="108"/>
        <v>13</v>
      </c>
      <c r="AD430" s="48">
        <f t="shared" si="109"/>
        <v>18</v>
      </c>
      <c r="AE430" s="48" t="str">
        <f t="shared" si="110"/>
        <v>10.121.26.13</v>
      </c>
      <c r="AF430" s="42" t="str">
        <f t="shared" si="111"/>
        <v>10.121.26.2</v>
      </c>
      <c r="AG430" s="7" t="str">
        <f t="shared" si="112"/>
        <v>Bhiloda</v>
      </c>
      <c r="AH430" s="7" t="str">
        <f t="shared" si="113"/>
        <v>Idar</v>
      </c>
      <c r="AI430" s="7" t="str">
        <f t="shared" si="114"/>
        <v>S4P1</v>
      </c>
      <c r="AJ430" s="7" t="str">
        <f t="shared" si="115"/>
        <v>S5P1</v>
      </c>
      <c r="AK430" s="7" t="str">
        <f>IFERROR(VLOOKUP(Z430,'PASTE-DL-ALARMS'!$Q$10:$W$2200,7,FALSE),"")</f>
        <v/>
      </c>
      <c r="AL430" s="55" t="str">
        <f>IFERROR(VLOOKUP(Z430,'PASTE-DL-ALARMS'!$Q$10:$W$2200,3,FALSE),"")</f>
        <v/>
      </c>
      <c r="AM430" s="7" t="str">
        <f t="shared" si="116"/>
        <v>10.121.26.13_Bhiloda_S4P1</v>
      </c>
      <c r="AN430" s="55" t="str">
        <f t="shared" si="117"/>
        <v>10.121.26.2_Idar_S5P1</v>
      </c>
      <c r="AO430" s="72" t="e">
        <f t="shared" ca="1" si="118"/>
        <v>#VALUE!</v>
      </c>
      <c r="AP430" s="7" t="str">
        <f>IFERROR(VLOOKUP(Z430,'PASTE-DL-ALARMS'!$Q$10:$Z$2800,8,FALSE),"")</f>
        <v/>
      </c>
    </row>
    <row r="431" spans="1:42" x14ac:dyDescent="0.25">
      <c r="A431" s="20"/>
      <c r="B431" s="20"/>
      <c r="C431" s="20" t="str">
        <f>IF(D431="Critical",MAX($C$8:C430)+1,"")</f>
        <v/>
      </c>
      <c r="D431" s="20" t="str">
        <f t="shared" si="102"/>
        <v>-</v>
      </c>
      <c r="E431" s="20" t="str">
        <f>VLOOKUP('PASTE-DOWN-DL'!F431,'SSA-CODE'!$D$4:$E$56,2,FALSE)</f>
        <v>AHD</v>
      </c>
      <c r="F431" s="48" t="str">
        <f t="shared" si="103"/>
        <v>SSA AM</v>
      </c>
      <c r="G431" s="48" t="str">
        <f t="shared" si="104"/>
        <v xml:space="preserve">	SSA AM</v>
      </c>
      <c r="H431" s="20">
        <v>422</v>
      </c>
      <c r="I431" t="s">
        <v>8821</v>
      </c>
      <c r="J431" t="s">
        <v>6260</v>
      </c>
      <c r="K431" t="s">
        <v>6275</v>
      </c>
      <c r="L431" t="s">
        <v>6262</v>
      </c>
      <c r="M431" t="s">
        <v>6263</v>
      </c>
      <c r="N431" t="s">
        <v>8822</v>
      </c>
      <c r="O431" t="s">
        <v>8823</v>
      </c>
      <c r="P431" t="s">
        <v>6266</v>
      </c>
      <c r="Q431" t="s">
        <v>6302</v>
      </c>
      <c r="R431" t="s">
        <v>6279</v>
      </c>
      <c r="S431" t="s">
        <v>8824</v>
      </c>
      <c r="T431" t="s">
        <v>6500</v>
      </c>
      <c r="U431" t="s">
        <v>8825</v>
      </c>
      <c r="V431" t="s">
        <v>6271</v>
      </c>
      <c r="W431" t="s">
        <v>8826</v>
      </c>
      <c r="X431" t="s">
        <v>8827</v>
      </c>
      <c r="Y431" t="s">
        <v>6269</v>
      </c>
      <c r="Z431" s="48" t="str">
        <f t="shared" si="105"/>
        <v>SSA AM-10.121.17.205-INFO_6/4-10.121.18.34-Satyamev BTS_2/5</v>
      </c>
      <c r="AA431" s="48">
        <f t="shared" si="106"/>
        <v>15</v>
      </c>
      <c r="AB431" s="48">
        <f t="shared" si="107"/>
        <v>20</v>
      </c>
      <c r="AC431" s="48">
        <f t="shared" si="108"/>
        <v>14</v>
      </c>
      <c r="AD431" s="48">
        <f t="shared" si="109"/>
        <v>27</v>
      </c>
      <c r="AE431" s="48" t="str">
        <f t="shared" si="110"/>
        <v>10.121.17.205</v>
      </c>
      <c r="AF431" s="42" t="str">
        <f t="shared" si="111"/>
        <v>10.121.18.34</v>
      </c>
      <c r="AG431" s="7" t="str">
        <f t="shared" si="112"/>
        <v>INFO</v>
      </c>
      <c r="AH431" s="7" t="str">
        <f t="shared" si="113"/>
        <v>SATYAMEV BTS</v>
      </c>
      <c r="AI431" s="7" t="str">
        <f t="shared" si="114"/>
        <v>S6P4</v>
      </c>
      <c r="AJ431" s="7" t="str">
        <f t="shared" si="115"/>
        <v>S2P5</v>
      </c>
      <c r="AK431" s="7" t="str">
        <f>IFERROR(VLOOKUP(Z431,'PASTE-DL-ALARMS'!$Q$10:$W$2200,7,FALSE),"")</f>
        <v/>
      </c>
      <c r="AL431" s="55" t="str">
        <f>IFERROR(VLOOKUP(Z431,'PASTE-DL-ALARMS'!$Q$10:$W$2200,3,FALSE),"")</f>
        <v/>
      </c>
      <c r="AM431" s="7" t="str">
        <f t="shared" si="116"/>
        <v>10.121.17.205_INFO_S6P4</v>
      </c>
      <c r="AN431" s="55" t="str">
        <f t="shared" si="117"/>
        <v>10.121.18.34_SATYAMEV BTS_S2P5</v>
      </c>
      <c r="AO431" s="72" t="e">
        <f t="shared" ca="1" si="118"/>
        <v>#VALUE!</v>
      </c>
      <c r="AP431" s="7" t="str">
        <f>IFERROR(VLOOKUP(Z431,'PASTE-DL-ALARMS'!$Q$10:$Z$2800,8,FALSE),"")</f>
        <v/>
      </c>
    </row>
    <row r="432" spans="1:42" x14ac:dyDescent="0.25">
      <c r="A432" s="20"/>
      <c r="B432" s="20"/>
      <c r="C432" s="20" t="str">
        <f>IF(D432="Critical",MAX($C$8:C431)+1,"")</f>
        <v/>
      </c>
      <c r="D432" s="20" t="str">
        <f t="shared" si="102"/>
        <v>-</v>
      </c>
      <c r="E432" s="20" t="str">
        <f>VLOOKUP('PASTE-DOWN-DL'!F432,'SSA-CODE'!$D$4:$E$56,2,FALSE)</f>
        <v>WTR RJ</v>
      </c>
      <c r="F432" s="48" t="str">
        <f t="shared" si="103"/>
        <v>WTR RJ</v>
      </c>
      <c r="G432" s="48" t="str">
        <f t="shared" si="104"/>
        <v xml:space="preserve">	WTR RJ</v>
      </c>
      <c r="H432" s="20">
        <v>423</v>
      </c>
      <c r="I432" t="s">
        <v>8828</v>
      </c>
      <c r="J432" t="s">
        <v>6260</v>
      </c>
      <c r="K432" t="s">
        <v>6275</v>
      </c>
      <c r="L432" t="s">
        <v>6262</v>
      </c>
      <c r="M432" t="s">
        <v>6263</v>
      </c>
      <c r="N432" t="s">
        <v>8829</v>
      </c>
      <c r="O432" t="s">
        <v>8830</v>
      </c>
      <c r="P432" t="s">
        <v>6266</v>
      </c>
      <c r="Q432" t="s">
        <v>8333</v>
      </c>
      <c r="R432" t="s">
        <v>6279</v>
      </c>
      <c r="S432" t="s">
        <v>8831</v>
      </c>
      <c r="T432" t="s">
        <v>6345</v>
      </c>
      <c r="U432" t="s">
        <v>6269</v>
      </c>
      <c r="V432" t="s">
        <v>6271</v>
      </c>
      <c r="W432" t="s">
        <v>8832</v>
      </c>
      <c r="X432" t="s">
        <v>8833</v>
      </c>
      <c r="Y432" t="s">
        <v>6269</v>
      </c>
      <c r="Z432" s="48" t="str">
        <f t="shared" si="105"/>
        <v>WTR RJ-10.121.17.152-GHANGHALI_WTR_RJ_PH3_3/3-10.121.17.131-SIHOR_WTR_RJ_4/3</v>
      </c>
      <c r="AA432" s="48">
        <f t="shared" si="106"/>
        <v>15</v>
      </c>
      <c r="AB432" s="48">
        <f t="shared" si="107"/>
        <v>25</v>
      </c>
      <c r="AC432" s="48">
        <f t="shared" si="108"/>
        <v>15</v>
      </c>
      <c r="AD432" s="48">
        <f t="shared" si="109"/>
        <v>21</v>
      </c>
      <c r="AE432" s="48" t="str">
        <f t="shared" si="110"/>
        <v>10.121.17.152</v>
      </c>
      <c r="AF432" s="42" t="str">
        <f t="shared" si="111"/>
        <v>10.121.17.131</v>
      </c>
      <c r="AG432" s="7" t="str">
        <f t="shared" si="112"/>
        <v>GHANGHALI</v>
      </c>
      <c r="AH432" s="7" t="str">
        <f t="shared" si="113"/>
        <v>SIHOR</v>
      </c>
      <c r="AI432" s="7" t="str">
        <f t="shared" si="114"/>
        <v>S3P3</v>
      </c>
      <c r="AJ432" s="7" t="str">
        <f t="shared" si="115"/>
        <v>S4P3</v>
      </c>
      <c r="AK432" s="7" t="str">
        <f>IFERROR(VLOOKUP(Z432,'PASTE-DL-ALARMS'!$Q$10:$W$2200,7,FALSE),"")</f>
        <v/>
      </c>
      <c r="AL432" s="55" t="str">
        <f>IFERROR(VLOOKUP(Z432,'PASTE-DL-ALARMS'!$Q$10:$W$2200,3,FALSE),"")</f>
        <v/>
      </c>
      <c r="AM432" s="7" t="str">
        <f t="shared" si="116"/>
        <v>10.121.17.152_GHANGHALI_S3P3</v>
      </c>
      <c r="AN432" s="55" t="str">
        <f t="shared" si="117"/>
        <v>10.121.17.131_SIHOR_S4P3</v>
      </c>
      <c r="AO432" s="72" t="e">
        <f t="shared" ca="1" si="118"/>
        <v>#VALUE!</v>
      </c>
      <c r="AP432" s="7" t="str">
        <f>IFERROR(VLOOKUP(Z432,'PASTE-DL-ALARMS'!$Q$10:$Z$2800,8,FALSE),"")</f>
        <v/>
      </c>
    </row>
    <row r="433" spans="1:42" x14ac:dyDescent="0.25">
      <c r="A433" s="20"/>
      <c r="B433" s="20"/>
      <c r="C433" s="20" t="str">
        <f>IF(D433="Critical",MAX($C$8:C432)+1,"")</f>
        <v/>
      </c>
      <c r="D433" s="20" t="str">
        <f t="shared" si="102"/>
        <v>-</v>
      </c>
      <c r="E433" s="20" t="str">
        <f>VLOOKUP('PASTE-DOWN-DL'!F433,'SSA-CODE'!$D$4:$E$56,2,FALSE)</f>
        <v>BCH</v>
      </c>
      <c r="F433" s="48" t="str">
        <f t="shared" si="103"/>
        <v>SSA BCH</v>
      </c>
      <c r="G433" s="48" t="str">
        <f t="shared" si="104"/>
        <v xml:space="preserve">	SSA BCH</v>
      </c>
      <c r="H433" s="20">
        <v>424</v>
      </c>
      <c r="I433" t="s">
        <v>8834</v>
      </c>
      <c r="J433" t="s">
        <v>6260</v>
      </c>
      <c r="K433" t="s">
        <v>6275</v>
      </c>
      <c r="L433" t="s">
        <v>6262</v>
      </c>
      <c r="M433" t="s">
        <v>6263</v>
      </c>
      <c r="N433" t="s">
        <v>8835</v>
      </c>
      <c r="O433" t="s">
        <v>8836</v>
      </c>
      <c r="P433" t="s">
        <v>6266</v>
      </c>
      <c r="Q433" t="s">
        <v>7722</v>
      </c>
      <c r="R433" t="s">
        <v>6279</v>
      </c>
      <c r="S433" t="s">
        <v>8837</v>
      </c>
      <c r="T433" t="s">
        <v>6471</v>
      </c>
      <c r="U433" t="s">
        <v>8838</v>
      </c>
      <c r="V433" t="s">
        <v>6271</v>
      </c>
      <c r="W433" t="s">
        <v>8839</v>
      </c>
      <c r="X433" t="s">
        <v>8840</v>
      </c>
      <c r="Y433" t="s">
        <v>6269</v>
      </c>
      <c r="Z433" s="48" t="str">
        <f t="shared" si="105"/>
        <v>SSA BCH-10.121.96.74-IKHAR_3/5-10.121.96.79-Sarbhan_4/5</v>
      </c>
      <c r="AA433" s="48">
        <f t="shared" si="106"/>
        <v>14</v>
      </c>
      <c r="AB433" s="48">
        <f t="shared" si="107"/>
        <v>23</v>
      </c>
      <c r="AC433" s="48">
        <f t="shared" si="108"/>
        <v>14</v>
      </c>
      <c r="AD433" s="48">
        <f t="shared" si="109"/>
        <v>22</v>
      </c>
      <c r="AE433" s="48" t="str">
        <f t="shared" si="110"/>
        <v>10.121.96.74</v>
      </c>
      <c r="AF433" s="42" t="str">
        <f t="shared" si="111"/>
        <v>10.121.96.79</v>
      </c>
      <c r="AG433" s="7" t="str">
        <f t="shared" si="112"/>
        <v>IKHAR B1</v>
      </c>
      <c r="AH433" s="7" t="str">
        <f t="shared" si="113"/>
        <v>Sarbhan</v>
      </c>
      <c r="AI433" s="7" t="str">
        <f t="shared" si="114"/>
        <v>S3P5</v>
      </c>
      <c r="AJ433" s="7" t="str">
        <f t="shared" si="115"/>
        <v>S4P5</v>
      </c>
      <c r="AK433" s="7" t="str">
        <f>IFERROR(VLOOKUP(Z433,'PASTE-DL-ALARMS'!$Q$10:$W$2200,7,FALSE),"")</f>
        <v/>
      </c>
      <c r="AL433" s="55" t="str">
        <f>IFERROR(VLOOKUP(Z433,'PASTE-DL-ALARMS'!$Q$10:$W$2200,3,FALSE),"")</f>
        <v/>
      </c>
      <c r="AM433" s="7" t="str">
        <f t="shared" si="116"/>
        <v>10.121.96.74_IKHAR B1_S3P5</v>
      </c>
      <c r="AN433" s="55" t="str">
        <f t="shared" si="117"/>
        <v>10.121.96.79_Sarbhan_S4P5</v>
      </c>
      <c r="AO433" s="72" t="e">
        <f t="shared" ca="1" si="118"/>
        <v>#VALUE!</v>
      </c>
      <c r="AP433" s="7" t="str">
        <f>IFERROR(VLOOKUP(Z433,'PASTE-DL-ALARMS'!$Q$10:$Z$2800,8,FALSE),"")</f>
        <v/>
      </c>
    </row>
    <row r="434" spans="1:42" x14ac:dyDescent="0.25">
      <c r="A434" s="20"/>
      <c r="B434" s="20"/>
      <c r="C434" s="20" t="str">
        <f>IF(D434="Critical",MAX($C$8:C433)+1,"")</f>
        <v/>
      </c>
      <c r="D434" s="20" t="str">
        <f t="shared" si="102"/>
        <v>-</v>
      </c>
      <c r="E434" s="20" t="str">
        <f>VLOOKUP('PASTE-DOWN-DL'!F434,'SSA-CODE'!$D$4:$E$56,2,FALSE)</f>
        <v>BUJ</v>
      </c>
      <c r="F434" s="48" t="str">
        <f t="shared" si="103"/>
        <v>SSA BUJ</v>
      </c>
      <c r="G434" s="48" t="str">
        <f t="shared" si="104"/>
        <v xml:space="preserve">	SSA BUJ</v>
      </c>
      <c r="H434" s="20">
        <v>425</v>
      </c>
      <c r="I434" t="s">
        <v>8841</v>
      </c>
      <c r="J434" t="s">
        <v>6260</v>
      </c>
      <c r="K434" t="s">
        <v>6275</v>
      </c>
      <c r="L434" t="s">
        <v>6262</v>
      </c>
      <c r="M434" t="s">
        <v>6263</v>
      </c>
      <c r="N434" t="s">
        <v>8842</v>
      </c>
      <c r="O434" t="s">
        <v>8843</v>
      </c>
      <c r="P434" t="s">
        <v>6266</v>
      </c>
      <c r="Q434" t="s">
        <v>6431</v>
      </c>
      <c r="R434" t="s">
        <v>6294</v>
      </c>
      <c r="S434" t="s">
        <v>8844</v>
      </c>
      <c r="T434" t="s">
        <v>6313</v>
      </c>
      <c r="U434" t="s">
        <v>8844</v>
      </c>
      <c r="V434" t="s">
        <v>6271</v>
      </c>
      <c r="W434" t="s">
        <v>8845</v>
      </c>
      <c r="X434" t="s">
        <v>8846</v>
      </c>
      <c r="Y434" t="s">
        <v>6269</v>
      </c>
      <c r="Z434" s="48" t="str">
        <f t="shared" si="105"/>
        <v>SSA BUJ-10.121.17.83-Chitrakoot_PH1_1/5-10.121.17.68-ANJAR_B2_PH2_4/6</v>
      </c>
      <c r="AA434" s="48">
        <f t="shared" si="106"/>
        <v>14</v>
      </c>
      <c r="AB434" s="48">
        <f t="shared" si="107"/>
        <v>25</v>
      </c>
      <c r="AC434" s="48">
        <f t="shared" si="108"/>
        <v>14</v>
      </c>
      <c r="AD434" s="48">
        <f t="shared" si="109"/>
        <v>20</v>
      </c>
      <c r="AE434" s="48" t="str">
        <f t="shared" si="110"/>
        <v>10.121.17.83</v>
      </c>
      <c r="AF434" s="42" t="str">
        <f t="shared" si="111"/>
        <v>10.121.17.68</v>
      </c>
      <c r="AG434" s="7" t="str">
        <f t="shared" si="112"/>
        <v>Chitrakoot</v>
      </c>
      <c r="AH434" s="7" t="str">
        <f t="shared" si="113"/>
        <v>ANJAR</v>
      </c>
      <c r="AI434" s="7" t="str">
        <f t="shared" si="114"/>
        <v>S1P5</v>
      </c>
      <c r="AJ434" s="7" t="str">
        <f t="shared" si="115"/>
        <v>S4P6</v>
      </c>
      <c r="AK434" s="7" t="str">
        <f>IFERROR(VLOOKUP(Z434,'PASTE-DL-ALARMS'!$Q$10:$W$2200,7,FALSE),"")</f>
        <v/>
      </c>
      <c r="AL434" s="55" t="str">
        <f>IFERROR(VLOOKUP(Z434,'PASTE-DL-ALARMS'!$Q$10:$W$2200,3,FALSE),"")</f>
        <v/>
      </c>
      <c r="AM434" s="7" t="str">
        <f t="shared" si="116"/>
        <v>10.121.17.83_Chitrakoot_S1P5</v>
      </c>
      <c r="AN434" s="55" t="str">
        <f t="shared" si="117"/>
        <v>10.121.17.68_ANJAR_S4P6</v>
      </c>
      <c r="AO434" s="72" t="e">
        <f t="shared" ca="1" si="118"/>
        <v>#VALUE!</v>
      </c>
      <c r="AP434" s="7" t="str">
        <f>IFERROR(VLOOKUP(Z434,'PASTE-DL-ALARMS'!$Q$10:$Z$2800,8,FALSE),"")</f>
        <v/>
      </c>
    </row>
    <row r="435" spans="1:42" x14ac:dyDescent="0.25">
      <c r="A435" s="20"/>
      <c r="B435" s="20"/>
      <c r="C435" s="20" t="str">
        <f>IF(D435="Critical",MAX($C$8:C434)+1,"")</f>
        <v/>
      </c>
      <c r="D435" s="20" t="str">
        <f t="shared" si="102"/>
        <v>-</v>
      </c>
      <c r="E435" s="20" t="str">
        <f>VLOOKUP('PASTE-DOWN-DL'!F435,'SSA-CODE'!$D$4:$E$56,2,FALSE)</f>
        <v>WTR AM</v>
      </c>
      <c r="F435" s="48" t="str">
        <f t="shared" si="103"/>
        <v>WTR AM</v>
      </c>
      <c r="G435" s="48" t="str">
        <f t="shared" si="104"/>
        <v xml:space="preserve">	WTR AM</v>
      </c>
      <c r="H435" s="20">
        <v>426</v>
      </c>
      <c r="I435" t="s">
        <v>8847</v>
      </c>
      <c r="J435" t="s">
        <v>6260</v>
      </c>
      <c r="K435" t="s">
        <v>6261</v>
      </c>
      <c r="L435" t="s">
        <v>6262</v>
      </c>
      <c r="M435" t="s">
        <v>6263</v>
      </c>
      <c r="N435" t="s">
        <v>8848</v>
      </c>
      <c r="O435" t="s">
        <v>8849</v>
      </c>
      <c r="P435" t="s">
        <v>6266</v>
      </c>
      <c r="Q435" t="s">
        <v>7559</v>
      </c>
      <c r="R435" t="s">
        <v>7230</v>
      </c>
      <c r="S435" t="s">
        <v>6269</v>
      </c>
      <c r="T435" t="s">
        <v>6602</v>
      </c>
      <c r="U435" t="s">
        <v>6269</v>
      </c>
      <c r="V435" t="s">
        <v>6271</v>
      </c>
      <c r="W435" t="s">
        <v>8850</v>
      </c>
      <c r="X435" t="s">
        <v>8851</v>
      </c>
      <c r="Y435" t="s">
        <v>6269</v>
      </c>
      <c r="Z435" s="48" t="str">
        <f t="shared" si="105"/>
        <v>WTR AM-10.121.15.132-GANDHINAGAR_4/1-10.121.15.131-B1_PRANTIJ_\3/1</v>
      </c>
      <c r="AA435" s="48">
        <f t="shared" si="106"/>
        <v>15</v>
      </c>
      <c r="AB435" s="48">
        <f t="shared" si="107"/>
        <v>27</v>
      </c>
      <c r="AC435" s="48">
        <f t="shared" si="108"/>
        <v>15</v>
      </c>
      <c r="AD435" s="48">
        <f t="shared" si="109"/>
        <v>23</v>
      </c>
      <c r="AE435" s="48" t="str">
        <f t="shared" si="110"/>
        <v>10.121.15.132</v>
      </c>
      <c r="AF435" s="42" t="str">
        <f t="shared" si="111"/>
        <v>10.121.15.131</v>
      </c>
      <c r="AG435" s="7" t="str">
        <f t="shared" si="112"/>
        <v>GANDHINAGAR</v>
      </c>
      <c r="AH435" s="7" t="str">
        <f t="shared" si="113"/>
        <v>PRANTIJ</v>
      </c>
      <c r="AI435" s="7" t="str">
        <f t="shared" si="114"/>
        <v>S4P1</v>
      </c>
      <c r="AJ435" s="7" t="str">
        <f t="shared" si="115"/>
        <v>S3P1</v>
      </c>
      <c r="AK435" s="7" t="str">
        <f>IFERROR(VLOOKUP(Z435,'PASTE-DL-ALARMS'!$Q$10:$W$2200,7,FALSE),"")</f>
        <v/>
      </c>
      <c r="AL435" s="55" t="str">
        <f>IFERROR(VLOOKUP(Z435,'PASTE-DL-ALARMS'!$Q$10:$W$2200,3,FALSE),"")</f>
        <v/>
      </c>
      <c r="AM435" s="7" t="str">
        <f t="shared" si="116"/>
        <v>10.121.15.132_GANDHINAGAR_S4P1</v>
      </c>
      <c r="AN435" s="55" t="str">
        <f t="shared" si="117"/>
        <v>10.121.15.131_PRANTIJ_S3P1</v>
      </c>
      <c r="AO435" s="72" t="e">
        <f t="shared" ca="1" si="118"/>
        <v>#VALUE!</v>
      </c>
      <c r="AP435" s="7" t="str">
        <f>IFERROR(VLOOKUP(Z435,'PASTE-DL-ALARMS'!$Q$10:$Z$2800,8,FALSE),"")</f>
        <v/>
      </c>
    </row>
    <row r="436" spans="1:42" x14ac:dyDescent="0.25">
      <c r="A436" s="20"/>
      <c r="B436" s="20"/>
      <c r="C436" s="20" t="str">
        <f>IF(D436="Critical",MAX($C$8:C435)+1,"")</f>
        <v/>
      </c>
      <c r="D436" s="20" t="str">
        <f t="shared" si="102"/>
        <v>-</v>
      </c>
      <c r="E436" s="20" t="str">
        <f>VLOOKUP('PASTE-DOWN-DL'!F436,'SSA-CODE'!$D$4:$E$56,2,FALSE)</f>
        <v>AHD</v>
      </c>
      <c r="F436" s="48" t="str">
        <f t="shared" si="103"/>
        <v>SSA AM</v>
      </c>
      <c r="G436" s="48" t="str">
        <f t="shared" si="104"/>
        <v xml:space="preserve">	SSA AM</v>
      </c>
      <c r="H436" s="20">
        <v>427</v>
      </c>
      <c r="I436" t="s">
        <v>8852</v>
      </c>
      <c r="J436" t="s">
        <v>6260</v>
      </c>
      <c r="K436" t="s">
        <v>6275</v>
      </c>
      <c r="L436" t="s">
        <v>6262</v>
      </c>
      <c r="M436" t="s">
        <v>6263</v>
      </c>
      <c r="N436" t="s">
        <v>8853</v>
      </c>
      <c r="O436" t="s">
        <v>8854</v>
      </c>
      <c r="P436" t="s">
        <v>6266</v>
      </c>
      <c r="Q436" t="s">
        <v>6546</v>
      </c>
      <c r="R436" t="s">
        <v>6279</v>
      </c>
      <c r="S436" t="s">
        <v>8855</v>
      </c>
      <c r="T436" t="s">
        <v>6770</v>
      </c>
      <c r="U436" t="s">
        <v>8855</v>
      </c>
      <c r="V436" t="s">
        <v>6271</v>
      </c>
      <c r="W436" t="s">
        <v>8856</v>
      </c>
      <c r="X436" t="s">
        <v>6488</v>
      </c>
      <c r="Y436" t="s">
        <v>6269</v>
      </c>
      <c r="Z436" s="48" t="str">
        <f t="shared" si="105"/>
        <v>SSA AM-10.121.15.162-Bhat-Cadila A1_2/5-10.121.15.161-Badarkha A1_1/5</v>
      </c>
      <c r="AA436" s="48">
        <f t="shared" si="106"/>
        <v>15</v>
      </c>
      <c r="AB436" s="48">
        <f t="shared" si="107"/>
        <v>27</v>
      </c>
      <c r="AC436" s="48">
        <f t="shared" si="108"/>
        <v>15</v>
      </c>
      <c r="AD436" s="48">
        <f t="shared" si="109"/>
        <v>24</v>
      </c>
      <c r="AE436" s="48" t="str">
        <f t="shared" si="110"/>
        <v>10.121.15.162</v>
      </c>
      <c r="AF436" s="42" t="str">
        <f t="shared" si="111"/>
        <v>10.121.15.161</v>
      </c>
      <c r="AG436" s="7" t="str">
        <f t="shared" si="112"/>
        <v>Bhat Cadila</v>
      </c>
      <c r="AH436" s="7" t="str">
        <f t="shared" si="113"/>
        <v>Badarkha</v>
      </c>
      <c r="AI436" s="7" t="str">
        <f t="shared" si="114"/>
        <v>S2P5</v>
      </c>
      <c r="AJ436" s="7" t="str">
        <f t="shared" si="115"/>
        <v>S1P5</v>
      </c>
      <c r="AK436" s="7" t="str">
        <f>IFERROR(VLOOKUP(Z436,'PASTE-DL-ALARMS'!$Q$10:$W$2200,7,FALSE),"")</f>
        <v/>
      </c>
      <c r="AL436" s="55" t="str">
        <f>IFERROR(VLOOKUP(Z436,'PASTE-DL-ALARMS'!$Q$10:$W$2200,3,FALSE),"")</f>
        <v/>
      </c>
      <c r="AM436" s="7" t="str">
        <f t="shared" si="116"/>
        <v>10.121.15.162_Bhat Cadila_S2P5</v>
      </c>
      <c r="AN436" s="55" t="str">
        <f t="shared" si="117"/>
        <v>10.121.15.161_Badarkha_S1P5</v>
      </c>
      <c r="AO436" s="72" t="e">
        <f t="shared" ca="1" si="118"/>
        <v>#VALUE!</v>
      </c>
      <c r="AP436" s="7" t="str">
        <f>IFERROR(VLOOKUP(Z436,'PASTE-DL-ALARMS'!$Q$10:$Z$2800,8,FALSE),"")</f>
        <v/>
      </c>
    </row>
    <row r="437" spans="1:42" x14ac:dyDescent="0.25">
      <c r="A437" s="20"/>
      <c r="B437" s="20"/>
      <c r="C437" s="20">
        <f>IF(D437="Critical",MAX($C$8:C436)+1,"")</f>
        <v>15</v>
      </c>
      <c r="D437" s="20" t="str">
        <f t="shared" si="102"/>
        <v>Critical</v>
      </c>
      <c r="E437" s="20" t="str">
        <f>VLOOKUP('PASTE-DOWN-DL'!F437,'SSA-CODE'!$D$4:$E$56,2,FALSE)</f>
        <v>GDR</v>
      </c>
      <c r="F437" s="48" t="str">
        <f t="shared" si="103"/>
        <v>SSA GDH</v>
      </c>
      <c r="G437" s="48" t="str">
        <f t="shared" si="104"/>
        <v xml:space="preserve">	SSA GDH</v>
      </c>
      <c r="H437" s="20">
        <v>428</v>
      </c>
      <c r="I437" t="s">
        <v>8857</v>
      </c>
      <c r="J437" t="s">
        <v>6260</v>
      </c>
      <c r="K437" t="s">
        <v>6275</v>
      </c>
      <c r="L437" t="s">
        <v>6262</v>
      </c>
      <c r="M437" t="s">
        <v>6263</v>
      </c>
      <c r="N437" t="s">
        <v>8858</v>
      </c>
      <c r="O437" t="s">
        <v>8859</v>
      </c>
      <c r="P437" t="s">
        <v>6484</v>
      </c>
      <c r="Q437" t="s">
        <v>6706</v>
      </c>
      <c r="R437" t="s">
        <v>6279</v>
      </c>
      <c r="S437" t="s">
        <v>8097</v>
      </c>
      <c r="T437" t="s">
        <v>6770</v>
      </c>
      <c r="U437" t="s">
        <v>8097</v>
      </c>
      <c r="V437" t="s">
        <v>6271</v>
      </c>
      <c r="W437" t="s">
        <v>8860</v>
      </c>
      <c r="X437" t="s">
        <v>6488</v>
      </c>
      <c r="Y437" t="s">
        <v>6269</v>
      </c>
      <c r="Z437" s="48" t="str">
        <f t="shared" si="105"/>
        <v>SSA GDH-10.121.19.14-Simaliya A1_1/5-10.121.26.90-Ghoghmba B1_3/2</v>
      </c>
      <c r="AA437" s="48">
        <f t="shared" si="106"/>
        <v>14</v>
      </c>
      <c r="AB437" s="48">
        <f t="shared" si="107"/>
        <v>23</v>
      </c>
      <c r="AC437" s="48">
        <f t="shared" si="108"/>
        <v>14</v>
      </c>
      <c r="AD437" s="48">
        <f t="shared" si="109"/>
        <v>23</v>
      </c>
      <c r="AE437" s="48" t="str">
        <f t="shared" si="110"/>
        <v>10.121.19.14</v>
      </c>
      <c r="AF437" s="42" t="str">
        <f t="shared" si="111"/>
        <v>10.121.26.90</v>
      </c>
      <c r="AG437" s="7" t="str">
        <f t="shared" si="112"/>
        <v>SIMALIYA</v>
      </c>
      <c r="AH437" s="7" t="str">
        <f t="shared" si="113"/>
        <v>Ghoghmba</v>
      </c>
      <c r="AI437" s="7" t="str">
        <f t="shared" si="114"/>
        <v>S1P5</v>
      </c>
      <c r="AJ437" s="7" t="str">
        <f t="shared" si="115"/>
        <v>S3P2</v>
      </c>
      <c r="AK437" s="7" t="str">
        <f>IFERROR(VLOOKUP(Z437,'PASTE-DL-ALARMS'!$Q$10:$W$2200,7,FALSE),"")</f>
        <v>11-05-2026</v>
      </c>
      <c r="AL437" s="55" t="str">
        <f>IFERROR(VLOOKUP(Z437,'PASTE-DL-ALARMS'!$Q$10:$W$2200,3,FALSE),"")</f>
        <v>17:35:43</v>
      </c>
      <c r="AM437" s="7" t="str">
        <f t="shared" si="116"/>
        <v>10.121.19.14_SIMALIYA_S1P5</v>
      </c>
      <c r="AN437" s="55" t="str">
        <f t="shared" si="117"/>
        <v>10.121.26.90_Ghoghmba_S3P2</v>
      </c>
      <c r="AO437" s="72">
        <f t="shared" ca="1" si="118"/>
        <v>4</v>
      </c>
      <c r="AP437" s="7" t="str">
        <f>IFERROR(VLOOKUP(Z437,'PASTE-DL-ALARMS'!$Q$10:$Z$2800,8,FALSE),"")</f>
        <v xml:space="preserve">	2026/05/11,17:35:43</v>
      </c>
    </row>
    <row r="438" spans="1:42" x14ac:dyDescent="0.25">
      <c r="A438" s="20"/>
      <c r="B438" s="20"/>
      <c r="C438" s="20" t="str">
        <f>IF(D438="Critical",MAX($C$8:C437)+1,"")</f>
        <v/>
      </c>
      <c r="D438" s="20" t="str">
        <f t="shared" si="102"/>
        <v>-</v>
      </c>
      <c r="E438" s="20" t="str">
        <f>VLOOKUP('PASTE-DOWN-DL'!F438,'SSA-CODE'!$D$4:$E$56,2,FALSE)</f>
        <v>BHV</v>
      </c>
      <c r="F438" s="48" t="str">
        <f t="shared" si="103"/>
        <v>SSA BV</v>
      </c>
      <c r="G438" s="48" t="str">
        <f t="shared" si="104"/>
        <v xml:space="preserve">	SSA BV</v>
      </c>
      <c r="H438" s="20">
        <v>429</v>
      </c>
      <c r="I438" t="s">
        <v>8861</v>
      </c>
      <c r="J438" t="s">
        <v>6260</v>
      </c>
      <c r="K438" t="s">
        <v>6261</v>
      </c>
      <c r="L438" t="s">
        <v>6262</v>
      </c>
      <c r="M438" t="s">
        <v>6263</v>
      </c>
      <c r="N438" t="s">
        <v>8862</v>
      </c>
      <c r="O438" t="s">
        <v>8863</v>
      </c>
      <c r="P438" t="s">
        <v>6266</v>
      </c>
      <c r="Q438" t="s">
        <v>6438</v>
      </c>
      <c r="R438" t="s">
        <v>6894</v>
      </c>
      <c r="S438" t="s">
        <v>6269</v>
      </c>
      <c r="T438" t="s">
        <v>7359</v>
      </c>
      <c r="U438" t="s">
        <v>6269</v>
      </c>
      <c r="V438" t="s">
        <v>6271</v>
      </c>
      <c r="W438" t="s">
        <v>8864</v>
      </c>
      <c r="X438" t="s">
        <v>8865</v>
      </c>
      <c r="Y438" t="s">
        <v>6269</v>
      </c>
      <c r="Z438" s="48" t="str">
        <f t="shared" si="105"/>
        <v>SSA BV-10.121.25.2-TN705B_Sardarnagar-10.121.25.3-TN705B_Madhwanand</v>
      </c>
      <c r="AA438" s="48">
        <f t="shared" si="106"/>
        <v>13</v>
      </c>
      <c r="AB438" s="48">
        <f t="shared" si="107"/>
        <v>25</v>
      </c>
      <c r="AC438" s="48">
        <f t="shared" si="108"/>
        <v>13</v>
      </c>
      <c r="AD438" s="48">
        <f t="shared" si="109"/>
        <v>24</v>
      </c>
      <c r="AE438" s="48" t="str">
        <f t="shared" si="110"/>
        <v>10.121.25.2</v>
      </c>
      <c r="AF438" s="42" t="str">
        <f t="shared" si="111"/>
        <v>10.121.25.3</v>
      </c>
      <c r="AG438" s="7" t="str">
        <f t="shared" si="112"/>
        <v>Sardarnagar</v>
      </c>
      <c r="AH438" s="7" t="str">
        <f t="shared" si="113"/>
        <v>Madhvanand</v>
      </c>
      <c r="AI438" s="7" t="str">
        <f t="shared" si="114"/>
        <v>S3P1</v>
      </c>
      <c r="AJ438" s="7" t="str">
        <f t="shared" si="115"/>
        <v>S4P1</v>
      </c>
      <c r="AK438" s="7" t="str">
        <f>IFERROR(VLOOKUP(Z438,'PASTE-DL-ALARMS'!$Q$10:$W$2200,7,FALSE),"")</f>
        <v/>
      </c>
      <c r="AL438" s="55" t="str">
        <f>IFERROR(VLOOKUP(Z438,'PASTE-DL-ALARMS'!$Q$10:$W$2200,3,FALSE),"")</f>
        <v/>
      </c>
      <c r="AM438" s="7" t="str">
        <f t="shared" si="116"/>
        <v>10.121.25.2_Sardarnagar_S3P1</v>
      </c>
      <c r="AN438" s="55" t="str">
        <f t="shared" si="117"/>
        <v>10.121.25.3_Madhvanand_S4P1</v>
      </c>
      <c r="AO438" s="72" t="e">
        <f t="shared" ca="1" si="118"/>
        <v>#VALUE!</v>
      </c>
      <c r="AP438" s="7" t="str">
        <f>IFERROR(VLOOKUP(Z438,'PASTE-DL-ALARMS'!$Q$10:$Z$2800,8,FALSE),"")</f>
        <v/>
      </c>
    </row>
    <row r="439" spans="1:42" x14ac:dyDescent="0.25">
      <c r="A439" s="20"/>
      <c r="B439" s="20"/>
      <c r="C439" s="20" t="str">
        <f>IF(D439="Critical",MAX($C$8:C438)+1,"")</f>
        <v/>
      </c>
      <c r="D439" s="20" t="str">
        <f t="shared" si="102"/>
        <v>-</v>
      </c>
      <c r="E439" s="20" t="str">
        <f>VLOOKUP('PASTE-DOWN-DL'!F439,'SSA-CODE'!$D$4:$E$56,2,FALSE)</f>
        <v>BUJ</v>
      </c>
      <c r="F439" s="48" t="str">
        <f t="shared" si="103"/>
        <v>SSA BUJ</v>
      </c>
      <c r="G439" s="48" t="str">
        <f t="shared" si="104"/>
        <v xml:space="preserve">	SSA BUJ</v>
      </c>
      <c r="H439" s="20">
        <v>430</v>
      </c>
      <c r="I439" t="s">
        <v>8866</v>
      </c>
      <c r="J439" t="s">
        <v>6466</v>
      </c>
      <c r="K439" t="s">
        <v>6275</v>
      </c>
      <c r="L439" t="s">
        <v>6262</v>
      </c>
      <c r="M439" t="s">
        <v>6263</v>
      </c>
      <c r="N439" t="s">
        <v>8867</v>
      </c>
      <c r="O439" t="s">
        <v>8868</v>
      </c>
      <c r="P439" t="s">
        <v>6266</v>
      </c>
      <c r="Q439" t="s">
        <v>7090</v>
      </c>
      <c r="R439" t="s">
        <v>7090</v>
      </c>
      <c r="S439" t="s">
        <v>8553</v>
      </c>
      <c r="T439" t="s">
        <v>6471</v>
      </c>
      <c r="U439" t="s">
        <v>8553</v>
      </c>
      <c r="V439" t="s">
        <v>6271</v>
      </c>
      <c r="W439" t="s">
        <v>8869</v>
      </c>
      <c r="X439" t="s">
        <v>8870</v>
      </c>
      <c r="Y439" t="s">
        <v>6269</v>
      </c>
      <c r="Z439" s="48" t="str">
        <f t="shared" si="105"/>
        <v>SSA BUJ-10.121.17.66-BHUJ2(GNE)_5/11-10.121.17.93-BHUJ3_5/11</v>
      </c>
      <c r="AA439" s="48">
        <f t="shared" si="106"/>
        <v>14</v>
      </c>
      <c r="AB439" s="48">
        <f t="shared" si="107"/>
        <v>25</v>
      </c>
      <c r="AC439" s="48">
        <f t="shared" si="108"/>
        <v>14</v>
      </c>
      <c r="AD439" s="48">
        <f t="shared" si="109"/>
        <v>20</v>
      </c>
      <c r="AE439" s="48" t="str">
        <f t="shared" si="110"/>
        <v>10.121.17.66</v>
      </c>
      <c r="AF439" s="42" t="str">
        <f t="shared" si="111"/>
        <v>10.121.17.93</v>
      </c>
      <c r="AG439" s="7" t="str">
        <f t="shared" si="112"/>
        <v>BHUJ2(GNE)</v>
      </c>
      <c r="AH439" s="7" t="str">
        <f t="shared" si="113"/>
        <v>BHUJ3</v>
      </c>
      <c r="AI439" s="7" t="str">
        <f t="shared" si="114"/>
        <v>S5P11</v>
      </c>
      <c r="AJ439" s="7" t="str">
        <f t="shared" si="115"/>
        <v>S5P11</v>
      </c>
      <c r="AK439" s="7" t="str">
        <f>IFERROR(VLOOKUP(Z439,'PASTE-DL-ALARMS'!$Q$10:$W$2200,7,FALSE),"")</f>
        <v/>
      </c>
      <c r="AL439" s="55" t="str">
        <f>IFERROR(VLOOKUP(Z439,'PASTE-DL-ALARMS'!$Q$10:$W$2200,3,FALSE),"")</f>
        <v/>
      </c>
      <c r="AM439" s="7" t="str">
        <f t="shared" si="116"/>
        <v>10.121.17.66_BHUJ2(GNE)_S5P11</v>
      </c>
      <c r="AN439" s="55" t="str">
        <f t="shared" si="117"/>
        <v>10.121.17.93_BHUJ3_S5P11</v>
      </c>
      <c r="AO439" s="72" t="e">
        <f t="shared" ca="1" si="118"/>
        <v>#VALUE!</v>
      </c>
      <c r="AP439" s="7" t="str">
        <f>IFERROR(VLOOKUP(Z439,'PASTE-DL-ALARMS'!$Q$10:$Z$2800,8,FALSE),"")</f>
        <v/>
      </c>
    </row>
    <row r="440" spans="1:42" x14ac:dyDescent="0.25">
      <c r="A440" s="20"/>
      <c r="B440" s="20"/>
      <c r="C440" s="20" t="str">
        <f>IF(D440="Critical",MAX($C$8:C439)+1,"")</f>
        <v/>
      </c>
      <c r="D440" s="20" t="str">
        <f t="shared" si="102"/>
        <v>-</v>
      </c>
      <c r="E440" s="20" t="str">
        <f>VLOOKUP('PASTE-DOWN-DL'!F440,'SSA-CODE'!$D$4:$E$56,2,FALSE)</f>
        <v>GDR</v>
      </c>
      <c r="F440" s="48" t="str">
        <f t="shared" si="103"/>
        <v>SSA GDH</v>
      </c>
      <c r="G440" s="48" t="str">
        <f t="shared" si="104"/>
        <v xml:space="preserve">	SSA GDH</v>
      </c>
      <c r="H440" s="20">
        <v>431</v>
      </c>
      <c r="I440" t="s">
        <v>8871</v>
      </c>
      <c r="J440" t="s">
        <v>6260</v>
      </c>
      <c r="K440" t="s">
        <v>6261</v>
      </c>
      <c r="L440" t="s">
        <v>6262</v>
      </c>
      <c r="M440" t="s">
        <v>6263</v>
      </c>
      <c r="N440" t="s">
        <v>8872</v>
      </c>
      <c r="O440" t="s">
        <v>8873</v>
      </c>
      <c r="P440" t="s">
        <v>6266</v>
      </c>
      <c r="Q440" t="s">
        <v>6629</v>
      </c>
      <c r="R440" t="s">
        <v>6876</v>
      </c>
      <c r="S440" t="s">
        <v>6328</v>
      </c>
      <c r="T440" t="s">
        <v>6287</v>
      </c>
      <c r="U440" t="s">
        <v>8874</v>
      </c>
      <c r="V440" t="s">
        <v>6271</v>
      </c>
      <c r="W440" t="s">
        <v>8875</v>
      </c>
      <c r="X440" t="s">
        <v>8876</v>
      </c>
      <c r="Y440" t="s">
        <v>6269</v>
      </c>
      <c r="Z440" s="48" t="str">
        <f t="shared" si="105"/>
        <v>SSA GDH-10.121.16.227-Halol_B2\S5P1-10.121.16.211-BASKA_B1_PH2_S3P1</v>
      </c>
      <c r="AA440" s="48">
        <f t="shared" si="106"/>
        <v>15</v>
      </c>
      <c r="AB440" s="48">
        <f t="shared" si="107"/>
        <v>21</v>
      </c>
      <c r="AC440" s="48">
        <f t="shared" si="108"/>
        <v>15</v>
      </c>
      <c r="AD440" s="48">
        <f t="shared" si="109"/>
        <v>21</v>
      </c>
      <c r="AE440" s="48" t="str">
        <f t="shared" si="110"/>
        <v>10.121.16.227</v>
      </c>
      <c r="AF440" s="42" t="str">
        <f t="shared" si="111"/>
        <v>10.121.16.211</v>
      </c>
      <c r="AG440" s="7" t="str">
        <f t="shared" si="112"/>
        <v>Halol</v>
      </c>
      <c r="AH440" s="7" t="str">
        <f t="shared" si="113"/>
        <v>BASKA</v>
      </c>
      <c r="AI440" s="7" t="str">
        <f t="shared" si="114"/>
        <v>S5P1</v>
      </c>
      <c r="AJ440" s="7" t="str">
        <f t="shared" si="115"/>
        <v>S3P1</v>
      </c>
      <c r="AK440" s="7" t="str">
        <f>IFERROR(VLOOKUP(Z440,'PASTE-DL-ALARMS'!$Q$10:$W$2200,7,FALSE),"")</f>
        <v/>
      </c>
      <c r="AL440" s="55" t="str">
        <f>IFERROR(VLOOKUP(Z440,'PASTE-DL-ALARMS'!$Q$10:$W$2200,3,FALSE),"")</f>
        <v/>
      </c>
      <c r="AM440" s="7" t="str">
        <f t="shared" si="116"/>
        <v>10.121.16.227_Halol_S5P1</v>
      </c>
      <c r="AN440" s="55" t="str">
        <f t="shared" si="117"/>
        <v>10.121.16.211_BASKA_S3P1</v>
      </c>
      <c r="AO440" s="72" t="e">
        <f t="shared" ca="1" si="118"/>
        <v>#VALUE!</v>
      </c>
      <c r="AP440" s="7" t="str">
        <f>IFERROR(VLOOKUP(Z440,'PASTE-DL-ALARMS'!$Q$10:$Z$2800,8,FALSE),"")</f>
        <v/>
      </c>
    </row>
    <row r="441" spans="1:42" x14ac:dyDescent="0.25">
      <c r="A441" s="20"/>
      <c r="B441" s="20"/>
      <c r="C441" s="20" t="str">
        <f>IF(D441="Critical",MAX($C$8:C440)+1,"")</f>
        <v/>
      </c>
      <c r="D441" s="20" t="str">
        <f t="shared" si="102"/>
        <v>-</v>
      </c>
      <c r="E441" s="20" t="str">
        <f>VLOOKUP('PASTE-DOWN-DL'!F441,'SSA-CODE'!$D$4:$E$56,2,FALSE)</f>
        <v>JND</v>
      </c>
      <c r="F441" s="48" t="str">
        <f t="shared" si="103"/>
        <v>SSA JND</v>
      </c>
      <c r="G441" s="48" t="str">
        <f t="shared" si="104"/>
        <v xml:space="preserve">	SSA JND</v>
      </c>
      <c r="H441" s="20">
        <v>432</v>
      </c>
      <c r="I441" t="s">
        <v>8877</v>
      </c>
      <c r="J441" t="s">
        <v>6260</v>
      </c>
      <c r="K441" t="s">
        <v>6261</v>
      </c>
      <c r="L441" t="s">
        <v>6262</v>
      </c>
      <c r="M441" t="s">
        <v>6263</v>
      </c>
      <c r="N441" t="s">
        <v>8878</v>
      </c>
      <c r="O441" t="s">
        <v>8879</v>
      </c>
      <c r="P441" t="s">
        <v>6266</v>
      </c>
      <c r="Q441" t="s">
        <v>6460</v>
      </c>
      <c r="R441" t="s">
        <v>6461</v>
      </c>
      <c r="S441" t="s">
        <v>6269</v>
      </c>
      <c r="T441" t="s">
        <v>6540</v>
      </c>
      <c r="U441" t="s">
        <v>6269</v>
      </c>
      <c r="V441" t="s">
        <v>6271</v>
      </c>
      <c r="W441" t="s">
        <v>8880</v>
      </c>
      <c r="X441" t="s">
        <v>8881</v>
      </c>
      <c r="Y441" t="s">
        <v>6269</v>
      </c>
      <c r="Z441" s="48" t="str">
        <f t="shared" si="105"/>
        <v>SSA JND-10.121.97.220-Ranavav_B1_3/1-10.121.97.213-GujJunagadh_Kutiyana_B1_4/1</v>
      </c>
      <c r="AA441" s="48">
        <f t="shared" si="106"/>
        <v>15</v>
      </c>
      <c r="AB441" s="48">
        <f t="shared" si="107"/>
        <v>24</v>
      </c>
      <c r="AC441" s="48">
        <f t="shared" si="108"/>
        <v>15</v>
      </c>
      <c r="AD441" s="48">
        <f t="shared" si="109"/>
        <v>23</v>
      </c>
      <c r="AE441" s="48" t="str">
        <f t="shared" si="110"/>
        <v>10.121.97.213</v>
      </c>
      <c r="AF441" s="42" t="str">
        <f t="shared" si="111"/>
        <v>10.121.97.220</v>
      </c>
      <c r="AG441" s="7" t="str">
        <f t="shared" si="112"/>
        <v>KUTIYANA</v>
      </c>
      <c r="AH441" s="7" t="str">
        <f t="shared" si="113"/>
        <v>RANAVAV</v>
      </c>
      <c r="AI441" s="7" t="str">
        <f t="shared" si="114"/>
        <v>S4P1</v>
      </c>
      <c r="AJ441" s="7" t="str">
        <f t="shared" si="115"/>
        <v>S3P1</v>
      </c>
      <c r="AK441" s="7" t="str">
        <f>IFERROR(VLOOKUP(Z441,'PASTE-DL-ALARMS'!$Q$10:$W$2200,7,FALSE),"")</f>
        <v/>
      </c>
      <c r="AL441" s="55" t="str">
        <f>IFERROR(VLOOKUP(Z441,'PASTE-DL-ALARMS'!$Q$10:$W$2200,3,FALSE),"")</f>
        <v/>
      </c>
      <c r="AM441" s="7" t="str">
        <f t="shared" si="116"/>
        <v>10.121.97.213_KUTIYANA_S4P1</v>
      </c>
      <c r="AN441" s="55" t="str">
        <f t="shared" si="117"/>
        <v>10.121.97.220_RANAVAV_S3P1</v>
      </c>
      <c r="AO441" s="72" t="e">
        <f t="shared" ca="1" si="118"/>
        <v>#VALUE!</v>
      </c>
      <c r="AP441" s="7" t="str">
        <f>IFERROR(VLOOKUP(Z441,'PASTE-DL-ALARMS'!$Q$10:$Z$2800,8,FALSE),"")</f>
        <v/>
      </c>
    </row>
    <row r="442" spans="1:42" x14ac:dyDescent="0.25">
      <c r="A442" s="20"/>
      <c r="B442" s="20"/>
      <c r="C442" s="20" t="str">
        <f>IF(D442="Critical",MAX($C$8:C441)+1,"")</f>
        <v/>
      </c>
      <c r="D442" s="20" t="str">
        <f t="shared" si="102"/>
        <v>-</v>
      </c>
      <c r="E442" s="20" t="str">
        <f>VLOOKUP('PASTE-DOWN-DL'!F442,'SSA-CODE'!$D$4:$E$56,2,FALSE)</f>
        <v>WTR RJ</v>
      </c>
      <c r="F442" s="48" t="str">
        <f t="shared" si="103"/>
        <v>WTR RJ</v>
      </c>
      <c r="G442" s="48" t="str">
        <f t="shared" si="104"/>
        <v xml:space="preserve">	WTR RJ</v>
      </c>
      <c r="H442" s="20">
        <v>433</v>
      </c>
      <c r="I442" t="s">
        <v>8882</v>
      </c>
      <c r="J442" t="s">
        <v>6260</v>
      </c>
      <c r="K442" t="s">
        <v>6261</v>
      </c>
      <c r="L442" t="s">
        <v>6262</v>
      </c>
      <c r="M442" t="s">
        <v>6263</v>
      </c>
      <c r="N442" t="s">
        <v>8883</v>
      </c>
      <c r="O442" t="s">
        <v>8884</v>
      </c>
      <c r="P442" t="s">
        <v>6266</v>
      </c>
      <c r="Q442" t="s">
        <v>6343</v>
      </c>
      <c r="R442" t="s">
        <v>6776</v>
      </c>
      <c r="S442" t="s">
        <v>6269</v>
      </c>
      <c r="T442" t="s">
        <v>6394</v>
      </c>
      <c r="U442" t="s">
        <v>6269</v>
      </c>
      <c r="V442" t="s">
        <v>6271</v>
      </c>
      <c r="W442" t="s">
        <v>8885</v>
      </c>
      <c r="X442" t="s">
        <v>8886</v>
      </c>
      <c r="Y442" t="s">
        <v>6269</v>
      </c>
      <c r="Z442" s="48" t="str">
        <f t="shared" si="105"/>
        <v>WTR RJ-10.121.68.205-SAMANA_B1_4/1-10.121.68.206-JAMJOTPUR_B2_3/1</v>
      </c>
      <c r="AA442" s="48">
        <f t="shared" si="106"/>
        <v>15</v>
      </c>
      <c r="AB442" s="48">
        <f t="shared" si="107"/>
        <v>26</v>
      </c>
      <c r="AC442" s="48">
        <f t="shared" si="108"/>
        <v>15</v>
      </c>
      <c r="AD442" s="48">
        <f t="shared" si="109"/>
        <v>22</v>
      </c>
      <c r="AE442" s="48" t="str">
        <f t="shared" si="110"/>
        <v>10.121.68.206</v>
      </c>
      <c r="AF442" s="42" t="str">
        <f t="shared" si="111"/>
        <v>10.121.68.205</v>
      </c>
      <c r="AG442" s="7" t="str">
        <f t="shared" si="112"/>
        <v>JAMJODHPUR</v>
      </c>
      <c r="AH442" s="7" t="str">
        <f t="shared" si="113"/>
        <v>SAMANA</v>
      </c>
      <c r="AI442" s="7" t="str">
        <f t="shared" si="114"/>
        <v>S3P1</v>
      </c>
      <c r="AJ442" s="7" t="str">
        <f t="shared" si="115"/>
        <v>S4P1</v>
      </c>
      <c r="AK442" s="7" t="str">
        <f>IFERROR(VLOOKUP(Z442,'PASTE-DL-ALARMS'!$Q$10:$W$2200,7,FALSE),"")</f>
        <v/>
      </c>
      <c r="AL442" s="55" t="str">
        <f>IFERROR(VLOOKUP(Z442,'PASTE-DL-ALARMS'!$Q$10:$W$2200,3,FALSE),"")</f>
        <v/>
      </c>
      <c r="AM442" s="7" t="str">
        <f t="shared" si="116"/>
        <v>10.121.68.206_JAMJODHPUR_S3P1</v>
      </c>
      <c r="AN442" s="55" t="str">
        <f t="shared" si="117"/>
        <v>10.121.68.205_SAMANA_S4P1</v>
      </c>
      <c r="AO442" s="72" t="e">
        <f t="shared" ca="1" si="118"/>
        <v>#VALUE!</v>
      </c>
      <c r="AP442" s="7" t="str">
        <f>IFERROR(VLOOKUP(Z442,'PASTE-DL-ALARMS'!$Q$10:$Z$2800,8,FALSE),"")</f>
        <v/>
      </c>
    </row>
    <row r="443" spans="1:42" x14ac:dyDescent="0.25">
      <c r="A443" s="20"/>
      <c r="B443" s="20"/>
      <c r="C443" s="20" t="str">
        <f>IF(D443="Critical",MAX($C$8:C442)+1,"")</f>
        <v/>
      </c>
      <c r="D443" s="20" t="str">
        <f t="shared" si="102"/>
        <v>-</v>
      </c>
      <c r="E443" s="20" t="str">
        <f>VLOOKUP('PASTE-DOWN-DL'!F443,'SSA-CODE'!$D$4:$E$56,2,FALSE)</f>
        <v>WTR AM</v>
      </c>
      <c r="F443" s="48" t="str">
        <f t="shared" si="103"/>
        <v>WTR AM</v>
      </c>
      <c r="G443" s="48" t="str">
        <f t="shared" si="104"/>
        <v xml:space="preserve">	WTR AM</v>
      </c>
      <c r="H443" s="20">
        <v>434</v>
      </c>
      <c r="I443" t="s">
        <v>8887</v>
      </c>
      <c r="J443" t="s">
        <v>6466</v>
      </c>
      <c r="K443" t="s">
        <v>6275</v>
      </c>
      <c r="L443" t="s">
        <v>6262</v>
      </c>
      <c r="M443" t="s">
        <v>6263</v>
      </c>
      <c r="N443" t="s">
        <v>8888</v>
      </c>
      <c r="O443" t="s">
        <v>8889</v>
      </c>
      <c r="P443" t="s">
        <v>6266</v>
      </c>
      <c r="Q443" t="s">
        <v>7090</v>
      </c>
      <c r="R443" t="s">
        <v>7090</v>
      </c>
      <c r="S443" t="s">
        <v>6269</v>
      </c>
      <c r="T443" t="s">
        <v>6270</v>
      </c>
      <c r="U443" t="s">
        <v>6269</v>
      </c>
      <c r="V443" t="s">
        <v>6271</v>
      </c>
      <c r="W443" t="s">
        <v>8890</v>
      </c>
      <c r="X443" t="s">
        <v>8891</v>
      </c>
      <c r="Y443" t="s">
        <v>6269</v>
      </c>
      <c r="Z443" s="48" t="str">
        <f t="shared" si="105"/>
        <v>WTR AM-10.121.16.134-TN725B_Baroda City-2_S4P11-10.121.16.27-TN725B_CITY_S4P11</v>
      </c>
      <c r="AA443" s="48">
        <f t="shared" si="106"/>
        <v>14</v>
      </c>
      <c r="AB443" s="48">
        <f t="shared" si="107"/>
        <v>26</v>
      </c>
      <c r="AC443" s="48">
        <f t="shared" si="108"/>
        <v>15</v>
      </c>
      <c r="AD443" s="48">
        <f t="shared" si="109"/>
        <v>29</v>
      </c>
      <c r="AE443" s="48" t="str">
        <f t="shared" si="110"/>
        <v>10.121.16.27</v>
      </c>
      <c r="AF443" s="42" t="str">
        <f t="shared" si="111"/>
        <v>10.121.16.134</v>
      </c>
      <c r="AG443" s="7" t="str">
        <f t="shared" si="112"/>
        <v>Baroda CITY</v>
      </c>
      <c r="AH443" s="7" t="str">
        <f t="shared" si="113"/>
        <v>BARODA CITY 2</v>
      </c>
      <c r="AI443" s="7" t="str">
        <f t="shared" si="114"/>
        <v>S4P11</v>
      </c>
      <c r="AJ443" s="7" t="str">
        <f t="shared" si="115"/>
        <v>S4P11</v>
      </c>
      <c r="AK443" s="7" t="str">
        <f>IFERROR(VLOOKUP(Z443,'PASTE-DL-ALARMS'!$Q$10:$W$2200,7,FALSE),"")</f>
        <v/>
      </c>
      <c r="AL443" s="55" t="str">
        <f>IFERROR(VLOOKUP(Z443,'PASTE-DL-ALARMS'!$Q$10:$W$2200,3,FALSE),"")</f>
        <v/>
      </c>
      <c r="AM443" s="7" t="str">
        <f t="shared" si="116"/>
        <v>10.121.16.27_Baroda CITY_S4P11</v>
      </c>
      <c r="AN443" s="55" t="str">
        <f t="shared" si="117"/>
        <v>10.121.16.134_BARODA CITY 2_S4P11</v>
      </c>
      <c r="AO443" s="72" t="e">
        <f t="shared" ca="1" si="118"/>
        <v>#VALUE!</v>
      </c>
      <c r="AP443" s="7" t="str">
        <f>IFERROR(VLOOKUP(Z443,'PASTE-DL-ALARMS'!$Q$10:$Z$2800,8,FALSE),"")</f>
        <v/>
      </c>
    </row>
    <row r="444" spans="1:42" x14ac:dyDescent="0.25">
      <c r="A444" s="20"/>
      <c r="B444" s="20"/>
      <c r="C444" s="20" t="str">
        <f>IF(D444="Critical",MAX($C$8:C443)+1,"")</f>
        <v/>
      </c>
      <c r="D444" s="20" t="str">
        <f t="shared" si="102"/>
        <v>-</v>
      </c>
      <c r="E444" s="20" t="str">
        <f>VLOOKUP('PASTE-DOWN-DL'!F444,'SSA-CODE'!$D$4:$E$56,2,FALSE)</f>
        <v>WTR AM</v>
      </c>
      <c r="F444" s="48" t="str">
        <f t="shared" si="103"/>
        <v>WTR AM</v>
      </c>
      <c r="G444" s="48" t="str">
        <f t="shared" si="104"/>
        <v xml:space="preserve">	WTR AM</v>
      </c>
      <c r="H444" s="20">
        <v>435</v>
      </c>
      <c r="I444" t="s">
        <v>8892</v>
      </c>
      <c r="J444" t="s">
        <v>6260</v>
      </c>
      <c r="K444" t="s">
        <v>6261</v>
      </c>
      <c r="L444" t="s">
        <v>6262</v>
      </c>
      <c r="M444" t="s">
        <v>6263</v>
      </c>
      <c r="N444" t="s">
        <v>8893</v>
      </c>
      <c r="O444" t="s">
        <v>8894</v>
      </c>
      <c r="P444" t="s">
        <v>6266</v>
      </c>
      <c r="Q444" t="s">
        <v>7053</v>
      </c>
      <c r="R444" t="s">
        <v>6826</v>
      </c>
      <c r="S444" t="s">
        <v>6269</v>
      </c>
      <c r="T444" t="s">
        <v>6540</v>
      </c>
      <c r="U444" t="s">
        <v>6269</v>
      </c>
      <c r="V444" t="s">
        <v>6271</v>
      </c>
      <c r="W444" t="s">
        <v>8896</v>
      </c>
      <c r="X444" t="s">
        <v>8897</v>
      </c>
      <c r="Y444" t="s">
        <v>6269</v>
      </c>
      <c r="Z444" s="48" t="str">
        <f t="shared" si="105"/>
        <v>WTR AM-10.121.15.151-DHOLKA (5/1)-10.121.15.150-GULBAITEKRA _(3/1)</v>
      </c>
      <c r="AA444" s="48">
        <f t="shared" si="106"/>
        <v>15</v>
      </c>
      <c r="AB444" s="48">
        <f t="shared" si="107"/>
        <v>30</v>
      </c>
      <c r="AC444" s="48">
        <f t="shared" si="108"/>
        <v>15</v>
      </c>
      <c r="AD444" s="48">
        <f t="shared" si="109"/>
        <v>22</v>
      </c>
      <c r="AE444" s="48" t="str">
        <f t="shared" si="110"/>
        <v>10.121.15.150</v>
      </c>
      <c r="AF444" s="42" t="str">
        <f t="shared" si="111"/>
        <v>10.121.15.151</v>
      </c>
      <c r="AG444" s="7" t="str">
        <f t="shared" si="112"/>
        <v>AM GULBAITEKRA</v>
      </c>
      <c r="AH444" s="7" t="str">
        <f t="shared" si="113"/>
        <v>DHOLKA</v>
      </c>
      <c r="AI444" s="7" t="str">
        <f t="shared" si="114"/>
        <v>S3P1</v>
      </c>
      <c r="AJ444" s="7" t="str">
        <f t="shared" si="115"/>
        <v>S5P1</v>
      </c>
      <c r="AK444" s="7" t="str">
        <f>IFERROR(VLOOKUP(Z444,'PASTE-DL-ALARMS'!$Q$10:$W$2200,7,FALSE),"")</f>
        <v/>
      </c>
      <c r="AL444" s="55" t="str">
        <f>IFERROR(VLOOKUP(Z444,'PASTE-DL-ALARMS'!$Q$10:$W$2200,3,FALSE),"")</f>
        <v/>
      </c>
      <c r="AM444" s="7" t="str">
        <f t="shared" si="116"/>
        <v>10.121.15.150_AM GULBAITEKRA_S3P1</v>
      </c>
      <c r="AN444" s="55" t="str">
        <f t="shared" si="117"/>
        <v>10.121.15.151_DHOLKA_S5P1</v>
      </c>
      <c r="AO444" s="72" t="e">
        <f t="shared" ca="1" si="118"/>
        <v>#VALUE!</v>
      </c>
      <c r="AP444" s="7" t="str">
        <f>IFERROR(VLOOKUP(Z444,'PASTE-DL-ALARMS'!$Q$10:$Z$2800,8,FALSE),"")</f>
        <v/>
      </c>
    </row>
    <row r="445" spans="1:42" x14ac:dyDescent="0.25">
      <c r="A445" s="20"/>
      <c r="B445" s="20"/>
      <c r="C445" s="20" t="str">
        <f>IF(D445="Critical",MAX($C$8:C444)+1,"")</f>
        <v/>
      </c>
      <c r="D445" s="20" t="str">
        <f t="shared" si="102"/>
        <v>-</v>
      </c>
      <c r="E445" s="20" t="str">
        <f>VLOOKUP('PASTE-DOWN-DL'!F445,'SSA-CODE'!$D$4:$E$56,2,FALSE)</f>
        <v>AHD</v>
      </c>
      <c r="F445" s="48" t="str">
        <f t="shared" si="103"/>
        <v>SSA AM</v>
      </c>
      <c r="G445" s="48" t="str">
        <f t="shared" si="104"/>
        <v xml:space="preserve">	SSA AM</v>
      </c>
      <c r="H445" s="20">
        <v>436</v>
      </c>
      <c r="I445" t="s">
        <v>8898</v>
      </c>
      <c r="J445" t="s">
        <v>6260</v>
      </c>
      <c r="K445" t="s">
        <v>6275</v>
      </c>
      <c r="L445" t="s">
        <v>6262</v>
      </c>
      <c r="M445" t="s">
        <v>6263</v>
      </c>
      <c r="N445" t="s">
        <v>8899</v>
      </c>
      <c r="O445" t="s">
        <v>8900</v>
      </c>
      <c r="P445" t="s">
        <v>6266</v>
      </c>
      <c r="Q445" t="s">
        <v>6431</v>
      </c>
      <c r="R445" t="s">
        <v>6294</v>
      </c>
      <c r="S445" t="s">
        <v>8901</v>
      </c>
      <c r="T445" t="s">
        <v>6770</v>
      </c>
      <c r="U445" t="s">
        <v>8901</v>
      </c>
      <c r="V445" t="s">
        <v>6271</v>
      </c>
      <c r="W445" t="s">
        <v>8902</v>
      </c>
      <c r="X445" t="s">
        <v>6488</v>
      </c>
      <c r="Y445" t="s">
        <v>6269</v>
      </c>
      <c r="Z445" s="48" t="str">
        <f t="shared" si="105"/>
        <v>SSA AM-10.121.18.96-CHENPUR-RANIP-BTS-A1 A1_1/5-10.121.18.1-KALIGAM B1_4/5</v>
      </c>
      <c r="AA445" s="48">
        <f t="shared" si="106"/>
        <v>14</v>
      </c>
      <c r="AB445" s="48">
        <f t="shared" si="107"/>
        <v>32</v>
      </c>
      <c r="AC445" s="48">
        <f t="shared" si="108"/>
        <v>13</v>
      </c>
      <c r="AD445" s="48">
        <f t="shared" si="109"/>
        <v>21</v>
      </c>
      <c r="AE445" s="48" t="str">
        <f t="shared" si="110"/>
        <v>10.121.18.96</v>
      </c>
      <c r="AF445" s="42" t="str">
        <f t="shared" si="111"/>
        <v>10.121.18.1</v>
      </c>
      <c r="AG445" s="7" t="str">
        <f t="shared" si="112"/>
        <v>CHENPUR-RANIP-BTS</v>
      </c>
      <c r="AH445" s="7" t="str">
        <f t="shared" si="113"/>
        <v>KALIGAM</v>
      </c>
      <c r="AI445" s="7" t="str">
        <f t="shared" si="114"/>
        <v>S1P5</v>
      </c>
      <c r="AJ445" s="7" t="str">
        <f t="shared" si="115"/>
        <v>S4P5</v>
      </c>
      <c r="AK445" s="7" t="str">
        <f>IFERROR(VLOOKUP(Z445,'PASTE-DL-ALARMS'!$Q$10:$W$2200,7,FALSE),"")</f>
        <v/>
      </c>
      <c r="AL445" s="55" t="str">
        <f>IFERROR(VLOOKUP(Z445,'PASTE-DL-ALARMS'!$Q$10:$W$2200,3,FALSE),"")</f>
        <v/>
      </c>
      <c r="AM445" s="7" t="str">
        <f t="shared" si="116"/>
        <v>10.121.18.96_CHENPUR-RANIP-BTS_S1P5</v>
      </c>
      <c r="AN445" s="55" t="str">
        <f t="shared" si="117"/>
        <v>10.121.18.1_KALIGAM_S4P5</v>
      </c>
      <c r="AO445" s="72" t="e">
        <f t="shared" ca="1" si="118"/>
        <v>#VALUE!</v>
      </c>
      <c r="AP445" s="7" t="str">
        <f>IFERROR(VLOOKUP(Z445,'PASTE-DL-ALARMS'!$Q$10:$Z$2800,8,FALSE),"")</f>
        <v/>
      </c>
    </row>
    <row r="446" spans="1:42" x14ac:dyDescent="0.25">
      <c r="A446" s="20"/>
      <c r="B446" s="20"/>
      <c r="C446" s="20" t="str">
        <f>IF(D446="Critical",MAX($C$8:C445)+1,"")</f>
        <v/>
      </c>
      <c r="D446" s="20" t="str">
        <f t="shared" si="102"/>
        <v>-</v>
      </c>
      <c r="E446" s="20" t="str">
        <f>VLOOKUP('PASTE-DOWN-DL'!F446,'SSA-CODE'!$D$4:$E$56,2,FALSE)</f>
        <v>VDA</v>
      </c>
      <c r="F446" s="48" t="str">
        <f t="shared" si="103"/>
        <v>SSA VDR</v>
      </c>
      <c r="G446" s="48" t="str">
        <f t="shared" si="104"/>
        <v xml:space="preserve">	SSA VDR</v>
      </c>
      <c r="H446" s="20">
        <v>437</v>
      </c>
      <c r="I446" t="s">
        <v>8903</v>
      </c>
      <c r="J446" t="s">
        <v>6260</v>
      </c>
      <c r="K446" t="s">
        <v>6275</v>
      </c>
      <c r="L446" t="s">
        <v>6262</v>
      </c>
      <c r="M446" t="s">
        <v>6263</v>
      </c>
      <c r="N446" t="s">
        <v>8904</v>
      </c>
      <c r="O446" t="s">
        <v>8905</v>
      </c>
      <c r="P446" t="s">
        <v>6266</v>
      </c>
      <c r="Q446" t="s">
        <v>6302</v>
      </c>
      <c r="R446" t="s">
        <v>6279</v>
      </c>
      <c r="S446" t="s">
        <v>8906</v>
      </c>
      <c r="T446" t="s">
        <v>6770</v>
      </c>
      <c r="U446" t="s">
        <v>8906</v>
      </c>
      <c r="V446" t="s">
        <v>6271</v>
      </c>
      <c r="W446" t="s">
        <v>8907</v>
      </c>
      <c r="X446" t="s">
        <v>6488</v>
      </c>
      <c r="Y446" t="s">
        <v>6269</v>
      </c>
      <c r="Z446" s="48" t="str">
        <f t="shared" si="105"/>
        <v>SSA VDR-10.121.19.188-ICDS-WARD-5 A1_1/5-10.121.19.133-PANIGATE B2_5/2</v>
      </c>
      <c r="AA446" s="48">
        <f t="shared" si="106"/>
        <v>15</v>
      </c>
      <c r="AB446" s="48">
        <f t="shared" si="107"/>
        <v>27</v>
      </c>
      <c r="AC446" s="48">
        <f t="shared" si="108"/>
        <v>15</v>
      </c>
      <c r="AD446" s="48">
        <f t="shared" si="109"/>
        <v>24</v>
      </c>
      <c r="AE446" s="48" t="str">
        <f t="shared" si="110"/>
        <v>10.121.99.173</v>
      </c>
      <c r="AF446" s="42" t="str">
        <f t="shared" si="111"/>
        <v>10.121.19.133</v>
      </c>
      <c r="AG446" s="7" t="str">
        <f t="shared" si="112"/>
        <v>ICDS WARD-5</v>
      </c>
      <c r="AH446" s="7" t="str">
        <f t="shared" si="113"/>
        <v>PANIGATE</v>
      </c>
      <c r="AI446" s="7" t="str">
        <f t="shared" si="114"/>
        <v>S1P5</v>
      </c>
      <c r="AJ446" s="7" t="str">
        <f t="shared" si="115"/>
        <v>S5P2</v>
      </c>
      <c r="AK446" s="7" t="str">
        <f>IFERROR(VLOOKUP(Z446,'PASTE-DL-ALARMS'!$Q$10:$W$2200,7,FALSE),"")</f>
        <v/>
      </c>
      <c r="AL446" s="55" t="str">
        <f>IFERROR(VLOOKUP(Z446,'PASTE-DL-ALARMS'!$Q$10:$W$2200,3,FALSE),"")</f>
        <v/>
      </c>
      <c r="AM446" s="7" t="str">
        <f t="shared" si="116"/>
        <v>10.121.99.173_ICDS WARD-5_S1P5</v>
      </c>
      <c r="AN446" s="55" t="str">
        <f t="shared" si="117"/>
        <v>10.121.19.133_PANIGATE_S5P2</v>
      </c>
      <c r="AO446" s="72" t="e">
        <f t="shared" ca="1" si="118"/>
        <v>#VALUE!</v>
      </c>
      <c r="AP446" s="7" t="str">
        <f>IFERROR(VLOOKUP(Z446,'PASTE-DL-ALARMS'!$Q$10:$Z$2800,8,FALSE),"")</f>
        <v/>
      </c>
    </row>
    <row r="447" spans="1:42" x14ac:dyDescent="0.25">
      <c r="A447" s="20"/>
      <c r="B447" s="20"/>
      <c r="C447" s="20" t="str">
        <f>IF(D447="Critical",MAX($C$8:C446)+1,"")</f>
        <v/>
      </c>
      <c r="D447" s="20" t="str">
        <f t="shared" si="102"/>
        <v>-</v>
      </c>
      <c r="E447" s="20" t="str">
        <f>VLOOKUP('PASTE-DOWN-DL'!F447,'SSA-CODE'!$D$4:$E$56,2,FALSE)</f>
        <v>JMN</v>
      </c>
      <c r="F447" s="48" t="str">
        <f t="shared" si="103"/>
        <v>SSA JMN</v>
      </c>
      <c r="G447" s="48" t="str">
        <f t="shared" si="104"/>
        <v xml:space="preserve">	SSA JMN</v>
      </c>
      <c r="H447" s="20">
        <v>438</v>
      </c>
      <c r="I447" t="s">
        <v>8908</v>
      </c>
      <c r="J447" t="s">
        <v>6260</v>
      </c>
      <c r="K447" t="s">
        <v>6275</v>
      </c>
      <c r="L447" t="s">
        <v>6262</v>
      </c>
      <c r="M447" t="s">
        <v>6263</v>
      </c>
      <c r="N447" t="s">
        <v>8909</v>
      </c>
      <c r="O447" t="s">
        <v>8910</v>
      </c>
      <c r="P447" t="s">
        <v>6266</v>
      </c>
      <c r="Q447" t="s">
        <v>6378</v>
      </c>
      <c r="R447" t="s">
        <v>6279</v>
      </c>
      <c r="S447" t="s">
        <v>8911</v>
      </c>
      <c r="T447" t="s">
        <v>6304</v>
      </c>
      <c r="U447" t="s">
        <v>8912</v>
      </c>
      <c r="V447" t="s">
        <v>6271</v>
      </c>
      <c r="W447" t="s">
        <v>8913</v>
      </c>
      <c r="X447" t="s">
        <v>8914</v>
      </c>
      <c r="Y447" t="s">
        <v>6269</v>
      </c>
      <c r="Z447" s="48" t="str">
        <f t="shared" si="105"/>
        <v>SSA JMN-10.121.20.5-Hapa_B1__PH2_3/4-10.121.20.1-Mehul Nagar(GNE)_B2_PH2_5/4</v>
      </c>
      <c r="AA447" s="48">
        <f t="shared" si="106"/>
        <v>13</v>
      </c>
      <c r="AB447" s="48">
        <f t="shared" si="107"/>
        <v>18</v>
      </c>
      <c r="AC447" s="48">
        <f t="shared" si="108"/>
        <v>13</v>
      </c>
      <c r="AD447" s="48">
        <f t="shared" si="109"/>
        <v>30</v>
      </c>
      <c r="AE447" s="48" t="str">
        <f t="shared" si="110"/>
        <v>10.121.20.5</v>
      </c>
      <c r="AF447" s="42" t="str">
        <f t="shared" si="111"/>
        <v>10.121.20.1</v>
      </c>
      <c r="AG447" s="7" t="str">
        <f t="shared" si="112"/>
        <v>Hapa</v>
      </c>
      <c r="AH447" s="7" t="str">
        <f t="shared" si="113"/>
        <v>Mehul Nagar(GNE)</v>
      </c>
      <c r="AI447" s="7" t="str">
        <f t="shared" si="114"/>
        <v>S3P4</v>
      </c>
      <c r="AJ447" s="7" t="str">
        <f t="shared" si="115"/>
        <v>S5P4</v>
      </c>
      <c r="AK447" s="7" t="str">
        <f>IFERROR(VLOOKUP(Z447,'PASTE-DL-ALARMS'!$Q$10:$W$2200,7,FALSE),"")</f>
        <v/>
      </c>
      <c r="AL447" s="55" t="str">
        <f>IFERROR(VLOOKUP(Z447,'PASTE-DL-ALARMS'!$Q$10:$W$2200,3,FALSE),"")</f>
        <v/>
      </c>
      <c r="AM447" s="7" t="str">
        <f t="shared" si="116"/>
        <v>10.121.20.5_Hapa_S3P4</v>
      </c>
      <c r="AN447" s="55" t="str">
        <f t="shared" si="117"/>
        <v>10.121.20.1_Mehul Nagar(GNE)_S5P4</v>
      </c>
      <c r="AO447" s="72" t="e">
        <f t="shared" ca="1" si="118"/>
        <v>#VALUE!</v>
      </c>
      <c r="AP447" s="7" t="str">
        <f>IFERROR(VLOOKUP(Z447,'PASTE-DL-ALARMS'!$Q$10:$Z$2800,8,FALSE),"")</f>
        <v/>
      </c>
    </row>
    <row r="448" spans="1:42" x14ac:dyDescent="0.25">
      <c r="A448" s="20"/>
      <c r="B448" s="20"/>
      <c r="C448" s="20" t="str">
        <f>IF(D448="Critical",MAX($C$8:C447)+1,"")</f>
        <v/>
      </c>
      <c r="D448" s="20" t="str">
        <f t="shared" si="102"/>
        <v>-</v>
      </c>
      <c r="E448" s="20" t="str">
        <f>VLOOKUP('PASTE-DOWN-DL'!F448,'SSA-CODE'!$D$4:$E$56,2,FALSE)</f>
        <v>GDR</v>
      </c>
      <c r="F448" s="48" t="str">
        <f t="shared" si="103"/>
        <v>SSA GDH</v>
      </c>
      <c r="G448" s="48" t="str">
        <f t="shared" si="104"/>
        <v xml:space="preserve">	SSA GDH</v>
      </c>
      <c r="H448" s="20">
        <v>439</v>
      </c>
      <c r="I448" t="s">
        <v>8915</v>
      </c>
      <c r="J448" t="s">
        <v>6260</v>
      </c>
      <c r="K448" t="s">
        <v>6275</v>
      </c>
      <c r="L448" t="s">
        <v>6262</v>
      </c>
      <c r="M448" t="s">
        <v>6263</v>
      </c>
      <c r="N448" t="s">
        <v>8916</v>
      </c>
      <c r="O448" t="s">
        <v>8917</v>
      </c>
      <c r="P448" t="s">
        <v>6266</v>
      </c>
      <c r="Q448" t="s">
        <v>6671</v>
      </c>
      <c r="R448" t="s">
        <v>6279</v>
      </c>
      <c r="S448" t="s">
        <v>8918</v>
      </c>
      <c r="T448" t="s">
        <v>6500</v>
      </c>
      <c r="U448" t="s">
        <v>6305</v>
      </c>
      <c r="V448" t="s">
        <v>6271</v>
      </c>
      <c r="W448" t="s">
        <v>8919</v>
      </c>
      <c r="X448" t="s">
        <v>8920</v>
      </c>
      <c r="Y448" t="s">
        <v>6269</v>
      </c>
      <c r="Z448" s="48" t="str">
        <f t="shared" si="105"/>
        <v>SSA GDH-10.121.16.207-Volmont_2/5-10.121.16.208-CEAT HALOL_1/5</v>
      </c>
      <c r="AA448" s="48">
        <f t="shared" si="106"/>
        <v>15</v>
      </c>
      <c r="AB448" s="48">
        <f t="shared" si="107"/>
        <v>23</v>
      </c>
      <c r="AC448" s="48">
        <f t="shared" si="108"/>
        <v>15</v>
      </c>
      <c r="AD448" s="48">
        <f t="shared" si="109"/>
        <v>26</v>
      </c>
      <c r="AE448" s="48" t="str">
        <f t="shared" si="110"/>
        <v>10.121.16.207</v>
      </c>
      <c r="AF448" s="42" t="str">
        <f t="shared" si="111"/>
        <v>10.121.16.208</v>
      </c>
      <c r="AG448" s="7" t="str">
        <f t="shared" si="112"/>
        <v>Volmont</v>
      </c>
      <c r="AH448" s="7" t="str">
        <f t="shared" si="113"/>
        <v>CEAT HALOL</v>
      </c>
      <c r="AI448" s="7" t="str">
        <f t="shared" si="114"/>
        <v>S2P5</v>
      </c>
      <c r="AJ448" s="7" t="str">
        <f t="shared" si="115"/>
        <v>S1P5</v>
      </c>
      <c r="AK448" s="7" t="str">
        <f>IFERROR(VLOOKUP(Z448,'PASTE-DL-ALARMS'!$Q$10:$W$2200,7,FALSE),"")</f>
        <v/>
      </c>
      <c r="AL448" s="55" t="str">
        <f>IFERROR(VLOOKUP(Z448,'PASTE-DL-ALARMS'!$Q$10:$W$2200,3,FALSE),"")</f>
        <v/>
      </c>
      <c r="AM448" s="7" t="str">
        <f t="shared" si="116"/>
        <v>10.121.16.207_Volmont_S2P5</v>
      </c>
      <c r="AN448" s="55" t="str">
        <f t="shared" si="117"/>
        <v>10.121.16.208_CEAT HALOL_S1P5</v>
      </c>
      <c r="AO448" s="72" t="e">
        <f t="shared" ca="1" si="118"/>
        <v>#VALUE!</v>
      </c>
      <c r="AP448" s="7" t="str">
        <f>IFERROR(VLOOKUP(Z448,'PASTE-DL-ALARMS'!$Q$10:$Z$2800,8,FALSE),"")</f>
        <v/>
      </c>
    </row>
    <row r="449" spans="1:42" x14ac:dyDescent="0.25">
      <c r="A449" s="20"/>
      <c r="B449" s="20"/>
      <c r="C449" s="20" t="str">
        <f>IF(D449="Critical",MAX($C$8:C448)+1,"")</f>
        <v/>
      </c>
      <c r="D449" s="20" t="str">
        <f t="shared" si="102"/>
        <v>-</v>
      </c>
      <c r="E449" s="20" t="str">
        <f>VLOOKUP('PASTE-DOWN-DL'!F449,'SSA-CODE'!$D$4:$E$56,2,FALSE)</f>
        <v>VDA</v>
      </c>
      <c r="F449" s="48" t="str">
        <f t="shared" si="103"/>
        <v>SSA VDR</v>
      </c>
      <c r="G449" s="48" t="str">
        <f t="shared" si="104"/>
        <v xml:space="preserve">	SSA VDR</v>
      </c>
      <c r="H449" s="20">
        <v>440</v>
      </c>
      <c r="I449" t="s">
        <v>8921</v>
      </c>
      <c r="J449" t="s">
        <v>6260</v>
      </c>
      <c r="K449" t="s">
        <v>6275</v>
      </c>
      <c r="L449" t="s">
        <v>6262</v>
      </c>
      <c r="M449" t="s">
        <v>6263</v>
      </c>
      <c r="N449" t="s">
        <v>8922</v>
      </c>
      <c r="O449" t="s">
        <v>8923</v>
      </c>
      <c r="P449" t="s">
        <v>6266</v>
      </c>
      <c r="Q449" t="s">
        <v>7273</v>
      </c>
      <c r="R449" t="s">
        <v>6279</v>
      </c>
      <c r="S449" t="s">
        <v>8924</v>
      </c>
      <c r="T449" t="s">
        <v>6321</v>
      </c>
      <c r="U449" t="s">
        <v>6417</v>
      </c>
      <c r="V449" t="s">
        <v>6271</v>
      </c>
      <c r="W449" t="s">
        <v>8925</v>
      </c>
      <c r="X449" t="s">
        <v>8926</v>
      </c>
      <c r="Y449" t="s">
        <v>6269</v>
      </c>
      <c r="Z449" s="48" t="str">
        <f t="shared" si="105"/>
        <v>SSA VDR-10.121.99.175-BOB-SURAJ PLAZA3_1/5-10.121.19.177-SURAJ PLAZA BTS A1_2/6</v>
      </c>
      <c r="AA449" s="48">
        <f t="shared" si="106"/>
        <v>15</v>
      </c>
      <c r="AB449" s="48">
        <f t="shared" si="107"/>
        <v>33</v>
      </c>
      <c r="AC449" s="48">
        <f t="shared" si="108"/>
        <v>15</v>
      </c>
      <c r="AD449" s="48">
        <f t="shared" si="109"/>
        <v>31</v>
      </c>
      <c r="AE449" s="48" t="str">
        <f t="shared" si="110"/>
        <v>10.121.99.175</v>
      </c>
      <c r="AF449" s="42" t="str">
        <f t="shared" si="111"/>
        <v>10.121.19.177</v>
      </c>
      <c r="AG449" s="7" t="str">
        <f t="shared" si="112"/>
        <v>BOB SURAJ PLAZA-3</v>
      </c>
      <c r="AH449" s="7" t="str">
        <f t="shared" si="113"/>
        <v>SURAJ PLAZA BTS</v>
      </c>
      <c r="AI449" s="7" t="str">
        <f t="shared" si="114"/>
        <v>S1P5</v>
      </c>
      <c r="AJ449" s="7" t="str">
        <f t="shared" si="115"/>
        <v>S2P6</v>
      </c>
      <c r="AK449" s="7" t="str">
        <f>IFERROR(VLOOKUP(Z449,'PASTE-DL-ALARMS'!$Q$10:$W$2200,7,FALSE),"")</f>
        <v/>
      </c>
      <c r="AL449" s="55" t="str">
        <f>IFERROR(VLOOKUP(Z449,'PASTE-DL-ALARMS'!$Q$10:$W$2200,3,FALSE),"")</f>
        <v/>
      </c>
      <c r="AM449" s="7" t="str">
        <f t="shared" si="116"/>
        <v>10.121.99.175_BOB SURAJ PLAZA-3_S1P5</v>
      </c>
      <c r="AN449" s="55" t="str">
        <f t="shared" si="117"/>
        <v>10.121.19.177_SURAJ PLAZA BTS_S2P6</v>
      </c>
      <c r="AO449" s="72" t="e">
        <f t="shared" ca="1" si="118"/>
        <v>#VALUE!</v>
      </c>
      <c r="AP449" s="7" t="str">
        <f>IFERROR(VLOOKUP(Z449,'PASTE-DL-ALARMS'!$Q$10:$Z$2800,8,FALSE),"")</f>
        <v/>
      </c>
    </row>
    <row r="450" spans="1:42" x14ac:dyDescent="0.25">
      <c r="A450" s="20"/>
      <c r="B450" s="20"/>
      <c r="C450" s="20" t="str">
        <f>IF(D450="Critical",MAX($C$8:C449)+1,"")</f>
        <v/>
      </c>
      <c r="D450" s="20" t="str">
        <f t="shared" si="102"/>
        <v>-</v>
      </c>
      <c r="E450" s="20" t="str">
        <f>VLOOKUP('PASTE-DOWN-DL'!F450,'SSA-CODE'!$D$4:$E$56,2,FALSE)</f>
        <v>AMR</v>
      </c>
      <c r="F450" s="48" t="str">
        <f t="shared" si="103"/>
        <v>SSA AMR</v>
      </c>
      <c r="G450" s="48" t="str">
        <f t="shared" si="104"/>
        <v xml:space="preserve">	SSA AMR</v>
      </c>
      <c r="H450" s="20">
        <v>441</v>
      </c>
      <c r="I450" t="s">
        <v>8927</v>
      </c>
      <c r="J450" t="s">
        <v>6260</v>
      </c>
      <c r="K450" t="s">
        <v>6275</v>
      </c>
      <c r="L450" t="s">
        <v>6262</v>
      </c>
      <c r="M450" t="s">
        <v>6263</v>
      </c>
      <c r="N450" t="s">
        <v>8928</v>
      </c>
      <c r="O450" t="s">
        <v>8929</v>
      </c>
      <c r="P450" t="s">
        <v>6266</v>
      </c>
      <c r="Q450" t="s">
        <v>6850</v>
      </c>
      <c r="R450" t="s">
        <v>6279</v>
      </c>
      <c r="S450" t="s">
        <v>8930</v>
      </c>
      <c r="T450" t="s">
        <v>6345</v>
      </c>
      <c r="U450" t="s">
        <v>8930</v>
      </c>
      <c r="V450" t="s">
        <v>6271</v>
      </c>
      <c r="W450" t="s">
        <v>8931</v>
      </c>
      <c r="X450" t="s">
        <v>8932</v>
      </c>
      <c r="Y450" t="s">
        <v>6269</v>
      </c>
      <c r="Z450" s="48" t="str">
        <f t="shared" si="105"/>
        <v>SSA AMR-10.121.25.204-Bhojalpara_BTS _A1-10.121.25.19-Amreli_B1</v>
      </c>
      <c r="AA450" s="48">
        <f t="shared" si="106"/>
        <v>14</v>
      </c>
      <c r="AB450" s="48">
        <f t="shared" si="107"/>
        <v>29</v>
      </c>
      <c r="AC450" s="48">
        <f t="shared" si="108"/>
        <v>14</v>
      </c>
      <c r="AD450" s="48">
        <f t="shared" si="109"/>
        <v>25</v>
      </c>
      <c r="AE450" s="48" t="str">
        <f t="shared" si="110"/>
        <v>10.121.96.45</v>
      </c>
      <c r="AF450" s="42" t="str">
        <f t="shared" si="111"/>
        <v>10.121.96.56</v>
      </c>
      <c r="AG450" s="7" t="str">
        <f t="shared" si="112"/>
        <v>BHOJALPARA BTS</v>
      </c>
      <c r="AH450" s="7" t="str">
        <f t="shared" si="113"/>
        <v>Amreli GNE</v>
      </c>
      <c r="AI450" s="7" t="str">
        <f t="shared" si="114"/>
        <v>S1P5</v>
      </c>
      <c r="AJ450" s="7" t="str">
        <f t="shared" si="115"/>
        <v>S3P5</v>
      </c>
      <c r="AK450" s="7" t="str">
        <f>IFERROR(VLOOKUP(Z450,'PASTE-DL-ALARMS'!$Q$10:$W$2200,7,FALSE),"")</f>
        <v/>
      </c>
      <c r="AL450" s="55" t="str">
        <f>IFERROR(VLOOKUP(Z450,'PASTE-DL-ALARMS'!$Q$10:$W$2200,3,FALSE),"")</f>
        <v/>
      </c>
      <c r="AM450" s="7" t="str">
        <f t="shared" si="116"/>
        <v>10.121.96.45_BHOJALPARA BTS_S1P5</v>
      </c>
      <c r="AN450" s="55" t="str">
        <f t="shared" si="117"/>
        <v>10.121.96.56_Amreli GNE_S3P5</v>
      </c>
      <c r="AO450" s="72" t="e">
        <f t="shared" ca="1" si="118"/>
        <v>#VALUE!</v>
      </c>
      <c r="AP450" s="7" t="str">
        <f>IFERROR(VLOOKUP(Z450,'PASTE-DL-ALARMS'!$Q$10:$Z$2800,8,FALSE),"")</f>
        <v/>
      </c>
    </row>
    <row r="451" spans="1:42" x14ac:dyDescent="0.25">
      <c r="A451" s="20"/>
      <c r="B451" s="20"/>
      <c r="C451" s="20" t="str">
        <f>IF(D451="Critical",MAX($C$8:C450)+1,"")</f>
        <v/>
      </c>
      <c r="D451" s="20" t="str">
        <f t="shared" si="102"/>
        <v>-</v>
      </c>
      <c r="E451" s="20" t="str">
        <f>VLOOKUP('PASTE-DOWN-DL'!F451,'SSA-CODE'!$D$4:$E$56,2,FALSE)</f>
        <v>VDA</v>
      </c>
      <c r="F451" s="48" t="str">
        <f t="shared" si="103"/>
        <v>SSA VDR</v>
      </c>
      <c r="G451" s="48" t="str">
        <f t="shared" si="104"/>
        <v xml:space="preserve">	SSA VDR</v>
      </c>
      <c r="H451" s="20">
        <v>442</v>
      </c>
      <c r="I451" t="s">
        <v>8933</v>
      </c>
      <c r="J451" t="s">
        <v>6260</v>
      </c>
      <c r="K451" t="s">
        <v>6261</v>
      </c>
      <c r="L451" t="s">
        <v>6262</v>
      </c>
      <c r="M451" t="s">
        <v>6263</v>
      </c>
      <c r="N451" t="s">
        <v>8934</v>
      </c>
      <c r="O451" t="s">
        <v>8935</v>
      </c>
      <c r="P451" t="s">
        <v>6266</v>
      </c>
      <c r="Q451" t="s">
        <v>6416</v>
      </c>
      <c r="R451" t="s">
        <v>7477</v>
      </c>
      <c r="S451" t="s">
        <v>8936</v>
      </c>
      <c r="T451" t="s">
        <v>6800</v>
      </c>
      <c r="U451" t="s">
        <v>6417</v>
      </c>
      <c r="V451" t="s">
        <v>6271</v>
      </c>
      <c r="W451" t="s">
        <v>8937</v>
      </c>
      <c r="X451" t="s">
        <v>8938</v>
      </c>
      <c r="Y451" t="s">
        <v>6269</v>
      </c>
      <c r="Z451" s="48" t="str">
        <f t="shared" si="105"/>
        <v>SSA VDR-10.121.99.142-Ongc B1_4/1-10.121.99.141-Wadi B1_3/1</v>
      </c>
      <c r="AA451" s="48">
        <f t="shared" si="106"/>
        <v>15</v>
      </c>
      <c r="AB451" s="48">
        <f t="shared" si="107"/>
        <v>20</v>
      </c>
      <c r="AC451" s="48">
        <f t="shared" si="108"/>
        <v>15</v>
      </c>
      <c r="AD451" s="48">
        <f t="shared" si="109"/>
        <v>20</v>
      </c>
      <c r="AE451" s="48" t="str">
        <f t="shared" si="110"/>
        <v>10.121.99.142</v>
      </c>
      <c r="AF451" s="42" t="str">
        <f t="shared" si="111"/>
        <v>10.121.99.141</v>
      </c>
      <c r="AG451" s="7" t="str">
        <f t="shared" si="112"/>
        <v>ONGC</v>
      </c>
      <c r="AH451" s="7" t="str">
        <f t="shared" si="113"/>
        <v>WADI</v>
      </c>
      <c r="AI451" s="7" t="str">
        <f t="shared" si="114"/>
        <v>S4P1</v>
      </c>
      <c r="AJ451" s="7" t="str">
        <f t="shared" si="115"/>
        <v>S3P1</v>
      </c>
      <c r="AK451" s="7" t="str">
        <f>IFERROR(VLOOKUP(Z451,'PASTE-DL-ALARMS'!$Q$10:$W$2200,7,FALSE),"")</f>
        <v/>
      </c>
      <c r="AL451" s="55" t="str">
        <f>IFERROR(VLOOKUP(Z451,'PASTE-DL-ALARMS'!$Q$10:$W$2200,3,FALSE),"")</f>
        <v/>
      </c>
      <c r="AM451" s="7" t="str">
        <f t="shared" si="116"/>
        <v>10.121.99.142_ONGC_S4P1</v>
      </c>
      <c r="AN451" s="55" t="str">
        <f t="shared" si="117"/>
        <v>10.121.99.141_WADI_S3P1</v>
      </c>
      <c r="AO451" s="72" t="e">
        <f t="shared" ca="1" si="118"/>
        <v>#VALUE!</v>
      </c>
      <c r="AP451" s="7" t="str">
        <f>IFERROR(VLOOKUP(Z451,'PASTE-DL-ALARMS'!$Q$10:$Z$2800,8,FALSE),"")</f>
        <v/>
      </c>
    </row>
    <row r="452" spans="1:42" x14ac:dyDescent="0.25">
      <c r="A452" s="20"/>
      <c r="B452" s="20"/>
      <c r="C452" s="20" t="str">
        <f>IF(D452="Critical",MAX($C$8:C451)+1,"")</f>
        <v/>
      </c>
      <c r="D452" s="20" t="str">
        <f t="shared" si="102"/>
        <v>-</v>
      </c>
      <c r="E452" s="20" t="str">
        <f>VLOOKUP('PASTE-DOWN-DL'!F452,'SSA-CODE'!$D$4:$E$56,2,FALSE)</f>
        <v>VAL</v>
      </c>
      <c r="F452" s="48" t="str">
        <f t="shared" si="103"/>
        <v>SSA VAL</v>
      </c>
      <c r="G452" s="48" t="str">
        <f t="shared" si="104"/>
        <v xml:space="preserve">	SSA VAL</v>
      </c>
      <c r="H452" s="20">
        <v>443</v>
      </c>
      <c r="I452" t="s">
        <v>8939</v>
      </c>
      <c r="J452" t="s">
        <v>6466</v>
      </c>
      <c r="K452" t="s">
        <v>6275</v>
      </c>
      <c r="L452" t="s">
        <v>6262</v>
      </c>
      <c r="M452" t="s">
        <v>6263</v>
      </c>
      <c r="N452" t="s">
        <v>8940</v>
      </c>
      <c r="O452" t="s">
        <v>8941</v>
      </c>
      <c r="P452" t="s">
        <v>6266</v>
      </c>
      <c r="Q452" t="s">
        <v>8085</v>
      </c>
      <c r="R452" t="s">
        <v>6279</v>
      </c>
      <c r="S452" t="s">
        <v>8942</v>
      </c>
      <c r="T452" t="s">
        <v>6313</v>
      </c>
      <c r="U452" t="s">
        <v>8942</v>
      </c>
      <c r="V452" t="s">
        <v>6271</v>
      </c>
      <c r="W452" t="s">
        <v>8943</v>
      </c>
      <c r="X452" t="s">
        <v>8944</v>
      </c>
      <c r="Y452" t="s">
        <v>6269</v>
      </c>
      <c r="Z452" s="48" t="str">
        <f t="shared" si="105"/>
        <v>SSA VAL-10.121.68.66-VAPI 2_6/8-10.121.16.71-Vapi_3/9</v>
      </c>
      <c r="AA452" s="48">
        <f t="shared" si="106"/>
        <v>14</v>
      </c>
      <c r="AB452" s="48">
        <f t="shared" si="107"/>
        <v>21</v>
      </c>
      <c r="AC452" s="48">
        <f t="shared" si="108"/>
        <v>14</v>
      </c>
      <c r="AD452" s="48">
        <f t="shared" si="109"/>
        <v>19</v>
      </c>
      <c r="AE452" s="48" t="str">
        <f t="shared" si="110"/>
        <v>10.121.68.66</v>
      </c>
      <c r="AF452" s="42" t="str">
        <f t="shared" si="111"/>
        <v>10.121.16.71</v>
      </c>
      <c r="AG452" s="7" t="str">
        <f t="shared" si="112"/>
        <v>VAPI 2</v>
      </c>
      <c r="AH452" s="7" t="str">
        <f t="shared" si="113"/>
        <v>Vapi</v>
      </c>
      <c r="AI452" s="7" t="str">
        <f t="shared" si="114"/>
        <v>S6P8</v>
      </c>
      <c r="AJ452" s="7" t="str">
        <f t="shared" si="115"/>
        <v>S3P9</v>
      </c>
      <c r="AK452" s="7" t="str">
        <f>IFERROR(VLOOKUP(Z452,'PASTE-DL-ALARMS'!$Q$10:$W$2200,7,FALSE),"")</f>
        <v/>
      </c>
      <c r="AL452" s="55" t="str">
        <f>IFERROR(VLOOKUP(Z452,'PASTE-DL-ALARMS'!$Q$10:$W$2200,3,FALSE),"")</f>
        <v/>
      </c>
      <c r="AM452" s="7" t="str">
        <f t="shared" si="116"/>
        <v>10.121.68.66_VAPI 2_S6P8</v>
      </c>
      <c r="AN452" s="55" t="str">
        <f t="shared" si="117"/>
        <v>10.121.16.71_Vapi_S3P9</v>
      </c>
      <c r="AO452" s="72" t="e">
        <f t="shared" ca="1" si="118"/>
        <v>#VALUE!</v>
      </c>
      <c r="AP452" s="7" t="str">
        <f>IFERROR(VLOOKUP(Z452,'PASTE-DL-ALARMS'!$Q$10:$Z$2800,8,FALSE),"")</f>
        <v/>
      </c>
    </row>
    <row r="453" spans="1:42" x14ac:dyDescent="0.25">
      <c r="A453" s="20"/>
      <c r="B453" s="20"/>
      <c r="C453" s="20" t="str">
        <f>IF(D453="Critical",MAX($C$8:C452)+1,"")</f>
        <v/>
      </c>
      <c r="D453" s="20" t="str">
        <f t="shared" si="102"/>
        <v>-</v>
      </c>
      <c r="E453" s="20" t="str">
        <f>VLOOKUP('PASTE-DOWN-DL'!F453,'SSA-CODE'!$D$4:$E$56,2,FALSE)</f>
        <v>VDA</v>
      </c>
      <c r="F453" s="48" t="str">
        <f t="shared" si="103"/>
        <v>SSA VDR</v>
      </c>
      <c r="G453" s="48" t="str">
        <f t="shared" si="104"/>
        <v xml:space="preserve">	SSA VDR</v>
      </c>
      <c r="H453" s="20">
        <v>444</v>
      </c>
      <c r="I453" t="s">
        <v>8945</v>
      </c>
      <c r="J453" t="s">
        <v>6466</v>
      </c>
      <c r="K453" t="s">
        <v>6275</v>
      </c>
      <c r="L453" t="s">
        <v>6262</v>
      </c>
      <c r="M453" t="s">
        <v>6263</v>
      </c>
      <c r="N453" t="s">
        <v>8946</v>
      </c>
      <c r="O453" t="s">
        <v>8947</v>
      </c>
      <c r="P453" t="s">
        <v>6266</v>
      </c>
      <c r="Q453" t="s">
        <v>6851</v>
      </c>
      <c r="R453" t="s">
        <v>6279</v>
      </c>
      <c r="S453" t="s">
        <v>8948</v>
      </c>
      <c r="T453" t="s">
        <v>6500</v>
      </c>
      <c r="U453" t="s">
        <v>6708</v>
      </c>
      <c r="V453" t="s">
        <v>6271</v>
      </c>
      <c r="W453" t="s">
        <v>8949</v>
      </c>
      <c r="X453" t="s">
        <v>6488</v>
      </c>
      <c r="Y453" t="s">
        <v>6269</v>
      </c>
      <c r="Z453" s="48" t="str">
        <f t="shared" si="105"/>
        <v>SSA VDR-10.121.19.134-FATEHGANJ B2_4/11-10.121.16.17-10.121.16.17_ FATEHGUNJ N2_4/11</v>
      </c>
      <c r="AA453" s="48">
        <f t="shared" si="106"/>
        <v>15</v>
      </c>
      <c r="AB453" s="48">
        <f t="shared" si="107"/>
        <v>25</v>
      </c>
      <c r="AC453" s="48">
        <f t="shared" si="108"/>
        <v>14</v>
      </c>
      <c r="AD453" s="48">
        <f t="shared" si="109"/>
        <v>28</v>
      </c>
      <c r="AE453" s="48" t="str">
        <f t="shared" si="110"/>
        <v>10.121.19.134</v>
      </c>
      <c r="AF453" s="42" t="str">
        <f t="shared" si="111"/>
        <v>10.121.16.17</v>
      </c>
      <c r="AG453" s="7" t="str">
        <f t="shared" si="112"/>
        <v>FATEHGANJ</v>
      </c>
      <c r="AH453" s="7" t="str">
        <f t="shared" si="113"/>
        <v xml:space="preserve"> FATEHGUNJ N2</v>
      </c>
      <c r="AI453" s="7" t="str">
        <f t="shared" si="114"/>
        <v>S4P11</v>
      </c>
      <c r="AJ453" s="7" t="str">
        <f t="shared" si="115"/>
        <v>S4P11</v>
      </c>
      <c r="AK453" s="7" t="str">
        <f>IFERROR(VLOOKUP(Z453,'PASTE-DL-ALARMS'!$Q$10:$W$2200,7,FALSE),"")</f>
        <v/>
      </c>
      <c r="AL453" s="55" t="str">
        <f>IFERROR(VLOOKUP(Z453,'PASTE-DL-ALARMS'!$Q$10:$W$2200,3,FALSE),"")</f>
        <v/>
      </c>
      <c r="AM453" s="7" t="str">
        <f t="shared" si="116"/>
        <v>10.121.19.134_FATEHGANJ_S4P11</v>
      </c>
      <c r="AN453" s="55" t="str">
        <f t="shared" si="117"/>
        <v>10.121.16.17_ FATEHGUNJ N2_S4P11</v>
      </c>
      <c r="AO453" s="72" t="e">
        <f t="shared" ca="1" si="118"/>
        <v>#VALUE!</v>
      </c>
      <c r="AP453" s="7" t="str">
        <f>IFERROR(VLOOKUP(Z453,'PASTE-DL-ALARMS'!$Q$10:$Z$2800,8,FALSE),"")</f>
        <v/>
      </c>
    </row>
    <row r="454" spans="1:42" x14ac:dyDescent="0.25">
      <c r="A454" s="20"/>
      <c r="B454" s="20"/>
      <c r="C454" s="20" t="str">
        <f>IF(D454="Critical",MAX($C$8:C453)+1,"")</f>
        <v/>
      </c>
      <c r="D454" s="20" t="str">
        <f t="shared" si="102"/>
        <v>-</v>
      </c>
      <c r="E454" s="20" t="str">
        <f>VLOOKUP('PASTE-DOWN-DL'!F454,'SSA-CODE'!$D$4:$E$56,2,FALSE)</f>
        <v>MSN</v>
      </c>
      <c r="F454" s="48" t="str">
        <f t="shared" si="103"/>
        <v>SSA MEH</v>
      </c>
      <c r="G454" s="48" t="str">
        <f t="shared" si="104"/>
        <v xml:space="preserve">	SSA MEH</v>
      </c>
      <c r="H454" s="20">
        <v>445</v>
      </c>
      <c r="I454" t="s">
        <v>8950</v>
      </c>
      <c r="J454" t="s">
        <v>6260</v>
      </c>
      <c r="K454" t="s">
        <v>6275</v>
      </c>
      <c r="L454" t="s">
        <v>6262</v>
      </c>
      <c r="M454" t="s">
        <v>6263</v>
      </c>
      <c r="N454" t="s">
        <v>8952</v>
      </c>
      <c r="O454" t="s">
        <v>8951</v>
      </c>
      <c r="P454" t="s">
        <v>6266</v>
      </c>
      <c r="Q454" t="s">
        <v>6423</v>
      </c>
      <c r="R454" t="s">
        <v>6279</v>
      </c>
      <c r="S454" t="s">
        <v>8953</v>
      </c>
      <c r="T454" t="s">
        <v>6568</v>
      </c>
      <c r="U454" t="s">
        <v>6989</v>
      </c>
      <c r="V454" t="s">
        <v>6271</v>
      </c>
      <c r="W454" t="s">
        <v>8954</v>
      </c>
      <c r="X454" t="s">
        <v>8955</v>
      </c>
      <c r="Y454" t="s">
        <v>6269</v>
      </c>
      <c r="Z454" s="48" t="str">
        <f t="shared" si="105"/>
        <v>SSA MEH-10.121.25.93-VALAM EXE_A1_1/5-10.121.15.204-Visnagar_B2_3/3</v>
      </c>
      <c r="AA454" s="48">
        <f t="shared" si="106"/>
        <v>15</v>
      </c>
      <c r="AB454" s="48">
        <f t="shared" si="107"/>
        <v>24</v>
      </c>
      <c r="AC454" s="48">
        <f t="shared" si="108"/>
        <v>14</v>
      </c>
      <c r="AD454" s="48">
        <f t="shared" si="109"/>
        <v>24</v>
      </c>
      <c r="AE454" s="48" t="str">
        <f t="shared" si="110"/>
        <v>10.121.15.204</v>
      </c>
      <c r="AF454" s="42" t="str">
        <f t="shared" si="111"/>
        <v>10.121.25.93</v>
      </c>
      <c r="AG454" s="7" t="str">
        <f t="shared" si="112"/>
        <v>Visnagar</v>
      </c>
      <c r="AH454" s="7" t="str">
        <f t="shared" si="113"/>
        <v>VALAM EXE</v>
      </c>
      <c r="AI454" s="7" t="str">
        <f t="shared" si="114"/>
        <v>S3P3</v>
      </c>
      <c r="AJ454" s="7" t="str">
        <f t="shared" si="115"/>
        <v>S1P5</v>
      </c>
      <c r="AK454" s="7" t="str">
        <f>IFERROR(VLOOKUP(Z454,'PASTE-DL-ALARMS'!$Q$10:$W$2200,7,FALSE),"")</f>
        <v/>
      </c>
      <c r="AL454" s="55" t="str">
        <f>IFERROR(VLOOKUP(Z454,'PASTE-DL-ALARMS'!$Q$10:$W$2200,3,FALSE),"")</f>
        <v/>
      </c>
      <c r="AM454" s="7" t="str">
        <f t="shared" si="116"/>
        <v>10.121.15.204_Visnagar_S3P3</v>
      </c>
      <c r="AN454" s="55" t="str">
        <f t="shared" si="117"/>
        <v>10.121.25.93_VALAM EXE_S1P5</v>
      </c>
      <c r="AO454" s="72" t="e">
        <f t="shared" ca="1" si="118"/>
        <v>#VALUE!</v>
      </c>
      <c r="AP454" s="7" t="str">
        <f>IFERROR(VLOOKUP(Z454,'PASTE-DL-ALARMS'!$Q$10:$Z$2800,8,FALSE),"")</f>
        <v/>
      </c>
    </row>
    <row r="455" spans="1:42" x14ac:dyDescent="0.25">
      <c r="A455" s="20"/>
      <c r="B455" s="20"/>
      <c r="C455" s="20" t="str">
        <f>IF(D455="Critical",MAX($C$8:C454)+1,"")</f>
        <v/>
      </c>
      <c r="D455" s="20" t="str">
        <f t="shared" si="102"/>
        <v>-</v>
      </c>
      <c r="E455" s="20" t="str">
        <f>VLOOKUP('PASTE-DOWN-DL'!F455,'SSA-CODE'!$D$4:$E$56,2,FALSE)</f>
        <v>WTR AM</v>
      </c>
      <c r="F455" s="48" t="str">
        <f t="shared" si="103"/>
        <v>WTR AM</v>
      </c>
      <c r="G455" s="48" t="str">
        <f t="shared" si="104"/>
        <v xml:space="preserve">	WTR AM</v>
      </c>
      <c r="H455" s="20">
        <v>446</v>
      </c>
      <c r="I455" t="s">
        <v>8956</v>
      </c>
      <c r="J455" t="s">
        <v>6466</v>
      </c>
      <c r="K455" t="s">
        <v>6275</v>
      </c>
      <c r="L455" t="s">
        <v>6262</v>
      </c>
      <c r="M455" t="s">
        <v>6263</v>
      </c>
      <c r="N455" t="s">
        <v>8957</v>
      </c>
      <c r="O455" t="s">
        <v>8958</v>
      </c>
      <c r="P455" t="s">
        <v>6266</v>
      </c>
      <c r="Q455" t="s">
        <v>7266</v>
      </c>
      <c r="R455" t="s">
        <v>6279</v>
      </c>
      <c r="S455" t="s">
        <v>6269</v>
      </c>
      <c r="T455" t="s">
        <v>6462</v>
      </c>
      <c r="U455" t="s">
        <v>6269</v>
      </c>
      <c r="V455" t="s">
        <v>6271</v>
      </c>
      <c r="W455" t="s">
        <v>8959</v>
      </c>
      <c r="X455" t="s">
        <v>8960</v>
      </c>
      <c r="Y455" t="s">
        <v>6269</v>
      </c>
      <c r="Z455" s="48" t="str">
        <f t="shared" si="105"/>
        <v>WTR AM-10.121.68.66-Vapi_B2\S4P10-10.121.16.71-WTR AM_Vapi_B1\S4P10</v>
      </c>
      <c r="AA455" s="48">
        <f t="shared" si="106"/>
        <v>14</v>
      </c>
      <c r="AB455" s="48">
        <f t="shared" si="107"/>
        <v>21</v>
      </c>
      <c r="AC455" s="48">
        <f t="shared" si="108"/>
        <v>14</v>
      </c>
      <c r="AD455" s="48">
        <f t="shared" si="109"/>
        <v>19</v>
      </c>
      <c r="AE455" s="48" t="str">
        <f t="shared" si="110"/>
        <v>10.121.68.66</v>
      </c>
      <c r="AF455" s="42" t="str">
        <f t="shared" si="111"/>
        <v>10.121.16.71</v>
      </c>
      <c r="AG455" s="7" t="str">
        <f t="shared" si="112"/>
        <v>VAPI 2</v>
      </c>
      <c r="AH455" s="7" t="str">
        <f t="shared" si="113"/>
        <v>Vapi</v>
      </c>
      <c r="AI455" s="7" t="str">
        <f t="shared" si="114"/>
        <v>S4P10</v>
      </c>
      <c r="AJ455" s="7" t="str">
        <f t="shared" si="115"/>
        <v>S4P10</v>
      </c>
      <c r="AK455" s="7" t="str">
        <f>IFERROR(VLOOKUP(Z455,'PASTE-DL-ALARMS'!$Q$10:$W$2200,7,FALSE),"")</f>
        <v/>
      </c>
      <c r="AL455" s="55" t="str">
        <f>IFERROR(VLOOKUP(Z455,'PASTE-DL-ALARMS'!$Q$10:$W$2200,3,FALSE),"")</f>
        <v/>
      </c>
      <c r="AM455" s="7" t="str">
        <f t="shared" si="116"/>
        <v>10.121.68.66_VAPI 2_S4P10</v>
      </c>
      <c r="AN455" s="55" t="str">
        <f t="shared" si="117"/>
        <v>10.121.16.71_Vapi_S4P10</v>
      </c>
      <c r="AO455" s="72" t="e">
        <f t="shared" ca="1" si="118"/>
        <v>#VALUE!</v>
      </c>
      <c r="AP455" s="7" t="str">
        <f>IFERROR(VLOOKUP(Z455,'PASTE-DL-ALARMS'!$Q$10:$Z$2800,8,FALSE),"")</f>
        <v/>
      </c>
    </row>
    <row r="456" spans="1:42" x14ac:dyDescent="0.25">
      <c r="A456" s="20"/>
      <c r="B456" s="20"/>
      <c r="C456" s="20" t="str">
        <f>IF(D456="Critical",MAX($C$8:C455)+1,"")</f>
        <v/>
      </c>
      <c r="D456" s="20" t="str">
        <f t="shared" si="102"/>
        <v>-</v>
      </c>
      <c r="E456" s="20" t="str">
        <f>VLOOKUP('PASTE-DOWN-DL'!F456,'SSA-CODE'!$D$4:$E$56,2,FALSE)</f>
        <v>WTR AM</v>
      </c>
      <c r="F456" s="48" t="str">
        <f t="shared" si="103"/>
        <v>WTR AM</v>
      </c>
      <c r="G456" s="48" t="str">
        <f t="shared" si="104"/>
        <v xml:space="preserve">	WTR AM</v>
      </c>
      <c r="H456" s="20">
        <v>447</v>
      </c>
      <c r="I456" t="s">
        <v>8961</v>
      </c>
      <c r="J456" t="s">
        <v>6260</v>
      </c>
      <c r="K456" t="s">
        <v>6261</v>
      </c>
      <c r="L456" t="s">
        <v>6262</v>
      </c>
      <c r="M456" t="s">
        <v>6263</v>
      </c>
      <c r="N456" t="s">
        <v>8962</v>
      </c>
      <c r="O456" t="s">
        <v>8963</v>
      </c>
      <c r="P456" t="s">
        <v>6266</v>
      </c>
      <c r="Q456" t="s">
        <v>6416</v>
      </c>
      <c r="R456" t="s">
        <v>6692</v>
      </c>
      <c r="S456" t="s">
        <v>8964</v>
      </c>
      <c r="T456" t="s">
        <v>6313</v>
      </c>
      <c r="U456" t="s">
        <v>7242</v>
      </c>
      <c r="V456" t="s">
        <v>6271</v>
      </c>
      <c r="W456" t="s">
        <v>8965</v>
      </c>
      <c r="X456" t="s">
        <v>8966</v>
      </c>
      <c r="Y456" t="s">
        <v>6269</v>
      </c>
      <c r="Z456" s="48" t="str">
        <f t="shared" si="105"/>
        <v>WTR AM-10.121.98.148-TN725B_Deesa_SSA_B2_S5P1-10.121.15.198-TN725B_Deesa_B2_S6P1</v>
      </c>
      <c r="AA456" s="48">
        <f t="shared" si="106"/>
        <v>15</v>
      </c>
      <c r="AB456" s="48">
        <f t="shared" si="107"/>
        <v>21</v>
      </c>
      <c r="AC456" s="48">
        <f t="shared" si="108"/>
        <v>15</v>
      </c>
      <c r="AD456" s="48">
        <f t="shared" si="109"/>
        <v>21</v>
      </c>
      <c r="AE456" s="48" t="str">
        <f t="shared" si="110"/>
        <v>10.121.98.148</v>
      </c>
      <c r="AF456" s="42" t="str">
        <f t="shared" si="111"/>
        <v>10.121.15.198</v>
      </c>
      <c r="AG456" s="7" t="str">
        <f t="shared" si="112"/>
        <v>Deesa</v>
      </c>
      <c r="AH456" s="7" t="str">
        <f t="shared" si="113"/>
        <v>Deesa</v>
      </c>
      <c r="AI456" s="7" t="str">
        <f t="shared" si="114"/>
        <v>S5P1</v>
      </c>
      <c r="AJ456" s="7" t="str">
        <f t="shared" si="115"/>
        <v>S6P1</v>
      </c>
      <c r="AK456" s="7" t="str">
        <f>IFERROR(VLOOKUP(Z456,'PASTE-DL-ALARMS'!$Q$10:$W$2200,7,FALSE),"")</f>
        <v/>
      </c>
      <c r="AL456" s="55" t="str">
        <f>IFERROR(VLOOKUP(Z456,'PASTE-DL-ALARMS'!$Q$10:$W$2200,3,FALSE),"")</f>
        <v/>
      </c>
      <c r="AM456" s="7" t="str">
        <f t="shared" si="116"/>
        <v>10.121.98.148_Deesa_S5P1</v>
      </c>
      <c r="AN456" s="55" t="str">
        <f t="shared" si="117"/>
        <v>10.121.15.198_Deesa_S6P1</v>
      </c>
      <c r="AO456" s="72" t="e">
        <f t="shared" ca="1" si="118"/>
        <v>#VALUE!</v>
      </c>
      <c r="AP456" s="7" t="str">
        <f>IFERROR(VLOOKUP(Z456,'PASTE-DL-ALARMS'!$Q$10:$Z$2800,8,FALSE),"")</f>
        <v/>
      </c>
    </row>
    <row r="457" spans="1:42" x14ac:dyDescent="0.25">
      <c r="A457" s="20"/>
      <c r="B457" s="20"/>
      <c r="C457" s="20" t="str">
        <f>IF(D457="Critical",MAX($C$8:C456)+1,"")</f>
        <v/>
      </c>
      <c r="D457" s="20" t="str">
        <f t="shared" si="102"/>
        <v>-</v>
      </c>
      <c r="E457" s="20" t="str">
        <f>VLOOKUP('PASTE-DOWN-DL'!F457,'SSA-CODE'!$D$4:$E$56,2,FALSE)</f>
        <v>HMR</v>
      </c>
      <c r="F457" s="48" t="str">
        <f t="shared" si="103"/>
        <v>SSA HMR</v>
      </c>
      <c r="G457" s="48" t="str">
        <f t="shared" si="104"/>
        <v xml:space="preserve">	SSA HMR</v>
      </c>
      <c r="H457" s="20">
        <v>448</v>
      </c>
      <c r="I457" t="s">
        <v>8967</v>
      </c>
      <c r="J457" t="s">
        <v>6260</v>
      </c>
      <c r="K457" t="s">
        <v>6261</v>
      </c>
      <c r="L457" t="s">
        <v>6262</v>
      </c>
      <c r="M457" t="s">
        <v>6263</v>
      </c>
      <c r="N457" t="s">
        <v>8968</v>
      </c>
      <c r="O457" t="s">
        <v>8969</v>
      </c>
      <c r="P457" t="s">
        <v>6266</v>
      </c>
      <c r="Q457" t="s">
        <v>6507</v>
      </c>
      <c r="R457" t="s">
        <v>6453</v>
      </c>
      <c r="S457" t="s">
        <v>8970</v>
      </c>
      <c r="T457" t="s">
        <v>6321</v>
      </c>
      <c r="U457" t="s">
        <v>8971</v>
      </c>
      <c r="V457" t="s">
        <v>6271</v>
      </c>
      <c r="W457" t="s">
        <v>8972</v>
      </c>
      <c r="X457" t="s">
        <v>8973</v>
      </c>
      <c r="Y457" t="s">
        <v>6269</v>
      </c>
      <c r="Z457" s="48" t="str">
        <f t="shared" si="105"/>
        <v>SSA HMR-10.121.26.2-Idar_6/1-10.121.26.4-Khedbrahma_6/1</v>
      </c>
      <c r="AA457" s="48">
        <f t="shared" si="106"/>
        <v>13</v>
      </c>
      <c r="AB457" s="48">
        <f t="shared" si="107"/>
        <v>18</v>
      </c>
      <c r="AC457" s="48">
        <f t="shared" si="108"/>
        <v>13</v>
      </c>
      <c r="AD457" s="48">
        <f t="shared" si="109"/>
        <v>24</v>
      </c>
      <c r="AE457" s="48" t="str">
        <f t="shared" si="110"/>
        <v>10.121.26.2</v>
      </c>
      <c r="AF457" s="42" t="str">
        <f t="shared" si="111"/>
        <v>10.121.26.4</v>
      </c>
      <c r="AG457" s="7" t="str">
        <f t="shared" si="112"/>
        <v>Idar</v>
      </c>
      <c r="AH457" s="7" t="str">
        <f t="shared" si="113"/>
        <v>Khedbrahma</v>
      </c>
      <c r="AI457" s="7" t="str">
        <f t="shared" si="114"/>
        <v>S6P1</v>
      </c>
      <c r="AJ457" s="7" t="str">
        <f t="shared" si="115"/>
        <v>S6P1</v>
      </c>
      <c r="AK457" s="7" t="str">
        <f>IFERROR(VLOOKUP(Z457,'PASTE-DL-ALARMS'!$Q$10:$W$2200,7,FALSE),"")</f>
        <v/>
      </c>
      <c r="AL457" s="55" t="str">
        <f>IFERROR(VLOOKUP(Z457,'PASTE-DL-ALARMS'!$Q$10:$W$2200,3,FALSE),"")</f>
        <v/>
      </c>
      <c r="AM457" s="7" t="str">
        <f t="shared" si="116"/>
        <v>10.121.26.2_Idar_S6P1</v>
      </c>
      <c r="AN457" s="55" t="str">
        <f t="shared" si="117"/>
        <v>10.121.26.4_Khedbrahma_S6P1</v>
      </c>
      <c r="AO457" s="72" t="e">
        <f t="shared" ca="1" si="118"/>
        <v>#VALUE!</v>
      </c>
      <c r="AP457" s="7" t="str">
        <f>IFERROR(VLOOKUP(Z457,'PASTE-DL-ALARMS'!$Q$10:$Z$2800,8,FALSE),"")</f>
        <v/>
      </c>
    </row>
    <row r="458" spans="1:42" x14ac:dyDescent="0.25">
      <c r="A458" s="20"/>
      <c r="B458" s="20"/>
      <c r="C458" s="20" t="str">
        <f>IF(D458="Critical",MAX($C$8:C457)+1,"")</f>
        <v/>
      </c>
      <c r="D458" s="20" t="str">
        <f t="shared" si="102"/>
        <v>-</v>
      </c>
      <c r="E458" s="20" t="str">
        <f>VLOOKUP('PASTE-DOWN-DL'!F458,'SSA-CODE'!$D$4:$E$56,2,FALSE)</f>
        <v>SRT</v>
      </c>
      <c r="F458" s="48" t="str">
        <f t="shared" si="103"/>
        <v>SSA SR</v>
      </c>
      <c r="G458" s="48" t="str">
        <f t="shared" si="104"/>
        <v xml:space="preserve">	SSA SR</v>
      </c>
      <c r="H458" s="20">
        <v>449</v>
      </c>
      <c r="I458" t="s">
        <v>8974</v>
      </c>
      <c r="J458" t="s">
        <v>6260</v>
      </c>
      <c r="K458" t="s">
        <v>6261</v>
      </c>
      <c r="L458" t="s">
        <v>6262</v>
      </c>
      <c r="M458" t="s">
        <v>6263</v>
      </c>
      <c r="N458" t="s">
        <v>8975</v>
      </c>
      <c r="O458" t="s">
        <v>8976</v>
      </c>
      <c r="P458" t="s">
        <v>6266</v>
      </c>
      <c r="Q458" t="s">
        <v>7273</v>
      </c>
      <c r="R458" t="s">
        <v>6671</v>
      </c>
      <c r="S458" t="s">
        <v>8977</v>
      </c>
      <c r="T458" t="s">
        <v>6425</v>
      </c>
      <c r="U458" t="s">
        <v>6372</v>
      </c>
      <c r="V458" t="s">
        <v>6271</v>
      </c>
      <c r="W458" t="s">
        <v>8978</v>
      </c>
      <c r="X458" t="s">
        <v>8979</v>
      </c>
      <c r="Y458" t="s">
        <v>6269</v>
      </c>
      <c r="Z458" s="48" t="str">
        <f t="shared" si="105"/>
        <v>SSA SR-10.121.19.195-KARIMABAD1_B2_PH2_S4P1-10.121.19.214-Titanium_Sarsana_B1_S3P1</v>
      </c>
      <c r="AA458" s="48">
        <f t="shared" si="106"/>
        <v>15</v>
      </c>
      <c r="AB458" s="48">
        <f t="shared" si="107"/>
        <v>32</v>
      </c>
      <c r="AC458" s="48">
        <f t="shared" si="108"/>
        <v>15</v>
      </c>
      <c r="AD458" s="48">
        <f t="shared" si="109"/>
        <v>26</v>
      </c>
      <c r="AE458" s="48" t="str">
        <f t="shared" si="110"/>
        <v>10.121.19.214</v>
      </c>
      <c r="AF458" s="42" t="str">
        <f t="shared" si="111"/>
        <v>10.121.19.195</v>
      </c>
      <c r="AG458" s="7" t="str">
        <f t="shared" si="112"/>
        <v>TITANIUM SARSANA</v>
      </c>
      <c r="AH458" s="7" t="str">
        <f t="shared" si="113"/>
        <v>KARIMABAD1</v>
      </c>
      <c r="AI458" s="7" t="str">
        <f t="shared" si="114"/>
        <v>S3P1</v>
      </c>
      <c r="AJ458" s="7" t="str">
        <f t="shared" si="115"/>
        <v>S4P1</v>
      </c>
      <c r="AK458" s="7" t="str">
        <f>IFERROR(VLOOKUP(Z458,'PASTE-DL-ALARMS'!$Q$10:$W$2200,7,FALSE),"")</f>
        <v/>
      </c>
      <c r="AL458" s="55" t="str">
        <f>IFERROR(VLOOKUP(Z458,'PASTE-DL-ALARMS'!$Q$10:$W$2200,3,FALSE),"")</f>
        <v/>
      </c>
      <c r="AM458" s="7" t="str">
        <f t="shared" si="116"/>
        <v>10.121.19.214_TITANIUM SARSANA_S3P1</v>
      </c>
      <c r="AN458" s="55" t="str">
        <f t="shared" si="117"/>
        <v>10.121.19.195_KARIMABAD1_S4P1</v>
      </c>
      <c r="AO458" s="72" t="e">
        <f t="shared" ca="1" si="118"/>
        <v>#VALUE!</v>
      </c>
      <c r="AP458" s="7" t="str">
        <f>IFERROR(VLOOKUP(Z458,'PASTE-DL-ALARMS'!$Q$10:$Z$2800,8,FALSE),"")</f>
        <v/>
      </c>
    </row>
    <row r="459" spans="1:42" x14ac:dyDescent="0.25">
      <c r="A459" s="20"/>
      <c r="B459" s="20"/>
      <c r="C459" s="20">
        <f>IF(D459="Critical",MAX($C$8:C458)+1,"")</f>
        <v>16</v>
      </c>
      <c r="D459" s="20" t="str">
        <f t="shared" ref="D459:D522" si="119">TRIM(CLEAN(P459))</f>
        <v>Critical</v>
      </c>
      <c r="E459" s="20" t="str">
        <f>VLOOKUP('PASTE-DOWN-DL'!F459,'SSA-CODE'!$D$4:$E$56,2,FALSE)</f>
        <v>WTR AM</v>
      </c>
      <c r="F459" s="48" t="str">
        <f t="shared" ref="F459:F522" si="120">TRIM(CLEAN(SUBSTITUTE(G459,CHAR(160)," ")))</f>
        <v>WTR AM</v>
      </c>
      <c r="G459" s="48" t="str">
        <f t="shared" ref="G459:G522" si="121">MID(I459,1,SEARCH("-",I459)-1)</f>
        <v xml:space="preserve">	WTR AM</v>
      </c>
      <c r="H459" s="20">
        <v>450</v>
      </c>
      <c r="I459" t="s">
        <v>8980</v>
      </c>
      <c r="J459" t="s">
        <v>6260</v>
      </c>
      <c r="K459" t="s">
        <v>6261</v>
      </c>
      <c r="L459" t="s">
        <v>6262</v>
      </c>
      <c r="M459" t="s">
        <v>6263</v>
      </c>
      <c r="N459" t="s">
        <v>8981</v>
      </c>
      <c r="O459" t="s">
        <v>8982</v>
      </c>
      <c r="P459" t="s">
        <v>6484</v>
      </c>
      <c r="Q459" t="s">
        <v>6360</v>
      </c>
      <c r="R459" t="s">
        <v>6343</v>
      </c>
      <c r="S459" t="s">
        <v>6269</v>
      </c>
      <c r="T459" t="s">
        <v>6387</v>
      </c>
      <c r="U459" t="s">
        <v>6269</v>
      </c>
      <c r="V459" t="s">
        <v>8983</v>
      </c>
      <c r="W459" t="s">
        <v>8984</v>
      </c>
      <c r="X459" t="s">
        <v>8985</v>
      </c>
      <c r="Y459" t="s">
        <v>6269</v>
      </c>
      <c r="Z459" s="48" t="str">
        <f t="shared" ref="Z459:Z522" si="122">TRIM(CLEAN(I459))</f>
        <v>WTR AM-10.121.16.13-TN705B POR_B1_S3P1-10.121.16.14-TN705B Miagoam_B1 S4P1</v>
      </c>
      <c r="AA459" s="48">
        <f t="shared" ref="AA459:AA522" si="123">SEARCH("_",N459)</f>
        <v>14</v>
      </c>
      <c r="AB459" s="48">
        <f t="shared" ref="AB459:AB522" si="124">SEARCH("_TN7",N459)</f>
        <v>22</v>
      </c>
      <c r="AC459" s="48">
        <f t="shared" ref="AC459:AC522" si="125">SEARCH("_",O459)</f>
        <v>14</v>
      </c>
      <c r="AD459" s="48">
        <f t="shared" ref="AD459:AD522" si="126">SEARCH("_TN7",O459)</f>
        <v>18</v>
      </c>
      <c r="AE459" s="48" t="str">
        <f t="shared" ref="AE459:AE522" si="127">TRIM(CLEAN(MID(N459,1,SEARCH("_",N459)-1)))</f>
        <v>10.121.16.14</v>
      </c>
      <c r="AF459" s="42" t="str">
        <f t="shared" ref="AF459:AF522" si="128">TRIM(CLEAN(MID(O459,1,SEARCH("_",O459)-1)))</f>
        <v>10.121.16.13</v>
      </c>
      <c r="AG459" s="7" t="str">
        <f t="shared" ref="AG459:AG522" si="129">MID(N459,AA459+1,AB459-AA459-1)</f>
        <v>MIYAGAM</v>
      </c>
      <c r="AH459" s="7" t="str">
        <f t="shared" ref="AH459:AH522" si="130">MID(O459,AC459+1,AD459-AC459-1)</f>
        <v>POR</v>
      </c>
      <c r="AI459" s="7" t="str">
        <f t="shared" ref="AI459:AI522" si="131">RIGHT(N459,LEN(N459)-SEARCH("\",N459))</f>
        <v>S4P1</v>
      </c>
      <c r="AJ459" s="7" t="str">
        <f t="shared" ref="AJ459:AJ522" si="132">RIGHT(O459,LEN(O459)-SEARCH("\",O459))</f>
        <v>S3P1</v>
      </c>
      <c r="AK459" s="7" t="str">
        <f>IFERROR(VLOOKUP(Z459,'PASTE-DL-ALARMS'!$Q$10:$W$2200,7,FALSE),"")</f>
        <v>14-05-2026</v>
      </c>
      <c r="AL459" s="55" t="str">
        <f>IFERROR(VLOOKUP(Z459,'PASTE-DL-ALARMS'!$Q$10:$W$2200,3,FALSE),"")</f>
        <v>11:51:54</v>
      </c>
      <c r="AM459" s="7" t="str">
        <f t="shared" ref="AM459:AM522" si="133">CONCATENATE(AE459,"_",AG459,"_",AI459)</f>
        <v>10.121.16.14_MIYAGAM_S4P1</v>
      </c>
      <c r="AN459" s="55" t="str">
        <f t="shared" ref="AN459:AN522" si="134">CONCATENATE(AF459,"_",AH459,"_",AJ459)</f>
        <v>10.121.16.13_POR_S3P1</v>
      </c>
      <c r="AO459" s="72">
        <f t="shared" ref="AO459:AO522" ca="1" si="135">$AL$3-AK459</f>
        <v>1</v>
      </c>
      <c r="AP459" s="7" t="str">
        <f>IFERROR(VLOOKUP(Z459,'PASTE-DL-ALARMS'!$Q$10:$Z$2800,8,FALSE),"")</f>
        <v xml:space="preserve">	2026/05/14,11:51:54</v>
      </c>
    </row>
    <row r="460" spans="1:42" x14ac:dyDescent="0.25">
      <c r="A460" s="20"/>
      <c r="B460" s="20"/>
      <c r="C460" s="20" t="str">
        <f>IF(D460="Critical",MAX($C$8:C459)+1,"")</f>
        <v/>
      </c>
      <c r="D460" s="20" t="str">
        <f t="shared" si="119"/>
        <v>-</v>
      </c>
      <c r="E460" s="20" t="str">
        <f>VLOOKUP('PASTE-DOWN-DL'!F460,'SSA-CODE'!$D$4:$E$56,2,FALSE)</f>
        <v>SRT</v>
      </c>
      <c r="F460" s="48" t="str">
        <f t="shared" si="120"/>
        <v>SSA SR</v>
      </c>
      <c r="G460" s="48" t="str">
        <f t="shared" si="121"/>
        <v xml:space="preserve">	SSA SR</v>
      </c>
      <c r="H460" s="20">
        <v>451</v>
      </c>
      <c r="I460" t="s">
        <v>8986</v>
      </c>
      <c r="J460" t="s">
        <v>6260</v>
      </c>
      <c r="K460" t="s">
        <v>6261</v>
      </c>
      <c r="L460" t="s">
        <v>6262</v>
      </c>
      <c r="M460" t="s">
        <v>6263</v>
      </c>
      <c r="N460" t="s">
        <v>8987</v>
      </c>
      <c r="O460" t="s">
        <v>8988</v>
      </c>
      <c r="P460" t="s">
        <v>6266</v>
      </c>
      <c r="Q460" t="s">
        <v>6408</v>
      </c>
      <c r="R460" t="s">
        <v>6378</v>
      </c>
      <c r="S460" t="s">
        <v>8989</v>
      </c>
      <c r="T460" t="s">
        <v>6500</v>
      </c>
      <c r="U460" t="s">
        <v>7040</v>
      </c>
      <c r="V460" t="s">
        <v>6271</v>
      </c>
      <c r="W460" t="s">
        <v>8990</v>
      </c>
      <c r="X460" t="s">
        <v>6488</v>
      </c>
      <c r="Y460" t="s">
        <v>6269</v>
      </c>
      <c r="Z460" s="48" t="str">
        <f t="shared" si="122"/>
        <v>SSA SR-10.121.19.210-BHATHA_1/1-10.121.99.194-GHB-ICHHAPORE_TN705B_GJ_SSA SR_3/1</v>
      </c>
      <c r="AA460" s="48">
        <f t="shared" si="123"/>
        <v>15</v>
      </c>
      <c r="AB460" s="48">
        <f t="shared" si="124"/>
        <v>22</v>
      </c>
      <c r="AC460" s="48">
        <f t="shared" si="125"/>
        <v>15</v>
      </c>
      <c r="AD460" s="48">
        <f t="shared" si="126"/>
        <v>29</v>
      </c>
      <c r="AE460" s="48" t="str">
        <f t="shared" si="127"/>
        <v>10.121.19.210</v>
      </c>
      <c r="AF460" s="42" t="str">
        <f t="shared" si="128"/>
        <v>10.121.99.194</v>
      </c>
      <c r="AG460" s="7" t="str">
        <f t="shared" si="129"/>
        <v>BHATHA</v>
      </c>
      <c r="AH460" s="7" t="str">
        <f t="shared" si="130"/>
        <v>GHB ICHHAPORE</v>
      </c>
      <c r="AI460" s="7" t="str">
        <f t="shared" si="131"/>
        <v>S5P1</v>
      </c>
      <c r="AJ460" s="7" t="str">
        <f t="shared" si="132"/>
        <v>S3P1</v>
      </c>
      <c r="AK460" s="7" t="str">
        <f>IFERROR(VLOOKUP(Z460,'PASTE-DL-ALARMS'!$Q$10:$W$2200,7,FALSE),"")</f>
        <v/>
      </c>
      <c r="AL460" s="55" t="str">
        <f>IFERROR(VLOOKUP(Z460,'PASTE-DL-ALARMS'!$Q$10:$W$2200,3,FALSE),"")</f>
        <v/>
      </c>
      <c r="AM460" s="7" t="str">
        <f t="shared" si="133"/>
        <v>10.121.19.210_BHATHA_S5P1</v>
      </c>
      <c r="AN460" s="55" t="str">
        <f t="shared" si="134"/>
        <v>10.121.99.194_GHB ICHHAPORE_S3P1</v>
      </c>
      <c r="AO460" s="72" t="e">
        <f t="shared" ca="1" si="135"/>
        <v>#VALUE!</v>
      </c>
      <c r="AP460" s="7" t="str">
        <f>IFERROR(VLOOKUP(Z460,'PASTE-DL-ALARMS'!$Q$10:$Z$2800,8,FALSE),"")</f>
        <v/>
      </c>
    </row>
    <row r="461" spans="1:42" x14ac:dyDescent="0.25">
      <c r="A461" s="20"/>
      <c r="B461" s="20"/>
      <c r="C461" s="20" t="str">
        <f>IF(D461="Critical",MAX($C$8:C460)+1,"")</f>
        <v/>
      </c>
      <c r="D461" s="20" t="str">
        <f t="shared" si="119"/>
        <v>-</v>
      </c>
      <c r="E461" s="20" t="str">
        <f>VLOOKUP('PASTE-DOWN-DL'!F461,'SSA-CODE'!$D$4:$E$56,2,FALSE)</f>
        <v>WTR RJ</v>
      </c>
      <c r="F461" s="48" t="str">
        <f t="shared" si="120"/>
        <v>WTR RJ</v>
      </c>
      <c r="G461" s="48" t="str">
        <f t="shared" si="121"/>
        <v xml:space="preserve">	WTR RJ</v>
      </c>
      <c r="H461" s="20">
        <v>452</v>
      </c>
      <c r="I461" t="s">
        <v>8991</v>
      </c>
      <c r="J461" t="s">
        <v>6260</v>
      </c>
      <c r="K461" t="s">
        <v>6261</v>
      </c>
      <c r="L461" t="s">
        <v>6262</v>
      </c>
      <c r="M461" t="s">
        <v>6263</v>
      </c>
      <c r="N461" t="s">
        <v>8992</v>
      </c>
      <c r="O461" t="s">
        <v>8993</v>
      </c>
      <c r="P461" t="s">
        <v>6266</v>
      </c>
      <c r="Q461" t="s">
        <v>6400</v>
      </c>
      <c r="R461" t="s">
        <v>6608</v>
      </c>
      <c r="S461" t="s">
        <v>8994</v>
      </c>
      <c r="T461" t="s">
        <v>6287</v>
      </c>
      <c r="U461" t="s">
        <v>8994</v>
      </c>
      <c r="V461" t="s">
        <v>6271</v>
      </c>
      <c r="W461" t="s">
        <v>8995</v>
      </c>
      <c r="X461" t="s">
        <v>8996</v>
      </c>
      <c r="Y461" t="s">
        <v>6269</v>
      </c>
      <c r="Z461" s="48" t="str">
        <f t="shared" si="122"/>
        <v>WTR RJ-10.121.17.10-Bedi_B1_3/1-10.121.17.139-Rajkot_KR_B2_3/1</v>
      </c>
      <c r="AA461" s="48">
        <f t="shared" si="123"/>
        <v>14</v>
      </c>
      <c r="AB461" s="48">
        <f t="shared" si="124"/>
        <v>19</v>
      </c>
      <c r="AC461" s="48">
        <f t="shared" si="125"/>
        <v>14</v>
      </c>
      <c r="AD461" s="48">
        <f t="shared" si="126"/>
        <v>24</v>
      </c>
      <c r="AE461" s="48" t="str">
        <f t="shared" si="127"/>
        <v>10.121.17.10</v>
      </c>
      <c r="AF461" s="42" t="str">
        <f t="shared" si="128"/>
        <v>10.121.17.28</v>
      </c>
      <c r="AG461" s="7" t="str">
        <f t="shared" si="129"/>
        <v>BEDI</v>
      </c>
      <c r="AH461" s="7" t="str">
        <f t="shared" si="130"/>
        <v>RAJKOT KR</v>
      </c>
      <c r="AI461" s="7" t="str">
        <f t="shared" si="131"/>
        <v>S3P1</v>
      </c>
      <c r="AJ461" s="7" t="str">
        <f t="shared" si="132"/>
        <v>S3P1</v>
      </c>
      <c r="AK461" s="7" t="str">
        <f>IFERROR(VLOOKUP(Z461,'PASTE-DL-ALARMS'!$Q$10:$W$2200,7,FALSE),"")</f>
        <v/>
      </c>
      <c r="AL461" s="55" t="str">
        <f>IFERROR(VLOOKUP(Z461,'PASTE-DL-ALARMS'!$Q$10:$W$2200,3,FALSE),"")</f>
        <v/>
      </c>
      <c r="AM461" s="7" t="str">
        <f t="shared" si="133"/>
        <v>10.121.17.10_BEDI_S3P1</v>
      </c>
      <c r="AN461" s="55" t="str">
        <f t="shared" si="134"/>
        <v>10.121.17.28_RAJKOT KR_S3P1</v>
      </c>
      <c r="AO461" s="72" t="e">
        <f t="shared" ca="1" si="135"/>
        <v>#VALUE!</v>
      </c>
      <c r="AP461" s="7" t="str">
        <f>IFERROR(VLOOKUP(Z461,'PASTE-DL-ALARMS'!$Q$10:$Z$2800,8,FALSE),"")</f>
        <v/>
      </c>
    </row>
    <row r="462" spans="1:42" x14ac:dyDescent="0.25">
      <c r="A462" s="20"/>
      <c r="B462" s="20"/>
      <c r="C462" s="20" t="str">
        <f>IF(D462="Critical",MAX($C$8:C461)+1,"")</f>
        <v/>
      </c>
      <c r="D462" s="20" t="str">
        <f t="shared" si="119"/>
        <v>-</v>
      </c>
      <c r="E462" s="20" t="str">
        <f>VLOOKUP('PASTE-DOWN-DL'!F462,'SSA-CODE'!$D$4:$E$56,2,FALSE)</f>
        <v>VDA</v>
      </c>
      <c r="F462" s="48" t="str">
        <f t="shared" si="120"/>
        <v>SSA VDR</v>
      </c>
      <c r="G462" s="48" t="str">
        <f t="shared" si="121"/>
        <v xml:space="preserve">	SSA VDR</v>
      </c>
      <c r="H462" s="20">
        <v>453</v>
      </c>
      <c r="I462" t="s">
        <v>8997</v>
      </c>
      <c r="J462" t="s">
        <v>6260</v>
      </c>
      <c r="K462" t="s">
        <v>6275</v>
      </c>
      <c r="L462" t="s">
        <v>6262</v>
      </c>
      <c r="M462" t="s">
        <v>6263</v>
      </c>
      <c r="N462" t="s">
        <v>8998</v>
      </c>
      <c r="O462" t="s">
        <v>8999</v>
      </c>
      <c r="P462" t="s">
        <v>6266</v>
      </c>
      <c r="Q462" t="s">
        <v>7559</v>
      </c>
      <c r="R462" t="s">
        <v>6279</v>
      </c>
      <c r="S462" t="s">
        <v>6417</v>
      </c>
      <c r="T462" t="s">
        <v>6287</v>
      </c>
      <c r="U462" t="s">
        <v>9000</v>
      </c>
      <c r="V462" t="s">
        <v>6271</v>
      </c>
      <c r="W462" t="s">
        <v>9001</v>
      </c>
      <c r="X462" t="s">
        <v>6488</v>
      </c>
      <c r="Y462" t="s">
        <v>6269</v>
      </c>
      <c r="Z462" s="48" t="str">
        <f t="shared" si="122"/>
        <v>SSA VDR-10.121.99.178-SigmaUniversity_1/5-10.121.19.144-LandT_B2_3/2</v>
      </c>
      <c r="AA462" s="48">
        <f t="shared" si="123"/>
        <v>15</v>
      </c>
      <c r="AB462" s="48">
        <f t="shared" si="124"/>
        <v>32</v>
      </c>
      <c r="AC462" s="48">
        <f t="shared" si="125"/>
        <v>15</v>
      </c>
      <c r="AD462" s="48">
        <f t="shared" si="126"/>
        <v>23</v>
      </c>
      <c r="AE462" s="48" t="str">
        <f t="shared" si="127"/>
        <v>10.121.99.178</v>
      </c>
      <c r="AF462" s="42" t="str">
        <f t="shared" si="128"/>
        <v>10.121.99.144</v>
      </c>
      <c r="AG462" s="7" t="str">
        <f t="shared" si="129"/>
        <v>SIGMA University</v>
      </c>
      <c r="AH462" s="7" t="str">
        <f t="shared" si="130"/>
        <v>L AND T</v>
      </c>
      <c r="AI462" s="7" t="str">
        <f t="shared" si="131"/>
        <v>S1P5</v>
      </c>
      <c r="AJ462" s="7" t="str">
        <f t="shared" si="132"/>
        <v>S3P2</v>
      </c>
      <c r="AK462" s="7" t="str">
        <f>IFERROR(VLOOKUP(Z462,'PASTE-DL-ALARMS'!$Q$10:$W$2200,7,FALSE),"")</f>
        <v/>
      </c>
      <c r="AL462" s="55" t="str">
        <f>IFERROR(VLOOKUP(Z462,'PASTE-DL-ALARMS'!$Q$10:$W$2200,3,FALSE),"")</f>
        <v/>
      </c>
      <c r="AM462" s="7" t="str">
        <f t="shared" si="133"/>
        <v>10.121.99.178_SIGMA University_S1P5</v>
      </c>
      <c r="AN462" s="55" t="str">
        <f t="shared" si="134"/>
        <v>10.121.99.144_L AND T_S3P2</v>
      </c>
      <c r="AO462" s="72" t="e">
        <f t="shared" ca="1" si="135"/>
        <v>#VALUE!</v>
      </c>
      <c r="AP462" s="7" t="str">
        <f>IFERROR(VLOOKUP(Z462,'PASTE-DL-ALARMS'!$Q$10:$Z$2800,8,FALSE),"")</f>
        <v/>
      </c>
    </row>
    <row r="463" spans="1:42" x14ac:dyDescent="0.25">
      <c r="A463" s="20"/>
      <c r="B463" s="20"/>
      <c r="C463" s="20" t="str">
        <f>IF(D463="Critical",MAX($C$8:C462)+1,"")</f>
        <v/>
      </c>
      <c r="D463" s="20" t="str">
        <f t="shared" si="119"/>
        <v>-</v>
      </c>
      <c r="E463" s="20" t="str">
        <f>VLOOKUP('PASTE-DOWN-DL'!F463,'SSA-CODE'!$D$4:$E$56,2,FALSE)</f>
        <v>VAL</v>
      </c>
      <c r="F463" s="48" t="str">
        <f t="shared" si="120"/>
        <v>SSA VAL</v>
      </c>
      <c r="G463" s="48" t="str">
        <f t="shared" si="121"/>
        <v xml:space="preserve">	SSA VAL</v>
      </c>
      <c r="H463" s="20">
        <v>454</v>
      </c>
      <c r="I463" t="s">
        <v>9002</v>
      </c>
      <c r="J463" t="s">
        <v>6260</v>
      </c>
      <c r="K463" t="s">
        <v>6275</v>
      </c>
      <c r="L463" t="s">
        <v>6262</v>
      </c>
      <c r="M463" t="s">
        <v>6263</v>
      </c>
      <c r="N463" t="s">
        <v>9003</v>
      </c>
      <c r="O463" t="s">
        <v>9004</v>
      </c>
      <c r="P463" t="s">
        <v>6266</v>
      </c>
      <c r="Q463" t="s">
        <v>7217</v>
      </c>
      <c r="R463" t="s">
        <v>6279</v>
      </c>
      <c r="S463" t="s">
        <v>9005</v>
      </c>
      <c r="T463" t="s">
        <v>6471</v>
      </c>
      <c r="U463" t="s">
        <v>7857</v>
      </c>
      <c r="V463" t="s">
        <v>6271</v>
      </c>
      <c r="W463" t="s">
        <v>9006</v>
      </c>
      <c r="X463" t="s">
        <v>9007</v>
      </c>
      <c r="Y463" t="s">
        <v>6269</v>
      </c>
      <c r="Z463" s="48" t="str">
        <f t="shared" si="122"/>
        <v>SSA VAL-10.121.24.165-ATAR2/5-10.121.24.182_ATUL_2/5</v>
      </c>
      <c r="AA463" s="48">
        <f t="shared" si="123"/>
        <v>15</v>
      </c>
      <c r="AB463" s="48">
        <f t="shared" si="124"/>
        <v>24</v>
      </c>
      <c r="AC463" s="48">
        <f t="shared" si="125"/>
        <v>15</v>
      </c>
      <c r="AD463" s="48">
        <f t="shared" si="126"/>
        <v>20</v>
      </c>
      <c r="AE463" s="48" t="str">
        <f t="shared" si="127"/>
        <v>10.121.24.165</v>
      </c>
      <c r="AF463" s="42" t="str">
        <f t="shared" si="128"/>
        <v>10.121.24.182</v>
      </c>
      <c r="AG463" s="7" t="str">
        <f t="shared" si="129"/>
        <v>ATUL LTD</v>
      </c>
      <c r="AH463" s="7" t="str">
        <f t="shared" si="130"/>
        <v>ATUL</v>
      </c>
      <c r="AI463" s="7" t="str">
        <f t="shared" si="131"/>
        <v>S2P5</v>
      </c>
      <c r="AJ463" s="7" t="str">
        <f t="shared" si="132"/>
        <v>S2P5</v>
      </c>
      <c r="AK463" s="7" t="str">
        <f>IFERROR(VLOOKUP(Z463,'PASTE-DL-ALARMS'!$Q$10:$W$2200,7,FALSE),"")</f>
        <v/>
      </c>
      <c r="AL463" s="55" t="str">
        <f>IFERROR(VLOOKUP(Z463,'PASTE-DL-ALARMS'!$Q$10:$W$2200,3,FALSE),"")</f>
        <v/>
      </c>
      <c r="AM463" s="7" t="str">
        <f t="shared" si="133"/>
        <v>10.121.24.165_ATUL LTD_S2P5</v>
      </c>
      <c r="AN463" s="55" t="str">
        <f t="shared" si="134"/>
        <v>10.121.24.182_ATUL_S2P5</v>
      </c>
      <c r="AO463" s="72" t="e">
        <f t="shared" ca="1" si="135"/>
        <v>#VALUE!</v>
      </c>
      <c r="AP463" s="7" t="str">
        <f>IFERROR(VLOOKUP(Z463,'PASTE-DL-ALARMS'!$Q$10:$Z$2800,8,FALSE),"")</f>
        <v/>
      </c>
    </row>
    <row r="464" spans="1:42" x14ac:dyDescent="0.25">
      <c r="A464" s="20"/>
      <c r="B464" s="20"/>
      <c r="C464" s="20" t="str">
        <f>IF(D464="Critical",MAX($C$8:C463)+1,"")</f>
        <v/>
      </c>
      <c r="D464" s="20" t="str">
        <f t="shared" si="119"/>
        <v>-</v>
      </c>
      <c r="E464" s="20" t="str">
        <f>VLOOKUP('PASTE-DOWN-DL'!F464,'SSA-CODE'!$D$4:$E$56,2,FALSE)</f>
        <v>WTR RJ</v>
      </c>
      <c r="F464" s="48" t="str">
        <f t="shared" si="120"/>
        <v>WTR RJ</v>
      </c>
      <c r="G464" s="48" t="str">
        <f t="shared" si="121"/>
        <v xml:space="preserve">	WTR RJ</v>
      </c>
      <c r="H464" s="20">
        <v>455</v>
      </c>
      <c r="I464" t="s">
        <v>9008</v>
      </c>
      <c r="J464" t="s">
        <v>6260</v>
      </c>
      <c r="K464" t="s">
        <v>6261</v>
      </c>
      <c r="L464" t="s">
        <v>6262</v>
      </c>
      <c r="M464" t="s">
        <v>6263</v>
      </c>
      <c r="N464" t="s">
        <v>9010</v>
      </c>
      <c r="O464" t="s">
        <v>9009</v>
      </c>
      <c r="P464" t="s">
        <v>6266</v>
      </c>
      <c r="Q464" t="s">
        <v>6565</v>
      </c>
      <c r="R464" t="s">
        <v>6566</v>
      </c>
      <c r="S464" t="s">
        <v>6269</v>
      </c>
      <c r="T464" t="s">
        <v>7109</v>
      </c>
      <c r="U464" t="s">
        <v>6269</v>
      </c>
      <c r="V464" t="s">
        <v>6271</v>
      </c>
      <c r="W464" t="s">
        <v>9011</v>
      </c>
      <c r="X464" t="s">
        <v>9012</v>
      </c>
      <c r="Y464" t="s">
        <v>6269</v>
      </c>
      <c r="Z464" s="48" t="str">
        <f t="shared" si="122"/>
        <v>WTR RJ-10.121.96.39-BABRA PORT_5/1-10.121.17.49-ATKOT PORT_5/1</v>
      </c>
      <c r="AA464" s="48">
        <f t="shared" si="123"/>
        <v>14</v>
      </c>
      <c r="AB464" s="48">
        <f t="shared" si="124"/>
        <v>20</v>
      </c>
      <c r="AC464" s="48">
        <f t="shared" si="125"/>
        <v>14</v>
      </c>
      <c r="AD464" s="48">
        <f t="shared" si="126"/>
        <v>20</v>
      </c>
      <c r="AE464" s="48" t="str">
        <f t="shared" si="127"/>
        <v>10.121.17.49</v>
      </c>
      <c r="AF464" s="42" t="str">
        <f t="shared" si="128"/>
        <v>10.121.96.39</v>
      </c>
      <c r="AG464" s="7" t="str">
        <f t="shared" si="129"/>
        <v>ATKOT</v>
      </c>
      <c r="AH464" s="7" t="str">
        <f t="shared" si="130"/>
        <v>BABRA</v>
      </c>
      <c r="AI464" s="7" t="str">
        <f t="shared" si="131"/>
        <v>S5P1</v>
      </c>
      <c r="AJ464" s="7" t="str">
        <f t="shared" si="132"/>
        <v>S5P1</v>
      </c>
      <c r="AK464" s="7" t="str">
        <f>IFERROR(VLOOKUP(Z464,'PASTE-DL-ALARMS'!$Q$10:$W$2200,7,FALSE),"")</f>
        <v/>
      </c>
      <c r="AL464" s="55" t="str">
        <f>IFERROR(VLOOKUP(Z464,'PASTE-DL-ALARMS'!$Q$10:$W$2200,3,FALSE),"")</f>
        <v/>
      </c>
      <c r="AM464" s="7" t="str">
        <f t="shared" si="133"/>
        <v>10.121.17.49_ATKOT_S5P1</v>
      </c>
      <c r="AN464" s="55" t="str">
        <f t="shared" si="134"/>
        <v>10.121.96.39_BABRA_S5P1</v>
      </c>
      <c r="AO464" s="72" t="e">
        <f t="shared" ca="1" si="135"/>
        <v>#VALUE!</v>
      </c>
      <c r="AP464" s="7" t="str">
        <f>IFERROR(VLOOKUP(Z464,'PASTE-DL-ALARMS'!$Q$10:$Z$2800,8,FALSE),"")</f>
        <v/>
      </c>
    </row>
    <row r="465" spans="1:42" x14ac:dyDescent="0.25">
      <c r="A465" s="20"/>
      <c r="B465" s="20"/>
      <c r="C465" s="20" t="str">
        <f>IF(D465="Critical",MAX($C$8:C464)+1,"")</f>
        <v/>
      </c>
      <c r="D465" s="20" t="str">
        <f t="shared" si="119"/>
        <v>-</v>
      </c>
      <c r="E465" s="20" t="str">
        <f>VLOOKUP('PASTE-DOWN-DL'!F465,'SSA-CODE'!$D$4:$E$56,2,FALSE)</f>
        <v>WTR AM</v>
      </c>
      <c r="F465" s="48" t="str">
        <f t="shared" si="120"/>
        <v>WTR AM</v>
      </c>
      <c r="G465" s="48" t="str">
        <f t="shared" si="121"/>
        <v xml:space="preserve">	WTR AM</v>
      </c>
      <c r="H465" s="20">
        <v>456</v>
      </c>
      <c r="I465" t="s">
        <v>9013</v>
      </c>
      <c r="J465" t="s">
        <v>6260</v>
      </c>
      <c r="K465" t="s">
        <v>6275</v>
      </c>
      <c r="L465" t="s">
        <v>6262</v>
      </c>
      <c r="M465" t="s">
        <v>6263</v>
      </c>
      <c r="N465" t="s">
        <v>9015</v>
      </c>
      <c r="O465" t="s">
        <v>9014</v>
      </c>
      <c r="P465" t="s">
        <v>6266</v>
      </c>
      <c r="Q465" t="s">
        <v>6820</v>
      </c>
      <c r="R465" t="s">
        <v>6279</v>
      </c>
      <c r="S465" t="s">
        <v>6269</v>
      </c>
      <c r="T465" t="s">
        <v>6904</v>
      </c>
      <c r="U465" t="s">
        <v>6269</v>
      </c>
      <c r="V465" t="s">
        <v>6271</v>
      </c>
      <c r="W465" t="s">
        <v>9016</v>
      </c>
      <c r="X465" t="s">
        <v>9017</v>
      </c>
      <c r="Y465" t="s">
        <v>6269</v>
      </c>
      <c r="Z465" s="48" t="str">
        <f t="shared" si="122"/>
        <v>WTR AM-10.121.16.74-SarvottamBTS_1/6-10.121.16.75-Bayer_1/5</v>
      </c>
      <c r="AA465" s="48">
        <f t="shared" si="123"/>
        <v>14</v>
      </c>
      <c r="AB465" s="48">
        <f t="shared" si="124"/>
        <v>27</v>
      </c>
      <c r="AC465" s="48">
        <f t="shared" si="125"/>
        <v>14</v>
      </c>
      <c r="AD465" s="48">
        <f t="shared" si="126"/>
        <v>20</v>
      </c>
      <c r="AE465" s="48" t="str">
        <f t="shared" si="127"/>
        <v>10.121.16.74</v>
      </c>
      <c r="AF465" s="42" t="str">
        <f t="shared" si="128"/>
        <v>10.121.16.75</v>
      </c>
      <c r="AG465" s="7" t="str">
        <f t="shared" si="129"/>
        <v>SARVOTAM BTS</v>
      </c>
      <c r="AH465" s="7" t="str">
        <f t="shared" si="130"/>
        <v>BAYER</v>
      </c>
      <c r="AI465" s="7" t="str">
        <f t="shared" si="131"/>
        <v>S1P6</v>
      </c>
      <c r="AJ465" s="7" t="str">
        <f t="shared" si="132"/>
        <v>S1P5</v>
      </c>
      <c r="AK465" s="7" t="str">
        <f>IFERROR(VLOOKUP(Z465,'PASTE-DL-ALARMS'!$Q$10:$W$2200,7,FALSE),"")</f>
        <v/>
      </c>
      <c r="AL465" s="55" t="str">
        <f>IFERROR(VLOOKUP(Z465,'PASTE-DL-ALARMS'!$Q$10:$W$2200,3,FALSE),"")</f>
        <v/>
      </c>
      <c r="AM465" s="7" t="str">
        <f t="shared" si="133"/>
        <v>10.121.16.74_SARVOTAM BTS_S1P6</v>
      </c>
      <c r="AN465" s="55" t="str">
        <f t="shared" si="134"/>
        <v>10.121.16.75_BAYER_S1P5</v>
      </c>
      <c r="AO465" s="72" t="e">
        <f t="shared" ca="1" si="135"/>
        <v>#VALUE!</v>
      </c>
      <c r="AP465" s="7" t="str">
        <f>IFERROR(VLOOKUP(Z465,'PASTE-DL-ALARMS'!$Q$10:$Z$2800,8,FALSE),"")</f>
        <v/>
      </c>
    </row>
    <row r="466" spans="1:42" x14ac:dyDescent="0.25">
      <c r="A466" s="20"/>
      <c r="B466" s="20"/>
      <c r="C466" s="20" t="str">
        <f>IF(D466="Critical",MAX($C$8:C465)+1,"")</f>
        <v/>
      </c>
      <c r="D466" s="20" t="str">
        <f t="shared" si="119"/>
        <v>-</v>
      </c>
      <c r="E466" s="20" t="str">
        <f>VLOOKUP('PASTE-DOWN-DL'!F466,'SSA-CODE'!$D$4:$E$56,2,FALSE)</f>
        <v>AHD</v>
      </c>
      <c r="F466" s="48" t="str">
        <f t="shared" si="120"/>
        <v>SSA AM</v>
      </c>
      <c r="G466" s="48" t="str">
        <f t="shared" si="121"/>
        <v xml:space="preserve">	SSA AM</v>
      </c>
      <c r="H466" s="20">
        <v>457</v>
      </c>
      <c r="I466" t="s">
        <v>9018</v>
      </c>
      <c r="J466" t="s">
        <v>6260</v>
      </c>
      <c r="K466" t="s">
        <v>6275</v>
      </c>
      <c r="L466" t="s">
        <v>6262</v>
      </c>
      <c r="M466" t="s">
        <v>6263</v>
      </c>
      <c r="N466" t="s">
        <v>9019</v>
      </c>
      <c r="O466" t="s">
        <v>9020</v>
      </c>
      <c r="P466" t="s">
        <v>6266</v>
      </c>
      <c r="Q466" t="s">
        <v>6565</v>
      </c>
      <c r="R466" t="s">
        <v>6393</v>
      </c>
      <c r="S466" t="s">
        <v>9021</v>
      </c>
      <c r="T466" t="s">
        <v>6471</v>
      </c>
      <c r="U466" t="s">
        <v>7799</v>
      </c>
      <c r="V466" t="s">
        <v>6271</v>
      </c>
      <c r="W466" t="s">
        <v>9022</v>
      </c>
      <c r="X466" t="s">
        <v>9023</v>
      </c>
      <c r="Y466" t="s">
        <v>6269</v>
      </c>
      <c r="Z466" s="48" t="str">
        <f t="shared" si="122"/>
        <v>SSA AM-10.121.18.164-Gujarat Tourizm_1/5-10.121.18.204_5ESS GNR_4/3</v>
      </c>
      <c r="AA466" s="48">
        <f t="shared" si="123"/>
        <v>15</v>
      </c>
      <c r="AB466" s="48">
        <f t="shared" si="124"/>
        <v>27</v>
      </c>
      <c r="AC466" s="48">
        <f t="shared" si="125"/>
        <v>15</v>
      </c>
      <c r="AD466" s="48">
        <f t="shared" si="126"/>
        <v>24</v>
      </c>
      <c r="AE466" s="48" t="str">
        <f t="shared" si="127"/>
        <v>10.121.18.164</v>
      </c>
      <c r="AF466" s="42" t="str">
        <f t="shared" si="128"/>
        <v>10.121.18.204</v>
      </c>
      <c r="AG466" s="7" t="str">
        <f t="shared" si="129"/>
        <v>GUJ TOURISM</v>
      </c>
      <c r="AH466" s="7" t="str">
        <f t="shared" si="130"/>
        <v>5ESS-GNR</v>
      </c>
      <c r="AI466" s="7" t="str">
        <f t="shared" si="131"/>
        <v>S1P5</v>
      </c>
      <c r="AJ466" s="7" t="str">
        <f t="shared" si="132"/>
        <v>S4P3</v>
      </c>
      <c r="AK466" s="7" t="str">
        <f>IFERROR(VLOOKUP(Z466,'PASTE-DL-ALARMS'!$Q$10:$W$2200,7,FALSE),"")</f>
        <v/>
      </c>
      <c r="AL466" s="55" t="str">
        <f>IFERROR(VLOOKUP(Z466,'PASTE-DL-ALARMS'!$Q$10:$W$2200,3,FALSE),"")</f>
        <v/>
      </c>
      <c r="AM466" s="7" t="str">
        <f t="shared" si="133"/>
        <v>10.121.18.164_GUJ TOURISM_S1P5</v>
      </c>
      <c r="AN466" s="55" t="str">
        <f t="shared" si="134"/>
        <v>10.121.18.204_5ESS-GNR_S4P3</v>
      </c>
      <c r="AO466" s="72" t="e">
        <f t="shared" ca="1" si="135"/>
        <v>#VALUE!</v>
      </c>
      <c r="AP466" s="7" t="str">
        <f>IFERROR(VLOOKUP(Z466,'PASTE-DL-ALARMS'!$Q$10:$Z$2800,8,FALSE),"")</f>
        <v/>
      </c>
    </row>
    <row r="467" spans="1:42" x14ac:dyDescent="0.25">
      <c r="A467" s="20"/>
      <c r="B467" s="20"/>
      <c r="C467" s="20" t="str">
        <f>IF(D467="Critical",MAX($C$8:C466)+1,"")</f>
        <v/>
      </c>
      <c r="D467" s="20" t="str">
        <f t="shared" si="119"/>
        <v>-</v>
      </c>
      <c r="E467" s="20" t="str">
        <f>VLOOKUP('PASTE-DOWN-DL'!F467,'SSA-CODE'!$D$4:$E$56,2,FALSE)</f>
        <v>MSN</v>
      </c>
      <c r="F467" s="48" t="str">
        <f t="shared" si="120"/>
        <v>SSA MEH</v>
      </c>
      <c r="G467" s="48" t="str">
        <f t="shared" si="121"/>
        <v xml:space="preserve">	SSA MEH</v>
      </c>
      <c r="H467" s="20">
        <v>458</v>
      </c>
      <c r="I467" t="s">
        <v>9024</v>
      </c>
      <c r="J467" t="s">
        <v>6260</v>
      </c>
      <c r="K467" t="s">
        <v>6261</v>
      </c>
      <c r="L467" t="s">
        <v>6262</v>
      </c>
      <c r="M467" t="s">
        <v>6263</v>
      </c>
      <c r="N467" t="s">
        <v>9025</v>
      </c>
      <c r="O467" t="s">
        <v>9026</v>
      </c>
      <c r="P467" t="s">
        <v>6266</v>
      </c>
      <c r="Q467" t="s">
        <v>6629</v>
      </c>
      <c r="R467" t="s">
        <v>6876</v>
      </c>
      <c r="S467" t="s">
        <v>9027</v>
      </c>
      <c r="T467" t="s">
        <v>6345</v>
      </c>
      <c r="U467" t="s">
        <v>9027</v>
      </c>
      <c r="V467" t="s">
        <v>6271</v>
      </c>
      <c r="W467" t="s">
        <v>9028</v>
      </c>
      <c r="X467" t="s">
        <v>9029</v>
      </c>
      <c r="Y467" t="s">
        <v>6269</v>
      </c>
      <c r="Z467" s="48" t="str">
        <f t="shared" si="122"/>
        <v>SSA MEH-10.121.15.208-VADNAGAR_3/1-10.121.15.203-KHERALU_6/1</v>
      </c>
      <c r="AA467" s="48">
        <f t="shared" si="123"/>
        <v>15</v>
      </c>
      <c r="AB467" s="48">
        <f t="shared" si="124"/>
        <v>24</v>
      </c>
      <c r="AC467" s="48">
        <f t="shared" si="125"/>
        <v>15</v>
      </c>
      <c r="AD467" s="48">
        <f t="shared" si="126"/>
        <v>23</v>
      </c>
      <c r="AE467" s="48" t="str">
        <f t="shared" si="127"/>
        <v>10.121.15.202</v>
      </c>
      <c r="AF467" s="42" t="str">
        <f t="shared" si="128"/>
        <v>10.121.15.203</v>
      </c>
      <c r="AG467" s="7" t="str">
        <f t="shared" si="129"/>
        <v>VADNAGAR</v>
      </c>
      <c r="AH467" s="7" t="str">
        <f t="shared" si="130"/>
        <v>Kheralu</v>
      </c>
      <c r="AI467" s="7" t="str">
        <f t="shared" si="131"/>
        <v>S3P1</v>
      </c>
      <c r="AJ467" s="7" t="str">
        <f t="shared" si="132"/>
        <v>S6P1</v>
      </c>
      <c r="AK467" s="7" t="str">
        <f>IFERROR(VLOOKUP(Z467,'PASTE-DL-ALARMS'!$Q$10:$W$2200,7,FALSE),"")</f>
        <v/>
      </c>
      <c r="AL467" s="55" t="str">
        <f>IFERROR(VLOOKUP(Z467,'PASTE-DL-ALARMS'!$Q$10:$W$2200,3,FALSE),"")</f>
        <v/>
      </c>
      <c r="AM467" s="7" t="str">
        <f t="shared" si="133"/>
        <v>10.121.15.202_VADNAGAR_S3P1</v>
      </c>
      <c r="AN467" s="55" t="str">
        <f t="shared" si="134"/>
        <v>10.121.15.203_Kheralu_S6P1</v>
      </c>
      <c r="AO467" s="72" t="e">
        <f t="shared" ca="1" si="135"/>
        <v>#VALUE!</v>
      </c>
      <c r="AP467" s="7" t="str">
        <f>IFERROR(VLOOKUP(Z467,'PASTE-DL-ALARMS'!$Q$10:$Z$2800,8,FALSE),"")</f>
        <v/>
      </c>
    </row>
    <row r="468" spans="1:42" x14ac:dyDescent="0.25">
      <c r="A468" s="20"/>
      <c r="B468" s="20"/>
      <c r="C468" s="20" t="str">
        <f>IF(D468="Critical",MAX($C$8:C467)+1,"")</f>
        <v/>
      </c>
      <c r="D468" s="20" t="str">
        <f t="shared" si="119"/>
        <v>-</v>
      </c>
      <c r="E468" s="20" t="str">
        <f>VLOOKUP('PASTE-DOWN-DL'!F468,'SSA-CODE'!$D$4:$E$56,2,FALSE)</f>
        <v>VAL</v>
      </c>
      <c r="F468" s="48" t="str">
        <f t="shared" si="120"/>
        <v>SSA VAL</v>
      </c>
      <c r="G468" s="48" t="str">
        <f t="shared" si="121"/>
        <v xml:space="preserve">	SSA VAL</v>
      </c>
      <c r="H468" s="20">
        <v>459</v>
      </c>
      <c r="I468" t="s">
        <v>9030</v>
      </c>
      <c r="J468" t="s">
        <v>6260</v>
      </c>
      <c r="K468" t="s">
        <v>6275</v>
      </c>
      <c r="L468" t="s">
        <v>6262</v>
      </c>
      <c r="M468" t="s">
        <v>6263</v>
      </c>
      <c r="N468" t="s">
        <v>9031</v>
      </c>
      <c r="O468" t="s">
        <v>9032</v>
      </c>
      <c r="P468" t="s">
        <v>6266</v>
      </c>
      <c r="Q468" t="s">
        <v>6706</v>
      </c>
      <c r="R468" t="s">
        <v>6279</v>
      </c>
      <c r="S468" t="s">
        <v>9033</v>
      </c>
      <c r="T468" t="s">
        <v>6471</v>
      </c>
      <c r="U468" t="s">
        <v>7857</v>
      </c>
      <c r="V468" t="s">
        <v>6271</v>
      </c>
      <c r="W468" t="s">
        <v>9034</v>
      </c>
      <c r="X468" t="s">
        <v>9035</v>
      </c>
      <c r="Y468" t="s">
        <v>6269</v>
      </c>
      <c r="Z468" s="48" t="str">
        <f t="shared" si="122"/>
        <v>SSA VAL-10.121.24.185-KHAMBHLA_TN703B_PH3\S1P5-10.121.68.102-MAHUWAS_A_PH3\S2P5</v>
      </c>
      <c r="AA468" s="48">
        <f t="shared" si="123"/>
        <v>15</v>
      </c>
      <c r="AB468" s="48">
        <f t="shared" si="124"/>
        <v>24</v>
      </c>
      <c r="AC468" s="48">
        <f t="shared" si="125"/>
        <v>15</v>
      </c>
      <c r="AD468" s="48">
        <f t="shared" si="126"/>
        <v>23</v>
      </c>
      <c r="AE468" s="48" t="str">
        <f t="shared" si="127"/>
        <v>10.121.24.185</v>
      </c>
      <c r="AF468" s="42" t="str">
        <f t="shared" si="128"/>
        <v>10.121.68.102</v>
      </c>
      <c r="AG468" s="7" t="str">
        <f t="shared" si="129"/>
        <v>KHAMBHLA</v>
      </c>
      <c r="AH468" s="7" t="str">
        <f t="shared" si="130"/>
        <v>MAHUWAS</v>
      </c>
      <c r="AI468" s="7" t="str">
        <f t="shared" si="131"/>
        <v>S1P5</v>
      </c>
      <c r="AJ468" s="7" t="str">
        <f t="shared" si="132"/>
        <v>S2P5</v>
      </c>
      <c r="AK468" s="7" t="str">
        <f>IFERROR(VLOOKUP(Z468,'PASTE-DL-ALARMS'!$Q$10:$W$2200,7,FALSE),"")</f>
        <v/>
      </c>
      <c r="AL468" s="55" t="str">
        <f>IFERROR(VLOOKUP(Z468,'PASTE-DL-ALARMS'!$Q$10:$W$2200,3,FALSE),"")</f>
        <v/>
      </c>
      <c r="AM468" s="7" t="str">
        <f t="shared" si="133"/>
        <v>10.121.24.185_KHAMBHLA_S1P5</v>
      </c>
      <c r="AN468" s="55" t="str">
        <f t="shared" si="134"/>
        <v>10.121.68.102_MAHUWAS_S2P5</v>
      </c>
      <c r="AO468" s="72" t="e">
        <f t="shared" ca="1" si="135"/>
        <v>#VALUE!</v>
      </c>
      <c r="AP468" s="7" t="str">
        <f>IFERROR(VLOOKUP(Z468,'PASTE-DL-ALARMS'!$Q$10:$Z$2800,8,FALSE),"")</f>
        <v/>
      </c>
    </row>
    <row r="469" spans="1:42" x14ac:dyDescent="0.25">
      <c r="A469" s="20"/>
      <c r="B469" s="20"/>
      <c r="C469" s="20" t="str">
        <f>IF(D469="Critical",MAX($C$8:C468)+1,"")</f>
        <v/>
      </c>
      <c r="D469" s="20" t="str">
        <f t="shared" si="119"/>
        <v>-</v>
      </c>
      <c r="E469" s="20" t="str">
        <f>VLOOKUP('PASTE-DOWN-DL'!F469,'SSA-CODE'!$D$4:$E$56,2,FALSE)</f>
        <v>JMN</v>
      </c>
      <c r="F469" s="48" t="str">
        <f t="shared" si="120"/>
        <v>SSA JMN</v>
      </c>
      <c r="G469" s="48" t="str">
        <f t="shared" si="121"/>
        <v xml:space="preserve">	SSA JMN</v>
      </c>
      <c r="H469" s="20">
        <v>460</v>
      </c>
      <c r="I469" t="s">
        <v>19496</v>
      </c>
      <c r="J469" t="s">
        <v>6260</v>
      </c>
      <c r="K469" t="s">
        <v>6275</v>
      </c>
      <c r="L469" t="s">
        <v>6262</v>
      </c>
      <c r="M469" t="s">
        <v>6263</v>
      </c>
      <c r="N469" t="s">
        <v>9036</v>
      </c>
      <c r="O469" t="s">
        <v>9037</v>
      </c>
      <c r="P469" t="s">
        <v>6266</v>
      </c>
      <c r="Q469" t="s">
        <v>6431</v>
      </c>
      <c r="R469" t="s">
        <v>6294</v>
      </c>
      <c r="S469" t="s">
        <v>9038</v>
      </c>
      <c r="T469" t="s">
        <v>6425</v>
      </c>
      <c r="U469" t="s">
        <v>9038</v>
      </c>
      <c r="V469" t="s">
        <v>6271</v>
      </c>
      <c r="W469" t="s">
        <v>9039</v>
      </c>
      <c r="X469" t="s">
        <v>19497</v>
      </c>
      <c r="Y469" t="s">
        <v>6269</v>
      </c>
      <c r="Z469" s="48" t="str">
        <f t="shared" si="122"/>
        <v>SSA JMN-10.121.20.45-THEBA BTS_S1P5-10.121.97.129-Mehulnagar ALB_S5P2</v>
      </c>
      <c r="AA469" s="48">
        <f t="shared" si="123"/>
        <v>14</v>
      </c>
      <c r="AB469" s="48">
        <f t="shared" si="124"/>
        <v>24</v>
      </c>
      <c r="AC469" s="48">
        <f t="shared" si="125"/>
        <v>15</v>
      </c>
      <c r="AD469" s="48">
        <f t="shared" si="126"/>
        <v>30</v>
      </c>
      <c r="AE469" s="48" t="str">
        <f t="shared" si="127"/>
        <v>10.121.20.45</v>
      </c>
      <c r="AF469" s="42" t="str">
        <f t="shared" si="128"/>
        <v>10.121.97.129</v>
      </c>
      <c r="AG469" s="7" t="str">
        <f t="shared" si="129"/>
        <v>THEBA BTS</v>
      </c>
      <c r="AH469" s="7" t="str">
        <f t="shared" si="130"/>
        <v>Mehulnagar ALB</v>
      </c>
      <c r="AI469" s="7" t="str">
        <f t="shared" si="131"/>
        <v>S1P5</v>
      </c>
      <c r="AJ469" s="7" t="str">
        <f t="shared" si="132"/>
        <v>S5P2</v>
      </c>
      <c r="AK469" s="7" t="str">
        <f>IFERROR(VLOOKUP(Z469,'PASTE-DL-ALARMS'!$Q$10:$W$2200,7,FALSE),"")</f>
        <v/>
      </c>
      <c r="AL469" s="55" t="str">
        <f>IFERROR(VLOOKUP(Z469,'PASTE-DL-ALARMS'!$Q$10:$W$2200,3,FALSE),"")</f>
        <v/>
      </c>
      <c r="AM469" s="7" t="str">
        <f t="shared" si="133"/>
        <v>10.121.20.45_THEBA BTS_S1P5</v>
      </c>
      <c r="AN469" s="55" t="str">
        <f t="shared" si="134"/>
        <v>10.121.97.129_Mehulnagar ALB_S5P2</v>
      </c>
      <c r="AO469" s="72" t="e">
        <f t="shared" ca="1" si="135"/>
        <v>#VALUE!</v>
      </c>
      <c r="AP469" s="7" t="str">
        <f>IFERROR(VLOOKUP(Z469,'PASTE-DL-ALARMS'!$Q$10:$Z$2800,8,FALSE),"")</f>
        <v/>
      </c>
    </row>
    <row r="470" spans="1:42" x14ac:dyDescent="0.25">
      <c r="A470" s="20"/>
      <c r="B470" s="20"/>
      <c r="C470" s="20" t="str">
        <f>IF(D470="Critical",MAX($C$8:C469)+1,"")</f>
        <v/>
      </c>
      <c r="D470" s="20" t="str">
        <f t="shared" si="119"/>
        <v>-</v>
      </c>
      <c r="E470" s="20" t="str">
        <f>VLOOKUP('PASTE-DOWN-DL'!F470,'SSA-CODE'!$D$4:$E$56,2,FALSE)</f>
        <v>JND</v>
      </c>
      <c r="F470" s="48" t="str">
        <f t="shared" si="120"/>
        <v>SSA JND</v>
      </c>
      <c r="G470" s="48" t="str">
        <f t="shared" si="121"/>
        <v xml:space="preserve">	SSA JND</v>
      </c>
      <c r="H470" s="20">
        <v>461</v>
      </c>
      <c r="I470" t="s">
        <v>9040</v>
      </c>
      <c r="J470" t="s">
        <v>6260</v>
      </c>
      <c r="K470" t="s">
        <v>6275</v>
      </c>
      <c r="L470" t="s">
        <v>6262</v>
      </c>
      <c r="M470" t="s">
        <v>6263</v>
      </c>
      <c r="N470" t="s">
        <v>9041</v>
      </c>
      <c r="O470" t="s">
        <v>9042</v>
      </c>
      <c r="P470" t="s">
        <v>6266</v>
      </c>
      <c r="Q470" t="s">
        <v>7771</v>
      </c>
      <c r="R470" t="s">
        <v>6279</v>
      </c>
      <c r="S470" t="s">
        <v>9043</v>
      </c>
      <c r="T470" t="s">
        <v>6471</v>
      </c>
      <c r="U470" t="s">
        <v>8402</v>
      </c>
      <c r="V470" t="s">
        <v>6271</v>
      </c>
      <c r="W470" t="s">
        <v>9044</v>
      </c>
      <c r="X470" t="s">
        <v>9045</v>
      </c>
      <c r="Y470" t="s">
        <v>6269</v>
      </c>
      <c r="Z470" s="48" t="str">
        <f t="shared" si="122"/>
        <v>SSA JND-10.121.97.193-JUNAGADHJR2B2_6/2-10.121.24.1-Jawahaar RDTE(GNE)B2_6/5</v>
      </c>
      <c r="AA470" s="48">
        <f t="shared" si="123"/>
        <v>15</v>
      </c>
      <c r="AB470" s="48">
        <f t="shared" si="124"/>
        <v>28</v>
      </c>
      <c r="AC470" s="48">
        <f t="shared" si="125"/>
        <v>13</v>
      </c>
      <c r="AD470" s="48">
        <f t="shared" si="126"/>
        <v>33</v>
      </c>
      <c r="AE470" s="48" t="str">
        <f t="shared" si="127"/>
        <v>10.121.97.193</v>
      </c>
      <c r="AF470" s="42" t="str">
        <f t="shared" si="128"/>
        <v>10.121.24.1</v>
      </c>
      <c r="AG470" s="7" t="str">
        <f t="shared" si="129"/>
        <v>JUNAGADH JR2</v>
      </c>
      <c r="AH470" s="7" t="str">
        <f t="shared" si="130"/>
        <v>Jawahaar RD TE(GNE)</v>
      </c>
      <c r="AI470" s="7" t="str">
        <f t="shared" si="131"/>
        <v>S6P2</v>
      </c>
      <c r="AJ470" s="7" t="str">
        <f t="shared" si="132"/>
        <v>S6P5</v>
      </c>
      <c r="AK470" s="7" t="str">
        <f>IFERROR(VLOOKUP(Z470,'PASTE-DL-ALARMS'!$Q$10:$W$2200,7,FALSE),"")</f>
        <v/>
      </c>
      <c r="AL470" s="55" t="str">
        <f>IFERROR(VLOOKUP(Z470,'PASTE-DL-ALARMS'!$Q$10:$W$2200,3,FALSE),"")</f>
        <v/>
      </c>
      <c r="AM470" s="7" t="str">
        <f t="shared" si="133"/>
        <v>10.121.97.193_JUNAGADH JR2_S6P2</v>
      </c>
      <c r="AN470" s="55" t="str">
        <f t="shared" si="134"/>
        <v>10.121.24.1_Jawahaar RD TE(GNE)_S6P5</v>
      </c>
      <c r="AO470" s="72" t="e">
        <f t="shared" ca="1" si="135"/>
        <v>#VALUE!</v>
      </c>
      <c r="AP470" s="7" t="str">
        <f>IFERROR(VLOOKUP(Z470,'PASTE-DL-ALARMS'!$Q$10:$Z$2800,8,FALSE),"")</f>
        <v/>
      </c>
    </row>
    <row r="471" spans="1:42" x14ac:dyDescent="0.25">
      <c r="A471" s="20"/>
      <c r="B471" s="20"/>
      <c r="C471" s="20" t="str">
        <f>IF(D471="Critical",MAX($C$8:C470)+1,"")</f>
        <v/>
      </c>
      <c r="D471" s="20" t="str">
        <f t="shared" si="119"/>
        <v>-</v>
      </c>
      <c r="E471" s="20" t="str">
        <f>VLOOKUP('PASTE-DOWN-DL'!F471,'SSA-CODE'!$D$4:$E$56,2,FALSE)</f>
        <v>VAL</v>
      </c>
      <c r="F471" s="48" t="str">
        <f t="shared" si="120"/>
        <v>SSA VAL</v>
      </c>
      <c r="G471" s="48" t="str">
        <f t="shared" si="121"/>
        <v xml:space="preserve">	SSA VAL</v>
      </c>
      <c r="H471" s="20">
        <v>462</v>
      </c>
      <c r="I471" t="s">
        <v>9052</v>
      </c>
      <c r="J471" t="s">
        <v>6260</v>
      </c>
      <c r="K471" t="s">
        <v>6275</v>
      </c>
      <c r="L471" t="s">
        <v>6262</v>
      </c>
      <c r="M471" t="s">
        <v>6263</v>
      </c>
      <c r="N471" t="s">
        <v>9053</v>
      </c>
      <c r="O471" t="s">
        <v>9054</v>
      </c>
      <c r="P471" t="s">
        <v>6266</v>
      </c>
      <c r="Q471" t="s">
        <v>6302</v>
      </c>
      <c r="R471" t="s">
        <v>6279</v>
      </c>
      <c r="S471" t="s">
        <v>9055</v>
      </c>
      <c r="T471" t="s">
        <v>6937</v>
      </c>
      <c r="U471" t="s">
        <v>9055</v>
      </c>
      <c r="V471" t="s">
        <v>6271</v>
      </c>
      <c r="W471" t="s">
        <v>9056</v>
      </c>
      <c r="X471" t="s">
        <v>6488</v>
      </c>
      <c r="Y471" t="s">
        <v>6269</v>
      </c>
      <c r="Z471" s="48" t="str">
        <f t="shared" si="122"/>
        <v>SSA VAL-10.121.68.83-AHWA B2_5/3-10.121.68.88-Dhavlidod A1_1/5</v>
      </c>
      <c r="AA471" s="48">
        <f t="shared" si="123"/>
        <v>14</v>
      </c>
      <c r="AB471" s="48">
        <f t="shared" si="124"/>
        <v>19</v>
      </c>
      <c r="AC471" s="48">
        <f t="shared" si="125"/>
        <v>14</v>
      </c>
      <c r="AD471" s="48">
        <f t="shared" si="126"/>
        <v>29</v>
      </c>
      <c r="AE471" s="48" t="str">
        <f t="shared" si="127"/>
        <v>10.121.68.83</v>
      </c>
      <c r="AF471" s="42" t="str">
        <f t="shared" si="128"/>
        <v>10.121.68.88</v>
      </c>
      <c r="AG471" s="7" t="str">
        <f t="shared" si="129"/>
        <v>AHWA</v>
      </c>
      <c r="AH471" s="7" t="str">
        <f t="shared" si="130"/>
        <v>AHWA-COLLECTOR</v>
      </c>
      <c r="AI471" s="7" t="str">
        <f t="shared" si="131"/>
        <v>S5P3</v>
      </c>
      <c r="AJ471" s="7" t="str">
        <f t="shared" si="132"/>
        <v>S1P5</v>
      </c>
      <c r="AK471" s="7" t="str">
        <f>IFERROR(VLOOKUP(Z471,'PASTE-DL-ALARMS'!$Q$10:$W$2200,7,FALSE),"")</f>
        <v/>
      </c>
      <c r="AL471" s="55" t="str">
        <f>IFERROR(VLOOKUP(Z471,'PASTE-DL-ALARMS'!$Q$10:$W$2200,3,FALSE),"")</f>
        <v/>
      </c>
      <c r="AM471" s="7" t="str">
        <f t="shared" si="133"/>
        <v>10.121.68.83_AHWA_S5P3</v>
      </c>
      <c r="AN471" s="55" t="str">
        <f t="shared" si="134"/>
        <v>10.121.68.88_AHWA-COLLECTOR_S1P5</v>
      </c>
      <c r="AO471" s="72" t="e">
        <f t="shared" ca="1" si="135"/>
        <v>#VALUE!</v>
      </c>
      <c r="AP471" s="7" t="str">
        <f>IFERROR(VLOOKUP(Z471,'PASTE-DL-ALARMS'!$Q$10:$Z$2800,8,FALSE),"")</f>
        <v/>
      </c>
    </row>
    <row r="472" spans="1:42" x14ac:dyDescent="0.25">
      <c r="A472" s="20"/>
      <c r="B472" s="20"/>
      <c r="C472" s="20" t="str">
        <f>IF(D472="Critical",MAX($C$8:C471)+1,"")</f>
        <v/>
      </c>
      <c r="D472" s="20" t="str">
        <f t="shared" si="119"/>
        <v>-</v>
      </c>
      <c r="E472" s="20" t="str">
        <f>VLOOKUP('PASTE-DOWN-DL'!F472,'SSA-CODE'!$D$4:$E$56,2,FALSE)</f>
        <v>GDR</v>
      </c>
      <c r="F472" s="48" t="str">
        <f t="shared" si="120"/>
        <v>SSA GDH</v>
      </c>
      <c r="G472" s="48" t="str">
        <f t="shared" si="121"/>
        <v xml:space="preserve">	SSA GDH</v>
      </c>
      <c r="H472" s="20">
        <v>463</v>
      </c>
      <c r="I472" t="s">
        <v>9046</v>
      </c>
      <c r="J472" t="s">
        <v>6466</v>
      </c>
      <c r="K472" t="s">
        <v>6275</v>
      </c>
      <c r="L472" t="s">
        <v>6262</v>
      </c>
      <c r="M472" t="s">
        <v>6263</v>
      </c>
      <c r="N472" t="s">
        <v>9047</v>
      </c>
      <c r="O472" t="s">
        <v>9048</v>
      </c>
      <c r="P472" t="s">
        <v>6266</v>
      </c>
      <c r="Q472" t="s">
        <v>7499</v>
      </c>
      <c r="R472" t="s">
        <v>6279</v>
      </c>
      <c r="S472" t="s">
        <v>9049</v>
      </c>
      <c r="T472" t="s">
        <v>6800</v>
      </c>
      <c r="U472" t="s">
        <v>6328</v>
      </c>
      <c r="V472" t="s">
        <v>6271</v>
      </c>
      <c r="W472" t="s">
        <v>9050</v>
      </c>
      <c r="X472" t="s">
        <v>9051</v>
      </c>
      <c r="Y472" t="s">
        <v>6269</v>
      </c>
      <c r="Z472" s="48" t="str">
        <f t="shared" si="122"/>
        <v>SSA GDH-10.121.19.1-Dahod TE(GNE)_B2_3/8-10.121.26.70-Dahod_B2_3/8</v>
      </c>
      <c r="AA472" s="48">
        <f t="shared" si="123"/>
        <v>13</v>
      </c>
      <c r="AB472" s="48">
        <f t="shared" si="124"/>
        <v>27</v>
      </c>
      <c r="AC472" s="48">
        <f t="shared" si="125"/>
        <v>14</v>
      </c>
      <c r="AD472" s="48">
        <f t="shared" si="126"/>
        <v>20</v>
      </c>
      <c r="AE472" s="48" t="str">
        <f t="shared" si="127"/>
        <v>10.121.19.1</v>
      </c>
      <c r="AF472" s="42" t="str">
        <f t="shared" si="128"/>
        <v>10.121.26.70</v>
      </c>
      <c r="AG472" s="7" t="str">
        <f t="shared" si="129"/>
        <v>Dahod TE(GNE)</v>
      </c>
      <c r="AH472" s="7" t="str">
        <f t="shared" si="130"/>
        <v>Dahod</v>
      </c>
      <c r="AI472" s="7" t="str">
        <f t="shared" si="131"/>
        <v>S3P8</v>
      </c>
      <c r="AJ472" s="7" t="str">
        <f t="shared" si="132"/>
        <v>S3P8</v>
      </c>
      <c r="AK472" s="7" t="str">
        <f>IFERROR(VLOOKUP(Z472,'PASTE-DL-ALARMS'!$Q$10:$W$2200,7,FALSE),"")</f>
        <v/>
      </c>
      <c r="AL472" s="55" t="str">
        <f>IFERROR(VLOOKUP(Z472,'PASTE-DL-ALARMS'!$Q$10:$W$2200,3,FALSE),"")</f>
        <v/>
      </c>
      <c r="AM472" s="7" t="str">
        <f t="shared" si="133"/>
        <v>10.121.19.1_Dahod TE(GNE)_S3P8</v>
      </c>
      <c r="AN472" s="55" t="str">
        <f t="shared" si="134"/>
        <v>10.121.26.70_Dahod_S3P8</v>
      </c>
      <c r="AO472" s="72" t="e">
        <f t="shared" ca="1" si="135"/>
        <v>#VALUE!</v>
      </c>
      <c r="AP472" s="7" t="str">
        <f>IFERROR(VLOOKUP(Z472,'PASTE-DL-ALARMS'!$Q$10:$Z$2800,8,FALSE),"")</f>
        <v/>
      </c>
    </row>
    <row r="473" spans="1:42" x14ac:dyDescent="0.25">
      <c r="A473" s="20"/>
      <c r="B473" s="20"/>
      <c r="C473" s="20" t="str">
        <f>IF(D473="Critical",MAX($C$8:C472)+1,"")</f>
        <v/>
      </c>
      <c r="D473" s="20" t="str">
        <f t="shared" si="119"/>
        <v>-</v>
      </c>
      <c r="E473" s="20" t="str">
        <f>VLOOKUP('PASTE-DOWN-DL'!F473,'SSA-CODE'!$D$4:$E$56,2,FALSE)</f>
        <v>VAL</v>
      </c>
      <c r="F473" s="48" t="str">
        <f t="shared" si="120"/>
        <v>SSA VAL</v>
      </c>
      <c r="G473" s="48" t="str">
        <f t="shared" si="121"/>
        <v xml:space="preserve">	SSA VAL</v>
      </c>
      <c r="H473" s="20">
        <v>464</v>
      </c>
      <c r="I473" t="s">
        <v>9057</v>
      </c>
      <c r="J473" t="s">
        <v>6260</v>
      </c>
      <c r="K473" t="s">
        <v>6275</v>
      </c>
      <c r="L473" t="s">
        <v>6262</v>
      </c>
      <c r="M473" t="s">
        <v>6263</v>
      </c>
      <c r="N473" t="s">
        <v>9058</v>
      </c>
      <c r="O473" t="s">
        <v>9059</v>
      </c>
      <c r="P473" t="s">
        <v>6266</v>
      </c>
      <c r="Q473" t="s">
        <v>7217</v>
      </c>
      <c r="R473" t="s">
        <v>6279</v>
      </c>
      <c r="S473" t="s">
        <v>8339</v>
      </c>
      <c r="T473" t="s">
        <v>6425</v>
      </c>
      <c r="U473" t="s">
        <v>8339</v>
      </c>
      <c r="V473" t="s">
        <v>6271</v>
      </c>
      <c r="W473" t="s">
        <v>9060</v>
      </c>
      <c r="X473" t="s">
        <v>9061</v>
      </c>
      <c r="Y473" t="s">
        <v>6269</v>
      </c>
      <c r="Z473" s="48" t="str">
        <f t="shared" si="122"/>
        <v>SSA VAL-10.121.24.179-Atiyawad_1/6-10.121.24.180-Temple Old_1/5</v>
      </c>
      <c r="AA473" s="48">
        <f t="shared" si="123"/>
        <v>15</v>
      </c>
      <c r="AB473" s="48">
        <f t="shared" si="124"/>
        <v>24</v>
      </c>
      <c r="AC473" s="48">
        <f t="shared" si="125"/>
        <v>15</v>
      </c>
      <c r="AD473" s="48">
        <f t="shared" si="126"/>
        <v>26</v>
      </c>
      <c r="AE473" s="48" t="str">
        <f t="shared" si="127"/>
        <v>10.121.24.179</v>
      </c>
      <c r="AF473" s="42" t="str">
        <f t="shared" si="128"/>
        <v>10.121.24.180</v>
      </c>
      <c r="AG473" s="7" t="str">
        <f t="shared" si="129"/>
        <v>Atiyawad</v>
      </c>
      <c r="AH473" s="7" t="str">
        <f t="shared" si="130"/>
        <v>TEMPLE OLD</v>
      </c>
      <c r="AI473" s="7" t="str">
        <f t="shared" si="131"/>
        <v>S1P6</v>
      </c>
      <c r="AJ473" s="7" t="str">
        <f t="shared" si="132"/>
        <v>S1P5</v>
      </c>
      <c r="AK473" s="7" t="str">
        <f>IFERROR(VLOOKUP(Z473,'PASTE-DL-ALARMS'!$Q$10:$W$2200,7,FALSE),"")</f>
        <v/>
      </c>
      <c r="AL473" s="55" t="str">
        <f>IFERROR(VLOOKUP(Z473,'PASTE-DL-ALARMS'!$Q$10:$W$2200,3,FALSE),"")</f>
        <v/>
      </c>
      <c r="AM473" s="7" t="str">
        <f t="shared" si="133"/>
        <v>10.121.24.179_Atiyawad_S1P6</v>
      </c>
      <c r="AN473" s="55" t="str">
        <f t="shared" si="134"/>
        <v>10.121.24.180_TEMPLE OLD_S1P5</v>
      </c>
      <c r="AO473" s="72" t="e">
        <f t="shared" ca="1" si="135"/>
        <v>#VALUE!</v>
      </c>
      <c r="AP473" s="7" t="str">
        <f>IFERROR(VLOOKUP(Z473,'PASTE-DL-ALARMS'!$Q$10:$Z$2800,8,FALSE),"")</f>
        <v/>
      </c>
    </row>
    <row r="474" spans="1:42" x14ac:dyDescent="0.25">
      <c r="A474" s="20"/>
      <c r="B474" s="20"/>
      <c r="C474" s="20" t="str">
        <f>IF(D474="Critical",MAX($C$8:C473)+1,"")</f>
        <v/>
      </c>
      <c r="D474" s="20" t="str">
        <f t="shared" si="119"/>
        <v>-</v>
      </c>
      <c r="E474" s="20" t="str">
        <f>VLOOKUP('PASTE-DOWN-DL'!F474,'SSA-CODE'!$D$4:$E$56,2,FALSE)</f>
        <v>AHD</v>
      </c>
      <c r="F474" s="48" t="str">
        <f t="shared" si="120"/>
        <v>SSA AM</v>
      </c>
      <c r="G474" s="48" t="str">
        <f t="shared" si="121"/>
        <v xml:space="preserve">	SSA AM</v>
      </c>
      <c r="H474" s="20">
        <v>465</v>
      </c>
      <c r="I474" t="s">
        <v>9062</v>
      </c>
      <c r="J474" t="s">
        <v>6466</v>
      </c>
      <c r="K474" t="s">
        <v>6275</v>
      </c>
      <c r="L474" t="s">
        <v>6262</v>
      </c>
      <c r="M474" t="s">
        <v>6263</v>
      </c>
      <c r="N474" t="s">
        <v>9063</v>
      </c>
      <c r="O474" t="s">
        <v>9064</v>
      </c>
      <c r="P474" t="s">
        <v>6266</v>
      </c>
      <c r="Q474" t="s">
        <v>6335</v>
      </c>
      <c r="R474" t="s">
        <v>6279</v>
      </c>
      <c r="S474" t="s">
        <v>9065</v>
      </c>
      <c r="T474" t="s">
        <v>6287</v>
      </c>
      <c r="U474" t="s">
        <v>9065</v>
      </c>
      <c r="V474" t="s">
        <v>6271</v>
      </c>
      <c r="W474" t="s">
        <v>9066</v>
      </c>
      <c r="X474" t="s">
        <v>9067</v>
      </c>
      <c r="Y474" t="s">
        <v>6269</v>
      </c>
      <c r="Z474" s="48" t="str">
        <f t="shared" si="122"/>
        <v>SSA AM-10.121.18.135-Naroda2_B2_6/11-10.121.18.194-Naroda_B2 _6/11</v>
      </c>
      <c r="AA474" s="48">
        <f t="shared" si="123"/>
        <v>15</v>
      </c>
      <c r="AB474" s="48">
        <f t="shared" si="124"/>
        <v>22</v>
      </c>
      <c r="AC474" s="48">
        <f t="shared" si="125"/>
        <v>15</v>
      </c>
      <c r="AD474" s="48">
        <f t="shared" si="126"/>
        <v>22</v>
      </c>
      <c r="AE474" s="48" t="str">
        <f t="shared" si="127"/>
        <v>10.121.18.135</v>
      </c>
      <c r="AF474" s="42" t="str">
        <f t="shared" si="128"/>
        <v>10.121.18.194</v>
      </c>
      <c r="AG474" s="7" t="str">
        <f t="shared" si="129"/>
        <v>NARODA</v>
      </c>
      <c r="AH474" s="7" t="str">
        <f t="shared" si="130"/>
        <v>Naroda</v>
      </c>
      <c r="AI474" s="7" t="str">
        <f t="shared" si="131"/>
        <v>S6P11</v>
      </c>
      <c r="AJ474" s="7" t="str">
        <f t="shared" si="132"/>
        <v>S6P11</v>
      </c>
      <c r="AK474" s="7" t="str">
        <f>IFERROR(VLOOKUP(Z474,'PASTE-DL-ALARMS'!$Q$10:$W$2200,7,FALSE),"")</f>
        <v/>
      </c>
      <c r="AL474" s="55" t="str">
        <f>IFERROR(VLOOKUP(Z474,'PASTE-DL-ALARMS'!$Q$10:$W$2200,3,FALSE),"")</f>
        <v/>
      </c>
      <c r="AM474" s="7" t="str">
        <f t="shared" si="133"/>
        <v>10.121.18.135_NARODA_S6P11</v>
      </c>
      <c r="AN474" s="55" t="str">
        <f t="shared" si="134"/>
        <v>10.121.18.194_Naroda_S6P11</v>
      </c>
      <c r="AO474" s="72" t="e">
        <f t="shared" ca="1" si="135"/>
        <v>#VALUE!</v>
      </c>
      <c r="AP474" s="7" t="str">
        <f>IFERROR(VLOOKUP(Z474,'PASTE-DL-ALARMS'!$Q$10:$Z$2800,8,FALSE),"")</f>
        <v/>
      </c>
    </row>
    <row r="475" spans="1:42" x14ac:dyDescent="0.25">
      <c r="A475" s="20"/>
      <c r="B475" s="20"/>
      <c r="C475" s="20" t="str">
        <f>IF(D475="Critical",MAX($C$8:C474)+1,"")</f>
        <v/>
      </c>
      <c r="D475" s="20" t="str">
        <f t="shared" si="119"/>
        <v>-</v>
      </c>
      <c r="E475" s="20" t="str">
        <f>VLOOKUP('PASTE-DOWN-DL'!F475,'SSA-CODE'!$D$4:$E$56,2,FALSE)</f>
        <v>VAL</v>
      </c>
      <c r="F475" s="48" t="str">
        <f t="shared" si="120"/>
        <v>SSA VAL</v>
      </c>
      <c r="G475" s="48" t="str">
        <f t="shared" si="121"/>
        <v xml:space="preserve">	SSA VAL</v>
      </c>
      <c r="H475" s="20">
        <v>466</v>
      </c>
      <c r="I475" t="s">
        <v>9068</v>
      </c>
      <c r="J475" t="s">
        <v>6260</v>
      </c>
      <c r="K475" t="s">
        <v>6275</v>
      </c>
      <c r="L475" t="s">
        <v>6262</v>
      </c>
      <c r="M475" t="s">
        <v>6263</v>
      </c>
      <c r="N475" t="s">
        <v>9069</v>
      </c>
      <c r="O475" t="s">
        <v>9070</v>
      </c>
      <c r="P475" t="s">
        <v>6266</v>
      </c>
      <c r="Q475" t="s">
        <v>7217</v>
      </c>
      <c r="R475" t="s">
        <v>6279</v>
      </c>
      <c r="S475" t="s">
        <v>9071</v>
      </c>
      <c r="T475" t="s">
        <v>6304</v>
      </c>
      <c r="U475" t="s">
        <v>6931</v>
      </c>
      <c r="V475" t="s">
        <v>6271</v>
      </c>
      <c r="W475" t="s">
        <v>9072</v>
      </c>
      <c r="X475" t="s">
        <v>9073</v>
      </c>
      <c r="Y475" t="s">
        <v>6269</v>
      </c>
      <c r="Z475" s="48" t="str">
        <f t="shared" si="122"/>
        <v>SSA VAL-10.121.68.97-Vidyut bhavan_A_PH3_1/5-10.121.68.67-Silvassa_WTR_AM_6/2</v>
      </c>
      <c r="AA475" s="48">
        <f t="shared" si="123"/>
        <v>14</v>
      </c>
      <c r="AB475" s="48">
        <f t="shared" si="124"/>
        <v>28</v>
      </c>
      <c r="AC475" s="48">
        <f t="shared" si="125"/>
        <v>14</v>
      </c>
      <c r="AD475" s="48">
        <f t="shared" si="126"/>
        <v>23</v>
      </c>
      <c r="AE475" s="48" t="str">
        <f t="shared" si="127"/>
        <v>10.121.68.97</v>
      </c>
      <c r="AF475" s="42" t="str">
        <f t="shared" si="128"/>
        <v>10.121.68.67</v>
      </c>
      <c r="AG475" s="7" t="str">
        <f t="shared" si="129"/>
        <v>VIDYUT-BHAWAN</v>
      </c>
      <c r="AH475" s="7" t="str">
        <f t="shared" si="130"/>
        <v>Silvassa</v>
      </c>
      <c r="AI475" s="7" t="str">
        <f t="shared" si="131"/>
        <v>S1P5</v>
      </c>
      <c r="AJ475" s="7" t="str">
        <f t="shared" si="132"/>
        <v>S6P2</v>
      </c>
      <c r="AK475" s="7" t="str">
        <f>IFERROR(VLOOKUP(Z475,'PASTE-DL-ALARMS'!$Q$10:$W$2200,7,FALSE),"")</f>
        <v/>
      </c>
      <c r="AL475" s="55" t="str">
        <f>IFERROR(VLOOKUP(Z475,'PASTE-DL-ALARMS'!$Q$10:$W$2200,3,FALSE),"")</f>
        <v/>
      </c>
      <c r="AM475" s="7" t="str">
        <f t="shared" si="133"/>
        <v>10.121.68.97_VIDYUT-BHAWAN_S1P5</v>
      </c>
      <c r="AN475" s="55" t="str">
        <f t="shared" si="134"/>
        <v>10.121.68.67_Silvassa_S6P2</v>
      </c>
      <c r="AO475" s="72" t="e">
        <f t="shared" ca="1" si="135"/>
        <v>#VALUE!</v>
      </c>
      <c r="AP475" s="7" t="str">
        <f>IFERROR(VLOOKUP(Z475,'PASTE-DL-ALARMS'!$Q$10:$Z$2800,8,FALSE),"")</f>
        <v/>
      </c>
    </row>
    <row r="476" spans="1:42" x14ac:dyDescent="0.25">
      <c r="A476" s="20"/>
      <c r="B476" s="20"/>
      <c r="C476" s="20" t="str">
        <f>IF(D476="Critical",MAX($C$8:C475)+1,"")</f>
        <v/>
      </c>
      <c r="D476" s="20" t="str">
        <f t="shared" si="119"/>
        <v>-</v>
      </c>
      <c r="E476" s="20" t="str">
        <f>VLOOKUP('PASTE-DOWN-DL'!F476,'SSA-CODE'!$D$4:$E$56,2,FALSE)</f>
        <v>AHD</v>
      </c>
      <c r="F476" s="48" t="str">
        <f t="shared" si="120"/>
        <v>SSA AM</v>
      </c>
      <c r="G476" s="48" t="str">
        <f t="shared" si="121"/>
        <v xml:space="preserve">	SSA AM</v>
      </c>
      <c r="H476" s="20">
        <v>467</v>
      </c>
      <c r="I476" t="s">
        <v>9074</v>
      </c>
      <c r="J476" t="s">
        <v>6260</v>
      </c>
      <c r="K476" t="s">
        <v>6261</v>
      </c>
      <c r="L476" t="s">
        <v>6262</v>
      </c>
      <c r="M476" t="s">
        <v>6263</v>
      </c>
      <c r="N476" t="s">
        <v>9075</v>
      </c>
      <c r="O476" t="s">
        <v>9076</v>
      </c>
      <c r="P476" t="s">
        <v>6266</v>
      </c>
      <c r="Q476" t="s">
        <v>6784</v>
      </c>
      <c r="R476" t="s">
        <v>6692</v>
      </c>
      <c r="S476" t="s">
        <v>6269</v>
      </c>
      <c r="T476" t="s">
        <v>6602</v>
      </c>
      <c r="U476" t="s">
        <v>6269</v>
      </c>
      <c r="V476" t="s">
        <v>6271</v>
      </c>
      <c r="W476" t="s">
        <v>9077</v>
      </c>
      <c r="X476" t="s">
        <v>9078</v>
      </c>
      <c r="Y476" t="s">
        <v>9079</v>
      </c>
      <c r="Z476" s="48" t="str">
        <f t="shared" si="122"/>
        <v>SSA AM-10.121.18.209-TN725B_Narol_B2\S4P1-10.121.18.205-TN725B_Vatva 2_B2\S3P1</v>
      </c>
      <c r="AA476" s="48">
        <f t="shared" si="123"/>
        <v>15</v>
      </c>
      <c r="AB476" s="48">
        <f t="shared" si="124"/>
        <v>23</v>
      </c>
      <c r="AC476" s="48">
        <f t="shared" si="125"/>
        <v>15</v>
      </c>
      <c r="AD476" s="48">
        <f t="shared" si="126"/>
        <v>21</v>
      </c>
      <c r="AE476" s="48" t="str">
        <f t="shared" si="127"/>
        <v>10.121.18.205</v>
      </c>
      <c r="AF476" s="42" t="str">
        <f t="shared" si="128"/>
        <v>10.121.18.209</v>
      </c>
      <c r="AG476" s="7" t="str">
        <f t="shared" si="129"/>
        <v>Vatva 2</v>
      </c>
      <c r="AH476" s="7" t="str">
        <f t="shared" si="130"/>
        <v>Narol</v>
      </c>
      <c r="AI476" s="7" t="str">
        <f t="shared" si="131"/>
        <v>S3P1</v>
      </c>
      <c r="AJ476" s="7" t="str">
        <f t="shared" si="132"/>
        <v>S4P1</v>
      </c>
      <c r="AK476" s="7" t="str">
        <f>IFERROR(VLOOKUP(Z476,'PASTE-DL-ALARMS'!$Q$10:$W$2200,7,FALSE),"")</f>
        <v/>
      </c>
      <c r="AL476" s="55" t="str">
        <f>IFERROR(VLOOKUP(Z476,'PASTE-DL-ALARMS'!$Q$10:$W$2200,3,FALSE),"")</f>
        <v/>
      </c>
      <c r="AM476" s="7" t="str">
        <f t="shared" si="133"/>
        <v>10.121.18.205_Vatva 2_S3P1</v>
      </c>
      <c r="AN476" s="55" t="str">
        <f t="shared" si="134"/>
        <v>10.121.18.209_Narol_S4P1</v>
      </c>
      <c r="AO476" s="72" t="e">
        <f t="shared" ca="1" si="135"/>
        <v>#VALUE!</v>
      </c>
      <c r="AP476" s="7" t="str">
        <f>IFERROR(VLOOKUP(Z476,'PASTE-DL-ALARMS'!$Q$10:$Z$2800,8,FALSE),"")</f>
        <v/>
      </c>
    </row>
    <row r="477" spans="1:42" x14ac:dyDescent="0.25">
      <c r="A477" s="20"/>
      <c r="B477" s="20"/>
      <c r="C477" s="20" t="str">
        <f>IF(D477="Critical",MAX($C$8:C476)+1,"")</f>
        <v/>
      </c>
      <c r="D477" s="20" t="str">
        <f t="shared" si="119"/>
        <v>-</v>
      </c>
      <c r="E477" s="20" t="str">
        <f>VLOOKUP('PASTE-DOWN-DL'!F477,'SSA-CODE'!$D$4:$E$56,2,FALSE)</f>
        <v>JMN</v>
      </c>
      <c r="F477" s="48" t="str">
        <f t="shared" si="120"/>
        <v>SSA JMN</v>
      </c>
      <c r="G477" s="48" t="str">
        <f t="shared" si="121"/>
        <v xml:space="preserve">	SSA JMN</v>
      </c>
      <c r="H477" s="20">
        <v>468</v>
      </c>
      <c r="I477" t="s">
        <v>9080</v>
      </c>
      <c r="J477" t="s">
        <v>6260</v>
      </c>
      <c r="K477" t="s">
        <v>6275</v>
      </c>
      <c r="L477" t="s">
        <v>6262</v>
      </c>
      <c r="M477" t="s">
        <v>6263</v>
      </c>
      <c r="N477" t="s">
        <v>9081</v>
      </c>
      <c r="O477" t="s">
        <v>9082</v>
      </c>
      <c r="P477" t="s">
        <v>6266</v>
      </c>
      <c r="Q477" t="s">
        <v>6438</v>
      </c>
      <c r="R477" t="s">
        <v>6439</v>
      </c>
      <c r="S477" t="s">
        <v>6269</v>
      </c>
      <c r="T477" t="s">
        <v>6462</v>
      </c>
      <c r="U477" t="s">
        <v>6269</v>
      </c>
      <c r="V477" t="s">
        <v>6271</v>
      </c>
      <c r="W477" t="s">
        <v>9083</v>
      </c>
      <c r="X477" t="s">
        <v>9084</v>
      </c>
      <c r="Y477" t="s">
        <v>6269</v>
      </c>
      <c r="Z477" s="48" t="str">
        <f t="shared" si="122"/>
        <v>SSA JMN-10.121.68.205-Samana_B1_PH3\S4P2-10.121.97.143-Sadodar_A_PH3\S1P5</v>
      </c>
      <c r="AA477" s="48">
        <f t="shared" si="123"/>
        <v>15</v>
      </c>
      <c r="AB477" s="48">
        <f t="shared" si="124"/>
        <v>22</v>
      </c>
      <c r="AC477" s="48">
        <f t="shared" si="125"/>
        <v>15</v>
      </c>
      <c r="AD477" s="48">
        <f t="shared" si="126"/>
        <v>23</v>
      </c>
      <c r="AE477" s="48" t="str">
        <f t="shared" si="127"/>
        <v>10.121.68.205</v>
      </c>
      <c r="AF477" s="42" t="str">
        <f t="shared" si="128"/>
        <v>10.121.97.143</v>
      </c>
      <c r="AG477" s="7" t="str">
        <f t="shared" si="129"/>
        <v>SAMANA</v>
      </c>
      <c r="AH477" s="7" t="str">
        <f t="shared" si="130"/>
        <v>SADODAR</v>
      </c>
      <c r="AI477" s="7" t="str">
        <f t="shared" si="131"/>
        <v>S4P2</v>
      </c>
      <c r="AJ477" s="7" t="str">
        <f t="shared" si="132"/>
        <v>S1P5</v>
      </c>
      <c r="AK477" s="7" t="str">
        <f>IFERROR(VLOOKUP(Z477,'PASTE-DL-ALARMS'!$Q$10:$W$2200,7,FALSE),"")</f>
        <v/>
      </c>
      <c r="AL477" s="55" t="str">
        <f>IFERROR(VLOOKUP(Z477,'PASTE-DL-ALARMS'!$Q$10:$W$2200,3,FALSE),"")</f>
        <v/>
      </c>
      <c r="AM477" s="7" t="str">
        <f t="shared" si="133"/>
        <v>10.121.68.205_SAMANA_S4P2</v>
      </c>
      <c r="AN477" s="55" t="str">
        <f t="shared" si="134"/>
        <v>10.121.97.143_SADODAR_S1P5</v>
      </c>
      <c r="AO477" s="72" t="e">
        <f t="shared" ca="1" si="135"/>
        <v>#VALUE!</v>
      </c>
      <c r="AP477" s="7" t="str">
        <f>IFERROR(VLOOKUP(Z477,'PASTE-DL-ALARMS'!$Q$10:$Z$2800,8,FALSE),"")</f>
        <v/>
      </c>
    </row>
    <row r="478" spans="1:42" x14ac:dyDescent="0.25">
      <c r="A478" s="20"/>
      <c r="B478" s="20"/>
      <c r="C478" s="20" t="str">
        <f>IF(D478="Critical",MAX($C$8:C477)+1,"")</f>
        <v/>
      </c>
      <c r="D478" s="20" t="str">
        <f t="shared" si="119"/>
        <v>-</v>
      </c>
      <c r="E478" s="20" t="str">
        <f>VLOOKUP('PASTE-DOWN-DL'!F478,'SSA-CODE'!$D$4:$E$56,2,FALSE)</f>
        <v>WTR AM</v>
      </c>
      <c r="F478" s="48" t="str">
        <f t="shared" si="120"/>
        <v>WTR AM</v>
      </c>
      <c r="G478" s="48" t="str">
        <f t="shared" si="121"/>
        <v xml:space="preserve">	WTR AM</v>
      </c>
      <c r="H478" s="20">
        <v>469</v>
      </c>
      <c r="I478" t="s">
        <v>9085</v>
      </c>
      <c r="J478" t="s">
        <v>6466</v>
      </c>
      <c r="K478" t="s">
        <v>6275</v>
      </c>
      <c r="L478" t="s">
        <v>6262</v>
      </c>
      <c r="M478" t="s">
        <v>6263</v>
      </c>
      <c r="N478" t="s">
        <v>9086</v>
      </c>
      <c r="O478" t="s">
        <v>9087</v>
      </c>
      <c r="P478" t="s">
        <v>6266</v>
      </c>
      <c r="Q478" t="s">
        <v>7032</v>
      </c>
      <c r="R478" t="s">
        <v>6279</v>
      </c>
      <c r="S478" t="s">
        <v>9088</v>
      </c>
      <c r="T478" t="s">
        <v>6770</v>
      </c>
      <c r="U478" t="s">
        <v>9089</v>
      </c>
      <c r="V478" t="s">
        <v>6271</v>
      </c>
      <c r="W478" t="s">
        <v>9090</v>
      </c>
      <c r="X478" t="s">
        <v>9091</v>
      </c>
      <c r="Y478" t="s">
        <v>6269</v>
      </c>
      <c r="Z478" s="48" t="str">
        <f t="shared" si="122"/>
        <v>WTR AM-10.121.15.200-Palanpur 2_B1_4/7-10.121.15.199-Palanpur 1B2_6/7</v>
      </c>
      <c r="AA478" s="48">
        <f t="shared" si="123"/>
        <v>15</v>
      </c>
      <c r="AB478" s="48">
        <f t="shared" si="124"/>
        <v>25</v>
      </c>
      <c r="AC478" s="48">
        <f t="shared" si="125"/>
        <v>15</v>
      </c>
      <c r="AD478" s="48">
        <f t="shared" si="126"/>
        <v>26</v>
      </c>
      <c r="AE478" s="48" t="str">
        <f t="shared" si="127"/>
        <v>10.121.15.199</v>
      </c>
      <c r="AF478" s="42" t="str">
        <f t="shared" si="128"/>
        <v>10.121.15.200</v>
      </c>
      <c r="AG478" s="7" t="str">
        <f t="shared" si="129"/>
        <v>Palanpur1</v>
      </c>
      <c r="AH478" s="7" t="str">
        <f t="shared" si="130"/>
        <v>Palanpur 2</v>
      </c>
      <c r="AI478" s="7" t="str">
        <f t="shared" si="131"/>
        <v>S6P7</v>
      </c>
      <c r="AJ478" s="7" t="str">
        <f t="shared" si="132"/>
        <v>S4P7</v>
      </c>
      <c r="AK478" s="7" t="str">
        <f>IFERROR(VLOOKUP(Z478,'PASTE-DL-ALARMS'!$Q$10:$W$2200,7,FALSE),"")</f>
        <v/>
      </c>
      <c r="AL478" s="55" t="str">
        <f>IFERROR(VLOOKUP(Z478,'PASTE-DL-ALARMS'!$Q$10:$W$2200,3,FALSE),"")</f>
        <v/>
      </c>
      <c r="AM478" s="7" t="str">
        <f t="shared" si="133"/>
        <v>10.121.15.199_Palanpur1_S6P7</v>
      </c>
      <c r="AN478" s="55" t="str">
        <f t="shared" si="134"/>
        <v>10.121.15.200_Palanpur 2_S4P7</v>
      </c>
      <c r="AO478" s="72" t="e">
        <f t="shared" ca="1" si="135"/>
        <v>#VALUE!</v>
      </c>
      <c r="AP478" s="7" t="str">
        <f>IFERROR(VLOOKUP(Z478,'PASTE-DL-ALARMS'!$Q$10:$Z$2800,8,FALSE),"")</f>
        <v/>
      </c>
    </row>
    <row r="479" spans="1:42" x14ac:dyDescent="0.25">
      <c r="A479" s="20"/>
      <c r="B479" s="20"/>
      <c r="C479" s="20" t="str">
        <f>IF(D479="Critical",MAX($C$8:C478)+1,"")</f>
        <v/>
      </c>
      <c r="D479" s="20" t="str">
        <f t="shared" si="119"/>
        <v>-</v>
      </c>
      <c r="E479" s="20" t="str">
        <f>VLOOKUP('PASTE-DOWN-DL'!F479,'SSA-CODE'!$D$4:$E$56,2,FALSE)</f>
        <v>VDA</v>
      </c>
      <c r="F479" s="48" t="str">
        <f t="shared" si="120"/>
        <v>SSA VDR</v>
      </c>
      <c r="G479" s="48" t="str">
        <f t="shared" si="121"/>
        <v xml:space="preserve">	SSA VDR</v>
      </c>
      <c r="H479" s="20">
        <v>470</v>
      </c>
      <c r="I479" t="s">
        <v>9092</v>
      </c>
      <c r="J479" t="s">
        <v>6466</v>
      </c>
      <c r="K479" t="s">
        <v>6275</v>
      </c>
      <c r="L479" t="s">
        <v>6262</v>
      </c>
      <c r="M479" t="s">
        <v>6263</v>
      </c>
      <c r="N479" t="s">
        <v>9093</v>
      </c>
      <c r="O479" t="s">
        <v>9094</v>
      </c>
      <c r="P479" t="s">
        <v>6266</v>
      </c>
      <c r="Q479" t="s">
        <v>6335</v>
      </c>
      <c r="R479" t="s">
        <v>6279</v>
      </c>
      <c r="S479" t="s">
        <v>9095</v>
      </c>
      <c r="T479" t="s">
        <v>6345</v>
      </c>
      <c r="U479" t="s">
        <v>9096</v>
      </c>
      <c r="V479" t="s">
        <v>6271</v>
      </c>
      <c r="W479" t="s">
        <v>9097</v>
      </c>
      <c r="X479" t="s">
        <v>9098</v>
      </c>
      <c r="Y479" t="s">
        <v>6269</v>
      </c>
      <c r="Z479" s="48" t="str">
        <f t="shared" si="122"/>
        <v>SSA VDR-10.121.19.137-City1_B2_5/8-10.121.99.150-CITY3_B2_4/8</v>
      </c>
      <c r="AA479" s="48">
        <f t="shared" si="123"/>
        <v>15</v>
      </c>
      <c r="AB479" s="48">
        <f t="shared" si="124"/>
        <v>22</v>
      </c>
      <c r="AC479" s="48">
        <f t="shared" si="125"/>
        <v>15</v>
      </c>
      <c r="AD479" s="48">
        <f t="shared" si="126"/>
        <v>22</v>
      </c>
      <c r="AE479" s="48" t="str">
        <f t="shared" si="127"/>
        <v>10.121.99.150</v>
      </c>
      <c r="AF479" s="42" t="str">
        <f t="shared" si="128"/>
        <v>10.121.19.137</v>
      </c>
      <c r="AG479" s="7" t="str">
        <f t="shared" si="129"/>
        <v>CITY 3</v>
      </c>
      <c r="AH479" s="7" t="str">
        <f t="shared" si="130"/>
        <v>CITY 1</v>
      </c>
      <c r="AI479" s="7" t="str">
        <f t="shared" si="131"/>
        <v>S4P8</v>
      </c>
      <c r="AJ479" s="7" t="str">
        <f t="shared" si="132"/>
        <v>S5P8</v>
      </c>
      <c r="AK479" s="7" t="str">
        <f>IFERROR(VLOOKUP(Z479,'PASTE-DL-ALARMS'!$Q$10:$W$2200,7,FALSE),"")</f>
        <v/>
      </c>
      <c r="AL479" s="55" t="str">
        <f>IFERROR(VLOOKUP(Z479,'PASTE-DL-ALARMS'!$Q$10:$W$2200,3,FALSE),"")</f>
        <v/>
      </c>
      <c r="AM479" s="7" t="str">
        <f t="shared" si="133"/>
        <v>10.121.99.150_CITY 3_S4P8</v>
      </c>
      <c r="AN479" s="55" t="str">
        <f t="shared" si="134"/>
        <v>10.121.19.137_CITY 1_S5P8</v>
      </c>
      <c r="AO479" s="72" t="e">
        <f t="shared" ca="1" si="135"/>
        <v>#VALUE!</v>
      </c>
      <c r="AP479" s="7" t="str">
        <f>IFERROR(VLOOKUP(Z479,'PASTE-DL-ALARMS'!$Q$10:$Z$2800,8,FALSE),"")</f>
        <v/>
      </c>
    </row>
    <row r="480" spans="1:42" x14ac:dyDescent="0.25">
      <c r="A480" s="20"/>
      <c r="B480" s="20"/>
      <c r="C480" s="20" t="str">
        <f>IF(D480="Critical",MAX($C$8:C479)+1,"")</f>
        <v/>
      </c>
      <c r="D480" s="20" t="str">
        <f t="shared" si="119"/>
        <v>-</v>
      </c>
      <c r="E480" s="20" t="str">
        <f>VLOOKUP('PASTE-DOWN-DL'!F480,'SSA-CODE'!$D$4:$E$56,2,FALSE)</f>
        <v>SRT</v>
      </c>
      <c r="F480" s="48" t="str">
        <f t="shared" si="120"/>
        <v>SSA SR</v>
      </c>
      <c r="G480" s="48" t="str">
        <f t="shared" si="121"/>
        <v xml:space="preserve">	SSA SR</v>
      </c>
      <c r="H480" s="20">
        <v>471</v>
      </c>
      <c r="I480" t="s">
        <v>9099</v>
      </c>
      <c r="J480" t="s">
        <v>6260</v>
      </c>
      <c r="K480" t="s">
        <v>6261</v>
      </c>
      <c r="L480" t="s">
        <v>6262</v>
      </c>
      <c r="M480" t="s">
        <v>6263</v>
      </c>
      <c r="N480" t="s">
        <v>9100</v>
      </c>
      <c r="O480" t="s">
        <v>9101</v>
      </c>
      <c r="P480" t="s">
        <v>6266</v>
      </c>
      <c r="Q480" t="s">
        <v>6565</v>
      </c>
      <c r="R480" t="s">
        <v>6566</v>
      </c>
      <c r="S480" t="s">
        <v>9102</v>
      </c>
      <c r="T480" t="s">
        <v>6770</v>
      </c>
      <c r="U480" t="s">
        <v>9102</v>
      </c>
      <c r="V480" t="s">
        <v>6271</v>
      </c>
      <c r="W480" t="s">
        <v>9103</v>
      </c>
      <c r="X480" t="s">
        <v>6488</v>
      </c>
      <c r="Y480" t="s">
        <v>6269</v>
      </c>
      <c r="Z480" s="48" t="str">
        <f t="shared" si="122"/>
        <v>SSA SR-10.121.100.11-DEVGADH B1_4/1-10.121.68.5-UMARPADA B1_3/1</v>
      </c>
      <c r="AA480" s="48">
        <f t="shared" si="123"/>
        <v>15</v>
      </c>
      <c r="AB480" s="48">
        <f t="shared" si="124"/>
        <v>23</v>
      </c>
      <c r="AC480" s="48">
        <f t="shared" si="125"/>
        <v>13</v>
      </c>
      <c r="AD480" s="48">
        <f t="shared" si="126"/>
        <v>22</v>
      </c>
      <c r="AE480" s="48" t="str">
        <f t="shared" si="127"/>
        <v>10.121.100.11</v>
      </c>
      <c r="AF480" s="42" t="str">
        <f t="shared" si="128"/>
        <v>10.121.68.5</v>
      </c>
      <c r="AG480" s="7" t="str">
        <f t="shared" si="129"/>
        <v>DEVGADH</v>
      </c>
      <c r="AH480" s="7" t="str">
        <f t="shared" si="130"/>
        <v>UMARPADA</v>
      </c>
      <c r="AI480" s="7" t="str">
        <f t="shared" si="131"/>
        <v>S4P1</v>
      </c>
      <c r="AJ480" s="7" t="str">
        <f t="shared" si="132"/>
        <v>S3P1</v>
      </c>
      <c r="AK480" s="7" t="str">
        <f>IFERROR(VLOOKUP(Z480,'PASTE-DL-ALARMS'!$Q$10:$W$2200,7,FALSE),"")</f>
        <v/>
      </c>
      <c r="AL480" s="55" t="str">
        <f>IFERROR(VLOOKUP(Z480,'PASTE-DL-ALARMS'!$Q$10:$W$2200,3,FALSE),"")</f>
        <v/>
      </c>
      <c r="AM480" s="7" t="str">
        <f t="shared" si="133"/>
        <v>10.121.100.11_DEVGADH_S4P1</v>
      </c>
      <c r="AN480" s="55" t="str">
        <f t="shared" si="134"/>
        <v>10.121.68.5_UMARPADA_S3P1</v>
      </c>
      <c r="AO480" s="72" t="e">
        <f t="shared" ca="1" si="135"/>
        <v>#VALUE!</v>
      </c>
      <c r="AP480" s="7" t="str">
        <f>IFERROR(VLOOKUP(Z480,'PASTE-DL-ALARMS'!$Q$10:$Z$2800,8,FALSE),"")</f>
        <v/>
      </c>
    </row>
    <row r="481" spans="1:42" x14ac:dyDescent="0.25">
      <c r="A481" s="20"/>
      <c r="B481" s="20"/>
      <c r="C481" s="20" t="str">
        <f>IF(D481="Critical",MAX($C$8:C480)+1,"")</f>
        <v/>
      </c>
      <c r="D481" s="20" t="str">
        <f t="shared" si="119"/>
        <v>-</v>
      </c>
      <c r="E481" s="20" t="str">
        <f>VLOOKUP('PASTE-DOWN-DL'!F481,'SSA-CODE'!$D$4:$E$56,2,FALSE)</f>
        <v>RJT</v>
      </c>
      <c r="F481" s="48" t="str">
        <f t="shared" si="120"/>
        <v>SSA RJ</v>
      </c>
      <c r="G481" s="48" t="str">
        <f t="shared" si="121"/>
        <v xml:space="preserve">	SSA RJ</v>
      </c>
      <c r="H481" s="20">
        <v>472</v>
      </c>
      <c r="I481" t="s">
        <v>9104</v>
      </c>
      <c r="J481" t="s">
        <v>6260</v>
      </c>
      <c r="K481" t="s">
        <v>6275</v>
      </c>
      <c r="L481" t="s">
        <v>6262</v>
      </c>
      <c r="M481" t="s">
        <v>6263</v>
      </c>
      <c r="N481" t="s">
        <v>9105</v>
      </c>
      <c r="O481" t="s">
        <v>9106</v>
      </c>
      <c r="P481" t="s">
        <v>6266</v>
      </c>
      <c r="Q481" t="s">
        <v>6784</v>
      </c>
      <c r="R481" t="s">
        <v>6279</v>
      </c>
      <c r="S481" t="s">
        <v>9107</v>
      </c>
      <c r="T481" t="s">
        <v>6770</v>
      </c>
      <c r="U481" t="s">
        <v>9107</v>
      </c>
      <c r="V481" t="s">
        <v>6271</v>
      </c>
      <c r="W481" t="s">
        <v>9108</v>
      </c>
      <c r="X481" t="s">
        <v>6488</v>
      </c>
      <c r="Y481" t="s">
        <v>6269</v>
      </c>
      <c r="Z481" s="48" t="str">
        <f t="shared" si="122"/>
        <v>SSA RJ-10.121.19.102-GURURAXA-BTS A1_1/5-10.121.19.70-BHAKTINAGAR2 B2_3/4</v>
      </c>
      <c r="AA481" s="48">
        <f t="shared" si="123"/>
        <v>15</v>
      </c>
      <c r="AB481" s="48">
        <f t="shared" si="124"/>
        <v>28</v>
      </c>
      <c r="AC481" s="48">
        <f t="shared" si="125"/>
        <v>14</v>
      </c>
      <c r="AD481" s="48">
        <f t="shared" si="126"/>
        <v>27</v>
      </c>
      <c r="AE481" s="48" t="str">
        <f t="shared" si="127"/>
        <v>10.121.19.102</v>
      </c>
      <c r="AF481" s="42" t="str">
        <f t="shared" si="128"/>
        <v>10.121.19.70</v>
      </c>
      <c r="AG481" s="7" t="str">
        <f t="shared" si="129"/>
        <v>GURURAXA BTS</v>
      </c>
      <c r="AH481" s="7" t="str">
        <f t="shared" si="130"/>
        <v>BHAKTINAGAR2</v>
      </c>
      <c r="AI481" s="7" t="str">
        <f t="shared" si="131"/>
        <v>S1P5</v>
      </c>
      <c r="AJ481" s="7" t="str">
        <f t="shared" si="132"/>
        <v>S3P4</v>
      </c>
      <c r="AK481" s="7" t="str">
        <f>IFERROR(VLOOKUP(Z481,'PASTE-DL-ALARMS'!$Q$10:$W$2200,7,FALSE),"")</f>
        <v/>
      </c>
      <c r="AL481" s="55" t="str">
        <f>IFERROR(VLOOKUP(Z481,'PASTE-DL-ALARMS'!$Q$10:$W$2200,3,FALSE),"")</f>
        <v/>
      </c>
      <c r="AM481" s="7" t="str">
        <f t="shared" si="133"/>
        <v>10.121.19.102_GURURAXA BTS_S1P5</v>
      </c>
      <c r="AN481" s="55" t="str">
        <f t="shared" si="134"/>
        <v>10.121.19.70_BHAKTINAGAR2_S3P4</v>
      </c>
      <c r="AO481" s="72" t="e">
        <f t="shared" ca="1" si="135"/>
        <v>#VALUE!</v>
      </c>
      <c r="AP481" s="7" t="str">
        <f>IFERROR(VLOOKUP(Z481,'PASTE-DL-ALARMS'!$Q$10:$Z$2800,8,FALSE),"")</f>
        <v/>
      </c>
    </row>
    <row r="482" spans="1:42" x14ac:dyDescent="0.25">
      <c r="A482" s="20"/>
      <c r="B482" s="20"/>
      <c r="C482" s="20" t="str">
        <f>IF(D482="Critical",MAX($C$8:C481)+1,"")</f>
        <v/>
      </c>
      <c r="D482" s="20" t="str">
        <f t="shared" si="119"/>
        <v>-</v>
      </c>
      <c r="E482" s="20" t="str">
        <f>VLOOKUP('PASTE-DOWN-DL'!F482,'SSA-CODE'!$D$4:$E$56,2,FALSE)</f>
        <v>AHD</v>
      </c>
      <c r="F482" s="48" t="str">
        <f t="shared" si="120"/>
        <v>SSA AM</v>
      </c>
      <c r="G482" s="48" t="str">
        <f t="shared" si="121"/>
        <v xml:space="preserve">	SSA AM</v>
      </c>
      <c r="H482" s="20">
        <v>473</v>
      </c>
      <c r="I482" t="s">
        <v>9109</v>
      </c>
      <c r="J482" t="s">
        <v>6260</v>
      </c>
      <c r="K482" t="s">
        <v>6261</v>
      </c>
      <c r="L482" t="s">
        <v>6262</v>
      </c>
      <c r="M482" t="s">
        <v>6263</v>
      </c>
      <c r="N482" t="s">
        <v>9110</v>
      </c>
      <c r="O482" t="s">
        <v>9111</v>
      </c>
      <c r="P482" t="s">
        <v>6266</v>
      </c>
      <c r="Q482" t="s">
        <v>6378</v>
      </c>
      <c r="R482" t="s">
        <v>6850</v>
      </c>
      <c r="S482" t="s">
        <v>6269</v>
      </c>
      <c r="T482" t="s">
        <v>6602</v>
      </c>
      <c r="U482" t="s">
        <v>6269</v>
      </c>
      <c r="V482" t="s">
        <v>6271</v>
      </c>
      <c r="W482" t="s">
        <v>9112</v>
      </c>
      <c r="X482" t="s">
        <v>9113</v>
      </c>
      <c r="Y482" t="s">
        <v>9114</v>
      </c>
      <c r="Z482" s="48" t="str">
        <f t="shared" si="122"/>
        <v>SSA AM-10.121.18.200-TN705B_VAT RTSD_B1\S3P1-10.121.18.201-TN705B_CTM_B1\S4P1</v>
      </c>
      <c r="AA482" s="48">
        <f t="shared" si="123"/>
        <v>15</v>
      </c>
      <c r="AB482" s="48">
        <f t="shared" si="124"/>
        <v>26</v>
      </c>
      <c r="AC482" s="48">
        <f t="shared" si="125"/>
        <v>15</v>
      </c>
      <c r="AD482" s="48">
        <f t="shared" si="126"/>
        <v>19</v>
      </c>
      <c r="AE482" s="48" t="str">
        <f t="shared" si="127"/>
        <v>10.121.18.200</v>
      </c>
      <c r="AF482" s="42" t="str">
        <f t="shared" si="128"/>
        <v>10.121.18.201</v>
      </c>
      <c r="AG482" s="7" t="str">
        <f t="shared" si="129"/>
        <v>Vatva RTSD</v>
      </c>
      <c r="AH482" s="7" t="str">
        <f t="shared" si="130"/>
        <v>CTM</v>
      </c>
      <c r="AI482" s="7" t="str">
        <f t="shared" si="131"/>
        <v>S3P1</v>
      </c>
      <c r="AJ482" s="7" t="str">
        <f t="shared" si="132"/>
        <v>S4P1</v>
      </c>
      <c r="AK482" s="7" t="str">
        <f>IFERROR(VLOOKUP(Z482,'PASTE-DL-ALARMS'!$Q$10:$W$2200,7,FALSE),"")</f>
        <v/>
      </c>
      <c r="AL482" s="55" t="str">
        <f>IFERROR(VLOOKUP(Z482,'PASTE-DL-ALARMS'!$Q$10:$W$2200,3,FALSE),"")</f>
        <v/>
      </c>
      <c r="AM482" s="7" t="str">
        <f t="shared" si="133"/>
        <v>10.121.18.200_Vatva RTSD_S3P1</v>
      </c>
      <c r="AN482" s="55" t="str">
        <f t="shared" si="134"/>
        <v>10.121.18.201_CTM_S4P1</v>
      </c>
      <c r="AO482" s="72" t="e">
        <f t="shared" ca="1" si="135"/>
        <v>#VALUE!</v>
      </c>
      <c r="AP482" s="7" t="str">
        <f>IFERROR(VLOOKUP(Z482,'PASTE-DL-ALARMS'!$Q$10:$Z$2800,8,FALSE),"")</f>
        <v/>
      </c>
    </row>
    <row r="483" spans="1:42" x14ac:dyDescent="0.25">
      <c r="A483" s="20"/>
      <c r="B483" s="20"/>
      <c r="C483" s="20" t="str">
        <f>IF(D483="Critical",MAX($C$8:C482)+1,"")</f>
        <v/>
      </c>
      <c r="D483" s="20" t="str">
        <f t="shared" si="119"/>
        <v>-</v>
      </c>
      <c r="E483" s="20" t="str">
        <f>VLOOKUP('PASTE-DOWN-DL'!F483,'SSA-CODE'!$D$4:$E$56,2,FALSE)</f>
        <v>JMN</v>
      </c>
      <c r="F483" s="48" t="str">
        <f t="shared" si="120"/>
        <v>SSA JMN</v>
      </c>
      <c r="G483" s="48" t="str">
        <f t="shared" si="121"/>
        <v xml:space="preserve">	SSA JMN</v>
      </c>
      <c r="H483" s="20">
        <v>474</v>
      </c>
      <c r="I483" t="s">
        <v>9115</v>
      </c>
      <c r="J483" t="s">
        <v>6260</v>
      </c>
      <c r="K483" t="s">
        <v>6275</v>
      </c>
      <c r="L483" t="s">
        <v>6262</v>
      </c>
      <c r="M483" t="s">
        <v>6263</v>
      </c>
      <c r="N483" t="s">
        <v>9116</v>
      </c>
      <c r="O483" t="s">
        <v>9117</v>
      </c>
      <c r="P483" t="s">
        <v>6266</v>
      </c>
      <c r="Q483" t="s">
        <v>6431</v>
      </c>
      <c r="R483" t="s">
        <v>6294</v>
      </c>
      <c r="S483" t="s">
        <v>9118</v>
      </c>
      <c r="T483" t="s">
        <v>6500</v>
      </c>
      <c r="U483" t="s">
        <v>8912</v>
      </c>
      <c r="V483" t="s">
        <v>6271</v>
      </c>
      <c r="W483" t="s">
        <v>9119</v>
      </c>
      <c r="X483" t="s">
        <v>6488</v>
      </c>
      <c r="Y483" t="s">
        <v>6269</v>
      </c>
      <c r="Z483" s="48" t="str">
        <f t="shared" si="122"/>
        <v>SSA JMN-10.121.97.134-KAJURDA_3/3-10.121.97.140-CUSTOM-HOUSE_1/5</v>
      </c>
      <c r="AA483" s="48">
        <f t="shared" si="123"/>
        <v>15</v>
      </c>
      <c r="AB483" s="48">
        <f t="shared" si="124"/>
        <v>23</v>
      </c>
      <c r="AC483" s="48">
        <f t="shared" si="125"/>
        <v>15</v>
      </c>
      <c r="AD483" s="48">
        <f t="shared" si="126"/>
        <v>28</v>
      </c>
      <c r="AE483" s="48" t="str">
        <f t="shared" si="127"/>
        <v>10.121.97.134</v>
      </c>
      <c r="AF483" s="42" t="str">
        <f t="shared" si="128"/>
        <v>10.121.97.140</v>
      </c>
      <c r="AG483" s="7" t="str">
        <f t="shared" si="129"/>
        <v>KAJURDA</v>
      </c>
      <c r="AH483" s="7" t="str">
        <f t="shared" si="130"/>
        <v>CUSTOM-HOUSE</v>
      </c>
      <c r="AI483" s="7" t="str">
        <f t="shared" si="131"/>
        <v>S3P3</v>
      </c>
      <c r="AJ483" s="7" t="str">
        <f t="shared" si="132"/>
        <v>S1P5</v>
      </c>
      <c r="AK483" s="7" t="str">
        <f>IFERROR(VLOOKUP(Z483,'PASTE-DL-ALARMS'!$Q$10:$W$2200,7,FALSE),"")</f>
        <v/>
      </c>
      <c r="AL483" s="55" t="str">
        <f>IFERROR(VLOOKUP(Z483,'PASTE-DL-ALARMS'!$Q$10:$W$2200,3,FALSE),"")</f>
        <v/>
      </c>
      <c r="AM483" s="7" t="str">
        <f t="shared" si="133"/>
        <v>10.121.97.134_KAJURDA_S3P3</v>
      </c>
      <c r="AN483" s="55" t="str">
        <f t="shared" si="134"/>
        <v>10.121.97.140_CUSTOM-HOUSE_S1P5</v>
      </c>
      <c r="AO483" s="72" t="e">
        <f t="shared" ca="1" si="135"/>
        <v>#VALUE!</v>
      </c>
      <c r="AP483" s="7" t="str">
        <f>IFERROR(VLOOKUP(Z483,'PASTE-DL-ALARMS'!$Q$10:$Z$2800,8,FALSE),"")</f>
        <v/>
      </c>
    </row>
    <row r="484" spans="1:42" x14ac:dyDescent="0.25">
      <c r="A484" s="20"/>
      <c r="B484" s="20"/>
      <c r="C484" s="20" t="str">
        <f>IF(D484="Critical",MAX($C$8:C483)+1,"")</f>
        <v/>
      </c>
      <c r="D484" s="20" t="str">
        <f t="shared" si="119"/>
        <v>-</v>
      </c>
      <c r="E484" s="20" t="str">
        <f>VLOOKUP('PASTE-DOWN-DL'!F484,'SSA-CODE'!$D$4:$E$56,2,FALSE)</f>
        <v>WTR AM</v>
      </c>
      <c r="F484" s="48" t="str">
        <f t="shared" si="120"/>
        <v>WTR AM</v>
      </c>
      <c r="G484" s="48" t="str">
        <f t="shared" si="121"/>
        <v xml:space="preserve">	WTR AM</v>
      </c>
      <c r="H484" s="20">
        <v>475</v>
      </c>
      <c r="I484" t="s">
        <v>9120</v>
      </c>
      <c r="J484" t="s">
        <v>6260</v>
      </c>
      <c r="K484" t="s">
        <v>6261</v>
      </c>
      <c r="L484" t="s">
        <v>6262</v>
      </c>
      <c r="M484" t="s">
        <v>6263</v>
      </c>
      <c r="N484" t="s">
        <v>9121</v>
      </c>
      <c r="O484" t="s">
        <v>9122</v>
      </c>
      <c r="P484" t="s">
        <v>6266</v>
      </c>
      <c r="Q484" t="s">
        <v>6558</v>
      </c>
      <c r="R484" t="s">
        <v>6279</v>
      </c>
      <c r="S484" t="s">
        <v>6269</v>
      </c>
      <c r="T484" t="s">
        <v>6602</v>
      </c>
      <c r="U484" t="s">
        <v>6269</v>
      </c>
      <c r="V484" t="s">
        <v>6271</v>
      </c>
      <c r="W484" t="s">
        <v>9123</v>
      </c>
      <c r="X484" t="s">
        <v>9124</v>
      </c>
      <c r="Y484" t="s">
        <v>6269</v>
      </c>
      <c r="Z484" s="48" t="str">
        <f t="shared" si="122"/>
        <v>WTR AM-10.121.16.193-TN725B_AM BHADRA_ GNE_B2\S4P1-10.121.16.200-TN725B_HIMMATNAGAR_B2\S3P1</v>
      </c>
      <c r="AA484" s="48">
        <f t="shared" si="123"/>
        <v>15</v>
      </c>
      <c r="AB484" s="48">
        <f t="shared" si="124"/>
        <v>29</v>
      </c>
      <c r="AC484" s="48">
        <f t="shared" si="125"/>
        <v>15</v>
      </c>
      <c r="AD484" s="48">
        <f t="shared" si="126"/>
        <v>28</v>
      </c>
      <c r="AE484" s="48" t="str">
        <f t="shared" si="127"/>
        <v>10.121.16.200</v>
      </c>
      <c r="AF484" s="42" t="str">
        <f t="shared" si="128"/>
        <v>10.121.16.193</v>
      </c>
      <c r="AG484" s="7" t="str">
        <f t="shared" si="129"/>
        <v>Himmatnagar 1</v>
      </c>
      <c r="AH484" s="7" t="str">
        <f t="shared" si="130"/>
        <v>Bhadra3(GNE)</v>
      </c>
      <c r="AI484" s="7" t="str">
        <f t="shared" si="131"/>
        <v>S3P1</v>
      </c>
      <c r="AJ484" s="7" t="str">
        <f t="shared" si="132"/>
        <v>S4P1</v>
      </c>
      <c r="AK484" s="7" t="str">
        <f>IFERROR(VLOOKUP(Z484,'PASTE-DL-ALARMS'!$Q$10:$W$2200,7,FALSE),"")</f>
        <v/>
      </c>
      <c r="AL484" s="55" t="str">
        <f>IFERROR(VLOOKUP(Z484,'PASTE-DL-ALARMS'!$Q$10:$W$2200,3,FALSE),"")</f>
        <v/>
      </c>
      <c r="AM484" s="7" t="str">
        <f t="shared" si="133"/>
        <v>10.121.16.200_Himmatnagar 1_S3P1</v>
      </c>
      <c r="AN484" s="55" t="str">
        <f t="shared" si="134"/>
        <v>10.121.16.193_Bhadra3(GNE)_S4P1</v>
      </c>
      <c r="AO484" s="72" t="e">
        <f t="shared" ca="1" si="135"/>
        <v>#VALUE!</v>
      </c>
      <c r="AP484" s="7" t="str">
        <f>IFERROR(VLOOKUP(Z484,'PASTE-DL-ALARMS'!$Q$10:$Z$2800,8,FALSE),"")</f>
        <v/>
      </c>
    </row>
    <row r="485" spans="1:42" x14ac:dyDescent="0.25">
      <c r="A485" s="20"/>
      <c r="B485" s="20"/>
      <c r="C485" s="20" t="str">
        <f>IF(D485="Critical",MAX($C$8:C484)+1,"")</f>
        <v/>
      </c>
      <c r="D485" s="20" t="str">
        <f t="shared" si="119"/>
        <v>-</v>
      </c>
      <c r="E485" s="20" t="str">
        <f>VLOOKUP('PASTE-DOWN-DL'!F485,'SSA-CODE'!$D$4:$E$56,2,FALSE)</f>
        <v>VDA</v>
      </c>
      <c r="F485" s="48" t="str">
        <f t="shared" si="120"/>
        <v>SSA VDR</v>
      </c>
      <c r="G485" s="48" t="str">
        <f t="shared" si="121"/>
        <v xml:space="preserve">	SSA VDR</v>
      </c>
      <c r="H485" s="20">
        <v>476</v>
      </c>
      <c r="I485" t="s">
        <v>9125</v>
      </c>
      <c r="J485" t="s">
        <v>6260</v>
      </c>
      <c r="K485" t="s">
        <v>6261</v>
      </c>
      <c r="L485" t="s">
        <v>6262</v>
      </c>
      <c r="M485" t="s">
        <v>6263</v>
      </c>
      <c r="N485" t="s">
        <v>9126</v>
      </c>
      <c r="O485" t="s">
        <v>9127</v>
      </c>
      <c r="P485" t="s">
        <v>6266</v>
      </c>
      <c r="Q485" t="s">
        <v>6686</v>
      </c>
      <c r="R485" t="s">
        <v>7477</v>
      </c>
      <c r="S485" t="s">
        <v>9128</v>
      </c>
      <c r="T485" t="s">
        <v>6800</v>
      </c>
      <c r="U485" t="s">
        <v>6417</v>
      </c>
      <c r="V485" t="s">
        <v>6271</v>
      </c>
      <c r="W485" t="s">
        <v>9129</v>
      </c>
      <c r="X485" t="s">
        <v>9130</v>
      </c>
      <c r="Y485" t="s">
        <v>6269</v>
      </c>
      <c r="Z485" s="48" t="str">
        <f t="shared" si="122"/>
        <v>SSA VDR-10.121.99.134-GujVDR_NDSR_PH3_B1 / S4P1-10.121.99.135-GujVDR_GSFC_PH3_B2 / S5P1</v>
      </c>
      <c r="AA485" s="48">
        <f t="shared" si="123"/>
        <v>15</v>
      </c>
      <c r="AB485" s="48">
        <f t="shared" si="124"/>
        <v>20</v>
      </c>
      <c r="AC485" s="48">
        <f t="shared" si="125"/>
        <v>15</v>
      </c>
      <c r="AD485" s="48">
        <f t="shared" si="126"/>
        <v>20</v>
      </c>
      <c r="AE485" s="48" t="str">
        <f t="shared" si="127"/>
        <v>10.121.99.134</v>
      </c>
      <c r="AF485" s="42" t="str">
        <f t="shared" si="128"/>
        <v>10.121.99.135</v>
      </c>
      <c r="AG485" s="7" t="str">
        <f t="shared" si="129"/>
        <v>NDSR</v>
      </c>
      <c r="AH485" s="7" t="str">
        <f t="shared" si="130"/>
        <v>GSFC</v>
      </c>
      <c r="AI485" s="7" t="str">
        <f t="shared" si="131"/>
        <v>S4P1</v>
      </c>
      <c r="AJ485" s="7" t="str">
        <f t="shared" si="132"/>
        <v>S5P1</v>
      </c>
      <c r="AK485" s="7" t="str">
        <f>IFERROR(VLOOKUP(Z485,'PASTE-DL-ALARMS'!$Q$10:$W$2200,7,FALSE),"")</f>
        <v/>
      </c>
      <c r="AL485" s="55" t="str">
        <f>IFERROR(VLOOKUP(Z485,'PASTE-DL-ALARMS'!$Q$10:$W$2200,3,FALSE),"")</f>
        <v/>
      </c>
      <c r="AM485" s="7" t="str">
        <f t="shared" si="133"/>
        <v>10.121.99.134_NDSR_S4P1</v>
      </c>
      <c r="AN485" s="55" t="str">
        <f t="shared" si="134"/>
        <v>10.121.99.135_GSFC_S5P1</v>
      </c>
      <c r="AO485" s="72" t="e">
        <f t="shared" ca="1" si="135"/>
        <v>#VALUE!</v>
      </c>
      <c r="AP485" s="7" t="str">
        <f>IFERROR(VLOOKUP(Z485,'PASTE-DL-ALARMS'!$Q$10:$Z$2800,8,FALSE),"")</f>
        <v/>
      </c>
    </row>
    <row r="486" spans="1:42" x14ac:dyDescent="0.25">
      <c r="A486" s="20"/>
      <c r="B486" s="20"/>
      <c r="C486" s="20" t="str">
        <f>IF(D486="Critical",MAX($C$8:C485)+1,"")</f>
        <v/>
      </c>
      <c r="D486" s="20" t="str">
        <f t="shared" si="119"/>
        <v>-</v>
      </c>
      <c r="E486" s="20" t="str">
        <f>VLOOKUP('PASTE-DOWN-DL'!F486,'SSA-CODE'!$D$4:$E$56,2,FALSE)</f>
        <v>AHD</v>
      </c>
      <c r="F486" s="48" t="str">
        <f t="shared" si="120"/>
        <v>SSA AM</v>
      </c>
      <c r="G486" s="48" t="str">
        <f t="shared" si="121"/>
        <v xml:space="preserve">	SSA AM</v>
      </c>
      <c r="H486" s="20">
        <v>477</v>
      </c>
      <c r="I486" t="s">
        <v>9131</v>
      </c>
      <c r="J486" t="s">
        <v>6260</v>
      </c>
      <c r="K486" t="s">
        <v>6261</v>
      </c>
      <c r="L486" t="s">
        <v>6262</v>
      </c>
      <c r="M486" t="s">
        <v>6263</v>
      </c>
      <c r="N486" t="s">
        <v>9133</v>
      </c>
      <c r="O486" t="s">
        <v>9132</v>
      </c>
      <c r="P486" t="s">
        <v>6266</v>
      </c>
      <c r="Q486" t="s">
        <v>7083</v>
      </c>
      <c r="R486" t="s">
        <v>6279</v>
      </c>
      <c r="S486" t="s">
        <v>9134</v>
      </c>
      <c r="T486" t="s">
        <v>6287</v>
      </c>
      <c r="U486" t="s">
        <v>9135</v>
      </c>
      <c r="V486" t="s">
        <v>6271</v>
      </c>
      <c r="W486" t="s">
        <v>9136</v>
      </c>
      <c r="X486" t="s">
        <v>9137</v>
      </c>
      <c r="Y486" t="s">
        <v>9138</v>
      </c>
      <c r="Z486" s="48" t="str">
        <f t="shared" si="122"/>
        <v>SSA AM-10.121.18.66-GulbaiTekra_5/1-10.121.18.70-Vastrapur2_6/1</v>
      </c>
      <c r="AA486" s="48">
        <f t="shared" si="123"/>
        <v>14</v>
      </c>
      <c r="AB486" s="48">
        <f t="shared" si="124"/>
        <v>26</v>
      </c>
      <c r="AC486" s="48">
        <f t="shared" si="125"/>
        <v>14</v>
      </c>
      <c r="AD486" s="48">
        <f t="shared" si="126"/>
        <v>28</v>
      </c>
      <c r="AE486" s="48" t="str">
        <f t="shared" si="127"/>
        <v>10.121.18.70</v>
      </c>
      <c r="AF486" s="42" t="str">
        <f t="shared" si="128"/>
        <v>10.121.18.66</v>
      </c>
      <c r="AG486" s="7" t="str">
        <f t="shared" si="129"/>
        <v>VASTRAPUR 2</v>
      </c>
      <c r="AH486" s="7" t="str">
        <f t="shared" si="130"/>
        <v>GULABAI TEKRA</v>
      </c>
      <c r="AI486" s="7" t="str">
        <f t="shared" si="131"/>
        <v>S6P1</v>
      </c>
      <c r="AJ486" s="7" t="str">
        <f t="shared" si="132"/>
        <v>S5P1</v>
      </c>
      <c r="AK486" s="7" t="str">
        <f>IFERROR(VLOOKUP(Z486,'PASTE-DL-ALARMS'!$Q$10:$W$2200,7,FALSE),"")</f>
        <v/>
      </c>
      <c r="AL486" s="55" t="str">
        <f>IFERROR(VLOOKUP(Z486,'PASTE-DL-ALARMS'!$Q$10:$W$2200,3,FALSE),"")</f>
        <v/>
      </c>
      <c r="AM486" s="7" t="str">
        <f t="shared" si="133"/>
        <v>10.121.18.70_VASTRAPUR 2_S6P1</v>
      </c>
      <c r="AN486" s="55" t="str">
        <f t="shared" si="134"/>
        <v>10.121.18.66_GULABAI TEKRA_S5P1</v>
      </c>
      <c r="AO486" s="72" t="e">
        <f t="shared" ca="1" si="135"/>
        <v>#VALUE!</v>
      </c>
      <c r="AP486" s="7" t="str">
        <f>IFERROR(VLOOKUP(Z486,'PASTE-DL-ALARMS'!$Q$10:$Z$2800,8,FALSE),"")</f>
        <v/>
      </c>
    </row>
    <row r="487" spans="1:42" x14ac:dyDescent="0.25">
      <c r="A487" s="20"/>
      <c r="B487" s="20"/>
      <c r="C487" s="20" t="str">
        <f>IF(D487="Critical",MAX($C$8:C486)+1,"")</f>
        <v/>
      </c>
      <c r="D487" s="20" t="str">
        <f t="shared" si="119"/>
        <v>-</v>
      </c>
      <c r="E487" s="20" t="str">
        <f>VLOOKUP('PASTE-DOWN-DL'!F487,'SSA-CODE'!$D$4:$E$56,2,FALSE)</f>
        <v>WTR RJ</v>
      </c>
      <c r="F487" s="48" t="str">
        <f t="shared" si="120"/>
        <v>WTR RJ</v>
      </c>
      <c r="G487" s="48" t="str">
        <f t="shared" si="121"/>
        <v xml:space="preserve">	WTR RJ</v>
      </c>
      <c r="H487" s="20">
        <v>478</v>
      </c>
      <c r="I487" t="s">
        <v>9139</v>
      </c>
      <c r="J487" t="s">
        <v>6260</v>
      </c>
      <c r="K487" t="s">
        <v>6261</v>
      </c>
      <c r="L487" t="s">
        <v>6262</v>
      </c>
      <c r="M487" t="s">
        <v>6263</v>
      </c>
      <c r="N487" t="s">
        <v>9140</v>
      </c>
      <c r="O487" t="s">
        <v>9141</v>
      </c>
      <c r="P487" t="s">
        <v>6266</v>
      </c>
      <c r="Q487" t="s">
        <v>6742</v>
      </c>
      <c r="R487" t="s">
        <v>6469</v>
      </c>
      <c r="S487" t="s">
        <v>6269</v>
      </c>
      <c r="T487" t="s">
        <v>6540</v>
      </c>
      <c r="U487" t="s">
        <v>6269</v>
      </c>
      <c r="V487" t="s">
        <v>6271</v>
      </c>
      <c r="W487" t="s">
        <v>9142</v>
      </c>
      <c r="X487" t="s">
        <v>9143</v>
      </c>
      <c r="Y487" t="s">
        <v>6269</v>
      </c>
      <c r="Z487" s="48" t="str">
        <f t="shared" si="122"/>
        <v>WTR RJ-10.121.96.7-B2_Chalala 2_5/1-10.121.96.5-B2_KHAMBHA._4/1</v>
      </c>
      <c r="AA487" s="48">
        <f t="shared" si="123"/>
        <v>13</v>
      </c>
      <c r="AB487" s="48">
        <f t="shared" si="124"/>
        <v>23</v>
      </c>
      <c r="AC487" s="48">
        <f t="shared" si="125"/>
        <v>13</v>
      </c>
      <c r="AD487" s="48">
        <f t="shared" si="126"/>
        <v>21</v>
      </c>
      <c r="AE487" s="48" t="str">
        <f t="shared" si="127"/>
        <v>10.121.96.7</v>
      </c>
      <c r="AF487" s="42" t="str">
        <f t="shared" si="128"/>
        <v>10.121.96.5</v>
      </c>
      <c r="AG487" s="7" t="str">
        <f t="shared" si="129"/>
        <v>Chalala 2</v>
      </c>
      <c r="AH487" s="7" t="str">
        <f t="shared" si="130"/>
        <v>KHAMBHA</v>
      </c>
      <c r="AI487" s="7" t="str">
        <f t="shared" si="131"/>
        <v>S5P1</v>
      </c>
      <c r="AJ487" s="7" t="str">
        <f t="shared" si="132"/>
        <v>S4P1</v>
      </c>
      <c r="AK487" s="7" t="str">
        <f>IFERROR(VLOOKUP(Z487,'PASTE-DL-ALARMS'!$Q$10:$W$2200,7,FALSE),"")</f>
        <v/>
      </c>
      <c r="AL487" s="55" t="str">
        <f>IFERROR(VLOOKUP(Z487,'PASTE-DL-ALARMS'!$Q$10:$W$2200,3,FALSE),"")</f>
        <v/>
      </c>
      <c r="AM487" s="7" t="str">
        <f t="shared" si="133"/>
        <v>10.121.96.7_Chalala 2_S5P1</v>
      </c>
      <c r="AN487" s="55" t="str">
        <f t="shared" si="134"/>
        <v>10.121.96.5_KHAMBHA_S4P1</v>
      </c>
      <c r="AO487" s="72" t="e">
        <f t="shared" ca="1" si="135"/>
        <v>#VALUE!</v>
      </c>
      <c r="AP487" s="7" t="str">
        <f>IFERROR(VLOOKUP(Z487,'PASTE-DL-ALARMS'!$Q$10:$Z$2800,8,FALSE),"")</f>
        <v/>
      </c>
    </row>
    <row r="488" spans="1:42" x14ac:dyDescent="0.25">
      <c r="A488" s="20"/>
      <c r="B488" s="20"/>
      <c r="C488" s="20" t="str">
        <f>IF(D488="Critical",MAX($C$8:C487)+1,"")</f>
        <v/>
      </c>
      <c r="D488" s="20" t="str">
        <f t="shared" si="119"/>
        <v>-</v>
      </c>
      <c r="E488" s="20" t="str">
        <f>VLOOKUP('PASTE-DOWN-DL'!F488,'SSA-CODE'!$D$4:$E$56,2,FALSE)</f>
        <v>SRT</v>
      </c>
      <c r="F488" s="48" t="str">
        <f t="shared" si="120"/>
        <v>SSA SR</v>
      </c>
      <c r="G488" s="48" t="str">
        <f t="shared" si="121"/>
        <v xml:space="preserve">	SSA SR</v>
      </c>
      <c r="H488" s="20">
        <v>479</v>
      </c>
      <c r="I488" t="s">
        <v>9144</v>
      </c>
      <c r="J488" t="s">
        <v>6260</v>
      </c>
      <c r="K488" t="s">
        <v>6275</v>
      </c>
      <c r="L488" t="s">
        <v>6262</v>
      </c>
      <c r="M488" t="s">
        <v>6263</v>
      </c>
      <c r="N488" t="s">
        <v>9145</v>
      </c>
      <c r="O488" t="s">
        <v>9146</v>
      </c>
      <c r="P488" t="s">
        <v>6266</v>
      </c>
      <c r="Q488" t="s">
        <v>6558</v>
      </c>
      <c r="R488" t="s">
        <v>6279</v>
      </c>
      <c r="S488" t="s">
        <v>6778</v>
      </c>
      <c r="T488" t="s">
        <v>6287</v>
      </c>
      <c r="U488" t="s">
        <v>6778</v>
      </c>
      <c r="V488" t="s">
        <v>6271</v>
      </c>
      <c r="W488" t="s">
        <v>9147</v>
      </c>
      <c r="X488" t="s">
        <v>9148</v>
      </c>
      <c r="Y488" t="s">
        <v>6269</v>
      </c>
      <c r="Z488" s="48" t="str">
        <f t="shared" si="122"/>
        <v>SSA SR-10.121.19.242-Vesu_B1_3/3-10.121.19.214-Titanium_Sarsana_B1_4/3</v>
      </c>
      <c r="AA488" s="48">
        <f t="shared" si="123"/>
        <v>15</v>
      </c>
      <c r="AB488" s="48">
        <f t="shared" si="124"/>
        <v>20</v>
      </c>
      <c r="AC488" s="48">
        <f t="shared" si="125"/>
        <v>15</v>
      </c>
      <c r="AD488" s="48">
        <f t="shared" si="126"/>
        <v>32</v>
      </c>
      <c r="AE488" s="48" t="str">
        <f t="shared" si="127"/>
        <v>10.121.19.242</v>
      </c>
      <c r="AF488" s="42" t="str">
        <f t="shared" si="128"/>
        <v>10.121.19.214</v>
      </c>
      <c r="AG488" s="7" t="str">
        <f t="shared" si="129"/>
        <v>VESU</v>
      </c>
      <c r="AH488" s="7" t="str">
        <f t="shared" si="130"/>
        <v>TITANIUM SARSANA</v>
      </c>
      <c r="AI488" s="7" t="str">
        <f t="shared" si="131"/>
        <v>S3P3</v>
      </c>
      <c r="AJ488" s="7" t="str">
        <f t="shared" si="132"/>
        <v>S4P3</v>
      </c>
      <c r="AK488" s="7" t="str">
        <f>IFERROR(VLOOKUP(Z488,'PASTE-DL-ALARMS'!$Q$10:$W$2200,7,FALSE),"")</f>
        <v/>
      </c>
      <c r="AL488" s="55" t="str">
        <f>IFERROR(VLOOKUP(Z488,'PASTE-DL-ALARMS'!$Q$10:$W$2200,3,FALSE),"")</f>
        <v/>
      </c>
      <c r="AM488" s="7" t="str">
        <f t="shared" si="133"/>
        <v>10.121.19.242_VESU_S3P3</v>
      </c>
      <c r="AN488" s="55" t="str">
        <f t="shared" si="134"/>
        <v>10.121.19.214_TITANIUM SARSANA_S4P3</v>
      </c>
      <c r="AO488" s="72" t="e">
        <f t="shared" ca="1" si="135"/>
        <v>#VALUE!</v>
      </c>
      <c r="AP488" s="7" t="str">
        <f>IFERROR(VLOOKUP(Z488,'PASTE-DL-ALARMS'!$Q$10:$Z$2800,8,FALSE),"")</f>
        <v/>
      </c>
    </row>
    <row r="489" spans="1:42" x14ac:dyDescent="0.25">
      <c r="A489" s="20"/>
      <c r="B489" s="20"/>
      <c r="C489" s="20" t="str">
        <f>IF(D489="Critical",MAX($C$8:C488)+1,"")</f>
        <v/>
      </c>
      <c r="D489" s="20" t="str">
        <f t="shared" si="119"/>
        <v>-</v>
      </c>
      <c r="E489" s="20" t="str">
        <f>VLOOKUP('PASTE-DOWN-DL'!F489,'SSA-CODE'!$D$4:$E$56,2,FALSE)</f>
        <v>VAL</v>
      </c>
      <c r="F489" s="48" t="str">
        <f t="shared" si="120"/>
        <v>SSA VAL</v>
      </c>
      <c r="G489" s="48" t="str">
        <f t="shared" si="121"/>
        <v xml:space="preserve">	SSA VAL</v>
      </c>
      <c r="H489" s="20">
        <v>480</v>
      </c>
      <c r="I489" t="s">
        <v>9149</v>
      </c>
      <c r="J489" t="s">
        <v>6260</v>
      </c>
      <c r="K489" t="s">
        <v>6261</v>
      </c>
      <c r="L489" t="s">
        <v>6262</v>
      </c>
      <c r="M489" t="s">
        <v>6263</v>
      </c>
      <c r="N489" t="s">
        <v>9150</v>
      </c>
      <c r="O489" t="s">
        <v>9151</v>
      </c>
      <c r="P489" t="s">
        <v>6266</v>
      </c>
      <c r="Q489" t="s">
        <v>6876</v>
      </c>
      <c r="R489" t="s">
        <v>6461</v>
      </c>
      <c r="S489" t="s">
        <v>9152</v>
      </c>
      <c r="T489" t="s">
        <v>6345</v>
      </c>
      <c r="U489" t="s">
        <v>9152</v>
      </c>
      <c r="V489" t="s">
        <v>6271</v>
      </c>
      <c r="W489" t="s">
        <v>9153</v>
      </c>
      <c r="X489" t="s">
        <v>9154</v>
      </c>
      <c r="Y489" t="s">
        <v>6269</v>
      </c>
      <c r="Z489" s="48" t="str">
        <f t="shared" si="122"/>
        <v>SSA VAL-10.121.16.112-MAROLI_TN705B_GJ_SSA VAL_PH3\S4P1-10.121.16.67-NAVASARI_TN725B_WTR_AM_PH2\S5P1</v>
      </c>
      <c r="AA489" s="48">
        <f t="shared" si="123"/>
        <v>15</v>
      </c>
      <c r="AB489" s="48">
        <f t="shared" si="124"/>
        <v>22</v>
      </c>
      <c r="AC489" s="48">
        <f t="shared" si="125"/>
        <v>14</v>
      </c>
      <c r="AD489" s="48">
        <f t="shared" si="126"/>
        <v>23</v>
      </c>
      <c r="AE489" s="48" t="str">
        <f t="shared" si="127"/>
        <v>10.121.16.112</v>
      </c>
      <c r="AF489" s="42" t="str">
        <f t="shared" si="128"/>
        <v>10.121.16.67</v>
      </c>
      <c r="AG489" s="7" t="str">
        <f t="shared" si="129"/>
        <v>MAROLI</v>
      </c>
      <c r="AH489" s="7" t="str">
        <f t="shared" si="130"/>
        <v>NAVASARI</v>
      </c>
      <c r="AI489" s="7" t="str">
        <f t="shared" si="131"/>
        <v>S4P1</v>
      </c>
      <c r="AJ489" s="7" t="str">
        <f t="shared" si="132"/>
        <v>S5P1</v>
      </c>
      <c r="AK489" s="7" t="str">
        <f>IFERROR(VLOOKUP(Z489,'PASTE-DL-ALARMS'!$Q$10:$W$2200,7,FALSE),"")</f>
        <v/>
      </c>
      <c r="AL489" s="55" t="str">
        <f>IFERROR(VLOOKUP(Z489,'PASTE-DL-ALARMS'!$Q$10:$W$2200,3,FALSE),"")</f>
        <v/>
      </c>
      <c r="AM489" s="7" t="str">
        <f t="shared" si="133"/>
        <v>10.121.16.112_MAROLI_S4P1</v>
      </c>
      <c r="AN489" s="55" t="str">
        <f t="shared" si="134"/>
        <v>10.121.16.67_NAVASARI_S5P1</v>
      </c>
      <c r="AO489" s="72" t="e">
        <f t="shared" ca="1" si="135"/>
        <v>#VALUE!</v>
      </c>
      <c r="AP489" s="7" t="str">
        <f>IFERROR(VLOOKUP(Z489,'PASTE-DL-ALARMS'!$Q$10:$Z$2800,8,FALSE),"")</f>
        <v/>
      </c>
    </row>
    <row r="490" spans="1:42" x14ac:dyDescent="0.25">
      <c r="A490" s="20"/>
      <c r="B490" s="20"/>
      <c r="C490" s="20" t="str">
        <f>IF(D490="Critical",MAX($C$8:C489)+1,"")</f>
        <v/>
      </c>
      <c r="D490" s="20" t="str">
        <f t="shared" si="119"/>
        <v>-</v>
      </c>
      <c r="E490" s="20" t="str">
        <f>VLOOKUP('PASTE-DOWN-DL'!F490,'SSA-CODE'!$D$4:$E$56,2,FALSE)</f>
        <v>WTR RJ</v>
      </c>
      <c r="F490" s="48" t="str">
        <f t="shared" si="120"/>
        <v>WTR RJ</v>
      </c>
      <c r="G490" s="48" t="str">
        <f t="shared" si="121"/>
        <v xml:space="preserve">	WTR RJ</v>
      </c>
      <c r="H490" s="20">
        <v>481</v>
      </c>
      <c r="I490" t="s">
        <v>9155</v>
      </c>
      <c r="J490" t="s">
        <v>6260</v>
      </c>
      <c r="K490" t="s">
        <v>6261</v>
      </c>
      <c r="L490" t="s">
        <v>6262</v>
      </c>
      <c r="M490" t="s">
        <v>6263</v>
      </c>
      <c r="N490" t="s">
        <v>9156</v>
      </c>
      <c r="O490" t="s">
        <v>9157</v>
      </c>
      <c r="P490" t="s">
        <v>6266</v>
      </c>
      <c r="Q490" t="s">
        <v>6608</v>
      </c>
      <c r="R490" t="s">
        <v>6278</v>
      </c>
      <c r="S490" t="s">
        <v>6269</v>
      </c>
      <c r="T490" t="s">
        <v>6270</v>
      </c>
      <c r="U490" t="s">
        <v>6269</v>
      </c>
      <c r="V490" t="s">
        <v>6271</v>
      </c>
      <c r="W490" t="s">
        <v>9158</v>
      </c>
      <c r="X490" t="s">
        <v>9159</v>
      </c>
      <c r="Y490" t="s">
        <v>6269</v>
      </c>
      <c r="Z490" s="48" t="str">
        <f t="shared" si="122"/>
        <v>WTR RJ-10.121.17.156-Vallabhipur B2_4/1-10.121.15.149-Barwala B2_3/1</v>
      </c>
      <c r="AA490" s="48">
        <f t="shared" si="123"/>
        <v>15</v>
      </c>
      <c r="AB490" s="48">
        <f t="shared" si="124"/>
        <v>27</v>
      </c>
      <c r="AC490" s="48">
        <f t="shared" si="125"/>
        <v>15</v>
      </c>
      <c r="AD490" s="48">
        <f t="shared" si="126"/>
        <v>23</v>
      </c>
      <c r="AE490" s="48" t="str">
        <f t="shared" si="127"/>
        <v>10.121.17.156</v>
      </c>
      <c r="AF490" s="42" t="str">
        <f t="shared" si="128"/>
        <v>10.121.15.149</v>
      </c>
      <c r="AG490" s="7" t="str">
        <f t="shared" si="129"/>
        <v>VALLABHIPUR</v>
      </c>
      <c r="AH490" s="7" t="str">
        <f t="shared" si="130"/>
        <v>BARWALA</v>
      </c>
      <c r="AI490" s="7" t="str">
        <f t="shared" si="131"/>
        <v>S4P1</v>
      </c>
      <c r="AJ490" s="7" t="str">
        <f t="shared" si="132"/>
        <v>S3P1</v>
      </c>
      <c r="AK490" s="7" t="str">
        <f>IFERROR(VLOOKUP(Z490,'PASTE-DL-ALARMS'!$Q$10:$W$2200,7,FALSE),"")</f>
        <v/>
      </c>
      <c r="AL490" s="55" t="str">
        <f>IFERROR(VLOOKUP(Z490,'PASTE-DL-ALARMS'!$Q$10:$W$2200,3,FALSE),"")</f>
        <v/>
      </c>
      <c r="AM490" s="7" t="str">
        <f t="shared" si="133"/>
        <v>10.121.17.156_VALLABHIPUR_S4P1</v>
      </c>
      <c r="AN490" s="55" t="str">
        <f t="shared" si="134"/>
        <v>10.121.15.149_BARWALA_S3P1</v>
      </c>
      <c r="AO490" s="72" t="e">
        <f t="shared" ca="1" si="135"/>
        <v>#VALUE!</v>
      </c>
      <c r="AP490" s="7" t="str">
        <f>IFERROR(VLOOKUP(Z490,'PASTE-DL-ALARMS'!$Q$10:$Z$2800,8,FALSE),"")</f>
        <v/>
      </c>
    </row>
    <row r="491" spans="1:42" x14ac:dyDescent="0.25">
      <c r="A491" s="20"/>
      <c r="B491" s="20"/>
      <c r="C491" s="20" t="str">
        <f>IF(D491="Critical",MAX($C$8:C490)+1,"")</f>
        <v/>
      </c>
      <c r="D491" s="20" t="str">
        <f t="shared" si="119"/>
        <v>-</v>
      </c>
      <c r="E491" s="20" t="str">
        <f>VLOOKUP('PASTE-DOWN-DL'!F491,'SSA-CODE'!$D$4:$E$56,2,FALSE)</f>
        <v>WTR AM</v>
      </c>
      <c r="F491" s="48" t="str">
        <f t="shared" si="120"/>
        <v>WTR AM</v>
      </c>
      <c r="G491" s="48" t="str">
        <f t="shared" si="121"/>
        <v xml:space="preserve">	WTR AM</v>
      </c>
      <c r="H491" s="20">
        <v>482</v>
      </c>
      <c r="I491" t="s">
        <v>9160</v>
      </c>
      <c r="J491" t="s">
        <v>6260</v>
      </c>
      <c r="K491" t="s">
        <v>6261</v>
      </c>
      <c r="L491" t="s">
        <v>6262</v>
      </c>
      <c r="M491" t="s">
        <v>6263</v>
      </c>
      <c r="N491" t="s">
        <v>9161</v>
      </c>
      <c r="O491" t="s">
        <v>9162</v>
      </c>
      <c r="P491" t="s">
        <v>6266</v>
      </c>
      <c r="Q491" t="s">
        <v>6268</v>
      </c>
      <c r="R491" t="s">
        <v>6393</v>
      </c>
      <c r="S491" t="s">
        <v>6269</v>
      </c>
      <c r="T491" t="s">
        <v>7359</v>
      </c>
      <c r="U491" t="s">
        <v>6269</v>
      </c>
      <c r="V491" t="s">
        <v>6271</v>
      </c>
      <c r="W491" t="s">
        <v>9163</v>
      </c>
      <c r="X491" t="s">
        <v>9164</v>
      </c>
      <c r="Y491" t="s">
        <v>6269</v>
      </c>
      <c r="Z491" s="48" t="str">
        <f t="shared" si="122"/>
        <v>WTR AM-10.121.26.70-TN725B_Dahod_B2\S3P1-10.121.26.68-TN705B_Limkheda\S4P1</v>
      </c>
      <c r="AA491" s="48">
        <f t="shared" si="123"/>
        <v>14</v>
      </c>
      <c r="AB491" s="48">
        <f t="shared" si="124"/>
        <v>20</v>
      </c>
      <c r="AC491" s="48">
        <f t="shared" si="125"/>
        <v>14</v>
      </c>
      <c r="AD491" s="48">
        <f t="shared" si="126"/>
        <v>23</v>
      </c>
      <c r="AE491" s="48" t="str">
        <f t="shared" si="127"/>
        <v>10.121.26.70</v>
      </c>
      <c r="AF491" s="42" t="str">
        <f t="shared" si="128"/>
        <v>10.121.26.68</v>
      </c>
      <c r="AG491" s="7" t="str">
        <f t="shared" si="129"/>
        <v>Dahod</v>
      </c>
      <c r="AH491" s="7" t="str">
        <f t="shared" si="130"/>
        <v>Limkheda</v>
      </c>
      <c r="AI491" s="7" t="str">
        <f t="shared" si="131"/>
        <v>S3P1</v>
      </c>
      <c r="AJ491" s="7" t="str">
        <f t="shared" si="132"/>
        <v>S4P1</v>
      </c>
      <c r="AK491" s="7" t="str">
        <f>IFERROR(VLOOKUP(Z491,'PASTE-DL-ALARMS'!$Q$10:$W$2200,7,FALSE),"")</f>
        <v/>
      </c>
      <c r="AL491" s="55" t="str">
        <f>IFERROR(VLOOKUP(Z491,'PASTE-DL-ALARMS'!$Q$10:$W$2200,3,FALSE),"")</f>
        <v/>
      </c>
      <c r="AM491" s="7" t="str">
        <f t="shared" si="133"/>
        <v>10.121.26.70_Dahod_S3P1</v>
      </c>
      <c r="AN491" s="55" t="str">
        <f t="shared" si="134"/>
        <v>10.121.26.68_Limkheda_S4P1</v>
      </c>
      <c r="AO491" s="72" t="e">
        <f t="shared" ca="1" si="135"/>
        <v>#VALUE!</v>
      </c>
      <c r="AP491" s="7" t="str">
        <f>IFERROR(VLOOKUP(Z491,'PASTE-DL-ALARMS'!$Q$10:$Z$2800,8,FALSE),"")</f>
        <v/>
      </c>
    </row>
    <row r="492" spans="1:42" x14ac:dyDescent="0.25">
      <c r="A492" s="20"/>
      <c r="B492" s="20"/>
      <c r="C492" s="20">
        <f>IF(D492="Critical",MAX($C$8:C491)+1,"")</f>
        <v>17</v>
      </c>
      <c r="D492" s="20" t="str">
        <f t="shared" si="119"/>
        <v>Critical</v>
      </c>
      <c r="E492" s="20" t="str">
        <f>VLOOKUP('PASTE-DOWN-DL'!F492,'SSA-CODE'!$D$4:$E$56,2,FALSE)</f>
        <v>AMR</v>
      </c>
      <c r="F492" s="48" t="str">
        <f t="shared" si="120"/>
        <v>SSA AMR</v>
      </c>
      <c r="G492" s="48" t="str">
        <f t="shared" si="121"/>
        <v xml:space="preserve">	SSA AMR</v>
      </c>
      <c r="H492" s="20">
        <v>483</v>
      </c>
      <c r="I492" t="s">
        <v>19498</v>
      </c>
      <c r="J492" t="s">
        <v>6260</v>
      </c>
      <c r="K492" t="s">
        <v>6261</v>
      </c>
      <c r="L492" t="s">
        <v>6262</v>
      </c>
      <c r="M492" t="s">
        <v>6263</v>
      </c>
      <c r="N492" t="s">
        <v>9165</v>
      </c>
      <c r="O492" t="s">
        <v>9166</v>
      </c>
      <c r="P492" t="s">
        <v>6484</v>
      </c>
      <c r="Q492" t="s">
        <v>6359</v>
      </c>
      <c r="R492" t="s">
        <v>6360</v>
      </c>
      <c r="S492" t="s">
        <v>9167</v>
      </c>
      <c r="T492" t="s">
        <v>6425</v>
      </c>
      <c r="U492" t="s">
        <v>9168</v>
      </c>
      <c r="V492" t="s">
        <v>6271</v>
      </c>
      <c r="W492" t="s">
        <v>9169</v>
      </c>
      <c r="X492" t="s">
        <v>19499</v>
      </c>
      <c r="Y492" t="s">
        <v>6269</v>
      </c>
      <c r="Z492" s="48" t="str">
        <f t="shared" si="122"/>
        <v>SSA AMR-10.121.96.2-Savarkundla_6/1-10.121.96.32-BADHADA_3/1</v>
      </c>
      <c r="AA492" s="48">
        <f t="shared" si="123"/>
        <v>13</v>
      </c>
      <c r="AB492" s="48">
        <f t="shared" si="124"/>
        <v>25</v>
      </c>
      <c r="AC492" s="48">
        <f t="shared" si="125"/>
        <v>14</v>
      </c>
      <c r="AD492" s="48">
        <f t="shared" si="126"/>
        <v>22</v>
      </c>
      <c r="AE492" s="48" t="str">
        <f t="shared" si="127"/>
        <v>10.121.96.2</v>
      </c>
      <c r="AF492" s="42" t="str">
        <f t="shared" si="128"/>
        <v>10.121.96.32</v>
      </c>
      <c r="AG492" s="7" t="str">
        <f t="shared" si="129"/>
        <v>SAVARKUNDLA</v>
      </c>
      <c r="AH492" s="7" t="str">
        <f t="shared" si="130"/>
        <v>BADHADA</v>
      </c>
      <c r="AI492" s="7" t="str">
        <f t="shared" si="131"/>
        <v>S6P1</v>
      </c>
      <c r="AJ492" s="7" t="str">
        <f t="shared" si="132"/>
        <v>S3P1</v>
      </c>
      <c r="AK492" s="7" t="str">
        <f>IFERROR(VLOOKUP(Z492,'PASTE-DL-ALARMS'!$Q$10:$W$2200,7,FALSE),"")</f>
        <v>08-04-2026</v>
      </c>
      <c r="AL492" s="55" t="str">
        <f>IFERROR(VLOOKUP(Z492,'PASTE-DL-ALARMS'!$Q$10:$W$2200,3,FALSE),"")</f>
        <v>12:31:21</v>
      </c>
      <c r="AM492" s="7" t="str">
        <f t="shared" si="133"/>
        <v>10.121.96.2_SAVARKUNDLA_S6P1</v>
      </c>
      <c r="AN492" s="55" t="str">
        <f t="shared" si="134"/>
        <v>10.121.96.32_BADHADA_S3P1</v>
      </c>
      <c r="AO492" s="72">
        <f t="shared" ca="1" si="135"/>
        <v>37</v>
      </c>
      <c r="AP492" s="7" t="str">
        <f>IFERROR(VLOOKUP(Z492,'PASTE-DL-ALARMS'!$Q$10:$Z$2800,8,FALSE),"")</f>
        <v xml:space="preserve">	2026/04/08,12:31:21</v>
      </c>
    </row>
    <row r="493" spans="1:42" x14ac:dyDescent="0.25">
      <c r="A493" s="20"/>
      <c r="B493" s="20"/>
      <c r="C493" s="20" t="str">
        <f>IF(D493="Critical",MAX($C$8:C492)+1,"")</f>
        <v/>
      </c>
      <c r="D493" s="20" t="str">
        <f t="shared" si="119"/>
        <v>-</v>
      </c>
      <c r="E493" s="20" t="str">
        <f>VLOOKUP('PASTE-DOWN-DL'!F493,'SSA-CODE'!$D$4:$E$56,2,FALSE)</f>
        <v>HMR</v>
      </c>
      <c r="F493" s="48" t="str">
        <f t="shared" si="120"/>
        <v>SSA HMR</v>
      </c>
      <c r="G493" s="48" t="str">
        <f t="shared" si="121"/>
        <v xml:space="preserve">	SSA HMR</v>
      </c>
      <c r="H493" s="20">
        <v>484</v>
      </c>
      <c r="I493" t="s">
        <v>9170</v>
      </c>
      <c r="J493" t="s">
        <v>6260</v>
      </c>
      <c r="K493" t="s">
        <v>6261</v>
      </c>
      <c r="L493" t="s">
        <v>6262</v>
      </c>
      <c r="M493" t="s">
        <v>6263</v>
      </c>
      <c r="N493" t="s">
        <v>9171</v>
      </c>
      <c r="O493" t="s">
        <v>9172</v>
      </c>
      <c r="P493" t="s">
        <v>6266</v>
      </c>
      <c r="Q493" t="s">
        <v>6851</v>
      </c>
      <c r="R493" t="s">
        <v>7559</v>
      </c>
      <c r="S493" t="s">
        <v>9173</v>
      </c>
      <c r="T493" t="s">
        <v>6313</v>
      </c>
      <c r="U493" t="s">
        <v>9174</v>
      </c>
      <c r="V493" t="s">
        <v>6271</v>
      </c>
      <c r="W493" t="s">
        <v>9175</v>
      </c>
      <c r="X493" t="s">
        <v>9176</v>
      </c>
      <c r="Y493" t="s">
        <v>6269</v>
      </c>
      <c r="Z493" s="48" t="str">
        <f t="shared" si="122"/>
        <v>SSA HMR-10.121.97.70-TALOD_TN705B_PH3\S4P1-10.121.15.131-PRANTIJ_TN725B_PH1\S5P1</v>
      </c>
      <c r="AA493" s="48">
        <f t="shared" si="123"/>
        <v>14</v>
      </c>
      <c r="AB493" s="48">
        <f t="shared" si="124"/>
        <v>20</v>
      </c>
      <c r="AC493" s="48">
        <f t="shared" si="125"/>
        <v>15</v>
      </c>
      <c r="AD493" s="48">
        <f t="shared" si="126"/>
        <v>23</v>
      </c>
      <c r="AE493" s="48" t="str">
        <f t="shared" si="127"/>
        <v>10.121.97.70</v>
      </c>
      <c r="AF493" s="42" t="str">
        <f t="shared" si="128"/>
        <v>10.121.15.131</v>
      </c>
      <c r="AG493" s="7" t="str">
        <f t="shared" si="129"/>
        <v>TALOD</v>
      </c>
      <c r="AH493" s="7" t="str">
        <f t="shared" si="130"/>
        <v>PRANTIJ</v>
      </c>
      <c r="AI493" s="7" t="str">
        <f t="shared" si="131"/>
        <v>S4P1</v>
      </c>
      <c r="AJ493" s="7" t="str">
        <f t="shared" si="132"/>
        <v>S5P1</v>
      </c>
      <c r="AK493" s="7" t="str">
        <f>IFERROR(VLOOKUP(Z493,'PASTE-DL-ALARMS'!$Q$10:$W$2200,7,FALSE),"")</f>
        <v/>
      </c>
      <c r="AL493" s="55" t="str">
        <f>IFERROR(VLOOKUP(Z493,'PASTE-DL-ALARMS'!$Q$10:$W$2200,3,FALSE),"")</f>
        <v/>
      </c>
      <c r="AM493" s="7" t="str">
        <f t="shared" si="133"/>
        <v>10.121.97.70_TALOD_S4P1</v>
      </c>
      <c r="AN493" s="55" t="str">
        <f t="shared" si="134"/>
        <v>10.121.15.131_PRANTIJ_S5P1</v>
      </c>
      <c r="AO493" s="72" t="e">
        <f t="shared" ca="1" si="135"/>
        <v>#VALUE!</v>
      </c>
      <c r="AP493" s="7" t="str">
        <f>IFERROR(VLOOKUP(Z493,'PASTE-DL-ALARMS'!$Q$10:$Z$2800,8,FALSE),"")</f>
        <v/>
      </c>
    </row>
    <row r="494" spans="1:42" x14ac:dyDescent="0.25">
      <c r="A494" s="20"/>
      <c r="B494" s="20"/>
      <c r="C494" s="20" t="str">
        <f>IF(D494="Critical",MAX($C$8:C493)+1,"")</f>
        <v/>
      </c>
      <c r="D494" s="20" t="str">
        <f t="shared" si="119"/>
        <v>-</v>
      </c>
      <c r="E494" s="20" t="str">
        <f>VLOOKUP('PASTE-DOWN-DL'!F494,'SSA-CODE'!$D$4:$E$56,2,FALSE)</f>
        <v>SRT</v>
      </c>
      <c r="F494" s="48" t="str">
        <f t="shared" si="120"/>
        <v>SSA SR</v>
      </c>
      <c r="G494" s="48" t="str">
        <f t="shared" si="121"/>
        <v xml:space="preserve">	SSA SR</v>
      </c>
      <c r="H494" s="20">
        <v>485</v>
      </c>
      <c r="I494" t="s">
        <v>9177</v>
      </c>
      <c r="J494" t="s">
        <v>6260</v>
      </c>
      <c r="K494" t="s">
        <v>6275</v>
      </c>
      <c r="L494" t="s">
        <v>6262</v>
      </c>
      <c r="M494" t="s">
        <v>6263</v>
      </c>
      <c r="N494" t="s">
        <v>9179</v>
      </c>
      <c r="O494" t="s">
        <v>9178</v>
      </c>
      <c r="P494" t="s">
        <v>6266</v>
      </c>
      <c r="Q494" t="s">
        <v>6507</v>
      </c>
      <c r="R494" t="s">
        <v>6401</v>
      </c>
      <c r="S494" t="s">
        <v>9180</v>
      </c>
      <c r="T494" t="s">
        <v>6321</v>
      </c>
      <c r="U494" t="s">
        <v>8490</v>
      </c>
      <c r="V494" t="s">
        <v>6271</v>
      </c>
      <c r="W494" t="s">
        <v>9181</v>
      </c>
      <c r="X494" t="s">
        <v>9182</v>
      </c>
      <c r="Y494" t="s">
        <v>6269</v>
      </c>
      <c r="Z494" s="48" t="str">
        <f t="shared" si="122"/>
        <v>SSA SR-10.121.99.224-DGVCL New Corp_2/5-10.121.99.221-DGVCL CallCenter_1/5</v>
      </c>
      <c r="AA494" s="48">
        <f t="shared" si="123"/>
        <v>15</v>
      </c>
      <c r="AB494" s="48">
        <f t="shared" si="124"/>
        <v>33</v>
      </c>
      <c r="AC494" s="48">
        <f t="shared" si="125"/>
        <v>15</v>
      </c>
      <c r="AD494" s="48">
        <f t="shared" si="126"/>
        <v>30</v>
      </c>
      <c r="AE494" s="48" t="str">
        <f t="shared" si="127"/>
        <v>10.121.99.221</v>
      </c>
      <c r="AF494" s="42" t="str">
        <f t="shared" si="128"/>
        <v>10.121.99.224</v>
      </c>
      <c r="AG494" s="7" t="str">
        <f t="shared" si="129"/>
        <v>DGVCL CALL CENTER</v>
      </c>
      <c r="AH494" s="7" t="str">
        <f t="shared" si="130"/>
        <v>DGVCL NEW CORP</v>
      </c>
      <c r="AI494" s="7" t="str">
        <f t="shared" si="131"/>
        <v>S1P5</v>
      </c>
      <c r="AJ494" s="7" t="str">
        <f t="shared" si="132"/>
        <v>S2P5</v>
      </c>
      <c r="AK494" s="7" t="str">
        <f>IFERROR(VLOOKUP(Z494,'PASTE-DL-ALARMS'!$Q$10:$W$2200,7,FALSE),"")</f>
        <v/>
      </c>
      <c r="AL494" s="55" t="str">
        <f>IFERROR(VLOOKUP(Z494,'PASTE-DL-ALARMS'!$Q$10:$W$2200,3,FALSE),"")</f>
        <v/>
      </c>
      <c r="AM494" s="7" t="str">
        <f t="shared" si="133"/>
        <v>10.121.99.221_DGVCL CALL CENTER_S1P5</v>
      </c>
      <c r="AN494" s="55" t="str">
        <f t="shared" si="134"/>
        <v>10.121.99.224_DGVCL NEW CORP_S2P5</v>
      </c>
      <c r="AO494" s="72" t="e">
        <f t="shared" ca="1" si="135"/>
        <v>#VALUE!</v>
      </c>
      <c r="AP494" s="7" t="str">
        <f>IFERROR(VLOOKUP(Z494,'PASTE-DL-ALARMS'!$Q$10:$Z$2800,8,FALSE),"")</f>
        <v/>
      </c>
    </row>
    <row r="495" spans="1:42" x14ac:dyDescent="0.25">
      <c r="A495" s="20"/>
      <c r="B495" s="20"/>
      <c r="C495" s="20" t="str">
        <f>IF(D495="Critical",MAX($C$8:C494)+1,"")</f>
        <v/>
      </c>
      <c r="D495" s="20" t="str">
        <f t="shared" si="119"/>
        <v>-</v>
      </c>
      <c r="E495" s="20" t="str">
        <f>VLOOKUP('PASTE-DOWN-DL'!F495,'SSA-CODE'!$D$4:$E$56,2,FALSE)</f>
        <v>WTR RJ</v>
      </c>
      <c r="F495" s="48" t="str">
        <f t="shared" si="120"/>
        <v>WTR RJ</v>
      </c>
      <c r="G495" s="48" t="str">
        <f t="shared" si="121"/>
        <v xml:space="preserve">	WTR RJ</v>
      </c>
      <c r="H495" s="20">
        <v>486</v>
      </c>
      <c r="I495" t="s">
        <v>9183</v>
      </c>
      <c r="J495" t="s">
        <v>6260</v>
      </c>
      <c r="K495" t="s">
        <v>6261</v>
      </c>
      <c r="L495" t="s">
        <v>6262</v>
      </c>
      <c r="M495" t="s">
        <v>6263</v>
      </c>
      <c r="N495" t="s">
        <v>9184</v>
      </c>
      <c r="O495" t="s">
        <v>9185</v>
      </c>
      <c r="P495" t="s">
        <v>6266</v>
      </c>
      <c r="Q495" t="s">
        <v>6461</v>
      </c>
      <c r="R495" t="s">
        <v>6446</v>
      </c>
      <c r="S495" t="s">
        <v>6269</v>
      </c>
      <c r="T495" t="s">
        <v>6270</v>
      </c>
      <c r="U495" t="s">
        <v>6269</v>
      </c>
      <c r="V495" t="s">
        <v>6271</v>
      </c>
      <c r="W495" t="s">
        <v>7000</v>
      </c>
      <c r="X495" t="s">
        <v>9186</v>
      </c>
      <c r="Y495" t="s">
        <v>6269</v>
      </c>
      <c r="Z495" s="48" t="str">
        <f t="shared" si="122"/>
        <v>WTR RJ-10.121.68.221-IAF SAMANA_3/1-10.121.68.220-IAF SAMANA_4/1</v>
      </c>
      <c r="AA495" s="48">
        <f t="shared" si="123"/>
        <v>15</v>
      </c>
      <c r="AB495" s="48">
        <f t="shared" si="124"/>
        <v>33</v>
      </c>
      <c r="AC495" s="48">
        <f t="shared" si="125"/>
        <v>15</v>
      </c>
      <c r="AD495" s="48">
        <f t="shared" si="126"/>
        <v>30</v>
      </c>
      <c r="AE495" s="48" t="str">
        <f t="shared" si="127"/>
        <v>10.121.68.221</v>
      </c>
      <c r="AF495" s="42" t="str">
        <f t="shared" si="128"/>
        <v>10.121.68.220</v>
      </c>
      <c r="AG495" s="7" t="str">
        <f t="shared" si="129"/>
        <v>IAF SAMANA SATCOM</v>
      </c>
      <c r="AH495" s="7" t="str">
        <f t="shared" si="130"/>
        <v>IAF SAMANA OPS</v>
      </c>
      <c r="AI495" s="7" t="str">
        <f t="shared" si="131"/>
        <v>S3P1</v>
      </c>
      <c r="AJ495" s="7" t="str">
        <f t="shared" si="132"/>
        <v>S4P1</v>
      </c>
      <c r="AK495" s="7" t="str">
        <f>IFERROR(VLOOKUP(Z495,'PASTE-DL-ALARMS'!$Q$10:$W$2200,7,FALSE),"")</f>
        <v/>
      </c>
      <c r="AL495" s="55" t="str">
        <f>IFERROR(VLOOKUP(Z495,'PASTE-DL-ALARMS'!$Q$10:$W$2200,3,FALSE),"")</f>
        <v/>
      </c>
      <c r="AM495" s="7" t="str">
        <f t="shared" si="133"/>
        <v>10.121.68.221_IAF SAMANA SATCOM_S3P1</v>
      </c>
      <c r="AN495" s="55" t="str">
        <f t="shared" si="134"/>
        <v>10.121.68.220_IAF SAMANA OPS_S4P1</v>
      </c>
      <c r="AO495" s="72" t="e">
        <f t="shared" ca="1" si="135"/>
        <v>#VALUE!</v>
      </c>
      <c r="AP495" s="7" t="str">
        <f>IFERROR(VLOOKUP(Z495,'PASTE-DL-ALARMS'!$Q$10:$Z$2800,8,FALSE),"")</f>
        <v/>
      </c>
    </row>
    <row r="496" spans="1:42" x14ac:dyDescent="0.25">
      <c r="A496" s="20"/>
      <c r="B496" s="20"/>
      <c r="C496" s="20" t="str">
        <f>IF(D496="Critical",MAX($C$8:C495)+1,"")</f>
        <v/>
      </c>
      <c r="D496" s="20" t="str">
        <f t="shared" si="119"/>
        <v>-</v>
      </c>
      <c r="E496" s="20" t="str">
        <f>VLOOKUP('PASTE-DOWN-DL'!F496,'SSA-CODE'!$D$4:$E$56,2,FALSE)</f>
        <v>VDA</v>
      </c>
      <c r="F496" s="48" t="str">
        <f t="shared" si="120"/>
        <v>SSA VDR</v>
      </c>
      <c r="G496" s="48" t="str">
        <f t="shared" si="121"/>
        <v xml:space="preserve">	SSA VDR</v>
      </c>
      <c r="H496" s="20">
        <v>487</v>
      </c>
      <c r="I496" t="s">
        <v>9187</v>
      </c>
      <c r="J496" t="s">
        <v>6260</v>
      </c>
      <c r="K496" t="s">
        <v>6275</v>
      </c>
      <c r="L496" t="s">
        <v>6262</v>
      </c>
      <c r="M496" t="s">
        <v>6263</v>
      </c>
      <c r="N496" t="s">
        <v>9188</v>
      </c>
      <c r="O496" t="s">
        <v>9189</v>
      </c>
      <c r="P496" t="s">
        <v>6266</v>
      </c>
      <c r="Q496" t="s">
        <v>6735</v>
      </c>
      <c r="R496" t="s">
        <v>6279</v>
      </c>
      <c r="S496" t="s">
        <v>6269</v>
      </c>
      <c r="T496" t="s">
        <v>6394</v>
      </c>
      <c r="U496" t="s">
        <v>6269</v>
      </c>
      <c r="V496" t="s">
        <v>6271</v>
      </c>
      <c r="W496" t="s">
        <v>9190</v>
      </c>
      <c r="X496" t="s">
        <v>9191</v>
      </c>
      <c r="Y496" t="s">
        <v>6269</v>
      </c>
      <c r="Z496" s="48" t="str">
        <f t="shared" si="122"/>
        <v>SSA VDR-10.121.19.184-NHRCL_S1P6-10.121.19.181-BOB GULISTAN 2_S1P5</v>
      </c>
      <c r="AA496" s="48">
        <f t="shared" si="123"/>
        <v>15</v>
      </c>
      <c r="AB496" s="48">
        <f t="shared" si="124"/>
        <v>21</v>
      </c>
      <c r="AC496" s="48">
        <f t="shared" si="125"/>
        <v>15</v>
      </c>
      <c r="AD496" s="48">
        <f t="shared" si="126"/>
        <v>30</v>
      </c>
      <c r="AE496" s="48" t="str">
        <f t="shared" si="127"/>
        <v>10.121.19.184</v>
      </c>
      <c r="AF496" s="42" t="str">
        <f t="shared" si="128"/>
        <v>10.121.19.181</v>
      </c>
      <c r="AG496" s="7" t="str">
        <f t="shared" si="129"/>
        <v>NHRCL</v>
      </c>
      <c r="AH496" s="7" t="str">
        <f t="shared" si="130"/>
        <v>BOB GULISTAN 2</v>
      </c>
      <c r="AI496" s="7" t="str">
        <f t="shared" si="131"/>
        <v>S1P6</v>
      </c>
      <c r="AJ496" s="7" t="str">
        <f t="shared" si="132"/>
        <v>S1P5</v>
      </c>
      <c r="AK496" s="7" t="str">
        <f>IFERROR(VLOOKUP(Z496,'PASTE-DL-ALARMS'!$Q$10:$W$2200,7,FALSE),"")</f>
        <v/>
      </c>
      <c r="AL496" s="55" t="str">
        <f>IFERROR(VLOOKUP(Z496,'PASTE-DL-ALARMS'!$Q$10:$W$2200,3,FALSE),"")</f>
        <v/>
      </c>
      <c r="AM496" s="7" t="str">
        <f t="shared" si="133"/>
        <v>10.121.19.184_NHRCL_S1P6</v>
      </c>
      <c r="AN496" s="55" t="str">
        <f t="shared" si="134"/>
        <v>10.121.19.181_BOB GULISTAN 2_S1P5</v>
      </c>
      <c r="AO496" s="72" t="e">
        <f t="shared" ca="1" si="135"/>
        <v>#VALUE!</v>
      </c>
      <c r="AP496" s="7" t="str">
        <f>IFERROR(VLOOKUP(Z496,'PASTE-DL-ALARMS'!$Q$10:$Z$2800,8,FALSE),"")</f>
        <v/>
      </c>
    </row>
    <row r="497" spans="1:42" x14ac:dyDescent="0.25">
      <c r="A497" s="20"/>
      <c r="B497" s="20"/>
      <c r="C497" s="20" t="str">
        <f>IF(D497="Critical",MAX($C$8:C496)+1,"")</f>
        <v/>
      </c>
      <c r="D497" s="20" t="str">
        <f t="shared" si="119"/>
        <v>-</v>
      </c>
      <c r="E497" s="20" t="str">
        <f>VLOOKUP('PASTE-DOWN-DL'!F497,'SSA-CODE'!$D$4:$E$56,2,FALSE)</f>
        <v>WTR RJ</v>
      </c>
      <c r="F497" s="48" t="str">
        <f t="shared" si="120"/>
        <v>WTR RJ</v>
      </c>
      <c r="G497" s="48" t="str">
        <f t="shared" si="121"/>
        <v xml:space="preserve">	WTR RJ</v>
      </c>
      <c r="H497" s="20">
        <v>488</v>
      </c>
      <c r="I497" t="s">
        <v>9192</v>
      </c>
      <c r="J497" t="s">
        <v>6260</v>
      </c>
      <c r="K497" t="s">
        <v>6261</v>
      </c>
      <c r="L497" t="s">
        <v>6262</v>
      </c>
      <c r="M497" t="s">
        <v>6263</v>
      </c>
      <c r="N497" t="s">
        <v>9193</v>
      </c>
      <c r="O497" t="s">
        <v>9194</v>
      </c>
      <c r="P497" t="s">
        <v>6266</v>
      </c>
      <c r="Q497" t="s">
        <v>6423</v>
      </c>
      <c r="R497" t="s">
        <v>6302</v>
      </c>
      <c r="S497" t="s">
        <v>6269</v>
      </c>
      <c r="T497" t="s">
        <v>6693</v>
      </c>
      <c r="U497" t="s">
        <v>6269</v>
      </c>
      <c r="V497" t="s">
        <v>6271</v>
      </c>
      <c r="W497" t="s">
        <v>9195</v>
      </c>
      <c r="X497" t="s">
        <v>9196</v>
      </c>
      <c r="Y497" t="s">
        <v>9197</v>
      </c>
      <c r="Z497" s="48" t="str">
        <f t="shared" si="122"/>
        <v>WTR RJ-10.121.17.5-MORBI PORT_B2_5/1-10.121.17.41-MALIA B2_3/1</v>
      </c>
      <c r="AA497" s="48">
        <f t="shared" si="123"/>
        <v>13</v>
      </c>
      <c r="AB497" s="48">
        <f t="shared" si="124"/>
        <v>19</v>
      </c>
      <c r="AC497" s="48">
        <f t="shared" si="125"/>
        <v>14</v>
      </c>
      <c r="AD497" s="48">
        <f t="shared" si="126"/>
        <v>27</v>
      </c>
      <c r="AE497" s="48" t="str">
        <f t="shared" si="127"/>
        <v>10.121.17.5</v>
      </c>
      <c r="AF497" s="42" t="str">
        <f t="shared" si="128"/>
        <v>10.121.17.41</v>
      </c>
      <c r="AG497" s="7" t="str">
        <f t="shared" si="129"/>
        <v>MORBI</v>
      </c>
      <c r="AH497" s="7" t="str">
        <f t="shared" si="130"/>
        <v>MALIA MIYANA</v>
      </c>
      <c r="AI497" s="7" t="str">
        <f t="shared" si="131"/>
        <v>S5P1</v>
      </c>
      <c r="AJ497" s="7" t="str">
        <f t="shared" si="132"/>
        <v>S3P1</v>
      </c>
      <c r="AK497" s="7" t="str">
        <f>IFERROR(VLOOKUP(Z497,'PASTE-DL-ALARMS'!$Q$10:$W$2200,7,FALSE),"")</f>
        <v/>
      </c>
      <c r="AL497" s="55" t="str">
        <f>IFERROR(VLOOKUP(Z497,'PASTE-DL-ALARMS'!$Q$10:$W$2200,3,FALSE),"")</f>
        <v/>
      </c>
      <c r="AM497" s="7" t="str">
        <f t="shared" si="133"/>
        <v>10.121.17.5_MORBI_S5P1</v>
      </c>
      <c r="AN497" s="55" t="str">
        <f t="shared" si="134"/>
        <v>10.121.17.41_MALIA MIYANA_S3P1</v>
      </c>
      <c r="AO497" s="72" t="e">
        <f t="shared" ca="1" si="135"/>
        <v>#VALUE!</v>
      </c>
      <c r="AP497" s="7" t="str">
        <f>IFERROR(VLOOKUP(Z497,'PASTE-DL-ALARMS'!$Q$10:$Z$2800,8,FALSE),"")</f>
        <v/>
      </c>
    </row>
    <row r="498" spans="1:42" x14ac:dyDescent="0.25">
      <c r="A498" s="20"/>
      <c r="B498" s="20"/>
      <c r="C498" s="20" t="str">
        <f>IF(D498="Critical",MAX($C$8:C497)+1,"")</f>
        <v/>
      </c>
      <c r="D498" s="20" t="str">
        <f t="shared" si="119"/>
        <v>-</v>
      </c>
      <c r="E498" s="20" t="str">
        <f>VLOOKUP('PASTE-DOWN-DL'!F498,'SSA-CODE'!$D$4:$E$56,2,FALSE)</f>
        <v>AHD</v>
      </c>
      <c r="F498" s="48" t="str">
        <f t="shared" si="120"/>
        <v>SSA AM</v>
      </c>
      <c r="G498" s="48" t="str">
        <f t="shared" si="121"/>
        <v xml:space="preserve">	SSA AM</v>
      </c>
      <c r="H498" s="20">
        <v>489</v>
      </c>
      <c r="I498" t="s">
        <v>9198</v>
      </c>
      <c r="J498" t="s">
        <v>6260</v>
      </c>
      <c r="K498" t="s">
        <v>6261</v>
      </c>
      <c r="L498" t="s">
        <v>6262</v>
      </c>
      <c r="M498" t="s">
        <v>6263</v>
      </c>
      <c r="N498" t="s">
        <v>9199</v>
      </c>
      <c r="O498" t="s">
        <v>9200</v>
      </c>
      <c r="P498" t="s">
        <v>6266</v>
      </c>
      <c r="Q498" t="s">
        <v>6311</v>
      </c>
      <c r="R498" t="s">
        <v>6777</v>
      </c>
      <c r="S498" t="s">
        <v>6269</v>
      </c>
      <c r="T498" t="s">
        <v>6602</v>
      </c>
      <c r="U498" t="s">
        <v>6269</v>
      </c>
      <c r="V498" t="s">
        <v>6271</v>
      </c>
      <c r="W498" t="s">
        <v>9201</v>
      </c>
      <c r="X498" t="s">
        <v>9202</v>
      </c>
      <c r="Y498" t="s">
        <v>6269</v>
      </c>
      <c r="Z498" s="48" t="str">
        <f t="shared" si="122"/>
        <v>SSA AM-10.121.17.205-INFO_4/1-10.121.17.206-Thaltej_3/1</v>
      </c>
      <c r="AA498" s="48">
        <f t="shared" si="123"/>
        <v>15</v>
      </c>
      <c r="AB498" s="48">
        <f t="shared" si="124"/>
        <v>20</v>
      </c>
      <c r="AC498" s="48">
        <f t="shared" si="125"/>
        <v>15</v>
      </c>
      <c r="AD498" s="48">
        <f t="shared" si="126"/>
        <v>23</v>
      </c>
      <c r="AE498" s="48" t="str">
        <f t="shared" si="127"/>
        <v>10.121.17.205</v>
      </c>
      <c r="AF498" s="42" t="str">
        <f t="shared" si="128"/>
        <v>10.121.17.206</v>
      </c>
      <c r="AG498" s="7" t="str">
        <f t="shared" si="129"/>
        <v>INFO</v>
      </c>
      <c r="AH498" s="7" t="str">
        <f t="shared" si="130"/>
        <v>THALTEJ</v>
      </c>
      <c r="AI498" s="7" t="str">
        <f t="shared" si="131"/>
        <v>S4P1</v>
      </c>
      <c r="AJ498" s="7" t="str">
        <f t="shared" si="132"/>
        <v>S3P1</v>
      </c>
      <c r="AK498" s="7" t="str">
        <f>IFERROR(VLOOKUP(Z498,'PASTE-DL-ALARMS'!$Q$10:$W$2200,7,FALSE),"")</f>
        <v/>
      </c>
      <c r="AL498" s="55" t="str">
        <f>IFERROR(VLOOKUP(Z498,'PASTE-DL-ALARMS'!$Q$10:$W$2200,3,FALSE),"")</f>
        <v/>
      </c>
      <c r="AM498" s="7" t="str">
        <f t="shared" si="133"/>
        <v>10.121.17.205_INFO_S4P1</v>
      </c>
      <c r="AN498" s="55" t="str">
        <f t="shared" si="134"/>
        <v>10.121.17.206_THALTEJ_S3P1</v>
      </c>
      <c r="AO498" s="72" t="e">
        <f t="shared" ca="1" si="135"/>
        <v>#VALUE!</v>
      </c>
      <c r="AP498" s="7" t="str">
        <f>IFERROR(VLOOKUP(Z498,'PASTE-DL-ALARMS'!$Q$10:$Z$2800,8,FALSE),"")</f>
        <v/>
      </c>
    </row>
    <row r="499" spans="1:42" x14ac:dyDescent="0.25">
      <c r="A499" s="20"/>
      <c r="B499" s="20"/>
      <c r="C499" s="20">
        <f>IF(D499="Critical",MAX($C$8:C498)+1,"")</f>
        <v>18</v>
      </c>
      <c r="D499" s="20" t="str">
        <f t="shared" si="119"/>
        <v>Critical</v>
      </c>
      <c r="E499" s="20" t="str">
        <f>VLOOKUP('PASTE-DOWN-DL'!F499,'SSA-CODE'!$D$4:$E$56,2,FALSE)</f>
        <v>GDR</v>
      </c>
      <c r="F499" s="48" t="str">
        <f t="shared" si="120"/>
        <v>SSA GDH</v>
      </c>
      <c r="G499" s="48" t="str">
        <f t="shared" si="121"/>
        <v xml:space="preserve">	SSA GDH</v>
      </c>
      <c r="H499" s="20">
        <v>490</v>
      </c>
      <c r="I499" t="s">
        <v>9203</v>
      </c>
      <c r="J499" t="s">
        <v>6260</v>
      </c>
      <c r="K499" t="s">
        <v>6261</v>
      </c>
      <c r="L499" t="s">
        <v>6262</v>
      </c>
      <c r="M499" t="s">
        <v>6263</v>
      </c>
      <c r="N499" t="s">
        <v>9204</v>
      </c>
      <c r="O499" t="s">
        <v>9205</v>
      </c>
      <c r="P499" t="s">
        <v>6484</v>
      </c>
      <c r="Q499" t="s">
        <v>6629</v>
      </c>
      <c r="R499" t="s">
        <v>6876</v>
      </c>
      <c r="S499" t="s">
        <v>6269</v>
      </c>
      <c r="T499" t="s">
        <v>6540</v>
      </c>
      <c r="U499" t="s">
        <v>6269</v>
      </c>
      <c r="V499" t="s">
        <v>6271</v>
      </c>
      <c r="W499" t="s">
        <v>9206</v>
      </c>
      <c r="X499" t="s">
        <v>9207</v>
      </c>
      <c r="Y499" t="s">
        <v>6269</v>
      </c>
      <c r="Z499" s="48" t="str">
        <f t="shared" si="122"/>
        <v>SSA GDH-10.121.26.90-TN705B_GHOGHMBA 3/1-10.121.26.81-TN705B_ARADH_PH3 4/1</v>
      </c>
      <c r="AA499" s="48">
        <f t="shared" si="123"/>
        <v>14</v>
      </c>
      <c r="AB499" s="48">
        <f t="shared" si="124"/>
        <v>20</v>
      </c>
      <c r="AC499" s="48">
        <f t="shared" si="125"/>
        <v>14</v>
      </c>
      <c r="AD499" s="48">
        <f t="shared" si="126"/>
        <v>23</v>
      </c>
      <c r="AE499" s="48" t="str">
        <f t="shared" si="127"/>
        <v>10.121.26.81</v>
      </c>
      <c r="AF499" s="42" t="str">
        <f t="shared" si="128"/>
        <v>10.121.26.90</v>
      </c>
      <c r="AG499" s="7" t="str">
        <f t="shared" si="129"/>
        <v>Aradh</v>
      </c>
      <c r="AH499" s="7" t="str">
        <f t="shared" si="130"/>
        <v>Ghoghmba</v>
      </c>
      <c r="AI499" s="7" t="str">
        <f t="shared" si="131"/>
        <v>S4P1</v>
      </c>
      <c r="AJ499" s="7" t="str">
        <f t="shared" si="132"/>
        <v>S3P1</v>
      </c>
      <c r="AK499" s="7" t="str">
        <f>IFERROR(VLOOKUP(Z499,'PASTE-DL-ALARMS'!$Q$10:$W$2200,7,FALSE),"")</f>
        <v>15-05-2026</v>
      </c>
      <c r="AL499" s="55" t="str">
        <f>IFERROR(VLOOKUP(Z499,'PASTE-DL-ALARMS'!$Q$10:$W$2200,3,FALSE),"")</f>
        <v>05:15:54</v>
      </c>
      <c r="AM499" s="7" t="str">
        <f t="shared" si="133"/>
        <v>10.121.26.81_Aradh_S4P1</v>
      </c>
      <c r="AN499" s="55" t="str">
        <f t="shared" si="134"/>
        <v>10.121.26.90_Ghoghmba_S3P1</v>
      </c>
      <c r="AO499" s="72">
        <f t="shared" ca="1" si="135"/>
        <v>0</v>
      </c>
      <c r="AP499" s="7" t="str">
        <f>IFERROR(VLOOKUP(Z499,'PASTE-DL-ALARMS'!$Q$10:$Z$2800,8,FALSE),"")</f>
        <v xml:space="preserve">	2026/05/15,05:15:54</v>
      </c>
    </row>
    <row r="500" spans="1:42" x14ac:dyDescent="0.25">
      <c r="A500" s="20"/>
      <c r="B500" s="20"/>
      <c r="C500" s="20" t="str">
        <f>IF(D500="Critical",MAX($C$8:C499)+1,"")</f>
        <v/>
      </c>
      <c r="D500" s="20" t="str">
        <f t="shared" si="119"/>
        <v>-</v>
      </c>
      <c r="E500" s="20" t="str">
        <f>VLOOKUP('PASTE-DOWN-DL'!F500,'SSA-CODE'!$D$4:$E$56,2,FALSE)</f>
        <v>WTR RJ</v>
      </c>
      <c r="F500" s="48" t="str">
        <f t="shared" si="120"/>
        <v>WTR RJ</v>
      </c>
      <c r="G500" s="48" t="str">
        <f t="shared" si="121"/>
        <v xml:space="preserve">	WTR RJ</v>
      </c>
      <c r="H500" s="20">
        <v>491</v>
      </c>
      <c r="I500" t="s">
        <v>9208</v>
      </c>
      <c r="J500" t="s">
        <v>6260</v>
      </c>
      <c r="K500" t="s">
        <v>6261</v>
      </c>
      <c r="L500" t="s">
        <v>6262</v>
      </c>
      <c r="M500" t="s">
        <v>6263</v>
      </c>
      <c r="N500" t="s">
        <v>9209</v>
      </c>
      <c r="O500" t="s">
        <v>9210</v>
      </c>
      <c r="P500" t="s">
        <v>6266</v>
      </c>
      <c r="Q500" t="s">
        <v>6643</v>
      </c>
      <c r="R500" t="s">
        <v>6588</v>
      </c>
      <c r="S500" t="s">
        <v>6269</v>
      </c>
      <c r="T500" t="s">
        <v>6462</v>
      </c>
      <c r="U500" t="s">
        <v>6269</v>
      </c>
      <c r="V500" t="s">
        <v>6271</v>
      </c>
      <c r="W500" t="s">
        <v>9211</v>
      </c>
      <c r="X500" t="s">
        <v>9212</v>
      </c>
      <c r="Y500" t="s">
        <v>6269</v>
      </c>
      <c r="Z500" s="48" t="str">
        <f t="shared" si="122"/>
        <v>WTR RJ-10.121.17.68-Anjar_PH2_B2\S6P1C-10.121.17.66-Bhuj2(GNE)_PH1_B2\S6P1</v>
      </c>
      <c r="AA500" s="48">
        <f t="shared" si="123"/>
        <v>14</v>
      </c>
      <c r="AB500" s="48">
        <f t="shared" si="124"/>
        <v>20</v>
      </c>
      <c r="AC500" s="48">
        <f t="shared" si="125"/>
        <v>14</v>
      </c>
      <c r="AD500" s="48">
        <f t="shared" si="126"/>
        <v>25</v>
      </c>
      <c r="AE500" s="48" t="str">
        <f t="shared" si="127"/>
        <v>10.121.17.68</v>
      </c>
      <c r="AF500" s="42" t="str">
        <f t="shared" si="128"/>
        <v>10.121.17.66</v>
      </c>
      <c r="AG500" s="7" t="str">
        <f t="shared" si="129"/>
        <v>ANJAR</v>
      </c>
      <c r="AH500" s="7" t="str">
        <f t="shared" si="130"/>
        <v>BHUJ2(GNE)</v>
      </c>
      <c r="AI500" s="7" t="str">
        <f t="shared" si="131"/>
        <v>S6P1</v>
      </c>
      <c r="AJ500" s="7" t="str">
        <f t="shared" si="132"/>
        <v>S3P1</v>
      </c>
      <c r="AK500" s="7" t="str">
        <f>IFERROR(VLOOKUP(Z500,'PASTE-DL-ALARMS'!$Q$10:$W$2200,7,FALSE),"")</f>
        <v/>
      </c>
      <c r="AL500" s="55" t="str">
        <f>IFERROR(VLOOKUP(Z500,'PASTE-DL-ALARMS'!$Q$10:$W$2200,3,FALSE),"")</f>
        <v/>
      </c>
      <c r="AM500" s="7" t="str">
        <f t="shared" si="133"/>
        <v>10.121.17.68_ANJAR_S6P1</v>
      </c>
      <c r="AN500" s="55" t="str">
        <f t="shared" si="134"/>
        <v>10.121.17.66_BHUJ2(GNE)_S3P1</v>
      </c>
      <c r="AO500" s="72" t="e">
        <f t="shared" ca="1" si="135"/>
        <v>#VALUE!</v>
      </c>
      <c r="AP500" s="7" t="str">
        <f>IFERROR(VLOOKUP(Z500,'PASTE-DL-ALARMS'!$Q$10:$Z$2800,8,FALSE),"")</f>
        <v/>
      </c>
    </row>
    <row r="501" spans="1:42" x14ac:dyDescent="0.25">
      <c r="A501" s="20"/>
      <c r="B501" s="20"/>
      <c r="C501" s="20" t="str">
        <f>IF(D501="Critical",MAX($C$8:C500)+1,"")</f>
        <v/>
      </c>
      <c r="D501" s="20" t="str">
        <f t="shared" si="119"/>
        <v>-</v>
      </c>
      <c r="E501" s="20" t="str">
        <f>VLOOKUP('PASTE-DOWN-DL'!F501,'SSA-CODE'!$D$4:$E$56,2,FALSE)</f>
        <v>BCH</v>
      </c>
      <c r="F501" s="48" t="str">
        <f t="shared" si="120"/>
        <v>SSA BCH</v>
      </c>
      <c r="G501" s="48" t="str">
        <f t="shared" si="121"/>
        <v xml:space="preserve">	SSA BCH</v>
      </c>
      <c r="H501" s="20">
        <v>492</v>
      </c>
      <c r="I501" t="s">
        <v>9213</v>
      </c>
      <c r="J501" t="s">
        <v>6260</v>
      </c>
      <c r="K501" t="s">
        <v>6275</v>
      </c>
      <c r="L501" t="s">
        <v>6262</v>
      </c>
      <c r="M501" t="s">
        <v>6263</v>
      </c>
      <c r="N501" t="s">
        <v>9214</v>
      </c>
      <c r="O501" t="s">
        <v>9215</v>
      </c>
      <c r="P501" t="s">
        <v>6266</v>
      </c>
      <c r="Q501" t="s">
        <v>6850</v>
      </c>
      <c r="R501" t="s">
        <v>6279</v>
      </c>
      <c r="S501" t="s">
        <v>6269</v>
      </c>
      <c r="T501" t="s">
        <v>9216</v>
      </c>
      <c r="U501" t="s">
        <v>6269</v>
      </c>
      <c r="V501" t="s">
        <v>6271</v>
      </c>
      <c r="W501" t="s">
        <v>9217</v>
      </c>
      <c r="X501" t="s">
        <v>9218</v>
      </c>
      <c r="Y501" t="s">
        <v>6269</v>
      </c>
      <c r="Z501" s="48" t="str">
        <f t="shared" si="122"/>
        <v>SSA BCH-10.121.24.200-ST Workshop_2/5-10.121.24.201-Bridge_View_BTS_1/5</v>
      </c>
      <c r="AA501" s="48">
        <f t="shared" si="123"/>
        <v>15</v>
      </c>
      <c r="AB501" s="48">
        <f t="shared" si="124"/>
        <v>31</v>
      </c>
      <c r="AC501" s="48">
        <f t="shared" si="125"/>
        <v>15</v>
      </c>
      <c r="AD501" s="48">
        <f t="shared" si="126"/>
        <v>31</v>
      </c>
      <c r="AE501" s="48" t="str">
        <f t="shared" si="127"/>
        <v>10.121.24.201</v>
      </c>
      <c r="AF501" s="42" t="str">
        <f t="shared" si="128"/>
        <v>10.121.24.200</v>
      </c>
      <c r="AG501" s="7" t="str">
        <f t="shared" si="129"/>
        <v>BRIDGE VIEW BTS</v>
      </c>
      <c r="AH501" s="7" t="str">
        <f t="shared" si="130"/>
        <v>ST WORKSHOP BTS</v>
      </c>
      <c r="AI501" s="7" t="str">
        <f t="shared" si="131"/>
        <v>S1P5</v>
      </c>
      <c r="AJ501" s="7" t="str">
        <f t="shared" si="132"/>
        <v>S2P5</v>
      </c>
      <c r="AK501" s="7" t="str">
        <f>IFERROR(VLOOKUP(Z501,'PASTE-DL-ALARMS'!$Q$10:$W$2200,7,FALSE),"")</f>
        <v/>
      </c>
      <c r="AL501" s="55" t="str">
        <f>IFERROR(VLOOKUP(Z501,'PASTE-DL-ALARMS'!$Q$10:$W$2200,3,FALSE),"")</f>
        <v/>
      </c>
      <c r="AM501" s="7" t="str">
        <f t="shared" si="133"/>
        <v>10.121.24.201_BRIDGE VIEW BTS_S1P5</v>
      </c>
      <c r="AN501" s="55" t="str">
        <f t="shared" si="134"/>
        <v>10.121.24.200_ST WORKSHOP BTS_S2P5</v>
      </c>
      <c r="AO501" s="72" t="e">
        <f t="shared" ca="1" si="135"/>
        <v>#VALUE!</v>
      </c>
      <c r="AP501" s="7" t="str">
        <f>IFERROR(VLOOKUP(Z501,'PASTE-DL-ALARMS'!$Q$10:$Z$2800,8,FALSE),"")</f>
        <v/>
      </c>
    </row>
    <row r="502" spans="1:42" x14ac:dyDescent="0.25">
      <c r="A502" s="20"/>
      <c r="B502" s="20"/>
      <c r="C502" s="20" t="str">
        <f>IF(D502="Critical",MAX($C$8:C501)+1,"")</f>
        <v/>
      </c>
      <c r="D502" s="20" t="str">
        <f t="shared" si="119"/>
        <v>-</v>
      </c>
      <c r="E502" s="20" t="str">
        <f>VLOOKUP('PASTE-DOWN-DL'!F502,'SSA-CODE'!$D$4:$E$56,2,FALSE)</f>
        <v>MSN</v>
      </c>
      <c r="F502" s="48" t="str">
        <f t="shared" si="120"/>
        <v>SSA MEH</v>
      </c>
      <c r="G502" s="48" t="str">
        <f t="shared" si="121"/>
        <v xml:space="preserve">	SSA MEH</v>
      </c>
      <c r="H502" s="20">
        <v>493</v>
      </c>
      <c r="I502" t="s">
        <v>9219</v>
      </c>
      <c r="J502" t="s">
        <v>6466</v>
      </c>
      <c r="K502" t="s">
        <v>6275</v>
      </c>
      <c r="L502" t="s">
        <v>6262</v>
      </c>
      <c r="M502" t="s">
        <v>6263</v>
      </c>
      <c r="N502" t="s">
        <v>9220</v>
      </c>
      <c r="O502" t="s">
        <v>9221</v>
      </c>
      <c r="P502" t="s">
        <v>6266</v>
      </c>
      <c r="Q502" t="s">
        <v>6498</v>
      </c>
      <c r="R502" t="s">
        <v>6279</v>
      </c>
      <c r="S502" t="s">
        <v>6799</v>
      </c>
      <c r="T502" t="s">
        <v>6800</v>
      </c>
      <c r="U502" t="s">
        <v>6801</v>
      </c>
      <c r="V502" t="s">
        <v>6271</v>
      </c>
      <c r="W502" t="s">
        <v>9222</v>
      </c>
      <c r="X502" t="s">
        <v>9223</v>
      </c>
      <c r="Y502" t="s">
        <v>6269</v>
      </c>
      <c r="Z502" s="48" t="str">
        <f t="shared" si="122"/>
        <v>SSA MEH-10.121.15.193_Mehsana3 (GNE)_B2 / S5P7-10.121.15.129-Mehsana1_B2 / S5P7</v>
      </c>
      <c r="AA502" s="48">
        <f t="shared" si="123"/>
        <v>15</v>
      </c>
      <c r="AB502" s="48">
        <f t="shared" si="124"/>
        <v>29</v>
      </c>
      <c r="AC502" s="48">
        <f t="shared" si="125"/>
        <v>15</v>
      </c>
      <c r="AD502" s="48">
        <f t="shared" si="126"/>
        <v>24</v>
      </c>
      <c r="AE502" s="48" t="str">
        <f t="shared" si="127"/>
        <v>10.121.15.193</v>
      </c>
      <c r="AF502" s="42" t="str">
        <f t="shared" si="128"/>
        <v>10.121.15.129</v>
      </c>
      <c r="AG502" s="7" t="str">
        <f t="shared" si="129"/>
        <v>Mehsana3(GNE)</v>
      </c>
      <c r="AH502" s="7" t="str">
        <f t="shared" si="130"/>
        <v>MEHSANA1</v>
      </c>
      <c r="AI502" s="7" t="str">
        <f t="shared" si="131"/>
        <v>S5P7</v>
      </c>
      <c r="AJ502" s="7" t="str">
        <f t="shared" si="132"/>
        <v>S5P7</v>
      </c>
      <c r="AK502" s="7" t="str">
        <f>IFERROR(VLOOKUP(Z502,'PASTE-DL-ALARMS'!$Q$10:$W$2200,7,FALSE),"")</f>
        <v/>
      </c>
      <c r="AL502" s="55" t="str">
        <f>IFERROR(VLOOKUP(Z502,'PASTE-DL-ALARMS'!$Q$10:$W$2200,3,FALSE),"")</f>
        <v/>
      </c>
      <c r="AM502" s="7" t="str">
        <f t="shared" si="133"/>
        <v>10.121.15.193_Mehsana3(GNE)_S5P7</v>
      </c>
      <c r="AN502" s="55" t="str">
        <f t="shared" si="134"/>
        <v>10.121.15.129_MEHSANA1_S5P7</v>
      </c>
      <c r="AO502" s="72" t="e">
        <f t="shared" ca="1" si="135"/>
        <v>#VALUE!</v>
      </c>
      <c r="AP502" s="7" t="str">
        <f>IFERROR(VLOOKUP(Z502,'PASTE-DL-ALARMS'!$Q$10:$Z$2800,8,FALSE),"")</f>
        <v/>
      </c>
    </row>
    <row r="503" spans="1:42" x14ac:dyDescent="0.25">
      <c r="A503" s="20"/>
      <c r="B503" s="20"/>
      <c r="C503" s="20" t="str">
        <f>IF(D503="Critical",MAX($C$8:C502)+1,"")</f>
        <v/>
      </c>
      <c r="D503" s="20" t="str">
        <f t="shared" si="119"/>
        <v>-</v>
      </c>
      <c r="E503" s="20" t="str">
        <f>VLOOKUP('PASTE-DOWN-DL'!F503,'SSA-CODE'!$D$4:$E$56,2,FALSE)</f>
        <v>SEN</v>
      </c>
      <c r="F503" s="48" t="str">
        <f t="shared" si="120"/>
        <v>SSA SEN</v>
      </c>
      <c r="G503" s="48" t="str">
        <f t="shared" si="121"/>
        <v xml:space="preserve">	SSA SEN</v>
      </c>
      <c r="H503" s="20">
        <v>494</v>
      </c>
      <c r="I503" t="s">
        <v>9224</v>
      </c>
      <c r="J503" t="s">
        <v>6260</v>
      </c>
      <c r="K503" t="s">
        <v>6261</v>
      </c>
      <c r="L503" t="s">
        <v>6262</v>
      </c>
      <c r="M503" t="s">
        <v>6263</v>
      </c>
      <c r="N503" t="s">
        <v>9225</v>
      </c>
      <c r="O503" t="s">
        <v>9226</v>
      </c>
      <c r="P503" t="s">
        <v>6266</v>
      </c>
      <c r="Q503" t="s">
        <v>6776</v>
      </c>
      <c r="R503" t="s">
        <v>7666</v>
      </c>
      <c r="S503" t="s">
        <v>6269</v>
      </c>
      <c r="T503" t="s">
        <v>6462</v>
      </c>
      <c r="U503" t="s">
        <v>6269</v>
      </c>
      <c r="V503" t="s">
        <v>6271</v>
      </c>
      <c r="W503" t="s">
        <v>9227</v>
      </c>
      <c r="X503" t="s">
        <v>9228</v>
      </c>
      <c r="Y503" t="s">
        <v>6269</v>
      </c>
      <c r="Z503" s="48" t="str">
        <f t="shared" si="122"/>
        <v>SSA SEN-10.121.69.65-SSA_TN725B_SURENDRA NAGAR_PH3\S5P1-10.121.99.2-SSATN725B_WADHWAN_PH3\S4P1</v>
      </c>
      <c r="AA503" s="48">
        <f t="shared" si="123"/>
        <v>13</v>
      </c>
      <c r="AB503" s="48">
        <f t="shared" si="124"/>
        <v>21</v>
      </c>
      <c r="AC503" s="48">
        <f t="shared" si="125"/>
        <v>14</v>
      </c>
      <c r="AD503" s="48">
        <f t="shared" si="126"/>
        <v>33</v>
      </c>
      <c r="AE503" s="48" t="str">
        <f t="shared" si="127"/>
        <v>10.121.99.2</v>
      </c>
      <c r="AF503" s="42" t="str">
        <f t="shared" si="128"/>
        <v>10.121.69.65</v>
      </c>
      <c r="AG503" s="7" t="str">
        <f t="shared" si="129"/>
        <v>WADHWAN</v>
      </c>
      <c r="AH503" s="7" t="str">
        <f t="shared" si="130"/>
        <v>SURENDRANAGAR(GNE)</v>
      </c>
      <c r="AI503" s="7" t="str">
        <f t="shared" si="131"/>
        <v>S4P1</v>
      </c>
      <c r="AJ503" s="7" t="str">
        <f t="shared" si="132"/>
        <v>S5P1</v>
      </c>
      <c r="AK503" s="7" t="str">
        <f>IFERROR(VLOOKUP(Z503,'PASTE-DL-ALARMS'!$Q$10:$W$2200,7,FALSE),"")</f>
        <v/>
      </c>
      <c r="AL503" s="55" t="str">
        <f>IFERROR(VLOOKUP(Z503,'PASTE-DL-ALARMS'!$Q$10:$W$2200,3,FALSE),"")</f>
        <v/>
      </c>
      <c r="AM503" s="7" t="str">
        <f t="shared" si="133"/>
        <v>10.121.99.2_WADHWAN_S4P1</v>
      </c>
      <c r="AN503" s="55" t="str">
        <f t="shared" si="134"/>
        <v>10.121.69.65_SURENDRANAGAR(GNE)_S5P1</v>
      </c>
      <c r="AO503" s="72" t="e">
        <f t="shared" ca="1" si="135"/>
        <v>#VALUE!</v>
      </c>
      <c r="AP503" s="7" t="str">
        <f>IFERROR(VLOOKUP(Z503,'PASTE-DL-ALARMS'!$Q$10:$Z$2800,8,FALSE),"")</f>
        <v/>
      </c>
    </row>
    <row r="504" spans="1:42" x14ac:dyDescent="0.25">
      <c r="A504" s="20"/>
      <c r="B504" s="20"/>
      <c r="C504" s="20" t="str">
        <f>IF(D504="Critical",MAX($C$8:C503)+1,"")</f>
        <v/>
      </c>
      <c r="D504" s="20" t="str">
        <f t="shared" si="119"/>
        <v>-</v>
      </c>
      <c r="E504" s="20" t="str">
        <f>VLOOKUP('PASTE-DOWN-DL'!F504,'SSA-CODE'!$D$4:$E$56,2,FALSE)</f>
        <v>HMR</v>
      </c>
      <c r="F504" s="48" t="str">
        <f t="shared" si="120"/>
        <v>SSA HMR</v>
      </c>
      <c r="G504" s="48" t="str">
        <f t="shared" si="121"/>
        <v xml:space="preserve">	SSA HMR</v>
      </c>
      <c r="H504" s="20">
        <v>495</v>
      </c>
      <c r="I504" t="s">
        <v>9229</v>
      </c>
      <c r="J504" t="s">
        <v>6260</v>
      </c>
      <c r="K504" t="s">
        <v>6275</v>
      </c>
      <c r="L504" t="s">
        <v>6262</v>
      </c>
      <c r="M504" t="s">
        <v>6263</v>
      </c>
      <c r="N504" t="s">
        <v>9230</v>
      </c>
      <c r="O504" t="s">
        <v>9231</v>
      </c>
      <c r="P504" t="s">
        <v>6266</v>
      </c>
      <c r="Q504" t="s">
        <v>6851</v>
      </c>
      <c r="R504" t="s">
        <v>6279</v>
      </c>
      <c r="S504" t="s">
        <v>9232</v>
      </c>
      <c r="T504" t="s">
        <v>6321</v>
      </c>
      <c r="U504" t="s">
        <v>9232</v>
      </c>
      <c r="V504" t="s">
        <v>6271</v>
      </c>
      <c r="W504" t="s">
        <v>9233</v>
      </c>
      <c r="X504" t="s">
        <v>9234</v>
      </c>
      <c r="Y504" t="s">
        <v>6269</v>
      </c>
      <c r="Z504" s="48" t="str">
        <f t="shared" si="122"/>
        <v>SSA HMR-10.121.97.74-VADAGAM_4/2-10.121.25.187-AKRUND_1/5</v>
      </c>
      <c r="AA504" s="48">
        <f t="shared" si="123"/>
        <v>15</v>
      </c>
      <c r="AB504" s="48">
        <f t="shared" si="124"/>
        <v>22</v>
      </c>
      <c r="AC504" s="48">
        <f t="shared" si="125"/>
        <v>14</v>
      </c>
      <c r="AD504" s="48">
        <f t="shared" si="126"/>
        <v>22</v>
      </c>
      <c r="AE504" s="48" t="str">
        <f t="shared" si="127"/>
        <v>10.121.25.187</v>
      </c>
      <c r="AF504" s="42" t="str">
        <f t="shared" si="128"/>
        <v>10.121.97.74</v>
      </c>
      <c r="AG504" s="7" t="str">
        <f t="shared" si="129"/>
        <v>AKRUND</v>
      </c>
      <c r="AH504" s="7" t="str">
        <f t="shared" si="130"/>
        <v>VADAGAM</v>
      </c>
      <c r="AI504" s="7" t="str">
        <f t="shared" si="131"/>
        <v>S1P5</v>
      </c>
      <c r="AJ504" s="7" t="str">
        <f t="shared" si="132"/>
        <v>S4P2</v>
      </c>
      <c r="AK504" s="7" t="str">
        <f>IFERROR(VLOOKUP(Z504,'PASTE-DL-ALARMS'!$Q$10:$W$2200,7,FALSE),"")</f>
        <v/>
      </c>
      <c r="AL504" s="55" t="str">
        <f>IFERROR(VLOOKUP(Z504,'PASTE-DL-ALARMS'!$Q$10:$W$2200,3,FALSE),"")</f>
        <v/>
      </c>
      <c r="AM504" s="7" t="str">
        <f t="shared" si="133"/>
        <v>10.121.25.187_AKRUND_S1P5</v>
      </c>
      <c r="AN504" s="55" t="str">
        <f t="shared" si="134"/>
        <v>10.121.97.74_VADAGAM_S4P2</v>
      </c>
      <c r="AO504" s="72" t="e">
        <f t="shared" ca="1" si="135"/>
        <v>#VALUE!</v>
      </c>
      <c r="AP504" s="7" t="str">
        <f>IFERROR(VLOOKUP(Z504,'PASTE-DL-ALARMS'!$Q$10:$Z$2800,8,FALSE),"")</f>
        <v/>
      </c>
    </row>
    <row r="505" spans="1:42" x14ac:dyDescent="0.25">
      <c r="A505" s="20"/>
      <c r="B505" s="20"/>
      <c r="C505" s="20" t="str">
        <f>IF(D505="Critical",MAX($C$8:C504)+1,"")</f>
        <v/>
      </c>
      <c r="D505" s="20" t="str">
        <f t="shared" si="119"/>
        <v>-</v>
      </c>
      <c r="E505" s="20" t="str">
        <f>VLOOKUP('PASTE-DOWN-DL'!F505,'SSA-CODE'!$D$4:$E$56,2,FALSE)</f>
        <v>MSN</v>
      </c>
      <c r="F505" s="48" t="str">
        <f t="shared" si="120"/>
        <v>SSA MEH</v>
      </c>
      <c r="G505" s="48" t="str">
        <f t="shared" si="121"/>
        <v xml:space="preserve">	SSA MEH</v>
      </c>
      <c r="H505" s="20">
        <v>496</v>
      </c>
      <c r="I505" t="s">
        <v>9235</v>
      </c>
      <c r="J505" t="s">
        <v>6260</v>
      </c>
      <c r="K505" t="s">
        <v>6261</v>
      </c>
      <c r="L505" t="s">
        <v>6262</v>
      </c>
      <c r="M505" t="s">
        <v>6263</v>
      </c>
      <c r="N505" t="s">
        <v>9236</v>
      </c>
      <c r="O505" t="s">
        <v>9237</v>
      </c>
      <c r="P505" t="s">
        <v>6266</v>
      </c>
      <c r="Q505" t="s">
        <v>6565</v>
      </c>
      <c r="R505" t="s">
        <v>6566</v>
      </c>
      <c r="S505" t="s">
        <v>9238</v>
      </c>
      <c r="T505" t="s">
        <v>6345</v>
      </c>
      <c r="U505" t="s">
        <v>6269</v>
      </c>
      <c r="V505" t="s">
        <v>6271</v>
      </c>
      <c r="W505" t="s">
        <v>9239</v>
      </c>
      <c r="X505" t="s">
        <v>9240</v>
      </c>
      <c r="Y505" t="s">
        <v>6269</v>
      </c>
      <c r="Z505" s="48" t="str">
        <f t="shared" si="122"/>
        <v>SSA MEH-10.121.15.137-Vijapur_6/1-10.121.15.152-KUKARWADA EXCH_3/1</v>
      </c>
      <c r="AA505" s="48">
        <f t="shared" si="123"/>
        <v>15</v>
      </c>
      <c r="AB505" s="48">
        <f t="shared" si="124"/>
        <v>23</v>
      </c>
      <c r="AC505" s="48">
        <f t="shared" si="125"/>
        <v>15</v>
      </c>
      <c r="AD505" s="48">
        <f t="shared" si="126"/>
        <v>30</v>
      </c>
      <c r="AE505" s="48" t="str">
        <f t="shared" si="127"/>
        <v>10.121.15.137</v>
      </c>
      <c r="AF505" s="42" t="str">
        <f t="shared" si="128"/>
        <v>10.121.15.152</v>
      </c>
      <c r="AG505" s="7" t="str">
        <f t="shared" si="129"/>
        <v>Vijapur</v>
      </c>
      <c r="AH505" s="7" t="str">
        <f t="shared" si="130"/>
        <v>KUKARWADA EXCH</v>
      </c>
      <c r="AI505" s="7" t="str">
        <f t="shared" si="131"/>
        <v>S6P1</v>
      </c>
      <c r="AJ505" s="7" t="str">
        <f t="shared" si="132"/>
        <v>S3P1</v>
      </c>
      <c r="AK505" s="7" t="str">
        <f>IFERROR(VLOOKUP(Z505,'PASTE-DL-ALARMS'!$Q$10:$W$2200,7,FALSE),"")</f>
        <v/>
      </c>
      <c r="AL505" s="55" t="str">
        <f>IFERROR(VLOOKUP(Z505,'PASTE-DL-ALARMS'!$Q$10:$W$2200,3,FALSE),"")</f>
        <v/>
      </c>
      <c r="AM505" s="7" t="str">
        <f t="shared" si="133"/>
        <v>10.121.15.137_Vijapur_S6P1</v>
      </c>
      <c r="AN505" s="55" t="str">
        <f t="shared" si="134"/>
        <v>10.121.15.152_KUKARWADA EXCH_S3P1</v>
      </c>
      <c r="AO505" s="72" t="e">
        <f t="shared" ca="1" si="135"/>
        <v>#VALUE!</v>
      </c>
      <c r="AP505" s="7" t="str">
        <f>IFERROR(VLOOKUP(Z505,'PASTE-DL-ALARMS'!$Q$10:$Z$2800,8,FALSE),"")</f>
        <v/>
      </c>
    </row>
    <row r="506" spans="1:42" x14ac:dyDescent="0.25">
      <c r="A506" s="20"/>
      <c r="B506" s="20"/>
      <c r="C506" s="20" t="str">
        <f>IF(D506="Critical",MAX($C$8:C505)+1,"")</f>
        <v/>
      </c>
      <c r="D506" s="20" t="str">
        <f t="shared" si="119"/>
        <v>-</v>
      </c>
      <c r="E506" s="20" t="str">
        <f>VLOOKUP('PASTE-DOWN-DL'!F506,'SSA-CODE'!$D$4:$E$56,2,FALSE)</f>
        <v>HMR</v>
      </c>
      <c r="F506" s="48" t="str">
        <f t="shared" si="120"/>
        <v>SSA HMR</v>
      </c>
      <c r="G506" s="48" t="str">
        <f t="shared" si="121"/>
        <v xml:space="preserve">	SSA HMR</v>
      </c>
      <c r="H506" s="20">
        <v>497</v>
      </c>
      <c r="I506" t="s">
        <v>9241</v>
      </c>
      <c r="J506" t="s">
        <v>6260</v>
      </c>
      <c r="K506" t="s">
        <v>6261</v>
      </c>
      <c r="L506" t="s">
        <v>6262</v>
      </c>
      <c r="M506" t="s">
        <v>6263</v>
      </c>
      <c r="N506" t="s">
        <v>9242</v>
      </c>
      <c r="O506" t="s">
        <v>9243</v>
      </c>
      <c r="P506" t="s">
        <v>6266</v>
      </c>
      <c r="Q506" t="s">
        <v>6359</v>
      </c>
      <c r="R506" t="s">
        <v>6360</v>
      </c>
      <c r="S506" t="s">
        <v>9244</v>
      </c>
      <c r="T506" t="s">
        <v>6313</v>
      </c>
      <c r="U506" t="s">
        <v>6479</v>
      </c>
      <c r="V506" t="s">
        <v>6271</v>
      </c>
      <c r="W506" t="s">
        <v>9245</v>
      </c>
      <c r="X506" t="s">
        <v>9246</v>
      </c>
      <c r="Y506" t="s">
        <v>6269</v>
      </c>
      <c r="Z506" s="48" t="str">
        <f t="shared" si="122"/>
        <v>SSA HMR-10.121.97.69-Aniyor_Ex-10.121.16.197-Malpur</v>
      </c>
      <c r="AA506" s="48">
        <f t="shared" si="123"/>
        <v>14</v>
      </c>
      <c r="AB506" s="48">
        <f t="shared" si="124"/>
        <v>24</v>
      </c>
      <c r="AC506" s="48">
        <f t="shared" si="125"/>
        <v>15</v>
      </c>
      <c r="AD506" s="48">
        <f t="shared" si="126"/>
        <v>22</v>
      </c>
      <c r="AE506" s="48" t="str">
        <f t="shared" si="127"/>
        <v>10.121.97.69</v>
      </c>
      <c r="AF506" s="42" t="str">
        <f t="shared" si="128"/>
        <v>10.121.16.197</v>
      </c>
      <c r="AG506" s="7" t="str">
        <f t="shared" si="129"/>
        <v>Aniyor Ex</v>
      </c>
      <c r="AH506" s="7" t="str">
        <f t="shared" si="130"/>
        <v>Malpur</v>
      </c>
      <c r="AI506" s="7" t="str">
        <f t="shared" si="131"/>
        <v>S3P1</v>
      </c>
      <c r="AJ506" s="7" t="str">
        <f t="shared" si="132"/>
        <v>S6P1</v>
      </c>
      <c r="AK506" s="7" t="str">
        <f>IFERROR(VLOOKUP(Z506,'PASTE-DL-ALARMS'!$Q$10:$W$2200,7,FALSE),"")</f>
        <v/>
      </c>
      <c r="AL506" s="55" t="str">
        <f>IFERROR(VLOOKUP(Z506,'PASTE-DL-ALARMS'!$Q$10:$W$2200,3,FALSE),"")</f>
        <v/>
      </c>
      <c r="AM506" s="7" t="str">
        <f t="shared" si="133"/>
        <v>10.121.97.69_Aniyor Ex_S3P1</v>
      </c>
      <c r="AN506" s="55" t="str">
        <f t="shared" si="134"/>
        <v>10.121.16.197_Malpur_S6P1</v>
      </c>
      <c r="AO506" s="72" t="e">
        <f t="shared" ca="1" si="135"/>
        <v>#VALUE!</v>
      </c>
      <c r="AP506" s="7" t="str">
        <f>IFERROR(VLOOKUP(Z506,'PASTE-DL-ALARMS'!$Q$10:$Z$2800,8,FALSE),"")</f>
        <v/>
      </c>
    </row>
    <row r="507" spans="1:42" x14ac:dyDescent="0.25">
      <c r="A507" s="20"/>
      <c r="B507" s="20"/>
      <c r="C507" s="20" t="str">
        <f>IF(D507="Critical",MAX($C$8:C506)+1,"")</f>
        <v/>
      </c>
      <c r="D507" s="20" t="str">
        <f t="shared" si="119"/>
        <v>-</v>
      </c>
      <c r="E507" s="20" t="str">
        <f>VLOOKUP('PASTE-DOWN-DL'!F507,'SSA-CODE'!$D$4:$E$56,2,FALSE)</f>
        <v>BHV</v>
      </c>
      <c r="F507" s="48" t="str">
        <f t="shared" si="120"/>
        <v>SSA BV</v>
      </c>
      <c r="G507" s="48" t="str">
        <f t="shared" si="121"/>
        <v xml:space="preserve">	SSA BV</v>
      </c>
      <c r="H507" s="20">
        <v>498</v>
      </c>
      <c r="I507" t="s">
        <v>9247</v>
      </c>
      <c r="J507" t="s">
        <v>6260</v>
      </c>
      <c r="K507" t="s">
        <v>6261</v>
      </c>
      <c r="L507" t="s">
        <v>6262</v>
      </c>
      <c r="M507" t="s">
        <v>6263</v>
      </c>
      <c r="N507" t="s">
        <v>9248</v>
      </c>
      <c r="O507" t="s">
        <v>9249</v>
      </c>
      <c r="P507" t="s">
        <v>6266</v>
      </c>
      <c r="Q507" t="s">
        <v>6507</v>
      </c>
      <c r="R507" t="s">
        <v>6784</v>
      </c>
      <c r="S507" t="s">
        <v>6269</v>
      </c>
      <c r="T507" t="s">
        <v>7359</v>
      </c>
      <c r="U507" t="s">
        <v>6269</v>
      </c>
      <c r="V507" t="s">
        <v>6271</v>
      </c>
      <c r="W507" t="s">
        <v>9250</v>
      </c>
      <c r="X507" t="s">
        <v>9251</v>
      </c>
      <c r="Y507" t="s">
        <v>6269</v>
      </c>
      <c r="Z507" s="48" t="str">
        <f t="shared" si="122"/>
        <v>SSA BV-10.121.25.3-TN705B_Madhwanand\S3P1-10.121.25.1-TN725B_Panwadi_GNE\S4P1</v>
      </c>
      <c r="AA507" s="48">
        <f t="shared" si="123"/>
        <v>13</v>
      </c>
      <c r="AB507" s="48">
        <f t="shared" si="124"/>
        <v>24</v>
      </c>
      <c r="AC507" s="48">
        <f t="shared" si="125"/>
        <v>13</v>
      </c>
      <c r="AD507" s="48">
        <f t="shared" si="126"/>
        <v>26</v>
      </c>
      <c r="AE507" s="48" t="str">
        <f t="shared" si="127"/>
        <v>10.121.25.3</v>
      </c>
      <c r="AF507" s="42" t="str">
        <f t="shared" si="128"/>
        <v>10.121.25.1</v>
      </c>
      <c r="AG507" s="7" t="str">
        <f t="shared" si="129"/>
        <v>Madhvanand</v>
      </c>
      <c r="AH507" s="7" t="str">
        <f t="shared" si="130"/>
        <v>Panwadi(GNE)</v>
      </c>
      <c r="AI507" s="7" t="str">
        <f t="shared" si="131"/>
        <v>S3P1</v>
      </c>
      <c r="AJ507" s="7" t="str">
        <f t="shared" si="132"/>
        <v>S4P1</v>
      </c>
      <c r="AK507" s="7" t="str">
        <f>IFERROR(VLOOKUP(Z507,'PASTE-DL-ALARMS'!$Q$10:$W$2200,7,FALSE),"")</f>
        <v/>
      </c>
      <c r="AL507" s="55" t="str">
        <f>IFERROR(VLOOKUP(Z507,'PASTE-DL-ALARMS'!$Q$10:$W$2200,3,FALSE),"")</f>
        <v/>
      </c>
      <c r="AM507" s="7" t="str">
        <f t="shared" si="133"/>
        <v>10.121.25.3_Madhvanand_S3P1</v>
      </c>
      <c r="AN507" s="55" t="str">
        <f t="shared" si="134"/>
        <v>10.121.25.1_Panwadi(GNE)_S4P1</v>
      </c>
      <c r="AO507" s="72" t="e">
        <f t="shared" ca="1" si="135"/>
        <v>#VALUE!</v>
      </c>
      <c r="AP507" s="7" t="str">
        <f>IFERROR(VLOOKUP(Z507,'PASTE-DL-ALARMS'!$Q$10:$Z$2800,8,FALSE),"")</f>
        <v/>
      </c>
    </row>
    <row r="508" spans="1:42" x14ac:dyDescent="0.25">
      <c r="A508" s="20"/>
      <c r="B508" s="20"/>
      <c r="C508" s="20" t="str">
        <f>IF(D508="Critical",MAX($C$8:C507)+1,"")</f>
        <v/>
      </c>
      <c r="D508" s="20" t="str">
        <f t="shared" si="119"/>
        <v>-</v>
      </c>
      <c r="E508" s="20" t="str">
        <f>VLOOKUP('PASTE-DOWN-DL'!F508,'SSA-CODE'!$D$4:$E$56,2,FALSE)</f>
        <v>SRT</v>
      </c>
      <c r="F508" s="48" t="str">
        <f t="shared" si="120"/>
        <v>SSA SR</v>
      </c>
      <c r="G508" s="48" t="str">
        <f t="shared" si="121"/>
        <v xml:space="preserve">	SSA SR</v>
      </c>
      <c r="H508" s="20">
        <v>499</v>
      </c>
      <c r="I508" t="s">
        <v>9252</v>
      </c>
      <c r="J508" t="s">
        <v>6260</v>
      </c>
      <c r="K508" t="s">
        <v>6261</v>
      </c>
      <c r="L508" t="s">
        <v>6262</v>
      </c>
      <c r="M508" t="s">
        <v>6263</v>
      </c>
      <c r="N508" t="s">
        <v>9253</v>
      </c>
      <c r="O508" t="s">
        <v>9254</v>
      </c>
      <c r="P508" t="s">
        <v>6266</v>
      </c>
      <c r="Q508" t="s">
        <v>6408</v>
      </c>
      <c r="R508" t="s">
        <v>6378</v>
      </c>
      <c r="S508" t="s">
        <v>9255</v>
      </c>
      <c r="T508" t="s">
        <v>6313</v>
      </c>
      <c r="U508" t="s">
        <v>9255</v>
      </c>
      <c r="V508" t="s">
        <v>6271</v>
      </c>
      <c r="W508" t="s">
        <v>9256</v>
      </c>
      <c r="X508" t="s">
        <v>9257</v>
      </c>
      <c r="Y508" t="s">
        <v>6269</v>
      </c>
      <c r="Z508" s="48" t="str">
        <f t="shared" si="122"/>
        <v>SSA SR-10.121.19.222-SDB KHJOD_4/1-10.121.19.214-TITANIUM SARSANA_4/1</v>
      </c>
      <c r="AA508" s="48">
        <f t="shared" si="123"/>
        <v>15</v>
      </c>
      <c r="AB508" s="48">
        <f t="shared" si="124"/>
        <v>32</v>
      </c>
      <c r="AC508" s="48">
        <f t="shared" si="125"/>
        <v>15</v>
      </c>
      <c r="AD508" s="48">
        <f t="shared" si="126"/>
        <v>25</v>
      </c>
      <c r="AE508" s="48" t="str">
        <f t="shared" si="127"/>
        <v>10.121.19.214</v>
      </c>
      <c r="AF508" s="42" t="str">
        <f t="shared" si="128"/>
        <v>10.121.19.222</v>
      </c>
      <c r="AG508" s="7" t="str">
        <f t="shared" si="129"/>
        <v>TITANIUM SARSANA</v>
      </c>
      <c r="AH508" s="7" t="str">
        <f t="shared" si="130"/>
        <v>SDB KHJOD</v>
      </c>
      <c r="AI508" s="7" t="str">
        <f t="shared" si="131"/>
        <v>S4P1</v>
      </c>
      <c r="AJ508" s="7" t="str">
        <f t="shared" si="132"/>
        <v>S4P1</v>
      </c>
      <c r="AK508" s="7" t="str">
        <f>IFERROR(VLOOKUP(Z508,'PASTE-DL-ALARMS'!$Q$10:$W$2200,7,FALSE),"")</f>
        <v/>
      </c>
      <c r="AL508" s="55" t="str">
        <f>IFERROR(VLOOKUP(Z508,'PASTE-DL-ALARMS'!$Q$10:$W$2200,3,FALSE),"")</f>
        <v/>
      </c>
      <c r="AM508" s="7" t="str">
        <f t="shared" si="133"/>
        <v>10.121.19.214_TITANIUM SARSANA_S4P1</v>
      </c>
      <c r="AN508" s="55" t="str">
        <f t="shared" si="134"/>
        <v>10.121.19.222_SDB KHJOD_S4P1</v>
      </c>
      <c r="AO508" s="72" t="e">
        <f t="shared" ca="1" si="135"/>
        <v>#VALUE!</v>
      </c>
      <c r="AP508" s="7" t="str">
        <f>IFERROR(VLOOKUP(Z508,'PASTE-DL-ALARMS'!$Q$10:$Z$2800,8,FALSE),"")</f>
        <v/>
      </c>
    </row>
    <row r="509" spans="1:42" x14ac:dyDescent="0.25">
      <c r="A509" s="20"/>
      <c r="B509" s="20"/>
      <c r="C509" s="20" t="str">
        <f>IF(D509="Critical",MAX($C$8:C508)+1,"")</f>
        <v/>
      </c>
      <c r="D509" s="20" t="str">
        <f t="shared" si="119"/>
        <v>-</v>
      </c>
      <c r="E509" s="20" t="str">
        <f>VLOOKUP('PASTE-DOWN-DL'!F509,'SSA-CODE'!$D$4:$E$56,2,FALSE)</f>
        <v>BUJ</v>
      </c>
      <c r="F509" s="48" t="str">
        <f t="shared" si="120"/>
        <v>SSA BUJ</v>
      </c>
      <c r="G509" s="48" t="str">
        <f t="shared" si="121"/>
        <v xml:space="preserve">	SSA BUJ</v>
      </c>
      <c r="H509" s="20">
        <v>500</v>
      </c>
      <c r="I509" t="s">
        <v>9258</v>
      </c>
      <c r="J509" t="s">
        <v>6260</v>
      </c>
      <c r="K509" t="s">
        <v>6275</v>
      </c>
      <c r="L509" t="s">
        <v>6262</v>
      </c>
      <c r="M509" t="s">
        <v>6263</v>
      </c>
      <c r="N509" t="s">
        <v>9259</v>
      </c>
      <c r="O509" t="s">
        <v>9260</v>
      </c>
      <c r="P509" t="s">
        <v>6266</v>
      </c>
      <c r="Q509" t="s">
        <v>6507</v>
      </c>
      <c r="R509" t="s">
        <v>6401</v>
      </c>
      <c r="S509" t="s">
        <v>9261</v>
      </c>
      <c r="T509" t="s">
        <v>6313</v>
      </c>
      <c r="U509" t="s">
        <v>6346</v>
      </c>
      <c r="V509" t="s">
        <v>6271</v>
      </c>
      <c r="W509" t="s">
        <v>9262</v>
      </c>
      <c r="X509" t="s">
        <v>9263</v>
      </c>
      <c r="Y509" t="s">
        <v>6269</v>
      </c>
      <c r="Z509" s="48" t="str">
        <f t="shared" si="122"/>
        <v>SSA BUJ-10.121.96.146-Naliya AF_1/5-10.121.96.135-Naliya_6/3</v>
      </c>
      <c r="AA509" s="48">
        <f t="shared" si="123"/>
        <v>15</v>
      </c>
      <c r="AB509" s="48">
        <f t="shared" si="124"/>
        <v>25</v>
      </c>
      <c r="AC509" s="48">
        <f t="shared" si="125"/>
        <v>15</v>
      </c>
      <c r="AD509" s="48">
        <f t="shared" si="126"/>
        <v>22</v>
      </c>
      <c r="AE509" s="48" t="str">
        <f t="shared" si="127"/>
        <v>10.121.96.146</v>
      </c>
      <c r="AF509" s="42" t="str">
        <f t="shared" si="128"/>
        <v>10.121.96.135</v>
      </c>
      <c r="AG509" s="7" t="str">
        <f t="shared" si="129"/>
        <v>Naliya AF</v>
      </c>
      <c r="AH509" s="7" t="str">
        <f t="shared" si="130"/>
        <v>Naliya</v>
      </c>
      <c r="AI509" s="7" t="str">
        <f t="shared" si="131"/>
        <v>S1P5</v>
      </c>
      <c r="AJ509" s="7" t="str">
        <f t="shared" si="132"/>
        <v>S6P3</v>
      </c>
      <c r="AK509" s="7" t="str">
        <f>IFERROR(VLOOKUP(Z509,'PASTE-DL-ALARMS'!$Q$10:$W$2200,7,FALSE),"")</f>
        <v/>
      </c>
      <c r="AL509" s="55" t="str">
        <f>IFERROR(VLOOKUP(Z509,'PASTE-DL-ALARMS'!$Q$10:$W$2200,3,FALSE),"")</f>
        <v/>
      </c>
      <c r="AM509" s="7" t="str">
        <f t="shared" si="133"/>
        <v>10.121.96.146_Naliya AF_S1P5</v>
      </c>
      <c r="AN509" s="55" t="str">
        <f t="shared" si="134"/>
        <v>10.121.96.135_Naliya_S6P3</v>
      </c>
      <c r="AO509" s="72" t="e">
        <f t="shared" ca="1" si="135"/>
        <v>#VALUE!</v>
      </c>
      <c r="AP509" s="7" t="str">
        <f>IFERROR(VLOOKUP(Z509,'PASTE-DL-ALARMS'!$Q$10:$Z$2800,8,FALSE),"")</f>
        <v/>
      </c>
    </row>
    <row r="510" spans="1:42" x14ac:dyDescent="0.25">
      <c r="A510" s="20"/>
      <c r="B510" s="20"/>
      <c r="C510" s="20" t="str">
        <f>IF(D510="Critical",MAX($C$8:C509)+1,"")</f>
        <v/>
      </c>
      <c r="D510" s="20" t="str">
        <f t="shared" si="119"/>
        <v>-</v>
      </c>
      <c r="E510" s="20" t="str">
        <f>VLOOKUP('PASTE-DOWN-DL'!F510,'SSA-CODE'!$D$4:$E$56,2,FALSE)</f>
        <v>NDD</v>
      </c>
      <c r="F510" s="48" t="str">
        <f t="shared" si="120"/>
        <v>SSA NAD</v>
      </c>
      <c r="G510" s="48" t="str">
        <f t="shared" si="121"/>
        <v xml:space="preserve">	SSA NAD</v>
      </c>
      <c r="H510" s="20">
        <v>501</v>
      </c>
      <c r="I510" t="s">
        <v>9264</v>
      </c>
      <c r="J510" t="s">
        <v>6260</v>
      </c>
      <c r="K510" t="s">
        <v>6275</v>
      </c>
      <c r="L510" t="s">
        <v>6262</v>
      </c>
      <c r="M510" t="s">
        <v>6263</v>
      </c>
      <c r="N510" t="s">
        <v>9265</v>
      </c>
      <c r="O510" t="s">
        <v>9266</v>
      </c>
      <c r="P510" t="s">
        <v>6266</v>
      </c>
      <c r="Q510" t="s">
        <v>8085</v>
      </c>
      <c r="R510" t="s">
        <v>6279</v>
      </c>
      <c r="S510" t="s">
        <v>8689</v>
      </c>
      <c r="T510" t="s">
        <v>6313</v>
      </c>
      <c r="U510" t="s">
        <v>9267</v>
      </c>
      <c r="V510" t="s">
        <v>6271</v>
      </c>
      <c r="W510" t="s">
        <v>9268</v>
      </c>
      <c r="X510" t="s">
        <v>6488</v>
      </c>
      <c r="Y510" t="s">
        <v>6269</v>
      </c>
      <c r="Z510" s="48" t="str">
        <f t="shared" si="122"/>
        <v>SSA NAD-10.121.98.64-BORSAD_3/3-10.121.16.234-Anand2_3/3</v>
      </c>
      <c r="AA510" s="48">
        <f t="shared" si="123"/>
        <v>14</v>
      </c>
      <c r="AB510" s="48">
        <f t="shared" si="124"/>
        <v>21</v>
      </c>
      <c r="AC510" s="48">
        <f t="shared" si="125"/>
        <v>15</v>
      </c>
      <c r="AD510" s="48">
        <f t="shared" si="126"/>
        <v>22</v>
      </c>
      <c r="AE510" s="48" t="str">
        <f t="shared" si="127"/>
        <v>10.121.98.64</v>
      </c>
      <c r="AF510" s="42" t="str">
        <f t="shared" si="128"/>
        <v>10.121.16.234</v>
      </c>
      <c r="AG510" s="7" t="str">
        <f t="shared" si="129"/>
        <v>BORSAD</v>
      </c>
      <c r="AH510" s="7" t="str">
        <f t="shared" si="130"/>
        <v>Anand2</v>
      </c>
      <c r="AI510" s="7" t="str">
        <f t="shared" si="131"/>
        <v>S3P3</v>
      </c>
      <c r="AJ510" s="7" t="str">
        <f t="shared" si="132"/>
        <v>S3P3</v>
      </c>
      <c r="AK510" s="7" t="str">
        <f>IFERROR(VLOOKUP(Z510,'PASTE-DL-ALARMS'!$Q$10:$W$2200,7,FALSE),"")</f>
        <v/>
      </c>
      <c r="AL510" s="55" t="str">
        <f>IFERROR(VLOOKUP(Z510,'PASTE-DL-ALARMS'!$Q$10:$W$2200,3,FALSE),"")</f>
        <v/>
      </c>
      <c r="AM510" s="7" t="str">
        <f t="shared" si="133"/>
        <v>10.121.98.64_BORSAD_S3P3</v>
      </c>
      <c r="AN510" s="55" t="str">
        <f t="shared" si="134"/>
        <v>10.121.16.234_Anand2_S3P3</v>
      </c>
      <c r="AO510" s="72" t="e">
        <f t="shared" ca="1" si="135"/>
        <v>#VALUE!</v>
      </c>
      <c r="AP510" s="7" t="str">
        <f>IFERROR(VLOOKUP(Z510,'PASTE-DL-ALARMS'!$Q$10:$Z$2800,8,FALSE),"")</f>
        <v/>
      </c>
    </row>
    <row r="511" spans="1:42" x14ac:dyDescent="0.25">
      <c r="A511" s="20"/>
      <c r="B511" s="20"/>
      <c r="C511" s="20" t="str">
        <f>IF(D511="Critical",MAX($C$8:C510)+1,"")</f>
        <v/>
      </c>
      <c r="D511" s="20" t="str">
        <f t="shared" si="119"/>
        <v>-</v>
      </c>
      <c r="E511" s="20" t="str">
        <f>VLOOKUP('PASTE-DOWN-DL'!F511,'SSA-CODE'!$D$4:$E$56,2,FALSE)</f>
        <v>AHD</v>
      </c>
      <c r="F511" s="48" t="str">
        <f t="shared" si="120"/>
        <v>SSA AM</v>
      </c>
      <c r="G511" s="48" t="str">
        <f t="shared" si="121"/>
        <v xml:space="preserve">	SSA AM</v>
      </c>
      <c r="H511" s="20">
        <v>502</v>
      </c>
      <c r="I511" t="s">
        <v>9269</v>
      </c>
      <c r="J511" t="s">
        <v>6260</v>
      </c>
      <c r="K511" t="s">
        <v>6275</v>
      </c>
      <c r="L511" t="s">
        <v>6262</v>
      </c>
      <c r="M511" t="s">
        <v>6263</v>
      </c>
      <c r="N511" t="s">
        <v>9270</v>
      </c>
      <c r="O511" t="s">
        <v>9271</v>
      </c>
      <c r="P511" t="s">
        <v>6266</v>
      </c>
      <c r="Q511" t="s">
        <v>6408</v>
      </c>
      <c r="R511" t="s">
        <v>7033</v>
      </c>
      <c r="S511" t="s">
        <v>9272</v>
      </c>
      <c r="T511" t="s">
        <v>6471</v>
      </c>
      <c r="U511" t="s">
        <v>7799</v>
      </c>
      <c r="V511" t="s">
        <v>6271</v>
      </c>
      <c r="W511" t="s">
        <v>9273</v>
      </c>
      <c r="X511" t="s">
        <v>9274</v>
      </c>
      <c r="Y511" t="s">
        <v>6269</v>
      </c>
      <c r="Z511" s="48" t="str">
        <f t="shared" si="122"/>
        <v>SSA AM-10.121.18.19-LDRP_1/5-10.121.18.204-5ESS GNR_6/6</v>
      </c>
      <c r="AA511" s="48">
        <f t="shared" si="123"/>
        <v>15</v>
      </c>
      <c r="AB511" s="48">
        <f t="shared" si="124"/>
        <v>20</v>
      </c>
      <c r="AC511" s="48">
        <f t="shared" si="125"/>
        <v>15</v>
      </c>
      <c r="AD511" s="48">
        <f t="shared" si="126"/>
        <v>24</v>
      </c>
      <c r="AE511" s="48" t="str">
        <f t="shared" si="127"/>
        <v>10.121.18.192</v>
      </c>
      <c r="AF511" s="42" t="str">
        <f t="shared" si="128"/>
        <v>10.121.18.204</v>
      </c>
      <c r="AG511" s="7" t="str">
        <f t="shared" si="129"/>
        <v>LDRP</v>
      </c>
      <c r="AH511" s="7" t="str">
        <f t="shared" si="130"/>
        <v>5ESS-GNR</v>
      </c>
      <c r="AI511" s="7" t="str">
        <f t="shared" si="131"/>
        <v>S1P5</v>
      </c>
      <c r="AJ511" s="7" t="str">
        <f t="shared" si="132"/>
        <v>S6P6</v>
      </c>
      <c r="AK511" s="7" t="str">
        <f>IFERROR(VLOOKUP(Z511,'PASTE-DL-ALARMS'!$Q$10:$W$2200,7,FALSE),"")</f>
        <v/>
      </c>
      <c r="AL511" s="55" t="str">
        <f>IFERROR(VLOOKUP(Z511,'PASTE-DL-ALARMS'!$Q$10:$W$2200,3,FALSE),"")</f>
        <v/>
      </c>
      <c r="AM511" s="7" t="str">
        <f t="shared" si="133"/>
        <v>10.121.18.192_LDRP_S1P5</v>
      </c>
      <c r="AN511" s="55" t="str">
        <f t="shared" si="134"/>
        <v>10.121.18.204_5ESS-GNR_S6P6</v>
      </c>
      <c r="AO511" s="72" t="e">
        <f t="shared" ca="1" si="135"/>
        <v>#VALUE!</v>
      </c>
      <c r="AP511" s="7" t="str">
        <f>IFERROR(VLOOKUP(Z511,'PASTE-DL-ALARMS'!$Q$10:$Z$2800,8,FALSE),"")</f>
        <v/>
      </c>
    </row>
    <row r="512" spans="1:42" x14ac:dyDescent="0.25">
      <c r="A512" s="20"/>
      <c r="B512" s="20"/>
      <c r="C512" s="20" t="str">
        <f>IF(D512="Critical",MAX($C$8:C511)+1,"")</f>
        <v/>
      </c>
      <c r="D512" s="20" t="str">
        <f t="shared" si="119"/>
        <v>-</v>
      </c>
      <c r="E512" s="20" t="str">
        <f>VLOOKUP('PASTE-DOWN-DL'!F512,'SSA-CODE'!$D$4:$E$56,2,FALSE)</f>
        <v>JMN</v>
      </c>
      <c r="F512" s="48" t="str">
        <f t="shared" si="120"/>
        <v>SSA JMN</v>
      </c>
      <c r="G512" s="48" t="str">
        <f t="shared" si="121"/>
        <v xml:space="preserve">	SSA JMN</v>
      </c>
      <c r="H512" s="20">
        <v>503</v>
      </c>
      <c r="I512" t="s">
        <v>9275</v>
      </c>
      <c r="J512" t="s">
        <v>6260</v>
      </c>
      <c r="K512" t="s">
        <v>6275</v>
      </c>
      <c r="L512" t="s">
        <v>6262</v>
      </c>
      <c r="M512" t="s">
        <v>6263</v>
      </c>
      <c r="N512" t="s">
        <v>9276</v>
      </c>
      <c r="O512" t="s">
        <v>9277</v>
      </c>
      <c r="P512" t="s">
        <v>6266</v>
      </c>
      <c r="Q512" t="s">
        <v>6665</v>
      </c>
      <c r="R512" t="s">
        <v>6439</v>
      </c>
      <c r="S512" t="s">
        <v>9278</v>
      </c>
      <c r="T512" t="s">
        <v>6950</v>
      </c>
      <c r="U512" t="s">
        <v>9278</v>
      </c>
      <c r="V512" t="s">
        <v>6271</v>
      </c>
      <c r="W512" t="s">
        <v>9279</v>
      </c>
      <c r="X512" t="s">
        <v>9280</v>
      </c>
      <c r="Y512" t="s">
        <v>6269</v>
      </c>
      <c r="Z512" s="48" t="str">
        <f t="shared" si="122"/>
        <v>SSA JMN-10.121.68.218-DWARKA2 B2_2/5-10.121.68.217-BHATIA A1_3/6</v>
      </c>
      <c r="AA512" s="48">
        <f t="shared" si="123"/>
        <v>15</v>
      </c>
      <c r="AB512" s="48">
        <f t="shared" si="124"/>
        <v>22</v>
      </c>
      <c r="AC512" s="48">
        <f t="shared" si="125"/>
        <v>15</v>
      </c>
      <c r="AD512" s="48">
        <f t="shared" si="126"/>
        <v>23</v>
      </c>
      <c r="AE512" s="48" t="str">
        <f t="shared" si="127"/>
        <v>10.121.68.217</v>
      </c>
      <c r="AF512" s="42" t="str">
        <f t="shared" si="128"/>
        <v>10.121.68.218</v>
      </c>
      <c r="AG512" s="7" t="str">
        <f t="shared" si="129"/>
        <v>BHATIA</v>
      </c>
      <c r="AH512" s="7" t="str">
        <f t="shared" si="130"/>
        <v>DWARKA2</v>
      </c>
      <c r="AI512" s="7" t="str">
        <f t="shared" si="131"/>
        <v>S2P5</v>
      </c>
      <c r="AJ512" s="7" t="str">
        <f t="shared" si="132"/>
        <v>S3P6</v>
      </c>
      <c r="AK512" s="7" t="str">
        <f>IFERROR(VLOOKUP(Z512,'PASTE-DL-ALARMS'!$Q$10:$W$2200,7,FALSE),"")</f>
        <v/>
      </c>
      <c r="AL512" s="55" t="str">
        <f>IFERROR(VLOOKUP(Z512,'PASTE-DL-ALARMS'!$Q$10:$W$2200,3,FALSE),"")</f>
        <v/>
      </c>
      <c r="AM512" s="7" t="str">
        <f t="shared" si="133"/>
        <v>10.121.68.217_BHATIA_S2P5</v>
      </c>
      <c r="AN512" s="55" t="str">
        <f t="shared" si="134"/>
        <v>10.121.68.218_DWARKA2_S3P6</v>
      </c>
      <c r="AO512" s="72" t="e">
        <f t="shared" ca="1" si="135"/>
        <v>#VALUE!</v>
      </c>
      <c r="AP512" s="7" t="str">
        <f>IFERROR(VLOOKUP(Z512,'PASTE-DL-ALARMS'!$Q$10:$Z$2800,8,FALSE),"")</f>
        <v/>
      </c>
    </row>
    <row r="513" spans="1:42" x14ac:dyDescent="0.25">
      <c r="A513" s="20"/>
      <c r="B513" s="20"/>
      <c r="C513" s="20" t="str">
        <f>IF(D513="Critical",MAX($C$8:C512)+1,"")</f>
        <v/>
      </c>
      <c r="D513" s="20" t="str">
        <f t="shared" si="119"/>
        <v>-</v>
      </c>
      <c r="E513" s="20" t="str">
        <f>VLOOKUP('PASTE-DOWN-DL'!F513,'SSA-CODE'!$D$4:$E$56,2,FALSE)</f>
        <v>WTR AM</v>
      </c>
      <c r="F513" s="48" t="str">
        <f t="shared" si="120"/>
        <v>WTR AM</v>
      </c>
      <c r="G513" s="48" t="str">
        <f t="shared" si="121"/>
        <v xml:space="preserve">	WTR AM</v>
      </c>
      <c r="H513" s="20">
        <v>504</v>
      </c>
      <c r="I513" t="s">
        <v>9281</v>
      </c>
      <c r="J513" t="s">
        <v>6466</v>
      </c>
      <c r="K513" t="s">
        <v>6275</v>
      </c>
      <c r="L513" t="s">
        <v>6262</v>
      </c>
      <c r="M513" t="s">
        <v>6263</v>
      </c>
      <c r="N513" t="s">
        <v>9282</v>
      </c>
      <c r="O513" t="s">
        <v>9283</v>
      </c>
      <c r="P513" t="s">
        <v>6266</v>
      </c>
      <c r="Q513" t="s">
        <v>7090</v>
      </c>
      <c r="R513" t="s">
        <v>7090</v>
      </c>
      <c r="S513" t="s">
        <v>9284</v>
      </c>
      <c r="T513" t="s">
        <v>6345</v>
      </c>
      <c r="U513" t="s">
        <v>7092</v>
      </c>
      <c r="V513" t="s">
        <v>6271</v>
      </c>
      <c r="W513" t="s">
        <v>9285</v>
      </c>
      <c r="X513" t="s">
        <v>9286</v>
      </c>
      <c r="Y513" t="s">
        <v>6269</v>
      </c>
      <c r="Z513" s="48" t="str">
        <f t="shared" si="122"/>
        <v>WTR AM-10.121.16.27-CITY _B2_PH3_5/9-10.121.16.226-Baroda City-3_B2_GNE-1_5/9</v>
      </c>
      <c r="AA513" s="48">
        <f t="shared" si="123"/>
        <v>14</v>
      </c>
      <c r="AB513" s="48">
        <f t="shared" si="124"/>
        <v>26</v>
      </c>
      <c r="AC513" s="48">
        <f t="shared" si="125"/>
        <v>15</v>
      </c>
      <c r="AD513" s="48">
        <f t="shared" si="126"/>
        <v>33</v>
      </c>
      <c r="AE513" s="48" t="str">
        <f t="shared" si="127"/>
        <v>10.121.16.27</v>
      </c>
      <c r="AF513" s="42" t="str">
        <f t="shared" si="128"/>
        <v>10.121.16.226</v>
      </c>
      <c r="AG513" s="7" t="str">
        <f t="shared" si="129"/>
        <v>Baroda CITY</v>
      </c>
      <c r="AH513" s="7" t="str">
        <f t="shared" si="130"/>
        <v>BARODA CITY 3 GNE</v>
      </c>
      <c r="AI513" s="7" t="str">
        <f t="shared" si="131"/>
        <v>S5P9</v>
      </c>
      <c r="AJ513" s="7" t="str">
        <f t="shared" si="132"/>
        <v>S5P9</v>
      </c>
      <c r="AK513" s="7" t="str">
        <f>IFERROR(VLOOKUP(Z513,'PASTE-DL-ALARMS'!$Q$10:$W$2200,7,FALSE),"")</f>
        <v/>
      </c>
      <c r="AL513" s="55" t="str">
        <f>IFERROR(VLOOKUP(Z513,'PASTE-DL-ALARMS'!$Q$10:$W$2200,3,FALSE),"")</f>
        <v/>
      </c>
      <c r="AM513" s="7" t="str">
        <f t="shared" si="133"/>
        <v>10.121.16.27_Baroda CITY_S5P9</v>
      </c>
      <c r="AN513" s="55" t="str">
        <f t="shared" si="134"/>
        <v>10.121.16.226_BARODA CITY 3 GNE_S5P9</v>
      </c>
      <c r="AO513" s="72" t="e">
        <f t="shared" ca="1" si="135"/>
        <v>#VALUE!</v>
      </c>
      <c r="AP513" s="7" t="str">
        <f>IFERROR(VLOOKUP(Z513,'PASTE-DL-ALARMS'!$Q$10:$Z$2800,8,FALSE),"")</f>
        <v/>
      </c>
    </row>
    <row r="514" spans="1:42" x14ac:dyDescent="0.25">
      <c r="A514" s="20"/>
      <c r="B514" s="20"/>
      <c r="C514" s="20" t="str">
        <f>IF(D514="Critical",MAX($C$8:C513)+1,"")</f>
        <v/>
      </c>
      <c r="D514" s="20" t="str">
        <f t="shared" si="119"/>
        <v>-</v>
      </c>
      <c r="E514" s="20" t="str">
        <f>VLOOKUP('PASTE-DOWN-DL'!F514,'SSA-CODE'!$D$4:$E$56,2,FALSE)</f>
        <v>BUJ</v>
      </c>
      <c r="F514" s="48" t="str">
        <f t="shared" si="120"/>
        <v>SSA BUJ</v>
      </c>
      <c r="G514" s="48" t="str">
        <f t="shared" si="121"/>
        <v xml:space="preserve">	SSA BUJ</v>
      </c>
      <c r="H514" s="20">
        <v>505</v>
      </c>
      <c r="I514" t="s">
        <v>9287</v>
      </c>
      <c r="J514" t="s">
        <v>6260</v>
      </c>
      <c r="K514" t="s">
        <v>6261</v>
      </c>
      <c r="L514" t="s">
        <v>6262</v>
      </c>
      <c r="M514" t="s">
        <v>6263</v>
      </c>
      <c r="N514" t="s">
        <v>9288</v>
      </c>
      <c r="O514" t="s">
        <v>9289</v>
      </c>
      <c r="P514" t="s">
        <v>6266</v>
      </c>
      <c r="Q514" t="s">
        <v>6302</v>
      </c>
      <c r="R514" t="s">
        <v>6784</v>
      </c>
      <c r="S514" t="s">
        <v>9290</v>
      </c>
      <c r="T514" t="s">
        <v>6345</v>
      </c>
      <c r="U514" t="s">
        <v>6346</v>
      </c>
      <c r="V514" t="s">
        <v>6271</v>
      </c>
      <c r="W514" t="s">
        <v>9291</v>
      </c>
      <c r="X514" t="s">
        <v>9292</v>
      </c>
      <c r="Y514" t="s">
        <v>6269</v>
      </c>
      <c r="Z514" s="48" t="str">
        <f t="shared" si="122"/>
        <v>SSA BUJ-10.121.96.133-Sukhpar_3/1-10.121.96.132-Desalpar_4/1</v>
      </c>
      <c r="AA514" s="48">
        <f t="shared" si="123"/>
        <v>15</v>
      </c>
      <c r="AB514" s="48">
        <f t="shared" si="124"/>
        <v>24</v>
      </c>
      <c r="AC514" s="48">
        <f t="shared" si="125"/>
        <v>15</v>
      </c>
      <c r="AD514" s="48">
        <f t="shared" si="126"/>
        <v>23</v>
      </c>
      <c r="AE514" s="48" t="str">
        <f t="shared" si="127"/>
        <v>10.121.96.132</v>
      </c>
      <c r="AF514" s="42" t="str">
        <f t="shared" si="128"/>
        <v>10.121.96.133</v>
      </c>
      <c r="AG514" s="7" t="str">
        <f t="shared" si="129"/>
        <v>Desalpar</v>
      </c>
      <c r="AH514" s="7" t="str">
        <f t="shared" si="130"/>
        <v>Sukhpar</v>
      </c>
      <c r="AI514" s="7" t="str">
        <f t="shared" si="131"/>
        <v>S4P1</v>
      </c>
      <c r="AJ514" s="7" t="str">
        <f t="shared" si="132"/>
        <v>S3P1</v>
      </c>
      <c r="AK514" s="7" t="str">
        <f>IFERROR(VLOOKUP(Z514,'PASTE-DL-ALARMS'!$Q$10:$W$2200,7,FALSE),"")</f>
        <v/>
      </c>
      <c r="AL514" s="55" t="str">
        <f>IFERROR(VLOOKUP(Z514,'PASTE-DL-ALARMS'!$Q$10:$W$2200,3,FALSE),"")</f>
        <v/>
      </c>
      <c r="AM514" s="7" t="str">
        <f t="shared" si="133"/>
        <v>10.121.96.132_Desalpar_S4P1</v>
      </c>
      <c r="AN514" s="55" t="str">
        <f t="shared" si="134"/>
        <v>10.121.96.133_Sukhpar_S3P1</v>
      </c>
      <c r="AO514" s="72" t="e">
        <f t="shared" ca="1" si="135"/>
        <v>#VALUE!</v>
      </c>
      <c r="AP514" s="7" t="str">
        <f>IFERROR(VLOOKUP(Z514,'PASTE-DL-ALARMS'!$Q$10:$Z$2800,8,FALSE),"")</f>
        <v/>
      </c>
    </row>
    <row r="515" spans="1:42" x14ac:dyDescent="0.25">
      <c r="A515" s="20"/>
      <c r="B515" s="20"/>
      <c r="C515" s="20" t="str">
        <f>IF(D515="Critical",MAX($C$8:C514)+1,"")</f>
        <v/>
      </c>
      <c r="D515" s="20" t="str">
        <f t="shared" si="119"/>
        <v>-</v>
      </c>
      <c r="E515" s="20" t="str">
        <f>VLOOKUP('PASTE-DOWN-DL'!F515,'SSA-CODE'!$D$4:$E$56,2,FALSE)</f>
        <v>JMN</v>
      </c>
      <c r="F515" s="48" t="str">
        <f t="shared" si="120"/>
        <v>SSA JMN</v>
      </c>
      <c r="G515" s="48" t="str">
        <f t="shared" si="121"/>
        <v xml:space="preserve">	SSA JMN</v>
      </c>
      <c r="H515" s="20">
        <v>506</v>
      </c>
      <c r="I515" t="s">
        <v>9293</v>
      </c>
      <c r="J515" t="s">
        <v>6260</v>
      </c>
      <c r="K515" t="s">
        <v>6261</v>
      </c>
      <c r="L515" t="s">
        <v>6262</v>
      </c>
      <c r="M515" t="s">
        <v>6263</v>
      </c>
      <c r="N515" t="s">
        <v>9294</v>
      </c>
      <c r="O515" t="s">
        <v>9295</v>
      </c>
      <c r="P515" t="s">
        <v>6266</v>
      </c>
      <c r="Q515" t="s">
        <v>6431</v>
      </c>
      <c r="R515" t="s">
        <v>7217</v>
      </c>
      <c r="S515" t="s">
        <v>9296</v>
      </c>
      <c r="T515" t="s">
        <v>6500</v>
      </c>
      <c r="U515" t="s">
        <v>8912</v>
      </c>
      <c r="V515" t="s">
        <v>6271</v>
      </c>
      <c r="W515" t="s">
        <v>9297</v>
      </c>
      <c r="X515" t="s">
        <v>6488</v>
      </c>
      <c r="Y515" t="s">
        <v>6269</v>
      </c>
      <c r="Z515" s="48" t="str">
        <f t="shared" si="122"/>
        <v>SSA JMN-10.121.97.132-Aliyabada B1_4/1-10.121.68.214-Banugar B2_3/1</v>
      </c>
      <c r="AA515" s="48">
        <f t="shared" si="123"/>
        <v>15</v>
      </c>
      <c r="AB515" s="48">
        <f t="shared" si="124"/>
        <v>25</v>
      </c>
      <c r="AC515" s="48">
        <f t="shared" si="125"/>
        <v>15</v>
      </c>
      <c r="AD515" s="48">
        <f t="shared" si="126"/>
        <v>23</v>
      </c>
      <c r="AE515" s="48" t="str">
        <f t="shared" si="127"/>
        <v>10.121.97.132</v>
      </c>
      <c r="AF515" s="42" t="str">
        <f t="shared" si="128"/>
        <v>10.121.68.214</v>
      </c>
      <c r="AG515" s="7" t="str">
        <f t="shared" si="129"/>
        <v>Aliyabada</v>
      </c>
      <c r="AH515" s="7" t="str">
        <f t="shared" si="130"/>
        <v>BANUGAR</v>
      </c>
      <c r="AI515" s="7" t="str">
        <f t="shared" si="131"/>
        <v>S4P1</v>
      </c>
      <c r="AJ515" s="7" t="str">
        <f t="shared" si="132"/>
        <v>S3P1</v>
      </c>
      <c r="AK515" s="7" t="str">
        <f>IFERROR(VLOOKUP(Z515,'PASTE-DL-ALARMS'!$Q$10:$W$2200,7,FALSE),"")</f>
        <v/>
      </c>
      <c r="AL515" s="55" t="str">
        <f>IFERROR(VLOOKUP(Z515,'PASTE-DL-ALARMS'!$Q$10:$W$2200,3,FALSE),"")</f>
        <v/>
      </c>
      <c r="AM515" s="7" t="str">
        <f t="shared" si="133"/>
        <v>10.121.97.132_Aliyabada_S4P1</v>
      </c>
      <c r="AN515" s="55" t="str">
        <f t="shared" si="134"/>
        <v>10.121.68.214_BANUGAR_S3P1</v>
      </c>
      <c r="AO515" s="72" t="e">
        <f t="shared" ca="1" si="135"/>
        <v>#VALUE!</v>
      </c>
      <c r="AP515" s="7" t="str">
        <f>IFERROR(VLOOKUP(Z515,'PASTE-DL-ALARMS'!$Q$10:$Z$2800,8,FALSE),"")</f>
        <v/>
      </c>
    </row>
    <row r="516" spans="1:42" x14ac:dyDescent="0.25">
      <c r="A516" s="20"/>
      <c r="B516" s="20"/>
      <c r="C516" s="20" t="str">
        <f>IF(D516="Critical",MAX($C$8:C515)+1,"")</f>
        <v/>
      </c>
      <c r="D516" s="20" t="str">
        <f t="shared" si="119"/>
        <v>-</v>
      </c>
      <c r="E516" s="20" t="str">
        <f>VLOOKUP('PASTE-DOWN-DL'!F516,'SSA-CODE'!$D$4:$E$56,2,FALSE)</f>
        <v>WTR RJ</v>
      </c>
      <c r="F516" s="48" t="str">
        <f t="shared" si="120"/>
        <v>WTR RJ</v>
      </c>
      <c r="G516" s="48" t="str">
        <f t="shared" si="121"/>
        <v xml:space="preserve">	WTR RJ</v>
      </c>
      <c r="H516" s="20">
        <v>507</v>
      </c>
      <c r="I516" t="s">
        <v>9298</v>
      </c>
      <c r="J516" t="s">
        <v>6260</v>
      </c>
      <c r="K516" t="s">
        <v>6275</v>
      </c>
      <c r="L516" t="s">
        <v>6262</v>
      </c>
      <c r="M516" t="s">
        <v>6263</v>
      </c>
      <c r="N516" t="s">
        <v>9299</v>
      </c>
      <c r="O516" t="s">
        <v>9300</v>
      </c>
      <c r="P516" t="s">
        <v>6266</v>
      </c>
      <c r="Q516" t="s">
        <v>8085</v>
      </c>
      <c r="R516" t="s">
        <v>6279</v>
      </c>
      <c r="S516" t="s">
        <v>9301</v>
      </c>
      <c r="T516" t="s">
        <v>7129</v>
      </c>
      <c r="U516" t="s">
        <v>6346</v>
      </c>
      <c r="V516" t="s">
        <v>9302</v>
      </c>
      <c r="W516" t="s">
        <v>9303</v>
      </c>
      <c r="X516" t="s">
        <v>9304</v>
      </c>
      <c r="Y516" t="s">
        <v>6269</v>
      </c>
      <c r="Z516" s="48" t="str">
        <f t="shared" si="122"/>
        <v>WTR RJ-10.121.17.65-Bhuj (GNE)-1_B2_3/4-10.121.24.65-Bhuj Laltekri(GNE)_B2_3/4</v>
      </c>
      <c r="AA516" s="48">
        <f t="shared" si="123"/>
        <v>14</v>
      </c>
      <c r="AB516" s="48">
        <f t="shared" si="124"/>
        <v>25</v>
      </c>
      <c r="AC516" s="48">
        <f t="shared" si="125"/>
        <v>14</v>
      </c>
      <c r="AD516" s="48">
        <f t="shared" si="126"/>
        <v>33</v>
      </c>
      <c r="AE516" s="48" t="str">
        <f t="shared" si="127"/>
        <v>10.121.17.65</v>
      </c>
      <c r="AF516" s="42" t="str">
        <f t="shared" si="128"/>
        <v>10.121.24.65</v>
      </c>
      <c r="AG516" s="7" t="str">
        <f t="shared" si="129"/>
        <v>BHUJ1(GNE)</v>
      </c>
      <c r="AH516" s="7" t="str">
        <f t="shared" si="130"/>
        <v>Bhuj Laltekri(GNE)</v>
      </c>
      <c r="AI516" s="7" t="str">
        <f t="shared" si="131"/>
        <v>S3P4</v>
      </c>
      <c r="AJ516" s="7" t="str">
        <f t="shared" si="132"/>
        <v>S3P4</v>
      </c>
      <c r="AK516" s="7" t="str">
        <f>IFERROR(VLOOKUP(Z516,'PASTE-DL-ALARMS'!$Q$10:$W$2200,7,FALSE),"")</f>
        <v/>
      </c>
      <c r="AL516" s="55" t="str">
        <f>IFERROR(VLOOKUP(Z516,'PASTE-DL-ALARMS'!$Q$10:$W$2200,3,FALSE),"")</f>
        <v/>
      </c>
      <c r="AM516" s="7" t="str">
        <f t="shared" si="133"/>
        <v>10.121.17.65_BHUJ1(GNE)_S3P4</v>
      </c>
      <c r="AN516" s="55" t="str">
        <f t="shared" si="134"/>
        <v>10.121.24.65_Bhuj Laltekri(GNE)_S3P4</v>
      </c>
      <c r="AO516" s="72" t="e">
        <f t="shared" ca="1" si="135"/>
        <v>#VALUE!</v>
      </c>
      <c r="AP516" s="7" t="str">
        <f>IFERROR(VLOOKUP(Z516,'PASTE-DL-ALARMS'!$Q$10:$Z$2800,8,FALSE),"")</f>
        <v/>
      </c>
    </row>
    <row r="517" spans="1:42" x14ac:dyDescent="0.25">
      <c r="A517" s="20"/>
      <c r="B517" s="20"/>
      <c r="C517" s="20" t="str">
        <f>IF(D517="Critical",MAX($C$8:C516)+1,"")</f>
        <v/>
      </c>
      <c r="D517" s="20" t="str">
        <f t="shared" si="119"/>
        <v>-</v>
      </c>
      <c r="E517" s="20" t="str">
        <f>VLOOKUP('PASTE-DOWN-DL'!F517,'SSA-CODE'!$D$4:$E$56,2,FALSE)</f>
        <v>BUJ</v>
      </c>
      <c r="F517" s="48" t="str">
        <f t="shared" si="120"/>
        <v>SSA BUJ</v>
      </c>
      <c r="G517" s="48" t="str">
        <f t="shared" si="121"/>
        <v xml:space="preserve">	SSA BUJ</v>
      </c>
      <c r="H517" s="20">
        <v>508</v>
      </c>
      <c r="I517" t="s">
        <v>9305</v>
      </c>
      <c r="J517" t="s">
        <v>6260</v>
      </c>
      <c r="K517" t="s">
        <v>6275</v>
      </c>
      <c r="L517" t="s">
        <v>6262</v>
      </c>
      <c r="M517" t="s">
        <v>6263</v>
      </c>
      <c r="N517" t="s">
        <v>9306</v>
      </c>
      <c r="O517" t="s">
        <v>9307</v>
      </c>
      <c r="P517" t="s">
        <v>6266</v>
      </c>
      <c r="Q517" t="s">
        <v>6546</v>
      </c>
      <c r="R517" t="s">
        <v>6279</v>
      </c>
      <c r="S517" t="s">
        <v>6269</v>
      </c>
      <c r="T517" t="s">
        <v>7301</v>
      </c>
      <c r="U517" t="s">
        <v>6269</v>
      </c>
      <c r="V517" t="s">
        <v>6271</v>
      </c>
      <c r="W517" t="s">
        <v>9308</v>
      </c>
      <c r="X517" t="s">
        <v>9309</v>
      </c>
      <c r="Y517" t="s">
        <v>6619</v>
      </c>
      <c r="Z517" s="48" t="str">
        <f t="shared" si="122"/>
        <v>SSA BUJ-10.121.17.80-Ashapura_Temple_2/5-10.121.17.81-Industrial_Area_1/5</v>
      </c>
      <c r="AA517" s="48">
        <f t="shared" si="123"/>
        <v>14</v>
      </c>
      <c r="AB517" s="48">
        <f t="shared" si="124"/>
        <v>30</v>
      </c>
      <c r="AC517" s="48">
        <f t="shared" si="125"/>
        <v>14</v>
      </c>
      <c r="AD517" s="48">
        <f t="shared" si="126"/>
        <v>30</v>
      </c>
      <c r="AE517" s="48" t="str">
        <f t="shared" si="127"/>
        <v>10.121.17.80</v>
      </c>
      <c r="AF517" s="42" t="str">
        <f t="shared" si="128"/>
        <v>10.121.17.81</v>
      </c>
      <c r="AG517" s="7" t="str">
        <f t="shared" si="129"/>
        <v>Ashapura Temple</v>
      </c>
      <c r="AH517" s="7" t="str">
        <f t="shared" si="130"/>
        <v>Industrial Area</v>
      </c>
      <c r="AI517" s="7" t="str">
        <f t="shared" si="131"/>
        <v>S2P5</v>
      </c>
      <c r="AJ517" s="7" t="str">
        <f t="shared" si="132"/>
        <v>S1P5</v>
      </c>
      <c r="AK517" s="7" t="str">
        <f>IFERROR(VLOOKUP(Z517,'PASTE-DL-ALARMS'!$Q$10:$W$2200,7,FALSE),"")</f>
        <v/>
      </c>
      <c r="AL517" s="55" t="str">
        <f>IFERROR(VLOOKUP(Z517,'PASTE-DL-ALARMS'!$Q$10:$W$2200,3,FALSE),"")</f>
        <v/>
      </c>
      <c r="AM517" s="7" t="str">
        <f t="shared" si="133"/>
        <v>10.121.17.80_Ashapura Temple_S2P5</v>
      </c>
      <c r="AN517" s="55" t="str">
        <f t="shared" si="134"/>
        <v>10.121.17.81_Industrial Area_S1P5</v>
      </c>
      <c r="AO517" s="72" t="e">
        <f t="shared" ca="1" si="135"/>
        <v>#VALUE!</v>
      </c>
      <c r="AP517" s="7" t="str">
        <f>IFERROR(VLOOKUP(Z517,'PASTE-DL-ALARMS'!$Q$10:$Z$2800,8,FALSE),"")</f>
        <v/>
      </c>
    </row>
    <row r="518" spans="1:42" x14ac:dyDescent="0.25">
      <c r="A518" s="20"/>
      <c r="B518" s="20"/>
      <c r="C518" s="20" t="str">
        <f>IF(D518="Critical",MAX($C$8:C517)+1,"")</f>
        <v/>
      </c>
      <c r="D518" s="20" t="str">
        <f t="shared" si="119"/>
        <v>-</v>
      </c>
      <c r="E518" s="20" t="str">
        <f>VLOOKUP('PASTE-DOWN-DL'!F518,'SSA-CODE'!$D$4:$E$56,2,FALSE)</f>
        <v>PLR</v>
      </c>
      <c r="F518" s="48" t="str">
        <f t="shared" si="120"/>
        <v>SSA PNP</v>
      </c>
      <c r="G518" s="48" t="str">
        <f t="shared" si="121"/>
        <v xml:space="preserve">	SSA PNP</v>
      </c>
      <c r="H518" s="20">
        <v>509</v>
      </c>
      <c r="I518" t="s">
        <v>9310</v>
      </c>
      <c r="J518" t="s">
        <v>6260</v>
      </c>
      <c r="K518" t="s">
        <v>6275</v>
      </c>
      <c r="L518" t="s">
        <v>6262</v>
      </c>
      <c r="M518" t="s">
        <v>6263</v>
      </c>
      <c r="N518" t="s">
        <v>9311</v>
      </c>
      <c r="O518" t="s">
        <v>9312</v>
      </c>
      <c r="P518" t="s">
        <v>6266</v>
      </c>
      <c r="Q518" t="s">
        <v>6285</v>
      </c>
      <c r="R518" t="s">
        <v>6279</v>
      </c>
      <c r="S518" t="s">
        <v>9313</v>
      </c>
      <c r="T518" t="s">
        <v>6313</v>
      </c>
      <c r="U518" t="s">
        <v>7242</v>
      </c>
      <c r="V518" t="s">
        <v>6271</v>
      </c>
      <c r="W518" t="s">
        <v>9314</v>
      </c>
      <c r="X518" t="s">
        <v>9315</v>
      </c>
      <c r="Y518" t="s">
        <v>6269</v>
      </c>
      <c r="Z518" s="48" t="str">
        <f t="shared" si="122"/>
        <v>SSA PNP-10.121.98.132-GIDC CHANDISAR_TN705B_GJ_SSA PNP_PH3\S4P2-10.121.25.134-R2 GADH B1_TN705B _GJ_SSA PNP_PH2\S3P2</v>
      </c>
      <c r="AA518" s="48">
        <f t="shared" si="123"/>
        <v>15</v>
      </c>
      <c r="AB518" s="48">
        <f t="shared" si="124"/>
        <v>30</v>
      </c>
      <c r="AC518" s="48">
        <f t="shared" si="125"/>
        <v>15</v>
      </c>
      <c r="AD518" s="48">
        <f t="shared" si="126"/>
        <v>26</v>
      </c>
      <c r="AE518" s="48" t="str">
        <f t="shared" si="127"/>
        <v>10.121.98.132</v>
      </c>
      <c r="AF518" s="42" t="str">
        <f t="shared" si="128"/>
        <v>10.121.25.134</v>
      </c>
      <c r="AG518" s="7" t="str">
        <f t="shared" si="129"/>
        <v>GIDC CHANDISAR</v>
      </c>
      <c r="AH518" s="7" t="str">
        <f t="shared" si="130"/>
        <v>R2 GADH B1</v>
      </c>
      <c r="AI518" s="7" t="str">
        <f t="shared" si="131"/>
        <v>S4P2</v>
      </c>
      <c r="AJ518" s="7" t="str">
        <f t="shared" si="132"/>
        <v>S3P2</v>
      </c>
      <c r="AK518" s="7" t="str">
        <f>IFERROR(VLOOKUP(Z518,'PASTE-DL-ALARMS'!$Q$10:$W$2200,7,FALSE),"")</f>
        <v/>
      </c>
      <c r="AL518" s="55" t="str">
        <f>IFERROR(VLOOKUP(Z518,'PASTE-DL-ALARMS'!$Q$10:$W$2200,3,FALSE),"")</f>
        <v/>
      </c>
      <c r="AM518" s="7" t="str">
        <f t="shared" si="133"/>
        <v>10.121.98.132_GIDC CHANDISAR_S4P2</v>
      </c>
      <c r="AN518" s="55" t="str">
        <f t="shared" si="134"/>
        <v>10.121.25.134_R2 GADH B1_S3P2</v>
      </c>
      <c r="AO518" s="72" t="e">
        <f t="shared" ca="1" si="135"/>
        <v>#VALUE!</v>
      </c>
      <c r="AP518" s="7" t="str">
        <f>IFERROR(VLOOKUP(Z518,'PASTE-DL-ALARMS'!$Q$10:$Z$2800,8,FALSE),"")</f>
        <v/>
      </c>
    </row>
    <row r="519" spans="1:42" x14ac:dyDescent="0.25">
      <c r="A519" s="20"/>
      <c r="B519" s="20"/>
      <c r="C519" s="20" t="str">
        <f>IF(D519="Critical",MAX($C$8:C518)+1,"")</f>
        <v/>
      </c>
      <c r="D519" s="20" t="str">
        <f t="shared" si="119"/>
        <v>-</v>
      </c>
      <c r="E519" s="20" t="str">
        <f>VLOOKUP('PASTE-DOWN-DL'!F519,'SSA-CODE'!$D$4:$E$56,2,FALSE)</f>
        <v>BCH</v>
      </c>
      <c r="F519" s="48" t="str">
        <f t="shared" si="120"/>
        <v>SSA BCH</v>
      </c>
      <c r="G519" s="48" t="str">
        <f t="shared" si="121"/>
        <v xml:space="preserve">	SSA BCH</v>
      </c>
      <c r="H519" s="20">
        <v>510</v>
      </c>
      <c r="I519" t="s">
        <v>9316</v>
      </c>
      <c r="J519" t="s">
        <v>6466</v>
      </c>
      <c r="K519" t="s">
        <v>6275</v>
      </c>
      <c r="L519" t="s">
        <v>6262</v>
      </c>
      <c r="M519" t="s">
        <v>6263</v>
      </c>
      <c r="N519" t="s">
        <v>9317</v>
      </c>
      <c r="O519" t="s">
        <v>9318</v>
      </c>
      <c r="P519" t="s">
        <v>6266</v>
      </c>
      <c r="Q519" t="s">
        <v>6832</v>
      </c>
      <c r="R519" t="s">
        <v>6279</v>
      </c>
      <c r="S519" t="s">
        <v>9319</v>
      </c>
      <c r="T519" t="s">
        <v>6770</v>
      </c>
      <c r="U519" t="s">
        <v>9319</v>
      </c>
      <c r="V519" t="s">
        <v>6271</v>
      </c>
      <c r="W519" t="s">
        <v>9320</v>
      </c>
      <c r="X519" t="s">
        <v>6488</v>
      </c>
      <c r="Y519" t="s">
        <v>6269</v>
      </c>
      <c r="Z519" s="48" t="str">
        <f t="shared" si="122"/>
        <v>SSA BCH-10.121.16.1-Bharuch-City B2_4/8-10.121.16.9-Bharuch B2_4/8</v>
      </c>
      <c r="AA519" s="48">
        <f t="shared" si="123"/>
        <v>13</v>
      </c>
      <c r="AB519" s="48">
        <f t="shared" si="124"/>
        <v>26</v>
      </c>
      <c r="AC519" s="48">
        <f t="shared" si="125"/>
        <v>13</v>
      </c>
      <c r="AD519" s="48">
        <f t="shared" si="126"/>
        <v>21</v>
      </c>
      <c r="AE519" s="48" t="str">
        <f t="shared" si="127"/>
        <v>10.121.16.1</v>
      </c>
      <c r="AF519" s="42" t="str">
        <f t="shared" si="128"/>
        <v>10.121.16.9</v>
      </c>
      <c r="AG519" s="7" t="str">
        <f t="shared" si="129"/>
        <v>Bharuch City</v>
      </c>
      <c r="AH519" s="7" t="str">
        <f t="shared" si="130"/>
        <v>Bharuch</v>
      </c>
      <c r="AI519" s="7" t="str">
        <f t="shared" si="131"/>
        <v>S4P8</v>
      </c>
      <c r="AJ519" s="7" t="str">
        <f t="shared" si="132"/>
        <v>S4P8</v>
      </c>
      <c r="AK519" s="7" t="str">
        <f>IFERROR(VLOOKUP(Z519,'PASTE-DL-ALARMS'!$Q$10:$W$2200,7,FALSE),"")</f>
        <v/>
      </c>
      <c r="AL519" s="55" t="str">
        <f>IFERROR(VLOOKUP(Z519,'PASTE-DL-ALARMS'!$Q$10:$W$2200,3,FALSE),"")</f>
        <v/>
      </c>
      <c r="AM519" s="7" t="str">
        <f t="shared" si="133"/>
        <v>10.121.16.1_Bharuch City_S4P8</v>
      </c>
      <c r="AN519" s="55" t="str">
        <f t="shared" si="134"/>
        <v>10.121.16.9_Bharuch_S4P8</v>
      </c>
      <c r="AO519" s="72" t="e">
        <f t="shared" ca="1" si="135"/>
        <v>#VALUE!</v>
      </c>
      <c r="AP519" s="7" t="str">
        <f>IFERROR(VLOOKUP(Z519,'PASTE-DL-ALARMS'!$Q$10:$Z$2800,8,FALSE),"")</f>
        <v/>
      </c>
    </row>
    <row r="520" spans="1:42" x14ac:dyDescent="0.25">
      <c r="A520" s="20"/>
      <c r="B520" s="20"/>
      <c r="C520" s="20" t="str">
        <f>IF(D520="Critical",MAX($C$8:C519)+1,"")</f>
        <v/>
      </c>
      <c r="D520" s="20" t="str">
        <f t="shared" si="119"/>
        <v>-</v>
      </c>
      <c r="E520" s="20" t="str">
        <f>VLOOKUP('PASTE-DOWN-DL'!F520,'SSA-CODE'!$D$4:$E$56,2,FALSE)</f>
        <v>NDD</v>
      </c>
      <c r="F520" s="48" t="str">
        <f t="shared" si="120"/>
        <v>SSA NAD</v>
      </c>
      <c r="G520" s="48" t="str">
        <f t="shared" si="121"/>
        <v xml:space="preserve">	SSA NAD</v>
      </c>
      <c r="H520" s="20">
        <v>511</v>
      </c>
      <c r="I520" t="s">
        <v>9321</v>
      </c>
      <c r="J520" t="s">
        <v>6260</v>
      </c>
      <c r="K520" t="s">
        <v>6275</v>
      </c>
      <c r="L520" t="s">
        <v>6262</v>
      </c>
      <c r="M520" t="s">
        <v>6263</v>
      </c>
      <c r="N520" t="s">
        <v>9322</v>
      </c>
      <c r="O520" t="s">
        <v>9323</v>
      </c>
      <c r="P520" t="s">
        <v>6266</v>
      </c>
      <c r="Q520" t="s">
        <v>7090</v>
      </c>
      <c r="R520" t="s">
        <v>7090</v>
      </c>
      <c r="S520" t="s">
        <v>6652</v>
      </c>
      <c r="T520" t="s">
        <v>6500</v>
      </c>
      <c r="U520" t="s">
        <v>6653</v>
      </c>
      <c r="V520" t="s">
        <v>6271</v>
      </c>
      <c r="W520" t="s">
        <v>9324</v>
      </c>
      <c r="X520" t="s">
        <v>6488</v>
      </c>
      <c r="Y520" t="s">
        <v>6269</v>
      </c>
      <c r="Z520" s="48" t="str">
        <f t="shared" si="122"/>
        <v>SSA NAD-10.121.16.132-Nadiad B2_3/5-10.121.16.243-Nadiad-Micro B1_3/5</v>
      </c>
      <c r="AA520" s="48">
        <f t="shared" si="123"/>
        <v>15</v>
      </c>
      <c r="AB520" s="48">
        <f t="shared" si="124"/>
        <v>22</v>
      </c>
      <c r="AC520" s="48">
        <f t="shared" si="125"/>
        <v>15</v>
      </c>
      <c r="AD520" s="48">
        <f t="shared" si="126"/>
        <v>28</v>
      </c>
      <c r="AE520" s="48" t="str">
        <f t="shared" si="127"/>
        <v>10.121.16.132</v>
      </c>
      <c r="AF520" s="42" t="str">
        <f t="shared" si="128"/>
        <v>10.121.16.243</v>
      </c>
      <c r="AG520" s="7" t="str">
        <f t="shared" si="129"/>
        <v>Nadiad</v>
      </c>
      <c r="AH520" s="7" t="str">
        <f t="shared" si="130"/>
        <v>Nadiad Micro</v>
      </c>
      <c r="AI520" s="7" t="str">
        <f t="shared" si="131"/>
        <v>S3P5</v>
      </c>
      <c r="AJ520" s="7" t="str">
        <f t="shared" si="132"/>
        <v>S3P5</v>
      </c>
      <c r="AK520" s="7" t="str">
        <f>IFERROR(VLOOKUP(Z520,'PASTE-DL-ALARMS'!$Q$10:$W$2200,7,FALSE),"")</f>
        <v/>
      </c>
      <c r="AL520" s="55" t="str">
        <f>IFERROR(VLOOKUP(Z520,'PASTE-DL-ALARMS'!$Q$10:$W$2200,3,FALSE),"")</f>
        <v/>
      </c>
      <c r="AM520" s="7" t="str">
        <f t="shared" si="133"/>
        <v>10.121.16.132_Nadiad_S3P5</v>
      </c>
      <c r="AN520" s="55" t="str">
        <f t="shared" si="134"/>
        <v>10.121.16.243_Nadiad Micro_S3P5</v>
      </c>
      <c r="AO520" s="72" t="e">
        <f t="shared" ca="1" si="135"/>
        <v>#VALUE!</v>
      </c>
      <c r="AP520" s="7" t="str">
        <f>IFERROR(VLOOKUP(Z520,'PASTE-DL-ALARMS'!$Q$10:$Z$2800,8,FALSE),"")</f>
        <v/>
      </c>
    </row>
    <row r="521" spans="1:42" x14ac:dyDescent="0.25">
      <c r="A521" s="20"/>
      <c r="B521" s="20"/>
      <c r="C521" s="20" t="str">
        <f>IF(D521="Critical",MAX($C$8:C520)+1,"")</f>
        <v/>
      </c>
      <c r="D521" s="20" t="str">
        <f t="shared" si="119"/>
        <v>-</v>
      </c>
      <c r="E521" s="20" t="str">
        <f>VLOOKUP('PASTE-DOWN-DL'!F521,'SSA-CODE'!$D$4:$E$56,2,FALSE)</f>
        <v>JMN</v>
      </c>
      <c r="F521" s="48" t="str">
        <f t="shared" si="120"/>
        <v>SSA JMN</v>
      </c>
      <c r="G521" s="48" t="str">
        <f t="shared" si="121"/>
        <v xml:space="preserve">	SSA JMN</v>
      </c>
      <c r="H521" s="20">
        <v>512</v>
      </c>
      <c r="I521" t="s">
        <v>9325</v>
      </c>
      <c r="J521" t="s">
        <v>6260</v>
      </c>
      <c r="K521" t="s">
        <v>6261</v>
      </c>
      <c r="L521" t="s">
        <v>6262</v>
      </c>
      <c r="M521" t="s">
        <v>6263</v>
      </c>
      <c r="N521" t="s">
        <v>9326</v>
      </c>
      <c r="O521" t="s">
        <v>9327</v>
      </c>
      <c r="P521" t="s">
        <v>6266</v>
      </c>
      <c r="Q521" t="s">
        <v>6507</v>
      </c>
      <c r="R521" t="s">
        <v>6453</v>
      </c>
      <c r="S521" t="s">
        <v>9328</v>
      </c>
      <c r="T521" t="s">
        <v>6950</v>
      </c>
      <c r="U521" t="s">
        <v>9328</v>
      </c>
      <c r="V521" t="s">
        <v>6271</v>
      </c>
      <c r="W521" t="s">
        <v>9329</v>
      </c>
      <c r="X521" t="s">
        <v>9330</v>
      </c>
      <c r="Y521" t="s">
        <v>6269</v>
      </c>
      <c r="Z521" s="48" t="str">
        <f t="shared" si="122"/>
        <v>SSA JMN-10.121.68.214-Banugar_5/1-10.121.68.201-Dhrol_4/1</v>
      </c>
      <c r="AA521" s="48">
        <f t="shared" si="123"/>
        <v>15</v>
      </c>
      <c r="AB521" s="48">
        <f t="shared" si="124"/>
        <v>23</v>
      </c>
      <c r="AC521" s="48">
        <f t="shared" si="125"/>
        <v>15</v>
      </c>
      <c r="AD521" s="48">
        <f t="shared" si="126"/>
        <v>21</v>
      </c>
      <c r="AE521" s="48" t="str">
        <f t="shared" si="127"/>
        <v>10.121.68.214</v>
      </c>
      <c r="AF521" s="42" t="str">
        <f t="shared" si="128"/>
        <v>10.121.68.201</v>
      </c>
      <c r="AG521" s="7" t="str">
        <f t="shared" si="129"/>
        <v>BANUGAR</v>
      </c>
      <c r="AH521" s="7" t="str">
        <f t="shared" si="130"/>
        <v>DHROL</v>
      </c>
      <c r="AI521" s="7" t="str">
        <f t="shared" si="131"/>
        <v>S5P1</v>
      </c>
      <c r="AJ521" s="7" t="str">
        <f t="shared" si="132"/>
        <v>S4P1</v>
      </c>
      <c r="AK521" s="7" t="str">
        <f>IFERROR(VLOOKUP(Z521,'PASTE-DL-ALARMS'!$Q$10:$W$2200,7,FALSE),"")</f>
        <v/>
      </c>
      <c r="AL521" s="55" t="str">
        <f>IFERROR(VLOOKUP(Z521,'PASTE-DL-ALARMS'!$Q$10:$W$2200,3,FALSE),"")</f>
        <v/>
      </c>
      <c r="AM521" s="7" t="str">
        <f t="shared" si="133"/>
        <v>10.121.68.214_BANUGAR_S5P1</v>
      </c>
      <c r="AN521" s="55" t="str">
        <f t="shared" si="134"/>
        <v>10.121.68.201_DHROL_S4P1</v>
      </c>
      <c r="AO521" s="72" t="e">
        <f t="shared" ca="1" si="135"/>
        <v>#VALUE!</v>
      </c>
      <c r="AP521" s="7" t="str">
        <f>IFERROR(VLOOKUP(Z521,'PASTE-DL-ALARMS'!$Q$10:$Z$2800,8,FALSE),"")</f>
        <v/>
      </c>
    </row>
    <row r="522" spans="1:42" x14ac:dyDescent="0.25">
      <c r="A522" s="20"/>
      <c r="B522" s="20"/>
      <c r="C522" s="20" t="str">
        <f>IF(D522="Critical",MAX($C$8:C521)+1,"")</f>
        <v/>
      </c>
      <c r="D522" s="20" t="str">
        <f t="shared" si="119"/>
        <v>-</v>
      </c>
      <c r="E522" s="20" t="str">
        <f>VLOOKUP('PASTE-DOWN-DL'!F522,'SSA-CODE'!$D$4:$E$56,2,FALSE)</f>
        <v>VAL</v>
      </c>
      <c r="F522" s="48" t="str">
        <f t="shared" si="120"/>
        <v>SSA VAL</v>
      </c>
      <c r="G522" s="48" t="str">
        <f t="shared" si="121"/>
        <v xml:space="preserve">	SSA VAL</v>
      </c>
      <c r="H522" s="20">
        <v>513</v>
      </c>
      <c r="I522" t="s">
        <v>9331</v>
      </c>
      <c r="J522" t="s">
        <v>6260</v>
      </c>
      <c r="K522" t="s">
        <v>6261</v>
      </c>
      <c r="L522" t="s">
        <v>6262</v>
      </c>
      <c r="M522" t="s">
        <v>6263</v>
      </c>
      <c r="N522" t="s">
        <v>9332</v>
      </c>
      <c r="O522" t="s">
        <v>9333</v>
      </c>
      <c r="P522" t="s">
        <v>6266</v>
      </c>
      <c r="Q522" t="s">
        <v>6608</v>
      </c>
      <c r="R522" t="s">
        <v>6692</v>
      </c>
      <c r="S522" t="s">
        <v>9334</v>
      </c>
      <c r="T522" t="s">
        <v>6425</v>
      </c>
      <c r="U522" t="s">
        <v>9334</v>
      </c>
      <c r="V522" t="s">
        <v>6271</v>
      </c>
      <c r="W522" t="s">
        <v>9335</v>
      </c>
      <c r="X522" t="s">
        <v>9336</v>
      </c>
      <c r="Y522" t="s">
        <v>6269</v>
      </c>
      <c r="Z522" s="48" t="str">
        <f t="shared" si="122"/>
        <v>SSA VAL-10.121.16.99-Daman_S3P1-10.121.24.134-Bhimpore Daman_S3P1</v>
      </c>
      <c r="AA522" s="48">
        <f t="shared" si="123"/>
        <v>14</v>
      </c>
      <c r="AB522" s="48">
        <f t="shared" si="124"/>
        <v>20</v>
      </c>
      <c r="AC522" s="48">
        <f t="shared" si="125"/>
        <v>15</v>
      </c>
      <c r="AD522" s="48">
        <f t="shared" si="126"/>
        <v>30</v>
      </c>
      <c r="AE522" s="48" t="str">
        <f t="shared" si="127"/>
        <v>10.121.16.99</v>
      </c>
      <c r="AF522" s="42" t="str">
        <f t="shared" si="128"/>
        <v>10.121.24.134</v>
      </c>
      <c r="AG522" s="7" t="str">
        <f t="shared" si="129"/>
        <v>Daman</v>
      </c>
      <c r="AH522" s="7" t="str">
        <f t="shared" si="130"/>
        <v>Bhimpore Daman</v>
      </c>
      <c r="AI522" s="7" t="str">
        <f t="shared" si="131"/>
        <v>S3P1</v>
      </c>
      <c r="AJ522" s="7" t="str">
        <f t="shared" si="132"/>
        <v>S3P1</v>
      </c>
      <c r="AK522" s="7" t="str">
        <f>IFERROR(VLOOKUP(Z522,'PASTE-DL-ALARMS'!$Q$10:$W$2200,7,FALSE),"")</f>
        <v/>
      </c>
      <c r="AL522" s="55" t="str">
        <f>IFERROR(VLOOKUP(Z522,'PASTE-DL-ALARMS'!$Q$10:$W$2200,3,FALSE),"")</f>
        <v/>
      </c>
      <c r="AM522" s="7" t="str">
        <f t="shared" si="133"/>
        <v>10.121.16.99_Daman_S3P1</v>
      </c>
      <c r="AN522" s="55" t="str">
        <f t="shared" si="134"/>
        <v>10.121.24.134_Bhimpore Daman_S3P1</v>
      </c>
      <c r="AO522" s="72" t="e">
        <f t="shared" ca="1" si="135"/>
        <v>#VALUE!</v>
      </c>
      <c r="AP522" s="7" t="str">
        <f>IFERROR(VLOOKUP(Z522,'PASTE-DL-ALARMS'!$Q$10:$Z$2800,8,FALSE),"")</f>
        <v/>
      </c>
    </row>
    <row r="523" spans="1:42" x14ac:dyDescent="0.25">
      <c r="A523" s="20"/>
      <c r="B523" s="20"/>
      <c r="C523" s="20" t="str">
        <f>IF(D523="Critical",MAX($C$8:C522)+1,"")</f>
        <v/>
      </c>
      <c r="D523" s="20" t="str">
        <f t="shared" ref="D523:D586" si="136">TRIM(CLEAN(P523))</f>
        <v>-</v>
      </c>
      <c r="E523" s="20" t="str">
        <f>VLOOKUP('PASTE-DOWN-DL'!F523,'SSA-CODE'!$D$4:$E$56,2,FALSE)</f>
        <v>HMR</v>
      </c>
      <c r="F523" s="48" t="str">
        <f t="shared" ref="F523:F586" si="137">TRIM(CLEAN(SUBSTITUTE(G523,CHAR(160)," ")))</f>
        <v>SSA HMR</v>
      </c>
      <c r="G523" s="48" t="str">
        <f t="shared" ref="G523:G586" si="138">MID(I523,1,SEARCH("-",I523)-1)</f>
        <v xml:space="preserve">	SSA HMR</v>
      </c>
      <c r="H523" s="20">
        <v>514</v>
      </c>
      <c r="I523" t="s">
        <v>9337</v>
      </c>
      <c r="J523" t="s">
        <v>6466</v>
      </c>
      <c r="K523" t="s">
        <v>6275</v>
      </c>
      <c r="L523" t="s">
        <v>6262</v>
      </c>
      <c r="M523" t="s">
        <v>6263</v>
      </c>
      <c r="N523" t="s">
        <v>9338</v>
      </c>
      <c r="O523" t="s">
        <v>9339</v>
      </c>
      <c r="P523" t="s">
        <v>6266</v>
      </c>
      <c r="Q523" t="s">
        <v>7266</v>
      </c>
      <c r="R523" t="s">
        <v>6279</v>
      </c>
      <c r="S523" t="s">
        <v>9340</v>
      </c>
      <c r="T523" t="s">
        <v>6937</v>
      </c>
      <c r="U523" t="s">
        <v>9340</v>
      </c>
      <c r="V523" t="s">
        <v>6271</v>
      </c>
      <c r="W523" t="s">
        <v>9341</v>
      </c>
      <c r="X523" t="s">
        <v>9342</v>
      </c>
      <c r="Y523" t="s">
        <v>6269</v>
      </c>
      <c r="Z523" s="48" t="str">
        <f t="shared" ref="Z523:Z586" si="139">TRIM(CLEAN(I523))</f>
        <v>SSA HMR-10.121.25.167-AGIYOL A1_2/3-10.121.25.170-DEROL-BTS A1_2/3</v>
      </c>
      <c r="AA523" s="48">
        <f t="shared" ref="AA523:AA586" si="140">SEARCH("_",N523)</f>
        <v>15</v>
      </c>
      <c r="AB523" s="48">
        <f t="shared" ref="AB523:AB586" si="141">SEARCH("_TN7",N523)</f>
        <v>22</v>
      </c>
      <c r="AC523" s="48">
        <f t="shared" ref="AC523:AC586" si="142">SEARCH("_",O523)</f>
        <v>15</v>
      </c>
      <c r="AD523" s="48">
        <f t="shared" ref="AD523:AD586" si="143">SEARCH("_TN7",O523)</f>
        <v>27</v>
      </c>
      <c r="AE523" s="48" t="str">
        <f t="shared" ref="AE523:AE586" si="144">TRIM(CLEAN(MID(N523,1,SEARCH("_",N523)-1)))</f>
        <v>10.121.25.167</v>
      </c>
      <c r="AF523" s="42" t="str">
        <f t="shared" ref="AF523:AF586" si="145">TRIM(CLEAN(MID(O523,1,SEARCH("_",O523)-1)))</f>
        <v>10.121.25.170</v>
      </c>
      <c r="AG523" s="7" t="str">
        <f t="shared" ref="AG523:AG586" si="146">MID(N523,AA523+1,AB523-AA523-1)</f>
        <v>AGIYOL</v>
      </c>
      <c r="AH523" s="7" t="str">
        <f t="shared" ref="AH523:AH586" si="147">MID(O523,AC523+1,AD523-AC523-1)</f>
        <v>JAINDERASAR</v>
      </c>
      <c r="AI523" s="7" t="str">
        <f t="shared" ref="AI523:AI586" si="148">RIGHT(N523,LEN(N523)-SEARCH("\",N523))</f>
        <v>S2P3</v>
      </c>
      <c r="AJ523" s="7" t="str">
        <f t="shared" ref="AJ523:AJ586" si="149">RIGHT(O523,LEN(O523)-SEARCH("\",O523))</f>
        <v>S2P3</v>
      </c>
      <c r="AK523" s="7" t="str">
        <f>IFERROR(VLOOKUP(Z523,'PASTE-DL-ALARMS'!$Q$10:$W$2200,7,FALSE),"")</f>
        <v/>
      </c>
      <c r="AL523" s="55" t="str">
        <f>IFERROR(VLOOKUP(Z523,'PASTE-DL-ALARMS'!$Q$10:$W$2200,3,FALSE),"")</f>
        <v/>
      </c>
      <c r="AM523" s="7" t="str">
        <f t="shared" ref="AM523:AM586" si="150">CONCATENATE(AE523,"_",AG523,"_",AI523)</f>
        <v>10.121.25.167_AGIYOL_S2P3</v>
      </c>
      <c r="AN523" s="55" t="str">
        <f t="shared" ref="AN523:AN586" si="151">CONCATENATE(AF523,"_",AH523,"_",AJ523)</f>
        <v>10.121.25.170_JAINDERASAR_S2P3</v>
      </c>
      <c r="AO523" s="72" t="e">
        <f t="shared" ref="AO523:AO586" ca="1" si="152">$AL$3-AK523</f>
        <v>#VALUE!</v>
      </c>
      <c r="AP523" s="7" t="str">
        <f>IFERROR(VLOOKUP(Z523,'PASTE-DL-ALARMS'!$Q$10:$Z$2800,8,FALSE),"")</f>
        <v/>
      </c>
    </row>
    <row r="524" spans="1:42" x14ac:dyDescent="0.25">
      <c r="A524" s="20"/>
      <c r="B524" s="20"/>
      <c r="C524" s="20" t="str">
        <f>IF(D524="Critical",MAX($C$8:C523)+1,"")</f>
        <v/>
      </c>
      <c r="D524" s="20" t="str">
        <f t="shared" si="136"/>
        <v>-</v>
      </c>
      <c r="E524" s="20" t="str">
        <f>VLOOKUP('PASTE-DOWN-DL'!F524,'SSA-CODE'!$D$4:$E$56,2,FALSE)</f>
        <v>VAL</v>
      </c>
      <c r="F524" s="48" t="str">
        <f t="shared" si="137"/>
        <v>SSA VAL</v>
      </c>
      <c r="G524" s="48" t="str">
        <f t="shared" si="138"/>
        <v xml:space="preserve">	SSA VAL</v>
      </c>
      <c r="H524" s="20">
        <v>515</v>
      </c>
      <c r="I524" t="s">
        <v>9343</v>
      </c>
      <c r="J524" t="s">
        <v>6260</v>
      </c>
      <c r="K524" t="s">
        <v>6275</v>
      </c>
      <c r="L524" t="s">
        <v>6262</v>
      </c>
      <c r="M524" t="s">
        <v>6263</v>
      </c>
      <c r="N524" t="s">
        <v>9344</v>
      </c>
      <c r="O524" t="s">
        <v>9345</v>
      </c>
      <c r="P524" t="s">
        <v>6266</v>
      </c>
      <c r="Q524" t="s">
        <v>6378</v>
      </c>
      <c r="R524" t="s">
        <v>6279</v>
      </c>
      <c r="S524" t="s">
        <v>7335</v>
      </c>
      <c r="T524" t="s">
        <v>6937</v>
      </c>
      <c r="U524" t="s">
        <v>7335</v>
      </c>
      <c r="V524" t="s">
        <v>6271</v>
      </c>
      <c r="W524" t="s">
        <v>9346</v>
      </c>
      <c r="X524" t="s">
        <v>9347</v>
      </c>
      <c r="Y524" t="s">
        <v>6269</v>
      </c>
      <c r="Z524" s="48" t="str">
        <f t="shared" si="139"/>
        <v>SSA VAL-10.121.68.65-ValsadOldGNE_6/2-10.121.24.168-TIPCO_2/6</v>
      </c>
      <c r="AA524" s="48">
        <f t="shared" si="140"/>
        <v>14</v>
      </c>
      <c r="AB524" s="48">
        <f t="shared" si="141"/>
        <v>30</v>
      </c>
      <c r="AC524" s="48">
        <f t="shared" si="142"/>
        <v>15</v>
      </c>
      <c r="AD524" s="48">
        <f t="shared" si="143"/>
        <v>21</v>
      </c>
      <c r="AE524" s="48" t="str">
        <f t="shared" si="144"/>
        <v>10.121.68.65</v>
      </c>
      <c r="AF524" s="42" t="str">
        <f t="shared" si="145"/>
        <v>10.121.24.168</v>
      </c>
      <c r="AG524" s="7" t="str">
        <f t="shared" si="146"/>
        <v>VALSAD-OLD(GNE)</v>
      </c>
      <c r="AH524" s="7" t="str">
        <f t="shared" si="147"/>
        <v>TIPCO</v>
      </c>
      <c r="AI524" s="7" t="str">
        <f t="shared" si="148"/>
        <v>S6P2</v>
      </c>
      <c r="AJ524" s="7" t="str">
        <f t="shared" si="149"/>
        <v>S2P6</v>
      </c>
      <c r="AK524" s="7" t="str">
        <f>IFERROR(VLOOKUP(Z524,'PASTE-DL-ALARMS'!$Q$10:$W$2200,7,FALSE),"")</f>
        <v/>
      </c>
      <c r="AL524" s="55" t="str">
        <f>IFERROR(VLOOKUP(Z524,'PASTE-DL-ALARMS'!$Q$10:$W$2200,3,FALSE),"")</f>
        <v/>
      </c>
      <c r="AM524" s="7" t="str">
        <f t="shared" si="150"/>
        <v>10.121.68.65_VALSAD-OLD(GNE)_S6P2</v>
      </c>
      <c r="AN524" s="55" t="str">
        <f t="shared" si="151"/>
        <v>10.121.24.168_TIPCO_S2P6</v>
      </c>
      <c r="AO524" s="72" t="e">
        <f t="shared" ca="1" si="152"/>
        <v>#VALUE!</v>
      </c>
      <c r="AP524" s="7" t="str">
        <f>IFERROR(VLOOKUP(Z524,'PASTE-DL-ALARMS'!$Q$10:$Z$2800,8,FALSE),"")</f>
        <v/>
      </c>
    </row>
    <row r="525" spans="1:42" x14ac:dyDescent="0.25">
      <c r="A525" s="20"/>
      <c r="B525" s="20"/>
      <c r="C525" s="20" t="str">
        <f>IF(D525="Critical",MAX($C$8:C524)+1,"")</f>
        <v/>
      </c>
      <c r="D525" s="20" t="str">
        <f t="shared" si="136"/>
        <v>-</v>
      </c>
      <c r="E525" s="20" t="str">
        <f>VLOOKUP('PASTE-DOWN-DL'!F525,'SSA-CODE'!$D$4:$E$56,2,FALSE)</f>
        <v>BUJ</v>
      </c>
      <c r="F525" s="48" t="str">
        <f t="shared" si="137"/>
        <v>SSA BUJ</v>
      </c>
      <c r="G525" s="48" t="str">
        <f t="shared" si="138"/>
        <v xml:space="preserve">	SSA BUJ</v>
      </c>
      <c r="H525" s="20">
        <v>516</v>
      </c>
      <c r="I525" t="s">
        <v>9348</v>
      </c>
      <c r="J525" t="s">
        <v>6260</v>
      </c>
      <c r="K525" t="s">
        <v>6275</v>
      </c>
      <c r="L525" t="s">
        <v>6262</v>
      </c>
      <c r="M525" t="s">
        <v>6263</v>
      </c>
      <c r="N525" t="s">
        <v>9349</v>
      </c>
      <c r="O525" t="s">
        <v>9350</v>
      </c>
      <c r="P525" t="s">
        <v>6266</v>
      </c>
      <c r="Q525" t="s">
        <v>6360</v>
      </c>
      <c r="R525" t="s">
        <v>6279</v>
      </c>
      <c r="S525" t="s">
        <v>9351</v>
      </c>
      <c r="T525" t="s">
        <v>6770</v>
      </c>
      <c r="U525" t="s">
        <v>9351</v>
      </c>
      <c r="V525" t="s">
        <v>6271</v>
      </c>
      <c r="W525" t="s">
        <v>9352</v>
      </c>
      <c r="X525" t="s">
        <v>9353</v>
      </c>
      <c r="Y525" t="s">
        <v>6269</v>
      </c>
      <c r="Z525" s="48" t="str">
        <f t="shared" si="139"/>
        <v>SSA BUJ-10.121.96.183-Archean Chemical A1_1/5-10.121.96.171-NARA A1_2/5</v>
      </c>
      <c r="AA525" s="48">
        <f t="shared" si="140"/>
        <v>15</v>
      </c>
      <c r="AB525" s="48">
        <f t="shared" si="141"/>
        <v>20</v>
      </c>
      <c r="AC525" s="48">
        <f t="shared" si="142"/>
        <v>15</v>
      </c>
      <c r="AD525" s="48">
        <f t="shared" si="143"/>
        <v>32</v>
      </c>
      <c r="AE525" s="48" t="str">
        <f t="shared" si="144"/>
        <v>10.121.96.171</v>
      </c>
      <c r="AF525" s="42" t="str">
        <f t="shared" si="145"/>
        <v>10.121.96.183</v>
      </c>
      <c r="AG525" s="7" t="str">
        <f t="shared" si="146"/>
        <v>NARA</v>
      </c>
      <c r="AH525" s="7" t="str">
        <f t="shared" si="147"/>
        <v>ARCHEAN CHEMICAL</v>
      </c>
      <c r="AI525" s="7" t="str">
        <f t="shared" si="148"/>
        <v>S2P5</v>
      </c>
      <c r="AJ525" s="7" t="str">
        <f t="shared" si="149"/>
        <v>S1P5</v>
      </c>
      <c r="AK525" s="7" t="str">
        <f>IFERROR(VLOOKUP(Z525,'PASTE-DL-ALARMS'!$Q$10:$W$2200,7,FALSE),"")</f>
        <v/>
      </c>
      <c r="AL525" s="55" t="str">
        <f>IFERROR(VLOOKUP(Z525,'PASTE-DL-ALARMS'!$Q$10:$W$2200,3,FALSE),"")</f>
        <v/>
      </c>
      <c r="AM525" s="7" t="str">
        <f t="shared" si="150"/>
        <v>10.121.96.171_NARA_S2P5</v>
      </c>
      <c r="AN525" s="55" t="str">
        <f t="shared" si="151"/>
        <v>10.121.96.183_ARCHEAN CHEMICAL_S1P5</v>
      </c>
      <c r="AO525" s="72" t="e">
        <f t="shared" ca="1" si="152"/>
        <v>#VALUE!</v>
      </c>
      <c r="AP525" s="7" t="str">
        <f>IFERROR(VLOOKUP(Z525,'PASTE-DL-ALARMS'!$Q$10:$Z$2800,8,FALSE),"")</f>
        <v/>
      </c>
    </row>
    <row r="526" spans="1:42" x14ac:dyDescent="0.25">
      <c r="A526" s="20"/>
      <c r="B526" s="20"/>
      <c r="C526" s="20" t="str">
        <f>IF(D526="Critical",MAX($C$8:C525)+1,"")</f>
        <v/>
      </c>
      <c r="D526" s="20" t="str">
        <f t="shared" si="136"/>
        <v>-</v>
      </c>
      <c r="E526" s="20" t="str">
        <f>VLOOKUP('PASTE-DOWN-DL'!F526,'SSA-CODE'!$D$4:$E$56,2,FALSE)</f>
        <v>BHV</v>
      </c>
      <c r="F526" s="48" t="str">
        <f t="shared" si="137"/>
        <v>SSA BV</v>
      </c>
      <c r="G526" s="48" t="str">
        <f t="shared" si="138"/>
        <v xml:space="preserve">	SSA BV</v>
      </c>
      <c r="H526" s="20">
        <v>517</v>
      </c>
      <c r="I526" t="s">
        <v>9354</v>
      </c>
      <c r="J526" t="s">
        <v>6260</v>
      </c>
      <c r="K526" t="s">
        <v>6275</v>
      </c>
      <c r="L526" t="s">
        <v>6262</v>
      </c>
      <c r="M526" t="s">
        <v>6263</v>
      </c>
      <c r="N526" t="s">
        <v>9355</v>
      </c>
      <c r="O526" t="s">
        <v>9356</v>
      </c>
      <c r="P526" t="s">
        <v>6266</v>
      </c>
      <c r="Q526" t="s">
        <v>6686</v>
      </c>
      <c r="R526" t="s">
        <v>6279</v>
      </c>
      <c r="S526" t="s">
        <v>6269</v>
      </c>
      <c r="T526" t="s">
        <v>6471</v>
      </c>
      <c r="U526" t="s">
        <v>9357</v>
      </c>
      <c r="V526" t="s">
        <v>6271</v>
      </c>
      <c r="W526" t="s">
        <v>9358</v>
      </c>
      <c r="X526" t="s">
        <v>9359</v>
      </c>
      <c r="Y526" t="s">
        <v>6269</v>
      </c>
      <c r="Z526" s="48" t="str">
        <f t="shared" si="139"/>
        <v>SSA BV-10.121.17.132-RANGHOLA_WTR_RJ_PH1-10.121.17.132-RANGHOLA_4/2</v>
      </c>
      <c r="AA526" s="48">
        <f t="shared" si="140"/>
        <v>15</v>
      </c>
      <c r="AB526" s="48">
        <f t="shared" si="141"/>
        <v>23</v>
      </c>
      <c r="AC526" s="48">
        <f t="shared" si="142"/>
        <v>15</v>
      </c>
      <c r="AD526" s="48">
        <f t="shared" si="143"/>
        <v>24</v>
      </c>
      <c r="AE526" s="48" t="str">
        <f t="shared" si="144"/>
        <v>10.121.17.170</v>
      </c>
      <c r="AF526" s="42" t="str">
        <f t="shared" si="145"/>
        <v>10.121.17.132</v>
      </c>
      <c r="AG526" s="7" t="str">
        <f t="shared" si="146"/>
        <v>PARVALA</v>
      </c>
      <c r="AH526" s="7" t="str">
        <f t="shared" si="147"/>
        <v>RANGHOLA</v>
      </c>
      <c r="AI526" s="7" t="str">
        <f t="shared" si="148"/>
        <v>S1P5</v>
      </c>
      <c r="AJ526" s="7" t="str">
        <f t="shared" si="149"/>
        <v>S4P2</v>
      </c>
      <c r="AK526" s="7" t="str">
        <f>IFERROR(VLOOKUP(Z526,'PASTE-DL-ALARMS'!$Q$10:$W$2200,7,FALSE),"")</f>
        <v/>
      </c>
      <c r="AL526" s="55" t="str">
        <f>IFERROR(VLOOKUP(Z526,'PASTE-DL-ALARMS'!$Q$10:$W$2200,3,FALSE),"")</f>
        <v/>
      </c>
      <c r="AM526" s="7" t="str">
        <f t="shared" si="150"/>
        <v>10.121.17.170_PARVALA_S1P5</v>
      </c>
      <c r="AN526" s="55" t="str">
        <f t="shared" si="151"/>
        <v>10.121.17.132_RANGHOLA_S4P2</v>
      </c>
      <c r="AO526" s="72" t="e">
        <f t="shared" ca="1" si="152"/>
        <v>#VALUE!</v>
      </c>
      <c r="AP526" s="7" t="str">
        <f>IFERROR(VLOOKUP(Z526,'PASTE-DL-ALARMS'!$Q$10:$Z$2800,8,FALSE),"")</f>
        <v/>
      </c>
    </row>
    <row r="527" spans="1:42" x14ac:dyDescent="0.25">
      <c r="A527" s="20"/>
      <c r="B527" s="20"/>
      <c r="C527" s="20" t="str">
        <f>IF(D527="Critical",MAX($C$8:C526)+1,"")</f>
        <v/>
      </c>
      <c r="D527" s="20" t="str">
        <f t="shared" si="136"/>
        <v>-</v>
      </c>
      <c r="E527" s="20" t="str">
        <f>VLOOKUP('PASTE-DOWN-DL'!F527,'SSA-CODE'!$D$4:$E$56,2,FALSE)</f>
        <v>BHV</v>
      </c>
      <c r="F527" s="48" t="str">
        <f t="shared" si="137"/>
        <v>SSA BV</v>
      </c>
      <c r="G527" s="48" t="str">
        <f t="shared" si="138"/>
        <v xml:space="preserve">	SSA BV</v>
      </c>
      <c r="H527" s="20">
        <v>518</v>
      </c>
      <c r="I527" t="s">
        <v>9360</v>
      </c>
      <c r="J527" t="s">
        <v>6260</v>
      </c>
      <c r="K527" t="s">
        <v>6275</v>
      </c>
      <c r="L527" t="s">
        <v>6262</v>
      </c>
      <c r="M527" t="s">
        <v>6263</v>
      </c>
      <c r="N527" t="s">
        <v>9361</v>
      </c>
      <c r="O527" t="s">
        <v>9362</v>
      </c>
      <c r="P527" t="s">
        <v>6266</v>
      </c>
      <c r="Q527" t="s">
        <v>7273</v>
      </c>
      <c r="R527" t="s">
        <v>6279</v>
      </c>
      <c r="S527" t="s">
        <v>9363</v>
      </c>
      <c r="T527" t="s">
        <v>6345</v>
      </c>
      <c r="U527" t="s">
        <v>9363</v>
      </c>
      <c r="V527" t="s">
        <v>6271</v>
      </c>
      <c r="W527" t="s">
        <v>9364</v>
      </c>
      <c r="X527" t="s">
        <v>9365</v>
      </c>
      <c r="Y527" t="s">
        <v>6269</v>
      </c>
      <c r="Z527" s="48" t="str">
        <f t="shared" si="139"/>
        <v>SSA BV-10.121.25.19-Lilavati_1/5-10.121.25.18-HOTEL MAUSAM BTS_2/5</v>
      </c>
      <c r="AA527" s="48">
        <f t="shared" si="140"/>
        <v>14</v>
      </c>
      <c r="AB527" s="48">
        <f t="shared" si="141"/>
        <v>23</v>
      </c>
      <c r="AC527" s="48">
        <f t="shared" si="142"/>
        <v>14</v>
      </c>
      <c r="AD527" s="48">
        <f t="shared" si="143"/>
        <v>31</v>
      </c>
      <c r="AE527" s="48" t="str">
        <f t="shared" si="144"/>
        <v>10.121.25.19</v>
      </c>
      <c r="AF527" s="42" t="str">
        <f t="shared" si="145"/>
        <v>10.121.25.18</v>
      </c>
      <c r="AG527" s="7" t="str">
        <f t="shared" si="146"/>
        <v>Lilavati</v>
      </c>
      <c r="AH527" s="7" t="str">
        <f t="shared" si="147"/>
        <v>HOTEL MAUSAM BTS</v>
      </c>
      <c r="AI527" s="7" t="str">
        <f t="shared" si="148"/>
        <v>S1P5</v>
      </c>
      <c r="AJ527" s="7" t="str">
        <f t="shared" si="149"/>
        <v>S2P5</v>
      </c>
      <c r="AK527" s="7" t="str">
        <f>IFERROR(VLOOKUP(Z527,'PASTE-DL-ALARMS'!$Q$10:$W$2200,7,FALSE),"")</f>
        <v/>
      </c>
      <c r="AL527" s="55" t="str">
        <f>IFERROR(VLOOKUP(Z527,'PASTE-DL-ALARMS'!$Q$10:$W$2200,3,FALSE),"")</f>
        <v/>
      </c>
      <c r="AM527" s="7" t="str">
        <f t="shared" si="150"/>
        <v>10.121.25.19_Lilavati_S1P5</v>
      </c>
      <c r="AN527" s="55" t="str">
        <f t="shared" si="151"/>
        <v>10.121.25.18_HOTEL MAUSAM BTS_S2P5</v>
      </c>
      <c r="AO527" s="72" t="e">
        <f t="shared" ca="1" si="152"/>
        <v>#VALUE!</v>
      </c>
      <c r="AP527" s="7" t="str">
        <f>IFERROR(VLOOKUP(Z527,'PASTE-DL-ALARMS'!$Q$10:$Z$2800,8,FALSE),"")</f>
        <v/>
      </c>
    </row>
    <row r="528" spans="1:42" x14ac:dyDescent="0.25">
      <c r="A528" s="20"/>
      <c r="B528" s="20"/>
      <c r="C528" s="20" t="str">
        <f>IF(D528="Critical",MAX($C$8:C527)+1,"")</f>
        <v/>
      </c>
      <c r="D528" s="20" t="str">
        <f t="shared" si="136"/>
        <v>-</v>
      </c>
      <c r="E528" s="20" t="str">
        <f>VLOOKUP('PASTE-DOWN-DL'!F528,'SSA-CODE'!$D$4:$E$56,2,FALSE)</f>
        <v>BHV</v>
      </c>
      <c r="F528" s="48" t="str">
        <f t="shared" si="137"/>
        <v>SSA BV</v>
      </c>
      <c r="G528" s="48" t="str">
        <f t="shared" si="138"/>
        <v xml:space="preserve">	SSA BV</v>
      </c>
      <c r="H528" s="20">
        <v>519</v>
      </c>
      <c r="I528" t="s">
        <v>9366</v>
      </c>
      <c r="J528" t="s">
        <v>6260</v>
      </c>
      <c r="K528" t="s">
        <v>6261</v>
      </c>
      <c r="L528" t="s">
        <v>6262</v>
      </c>
      <c r="M528" t="s">
        <v>6263</v>
      </c>
      <c r="N528" t="s">
        <v>9367</v>
      </c>
      <c r="O528" t="s">
        <v>9368</v>
      </c>
      <c r="P528" t="s">
        <v>6266</v>
      </c>
      <c r="Q528" t="s">
        <v>6368</v>
      </c>
      <c r="R528" t="s">
        <v>6498</v>
      </c>
      <c r="S528" t="s">
        <v>7308</v>
      </c>
      <c r="T528" t="s">
        <v>6287</v>
      </c>
      <c r="U528" t="s">
        <v>9369</v>
      </c>
      <c r="V528" t="s">
        <v>6271</v>
      </c>
      <c r="W528" t="s">
        <v>9370</v>
      </c>
      <c r="X528" t="s">
        <v>9371</v>
      </c>
      <c r="Y528" t="s">
        <v>6269</v>
      </c>
      <c r="Z528" s="48" t="str">
        <f t="shared" si="139"/>
        <v>SSA BV-10.121.17.130-Bhavnagar_B2_S5P1-10.121.17.142-Surendranagar1_B2_S3P1</v>
      </c>
      <c r="AA528" s="48">
        <f t="shared" si="140"/>
        <v>15</v>
      </c>
      <c r="AB528" s="48">
        <f t="shared" si="141"/>
        <v>25</v>
      </c>
      <c r="AC528" s="48">
        <f t="shared" si="142"/>
        <v>14</v>
      </c>
      <c r="AD528" s="48">
        <f t="shared" si="143"/>
        <v>30</v>
      </c>
      <c r="AE528" s="48" t="str">
        <f t="shared" si="144"/>
        <v>10.121.17.130</v>
      </c>
      <c r="AF528" s="42" t="str">
        <f t="shared" si="145"/>
        <v>10.121.69.66</v>
      </c>
      <c r="AG528" s="7" t="str">
        <f t="shared" si="146"/>
        <v>BHAVNAGAR</v>
      </c>
      <c r="AH528" s="7" t="str">
        <f t="shared" si="147"/>
        <v>SURENDRA NAGAR1</v>
      </c>
      <c r="AI528" s="7" t="str">
        <f t="shared" si="148"/>
        <v>S5P1</v>
      </c>
      <c r="AJ528" s="7" t="str">
        <f t="shared" si="149"/>
        <v>S3P1</v>
      </c>
      <c r="AK528" s="7" t="str">
        <f>IFERROR(VLOOKUP(Z528,'PASTE-DL-ALARMS'!$Q$10:$W$2200,7,FALSE),"")</f>
        <v/>
      </c>
      <c r="AL528" s="55" t="str">
        <f>IFERROR(VLOOKUP(Z528,'PASTE-DL-ALARMS'!$Q$10:$W$2200,3,FALSE),"")</f>
        <v/>
      </c>
      <c r="AM528" s="7" t="str">
        <f t="shared" si="150"/>
        <v>10.121.17.130_BHAVNAGAR_S5P1</v>
      </c>
      <c r="AN528" s="55" t="str">
        <f t="shared" si="151"/>
        <v>10.121.69.66_SURENDRA NAGAR1_S3P1</v>
      </c>
      <c r="AO528" s="72" t="e">
        <f t="shared" ca="1" si="152"/>
        <v>#VALUE!</v>
      </c>
      <c r="AP528" s="7" t="str">
        <f>IFERROR(VLOOKUP(Z528,'PASTE-DL-ALARMS'!$Q$10:$Z$2800,8,FALSE),"")</f>
        <v/>
      </c>
    </row>
    <row r="529" spans="1:42" x14ac:dyDescent="0.25">
      <c r="A529" s="20"/>
      <c r="B529" s="20"/>
      <c r="C529" s="20" t="str">
        <f>IF(D529="Critical",MAX($C$8:C528)+1,"")</f>
        <v/>
      </c>
      <c r="D529" s="20" t="str">
        <f t="shared" si="136"/>
        <v>-</v>
      </c>
      <c r="E529" s="20" t="str">
        <f>VLOOKUP('PASTE-DOWN-DL'!F529,'SSA-CODE'!$D$4:$E$56,2,FALSE)</f>
        <v>RJT</v>
      </c>
      <c r="F529" s="48" t="str">
        <f t="shared" si="137"/>
        <v>SSA RJ</v>
      </c>
      <c r="G529" s="48" t="str">
        <f t="shared" si="138"/>
        <v xml:space="preserve">	SSA RJ</v>
      </c>
      <c r="H529" s="20">
        <v>520</v>
      </c>
      <c r="I529" t="s">
        <v>9372</v>
      </c>
      <c r="J529" t="s">
        <v>6260</v>
      </c>
      <c r="K529" t="s">
        <v>6275</v>
      </c>
      <c r="L529" t="s">
        <v>6262</v>
      </c>
      <c r="M529" t="s">
        <v>6263</v>
      </c>
      <c r="N529" t="s">
        <v>9373</v>
      </c>
      <c r="O529" t="s">
        <v>9374</v>
      </c>
      <c r="P529" t="s">
        <v>6266</v>
      </c>
      <c r="Q529" t="s">
        <v>7248</v>
      </c>
      <c r="R529" t="s">
        <v>6279</v>
      </c>
      <c r="S529" t="s">
        <v>9375</v>
      </c>
      <c r="T529" t="s">
        <v>6313</v>
      </c>
      <c r="U529" t="s">
        <v>9375</v>
      </c>
      <c r="V529" t="s">
        <v>6271</v>
      </c>
      <c r="W529" t="s">
        <v>9376</v>
      </c>
      <c r="X529" t="s">
        <v>9377</v>
      </c>
      <c r="Y529" t="s">
        <v>6269</v>
      </c>
      <c r="Z529" s="48" t="str">
        <f t="shared" si="139"/>
        <v>SSA RJ-10.121.98.222-JASDAN TE_2/5-10.121.17.48-JASDAN_4/6</v>
      </c>
      <c r="AA529" s="48">
        <f t="shared" si="140"/>
        <v>14</v>
      </c>
      <c r="AB529" s="48">
        <f t="shared" si="141"/>
        <v>29</v>
      </c>
      <c r="AC529" s="48">
        <f t="shared" si="142"/>
        <v>14</v>
      </c>
      <c r="AD529" s="48">
        <f t="shared" si="143"/>
        <v>21</v>
      </c>
      <c r="AE529" s="48" t="str">
        <f t="shared" si="144"/>
        <v>10.121.17.59</v>
      </c>
      <c r="AF529" s="42" t="str">
        <f t="shared" si="145"/>
        <v>10.121.17.48</v>
      </c>
      <c r="AG529" s="7" t="str">
        <f t="shared" si="146"/>
        <v>HARI SUPER BTS</v>
      </c>
      <c r="AH529" s="7" t="str">
        <f t="shared" si="147"/>
        <v>JASDAN</v>
      </c>
      <c r="AI529" s="7" t="str">
        <f t="shared" si="148"/>
        <v>S2P5</v>
      </c>
      <c r="AJ529" s="7" t="str">
        <f t="shared" si="149"/>
        <v>S4P6</v>
      </c>
      <c r="AK529" s="7" t="str">
        <f>IFERROR(VLOOKUP(Z529,'PASTE-DL-ALARMS'!$Q$10:$W$2200,7,FALSE),"")</f>
        <v/>
      </c>
      <c r="AL529" s="55" t="str">
        <f>IFERROR(VLOOKUP(Z529,'PASTE-DL-ALARMS'!$Q$10:$W$2200,3,FALSE),"")</f>
        <v/>
      </c>
      <c r="AM529" s="7" t="str">
        <f t="shared" si="150"/>
        <v>10.121.17.59_HARI SUPER BTS_S2P5</v>
      </c>
      <c r="AN529" s="55" t="str">
        <f t="shared" si="151"/>
        <v>10.121.17.48_JASDAN_S4P6</v>
      </c>
      <c r="AO529" s="72" t="e">
        <f t="shared" ca="1" si="152"/>
        <v>#VALUE!</v>
      </c>
      <c r="AP529" s="7" t="str">
        <f>IFERROR(VLOOKUP(Z529,'PASTE-DL-ALARMS'!$Q$10:$Z$2800,8,FALSE),"")</f>
        <v/>
      </c>
    </row>
    <row r="530" spans="1:42" x14ac:dyDescent="0.25">
      <c r="A530" s="20"/>
      <c r="B530" s="20"/>
      <c r="C530" s="20" t="str">
        <f>IF(D530="Critical",MAX($C$8:C529)+1,"")</f>
        <v/>
      </c>
      <c r="D530" s="20" t="str">
        <f t="shared" si="136"/>
        <v>-</v>
      </c>
      <c r="E530" s="20" t="str">
        <f>VLOOKUP('PASTE-DOWN-DL'!F530,'SSA-CODE'!$D$4:$E$56,2,FALSE)</f>
        <v>WTR AM</v>
      </c>
      <c r="F530" s="48" t="str">
        <f t="shared" si="137"/>
        <v>WTR AM</v>
      </c>
      <c r="G530" s="48" t="str">
        <f t="shared" si="138"/>
        <v xml:space="preserve">	WTR AM</v>
      </c>
      <c r="H530" s="20">
        <v>521</v>
      </c>
      <c r="I530" t="s">
        <v>9378</v>
      </c>
      <c r="J530" t="s">
        <v>6466</v>
      </c>
      <c r="K530" t="s">
        <v>6275</v>
      </c>
      <c r="L530" t="s">
        <v>6262</v>
      </c>
      <c r="M530" t="s">
        <v>6263</v>
      </c>
      <c r="N530" t="s">
        <v>9379</v>
      </c>
      <c r="O530" t="s">
        <v>9380</v>
      </c>
      <c r="P530" t="s">
        <v>6266</v>
      </c>
      <c r="Q530" t="s">
        <v>6352</v>
      </c>
      <c r="R530" t="s">
        <v>6279</v>
      </c>
      <c r="S530" t="s">
        <v>9381</v>
      </c>
      <c r="T530" t="s">
        <v>6500</v>
      </c>
      <c r="U530" t="s">
        <v>6708</v>
      </c>
      <c r="V530" t="s">
        <v>6271</v>
      </c>
      <c r="W530" t="s">
        <v>9382</v>
      </c>
      <c r="X530" t="s">
        <v>9383</v>
      </c>
      <c r="Y530" t="s">
        <v>6269</v>
      </c>
      <c r="Z530" s="48" t="str">
        <f t="shared" si="139"/>
        <v>WTR AM-10.121.16.8-BARODA CITY1-10.121.16.134-BARODA CITY2</v>
      </c>
      <c r="AA530" s="48">
        <f t="shared" si="140"/>
        <v>13</v>
      </c>
      <c r="AB530" s="48">
        <f t="shared" si="141"/>
        <v>27</v>
      </c>
      <c r="AC530" s="48">
        <f t="shared" si="142"/>
        <v>15</v>
      </c>
      <c r="AD530" s="48">
        <f t="shared" si="143"/>
        <v>29</v>
      </c>
      <c r="AE530" s="48" t="str">
        <f t="shared" si="144"/>
        <v>10.121.16.8</v>
      </c>
      <c r="AF530" s="42" t="str">
        <f t="shared" si="145"/>
        <v>10.121.16.134</v>
      </c>
      <c r="AG530" s="7" t="str">
        <f t="shared" si="146"/>
        <v>BARODA CITY 1</v>
      </c>
      <c r="AH530" s="7" t="str">
        <f t="shared" si="147"/>
        <v>BARODA CITY 2</v>
      </c>
      <c r="AI530" s="7" t="str">
        <f t="shared" si="148"/>
        <v>S5P10</v>
      </c>
      <c r="AJ530" s="7" t="str">
        <f t="shared" si="149"/>
        <v>S5P10</v>
      </c>
      <c r="AK530" s="7" t="str">
        <f>IFERROR(VLOOKUP(Z530,'PASTE-DL-ALARMS'!$Q$10:$W$2200,7,FALSE),"")</f>
        <v/>
      </c>
      <c r="AL530" s="55" t="str">
        <f>IFERROR(VLOOKUP(Z530,'PASTE-DL-ALARMS'!$Q$10:$W$2200,3,FALSE),"")</f>
        <v/>
      </c>
      <c r="AM530" s="7" t="str">
        <f t="shared" si="150"/>
        <v>10.121.16.8_BARODA CITY 1_S5P10</v>
      </c>
      <c r="AN530" s="55" t="str">
        <f t="shared" si="151"/>
        <v>10.121.16.134_BARODA CITY 2_S5P10</v>
      </c>
      <c r="AO530" s="72" t="e">
        <f t="shared" ca="1" si="152"/>
        <v>#VALUE!</v>
      </c>
      <c r="AP530" s="7" t="str">
        <f>IFERROR(VLOOKUP(Z530,'PASTE-DL-ALARMS'!$Q$10:$Z$2800,8,FALSE),"")</f>
        <v/>
      </c>
    </row>
    <row r="531" spans="1:42" x14ac:dyDescent="0.25">
      <c r="A531" s="20"/>
      <c r="B531" s="20"/>
      <c r="C531" s="20" t="str">
        <f>IF(D531="Critical",MAX($C$8:C530)+1,"")</f>
        <v/>
      </c>
      <c r="D531" s="20" t="str">
        <f t="shared" si="136"/>
        <v>-</v>
      </c>
      <c r="E531" s="20" t="str">
        <f>VLOOKUP('PASTE-DOWN-DL'!F531,'SSA-CODE'!$D$4:$E$56,2,FALSE)</f>
        <v>AHD</v>
      </c>
      <c r="F531" s="48" t="str">
        <f t="shared" si="137"/>
        <v>SSA AM</v>
      </c>
      <c r="G531" s="48" t="str">
        <f t="shared" si="138"/>
        <v xml:space="preserve">	SSA AM</v>
      </c>
      <c r="H531" s="20">
        <v>522</v>
      </c>
      <c r="I531" t="s">
        <v>9384</v>
      </c>
      <c r="J531" t="s">
        <v>6260</v>
      </c>
      <c r="K531" t="s">
        <v>6275</v>
      </c>
      <c r="L531" t="s">
        <v>6262</v>
      </c>
      <c r="M531" t="s">
        <v>6263</v>
      </c>
      <c r="N531" t="s">
        <v>9385</v>
      </c>
      <c r="O531" t="s">
        <v>9386</v>
      </c>
      <c r="P531" t="s">
        <v>6266</v>
      </c>
      <c r="Q531" t="s">
        <v>6319</v>
      </c>
      <c r="R531" t="s">
        <v>6279</v>
      </c>
      <c r="S531" t="s">
        <v>6589</v>
      </c>
      <c r="T531" t="s">
        <v>6287</v>
      </c>
      <c r="U531" t="s">
        <v>9387</v>
      </c>
      <c r="V531" t="s">
        <v>6271</v>
      </c>
      <c r="W531" t="s">
        <v>9388</v>
      </c>
      <c r="X531" t="s">
        <v>9389</v>
      </c>
      <c r="Y531" t="s">
        <v>6269</v>
      </c>
      <c r="Z531" s="48" t="str">
        <f t="shared" si="139"/>
        <v>SSA AM-10.121.15.156-Kerala GIDC_2/5-10.121.15.155-Bagodara_5/4</v>
      </c>
      <c r="AA531" s="48">
        <f t="shared" si="140"/>
        <v>15</v>
      </c>
      <c r="AB531" s="48">
        <f t="shared" si="141"/>
        <v>27</v>
      </c>
      <c r="AC531" s="48">
        <f t="shared" si="142"/>
        <v>15</v>
      </c>
      <c r="AD531" s="48">
        <f t="shared" si="143"/>
        <v>24</v>
      </c>
      <c r="AE531" s="48" t="str">
        <f t="shared" si="144"/>
        <v>10.121.15.156</v>
      </c>
      <c r="AF531" s="42" t="str">
        <f t="shared" si="145"/>
        <v>10.121.15.155</v>
      </c>
      <c r="AG531" s="7" t="str">
        <f t="shared" si="146"/>
        <v>KERALA GIDC</v>
      </c>
      <c r="AH531" s="7" t="str">
        <f t="shared" si="147"/>
        <v>BAGODARA</v>
      </c>
      <c r="AI531" s="7" t="str">
        <f t="shared" si="148"/>
        <v>S2P5</v>
      </c>
      <c r="AJ531" s="7" t="str">
        <f t="shared" si="149"/>
        <v>S5P4</v>
      </c>
      <c r="AK531" s="7" t="str">
        <f>IFERROR(VLOOKUP(Z531,'PASTE-DL-ALARMS'!$Q$10:$W$2200,7,FALSE),"")</f>
        <v/>
      </c>
      <c r="AL531" s="55" t="str">
        <f>IFERROR(VLOOKUP(Z531,'PASTE-DL-ALARMS'!$Q$10:$W$2200,3,FALSE),"")</f>
        <v/>
      </c>
      <c r="AM531" s="7" t="str">
        <f t="shared" si="150"/>
        <v>10.121.15.156_KERALA GIDC_S2P5</v>
      </c>
      <c r="AN531" s="55" t="str">
        <f t="shared" si="151"/>
        <v>10.121.15.155_BAGODARA_S5P4</v>
      </c>
      <c r="AO531" s="72" t="e">
        <f t="shared" ca="1" si="152"/>
        <v>#VALUE!</v>
      </c>
      <c r="AP531" s="7" t="str">
        <f>IFERROR(VLOOKUP(Z531,'PASTE-DL-ALARMS'!$Q$10:$Z$2800,8,FALSE),"")</f>
        <v/>
      </c>
    </row>
    <row r="532" spans="1:42" x14ac:dyDescent="0.25">
      <c r="A532" s="20"/>
      <c r="B532" s="20"/>
      <c r="C532" s="20" t="str">
        <f>IF(D532="Critical",MAX($C$8:C531)+1,"")</f>
        <v/>
      </c>
      <c r="D532" s="20" t="str">
        <f t="shared" si="136"/>
        <v>-</v>
      </c>
      <c r="E532" s="20" t="str">
        <f>VLOOKUP('PASTE-DOWN-DL'!F532,'SSA-CODE'!$D$4:$E$56,2,FALSE)</f>
        <v>JND</v>
      </c>
      <c r="F532" s="48" t="str">
        <f t="shared" si="137"/>
        <v>SSA JND</v>
      </c>
      <c r="G532" s="48" t="str">
        <f t="shared" si="138"/>
        <v xml:space="preserve">	SSA JND</v>
      </c>
      <c r="H532" s="20">
        <v>523</v>
      </c>
      <c r="I532" t="s">
        <v>9390</v>
      </c>
      <c r="J532" t="s">
        <v>6260</v>
      </c>
      <c r="K532" t="s">
        <v>6261</v>
      </c>
      <c r="L532" t="s">
        <v>6262</v>
      </c>
      <c r="M532" t="s">
        <v>6263</v>
      </c>
      <c r="N532" t="s">
        <v>9391</v>
      </c>
      <c r="O532" t="s">
        <v>9392</v>
      </c>
      <c r="P532" t="s">
        <v>6266</v>
      </c>
      <c r="Q532" t="s">
        <v>6267</v>
      </c>
      <c r="R532" t="s">
        <v>7248</v>
      </c>
      <c r="S532" t="s">
        <v>6269</v>
      </c>
      <c r="T532" t="s">
        <v>6270</v>
      </c>
      <c r="U532" t="s">
        <v>6269</v>
      </c>
      <c r="V532" t="s">
        <v>6271</v>
      </c>
      <c r="W532" t="s">
        <v>9393</v>
      </c>
      <c r="X532" t="s">
        <v>9394</v>
      </c>
      <c r="Y532" t="s">
        <v>6269</v>
      </c>
      <c r="Z532" s="48" t="str">
        <f t="shared" si="139"/>
        <v>SSA JND-10.121.97.207-KESHOD_S3P1-10.121.97.224_AGATRAI_B1</v>
      </c>
      <c r="AA532" s="48">
        <f t="shared" si="140"/>
        <v>15</v>
      </c>
      <c r="AB532" s="48">
        <f t="shared" si="141"/>
        <v>26</v>
      </c>
      <c r="AC532" s="48">
        <f t="shared" si="142"/>
        <v>15</v>
      </c>
      <c r="AD532" s="48">
        <f t="shared" si="143"/>
        <v>22</v>
      </c>
      <c r="AE532" s="48" t="str">
        <f t="shared" si="144"/>
        <v>10.121.97.224</v>
      </c>
      <c r="AF532" s="42" t="str">
        <f t="shared" si="145"/>
        <v>10.121.97.207</v>
      </c>
      <c r="AG532" s="7" t="str">
        <f t="shared" si="146"/>
        <v>AGATRAI B1</v>
      </c>
      <c r="AH532" s="7" t="str">
        <f t="shared" si="147"/>
        <v>KESHOD</v>
      </c>
      <c r="AI532" s="7" t="str">
        <f t="shared" si="148"/>
        <v>S4P1</v>
      </c>
      <c r="AJ532" s="7" t="str">
        <f t="shared" si="149"/>
        <v>S3P1</v>
      </c>
      <c r="AK532" s="7" t="str">
        <f>IFERROR(VLOOKUP(Z532,'PASTE-DL-ALARMS'!$Q$10:$W$2200,7,FALSE),"")</f>
        <v/>
      </c>
      <c r="AL532" s="55" t="str">
        <f>IFERROR(VLOOKUP(Z532,'PASTE-DL-ALARMS'!$Q$10:$W$2200,3,FALSE),"")</f>
        <v/>
      </c>
      <c r="AM532" s="7" t="str">
        <f t="shared" si="150"/>
        <v>10.121.97.224_AGATRAI B1_S4P1</v>
      </c>
      <c r="AN532" s="55" t="str">
        <f t="shared" si="151"/>
        <v>10.121.97.207_KESHOD_S3P1</v>
      </c>
      <c r="AO532" s="72" t="e">
        <f t="shared" ca="1" si="152"/>
        <v>#VALUE!</v>
      </c>
      <c r="AP532" s="7" t="str">
        <f>IFERROR(VLOOKUP(Z532,'PASTE-DL-ALARMS'!$Q$10:$Z$2800,8,FALSE),"")</f>
        <v/>
      </c>
    </row>
    <row r="533" spans="1:42" x14ac:dyDescent="0.25">
      <c r="A533" s="20"/>
      <c r="B533" s="20"/>
      <c r="C533" s="20" t="str">
        <f>IF(D533="Critical",MAX($C$8:C532)+1,"")</f>
        <v/>
      </c>
      <c r="D533" s="20" t="str">
        <f t="shared" si="136"/>
        <v>-</v>
      </c>
      <c r="E533" s="20" t="str">
        <f>VLOOKUP('PASTE-DOWN-DL'!F533,'SSA-CODE'!$D$4:$E$56,2,FALSE)</f>
        <v>VDA</v>
      </c>
      <c r="F533" s="48" t="str">
        <f t="shared" si="137"/>
        <v>SSA VDR</v>
      </c>
      <c r="G533" s="48" t="str">
        <f t="shared" si="138"/>
        <v xml:space="preserve">	SSA VDR</v>
      </c>
      <c r="H533" s="20">
        <v>524</v>
      </c>
      <c r="I533" t="s">
        <v>9395</v>
      </c>
      <c r="J533" t="s">
        <v>6260</v>
      </c>
      <c r="K533" t="s">
        <v>6275</v>
      </c>
      <c r="L533" t="s">
        <v>6262</v>
      </c>
      <c r="M533" t="s">
        <v>6263</v>
      </c>
      <c r="N533" t="s">
        <v>9396</v>
      </c>
      <c r="O533" t="s">
        <v>9397</v>
      </c>
      <c r="P533" t="s">
        <v>6266</v>
      </c>
      <c r="Q533" t="s">
        <v>6735</v>
      </c>
      <c r="R533" t="s">
        <v>6279</v>
      </c>
      <c r="S533" t="s">
        <v>9398</v>
      </c>
      <c r="T533" t="s">
        <v>6770</v>
      </c>
      <c r="U533" t="s">
        <v>9398</v>
      </c>
      <c r="V533" t="s">
        <v>6271</v>
      </c>
      <c r="W533" t="s">
        <v>9399</v>
      </c>
      <c r="X533" t="s">
        <v>6488</v>
      </c>
      <c r="Y533" t="s">
        <v>6269</v>
      </c>
      <c r="Z533" s="48" t="str">
        <f t="shared" si="139"/>
        <v>SSA VDR-10.121.99.157-Sayajigunj-Exchg A1_1/6-10.121.19.160-ROSHNI-BTS A1_1/5</v>
      </c>
      <c r="AA533" s="48">
        <f t="shared" si="140"/>
        <v>15</v>
      </c>
      <c r="AB533" s="48">
        <f t="shared" si="141"/>
        <v>32</v>
      </c>
      <c r="AC533" s="48">
        <f t="shared" si="142"/>
        <v>15</v>
      </c>
      <c r="AD533" s="48">
        <f t="shared" si="143"/>
        <v>26</v>
      </c>
      <c r="AE533" s="48" t="str">
        <f t="shared" si="144"/>
        <v>10.121.99.157</v>
      </c>
      <c r="AF533" s="42" t="str">
        <f t="shared" si="145"/>
        <v>10.121.19.160</v>
      </c>
      <c r="AG533" s="7" t="str">
        <f t="shared" si="146"/>
        <v>Sayajigunj-Exchg</v>
      </c>
      <c r="AH533" s="7" t="str">
        <f t="shared" si="147"/>
        <v>ROSHNI BTS</v>
      </c>
      <c r="AI533" s="7" t="str">
        <f t="shared" si="148"/>
        <v>S1P6</v>
      </c>
      <c r="AJ533" s="7" t="str">
        <f t="shared" si="149"/>
        <v>S1P5</v>
      </c>
      <c r="AK533" s="7" t="str">
        <f>IFERROR(VLOOKUP(Z533,'PASTE-DL-ALARMS'!$Q$10:$W$2200,7,FALSE),"")</f>
        <v/>
      </c>
      <c r="AL533" s="55" t="str">
        <f>IFERROR(VLOOKUP(Z533,'PASTE-DL-ALARMS'!$Q$10:$W$2200,3,FALSE),"")</f>
        <v/>
      </c>
      <c r="AM533" s="7" t="str">
        <f t="shared" si="150"/>
        <v>10.121.99.157_Sayajigunj-Exchg_S1P6</v>
      </c>
      <c r="AN533" s="55" t="str">
        <f t="shared" si="151"/>
        <v>10.121.19.160_ROSHNI BTS_S1P5</v>
      </c>
      <c r="AO533" s="72" t="e">
        <f t="shared" ca="1" si="152"/>
        <v>#VALUE!</v>
      </c>
      <c r="AP533" s="7" t="str">
        <f>IFERROR(VLOOKUP(Z533,'PASTE-DL-ALARMS'!$Q$10:$Z$2800,8,FALSE),"")</f>
        <v/>
      </c>
    </row>
    <row r="534" spans="1:42" x14ac:dyDescent="0.25">
      <c r="A534" s="20"/>
      <c r="B534" s="20"/>
      <c r="C534" s="20" t="str">
        <f>IF(D534="Critical",MAX($C$8:C533)+1,"")</f>
        <v/>
      </c>
      <c r="D534" s="20" t="str">
        <f t="shared" si="136"/>
        <v>-</v>
      </c>
      <c r="E534" s="20" t="str">
        <f>VLOOKUP('PASTE-DOWN-DL'!F534,'SSA-CODE'!$D$4:$E$56,2,FALSE)</f>
        <v>AHD</v>
      </c>
      <c r="F534" s="48" t="str">
        <f t="shared" si="137"/>
        <v>SSA AM</v>
      </c>
      <c r="G534" s="48" t="str">
        <f t="shared" si="138"/>
        <v xml:space="preserve">	SSA AM</v>
      </c>
      <c r="H534" s="20">
        <v>525</v>
      </c>
      <c r="I534" t="s">
        <v>9400</v>
      </c>
      <c r="J534" t="s">
        <v>6260</v>
      </c>
      <c r="K534" t="s">
        <v>6275</v>
      </c>
      <c r="L534" t="s">
        <v>6262</v>
      </c>
      <c r="M534" t="s">
        <v>6263</v>
      </c>
      <c r="N534" t="s">
        <v>9401</v>
      </c>
      <c r="O534" t="s">
        <v>9402</v>
      </c>
      <c r="P534" t="s">
        <v>6266</v>
      </c>
      <c r="Q534" t="s">
        <v>6400</v>
      </c>
      <c r="R534" t="s">
        <v>6469</v>
      </c>
      <c r="S534" t="s">
        <v>6589</v>
      </c>
      <c r="T534" t="s">
        <v>6287</v>
      </c>
      <c r="U534" t="s">
        <v>6589</v>
      </c>
      <c r="V534" t="s">
        <v>6271</v>
      </c>
      <c r="W534" t="s">
        <v>9403</v>
      </c>
      <c r="X534" t="s">
        <v>9404</v>
      </c>
      <c r="Y534" t="s">
        <v>9405</v>
      </c>
      <c r="Z534" s="48" t="str">
        <f t="shared" si="139"/>
        <v>SSA AM-10.121.18.5-AnganArcade_2/5-10.121.18.87-Bhadra3_5/3</v>
      </c>
      <c r="AA534" s="48">
        <f t="shared" si="140"/>
        <v>13</v>
      </c>
      <c r="AB534" s="48">
        <f t="shared" si="141"/>
        <v>26</v>
      </c>
      <c r="AC534" s="48">
        <f t="shared" si="142"/>
        <v>14</v>
      </c>
      <c r="AD534" s="48">
        <f t="shared" si="143"/>
        <v>23</v>
      </c>
      <c r="AE534" s="48" t="str">
        <f t="shared" si="144"/>
        <v>10.121.18.5</v>
      </c>
      <c r="AF534" s="42" t="str">
        <f t="shared" si="145"/>
        <v>10.121.18.87</v>
      </c>
      <c r="AG534" s="7" t="str">
        <f t="shared" si="146"/>
        <v>ANGAN-ARCADE</v>
      </c>
      <c r="AH534" s="7" t="str">
        <f t="shared" si="147"/>
        <v>BHADRA 3</v>
      </c>
      <c r="AI534" s="7" t="str">
        <f t="shared" si="148"/>
        <v>S2P5</v>
      </c>
      <c r="AJ534" s="7" t="str">
        <f t="shared" si="149"/>
        <v>S5P3</v>
      </c>
      <c r="AK534" s="7" t="str">
        <f>IFERROR(VLOOKUP(Z534,'PASTE-DL-ALARMS'!$Q$10:$W$2200,7,FALSE),"")</f>
        <v/>
      </c>
      <c r="AL534" s="55" t="str">
        <f>IFERROR(VLOOKUP(Z534,'PASTE-DL-ALARMS'!$Q$10:$W$2200,3,FALSE),"")</f>
        <v/>
      </c>
      <c r="AM534" s="7" t="str">
        <f t="shared" si="150"/>
        <v>10.121.18.5_ANGAN-ARCADE_S2P5</v>
      </c>
      <c r="AN534" s="55" t="str">
        <f t="shared" si="151"/>
        <v>10.121.18.87_BHADRA 3_S5P3</v>
      </c>
      <c r="AO534" s="72" t="e">
        <f t="shared" ca="1" si="152"/>
        <v>#VALUE!</v>
      </c>
      <c r="AP534" s="7" t="str">
        <f>IFERROR(VLOOKUP(Z534,'PASTE-DL-ALARMS'!$Q$10:$Z$2800,8,FALSE),"")</f>
        <v/>
      </c>
    </row>
    <row r="535" spans="1:42" x14ac:dyDescent="0.25">
      <c r="A535" s="20"/>
      <c r="B535" s="20"/>
      <c r="C535" s="20" t="str">
        <f>IF(D535="Critical",MAX($C$8:C534)+1,"")</f>
        <v/>
      </c>
      <c r="D535" s="20" t="str">
        <f t="shared" si="136"/>
        <v>-</v>
      </c>
      <c r="E535" s="20" t="str">
        <f>VLOOKUP('PASTE-DOWN-DL'!F535,'SSA-CODE'!$D$4:$E$56,2,FALSE)</f>
        <v>AMR</v>
      </c>
      <c r="F535" s="48" t="str">
        <f t="shared" si="137"/>
        <v>SSA AMR</v>
      </c>
      <c r="G535" s="48" t="str">
        <f t="shared" si="138"/>
        <v xml:space="preserve">	SSA AMR</v>
      </c>
      <c r="H535" s="20">
        <v>526</v>
      </c>
      <c r="I535" t="s">
        <v>9406</v>
      </c>
      <c r="J535" t="s">
        <v>6260</v>
      </c>
      <c r="K535" t="s">
        <v>6275</v>
      </c>
      <c r="L535" t="s">
        <v>6262</v>
      </c>
      <c r="M535" t="s">
        <v>6263</v>
      </c>
      <c r="N535" t="s">
        <v>9407</v>
      </c>
      <c r="O535" t="s">
        <v>9408</v>
      </c>
      <c r="P535" t="s">
        <v>6266</v>
      </c>
      <c r="Q535" t="s">
        <v>6446</v>
      </c>
      <c r="R535" t="s">
        <v>6279</v>
      </c>
      <c r="S535" t="s">
        <v>9409</v>
      </c>
      <c r="T535" t="s">
        <v>6345</v>
      </c>
      <c r="U535" t="s">
        <v>7199</v>
      </c>
      <c r="V535" t="s">
        <v>6271</v>
      </c>
      <c r="W535" t="s">
        <v>9410</v>
      </c>
      <c r="X535" t="s">
        <v>9411</v>
      </c>
      <c r="Y535" t="s">
        <v>6269</v>
      </c>
      <c r="Z535" s="48" t="str">
        <f t="shared" si="139"/>
        <v>SSA AMR-10.121.96.9-BAGASARA-10.121.96.1-WTRAmrel</v>
      </c>
      <c r="AA535" s="48">
        <f t="shared" si="140"/>
        <v>13</v>
      </c>
      <c r="AB535" s="48">
        <f t="shared" si="141"/>
        <v>22</v>
      </c>
      <c r="AC535" s="48">
        <f t="shared" si="142"/>
        <v>13</v>
      </c>
      <c r="AD535" s="48">
        <f t="shared" si="143"/>
        <v>22</v>
      </c>
      <c r="AE535" s="48" t="str">
        <f t="shared" si="144"/>
        <v>10.121.96.1</v>
      </c>
      <c r="AF535" s="42" t="str">
        <f t="shared" si="145"/>
        <v>10.121.96.9</v>
      </c>
      <c r="AG535" s="7" t="str">
        <f t="shared" si="146"/>
        <v>Amreli 3</v>
      </c>
      <c r="AH535" s="7" t="str">
        <f t="shared" si="147"/>
        <v>BAGASARA</v>
      </c>
      <c r="AI535" s="7" t="str">
        <f t="shared" si="148"/>
        <v>S4P4</v>
      </c>
      <c r="AJ535" s="7" t="str">
        <f t="shared" si="149"/>
        <v>S5P2</v>
      </c>
      <c r="AK535" s="7" t="str">
        <f>IFERROR(VLOOKUP(Z535,'PASTE-DL-ALARMS'!$Q$10:$W$2200,7,FALSE),"")</f>
        <v/>
      </c>
      <c r="AL535" s="55" t="str">
        <f>IFERROR(VLOOKUP(Z535,'PASTE-DL-ALARMS'!$Q$10:$W$2200,3,FALSE),"")</f>
        <v/>
      </c>
      <c r="AM535" s="7" t="str">
        <f t="shared" si="150"/>
        <v>10.121.96.1_Amreli 3_S4P4</v>
      </c>
      <c r="AN535" s="55" t="str">
        <f t="shared" si="151"/>
        <v>10.121.96.9_BAGASARA_S5P2</v>
      </c>
      <c r="AO535" s="72" t="e">
        <f t="shared" ca="1" si="152"/>
        <v>#VALUE!</v>
      </c>
      <c r="AP535" s="7" t="str">
        <f>IFERROR(VLOOKUP(Z535,'PASTE-DL-ALARMS'!$Q$10:$Z$2800,8,FALSE),"")</f>
        <v/>
      </c>
    </row>
    <row r="536" spans="1:42" x14ac:dyDescent="0.25">
      <c r="A536" s="20"/>
      <c r="B536" s="20"/>
      <c r="C536" s="20">
        <f>IF(D536="Critical",MAX($C$8:C535)+1,"")</f>
        <v>19</v>
      </c>
      <c r="D536" s="20" t="str">
        <f t="shared" si="136"/>
        <v>Critical</v>
      </c>
      <c r="E536" s="20" t="str">
        <f>VLOOKUP('PASTE-DOWN-DL'!F536,'SSA-CODE'!$D$4:$E$56,2,FALSE)</f>
        <v>VDA</v>
      </c>
      <c r="F536" s="48" t="str">
        <f t="shared" si="137"/>
        <v>SSA VDR</v>
      </c>
      <c r="G536" s="48" t="str">
        <f t="shared" si="138"/>
        <v xml:space="preserve">	SSA VDR</v>
      </c>
      <c r="H536" s="20">
        <v>527</v>
      </c>
      <c r="I536" t="s">
        <v>9412</v>
      </c>
      <c r="J536" t="s">
        <v>6260</v>
      </c>
      <c r="K536" t="s">
        <v>6275</v>
      </c>
      <c r="L536" t="s">
        <v>6262</v>
      </c>
      <c r="M536" t="s">
        <v>6263</v>
      </c>
      <c r="N536" t="s">
        <v>9413</v>
      </c>
      <c r="O536" t="s">
        <v>9414</v>
      </c>
      <c r="P536" t="s">
        <v>6484</v>
      </c>
      <c r="Q536" t="s">
        <v>6461</v>
      </c>
      <c r="R536" t="s">
        <v>6279</v>
      </c>
      <c r="S536" t="s">
        <v>9415</v>
      </c>
      <c r="T536" t="s">
        <v>6345</v>
      </c>
      <c r="U536" t="s">
        <v>9415</v>
      </c>
      <c r="V536" t="s">
        <v>6271</v>
      </c>
      <c r="W536" t="s">
        <v>9416</v>
      </c>
      <c r="X536" t="s">
        <v>9417</v>
      </c>
      <c r="Y536" t="s">
        <v>6269</v>
      </c>
      <c r="Z536" s="48" t="str">
        <f t="shared" si="139"/>
        <v>SSA VDR-10.121.99.179-Urban 2 BTS_1/5-10.121.99.164-Navrachana BTS_1/6</v>
      </c>
      <c r="AA536" s="48">
        <f t="shared" si="140"/>
        <v>15</v>
      </c>
      <c r="AB536" s="48">
        <f t="shared" si="141"/>
        <v>27</v>
      </c>
      <c r="AC536" s="48">
        <f t="shared" si="142"/>
        <v>15</v>
      </c>
      <c r="AD536" s="48">
        <f t="shared" si="143"/>
        <v>36</v>
      </c>
      <c r="AE536" s="48" t="str">
        <f t="shared" si="144"/>
        <v>10.121.99.179</v>
      </c>
      <c r="AF536" s="42" t="str">
        <f t="shared" si="145"/>
        <v>10.121.99.164</v>
      </c>
      <c r="AG536" s="7" t="str">
        <f t="shared" si="146"/>
        <v>URBAN 2 BTS</v>
      </c>
      <c r="AH536" s="7" t="str">
        <f t="shared" si="147"/>
        <v>NAVRACHNA UNIVERSITY</v>
      </c>
      <c r="AI536" s="7" t="str">
        <f t="shared" si="148"/>
        <v>S1P5</v>
      </c>
      <c r="AJ536" s="7" t="str">
        <f t="shared" si="149"/>
        <v>S1P6</v>
      </c>
      <c r="AK536" s="7" t="str">
        <f>IFERROR(VLOOKUP(Z536,'PASTE-DL-ALARMS'!$Q$10:$W$2200,7,FALSE),"")</f>
        <v>07-05-2026</v>
      </c>
      <c r="AL536" s="55" t="str">
        <f>IFERROR(VLOOKUP(Z536,'PASTE-DL-ALARMS'!$Q$10:$W$2200,3,FALSE),"")</f>
        <v>09:04:38</v>
      </c>
      <c r="AM536" s="7" t="str">
        <f t="shared" si="150"/>
        <v>10.121.99.179_URBAN 2 BTS_S1P5</v>
      </c>
      <c r="AN536" s="55" t="str">
        <f t="shared" si="151"/>
        <v>10.121.99.164_NAVRACHNA UNIVERSITY_S1P6</v>
      </c>
      <c r="AO536" s="72">
        <f t="shared" ca="1" si="152"/>
        <v>8</v>
      </c>
      <c r="AP536" s="7" t="str">
        <f>IFERROR(VLOOKUP(Z536,'PASTE-DL-ALARMS'!$Q$10:$Z$2800,8,FALSE),"")</f>
        <v xml:space="preserve">	2026/05/07,09:04:38</v>
      </c>
    </row>
    <row r="537" spans="1:42" x14ac:dyDescent="0.25">
      <c r="A537" s="20"/>
      <c r="B537" s="20"/>
      <c r="C537" s="20" t="str">
        <f>IF(D537="Critical",MAX($C$8:C536)+1,"")</f>
        <v/>
      </c>
      <c r="D537" s="20" t="str">
        <f t="shared" si="136"/>
        <v>-</v>
      </c>
      <c r="E537" s="20" t="str">
        <f>VLOOKUP('PASTE-DOWN-DL'!F537,'SSA-CODE'!$D$4:$E$56,2,FALSE)</f>
        <v>WTR AM</v>
      </c>
      <c r="F537" s="48" t="str">
        <f t="shared" si="137"/>
        <v>WTR AM</v>
      </c>
      <c r="G537" s="48" t="str">
        <f t="shared" si="138"/>
        <v xml:space="preserve">	WTR AM</v>
      </c>
      <c r="H537" s="20">
        <v>528</v>
      </c>
      <c r="I537" t="s">
        <v>9418</v>
      </c>
      <c r="J537" t="s">
        <v>6260</v>
      </c>
      <c r="K537" t="s">
        <v>6275</v>
      </c>
      <c r="L537" t="s">
        <v>6262</v>
      </c>
      <c r="M537" t="s">
        <v>6263</v>
      </c>
      <c r="N537" t="s">
        <v>9419</v>
      </c>
      <c r="O537" t="s">
        <v>9420</v>
      </c>
      <c r="P537" t="s">
        <v>6266</v>
      </c>
      <c r="Q537" t="s">
        <v>7559</v>
      </c>
      <c r="R537" t="s">
        <v>6279</v>
      </c>
      <c r="S537" t="s">
        <v>9421</v>
      </c>
      <c r="T537" t="s">
        <v>6471</v>
      </c>
      <c r="U537" t="s">
        <v>7513</v>
      </c>
      <c r="V537" t="s">
        <v>6271</v>
      </c>
      <c r="W537" t="s">
        <v>9422</v>
      </c>
      <c r="X537" t="s">
        <v>9423</v>
      </c>
      <c r="Y537" t="s">
        <v>6269</v>
      </c>
      <c r="Z537" s="48" t="str">
        <f t="shared" si="139"/>
        <v>WTR AM-10.121.15.211-TN705B_SHIHORI_PH1_B1_4/5-10.121.15.198-TN725B_Deesa_B2_6/5</v>
      </c>
      <c r="AA537" s="48">
        <f t="shared" si="140"/>
        <v>15</v>
      </c>
      <c r="AB537" s="48">
        <f t="shared" si="141"/>
        <v>21</v>
      </c>
      <c r="AC537" s="48">
        <f t="shared" si="142"/>
        <v>15</v>
      </c>
      <c r="AD537" s="48">
        <f t="shared" si="143"/>
        <v>23</v>
      </c>
      <c r="AE537" s="48" t="str">
        <f t="shared" si="144"/>
        <v>10.121.15.198</v>
      </c>
      <c r="AF537" s="42" t="str">
        <f t="shared" si="145"/>
        <v>10.121.15.211</v>
      </c>
      <c r="AG537" s="7" t="str">
        <f t="shared" si="146"/>
        <v>Deesa</v>
      </c>
      <c r="AH537" s="7" t="str">
        <f t="shared" si="147"/>
        <v>SHIHORI</v>
      </c>
      <c r="AI537" s="7" t="str">
        <f t="shared" si="148"/>
        <v>S6P5</v>
      </c>
      <c r="AJ537" s="7" t="str">
        <f t="shared" si="149"/>
        <v>S4P5</v>
      </c>
      <c r="AK537" s="7" t="str">
        <f>IFERROR(VLOOKUP(Z537,'PASTE-DL-ALARMS'!$Q$10:$W$2200,7,FALSE),"")</f>
        <v/>
      </c>
      <c r="AL537" s="55" t="str">
        <f>IFERROR(VLOOKUP(Z537,'PASTE-DL-ALARMS'!$Q$10:$W$2200,3,FALSE),"")</f>
        <v/>
      </c>
      <c r="AM537" s="7" t="str">
        <f t="shared" si="150"/>
        <v>10.121.15.198_Deesa_S6P5</v>
      </c>
      <c r="AN537" s="55" t="str">
        <f t="shared" si="151"/>
        <v>10.121.15.211_SHIHORI_S4P5</v>
      </c>
      <c r="AO537" s="72" t="e">
        <f t="shared" ca="1" si="152"/>
        <v>#VALUE!</v>
      </c>
      <c r="AP537" s="7" t="str">
        <f>IFERROR(VLOOKUP(Z537,'PASTE-DL-ALARMS'!$Q$10:$Z$2800,8,FALSE),"")</f>
        <v/>
      </c>
    </row>
    <row r="538" spans="1:42" x14ac:dyDescent="0.25">
      <c r="A538" s="20"/>
      <c r="B538" s="20"/>
      <c r="C538" s="20" t="str">
        <f>IF(D538="Critical",MAX($C$8:C537)+1,"")</f>
        <v/>
      </c>
      <c r="D538" s="20" t="str">
        <f t="shared" si="136"/>
        <v>-</v>
      </c>
      <c r="E538" s="20" t="str">
        <f>VLOOKUP('PASTE-DOWN-DL'!F538,'SSA-CODE'!$D$4:$E$56,2,FALSE)</f>
        <v>WTR RJ</v>
      </c>
      <c r="F538" s="48" t="str">
        <f t="shared" si="137"/>
        <v>WTR RJ</v>
      </c>
      <c r="G538" s="48" t="str">
        <f t="shared" si="138"/>
        <v xml:space="preserve">	WTR RJ</v>
      </c>
      <c r="H538" s="20">
        <v>529</v>
      </c>
      <c r="I538" t="s">
        <v>9424</v>
      </c>
      <c r="J538" t="s">
        <v>6260</v>
      </c>
      <c r="K538" t="s">
        <v>6275</v>
      </c>
      <c r="L538" t="s">
        <v>6262</v>
      </c>
      <c r="M538" t="s">
        <v>6263</v>
      </c>
      <c r="N538" t="s">
        <v>9425</v>
      </c>
      <c r="O538" t="s">
        <v>9426</v>
      </c>
      <c r="P538" t="s">
        <v>6266</v>
      </c>
      <c r="Q538" t="s">
        <v>6671</v>
      </c>
      <c r="R538" t="s">
        <v>6279</v>
      </c>
      <c r="S538" t="s">
        <v>8740</v>
      </c>
      <c r="T538" t="s">
        <v>6313</v>
      </c>
      <c r="U538" t="s">
        <v>6346</v>
      </c>
      <c r="V538" t="s">
        <v>6271</v>
      </c>
      <c r="W538" t="s">
        <v>9427</v>
      </c>
      <c r="X538" t="s">
        <v>9428</v>
      </c>
      <c r="Y538" t="s">
        <v>6269</v>
      </c>
      <c r="Z538" s="48" t="str">
        <f t="shared" si="139"/>
        <v>WTR RJ-10.121.17.70-BHACHAU 6/6-10.121.17.71-SAMKHIYALI 5/2</v>
      </c>
      <c r="AA538" s="48">
        <f t="shared" si="140"/>
        <v>14</v>
      </c>
      <c r="AB538" s="48">
        <f t="shared" si="141"/>
        <v>22</v>
      </c>
      <c r="AC538" s="48">
        <f t="shared" si="142"/>
        <v>14</v>
      </c>
      <c r="AD538" s="48">
        <f t="shared" si="143"/>
        <v>25</v>
      </c>
      <c r="AE538" s="48" t="str">
        <f t="shared" si="144"/>
        <v>10.121.17.70</v>
      </c>
      <c r="AF538" s="42" t="str">
        <f t="shared" si="145"/>
        <v>10.121.17.71</v>
      </c>
      <c r="AG538" s="7" t="str">
        <f t="shared" si="146"/>
        <v>BHACHAU</v>
      </c>
      <c r="AH538" s="7" t="str">
        <f t="shared" si="147"/>
        <v>SAMKHIYALI</v>
      </c>
      <c r="AI538" s="7" t="str">
        <f t="shared" si="148"/>
        <v>S6P6</v>
      </c>
      <c r="AJ538" s="7" t="str">
        <f t="shared" si="149"/>
        <v>S5P2</v>
      </c>
      <c r="AK538" s="7" t="str">
        <f>IFERROR(VLOOKUP(Z538,'PASTE-DL-ALARMS'!$Q$10:$W$2200,7,FALSE),"")</f>
        <v/>
      </c>
      <c r="AL538" s="55" t="str">
        <f>IFERROR(VLOOKUP(Z538,'PASTE-DL-ALARMS'!$Q$10:$W$2200,3,FALSE),"")</f>
        <v/>
      </c>
      <c r="AM538" s="7" t="str">
        <f t="shared" si="150"/>
        <v>10.121.17.70_BHACHAU_S6P6</v>
      </c>
      <c r="AN538" s="55" t="str">
        <f t="shared" si="151"/>
        <v>10.121.17.71_SAMKHIYALI_S5P2</v>
      </c>
      <c r="AO538" s="72" t="e">
        <f t="shared" ca="1" si="152"/>
        <v>#VALUE!</v>
      </c>
      <c r="AP538" s="7" t="str">
        <f>IFERROR(VLOOKUP(Z538,'PASTE-DL-ALARMS'!$Q$10:$Z$2800,8,FALSE),"")</f>
        <v/>
      </c>
    </row>
    <row r="539" spans="1:42" x14ac:dyDescent="0.25">
      <c r="A539" s="20"/>
      <c r="B539" s="20"/>
      <c r="C539" s="20" t="str">
        <f>IF(D539="Critical",MAX($C$8:C538)+1,"")</f>
        <v/>
      </c>
      <c r="D539" s="20" t="str">
        <f t="shared" si="136"/>
        <v>-</v>
      </c>
      <c r="E539" s="20" t="str">
        <f>VLOOKUP('PASTE-DOWN-DL'!F539,'SSA-CODE'!$D$4:$E$56,2,FALSE)</f>
        <v>WTR AM</v>
      </c>
      <c r="F539" s="48" t="str">
        <f t="shared" si="137"/>
        <v>WTR AM</v>
      </c>
      <c r="G539" s="48" t="str">
        <f t="shared" si="138"/>
        <v xml:space="preserve">	WTR AM</v>
      </c>
      <c r="H539" s="20">
        <v>530</v>
      </c>
      <c r="I539" t="s">
        <v>9429</v>
      </c>
      <c r="J539" t="s">
        <v>6260</v>
      </c>
      <c r="K539" t="s">
        <v>6275</v>
      </c>
      <c r="L539" t="s">
        <v>6262</v>
      </c>
      <c r="M539" t="s">
        <v>6263</v>
      </c>
      <c r="N539" t="s">
        <v>9430</v>
      </c>
      <c r="O539" t="s">
        <v>9431</v>
      </c>
      <c r="P539" t="s">
        <v>6266</v>
      </c>
      <c r="Q539" t="s">
        <v>8333</v>
      </c>
      <c r="R539" t="s">
        <v>6279</v>
      </c>
      <c r="S539" t="s">
        <v>9421</v>
      </c>
      <c r="T539" t="s">
        <v>6471</v>
      </c>
      <c r="U539" t="s">
        <v>7513</v>
      </c>
      <c r="V539" t="s">
        <v>6271</v>
      </c>
      <c r="W539" t="s">
        <v>9432</v>
      </c>
      <c r="X539" t="s">
        <v>9433</v>
      </c>
      <c r="Y539" t="s">
        <v>6269</v>
      </c>
      <c r="Z539" s="48" t="str">
        <f t="shared" si="139"/>
        <v>WTR AM-10.121.15.211-TN705B_SHIHORI_PH1_B1_3/6-10.121.15.198-TN725B_Deesa_B2_5/6</v>
      </c>
      <c r="AA539" s="48">
        <f t="shared" si="140"/>
        <v>15</v>
      </c>
      <c r="AB539" s="48">
        <f t="shared" si="141"/>
        <v>23</v>
      </c>
      <c r="AC539" s="48">
        <f t="shared" si="142"/>
        <v>15</v>
      </c>
      <c r="AD539" s="48">
        <f t="shared" si="143"/>
        <v>21</v>
      </c>
      <c r="AE539" s="48" t="str">
        <f t="shared" si="144"/>
        <v>10.121.15.211</v>
      </c>
      <c r="AF539" s="42" t="str">
        <f t="shared" si="145"/>
        <v>10.121.15.198</v>
      </c>
      <c r="AG539" s="7" t="str">
        <f t="shared" si="146"/>
        <v>SHIHORI</v>
      </c>
      <c r="AH539" s="7" t="str">
        <f t="shared" si="147"/>
        <v>Deesa</v>
      </c>
      <c r="AI539" s="7" t="str">
        <f t="shared" si="148"/>
        <v>S3P6</v>
      </c>
      <c r="AJ539" s="7" t="str">
        <f t="shared" si="149"/>
        <v>S5P6</v>
      </c>
      <c r="AK539" s="7" t="str">
        <f>IFERROR(VLOOKUP(Z539,'PASTE-DL-ALARMS'!$Q$10:$W$2200,7,FALSE),"")</f>
        <v/>
      </c>
      <c r="AL539" s="55" t="str">
        <f>IFERROR(VLOOKUP(Z539,'PASTE-DL-ALARMS'!$Q$10:$W$2200,3,FALSE),"")</f>
        <v/>
      </c>
      <c r="AM539" s="7" t="str">
        <f t="shared" si="150"/>
        <v>10.121.15.211_SHIHORI_S3P6</v>
      </c>
      <c r="AN539" s="55" t="str">
        <f t="shared" si="151"/>
        <v>10.121.15.198_Deesa_S5P6</v>
      </c>
      <c r="AO539" s="72" t="e">
        <f t="shared" ca="1" si="152"/>
        <v>#VALUE!</v>
      </c>
      <c r="AP539" s="7" t="str">
        <f>IFERROR(VLOOKUP(Z539,'PASTE-DL-ALARMS'!$Q$10:$Z$2800,8,FALSE),"")</f>
        <v/>
      </c>
    </row>
    <row r="540" spans="1:42" x14ac:dyDescent="0.25">
      <c r="A540" s="20"/>
      <c r="B540" s="20"/>
      <c r="C540" s="20" t="str">
        <f>IF(D540="Critical",MAX($C$8:C539)+1,"")</f>
        <v/>
      </c>
      <c r="D540" s="20" t="str">
        <f t="shared" si="136"/>
        <v>-</v>
      </c>
      <c r="E540" s="20" t="str">
        <f>VLOOKUP('PASTE-DOWN-DL'!F540,'SSA-CODE'!$D$4:$E$56,2,FALSE)</f>
        <v>NDD</v>
      </c>
      <c r="F540" s="48" t="str">
        <f t="shared" si="137"/>
        <v>SSA NAD</v>
      </c>
      <c r="G540" s="48" t="str">
        <f t="shared" si="138"/>
        <v xml:space="preserve">	SSA NAD</v>
      </c>
      <c r="H540" s="20">
        <v>531</v>
      </c>
      <c r="I540" t="s">
        <v>9434</v>
      </c>
      <c r="J540" t="s">
        <v>6260</v>
      </c>
      <c r="K540" t="s">
        <v>6261</v>
      </c>
      <c r="L540" t="s">
        <v>6262</v>
      </c>
      <c r="M540" t="s">
        <v>6263</v>
      </c>
      <c r="N540" t="s">
        <v>9435</v>
      </c>
      <c r="O540" t="s">
        <v>9436</v>
      </c>
      <c r="P540" t="s">
        <v>6266</v>
      </c>
      <c r="Q540" t="s">
        <v>6894</v>
      </c>
      <c r="R540" t="s">
        <v>6446</v>
      </c>
      <c r="S540" t="s">
        <v>9437</v>
      </c>
      <c r="T540" t="s">
        <v>6770</v>
      </c>
      <c r="U540" t="s">
        <v>9437</v>
      </c>
      <c r="V540" t="s">
        <v>6271</v>
      </c>
      <c r="W540" t="s">
        <v>9438</v>
      </c>
      <c r="X540" t="s">
        <v>9439</v>
      </c>
      <c r="Y540" t="s">
        <v>6269</v>
      </c>
      <c r="Z540" s="48" t="str">
        <f t="shared" si="139"/>
        <v>SSA NAD-10.121.16.130-KhedaB2_6/1-10.121.24.245-MatarB1_3/1</v>
      </c>
      <c r="AA540" s="48">
        <f t="shared" si="140"/>
        <v>15</v>
      </c>
      <c r="AB540" s="48">
        <f t="shared" si="141"/>
        <v>21</v>
      </c>
      <c r="AC540" s="48">
        <f t="shared" si="142"/>
        <v>15</v>
      </c>
      <c r="AD540" s="48">
        <f t="shared" si="143"/>
        <v>21</v>
      </c>
      <c r="AE540" s="48" t="str">
        <f t="shared" si="144"/>
        <v>10.121.16.130</v>
      </c>
      <c r="AF540" s="42" t="str">
        <f t="shared" si="145"/>
        <v>10.121.24.245</v>
      </c>
      <c r="AG540" s="7" t="str">
        <f t="shared" si="146"/>
        <v>Kheda</v>
      </c>
      <c r="AH540" s="7" t="str">
        <f t="shared" si="147"/>
        <v>MATAR</v>
      </c>
      <c r="AI540" s="7" t="str">
        <f t="shared" si="148"/>
        <v>S6P1</v>
      </c>
      <c r="AJ540" s="7" t="str">
        <f t="shared" si="149"/>
        <v>S3P1</v>
      </c>
      <c r="AK540" s="7" t="str">
        <f>IFERROR(VLOOKUP(Z540,'PASTE-DL-ALARMS'!$Q$10:$W$2200,7,FALSE),"")</f>
        <v/>
      </c>
      <c r="AL540" s="55" t="str">
        <f>IFERROR(VLOOKUP(Z540,'PASTE-DL-ALARMS'!$Q$10:$W$2200,3,FALSE),"")</f>
        <v/>
      </c>
      <c r="AM540" s="7" t="str">
        <f t="shared" si="150"/>
        <v>10.121.16.130_Kheda_S6P1</v>
      </c>
      <c r="AN540" s="55" t="str">
        <f t="shared" si="151"/>
        <v>10.121.24.245_MATAR_S3P1</v>
      </c>
      <c r="AO540" s="72" t="e">
        <f t="shared" ca="1" si="152"/>
        <v>#VALUE!</v>
      </c>
      <c r="AP540" s="7" t="str">
        <f>IFERROR(VLOOKUP(Z540,'PASTE-DL-ALARMS'!$Q$10:$Z$2800,8,FALSE),"")</f>
        <v/>
      </c>
    </row>
    <row r="541" spans="1:42" x14ac:dyDescent="0.25">
      <c r="A541" s="20"/>
      <c r="B541" s="20"/>
      <c r="C541" s="20" t="str">
        <f>IF(D541="Critical",MAX($C$8:C540)+1,"")</f>
        <v/>
      </c>
      <c r="D541" s="20" t="str">
        <f t="shared" si="136"/>
        <v>-</v>
      </c>
      <c r="E541" s="20" t="str">
        <f>VLOOKUP('PASTE-DOWN-DL'!F541,'SSA-CODE'!$D$4:$E$56,2,FALSE)</f>
        <v>SRT</v>
      </c>
      <c r="F541" s="48" t="str">
        <f t="shared" si="137"/>
        <v>SSA SR</v>
      </c>
      <c r="G541" s="48" t="str">
        <f t="shared" si="138"/>
        <v xml:space="preserve">	SSA SR</v>
      </c>
      <c r="H541" s="20">
        <v>532</v>
      </c>
      <c r="I541" t="s">
        <v>9440</v>
      </c>
      <c r="J541" t="s">
        <v>6260</v>
      </c>
      <c r="K541" t="s">
        <v>6261</v>
      </c>
      <c r="L541" t="s">
        <v>6262</v>
      </c>
      <c r="M541" t="s">
        <v>6263</v>
      </c>
      <c r="N541" t="s">
        <v>9441</v>
      </c>
      <c r="O541" t="s">
        <v>9442</v>
      </c>
      <c r="P541" t="s">
        <v>6266</v>
      </c>
      <c r="Q541" t="s">
        <v>8333</v>
      </c>
      <c r="R541" t="s">
        <v>6643</v>
      </c>
      <c r="S541" t="s">
        <v>6778</v>
      </c>
      <c r="T541" t="s">
        <v>6353</v>
      </c>
      <c r="U541" t="s">
        <v>6778</v>
      </c>
      <c r="V541" t="s">
        <v>6271</v>
      </c>
      <c r="W541" t="s">
        <v>9443</v>
      </c>
      <c r="X541" t="s">
        <v>9444</v>
      </c>
      <c r="Y541" t="s">
        <v>6269</v>
      </c>
      <c r="Z541" s="48" t="str">
        <f t="shared" si="139"/>
        <v>SSA SR-10.121.19.243-GSWANSURATDC_PH2\S4P1-10.121.19.201-KARIMABAD 2 PH2\S3P1-</v>
      </c>
      <c r="AA541" s="48">
        <f t="shared" si="140"/>
        <v>15</v>
      </c>
      <c r="AB541" s="48">
        <f t="shared" si="141"/>
        <v>26</v>
      </c>
      <c r="AC541" s="48">
        <f t="shared" si="142"/>
        <v>15</v>
      </c>
      <c r="AD541" s="48">
        <f t="shared" si="143"/>
        <v>30</v>
      </c>
      <c r="AE541" s="48" t="str">
        <f t="shared" si="144"/>
        <v>10.121.19.201</v>
      </c>
      <c r="AF541" s="42" t="str">
        <f t="shared" si="145"/>
        <v>10.121.19.243</v>
      </c>
      <c r="AG541" s="7" t="str">
        <f t="shared" si="146"/>
        <v>KARIMABAD2</v>
      </c>
      <c r="AH541" s="7" t="str">
        <f t="shared" si="147"/>
        <v>GSWAN SURAT DC</v>
      </c>
      <c r="AI541" s="7" t="str">
        <f t="shared" si="148"/>
        <v>S3P1</v>
      </c>
      <c r="AJ541" s="7" t="str">
        <f t="shared" si="149"/>
        <v>S4P1</v>
      </c>
      <c r="AK541" s="7" t="str">
        <f>IFERROR(VLOOKUP(Z541,'PASTE-DL-ALARMS'!$Q$10:$W$2200,7,FALSE),"")</f>
        <v/>
      </c>
      <c r="AL541" s="55" t="str">
        <f>IFERROR(VLOOKUP(Z541,'PASTE-DL-ALARMS'!$Q$10:$W$2200,3,FALSE),"")</f>
        <v/>
      </c>
      <c r="AM541" s="7" t="str">
        <f t="shared" si="150"/>
        <v>10.121.19.201_KARIMABAD2_S3P1</v>
      </c>
      <c r="AN541" s="55" t="str">
        <f t="shared" si="151"/>
        <v>10.121.19.243_GSWAN SURAT DC_S4P1</v>
      </c>
      <c r="AO541" s="72" t="e">
        <f t="shared" ca="1" si="152"/>
        <v>#VALUE!</v>
      </c>
      <c r="AP541" s="7" t="str">
        <f>IFERROR(VLOOKUP(Z541,'PASTE-DL-ALARMS'!$Q$10:$Z$2800,8,FALSE),"")</f>
        <v/>
      </c>
    </row>
    <row r="542" spans="1:42" x14ac:dyDescent="0.25">
      <c r="A542" s="20"/>
      <c r="B542" s="20"/>
      <c r="C542" s="20" t="str">
        <f>IF(D542="Critical",MAX($C$8:C541)+1,"")</f>
        <v/>
      </c>
      <c r="D542" s="20" t="str">
        <f t="shared" si="136"/>
        <v>-</v>
      </c>
      <c r="E542" s="20" t="str">
        <f>VLOOKUP('PASTE-DOWN-DL'!F542,'SSA-CODE'!$D$4:$E$56,2,FALSE)</f>
        <v>VDA</v>
      </c>
      <c r="F542" s="48" t="str">
        <f t="shared" si="137"/>
        <v>SSA VDR</v>
      </c>
      <c r="G542" s="48" t="str">
        <f t="shared" si="138"/>
        <v xml:space="preserve">	SSA VDR</v>
      </c>
      <c r="H542" s="20">
        <v>533</v>
      </c>
      <c r="I542" t="s">
        <v>9445</v>
      </c>
      <c r="J542" t="s">
        <v>6260</v>
      </c>
      <c r="K542" t="s">
        <v>6275</v>
      </c>
      <c r="L542" t="s">
        <v>6262</v>
      </c>
      <c r="M542" t="s">
        <v>6263</v>
      </c>
      <c r="N542" t="s">
        <v>9446</v>
      </c>
      <c r="O542" t="s">
        <v>9447</v>
      </c>
      <c r="P542" t="s">
        <v>6266</v>
      </c>
      <c r="Q542" t="s">
        <v>6850</v>
      </c>
      <c r="R542" t="s">
        <v>6279</v>
      </c>
      <c r="S542" t="s">
        <v>9448</v>
      </c>
      <c r="T542" t="s">
        <v>6321</v>
      </c>
      <c r="U542" t="s">
        <v>9449</v>
      </c>
      <c r="V542" t="s">
        <v>6271</v>
      </c>
      <c r="W542" t="s">
        <v>9450</v>
      </c>
      <c r="X542" t="s">
        <v>9451</v>
      </c>
      <c r="Y542" t="s">
        <v>6269</v>
      </c>
      <c r="Z542" s="48" t="str">
        <f t="shared" si="139"/>
        <v>SSA VDR-10.121.19.167-Satyam_BTS_1/5-10.121.99.140-Kisanwadi_3/2</v>
      </c>
      <c r="AA542" s="48">
        <f t="shared" si="140"/>
        <v>15</v>
      </c>
      <c r="AB542" s="48">
        <f t="shared" si="141"/>
        <v>26</v>
      </c>
      <c r="AC542" s="48">
        <f t="shared" si="142"/>
        <v>15</v>
      </c>
      <c r="AD542" s="48">
        <f t="shared" si="143"/>
        <v>25</v>
      </c>
      <c r="AE542" s="48" t="str">
        <f t="shared" si="144"/>
        <v>10.121.19.167</v>
      </c>
      <c r="AF542" s="42" t="str">
        <f t="shared" si="145"/>
        <v>10.121.99.140</v>
      </c>
      <c r="AG542" s="7" t="str">
        <f t="shared" si="146"/>
        <v>SATYAM BTS</v>
      </c>
      <c r="AH542" s="7" t="str">
        <f t="shared" si="147"/>
        <v>KISANWADI</v>
      </c>
      <c r="AI542" s="7" t="str">
        <f t="shared" si="148"/>
        <v>S1P5</v>
      </c>
      <c r="AJ542" s="7" t="str">
        <f t="shared" si="149"/>
        <v>S3P2</v>
      </c>
      <c r="AK542" s="7" t="str">
        <f>IFERROR(VLOOKUP(Z542,'PASTE-DL-ALARMS'!$Q$10:$W$2200,7,FALSE),"")</f>
        <v/>
      </c>
      <c r="AL542" s="55" t="str">
        <f>IFERROR(VLOOKUP(Z542,'PASTE-DL-ALARMS'!$Q$10:$W$2200,3,FALSE),"")</f>
        <v/>
      </c>
      <c r="AM542" s="7" t="str">
        <f t="shared" si="150"/>
        <v>10.121.19.167_SATYAM BTS_S1P5</v>
      </c>
      <c r="AN542" s="55" t="str">
        <f t="shared" si="151"/>
        <v>10.121.99.140_KISANWADI_S3P2</v>
      </c>
      <c r="AO542" s="72" t="e">
        <f t="shared" ca="1" si="152"/>
        <v>#VALUE!</v>
      </c>
      <c r="AP542" s="7" t="str">
        <f>IFERROR(VLOOKUP(Z542,'PASTE-DL-ALARMS'!$Q$10:$Z$2800,8,FALSE),"")</f>
        <v/>
      </c>
    </row>
    <row r="543" spans="1:42" x14ac:dyDescent="0.25">
      <c r="A543" s="20"/>
      <c r="B543" s="20"/>
      <c r="C543" s="20" t="str">
        <f>IF(D543="Critical",MAX($C$8:C542)+1,"")</f>
        <v/>
      </c>
      <c r="D543" s="20" t="str">
        <f t="shared" si="136"/>
        <v>-</v>
      </c>
      <c r="E543" s="20" t="str">
        <f>VLOOKUP('PASTE-DOWN-DL'!F543,'SSA-CODE'!$D$4:$E$56,2,FALSE)</f>
        <v>WTR AM</v>
      </c>
      <c r="F543" s="48" t="str">
        <f t="shared" si="137"/>
        <v>WTR AM</v>
      </c>
      <c r="G543" s="48" t="str">
        <f t="shared" si="138"/>
        <v xml:space="preserve">	WTR AM</v>
      </c>
      <c r="H543" s="20">
        <v>534</v>
      </c>
      <c r="I543" t="s">
        <v>9452</v>
      </c>
      <c r="J543" t="s">
        <v>6260</v>
      </c>
      <c r="K543" t="s">
        <v>6261</v>
      </c>
      <c r="L543" t="s">
        <v>6262</v>
      </c>
      <c r="M543" t="s">
        <v>6263</v>
      </c>
      <c r="N543" t="s">
        <v>9453</v>
      </c>
      <c r="O543" t="s">
        <v>9454</v>
      </c>
      <c r="P543" t="s">
        <v>6266</v>
      </c>
      <c r="Q543" t="s">
        <v>6335</v>
      </c>
      <c r="R543" t="s">
        <v>6327</v>
      </c>
      <c r="S543" t="s">
        <v>6269</v>
      </c>
      <c r="T543" t="s">
        <v>9455</v>
      </c>
      <c r="U543" t="s">
        <v>6269</v>
      </c>
      <c r="V543" t="s">
        <v>6271</v>
      </c>
      <c r="W543" t="s">
        <v>9456</v>
      </c>
      <c r="X543" t="s">
        <v>9457</v>
      </c>
      <c r="Y543" t="s">
        <v>6269</v>
      </c>
      <c r="Z543" s="48" t="str">
        <f t="shared" si="139"/>
        <v>WTR AM-10.121.16.71-VAPI_B1\S4P1-10.121.16.69-VALSAD_B2_GNE\S5P1</v>
      </c>
      <c r="AA543" s="48">
        <f t="shared" si="140"/>
        <v>14</v>
      </c>
      <c r="AB543" s="48">
        <f t="shared" si="141"/>
        <v>19</v>
      </c>
      <c r="AC543" s="48">
        <f t="shared" si="142"/>
        <v>14</v>
      </c>
      <c r="AD543" s="48">
        <f t="shared" si="143"/>
        <v>21</v>
      </c>
      <c r="AE543" s="48" t="str">
        <f t="shared" si="144"/>
        <v>10.121.16.71</v>
      </c>
      <c r="AF543" s="42" t="str">
        <f t="shared" si="145"/>
        <v>10.121.16.69</v>
      </c>
      <c r="AG543" s="7" t="str">
        <f t="shared" si="146"/>
        <v>Vapi</v>
      </c>
      <c r="AH543" s="7" t="str">
        <f t="shared" si="147"/>
        <v>Valsad</v>
      </c>
      <c r="AI543" s="7" t="str">
        <f t="shared" si="148"/>
        <v>S4P1</v>
      </c>
      <c r="AJ543" s="7" t="str">
        <f t="shared" si="149"/>
        <v>S5P1</v>
      </c>
      <c r="AK543" s="7" t="str">
        <f>IFERROR(VLOOKUP(Z543,'PASTE-DL-ALARMS'!$Q$10:$W$2200,7,FALSE),"")</f>
        <v/>
      </c>
      <c r="AL543" s="55" t="str">
        <f>IFERROR(VLOOKUP(Z543,'PASTE-DL-ALARMS'!$Q$10:$W$2200,3,FALSE),"")</f>
        <v/>
      </c>
      <c r="AM543" s="7" t="str">
        <f t="shared" si="150"/>
        <v>10.121.16.71_Vapi_S4P1</v>
      </c>
      <c r="AN543" s="55" t="str">
        <f t="shared" si="151"/>
        <v>10.121.16.69_Valsad_S5P1</v>
      </c>
      <c r="AO543" s="72" t="e">
        <f t="shared" ca="1" si="152"/>
        <v>#VALUE!</v>
      </c>
      <c r="AP543" s="7" t="str">
        <f>IFERROR(VLOOKUP(Z543,'PASTE-DL-ALARMS'!$Q$10:$Z$2800,8,FALSE),"")</f>
        <v/>
      </c>
    </row>
    <row r="544" spans="1:42" x14ac:dyDescent="0.25">
      <c r="A544" s="20"/>
      <c r="B544" s="20"/>
      <c r="C544" s="20" t="str">
        <f>IF(D544="Critical",MAX($C$8:C543)+1,"")</f>
        <v/>
      </c>
      <c r="D544" s="20" t="str">
        <f t="shared" si="136"/>
        <v>-</v>
      </c>
      <c r="E544" s="20" t="str">
        <f>VLOOKUP('PASTE-DOWN-DL'!F544,'SSA-CODE'!$D$4:$E$56,2,FALSE)</f>
        <v>VDA</v>
      </c>
      <c r="F544" s="48" t="str">
        <f t="shared" si="137"/>
        <v>SSA VDR</v>
      </c>
      <c r="G544" s="48" t="str">
        <f t="shared" si="138"/>
        <v xml:space="preserve">	SSA VDR</v>
      </c>
      <c r="H544" s="20">
        <v>535</v>
      </c>
      <c r="I544" t="s">
        <v>9458</v>
      </c>
      <c r="J544" t="s">
        <v>6466</v>
      </c>
      <c r="K544" t="s">
        <v>6275</v>
      </c>
      <c r="L544" t="s">
        <v>6262</v>
      </c>
      <c r="M544" t="s">
        <v>6263</v>
      </c>
      <c r="N544" t="s">
        <v>9459</v>
      </c>
      <c r="O544" t="s">
        <v>9460</v>
      </c>
      <c r="P544" t="s">
        <v>6266</v>
      </c>
      <c r="Q544" t="s">
        <v>6826</v>
      </c>
      <c r="R544" t="s">
        <v>6279</v>
      </c>
      <c r="S544" t="s">
        <v>9461</v>
      </c>
      <c r="T544" t="s">
        <v>6313</v>
      </c>
      <c r="U544" t="s">
        <v>9461</v>
      </c>
      <c r="V544" t="s">
        <v>6271</v>
      </c>
      <c r="W544" t="s">
        <v>9462</v>
      </c>
      <c r="X544" t="s">
        <v>9463</v>
      </c>
      <c r="Y544" t="s">
        <v>6269</v>
      </c>
      <c r="Z544" s="48" t="str">
        <f t="shared" si="139"/>
        <v>SSA VDR-10.121.19.129-ALKAPURI-1_3/7-10.121.99.129-ALKAPURI(GNE)_5/7</v>
      </c>
      <c r="AA544" s="48">
        <f t="shared" si="140"/>
        <v>15</v>
      </c>
      <c r="AB544" s="48">
        <f t="shared" si="141"/>
        <v>30</v>
      </c>
      <c r="AC544" s="48">
        <f t="shared" si="142"/>
        <v>15</v>
      </c>
      <c r="AD544" s="48">
        <f t="shared" si="143"/>
        <v>29</v>
      </c>
      <c r="AE544" s="48" t="str">
        <f t="shared" si="144"/>
        <v>10.121.19.129</v>
      </c>
      <c r="AF544" s="42" t="str">
        <f t="shared" si="145"/>
        <v>10.121.99.129</v>
      </c>
      <c r="AG544" s="7" t="str">
        <f t="shared" si="146"/>
        <v>ALKAPURI1(GNE)</v>
      </c>
      <c r="AH544" s="7" t="str">
        <f t="shared" si="147"/>
        <v>ALKAPURI(GNE)</v>
      </c>
      <c r="AI544" s="7" t="str">
        <f t="shared" si="148"/>
        <v>S3P7</v>
      </c>
      <c r="AJ544" s="7" t="str">
        <f t="shared" si="149"/>
        <v>S5P7</v>
      </c>
      <c r="AK544" s="7" t="str">
        <f>IFERROR(VLOOKUP(Z544,'PASTE-DL-ALARMS'!$Q$10:$W$2200,7,FALSE),"")</f>
        <v/>
      </c>
      <c r="AL544" s="55" t="str">
        <f>IFERROR(VLOOKUP(Z544,'PASTE-DL-ALARMS'!$Q$10:$W$2200,3,FALSE),"")</f>
        <v/>
      </c>
      <c r="AM544" s="7" t="str">
        <f t="shared" si="150"/>
        <v>10.121.19.129_ALKAPURI1(GNE)_S3P7</v>
      </c>
      <c r="AN544" s="55" t="str">
        <f t="shared" si="151"/>
        <v>10.121.99.129_ALKAPURI(GNE)_S5P7</v>
      </c>
      <c r="AO544" s="72" t="e">
        <f t="shared" ca="1" si="152"/>
        <v>#VALUE!</v>
      </c>
      <c r="AP544" s="7" t="str">
        <f>IFERROR(VLOOKUP(Z544,'PASTE-DL-ALARMS'!$Q$10:$Z$2800,8,FALSE),"")</f>
        <v/>
      </c>
    </row>
    <row r="545" spans="1:42" x14ac:dyDescent="0.25">
      <c r="A545" s="20"/>
      <c r="B545" s="20"/>
      <c r="C545" s="20" t="str">
        <f>IF(D545="Critical",MAX($C$8:C544)+1,"")</f>
        <v/>
      </c>
      <c r="D545" s="20" t="str">
        <f t="shared" si="136"/>
        <v>-</v>
      </c>
      <c r="E545" s="20" t="str">
        <f>VLOOKUP('PASTE-DOWN-DL'!F545,'SSA-CODE'!$D$4:$E$56,2,FALSE)</f>
        <v>AHD</v>
      </c>
      <c r="F545" s="48" t="str">
        <f t="shared" si="137"/>
        <v>SSA AM</v>
      </c>
      <c r="G545" s="48" t="str">
        <f t="shared" si="138"/>
        <v xml:space="preserve">	SSA AM</v>
      </c>
      <c r="H545" s="20">
        <v>536</v>
      </c>
      <c r="I545" t="s">
        <v>9464</v>
      </c>
      <c r="J545" t="s">
        <v>6260</v>
      </c>
      <c r="K545" t="s">
        <v>6275</v>
      </c>
      <c r="L545" t="s">
        <v>6262</v>
      </c>
      <c r="M545" t="s">
        <v>6263</v>
      </c>
      <c r="N545" t="s">
        <v>9465</v>
      </c>
      <c r="O545" t="s">
        <v>9466</v>
      </c>
      <c r="P545" t="s">
        <v>6266</v>
      </c>
      <c r="Q545" t="s">
        <v>6378</v>
      </c>
      <c r="R545" t="s">
        <v>6279</v>
      </c>
      <c r="S545" t="s">
        <v>9467</v>
      </c>
      <c r="T545" t="s">
        <v>6321</v>
      </c>
      <c r="U545" t="s">
        <v>6589</v>
      </c>
      <c r="V545" t="s">
        <v>6271</v>
      </c>
      <c r="W545" t="s">
        <v>9468</v>
      </c>
      <c r="X545" t="s">
        <v>9469</v>
      </c>
      <c r="Y545" t="s">
        <v>6269</v>
      </c>
      <c r="Z545" s="48" t="str">
        <f t="shared" si="139"/>
        <v>SSA AM-10.121.18.143-Jamalpur_4/3-10.121.18.105-CCC Paldi_1/5</v>
      </c>
      <c r="AA545" s="48">
        <f t="shared" si="140"/>
        <v>15</v>
      </c>
      <c r="AB545" s="48">
        <f t="shared" si="141"/>
        <v>24</v>
      </c>
      <c r="AC545" s="48">
        <f t="shared" si="142"/>
        <v>15</v>
      </c>
      <c r="AD545" s="48">
        <f t="shared" si="143"/>
        <v>25</v>
      </c>
      <c r="AE545" s="48" t="str">
        <f t="shared" si="144"/>
        <v>10.121.18.143</v>
      </c>
      <c r="AF545" s="42" t="str">
        <f t="shared" si="145"/>
        <v>10.121.18.105</v>
      </c>
      <c r="AG545" s="7" t="str">
        <f t="shared" si="146"/>
        <v>Jamalpur</v>
      </c>
      <c r="AH545" s="7" t="str">
        <f t="shared" si="147"/>
        <v>CCC Paldi</v>
      </c>
      <c r="AI545" s="7" t="str">
        <f t="shared" si="148"/>
        <v>S4P3</v>
      </c>
      <c r="AJ545" s="7" t="str">
        <f t="shared" si="149"/>
        <v>S1P5</v>
      </c>
      <c r="AK545" s="7" t="str">
        <f>IFERROR(VLOOKUP(Z545,'PASTE-DL-ALARMS'!$Q$10:$W$2200,7,FALSE),"")</f>
        <v/>
      </c>
      <c r="AL545" s="55" t="str">
        <f>IFERROR(VLOOKUP(Z545,'PASTE-DL-ALARMS'!$Q$10:$W$2200,3,FALSE),"")</f>
        <v/>
      </c>
      <c r="AM545" s="7" t="str">
        <f t="shared" si="150"/>
        <v>10.121.18.143_Jamalpur_S4P3</v>
      </c>
      <c r="AN545" s="55" t="str">
        <f t="shared" si="151"/>
        <v>10.121.18.105_CCC Paldi_S1P5</v>
      </c>
      <c r="AO545" s="72" t="e">
        <f t="shared" ca="1" si="152"/>
        <v>#VALUE!</v>
      </c>
      <c r="AP545" s="7" t="str">
        <f>IFERROR(VLOOKUP(Z545,'PASTE-DL-ALARMS'!$Q$10:$Z$2800,8,FALSE),"")</f>
        <v/>
      </c>
    </row>
    <row r="546" spans="1:42" x14ac:dyDescent="0.25">
      <c r="A546" s="20"/>
      <c r="B546" s="20"/>
      <c r="C546" s="20" t="str">
        <f>IF(D546="Critical",MAX($C$8:C545)+1,"")</f>
        <v/>
      </c>
      <c r="D546" s="20" t="str">
        <f t="shared" si="136"/>
        <v>-</v>
      </c>
      <c r="E546" s="20" t="str">
        <f>VLOOKUP('PASTE-DOWN-DL'!F546,'SSA-CODE'!$D$4:$E$56,2,FALSE)</f>
        <v>AHD</v>
      </c>
      <c r="F546" s="48" t="str">
        <f t="shared" si="137"/>
        <v>SSA AM</v>
      </c>
      <c r="G546" s="48" t="str">
        <f t="shared" si="138"/>
        <v xml:space="preserve">	SSA AM</v>
      </c>
      <c r="H546" s="20">
        <v>537</v>
      </c>
      <c r="I546" t="s">
        <v>9470</v>
      </c>
      <c r="J546" t="s">
        <v>6260</v>
      </c>
      <c r="K546" t="s">
        <v>6275</v>
      </c>
      <c r="L546" t="s">
        <v>6262</v>
      </c>
      <c r="M546" t="s">
        <v>6263</v>
      </c>
      <c r="N546" t="s">
        <v>9471</v>
      </c>
      <c r="O546" t="s">
        <v>9472</v>
      </c>
      <c r="P546" t="s">
        <v>6266</v>
      </c>
      <c r="Q546" t="s">
        <v>6378</v>
      </c>
      <c r="R546" t="s">
        <v>6279</v>
      </c>
      <c r="S546" t="s">
        <v>9473</v>
      </c>
      <c r="T546" t="s">
        <v>6313</v>
      </c>
      <c r="U546" t="s">
        <v>9473</v>
      </c>
      <c r="V546" t="s">
        <v>6271</v>
      </c>
      <c r="W546" t="s">
        <v>9474</v>
      </c>
      <c r="X546" t="s">
        <v>9475</v>
      </c>
      <c r="Y546" t="s">
        <v>6269</v>
      </c>
      <c r="Z546" s="48" t="str">
        <f t="shared" si="139"/>
        <v>SSA AM-10.121.18.254-TORRENT_PHARMA_2/5-10.121.18.243-Bhat_3/2</v>
      </c>
      <c r="AA546" s="48">
        <f t="shared" si="140"/>
        <v>15</v>
      </c>
      <c r="AB546" s="48">
        <f t="shared" si="141"/>
        <v>30</v>
      </c>
      <c r="AC546" s="48">
        <f t="shared" si="142"/>
        <v>15</v>
      </c>
      <c r="AD546" s="48">
        <f t="shared" si="143"/>
        <v>20</v>
      </c>
      <c r="AE546" s="48" t="str">
        <f t="shared" si="144"/>
        <v>10.121.18.254</v>
      </c>
      <c r="AF546" s="42" t="str">
        <f t="shared" si="145"/>
        <v>10.121.18.243</v>
      </c>
      <c r="AG546" s="7" t="str">
        <f t="shared" si="146"/>
        <v>TORRENT PHARMA</v>
      </c>
      <c r="AH546" s="7" t="str">
        <f t="shared" si="147"/>
        <v>Bhat</v>
      </c>
      <c r="AI546" s="7" t="str">
        <f t="shared" si="148"/>
        <v>S2P5</v>
      </c>
      <c r="AJ546" s="7" t="str">
        <f t="shared" si="149"/>
        <v>S3P2</v>
      </c>
      <c r="AK546" s="7" t="str">
        <f>IFERROR(VLOOKUP(Z546,'PASTE-DL-ALARMS'!$Q$10:$W$2200,7,FALSE),"")</f>
        <v/>
      </c>
      <c r="AL546" s="55" t="str">
        <f>IFERROR(VLOOKUP(Z546,'PASTE-DL-ALARMS'!$Q$10:$W$2200,3,FALSE),"")</f>
        <v/>
      </c>
      <c r="AM546" s="7" t="str">
        <f t="shared" si="150"/>
        <v>10.121.18.254_TORRENT PHARMA_S2P5</v>
      </c>
      <c r="AN546" s="55" t="str">
        <f t="shared" si="151"/>
        <v>10.121.18.243_Bhat_S3P2</v>
      </c>
      <c r="AO546" s="72" t="e">
        <f t="shared" ca="1" si="152"/>
        <v>#VALUE!</v>
      </c>
      <c r="AP546" s="7" t="str">
        <f>IFERROR(VLOOKUP(Z546,'PASTE-DL-ALARMS'!$Q$10:$Z$2800,8,FALSE),"")</f>
        <v/>
      </c>
    </row>
    <row r="547" spans="1:42" x14ac:dyDescent="0.25">
      <c r="A547" s="20"/>
      <c r="B547" s="20"/>
      <c r="C547" s="20" t="str">
        <f>IF(D547="Critical",MAX($C$8:C546)+1,"")</f>
        <v/>
      </c>
      <c r="D547" s="20" t="str">
        <f t="shared" si="136"/>
        <v>-</v>
      </c>
      <c r="E547" s="20" t="str">
        <f>VLOOKUP('PASTE-DOWN-DL'!F547,'SSA-CODE'!$D$4:$E$56,2,FALSE)</f>
        <v>WTR AM</v>
      </c>
      <c r="F547" s="48" t="str">
        <f t="shared" si="137"/>
        <v>WTR AM</v>
      </c>
      <c r="G547" s="48" t="str">
        <f t="shared" si="138"/>
        <v xml:space="preserve">	WTR AM</v>
      </c>
      <c r="H547" s="20">
        <v>538</v>
      </c>
      <c r="I547" t="s">
        <v>9476</v>
      </c>
      <c r="J547" t="s">
        <v>6260</v>
      </c>
      <c r="K547" t="s">
        <v>6261</v>
      </c>
      <c r="L547" t="s">
        <v>6262</v>
      </c>
      <c r="M547" t="s">
        <v>6263</v>
      </c>
      <c r="N547" t="s">
        <v>9477</v>
      </c>
      <c r="O547" t="s">
        <v>9478</v>
      </c>
      <c r="P547" t="s">
        <v>6266</v>
      </c>
      <c r="Q547" t="s">
        <v>6903</v>
      </c>
      <c r="R547" t="s">
        <v>8333</v>
      </c>
      <c r="S547" t="s">
        <v>9479</v>
      </c>
      <c r="T547" t="s">
        <v>6353</v>
      </c>
      <c r="U547" t="s">
        <v>9480</v>
      </c>
      <c r="V547" t="s">
        <v>6271</v>
      </c>
      <c r="W547" t="s">
        <v>9481</v>
      </c>
      <c r="X547" t="s">
        <v>9482</v>
      </c>
      <c r="Y547" t="s">
        <v>6269</v>
      </c>
      <c r="Z547" s="48" t="str">
        <f t="shared" si="139"/>
        <v>WTR AM-10.121.26.2-TN725B_Idar\S4P1-10.121.25.161-TN725B_Himmatnagar_B2(GNE)\S3P1</v>
      </c>
      <c r="AA547" s="48">
        <f t="shared" si="140"/>
        <v>13</v>
      </c>
      <c r="AB547" s="48">
        <f t="shared" si="141"/>
        <v>18</v>
      </c>
      <c r="AC547" s="48">
        <f t="shared" si="142"/>
        <v>15</v>
      </c>
      <c r="AD547" s="48">
        <f t="shared" si="143"/>
        <v>32</v>
      </c>
      <c r="AE547" s="48" t="str">
        <f t="shared" si="144"/>
        <v>10.121.26.2</v>
      </c>
      <c r="AF547" s="42" t="str">
        <f t="shared" si="145"/>
        <v>10.121.25.161</v>
      </c>
      <c r="AG547" s="7" t="str">
        <f t="shared" si="146"/>
        <v>Idar</v>
      </c>
      <c r="AH547" s="7" t="str">
        <f t="shared" si="147"/>
        <v>HIMMATNAGAR(GNE)</v>
      </c>
      <c r="AI547" s="7" t="str">
        <f t="shared" si="148"/>
        <v>S4P1</v>
      </c>
      <c r="AJ547" s="7" t="str">
        <f t="shared" si="149"/>
        <v>S3P1</v>
      </c>
      <c r="AK547" s="7" t="str">
        <f>IFERROR(VLOOKUP(Z547,'PASTE-DL-ALARMS'!$Q$10:$W$2200,7,FALSE),"")</f>
        <v/>
      </c>
      <c r="AL547" s="55" t="str">
        <f>IFERROR(VLOOKUP(Z547,'PASTE-DL-ALARMS'!$Q$10:$W$2200,3,FALSE),"")</f>
        <v/>
      </c>
      <c r="AM547" s="7" t="str">
        <f t="shared" si="150"/>
        <v>10.121.26.2_Idar_S4P1</v>
      </c>
      <c r="AN547" s="55" t="str">
        <f t="shared" si="151"/>
        <v>10.121.25.161_HIMMATNAGAR(GNE)_S3P1</v>
      </c>
      <c r="AO547" s="72" t="e">
        <f t="shared" ca="1" si="152"/>
        <v>#VALUE!</v>
      </c>
      <c r="AP547" s="7" t="str">
        <f>IFERROR(VLOOKUP(Z547,'PASTE-DL-ALARMS'!$Q$10:$Z$2800,8,FALSE),"")</f>
        <v/>
      </c>
    </row>
    <row r="548" spans="1:42" x14ac:dyDescent="0.25">
      <c r="A548" s="20"/>
      <c r="B548" s="20"/>
      <c r="C548" s="20" t="str">
        <f>IF(D548="Critical",MAX($C$8:C547)+1,"")</f>
        <v/>
      </c>
      <c r="D548" s="20" t="str">
        <f t="shared" si="136"/>
        <v>-</v>
      </c>
      <c r="E548" s="20" t="str">
        <f>VLOOKUP('PASTE-DOWN-DL'!F548,'SSA-CODE'!$D$4:$E$56,2,FALSE)</f>
        <v>VDA</v>
      </c>
      <c r="F548" s="48" t="str">
        <f t="shared" si="137"/>
        <v>SSA VDR</v>
      </c>
      <c r="G548" s="48" t="str">
        <f t="shared" si="138"/>
        <v xml:space="preserve">	SSA VDR</v>
      </c>
      <c r="H548" s="20">
        <v>539</v>
      </c>
      <c r="I548" t="s">
        <v>9483</v>
      </c>
      <c r="J548" t="s">
        <v>6260</v>
      </c>
      <c r="K548" t="s">
        <v>6261</v>
      </c>
      <c r="L548" t="s">
        <v>6262</v>
      </c>
      <c r="M548" t="s">
        <v>6263</v>
      </c>
      <c r="N548" t="s">
        <v>9484</v>
      </c>
      <c r="O548" t="s">
        <v>9485</v>
      </c>
      <c r="P548" t="s">
        <v>6266</v>
      </c>
      <c r="Q548" t="s">
        <v>6894</v>
      </c>
      <c r="R548" t="s">
        <v>6882</v>
      </c>
      <c r="S548" t="s">
        <v>6269</v>
      </c>
      <c r="T548" t="s">
        <v>6462</v>
      </c>
      <c r="U548" t="s">
        <v>6269</v>
      </c>
      <c r="V548" t="s">
        <v>6271</v>
      </c>
      <c r="W548" t="s">
        <v>9486</v>
      </c>
      <c r="X548" t="s">
        <v>9487</v>
      </c>
      <c r="Y548" t="s">
        <v>6269</v>
      </c>
      <c r="Z548" s="48" t="str">
        <f t="shared" si="139"/>
        <v>SSA VDR-10.121.99.137-TN725B_CHANAKYAPURI_PH3-10.121.99.138-TN725B_GOLDEN CHOUKADI_PH3</v>
      </c>
      <c r="AA548" s="48">
        <f t="shared" si="140"/>
        <v>15</v>
      </c>
      <c r="AB548" s="48">
        <f t="shared" si="141"/>
        <v>28</v>
      </c>
      <c r="AC548" s="48">
        <f t="shared" si="142"/>
        <v>15</v>
      </c>
      <c r="AD548" s="48">
        <f t="shared" si="143"/>
        <v>36</v>
      </c>
      <c r="AE548" s="48" t="str">
        <f t="shared" si="144"/>
        <v>10.121.99.137</v>
      </c>
      <c r="AF548" s="42" t="str">
        <f t="shared" si="145"/>
        <v>10.121.99.138</v>
      </c>
      <c r="AG548" s="7" t="str">
        <f t="shared" si="146"/>
        <v>CHANAKYAPURI</v>
      </c>
      <c r="AH548" s="7" t="str">
        <f t="shared" si="147"/>
        <v>SANGAM ROAD LINE BTS</v>
      </c>
      <c r="AI548" s="7" t="str">
        <f t="shared" si="148"/>
        <v>S6P1</v>
      </c>
      <c r="AJ548" s="7" t="str">
        <f t="shared" si="149"/>
        <v>S5P1</v>
      </c>
      <c r="AK548" s="7" t="str">
        <f>IFERROR(VLOOKUP(Z548,'PASTE-DL-ALARMS'!$Q$10:$W$2200,7,FALSE),"")</f>
        <v/>
      </c>
      <c r="AL548" s="55" t="str">
        <f>IFERROR(VLOOKUP(Z548,'PASTE-DL-ALARMS'!$Q$10:$W$2200,3,FALSE),"")</f>
        <v/>
      </c>
      <c r="AM548" s="7" t="str">
        <f t="shared" si="150"/>
        <v>10.121.99.137_CHANAKYAPURI_S6P1</v>
      </c>
      <c r="AN548" s="55" t="str">
        <f t="shared" si="151"/>
        <v>10.121.99.138_SANGAM ROAD LINE BTS_S5P1</v>
      </c>
      <c r="AO548" s="72" t="e">
        <f t="shared" ca="1" si="152"/>
        <v>#VALUE!</v>
      </c>
      <c r="AP548" s="7" t="str">
        <f>IFERROR(VLOOKUP(Z548,'PASTE-DL-ALARMS'!$Q$10:$Z$2800,8,FALSE),"")</f>
        <v/>
      </c>
    </row>
    <row r="549" spans="1:42" x14ac:dyDescent="0.25">
      <c r="A549" s="20"/>
      <c r="B549" s="20"/>
      <c r="C549" s="20" t="str">
        <f>IF(D549="Critical",MAX($C$8:C548)+1,"")</f>
        <v/>
      </c>
      <c r="D549" s="20" t="str">
        <f t="shared" si="136"/>
        <v>-</v>
      </c>
      <c r="E549" s="20" t="str">
        <f>VLOOKUP('PASTE-DOWN-DL'!F549,'SSA-CODE'!$D$4:$E$56,2,FALSE)</f>
        <v>VAL</v>
      </c>
      <c r="F549" s="48" t="str">
        <f t="shared" si="137"/>
        <v>SSA VAL</v>
      </c>
      <c r="G549" s="48" t="str">
        <f t="shared" si="138"/>
        <v xml:space="preserve">	SSA VAL</v>
      </c>
      <c r="H549" s="20">
        <v>540</v>
      </c>
      <c r="I549" t="s">
        <v>9488</v>
      </c>
      <c r="J549" t="s">
        <v>6260</v>
      </c>
      <c r="K549" t="s">
        <v>6275</v>
      </c>
      <c r="L549" t="s">
        <v>6262</v>
      </c>
      <c r="M549" t="s">
        <v>6263</v>
      </c>
      <c r="N549" t="s">
        <v>9489</v>
      </c>
      <c r="O549" t="s">
        <v>9490</v>
      </c>
      <c r="P549" t="s">
        <v>6266</v>
      </c>
      <c r="Q549" t="s">
        <v>6343</v>
      </c>
      <c r="R549" t="s">
        <v>6279</v>
      </c>
      <c r="S549" t="s">
        <v>6269</v>
      </c>
      <c r="T549" t="s">
        <v>7301</v>
      </c>
      <c r="U549" t="s">
        <v>6269</v>
      </c>
      <c r="V549" t="s">
        <v>6271</v>
      </c>
      <c r="W549" t="s">
        <v>9491</v>
      </c>
      <c r="X549" t="s">
        <v>9492</v>
      </c>
      <c r="Y549" t="s">
        <v>6269</v>
      </c>
      <c r="Z549" s="48" t="str">
        <f t="shared" si="139"/>
        <v>SSA VAL-10.121.16.80-DungraPoliceStation_1/5-10.121.16.79-Marvin BTS_1/6</v>
      </c>
      <c r="AA549" s="48">
        <f t="shared" si="140"/>
        <v>14</v>
      </c>
      <c r="AB549" s="48">
        <f t="shared" si="141"/>
        <v>25</v>
      </c>
      <c r="AC549" s="48">
        <f t="shared" si="142"/>
        <v>14</v>
      </c>
      <c r="AD549" s="48">
        <f t="shared" si="143"/>
        <v>34</v>
      </c>
      <c r="AE549" s="48" t="str">
        <f t="shared" si="144"/>
        <v>10.121.16.79</v>
      </c>
      <c r="AF549" s="42" t="str">
        <f t="shared" si="145"/>
        <v>10.121.16.80</v>
      </c>
      <c r="AG549" s="7" t="str">
        <f t="shared" si="146"/>
        <v>MARVIN BTS</v>
      </c>
      <c r="AH549" s="7" t="str">
        <f t="shared" si="147"/>
        <v>DUNGRAPOLICESTATION</v>
      </c>
      <c r="AI549" s="7" t="str">
        <f t="shared" si="148"/>
        <v>S1P6</v>
      </c>
      <c r="AJ549" s="7" t="str">
        <f t="shared" si="149"/>
        <v>S1P5</v>
      </c>
      <c r="AK549" s="7" t="str">
        <f>IFERROR(VLOOKUP(Z549,'PASTE-DL-ALARMS'!$Q$10:$W$2200,7,FALSE),"")</f>
        <v/>
      </c>
      <c r="AL549" s="55" t="str">
        <f>IFERROR(VLOOKUP(Z549,'PASTE-DL-ALARMS'!$Q$10:$W$2200,3,FALSE),"")</f>
        <v/>
      </c>
      <c r="AM549" s="7" t="str">
        <f t="shared" si="150"/>
        <v>10.121.16.79_MARVIN BTS_S1P6</v>
      </c>
      <c r="AN549" s="55" t="str">
        <f t="shared" si="151"/>
        <v>10.121.16.80_DUNGRAPOLICESTATION_S1P5</v>
      </c>
      <c r="AO549" s="72" t="e">
        <f t="shared" ca="1" si="152"/>
        <v>#VALUE!</v>
      </c>
      <c r="AP549" s="7" t="str">
        <f>IFERROR(VLOOKUP(Z549,'PASTE-DL-ALARMS'!$Q$10:$Z$2800,8,FALSE),"")</f>
        <v/>
      </c>
    </row>
    <row r="550" spans="1:42" x14ac:dyDescent="0.25">
      <c r="A550" s="20"/>
      <c r="B550" s="20"/>
      <c r="C550" s="20" t="str">
        <f>IF(D550="Critical",MAX($C$8:C549)+1,"")</f>
        <v/>
      </c>
      <c r="D550" s="20" t="str">
        <f t="shared" si="136"/>
        <v>-</v>
      </c>
      <c r="E550" s="20" t="str">
        <f>VLOOKUP('PASTE-DOWN-DL'!F550,'SSA-CODE'!$D$4:$E$56,2,FALSE)</f>
        <v>WTR RJ</v>
      </c>
      <c r="F550" s="48" t="str">
        <f t="shared" si="137"/>
        <v>WTR RJ</v>
      </c>
      <c r="G550" s="48" t="str">
        <f t="shared" si="138"/>
        <v xml:space="preserve">	WTR RJ</v>
      </c>
      <c r="H550" s="20">
        <v>541</v>
      </c>
      <c r="I550" t="s">
        <v>9493</v>
      </c>
      <c r="J550" t="s">
        <v>6260</v>
      </c>
      <c r="K550" t="s">
        <v>6275</v>
      </c>
      <c r="L550" t="s">
        <v>6262</v>
      </c>
      <c r="M550" t="s">
        <v>6263</v>
      </c>
      <c r="N550" t="s">
        <v>9494</v>
      </c>
      <c r="O550" t="s">
        <v>9495</v>
      </c>
      <c r="P550" t="s">
        <v>6266</v>
      </c>
      <c r="Q550" t="s">
        <v>7354</v>
      </c>
      <c r="R550" t="s">
        <v>6279</v>
      </c>
      <c r="S550" t="s">
        <v>8363</v>
      </c>
      <c r="T550" t="s">
        <v>6287</v>
      </c>
      <c r="U550" t="s">
        <v>9496</v>
      </c>
      <c r="V550" t="s">
        <v>6271</v>
      </c>
      <c r="W550" t="s">
        <v>9497</v>
      </c>
      <c r="X550" t="s">
        <v>9498</v>
      </c>
      <c r="Y550" t="s">
        <v>6269</v>
      </c>
      <c r="Z550" s="48" t="str">
        <f t="shared" si="139"/>
        <v>WTR RJ-10.121.17.49-ATKOT_4/3-10.121.17.47-SARDHAR_3/3</v>
      </c>
      <c r="AA550" s="48">
        <f t="shared" si="140"/>
        <v>14</v>
      </c>
      <c r="AB550" s="48">
        <f t="shared" si="141"/>
        <v>20</v>
      </c>
      <c r="AC550" s="48">
        <f t="shared" si="142"/>
        <v>14</v>
      </c>
      <c r="AD550" s="48">
        <f t="shared" si="143"/>
        <v>22</v>
      </c>
      <c r="AE550" s="48" t="str">
        <f t="shared" si="144"/>
        <v>10.121.17.49</v>
      </c>
      <c r="AF550" s="42" t="str">
        <f t="shared" si="145"/>
        <v>10.121.17.47</v>
      </c>
      <c r="AG550" s="7" t="str">
        <f t="shared" si="146"/>
        <v>ATKOT</v>
      </c>
      <c r="AH550" s="7" t="str">
        <f t="shared" si="147"/>
        <v>SARDHAR</v>
      </c>
      <c r="AI550" s="7" t="str">
        <f t="shared" si="148"/>
        <v>S4P3</v>
      </c>
      <c r="AJ550" s="7" t="str">
        <f t="shared" si="149"/>
        <v>S3P3</v>
      </c>
      <c r="AK550" s="7" t="str">
        <f>IFERROR(VLOOKUP(Z550,'PASTE-DL-ALARMS'!$Q$10:$W$2200,7,FALSE),"")</f>
        <v/>
      </c>
      <c r="AL550" s="55" t="str">
        <f>IFERROR(VLOOKUP(Z550,'PASTE-DL-ALARMS'!$Q$10:$W$2200,3,FALSE),"")</f>
        <v/>
      </c>
      <c r="AM550" s="7" t="str">
        <f t="shared" si="150"/>
        <v>10.121.17.49_ATKOT_S4P3</v>
      </c>
      <c r="AN550" s="55" t="str">
        <f t="shared" si="151"/>
        <v>10.121.17.47_SARDHAR_S3P3</v>
      </c>
      <c r="AO550" s="72" t="e">
        <f t="shared" ca="1" si="152"/>
        <v>#VALUE!</v>
      </c>
      <c r="AP550" s="7" t="str">
        <f>IFERROR(VLOOKUP(Z550,'PASTE-DL-ALARMS'!$Q$10:$Z$2800,8,FALSE),"")</f>
        <v/>
      </c>
    </row>
    <row r="551" spans="1:42" x14ac:dyDescent="0.25">
      <c r="A551" s="20"/>
      <c r="B551" s="20"/>
      <c r="C551" s="20" t="str">
        <f>IF(D551="Critical",MAX($C$8:C550)+1,"")</f>
        <v/>
      </c>
      <c r="D551" s="20" t="str">
        <f t="shared" si="136"/>
        <v>-</v>
      </c>
      <c r="E551" s="20" t="str">
        <f>VLOOKUP('PASTE-DOWN-DL'!F551,'SSA-CODE'!$D$4:$E$56,2,FALSE)</f>
        <v>JMN</v>
      </c>
      <c r="F551" s="48" t="str">
        <f t="shared" si="137"/>
        <v>SSA JMN</v>
      </c>
      <c r="G551" s="48" t="str">
        <f t="shared" si="138"/>
        <v xml:space="preserve">	SSA JMN</v>
      </c>
      <c r="H551" s="20">
        <v>542</v>
      </c>
      <c r="I551" t="s">
        <v>9499</v>
      </c>
      <c r="J551" t="s">
        <v>6260</v>
      </c>
      <c r="K551" t="s">
        <v>6275</v>
      </c>
      <c r="L551" t="s">
        <v>6262</v>
      </c>
      <c r="M551" t="s">
        <v>6263</v>
      </c>
      <c r="N551" t="s">
        <v>9500</v>
      </c>
      <c r="O551" t="s">
        <v>9501</v>
      </c>
      <c r="P551" t="s">
        <v>6266</v>
      </c>
      <c r="Q551" t="s">
        <v>7018</v>
      </c>
      <c r="R551" t="s">
        <v>6279</v>
      </c>
      <c r="S551" t="s">
        <v>9502</v>
      </c>
      <c r="T551" t="s">
        <v>6471</v>
      </c>
      <c r="U551" t="s">
        <v>9503</v>
      </c>
      <c r="V551" t="s">
        <v>6271</v>
      </c>
      <c r="W551" t="s">
        <v>9504</v>
      </c>
      <c r="X551" t="s">
        <v>9505</v>
      </c>
      <c r="Y551" t="s">
        <v>6269</v>
      </c>
      <c r="Z551" s="48" t="str">
        <f t="shared" si="139"/>
        <v>SSA JMN-10.121.97.130-Sikka-10.121.68.194-KHAVDI</v>
      </c>
      <c r="AA551" s="48">
        <f t="shared" si="140"/>
        <v>15</v>
      </c>
      <c r="AB551" s="48">
        <f t="shared" si="141"/>
        <v>21</v>
      </c>
      <c r="AC551" s="48">
        <f t="shared" si="142"/>
        <v>15</v>
      </c>
      <c r="AD551" s="48">
        <f t="shared" si="143"/>
        <v>22</v>
      </c>
      <c r="AE551" s="48" t="str">
        <f t="shared" si="144"/>
        <v>10.121.97.130</v>
      </c>
      <c r="AF551" s="42" t="str">
        <f t="shared" si="145"/>
        <v>10.121.68.194</v>
      </c>
      <c r="AG551" s="7" t="str">
        <f t="shared" si="146"/>
        <v>Sikka</v>
      </c>
      <c r="AH551" s="7" t="str">
        <f t="shared" si="147"/>
        <v>KHAVDI</v>
      </c>
      <c r="AI551" s="7" t="str">
        <f t="shared" si="148"/>
        <v>S3P2</v>
      </c>
      <c r="AJ551" s="7" t="str">
        <f t="shared" si="149"/>
        <v>S3P2</v>
      </c>
      <c r="AK551" s="7" t="str">
        <f>IFERROR(VLOOKUP(Z551,'PASTE-DL-ALARMS'!$Q$10:$W$2200,7,FALSE),"")</f>
        <v/>
      </c>
      <c r="AL551" s="55" t="str">
        <f>IFERROR(VLOOKUP(Z551,'PASTE-DL-ALARMS'!$Q$10:$W$2200,3,FALSE),"")</f>
        <v/>
      </c>
      <c r="AM551" s="7" t="str">
        <f t="shared" si="150"/>
        <v>10.121.97.130_Sikka_S3P2</v>
      </c>
      <c r="AN551" s="55" t="str">
        <f t="shared" si="151"/>
        <v>10.121.68.194_KHAVDI_S3P2</v>
      </c>
      <c r="AO551" s="72" t="e">
        <f t="shared" ca="1" si="152"/>
        <v>#VALUE!</v>
      </c>
      <c r="AP551" s="7" t="str">
        <f>IFERROR(VLOOKUP(Z551,'PASTE-DL-ALARMS'!$Q$10:$Z$2800,8,FALSE),"")</f>
        <v/>
      </c>
    </row>
    <row r="552" spans="1:42" x14ac:dyDescent="0.25">
      <c r="A552" s="20"/>
      <c r="B552" s="20"/>
      <c r="C552" s="20" t="str">
        <f>IF(D552="Critical",MAX($C$8:C551)+1,"")</f>
        <v/>
      </c>
      <c r="D552" s="20" t="str">
        <f t="shared" si="136"/>
        <v>-</v>
      </c>
      <c r="E552" s="20" t="str">
        <f>VLOOKUP('PASTE-DOWN-DL'!F552,'SSA-CODE'!$D$4:$E$56,2,FALSE)</f>
        <v>AHD</v>
      </c>
      <c r="F552" s="48" t="str">
        <f t="shared" si="137"/>
        <v>SSA AM</v>
      </c>
      <c r="G552" s="48" t="str">
        <f t="shared" si="138"/>
        <v xml:space="preserve">	SSA AM</v>
      </c>
      <c r="H552" s="20">
        <v>543</v>
      </c>
      <c r="I552" t="s">
        <v>9506</v>
      </c>
      <c r="J552" t="s">
        <v>6260</v>
      </c>
      <c r="K552" t="s">
        <v>6275</v>
      </c>
      <c r="L552" t="s">
        <v>6262</v>
      </c>
      <c r="M552" t="s">
        <v>6263</v>
      </c>
      <c r="N552" t="s">
        <v>9507</v>
      </c>
      <c r="O552" t="s">
        <v>9508</v>
      </c>
      <c r="P552" t="s">
        <v>6266</v>
      </c>
      <c r="Q552" t="s">
        <v>6431</v>
      </c>
      <c r="R552" t="s">
        <v>6294</v>
      </c>
      <c r="S552" t="s">
        <v>6269</v>
      </c>
      <c r="T552" t="s">
        <v>9509</v>
      </c>
      <c r="U552" t="s">
        <v>6269</v>
      </c>
      <c r="V552" t="s">
        <v>6271</v>
      </c>
      <c r="W552" t="s">
        <v>9510</v>
      </c>
      <c r="X552" t="s">
        <v>9511</v>
      </c>
      <c r="Y552" t="s">
        <v>6269</v>
      </c>
      <c r="Z552" s="48" t="str">
        <f t="shared" si="139"/>
        <v>SSA AM-10.121.18.131-Gift City_3/5-10.121.17.217-IIT GPRD_2/5</v>
      </c>
      <c r="AA552" s="48">
        <f t="shared" si="140"/>
        <v>15</v>
      </c>
      <c r="AB552" s="48">
        <f t="shared" si="141"/>
        <v>24</v>
      </c>
      <c r="AC552" s="48">
        <f t="shared" si="142"/>
        <v>15</v>
      </c>
      <c r="AD552" s="48">
        <f t="shared" si="143"/>
        <v>25</v>
      </c>
      <c r="AE552" s="48" t="str">
        <f t="shared" si="144"/>
        <v>10.121.17.217</v>
      </c>
      <c r="AF552" s="42" t="str">
        <f t="shared" si="145"/>
        <v>10.121.18.131</v>
      </c>
      <c r="AG552" s="7" t="str">
        <f t="shared" si="146"/>
        <v>IIT GPRD</v>
      </c>
      <c r="AH552" s="7" t="str">
        <f t="shared" si="147"/>
        <v>Gift City</v>
      </c>
      <c r="AI552" s="7" t="str">
        <f t="shared" si="148"/>
        <v>S2P5</v>
      </c>
      <c r="AJ552" s="7" t="str">
        <f t="shared" si="149"/>
        <v>S3P5</v>
      </c>
      <c r="AK552" s="7" t="str">
        <f>IFERROR(VLOOKUP(Z552,'PASTE-DL-ALARMS'!$Q$10:$W$2200,7,FALSE),"")</f>
        <v/>
      </c>
      <c r="AL552" s="55" t="str">
        <f>IFERROR(VLOOKUP(Z552,'PASTE-DL-ALARMS'!$Q$10:$W$2200,3,FALSE),"")</f>
        <v/>
      </c>
      <c r="AM552" s="7" t="str">
        <f t="shared" si="150"/>
        <v>10.121.17.217_IIT GPRD_S2P5</v>
      </c>
      <c r="AN552" s="55" t="str">
        <f t="shared" si="151"/>
        <v>10.121.18.131_Gift City_S3P5</v>
      </c>
      <c r="AO552" s="72" t="e">
        <f t="shared" ca="1" si="152"/>
        <v>#VALUE!</v>
      </c>
      <c r="AP552" s="7" t="str">
        <f>IFERROR(VLOOKUP(Z552,'PASTE-DL-ALARMS'!$Q$10:$Z$2800,8,FALSE),"")</f>
        <v/>
      </c>
    </row>
    <row r="553" spans="1:42" x14ac:dyDescent="0.25">
      <c r="A553" s="20"/>
      <c r="B553" s="20"/>
      <c r="C553" s="20" t="str">
        <f>IF(D553="Critical",MAX($C$8:C552)+1,"")</f>
        <v/>
      </c>
      <c r="D553" s="20" t="str">
        <f t="shared" si="136"/>
        <v>-</v>
      </c>
      <c r="E553" s="20" t="str">
        <f>VLOOKUP('PASTE-DOWN-DL'!F553,'SSA-CODE'!$D$4:$E$56,2,FALSE)</f>
        <v>JND</v>
      </c>
      <c r="F553" s="48" t="str">
        <f t="shared" si="137"/>
        <v>SSA JND</v>
      </c>
      <c r="G553" s="48" t="str">
        <f t="shared" si="138"/>
        <v xml:space="preserve">	SSA JND</v>
      </c>
      <c r="H553" s="20">
        <v>544</v>
      </c>
      <c r="I553" t="s">
        <v>9512</v>
      </c>
      <c r="J553" t="s">
        <v>6260</v>
      </c>
      <c r="K553" t="s">
        <v>6275</v>
      </c>
      <c r="L553" t="s">
        <v>6262</v>
      </c>
      <c r="M553" t="s">
        <v>6263</v>
      </c>
      <c r="N553" t="s">
        <v>9513</v>
      </c>
      <c r="O553" t="s">
        <v>9514</v>
      </c>
      <c r="P553" t="s">
        <v>6266</v>
      </c>
      <c r="Q553" t="s">
        <v>7710</v>
      </c>
      <c r="R553" t="s">
        <v>6279</v>
      </c>
      <c r="S553" t="s">
        <v>9515</v>
      </c>
      <c r="T553" t="s">
        <v>6304</v>
      </c>
      <c r="U553" t="s">
        <v>7288</v>
      </c>
      <c r="V553" t="s">
        <v>6271</v>
      </c>
      <c r="W553" t="s">
        <v>9516</v>
      </c>
      <c r="X553" t="s">
        <v>9517</v>
      </c>
      <c r="Y553" t="s">
        <v>6269</v>
      </c>
      <c r="Z553" s="48" t="str">
        <f t="shared" si="139"/>
        <v>SSA JND-10.121.97.209-GADU_4/2-10.121.24.24-Supasi 2_1/6</v>
      </c>
      <c r="AA553" s="48">
        <f t="shared" si="140"/>
        <v>15</v>
      </c>
      <c r="AB553" s="48">
        <f t="shared" si="141"/>
        <v>20</v>
      </c>
      <c r="AC553" s="48">
        <f t="shared" si="142"/>
        <v>14</v>
      </c>
      <c r="AD553" s="48">
        <f t="shared" si="143"/>
        <v>23</v>
      </c>
      <c r="AE553" s="48" t="str">
        <f t="shared" si="144"/>
        <v>10.121.97.209</v>
      </c>
      <c r="AF553" s="42" t="str">
        <f t="shared" si="145"/>
        <v>10.121.24.24</v>
      </c>
      <c r="AG553" s="7" t="str">
        <f t="shared" si="146"/>
        <v>GADU</v>
      </c>
      <c r="AH553" s="7" t="str">
        <f t="shared" si="147"/>
        <v>Supasi 2</v>
      </c>
      <c r="AI553" s="7" t="str">
        <f t="shared" si="148"/>
        <v>S4P2</v>
      </c>
      <c r="AJ553" s="7" t="str">
        <f t="shared" si="149"/>
        <v>S1P6</v>
      </c>
      <c r="AK553" s="7" t="str">
        <f>IFERROR(VLOOKUP(Z553,'PASTE-DL-ALARMS'!$Q$10:$W$2200,7,FALSE),"")</f>
        <v/>
      </c>
      <c r="AL553" s="55" t="str">
        <f>IFERROR(VLOOKUP(Z553,'PASTE-DL-ALARMS'!$Q$10:$W$2200,3,FALSE),"")</f>
        <v/>
      </c>
      <c r="AM553" s="7" t="str">
        <f t="shared" si="150"/>
        <v>10.121.97.209_GADU_S4P2</v>
      </c>
      <c r="AN553" s="55" t="str">
        <f t="shared" si="151"/>
        <v>10.121.24.24_Supasi 2_S1P6</v>
      </c>
      <c r="AO553" s="72" t="e">
        <f t="shared" ca="1" si="152"/>
        <v>#VALUE!</v>
      </c>
      <c r="AP553" s="7" t="str">
        <f>IFERROR(VLOOKUP(Z553,'PASTE-DL-ALARMS'!$Q$10:$Z$2800,8,FALSE),"")</f>
        <v/>
      </c>
    </row>
    <row r="554" spans="1:42" x14ac:dyDescent="0.25">
      <c r="A554" s="20"/>
      <c r="B554" s="20"/>
      <c r="C554" s="20" t="str">
        <f>IF(D554="Critical",MAX($C$8:C553)+1,"")</f>
        <v/>
      </c>
      <c r="D554" s="20" t="str">
        <f t="shared" si="136"/>
        <v>-</v>
      </c>
      <c r="E554" s="20" t="str">
        <f>VLOOKUP('PASTE-DOWN-DL'!F554,'SSA-CODE'!$D$4:$E$56,2,FALSE)</f>
        <v>VDA</v>
      </c>
      <c r="F554" s="48" t="str">
        <f t="shared" si="137"/>
        <v>SSA VDR</v>
      </c>
      <c r="G554" s="48" t="str">
        <f t="shared" si="138"/>
        <v xml:space="preserve">	SSA VDR</v>
      </c>
      <c r="H554" s="20">
        <v>545</v>
      </c>
      <c r="I554" t="s">
        <v>9518</v>
      </c>
      <c r="J554" t="s">
        <v>6466</v>
      </c>
      <c r="K554" t="s">
        <v>6275</v>
      </c>
      <c r="L554" t="s">
        <v>6262</v>
      </c>
      <c r="M554" t="s">
        <v>6263</v>
      </c>
      <c r="N554" t="s">
        <v>9519</v>
      </c>
      <c r="O554" t="s">
        <v>9520</v>
      </c>
      <c r="P554" t="s">
        <v>6266</v>
      </c>
      <c r="Q554" t="s">
        <v>6461</v>
      </c>
      <c r="R554" t="s">
        <v>6279</v>
      </c>
      <c r="S554" t="s">
        <v>9521</v>
      </c>
      <c r="T554" t="s">
        <v>6770</v>
      </c>
      <c r="U554" t="s">
        <v>9521</v>
      </c>
      <c r="V554" t="s">
        <v>6271</v>
      </c>
      <c r="W554" t="s">
        <v>9522</v>
      </c>
      <c r="X554" t="s">
        <v>6488</v>
      </c>
      <c r="Y554" t="s">
        <v>6269</v>
      </c>
      <c r="Z554" s="48" t="str">
        <f t="shared" si="139"/>
        <v>SSA VDR-10.121.16.22-ALKAPURI-N4 B2_5/9-10.121.19.129-ALKAPURI-1 B2_5/9</v>
      </c>
      <c r="AA554" s="48">
        <f t="shared" si="140"/>
        <v>14</v>
      </c>
      <c r="AB554" s="48">
        <f t="shared" si="141"/>
        <v>27</v>
      </c>
      <c r="AC554" s="48">
        <f t="shared" si="142"/>
        <v>15</v>
      </c>
      <c r="AD554" s="48">
        <f t="shared" si="143"/>
        <v>30</v>
      </c>
      <c r="AE554" s="48" t="str">
        <f t="shared" si="144"/>
        <v>10.121.16.22</v>
      </c>
      <c r="AF554" s="42" t="str">
        <f t="shared" si="145"/>
        <v>10.121.19.129</v>
      </c>
      <c r="AG554" s="7" t="str">
        <f t="shared" si="146"/>
        <v xml:space="preserve">ALKAPURI N4 </v>
      </c>
      <c r="AH554" s="7" t="str">
        <f t="shared" si="147"/>
        <v>ALKAPURI1(GNE)</v>
      </c>
      <c r="AI554" s="7" t="str">
        <f t="shared" si="148"/>
        <v>S5P9</v>
      </c>
      <c r="AJ554" s="7" t="str">
        <f t="shared" si="149"/>
        <v>S5P9</v>
      </c>
      <c r="AK554" s="7" t="str">
        <f>IFERROR(VLOOKUP(Z554,'PASTE-DL-ALARMS'!$Q$10:$W$2200,7,FALSE),"")</f>
        <v/>
      </c>
      <c r="AL554" s="55" t="str">
        <f>IFERROR(VLOOKUP(Z554,'PASTE-DL-ALARMS'!$Q$10:$W$2200,3,FALSE),"")</f>
        <v/>
      </c>
      <c r="AM554" s="7" t="str">
        <f t="shared" si="150"/>
        <v>10.121.16.22_ALKAPURI N4 _S5P9</v>
      </c>
      <c r="AN554" s="55" t="str">
        <f t="shared" si="151"/>
        <v>10.121.19.129_ALKAPURI1(GNE)_S5P9</v>
      </c>
      <c r="AO554" s="72" t="e">
        <f t="shared" ca="1" si="152"/>
        <v>#VALUE!</v>
      </c>
      <c r="AP554" s="7" t="str">
        <f>IFERROR(VLOOKUP(Z554,'PASTE-DL-ALARMS'!$Q$10:$Z$2800,8,FALSE),"")</f>
        <v/>
      </c>
    </row>
    <row r="555" spans="1:42" x14ac:dyDescent="0.25">
      <c r="A555" s="20"/>
      <c r="B555" s="20"/>
      <c r="C555" s="20" t="str">
        <f>IF(D555="Critical",MAX($C$8:C554)+1,"")</f>
        <v/>
      </c>
      <c r="D555" s="20" t="str">
        <f t="shared" si="136"/>
        <v>-</v>
      </c>
      <c r="E555" s="20" t="str">
        <f>VLOOKUP('PASTE-DOWN-DL'!F555,'SSA-CODE'!$D$4:$E$56,2,FALSE)</f>
        <v>BCH</v>
      </c>
      <c r="F555" s="48" t="str">
        <f t="shared" si="137"/>
        <v>SSA BCH</v>
      </c>
      <c r="G555" s="48" t="str">
        <f t="shared" si="138"/>
        <v xml:space="preserve">	SSA BCH</v>
      </c>
      <c r="H555" s="20">
        <v>546</v>
      </c>
      <c r="I555" t="s">
        <v>9523</v>
      </c>
      <c r="J555" t="s">
        <v>6260</v>
      </c>
      <c r="K555" t="s">
        <v>6275</v>
      </c>
      <c r="L555" t="s">
        <v>6262</v>
      </c>
      <c r="M555" t="s">
        <v>6263</v>
      </c>
      <c r="N555" t="s">
        <v>9524</v>
      </c>
      <c r="O555" t="s">
        <v>9525</v>
      </c>
      <c r="P555" t="s">
        <v>6266</v>
      </c>
      <c r="Q555" t="s">
        <v>7090</v>
      </c>
      <c r="R555" t="s">
        <v>7090</v>
      </c>
      <c r="S555" t="s">
        <v>6955</v>
      </c>
      <c r="T555" t="s">
        <v>6770</v>
      </c>
      <c r="U555" t="s">
        <v>6955</v>
      </c>
      <c r="V555" t="s">
        <v>6271</v>
      </c>
      <c r="W555" t="s">
        <v>9526</v>
      </c>
      <c r="X555" t="s">
        <v>9527</v>
      </c>
      <c r="Y555" t="s">
        <v>6269</v>
      </c>
      <c r="Z555" s="48" t="str">
        <f t="shared" si="139"/>
        <v>SSA BCH-10.121.24.219-SUN PHARMA A1_2/5-10.121.24.216-INDO BASIN A1_1/5</v>
      </c>
      <c r="AA555" s="48">
        <f t="shared" si="140"/>
        <v>15</v>
      </c>
      <c r="AB555" s="48">
        <f t="shared" si="141"/>
        <v>26</v>
      </c>
      <c r="AC555" s="48">
        <f t="shared" si="142"/>
        <v>15</v>
      </c>
      <c r="AD555" s="48">
        <f t="shared" si="143"/>
        <v>26</v>
      </c>
      <c r="AE555" s="48" t="str">
        <f t="shared" si="144"/>
        <v>10.121.24.219</v>
      </c>
      <c r="AF555" s="42" t="str">
        <f t="shared" si="145"/>
        <v>10.121.24.216</v>
      </c>
      <c r="AG555" s="7" t="str">
        <f t="shared" si="146"/>
        <v>SUN PHARMA</v>
      </c>
      <c r="AH555" s="7" t="str">
        <f t="shared" si="147"/>
        <v>INDO BASIN</v>
      </c>
      <c r="AI555" s="7" t="str">
        <f t="shared" si="148"/>
        <v>S2P5</v>
      </c>
      <c r="AJ555" s="7" t="str">
        <f t="shared" si="149"/>
        <v>S1P5</v>
      </c>
      <c r="AK555" s="7" t="str">
        <f>IFERROR(VLOOKUP(Z555,'PASTE-DL-ALARMS'!$Q$10:$W$2200,7,FALSE),"")</f>
        <v/>
      </c>
      <c r="AL555" s="55" t="str">
        <f>IFERROR(VLOOKUP(Z555,'PASTE-DL-ALARMS'!$Q$10:$W$2200,3,FALSE),"")</f>
        <v/>
      </c>
      <c r="AM555" s="7" t="str">
        <f t="shared" si="150"/>
        <v>10.121.24.219_SUN PHARMA_S2P5</v>
      </c>
      <c r="AN555" s="55" t="str">
        <f t="shared" si="151"/>
        <v>10.121.24.216_INDO BASIN_S1P5</v>
      </c>
      <c r="AO555" s="72" t="e">
        <f t="shared" ca="1" si="152"/>
        <v>#VALUE!</v>
      </c>
      <c r="AP555" s="7" t="str">
        <f>IFERROR(VLOOKUP(Z555,'PASTE-DL-ALARMS'!$Q$10:$Z$2800,8,FALSE),"")</f>
        <v/>
      </c>
    </row>
    <row r="556" spans="1:42" x14ac:dyDescent="0.25">
      <c r="A556" s="20"/>
      <c r="B556" s="20"/>
      <c r="C556" s="20" t="str">
        <f>IF(D556="Critical",MAX($C$8:C555)+1,"")</f>
        <v/>
      </c>
      <c r="D556" s="20" t="str">
        <f t="shared" si="136"/>
        <v>-</v>
      </c>
      <c r="E556" s="20" t="str">
        <f>VLOOKUP('PASTE-DOWN-DL'!F556,'SSA-CODE'!$D$4:$E$56,2,FALSE)</f>
        <v>AHD</v>
      </c>
      <c r="F556" s="48" t="str">
        <f t="shared" si="137"/>
        <v>SSA AM</v>
      </c>
      <c r="G556" s="48" t="str">
        <f t="shared" si="138"/>
        <v xml:space="preserve">	SSA AM</v>
      </c>
      <c r="H556" s="20">
        <v>547</v>
      </c>
      <c r="I556" t="s">
        <v>9528</v>
      </c>
      <c r="J556" t="s">
        <v>6466</v>
      </c>
      <c r="K556" t="s">
        <v>6275</v>
      </c>
      <c r="L556" t="s">
        <v>6262</v>
      </c>
      <c r="M556" t="s">
        <v>6263</v>
      </c>
      <c r="N556" t="s">
        <v>9529</v>
      </c>
      <c r="O556" t="s">
        <v>9530</v>
      </c>
      <c r="P556" t="s">
        <v>6266</v>
      </c>
      <c r="Q556" t="s">
        <v>7033</v>
      </c>
      <c r="R556" t="s">
        <v>6279</v>
      </c>
      <c r="S556" t="s">
        <v>9531</v>
      </c>
      <c r="T556" t="s">
        <v>6770</v>
      </c>
      <c r="U556" t="s">
        <v>9531</v>
      </c>
      <c r="V556" t="s">
        <v>6271</v>
      </c>
      <c r="W556" t="s">
        <v>9532</v>
      </c>
      <c r="X556" t="s">
        <v>9533</v>
      </c>
      <c r="Y556" t="s">
        <v>6269</v>
      </c>
      <c r="Z556" s="48" t="str">
        <f t="shared" si="139"/>
        <v>SSA AM-10.121.17.203-INFO_6/11-10.121.17.205-INFO_6/11</v>
      </c>
      <c r="AA556" s="48">
        <f t="shared" si="140"/>
        <v>15</v>
      </c>
      <c r="AB556" s="48">
        <f t="shared" si="141"/>
        <v>20</v>
      </c>
      <c r="AC556" s="48">
        <f t="shared" si="142"/>
        <v>15</v>
      </c>
      <c r="AD556" s="48">
        <f t="shared" si="143"/>
        <v>20</v>
      </c>
      <c r="AE556" s="48" t="str">
        <f t="shared" si="144"/>
        <v>10.121.17.205</v>
      </c>
      <c r="AF556" s="42" t="str">
        <f t="shared" si="145"/>
        <v>10.121.17.203</v>
      </c>
      <c r="AG556" s="7" t="str">
        <f t="shared" si="146"/>
        <v>INFO</v>
      </c>
      <c r="AH556" s="7" t="str">
        <f t="shared" si="147"/>
        <v>INFO</v>
      </c>
      <c r="AI556" s="7" t="str">
        <f t="shared" si="148"/>
        <v>S6P11</v>
      </c>
      <c r="AJ556" s="7" t="str">
        <f t="shared" si="149"/>
        <v>S6P11</v>
      </c>
      <c r="AK556" s="7" t="str">
        <f>IFERROR(VLOOKUP(Z556,'PASTE-DL-ALARMS'!$Q$10:$W$2200,7,FALSE),"")</f>
        <v/>
      </c>
      <c r="AL556" s="55" t="str">
        <f>IFERROR(VLOOKUP(Z556,'PASTE-DL-ALARMS'!$Q$10:$W$2200,3,FALSE),"")</f>
        <v/>
      </c>
      <c r="AM556" s="7" t="str">
        <f t="shared" si="150"/>
        <v>10.121.17.205_INFO_S6P11</v>
      </c>
      <c r="AN556" s="55" t="str">
        <f t="shared" si="151"/>
        <v>10.121.17.203_INFO_S6P11</v>
      </c>
      <c r="AO556" s="72" t="e">
        <f t="shared" ca="1" si="152"/>
        <v>#VALUE!</v>
      </c>
      <c r="AP556" s="7" t="str">
        <f>IFERROR(VLOOKUP(Z556,'PASTE-DL-ALARMS'!$Q$10:$Z$2800,8,FALSE),"")</f>
        <v/>
      </c>
    </row>
    <row r="557" spans="1:42" x14ac:dyDescent="0.25">
      <c r="A557" s="20"/>
      <c r="B557" s="20"/>
      <c r="C557" s="20" t="str">
        <f>IF(D557="Critical",MAX($C$8:C556)+1,"")</f>
        <v/>
      </c>
      <c r="D557" s="20" t="str">
        <f t="shared" si="136"/>
        <v>-</v>
      </c>
      <c r="E557" s="20" t="str">
        <f>VLOOKUP('PASTE-DOWN-DL'!F557,'SSA-CODE'!$D$4:$E$56,2,FALSE)</f>
        <v>BUJ</v>
      </c>
      <c r="F557" s="48" t="str">
        <f t="shared" si="137"/>
        <v>SSA BUJ</v>
      </c>
      <c r="G557" s="48" t="str">
        <f t="shared" si="138"/>
        <v xml:space="preserve">	SSA BUJ</v>
      </c>
      <c r="H557" s="20">
        <v>548</v>
      </c>
      <c r="I557" t="s">
        <v>9534</v>
      </c>
      <c r="J557" t="s">
        <v>6260</v>
      </c>
      <c r="K557" t="s">
        <v>6261</v>
      </c>
      <c r="L557" t="s">
        <v>6262</v>
      </c>
      <c r="M557" t="s">
        <v>6263</v>
      </c>
      <c r="N557" t="s">
        <v>9535</v>
      </c>
      <c r="O557" t="s">
        <v>9536</v>
      </c>
      <c r="P557" t="s">
        <v>6266</v>
      </c>
      <c r="Q557" t="s">
        <v>6876</v>
      </c>
      <c r="R557" t="s">
        <v>6546</v>
      </c>
      <c r="S557" t="s">
        <v>9537</v>
      </c>
      <c r="T557" t="s">
        <v>6500</v>
      </c>
      <c r="U557" t="s">
        <v>6501</v>
      </c>
      <c r="V557" t="s">
        <v>6271</v>
      </c>
      <c r="W557" t="s">
        <v>9538</v>
      </c>
      <c r="X557" t="s">
        <v>6488</v>
      </c>
      <c r="Y557" t="s">
        <v>6269</v>
      </c>
      <c r="Z557" s="48" t="str">
        <f t="shared" si="139"/>
        <v>SSA BUJ-10.121.96.139-Nakhatrana B2_3/1-10.121.96.138-RAVAPAR B1_4/1</v>
      </c>
      <c r="AA557" s="48">
        <f t="shared" si="140"/>
        <v>15</v>
      </c>
      <c r="AB557" s="48">
        <f t="shared" si="141"/>
        <v>26</v>
      </c>
      <c r="AC557" s="48">
        <f t="shared" si="142"/>
        <v>15</v>
      </c>
      <c r="AD557" s="48">
        <f t="shared" si="143"/>
        <v>23</v>
      </c>
      <c r="AE557" s="48" t="str">
        <f t="shared" si="144"/>
        <v>10.121.96.139</v>
      </c>
      <c r="AF557" s="42" t="str">
        <f t="shared" si="145"/>
        <v>10.121.96.138</v>
      </c>
      <c r="AG557" s="7" t="str">
        <f t="shared" si="146"/>
        <v>Nakhatrana</v>
      </c>
      <c r="AH557" s="7" t="str">
        <f t="shared" si="147"/>
        <v>RAVAPAR</v>
      </c>
      <c r="AI557" s="7" t="str">
        <f t="shared" si="148"/>
        <v>S3P1</v>
      </c>
      <c r="AJ557" s="7" t="str">
        <f t="shared" si="149"/>
        <v>S4P1</v>
      </c>
      <c r="AK557" s="7" t="str">
        <f>IFERROR(VLOOKUP(Z557,'PASTE-DL-ALARMS'!$Q$10:$W$2200,7,FALSE),"")</f>
        <v/>
      </c>
      <c r="AL557" s="55" t="str">
        <f>IFERROR(VLOOKUP(Z557,'PASTE-DL-ALARMS'!$Q$10:$W$2200,3,FALSE),"")</f>
        <v/>
      </c>
      <c r="AM557" s="7" t="str">
        <f t="shared" si="150"/>
        <v>10.121.96.139_Nakhatrana_S3P1</v>
      </c>
      <c r="AN557" s="55" t="str">
        <f t="shared" si="151"/>
        <v>10.121.96.138_RAVAPAR_S4P1</v>
      </c>
      <c r="AO557" s="72" t="e">
        <f t="shared" ca="1" si="152"/>
        <v>#VALUE!</v>
      </c>
      <c r="AP557" s="7" t="str">
        <f>IFERROR(VLOOKUP(Z557,'PASTE-DL-ALARMS'!$Q$10:$Z$2800,8,FALSE),"")</f>
        <v/>
      </c>
    </row>
    <row r="558" spans="1:42" x14ac:dyDescent="0.25">
      <c r="A558" s="20"/>
      <c r="B558" s="20"/>
      <c r="C558" s="20" t="str">
        <f>IF(D558="Critical",MAX($C$8:C557)+1,"")</f>
        <v/>
      </c>
      <c r="D558" s="20" t="str">
        <f t="shared" si="136"/>
        <v>-</v>
      </c>
      <c r="E558" s="20" t="str">
        <f>VLOOKUP('PASTE-DOWN-DL'!F558,'SSA-CODE'!$D$4:$E$56,2,FALSE)</f>
        <v>BUJ</v>
      </c>
      <c r="F558" s="48" t="str">
        <f t="shared" si="137"/>
        <v>SSA BUJ</v>
      </c>
      <c r="G558" s="48" t="str">
        <f t="shared" si="138"/>
        <v xml:space="preserve">	SSA BUJ</v>
      </c>
      <c r="H558" s="20">
        <v>549</v>
      </c>
      <c r="I558" t="s">
        <v>9539</v>
      </c>
      <c r="J558" t="s">
        <v>6260</v>
      </c>
      <c r="K558" t="s">
        <v>6275</v>
      </c>
      <c r="L558" t="s">
        <v>6262</v>
      </c>
      <c r="M558" t="s">
        <v>6263</v>
      </c>
      <c r="N558" t="s">
        <v>9540</v>
      </c>
      <c r="O558" t="s">
        <v>9541</v>
      </c>
      <c r="P558" t="s">
        <v>6266</v>
      </c>
      <c r="Q558" t="s">
        <v>6343</v>
      </c>
      <c r="R558" t="s">
        <v>6279</v>
      </c>
      <c r="S558" t="s">
        <v>9542</v>
      </c>
      <c r="T558" t="s">
        <v>6500</v>
      </c>
      <c r="U558" t="s">
        <v>6501</v>
      </c>
      <c r="V558" t="s">
        <v>6271</v>
      </c>
      <c r="W558" t="s">
        <v>9543</v>
      </c>
      <c r="X558" t="s">
        <v>9544</v>
      </c>
      <c r="Y558" t="s">
        <v>6269</v>
      </c>
      <c r="Z558" s="48" t="str">
        <f t="shared" si="139"/>
        <v>SSA BUJ-10.121.24.110-GOREWALI_2/5-10.121.24.82-RTO-OFFICE A1_1/5</v>
      </c>
      <c r="AA558" s="48">
        <f t="shared" si="140"/>
        <v>15</v>
      </c>
      <c r="AB558" s="48">
        <f t="shared" si="141"/>
        <v>24</v>
      </c>
      <c r="AC558" s="48">
        <f t="shared" si="142"/>
        <v>14</v>
      </c>
      <c r="AD558" s="48">
        <f t="shared" si="143"/>
        <v>27</v>
      </c>
      <c r="AE558" s="48" t="str">
        <f t="shared" si="144"/>
        <v>10.121.24.110</v>
      </c>
      <c r="AF558" s="42" t="str">
        <f t="shared" si="145"/>
        <v>10.121.24.82</v>
      </c>
      <c r="AG558" s="7" t="str">
        <f t="shared" si="146"/>
        <v>GOREWALI</v>
      </c>
      <c r="AH558" s="7" t="str">
        <f t="shared" si="147"/>
        <v>AgrocelMicro</v>
      </c>
      <c r="AI558" s="7" t="str">
        <f t="shared" si="148"/>
        <v>S2P5</v>
      </c>
      <c r="AJ558" s="7" t="str">
        <f t="shared" si="149"/>
        <v>S1P5</v>
      </c>
      <c r="AK558" s="7" t="str">
        <f>IFERROR(VLOOKUP(Z558,'PASTE-DL-ALARMS'!$Q$10:$W$2200,7,FALSE),"")</f>
        <v/>
      </c>
      <c r="AL558" s="55" t="str">
        <f>IFERROR(VLOOKUP(Z558,'PASTE-DL-ALARMS'!$Q$10:$W$2200,3,FALSE),"")</f>
        <v/>
      </c>
      <c r="AM558" s="7" t="str">
        <f t="shared" si="150"/>
        <v>10.121.24.110_GOREWALI_S2P5</v>
      </c>
      <c r="AN558" s="55" t="str">
        <f t="shared" si="151"/>
        <v>10.121.24.82_AgrocelMicro_S1P5</v>
      </c>
      <c r="AO558" s="72" t="e">
        <f t="shared" ca="1" si="152"/>
        <v>#VALUE!</v>
      </c>
      <c r="AP558" s="7" t="str">
        <f>IFERROR(VLOOKUP(Z558,'PASTE-DL-ALARMS'!$Q$10:$Z$2800,8,FALSE),"")</f>
        <v/>
      </c>
    </row>
    <row r="559" spans="1:42" x14ac:dyDescent="0.25">
      <c r="A559" s="20"/>
      <c r="B559" s="20"/>
      <c r="C559" s="20" t="str">
        <f>IF(D559="Critical",MAX($C$8:C558)+1,"")</f>
        <v/>
      </c>
      <c r="D559" s="20" t="str">
        <f t="shared" si="136"/>
        <v>-</v>
      </c>
      <c r="E559" s="20" t="str">
        <f>VLOOKUP('PASTE-DOWN-DL'!F559,'SSA-CODE'!$D$4:$E$56,2,FALSE)</f>
        <v>BUJ</v>
      </c>
      <c r="F559" s="48" t="str">
        <f t="shared" si="137"/>
        <v>SSA BUJ</v>
      </c>
      <c r="G559" s="48" t="str">
        <f t="shared" si="138"/>
        <v xml:space="preserve">	SSA BUJ</v>
      </c>
      <c r="H559" s="20">
        <v>550</v>
      </c>
      <c r="I559" t="s">
        <v>9545</v>
      </c>
      <c r="J559" t="s">
        <v>6260</v>
      </c>
      <c r="K559" t="s">
        <v>6261</v>
      </c>
      <c r="L559" t="s">
        <v>6262</v>
      </c>
      <c r="M559" t="s">
        <v>6263</v>
      </c>
      <c r="N559" t="s">
        <v>9546</v>
      </c>
      <c r="O559" t="s">
        <v>9547</v>
      </c>
      <c r="P559" t="s">
        <v>6266</v>
      </c>
      <c r="Q559" t="s">
        <v>6876</v>
      </c>
      <c r="R559" t="s">
        <v>6546</v>
      </c>
      <c r="S559" t="s">
        <v>6269</v>
      </c>
      <c r="T559" t="s">
        <v>6559</v>
      </c>
      <c r="U559" t="s">
        <v>6269</v>
      </c>
      <c r="V559" t="s">
        <v>6271</v>
      </c>
      <c r="W559" t="s">
        <v>9548</v>
      </c>
      <c r="X559" t="s">
        <v>9549</v>
      </c>
      <c r="Y559" t="s">
        <v>6269</v>
      </c>
      <c r="Z559" s="48" t="str">
        <f t="shared" si="139"/>
        <v>SSA BUJ-10.121.96.160-DUMRA_TN705B_PH3\S4P1-10.121.96.135-Naliya_TN705B_PH3\S6P1</v>
      </c>
      <c r="AA559" s="48">
        <f t="shared" si="140"/>
        <v>15</v>
      </c>
      <c r="AB559" s="48">
        <f t="shared" si="141"/>
        <v>21</v>
      </c>
      <c r="AC559" s="48">
        <f t="shared" si="142"/>
        <v>15</v>
      </c>
      <c r="AD559" s="48">
        <f t="shared" si="143"/>
        <v>22</v>
      </c>
      <c r="AE559" s="48" t="str">
        <f t="shared" si="144"/>
        <v>10.121.96.160</v>
      </c>
      <c r="AF559" s="42" t="str">
        <f t="shared" si="145"/>
        <v>10.121.96.135</v>
      </c>
      <c r="AG559" s="7" t="str">
        <f t="shared" si="146"/>
        <v>DUMRA</v>
      </c>
      <c r="AH559" s="7" t="str">
        <f t="shared" si="147"/>
        <v>Naliya</v>
      </c>
      <c r="AI559" s="7" t="str">
        <f t="shared" si="148"/>
        <v>S4P1</v>
      </c>
      <c r="AJ559" s="7" t="str">
        <f t="shared" si="149"/>
        <v>S6P1</v>
      </c>
      <c r="AK559" s="7" t="str">
        <f>IFERROR(VLOOKUP(Z559,'PASTE-DL-ALARMS'!$Q$10:$W$2200,7,FALSE),"")</f>
        <v/>
      </c>
      <c r="AL559" s="55" t="str">
        <f>IFERROR(VLOOKUP(Z559,'PASTE-DL-ALARMS'!$Q$10:$W$2200,3,FALSE),"")</f>
        <v/>
      </c>
      <c r="AM559" s="7" t="str">
        <f t="shared" si="150"/>
        <v>10.121.96.160_DUMRA_S4P1</v>
      </c>
      <c r="AN559" s="55" t="str">
        <f t="shared" si="151"/>
        <v>10.121.96.135_Naliya_S6P1</v>
      </c>
      <c r="AO559" s="72" t="e">
        <f t="shared" ca="1" si="152"/>
        <v>#VALUE!</v>
      </c>
      <c r="AP559" s="7" t="str">
        <f>IFERROR(VLOOKUP(Z559,'PASTE-DL-ALARMS'!$Q$10:$Z$2800,8,FALSE),"")</f>
        <v/>
      </c>
    </row>
    <row r="560" spans="1:42" x14ac:dyDescent="0.25">
      <c r="A560" s="20"/>
      <c r="B560" s="20"/>
      <c r="C560" s="20" t="str">
        <f>IF(D560="Critical",MAX($C$8:C559)+1,"")</f>
        <v/>
      </c>
      <c r="D560" s="20" t="str">
        <f t="shared" si="136"/>
        <v>-</v>
      </c>
      <c r="E560" s="20" t="str">
        <f>VLOOKUP('PASTE-DOWN-DL'!F560,'SSA-CODE'!$D$4:$E$56,2,FALSE)</f>
        <v>WTR RJ</v>
      </c>
      <c r="F560" s="48" t="str">
        <f t="shared" si="137"/>
        <v>WTR RJ</v>
      </c>
      <c r="G560" s="48" t="str">
        <f t="shared" si="138"/>
        <v xml:space="preserve">	WTR RJ</v>
      </c>
      <c r="H560" s="20">
        <v>551</v>
      </c>
      <c r="I560" t="s">
        <v>9550</v>
      </c>
      <c r="J560" t="s">
        <v>6466</v>
      </c>
      <c r="K560" t="s">
        <v>6275</v>
      </c>
      <c r="L560" t="s">
        <v>6262</v>
      </c>
      <c r="M560" t="s">
        <v>6263</v>
      </c>
      <c r="N560" t="s">
        <v>9551</v>
      </c>
      <c r="O560" t="s">
        <v>9552</v>
      </c>
      <c r="P560" t="s">
        <v>6266</v>
      </c>
      <c r="Q560" t="s">
        <v>7266</v>
      </c>
      <c r="R560" t="s">
        <v>6279</v>
      </c>
      <c r="S560" t="s">
        <v>9553</v>
      </c>
      <c r="T560" t="s">
        <v>6770</v>
      </c>
      <c r="U560" t="s">
        <v>9553</v>
      </c>
      <c r="V560" t="s">
        <v>6271</v>
      </c>
      <c r="W560" t="s">
        <v>9554</v>
      </c>
      <c r="X560" t="s">
        <v>9555</v>
      </c>
      <c r="Y560" t="s">
        <v>6269</v>
      </c>
      <c r="Z560" s="48" t="str">
        <f t="shared" si="139"/>
        <v>WTR RJ-10.121.17.66-BHUJ2(GNE)_5/9-10.121.17.65-BHUJ1(GNE)_5/9</v>
      </c>
      <c r="AA560" s="48">
        <f t="shared" si="140"/>
        <v>14</v>
      </c>
      <c r="AB560" s="48">
        <f t="shared" si="141"/>
        <v>25</v>
      </c>
      <c r="AC560" s="48">
        <f t="shared" si="142"/>
        <v>14</v>
      </c>
      <c r="AD560" s="48">
        <f t="shared" si="143"/>
        <v>25</v>
      </c>
      <c r="AE560" s="48" t="str">
        <f t="shared" si="144"/>
        <v>10.121.17.65</v>
      </c>
      <c r="AF560" s="42" t="str">
        <f t="shared" si="145"/>
        <v>10.121.17.66</v>
      </c>
      <c r="AG560" s="7" t="str">
        <f t="shared" si="146"/>
        <v>BHUJ1(GNE)</v>
      </c>
      <c r="AH560" s="7" t="str">
        <f t="shared" si="147"/>
        <v>BHUJ2(GNE)</v>
      </c>
      <c r="AI560" s="7" t="str">
        <f t="shared" si="148"/>
        <v>S5P9</v>
      </c>
      <c r="AJ560" s="7" t="str">
        <f t="shared" si="149"/>
        <v>S5P9</v>
      </c>
      <c r="AK560" s="7" t="str">
        <f>IFERROR(VLOOKUP(Z560,'PASTE-DL-ALARMS'!$Q$10:$W$2200,7,FALSE),"")</f>
        <v/>
      </c>
      <c r="AL560" s="55" t="str">
        <f>IFERROR(VLOOKUP(Z560,'PASTE-DL-ALARMS'!$Q$10:$W$2200,3,FALSE),"")</f>
        <v/>
      </c>
      <c r="AM560" s="7" t="str">
        <f t="shared" si="150"/>
        <v>10.121.17.65_BHUJ1(GNE)_S5P9</v>
      </c>
      <c r="AN560" s="55" t="str">
        <f t="shared" si="151"/>
        <v>10.121.17.66_BHUJ2(GNE)_S5P9</v>
      </c>
      <c r="AO560" s="72" t="e">
        <f t="shared" ca="1" si="152"/>
        <v>#VALUE!</v>
      </c>
      <c r="AP560" s="7" t="str">
        <f>IFERROR(VLOOKUP(Z560,'PASTE-DL-ALARMS'!$Q$10:$Z$2800,8,FALSE),"")</f>
        <v/>
      </c>
    </row>
    <row r="561" spans="1:42" x14ac:dyDescent="0.25">
      <c r="A561" s="20"/>
      <c r="B561" s="20"/>
      <c r="C561" s="20" t="str">
        <f>IF(D561="Critical",MAX($C$8:C560)+1,"")</f>
        <v/>
      </c>
      <c r="D561" s="20" t="str">
        <f t="shared" si="136"/>
        <v>-</v>
      </c>
      <c r="E561" s="20" t="str">
        <f>VLOOKUP('PASTE-DOWN-DL'!F561,'SSA-CODE'!$D$4:$E$56,2,FALSE)</f>
        <v>AHD</v>
      </c>
      <c r="F561" s="48" t="str">
        <f t="shared" si="137"/>
        <v>SSA AM</v>
      </c>
      <c r="G561" s="48" t="str">
        <f t="shared" si="138"/>
        <v xml:space="preserve">	SSA AM</v>
      </c>
      <c r="H561" s="20">
        <v>552</v>
      </c>
      <c r="I561" t="s">
        <v>9556</v>
      </c>
      <c r="J561" t="s">
        <v>6260</v>
      </c>
      <c r="K561" t="s">
        <v>6275</v>
      </c>
      <c r="L561" t="s">
        <v>6262</v>
      </c>
      <c r="M561" t="s">
        <v>6263</v>
      </c>
      <c r="N561" t="s">
        <v>9557</v>
      </c>
      <c r="O561" t="s">
        <v>9558</v>
      </c>
      <c r="P561" t="s">
        <v>6266</v>
      </c>
      <c r="Q561" t="s">
        <v>6378</v>
      </c>
      <c r="R561" t="s">
        <v>6279</v>
      </c>
      <c r="S561" t="s">
        <v>9559</v>
      </c>
      <c r="T561" t="s">
        <v>6321</v>
      </c>
      <c r="U561" t="s">
        <v>6589</v>
      </c>
      <c r="V561" t="s">
        <v>6271</v>
      </c>
      <c r="W561" t="s">
        <v>9560</v>
      </c>
      <c r="X561" t="s">
        <v>9561</v>
      </c>
      <c r="Y561" t="s">
        <v>6269</v>
      </c>
      <c r="Z561" s="48" t="str">
        <f t="shared" si="139"/>
        <v>SSA AM-10.121.18.105-CCC Paldi_2/5-10.121.17.201-GulbaiTekra3_4/3</v>
      </c>
      <c r="AA561" s="48">
        <f t="shared" si="140"/>
        <v>15</v>
      </c>
      <c r="AB561" s="48">
        <f t="shared" si="141"/>
        <v>25</v>
      </c>
      <c r="AC561" s="48">
        <f t="shared" si="142"/>
        <v>15</v>
      </c>
      <c r="AD561" s="48">
        <f t="shared" si="143"/>
        <v>30</v>
      </c>
      <c r="AE561" s="48" t="str">
        <f t="shared" si="144"/>
        <v>10.121.18.105</v>
      </c>
      <c r="AF561" s="42" t="str">
        <f t="shared" si="145"/>
        <v>10.121.17.201</v>
      </c>
      <c r="AG561" s="7" t="str">
        <f t="shared" si="146"/>
        <v>CCC Paldi</v>
      </c>
      <c r="AH561" s="7" t="str">
        <f t="shared" si="147"/>
        <v>GULBAI-TEKRA 3</v>
      </c>
      <c r="AI561" s="7" t="str">
        <f t="shared" si="148"/>
        <v>S2P5</v>
      </c>
      <c r="AJ561" s="7" t="str">
        <f t="shared" si="149"/>
        <v>S4P3</v>
      </c>
      <c r="AK561" s="7" t="str">
        <f>IFERROR(VLOOKUP(Z561,'PASTE-DL-ALARMS'!$Q$10:$W$2200,7,FALSE),"")</f>
        <v/>
      </c>
      <c r="AL561" s="55" t="str">
        <f>IFERROR(VLOOKUP(Z561,'PASTE-DL-ALARMS'!$Q$10:$W$2200,3,FALSE),"")</f>
        <v/>
      </c>
      <c r="AM561" s="7" t="str">
        <f t="shared" si="150"/>
        <v>10.121.18.105_CCC Paldi_S2P5</v>
      </c>
      <c r="AN561" s="55" t="str">
        <f t="shared" si="151"/>
        <v>10.121.17.201_GULBAI-TEKRA 3_S4P3</v>
      </c>
      <c r="AO561" s="72" t="e">
        <f t="shared" ca="1" si="152"/>
        <v>#VALUE!</v>
      </c>
      <c r="AP561" s="7" t="str">
        <f>IFERROR(VLOOKUP(Z561,'PASTE-DL-ALARMS'!$Q$10:$Z$2800,8,FALSE),"")</f>
        <v/>
      </c>
    </row>
    <row r="562" spans="1:42" x14ac:dyDescent="0.25">
      <c r="A562" s="20"/>
      <c r="B562" s="20"/>
      <c r="C562" s="20" t="str">
        <f>IF(D562="Critical",MAX($C$8:C561)+1,"")</f>
        <v/>
      </c>
      <c r="D562" s="20" t="str">
        <f t="shared" si="136"/>
        <v>-</v>
      </c>
      <c r="E562" s="20" t="str">
        <f>VLOOKUP('PASTE-DOWN-DL'!F562,'SSA-CODE'!$D$4:$E$56,2,FALSE)</f>
        <v>WTR RJ</v>
      </c>
      <c r="F562" s="48" t="str">
        <f t="shared" si="137"/>
        <v>WTR RJ</v>
      </c>
      <c r="G562" s="48" t="str">
        <f t="shared" si="138"/>
        <v xml:space="preserve">	WTR RJ</v>
      </c>
      <c r="H562" s="20">
        <v>553</v>
      </c>
      <c r="I562" t="s">
        <v>9562</v>
      </c>
      <c r="J562" t="s">
        <v>6260</v>
      </c>
      <c r="K562" t="s">
        <v>6275</v>
      </c>
      <c r="L562" t="s">
        <v>6262</v>
      </c>
      <c r="M562" t="s">
        <v>6263</v>
      </c>
      <c r="N562" t="s">
        <v>9563</v>
      </c>
      <c r="O562" t="s">
        <v>9564</v>
      </c>
      <c r="P562" t="s">
        <v>6266</v>
      </c>
      <c r="Q562" t="s">
        <v>6629</v>
      </c>
      <c r="R562" t="s">
        <v>6630</v>
      </c>
      <c r="S562" t="s">
        <v>6269</v>
      </c>
      <c r="T562" t="s">
        <v>6602</v>
      </c>
      <c r="U562" t="s">
        <v>6269</v>
      </c>
      <c r="V562" t="s">
        <v>6271</v>
      </c>
      <c r="W562" t="s">
        <v>9565</v>
      </c>
      <c r="X562" t="s">
        <v>9566</v>
      </c>
      <c r="Y562" t="s">
        <v>6619</v>
      </c>
      <c r="Z562" s="48" t="str">
        <f t="shared" si="139"/>
        <v>WTR RJ-10.121.17.133-TN705B_DHASA_B1\S3P2-10.121.17.131-TN725B_SIHOR_B2\S5P2</v>
      </c>
      <c r="AA562" s="48">
        <f t="shared" si="140"/>
        <v>15</v>
      </c>
      <c r="AB562" s="48">
        <f t="shared" si="141"/>
        <v>21</v>
      </c>
      <c r="AC562" s="48">
        <f t="shared" si="142"/>
        <v>15</v>
      </c>
      <c r="AD562" s="48">
        <f t="shared" si="143"/>
        <v>21</v>
      </c>
      <c r="AE562" s="48" t="str">
        <f t="shared" si="144"/>
        <v>10.121.17.133</v>
      </c>
      <c r="AF562" s="42" t="str">
        <f t="shared" si="145"/>
        <v>10.121.17.131</v>
      </c>
      <c r="AG562" s="7" t="str">
        <f t="shared" si="146"/>
        <v>DHASA</v>
      </c>
      <c r="AH562" s="7" t="str">
        <f t="shared" si="147"/>
        <v>SIHOR</v>
      </c>
      <c r="AI562" s="7" t="str">
        <f t="shared" si="148"/>
        <v>S3P2</v>
      </c>
      <c r="AJ562" s="7" t="str">
        <f t="shared" si="149"/>
        <v>S5P2</v>
      </c>
      <c r="AK562" s="7" t="str">
        <f>IFERROR(VLOOKUP(Z562,'PASTE-DL-ALARMS'!$Q$10:$W$2200,7,FALSE),"")</f>
        <v/>
      </c>
      <c r="AL562" s="55" t="str">
        <f>IFERROR(VLOOKUP(Z562,'PASTE-DL-ALARMS'!$Q$10:$W$2200,3,FALSE),"")</f>
        <v/>
      </c>
      <c r="AM562" s="7" t="str">
        <f t="shared" si="150"/>
        <v>10.121.17.133_DHASA_S3P2</v>
      </c>
      <c r="AN562" s="55" t="str">
        <f t="shared" si="151"/>
        <v>10.121.17.131_SIHOR_S5P2</v>
      </c>
      <c r="AO562" s="72" t="e">
        <f t="shared" ca="1" si="152"/>
        <v>#VALUE!</v>
      </c>
      <c r="AP562" s="7" t="str">
        <f>IFERROR(VLOOKUP(Z562,'PASTE-DL-ALARMS'!$Q$10:$Z$2800,8,FALSE),"")</f>
        <v/>
      </c>
    </row>
    <row r="563" spans="1:42" x14ac:dyDescent="0.25">
      <c r="A563" s="20"/>
      <c r="B563" s="20"/>
      <c r="C563" s="20" t="str">
        <f>IF(D563="Critical",MAX($C$8:C562)+1,"")</f>
        <v/>
      </c>
      <c r="D563" s="20" t="str">
        <f t="shared" si="136"/>
        <v>-</v>
      </c>
      <c r="E563" s="20" t="str">
        <f>VLOOKUP('PASTE-DOWN-DL'!F563,'SSA-CODE'!$D$4:$E$56,2,FALSE)</f>
        <v>VDA</v>
      </c>
      <c r="F563" s="48" t="str">
        <f t="shared" si="137"/>
        <v>SSA VDR</v>
      </c>
      <c r="G563" s="48" t="str">
        <f t="shared" si="138"/>
        <v xml:space="preserve">	SSA VDR</v>
      </c>
      <c r="H563" s="20">
        <v>554</v>
      </c>
      <c r="I563" t="s">
        <v>9567</v>
      </c>
      <c r="J563" t="s">
        <v>6260</v>
      </c>
      <c r="K563" t="s">
        <v>6261</v>
      </c>
      <c r="L563" t="s">
        <v>6262</v>
      </c>
      <c r="M563" t="s">
        <v>6263</v>
      </c>
      <c r="N563" t="s">
        <v>9568</v>
      </c>
      <c r="O563" t="s">
        <v>9569</v>
      </c>
      <c r="P563" t="s">
        <v>6266</v>
      </c>
      <c r="Q563" t="s">
        <v>6587</v>
      </c>
      <c r="R563" t="s">
        <v>7273</v>
      </c>
      <c r="S563" t="s">
        <v>9570</v>
      </c>
      <c r="T563" t="s">
        <v>6471</v>
      </c>
      <c r="U563" t="s">
        <v>6472</v>
      </c>
      <c r="V563" t="s">
        <v>6271</v>
      </c>
      <c r="W563" t="s">
        <v>9571</v>
      </c>
      <c r="X563" t="s">
        <v>9572</v>
      </c>
      <c r="Y563" t="s">
        <v>6269</v>
      </c>
      <c r="Z563" s="48" t="str">
        <f t="shared" si="139"/>
        <v>SSA VDR-10.121.16.22-ALKAPURI N4-10.121.19.139-ATLADRA_</v>
      </c>
      <c r="AA563" s="48">
        <f t="shared" si="140"/>
        <v>14</v>
      </c>
      <c r="AB563" s="48">
        <f t="shared" si="141"/>
        <v>27</v>
      </c>
      <c r="AC563" s="48">
        <f t="shared" si="142"/>
        <v>15</v>
      </c>
      <c r="AD563" s="48">
        <f t="shared" si="143"/>
        <v>23</v>
      </c>
      <c r="AE563" s="48" t="str">
        <f t="shared" si="144"/>
        <v>10.121.16.22</v>
      </c>
      <c r="AF563" s="42" t="str">
        <f t="shared" si="145"/>
        <v>10.121.19.139</v>
      </c>
      <c r="AG563" s="7" t="str">
        <f t="shared" si="146"/>
        <v xml:space="preserve">ALKAPURI N4 </v>
      </c>
      <c r="AH563" s="7" t="str">
        <f t="shared" si="147"/>
        <v>ATLADRA</v>
      </c>
      <c r="AI563" s="7" t="str">
        <f t="shared" si="148"/>
        <v>S5P1</v>
      </c>
      <c r="AJ563" s="7" t="str">
        <f t="shared" si="149"/>
        <v>S6P1</v>
      </c>
      <c r="AK563" s="7" t="str">
        <f>IFERROR(VLOOKUP(Z563,'PASTE-DL-ALARMS'!$Q$10:$W$2200,7,FALSE),"")</f>
        <v/>
      </c>
      <c r="AL563" s="55" t="str">
        <f>IFERROR(VLOOKUP(Z563,'PASTE-DL-ALARMS'!$Q$10:$W$2200,3,FALSE),"")</f>
        <v/>
      </c>
      <c r="AM563" s="7" t="str">
        <f t="shared" si="150"/>
        <v>10.121.16.22_ALKAPURI N4 _S5P1</v>
      </c>
      <c r="AN563" s="55" t="str">
        <f t="shared" si="151"/>
        <v>10.121.19.139_ATLADRA_S6P1</v>
      </c>
      <c r="AO563" s="72" t="e">
        <f t="shared" ca="1" si="152"/>
        <v>#VALUE!</v>
      </c>
      <c r="AP563" s="7" t="str">
        <f>IFERROR(VLOOKUP(Z563,'PASTE-DL-ALARMS'!$Q$10:$Z$2800,8,FALSE),"")</f>
        <v/>
      </c>
    </row>
    <row r="564" spans="1:42" x14ac:dyDescent="0.25">
      <c r="A564" s="20"/>
      <c r="B564" s="20"/>
      <c r="C564" s="20" t="str">
        <f>IF(D564="Critical",MAX($C$8:C563)+1,"")</f>
        <v/>
      </c>
      <c r="D564" s="20" t="str">
        <f t="shared" si="136"/>
        <v>-</v>
      </c>
      <c r="E564" s="20" t="str">
        <f>VLOOKUP('PASTE-DOWN-DL'!F564,'SSA-CODE'!$D$4:$E$56,2,FALSE)</f>
        <v>VDA</v>
      </c>
      <c r="F564" s="48" t="str">
        <f t="shared" si="137"/>
        <v>SSA VDR</v>
      </c>
      <c r="G564" s="48" t="str">
        <f t="shared" si="138"/>
        <v xml:space="preserve">	SSA VDR</v>
      </c>
      <c r="H564" s="20">
        <v>555</v>
      </c>
      <c r="I564" t="s">
        <v>9573</v>
      </c>
      <c r="J564" t="s">
        <v>6260</v>
      </c>
      <c r="K564" t="s">
        <v>6261</v>
      </c>
      <c r="L564" t="s">
        <v>6262</v>
      </c>
      <c r="M564" t="s">
        <v>6263</v>
      </c>
      <c r="N564" t="s">
        <v>9574</v>
      </c>
      <c r="O564" t="s">
        <v>9575</v>
      </c>
      <c r="P564" t="s">
        <v>6266</v>
      </c>
      <c r="Q564" t="s">
        <v>6516</v>
      </c>
      <c r="R564" t="s">
        <v>6643</v>
      </c>
      <c r="S564" t="s">
        <v>9576</v>
      </c>
      <c r="T564" t="s">
        <v>6345</v>
      </c>
      <c r="U564" t="s">
        <v>7092</v>
      </c>
      <c r="V564" t="s">
        <v>6271</v>
      </c>
      <c r="W564" t="s">
        <v>9577</v>
      </c>
      <c r="X564" t="s">
        <v>9578</v>
      </c>
      <c r="Y564" t="s">
        <v>6269</v>
      </c>
      <c r="Z564" s="48" t="str">
        <f t="shared" si="139"/>
        <v>SSA VDR-10.121.99.144-GujVadodra_L and T_PH3_B2 T-10.121.19.137-GujVadodra_City-1_B2</v>
      </c>
      <c r="AA564" s="48">
        <f t="shared" si="140"/>
        <v>15</v>
      </c>
      <c r="AB564" s="48">
        <f t="shared" si="141"/>
        <v>23</v>
      </c>
      <c r="AC564" s="48">
        <f t="shared" si="142"/>
        <v>15</v>
      </c>
      <c r="AD564" s="48">
        <f t="shared" si="143"/>
        <v>22</v>
      </c>
      <c r="AE564" s="48" t="str">
        <f t="shared" si="144"/>
        <v>10.121.99.144</v>
      </c>
      <c r="AF564" s="42" t="str">
        <f t="shared" si="145"/>
        <v>10.121.19.137</v>
      </c>
      <c r="AG564" s="7" t="str">
        <f t="shared" si="146"/>
        <v>L AND T</v>
      </c>
      <c r="AH564" s="7" t="str">
        <f t="shared" si="147"/>
        <v>CITY 1</v>
      </c>
      <c r="AI564" s="7" t="str">
        <f t="shared" si="148"/>
        <v>S4P1</v>
      </c>
      <c r="AJ564" s="7" t="str">
        <f t="shared" si="149"/>
        <v>S5P1</v>
      </c>
      <c r="AK564" s="7" t="str">
        <f>IFERROR(VLOOKUP(Z564,'PASTE-DL-ALARMS'!$Q$10:$W$2200,7,FALSE),"")</f>
        <v/>
      </c>
      <c r="AL564" s="55" t="str">
        <f>IFERROR(VLOOKUP(Z564,'PASTE-DL-ALARMS'!$Q$10:$W$2200,3,FALSE),"")</f>
        <v/>
      </c>
      <c r="AM564" s="7" t="str">
        <f t="shared" si="150"/>
        <v>10.121.99.144_L AND T_S4P1</v>
      </c>
      <c r="AN564" s="55" t="str">
        <f t="shared" si="151"/>
        <v>10.121.19.137_CITY 1_S5P1</v>
      </c>
      <c r="AO564" s="72" t="e">
        <f t="shared" ca="1" si="152"/>
        <v>#VALUE!</v>
      </c>
      <c r="AP564" s="7" t="str">
        <f>IFERROR(VLOOKUP(Z564,'PASTE-DL-ALARMS'!$Q$10:$Z$2800,8,FALSE),"")</f>
        <v/>
      </c>
    </row>
    <row r="565" spans="1:42" x14ac:dyDescent="0.25">
      <c r="A565" s="20"/>
      <c r="B565" s="20"/>
      <c r="C565" s="20" t="str">
        <f>IF(D565="Critical",MAX($C$8:C564)+1,"")</f>
        <v/>
      </c>
      <c r="D565" s="20" t="str">
        <f t="shared" si="136"/>
        <v>-</v>
      </c>
      <c r="E565" s="20" t="str">
        <f>VLOOKUP('PASTE-DOWN-DL'!F565,'SSA-CODE'!$D$4:$E$56,2,FALSE)</f>
        <v>JMN</v>
      </c>
      <c r="F565" s="48" t="str">
        <f t="shared" si="137"/>
        <v>SSA JMN</v>
      </c>
      <c r="G565" s="48" t="str">
        <f t="shared" si="138"/>
        <v xml:space="preserve">	SSA JMN</v>
      </c>
      <c r="H565" s="20">
        <v>556</v>
      </c>
      <c r="I565" t="s">
        <v>9579</v>
      </c>
      <c r="J565" t="s">
        <v>6260</v>
      </c>
      <c r="K565" t="s">
        <v>6275</v>
      </c>
      <c r="L565" t="s">
        <v>6262</v>
      </c>
      <c r="M565" t="s">
        <v>6263</v>
      </c>
      <c r="N565" t="s">
        <v>9580</v>
      </c>
      <c r="O565" t="s">
        <v>9581</v>
      </c>
      <c r="P565" t="s">
        <v>6266</v>
      </c>
      <c r="Q565" t="s">
        <v>6378</v>
      </c>
      <c r="R565" t="s">
        <v>6279</v>
      </c>
      <c r="S565" t="s">
        <v>9582</v>
      </c>
      <c r="T565" t="s">
        <v>6304</v>
      </c>
      <c r="U565" t="s">
        <v>8912</v>
      </c>
      <c r="V565" t="s">
        <v>6271</v>
      </c>
      <c r="W565" t="s">
        <v>9583</v>
      </c>
      <c r="X565" t="s">
        <v>9584</v>
      </c>
      <c r="Y565" t="s">
        <v>6269</v>
      </c>
      <c r="Z565" s="48" t="str">
        <f t="shared" si="139"/>
        <v>SSA JMN-10.121.20.38-PARAG GUEST HOUSE_TN703B-10.121.68.203-KALAWAD_TN725B_WTR_RJ_PH3_S6P3</v>
      </c>
      <c r="AA565" s="48">
        <f t="shared" si="140"/>
        <v>14</v>
      </c>
      <c r="AB565" s="48">
        <f t="shared" si="141"/>
        <v>24</v>
      </c>
      <c r="AC565" s="48">
        <f t="shared" si="142"/>
        <v>15</v>
      </c>
      <c r="AD565" s="48">
        <f t="shared" si="143"/>
        <v>23</v>
      </c>
      <c r="AE565" s="48" t="str">
        <f t="shared" si="144"/>
        <v>10.121.20.38</v>
      </c>
      <c r="AF565" s="42" t="str">
        <f t="shared" si="145"/>
        <v>10.121.68.203</v>
      </c>
      <c r="AG565" s="7" t="str">
        <f t="shared" si="146"/>
        <v>Khandhara</v>
      </c>
      <c r="AH565" s="7" t="str">
        <f t="shared" si="147"/>
        <v>KALAWAD</v>
      </c>
      <c r="AI565" s="7" t="str">
        <f t="shared" si="148"/>
        <v>S1P5</v>
      </c>
      <c r="AJ565" s="7" t="str">
        <f t="shared" si="149"/>
        <v>S6P3</v>
      </c>
      <c r="AK565" s="7" t="str">
        <f>IFERROR(VLOOKUP(Z565,'PASTE-DL-ALARMS'!$Q$10:$W$2200,7,FALSE),"")</f>
        <v/>
      </c>
      <c r="AL565" s="55" t="str">
        <f>IFERROR(VLOOKUP(Z565,'PASTE-DL-ALARMS'!$Q$10:$W$2200,3,FALSE),"")</f>
        <v/>
      </c>
      <c r="AM565" s="7" t="str">
        <f t="shared" si="150"/>
        <v>10.121.20.38_Khandhara_S1P5</v>
      </c>
      <c r="AN565" s="55" t="str">
        <f t="shared" si="151"/>
        <v>10.121.68.203_KALAWAD_S6P3</v>
      </c>
      <c r="AO565" s="72" t="e">
        <f t="shared" ca="1" si="152"/>
        <v>#VALUE!</v>
      </c>
      <c r="AP565" s="7" t="str">
        <f>IFERROR(VLOOKUP(Z565,'PASTE-DL-ALARMS'!$Q$10:$Z$2800,8,FALSE),"")</f>
        <v/>
      </c>
    </row>
    <row r="566" spans="1:42" x14ac:dyDescent="0.25">
      <c r="A566" s="20"/>
      <c r="B566" s="20"/>
      <c r="C566" s="20" t="str">
        <f>IF(D566="Critical",MAX($C$8:C565)+1,"")</f>
        <v/>
      </c>
      <c r="D566" s="20" t="str">
        <f t="shared" si="136"/>
        <v>-</v>
      </c>
      <c r="E566" s="20" t="str">
        <f>VLOOKUP('PASTE-DOWN-DL'!F566,'SSA-CODE'!$D$4:$E$56,2,FALSE)</f>
        <v>HMR</v>
      </c>
      <c r="F566" s="48" t="str">
        <f t="shared" si="137"/>
        <v>SSA HMR</v>
      </c>
      <c r="G566" s="48" t="str">
        <f t="shared" si="138"/>
        <v xml:space="preserve">	SSA HMR</v>
      </c>
      <c r="H566" s="20">
        <v>557</v>
      </c>
      <c r="I566" t="s">
        <v>9585</v>
      </c>
      <c r="J566" t="s">
        <v>6260</v>
      </c>
      <c r="K566" t="s">
        <v>6275</v>
      </c>
      <c r="L566" t="s">
        <v>6262</v>
      </c>
      <c r="M566" t="s">
        <v>6263</v>
      </c>
      <c r="N566" t="s">
        <v>9586</v>
      </c>
      <c r="O566" t="s">
        <v>9587</v>
      </c>
      <c r="P566" t="s">
        <v>6266</v>
      </c>
      <c r="Q566" t="s">
        <v>6565</v>
      </c>
      <c r="R566" t="s">
        <v>7018</v>
      </c>
      <c r="S566" t="s">
        <v>9588</v>
      </c>
      <c r="T566" t="s">
        <v>7185</v>
      </c>
      <c r="U566" t="s">
        <v>9589</v>
      </c>
      <c r="V566" t="s">
        <v>6271</v>
      </c>
      <c r="W566" t="s">
        <v>9590</v>
      </c>
      <c r="X566" t="s">
        <v>9591</v>
      </c>
      <c r="Y566" t="s">
        <v>6269</v>
      </c>
      <c r="Z566" s="48" t="str">
        <f t="shared" si="139"/>
        <v>SSA HMR-10.121.26.2-IDAR B2\S3P5-10.121.97.96-MEERA DARWAJA\S1P5</v>
      </c>
      <c r="AA566" s="48">
        <f t="shared" si="140"/>
        <v>14</v>
      </c>
      <c r="AB566" s="48">
        <f t="shared" si="141"/>
        <v>28</v>
      </c>
      <c r="AC566" s="48">
        <f t="shared" si="142"/>
        <v>13</v>
      </c>
      <c r="AD566" s="48">
        <f t="shared" si="143"/>
        <v>18</v>
      </c>
      <c r="AE566" s="48" t="str">
        <f t="shared" si="144"/>
        <v>10.121.97.96</v>
      </c>
      <c r="AF566" s="42" t="str">
        <f t="shared" si="145"/>
        <v>10.121.26.2</v>
      </c>
      <c r="AG566" s="7" t="str">
        <f t="shared" si="146"/>
        <v>MEERA DARWAJA</v>
      </c>
      <c r="AH566" s="7" t="str">
        <f t="shared" si="147"/>
        <v>Idar</v>
      </c>
      <c r="AI566" s="7" t="str">
        <f t="shared" si="148"/>
        <v>S1P5</v>
      </c>
      <c r="AJ566" s="7" t="str">
        <f t="shared" si="149"/>
        <v>S3P5</v>
      </c>
      <c r="AK566" s="7" t="str">
        <f>IFERROR(VLOOKUP(Z566,'PASTE-DL-ALARMS'!$Q$10:$W$2200,7,FALSE),"")</f>
        <v/>
      </c>
      <c r="AL566" s="55" t="str">
        <f>IFERROR(VLOOKUP(Z566,'PASTE-DL-ALARMS'!$Q$10:$W$2200,3,FALSE),"")</f>
        <v/>
      </c>
      <c r="AM566" s="7" t="str">
        <f t="shared" si="150"/>
        <v>10.121.97.96_MEERA DARWAJA_S1P5</v>
      </c>
      <c r="AN566" s="55" t="str">
        <f t="shared" si="151"/>
        <v>10.121.26.2_Idar_S3P5</v>
      </c>
      <c r="AO566" s="72" t="e">
        <f t="shared" ca="1" si="152"/>
        <v>#VALUE!</v>
      </c>
      <c r="AP566" s="7" t="str">
        <f>IFERROR(VLOOKUP(Z566,'PASTE-DL-ALARMS'!$Q$10:$Z$2800,8,FALSE),"")</f>
        <v/>
      </c>
    </row>
    <row r="567" spans="1:42" x14ac:dyDescent="0.25">
      <c r="A567" s="20"/>
      <c r="B567" s="20"/>
      <c r="C567" s="20" t="str">
        <f>IF(D567="Critical",MAX($C$8:C566)+1,"")</f>
        <v/>
      </c>
      <c r="D567" s="20" t="str">
        <f t="shared" si="136"/>
        <v>-</v>
      </c>
      <c r="E567" s="20" t="str">
        <f>VLOOKUP('PASTE-DOWN-DL'!F567,'SSA-CODE'!$D$4:$E$56,2,FALSE)</f>
        <v>VDA</v>
      </c>
      <c r="F567" s="48" t="str">
        <f t="shared" si="137"/>
        <v>SSA VDR</v>
      </c>
      <c r="G567" s="48" t="str">
        <f t="shared" si="138"/>
        <v xml:space="preserve">	SSA VDR</v>
      </c>
      <c r="H567" s="20">
        <v>558</v>
      </c>
      <c r="I567" t="s">
        <v>9592</v>
      </c>
      <c r="J567" t="s">
        <v>6260</v>
      </c>
      <c r="K567" t="s">
        <v>6261</v>
      </c>
      <c r="L567" t="s">
        <v>6262</v>
      </c>
      <c r="M567" t="s">
        <v>6263</v>
      </c>
      <c r="N567" t="s">
        <v>9593</v>
      </c>
      <c r="O567" t="s">
        <v>9594</v>
      </c>
      <c r="P567" t="s">
        <v>6266</v>
      </c>
      <c r="Q567" t="s">
        <v>6311</v>
      </c>
      <c r="R567" t="s">
        <v>6368</v>
      </c>
      <c r="S567" t="s">
        <v>6269</v>
      </c>
      <c r="T567" t="s">
        <v>7260</v>
      </c>
      <c r="U567" t="s">
        <v>6269</v>
      </c>
      <c r="V567" t="s">
        <v>6271</v>
      </c>
      <c r="W567" t="s">
        <v>9595</v>
      </c>
      <c r="X567" t="s">
        <v>9596</v>
      </c>
      <c r="Y567" t="s">
        <v>6269</v>
      </c>
      <c r="Z567" s="48" t="str">
        <f t="shared" si="139"/>
        <v>SSA VDR-10.121.99.136-TN725B_NIZAMPUR_PH3-10.121.99.137-TN725B_CHANAKYAPURI_PH3</v>
      </c>
      <c r="AA567" s="48">
        <f t="shared" si="140"/>
        <v>15</v>
      </c>
      <c r="AB567" s="48">
        <f t="shared" si="141"/>
        <v>25</v>
      </c>
      <c r="AC567" s="48">
        <f t="shared" si="142"/>
        <v>15</v>
      </c>
      <c r="AD567" s="48">
        <f t="shared" si="143"/>
        <v>28</v>
      </c>
      <c r="AE567" s="48" t="str">
        <f t="shared" si="144"/>
        <v>10.121.99.136</v>
      </c>
      <c r="AF567" s="42" t="str">
        <f t="shared" si="145"/>
        <v>10.121.99.137</v>
      </c>
      <c r="AG567" s="7" t="str">
        <f t="shared" si="146"/>
        <v>NIZAMPURA</v>
      </c>
      <c r="AH567" s="7" t="str">
        <f t="shared" si="147"/>
        <v>CHANAKYAPURI</v>
      </c>
      <c r="AI567" s="7" t="str">
        <f t="shared" si="148"/>
        <v>S6P1</v>
      </c>
      <c r="AJ567" s="7" t="str">
        <f t="shared" si="149"/>
        <v>S5P1</v>
      </c>
      <c r="AK567" s="7" t="str">
        <f>IFERROR(VLOOKUP(Z567,'PASTE-DL-ALARMS'!$Q$10:$W$2200,7,FALSE),"")</f>
        <v/>
      </c>
      <c r="AL567" s="55" t="str">
        <f>IFERROR(VLOOKUP(Z567,'PASTE-DL-ALARMS'!$Q$10:$W$2200,3,FALSE),"")</f>
        <v/>
      </c>
      <c r="AM567" s="7" t="str">
        <f t="shared" si="150"/>
        <v>10.121.99.136_NIZAMPURA_S6P1</v>
      </c>
      <c r="AN567" s="55" t="str">
        <f t="shared" si="151"/>
        <v>10.121.99.137_CHANAKYAPURI_S5P1</v>
      </c>
      <c r="AO567" s="72" t="e">
        <f t="shared" ca="1" si="152"/>
        <v>#VALUE!</v>
      </c>
      <c r="AP567" s="7" t="str">
        <f>IFERROR(VLOOKUP(Z567,'PASTE-DL-ALARMS'!$Q$10:$Z$2800,8,FALSE),"")</f>
        <v/>
      </c>
    </row>
    <row r="568" spans="1:42" x14ac:dyDescent="0.25">
      <c r="A568" s="20"/>
      <c r="B568" s="20"/>
      <c r="C568" s="20" t="str">
        <f>IF(D568="Critical",MAX($C$8:C567)+1,"")</f>
        <v/>
      </c>
      <c r="D568" s="20" t="str">
        <f t="shared" si="136"/>
        <v>-</v>
      </c>
      <c r="E568" s="20" t="str">
        <f>VLOOKUP('PASTE-DOWN-DL'!F568,'SSA-CODE'!$D$4:$E$56,2,FALSE)</f>
        <v>BUJ</v>
      </c>
      <c r="F568" s="48" t="str">
        <f t="shared" si="137"/>
        <v>SSA BUJ</v>
      </c>
      <c r="G568" s="48" t="str">
        <f t="shared" si="138"/>
        <v xml:space="preserve">	SSA BUJ</v>
      </c>
      <c r="H568" s="20">
        <v>559</v>
      </c>
      <c r="I568" t="s">
        <v>9597</v>
      </c>
      <c r="J568" t="s">
        <v>6260</v>
      </c>
      <c r="K568" t="s">
        <v>6275</v>
      </c>
      <c r="L568" t="s">
        <v>6262</v>
      </c>
      <c r="M568" t="s">
        <v>6263</v>
      </c>
      <c r="N568" t="s">
        <v>9598</v>
      </c>
      <c r="O568" t="s">
        <v>9599</v>
      </c>
      <c r="P568" t="s">
        <v>6266</v>
      </c>
      <c r="Q568" t="s">
        <v>6423</v>
      </c>
      <c r="R568" t="s">
        <v>6279</v>
      </c>
      <c r="S568" t="s">
        <v>9600</v>
      </c>
      <c r="T568" t="s">
        <v>6313</v>
      </c>
      <c r="U568" t="s">
        <v>9600</v>
      </c>
      <c r="V568" t="s">
        <v>6271</v>
      </c>
      <c r="W568" t="s">
        <v>9601</v>
      </c>
      <c r="X568" t="s">
        <v>9602</v>
      </c>
      <c r="Y568" t="s">
        <v>6269</v>
      </c>
      <c r="Z568" s="48" t="str">
        <f t="shared" si="139"/>
        <v>SSA BUJ-10.121.24.78-IFFCO EXG_1/5-10.121.24.71-Gandhidham II_4/3</v>
      </c>
      <c r="AA568" s="48">
        <f t="shared" si="140"/>
        <v>14</v>
      </c>
      <c r="AB568" s="48">
        <f t="shared" si="141"/>
        <v>24</v>
      </c>
      <c r="AC568" s="48">
        <f t="shared" si="142"/>
        <v>14</v>
      </c>
      <c r="AD568" s="48">
        <f t="shared" si="143"/>
        <v>28</v>
      </c>
      <c r="AE568" s="48" t="str">
        <f t="shared" si="144"/>
        <v>10.121.24.78</v>
      </c>
      <c r="AF568" s="42" t="str">
        <f t="shared" si="145"/>
        <v>10.121.24.71</v>
      </c>
      <c r="AG568" s="7" t="str">
        <f t="shared" si="146"/>
        <v>IFFCO EXG</v>
      </c>
      <c r="AH568" s="7" t="str">
        <f t="shared" si="147"/>
        <v>Gandhidham II</v>
      </c>
      <c r="AI568" s="7" t="str">
        <f t="shared" si="148"/>
        <v>S1P5</v>
      </c>
      <c r="AJ568" s="7" t="str">
        <f t="shared" si="149"/>
        <v>S4P3</v>
      </c>
      <c r="AK568" s="7" t="str">
        <f>IFERROR(VLOOKUP(Z568,'PASTE-DL-ALARMS'!$Q$10:$W$2200,7,FALSE),"")</f>
        <v/>
      </c>
      <c r="AL568" s="55" t="str">
        <f>IFERROR(VLOOKUP(Z568,'PASTE-DL-ALARMS'!$Q$10:$W$2200,3,FALSE),"")</f>
        <v/>
      </c>
      <c r="AM568" s="7" t="str">
        <f t="shared" si="150"/>
        <v>10.121.24.78_IFFCO EXG_S1P5</v>
      </c>
      <c r="AN568" s="55" t="str">
        <f t="shared" si="151"/>
        <v>10.121.24.71_Gandhidham II_S4P3</v>
      </c>
      <c r="AO568" s="72" t="e">
        <f t="shared" ca="1" si="152"/>
        <v>#VALUE!</v>
      </c>
      <c r="AP568" s="7" t="str">
        <f>IFERROR(VLOOKUP(Z568,'PASTE-DL-ALARMS'!$Q$10:$Z$2800,8,FALSE),"")</f>
        <v/>
      </c>
    </row>
    <row r="569" spans="1:42" x14ac:dyDescent="0.25">
      <c r="A569" s="20"/>
      <c r="B569" s="20"/>
      <c r="C569" s="20" t="str">
        <f>IF(D569="Critical",MAX($C$8:C568)+1,"")</f>
        <v/>
      </c>
      <c r="D569" s="20" t="str">
        <f t="shared" si="136"/>
        <v>-</v>
      </c>
      <c r="E569" s="20" t="str">
        <f>VLOOKUP('PASTE-DOWN-DL'!F569,'SSA-CODE'!$D$4:$E$56,2,FALSE)</f>
        <v>SRT</v>
      </c>
      <c r="F569" s="48" t="str">
        <f t="shared" si="137"/>
        <v>SSA SR</v>
      </c>
      <c r="G569" s="48" t="str">
        <f t="shared" si="138"/>
        <v xml:space="preserve">	SSA SR</v>
      </c>
      <c r="H569" s="20">
        <v>560</v>
      </c>
      <c r="I569" t="s">
        <v>9603</v>
      </c>
      <c r="J569" t="s">
        <v>6260</v>
      </c>
      <c r="K569" t="s">
        <v>6275</v>
      </c>
      <c r="L569" t="s">
        <v>6262</v>
      </c>
      <c r="M569" t="s">
        <v>6263</v>
      </c>
      <c r="N569" t="s">
        <v>9604</v>
      </c>
      <c r="O569" t="s">
        <v>9605</v>
      </c>
      <c r="P569" t="s">
        <v>6266</v>
      </c>
      <c r="Q569" t="s">
        <v>7840</v>
      </c>
      <c r="R569" t="s">
        <v>6279</v>
      </c>
      <c r="S569" t="s">
        <v>9606</v>
      </c>
      <c r="T569" t="s">
        <v>6313</v>
      </c>
      <c r="U569" t="s">
        <v>9606</v>
      </c>
      <c r="V569" t="s">
        <v>6271</v>
      </c>
      <c r="W569" t="s">
        <v>9607</v>
      </c>
      <c r="X569" t="s">
        <v>9608</v>
      </c>
      <c r="Y569" t="s">
        <v>9603</v>
      </c>
      <c r="Z569" s="48" t="str">
        <f t="shared" si="139"/>
        <v>SSA SR-10.121.19.219-HAZIRA VILLAGE BTS A1_1/5-10.121.19.233-Dumasexchang A1_2/5</v>
      </c>
      <c r="AA569" s="48">
        <f t="shared" si="140"/>
        <v>15</v>
      </c>
      <c r="AB569" s="48">
        <f t="shared" si="141"/>
        <v>34</v>
      </c>
      <c r="AC569" s="48">
        <f t="shared" si="142"/>
        <v>15</v>
      </c>
      <c r="AD569" s="48">
        <f t="shared" si="143"/>
        <v>28</v>
      </c>
      <c r="AE569" s="48" t="str">
        <f t="shared" si="144"/>
        <v>10.121.19.219</v>
      </c>
      <c r="AF569" s="42" t="str">
        <f t="shared" si="145"/>
        <v>10.121.19.233</v>
      </c>
      <c r="AG569" s="7" t="str">
        <f t="shared" si="146"/>
        <v>HAZIRA-VILLAGE-BTS</v>
      </c>
      <c r="AH569" s="7" t="str">
        <f t="shared" si="147"/>
        <v>DUMASEXCHANG</v>
      </c>
      <c r="AI569" s="7" t="str">
        <f t="shared" si="148"/>
        <v>S1P5</v>
      </c>
      <c r="AJ569" s="7" t="str">
        <f t="shared" si="149"/>
        <v>S2P5</v>
      </c>
      <c r="AK569" s="7" t="str">
        <f>IFERROR(VLOOKUP(Z569,'PASTE-DL-ALARMS'!$Q$10:$W$2200,7,FALSE),"")</f>
        <v/>
      </c>
      <c r="AL569" s="55" t="str">
        <f>IFERROR(VLOOKUP(Z569,'PASTE-DL-ALARMS'!$Q$10:$W$2200,3,FALSE),"")</f>
        <v/>
      </c>
      <c r="AM569" s="7" t="str">
        <f t="shared" si="150"/>
        <v>10.121.19.219_HAZIRA-VILLAGE-BTS_S1P5</v>
      </c>
      <c r="AN569" s="55" t="str">
        <f t="shared" si="151"/>
        <v>10.121.19.233_DUMASEXCHANG_S2P5</v>
      </c>
      <c r="AO569" s="72" t="e">
        <f t="shared" ca="1" si="152"/>
        <v>#VALUE!</v>
      </c>
      <c r="AP569" s="7" t="str">
        <f>IFERROR(VLOOKUP(Z569,'PASTE-DL-ALARMS'!$Q$10:$Z$2800,8,FALSE),"")</f>
        <v/>
      </c>
    </row>
    <row r="570" spans="1:42" x14ac:dyDescent="0.25">
      <c r="A570" s="20"/>
      <c r="B570" s="20"/>
      <c r="C570" s="20" t="str">
        <f>IF(D570="Critical",MAX($C$8:C569)+1,"")</f>
        <v/>
      </c>
      <c r="D570" s="20" t="str">
        <f t="shared" si="136"/>
        <v>-</v>
      </c>
      <c r="E570" s="20" t="str">
        <f>VLOOKUP('PASTE-DOWN-DL'!F570,'SSA-CODE'!$D$4:$E$56,2,FALSE)</f>
        <v>VDA</v>
      </c>
      <c r="F570" s="48" t="str">
        <f t="shared" si="137"/>
        <v>SSA VDR</v>
      </c>
      <c r="G570" s="48" t="str">
        <f t="shared" si="138"/>
        <v xml:space="preserve">	SSA VDR</v>
      </c>
      <c r="H570" s="20">
        <v>561</v>
      </c>
      <c r="I570" t="s">
        <v>9609</v>
      </c>
      <c r="J570" t="s">
        <v>6260</v>
      </c>
      <c r="K570" t="s">
        <v>6261</v>
      </c>
      <c r="L570" t="s">
        <v>6262</v>
      </c>
      <c r="M570" t="s">
        <v>6263</v>
      </c>
      <c r="N570" t="s">
        <v>9610</v>
      </c>
      <c r="O570" t="s">
        <v>9611</v>
      </c>
      <c r="P570" t="s">
        <v>6266</v>
      </c>
      <c r="Q570" t="s">
        <v>6343</v>
      </c>
      <c r="R570" t="s">
        <v>6386</v>
      </c>
      <c r="S570" t="s">
        <v>6269</v>
      </c>
      <c r="T570" t="s">
        <v>6462</v>
      </c>
      <c r="U570" t="s">
        <v>6269</v>
      </c>
      <c r="V570" t="s">
        <v>6271</v>
      </c>
      <c r="W570" t="s">
        <v>9612</v>
      </c>
      <c r="X570" t="s">
        <v>9613</v>
      </c>
      <c r="Y570" t="s">
        <v>6269</v>
      </c>
      <c r="Z570" s="48" t="str">
        <f t="shared" si="139"/>
        <v>SSA VDR-10.121.99.136-NIZAMPURA_B2_S5P1-10.121.99.148-GEB RACE COURSE_3/1</v>
      </c>
      <c r="AA570" s="48">
        <f t="shared" si="140"/>
        <v>15</v>
      </c>
      <c r="AB570" s="48">
        <f t="shared" si="141"/>
        <v>30</v>
      </c>
      <c r="AC570" s="48">
        <f t="shared" si="142"/>
        <v>15</v>
      </c>
      <c r="AD570" s="48">
        <f t="shared" si="143"/>
        <v>25</v>
      </c>
      <c r="AE570" s="48" t="str">
        <f t="shared" si="144"/>
        <v>10.121.99.148</v>
      </c>
      <c r="AF570" s="42" t="str">
        <f t="shared" si="145"/>
        <v>10.121.99.136</v>
      </c>
      <c r="AG570" s="7" t="str">
        <f t="shared" si="146"/>
        <v>SATYAM COMPLEX</v>
      </c>
      <c r="AH570" s="7" t="str">
        <f t="shared" si="147"/>
        <v>NIZAMPURA</v>
      </c>
      <c r="AI570" s="7" t="str">
        <f t="shared" si="148"/>
        <v>S3P1</v>
      </c>
      <c r="AJ570" s="7" t="str">
        <f t="shared" si="149"/>
        <v>S5P1</v>
      </c>
      <c r="AK570" s="7" t="str">
        <f>IFERROR(VLOOKUP(Z570,'PASTE-DL-ALARMS'!$Q$10:$W$2200,7,FALSE),"")</f>
        <v/>
      </c>
      <c r="AL570" s="55" t="str">
        <f>IFERROR(VLOOKUP(Z570,'PASTE-DL-ALARMS'!$Q$10:$W$2200,3,FALSE),"")</f>
        <v/>
      </c>
      <c r="AM570" s="7" t="str">
        <f t="shared" si="150"/>
        <v>10.121.99.148_SATYAM COMPLEX_S3P1</v>
      </c>
      <c r="AN570" s="55" t="str">
        <f t="shared" si="151"/>
        <v>10.121.99.136_NIZAMPURA_S5P1</v>
      </c>
      <c r="AO570" s="72" t="e">
        <f t="shared" ca="1" si="152"/>
        <v>#VALUE!</v>
      </c>
      <c r="AP570" s="7" t="str">
        <f>IFERROR(VLOOKUP(Z570,'PASTE-DL-ALARMS'!$Q$10:$Z$2800,8,FALSE),"")</f>
        <v/>
      </c>
    </row>
    <row r="571" spans="1:42" x14ac:dyDescent="0.25">
      <c r="A571" s="20"/>
      <c r="B571" s="20"/>
      <c r="C571" s="20" t="str">
        <f>IF(D571="Critical",MAX($C$8:C570)+1,"")</f>
        <v/>
      </c>
      <c r="D571" s="20" t="str">
        <f t="shared" si="136"/>
        <v>-</v>
      </c>
      <c r="E571" s="20" t="str">
        <f>VLOOKUP('PASTE-DOWN-DL'!F571,'SSA-CODE'!$D$4:$E$56,2,FALSE)</f>
        <v>BUJ</v>
      </c>
      <c r="F571" s="48" t="str">
        <f t="shared" si="137"/>
        <v>SSA BUJ</v>
      </c>
      <c r="G571" s="48" t="str">
        <f t="shared" si="138"/>
        <v xml:space="preserve">	SSA BUJ</v>
      </c>
      <c r="H571" s="20">
        <v>562</v>
      </c>
      <c r="I571" t="s">
        <v>9614</v>
      </c>
      <c r="J571" t="s">
        <v>6260</v>
      </c>
      <c r="K571" t="s">
        <v>6261</v>
      </c>
      <c r="L571" t="s">
        <v>6262</v>
      </c>
      <c r="M571" t="s">
        <v>6263</v>
      </c>
      <c r="N571" t="s">
        <v>9615</v>
      </c>
      <c r="O571" t="s">
        <v>9616</v>
      </c>
      <c r="P571" t="s">
        <v>6266</v>
      </c>
      <c r="Q571" t="s">
        <v>6267</v>
      </c>
      <c r="R571" t="s">
        <v>6268</v>
      </c>
      <c r="S571" t="s">
        <v>9617</v>
      </c>
      <c r="T571" t="s">
        <v>6304</v>
      </c>
      <c r="U571" t="s">
        <v>6501</v>
      </c>
      <c r="V571" t="s">
        <v>6271</v>
      </c>
      <c r="W571" t="s">
        <v>9618</v>
      </c>
      <c r="X571" t="s">
        <v>9619</v>
      </c>
      <c r="Y571" t="s">
        <v>6269</v>
      </c>
      <c r="Z571" s="48" t="str">
        <f t="shared" si="139"/>
        <v>SSA BUJ-10.121.96.129-Sumrasar_B1_S3P1-10.121.96.130-NIRONA_B1_S4P1</v>
      </c>
      <c r="AA571" s="48">
        <f t="shared" si="140"/>
        <v>15</v>
      </c>
      <c r="AB571" s="48">
        <f t="shared" si="141"/>
        <v>24</v>
      </c>
      <c r="AC571" s="48">
        <f t="shared" si="142"/>
        <v>15</v>
      </c>
      <c r="AD571" s="48">
        <f t="shared" si="143"/>
        <v>22</v>
      </c>
      <c r="AE571" s="48" t="str">
        <f t="shared" si="144"/>
        <v>10.121.96.129</v>
      </c>
      <c r="AF571" s="42" t="str">
        <f t="shared" si="145"/>
        <v>10.121.96.130</v>
      </c>
      <c r="AG571" s="7" t="str">
        <f t="shared" si="146"/>
        <v>Sumrasar</v>
      </c>
      <c r="AH571" s="7" t="str">
        <f t="shared" si="147"/>
        <v>NIRONA</v>
      </c>
      <c r="AI571" s="7" t="str">
        <f t="shared" si="148"/>
        <v>S3P1</v>
      </c>
      <c r="AJ571" s="7" t="str">
        <f t="shared" si="149"/>
        <v>S4P1</v>
      </c>
      <c r="AK571" s="7" t="str">
        <f>IFERROR(VLOOKUP(Z571,'PASTE-DL-ALARMS'!$Q$10:$W$2200,7,FALSE),"")</f>
        <v/>
      </c>
      <c r="AL571" s="55" t="str">
        <f>IFERROR(VLOOKUP(Z571,'PASTE-DL-ALARMS'!$Q$10:$W$2200,3,FALSE),"")</f>
        <v/>
      </c>
      <c r="AM571" s="7" t="str">
        <f t="shared" si="150"/>
        <v>10.121.96.129_Sumrasar_S3P1</v>
      </c>
      <c r="AN571" s="55" t="str">
        <f t="shared" si="151"/>
        <v>10.121.96.130_NIRONA_S4P1</v>
      </c>
      <c r="AO571" s="72" t="e">
        <f t="shared" ca="1" si="152"/>
        <v>#VALUE!</v>
      </c>
      <c r="AP571" s="7" t="str">
        <f>IFERROR(VLOOKUP(Z571,'PASTE-DL-ALARMS'!$Q$10:$Z$2800,8,FALSE),"")</f>
        <v/>
      </c>
    </row>
    <row r="572" spans="1:42" x14ac:dyDescent="0.25">
      <c r="A572" s="20"/>
      <c r="B572" s="20"/>
      <c r="C572" s="20" t="str">
        <f>IF(D572="Critical",MAX($C$8:C571)+1,"")</f>
        <v/>
      </c>
      <c r="D572" s="20" t="str">
        <f t="shared" si="136"/>
        <v>-</v>
      </c>
      <c r="E572" s="20" t="str">
        <f>VLOOKUP('PASTE-DOWN-DL'!F572,'SSA-CODE'!$D$4:$E$56,2,FALSE)</f>
        <v>JMN</v>
      </c>
      <c r="F572" s="48" t="str">
        <f t="shared" si="137"/>
        <v>SSA JMN</v>
      </c>
      <c r="G572" s="48" t="str">
        <f t="shared" si="138"/>
        <v xml:space="preserve">	SSA JMN</v>
      </c>
      <c r="H572" s="20">
        <v>563</v>
      </c>
      <c r="I572" t="s">
        <v>9620</v>
      </c>
      <c r="J572" t="s">
        <v>6260</v>
      </c>
      <c r="K572" t="s">
        <v>6275</v>
      </c>
      <c r="L572" t="s">
        <v>6262</v>
      </c>
      <c r="M572" t="s">
        <v>6263</v>
      </c>
      <c r="N572" t="s">
        <v>9621</v>
      </c>
      <c r="O572" t="s">
        <v>9622</v>
      </c>
      <c r="P572" t="s">
        <v>6266</v>
      </c>
      <c r="Q572" t="s">
        <v>6438</v>
      </c>
      <c r="R572" t="s">
        <v>6439</v>
      </c>
      <c r="S572" t="s">
        <v>9623</v>
      </c>
      <c r="T572" t="s">
        <v>6500</v>
      </c>
      <c r="U572" t="s">
        <v>9624</v>
      </c>
      <c r="V572" t="s">
        <v>6271</v>
      </c>
      <c r="W572" t="s">
        <v>9625</v>
      </c>
      <c r="X572" t="s">
        <v>6488</v>
      </c>
      <c r="Y572" t="s">
        <v>6269</v>
      </c>
      <c r="Z572" s="48" t="str">
        <f t="shared" si="139"/>
        <v>SSA JMN-10.121.97.135-Nikava_4/2-10.121.20.47-Nana Vadala_1/5</v>
      </c>
      <c r="AA572" s="48">
        <f t="shared" si="140"/>
        <v>15</v>
      </c>
      <c r="AB572" s="48">
        <f t="shared" si="141"/>
        <v>22</v>
      </c>
      <c r="AC572" s="48">
        <f t="shared" si="142"/>
        <v>14</v>
      </c>
      <c r="AD572" s="48">
        <f t="shared" si="143"/>
        <v>26</v>
      </c>
      <c r="AE572" s="48" t="str">
        <f t="shared" si="144"/>
        <v>10.121.97.135</v>
      </c>
      <c r="AF572" s="42" t="str">
        <f t="shared" si="145"/>
        <v>10.121.20.47</v>
      </c>
      <c r="AG572" s="7" t="str">
        <f t="shared" si="146"/>
        <v>Nikava</v>
      </c>
      <c r="AH572" s="7" t="str">
        <f t="shared" si="147"/>
        <v>Nana Vadala</v>
      </c>
      <c r="AI572" s="7" t="str">
        <f t="shared" si="148"/>
        <v>S4P2</v>
      </c>
      <c r="AJ572" s="7" t="str">
        <f t="shared" si="149"/>
        <v>S1P5</v>
      </c>
      <c r="AK572" s="7" t="str">
        <f>IFERROR(VLOOKUP(Z572,'PASTE-DL-ALARMS'!$Q$10:$W$2200,7,FALSE),"")</f>
        <v/>
      </c>
      <c r="AL572" s="55" t="str">
        <f>IFERROR(VLOOKUP(Z572,'PASTE-DL-ALARMS'!$Q$10:$W$2200,3,FALSE),"")</f>
        <v/>
      </c>
      <c r="AM572" s="7" t="str">
        <f t="shared" si="150"/>
        <v>10.121.97.135_Nikava_S4P2</v>
      </c>
      <c r="AN572" s="55" t="str">
        <f t="shared" si="151"/>
        <v>10.121.20.47_Nana Vadala_S1P5</v>
      </c>
      <c r="AO572" s="72" t="e">
        <f t="shared" ca="1" si="152"/>
        <v>#VALUE!</v>
      </c>
      <c r="AP572" s="7" t="str">
        <f>IFERROR(VLOOKUP(Z572,'PASTE-DL-ALARMS'!$Q$10:$Z$2800,8,FALSE),"")</f>
        <v/>
      </c>
    </row>
    <row r="573" spans="1:42" x14ac:dyDescent="0.25">
      <c r="A573" s="20"/>
      <c r="B573" s="20"/>
      <c r="C573" s="20" t="str">
        <f>IF(D573="Critical",MAX($C$8:C572)+1,"")</f>
        <v/>
      </c>
      <c r="D573" s="20" t="str">
        <f t="shared" si="136"/>
        <v>-</v>
      </c>
      <c r="E573" s="20" t="str">
        <f>VLOOKUP('PASTE-DOWN-DL'!F573,'SSA-CODE'!$D$4:$E$56,2,FALSE)</f>
        <v>AHD</v>
      </c>
      <c r="F573" s="48" t="str">
        <f t="shared" si="137"/>
        <v>SSA AM</v>
      </c>
      <c r="G573" s="48" t="str">
        <f t="shared" si="138"/>
        <v xml:space="preserve">	SSA AM</v>
      </c>
      <c r="H573" s="20">
        <v>564</v>
      </c>
      <c r="I573" t="s">
        <v>9626</v>
      </c>
      <c r="J573" t="s">
        <v>6260</v>
      </c>
      <c r="K573" t="s">
        <v>6275</v>
      </c>
      <c r="L573" t="s">
        <v>6262</v>
      </c>
      <c r="M573" t="s">
        <v>6263</v>
      </c>
      <c r="N573" t="s">
        <v>9627</v>
      </c>
      <c r="O573" t="s">
        <v>9628</v>
      </c>
      <c r="P573" t="s">
        <v>6266</v>
      </c>
      <c r="Q573" t="s">
        <v>6431</v>
      </c>
      <c r="R573" t="s">
        <v>6294</v>
      </c>
      <c r="S573" t="s">
        <v>9629</v>
      </c>
      <c r="T573" t="s">
        <v>6287</v>
      </c>
      <c r="U573" t="s">
        <v>9629</v>
      </c>
      <c r="V573" t="s">
        <v>6271</v>
      </c>
      <c r="W573" t="s">
        <v>9630</v>
      </c>
      <c r="X573" t="s">
        <v>9631</v>
      </c>
      <c r="Y573" t="s">
        <v>6269</v>
      </c>
      <c r="Z573" s="48" t="str">
        <f t="shared" si="139"/>
        <v>SSA AM-10.121.18.227-RIDHI APARTMENT BTS A1_1/5-10.121.18.218-Saraspur B1_3/4</v>
      </c>
      <c r="AA573" s="48">
        <f t="shared" si="140"/>
        <v>15</v>
      </c>
      <c r="AB573" s="48">
        <f t="shared" si="141"/>
        <v>35</v>
      </c>
      <c r="AC573" s="48">
        <f t="shared" si="142"/>
        <v>15</v>
      </c>
      <c r="AD573" s="48">
        <f t="shared" si="143"/>
        <v>24</v>
      </c>
      <c r="AE573" s="48" t="str">
        <f t="shared" si="144"/>
        <v>10.121.18.227</v>
      </c>
      <c r="AF573" s="42" t="str">
        <f t="shared" si="145"/>
        <v>10.121.18.218</v>
      </c>
      <c r="AG573" s="7" t="str">
        <f t="shared" si="146"/>
        <v>RIDHI APARTMENT BTS</v>
      </c>
      <c r="AH573" s="7" t="str">
        <f t="shared" si="147"/>
        <v>Saraspur</v>
      </c>
      <c r="AI573" s="7" t="str">
        <f t="shared" si="148"/>
        <v>S1P5</v>
      </c>
      <c r="AJ573" s="7" t="str">
        <f t="shared" si="149"/>
        <v>S3P4</v>
      </c>
      <c r="AK573" s="7" t="str">
        <f>IFERROR(VLOOKUP(Z573,'PASTE-DL-ALARMS'!$Q$10:$W$2200,7,FALSE),"")</f>
        <v/>
      </c>
      <c r="AL573" s="55" t="str">
        <f>IFERROR(VLOOKUP(Z573,'PASTE-DL-ALARMS'!$Q$10:$W$2200,3,FALSE),"")</f>
        <v/>
      </c>
      <c r="AM573" s="7" t="str">
        <f t="shared" si="150"/>
        <v>10.121.18.227_RIDHI APARTMENT BTS_S1P5</v>
      </c>
      <c r="AN573" s="55" t="str">
        <f t="shared" si="151"/>
        <v>10.121.18.218_Saraspur_S3P4</v>
      </c>
      <c r="AO573" s="72" t="e">
        <f t="shared" ca="1" si="152"/>
        <v>#VALUE!</v>
      </c>
      <c r="AP573" s="7" t="str">
        <f>IFERROR(VLOOKUP(Z573,'PASTE-DL-ALARMS'!$Q$10:$Z$2800,8,FALSE),"")</f>
        <v/>
      </c>
    </row>
    <row r="574" spans="1:42" x14ac:dyDescent="0.25">
      <c r="A574" s="20"/>
      <c r="B574" s="20"/>
      <c r="C574" s="20" t="str">
        <f>IF(D574="Critical",MAX($C$8:C573)+1,"")</f>
        <v/>
      </c>
      <c r="D574" s="20" t="str">
        <f t="shared" si="136"/>
        <v>-</v>
      </c>
      <c r="E574" s="20" t="str">
        <f>VLOOKUP('PASTE-DOWN-DL'!F574,'SSA-CODE'!$D$4:$E$56,2,FALSE)</f>
        <v>VAL</v>
      </c>
      <c r="F574" s="48" t="str">
        <f t="shared" si="137"/>
        <v>SSA VAL</v>
      </c>
      <c r="G574" s="48" t="str">
        <f t="shared" si="138"/>
        <v xml:space="preserve">	SSA VAL</v>
      </c>
      <c r="H574" s="20">
        <v>565</v>
      </c>
      <c r="I574" t="s">
        <v>9632</v>
      </c>
      <c r="J574" t="s">
        <v>6260</v>
      </c>
      <c r="K574" t="s">
        <v>6275</v>
      </c>
      <c r="L574" t="s">
        <v>6262</v>
      </c>
      <c r="M574" t="s">
        <v>6263</v>
      </c>
      <c r="N574" t="s">
        <v>9633</v>
      </c>
      <c r="O574" t="s">
        <v>9634</v>
      </c>
      <c r="P574" t="s">
        <v>6266</v>
      </c>
      <c r="Q574" t="s">
        <v>6311</v>
      </c>
      <c r="R574" t="s">
        <v>6279</v>
      </c>
      <c r="S574" t="s">
        <v>9635</v>
      </c>
      <c r="T574" t="s">
        <v>6800</v>
      </c>
      <c r="U574" t="s">
        <v>7348</v>
      </c>
      <c r="V574" t="s">
        <v>6271</v>
      </c>
      <c r="W574" t="s">
        <v>9636</v>
      </c>
      <c r="X574" t="s">
        <v>9637</v>
      </c>
      <c r="Y574" t="s">
        <v>6269</v>
      </c>
      <c r="Z574" s="48" t="str">
        <f t="shared" si="139"/>
        <v>SSA VAL-10.121.24.156-Ghej_A1/S1P5-10.121.24.154-Tighara_A1/S2P5</v>
      </c>
      <c r="AA574" s="48">
        <f t="shared" si="140"/>
        <v>15</v>
      </c>
      <c r="AB574" s="48">
        <f t="shared" si="141"/>
        <v>21</v>
      </c>
      <c r="AC574" s="48">
        <f t="shared" si="142"/>
        <v>15</v>
      </c>
      <c r="AD574" s="48">
        <f t="shared" si="143"/>
        <v>23</v>
      </c>
      <c r="AE574" s="48" t="str">
        <f t="shared" si="144"/>
        <v>10.121.24.156</v>
      </c>
      <c r="AF574" s="42" t="str">
        <f t="shared" si="145"/>
        <v>10.121.24.154</v>
      </c>
      <c r="AG574" s="7" t="str">
        <f t="shared" si="146"/>
        <v>ATGEM</v>
      </c>
      <c r="AH574" s="7" t="str">
        <f t="shared" si="147"/>
        <v>TIGHARA</v>
      </c>
      <c r="AI574" s="7" t="str">
        <f t="shared" si="148"/>
        <v>S1P5</v>
      </c>
      <c r="AJ574" s="7" t="str">
        <f t="shared" si="149"/>
        <v>S2P5</v>
      </c>
      <c r="AK574" s="7" t="str">
        <f>IFERROR(VLOOKUP(Z574,'PASTE-DL-ALARMS'!$Q$10:$W$2200,7,FALSE),"")</f>
        <v/>
      </c>
      <c r="AL574" s="55" t="str">
        <f>IFERROR(VLOOKUP(Z574,'PASTE-DL-ALARMS'!$Q$10:$W$2200,3,FALSE),"")</f>
        <v/>
      </c>
      <c r="AM574" s="7" t="str">
        <f t="shared" si="150"/>
        <v>10.121.24.156_ATGEM_S1P5</v>
      </c>
      <c r="AN574" s="55" t="str">
        <f t="shared" si="151"/>
        <v>10.121.24.154_TIGHARA_S2P5</v>
      </c>
      <c r="AO574" s="72" t="e">
        <f t="shared" ca="1" si="152"/>
        <v>#VALUE!</v>
      </c>
      <c r="AP574" s="7" t="str">
        <f>IFERROR(VLOOKUP(Z574,'PASTE-DL-ALARMS'!$Q$10:$Z$2800,8,FALSE),"")</f>
        <v/>
      </c>
    </row>
    <row r="575" spans="1:42" x14ac:dyDescent="0.25">
      <c r="A575" s="20"/>
      <c r="B575" s="20"/>
      <c r="C575" s="20" t="str">
        <f>IF(D575="Critical",MAX($C$8:C574)+1,"")</f>
        <v/>
      </c>
      <c r="D575" s="20" t="str">
        <f t="shared" si="136"/>
        <v>-</v>
      </c>
      <c r="E575" s="20" t="str">
        <f>VLOOKUP('PASTE-DOWN-DL'!F575,'SSA-CODE'!$D$4:$E$56,2,FALSE)</f>
        <v>AHD</v>
      </c>
      <c r="F575" s="48" t="str">
        <f t="shared" si="137"/>
        <v>SSA AM</v>
      </c>
      <c r="G575" s="48" t="str">
        <f t="shared" si="138"/>
        <v xml:space="preserve">	SSA AM</v>
      </c>
      <c r="H575" s="20">
        <v>566</v>
      </c>
      <c r="I575" t="s">
        <v>9638</v>
      </c>
      <c r="J575" t="s">
        <v>6466</v>
      </c>
      <c r="K575" t="s">
        <v>6275</v>
      </c>
      <c r="L575" t="s">
        <v>6262</v>
      </c>
      <c r="M575" t="s">
        <v>6263</v>
      </c>
      <c r="N575" t="s">
        <v>9639</v>
      </c>
      <c r="O575" t="s">
        <v>9640</v>
      </c>
      <c r="P575" t="s">
        <v>6266</v>
      </c>
      <c r="Q575" t="s">
        <v>7666</v>
      </c>
      <c r="R575" t="s">
        <v>6279</v>
      </c>
      <c r="S575" t="s">
        <v>6269</v>
      </c>
      <c r="T575" t="s">
        <v>6910</v>
      </c>
      <c r="U575" t="s">
        <v>6269</v>
      </c>
      <c r="V575" t="s">
        <v>6271</v>
      </c>
      <c r="W575" t="s">
        <v>9641</v>
      </c>
      <c r="X575" t="s">
        <v>9642</v>
      </c>
      <c r="Y575" t="s">
        <v>6269</v>
      </c>
      <c r="Z575" s="48" t="str">
        <f t="shared" si="139"/>
        <v>SSA AM-10.121.17.204-Naranpura_5/11-10.121.18.6-Naranpura 1(GNE)_5/11</v>
      </c>
      <c r="AA575" s="48">
        <f t="shared" si="140"/>
        <v>15</v>
      </c>
      <c r="AB575" s="48">
        <f t="shared" si="141"/>
        <v>25</v>
      </c>
      <c r="AC575" s="48">
        <f t="shared" si="142"/>
        <v>13</v>
      </c>
      <c r="AD575" s="48">
        <f t="shared" si="143"/>
        <v>30</v>
      </c>
      <c r="AE575" s="48" t="str">
        <f t="shared" si="144"/>
        <v>10.121.17.204</v>
      </c>
      <c r="AF575" s="42" t="str">
        <f t="shared" si="145"/>
        <v>10.121.18.6</v>
      </c>
      <c r="AG575" s="7" t="str">
        <f t="shared" si="146"/>
        <v>NARANPURA</v>
      </c>
      <c r="AH575" s="7" t="str">
        <f t="shared" si="147"/>
        <v>NARANPURA 1(GNE)</v>
      </c>
      <c r="AI575" s="7" t="str">
        <f t="shared" si="148"/>
        <v>S5P11</v>
      </c>
      <c r="AJ575" s="7" t="str">
        <f t="shared" si="149"/>
        <v>S5P11</v>
      </c>
      <c r="AK575" s="7" t="str">
        <f>IFERROR(VLOOKUP(Z575,'PASTE-DL-ALARMS'!$Q$10:$W$2200,7,FALSE),"")</f>
        <v/>
      </c>
      <c r="AL575" s="55" t="str">
        <f>IFERROR(VLOOKUP(Z575,'PASTE-DL-ALARMS'!$Q$10:$W$2200,3,FALSE),"")</f>
        <v/>
      </c>
      <c r="AM575" s="7" t="str">
        <f t="shared" si="150"/>
        <v>10.121.17.204_NARANPURA_S5P11</v>
      </c>
      <c r="AN575" s="55" t="str">
        <f t="shared" si="151"/>
        <v>10.121.18.6_NARANPURA 1(GNE)_S5P11</v>
      </c>
      <c r="AO575" s="72" t="e">
        <f t="shared" ca="1" si="152"/>
        <v>#VALUE!</v>
      </c>
      <c r="AP575" s="7" t="str">
        <f>IFERROR(VLOOKUP(Z575,'PASTE-DL-ALARMS'!$Q$10:$Z$2800,8,FALSE),"")</f>
        <v/>
      </c>
    </row>
    <row r="576" spans="1:42" x14ac:dyDescent="0.25">
      <c r="A576" s="20"/>
      <c r="B576" s="20"/>
      <c r="C576" s="20">
        <f>IF(D576="Critical",MAX($C$8:C575)+1,"")</f>
        <v>20</v>
      </c>
      <c r="D576" s="20" t="str">
        <f t="shared" si="136"/>
        <v>Critical</v>
      </c>
      <c r="E576" s="20" t="str">
        <f>VLOOKUP('PASTE-DOWN-DL'!F576,'SSA-CODE'!$D$4:$E$56,2,FALSE)</f>
        <v>RJT</v>
      </c>
      <c r="F576" s="48" t="str">
        <f t="shared" si="137"/>
        <v>SSA RJ</v>
      </c>
      <c r="G576" s="48" t="str">
        <f t="shared" si="138"/>
        <v xml:space="preserve">	SSA RJ</v>
      </c>
      <c r="H576" s="20">
        <v>567</v>
      </c>
      <c r="I576" t="s">
        <v>9643</v>
      </c>
      <c r="J576" t="s">
        <v>6260</v>
      </c>
      <c r="K576" t="s">
        <v>6275</v>
      </c>
      <c r="L576" t="s">
        <v>6262</v>
      </c>
      <c r="M576" t="s">
        <v>6263</v>
      </c>
      <c r="N576" t="s">
        <v>9644</v>
      </c>
      <c r="O576" t="s">
        <v>9645</v>
      </c>
      <c r="P576" t="s">
        <v>6484</v>
      </c>
      <c r="Q576" t="s">
        <v>6327</v>
      </c>
      <c r="R576" t="s">
        <v>6279</v>
      </c>
      <c r="S576" t="s">
        <v>9646</v>
      </c>
      <c r="T576" t="s">
        <v>6313</v>
      </c>
      <c r="U576" t="s">
        <v>9646</v>
      </c>
      <c r="V576" t="s">
        <v>6271</v>
      </c>
      <c r="W576" t="s">
        <v>9647</v>
      </c>
      <c r="X576" t="s">
        <v>9648</v>
      </c>
      <c r="Y576" t="s">
        <v>6269</v>
      </c>
      <c r="Z576" s="48" t="str">
        <f t="shared" si="139"/>
        <v>SSA RJ-10.121.17.38-Ramod_1_1/5-10.121.17.51-KOTADA_3/6</v>
      </c>
      <c r="AA576" s="48">
        <f t="shared" si="140"/>
        <v>14</v>
      </c>
      <c r="AB576" s="48">
        <f t="shared" si="141"/>
        <v>20</v>
      </c>
      <c r="AC576" s="48">
        <f t="shared" si="142"/>
        <v>14</v>
      </c>
      <c r="AD576" s="48">
        <f t="shared" si="143"/>
        <v>21</v>
      </c>
      <c r="AE576" s="48" t="str">
        <f t="shared" si="144"/>
        <v>10.121.17.38</v>
      </c>
      <c r="AF576" s="42" t="str">
        <f t="shared" si="145"/>
        <v>10.121.17.51</v>
      </c>
      <c r="AG576" s="7" t="str">
        <f t="shared" si="146"/>
        <v>RAMOD</v>
      </c>
      <c r="AH576" s="7" t="str">
        <f t="shared" si="147"/>
        <v>KOTADA</v>
      </c>
      <c r="AI576" s="7" t="str">
        <f t="shared" si="148"/>
        <v>S1P5</v>
      </c>
      <c r="AJ576" s="7" t="str">
        <f t="shared" si="149"/>
        <v>S3P6</v>
      </c>
      <c r="AK576" s="7" t="str">
        <f>IFERROR(VLOOKUP(Z576,'PASTE-DL-ALARMS'!$Q$10:$W$2200,7,FALSE),"")</f>
        <v>15-05-2026</v>
      </c>
      <c r="AL576" s="55" t="str">
        <f>IFERROR(VLOOKUP(Z576,'PASTE-DL-ALARMS'!$Q$10:$W$2200,3,FALSE),"")</f>
        <v>11:37:45</v>
      </c>
      <c r="AM576" s="7" t="str">
        <f t="shared" si="150"/>
        <v>10.121.17.38_RAMOD_S1P5</v>
      </c>
      <c r="AN576" s="55" t="str">
        <f t="shared" si="151"/>
        <v>10.121.17.51_KOTADA_S3P6</v>
      </c>
      <c r="AO576" s="72">
        <f t="shared" ca="1" si="152"/>
        <v>0</v>
      </c>
      <c r="AP576" s="7" t="str">
        <f>IFERROR(VLOOKUP(Z576,'PASTE-DL-ALARMS'!$Q$10:$Z$2800,8,FALSE),"")</f>
        <v xml:space="preserve">	2026/05/15,11:37:45</v>
      </c>
    </row>
    <row r="577" spans="1:42" x14ac:dyDescent="0.25">
      <c r="A577" s="20"/>
      <c r="B577" s="20"/>
      <c r="C577" s="20" t="str">
        <f>IF(D577="Critical",MAX($C$8:C576)+1,"")</f>
        <v/>
      </c>
      <c r="D577" s="20" t="str">
        <f t="shared" si="136"/>
        <v>-</v>
      </c>
      <c r="E577" s="20" t="str">
        <f>VLOOKUP('PASTE-DOWN-DL'!F577,'SSA-CODE'!$D$4:$E$56,2,FALSE)</f>
        <v>WTR RJ</v>
      </c>
      <c r="F577" s="48" t="str">
        <f t="shared" si="137"/>
        <v>WTR RJ</v>
      </c>
      <c r="G577" s="48" t="str">
        <f t="shared" si="138"/>
        <v xml:space="preserve">	WTR RJ</v>
      </c>
      <c r="H577" s="20">
        <v>568</v>
      </c>
      <c r="I577" t="s">
        <v>9649</v>
      </c>
      <c r="J577" t="s">
        <v>6260</v>
      </c>
      <c r="K577" t="s">
        <v>6261</v>
      </c>
      <c r="L577" t="s">
        <v>6262</v>
      </c>
      <c r="M577" t="s">
        <v>6263</v>
      </c>
      <c r="N577" t="s">
        <v>9650</v>
      </c>
      <c r="O577" t="s">
        <v>9651</v>
      </c>
      <c r="P577" t="s">
        <v>6266</v>
      </c>
      <c r="Q577" t="s">
        <v>6616</v>
      </c>
      <c r="R577" t="s">
        <v>6278</v>
      </c>
      <c r="S577" t="s">
        <v>6269</v>
      </c>
      <c r="T577" t="s">
        <v>6602</v>
      </c>
      <c r="U577" t="s">
        <v>6269</v>
      </c>
      <c r="V577" t="s">
        <v>6271</v>
      </c>
      <c r="W577" t="s">
        <v>9652</v>
      </c>
      <c r="X577" t="s">
        <v>9653</v>
      </c>
      <c r="Y577" t="s">
        <v>6619</v>
      </c>
      <c r="Z577" s="48" t="str">
        <f t="shared" si="139"/>
        <v>WTR RJ-10.121.17.130-BHAVNAGAR_B1\S3P1-10.121.17.131-SIHOR_B2\S4P1</v>
      </c>
      <c r="AA577" s="48">
        <f t="shared" si="140"/>
        <v>15</v>
      </c>
      <c r="AB577" s="48">
        <f t="shared" si="141"/>
        <v>25</v>
      </c>
      <c r="AC577" s="48">
        <f t="shared" si="142"/>
        <v>15</v>
      </c>
      <c r="AD577" s="48">
        <f t="shared" si="143"/>
        <v>21</v>
      </c>
      <c r="AE577" s="48" t="str">
        <f t="shared" si="144"/>
        <v>10.121.17.130</v>
      </c>
      <c r="AF577" s="42" t="str">
        <f t="shared" si="145"/>
        <v>10.121.17.131</v>
      </c>
      <c r="AG577" s="7" t="str">
        <f t="shared" si="146"/>
        <v>BHAVNAGAR</v>
      </c>
      <c r="AH577" s="7" t="str">
        <f t="shared" si="147"/>
        <v>SIHOR</v>
      </c>
      <c r="AI577" s="7" t="str">
        <f t="shared" si="148"/>
        <v>S3P1</v>
      </c>
      <c r="AJ577" s="7" t="str">
        <f t="shared" si="149"/>
        <v>S4P1</v>
      </c>
      <c r="AK577" s="7" t="str">
        <f>IFERROR(VLOOKUP(Z577,'PASTE-DL-ALARMS'!$Q$10:$W$2200,7,FALSE),"")</f>
        <v/>
      </c>
      <c r="AL577" s="55" t="str">
        <f>IFERROR(VLOOKUP(Z577,'PASTE-DL-ALARMS'!$Q$10:$W$2200,3,FALSE),"")</f>
        <v/>
      </c>
      <c r="AM577" s="7" t="str">
        <f t="shared" si="150"/>
        <v>10.121.17.130_BHAVNAGAR_S3P1</v>
      </c>
      <c r="AN577" s="55" t="str">
        <f t="shared" si="151"/>
        <v>10.121.17.131_SIHOR_S4P1</v>
      </c>
      <c r="AO577" s="72" t="e">
        <f t="shared" ca="1" si="152"/>
        <v>#VALUE!</v>
      </c>
      <c r="AP577" s="7" t="str">
        <f>IFERROR(VLOOKUP(Z577,'PASTE-DL-ALARMS'!$Q$10:$Z$2800,8,FALSE),"")</f>
        <v/>
      </c>
    </row>
    <row r="578" spans="1:42" x14ac:dyDescent="0.25">
      <c r="A578" s="20"/>
      <c r="B578" s="20"/>
      <c r="C578" s="20" t="str">
        <f>IF(D578="Critical",MAX($C$8:C577)+1,"")</f>
        <v/>
      </c>
      <c r="D578" s="20" t="str">
        <f t="shared" si="136"/>
        <v>-</v>
      </c>
      <c r="E578" s="20" t="str">
        <f>VLOOKUP('PASTE-DOWN-DL'!F578,'SSA-CODE'!$D$4:$E$56,2,FALSE)</f>
        <v>WTR RJ</v>
      </c>
      <c r="F578" s="48" t="str">
        <f t="shared" si="137"/>
        <v>WTR RJ</v>
      </c>
      <c r="G578" s="48" t="str">
        <f t="shared" si="138"/>
        <v xml:space="preserve">	WTR RJ</v>
      </c>
      <c r="H578" s="20">
        <v>569</v>
      </c>
      <c r="I578" t="s">
        <v>9654</v>
      </c>
      <c r="J578" t="s">
        <v>6260</v>
      </c>
      <c r="K578" t="s">
        <v>6261</v>
      </c>
      <c r="L578" t="s">
        <v>6262</v>
      </c>
      <c r="M578" t="s">
        <v>6263</v>
      </c>
      <c r="N578" t="s">
        <v>9655</v>
      </c>
      <c r="O578" t="s">
        <v>9656</v>
      </c>
      <c r="P578" t="s">
        <v>6266</v>
      </c>
      <c r="Q578" t="s">
        <v>6369</v>
      </c>
      <c r="R578" t="s">
        <v>6279</v>
      </c>
      <c r="S578" t="s">
        <v>6269</v>
      </c>
      <c r="T578" t="s">
        <v>6602</v>
      </c>
      <c r="U578" t="s">
        <v>6269</v>
      </c>
      <c r="V578" t="s">
        <v>6271</v>
      </c>
      <c r="W578" t="s">
        <v>9657</v>
      </c>
      <c r="X578" t="s">
        <v>9658</v>
      </c>
      <c r="Y578" t="s">
        <v>6269</v>
      </c>
      <c r="Z578" s="48" t="str">
        <f t="shared" si="139"/>
        <v>WTR RJ-10.121.17.25-Rajkot_KR2_3/1-10.121.17.29-Rajkot KR6_3/1</v>
      </c>
      <c r="AA578" s="48">
        <f t="shared" si="140"/>
        <v>14</v>
      </c>
      <c r="AB578" s="48">
        <f t="shared" si="141"/>
        <v>25</v>
      </c>
      <c r="AC578" s="48">
        <f t="shared" si="142"/>
        <v>14</v>
      </c>
      <c r="AD578" s="48">
        <f t="shared" si="143"/>
        <v>25</v>
      </c>
      <c r="AE578" s="48" t="str">
        <f t="shared" si="144"/>
        <v>10.121.17.25</v>
      </c>
      <c r="AF578" s="42" t="str">
        <f t="shared" si="145"/>
        <v>10.121.17.29</v>
      </c>
      <c r="AG578" s="7" t="str">
        <f t="shared" si="146"/>
        <v>RAJKOT KR2</v>
      </c>
      <c r="AH578" s="7" t="str">
        <f t="shared" si="147"/>
        <v>RAJKOT KR6</v>
      </c>
      <c r="AI578" s="7" t="str">
        <f t="shared" si="148"/>
        <v>S3P1</v>
      </c>
      <c r="AJ578" s="7" t="str">
        <f t="shared" si="149"/>
        <v>S3P1</v>
      </c>
      <c r="AK578" s="7" t="str">
        <f>IFERROR(VLOOKUP(Z578,'PASTE-DL-ALARMS'!$Q$10:$W$2200,7,FALSE),"")</f>
        <v/>
      </c>
      <c r="AL578" s="55" t="str">
        <f>IFERROR(VLOOKUP(Z578,'PASTE-DL-ALARMS'!$Q$10:$W$2200,3,FALSE),"")</f>
        <v/>
      </c>
      <c r="AM578" s="7" t="str">
        <f t="shared" si="150"/>
        <v>10.121.17.25_RAJKOT KR2_S3P1</v>
      </c>
      <c r="AN578" s="55" t="str">
        <f t="shared" si="151"/>
        <v>10.121.17.29_RAJKOT KR6_S3P1</v>
      </c>
      <c r="AO578" s="72" t="e">
        <f t="shared" ca="1" si="152"/>
        <v>#VALUE!</v>
      </c>
      <c r="AP578" s="7" t="str">
        <f>IFERROR(VLOOKUP(Z578,'PASTE-DL-ALARMS'!$Q$10:$Z$2800,8,FALSE),"")</f>
        <v/>
      </c>
    </row>
    <row r="579" spans="1:42" x14ac:dyDescent="0.25">
      <c r="A579" s="20"/>
      <c r="B579" s="20"/>
      <c r="C579" s="20" t="str">
        <f>IF(D579="Critical",MAX($C$8:C578)+1,"")</f>
        <v/>
      </c>
      <c r="D579" s="20" t="str">
        <f t="shared" si="136"/>
        <v>-</v>
      </c>
      <c r="E579" s="20" t="str">
        <f>VLOOKUP('PASTE-DOWN-DL'!F579,'SSA-CODE'!$D$4:$E$56,2,FALSE)</f>
        <v>GDR</v>
      </c>
      <c r="F579" s="48" t="str">
        <f t="shared" si="137"/>
        <v>SSA GDH</v>
      </c>
      <c r="G579" s="48" t="str">
        <f t="shared" si="138"/>
        <v xml:space="preserve">	SSA GDH</v>
      </c>
      <c r="H579" s="20">
        <v>570</v>
      </c>
      <c r="I579" t="s">
        <v>9659</v>
      </c>
      <c r="J579" t="s">
        <v>6466</v>
      </c>
      <c r="K579" t="s">
        <v>6275</v>
      </c>
      <c r="L579" t="s">
        <v>6262</v>
      </c>
      <c r="M579" t="s">
        <v>6263</v>
      </c>
      <c r="N579" t="s">
        <v>9660</v>
      </c>
      <c r="O579" t="s">
        <v>9661</v>
      </c>
      <c r="P579" t="s">
        <v>6266</v>
      </c>
      <c r="Q579" t="s">
        <v>7266</v>
      </c>
      <c r="R579" t="s">
        <v>6279</v>
      </c>
      <c r="S579" t="s">
        <v>9049</v>
      </c>
      <c r="T579" t="s">
        <v>6800</v>
      </c>
      <c r="U579" t="s">
        <v>6328</v>
      </c>
      <c r="V579" t="s">
        <v>6271</v>
      </c>
      <c r="W579" t="s">
        <v>9662</v>
      </c>
      <c r="X579" t="s">
        <v>9663</v>
      </c>
      <c r="Y579" t="s">
        <v>6269</v>
      </c>
      <c r="Z579" s="48" t="str">
        <f t="shared" si="139"/>
        <v>SSA GDH-10.121.19.1-Dahod TE(GNE)_B2_3/7-10.121.26.70-Dahod_B23/7</v>
      </c>
      <c r="AA579" s="48">
        <f t="shared" si="140"/>
        <v>13</v>
      </c>
      <c r="AB579" s="48">
        <f t="shared" si="141"/>
        <v>27</v>
      </c>
      <c r="AC579" s="48">
        <f t="shared" si="142"/>
        <v>14</v>
      </c>
      <c r="AD579" s="48">
        <f t="shared" si="143"/>
        <v>20</v>
      </c>
      <c r="AE579" s="48" t="str">
        <f t="shared" si="144"/>
        <v>10.121.19.1</v>
      </c>
      <c r="AF579" s="42" t="str">
        <f t="shared" si="145"/>
        <v>10.121.26.70</v>
      </c>
      <c r="AG579" s="7" t="str">
        <f t="shared" si="146"/>
        <v>Dahod TE(GNE)</v>
      </c>
      <c r="AH579" s="7" t="str">
        <f t="shared" si="147"/>
        <v>Dahod</v>
      </c>
      <c r="AI579" s="7" t="str">
        <f t="shared" si="148"/>
        <v>S3P7</v>
      </c>
      <c r="AJ579" s="7" t="str">
        <f t="shared" si="149"/>
        <v>S3P7</v>
      </c>
      <c r="AK579" s="7" t="str">
        <f>IFERROR(VLOOKUP(Z579,'PASTE-DL-ALARMS'!$Q$10:$W$2200,7,FALSE),"")</f>
        <v/>
      </c>
      <c r="AL579" s="55" t="str">
        <f>IFERROR(VLOOKUP(Z579,'PASTE-DL-ALARMS'!$Q$10:$W$2200,3,FALSE),"")</f>
        <v/>
      </c>
      <c r="AM579" s="7" t="str">
        <f t="shared" si="150"/>
        <v>10.121.19.1_Dahod TE(GNE)_S3P7</v>
      </c>
      <c r="AN579" s="55" t="str">
        <f t="shared" si="151"/>
        <v>10.121.26.70_Dahod_S3P7</v>
      </c>
      <c r="AO579" s="72" t="e">
        <f t="shared" ca="1" si="152"/>
        <v>#VALUE!</v>
      </c>
      <c r="AP579" s="7" t="str">
        <f>IFERROR(VLOOKUP(Z579,'PASTE-DL-ALARMS'!$Q$10:$Z$2800,8,FALSE),"")</f>
        <v/>
      </c>
    </row>
    <row r="580" spans="1:42" x14ac:dyDescent="0.25">
      <c r="A580" s="20"/>
      <c r="B580" s="20"/>
      <c r="C580" s="20" t="str">
        <f>IF(D580="Critical",MAX($C$8:C579)+1,"")</f>
        <v/>
      </c>
      <c r="D580" s="20" t="str">
        <f t="shared" si="136"/>
        <v>-</v>
      </c>
      <c r="E580" s="20" t="str">
        <f>VLOOKUP('PASTE-DOWN-DL'!F580,'SSA-CODE'!$D$4:$E$56,2,FALSE)</f>
        <v>PLR</v>
      </c>
      <c r="F580" s="48" t="str">
        <f t="shared" si="137"/>
        <v>SSA PNP</v>
      </c>
      <c r="G580" s="48" t="str">
        <f t="shared" si="138"/>
        <v xml:space="preserve">	SSA PNP</v>
      </c>
      <c r="H580" s="20">
        <v>571</v>
      </c>
      <c r="I580" t="s">
        <v>9664</v>
      </c>
      <c r="J580" t="s">
        <v>6260</v>
      </c>
      <c r="K580" t="s">
        <v>6275</v>
      </c>
      <c r="L580" t="s">
        <v>6262</v>
      </c>
      <c r="M580" t="s">
        <v>6263</v>
      </c>
      <c r="N580" t="s">
        <v>9665</v>
      </c>
      <c r="O580" t="s">
        <v>9666</v>
      </c>
      <c r="P580" t="s">
        <v>6266</v>
      </c>
      <c r="Q580" t="s">
        <v>7273</v>
      </c>
      <c r="R580" t="s">
        <v>6279</v>
      </c>
      <c r="S580" t="s">
        <v>9667</v>
      </c>
      <c r="T580" t="s">
        <v>6500</v>
      </c>
      <c r="U580" t="s">
        <v>6569</v>
      </c>
      <c r="V580" t="s">
        <v>6271</v>
      </c>
      <c r="W580" t="s">
        <v>9668</v>
      </c>
      <c r="X580" t="s">
        <v>6488</v>
      </c>
      <c r="Y580" t="s">
        <v>6269</v>
      </c>
      <c r="Z580" s="48" t="str">
        <f t="shared" si="139"/>
        <v>SSA PNP-10.121.98.141-PALADI A1_1/5-10.121.15.196-Deodar B2_4/4</v>
      </c>
      <c r="AA580" s="48">
        <f t="shared" si="140"/>
        <v>15</v>
      </c>
      <c r="AB580" s="48">
        <f t="shared" si="141"/>
        <v>22</v>
      </c>
      <c r="AC580" s="48">
        <f t="shared" si="142"/>
        <v>15</v>
      </c>
      <c r="AD580" s="48">
        <f t="shared" si="143"/>
        <v>22</v>
      </c>
      <c r="AE580" s="48" t="str">
        <f t="shared" si="144"/>
        <v>10.121.98.141</v>
      </c>
      <c r="AF580" s="42" t="str">
        <f t="shared" si="145"/>
        <v>10.121.15.196</v>
      </c>
      <c r="AG580" s="7" t="str">
        <f t="shared" si="146"/>
        <v>PALADI</v>
      </c>
      <c r="AH580" s="7" t="str">
        <f t="shared" si="147"/>
        <v>Deodar</v>
      </c>
      <c r="AI580" s="7" t="str">
        <f t="shared" si="148"/>
        <v>S1P5</v>
      </c>
      <c r="AJ580" s="7" t="str">
        <f t="shared" si="149"/>
        <v>S4P4</v>
      </c>
      <c r="AK580" s="7" t="str">
        <f>IFERROR(VLOOKUP(Z580,'PASTE-DL-ALARMS'!$Q$10:$W$2200,7,FALSE),"")</f>
        <v/>
      </c>
      <c r="AL580" s="55" t="str">
        <f>IFERROR(VLOOKUP(Z580,'PASTE-DL-ALARMS'!$Q$10:$W$2200,3,FALSE),"")</f>
        <v/>
      </c>
      <c r="AM580" s="7" t="str">
        <f t="shared" si="150"/>
        <v>10.121.98.141_PALADI_S1P5</v>
      </c>
      <c r="AN580" s="55" t="str">
        <f t="shared" si="151"/>
        <v>10.121.15.196_Deodar_S4P4</v>
      </c>
      <c r="AO580" s="72" t="e">
        <f t="shared" ca="1" si="152"/>
        <v>#VALUE!</v>
      </c>
      <c r="AP580" s="7" t="str">
        <f>IFERROR(VLOOKUP(Z580,'PASTE-DL-ALARMS'!$Q$10:$Z$2800,8,FALSE),"")</f>
        <v/>
      </c>
    </row>
    <row r="581" spans="1:42" x14ac:dyDescent="0.25">
      <c r="A581" s="20"/>
      <c r="B581" s="20"/>
      <c r="C581" s="20" t="str">
        <f>IF(D581="Critical",MAX($C$8:C580)+1,"")</f>
        <v/>
      </c>
      <c r="D581" s="20" t="str">
        <f t="shared" si="136"/>
        <v>-</v>
      </c>
      <c r="E581" s="20" t="str">
        <f>VLOOKUP('PASTE-DOWN-DL'!F581,'SSA-CODE'!$D$4:$E$56,2,FALSE)</f>
        <v>MSN</v>
      </c>
      <c r="F581" s="48" t="str">
        <f t="shared" si="137"/>
        <v>SSA MEH</v>
      </c>
      <c r="G581" s="48" t="str">
        <f t="shared" si="138"/>
        <v xml:space="preserve">	SSA MEH</v>
      </c>
      <c r="H581" s="20">
        <v>572</v>
      </c>
      <c r="I581" t="s">
        <v>9669</v>
      </c>
      <c r="J581" t="s">
        <v>6260</v>
      </c>
      <c r="K581" t="s">
        <v>6275</v>
      </c>
      <c r="L581" t="s">
        <v>6262</v>
      </c>
      <c r="M581" t="s">
        <v>6263</v>
      </c>
      <c r="N581" t="s">
        <v>9670</v>
      </c>
      <c r="O581" t="s">
        <v>9671</v>
      </c>
      <c r="P581" t="s">
        <v>6266</v>
      </c>
      <c r="Q581" t="s">
        <v>6453</v>
      </c>
      <c r="R581" t="s">
        <v>6279</v>
      </c>
      <c r="S581" t="s">
        <v>9672</v>
      </c>
      <c r="T581" t="s">
        <v>6425</v>
      </c>
      <c r="U581" t="s">
        <v>9673</v>
      </c>
      <c r="V581" t="s">
        <v>6271</v>
      </c>
      <c r="W581" t="s">
        <v>9674</v>
      </c>
      <c r="X581" t="s">
        <v>9675</v>
      </c>
      <c r="Y581" t="s">
        <v>6269</v>
      </c>
      <c r="Z581" s="48" t="str">
        <f t="shared" si="139"/>
        <v>SSA MEH-10.121.98.7-ADITYA BTS BECHRAJI_TN703B_GJ_SSA MEH-10.121.98.2-BECHARAJI EXCHANGE_TN705B_GJ_SSA MEH_PH3</v>
      </c>
      <c r="AA581" s="48">
        <f t="shared" si="140"/>
        <v>13</v>
      </c>
      <c r="AB581" s="48">
        <f t="shared" si="141"/>
        <v>33</v>
      </c>
      <c r="AC581" s="48">
        <f t="shared" si="142"/>
        <v>13</v>
      </c>
      <c r="AD581" s="48">
        <f t="shared" si="143"/>
        <v>32</v>
      </c>
      <c r="AE581" s="48" t="str">
        <f t="shared" si="144"/>
        <v>10.121.98.7</v>
      </c>
      <c r="AF581" s="42" t="str">
        <f t="shared" si="145"/>
        <v>10.121.98.2</v>
      </c>
      <c r="AG581" s="7" t="str">
        <f t="shared" si="146"/>
        <v>ADITYA BTS BECHRAJI</v>
      </c>
      <c r="AH581" s="7" t="str">
        <f t="shared" si="147"/>
        <v>BECHARAJI EXCHANGE</v>
      </c>
      <c r="AI581" s="7" t="str">
        <f t="shared" si="148"/>
        <v>S2P5</v>
      </c>
      <c r="AJ581" s="7" t="str">
        <f t="shared" si="149"/>
        <v>S4P2</v>
      </c>
      <c r="AK581" s="7" t="str">
        <f>IFERROR(VLOOKUP(Z581,'PASTE-DL-ALARMS'!$Q$10:$W$2200,7,FALSE),"")</f>
        <v/>
      </c>
      <c r="AL581" s="55" t="str">
        <f>IFERROR(VLOOKUP(Z581,'PASTE-DL-ALARMS'!$Q$10:$W$2200,3,FALSE),"")</f>
        <v/>
      </c>
      <c r="AM581" s="7" t="str">
        <f t="shared" si="150"/>
        <v>10.121.98.7_ADITYA BTS BECHRAJI_S2P5</v>
      </c>
      <c r="AN581" s="55" t="str">
        <f t="shared" si="151"/>
        <v>10.121.98.2_BECHARAJI EXCHANGE_S4P2</v>
      </c>
      <c r="AO581" s="72" t="e">
        <f t="shared" ca="1" si="152"/>
        <v>#VALUE!</v>
      </c>
      <c r="AP581" s="7" t="str">
        <f>IFERROR(VLOOKUP(Z581,'PASTE-DL-ALARMS'!$Q$10:$Z$2800,8,FALSE),"")</f>
        <v/>
      </c>
    </row>
    <row r="582" spans="1:42" x14ac:dyDescent="0.25">
      <c r="A582" s="20"/>
      <c r="B582" s="20"/>
      <c r="C582" s="20" t="str">
        <f>IF(D582="Critical",MAX($C$8:C581)+1,"")</f>
        <v/>
      </c>
      <c r="D582" s="20" t="str">
        <f t="shared" si="136"/>
        <v>-</v>
      </c>
      <c r="E582" s="20" t="str">
        <f>VLOOKUP('PASTE-DOWN-DL'!F582,'SSA-CODE'!$D$4:$E$56,2,FALSE)</f>
        <v>AHD</v>
      </c>
      <c r="F582" s="48" t="str">
        <f t="shared" si="137"/>
        <v>SSA AM</v>
      </c>
      <c r="G582" s="48" t="str">
        <f t="shared" si="138"/>
        <v xml:space="preserve">	SSA AM</v>
      </c>
      <c r="H582" s="20">
        <v>573</v>
      </c>
      <c r="I582" t="s">
        <v>9676</v>
      </c>
      <c r="J582" t="s">
        <v>6260</v>
      </c>
      <c r="K582" t="s">
        <v>6275</v>
      </c>
      <c r="L582" t="s">
        <v>6262</v>
      </c>
      <c r="M582" t="s">
        <v>6263</v>
      </c>
      <c r="N582" t="s">
        <v>9677</v>
      </c>
      <c r="O582" t="s">
        <v>9678</v>
      </c>
      <c r="P582" t="s">
        <v>6266</v>
      </c>
      <c r="Q582" t="s">
        <v>6498</v>
      </c>
      <c r="R582" t="s">
        <v>6279</v>
      </c>
      <c r="S582" t="s">
        <v>9679</v>
      </c>
      <c r="T582" t="s">
        <v>6770</v>
      </c>
      <c r="U582" t="s">
        <v>9679</v>
      </c>
      <c r="V582" t="s">
        <v>6271</v>
      </c>
      <c r="W582" t="s">
        <v>9680</v>
      </c>
      <c r="X582" t="s">
        <v>9681</v>
      </c>
      <c r="Y582" t="s">
        <v>9682</v>
      </c>
      <c r="Z582" s="48" t="str">
        <f t="shared" si="139"/>
        <v>SSA AM-10.121.18.75-Vasna2_6/3-10.121.18.66-GulbaiTekra_6/3</v>
      </c>
      <c r="AA582" s="48">
        <f t="shared" si="140"/>
        <v>14</v>
      </c>
      <c r="AB582" s="48">
        <f t="shared" si="141"/>
        <v>28</v>
      </c>
      <c r="AC582" s="48">
        <f t="shared" si="142"/>
        <v>14</v>
      </c>
      <c r="AD582" s="48">
        <f t="shared" si="143"/>
        <v>22</v>
      </c>
      <c r="AE582" s="48" t="str">
        <f t="shared" si="144"/>
        <v>10.121.18.66</v>
      </c>
      <c r="AF582" s="42" t="str">
        <f t="shared" si="145"/>
        <v>10.121.18.75</v>
      </c>
      <c r="AG582" s="7" t="str">
        <f t="shared" si="146"/>
        <v>GULABAI TEKRA</v>
      </c>
      <c r="AH582" s="7" t="str">
        <f t="shared" si="147"/>
        <v>VASNA 2</v>
      </c>
      <c r="AI582" s="7" t="str">
        <f t="shared" si="148"/>
        <v>S6P3</v>
      </c>
      <c r="AJ582" s="7" t="str">
        <f t="shared" si="149"/>
        <v>S6P3</v>
      </c>
      <c r="AK582" s="7" t="str">
        <f>IFERROR(VLOOKUP(Z582,'PASTE-DL-ALARMS'!$Q$10:$W$2200,7,FALSE),"")</f>
        <v/>
      </c>
      <c r="AL582" s="55" t="str">
        <f>IFERROR(VLOOKUP(Z582,'PASTE-DL-ALARMS'!$Q$10:$W$2200,3,FALSE),"")</f>
        <v/>
      </c>
      <c r="AM582" s="7" t="str">
        <f t="shared" si="150"/>
        <v>10.121.18.66_GULABAI TEKRA_S6P3</v>
      </c>
      <c r="AN582" s="55" t="str">
        <f t="shared" si="151"/>
        <v>10.121.18.75_VASNA 2_S6P3</v>
      </c>
      <c r="AO582" s="72" t="e">
        <f t="shared" ca="1" si="152"/>
        <v>#VALUE!</v>
      </c>
      <c r="AP582" s="7" t="str">
        <f>IFERROR(VLOOKUP(Z582,'PASTE-DL-ALARMS'!$Q$10:$Z$2800,8,FALSE),"")</f>
        <v/>
      </c>
    </row>
    <row r="583" spans="1:42" x14ac:dyDescent="0.25">
      <c r="A583" s="20"/>
      <c r="B583" s="20"/>
      <c r="C583" s="20" t="str">
        <f>IF(D583="Critical",MAX($C$8:C582)+1,"")</f>
        <v/>
      </c>
      <c r="D583" s="20" t="str">
        <f t="shared" si="136"/>
        <v>-</v>
      </c>
      <c r="E583" s="20" t="str">
        <f>VLOOKUP('PASTE-DOWN-DL'!F583,'SSA-CODE'!$D$4:$E$56,2,FALSE)</f>
        <v>VAL</v>
      </c>
      <c r="F583" s="48" t="str">
        <f t="shared" si="137"/>
        <v>SSA VAL</v>
      </c>
      <c r="G583" s="48" t="str">
        <f t="shared" si="138"/>
        <v xml:space="preserve">	SSA VAL</v>
      </c>
      <c r="H583" s="20">
        <v>574</v>
      </c>
      <c r="I583" t="s">
        <v>9683</v>
      </c>
      <c r="J583" t="s">
        <v>6260</v>
      </c>
      <c r="K583" t="s">
        <v>6275</v>
      </c>
      <c r="L583" t="s">
        <v>6262</v>
      </c>
      <c r="M583" t="s">
        <v>6263</v>
      </c>
      <c r="N583" t="s">
        <v>9684</v>
      </c>
      <c r="O583" t="s">
        <v>9685</v>
      </c>
      <c r="P583" t="s">
        <v>6266</v>
      </c>
      <c r="Q583" t="s">
        <v>6378</v>
      </c>
      <c r="R583" t="s">
        <v>6279</v>
      </c>
      <c r="S583" t="s">
        <v>9686</v>
      </c>
      <c r="T583" t="s">
        <v>6425</v>
      </c>
      <c r="U583" t="s">
        <v>9687</v>
      </c>
      <c r="V583" t="s">
        <v>6271</v>
      </c>
      <c r="W583" t="s">
        <v>9688</v>
      </c>
      <c r="X583" t="s">
        <v>9689</v>
      </c>
      <c r="Y583" t="s">
        <v>6269</v>
      </c>
      <c r="Z583" s="48" t="str">
        <f t="shared" si="139"/>
        <v>SSA VAL-10.121.24.138-UDWADAGAM TE_1/6-10.121.24.134-Bhimpore Daman_4/3</v>
      </c>
      <c r="AA583" s="48">
        <f t="shared" si="140"/>
        <v>15</v>
      </c>
      <c r="AB583" s="48">
        <f t="shared" si="141"/>
        <v>28</v>
      </c>
      <c r="AC583" s="48">
        <f t="shared" si="142"/>
        <v>15</v>
      </c>
      <c r="AD583" s="48">
        <f t="shared" si="143"/>
        <v>30</v>
      </c>
      <c r="AE583" s="48" t="str">
        <f t="shared" si="144"/>
        <v>10.121.24.138</v>
      </c>
      <c r="AF583" s="42" t="str">
        <f t="shared" si="145"/>
        <v>10.121.24.134</v>
      </c>
      <c r="AG583" s="7" t="str">
        <f t="shared" si="146"/>
        <v>UDWADAGAM TE</v>
      </c>
      <c r="AH583" s="7" t="str">
        <f t="shared" si="147"/>
        <v>Bhimpore Daman</v>
      </c>
      <c r="AI583" s="7" t="str">
        <f t="shared" si="148"/>
        <v>S1P6</v>
      </c>
      <c r="AJ583" s="7" t="str">
        <f t="shared" si="149"/>
        <v>S4P3</v>
      </c>
      <c r="AK583" s="7" t="str">
        <f>IFERROR(VLOOKUP(Z583,'PASTE-DL-ALARMS'!$Q$10:$W$2200,7,FALSE),"")</f>
        <v/>
      </c>
      <c r="AL583" s="55" t="str">
        <f>IFERROR(VLOOKUP(Z583,'PASTE-DL-ALARMS'!$Q$10:$W$2200,3,FALSE),"")</f>
        <v/>
      </c>
      <c r="AM583" s="7" t="str">
        <f t="shared" si="150"/>
        <v>10.121.24.138_UDWADAGAM TE_S1P6</v>
      </c>
      <c r="AN583" s="55" t="str">
        <f t="shared" si="151"/>
        <v>10.121.24.134_Bhimpore Daman_S4P3</v>
      </c>
      <c r="AO583" s="72" t="e">
        <f t="shared" ca="1" si="152"/>
        <v>#VALUE!</v>
      </c>
      <c r="AP583" s="7" t="str">
        <f>IFERROR(VLOOKUP(Z583,'PASTE-DL-ALARMS'!$Q$10:$Z$2800,8,FALSE),"")</f>
        <v/>
      </c>
    </row>
    <row r="584" spans="1:42" x14ac:dyDescent="0.25">
      <c r="A584" s="20"/>
      <c r="B584" s="20"/>
      <c r="C584" s="20" t="str">
        <f>IF(D584="Critical",MAX($C$8:C583)+1,"")</f>
        <v/>
      </c>
      <c r="D584" s="20" t="str">
        <f t="shared" si="136"/>
        <v>-</v>
      </c>
      <c r="E584" s="20" t="str">
        <f>VLOOKUP('PASTE-DOWN-DL'!F584,'SSA-CODE'!$D$4:$E$56,2,FALSE)</f>
        <v>AHD</v>
      </c>
      <c r="F584" s="48" t="str">
        <f t="shared" si="137"/>
        <v>SSA AM</v>
      </c>
      <c r="G584" s="48" t="str">
        <f t="shared" si="138"/>
        <v xml:space="preserve">	SSA AM</v>
      </c>
      <c r="H584" s="20">
        <v>575</v>
      </c>
      <c r="I584" t="s">
        <v>9690</v>
      </c>
      <c r="J584" t="s">
        <v>6260</v>
      </c>
      <c r="K584" t="s">
        <v>6261</v>
      </c>
      <c r="L584" t="s">
        <v>6262</v>
      </c>
      <c r="M584" t="s">
        <v>6263</v>
      </c>
      <c r="N584" t="s">
        <v>9691</v>
      </c>
      <c r="O584" t="s">
        <v>9692</v>
      </c>
      <c r="P584" t="s">
        <v>6266</v>
      </c>
      <c r="Q584" t="s">
        <v>6894</v>
      </c>
      <c r="R584" t="s">
        <v>6446</v>
      </c>
      <c r="S584" t="s">
        <v>6589</v>
      </c>
      <c r="T584" t="s">
        <v>6287</v>
      </c>
      <c r="U584" t="s">
        <v>6589</v>
      </c>
      <c r="V584" t="s">
        <v>6271</v>
      </c>
      <c r="W584" t="s">
        <v>9693</v>
      </c>
      <c r="X584" t="s">
        <v>9694</v>
      </c>
      <c r="Y584" t="s">
        <v>6269</v>
      </c>
      <c r="Z584" s="48" t="str">
        <f t="shared" si="139"/>
        <v>SSA AM-10.121.18.138-Chamunda_6/1-10.121.18.129-Bapunagar_4/1</v>
      </c>
      <c r="AA584" s="48">
        <f t="shared" si="140"/>
        <v>15</v>
      </c>
      <c r="AB584" s="48">
        <f t="shared" si="141"/>
        <v>24</v>
      </c>
      <c r="AC584" s="48">
        <f t="shared" si="142"/>
        <v>15</v>
      </c>
      <c r="AD584" s="48">
        <f t="shared" si="143"/>
        <v>29</v>
      </c>
      <c r="AE584" s="48" t="str">
        <f t="shared" si="144"/>
        <v>10.121.18.138</v>
      </c>
      <c r="AF584" s="42" t="str">
        <f t="shared" si="145"/>
        <v>10.121.18.129</v>
      </c>
      <c r="AG584" s="7" t="str">
        <f t="shared" si="146"/>
        <v>Chamunda</v>
      </c>
      <c r="AH584" s="7" t="str">
        <f t="shared" si="147"/>
        <v>Bapunagar IDC</v>
      </c>
      <c r="AI584" s="7" t="str">
        <f t="shared" si="148"/>
        <v>S6P1</v>
      </c>
      <c r="AJ584" s="7" t="str">
        <f t="shared" si="149"/>
        <v>S4P1</v>
      </c>
      <c r="AK584" s="7" t="str">
        <f>IFERROR(VLOOKUP(Z584,'PASTE-DL-ALARMS'!$Q$10:$W$2200,7,FALSE),"")</f>
        <v/>
      </c>
      <c r="AL584" s="55" t="str">
        <f>IFERROR(VLOOKUP(Z584,'PASTE-DL-ALARMS'!$Q$10:$W$2200,3,FALSE),"")</f>
        <v/>
      </c>
      <c r="AM584" s="7" t="str">
        <f t="shared" si="150"/>
        <v>10.121.18.138_Chamunda_S6P1</v>
      </c>
      <c r="AN584" s="55" t="str">
        <f t="shared" si="151"/>
        <v>10.121.18.129_Bapunagar IDC_S4P1</v>
      </c>
      <c r="AO584" s="72" t="e">
        <f t="shared" ca="1" si="152"/>
        <v>#VALUE!</v>
      </c>
      <c r="AP584" s="7" t="str">
        <f>IFERROR(VLOOKUP(Z584,'PASTE-DL-ALARMS'!$Q$10:$Z$2800,8,FALSE),"")</f>
        <v/>
      </c>
    </row>
    <row r="585" spans="1:42" x14ac:dyDescent="0.25">
      <c r="A585" s="20"/>
      <c r="B585" s="20"/>
      <c r="C585" s="20" t="str">
        <f>IF(D585="Critical",MAX($C$8:C584)+1,"")</f>
        <v/>
      </c>
      <c r="D585" s="20" t="str">
        <f t="shared" si="136"/>
        <v>-</v>
      </c>
      <c r="E585" s="20" t="str">
        <f>VLOOKUP('PASTE-DOWN-DL'!F585,'SSA-CODE'!$D$4:$E$56,2,FALSE)</f>
        <v>VAL</v>
      </c>
      <c r="F585" s="48" t="str">
        <f t="shared" si="137"/>
        <v>SSA VAL</v>
      </c>
      <c r="G585" s="48" t="str">
        <f t="shared" si="138"/>
        <v xml:space="preserve">	SSA VAL</v>
      </c>
      <c r="H585" s="20">
        <v>576</v>
      </c>
      <c r="I585" t="s">
        <v>9695</v>
      </c>
      <c r="J585" t="s">
        <v>6260</v>
      </c>
      <c r="K585" t="s">
        <v>6261</v>
      </c>
      <c r="L585" t="s">
        <v>6262</v>
      </c>
      <c r="M585" t="s">
        <v>6263</v>
      </c>
      <c r="N585" t="s">
        <v>9696</v>
      </c>
      <c r="O585" t="s">
        <v>9697</v>
      </c>
      <c r="P585" t="s">
        <v>6266</v>
      </c>
      <c r="Q585" t="s">
        <v>7354</v>
      </c>
      <c r="R585" t="s">
        <v>6798</v>
      </c>
      <c r="S585" t="s">
        <v>6269</v>
      </c>
      <c r="T585" t="s">
        <v>6659</v>
      </c>
      <c r="U585" t="s">
        <v>6269</v>
      </c>
      <c r="V585" t="s">
        <v>6271</v>
      </c>
      <c r="W585" t="s">
        <v>9698</v>
      </c>
      <c r="X585" t="s">
        <v>9699</v>
      </c>
      <c r="Y585" t="s">
        <v>6269</v>
      </c>
      <c r="Z585" s="48" t="str">
        <f t="shared" si="139"/>
        <v>SSA VAL-10.121.26.66-TN705B_Santroad 3/1-10.121.26.65-TN725B _Godhra GNE 4/1</v>
      </c>
      <c r="AA585" s="48">
        <f t="shared" si="140"/>
        <v>14</v>
      </c>
      <c r="AB585" s="48">
        <f t="shared" si="141"/>
        <v>27</v>
      </c>
      <c r="AC585" s="48">
        <f t="shared" si="142"/>
        <v>14</v>
      </c>
      <c r="AD585" s="48">
        <f t="shared" si="143"/>
        <v>23</v>
      </c>
      <c r="AE585" s="48" t="str">
        <f t="shared" si="144"/>
        <v>10.121.26.65</v>
      </c>
      <c r="AF585" s="42" t="str">
        <f t="shared" si="145"/>
        <v>10.121.26.66</v>
      </c>
      <c r="AG585" s="7" t="str">
        <f t="shared" si="146"/>
        <v>Godhra (GNE)</v>
      </c>
      <c r="AH585" s="7" t="str">
        <f t="shared" si="147"/>
        <v>Santroad</v>
      </c>
      <c r="AI585" s="7" t="str">
        <f t="shared" si="148"/>
        <v>S4P1</v>
      </c>
      <c r="AJ585" s="7" t="str">
        <f t="shared" si="149"/>
        <v>S3P1</v>
      </c>
      <c r="AK585" s="7" t="str">
        <f>IFERROR(VLOOKUP(Z585,'PASTE-DL-ALARMS'!$Q$10:$W$2200,7,FALSE),"")</f>
        <v/>
      </c>
      <c r="AL585" s="55" t="str">
        <f>IFERROR(VLOOKUP(Z585,'PASTE-DL-ALARMS'!$Q$10:$W$2200,3,FALSE),"")</f>
        <v/>
      </c>
      <c r="AM585" s="7" t="str">
        <f t="shared" si="150"/>
        <v>10.121.26.65_Godhra (GNE)_S4P1</v>
      </c>
      <c r="AN585" s="55" t="str">
        <f t="shared" si="151"/>
        <v>10.121.26.66_Santroad_S3P1</v>
      </c>
      <c r="AO585" s="72" t="e">
        <f t="shared" ca="1" si="152"/>
        <v>#VALUE!</v>
      </c>
      <c r="AP585" s="7" t="str">
        <f>IFERROR(VLOOKUP(Z585,'PASTE-DL-ALARMS'!$Q$10:$Z$2800,8,FALSE),"")</f>
        <v/>
      </c>
    </row>
    <row r="586" spans="1:42" x14ac:dyDescent="0.25">
      <c r="A586" s="20"/>
      <c r="B586" s="20"/>
      <c r="C586" s="20" t="str">
        <f>IF(D586="Critical",MAX($C$8:C585)+1,"")</f>
        <v/>
      </c>
      <c r="D586" s="20" t="str">
        <f t="shared" si="136"/>
        <v>-</v>
      </c>
      <c r="E586" s="20" t="str">
        <f>VLOOKUP('PASTE-DOWN-DL'!F586,'SSA-CODE'!$D$4:$E$56,2,FALSE)</f>
        <v>AHD</v>
      </c>
      <c r="F586" s="48" t="str">
        <f t="shared" si="137"/>
        <v>SSA AM</v>
      </c>
      <c r="G586" s="48" t="str">
        <f t="shared" si="138"/>
        <v xml:space="preserve">	SSA AM</v>
      </c>
      <c r="H586" s="20">
        <v>577</v>
      </c>
      <c r="I586" t="s">
        <v>9700</v>
      </c>
      <c r="J586" t="s">
        <v>6466</v>
      </c>
      <c r="K586" t="s">
        <v>6275</v>
      </c>
      <c r="L586" t="s">
        <v>6262</v>
      </c>
      <c r="M586" t="s">
        <v>6263</v>
      </c>
      <c r="N586" t="s">
        <v>9701</v>
      </c>
      <c r="O586" t="s">
        <v>9702</v>
      </c>
      <c r="P586" t="s">
        <v>6266</v>
      </c>
      <c r="Q586" t="s">
        <v>6903</v>
      </c>
      <c r="R586" t="s">
        <v>6279</v>
      </c>
      <c r="S586" t="s">
        <v>6269</v>
      </c>
      <c r="T586" t="s">
        <v>6910</v>
      </c>
      <c r="U586" t="s">
        <v>6269</v>
      </c>
      <c r="V586" t="s">
        <v>6271</v>
      </c>
      <c r="W586" t="s">
        <v>9703</v>
      </c>
      <c r="X586" t="s">
        <v>9704</v>
      </c>
      <c r="Y586" t="s">
        <v>6269</v>
      </c>
      <c r="Z586" s="48" t="str">
        <f t="shared" si="139"/>
        <v>SSA AM-10.121.17.204-Naranpura_6/11-10.121.18.6-Naranpura1(GNE)_6/11</v>
      </c>
      <c r="AA586" s="48">
        <f t="shared" si="140"/>
        <v>15</v>
      </c>
      <c r="AB586" s="48">
        <f t="shared" si="141"/>
        <v>25</v>
      </c>
      <c r="AC586" s="48">
        <f t="shared" si="142"/>
        <v>13</v>
      </c>
      <c r="AD586" s="48">
        <f t="shared" si="143"/>
        <v>30</v>
      </c>
      <c r="AE586" s="48" t="str">
        <f t="shared" si="144"/>
        <v>10.121.17.204</v>
      </c>
      <c r="AF586" s="42" t="str">
        <f t="shared" si="145"/>
        <v>10.121.18.6</v>
      </c>
      <c r="AG586" s="7" t="str">
        <f t="shared" si="146"/>
        <v>NARANPURA</v>
      </c>
      <c r="AH586" s="7" t="str">
        <f t="shared" si="147"/>
        <v>NARANPURA 1(GNE)</v>
      </c>
      <c r="AI586" s="7" t="str">
        <f t="shared" si="148"/>
        <v>S6P11</v>
      </c>
      <c r="AJ586" s="7" t="str">
        <f t="shared" si="149"/>
        <v>S6P11</v>
      </c>
      <c r="AK586" s="7" t="str">
        <f>IFERROR(VLOOKUP(Z586,'PASTE-DL-ALARMS'!$Q$10:$W$2200,7,FALSE),"")</f>
        <v/>
      </c>
      <c r="AL586" s="55" t="str">
        <f>IFERROR(VLOOKUP(Z586,'PASTE-DL-ALARMS'!$Q$10:$W$2200,3,FALSE),"")</f>
        <v/>
      </c>
      <c r="AM586" s="7" t="str">
        <f t="shared" si="150"/>
        <v>10.121.17.204_NARANPURA_S6P11</v>
      </c>
      <c r="AN586" s="55" t="str">
        <f t="shared" si="151"/>
        <v>10.121.18.6_NARANPURA 1(GNE)_S6P11</v>
      </c>
      <c r="AO586" s="72" t="e">
        <f t="shared" ca="1" si="152"/>
        <v>#VALUE!</v>
      </c>
      <c r="AP586" s="7" t="str">
        <f>IFERROR(VLOOKUP(Z586,'PASTE-DL-ALARMS'!$Q$10:$Z$2800,8,FALSE),"")</f>
        <v/>
      </c>
    </row>
    <row r="587" spans="1:42" x14ac:dyDescent="0.25">
      <c r="A587" s="20"/>
      <c r="B587" s="20"/>
      <c r="C587" s="20" t="str">
        <f>IF(D587="Critical",MAX($C$8:C586)+1,"")</f>
        <v/>
      </c>
      <c r="D587" s="20" t="str">
        <f t="shared" ref="D587:D650" si="153">TRIM(CLEAN(P587))</f>
        <v>-</v>
      </c>
      <c r="E587" s="20" t="str">
        <f>VLOOKUP('PASTE-DOWN-DL'!F587,'SSA-CODE'!$D$4:$E$56,2,FALSE)</f>
        <v>WTR RJ</v>
      </c>
      <c r="F587" s="48" t="str">
        <f t="shared" ref="F587:F650" si="154">TRIM(CLEAN(SUBSTITUTE(G587,CHAR(160)," ")))</f>
        <v>WTR RJ</v>
      </c>
      <c r="G587" s="48" t="str">
        <f t="shared" ref="G587:G650" si="155">MID(I587,1,SEARCH("-",I587)-1)</f>
        <v xml:space="preserve">	WTR RJ</v>
      </c>
      <c r="H587" s="20">
        <v>578</v>
      </c>
      <c r="I587" t="s">
        <v>9705</v>
      </c>
      <c r="J587" t="s">
        <v>6260</v>
      </c>
      <c r="K587" t="s">
        <v>6275</v>
      </c>
      <c r="L587" t="s">
        <v>6262</v>
      </c>
      <c r="M587" t="s">
        <v>6263</v>
      </c>
      <c r="N587" t="s">
        <v>9706</v>
      </c>
      <c r="O587" t="s">
        <v>9707</v>
      </c>
      <c r="P587" t="s">
        <v>6266</v>
      </c>
      <c r="Q587" t="s">
        <v>6360</v>
      </c>
      <c r="R587" t="s">
        <v>6279</v>
      </c>
      <c r="S587" t="s">
        <v>6269</v>
      </c>
      <c r="T587" t="s">
        <v>6693</v>
      </c>
      <c r="U587" t="s">
        <v>6269</v>
      </c>
      <c r="V587" t="s">
        <v>6271</v>
      </c>
      <c r="W587" t="s">
        <v>9708</v>
      </c>
      <c r="X587" t="s">
        <v>9709</v>
      </c>
      <c r="Y587" t="s">
        <v>6269</v>
      </c>
      <c r="Z587" s="48" t="str">
        <f t="shared" ref="Z587:Z650" si="156">TRIM(CLEAN(I587))</f>
        <v>WTR RJ-10.121.24.45-Junagadh_3/5-10.121.24.46-WTR_JUNAGADH_3/5</v>
      </c>
      <c r="AA587" s="48">
        <f t="shared" ref="AA587:AA650" si="157">SEARCH("_",N587)</f>
        <v>14</v>
      </c>
      <c r="AB587" s="48">
        <f t="shared" ref="AB587:AB650" si="158">SEARCH("_TN7",N587)</f>
        <v>23</v>
      </c>
      <c r="AC587" s="48">
        <f t="shared" ref="AC587:AC650" si="159">SEARCH("_",O587)</f>
        <v>14</v>
      </c>
      <c r="AD587" s="48">
        <f t="shared" ref="AD587:AD650" si="160">SEARCH("_TN7",O587)</f>
        <v>28</v>
      </c>
      <c r="AE587" s="48" t="str">
        <f t="shared" ref="AE587:AE650" si="161">TRIM(CLEAN(MID(N587,1,SEARCH("_",N587)-1)))</f>
        <v>10.121.24.45</v>
      </c>
      <c r="AF587" s="42" t="str">
        <f t="shared" ref="AF587:AF650" si="162">TRIM(CLEAN(MID(O587,1,SEARCH("_",O587)-1)))</f>
        <v>10.121.24.46</v>
      </c>
      <c r="AG587" s="7" t="str">
        <f t="shared" ref="AG587:AG650" si="163">MID(N587,AA587+1,AB587-AA587-1)</f>
        <v>JUNAGADH</v>
      </c>
      <c r="AH587" s="7" t="str">
        <f t="shared" ref="AH587:AH650" si="164">MID(O587,AC587+1,AD587-AC587-1)</f>
        <v>WTR JUNAGADH2</v>
      </c>
      <c r="AI587" s="7" t="str">
        <f t="shared" ref="AI587:AI650" si="165">RIGHT(N587,LEN(N587)-SEARCH("\",N587))</f>
        <v>S3P5</v>
      </c>
      <c r="AJ587" s="7" t="str">
        <f t="shared" ref="AJ587:AJ650" si="166">RIGHT(O587,LEN(O587)-SEARCH("\",O587))</f>
        <v>S3P5</v>
      </c>
      <c r="AK587" s="7" t="str">
        <f>IFERROR(VLOOKUP(Z587,'PASTE-DL-ALARMS'!$Q$10:$W$2200,7,FALSE),"")</f>
        <v/>
      </c>
      <c r="AL587" s="55" t="str">
        <f>IFERROR(VLOOKUP(Z587,'PASTE-DL-ALARMS'!$Q$10:$W$2200,3,FALSE),"")</f>
        <v/>
      </c>
      <c r="AM587" s="7" t="str">
        <f t="shared" ref="AM587:AM650" si="167">CONCATENATE(AE587,"_",AG587,"_",AI587)</f>
        <v>10.121.24.45_JUNAGADH_S3P5</v>
      </c>
      <c r="AN587" s="55" t="str">
        <f t="shared" ref="AN587:AN650" si="168">CONCATENATE(AF587,"_",AH587,"_",AJ587)</f>
        <v>10.121.24.46_WTR JUNAGADH2_S3P5</v>
      </c>
      <c r="AO587" s="72" t="e">
        <f t="shared" ref="AO587:AO650" ca="1" si="169">$AL$3-AK587</f>
        <v>#VALUE!</v>
      </c>
      <c r="AP587" s="7" t="str">
        <f>IFERROR(VLOOKUP(Z587,'PASTE-DL-ALARMS'!$Q$10:$Z$2800,8,FALSE),"")</f>
        <v/>
      </c>
    </row>
    <row r="588" spans="1:42" x14ac:dyDescent="0.25">
      <c r="A588" s="20"/>
      <c r="B588" s="20"/>
      <c r="C588" s="20" t="str">
        <f>IF(D588="Critical",MAX($C$8:C587)+1,"")</f>
        <v/>
      </c>
      <c r="D588" s="20" t="str">
        <f t="shared" si="153"/>
        <v>-</v>
      </c>
      <c r="E588" s="20" t="str">
        <f>VLOOKUP('PASTE-DOWN-DL'!F588,'SSA-CODE'!$D$4:$E$56,2,FALSE)</f>
        <v>WTR AM</v>
      </c>
      <c r="F588" s="48" t="str">
        <f t="shared" si="154"/>
        <v>WTR AM</v>
      </c>
      <c r="G588" s="48" t="str">
        <f t="shared" si="155"/>
        <v xml:space="preserve">	WTR AM</v>
      </c>
      <c r="H588" s="20">
        <v>579</v>
      </c>
      <c r="I588" t="s">
        <v>9710</v>
      </c>
      <c r="J588" t="s">
        <v>6260</v>
      </c>
      <c r="K588" t="s">
        <v>6261</v>
      </c>
      <c r="L588" t="s">
        <v>6262</v>
      </c>
      <c r="M588" t="s">
        <v>6263</v>
      </c>
      <c r="N588" t="s">
        <v>9711</v>
      </c>
      <c r="O588" t="s">
        <v>9712</v>
      </c>
      <c r="P588" t="s">
        <v>6266</v>
      </c>
      <c r="Q588" t="s">
        <v>6393</v>
      </c>
      <c r="R588" t="s">
        <v>6279</v>
      </c>
      <c r="S588" t="s">
        <v>6269</v>
      </c>
      <c r="T588" t="s">
        <v>6559</v>
      </c>
      <c r="U588" t="s">
        <v>6269</v>
      </c>
      <c r="V588" t="s">
        <v>6271</v>
      </c>
      <c r="W588" t="s">
        <v>9713</v>
      </c>
      <c r="X588" t="s">
        <v>9714</v>
      </c>
      <c r="Y588" t="s">
        <v>6269</v>
      </c>
      <c r="Z588" s="48" t="str">
        <f t="shared" si="156"/>
        <v>WTR AM-10.121.15.199-TN725B_PALANPUR_B2\S4P1-10.121.15.198-TN725B_DEESA_B2\S3P1</v>
      </c>
      <c r="AA588" s="48">
        <f t="shared" si="157"/>
        <v>15</v>
      </c>
      <c r="AB588" s="48">
        <f t="shared" si="158"/>
        <v>25</v>
      </c>
      <c r="AC588" s="48">
        <f t="shared" si="159"/>
        <v>15</v>
      </c>
      <c r="AD588" s="48">
        <f t="shared" si="160"/>
        <v>21</v>
      </c>
      <c r="AE588" s="48" t="str">
        <f t="shared" si="161"/>
        <v>10.121.15.199</v>
      </c>
      <c r="AF588" s="42" t="str">
        <f t="shared" si="162"/>
        <v>10.121.15.198</v>
      </c>
      <c r="AG588" s="7" t="str">
        <f t="shared" si="163"/>
        <v>Palanpur1</v>
      </c>
      <c r="AH588" s="7" t="str">
        <f t="shared" si="164"/>
        <v>Deesa</v>
      </c>
      <c r="AI588" s="7" t="str">
        <f t="shared" si="165"/>
        <v>S4P1</v>
      </c>
      <c r="AJ588" s="7" t="str">
        <f t="shared" si="166"/>
        <v>S3P1</v>
      </c>
      <c r="AK588" s="7" t="str">
        <f>IFERROR(VLOOKUP(Z588,'PASTE-DL-ALARMS'!$Q$10:$W$2200,7,FALSE),"")</f>
        <v/>
      </c>
      <c r="AL588" s="55" t="str">
        <f>IFERROR(VLOOKUP(Z588,'PASTE-DL-ALARMS'!$Q$10:$W$2200,3,FALSE),"")</f>
        <v/>
      </c>
      <c r="AM588" s="7" t="str">
        <f t="shared" si="167"/>
        <v>10.121.15.199_Palanpur1_S4P1</v>
      </c>
      <c r="AN588" s="55" t="str">
        <f t="shared" si="168"/>
        <v>10.121.15.198_Deesa_S3P1</v>
      </c>
      <c r="AO588" s="72" t="e">
        <f t="shared" ca="1" si="169"/>
        <v>#VALUE!</v>
      </c>
      <c r="AP588" s="7" t="str">
        <f>IFERROR(VLOOKUP(Z588,'PASTE-DL-ALARMS'!$Q$10:$Z$2800,8,FALSE),"")</f>
        <v/>
      </c>
    </row>
    <row r="589" spans="1:42" x14ac:dyDescent="0.25">
      <c r="A589" s="20"/>
      <c r="B589" s="20"/>
      <c r="C589" s="20" t="str">
        <f>IF(D589="Critical",MAX($C$8:C588)+1,"")</f>
        <v/>
      </c>
      <c r="D589" s="20" t="str">
        <f t="shared" si="153"/>
        <v>-</v>
      </c>
      <c r="E589" s="20" t="str">
        <f>VLOOKUP('PASTE-DOWN-DL'!F589,'SSA-CODE'!$D$4:$E$56,2,FALSE)</f>
        <v>JMN</v>
      </c>
      <c r="F589" s="48" t="str">
        <f t="shared" si="154"/>
        <v>SSA JMN</v>
      </c>
      <c r="G589" s="48" t="str">
        <f t="shared" si="155"/>
        <v xml:space="preserve">	SSA JMN</v>
      </c>
      <c r="H589" s="20">
        <v>580</v>
      </c>
      <c r="I589" t="s">
        <v>9715</v>
      </c>
      <c r="J589" t="s">
        <v>6260</v>
      </c>
      <c r="K589" t="s">
        <v>6275</v>
      </c>
      <c r="L589" t="s">
        <v>6262</v>
      </c>
      <c r="M589" t="s">
        <v>6263</v>
      </c>
      <c r="N589" t="s">
        <v>9716</v>
      </c>
      <c r="O589" t="s">
        <v>9717</v>
      </c>
      <c r="P589" t="s">
        <v>6266</v>
      </c>
      <c r="Q589" t="s">
        <v>6431</v>
      </c>
      <c r="R589" t="s">
        <v>6294</v>
      </c>
      <c r="S589" t="s">
        <v>9718</v>
      </c>
      <c r="T589" t="s">
        <v>6425</v>
      </c>
      <c r="U589" t="s">
        <v>9718</v>
      </c>
      <c r="V589" t="s">
        <v>6271</v>
      </c>
      <c r="W589" t="s">
        <v>9719</v>
      </c>
      <c r="X589" t="s">
        <v>9720</v>
      </c>
      <c r="Y589" t="s">
        <v>6269</v>
      </c>
      <c r="Z589" s="48" t="str">
        <f t="shared" si="156"/>
        <v>SSA JMN-10.121.20.51-IOCL_S1P5-10.121.20.1-Mehul Nagar(GNE)_S3P4</v>
      </c>
      <c r="AA589" s="48">
        <f t="shared" si="157"/>
        <v>14</v>
      </c>
      <c r="AB589" s="48">
        <f t="shared" si="158"/>
        <v>19</v>
      </c>
      <c r="AC589" s="48">
        <f t="shared" si="159"/>
        <v>13</v>
      </c>
      <c r="AD589" s="48">
        <f t="shared" si="160"/>
        <v>30</v>
      </c>
      <c r="AE589" s="48" t="str">
        <f t="shared" si="161"/>
        <v>10.121.20.51</v>
      </c>
      <c r="AF589" s="42" t="str">
        <f t="shared" si="162"/>
        <v>10.121.20.1</v>
      </c>
      <c r="AG589" s="7" t="str">
        <f t="shared" si="163"/>
        <v>IOCL</v>
      </c>
      <c r="AH589" s="7" t="str">
        <f t="shared" si="164"/>
        <v>Mehul Nagar(GNE)</v>
      </c>
      <c r="AI589" s="7" t="str">
        <f t="shared" si="165"/>
        <v>S1P5</v>
      </c>
      <c r="AJ589" s="7" t="str">
        <f t="shared" si="166"/>
        <v>S3P4</v>
      </c>
      <c r="AK589" s="7" t="str">
        <f>IFERROR(VLOOKUP(Z589,'PASTE-DL-ALARMS'!$Q$10:$W$2200,7,FALSE),"")</f>
        <v/>
      </c>
      <c r="AL589" s="55" t="str">
        <f>IFERROR(VLOOKUP(Z589,'PASTE-DL-ALARMS'!$Q$10:$W$2200,3,FALSE),"")</f>
        <v/>
      </c>
      <c r="AM589" s="7" t="str">
        <f t="shared" si="167"/>
        <v>10.121.20.51_IOCL_S1P5</v>
      </c>
      <c r="AN589" s="55" t="str">
        <f t="shared" si="168"/>
        <v>10.121.20.1_Mehul Nagar(GNE)_S3P4</v>
      </c>
      <c r="AO589" s="72" t="e">
        <f t="shared" ca="1" si="169"/>
        <v>#VALUE!</v>
      </c>
      <c r="AP589" s="7" t="str">
        <f>IFERROR(VLOOKUP(Z589,'PASTE-DL-ALARMS'!$Q$10:$Z$2800,8,FALSE),"")</f>
        <v/>
      </c>
    </row>
    <row r="590" spans="1:42" x14ac:dyDescent="0.25">
      <c r="A590" s="20"/>
      <c r="B590" s="20"/>
      <c r="C590" s="20" t="str">
        <f>IF(D590="Critical",MAX($C$8:C589)+1,"")</f>
        <v/>
      </c>
      <c r="D590" s="20" t="str">
        <f t="shared" si="153"/>
        <v>-</v>
      </c>
      <c r="E590" s="20" t="str">
        <f>VLOOKUP('PASTE-DOWN-DL'!F590,'SSA-CODE'!$D$4:$E$56,2,FALSE)</f>
        <v>JND</v>
      </c>
      <c r="F590" s="48" t="str">
        <f t="shared" si="154"/>
        <v>SSA JND</v>
      </c>
      <c r="G590" s="48" t="str">
        <f t="shared" si="155"/>
        <v xml:space="preserve">	SSA JND</v>
      </c>
      <c r="H590" s="20">
        <v>581</v>
      </c>
      <c r="I590" t="s">
        <v>9721</v>
      </c>
      <c r="J590" t="s">
        <v>6260</v>
      </c>
      <c r="K590" t="s">
        <v>6261</v>
      </c>
      <c r="L590" t="s">
        <v>6262</v>
      </c>
      <c r="M590" t="s">
        <v>6263</v>
      </c>
      <c r="N590" t="s">
        <v>9722</v>
      </c>
      <c r="O590" t="s">
        <v>9723</v>
      </c>
      <c r="P590" t="s">
        <v>6266</v>
      </c>
      <c r="Q590" t="s">
        <v>6608</v>
      </c>
      <c r="R590" t="s">
        <v>6686</v>
      </c>
      <c r="S590" t="s">
        <v>7600</v>
      </c>
      <c r="T590" t="s">
        <v>6304</v>
      </c>
      <c r="U590" t="s">
        <v>7288</v>
      </c>
      <c r="V590" t="s">
        <v>6271</v>
      </c>
      <c r="W590" t="s">
        <v>9724</v>
      </c>
      <c r="X590" t="s">
        <v>9725</v>
      </c>
      <c r="Y590" t="s">
        <v>6269</v>
      </c>
      <c r="Z590" s="48" t="str">
        <f t="shared" si="156"/>
        <v>SSA JND-10.121.97.197-MOTIMONPARI_B1_PH3_4/1-10.121.97.198-BARADIA_B1_4/1</v>
      </c>
      <c r="AA590" s="48">
        <f t="shared" si="157"/>
        <v>15</v>
      </c>
      <c r="AB590" s="48">
        <f t="shared" si="158"/>
        <v>23</v>
      </c>
      <c r="AC590" s="48">
        <f t="shared" si="159"/>
        <v>15</v>
      </c>
      <c r="AD590" s="48">
        <f t="shared" si="160"/>
        <v>27</v>
      </c>
      <c r="AE590" s="48" t="str">
        <f t="shared" si="161"/>
        <v>10.121.97.198</v>
      </c>
      <c r="AF590" s="42" t="str">
        <f t="shared" si="162"/>
        <v>10.121.97.197</v>
      </c>
      <c r="AG590" s="7" t="str">
        <f t="shared" si="163"/>
        <v>BARADIA</v>
      </c>
      <c r="AH590" s="7" t="str">
        <f t="shared" si="164"/>
        <v>MOTIMONPARI</v>
      </c>
      <c r="AI590" s="7" t="str">
        <f t="shared" si="165"/>
        <v>S4P1</v>
      </c>
      <c r="AJ590" s="7" t="str">
        <f t="shared" si="166"/>
        <v>S4P1</v>
      </c>
      <c r="AK590" s="7" t="str">
        <f>IFERROR(VLOOKUP(Z590,'PASTE-DL-ALARMS'!$Q$10:$W$2200,7,FALSE),"")</f>
        <v/>
      </c>
      <c r="AL590" s="55" t="str">
        <f>IFERROR(VLOOKUP(Z590,'PASTE-DL-ALARMS'!$Q$10:$W$2200,3,FALSE),"")</f>
        <v/>
      </c>
      <c r="AM590" s="7" t="str">
        <f t="shared" si="167"/>
        <v>10.121.97.198_BARADIA_S4P1</v>
      </c>
      <c r="AN590" s="55" t="str">
        <f t="shared" si="168"/>
        <v>10.121.97.197_MOTIMONPARI_S4P1</v>
      </c>
      <c r="AO590" s="72" t="e">
        <f t="shared" ca="1" si="169"/>
        <v>#VALUE!</v>
      </c>
      <c r="AP590" s="7" t="str">
        <f>IFERROR(VLOOKUP(Z590,'PASTE-DL-ALARMS'!$Q$10:$Z$2800,8,FALSE),"")</f>
        <v/>
      </c>
    </row>
    <row r="591" spans="1:42" x14ac:dyDescent="0.25">
      <c r="A591" s="20"/>
      <c r="B591" s="20"/>
      <c r="C591" s="20">
        <f>IF(D591="Critical",MAX($C$8:C590)+1,"")</f>
        <v>21</v>
      </c>
      <c r="D591" s="20" t="str">
        <f t="shared" si="153"/>
        <v>Critical</v>
      </c>
      <c r="E591" s="20" t="str">
        <f>VLOOKUP('PASTE-DOWN-DL'!F591,'SSA-CODE'!$D$4:$E$56,2,FALSE)</f>
        <v>BHV</v>
      </c>
      <c r="F591" s="48" t="str">
        <f t="shared" si="154"/>
        <v>SSA BV</v>
      </c>
      <c r="G591" s="48" t="str">
        <f t="shared" si="155"/>
        <v xml:space="preserve">	SSA BV</v>
      </c>
      <c r="H591" s="20">
        <v>582</v>
      </c>
      <c r="I591" t="s">
        <v>9726</v>
      </c>
      <c r="J591" t="s">
        <v>6260</v>
      </c>
      <c r="K591" t="s">
        <v>6275</v>
      </c>
      <c r="L591" t="s">
        <v>6262</v>
      </c>
      <c r="M591" t="s">
        <v>6263</v>
      </c>
      <c r="N591" t="s">
        <v>9727</v>
      </c>
      <c r="O591" t="s">
        <v>9728</v>
      </c>
      <c r="P591" t="s">
        <v>6484</v>
      </c>
      <c r="Q591" t="s">
        <v>7018</v>
      </c>
      <c r="R591" t="s">
        <v>6279</v>
      </c>
      <c r="S591" t="s">
        <v>9729</v>
      </c>
      <c r="T591" t="s">
        <v>6371</v>
      </c>
      <c r="U591" t="s">
        <v>9730</v>
      </c>
      <c r="V591" t="s">
        <v>6271</v>
      </c>
      <c r="W591" t="s">
        <v>9731</v>
      </c>
      <c r="X591" t="s">
        <v>9732</v>
      </c>
      <c r="Y591" t="s">
        <v>6269</v>
      </c>
      <c r="Z591" s="48" t="str">
        <f t="shared" si="156"/>
        <v>SSA BV-10.121.17.160-Mahuva_3/6-10.121.17.140-Kumbhan(Mahuva)_1/5</v>
      </c>
      <c r="AA591" s="48">
        <f t="shared" si="157"/>
        <v>15</v>
      </c>
      <c r="AB591" s="48">
        <f t="shared" si="158"/>
        <v>22</v>
      </c>
      <c r="AC591" s="48">
        <f t="shared" si="159"/>
        <v>15</v>
      </c>
      <c r="AD591" s="48">
        <f t="shared" si="160"/>
        <v>31</v>
      </c>
      <c r="AE591" s="48" t="str">
        <f t="shared" si="161"/>
        <v>10.121.17.160</v>
      </c>
      <c r="AF591" s="42" t="str">
        <f t="shared" si="162"/>
        <v>10.121.17.140</v>
      </c>
      <c r="AG591" s="7" t="str">
        <f t="shared" si="163"/>
        <v>MAHUVA</v>
      </c>
      <c r="AH591" s="7" t="str">
        <f t="shared" si="164"/>
        <v>Kumbhan(Mahuva)</v>
      </c>
      <c r="AI591" s="7" t="str">
        <f t="shared" si="165"/>
        <v>S3P6</v>
      </c>
      <c r="AJ591" s="7" t="str">
        <f t="shared" si="166"/>
        <v>S1P5</v>
      </c>
      <c r="AK591" s="7" t="str">
        <f>IFERROR(VLOOKUP(Z591,'PASTE-DL-ALARMS'!$Q$10:$W$2200,7,FALSE),"")</f>
        <v>15-05-2026</v>
      </c>
      <c r="AL591" s="55" t="str">
        <f>IFERROR(VLOOKUP(Z591,'PASTE-DL-ALARMS'!$Q$10:$W$2200,3,FALSE),"")</f>
        <v>08:15:49</v>
      </c>
      <c r="AM591" s="7" t="str">
        <f t="shared" si="167"/>
        <v>10.121.17.160_MAHUVA_S3P6</v>
      </c>
      <c r="AN591" s="55" t="str">
        <f t="shared" si="168"/>
        <v>10.121.17.140_Kumbhan(Mahuva)_S1P5</v>
      </c>
      <c r="AO591" s="72">
        <f t="shared" ca="1" si="169"/>
        <v>0</v>
      </c>
      <c r="AP591" s="7" t="str">
        <f>IFERROR(VLOOKUP(Z591,'PASTE-DL-ALARMS'!$Q$10:$Z$2800,8,FALSE),"")</f>
        <v xml:space="preserve">	2026/05/15,08:15:49</v>
      </c>
    </row>
    <row r="592" spans="1:42" x14ac:dyDescent="0.25">
      <c r="A592" s="20"/>
      <c r="B592" s="20"/>
      <c r="C592" s="20" t="str">
        <f>IF(D592="Critical",MAX($C$8:C591)+1,"")</f>
        <v/>
      </c>
      <c r="D592" s="20" t="str">
        <f t="shared" si="153"/>
        <v>-</v>
      </c>
      <c r="E592" s="20" t="str">
        <f>VLOOKUP('PASTE-DOWN-DL'!F592,'SSA-CODE'!$D$4:$E$56,2,FALSE)</f>
        <v>SRT</v>
      </c>
      <c r="F592" s="48" t="str">
        <f t="shared" si="154"/>
        <v>SSA SR</v>
      </c>
      <c r="G592" s="48" t="str">
        <f t="shared" si="155"/>
        <v xml:space="preserve">	SSA SR</v>
      </c>
      <c r="H592" s="20">
        <v>583</v>
      </c>
      <c r="I592" t="s">
        <v>19500</v>
      </c>
      <c r="J592" t="s">
        <v>6466</v>
      </c>
      <c r="K592" t="s">
        <v>6275</v>
      </c>
      <c r="L592" t="s">
        <v>6262</v>
      </c>
      <c r="M592" t="s">
        <v>6263</v>
      </c>
      <c r="N592" t="s">
        <v>9733</v>
      </c>
      <c r="O592" t="s">
        <v>9734</v>
      </c>
      <c r="P592" t="s">
        <v>6266</v>
      </c>
      <c r="Q592" t="s">
        <v>6608</v>
      </c>
      <c r="R592" t="s">
        <v>6294</v>
      </c>
      <c r="S592" t="s">
        <v>9735</v>
      </c>
      <c r="T592" t="s">
        <v>6371</v>
      </c>
      <c r="U592" t="s">
        <v>6372</v>
      </c>
      <c r="V592" t="s">
        <v>6271</v>
      </c>
      <c r="W592" t="s">
        <v>9736</v>
      </c>
      <c r="X592" t="s">
        <v>19501</v>
      </c>
      <c r="Y592" t="s">
        <v>6269</v>
      </c>
      <c r="Z592" s="48" t="str">
        <f t="shared" si="156"/>
        <v>SSA SR-10.121.100.15-VYARA GSWAN_3/8-10.121.100.32-VYARA GSWAN2_3/8</v>
      </c>
      <c r="AA592" s="48">
        <f t="shared" si="157"/>
        <v>15</v>
      </c>
      <c r="AB592" s="48">
        <f t="shared" si="158"/>
        <v>27</v>
      </c>
      <c r="AC592" s="48">
        <f t="shared" si="159"/>
        <v>15</v>
      </c>
      <c r="AD592" s="48">
        <f t="shared" si="160"/>
        <v>28</v>
      </c>
      <c r="AE592" s="48" t="str">
        <f t="shared" si="161"/>
        <v>10.121.100.15</v>
      </c>
      <c r="AF592" s="42" t="str">
        <f t="shared" si="162"/>
        <v>10.121.100.32</v>
      </c>
      <c r="AG592" s="7" t="str">
        <f t="shared" si="163"/>
        <v>VYARA GSWAN</v>
      </c>
      <c r="AH592" s="7" t="str">
        <f t="shared" si="164"/>
        <v>VYARA GSWAN2</v>
      </c>
      <c r="AI592" s="7" t="str">
        <f t="shared" si="165"/>
        <v>S3P8</v>
      </c>
      <c r="AJ592" s="7" t="str">
        <f t="shared" si="166"/>
        <v>S3P8</v>
      </c>
      <c r="AK592" s="7" t="str">
        <f>IFERROR(VLOOKUP(Z592,'PASTE-DL-ALARMS'!$Q$10:$W$2200,7,FALSE),"")</f>
        <v/>
      </c>
      <c r="AL592" s="55" t="str">
        <f>IFERROR(VLOOKUP(Z592,'PASTE-DL-ALARMS'!$Q$10:$W$2200,3,FALSE),"")</f>
        <v/>
      </c>
      <c r="AM592" s="7" t="str">
        <f t="shared" si="167"/>
        <v>10.121.100.15_VYARA GSWAN_S3P8</v>
      </c>
      <c r="AN592" s="55" t="str">
        <f t="shared" si="168"/>
        <v>10.121.100.32_VYARA GSWAN2_S3P8</v>
      </c>
      <c r="AO592" s="72" t="e">
        <f t="shared" ca="1" si="169"/>
        <v>#VALUE!</v>
      </c>
      <c r="AP592" s="7" t="str">
        <f>IFERROR(VLOOKUP(Z592,'PASTE-DL-ALARMS'!$Q$10:$Z$2800,8,FALSE),"")</f>
        <v/>
      </c>
    </row>
    <row r="593" spans="1:42" x14ac:dyDescent="0.25">
      <c r="A593" s="20"/>
      <c r="B593" s="20"/>
      <c r="C593" s="20" t="str">
        <f>IF(D593="Critical",MAX($C$8:C592)+1,"")</f>
        <v/>
      </c>
      <c r="D593" s="20" t="str">
        <f t="shared" si="153"/>
        <v>-</v>
      </c>
      <c r="E593" s="20" t="str">
        <f>VLOOKUP('PASTE-DOWN-DL'!F593,'SSA-CODE'!$D$4:$E$56,2,FALSE)</f>
        <v>WTR AM</v>
      </c>
      <c r="F593" s="48" t="str">
        <f t="shared" si="154"/>
        <v>WTR AM</v>
      </c>
      <c r="G593" s="48" t="str">
        <f t="shared" si="155"/>
        <v xml:space="preserve">	WTR AM</v>
      </c>
      <c r="H593" s="20">
        <v>584</v>
      </c>
      <c r="I593" t="s">
        <v>9737</v>
      </c>
      <c r="J593" t="s">
        <v>6260</v>
      </c>
      <c r="K593" t="s">
        <v>6261</v>
      </c>
      <c r="L593" t="s">
        <v>6262</v>
      </c>
      <c r="M593" t="s">
        <v>6263</v>
      </c>
      <c r="N593" t="s">
        <v>9738</v>
      </c>
      <c r="O593" t="s">
        <v>9739</v>
      </c>
      <c r="P593" t="s">
        <v>6266</v>
      </c>
      <c r="Q593" t="s">
        <v>7248</v>
      </c>
      <c r="R593" t="s">
        <v>6832</v>
      </c>
      <c r="S593" t="s">
        <v>6269</v>
      </c>
      <c r="T593" t="s">
        <v>6602</v>
      </c>
      <c r="U593" t="s">
        <v>6269</v>
      </c>
      <c r="V593" t="s">
        <v>6271</v>
      </c>
      <c r="W593" t="s">
        <v>9740</v>
      </c>
      <c r="X593" t="s">
        <v>9741</v>
      </c>
      <c r="Y593" t="s">
        <v>6269</v>
      </c>
      <c r="Z593" s="48" t="str">
        <f t="shared" si="156"/>
        <v>WTR AM-10.121.15.194-TN705B_Radhanpur(B1)\S3P1 - 10.121.15.195-TN705B_Bhabhar(B1)\S4P1</v>
      </c>
      <c r="AA593" s="48">
        <f t="shared" si="157"/>
        <v>15</v>
      </c>
      <c r="AB593" s="48">
        <f t="shared" si="158"/>
        <v>25</v>
      </c>
      <c r="AC593" s="48">
        <f t="shared" si="159"/>
        <v>15</v>
      </c>
      <c r="AD593" s="48">
        <f t="shared" si="160"/>
        <v>23</v>
      </c>
      <c r="AE593" s="48" t="str">
        <f t="shared" si="161"/>
        <v>10.121.15.194</v>
      </c>
      <c r="AF593" s="42" t="str">
        <f t="shared" si="162"/>
        <v>10.121.15.195</v>
      </c>
      <c r="AG593" s="7" t="str">
        <f t="shared" si="163"/>
        <v>Radhanpur</v>
      </c>
      <c r="AH593" s="7" t="str">
        <f t="shared" si="164"/>
        <v>Bhabhar</v>
      </c>
      <c r="AI593" s="7" t="str">
        <f t="shared" si="165"/>
        <v>S3P1</v>
      </c>
      <c r="AJ593" s="7" t="str">
        <f t="shared" si="166"/>
        <v>S4P1</v>
      </c>
      <c r="AK593" s="7" t="str">
        <f>IFERROR(VLOOKUP(Z593,'PASTE-DL-ALARMS'!$Q$10:$W$2200,7,FALSE),"")</f>
        <v/>
      </c>
      <c r="AL593" s="55" t="str">
        <f>IFERROR(VLOOKUP(Z593,'PASTE-DL-ALARMS'!$Q$10:$W$2200,3,FALSE),"")</f>
        <v/>
      </c>
      <c r="AM593" s="7" t="str">
        <f t="shared" si="167"/>
        <v>10.121.15.194_Radhanpur_S3P1</v>
      </c>
      <c r="AN593" s="55" t="str">
        <f t="shared" si="168"/>
        <v>10.121.15.195_Bhabhar_S4P1</v>
      </c>
      <c r="AO593" s="72" t="e">
        <f t="shared" ca="1" si="169"/>
        <v>#VALUE!</v>
      </c>
      <c r="AP593" s="7" t="str">
        <f>IFERROR(VLOOKUP(Z593,'PASTE-DL-ALARMS'!$Q$10:$Z$2800,8,FALSE),"")</f>
        <v/>
      </c>
    </row>
    <row r="594" spans="1:42" x14ac:dyDescent="0.25">
      <c r="A594" s="20"/>
      <c r="B594" s="20"/>
      <c r="C594" s="20" t="str">
        <f>IF(D594="Critical",MAX($C$8:C593)+1,"")</f>
        <v/>
      </c>
      <c r="D594" s="20" t="str">
        <f t="shared" si="153"/>
        <v>-</v>
      </c>
      <c r="E594" s="20" t="str">
        <f>VLOOKUP('PASTE-DOWN-DL'!F594,'SSA-CODE'!$D$4:$E$56,2,FALSE)</f>
        <v>BUJ</v>
      </c>
      <c r="F594" s="48" t="str">
        <f t="shared" si="154"/>
        <v>SSA BUJ</v>
      </c>
      <c r="G594" s="48" t="str">
        <f t="shared" si="155"/>
        <v xml:space="preserve">	SSA BUJ</v>
      </c>
      <c r="H594" s="20">
        <v>585</v>
      </c>
      <c r="I594" t="s">
        <v>9742</v>
      </c>
      <c r="J594" t="s">
        <v>6260</v>
      </c>
      <c r="K594" t="s">
        <v>6275</v>
      </c>
      <c r="L594" t="s">
        <v>6262</v>
      </c>
      <c r="M594" t="s">
        <v>6263</v>
      </c>
      <c r="N594" t="s">
        <v>9743</v>
      </c>
      <c r="O594" t="s">
        <v>9744</v>
      </c>
      <c r="P594" t="s">
        <v>6266</v>
      </c>
      <c r="Q594" t="s">
        <v>6876</v>
      </c>
      <c r="R594" t="s">
        <v>6279</v>
      </c>
      <c r="S594" t="s">
        <v>9745</v>
      </c>
      <c r="T594" t="s">
        <v>6345</v>
      </c>
      <c r="U594" t="s">
        <v>6269</v>
      </c>
      <c r="V594" t="s">
        <v>6271</v>
      </c>
      <c r="W594" t="s">
        <v>9746</v>
      </c>
      <c r="X594" t="s">
        <v>9747</v>
      </c>
      <c r="Y594" t="s">
        <v>6269</v>
      </c>
      <c r="Z594" s="48" t="str">
        <f t="shared" si="156"/>
        <v>SSA BUJ-10.121.24.99-PNT COLONY BTS_PH2-10.121.17.75-Vansh_TN703B_GJ_SSA BUJ_PH1</v>
      </c>
      <c r="AA594" s="48">
        <f t="shared" si="157"/>
        <v>14</v>
      </c>
      <c r="AB594" s="48">
        <f t="shared" si="158"/>
        <v>29</v>
      </c>
      <c r="AC594" s="48">
        <f t="shared" si="159"/>
        <v>14</v>
      </c>
      <c r="AD594" s="48">
        <f t="shared" si="160"/>
        <v>20</v>
      </c>
      <c r="AE594" s="48" t="str">
        <f t="shared" si="161"/>
        <v>10.121.24.99</v>
      </c>
      <c r="AF594" s="42" t="str">
        <f t="shared" si="162"/>
        <v>10.121.17.75</v>
      </c>
      <c r="AG594" s="7" t="str">
        <f t="shared" si="163"/>
        <v>PNT COLONY BTS</v>
      </c>
      <c r="AH594" s="7" t="str">
        <f t="shared" si="164"/>
        <v>Vansh</v>
      </c>
      <c r="AI594" s="7" t="str">
        <f t="shared" si="165"/>
        <v>S2P5</v>
      </c>
      <c r="AJ594" s="7" t="str">
        <f t="shared" si="166"/>
        <v>S2P5</v>
      </c>
      <c r="AK594" s="7" t="str">
        <f>IFERROR(VLOOKUP(Z594,'PASTE-DL-ALARMS'!$Q$10:$W$2200,7,FALSE),"")</f>
        <v/>
      </c>
      <c r="AL594" s="55" t="str">
        <f>IFERROR(VLOOKUP(Z594,'PASTE-DL-ALARMS'!$Q$10:$W$2200,3,FALSE),"")</f>
        <v/>
      </c>
      <c r="AM594" s="7" t="str">
        <f t="shared" si="167"/>
        <v>10.121.24.99_PNT COLONY BTS_S2P5</v>
      </c>
      <c r="AN594" s="55" t="str">
        <f t="shared" si="168"/>
        <v>10.121.17.75_Vansh_S2P5</v>
      </c>
      <c r="AO594" s="72" t="e">
        <f t="shared" ca="1" si="169"/>
        <v>#VALUE!</v>
      </c>
      <c r="AP594" s="7" t="str">
        <f>IFERROR(VLOOKUP(Z594,'PASTE-DL-ALARMS'!$Q$10:$Z$2800,8,FALSE),"")</f>
        <v/>
      </c>
    </row>
    <row r="595" spans="1:42" x14ac:dyDescent="0.25">
      <c r="A595" s="20"/>
      <c r="B595" s="20"/>
      <c r="C595" s="20" t="str">
        <f>IF(D595="Critical",MAX($C$8:C594)+1,"")</f>
        <v/>
      </c>
      <c r="D595" s="20" t="str">
        <f t="shared" si="153"/>
        <v>-</v>
      </c>
      <c r="E595" s="20" t="str">
        <f>VLOOKUP('PASTE-DOWN-DL'!F595,'SSA-CODE'!$D$4:$E$56,2,FALSE)</f>
        <v>AHD</v>
      </c>
      <c r="F595" s="48" t="str">
        <f t="shared" si="154"/>
        <v>SSA AM</v>
      </c>
      <c r="G595" s="48" t="str">
        <f t="shared" si="155"/>
        <v xml:space="preserve">	SSA AM</v>
      </c>
      <c r="H595" s="20">
        <v>586</v>
      </c>
      <c r="I595" t="s">
        <v>9748</v>
      </c>
      <c r="J595" t="s">
        <v>6260</v>
      </c>
      <c r="K595" t="s">
        <v>6261</v>
      </c>
      <c r="L595" t="s">
        <v>6262</v>
      </c>
      <c r="M595" t="s">
        <v>6263</v>
      </c>
      <c r="N595" t="s">
        <v>9749</v>
      </c>
      <c r="O595" t="s">
        <v>9750</v>
      </c>
      <c r="P595" t="s">
        <v>6266</v>
      </c>
      <c r="Q595" t="s">
        <v>6416</v>
      </c>
      <c r="R595" t="s">
        <v>6692</v>
      </c>
      <c r="S595" t="s">
        <v>6269</v>
      </c>
      <c r="T595" t="s">
        <v>6287</v>
      </c>
      <c r="U595" t="s">
        <v>6269</v>
      </c>
      <c r="V595" t="s">
        <v>6271</v>
      </c>
      <c r="W595" t="s">
        <v>9751</v>
      </c>
      <c r="X595" t="s">
        <v>9752</v>
      </c>
      <c r="Y595" t="s">
        <v>6269</v>
      </c>
      <c r="Z595" s="48" t="str">
        <f t="shared" si="156"/>
        <v>SSA AM-10.121.18.193-Bapunagar_B2_6/1-10.121.18.145-Bapunagar_2_B2_5/1</v>
      </c>
      <c r="AA595" s="48">
        <f t="shared" si="157"/>
        <v>15</v>
      </c>
      <c r="AB595" s="48">
        <f t="shared" si="158"/>
        <v>25</v>
      </c>
      <c r="AC595" s="48">
        <f t="shared" si="159"/>
        <v>15</v>
      </c>
      <c r="AD595" s="48">
        <f t="shared" si="160"/>
        <v>30</v>
      </c>
      <c r="AE595" s="48" t="str">
        <f t="shared" si="161"/>
        <v>10.121.18.145</v>
      </c>
      <c r="AF595" s="42" t="str">
        <f t="shared" si="162"/>
        <v>10.121.18.193</v>
      </c>
      <c r="AG595" s="7" t="str">
        <f t="shared" si="163"/>
        <v>Bapunagar</v>
      </c>
      <c r="AH595" s="7" t="str">
        <f t="shared" si="164"/>
        <v>Bapunagar(GNE)</v>
      </c>
      <c r="AI595" s="7" t="str">
        <f t="shared" si="165"/>
        <v>S5P1</v>
      </c>
      <c r="AJ595" s="7" t="str">
        <f t="shared" si="166"/>
        <v>S6P1</v>
      </c>
      <c r="AK595" s="7" t="str">
        <f>IFERROR(VLOOKUP(Z595,'PASTE-DL-ALARMS'!$Q$10:$W$2200,7,FALSE),"")</f>
        <v/>
      </c>
      <c r="AL595" s="55" t="str">
        <f>IFERROR(VLOOKUP(Z595,'PASTE-DL-ALARMS'!$Q$10:$W$2200,3,FALSE),"")</f>
        <v/>
      </c>
      <c r="AM595" s="7" t="str">
        <f t="shared" si="167"/>
        <v>10.121.18.145_Bapunagar_S5P1</v>
      </c>
      <c r="AN595" s="55" t="str">
        <f t="shared" si="168"/>
        <v>10.121.18.193_Bapunagar(GNE)_S6P1</v>
      </c>
      <c r="AO595" s="72" t="e">
        <f t="shared" ca="1" si="169"/>
        <v>#VALUE!</v>
      </c>
      <c r="AP595" s="7" t="str">
        <f>IFERROR(VLOOKUP(Z595,'PASTE-DL-ALARMS'!$Q$10:$Z$2800,8,FALSE),"")</f>
        <v/>
      </c>
    </row>
    <row r="596" spans="1:42" x14ac:dyDescent="0.25">
      <c r="A596" s="20"/>
      <c r="B596" s="20"/>
      <c r="C596" s="20" t="str">
        <f>IF(D596="Critical",MAX($C$8:C595)+1,"")</f>
        <v/>
      </c>
      <c r="D596" s="20" t="str">
        <f t="shared" si="153"/>
        <v>-</v>
      </c>
      <c r="E596" s="20" t="e">
        <f>VLOOKUP('PASTE-DOWN-DL'!F596,'SSA-CODE'!$D$4:$E$56,2,FALSE)</f>
        <v>#N/A</v>
      </c>
      <c r="F596" s="48" t="str">
        <f t="shared" si="154"/>
        <v/>
      </c>
      <c r="G596" s="48" t="str">
        <f t="shared" si="155"/>
        <v xml:space="preserve">	</v>
      </c>
      <c r="H596" s="20">
        <v>587</v>
      </c>
      <c r="I596" t="s">
        <v>19502</v>
      </c>
      <c r="J596" t="s">
        <v>6260</v>
      </c>
      <c r="K596" t="s">
        <v>6275</v>
      </c>
      <c r="L596" t="s">
        <v>6262</v>
      </c>
      <c r="M596" t="s">
        <v>6263</v>
      </c>
      <c r="N596" t="s">
        <v>9753</v>
      </c>
      <c r="O596" t="s">
        <v>9754</v>
      </c>
      <c r="P596" t="s">
        <v>6266</v>
      </c>
      <c r="Q596" t="s">
        <v>6302</v>
      </c>
      <c r="R596" t="s">
        <v>6279</v>
      </c>
      <c r="S596" t="s">
        <v>9755</v>
      </c>
      <c r="T596" t="s">
        <v>6471</v>
      </c>
      <c r="U596" t="s">
        <v>7857</v>
      </c>
      <c r="V596" t="s">
        <v>6271</v>
      </c>
      <c r="W596" t="s">
        <v>9756</v>
      </c>
      <c r="X596" t="s">
        <v>19503</v>
      </c>
      <c r="Y596" t="s">
        <v>6269</v>
      </c>
      <c r="Z596" s="48" t="str">
        <f t="shared" si="156"/>
        <v>-4/1</v>
      </c>
      <c r="AA596" s="48">
        <f t="shared" si="157"/>
        <v>15</v>
      </c>
      <c r="AB596" s="48">
        <f t="shared" si="158"/>
        <v>33</v>
      </c>
      <c r="AC596" s="48">
        <f t="shared" si="159"/>
        <v>14</v>
      </c>
      <c r="AD596" s="48">
        <f t="shared" si="160"/>
        <v>23</v>
      </c>
      <c r="AE596" s="48" t="str">
        <f t="shared" si="161"/>
        <v>10.121.68.101</v>
      </c>
      <c r="AF596" s="42" t="str">
        <f t="shared" si="162"/>
        <v>10.121.68.67</v>
      </c>
      <c r="AG596" s="7" t="str">
        <f t="shared" si="163"/>
        <v>CITYNET SAMARVANI</v>
      </c>
      <c r="AH596" s="7" t="str">
        <f t="shared" si="164"/>
        <v>Silvassa</v>
      </c>
      <c r="AI596" s="7" t="str">
        <f t="shared" si="165"/>
        <v>S2P6</v>
      </c>
      <c r="AJ596" s="7" t="str">
        <f t="shared" si="166"/>
        <v>S5P5</v>
      </c>
      <c r="AK596" s="7" t="str">
        <f>IFERROR(VLOOKUP(Z596,'PASTE-DL-ALARMS'!$Q$10:$W$2200,7,FALSE),"")</f>
        <v/>
      </c>
      <c r="AL596" s="55" t="str">
        <f>IFERROR(VLOOKUP(Z596,'PASTE-DL-ALARMS'!$Q$10:$W$2200,3,FALSE),"")</f>
        <v/>
      </c>
      <c r="AM596" s="7" t="str">
        <f t="shared" si="167"/>
        <v>10.121.68.101_CITYNET SAMARVANI_S2P6</v>
      </c>
      <c r="AN596" s="55" t="str">
        <f t="shared" si="168"/>
        <v>10.121.68.67_Silvassa_S5P5</v>
      </c>
      <c r="AO596" s="72" t="e">
        <f t="shared" ca="1" si="169"/>
        <v>#VALUE!</v>
      </c>
      <c r="AP596" s="7" t="str">
        <f>IFERROR(VLOOKUP(Z596,'PASTE-DL-ALARMS'!$Q$10:$Z$2800,8,FALSE),"")</f>
        <v/>
      </c>
    </row>
    <row r="597" spans="1:42" x14ac:dyDescent="0.25">
      <c r="A597" s="20"/>
      <c r="B597" s="20"/>
      <c r="C597" s="20" t="str">
        <f>IF(D597="Critical",MAX($C$8:C596)+1,"")</f>
        <v/>
      </c>
      <c r="D597" s="20" t="str">
        <f t="shared" si="153"/>
        <v>-</v>
      </c>
      <c r="E597" s="20" t="str">
        <f>VLOOKUP('PASTE-DOWN-DL'!F597,'SSA-CODE'!$D$4:$E$56,2,FALSE)</f>
        <v>VAL</v>
      </c>
      <c r="F597" s="48" t="str">
        <f t="shared" si="154"/>
        <v>SSA VAL</v>
      </c>
      <c r="G597" s="48" t="str">
        <f t="shared" si="155"/>
        <v xml:space="preserve">	SSA VAL</v>
      </c>
      <c r="H597" s="20">
        <v>588</v>
      </c>
      <c r="I597" t="s">
        <v>9757</v>
      </c>
      <c r="J597" t="s">
        <v>6466</v>
      </c>
      <c r="K597" t="s">
        <v>6275</v>
      </c>
      <c r="L597" t="s">
        <v>6262</v>
      </c>
      <c r="M597" t="s">
        <v>6263</v>
      </c>
      <c r="N597" t="s">
        <v>9758</v>
      </c>
      <c r="O597" t="s">
        <v>9759</v>
      </c>
      <c r="P597" t="s">
        <v>6266</v>
      </c>
      <c r="Q597" t="s">
        <v>6826</v>
      </c>
      <c r="R597" t="s">
        <v>6279</v>
      </c>
      <c r="S597" t="s">
        <v>7348</v>
      </c>
      <c r="T597" t="s">
        <v>6287</v>
      </c>
      <c r="U597" t="s">
        <v>9760</v>
      </c>
      <c r="V597" t="s">
        <v>6271</v>
      </c>
      <c r="W597" t="s">
        <v>9761</v>
      </c>
      <c r="X597" t="s">
        <v>9762</v>
      </c>
      <c r="Y597" t="s">
        <v>6269</v>
      </c>
      <c r="Z597" s="48" t="str">
        <f t="shared" si="156"/>
        <v>SSA VAL-10.121.16.94-Valsad_B2_3/7-10.121.24.129-Valsad_Old_B2_6/8</v>
      </c>
      <c r="AA597" s="48">
        <f t="shared" si="157"/>
        <v>14</v>
      </c>
      <c r="AB597" s="48">
        <f t="shared" si="158"/>
        <v>25</v>
      </c>
      <c r="AC597" s="48">
        <f t="shared" si="159"/>
        <v>15</v>
      </c>
      <c r="AD597" s="48">
        <f t="shared" si="160"/>
        <v>34</v>
      </c>
      <c r="AE597" s="48" t="str">
        <f t="shared" si="161"/>
        <v>10.121.16.94</v>
      </c>
      <c r="AF597" s="42" t="str">
        <f t="shared" si="162"/>
        <v>10.121.24.129</v>
      </c>
      <c r="AG597" s="7" t="str">
        <f t="shared" si="163"/>
        <v>Valsad-New</v>
      </c>
      <c r="AH597" s="7" t="str">
        <f t="shared" si="164"/>
        <v>Valsad-Old-TE(GNE)</v>
      </c>
      <c r="AI597" s="7" t="str">
        <f t="shared" si="165"/>
        <v>S3P7</v>
      </c>
      <c r="AJ597" s="7" t="str">
        <f t="shared" si="166"/>
        <v>S6P8</v>
      </c>
      <c r="AK597" s="7" t="str">
        <f>IFERROR(VLOOKUP(Z597,'PASTE-DL-ALARMS'!$Q$10:$W$2200,7,FALSE),"")</f>
        <v/>
      </c>
      <c r="AL597" s="55" t="str">
        <f>IFERROR(VLOOKUP(Z597,'PASTE-DL-ALARMS'!$Q$10:$W$2200,3,FALSE),"")</f>
        <v/>
      </c>
      <c r="AM597" s="7" t="str">
        <f t="shared" si="167"/>
        <v>10.121.16.94_Valsad-New_S3P7</v>
      </c>
      <c r="AN597" s="55" t="str">
        <f t="shared" si="168"/>
        <v>10.121.24.129_Valsad-Old-TE(GNE)_S6P8</v>
      </c>
      <c r="AO597" s="72" t="e">
        <f t="shared" ca="1" si="169"/>
        <v>#VALUE!</v>
      </c>
      <c r="AP597" s="7" t="str">
        <f>IFERROR(VLOOKUP(Z597,'PASTE-DL-ALARMS'!$Q$10:$Z$2800,8,FALSE),"")</f>
        <v/>
      </c>
    </row>
    <row r="598" spans="1:42" x14ac:dyDescent="0.25">
      <c r="A598" s="20"/>
      <c r="B598" s="20"/>
      <c r="C598" s="20" t="str">
        <f>IF(D598="Critical",MAX($C$8:C597)+1,"")</f>
        <v/>
      </c>
      <c r="D598" s="20" t="str">
        <f t="shared" si="153"/>
        <v>-</v>
      </c>
      <c r="E598" s="20" t="str">
        <f>VLOOKUP('PASTE-DOWN-DL'!F598,'SSA-CODE'!$D$4:$E$56,2,FALSE)</f>
        <v>BUJ</v>
      </c>
      <c r="F598" s="48" t="str">
        <f t="shared" si="154"/>
        <v>SSA BUJ</v>
      </c>
      <c r="G598" s="48" t="str">
        <f t="shared" si="155"/>
        <v xml:space="preserve">	SSA BUJ</v>
      </c>
      <c r="H598" s="20">
        <v>589</v>
      </c>
      <c r="I598" t="s">
        <v>9763</v>
      </c>
      <c r="J598" t="s">
        <v>6260</v>
      </c>
      <c r="K598" t="s">
        <v>6275</v>
      </c>
      <c r="L598" t="s">
        <v>6262</v>
      </c>
      <c r="M598" t="s">
        <v>6263</v>
      </c>
      <c r="N598" t="s">
        <v>9764</v>
      </c>
      <c r="O598" t="s">
        <v>9765</v>
      </c>
      <c r="P598" t="s">
        <v>6266</v>
      </c>
      <c r="Q598" t="s">
        <v>6408</v>
      </c>
      <c r="R598" t="s">
        <v>7033</v>
      </c>
      <c r="S598" t="s">
        <v>9766</v>
      </c>
      <c r="T598" t="s">
        <v>6500</v>
      </c>
      <c r="U598" t="s">
        <v>9767</v>
      </c>
      <c r="V598" t="s">
        <v>6271</v>
      </c>
      <c r="W598" t="s">
        <v>9768</v>
      </c>
      <c r="X598" t="s">
        <v>6488</v>
      </c>
      <c r="Y598" t="s">
        <v>6269</v>
      </c>
      <c r="Z598" s="48" t="str">
        <f t="shared" si="156"/>
        <v>SSA BUJ-10.121.24.66-MBM Bhuj B2_6/5-10.121.24.89_KUTCH UNIVERSITY_1/5</v>
      </c>
      <c r="AA598" s="48">
        <f t="shared" si="157"/>
        <v>14</v>
      </c>
      <c r="AB598" s="48">
        <f t="shared" si="158"/>
        <v>26</v>
      </c>
      <c r="AC598" s="48">
        <f t="shared" si="159"/>
        <v>14</v>
      </c>
      <c r="AD598" s="48">
        <f t="shared" si="160"/>
        <v>31</v>
      </c>
      <c r="AE598" s="48" t="str">
        <f t="shared" si="161"/>
        <v>10.121.24.66</v>
      </c>
      <c r="AF598" s="42" t="str">
        <f t="shared" si="162"/>
        <v>10.121.24.89</v>
      </c>
      <c r="AG598" s="7" t="str">
        <f t="shared" si="163"/>
        <v>MBM Bhuj B2</v>
      </c>
      <c r="AH598" s="7" t="str">
        <f t="shared" si="164"/>
        <v>KUTCH UNIVERSITY</v>
      </c>
      <c r="AI598" s="7" t="str">
        <f t="shared" si="165"/>
        <v>S6P5</v>
      </c>
      <c r="AJ598" s="7" t="str">
        <f t="shared" si="166"/>
        <v>S1P5</v>
      </c>
      <c r="AK598" s="7" t="str">
        <f>IFERROR(VLOOKUP(Z598,'PASTE-DL-ALARMS'!$Q$10:$W$2200,7,FALSE),"")</f>
        <v/>
      </c>
      <c r="AL598" s="55" t="str">
        <f>IFERROR(VLOOKUP(Z598,'PASTE-DL-ALARMS'!$Q$10:$W$2200,3,FALSE),"")</f>
        <v/>
      </c>
      <c r="AM598" s="7" t="str">
        <f t="shared" si="167"/>
        <v>10.121.24.66_MBM Bhuj B2_S6P5</v>
      </c>
      <c r="AN598" s="55" t="str">
        <f t="shared" si="168"/>
        <v>10.121.24.89_KUTCH UNIVERSITY_S1P5</v>
      </c>
      <c r="AO598" s="72" t="e">
        <f t="shared" ca="1" si="169"/>
        <v>#VALUE!</v>
      </c>
      <c r="AP598" s="7" t="str">
        <f>IFERROR(VLOOKUP(Z598,'PASTE-DL-ALARMS'!$Q$10:$Z$2800,8,FALSE),"")</f>
        <v/>
      </c>
    </row>
    <row r="599" spans="1:42" x14ac:dyDescent="0.25">
      <c r="A599" s="20"/>
      <c r="B599" s="20"/>
      <c r="C599" s="20" t="str">
        <f>IF(D599="Critical",MAX($C$8:C598)+1,"")</f>
        <v/>
      </c>
      <c r="D599" s="20" t="str">
        <f t="shared" si="153"/>
        <v>-</v>
      </c>
      <c r="E599" s="20" t="str">
        <f>VLOOKUP('PASTE-DOWN-DL'!F599,'SSA-CODE'!$D$4:$E$56,2,FALSE)</f>
        <v>JMN</v>
      </c>
      <c r="F599" s="48" t="str">
        <f t="shared" si="154"/>
        <v>SSA JMN</v>
      </c>
      <c r="G599" s="48" t="str">
        <f t="shared" si="155"/>
        <v xml:space="preserve">	SSA JMN</v>
      </c>
      <c r="H599" s="20">
        <v>590</v>
      </c>
      <c r="I599" t="s">
        <v>9769</v>
      </c>
      <c r="J599" t="s">
        <v>6260</v>
      </c>
      <c r="K599" t="s">
        <v>6275</v>
      </c>
      <c r="L599" t="s">
        <v>6262</v>
      </c>
      <c r="M599" t="s">
        <v>6263</v>
      </c>
      <c r="N599" t="s">
        <v>9770</v>
      </c>
      <c r="O599" t="s">
        <v>9771</v>
      </c>
      <c r="P599" t="s">
        <v>6266</v>
      </c>
      <c r="Q599" t="s">
        <v>6423</v>
      </c>
      <c r="R599" t="s">
        <v>6279</v>
      </c>
      <c r="S599" t="s">
        <v>9772</v>
      </c>
      <c r="T599" t="s">
        <v>6770</v>
      </c>
      <c r="U599" t="s">
        <v>9772</v>
      </c>
      <c r="V599" t="s">
        <v>6271</v>
      </c>
      <c r="W599" t="s">
        <v>9773</v>
      </c>
      <c r="X599" t="s">
        <v>6488</v>
      </c>
      <c r="Y599" t="s">
        <v>6269</v>
      </c>
      <c r="Z599" s="48" t="str">
        <f t="shared" si="156"/>
        <v>SSA JMN-10.121.20.39-HARIA-COLLAGE A1_1/5-10.121.20.3-GIDC B2_3/5</v>
      </c>
      <c r="AA599" s="48">
        <f t="shared" si="157"/>
        <v>14</v>
      </c>
      <c r="AB599" s="48">
        <f t="shared" si="158"/>
        <v>28</v>
      </c>
      <c r="AC599" s="48">
        <f t="shared" si="159"/>
        <v>13</v>
      </c>
      <c r="AD599" s="48">
        <f t="shared" si="160"/>
        <v>18</v>
      </c>
      <c r="AE599" s="48" t="str">
        <f t="shared" si="161"/>
        <v>10.121.20.39</v>
      </c>
      <c r="AF599" s="42" t="str">
        <f t="shared" si="162"/>
        <v>10.121.20.3</v>
      </c>
      <c r="AG599" s="7" t="str">
        <f t="shared" si="163"/>
        <v>HARIA COLLAGE</v>
      </c>
      <c r="AH599" s="7" t="str">
        <f t="shared" si="164"/>
        <v>GIDC</v>
      </c>
      <c r="AI599" s="7" t="str">
        <f t="shared" si="165"/>
        <v>S1P5</v>
      </c>
      <c r="AJ599" s="7" t="str">
        <f t="shared" si="166"/>
        <v>S3P5</v>
      </c>
      <c r="AK599" s="7" t="str">
        <f>IFERROR(VLOOKUP(Z599,'PASTE-DL-ALARMS'!$Q$10:$W$2200,7,FALSE),"")</f>
        <v/>
      </c>
      <c r="AL599" s="55" t="str">
        <f>IFERROR(VLOOKUP(Z599,'PASTE-DL-ALARMS'!$Q$10:$W$2200,3,FALSE),"")</f>
        <v/>
      </c>
      <c r="AM599" s="7" t="str">
        <f t="shared" si="167"/>
        <v>10.121.20.39_HARIA COLLAGE_S1P5</v>
      </c>
      <c r="AN599" s="55" t="str">
        <f t="shared" si="168"/>
        <v>10.121.20.3_GIDC_S3P5</v>
      </c>
      <c r="AO599" s="72" t="e">
        <f t="shared" ca="1" si="169"/>
        <v>#VALUE!</v>
      </c>
      <c r="AP599" s="7" t="str">
        <f>IFERROR(VLOOKUP(Z599,'PASTE-DL-ALARMS'!$Q$10:$Z$2800,8,FALSE),"")</f>
        <v/>
      </c>
    </row>
    <row r="600" spans="1:42" x14ac:dyDescent="0.25">
      <c r="A600" s="20"/>
      <c r="B600" s="20"/>
      <c r="C600" s="20" t="str">
        <f>IF(D600="Critical",MAX($C$8:C599)+1,"")</f>
        <v/>
      </c>
      <c r="D600" s="20" t="str">
        <f t="shared" si="153"/>
        <v>-</v>
      </c>
      <c r="E600" s="20" t="str">
        <f>VLOOKUP('PASTE-DOWN-DL'!F600,'SSA-CODE'!$D$4:$E$56,2,FALSE)</f>
        <v>VDA</v>
      </c>
      <c r="F600" s="48" t="str">
        <f t="shared" si="154"/>
        <v>SSA VDR</v>
      </c>
      <c r="G600" s="48" t="str">
        <f t="shared" si="155"/>
        <v xml:space="preserve">	SSA VDR</v>
      </c>
      <c r="H600" s="20">
        <v>591</v>
      </c>
      <c r="I600" t="s">
        <v>9774</v>
      </c>
      <c r="J600" t="s">
        <v>6260</v>
      </c>
      <c r="K600" t="s">
        <v>6275</v>
      </c>
      <c r="L600" t="s">
        <v>6262</v>
      </c>
      <c r="M600" t="s">
        <v>6263</v>
      </c>
      <c r="N600" t="s">
        <v>9775</v>
      </c>
      <c r="O600" t="s">
        <v>9776</v>
      </c>
      <c r="P600" t="s">
        <v>6266</v>
      </c>
      <c r="Q600" t="s">
        <v>6686</v>
      </c>
      <c r="R600" t="s">
        <v>6279</v>
      </c>
      <c r="S600" t="s">
        <v>9777</v>
      </c>
      <c r="T600" t="s">
        <v>6500</v>
      </c>
      <c r="U600" t="s">
        <v>6708</v>
      </c>
      <c r="V600" t="s">
        <v>6271</v>
      </c>
      <c r="W600" t="s">
        <v>9778</v>
      </c>
      <c r="X600" t="s">
        <v>6488</v>
      </c>
      <c r="Y600" t="s">
        <v>6269</v>
      </c>
      <c r="Z600" s="48" t="str">
        <f t="shared" si="156"/>
        <v>SSA VDR-10.121.19.154-PNT-COLONY A1_1/6-10.121.99.170-Mahalaxmi-BTS A1_1/6</v>
      </c>
      <c r="AA600" s="48">
        <f t="shared" si="157"/>
        <v>15</v>
      </c>
      <c r="AB600" s="48">
        <f t="shared" si="158"/>
        <v>26</v>
      </c>
      <c r="AC600" s="48">
        <f t="shared" si="159"/>
        <v>15</v>
      </c>
      <c r="AD600" s="48">
        <f t="shared" si="160"/>
        <v>29</v>
      </c>
      <c r="AE600" s="48" t="str">
        <f t="shared" si="161"/>
        <v>10.121.19.154</v>
      </c>
      <c r="AF600" s="42" t="str">
        <f t="shared" si="162"/>
        <v>10.121.99.170</v>
      </c>
      <c r="AG600" s="7" t="str">
        <f t="shared" si="163"/>
        <v>PNT COLONY</v>
      </c>
      <c r="AH600" s="7" t="str">
        <f t="shared" si="164"/>
        <v>Mahalaxmi BTS</v>
      </c>
      <c r="AI600" s="7" t="str">
        <f t="shared" si="165"/>
        <v>S1P6</v>
      </c>
      <c r="AJ600" s="7" t="str">
        <f t="shared" si="166"/>
        <v>S1P6</v>
      </c>
      <c r="AK600" s="7" t="str">
        <f>IFERROR(VLOOKUP(Z600,'PASTE-DL-ALARMS'!$Q$10:$W$2200,7,FALSE),"")</f>
        <v/>
      </c>
      <c r="AL600" s="55" t="str">
        <f>IFERROR(VLOOKUP(Z600,'PASTE-DL-ALARMS'!$Q$10:$W$2200,3,FALSE),"")</f>
        <v/>
      </c>
      <c r="AM600" s="7" t="str">
        <f t="shared" si="167"/>
        <v>10.121.19.154_PNT COLONY_S1P6</v>
      </c>
      <c r="AN600" s="55" t="str">
        <f t="shared" si="168"/>
        <v>10.121.99.170_Mahalaxmi BTS_S1P6</v>
      </c>
      <c r="AO600" s="72" t="e">
        <f t="shared" ca="1" si="169"/>
        <v>#VALUE!</v>
      </c>
      <c r="AP600" s="7" t="str">
        <f>IFERROR(VLOOKUP(Z600,'PASTE-DL-ALARMS'!$Q$10:$Z$2800,8,FALSE),"")</f>
        <v/>
      </c>
    </row>
    <row r="601" spans="1:42" x14ac:dyDescent="0.25">
      <c r="A601" s="20"/>
      <c r="B601" s="20"/>
      <c r="C601" s="20" t="str">
        <f>IF(D601="Critical",MAX($C$8:C600)+1,"")</f>
        <v/>
      </c>
      <c r="D601" s="20" t="str">
        <f t="shared" si="153"/>
        <v>-</v>
      </c>
      <c r="E601" s="20" t="str">
        <f>VLOOKUP('PASTE-DOWN-DL'!F601,'SSA-CODE'!$D$4:$E$56,2,FALSE)</f>
        <v>WTR AM</v>
      </c>
      <c r="F601" s="48" t="str">
        <f t="shared" si="154"/>
        <v>WTR AM</v>
      </c>
      <c r="G601" s="48" t="str">
        <f t="shared" si="155"/>
        <v xml:space="preserve">	WTR AM</v>
      </c>
      <c r="H601" s="20">
        <v>592</v>
      </c>
      <c r="I601" t="s">
        <v>9779</v>
      </c>
      <c r="J601" t="s">
        <v>6260</v>
      </c>
      <c r="K601" t="s">
        <v>6261</v>
      </c>
      <c r="L601" t="s">
        <v>6262</v>
      </c>
      <c r="M601" t="s">
        <v>6263</v>
      </c>
      <c r="N601" t="s">
        <v>9780</v>
      </c>
      <c r="O601" t="s">
        <v>9781</v>
      </c>
      <c r="P601" t="s">
        <v>6266</v>
      </c>
      <c r="Q601" t="s">
        <v>6903</v>
      </c>
      <c r="R601" t="s">
        <v>7300</v>
      </c>
      <c r="S601" t="s">
        <v>9782</v>
      </c>
      <c r="T601" t="s">
        <v>6345</v>
      </c>
      <c r="U601" t="s">
        <v>9782</v>
      </c>
      <c r="V601" t="s">
        <v>6271</v>
      </c>
      <c r="W601" t="s">
        <v>9783</v>
      </c>
      <c r="X601" t="s">
        <v>9784</v>
      </c>
      <c r="Y601" t="s">
        <v>6269</v>
      </c>
      <c r="Z601" s="48" t="str">
        <f t="shared" si="156"/>
        <v>WTR AM-10.121.16.136-Gbt B2_6/1-10.121.15.150-Am Gulbaitekra B2_6/1</v>
      </c>
      <c r="AA601" s="48">
        <f t="shared" si="157"/>
        <v>15</v>
      </c>
      <c r="AB601" s="48">
        <f t="shared" si="158"/>
        <v>30</v>
      </c>
      <c r="AC601" s="48">
        <f t="shared" si="159"/>
        <v>15</v>
      </c>
      <c r="AD601" s="48">
        <f t="shared" si="160"/>
        <v>19</v>
      </c>
      <c r="AE601" s="48" t="str">
        <f t="shared" si="161"/>
        <v>10.121.15.150</v>
      </c>
      <c r="AF601" s="42" t="str">
        <f t="shared" si="162"/>
        <v>10.121.16.136</v>
      </c>
      <c r="AG601" s="7" t="str">
        <f t="shared" si="163"/>
        <v>AM GULBAITEKRA</v>
      </c>
      <c r="AH601" s="7" t="str">
        <f t="shared" si="164"/>
        <v>GBT</v>
      </c>
      <c r="AI601" s="7" t="str">
        <f t="shared" si="165"/>
        <v>S6P1</v>
      </c>
      <c r="AJ601" s="7" t="str">
        <f t="shared" si="166"/>
        <v>S6P1</v>
      </c>
      <c r="AK601" s="7" t="str">
        <f>IFERROR(VLOOKUP(Z601,'PASTE-DL-ALARMS'!$Q$10:$W$2200,7,FALSE),"")</f>
        <v/>
      </c>
      <c r="AL601" s="55" t="str">
        <f>IFERROR(VLOOKUP(Z601,'PASTE-DL-ALARMS'!$Q$10:$W$2200,3,FALSE),"")</f>
        <v/>
      </c>
      <c r="AM601" s="7" t="str">
        <f t="shared" si="167"/>
        <v>10.121.15.150_AM GULBAITEKRA_S6P1</v>
      </c>
      <c r="AN601" s="55" t="str">
        <f t="shared" si="168"/>
        <v>10.121.16.136_GBT_S6P1</v>
      </c>
      <c r="AO601" s="72" t="e">
        <f t="shared" ca="1" si="169"/>
        <v>#VALUE!</v>
      </c>
      <c r="AP601" s="7" t="str">
        <f>IFERROR(VLOOKUP(Z601,'PASTE-DL-ALARMS'!$Q$10:$Z$2800,8,FALSE),"")</f>
        <v/>
      </c>
    </row>
    <row r="602" spans="1:42" x14ac:dyDescent="0.25">
      <c r="A602" s="20"/>
      <c r="B602" s="20"/>
      <c r="C602" s="20" t="str">
        <f>IF(D602="Critical",MAX($C$8:C601)+1,"")</f>
        <v/>
      </c>
      <c r="D602" s="20" t="str">
        <f t="shared" si="153"/>
        <v>-</v>
      </c>
      <c r="E602" s="20" t="str">
        <f>VLOOKUP('PASTE-DOWN-DL'!F602,'SSA-CODE'!$D$4:$E$56,2,FALSE)</f>
        <v>WTR AM</v>
      </c>
      <c r="F602" s="48" t="str">
        <f t="shared" si="154"/>
        <v>WTR AM</v>
      </c>
      <c r="G602" s="48" t="str">
        <f t="shared" si="155"/>
        <v xml:space="preserve">	WTR AM</v>
      </c>
      <c r="H602" s="20">
        <v>593</v>
      </c>
      <c r="I602" t="s">
        <v>9785</v>
      </c>
      <c r="J602" t="s">
        <v>6260</v>
      </c>
      <c r="K602" t="s">
        <v>6275</v>
      </c>
      <c r="L602" t="s">
        <v>6262</v>
      </c>
      <c r="M602" t="s">
        <v>6263</v>
      </c>
      <c r="N602" t="s">
        <v>9786</v>
      </c>
      <c r="O602" t="s">
        <v>9787</v>
      </c>
      <c r="P602" t="s">
        <v>6266</v>
      </c>
      <c r="Q602" t="s">
        <v>8085</v>
      </c>
      <c r="R602" t="s">
        <v>6279</v>
      </c>
      <c r="S602" t="s">
        <v>9788</v>
      </c>
      <c r="T602" t="s">
        <v>6500</v>
      </c>
      <c r="U602" t="s">
        <v>6931</v>
      </c>
      <c r="V602" t="s">
        <v>6271</v>
      </c>
      <c r="W602" t="s">
        <v>9789</v>
      </c>
      <c r="X602" t="s">
        <v>9790</v>
      </c>
      <c r="Y602" t="s">
        <v>6269</v>
      </c>
      <c r="Z602" s="48" t="str">
        <f t="shared" si="156"/>
        <v>WTR AM-10.121.16.67-Navasari B1_6/6-10.121.16.116-Kabilpore Old A1_2/5</v>
      </c>
      <c r="AA602" s="48">
        <f t="shared" si="157"/>
        <v>14</v>
      </c>
      <c r="AB602" s="48">
        <f t="shared" si="158"/>
        <v>23</v>
      </c>
      <c r="AC602" s="48">
        <f t="shared" si="159"/>
        <v>15</v>
      </c>
      <c r="AD602" s="48">
        <f t="shared" si="160"/>
        <v>30</v>
      </c>
      <c r="AE602" s="48" t="str">
        <f t="shared" si="161"/>
        <v>10.121.16.67</v>
      </c>
      <c r="AF602" s="42" t="str">
        <f t="shared" si="162"/>
        <v>10.121.16.116</v>
      </c>
      <c r="AG602" s="7" t="str">
        <f t="shared" si="163"/>
        <v>NAVASARI</v>
      </c>
      <c r="AH602" s="7" t="str">
        <f t="shared" si="164"/>
        <v>KABILPORE GIDC</v>
      </c>
      <c r="AI602" s="7" t="str">
        <f t="shared" si="165"/>
        <v>S6P6</v>
      </c>
      <c r="AJ602" s="7" t="str">
        <f t="shared" si="166"/>
        <v>S2P5</v>
      </c>
      <c r="AK602" s="7" t="str">
        <f>IFERROR(VLOOKUP(Z602,'PASTE-DL-ALARMS'!$Q$10:$W$2200,7,FALSE),"")</f>
        <v/>
      </c>
      <c r="AL602" s="55" t="str">
        <f>IFERROR(VLOOKUP(Z602,'PASTE-DL-ALARMS'!$Q$10:$W$2200,3,FALSE),"")</f>
        <v/>
      </c>
      <c r="AM602" s="7" t="str">
        <f t="shared" si="167"/>
        <v>10.121.16.67_NAVASARI_S6P6</v>
      </c>
      <c r="AN602" s="55" t="str">
        <f t="shared" si="168"/>
        <v>10.121.16.116_KABILPORE GIDC_S2P5</v>
      </c>
      <c r="AO602" s="72" t="e">
        <f t="shared" ca="1" si="169"/>
        <v>#VALUE!</v>
      </c>
      <c r="AP602" s="7" t="str">
        <f>IFERROR(VLOOKUP(Z602,'PASTE-DL-ALARMS'!$Q$10:$Z$2800,8,FALSE),"")</f>
        <v/>
      </c>
    </row>
    <row r="603" spans="1:42" x14ac:dyDescent="0.25">
      <c r="A603" s="20"/>
      <c r="B603" s="20"/>
      <c r="C603" s="20" t="str">
        <f>IF(D603="Critical",MAX($C$8:C602)+1,"")</f>
        <v/>
      </c>
      <c r="D603" s="20" t="str">
        <f t="shared" si="153"/>
        <v>-</v>
      </c>
      <c r="E603" s="20" t="str">
        <f>VLOOKUP('PASTE-DOWN-DL'!F603,'SSA-CODE'!$D$4:$E$56,2,FALSE)</f>
        <v>RJT</v>
      </c>
      <c r="F603" s="48" t="str">
        <f t="shared" si="154"/>
        <v>SSA RJ</v>
      </c>
      <c r="G603" s="48" t="str">
        <f t="shared" si="155"/>
        <v xml:space="preserve">	SSA RJ</v>
      </c>
      <c r="H603" s="20">
        <v>594</v>
      </c>
      <c r="I603" t="s">
        <v>9791</v>
      </c>
      <c r="J603" t="s">
        <v>6260</v>
      </c>
      <c r="K603" t="s">
        <v>6261</v>
      </c>
      <c r="L603" t="s">
        <v>6262</v>
      </c>
      <c r="M603" t="s">
        <v>6263</v>
      </c>
      <c r="N603" t="s">
        <v>9792</v>
      </c>
      <c r="O603" t="s">
        <v>9793</v>
      </c>
      <c r="P603" t="s">
        <v>6266</v>
      </c>
      <c r="Q603" t="s">
        <v>6616</v>
      </c>
      <c r="R603" t="s">
        <v>6368</v>
      </c>
      <c r="S603" t="s">
        <v>6269</v>
      </c>
      <c r="T603" t="s">
        <v>7359</v>
      </c>
      <c r="U603" t="s">
        <v>6269</v>
      </c>
      <c r="V603" t="s">
        <v>6271</v>
      </c>
      <c r="W603" t="s">
        <v>9794</v>
      </c>
      <c r="X603" t="s">
        <v>9795</v>
      </c>
      <c r="Y603" t="s">
        <v>6269</v>
      </c>
      <c r="Z603" s="48" t="str">
        <f t="shared" si="156"/>
        <v>SSA RJ-10.121.19.72-Madhapar_B1\S3P1-10.121.19.74-Rahiya Road_B1\S4P1</v>
      </c>
      <c r="AA603" s="48">
        <f t="shared" si="157"/>
        <v>14</v>
      </c>
      <c r="AB603" s="48">
        <f t="shared" si="158"/>
        <v>23</v>
      </c>
      <c r="AC603" s="48">
        <f t="shared" si="159"/>
        <v>14</v>
      </c>
      <c r="AD603" s="48">
        <f t="shared" si="160"/>
        <v>25</v>
      </c>
      <c r="AE603" s="48" t="str">
        <f t="shared" si="161"/>
        <v>10.121.19.72</v>
      </c>
      <c r="AF603" s="42" t="str">
        <f t="shared" si="162"/>
        <v>10.121.19.74</v>
      </c>
      <c r="AG603" s="7" t="str">
        <f t="shared" si="163"/>
        <v>MADHAPAR</v>
      </c>
      <c r="AH603" s="7" t="str">
        <f t="shared" si="164"/>
        <v>RAIYA ROAD</v>
      </c>
      <c r="AI603" s="7" t="str">
        <f t="shared" si="165"/>
        <v>S3P1</v>
      </c>
      <c r="AJ603" s="7" t="str">
        <f t="shared" si="166"/>
        <v>S4P1</v>
      </c>
      <c r="AK603" s="7" t="str">
        <f>IFERROR(VLOOKUP(Z603,'PASTE-DL-ALARMS'!$Q$10:$W$2200,7,FALSE),"")</f>
        <v/>
      </c>
      <c r="AL603" s="55" t="str">
        <f>IFERROR(VLOOKUP(Z603,'PASTE-DL-ALARMS'!$Q$10:$W$2200,3,FALSE),"")</f>
        <v/>
      </c>
      <c r="AM603" s="7" t="str">
        <f t="shared" si="167"/>
        <v>10.121.19.72_MADHAPAR_S3P1</v>
      </c>
      <c r="AN603" s="55" t="str">
        <f t="shared" si="168"/>
        <v>10.121.19.74_RAIYA ROAD_S4P1</v>
      </c>
      <c r="AO603" s="72" t="e">
        <f t="shared" ca="1" si="169"/>
        <v>#VALUE!</v>
      </c>
      <c r="AP603" s="7" t="str">
        <f>IFERROR(VLOOKUP(Z603,'PASTE-DL-ALARMS'!$Q$10:$Z$2800,8,FALSE),"")</f>
        <v/>
      </c>
    </row>
    <row r="604" spans="1:42" x14ac:dyDescent="0.25">
      <c r="A604" s="20"/>
      <c r="B604" s="20"/>
      <c r="C604" s="20" t="str">
        <f>IF(D604="Critical",MAX($C$8:C603)+1,"")</f>
        <v/>
      </c>
      <c r="D604" s="20" t="str">
        <f t="shared" si="153"/>
        <v>-</v>
      </c>
      <c r="E604" s="20" t="str">
        <f>VLOOKUP('PASTE-DOWN-DL'!F604,'SSA-CODE'!$D$4:$E$56,2,FALSE)</f>
        <v>WTR AM</v>
      </c>
      <c r="F604" s="48" t="str">
        <f t="shared" si="154"/>
        <v>WTR AM</v>
      </c>
      <c r="G604" s="48" t="str">
        <f t="shared" si="155"/>
        <v xml:space="preserve">	WTR AM</v>
      </c>
      <c r="H604" s="20">
        <v>595</v>
      </c>
      <c r="I604" t="s">
        <v>9796</v>
      </c>
      <c r="J604" t="s">
        <v>6260</v>
      </c>
      <c r="K604" t="s">
        <v>6261</v>
      </c>
      <c r="L604" t="s">
        <v>6262</v>
      </c>
      <c r="M604" t="s">
        <v>6263</v>
      </c>
      <c r="N604" t="s">
        <v>9797</v>
      </c>
      <c r="O604" t="s">
        <v>9798</v>
      </c>
      <c r="P604" t="s">
        <v>6266</v>
      </c>
      <c r="Q604" t="s">
        <v>6268</v>
      </c>
      <c r="R604" t="s">
        <v>7722</v>
      </c>
      <c r="S604" t="s">
        <v>6269</v>
      </c>
      <c r="T604" t="s">
        <v>6602</v>
      </c>
      <c r="U604" t="s">
        <v>6269</v>
      </c>
      <c r="V604" t="s">
        <v>6271</v>
      </c>
      <c r="W604" t="s">
        <v>9799</v>
      </c>
      <c r="X604" t="s">
        <v>9800</v>
      </c>
      <c r="Y604" t="s">
        <v>6269</v>
      </c>
      <c r="Z604" s="48" t="str">
        <f t="shared" si="156"/>
        <v>WTR AM-10.121.16.3-TN705B_PIPODARA_B1\S3P1-10.121.16.4-TN705B_KAMREJ_B1\S4P1</v>
      </c>
      <c r="AA604" s="48">
        <f t="shared" si="157"/>
        <v>15</v>
      </c>
      <c r="AB604" s="48">
        <f t="shared" si="158"/>
        <v>24</v>
      </c>
      <c r="AC604" s="48">
        <f t="shared" si="159"/>
        <v>14</v>
      </c>
      <c r="AD604" s="48">
        <f t="shared" si="160"/>
        <v>21</v>
      </c>
      <c r="AE604" s="48" t="str">
        <f t="shared" si="161"/>
        <v>10.121.100.10</v>
      </c>
      <c r="AF604" s="42" t="str">
        <f t="shared" si="162"/>
        <v>10.121.100.3</v>
      </c>
      <c r="AG604" s="7" t="str">
        <f t="shared" si="163"/>
        <v>Pipodara</v>
      </c>
      <c r="AH604" s="7" t="str">
        <f t="shared" si="164"/>
        <v>Kamrej</v>
      </c>
      <c r="AI604" s="7" t="str">
        <f t="shared" si="165"/>
        <v>S3P1</v>
      </c>
      <c r="AJ604" s="7" t="str">
        <f t="shared" si="166"/>
        <v>S4P1</v>
      </c>
      <c r="AK604" s="7" t="str">
        <f>IFERROR(VLOOKUP(Z604,'PASTE-DL-ALARMS'!$Q$10:$W$2200,7,FALSE),"")</f>
        <v/>
      </c>
      <c r="AL604" s="55" t="str">
        <f>IFERROR(VLOOKUP(Z604,'PASTE-DL-ALARMS'!$Q$10:$W$2200,3,FALSE),"")</f>
        <v/>
      </c>
      <c r="AM604" s="7" t="str">
        <f t="shared" si="167"/>
        <v>10.121.100.10_Pipodara_S3P1</v>
      </c>
      <c r="AN604" s="55" t="str">
        <f t="shared" si="168"/>
        <v>10.121.100.3_Kamrej_S4P1</v>
      </c>
      <c r="AO604" s="72" t="e">
        <f t="shared" ca="1" si="169"/>
        <v>#VALUE!</v>
      </c>
      <c r="AP604" s="7" t="str">
        <f>IFERROR(VLOOKUP(Z604,'PASTE-DL-ALARMS'!$Q$10:$Z$2800,8,FALSE),"")</f>
        <v/>
      </c>
    </row>
    <row r="605" spans="1:42" x14ac:dyDescent="0.25">
      <c r="A605" s="20"/>
      <c r="B605" s="20"/>
      <c r="C605" s="20" t="str">
        <f>IF(D605="Critical",MAX($C$8:C604)+1,"")</f>
        <v/>
      </c>
      <c r="D605" s="20" t="str">
        <f t="shared" si="153"/>
        <v>-</v>
      </c>
      <c r="E605" s="20" t="str">
        <f>VLOOKUP('PASTE-DOWN-DL'!F605,'SSA-CODE'!$D$4:$E$56,2,FALSE)</f>
        <v>JND</v>
      </c>
      <c r="F605" s="48" t="str">
        <f t="shared" si="154"/>
        <v>SSA JND</v>
      </c>
      <c r="G605" s="48" t="str">
        <f t="shared" si="155"/>
        <v xml:space="preserve">	SSA JND</v>
      </c>
      <c r="H605" s="20">
        <v>596</v>
      </c>
      <c r="I605" t="s">
        <v>9801</v>
      </c>
      <c r="J605" t="s">
        <v>6260</v>
      </c>
      <c r="K605" t="s">
        <v>6261</v>
      </c>
      <c r="L605" t="s">
        <v>6262</v>
      </c>
      <c r="M605" t="s">
        <v>6263</v>
      </c>
      <c r="N605" t="s">
        <v>9802</v>
      </c>
      <c r="O605" t="s">
        <v>9803</v>
      </c>
      <c r="P605" t="s">
        <v>6266</v>
      </c>
      <c r="Q605" t="s">
        <v>6820</v>
      </c>
      <c r="R605" t="s">
        <v>6529</v>
      </c>
      <c r="S605" t="s">
        <v>9804</v>
      </c>
      <c r="T605" t="s">
        <v>6471</v>
      </c>
      <c r="U605" t="s">
        <v>8402</v>
      </c>
      <c r="V605" t="s">
        <v>6271</v>
      </c>
      <c r="W605" t="s">
        <v>9805</v>
      </c>
      <c r="X605" t="s">
        <v>9806</v>
      </c>
      <c r="Y605" t="s">
        <v>6269</v>
      </c>
      <c r="Z605" s="48" t="str">
        <f t="shared" si="156"/>
        <v>SSA JND-10.121.97.211-TALALA_4/1-10.121.97.203-JUNGAR_3/1</v>
      </c>
      <c r="AA605" s="48">
        <f t="shared" si="157"/>
        <v>15</v>
      </c>
      <c r="AB605" s="48">
        <f t="shared" si="158"/>
        <v>22</v>
      </c>
      <c r="AC605" s="48">
        <f t="shared" si="159"/>
        <v>15</v>
      </c>
      <c r="AD605" s="48">
        <f t="shared" si="160"/>
        <v>22</v>
      </c>
      <c r="AE605" s="48" t="str">
        <f t="shared" si="161"/>
        <v>10.121.97.211</v>
      </c>
      <c r="AF605" s="42" t="str">
        <f t="shared" si="162"/>
        <v>10.121.97.203</v>
      </c>
      <c r="AG605" s="7" t="str">
        <f t="shared" si="163"/>
        <v>TALALA</v>
      </c>
      <c r="AH605" s="7" t="str">
        <f t="shared" si="164"/>
        <v>JUNGAR</v>
      </c>
      <c r="AI605" s="7" t="str">
        <f t="shared" si="165"/>
        <v>S4P1</v>
      </c>
      <c r="AJ605" s="7" t="str">
        <f t="shared" si="166"/>
        <v>S3P1</v>
      </c>
      <c r="AK605" s="7" t="str">
        <f>IFERROR(VLOOKUP(Z605,'PASTE-DL-ALARMS'!$Q$10:$W$2200,7,FALSE),"")</f>
        <v/>
      </c>
      <c r="AL605" s="55" t="str">
        <f>IFERROR(VLOOKUP(Z605,'PASTE-DL-ALARMS'!$Q$10:$W$2200,3,FALSE),"")</f>
        <v/>
      </c>
      <c r="AM605" s="7" t="str">
        <f t="shared" si="167"/>
        <v>10.121.97.211_TALALA_S4P1</v>
      </c>
      <c r="AN605" s="55" t="str">
        <f t="shared" si="168"/>
        <v>10.121.97.203_JUNGAR_S3P1</v>
      </c>
      <c r="AO605" s="72" t="e">
        <f t="shared" ca="1" si="169"/>
        <v>#VALUE!</v>
      </c>
      <c r="AP605" s="7" t="str">
        <f>IFERROR(VLOOKUP(Z605,'PASTE-DL-ALARMS'!$Q$10:$Z$2800,8,FALSE),"")</f>
        <v/>
      </c>
    </row>
    <row r="606" spans="1:42" x14ac:dyDescent="0.25">
      <c r="A606" s="20"/>
      <c r="B606" s="20"/>
      <c r="C606" s="20" t="str">
        <f>IF(D606="Critical",MAX($C$8:C605)+1,"")</f>
        <v/>
      </c>
      <c r="D606" s="20" t="str">
        <f t="shared" si="153"/>
        <v>-</v>
      </c>
      <c r="E606" s="20" t="str">
        <f>VLOOKUP('PASTE-DOWN-DL'!F606,'SSA-CODE'!$D$4:$E$56,2,FALSE)</f>
        <v>WTR AM</v>
      </c>
      <c r="F606" s="48" t="str">
        <f t="shared" si="154"/>
        <v>WTR AM</v>
      </c>
      <c r="G606" s="48" t="str">
        <f t="shared" si="155"/>
        <v xml:space="preserve">	WTR AM</v>
      </c>
      <c r="H606" s="20">
        <v>597</v>
      </c>
      <c r="I606" t="s">
        <v>9807</v>
      </c>
      <c r="J606" t="s">
        <v>6260</v>
      </c>
      <c r="K606" t="s">
        <v>6261</v>
      </c>
      <c r="L606" t="s">
        <v>6262</v>
      </c>
      <c r="M606" t="s">
        <v>6263</v>
      </c>
      <c r="N606" t="s">
        <v>9808</v>
      </c>
      <c r="O606" t="s">
        <v>9809</v>
      </c>
      <c r="P606" t="s">
        <v>6266</v>
      </c>
      <c r="Q606" t="s">
        <v>7052</v>
      </c>
      <c r="R606" t="s">
        <v>7053</v>
      </c>
      <c r="S606" t="s">
        <v>6269</v>
      </c>
      <c r="T606" t="s">
        <v>6602</v>
      </c>
      <c r="U606" t="s">
        <v>6269</v>
      </c>
      <c r="V606" t="s">
        <v>6271</v>
      </c>
      <c r="W606" t="s">
        <v>9810</v>
      </c>
      <c r="X606" t="s">
        <v>9811</v>
      </c>
      <c r="Y606" t="s">
        <v>6269</v>
      </c>
      <c r="Z606" s="48" t="str">
        <f t="shared" si="156"/>
        <v>WTR AM-10.121.16.6-TN705B_Olpad (B1)\S3P1-10.121.16.7-TN705B _Hansot\S4P1</v>
      </c>
      <c r="AA606" s="48">
        <f t="shared" si="157"/>
        <v>14</v>
      </c>
      <c r="AB606" s="48">
        <f t="shared" si="158"/>
        <v>20</v>
      </c>
      <c r="AC606" s="48">
        <f t="shared" si="159"/>
        <v>13</v>
      </c>
      <c r="AD606" s="48">
        <f t="shared" si="160"/>
        <v>20</v>
      </c>
      <c r="AE606" s="48" t="str">
        <f t="shared" si="161"/>
        <v>10.121.100.8</v>
      </c>
      <c r="AF606" s="42" t="str">
        <f t="shared" si="162"/>
        <v>10.121.16.7</v>
      </c>
      <c r="AG606" s="7" t="str">
        <f t="shared" si="163"/>
        <v>OLPAD</v>
      </c>
      <c r="AH606" s="7" t="str">
        <f t="shared" si="164"/>
        <v>Hansot</v>
      </c>
      <c r="AI606" s="7" t="str">
        <f t="shared" si="165"/>
        <v>S3P1</v>
      </c>
      <c r="AJ606" s="7" t="str">
        <f t="shared" si="166"/>
        <v>S4P1</v>
      </c>
      <c r="AK606" s="7" t="str">
        <f>IFERROR(VLOOKUP(Z606,'PASTE-DL-ALARMS'!$Q$10:$W$2200,7,FALSE),"")</f>
        <v/>
      </c>
      <c r="AL606" s="55" t="str">
        <f>IFERROR(VLOOKUP(Z606,'PASTE-DL-ALARMS'!$Q$10:$W$2200,3,FALSE),"")</f>
        <v/>
      </c>
      <c r="AM606" s="7" t="str">
        <f t="shared" si="167"/>
        <v>10.121.100.8_OLPAD_S3P1</v>
      </c>
      <c r="AN606" s="55" t="str">
        <f t="shared" si="168"/>
        <v>10.121.16.7_Hansot_S4P1</v>
      </c>
      <c r="AO606" s="72" t="e">
        <f t="shared" ca="1" si="169"/>
        <v>#VALUE!</v>
      </c>
      <c r="AP606" s="7" t="str">
        <f>IFERROR(VLOOKUP(Z606,'PASTE-DL-ALARMS'!$Q$10:$Z$2800,8,FALSE),"")</f>
        <v/>
      </c>
    </row>
    <row r="607" spans="1:42" x14ac:dyDescent="0.25">
      <c r="A607" s="20"/>
      <c r="B607" s="20"/>
      <c r="C607" s="20" t="str">
        <f>IF(D607="Critical",MAX($C$8:C606)+1,"")</f>
        <v/>
      </c>
      <c r="D607" s="20" t="str">
        <f t="shared" si="153"/>
        <v>-</v>
      </c>
      <c r="E607" s="20" t="str">
        <f>VLOOKUP('PASTE-DOWN-DL'!F607,'SSA-CODE'!$D$4:$E$56,2,FALSE)</f>
        <v>SRT</v>
      </c>
      <c r="F607" s="48" t="str">
        <f t="shared" si="154"/>
        <v>SSA SR</v>
      </c>
      <c r="G607" s="48" t="str">
        <f t="shared" si="155"/>
        <v xml:space="preserve">	SSA SR</v>
      </c>
      <c r="H607" s="20">
        <v>598</v>
      </c>
      <c r="I607" t="s">
        <v>9812</v>
      </c>
      <c r="J607" t="s">
        <v>6260</v>
      </c>
      <c r="K607" t="s">
        <v>6261</v>
      </c>
      <c r="L607" t="s">
        <v>6262</v>
      </c>
      <c r="M607" t="s">
        <v>6263</v>
      </c>
      <c r="N607" t="s">
        <v>9813</v>
      </c>
      <c r="O607" t="s">
        <v>9814</v>
      </c>
      <c r="P607" t="s">
        <v>6266</v>
      </c>
      <c r="Q607" t="s">
        <v>6516</v>
      </c>
      <c r="R607" t="s">
        <v>8333</v>
      </c>
      <c r="S607" t="s">
        <v>9815</v>
      </c>
      <c r="T607" t="s">
        <v>6425</v>
      </c>
      <c r="U607" t="s">
        <v>6372</v>
      </c>
      <c r="V607" t="s">
        <v>6271</v>
      </c>
      <c r="W607" t="s">
        <v>9816</v>
      </c>
      <c r="X607" t="s">
        <v>9817</v>
      </c>
      <c r="Y607" t="s">
        <v>6269</v>
      </c>
      <c r="Z607" s="48" t="str">
        <f t="shared" si="156"/>
        <v>SSA SR-10.121.19.210-BHATHA_4/1-10.121.19.209-MORA_TN705B_GJ_SSA SR_3/1</v>
      </c>
      <c r="AA607" s="48">
        <f t="shared" si="157"/>
        <v>15</v>
      </c>
      <c r="AB607" s="48">
        <f t="shared" si="158"/>
        <v>22</v>
      </c>
      <c r="AC607" s="48">
        <f t="shared" si="159"/>
        <v>15</v>
      </c>
      <c r="AD607" s="48">
        <f t="shared" si="160"/>
        <v>20</v>
      </c>
      <c r="AE607" s="48" t="str">
        <f t="shared" si="161"/>
        <v>10.121.19.210</v>
      </c>
      <c r="AF607" s="42" t="str">
        <f t="shared" si="162"/>
        <v>10.121.19.209</v>
      </c>
      <c r="AG607" s="7" t="str">
        <f t="shared" si="163"/>
        <v>BHATHA</v>
      </c>
      <c r="AH607" s="7" t="str">
        <f t="shared" si="164"/>
        <v>MORA</v>
      </c>
      <c r="AI607" s="7" t="str">
        <f t="shared" si="165"/>
        <v>S4P1</v>
      </c>
      <c r="AJ607" s="7" t="str">
        <f t="shared" si="166"/>
        <v>S3P1</v>
      </c>
      <c r="AK607" s="7" t="str">
        <f>IFERROR(VLOOKUP(Z607,'PASTE-DL-ALARMS'!$Q$10:$W$2200,7,FALSE),"")</f>
        <v/>
      </c>
      <c r="AL607" s="55" t="str">
        <f>IFERROR(VLOOKUP(Z607,'PASTE-DL-ALARMS'!$Q$10:$W$2200,3,FALSE),"")</f>
        <v/>
      </c>
      <c r="AM607" s="7" t="str">
        <f t="shared" si="167"/>
        <v>10.121.19.210_BHATHA_S4P1</v>
      </c>
      <c r="AN607" s="55" t="str">
        <f t="shared" si="168"/>
        <v>10.121.19.209_MORA_S3P1</v>
      </c>
      <c r="AO607" s="72" t="e">
        <f t="shared" ca="1" si="169"/>
        <v>#VALUE!</v>
      </c>
      <c r="AP607" s="7" t="str">
        <f>IFERROR(VLOOKUP(Z607,'PASTE-DL-ALARMS'!$Q$10:$Z$2800,8,FALSE),"")</f>
        <v/>
      </c>
    </row>
    <row r="608" spans="1:42" x14ac:dyDescent="0.25">
      <c r="A608" s="20"/>
      <c r="B608" s="20"/>
      <c r="C608" s="20" t="str">
        <f>IF(D608="Critical",MAX($C$8:C607)+1,"")</f>
        <v/>
      </c>
      <c r="D608" s="20" t="str">
        <f t="shared" si="153"/>
        <v>-</v>
      </c>
      <c r="E608" s="20" t="str">
        <f>VLOOKUP('PASTE-DOWN-DL'!F608,'SSA-CODE'!$D$4:$E$56,2,FALSE)</f>
        <v>VDA</v>
      </c>
      <c r="F608" s="48" t="str">
        <f t="shared" si="154"/>
        <v>SSA VDR</v>
      </c>
      <c r="G608" s="48" t="str">
        <f t="shared" si="155"/>
        <v xml:space="preserve">	SSA VDR</v>
      </c>
      <c r="H608" s="20">
        <v>599</v>
      </c>
      <c r="I608" t="s">
        <v>9818</v>
      </c>
      <c r="J608" t="s">
        <v>6260</v>
      </c>
      <c r="K608" t="s">
        <v>6275</v>
      </c>
      <c r="L608" t="s">
        <v>6262</v>
      </c>
      <c r="M608" t="s">
        <v>6263</v>
      </c>
      <c r="N608" t="s">
        <v>9819</v>
      </c>
      <c r="O608" t="s">
        <v>9820</v>
      </c>
      <c r="P608" t="s">
        <v>6266</v>
      </c>
      <c r="Q608" t="s">
        <v>6798</v>
      </c>
      <c r="R608" t="s">
        <v>6279</v>
      </c>
      <c r="S608" t="s">
        <v>9821</v>
      </c>
      <c r="T608" t="s">
        <v>6770</v>
      </c>
      <c r="U608" t="s">
        <v>9821</v>
      </c>
      <c r="V608" t="s">
        <v>6271</v>
      </c>
      <c r="W608" t="s">
        <v>9822</v>
      </c>
      <c r="X608" t="s">
        <v>9823</v>
      </c>
      <c r="Y608" t="s">
        <v>6269</v>
      </c>
      <c r="Z608" s="48" t="str">
        <f t="shared" si="156"/>
        <v>SSA VDR-10.121.19.186-Sbi Mandvi A1-10.121.19.148 -Mini Traders Bts-A1_2/6</v>
      </c>
      <c r="AA608" s="48">
        <f t="shared" si="157"/>
        <v>15</v>
      </c>
      <c r="AB608" s="48">
        <f t="shared" si="158"/>
        <v>26</v>
      </c>
      <c r="AC608" s="48">
        <f t="shared" si="159"/>
        <v>15</v>
      </c>
      <c r="AD608" s="48">
        <f t="shared" si="160"/>
        <v>26</v>
      </c>
      <c r="AE608" s="48" t="str">
        <f t="shared" si="161"/>
        <v>10.121.19.148</v>
      </c>
      <c r="AF608" s="42" t="str">
        <f t="shared" si="162"/>
        <v>10.121.19.186</v>
      </c>
      <c r="AG608" s="7" t="str">
        <f t="shared" si="163"/>
        <v>HAVELI BTS</v>
      </c>
      <c r="AH608" s="7" t="str">
        <f t="shared" si="164"/>
        <v>SBI Mandvi</v>
      </c>
      <c r="AI608" s="7" t="str">
        <f t="shared" si="165"/>
        <v>S2P6</v>
      </c>
      <c r="AJ608" s="7" t="str">
        <f t="shared" si="166"/>
        <v>S2P6</v>
      </c>
      <c r="AK608" s="7" t="str">
        <f>IFERROR(VLOOKUP(Z608,'PASTE-DL-ALARMS'!$Q$10:$W$2200,7,FALSE),"")</f>
        <v/>
      </c>
      <c r="AL608" s="55" t="str">
        <f>IFERROR(VLOOKUP(Z608,'PASTE-DL-ALARMS'!$Q$10:$W$2200,3,FALSE),"")</f>
        <v/>
      </c>
      <c r="AM608" s="7" t="str">
        <f t="shared" si="167"/>
        <v>10.121.19.148_HAVELI BTS_S2P6</v>
      </c>
      <c r="AN608" s="55" t="str">
        <f t="shared" si="168"/>
        <v>10.121.19.186_SBI Mandvi_S2P6</v>
      </c>
      <c r="AO608" s="72" t="e">
        <f t="shared" ca="1" si="169"/>
        <v>#VALUE!</v>
      </c>
      <c r="AP608" s="7" t="str">
        <f>IFERROR(VLOOKUP(Z608,'PASTE-DL-ALARMS'!$Q$10:$Z$2800,8,FALSE),"")</f>
        <v/>
      </c>
    </row>
    <row r="609" spans="1:42" x14ac:dyDescent="0.25">
      <c r="A609" s="20"/>
      <c r="B609" s="20"/>
      <c r="C609" s="20" t="str">
        <f>IF(D609="Critical",MAX($C$8:C608)+1,"")</f>
        <v/>
      </c>
      <c r="D609" s="20" t="str">
        <f t="shared" si="153"/>
        <v>-</v>
      </c>
      <c r="E609" s="20" t="str">
        <f>VLOOKUP('PASTE-DOWN-DL'!F609,'SSA-CODE'!$D$4:$E$56,2,FALSE)</f>
        <v>WTR RJ</v>
      </c>
      <c r="F609" s="48" t="str">
        <f t="shared" si="154"/>
        <v>WTR RJ</v>
      </c>
      <c r="G609" s="48" t="str">
        <f t="shared" si="155"/>
        <v xml:space="preserve">	WTR RJ</v>
      </c>
      <c r="H609" s="20">
        <v>600</v>
      </c>
      <c r="I609" t="s">
        <v>9830</v>
      </c>
      <c r="J609" t="s">
        <v>6260</v>
      </c>
      <c r="K609" t="s">
        <v>6275</v>
      </c>
      <c r="L609" t="s">
        <v>6262</v>
      </c>
      <c r="M609" t="s">
        <v>6263</v>
      </c>
      <c r="N609" t="s">
        <v>9831</v>
      </c>
      <c r="O609" t="s">
        <v>9832</v>
      </c>
      <c r="P609" t="s">
        <v>6266</v>
      </c>
      <c r="Q609" t="s">
        <v>6359</v>
      </c>
      <c r="R609" t="s">
        <v>6359</v>
      </c>
      <c r="S609" t="s">
        <v>9833</v>
      </c>
      <c r="T609" t="s">
        <v>6425</v>
      </c>
      <c r="U609" t="s">
        <v>9833</v>
      </c>
      <c r="V609" t="s">
        <v>6271</v>
      </c>
      <c r="W609" t="s">
        <v>9834</v>
      </c>
      <c r="X609" t="s">
        <v>9835</v>
      </c>
      <c r="Y609" t="s">
        <v>6269</v>
      </c>
      <c r="Z609" s="48" t="str">
        <f t="shared" si="156"/>
        <v>WTR RJ-10.121.68.213-JAMNAGAR_TN725B_WTR_RJ_PH1_S6P5-10.121.18.245-SECTOR 11 GNE_TN725B_GJ_SSA AM_PH1_4S2P</v>
      </c>
      <c r="AA609" s="48">
        <f t="shared" si="157"/>
        <v>15</v>
      </c>
      <c r="AB609" s="48">
        <f t="shared" si="158"/>
        <v>24</v>
      </c>
      <c r="AC609" s="48">
        <f t="shared" si="159"/>
        <v>15</v>
      </c>
      <c r="AD609" s="48">
        <f t="shared" si="160"/>
        <v>29</v>
      </c>
      <c r="AE609" s="48" t="str">
        <f t="shared" si="161"/>
        <v>10.121.68.213</v>
      </c>
      <c r="AF609" s="42" t="str">
        <f t="shared" si="162"/>
        <v>10.121.18.245</v>
      </c>
      <c r="AG609" s="7" t="str">
        <f t="shared" si="163"/>
        <v>JAMNAGAR</v>
      </c>
      <c r="AH609" s="7" t="str">
        <f t="shared" si="164"/>
        <v>SECTOR 11 GNE</v>
      </c>
      <c r="AI609" s="7" t="str">
        <f t="shared" si="165"/>
        <v>S6P5</v>
      </c>
      <c r="AJ609" s="7" t="str">
        <f t="shared" si="166"/>
        <v>S4P2</v>
      </c>
      <c r="AK609" s="7" t="str">
        <f>IFERROR(VLOOKUP(Z609,'PASTE-DL-ALARMS'!$Q$10:$W$2200,7,FALSE),"")</f>
        <v/>
      </c>
      <c r="AL609" s="55" t="str">
        <f>IFERROR(VLOOKUP(Z609,'PASTE-DL-ALARMS'!$Q$10:$W$2200,3,FALSE),"")</f>
        <v/>
      </c>
      <c r="AM609" s="7" t="str">
        <f t="shared" si="167"/>
        <v>10.121.68.213_JAMNAGAR_S6P5</v>
      </c>
      <c r="AN609" s="55" t="str">
        <f t="shared" si="168"/>
        <v>10.121.18.245_SECTOR 11 GNE_S4P2</v>
      </c>
      <c r="AO609" s="72" t="e">
        <f t="shared" ca="1" si="169"/>
        <v>#VALUE!</v>
      </c>
      <c r="AP609" s="7" t="str">
        <f>IFERROR(VLOOKUP(Z609,'PASTE-DL-ALARMS'!$Q$10:$Z$2800,8,FALSE),"")</f>
        <v/>
      </c>
    </row>
    <row r="610" spans="1:42" x14ac:dyDescent="0.25">
      <c r="A610" s="20"/>
      <c r="B610" s="20"/>
      <c r="C610" s="20" t="str">
        <f>IF(D610="Critical",MAX($C$8:C609)+1,"")</f>
        <v/>
      </c>
      <c r="D610" s="20" t="str">
        <f t="shared" si="153"/>
        <v>-</v>
      </c>
      <c r="E610" s="20" t="str">
        <f>VLOOKUP('PASTE-DOWN-DL'!F610,'SSA-CODE'!$D$4:$E$56,2,FALSE)</f>
        <v>WTR AM</v>
      </c>
      <c r="F610" s="48" t="str">
        <f t="shared" si="154"/>
        <v>WTR AM</v>
      </c>
      <c r="G610" s="48" t="str">
        <f t="shared" si="155"/>
        <v xml:space="preserve">	WTR AM</v>
      </c>
      <c r="H610" s="20">
        <v>601</v>
      </c>
      <c r="I610" t="s">
        <v>9824</v>
      </c>
      <c r="J610" t="s">
        <v>6466</v>
      </c>
      <c r="K610" t="s">
        <v>6275</v>
      </c>
      <c r="L610" t="s">
        <v>6262</v>
      </c>
      <c r="M610" t="s">
        <v>6263</v>
      </c>
      <c r="N610" t="s">
        <v>9825</v>
      </c>
      <c r="O610" t="s">
        <v>9826</v>
      </c>
      <c r="P610" t="s">
        <v>6266</v>
      </c>
      <c r="Q610" t="s">
        <v>7032</v>
      </c>
      <c r="R610" t="s">
        <v>6279</v>
      </c>
      <c r="S610" t="s">
        <v>9827</v>
      </c>
      <c r="T610" t="s">
        <v>6345</v>
      </c>
      <c r="U610" t="s">
        <v>6269</v>
      </c>
      <c r="V610" t="s">
        <v>6271</v>
      </c>
      <c r="W610" t="s">
        <v>9828</v>
      </c>
      <c r="X610" t="s">
        <v>9829</v>
      </c>
      <c r="Y610" t="s">
        <v>6269</v>
      </c>
      <c r="Z610" s="48" t="str">
        <f t="shared" si="156"/>
        <v>WTR AM-10.121.68.66-VAPI 2_4/7-10.121.16.71-Vapi_4/7</v>
      </c>
      <c r="AA610" s="48">
        <f t="shared" si="157"/>
        <v>14</v>
      </c>
      <c r="AB610" s="48">
        <f t="shared" si="158"/>
        <v>19</v>
      </c>
      <c r="AC610" s="48">
        <f t="shared" si="159"/>
        <v>14</v>
      </c>
      <c r="AD610" s="48">
        <f t="shared" si="160"/>
        <v>21</v>
      </c>
      <c r="AE610" s="48" t="str">
        <f t="shared" si="161"/>
        <v>10.121.16.71</v>
      </c>
      <c r="AF610" s="42" t="str">
        <f t="shared" si="162"/>
        <v>10.121.68.66</v>
      </c>
      <c r="AG610" s="7" t="str">
        <f t="shared" si="163"/>
        <v>Vapi</v>
      </c>
      <c r="AH610" s="7" t="str">
        <f t="shared" si="164"/>
        <v>VAPI 2</v>
      </c>
      <c r="AI610" s="7" t="str">
        <f t="shared" si="165"/>
        <v>S4P7</v>
      </c>
      <c r="AJ610" s="7" t="str">
        <f t="shared" si="166"/>
        <v>S4P7</v>
      </c>
      <c r="AK610" s="7" t="str">
        <f>IFERROR(VLOOKUP(Z610,'PASTE-DL-ALARMS'!$Q$10:$W$2200,7,FALSE),"")</f>
        <v/>
      </c>
      <c r="AL610" s="55" t="str">
        <f>IFERROR(VLOOKUP(Z610,'PASTE-DL-ALARMS'!$Q$10:$W$2200,3,FALSE),"")</f>
        <v/>
      </c>
      <c r="AM610" s="7" t="str">
        <f t="shared" si="167"/>
        <v>10.121.16.71_Vapi_S4P7</v>
      </c>
      <c r="AN610" s="55" t="str">
        <f t="shared" si="168"/>
        <v>10.121.68.66_VAPI 2_S4P7</v>
      </c>
      <c r="AO610" s="72" t="e">
        <f t="shared" ca="1" si="169"/>
        <v>#VALUE!</v>
      </c>
      <c r="AP610" s="7" t="str">
        <f>IFERROR(VLOOKUP(Z610,'PASTE-DL-ALARMS'!$Q$10:$Z$2800,8,FALSE),"")</f>
        <v/>
      </c>
    </row>
    <row r="611" spans="1:42" x14ac:dyDescent="0.25">
      <c r="A611" s="20"/>
      <c r="B611" s="20"/>
      <c r="C611" s="20" t="str">
        <f>IF(D611="Critical",MAX($C$8:C610)+1,"")</f>
        <v/>
      </c>
      <c r="D611" s="20" t="str">
        <f t="shared" si="153"/>
        <v>-</v>
      </c>
      <c r="E611" s="20" t="str">
        <f>VLOOKUP('PASTE-DOWN-DL'!F611,'SSA-CODE'!$D$4:$E$56,2,FALSE)</f>
        <v>WTR AM</v>
      </c>
      <c r="F611" s="48" t="str">
        <f t="shared" si="154"/>
        <v>WTR AM</v>
      </c>
      <c r="G611" s="48" t="str">
        <f t="shared" si="155"/>
        <v xml:space="preserve">	WTR AM</v>
      </c>
      <c r="H611" s="20">
        <v>602</v>
      </c>
      <c r="I611" t="s">
        <v>19504</v>
      </c>
      <c r="J611" t="s">
        <v>6260</v>
      </c>
      <c r="K611" t="s">
        <v>6261</v>
      </c>
      <c r="L611" t="s">
        <v>6262</v>
      </c>
      <c r="M611" t="s">
        <v>6263</v>
      </c>
      <c r="N611" t="s">
        <v>9836</v>
      </c>
      <c r="O611" t="s">
        <v>9837</v>
      </c>
      <c r="P611" t="s">
        <v>6266</v>
      </c>
      <c r="Q611" t="s">
        <v>7090</v>
      </c>
      <c r="R611" t="s">
        <v>6423</v>
      </c>
      <c r="S611" t="s">
        <v>9838</v>
      </c>
      <c r="T611" t="s">
        <v>6486</v>
      </c>
      <c r="U611" t="s">
        <v>6762</v>
      </c>
      <c r="V611" t="s">
        <v>6271</v>
      </c>
      <c r="W611" t="s">
        <v>9839</v>
      </c>
      <c r="X611" t="s">
        <v>19505</v>
      </c>
      <c r="Y611" t="s">
        <v>6269</v>
      </c>
      <c r="Z611" s="48" t="str">
        <f t="shared" si="156"/>
        <v>WTR AM-10.121.68.7-Netrang_6/1-10.121.16.2-Ankleshwar_3/1</v>
      </c>
      <c r="AA611" s="48">
        <f t="shared" si="157"/>
        <v>13</v>
      </c>
      <c r="AB611" s="48">
        <f t="shared" si="158"/>
        <v>21</v>
      </c>
      <c r="AC611" s="48">
        <f t="shared" si="159"/>
        <v>13</v>
      </c>
      <c r="AD611" s="48">
        <f t="shared" si="160"/>
        <v>24</v>
      </c>
      <c r="AE611" s="48" t="str">
        <f t="shared" si="161"/>
        <v>10.121.68.7</v>
      </c>
      <c r="AF611" s="42" t="str">
        <f t="shared" si="162"/>
        <v>10.121.16.2</v>
      </c>
      <c r="AG611" s="7" t="str">
        <f t="shared" si="163"/>
        <v>Netrang</v>
      </c>
      <c r="AH611" s="7" t="str">
        <f t="shared" si="164"/>
        <v>Ankleshwar</v>
      </c>
      <c r="AI611" s="7" t="str">
        <f t="shared" si="165"/>
        <v>S6P1</v>
      </c>
      <c r="AJ611" s="7" t="str">
        <f t="shared" si="166"/>
        <v>S3P1</v>
      </c>
      <c r="AK611" s="7" t="str">
        <f>IFERROR(VLOOKUP(Z611,'PASTE-DL-ALARMS'!$Q$10:$W$2200,7,FALSE),"")</f>
        <v/>
      </c>
      <c r="AL611" s="55" t="str">
        <f>IFERROR(VLOOKUP(Z611,'PASTE-DL-ALARMS'!$Q$10:$W$2200,3,FALSE),"")</f>
        <v/>
      </c>
      <c r="AM611" s="7" t="str">
        <f t="shared" si="167"/>
        <v>10.121.68.7_Netrang_S6P1</v>
      </c>
      <c r="AN611" s="55" t="str">
        <f t="shared" si="168"/>
        <v>10.121.16.2_Ankleshwar_S3P1</v>
      </c>
      <c r="AO611" s="72" t="e">
        <f t="shared" ca="1" si="169"/>
        <v>#VALUE!</v>
      </c>
      <c r="AP611" s="7" t="str">
        <f>IFERROR(VLOOKUP(Z611,'PASTE-DL-ALARMS'!$Q$10:$Z$2800,8,FALSE),"")</f>
        <v/>
      </c>
    </row>
    <row r="612" spans="1:42" x14ac:dyDescent="0.25">
      <c r="A612" s="20"/>
      <c r="B612" s="20"/>
      <c r="C612" s="20" t="str">
        <f>IF(D612="Critical",MAX($C$8:C611)+1,"")</f>
        <v/>
      </c>
      <c r="D612" s="20" t="str">
        <f t="shared" si="153"/>
        <v>-</v>
      </c>
      <c r="E612" s="20" t="e">
        <f>VLOOKUP('PASTE-DOWN-DL'!F612,'SSA-CODE'!$D$4:$E$56,2,FALSE)</f>
        <v>#N/A</v>
      </c>
      <c r="F612" s="48" t="str">
        <f t="shared" si="154"/>
        <v>WTR BPL</v>
      </c>
      <c r="G612" s="48" t="str">
        <f t="shared" si="155"/>
        <v xml:space="preserve">	WTR BPL</v>
      </c>
      <c r="H612" s="20">
        <v>603</v>
      </c>
      <c r="I612" t="s">
        <v>9840</v>
      </c>
      <c r="J612" t="s">
        <v>6466</v>
      </c>
      <c r="K612" t="s">
        <v>6275</v>
      </c>
      <c r="L612" t="s">
        <v>6262</v>
      </c>
      <c r="M612" t="s">
        <v>6263</v>
      </c>
      <c r="N612" t="s">
        <v>9841</v>
      </c>
      <c r="O612" t="s">
        <v>9842</v>
      </c>
      <c r="P612" t="s">
        <v>6266</v>
      </c>
      <c r="Q612" t="s">
        <v>7840</v>
      </c>
      <c r="R612" t="s">
        <v>7840</v>
      </c>
      <c r="S612" t="s">
        <v>6269</v>
      </c>
      <c r="T612" t="s">
        <v>9843</v>
      </c>
      <c r="U612" t="s">
        <v>6269</v>
      </c>
      <c r="V612" t="s">
        <v>6271</v>
      </c>
      <c r="W612" t="s">
        <v>9844</v>
      </c>
      <c r="X612" t="s">
        <v>6488</v>
      </c>
      <c r="Y612" t="s">
        <v>6269</v>
      </c>
      <c r="Z612" s="48" t="str">
        <f t="shared" si="156"/>
        <v>WTR BPL-71.160-SVP-1_71.148-SVP-4</v>
      </c>
      <c r="AA612" s="48" t="e">
        <f t="shared" si="157"/>
        <v>#VALUE!</v>
      </c>
      <c r="AB612" s="48" t="e">
        <f t="shared" si="158"/>
        <v>#VALUE!</v>
      </c>
      <c r="AC612" s="48" t="e">
        <f t="shared" si="159"/>
        <v>#VALUE!</v>
      </c>
      <c r="AD612" s="48" t="e">
        <f t="shared" si="160"/>
        <v>#VALUE!</v>
      </c>
      <c r="AE612" s="48" t="e">
        <f t="shared" si="161"/>
        <v>#VALUE!</v>
      </c>
      <c r="AF612" s="42" t="e">
        <f t="shared" si="162"/>
        <v>#VALUE!</v>
      </c>
      <c r="AG612" s="7" t="e">
        <f t="shared" si="163"/>
        <v>#VALUE!</v>
      </c>
      <c r="AH612" s="7" t="e">
        <f t="shared" si="164"/>
        <v>#VALUE!</v>
      </c>
      <c r="AI612" s="7" t="e">
        <f t="shared" si="165"/>
        <v>#VALUE!</v>
      </c>
      <c r="AJ612" s="7" t="e">
        <f t="shared" si="166"/>
        <v>#VALUE!</v>
      </c>
      <c r="AK612" s="7" t="str">
        <f>IFERROR(VLOOKUP(Z612,'PASTE-DL-ALARMS'!$Q$10:$W$2200,7,FALSE),"")</f>
        <v/>
      </c>
      <c r="AL612" s="55" t="str">
        <f>IFERROR(VLOOKUP(Z612,'PASTE-DL-ALARMS'!$Q$10:$W$2200,3,FALSE),"")</f>
        <v/>
      </c>
      <c r="AM612" s="7" t="e">
        <f t="shared" si="167"/>
        <v>#VALUE!</v>
      </c>
      <c r="AN612" s="55" t="e">
        <f t="shared" si="168"/>
        <v>#VALUE!</v>
      </c>
      <c r="AO612" s="72" t="e">
        <f t="shared" ca="1" si="169"/>
        <v>#VALUE!</v>
      </c>
      <c r="AP612" s="7" t="str">
        <f>IFERROR(VLOOKUP(Z612,'PASTE-DL-ALARMS'!$Q$10:$Z$2800,8,FALSE),"")</f>
        <v/>
      </c>
    </row>
    <row r="613" spans="1:42" x14ac:dyDescent="0.25">
      <c r="A613" s="20"/>
      <c r="B613" s="20"/>
      <c r="C613" s="20" t="str">
        <f>IF(D613="Critical",MAX($C$8:C612)+1,"")</f>
        <v/>
      </c>
      <c r="D613" s="20" t="str">
        <f t="shared" si="153"/>
        <v>-</v>
      </c>
      <c r="E613" s="20" t="str">
        <f>VLOOKUP('PASTE-DOWN-DL'!F613,'SSA-CODE'!$D$4:$E$56,2,FALSE)</f>
        <v>MSN</v>
      </c>
      <c r="F613" s="48" t="str">
        <f t="shared" si="154"/>
        <v>SSA MEH</v>
      </c>
      <c r="G613" s="48" t="str">
        <f t="shared" si="155"/>
        <v xml:space="preserve">	SSA MEH</v>
      </c>
      <c r="H613" s="20">
        <v>604</v>
      </c>
      <c r="I613" t="s">
        <v>9845</v>
      </c>
      <c r="J613" t="s">
        <v>6260</v>
      </c>
      <c r="K613" t="s">
        <v>6275</v>
      </c>
      <c r="L613" t="s">
        <v>6262</v>
      </c>
      <c r="M613" t="s">
        <v>6263</v>
      </c>
      <c r="N613" t="s">
        <v>9846</v>
      </c>
      <c r="O613" t="s">
        <v>9847</v>
      </c>
      <c r="P613" t="s">
        <v>6266</v>
      </c>
      <c r="Q613" t="s">
        <v>6431</v>
      </c>
      <c r="R613" t="s">
        <v>6294</v>
      </c>
      <c r="S613" t="s">
        <v>6801</v>
      </c>
      <c r="T613" t="s">
        <v>6287</v>
      </c>
      <c r="U613" t="s">
        <v>6801</v>
      </c>
      <c r="V613" t="s">
        <v>6271</v>
      </c>
      <c r="W613" t="s">
        <v>9848</v>
      </c>
      <c r="X613" t="s">
        <v>9849</v>
      </c>
      <c r="Y613" t="s">
        <v>6269</v>
      </c>
      <c r="Z613" s="48" t="str">
        <f t="shared" si="156"/>
        <v>SSA MEH-10.121.98.20-Jagudan_Exchg_A1_S1P5-10.121.98.6-Kherva_A1_S4P5</v>
      </c>
      <c r="AA613" s="48">
        <f t="shared" si="157"/>
        <v>14</v>
      </c>
      <c r="AB613" s="48">
        <f t="shared" si="158"/>
        <v>27</v>
      </c>
      <c r="AC613" s="48">
        <f t="shared" si="159"/>
        <v>13</v>
      </c>
      <c r="AD613" s="48">
        <f t="shared" si="160"/>
        <v>20</v>
      </c>
      <c r="AE613" s="48" t="str">
        <f t="shared" si="161"/>
        <v>10.121.98.20</v>
      </c>
      <c r="AF613" s="42" t="str">
        <f t="shared" si="162"/>
        <v>10.121.98.6</v>
      </c>
      <c r="AG613" s="7" t="str">
        <f t="shared" si="163"/>
        <v>JAGUDAN EXCG</v>
      </c>
      <c r="AH613" s="7" t="str">
        <f t="shared" si="164"/>
        <v>KHERVA</v>
      </c>
      <c r="AI613" s="7" t="str">
        <f t="shared" si="165"/>
        <v>S1P5</v>
      </c>
      <c r="AJ613" s="7" t="str">
        <f t="shared" si="166"/>
        <v>S4P5</v>
      </c>
      <c r="AK613" s="7" t="str">
        <f>IFERROR(VLOOKUP(Z613,'PASTE-DL-ALARMS'!$Q$10:$W$2200,7,FALSE),"")</f>
        <v/>
      </c>
      <c r="AL613" s="55" t="str">
        <f>IFERROR(VLOOKUP(Z613,'PASTE-DL-ALARMS'!$Q$10:$W$2200,3,FALSE),"")</f>
        <v/>
      </c>
      <c r="AM613" s="7" t="str">
        <f t="shared" si="167"/>
        <v>10.121.98.20_JAGUDAN EXCG_S1P5</v>
      </c>
      <c r="AN613" s="55" t="str">
        <f t="shared" si="168"/>
        <v>10.121.98.6_KHERVA_S4P5</v>
      </c>
      <c r="AO613" s="72" t="e">
        <f t="shared" ca="1" si="169"/>
        <v>#VALUE!</v>
      </c>
      <c r="AP613" s="7" t="str">
        <f>IFERROR(VLOOKUP(Z613,'PASTE-DL-ALARMS'!$Q$10:$Z$2800,8,FALSE),"")</f>
        <v/>
      </c>
    </row>
    <row r="614" spans="1:42" x14ac:dyDescent="0.25">
      <c r="A614" s="20"/>
      <c r="B614" s="20"/>
      <c r="C614" s="20" t="str">
        <f>IF(D614="Critical",MAX($C$8:C613)+1,"")</f>
        <v/>
      </c>
      <c r="D614" s="20" t="str">
        <f t="shared" si="153"/>
        <v>-</v>
      </c>
      <c r="E614" s="20" t="str">
        <f>VLOOKUP('PASTE-DOWN-DL'!F614,'SSA-CODE'!$D$4:$E$56,2,FALSE)</f>
        <v>WTR AM</v>
      </c>
      <c r="F614" s="48" t="str">
        <f t="shared" si="154"/>
        <v>WTR AM</v>
      </c>
      <c r="G614" s="48" t="str">
        <f t="shared" si="155"/>
        <v xml:space="preserve">	WTR AM</v>
      </c>
      <c r="H614" s="20">
        <v>605</v>
      </c>
      <c r="I614" t="s">
        <v>9850</v>
      </c>
      <c r="J614" t="s">
        <v>6466</v>
      </c>
      <c r="K614" t="s">
        <v>6275</v>
      </c>
      <c r="L614" t="s">
        <v>6262</v>
      </c>
      <c r="M614" t="s">
        <v>6263</v>
      </c>
      <c r="N614" t="s">
        <v>9851</v>
      </c>
      <c r="O614" t="s">
        <v>9852</v>
      </c>
      <c r="P614" t="s">
        <v>6266</v>
      </c>
      <c r="Q614" t="s">
        <v>7341</v>
      </c>
      <c r="R614" t="s">
        <v>6279</v>
      </c>
      <c r="S614" t="s">
        <v>9854</v>
      </c>
      <c r="T614" t="s">
        <v>6313</v>
      </c>
      <c r="U614" t="s">
        <v>9854</v>
      </c>
      <c r="V614" t="s">
        <v>6271</v>
      </c>
      <c r="W614" t="s">
        <v>9855</v>
      </c>
      <c r="X614" t="s">
        <v>9856</v>
      </c>
      <c r="Y614" t="s">
        <v>6269</v>
      </c>
      <c r="Z614" s="48" t="str">
        <f t="shared" si="156"/>
        <v>WTR AM-10.121.68.1-Surat 3_4/8-10.121.16.5-Surat_3/8</v>
      </c>
      <c r="AA614" s="48">
        <f t="shared" si="157"/>
        <v>13</v>
      </c>
      <c r="AB614" s="48">
        <f t="shared" si="158"/>
        <v>26</v>
      </c>
      <c r="AC614" s="48">
        <f t="shared" si="159"/>
        <v>14</v>
      </c>
      <c r="AD614" s="48">
        <f t="shared" si="160"/>
        <v>20</v>
      </c>
      <c r="AE614" s="48" t="str">
        <f t="shared" si="161"/>
        <v>10.121.68.1</v>
      </c>
      <c r="AF614" s="42" t="str">
        <f t="shared" si="162"/>
        <v>10.121.100.2</v>
      </c>
      <c r="AG614" s="7" t="str">
        <f t="shared" si="163"/>
        <v>Surat 3(GNE)</v>
      </c>
      <c r="AH614" s="7" t="str">
        <f t="shared" si="164"/>
        <v>Surat</v>
      </c>
      <c r="AI614" s="7" t="str">
        <f t="shared" si="165"/>
        <v>S4P8</v>
      </c>
      <c r="AJ614" s="7" t="str">
        <f t="shared" si="166"/>
        <v>S3P8</v>
      </c>
      <c r="AK614" s="7" t="str">
        <f>IFERROR(VLOOKUP(Z614,'PASTE-DL-ALARMS'!$Q$10:$W$2200,7,FALSE),"")</f>
        <v/>
      </c>
      <c r="AL614" s="55" t="str">
        <f>IFERROR(VLOOKUP(Z614,'PASTE-DL-ALARMS'!$Q$10:$W$2200,3,FALSE),"")</f>
        <v/>
      </c>
      <c r="AM614" s="7" t="str">
        <f t="shared" si="167"/>
        <v>10.121.68.1_Surat 3(GNE)_S4P8</v>
      </c>
      <c r="AN614" s="55" t="str">
        <f t="shared" si="168"/>
        <v>10.121.100.2_Surat_S3P8</v>
      </c>
      <c r="AO614" s="72" t="e">
        <f t="shared" ca="1" si="169"/>
        <v>#VALUE!</v>
      </c>
      <c r="AP614" s="7" t="str">
        <f>IFERROR(VLOOKUP(Z614,'PASTE-DL-ALARMS'!$Q$10:$Z$2800,8,FALSE),"")</f>
        <v/>
      </c>
    </row>
    <row r="615" spans="1:42" x14ac:dyDescent="0.25">
      <c r="A615" s="20"/>
      <c r="B615" s="20"/>
      <c r="C615" s="20" t="str">
        <f>IF(D615="Critical",MAX($C$8:C614)+1,"")</f>
        <v/>
      </c>
      <c r="D615" s="20" t="str">
        <f t="shared" si="153"/>
        <v>-</v>
      </c>
      <c r="E615" s="20" t="str">
        <f>VLOOKUP('PASTE-DOWN-DL'!F615,'SSA-CODE'!$D$4:$E$56,2,FALSE)</f>
        <v>WTR AM</v>
      </c>
      <c r="F615" s="48" t="str">
        <f t="shared" si="154"/>
        <v>WTR AM</v>
      </c>
      <c r="G615" s="48" t="str">
        <f t="shared" si="155"/>
        <v xml:space="preserve">	WTR AM</v>
      </c>
      <c r="H615" s="20">
        <v>606</v>
      </c>
      <c r="I615" t="s">
        <v>9857</v>
      </c>
      <c r="J615" t="s">
        <v>6260</v>
      </c>
      <c r="K615" t="s">
        <v>6261</v>
      </c>
      <c r="L615" t="s">
        <v>6262</v>
      </c>
      <c r="M615" t="s">
        <v>6263</v>
      </c>
      <c r="N615" t="s">
        <v>9858</v>
      </c>
      <c r="O615" t="s">
        <v>9859</v>
      </c>
      <c r="P615" t="s">
        <v>6266</v>
      </c>
      <c r="Q615" t="s">
        <v>6776</v>
      </c>
      <c r="R615" t="s">
        <v>6777</v>
      </c>
      <c r="S615" t="s">
        <v>6269</v>
      </c>
      <c r="T615" t="s">
        <v>6602</v>
      </c>
      <c r="U615" t="s">
        <v>6269</v>
      </c>
      <c r="V615" t="s">
        <v>6271</v>
      </c>
      <c r="W615" t="s">
        <v>9860</v>
      </c>
      <c r="X615" t="s">
        <v>9861</v>
      </c>
      <c r="Y615" t="s">
        <v>6269</v>
      </c>
      <c r="Z615" s="48" t="str">
        <f t="shared" si="156"/>
        <v>WTR AM-10.121.16.7-TN705B R2_Hansot\S3P1-10.121.16.1-TN725B R2_Bharuch City\S4P1</v>
      </c>
      <c r="AA615" s="48">
        <f t="shared" si="157"/>
        <v>13</v>
      </c>
      <c r="AB615" s="48">
        <f t="shared" si="158"/>
        <v>20</v>
      </c>
      <c r="AC615" s="48">
        <f t="shared" si="159"/>
        <v>13</v>
      </c>
      <c r="AD615" s="48">
        <f t="shared" si="160"/>
        <v>26</v>
      </c>
      <c r="AE615" s="48" t="str">
        <f t="shared" si="161"/>
        <v>10.121.16.7</v>
      </c>
      <c r="AF615" s="42" t="str">
        <f t="shared" si="162"/>
        <v>10.121.16.1</v>
      </c>
      <c r="AG615" s="7" t="str">
        <f t="shared" si="163"/>
        <v>Hansot</v>
      </c>
      <c r="AH615" s="7" t="str">
        <f t="shared" si="164"/>
        <v>Bharuch City</v>
      </c>
      <c r="AI615" s="7" t="str">
        <f t="shared" si="165"/>
        <v>S3P1</v>
      </c>
      <c r="AJ615" s="7" t="str">
        <f t="shared" si="166"/>
        <v>S4P1</v>
      </c>
      <c r="AK615" s="7" t="str">
        <f>IFERROR(VLOOKUP(Z615,'PASTE-DL-ALARMS'!$Q$10:$W$2200,7,FALSE),"")</f>
        <v/>
      </c>
      <c r="AL615" s="55" t="str">
        <f>IFERROR(VLOOKUP(Z615,'PASTE-DL-ALARMS'!$Q$10:$W$2200,3,FALSE),"")</f>
        <v/>
      </c>
      <c r="AM615" s="7" t="str">
        <f t="shared" si="167"/>
        <v>10.121.16.7_Hansot_S3P1</v>
      </c>
      <c r="AN615" s="55" t="str">
        <f t="shared" si="168"/>
        <v>10.121.16.1_Bharuch City_S4P1</v>
      </c>
      <c r="AO615" s="72" t="e">
        <f t="shared" ca="1" si="169"/>
        <v>#VALUE!</v>
      </c>
      <c r="AP615" s="7" t="str">
        <f>IFERROR(VLOOKUP(Z615,'PASTE-DL-ALARMS'!$Q$10:$Z$2800,8,FALSE),"")</f>
        <v/>
      </c>
    </row>
    <row r="616" spans="1:42" x14ac:dyDescent="0.25">
      <c r="A616" s="20"/>
      <c r="B616" s="20"/>
      <c r="C616" s="20" t="str">
        <f>IF(D616="Critical",MAX($C$8:C615)+1,"")</f>
        <v/>
      </c>
      <c r="D616" s="20" t="str">
        <f t="shared" si="153"/>
        <v>-</v>
      </c>
      <c r="E616" s="20" t="str">
        <f>VLOOKUP('PASTE-DOWN-DL'!F616,'SSA-CODE'!$D$4:$E$56,2,FALSE)</f>
        <v>VDA</v>
      </c>
      <c r="F616" s="48" t="str">
        <f t="shared" si="154"/>
        <v>SSA VDR</v>
      </c>
      <c r="G616" s="48" t="str">
        <f t="shared" si="155"/>
        <v xml:space="preserve">	SSA VDR</v>
      </c>
      <c r="H616" s="20">
        <v>607</v>
      </c>
      <c r="I616" t="s">
        <v>9862</v>
      </c>
      <c r="J616" t="s">
        <v>6260</v>
      </c>
      <c r="K616" t="s">
        <v>6261</v>
      </c>
      <c r="L616" t="s">
        <v>6262</v>
      </c>
      <c r="M616" t="s">
        <v>6263</v>
      </c>
      <c r="N616" t="s">
        <v>9863</v>
      </c>
      <c r="O616" t="s">
        <v>9864</v>
      </c>
      <c r="P616" t="s">
        <v>6266</v>
      </c>
      <c r="Q616" t="s">
        <v>6894</v>
      </c>
      <c r="R616" t="s">
        <v>6446</v>
      </c>
      <c r="S616" t="s">
        <v>9865</v>
      </c>
      <c r="T616" t="s">
        <v>7280</v>
      </c>
      <c r="U616" t="s">
        <v>6417</v>
      </c>
      <c r="V616" t="s">
        <v>6271</v>
      </c>
      <c r="W616" t="s">
        <v>9866</v>
      </c>
      <c r="X616" t="s">
        <v>9867</v>
      </c>
      <c r="Y616" t="s">
        <v>6269</v>
      </c>
      <c r="Z616" s="48" t="str">
        <f t="shared" si="156"/>
        <v>SSA VDR-10.121.99.144-Vadodara_L and T_PH3_B2-10.121.99.145-vadodara_Darjipura_B1</v>
      </c>
      <c r="AA616" s="48">
        <f t="shared" si="157"/>
        <v>15</v>
      </c>
      <c r="AB616" s="48">
        <f t="shared" si="158"/>
        <v>25</v>
      </c>
      <c r="AC616" s="48">
        <f t="shared" si="159"/>
        <v>15</v>
      </c>
      <c r="AD616" s="48">
        <f t="shared" si="160"/>
        <v>23</v>
      </c>
      <c r="AE616" s="48" t="str">
        <f t="shared" si="161"/>
        <v>10.121.99.145</v>
      </c>
      <c r="AF616" s="42" t="str">
        <f t="shared" si="162"/>
        <v>10.121.99.144</v>
      </c>
      <c r="AG616" s="7" t="str">
        <f t="shared" si="163"/>
        <v>DARJIPURA</v>
      </c>
      <c r="AH616" s="7" t="str">
        <f t="shared" si="164"/>
        <v>L AND T</v>
      </c>
      <c r="AI616" s="7" t="str">
        <f t="shared" si="165"/>
        <v>S4P1</v>
      </c>
      <c r="AJ616" s="7" t="str">
        <f t="shared" si="166"/>
        <v>S6P1</v>
      </c>
      <c r="AK616" s="7" t="str">
        <f>IFERROR(VLOOKUP(Z616,'PASTE-DL-ALARMS'!$Q$10:$W$2200,7,FALSE),"")</f>
        <v/>
      </c>
      <c r="AL616" s="55" t="str">
        <f>IFERROR(VLOOKUP(Z616,'PASTE-DL-ALARMS'!$Q$10:$W$2200,3,FALSE),"")</f>
        <v/>
      </c>
      <c r="AM616" s="7" t="str">
        <f t="shared" si="167"/>
        <v>10.121.99.145_DARJIPURA_S4P1</v>
      </c>
      <c r="AN616" s="55" t="str">
        <f t="shared" si="168"/>
        <v>10.121.99.144_L AND T_S6P1</v>
      </c>
      <c r="AO616" s="72" t="e">
        <f t="shared" ca="1" si="169"/>
        <v>#VALUE!</v>
      </c>
      <c r="AP616" s="7" t="str">
        <f>IFERROR(VLOOKUP(Z616,'PASTE-DL-ALARMS'!$Q$10:$Z$2800,8,FALSE),"")</f>
        <v/>
      </c>
    </row>
    <row r="617" spans="1:42" x14ac:dyDescent="0.25">
      <c r="A617" s="20"/>
      <c r="B617" s="20"/>
      <c r="C617" s="20" t="str">
        <f>IF(D617="Critical",MAX($C$8:C616)+1,"")</f>
        <v/>
      </c>
      <c r="D617" s="20" t="str">
        <f t="shared" si="153"/>
        <v>-</v>
      </c>
      <c r="E617" s="20" t="str">
        <f>VLOOKUP('PASTE-DOWN-DL'!F617,'SSA-CODE'!$D$4:$E$56,2,FALSE)</f>
        <v>VAL</v>
      </c>
      <c r="F617" s="48" t="str">
        <f t="shared" si="154"/>
        <v>SSA VAL</v>
      </c>
      <c r="G617" s="48" t="str">
        <f t="shared" si="155"/>
        <v xml:space="preserve">	SSA VAL</v>
      </c>
      <c r="H617" s="20">
        <v>608</v>
      </c>
      <c r="I617" t="s">
        <v>9868</v>
      </c>
      <c r="J617" t="s">
        <v>6260</v>
      </c>
      <c r="K617" t="s">
        <v>6275</v>
      </c>
      <c r="L617" t="s">
        <v>6262</v>
      </c>
      <c r="M617" t="s">
        <v>6263</v>
      </c>
      <c r="N617" t="s">
        <v>9869</v>
      </c>
      <c r="O617" t="s">
        <v>9870</v>
      </c>
      <c r="P617" t="s">
        <v>6266</v>
      </c>
      <c r="Q617" t="s">
        <v>6343</v>
      </c>
      <c r="R617" t="s">
        <v>6279</v>
      </c>
      <c r="S617" t="s">
        <v>9871</v>
      </c>
      <c r="T617" t="s">
        <v>6321</v>
      </c>
      <c r="U617" t="s">
        <v>7700</v>
      </c>
      <c r="V617" t="s">
        <v>6271</v>
      </c>
      <c r="W617" t="s">
        <v>9872</v>
      </c>
      <c r="X617" t="s">
        <v>6488</v>
      </c>
      <c r="Y617" t="s">
        <v>6269</v>
      </c>
      <c r="Z617" s="48" t="str">
        <f t="shared" si="156"/>
        <v>SSA VAL-10.121.16.68-CHIKHALI_3/2-10.121.24.160-Amadhara_1/6</v>
      </c>
      <c r="AA617" s="48">
        <f t="shared" si="157"/>
        <v>14</v>
      </c>
      <c r="AB617" s="48">
        <f t="shared" si="158"/>
        <v>23</v>
      </c>
      <c r="AC617" s="48">
        <f t="shared" si="159"/>
        <v>15</v>
      </c>
      <c r="AD617" s="48">
        <f t="shared" si="160"/>
        <v>23</v>
      </c>
      <c r="AE617" s="48" t="str">
        <f t="shared" si="161"/>
        <v>10.121.16.68</v>
      </c>
      <c r="AF617" s="42" t="str">
        <f t="shared" si="162"/>
        <v>10.121.24.160</v>
      </c>
      <c r="AG617" s="7" t="str">
        <f t="shared" si="163"/>
        <v>CHIKHALI</v>
      </c>
      <c r="AH617" s="7" t="str">
        <f t="shared" si="164"/>
        <v>Amdhara</v>
      </c>
      <c r="AI617" s="7" t="str">
        <f t="shared" si="165"/>
        <v>S3P2</v>
      </c>
      <c r="AJ617" s="7" t="str">
        <f t="shared" si="166"/>
        <v>S1P6</v>
      </c>
      <c r="AK617" s="7" t="str">
        <f>IFERROR(VLOOKUP(Z617,'PASTE-DL-ALARMS'!$Q$10:$W$2200,7,FALSE),"")</f>
        <v/>
      </c>
      <c r="AL617" s="55" t="str">
        <f>IFERROR(VLOOKUP(Z617,'PASTE-DL-ALARMS'!$Q$10:$W$2200,3,FALSE),"")</f>
        <v/>
      </c>
      <c r="AM617" s="7" t="str">
        <f t="shared" si="167"/>
        <v>10.121.16.68_CHIKHALI_S3P2</v>
      </c>
      <c r="AN617" s="55" t="str">
        <f t="shared" si="168"/>
        <v>10.121.24.160_Amdhara_S1P6</v>
      </c>
      <c r="AO617" s="72" t="e">
        <f t="shared" ca="1" si="169"/>
        <v>#VALUE!</v>
      </c>
      <c r="AP617" s="7" t="str">
        <f>IFERROR(VLOOKUP(Z617,'PASTE-DL-ALARMS'!$Q$10:$Z$2800,8,FALSE),"")</f>
        <v/>
      </c>
    </row>
    <row r="618" spans="1:42" x14ac:dyDescent="0.25">
      <c r="A618" s="20"/>
      <c r="B618" s="20"/>
      <c r="C618" s="20" t="str">
        <f>IF(D618="Critical",MAX($C$8:C617)+1,"")</f>
        <v/>
      </c>
      <c r="D618" s="20" t="str">
        <f t="shared" si="153"/>
        <v>-</v>
      </c>
      <c r="E618" s="20" t="str">
        <f>VLOOKUP('PASTE-DOWN-DL'!F618,'SSA-CODE'!$D$4:$E$56,2,FALSE)</f>
        <v>WTR AM</v>
      </c>
      <c r="F618" s="48" t="str">
        <f t="shared" si="154"/>
        <v>WTR AM</v>
      </c>
      <c r="G618" s="48" t="str">
        <f t="shared" si="155"/>
        <v xml:space="preserve">	WTR AM</v>
      </c>
      <c r="H618" s="20">
        <v>609</v>
      </c>
      <c r="I618" t="s">
        <v>9873</v>
      </c>
      <c r="J618" t="s">
        <v>6260</v>
      </c>
      <c r="K618" t="s">
        <v>6261</v>
      </c>
      <c r="L618" t="s">
        <v>6262</v>
      </c>
      <c r="M618" t="s">
        <v>6263</v>
      </c>
      <c r="N618" t="s">
        <v>9874</v>
      </c>
      <c r="O618" t="s">
        <v>9875</v>
      </c>
      <c r="P618" t="s">
        <v>6266</v>
      </c>
      <c r="Q618" t="s">
        <v>6393</v>
      </c>
      <c r="R618" t="s">
        <v>6279</v>
      </c>
      <c r="S618" t="s">
        <v>6269</v>
      </c>
      <c r="T618" t="s">
        <v>6559</v>
      </c>
      <c r="U618" t="s">
        <v>6269</v>
      </c>
      <c r="V618" t="s">
        <v>6271</v>
      </c>
      <c r="W618" t="s">
        <v>9876</v>
      </c>
      <c r="X618" t="s">
        <v>9877</v>
      </c>
      <c r="Y618" t="s">
        <v>6269</v>
      </c>
      <c r="Z618" s="48" t="str">
        <f t="shared" si="156"/>
        <v>WTR AM-10.121.16.194-GODHRA _B2\S5P1-10.121.16.228-TN725B_GODHRA_B2\S5P1</v>
      </c>
      <c r="AA618" s="48">
        <f t="shared" si="157"/>
        <v>15</v>
      </c>
      <c r="AB618" s="48">
        <f t="shared" si="158"/>
        <v>24</v>
      </c>
      <c r="AC618" s="48">
        <f t="shared" si="159"/>
        <v>15</v>
      </c>
      <c r="AD618" s="48">
        <f t="shared" si="160"/>
        <v>24</v>
      </c>
      <c r="AE618" s="48" t="str">
        <f t="shared" si="161"/>
        <v>10.121.16.228</v>
      </c>
      <c r="AF618" s="42" t="str">
        <f t="shared" si="162"/>
        <v>10.121.16.194</v>
      </c>
      <c r="AG618" s="7" t="str">
        <f t="shared" si="163"/>
        <v>Godhra 2</v>
      </c>
      <c r="AH618" s="7" t="str">
        <f t="shared" si="164"/>
        <v>Godhra 1</v>
      </c>
      <c r="AI618" s="7" t="str">
        <f t="shared" si="165"/>
        <v>S5P1</v>
      </c>
      <c r="AJ618" s="7" t="str">
        <f t="shared" si="166"/>
        <v>S5P1</v>
      </c>
      <c r="AK618" s="7" t="str">
        <f>IFERROR(VLOOKUP(Z618,'PASTE-DL-ALARMS'!$Q$10:$W$2200,7,FALSE),"")</f>
        <v/>
      </c>
      <c r="AL618" s="55" t="str">
        <f>IFERROR(VLOOKUP(Z618,'PASTE-DL-ALARMS'!$Q$10:$W$2200,3,FALSE),"")</f>
        <v/>
      </c>
      <c r="AM618" s="7" t="str">
        <f t="shared" si="167"/>
        <v>10.121.16.228_Godhra 2_S5P1</v>
      </c>
      <c r="AN618" s="55" t="str">
        <f t="shared" si="168"/>
        <v>10.121.16.194_Godhra 1_S5P1</v>
      </c>
      <c r="AO618" s="72" t="e">
        <f t="shared" ca="1" si="169"/>
        <v>#VALUE!</v>
      </c>
      <c r="AP618" s="7" t="str">
        <f>IFERROR(VLOOKUP(Z618,'PASTE-DL-ALARMS'!$Q$10:$Z$2800,8,FALSE),"")</f>
        <v/>
      </c>
    </row>
    <row r="619" spans="1:42" x14ac:dyDescent="0.25">
      <c r="A619" s="20"/>
      <c r="B619" s="20"/>
      <c r="C619" s="20" t="str">
        <f>IF(D619="Critical",MAX($C$8:C618)+1,"")</f>
        <v/>
      </c>
      <c r="D619" s="20" t="str">
        <f t="shared" si="153"/>
        <v>-</v>
      </c>
      <c r="E619" s="20" t="str">
        <f>VLOOKUP('PASTE-DOWN-DL'!F619,'SSA-CODE'!$D$4:$E$56,2,FALSE)</f>
        <v>BUJ</v>
      </c>
      <c r="F619" s="48" t="str">
        <f t="shared" si="154"/>
        <v>SSA BUJ</v>
      </c>
      <c r="G619" s="48" t="str">
        <f t="shared" si="155"/>
        <v xml:space="preserve">	SSA BUJ</v>
      </c>
      <c r="H619" s="20">
        <v>610</v>
      </c>
      <c r="I619" t="s">
        <v>9878</v>
      </c>
      <c r="J619" t="s">
        <v>6260</v>
      </c>
      <c r="K619" t="s">
        <v>6275</v>
      </c>
      <c r="L619" t="s">
        <v>6262</v>
      </c>
      <c r="M619" t="s">
        <v>6263</v>
      </c>
      <c r="N619" t="s">
        <v>9879</v>
      </c>
      <c r="O619" t="s">
        <v>9880</v>
      </c>
      <c r="P619" t="s">
        <v>6266</v>
      </c>
      <c r="Q619" t="s">
        <v>6916</v>
      </c>
      <c r="R619" t="s">
        <v>6279</v>
      </c>
      <c r="S619" t="s">
        <v>9881</v>
      </c>
      <c r="T619" t="s">
        <v>6500</v>
      </c>
      <c r="U619" t="s">
        <v>6501</v>
      </c>
      <c r="V619" t="s">
        <v>6271</v>
      </c>
      <c r="W619" t="s">
        <v>9882</v>
      </c>
      <c r="X619" t="s">
        <v>6488</v>
      </c>
      <c r="Y619" t="s">
        <v>6269</v>
      </c>
      <c r="Z619" s="48" t="str">
        <f t="shared" si="156"/>
        <v>SSA BUJ-10.121.96.189-BHIRANDIYARA_3/5-10.121.24.110-UMA-NAGAR_1/5</v>
      </c>
      <c r="AA619" s="48">
        <f t="shared" si="157"/>
        <v>15</v>
      </c>
      <c r="AB619" s="48">
        <f t="shared" si="158"/>
        <v>28</v>
      </c>
      <c r="AC619" s="48">
        <f t="shared" si="159"/>
        <v>15</v>
      </c>
      <c r="AD619" s="48">
        <f t="shared" si="160"/>
        <v>24</v>
      </c>
      <c r="AE619" s="48" t="str">
        <f t="shared" si="161"/>
        <v>10.121.96.189</v>
      </c>
      <c r="AF619" s="42" t="str">
        <f t="shared" si="162"/>
        <v>10.121.24.110</v>
      </c>
      <c r="AG619" s="7" t="str">
        <f t="shared" si="163"/>
        <v>BHIRANDIYARA</v>
      </c>
      <c r="AH619" s="7" t="str">
        <f t="shared" si="164"/>
        <v>GOREWALI</v>
      </c>
      <c r="AI619" s="7" t="str">
        <f t="shared" si="165"/>
        <v>S3P5</v>
      </c>
      <c r="AJ619" s="7" t="str">
        <f t="shared" si="166"/>
        <v>S1P5</v>
      </c>
      <c r="AK619" s="7" t="str">
        <f>IFERROR(VLOOKUP(Z619,'PASTE-DL-ALARMS'!$Q$10:$W$2200,7,FALSE),"")</f>
        <v/>
      </c>
      <c r="AL619" s="55" t="str">
        <f>IFERROR(VLOOKUP(Z619,'PASTE-DL-ALARMS'!$Q$10:$W$2200,3,FALSE),"")</f>
        <v/>
      </c>
      <c r="AM619" s="7" t="str">
        <f t="shared" si="167"/>
        <v>10.121.96.189_BHIRANDIYARA_S3P5</v>
      </c>
      <c r="AN619" s="55" t="str">
        <f t="shared" si="168"/>
        <v>10.121.24.110_GOREWALI_S1P5</v>
      </c>
      <c r="AO619" s="72" t="e">
        <f t="shared" ca="1" si="169"/>
        <v>#VALUE!</v>
      </c>
      <c r="AP619" s="7" t="str">
        <f>IFERROR(VLOOKUP(Z619,'PASTE-DL-ALARMS'!$Q$10:$Z$2800,8,FALSE),"")</f>
        <v/>
      </c>
    </row>
    <row r="620" spans="1:42" x14ac:dyDescent="0.25">
      <c r="A620" s="20"/>
      <c r="B620" s="20"/>
      <c r="C620" s="20" t="str">
        <f>IF(D620="Critical",MAX($C$8:C619)+1,"")</f>
        <v/>
      </c>
      <c r="D620" s="20" t="str">
        <f t="shared" si="153"/>
        <v>-</v>
      </c>
      <c r="E620" s="20" t="str">
        <f>VLOOKUP('PASTE-DOWN-DL'!F620,'SSA-CODE'!$D$4:$E$56,2,FALSE)</f>
        <v>RJT</v>
      </c>
      <c r="F620" s="48" t="str">
        <f t="shared" si="154"/>
        <v>SSA RJ</v>
      </c>
      <c r="G620" s="48" t="str">
        <f t="shared" si="155"/>
        <v xml:space="preserve">	SSA RJ</v>
      </c>
      <c r="H620" s="20">
        <v>611</v>
      </c>
      <c r="I620" t="s">
        <v>9883</v>
      </c>
      <c r="J620" t="s">
        <v>6260</v>
      </c>
      <c r="K620" t="s">
        <v>6261</v>
      </c>
      <c r="L620" t="s">
        <v>6262</v>
      </c>
      <c r="M620" t="s">
        <v>6263</v>
      </c>
      <c r="N620" t="s">
        <v>9884</v>
      </c>
      <c r="O620" t="s">
        <v>9885</v>
      </c>
      <c r="P620" t="s">
        <v>6266</v>
      </c>
      <c r="Q620" t="s">
        <v>6507</v>
      </c>
      <c r="R620" t="s">
        <v>6784</v>
      </c>
      <c r="S620" t="s">
        <v>6269</v>
      </c>
      <c r="T620" t="s">
        <v>6353</v>
      </c>
      <c r="U620" t="s">
        <v>8363</v>
      </c>
      <c r="V620" t="s">
        <v>6271</v>
      </c>
      <c r="W620" t="s">
        <v>9886</v>
      </c>
      <c r="X620" t="s">
        <v>9887</v>
      </c>
      <c r="Y620" t="s">
        <v>6269</v>
      </c>
      <c r="Z620" s="48" t="str">
        <f t="shared" si="156"/>
        <v>SSA RJ-10.121.19.65-TN725B _KR1_B2(GNE)\S4P1-10.121.19.73-TN705B_Kalawad Road_B1\S3P1</v>
      </c>
      <c r="AA620" s="48">
        <f t="shared" si="157"/>
        <v>14</v>
      </c>
      <c r="AB620" s="48">
        <f t="shared" si="158"/>
        <v>29</v>
      </c>
      <c r="AC620" s="48">
        <f t="shared" si="159"/>
        <v>14</v>
      </c>
      <c r="AD620" s="48">
        <f t="shared" si="160"/>
        <v>23</v>
      </c>
      <c r="AE620" s="48" t="str">
        <f t="shared" si="161"/>
        <v>10.121.19.73</v>
      </c>
      <c r="AF620" s="42" t="str">
        <f t="shared" si="162"/>
        <v>10.121.19.65</v>
      </c>
      <c r="AG620" s="7" t="str">
        <f t="shared" si="163"/>
        <v>PAWANBHAVANBTS</v>
      </c>
      <c r="AH620" s="7" t="str">
        <f t="shared" si="164"/>
        <v>KR1(GNE)</v>
      </c>
      <c r="AI620" s="7" t="str">
        <f t="shared" si="165"/>
        <v>S3P1</v>
      </c>
      <c r="AJ620" s="7" t="str">
        <f t="shared" si="166"/>
        <v>S4P1</v>
      </c>
      <c r="AK620" s="7" t="str">
        <f>IFERROR(VLOOKUP(Z620,'PASTE-DL-ALARMS'!$Q$10:$W$2200,7,FALSE),"")</f>
        <v/>
      </c>
      <c r="AL620" s="55" t="str">
        <f>IFERROR(VLOOKUP(Z620,'PASTE-DL-ALARMS'!$Q$10:$W$2200,3,FALSE),"")</f>
        <v/>
      </c>
      <c r="AM620" s="7" t="str">
        <f t="shared" si="167"/>
        <v>10.121.19.73_PAWANBHAVANBTS_S3P1</v>
      </c>
      <c r="AN620" s="55" t="str">
        <f t="shared" si="168"/>
        <v>10.121.19.65_KR1(GNE)_S4P1</v>
      </c>
      <c r="AO620" s="72" t="e">
        <f t="shared" ca="1" si="169"/>
        <v>#VALUE!</v>
      </c>
      <c r="AP620" s="7" t="str">
        <f>IFERROR(VLOOKUP(Z620,'PASTE-DL-ALARMS'!$Q$10:$Z$2800,8,FALSE),"")</f>
        <v/>
      </c>
    </row>
    <row r="621" spans="1:42" x14ac:dyDescent="0.25">
      <c r="A621" s="20"/>
      <c r="B621" s="20"/>
      <c r="C621" s="20" t="str">
        <f>IF(D621="Critical",MAX($C$8:C620)+1,"")</f>
        <v/>
      </c>
      <c r="D621" s="20" t="str">
        <f t="shared" si="153"/>
        <v>-</v>
      </c>
      <c r="E621" s="20" t="str">
        <f>VLOOKUP('PASTE-DOWN-DL'!F621,'SSA-CODE'!$D$4:$E$56,2,FALSE)</f>
        <v>VAL</v>
      </c>
      <c r="F621" s="48" t="str">
        <f t="shared" si="154"/>
        <v>SSA VAL</v>
      </c>
      <c r="G621" s="48" t="str">
        <f t="shared" si="155"/>
        <v xml:space="preserve">	SSA VAL</v>
      </c>
      <c r="H621" s="20">
        <v>612</v>
      </c>
      <c r="I621" t="s">
        <v>9888</v>
      </c>
      <c r="J621" t="s">
        <v>6260</v>
      </c>
      <c r="K621" t="s">
        <v>6275</v>
      </c>
      <c r="L621" t="s">
        <v>6262</v>
      </c>
      <c r="M621" t="s">
        <v>6263</v>
      </c>
      <c r="N621" t="s">
        <v>9889</v>
      </c>
      <c r="O621" t="s">
        <v>9890</v>
      </c>
      <c r="P621" t="s">
        <v>6266</v>
      </c>
      <c r="Q621" t="s">
        <v>6507</v>
      </c>
      <c r="R621" t="s">
        <v>6401</v>
      </c>
      <c r="S621" t="s">
        <v>9891</v>
      </c>
      <c r="T621" t="s">
        <v>6486</v>
      </c>
      <c r="U621" t="s">
        <v>6286</v>
      </c>
      <c r="V621" t="s">
        <v>6271</v>
      </c>
      <c r="W621" t="s">
        <v>9892</v>
      </c>
      <c r="X621" t="s">
        <v>9893</v>
      </c>
      <c r="Y621" t="s">
        <v>6269</v>
      </c>
      <c r="Z621" s="48" t="str">
        <f t="shared" si="156"/>
        <v>SSA VAL-10.121.68.67-Silvassa_TN725B_WTR_AM_PH3_4/4-10.121.68.100-Citynet Amli_TN703B_GJ_SSA VAL_PH_1/5</v>
      </c>
      <c r="AA621" s="48">
        <f t="shared" si="157"/>
        <v>15</v>
      </c>
      <c r="AB621" s="48">
        <f t="shared" si="158"/>
        <v>28</v>
      </c>
      <c r="AC621" s="48">
        <f t="shared" si="159"/>
        <v>14</v>
      </c>
      <c r="AD621" s="48">
        <f t="shared" si="160"/>
        <v>23</v>
      </c>
      <c r="AE621" s="48" t="str">
        <f t="shared" si="161"/>
        <v>10.121.68.100</v>
      </c>
      <c r="AF621" s="42" t="str">
        <f t="shared" si="162"/>
        <v>10.121.68.67</v>
      </c>
      <c r="AG621" s="7" t="str">
        <f t="shared" si="163"/>
        <v>Citynet Amli</v>
      </c>
      <c r="AH621" s="7" t="str">
        <f t="shared" si="164"/>
        <v>Silvassa</v>
      </c>
      <c r="AI621" s="7" t="str">
        <f t="shared" si="165"/>
        <v>S1P5</v>
      </c>
      <c r="AJ621" s="7" t="str">
        <f t="shared" si="166"/>
        <v>S4P4</v>
      </c>
      <c r="AK621" s="7" t="str">
        <f>IFERROR(VLOOKUP(Z621,'PASTE-DL-ALARMS'!$Q$10:$W$2200,7,FALSE),"")</f>
        <v/>
      </c>
      <c r="AL621" s="55" t="str">
        <f>IFERROR(VLOOKUP(Z621,'PASTE-DL-ALARMS'!$Q$10:$W$2200,3,FALSE),"")</f>
        <v/>
      </c>
      <c r="AM621" s="7" t="str">
        <f t="shared" si="167"/>
        <v>10.121.68.100_Citynet Amli_S1P5</v>
      </c>
      <c r="AN621" s="55" t="str">
        <f t="shared" si="168"/>
        <v>10.121.68.67_Silvassa_S4P4</v>
      </c>
      <c r="AO621" s="72" t="e">
        <f t="shared" ca="1" si="169"/>
        <v>#VALUE!</v>
      </c>
      <c r="AP621" s="7" t="str">
        <f>IFERROR(VLOOKUP(Z621,'PASTE-DL-ALARMS'!$Q$10:$Z$2800,8,FALSE),"")</f>
        <v/>
      </c>
    </row>
    <row r="622" spans="1:42" x14ac:dyDescent="0.25">
      <c r="A622" s="20"/>
      <c r="B622" s="20"/>
      <c r="C622" s="20">
        <f>IF(D622="Critical",MAX($C$8:C621)+1,"")</f>
        <v>22</v>
      </c>
      <c r="D622" s="20" t="str">
        <f t="shared" si="153"/>
        <v>Critical</v>
      </c>
      <c r="E622" s="20" t="str">
        <f>VLOOKUP('PASTE-DOWN-DL'!F622,'SSA-CODE'!$D$4:$E$56,2,FALSE)</f>
        <v>MSN</v>
      </c>
      <c r="F622" s="48" t="str">
        <f t="shared" si="154"/>
        <v>SSA MEH</v>
      </c>
      <c r="G622" s="48" t="str">
        <f t="shared" si="155"/>
        <v xml:space="preserve">	SSA MEH</v>
      </c>
      <c r="H622" s="20">
        <v>613</v>
      </c>
      <c r="I622" t="s">
        <v>9894</v>
      </c>
      <c r="J622" t="s">
        <v>6260</v>
      </c>
      <c r="K622" t="s">
        <v>6275</v>
      </c>
      <c r="L622" t="s">
        <v>6262</v>
      </c>
      <c r="M622" t="s">
        <v>6263</v>
      </c>
      <c r="N622" t="s">
        <v>9895</v>
      </c>
      <c r="O622" t="s">
        <v>9896</v>
      </c>
      <c r="P622" t="s">
        <v>6484</v>
      </c>
      <c r="Q622" t="s">
        <v>6692</v>
      </c>
      <c r="R622" t="s">
        <v>6279</v>
      </c>
      <c r="S622" t="s">
        <v>6269</v>
      </c>
      <c r="T622" t="s">
        <v>7084</v>
      </c>
      <c r="U622" t="s">
        <v>6269</v>
      </c>
      <c r="V622" t="s">
        <v>6271</v>
      </c>
      <c r="W622" t="s">
        <v>9897</v>
      </c>
      <c r="X622" t="s">
        <v>9898</v>
      </c>
      <c r="Y622" t="s">
        <v>6269</v>
      </c>
      <c r="Z622" s="48" t="str">
        <f t="shared" si="156"/>
        <v>SSA MEH-10.121.15.142-TN725B_Patan_B2\S3P2-10.121.25.103-TN705B_Ranuj_B1\S3P3</v>
      </c>
      <c r="AA622" s="48">
        <f t="shared" si="157"/>
        <v>15</v>
      </c>
      <c r="AB622" s="48">
        <f t="shared" si="158"/>
        <v>21</v>
      </c>
      <c r="AC622" s="48">
        <f t="shared" si="159"/>
        <v>15</v>
      </c>
      <c r="AD622" s="48">
        <f t="shared" si="160"/>
        <v>21</v>
      </c>
      <c r="AE622" s="48" t="str">
        <f t="shared" si="161"/>
        <v>10.121.15.142</v>
      </c>
      <c r="AF622" s="42" t="str">
        <f t="shared" si="162"/>
        <v>10.121.25.103</v>
      </c>
      <c r="AG622" s="7" t="str">
        <f t="shared" si="163"/>
        <v>Patan</v>
      </c>
      <c r="AH622" s="7" t="str">
        <f t="shared" si="164"/>
        <v>Ranuj</v>
      </c>
      <c r="AI622" s="7" t="str">
        <f t="shared" si="165"/>
        <v>S3P2</v>
      </c>
      <c r="AJ622" s="7" t="str">
        <f t="shared" si="166"/>
        <v>S3P3</v>
      </c>
      <c r="AK622" s="7" t="str">
        <f>IFERROR(VLOOKUP(Z622,'PASTE-DL-ALARMS'!$Q$10:$W$2200,7,FALSE),"")</f>
        <v>12-05-2026</v>
      </c>
      <c r="AL622" s="55" t="str">
        <f>IFERROR(VLOOKUP(Z622,'PASTE-DL-ALARMS'!$Q$10:$W$2200,3,FALSE),"")</f>
        <v>08:33:14</v>
      </c>
      <c r="AM622" s="7" t="str">
        <f t="shared" si="167"/>
        <v>10.121.15.142_Patan_S3P2</v>
      </c>
      <c r="AN622" s="55" t="str">
        <f t="shared" si="168"/>
        <v>10.121.25.103_Ranuj_S3P3</v>
      </c>
      <c r="AO622" s="72">
        <f t="shared" ca="1" si="169"/>
        <v>3</v>
      </c>
      <c r="AP622" s="7" t="str">
        <f>IFERROR(VLOOKUP(Z622,'PASTE-DL-ALARMS'!$Q$10:$Z$2800,8,FALSE),"")</f>
        <v xml:space="preserve">	2026/05/12,08:33:14</v>
      </c>
    </row>
    <row r="623" spans="1:42" x14ac:dyDescent="0.25">
      <c r="A623" s="20"/>
      <c r="B623" s="20"/>
      <c r="C623" s="20" t="str">
        <f>IF(D623="Critical",MAX($C$8:C622)+1,"")</f>
        <v/>
      </c>
      <c r="D623" s="20" t="str">
        <f t="shared" si="153"/>
        <v>-</v>
      </c>
      <c r="E623" s="20" t="str">
        <f>VLOOKUP('PASTE-DOWN-DL'!F623,'SSA-CODE'!$D$4:$E$56,2,FALSE)</f>
        <v>BUJ</v>
      </c>
      <c r="F623" s="48" t="str">
        <f t="shared" si="154"/>
        <v>SSA BUJ</v>
      </c>
      <c r="G623" s="48" t="str">
        <f t="shared" si="155"/>
        <v xml:space="preserve">	SSA BUJ</v>
      </c>
      <c r="H623" s="20">
        <v>614</v>
      </c>
      <c r="I623" t="s">
        <v>9899</v>
      </c>
      <c r="J623" t="s">
        <v>6466</v>
      </c>
      <c r="K623" t="s">
        <v>6275</v>
      </c>
      <c r="L623" t="s">
        <v>6262</v>
      </c>
      <c r="M623" t="s">
        <v>6263</v>
      </c>
      <c r="N623" t="s">
        <v>9900</v>
      </c>
      <c r="O623" t="s">
        <v>9901</v>
      </c>
      <c r="P623" t="s">
        <v>6266</v>
      </c>
      <c r="Q623" t="s">
        <v>6565</v>
      </c>
      <c r="R623" t="s">
        <v>6565</v>
      </c>
      <c r="S623" t="s">
        <v>9902</v>
      </c>
      <c r="T623" t="s">
        <v>6486</v>
      </c>
      <c r="U623" t="s">
        <v>7387</v>
      </c>
      <c r="V623" t="s">
        <v>6271</v>
      </c>
      <c r="W623" t="s">
        <v>9903</v>
      </c>
      <c r="X623" t="s">
        <v>9904</v>
      </c>
      <c r="Y623" t="s">
        <v>6269</v>
      </c>
      <c r="Z623" s="48" t="str">
        <f t="shared" si="156"/>
        <v>SSA BUJ-10.121.96.146-Naliya AF_1/4-10.121.96.157-NALIYA AF_II_2/3</v>
      </c>
      <c r="AA623" s="48">
        <f t="shared" si="157"/>
        <v>15</v>
      </c>
      <c r="AB623" s="48">
        <f t="shared" si="158"/>
        <v>25</v>
      </c>
      <c r="AC623" s="48">
        <f t="shared" si="159"/>
        <v>15</v>
      </c>
      <c r="AD623" s="48">
        <f t="shared" si="160"/>
        <v>28</v>
      </c>
      <c r="AE623" s="48" t="str">
        <f t="shared" si="161"/>
        <v>10.121.96.146</v>
      </c>
      <c r="AF623" s="42" t="str">
        <f t="shared" si="162"/>
        <v>10.121.96.157</v>
      </c>
      <c r="AG623" s="7" t="str">
        <f t="shared" si="163"/>
        <v>Naliya AF</v>
      </c>
      <c r="AH623" s="7" t="str">
        <f t="shared" si="164"/>
        <v>NALIYA AF II</v>
      </c>
      <c r="AI623" s="7" t="str">
        <f t="shared" si="165"/>
        <v>S1P3</v>
      </c>
      <c r="AJ623" s="7" t="str">
        <f t="shared" si="166"/>
        <v>S2P3</v>
      </c>
      <c r="AK623" s="7" t="str">
        <f>IFERROR(VLOOKUP(Z623,'PASTE-DL-ALARMS'!$Q$10:$W$2200,7,FALSE),"")</f>
        <v/>
      </c>
      <c r="AL623" s="55" t="str">
        <f>IFERROR(VLOOKUP(Z623,'PASTE-DL-ALARMS'!$Q$10:$W$2200,3,FALSE),"")</f>
        <v/>
      </c>
      <c r="AM623" s="7" t="str">
        <f t="shared" si="167"/>
        <v>10.121.96.146_Naliya AF_S1P3</v>
      </c>
      <c r="AN623" s="55" t="str">
        <f t="shared" si="168"/>
        <v>10.121.96.157_NALIYA AF II_S2P3</v>
      </c>
      <c r="AO623" s="72" t="e">
        <f t="shared" ca="1" si="169"/>
        <v>#VALUE!</v>
      </c>
      <c r="AP623" s="7" t="str">
        <f>IFERROR(VLOOKUP(Z623,'PASTE-DL-ALARMS'!$Q$10:$Z$2800,8,FALSE),"")</f>
        <v/>
      </c>
    </row>
    <row r="624" spans="1:42" x14ac:dyDescent="0.25">
      <c r="A624" s="20"/>
      <c r="B624" s="20"/>
      <c r="C624" s="20" t="str">
        <f>IF(D624="Critical",MAX($C$8:C623)+1,"")</f>
        <v/>
      </c>
      <c r="D624" s="20" t="str">
        <f t="shared" si="153"/>
        <v>-</v>
      </c>
      <c r="E624" s="20" t="str">
        <f>VLOOKUP('PASTE-DOWN-DL'!F624,'SSA-CODE'!$D$4:$E$56,2,FALSE)</f>
        <v>AHD</v>
      </c>
      <c r="F624" s="48" t="str">
        <f t="shared" si="154"/>
        <v>SSA AM</v>
      </c>
      <c r="G624" s="48" t="str">
        <f t="shared" si="155"/>
        <v xml:space="preserve">	SSA AM</v>
      </c>
      <c r="H624" s="20">
        <v>615</v>
      </c>
      <c r="I624" t="s">
        <v>9905</v>
      </c>
      <c r="J624" t="s">
        <v>6260</v>
      </c>
      <c r="K624" t="s">
        <v>6275</v>
      </c>
      <c r="L624" t="s">
        <v>6262</v>
      </c>
      <c r="M624" t="s">
        <v>6263</v>
      </c>
      <c r="N624" t="s">
        <v>9906</v>
      </c>
      <c r="O624" t="s">
        <v>9907</v>
      </c>
      <c r="P624" t="s">
        <v>6266</v>
      </c>
      <c r="Q624" t="s">
        <v>6431</v>
      </c>
      <c r="R624" t="s">
        <v>6294</v>
      </c>
      <c r="S624" t="s">
        <v>9908</v>
      </c>
      <c r="T624" t="s">
        <v>6313</v>
      </c>
      <c r="U624" t="s">
        <v>9908</v>
      </c>
      <c r="V624" t="s">
        <v>6271</v>
      </c>
      <c r="W624" t="s">
        <v>9909</v>
      </c>
      <c r="X624" t="s">
        <v>9910</v>
      </c>
      <c r="Y624" t="s">
        <v>9908</v>
      </c>
      <c r="Z624" s="48" t="str">
        <f t="shared" si="156"/>
        <v>SSA AM-10.121.18.230-NAROL-SCHOOL_2/5-10.121.18.209-Narol_4/6</v>
      </c>
      <c r="AA624" s="48">
        <f t="shared" si="157"/>
        <v>15</v>
      </c>
      <c r="AB624" s="48">
        <f t="shared" si="158"/>
        <v>21</v>
      </c>
      <c r="AC624" s="48">
        <f t="shared" si="159"/>
        <v>15</v>
      </c>
      <c r="AD624" s="48">
        <f t="shared" si="160"/>
        <v>28</v>
      </c>
      <c r="AE624" s="48" t="str">
        <f t="shared" si="161"/>
        <v>10.121.18.209</v>
      </c>
      <c r="AF624" s="42" t="str">
        <f t="shared" si="162"/>
        <v>10.121.18.230</v>
      </c>
      <c r="AG624" s="7" t="str">
        <f t="shared" si="163"/>
        <v>Narol</v>
      </c>
      <c r="AH624" s="7" t="str">
        <f t="shared" si="164"/>
        <v>NAROL-SCHOOL</v>
      </c>
      <c r="AI624" s="7" t="str">
        <f t="shared" si="165"/>
        <v>S4P6</v>
      </c>
      <c r="AJ624" s="7" t="str">
        <f t="shared" si="166"/>
        <v>S2P5</v>
      </c>
      <c r="AK624" s="7" t="str">
        <f>IFERROR(VLOOKUP(Z624,'PASTE-DL-ALARMS'!$Q$10:$W$2200,7,FALSE),"")</f>
        <v/>
      </c>
      <c r="AL624" s="55" t="str">
        <f>IFERROR(VLOOKUP(Z624,'PASTE-DL-ALARMS'!$Q$10:$W$2200,3,FALSE),"")</f>
        <v/>
      </c>
      <c r="AM624" s="7" t="str">
        <f t="shared" si="167"/>
        <v>10.121.18.209_Narol_S4P6</v>
      </c>
      <c r="AN624" s="55" t="str">
        <f t="shared" si="168"/>
        <v>10.121.18.230_NAROL-SCHOOL_S2P5</v>
      </c>
      <c r="AO624" s="72" t="e">
        <f t="shared" ca="1" si="169"/>
        <v>#VALUE!</v>
      </c>
      <c r="AP624" s="7" t="str">
        <f>IFERROR(VLOOKUP(Z624,'PASTE-DL-ALARMS'!$Q$10:$Z$2800,8,FALSE),"")</f>
        <v/>
      </c>
    </row>
    <row r="625" spans="1:42" x14ac:dyDescent="0.25">
      <c r="A625" s="20"/>
      <c r="B625" s="20"/>
      <c r="C625" s="20" t="str">
        <f>IF(D625="Critical",MAX($C$8:C624)+1,"")</f>
        <v/>
      </c>
      <c r="D625" s="20" t="str">
        <f t="shared" si="153"/>
        <v>-</v>
      </c>
      <c r="E625" s="20" t="str">
        <f>VLOOKUP('PASTE-DOWN-DL'!F625,'SSA-CODE'!$D$4:$E$56,2,FALSE)</f>
        <v>WTR RJ</v>
      </c>
      <c r="F625" s="48" t="str">
        <f t="shared" si="154"/>
        <v>WTR RJ</v>
      </c>
      <c r="G625" s="48" t="str">
        <f t="shared" si="155"/>
        <v xml:space="preserve">	WTR RJ</v>
      </c>
      <c r="H625" s="20">
        <v>616</v>
      </c>
      <c r="I625" t="s">
        <v>9911</v>
      </c>
      <c r="J625" t="s">
        <v>6260</v>
      </c>
      <c r="K625" t="s">
        <v>6275</v>
      </c>
      <c r="L625" t="s">
        <v>6262</v>
      </c>
      <c r="M625" t="s">
        <v>6263</v>
      </c>
      <c r="N625" t="s">
        <v>9912</v>
      </c>
      <c r="O625" t="s">
        <v>9913</v>
      </c>
      <c r="P625" t="s">
        <v>6266</v>
      </c>
      <c r="Q625" t="s">
        <v>6352</v>
      </c>
      <c r="R625" t="s">
        <v>6279</v>
      </c>
      <c r="S625" t="s">
        <v>6269</v>
      </c>
      <c r="T625" t="s">
        <v>6693</v>
      </c>
      <c r="U625" t="s">
        <v>6269</v>
      </c>
      <c r="V625" t="s">
        <v>6271</v>
      </c>
      <c r="W625" t="s">
        <v>9914</v>
      </c>
      <c r="X625" t="s">
        <v>9915</v>
      </c>
      <c r="Y625" t="s">
        <v>9916</v>
      </c>
      <c r="Z625" s="48" t="str">
        <f t="shared" si="156"/>
        <v>WTR RJ-10.121.17.9-RJ BKT_4/2-10.121.19.70-BKT 2P4/2</v>
      </c>
      <c r="AA625" s="48">
        <f t="shared" si="157"/>
        <v>13</v>
      </c>
      <c r="AB625" s="48">
        <f t="shared" si="158"/>
        <v>28</v>
      </c>
      <c r="AC625" s="48">
        <f t="shared" si="159"/>
        <v>14</v>
      </c>
      <c r="AD625" s="48">
        <f t="shared" si="160"/>
        <v>27</v>
      </c>
      <c r="AE625" s="48" t="str">
        <f t="shared" si="161"/>
        <v>10.121.17.9</v>
      </c>
      <c r="AF625" s="42" t="str">
        <f t="shared" si="162"/>
        <v>10.121.19.70</v>
      </c>
      <c r="AG625" s="7" t="str">
        <f t="shared" si="163"/>
        <v>RJ BHAKTINAGAR</v>
      </c>
      <c r="AH625" s="7" t="str">
        <f t="shared" si="164"/>
        <v>BHAKTINAGAR2</v>
      </c>
      <c r="AI625" s="7" t="str">
        <f t="shared" si="165"/>
        <v>S4P2</v>
      </c>
      <c r="AJ625" s="7" t="str">
        <f t="shared" si="166"/>
        <v>S4P2</v>
      </c>
      <c r="AK625" s="7" t="str">
        <f>IFERROR(VLOOKUP(Z625,'PASTE-DL-ALARMS'!$Q$10:$W$2200,7,FALSE),"")</f>
        <v/>
      </c>
      <c r="AL625" s="55" t="str">
        <f>IFERROR(VLOOKUP(Z625,'PASTE-DL-ALARMS'!$Q$10:$W$2200,3,FALSE),"")</f>
        <v/>
      </c>
      <c r="AM625" s="7" t="str">
        <f t="shared" si="167"/>
        <v>10.121.17.9_RJ BHAKTINAGAR_S4P2</v>
      </c>
      <c r="AN625" s="55" t="str">
        <f t="shared" si="168"/>
        <v>10.121.19.70_BHAKTINAGAR2_S4P2</v>
      </c>
      <c r="AO625" s="72" t="e">
        <f t="shared" ca="1" si="169"/>
        <v>#VALUE!</v>
      </c>
      <c r="AP625" s="7" t="str">
        <f>IFERROR(VLOOKUP(Z625,'PASTE-DL-ALARMS'!$Q$10:$Z$2800,8,FALSE),"")</f>
        <v/>
      </c>
    </row>
    <row r="626" spans="1:42" x14ac:dyDescent="0.25">
      <c r="A626" s="20"/>
      <c r="B626" s="20"/>
      <c r="C626" s="20" t="str">
        <f>IF(D626="Critical",MAX($C$8:C625)+1,"")</f>
        <v/>
      </c>
      <c r="D626" s="20" t="str">
        <f t="shared" si="153"/>
        <v>-</v>
      </c>
      <c r="E626" s="20" t="str">
        <f>VLOOKUP('PASTE-DOWN-DL'!F626,'SSA-CODE'!$D$4:$E$56,2,FALSE)</f>
        <v>RJT</v>
      </c>
      <c r="F626" s="48" t="str">
        <f t="shared" si="154"/>
        <v>SSA RJ</v>
      </c>
      <c r="G626" s="48" t="str">
        <f t="shared" si="155"/>
        <v xml:space="preserve">	SSA RJ</v>
      </c>
      <c r="H626" s="20">
        <v>617</v>
      </c>
      <c r="I626" t="s">
        <v>9917</v>
      </c>
      <c r="J626" t="s">
        <v>6260</v>
      </c>
      <c r="K626" t="s">
        <v>6275</v>
      </c>
      <c r="L626" t="s">
        <v>6262</v>
      </c>
      <c r="M626" t="s">
        <v>6263</v>
      </c>
      <c r="N626" t="s">
        <v>9918</v>
      </c>
      <c r="O626" t="s">
        <v>9919</v>
      </c>
      <c r="P626" t="s">
        <v>6266</v>
      </c>
      <c r="Q626" t="s">
        <v>6507</v>
      </c>
      <c r="R626" t="s">
        <v>6401</v>
      </c>
      <c r="S626" t="s">
        <v>9920</v>
      </c>
      <c r="T626" t="s">
        <v>6500</v>
      </c>
      <c r="U626" t="s">
        <v>6610</v>
      </c>
      <c r="V626" t="s">
        <v>6271</v>
      </c>
      <c r="W626" t="s">
        <v>9921</v>
      </c>
      <c r="X626" t="s">
        <v>9922</v>
      </c>
      <c r="Y626" t="s">
        <v>6269</v>
      </c>
      <c r="Z626" s="48" t="str">
        <f t="shared" si="156"/>
        <v>SSA RJ-10.121.17.10-Bedi B1_3/3-10.121.17.11-RATANPAR EXCHG_1/5</v>
      </c>
      <c r="AA626" s="48">
        <f t="shared" si="157"/>
        <v>14</v>
      </c>
      <c r="AB626" s="48">
        <f t="shared" si="158"/>
        <v>19</v>
      </c>
      <c r="AC626" s="48">
        <f t="shared" si="159"/>
        <v>14</v>
      </c>
      <c r="AD626" s="48">
        <f t="shared" si="160"/>
        <v>29</v>
      </c>
      <c r="AE626" s="48" t="str">
        <f t="shared" si="161"/>
        <v>10.121.17.10</v>
      </c>
      <c r="AF626" s="42" t="str">
        <f t="shared" si="162"/>
        <v>10.121.17.11</v>
      </c>
      <c r="AG626" s="7" t="str">
        <f t="shared" si="163"/>
        <v>BEDI</v>
      </c>
      <c r="AH626" s="7" t="str">
        <f t="shared" si="164"/>
        <v>RATANPAR EXCHG</v>
      </c>
      <c r="AI626" s="7" t="str">
        <f t="shared" si="165"/>
        <v>S3P3</v>
      </c>
      <c r="AJ626" s="7" t="str">
        <f t="shared" si="166"/>
        <v>S1P5</v>
      </c>
      <c r="AK626" s="7" t="str">
        <f>IFERROR(VLOOKUP(Z626,'PASTE-DL-ALARMS'!$Q$10:$W$2200,7,FALSE),"")</f>
        <v/>
      </c>
      <c r="AL626" s="55" t="str">
        <f>IFERROR(VLOOKUP(Z626,'PASTE-DL-ALARMS'!$Q$10:$W$2200,3,FALSE),"")</f>
        <v/>
      </c>
      <c r="AM626" s="7" t="str">
        <f t="shared" si="167"/>
        <v>10.121.17.10_BEDI_S3P3</v>
      </c>
      <c r="AN626" s="55" t="str">
        <f t="shared" si="168"/>
        <v>10.121.17.11_RATANPAR EXCHG_S1P5</v>
      </c>
      <c r="AO626" s="72" t="e">
        <f t="shared" ca="1" si="169"/>
        <v>#VALUE!</v>
      </c>
      <c r="AP626" s="7" t="str">
        <f>IFERROR(VLOOKUP(Z626,'PASTE-DL-ALARMS'!$Q$10:$Z$2800,8,FALSE),"")</f>
        <v/>
      </c>
    </row>
    <row r="627" spans="1:42" x14ac:dyDescent="0.25">
      <c r="A627" s="20"/>
      <c r="B627" s="20"/>
      <c r="C627" s="20" t="str">
        <f>IF(D627="Critical",MAX($C$8:C626)+1,"")</f>
        <v/>
      </c>
      <c r="D627" s="20" t="str">
        <f t="shared" si="153"/>
        <v>-</v>
      </c>
      <c r="E627" s="20" t="str">
        <f>VLOOKUP('PASTE-DOWN-DL'!F627,'SSA-CODE'!$D$4:$E$56,2,FALSE)</f>
        <v>WTR RJ</v>
      </c>
      <c r="F627" s="48" t="str">
        <f t="shared" si="154"/>
        <v>WTR RJ</v>
      </c>
      <c r="G627" s="48" t="str">
        <f t="shared" si="155"/>
        <v xml:space="preserve">	WTR RJ</v>
      </c>
      <c r="H627" s="20">
        <v>618</v>
      </c>
      <c r="I627" t="s">
        <v>9923</v>
      </c>
      <c r="J627" t="s">
        <v>6260</v>
      </c>
      <c r="K627" t="s">
        <v>6261</v>
      </c>
      <c r="L627" t="s">
        <v>6262</v>
      </c>
      <c r="M627" t="s">
        <v>6263</v>
      </c>
      <c r="N627" t="s">
        <v>9924</v>
      </c>
      <c r="O627" t="s">
        <v>9925</v>
      </c>
      <c r="P627" t="s">
        <v>6266</v>
      </c>
      <c r="Q627" t="s">
        <v>6608</v>
      </c>
      <c r="R627" t="s">
        <v>6460</v>
      </c>
      <c r="S627" t="s">
        <v>9926</v>
      </c>
      <c r="T627" t="s">
        <v>6313</v>
      </c>
      <c r="U627" t="s">
        <v>9926</v>
      </c>
      <c r="V627" t="s">
        <v>6271</v>
      </c>
      <c r="W627" t="s">
        <v>9927</v>
      </c>
      <c r="X627" t="s">
        <v>9928</v>
      </c>
      <c r="Y627" t="s">
        <v>6269</v>
      </c>
      <c r="Z627" s="48" t="str">
        <f t="shared" si="156"/>
        <v>WTR RJ-10.121.99.33-Sedla_3/1-10.121.69.71-Dudapur_4/1</v>
      </c>
      <c r="AA627" s="48">
        <f t="shared" si="157"/>
        <v>14</v>
      </c>
      <c r="AB627" s="48">
        <f t="shared" si="158"/>
        <v>22</v>
      </c>
      <c r="AC627" s="48">
        <f t="shared" si="159"/>
        <v>14</v>
      </c>
      <c r="AD627" s="48">
        <f t="shared" si="160"/>
        <v>20</v>
      </c>
      <c r="AE627" s="48" t="str">
        <f t="shared" si="161"/>
        <v>10.121.69.71</v>
      </c>
      <c r="AF627" s="42" t="str">
        <f t="shared" si="162"/>
        <v>10.121.99.33</v>
      </c>
      <c r="AG627" s="7" t="str">
        <f t="shared" si="163"/>
        <v>DUDAPUR</v>
      </c>
      <c r="AH627" s="7" t="str">
        <f t="shared" si="164"/>
        <v>SEDLA</v>
      </c>
      <c r="AI627" s="7" t="str">
        <f t="shared" si="165"/>
        <v>S4P1</v>
      </c>
      <c r="AJ627" s="7" t="str">
        <f t="shared" si="166"/>
        <v>S3P1</v>
      </c>
      <c r="AK627" s="7" t="str">
        <f>IFERROR(VLOOKUP(Z627,'PASTE-DL-ALARMS'!$Q$10:$W$2200,7,FALSE),"")</f>
        <v/>
      </c>
      <c r="AL627" s="55" t="str">
        <f>IFERROR(VLOOKUP(Z627,'PASTE-DL-ALARMS'!$Q$10:$W$2200,3,FALSE),"")</f>
        <v/>
      </c>
      <c r="AM627" s="7" t="str">
        <f t="shared" si="167"/>
        <v>10.121.69.71_DUDAPUR_S4P1</v>
      </c>
      <c r="AN627" s="55" t="str">
        <f t="shared" si="168"/>
        <v>10.121.99.33_SEDLA_S3P1</v>
      </c>
      <c r="AO627" s="72" t="e">
        <f t="shared" ca="1" si="169"/>
        <v>#VALUE!</v>
      </c>
      <c r="AP627" s="7" t="str">
        <f>IFERROR(VLOOKUP(Z627,'PASTE-DL-ALARMS'!$Q$10:$Z$2800,8,FALSE),"")</f>
        <v/>
      </c>
    </row>
    <row r="628" spans="1:42" x14ac:dyDescent="0.25">
      <c r="A628" s="20"/>
      <c r="B628" s="20"/>
      <c r="C628" s="20" t="str">
        <f>IF(D628="Critical",MAX($C$8:C627)+1,"")</f>
        <v/>
      </c>
      <c r="D628" s="20" t="str">
        <f t="shared" si="153"/>
        <v>-</v>
      </c>
      <c r="E628" s="20" t="str">
        <f>VLOOKUP('PASTE-DOWN-DL'!F628,'SSA-CODE'!$D$4:$E$56,2,FALSE)</f>
        <v>SRT</v>
      </c>
      <c r="F628" s="48" t="str">
        <f t="shared" si="154"/>
        <v>SSA SR</v>
      </c>
      <c r="G628" s="48" t="str">
        <f t="shared" si="155"/>
        <v xml:space="preserve">	SSA SR</v>
      </c>
      <c r="H628" s="20">
        <v>619</v>
      </c>
      <c r="I628" t="s">
        <v>9929</v>
      </c>
      <c r="J628" t="s">
        <v>6466</v>
      </c>
      <c r="K628" t="s">
        <v>6275</v>
      </c>
      <c r="L628" t="s">
        <v>6262</v>
      </c>
      <c r="M628" t="s">
        <v>6263</v>
      </c>
      <c r="N628" t="s">
        <v>9930</v>
      </c>
      <c r="O628" t="s">
        <v>9931</v>
      </c>
      <c r="P628" t="s">
        <v>6266</v>
      </c>
      <c r="Q628" t="s">
        <v>6352</v>
      </c>
      <c r="R628" t="s">
        <v>6279</v>
      </c>
      <c r="S628" t="s">
        <v>9932</v>
      </c>
      <c r="T628" t="s">
        <v>6304</v>
      </c>
      <c r="U628" t="s">
        <v>7040</v>
      </c>
      <c r="V628" t="s">
        <v>6271</v>
      </c>
      <c r="W628" t="s">
        <v>9933</v>
      </c>
      <c r="X628" t="s">
        <v>9934</v>
      </c>
      <c r="Y628" t="s">
        <v>6269</v>
      </c>
      <c r="Z628" s="48" t="str">
        <f t="shared" si="156"/>
        <v>SSA SR-10.121.100.33-FSG A1_1/3-10.121.100.20-Songadh Fort B1_4/7</v>
      </c>
      <c r="AA628" s="48">
        <f t="shared" si="157"/>
        <v>15</v>
      </c>
      <c r="AB628" s="48">
        <f t="shared" si="158"/>
        <v>28</v>
      </c>
      <c r="AC628" s="48">
        <f t="shared" si="159"/>
        <v>15</v>
      </c>
      <c r="AD628" s="48">
        <f t="shared" si="160"/>
        <v>19</v>
      </c>
      <c r="AE628" s="48" t="str">
        <f t="shared" si="161"/>
        <v>10.121.100.19</v>
      </c>
      <c r="AF628" s="42" t="str">
        <f t="shared" si="162"/>
        <v>10.121.100.33</v>
      </c>
      <c r="AG628" s="7" t="str">
        <f t="shared" si="163"/>
        <v>SONGADH FORT</v>
      </c>
      <c r="AH628" s="7" t="str">
        <f t="shared" si="164"/>
        <v>FSG</v>
      </c>
      <c r="AI628" s="7" t="str">
        <f t="shared" si="165"/>
        <v>S4P7</v>
      </c>
      <c r="AJ628" s="7" t="str">
        <f t="shared" si="166"/>
        <v>S1P3</v>
      </c>
      <c r="AK628" s="7" t="str">
        <f>IFERROR(VLOOKUP(Z628,'PASTE-DL-ALARMS'!$Q$10:$W$2200,7,FALSE),"")</f>
        <v/>
      </c>
      <c r="AL628" s="55" t="str">
        <f>IFERROR(VLOOKUP(Z628,'PASTE-DL-ALARMS'!$Q$10:$W$2200,3,FALSE),"")</f>
        <v/>
      </c>
      <c r="AM628" s="7" t="str">
        <f t="shared" si="167"/>
        <v>10.121.100.19_SONGADH FORT_S4P7</v>
      </c>
      <c r="AN628" s="55" t="str">
        <f t="shared" si="168"/>
        <v>10.121.100.33_FSG_S1P3</v>
      </c>
      <c r="AO628" s="72" t="e">
        <f t="shared" ca="1" si="169"/>
        <v>#VALUE!</v>
      </c>
      <c r="AP628" s="7" t="str">
        <f>IFERROR(VLOOKUP(Z628,'PASTE-DL-ALARMS'!$Q$10:$Z$2800,8,FALSE),"")</f>
        <v/>
      </c>
    </row>
    <row r="629" spans="1:42" x14ac:dyDescent="0.25">
      <c r="A629" s="20"/>
      <c r="B629" s="20"/>
      <c r="C629" s="20">
        <f>IF(D629="Critical",MAX($C$8:C628)+1,"")</f>
        <v>23</v>
      </c>
      <c r="D629" s="20" t="str">
        <f t="shared" si="153"/>
        <v>Critical</v>
      </c>
      <c r="E629" s="20" t="str">
        <f>VLOOKUP('PASTE-DOWN-DL'!F629,'SSA-CODE'!$D$4:$E$56,2,FALSE)</f>
        <v>BHV</v>
      </c>
      <c r="F629" s="48" t="str">
        <f t="shared" si="154"/>
        <v>SSA BV</v>
      </c>
      <c r="G629" s="48" t="str">
        <f t="shared" si="155"/>
        <v xml:space="preserve">	SSA BV</v>
      </c>
      <c r="H629" s="20">
        <v>620</v>
      </c>
      <c r="I629" t="s">
        <v>9935</v>
      </c>
      <c r="J629" t="s">
        <v>6260</v>
      </c>
      <c r="K629" t="s">
        <v>6275</v>
      </c>
      <c r="L629" t="s">
        <v>6262</v>
      </c>
      <c r="M629" t="s">
        <v>6263</v>
      </c>
      <c r="N629" t="s">
        <v>9936</v>
      </c>
      <c r="O629" t="s">
        <v>9937</v>
      </c>
      <c r="P629" t="s">
        <v>6484</v>
      </c>
      <c r="Q629" t="s">
        <v>6665</v>
      </c>
      <c r="R629" t="s">
        <v>6279</v>
      </c>
      <c r="S629" t="s">
        <v>9938</v>
      </c>
      <c r="T629" t="s">
        <v>6345</v>
      </c>
      <c r="U629" t="s">
        <v>6269</v>
      </c>
      <c r="V629" t="s">
        <v>6271</v>
      </c>
      <c r="W629" t="s">
        <v>9939</v>
      </c>
      <c r="X629" t="s">
        <v>9940</v>
      </c>
      <c r="Y629" t="s">
        <v>6269</v>
      </c>
      <c r="Z629" s="48" t="str">
        <f t="shared" si="156"/>
        <v>SSA BV-10.121.96.200-GHOGHA B1_4/2-10.121.96.212-KOLIYAK A1_2/5</v>
      </c>
      <c r="AA629" s="48">
        <f t="shared" si="157"/>
        <v>15</v>
      </c>
      <c r="AB629" s="48">
        <f t="shared" si="158"/>
        <v>22</v>
      </c>
      <c r="AC629" s="48">
        <f t="shared" si="159"/>
        <v>15</v>
      </c>
      <c r="AD629" s="48">
        <f t="shared" si="160"/>
        <v>23</v>
      </c>
      <c r="AE629" s="48" t="str">
        <f t="shared" si="161"/>
        <v>10.121.17.179</v>
      </c>
      <c r="AF629" s="42" t="str">
        <f t="shared" si="162"/>
        <v>10.121.17.180</v>
      </c>
      <c r="AG629" s="7" t="str">
        <f t="shared" si="163"/>
        <v>GHOGHA</v>
      </c>
      <c r="AH629" s="7" t="str">
        <f t="shared" si="164"/>
        <v>KOLIYAK</v>
      </c>
      <c r="AI629" s="7" t="str">
        <f t="shared" si="165"/>
        <v>S4P2</v>
      </c>
      <c r="AJ629" s="7" t="str">
        <f t="shared" si="166"/>
        <v>S2P5</v>
      </c>
      <c r="AK629" s="7" t="str">
        <f>IFERROR(VLOOKUP(Z629,'PASTE-DL-ALARMS'!$Q$10:$W$2200,7,FALSE),"")</f>
        <v>15-05-2026</v>
      </c>
      <c r="AL629" s="55" t="str">
        <f>IFERROR(VLOOKUP(Z629,'PASTE-DL-ALARMS'!$Q$10:$W$2200,3,FALSE),"")</f>
        <v>16:10:03</v>
      </c>
      <c r="AM629" s="7" t="str">
        <f t="shared" si="167"/>
        <v>10.121.17.179_GHOGHA_S4P2</v>
      </c>
      <c r="AN629" s="55" t="str">
        <f t="shared" si="168"/>
        <v>10.121.17.180_KOLIYAK_S2P5</v>
      </c>
      <c r="AO629" s="72">
        <f t="shared" ca="1" si="169"/>
        <v>0</v>
      </c>
      <c r="AP629" s="7" t="str">
        <f>IFERROR(VLOOKUP(Z629,'PASTE-DL-ALARMS'!$Q$10:$Z$2800,8,FALSE),"")</f>
        <v xml:space="preserve">	2026/05/15,16:10:03</v>
      </c>
    </row>
    <row r="630" spans="1:42" x14ac:dyDescent="0.25">
      <c r="A630" s="20"/>
      <c r="B630" s="20"/>
      <c r="C630" s="20" t="str">
        <f>IF(D630="Critical",MAX($C$8:C629)+1,"")</f>
        <v/>
      </c>
      <c r="D630" s="20" t="str">
        <f t="shared" si="153"/>
        <v>-</v>
      </c>
      <c r="E630" s="20" t="str">
        <f>VLOOKUP('PASTE-DOWN-DL'!F630,'SSA-CODE'!$D$4:$E$56,2,FALSE)</f>
        <v>JND</v>
      </c>
      <c r="F630" s="48" t="str">
        <f t="shared" si="154"/>
        <v>SSA JND</v>
      </c>
      <c r="G630" s="48" t="str">
        <f t="shared" si="155"/>
        <v xml:space="preserve">	SSA JND</v>
      </c>
      <c r="H630" s="20">
        <v>621</v>
      </c>
      <c r="I630" t="s">
        <v>9941</v>
      </c>
      <c r="J630" t="s">
        <v>6260</v>
      </c>
      <c r="K630" t="s">
        <v>6261</v>
      </c>
      <c r="L630" t="s">
        <v>6262</v>
      </c>
      <c r="M630" t="s">
        <v>6263</v>
      </c>
      <c r="N630" t="s">
        <v>9942</v>
      </c>
      <c r="O630" t="s">
        <v>9943</v>
      </c>
      <c r="P630" t="s">
        <v>6266</v>
      </c>
      <c r="Q630" t="s">
        <v>6461</v>
      </c>
      <c r="R630" t="s">
        <v>6516</v>
      </c>
      <c r="S630" t="s">
        <v>6269</v>
      </c>
      <c r="T630" t="s">
        <v>6270</v>
      </c>
      <c r="U630" t="s">
        <v>6269</v>
      </c>
      <c r="V630" t="s">
        <v>6271</v>
      </c>
      <c r="W630" t="s">
        <v>9944</v>
      </c>
      <c r="X630" t="s">
        <v>9945</v>
      </c>
      <c r="Y630" t="s">
        <v>6269</v>
      </c>
      <c r="Z630" s="48" t="str">
        <f t="shared" si="156"/>
        <v>SSA JND-10.121.97.193-TN725B_JUNAGADH JR2__S4P1-10.121.69.8-TN705B_SSA_AGATRAI_S3P1</v>
      </c>
      <c r="AA630" s="48">
        <f t="shared" si="157"/>
        <v>15</v>
      </c>
      <c r="AB630" s="48">
        <f t="shared" si="158"/>
        <v>26</v>
      </c>
      <c r="AC630" s="48">
        <f t="shared" si="159"/>
        <v>15</v>
      </c>
      <c r="AD630" s="48">
        <f t="shared" si="160"/>
        <v>28</v>
      </c>
      <c r="AE630" s="48" t="str">
        <f t="shared" si="161"/>
        <v>10.121.97.224</v>
      </c>
      <c r="AF630" s="42" t="str">
        <f t="shared" si="162"/>
        <v>10.121.97.193</v>
      </c>
      <c r="AG630" s="7" t="str">
        <f t="shared" si="163"/>
        <v>AGATRAI B1</v>
      </c>
      <c r="AH630" s="7" t="str">
        <f t="shared" si="164"/>
        <v>JUNAGADH JR2</v>
      </c>
      <c r="AI630" s="7" t="str">
        <f t="shared" si="165"/>
        <v>S3P1</v>
      </c>
      <c r="AJ630" s="7" t="str">
        <f t="shared" si="166"/>
        <v>S4P1</v>
      </c>
      <c r="AK630" s="7" t="str">
        <f>IFERROR(VLOOKUP(Z630,'PASTE-DL-ALARMS'!$Q$10:$W$2200,7,FALSE),"")</f>
        <v/>
      </c>
      <c r="AL630" s="55" t="str">
        <f>IFERROR(VLOOKUP(Z630,'PASTE-DL-ALARMS'!$Q$10:$W$2200,3,FALSE),"")</f>
        <v/>
      </c>
      <c r="AM630" s="7" t="str">
        <f t="shared" si="167"/>
        <v>10.121.97.224_AGATRAI B1_S3P1</v>
      </c>
      <c r="AN630" s="55" t="str">
        <f t="shared" si="168"/>
        <v>10.121.97.193_JUNAGADH JR2_S4P1</v>
      </c>
      <c r="AO630" s="72" t="e">
        <f t="shared" ca="1" si="169"/>
        <v>#VALUE!</v>
      </c>
      <c r="AP630" s="7" t="str">
        <f>IFERROR(VLOOKUP(Z630,'PASTE-DL-ALARMS'!$Q$10:$Z$2800,8,FALSE),"")</f>
        <v/>
      </c>
    </row>
    <row r="631" spans="1:42" x14ac:dyDescent="0.25">
      <c r="A631" s="20"/>
      <c r="B631" s="20"/>
      <c r="C631" s="20" t="str">
        <f>IF(D631="Critical",MAX($C$8:C630)+1,"")</f>
        <v/>
      </c>
      <c r="D631" s="20" t="str">
        <f t="shared" si="153"/>
        <v>-</v>
      </c>
      <c r="E631" s="20" t="str">
        <f>VLOOKUP('PASTE-DOWN-DL'!F631,'SSA-CODE'!$D$4:$E$56,2,FALSE)</f>
        <v>PLR</v>
      </c>
      <c r="F631" s="48" t="str">
        <f t="shared" si="154"/>
        <v>SSA PNP</v>
      </c>
      <c r="G631" s="48" t="str">
        <f t="shared" si="155"/>
        <v xml:space="preserve">	SSA PNP</v>
      </c>
      <c r="H631" s="20">
        <v>622</v>
      </c>
      <c r="I631" t="s">
        <v>9946</v>
      </c>
      <c r="J631" t="s">
        <v>6260</v>
      </c>
      <c r="K631" t="s">
        <v>6261</v>
      </c>
      <c r="L631" t="s">
        <v>6262</v>
      </c>
      <c r="M631" t="s">
        <v>6263</v>
      </c>
      <c r="N631" t="s">
        <v>9947</v>
      </c>
      <c r="O631" t="s">
        <v>9948</v>
      </c>
      <c r="P631" t="s">
        <v>6266</v>
      </c>
      <c r="Q631" t="s">
        <v>6431</v>
      </c>
      <c r="R631" t="s">
        <v>6416</v>
      </c>
      <c r="S631" t="s">
        <v>6269</v>
      </c>
      <c r="T631" t="s">
        <v>6270</v>
      </c>
      <c r="U631" t="s">
        <v>6269</v>
      </c>
      <c r="V631" t="s">
        <v>6271</v>
      </c>
      <c r="W631" t="s">
        <v>9949</v>
      </c>
      <c r="X631" t="s">
        <v>9950</v>
      </c>
      <c r="Y631" t="s">
        <v>6269</v>
      </c>
      <c r="Z631" s="48" t="str">
        <f t="shared" si="156"/>
        <v>SSA PNP-10.121.25.131-TN705B_DELHI GATE_S3P1-10.121.98.130-TN725B_PALANPUR_S6P1</v>
      </c>
      <c r="AA631" s="48">
        <f t="shared" si="157"/>
        <v>15</v>
      </c>
      <c r="AB631" s="48">
        <f t="shared" si="158"/>
        <v>26</v>
      </c>
      <c r="AC631" s="48">
        <f t="shared" si="159"/>
        <v>15</v>
      </c>
      <c r="AD631" s="48">
        <f t="shared" si="160"/>
        <v>27</v>
      </c>
      <c r="AE631" s="48" t="str">
        <f t="shared" si="161"/>
        <v>10.121.25.131</v>
      </c>
      <c r="AF631" s="42" t="str">
        <f t="shared" si="162"/>
        <v>10.121.98.130</v>
      </c>
      <c r="AG631" s="7" t="str">
        <f t="shared" si="163"/>
        <v>DELHI GATE</v>
      </c>
      <c r="AH631" s="7" t="str">
        <f t="shared" si="164"/>
        <v>PALANPUR B2</v>
      </c>
      <c r="AI631" s="7" t="str">
        <f t="shared" si="165"/>
        <v>S3P1</v>
      </c>
      <c r="AJ631" s="7" t="str">
        <f t="shared" si="166"/>
        <v>S6P1</v>
      </c>
      <c r="AK631" s="7" t="str">
        <f>IFERROR(VLOOKUP(Z631,'PASTE-DL-ALARMS'!$Q$10:$W$2200,7,FALSE),"")</f>
        <v/>
      </c>
      <c r="AL631" s="55" t="str">
        <f>IFERROR(VLOOKUP(Z631,'PASTE-DL-ALARMS'!$Q$10:$W$2200,3,FALSE),"")</f>
        <v/>
      </c>
      <c r="AM631" s="7" t="str">
        <f t="shared" si="167"/>
        <v>10.121.25.131_DELHI GATE_S3P1</v>
      </c>
      <c r="AN631" s="55" t="str">
        <f t="shared" si="168"/>
        <v>10.121.98.130_PALANPUR B2_S6P1</v>
      </c>
      <c r="AO631" s="72" t="e">
        <f t="shared" ca="1" si="169"/>
        <v>#VALUE!</v>
      </c>
      <c r="AP631" s="7" t="str">
        <f>IFERROR(VLOOKUP(Z631,'PASTE-DL-ALARMS'!$Q$10:$Z$2800,8,FALSE),"")</f>
        <v/>
      </c>
    </row>
    <row r="632" spans="1:42" x14ac:dyDescent="0.25">
      <c r="A632" s="20"/>
      <c r="B632" s="20"/>
      <c r="C632" s="20" t="str">
        <f>IF(D632="Critical",MAX($C$8:C631)+1,"")</f>
        <v/>
      </c>
      <c r="D632" s="20" t="str">
        <f t="shared" si="153"/>
        <v>-</v>
      </c>
      <c r="E632" s="20" t="str">
        <f>VLOOKUP('PASTE-DOWN-DL'!F632,'SSA-CODE'!$D$4:$E$56,2,FALSE)</f>
        <v>VAL</v>
      </c>
      <c r="F632" s="48" t="str">
        <f t="shared" si="154"/>
        <v>SSA VAL</v>
      </c>
      <c r="G632" s="48" t="str">
        <f t="shared" si="155"/>
        <v xml:space="preserve">	SSA VAL</v>
      </c>
      <c r="H632" s="20">
        <v>623</v>
      </c>
      <c r="I632" t="s">
        <v>9951</v>
      </c>
      <c r="J632" t="s">
        <v>6260</v>
      </c>
      <c r="K632" t="s">
        <v>6275</v>
      </c>
      <c r="L632" t="s">
        <v>6262</v>
      </c>
      <c r="M632" t="s">
        <v>6263</v>
      </c>
      <c r="N632" t="s">
        <v>9952</v>
      </c>
      <c r="O632" t="s">
        <v>9953</v>
      </c>
      <c r="P632" t="s">
        <v>6266</v>
      </c>
      <c r="Q632" t="s">
        <v>6665</v>
      </c>
      <c r="R632" t="s">
        <v>6279</v>
      </c>
      <c r="S632" t="s">
        <v>9954</v>
      </c>
      <c r="T632" t="s">
        <v>6500</v>
      </c>
      <c r="U632" t="s">
        <v>6931</v>
      </c>
      <c r="V632" t="s">
        <v>6271</v>
      </c>
      <c r="W632" t="s">
        <v>9955</v>
      </c>
      <c r="X632" t="s">
        <v>9956</v>
      </c>
      <c r="Y632" t="s">
        <v>6269</v>
      </c>
      <c r="Z632" s="48" t="str">
        <f t="shared" si="156"/>
        <v>SSA VAL-10.121.16.85-VAPI ROYAL TWIN A1_1/6-10.121.24.178-Merilendo_1/5</v>
      </c>
      <c r="AA632" s="48">
        <f t="shared" si="157"/>
        <v>14</v>
      </c>
      <c r="AB632" s="48">
        <f t="shared" si="158"/>
        <v>30</v>
      </c>
      <c r="AC632" s="48">
        <f t="shared" si="159"/>
        <v>15</v>
      </c>
      <c r="AD632" s="48">
        <f t="shared" si="160"/>
        <v>26</v>
      </c>
      <c r="AE632" s="48" t="str">
        <f t="shared" si="161"/>
        <v>10.121.16.85</v>
      </c>
      <c r="AF632" s="42" t="str">
        <f t="shared" si="162"/>
        <v>10.121.24.178</v>
      </c>
      <c r="AG632" s="7" t="str">
        <f t="shared" si="163"/>
        <v>VAPI ROYAL TWIN</v>
      </c>
      <c r="AH632" s="7" t="str">
        <f t="shared" si="164"/>
        <v>Meril endo</v>
      </c>
      <c r="AI632" s="7" t="str">
        <f t="shared" si="165"/>
        <v>S1P6</v>
      </c>
      <c r="AJ632" s="7" t="str">
        <f t="shared" si="166"/>
        <v>S1P5</v>
      </c>
      <c r="AK632" s="7" t="str">
        <f>IFERROR(VLOOKUP(Z632,'PASTE-DL-ALARMS'!$Q$10:$W$2200,7,FALSE),"")</f>
        <v/>
      </c>
      <c r="AL632" s="55" t="str">
        <f>IFERROR(VLOOKUP(Z632,'PASTE-DL-ALARMS'!$Q$10:$W$2200,3,FALSE),"")</f>
        <v/>
      </c>
      <c r="AM632" s="7" t="str">
        <f t="shared" si="167"/>
        <v>10.121.16.85_VAPI ROYAL TWIN_S1P6</v>
      </c>
      <c r="AN632" s="55" t="str">
        <f t="shared" si="168"/>
        <v>10.121.24.178_Meril endo_S1P5</v>
      </c>
      <c r="AO632" s="72" t="e">
        <f t="shared" ca="1" si="169"/>
        <v>#VALUE!</v>
      </c>
      <c r="AP632" s="7" t="str">
        <f>IFERROR(VLOOKUP(Z632,'PASTE-DL-ALARMS'!$Q$10:$Z$2800,8,FALSE),"")</f>
        <v/>
      </c>
    </row>
    <row r="633" spans="1:42" x14ac:dyDescent="0.25">
      <c r="A633" s="20"/>
      <c r="B633" s="20"/>
      <c r="C633" s="20" t="str">
        <f>IF(D633="Critical",MAX($C$8:C632)+1,"")</f>
        <v/>
      </c>
      <c r="D633" s="20" t="str">
        <f t="shared" si="153"/>
        <v>-</v>
      </c>
      <c r="E633" s="20" t="str">
        <f>VLOOKUP('PASTE-DOWN-DL'!F633,'SSA-CODE'!$D$4:$E$56,2,FALSE)</f>
        <v>BUJ</v>
      </c>
      <c r="F633" s="48" t="str">
        <f t="shared" si="154"/>
        <v>SSA BUJ</v>
      </c>
      <c r="G633" s="48" t="str">
        <f t="shared" si="155"/>
        <v xml:space="preserve">	SSA BUJ</v>
      </c>
      <c r="H633" s="20">
        <v>624</v>
      </c>
      <c r="I633" t="s">
        <v>9957</v>
      </c>
      <c r="J633" t="s">
        <v>6260</v>
      </c>
      <c r="K633" t="s">
        <v>6275</v>
      </c>
      <c r="L633" t="s">
        <v>6262</v>
      </c>
      <c r="M633" t="s">
        <v>6263</v>
      </c>
      <c r="N633" t="s">
        <v>9958</v>
      </c>
      <c r="O633" t="s">
        <v>9959</v>
      </c>
      <c r="P633" t="s">
        <v>6266</v>
      </c>
      <c r="Q633" t="s">
        <v>6665</v>
      </c>
      <c r="R633" t="s">
        <v>6279</v>
      </c>
      <c r="S633" t="s">
        <v>9960</v>
      </c>
      <c r="T633" t="s">
        <v>6345</v>
      </c>
      <c r="U633" t="s">
        <v>9960</v>
      </c>
      <c r="V633" t="s">
        <v>6271</v>
      </c>
      <c r="W633" t="s">
        <v>9961</v>
      </c>
      <c r="X633" t="s">
        <v>9962</v>
      </c>
      <c r="Y633" t="s">
        <v>6269</v>
      </c>
      <c r="Z633" s="48" t="str">
        <f t="shared" si="156"/>
        <v>SSA BUJ-10.121.17.74-CONCOR_A_1/5-10.121.17.67-MUNDRA_B2_6/2</v>
      </c>
      <c r="AA633" s="48">
        <f t="shared" si="157"/>
        <v>14</v>
      </c>
      <c r="AB633" s="48">
        <f t="shared" si="158"/>
        <v>21</v>
      </c>
      <c r="AC633" s="48">
        <f t="shared" si="159"/>
        <v>14</v>
      </c>
      <c r="AD633" s="48">
        <f t="shared" si="160"/>
        <v>21</v>
      </c>
      <c r="AE633" s="48" t="str">
        <f t="shared" si="161"/>
        <v>10.121.17.67</v>
      </c>
      <c r="AF633" s="42" t="str">
        <f t="shared" si="162"/>
        <v>10.121.17.74</v>
      </c>
      <c r="AG633" s="7" t="str">
        <f t="shared" si="163"/>
        <v>MUNDRA</v>
      </c>
      <c r="AH633" s="7" t="str">
        <f t="shared" si="164"/>
        <v>CONCOR</v>
      </c>
      <c r="AI633" s="7" t="str">
        <f t="shared" si="165"/>
        <v>S6P2</v>
      </c>
      <c r="AJ633" s="7" t="str">
        <f t="shared" si="166"/>
        <v>S1P5</v>
      </c>
      <c r="AK633" s="7" t="str">
        <f>IFERROR(VLOOKUP(Z633,'PASTE-DL-ALARMS'!$Q$10:$W$2200,7,FALSE),"")</f>
        <v/>
      </c>
      <c r="AL633" s="55" t="str">
        <f>IFERROR(VLOOKUP(Z633,'PASTE-DL-ALARMS'!$Q$10:$W$2200,3,FALSE),"")</f>
        <v/>
      </c>
      <c r="AM633" s="7" t="str">
        <f t="shared" si="167"/>
        <v>10.121.17.67_MUNDRA_S6P2</v>
      </c>
      <c r="AN633" s="55" t="str">
        <f t="shared" si="168"/>
        <v>10.121.17.74_CONCOR_S1P5</v>
      </c>
      <c r="AO633" s="72" t="e">
        <f t="shared" ca="1" si="169"/>
        <v>#VALUE!</v>
      </c>
      <c r="AP633" s="7" t="str">
        <f>IFERROR(VLOOKUP(Z633,'PASTE-DL-ALARMS'!$Q$10:$Z$2800,8,FALSE),"")</f>
        <v/>
      </c>
    </row>
    <row r="634" spans="1:42" x14ac:dyDescent="0.25">
      <c r="A634" s="20"/>
      <c r="B634" s="20"/>
      <c r="C634" s="20" t="str">
        <f>IF(D634="Critical",MAX($C$8:C633)+1,"")</f>
        <v/>
      </c>
      <c r="D634" s="20" t="str">
        <f t="shared" si="153"/>
        <v>-</v>
      </c>
      <c r="E634" s="20" t="str">
        <f>VLOOKUP('PASTE-DOWN-DL'!F634,'SSA-CODE'!$D$4:$E$56,2,FALSE)</f>
        <v>WTR AM</v>
      </c>
      <c r="F634" s="48" t="str">
        <f t="shared" si="154"/>
        <v>WTR AM</v>
      </c>
      <c r="G634" s="48" t="str">
        <f t="shared" si="155"/>
        <v xml:space="preserve">	WTR AM</v>
      </c>
      <c r="H634" s="20">
        <v>625</v>
      </c>
      <c r="I634" t="s">
        <v>9963</v>
      </c>
      <c r="J634" t="s">
        <v>6260</v>
      </c>
      <c r="K634" t="s">
        <v>6261</v>
      </c>
      <c r="L634" t="s">
        <v>6262</v>
      </c>
      <c r="M634" t="s">
        <v>6263</v>
      </c>
      <c r="N634" t="s">
        <v>9964</v>
      </c>
      <c r="O634" t="s">
        <v>9965</v>
      </c>
      <c r="P634" t="s">
        <v>6266</v>
      </c>
      <c r="Q634" t="s">
        <v>6882</v>
      </c>
      <c r="R634" t="s">
        <v>6352</v>
      </c>
      <c r="S634" t="s">
        <v>6269</v>
      </c>
      <c r="T634" t="s">
        <v>6540</v>
      </c>
      <c r="U634" t="s">
        <v>6269</v>
      </c>
      <c r="V634" t="s">
        <v>6271</v>
      </c>
      <c r="W634" t="s">
        <v>9966</v>
      </c>
      <c r="X634" t="s">
        <v>9967</v>
      </c>
      <c r="Y634" t="s">
        <v>6269</v>
      </c>
      <c r="Z634" s="48" t="str">
        <f t="shared" si="156"/>
        <v>WTR AM-10.121.15.151-DHOLKA_\S6P1-10.121.15.158-DHOLKA NEW_/S4P1</v>
      </c>
      <c r="AA634" s="48">
        <f t="shared" si="157"/>
        <v>15</v>
      </c>
      <c r="AB634" s="48">
        <f t="shared" si="158"/>
        <v>26</v>
      </c>
      <c r="AC634" s="48">
        <f t="shared" si="159"/>
        <v>15</v>
      </c>
      <c r="AD634" s="48">
        <f t="shared" si="160"/>
        <v>22</v>
      </c>
      <c r="AE634" s="48" t="str">
        <f t="shared" si="161"/>
        <v>10.121.15.158</v>
      </c>
      <c r="AF634" s="42" t="str">
        <f t="shared" si="162"/>
        <v>10.121.15.151</v>
      </c>
      <c r="AG634" s="7" t="str">
        <f t="shared" si="163"/>
        <v>DHOLKA-NEW</v>
      </c>
      <c r="AH634" s="7" t="str">
        <f t="shared" si="164"/>
        <v>DHOLKA</v>
      </c>
      <c r="AI634" s="7" t="str">
        <f t="shared" si="165"/>
        <v>S4P1</v>
      </c>
      <c r="AJ634" s="7" t="str">
        <f t="shared" si="166"/>
        <v>S6P1</v>
      </c>
      <c r="AK634" s="7" t="str">
        <f>IFERROR(VLOOKUP(Z634,'PASTE-DL-ALARMS'!$Q$10:$W$2200,7,FALSE),"")</f>
        <v/>
      </c>
      <c r="AL634" s="55" t="str">
        <f>IFERROR(VLOOKUP(Z634,'PASTE-DL-ALARMS'!$Q$10:$W$2200,3,FALSE),"")</f>
        <v/>
      </c>
      <c r="AM634" s="7" t="str">
        <f t="shared" si="167"/>
        <v>10.121.15.158_DHOLKA-NEW_S4P1</v>
      </c>
      <c r="AN634" s="55" t="str">
        <f t="shared" si="168"/>
        <v>10.121.15.151_DHOLKA_S6P1</v>
      </c>
      <c r="AO634" s="72" t="e">
        <f t="shared" ca="1" si="169"/>
        <v>#VALUE!</v>
      </c>
      <c r="AP634" s="7" t="str">
        <f>IFERROR(VLOOKUP(Z634,'PASTE-DL-ALARMS'!$Q$10:$Z$2800,8,FALSE),"")</f>
        <v/>
      </c>
    </row>
    <row r="635" spans="1:42" x14ac:dyDescent="0.25">
      <c r="A635" s="20"/>
      <c r="B635" s="20"/>
      <c r="C635" s="20" t="str">
        <f>IF(D635="Critical",MAX($C$8:C634)+1,"")</f>
        <v/>
      </c>
      <c r="D635" s="20" t="str">
        <f t="shared" si="153"/>
        <v>-</v>
      </c>
      <c r="E635" s="20" t="str">
        <f>VLOOKUP('PASTE-DOWN-DL'!F635,'SSA-CODE'!$D$4:$E$56,2,FALSE)</f>
        <v>AMR</v>
      </c>
      <c r="F635" s="48" t="str">
        <f t="shared" si="154"/>
        <v>SSA AMR</v>
      </c>
      <c r="G635" s="48" t="str">
        <f t="shared" si="155"/>
        <v xml:space="preserve">	SSA AMR</v>
      </c>
      <c r="H635" s="20">
        <v>626</v>
      </c>
      <c r="I635" t="s">
        <v>9968</v>
      </c>
      <c r="J635" t="s">
        <v>6260</v>
      </c>
      <c r="K635" t="s">
        <v>6275</v>
      </c>
      <c r="L635" t="s">
        <v>6262</v>
      </c>
      <c r="M635" t="s">
        <v>6263</v>
      </c>
      <c r="N635" t="s">
        <v>9969</v>
      </c>
      <c r="O635" t="s">
        <v>9970</v>
      </c>
      <c r="P635" t="s">
        <v>6266</v>
      </c>
      <c r="Q635" t="s">
        <v>6546</v>
      </c>
      <c r="R635" t="s">
        <v>6279</v>
      </c>
      <c r="S635" t="s">
        <v>7046</v>
      </c>
      <c r="T635" t="s">
        <v>6500</v>
      </c>
      <c r="U635" t="s">
        <v>6814</v>
      </c>
      <c r="V635" t="s">
        <v>6271</v>
      </c>
      <c r="W635" t="s">
        <v>9971</v>
      </c>
      <c r="X635" t="s">
        <v>9972</v>
      </c>
      <c r="Y635" t="s">
        <v>6269</v>
      </c>
      <c r="Z635" s="48" t="str">
        <f t="shared" si="156"/>
        <v>SSA AMR-10.121.96.36-AMRELI2 B2_3/6-10.121.96.56-AmreliGNE B1_5/6</v>
      </c>
      <c r="AA635" s="48">
        <f t="shared" si="157"/>
        <v>14</v>
      </c>
      <c r="AB635" s="48">
        <f t="shared" si="158"/>
        <v>23</v>
      </c>
      <c r="AC635" s="48">
        <f t="shared" si="159"/>
        <v>14</v>
      </c>
      <c r="AD635" s="48">
        <f t="shared" si="160"/>
        <v>25</v>
      </c>
      <c r="AE635" s="48" t="str">
        <f t="shared" si="161"/>
        <v>10.121.96.36</v>
      </c>
      <c r="AF635" s="42" t="str">
        <f t="shared" si="162"/>
        <v>10.121.96.56</v>
      </c>
      <c r="AG635" s="7" t="str">
        <f t="shared" si="163"/>
        <v>AMRELI 2</v>
      </c>
      <c r="AH635" s="7" t="str">
        <f t="shared" si="164"/>
        <v>Amreli GNE</v>
      </c>
      <c r="AI635" s="7" t="str">
        <f t="shared" si="165"/>
        <v>S3P6</v>
      </c>
      <c r="AJ635" s="7" t="str">
        <f t="shared" si="166"/>
        <v>S5P6</v>
      </c>
      <c r="AK635" s="7" t="str">
        <f>IFERROR(VLOOKUP(Z635,'PASTE-DL-ALARMS'!$Q$10:$W$2200,7,FALSE),"")</f>
        <v/>
      </c>
      <c r="AL635" s="55" t="str">
        <f>IFERROR(VLOOKUP(Z635,'PASTE-DL-ALARMS'!$Q$10:$W$2200,3,FALSE),"")</f>
        <v/>
      </c>
      <c r="AM635" s="7" t="str">
        <f t="shared" si="167"/>
        <v>10.121.96.36_AMRELI 2_S3P6</v>
      </c>
      <c r="AN635" s="55" t="str">
        <f t="shared" si="168"/>
        <v>10.121.96.56_Amreli GNE_S5P6</v>
      </c>
      <c r="AO635" s="72" t="e">
        <f t="shared" ca="1" si="169"/>
        <v>#VALUE!</v>
      </c>
      <c r="AP635" s="7" t="str">
        <f>IFERROR(VLOOKUP(Z635,'PASTE-DL-ALARMS'!$Q$10:$Z$2800,8,FALSE),"")</f>
        <v/>
      </c>
    </row>
    <row r="636" spans="1:42" x14ac:dyDescent="0.25">
      <c r="A636" s="20"/>
      <c r="B636" s="20"/>
      <c r="C636" s="20" t="str">
        <f>IF(D636="Critical",MAX($C$8:C635)+1,"")</f>
        <v/>
      </c>
      <c r="D636" s="20" t="str">
        <f t="shared" si="153"/>
        <v>-</v>
      </c>
      <c r="E636" s="20" t="str">
        <f>VLOOKUP('PASTE-DOWN-DL'!F636,'SSA-CODE'!$D$4:$E$56,2,FALSE)</f>
        <v>WTR RJ</v>
      </c>
      <c r="F636" s="48" t="str">
        <f t="shared" si="154"/>
        <v>WTR RJ</v>
      </c>
      <c r="G636" s="48" t="str">
        <f t="shared" si="155"/>
        <v xml:space="preserve">	WTR RJ</v>
      </c>
      <c r="H636" s="20">
        <v>627</v>
      </c>
      <c r="I636" t="s">
        <v>9973</v>
      </c>
      <c r="J636" t="s">
        <v>6260</v>
      </c>
      <c r="K636" t="s">
        <v>6275</v>
      </c>
      <c r="L636" t="s">
        <v>6262</v>
      </c>
      <c r="M636" t="s">
        <v>6263</v>
      </c>
      <c r="N636" t="s">
        <v>9974</v>
      </c>
      <c r="O636" t="s">
        <v>9975</v>
      </c>
      <c r="P636" t="s">
        <v>6266</v>
      </c>
      <c r="Q636" t="s">
        <v>6278</v>
      </c>
      <c r="R636" t="s">
        <v>6279</v>
      </c>
      <c r="S636" t="s">
        <v>8740</v>
      </c>
      <c r="T636" t="s">
        <v>6313</v>
      </c>
      <c r="U636" t="s">
        <v>6346</v>
      </c>
      <c r="V636" t="s">
        <v>6271</v>
      </c>
      <c r="W636" t="s">
        <v>9976</v>
      </c>
      <c r="X636" t="s">
        <v>9977</v>
      </c>
      <c r="Y636" t="s">
        <v>6269</v>
      </c>
      <c r="Z636" s="48" t="str">
        <f t="shared" si="156"/>
        <v>WTR RJ-10.121.17.70-BHACHAU-10.121.17.71-SAMKHIYALI_5/4</v>
      </c>
      <c r="AA636" s="48">
        <f t="shared" si="157"/>
        <v>14</v>
      </c>
      <c r="AB636" s="48">
        <f t="shared" si="158"/>
        <v>22</v>
      </c>
      <c r="AC636" s="48">
        <f t="shared" si="159"/>
        <v>14</v>
      </c>
      <c r="AD636" s="48">
        <f t="shared" si="160"/>
        <v>25</v>
      </c>
      <c r="AE636" s="48" t="str">
        <f t="shared" si="161"/>
        <v>10.121.17.70</v>
      </c>
      <c r="AF636" s="42" t="str">
        <f t="shared" si="162"/>
        <v>10.121.17.71</v>
      </c>
      <c r="AG636" s="7" t="str">
        <f t="shared" si="163"/>
        <v>BHACHAU</v>
      </c>
      <c r="AH636" s="7" t="str">
        <f t="shared" si="164"/>
        <v>SAMKHIYALI</v>
      </c>
      <c r="AI636" s="7" t="str">
        <f t="shared" si="165"/>
        <v>S6P4</v>
      </c>
      <c r="AJ636" s="7" t="str">
        <f t="shared" si="166"/>
        <v>S5P4</v>
      </c>
      <c r="AK636" s="7" t="str">
        <f>IFERROR(VLOOKUP(Z636,'PASTE-DL-ALARMS'!$Q$10:$W$2200,7,FALSE),"")</f>
        <v/>
      </c>
      <c r="AL636" s="55" t="str">
        <f>IFERROR(VLOOKUP(Z636,'PASTE-DL-ALARMS'!$Q$10:$W$2200,3,FALSE),"")</f>
        <v/>
      </c>
      <c r="AM636" s="7" t="str">
        <f t="shared" si="167"/>
        <v>10.121.17.70_BHACHAU_S6P4</v>
      </c>
      <c r="AN636" s="55" t="str">
        <f t="shared" si="168"/>
        <v>10.121.17.71_SAMKHIYALI_S5P4</v>
      </c>
      <c r="AO636" s="72" t="e">
        <f t="shared" ca="1" si="169"/>
        <v>#VALUE!</v>
      </c>
      <c r="AP636" s="7" t="str">
        <f>IFERROR(VLOOKUP(Z636,'PASTE-DL-ALARMS'!$Q$10:$Z$2800,8,FALSE),"")</f>
        <v/>
      </c>
    </row>
    <row r="637" spans="1:42" x14ac:dyDescent="0.25">
      <c r="A637" s="20"/>
      <c r="B637" s="20"/>
      <c r="C637" s="20" t="str">
        <f>IF(D637="Critical",MAX($C$8:C636)+1,"")</f>
        <v/>
      </c>
      <c r="D637" s="20" t="str">
        <f t="shared" si="153"/>
        <v>-</v>
      </c>
      <c r="E637" s="20" t="str">
        <f>VLOOKUP('PASTE-DOWN-DL'!F637,'SSA-CODE'!$D$4:$E$56,2,FALSE)</f>
        <v>WTR AM</v>
      </c>
      <c r="F637" s="48" t="str">
        <f t="shared" si="154"/>
        <v>WTR AM</v>
      </c>
      <c r="G637" s="48" t="str">
        <f t="shared" si="155"/>
        <v xml:space="preserve">	WTR AM</v>
      </c>
      <c r="H637" s="20">
        <v>628</v>
      </c>
      <c r="I637" t="s">
        <v>9978</v>
      </c>
      <c r="J637" t="s">
        <v>6260</v>
      </c>
      <c r="K637" t="s">
        <v>6275</v>
      </c>
      <c r="L637" t="s">
        <v>6262</v>
      </c>
      <c r="M637" t="s">
        <v>6263</v>
      </c>
      <c r="N637" t="s">
        <v>9979</v>
      </c>
      <c r="O637" t="s">
        <v>9980</v>
      </c>
      <c r="P637" t="s">
        <v>6266</v>
      </c>
      <c r="Q637" t="s">
        <v>6335</v>
      </c>
      <c r="R637" t="s">
        <v>6279</v>
      </c>
      <c r="S637" t="s">
        <v>7927</v>
      </c>
      <c r="T637" t="s">
        <v>6304</v>
      </c>
      <c r="U637" t="s">
        <v>7928</v>
      </c>
      <c r="V637" t="s">
        <v>6271</v>
      </c>
      <c r="W637" t="s">
        <v>9981</v>
      </c>
      <c r="X637" t="s">
        <v>9982</v>
      </c>
      <c r="Y637" t="s">
        <v>6269</v>
      </c>
      <c r="Z637" s="48" t="str">
        <f t="shared" si="156"/>
        <v>WTR AM-10.121.15.129-MEHSANA1_TN725B_WTR_AM_PH1_S3P2-10.121.15.134-AM BHADRA 1(GNE)_TN725B_WTR_AM_PH1_S6P3</v>
      </c>
      <c r="AA637" s="48">
        <f t="shared" si="157"/>
        <v>15</v>
      </c>
      <c r="AB637" s="48">
        <f t="shared" si="158"/>
        <v>24</v>
      </c>
      <c r="AC637" s="48">
        <f t="shared" si="159"/>
        <v>15</v>
      </c>
      <c r="AD637" s="48">
        <f t="shared" si="160"/>
        <v>25</v>
      </c>
      <c r="AE637" s="48" t="str">
        <f t="shared" si="161"/>
        <v>10.121.15.129</v>
      </c>
      <c r="AF637" s="42" t="str">
        <f t="shared" si="162"/>
        <v>10.121.15.134</v>
      </c>
      <c r="AG637" s="7" t="str">
        <f t="shared" si="163"/>
        <v>MEHSANA1</v>
      </c>
      <c r="AH637" s="7" t="str">
        <f t="shared" si="164"/>
        <v>AM-BHADRA</v>
      </c>
      <c r="AI637" s="7" t="str">
        <f t="shared" si="165"/>
        <v>S3P2</v>
      </c>
      <c r="AJ637" s="7" t="str">
        <f t="shared" si="166"/>
        <v>S6P3</v>
      </c>
      <c r="AK637" s="7" t="str">
        <f>IFERROR(VLOOKUP(Z637,'PASTE-DL-ALARMS'!$Q$10:$W$2200,7,FALSE),"")</f>
        <v/>
      </c>
      <c r="AL637" s="55" t="str">
        <f>IFERROR(VLOOKUP(Z637,'PASTE-DL-ALARMS'!$Q$10:$W$2200,3,FALSE),"")</f>
        <v/>
      </c>
      <c r="AM637" s="7" t="str">
        <f t="shared" si="167"/>
        <v>10.121.15.129_MEHSANA1_S3P2</v>
      </c>
      <c r="AN637" s="55" t="str">
        <f t="shared" si="168"/>
        <v>10.121.15.134_AM-BHADRA_S6P3</v>
      </c>
      <c r="AO637" s="72" t="e">
        <f t="shared" ca="1" si="169"/>
        <v>#VALUE!</v>
      </c>
      <c r="AP637" s="7" t="str">
        <f>IFERROR(VLOOKUP(Z637,'PASTE-DL-ALARMS'!$Q$10:$Z$2800,8,FALSE),"")</f>
        <v/>
      </c>
    </row>
    <row r="638" spans="1:42" x14ac:dyDescent="0.25">
      <c r="A638" s="20"/>
      <c r="B638" s="20"/>
      <c r="C638" s="20" t="str">
        <f>IF(D638="Critical",MAX($C$8:C637)+1,"")</f>
        <v/>
      </c>
      <c r="D638" s="20" t="str">
        <f t="shared" si="153"/>
        <v>-</v>
      </c>
      <c r="E638" s="20" t="str">
        <f>VLOOKUP('PASTE-DOWN-DL'!F638,'SSA-CODE'!$D$4:$E$56,2,FALSE)</f>
        <v>AHD</v>
      </c>
      <c r="F638" s="48" t="str">
        <f t="shared" si="154"/>
        <v>SSA AM</v>
      </c>
      <c r="G638" s="48" t="str">
        <f t="shared" si="155"/>
        <v xml:space="preserve">	SSA AM</v>
      </c>
      <c r="H638" s="20">
        <v>629</v>
      </c>
      <c r="I638" t="s">
        <v>9983</v>
      </c>
      <c r="J638" t="s">
        <v>6260</v>
      </c>
      <c r="K638" t="s">
        <v>6261</v>
      </c>
      <c r="L638" t="s">
        <v>6262</v>
      </c>
      <c r="M638" t="s">
        <v>6263</v>
      </c>
      <c r="N638" t="s">
        <v>9984</v>
      </c>
      <c r="O638" t="s">
        <v>9985</v>
      </c>
      <c r="P638" t="s">
        <v>6266</v>
      </c>
      <c r="Q638" t="s">
        <v>6876</v>
      </c>
      <c r="R638" t="s">
        <v>6546</v>
      </c>
      <c r="S638" t="s">
        <v>9986</v>
      </c>
      <c r="T638" t="s">
        <v>6313</v>
      </c>
      <c r="U638" t="s">
        <v>9986</v>
      </c>
      <c r="V638" t="s">
        <v>6271</v>
      </c>
      <c r="W638" t="s">
        <v>9987</v>
      </c>
      <c r="X638" t="s">
        <v>9988</v>
      </c>
      <c r="Y638" t="s">
        <v>6269</v>
      </c>
      <c r="Z638" s="48" t="str">
        <f t="shared" si="156"/>
        <v>SSA AM-10.121.18.200-Vatva RTSD_4/1-10.121.18.205-Vatva 2_4/1</v>
      </c>
      <c r="AA638" s="48">
        <f t="shared" si="157"/>
        <v>15</v>
      </c>
      <c r="AB638" s="48">
        <f t="shared" si="158"/>
        <v>26</v>
      </c>
      <c r="AC638" s="48">
        <f t="shared" si="159"/>
        <v>15</v>
      </c>
      <c r="AD638" s="48">
        <f t="shared" si="160"/>
        <v>23</v>
      </c>
      <c r="AE638" s="48" t="str">
        <f t="shared" si="161"/>
        <v>10.121.18.200</v>
      </c>
      <c r="AF638" s="42" t="str">
        <f t="shared" si="162"/>
        <v>10.121.18.205</v>
      </c>
      <c r="AG638" s="7" t="str">
        <f t="shared" si="163"/>
        <v>Vatva RTSD</v>
      </c>
      <c r="AH638" s="7" t="str">
        <f t="shared" si="164"/>
        <v>Vatva 2</v>
      </c>
      <c r="AI638" s="7" t="str">
        <f t="shared" si="165"/>
        <v>S4P1</v>
      </c>
      <c r="AJ638" s="7" t="str">
        <f t="shared" si="166"/>
        <v>S4P1</v>
      </c>
      <c r="AK638" s="7" t="str">
        <f>IFERROR(VLOOKUP(Z638,'PASTE-DL-ALARMS'!$Q$10:$W$2200,7,FALSE),"")</f>
        <v/>
      </c>
      <c r="AL638" s="55" t="str">
        <f>IFERROR(VLOOKUP(Z638,'PASTE-DL-ALARMS'!$Q$10:$W$2200,3,FALSE),"")</f>
        <v/>
      </c>
      <c r="AM638" s="7" t="str">
        <f t="shared" si="167"/>
        <v>10.121.18.200_Vatva RTSD_S4P1</v>
      </c>
      <c r="AN638" s="55" t="str">
        <f t="shared" si="168"/>
        <v>10.121.18.205_Vatva 2_S4P1</v>
      </c>
      <c r="AO638" s="72" t="e">
        <f t="shared" ca="1" si="169"/>
        <v>#VALUE!</v>
      </c>
      <c r="AP638" s="7" t="str">
        <f>IFERROR(VLOOKUP(Z638,'PASTE-DL-ALARMS'!$Q$10:$Z$2800,8,FALSE),"")</f>
        <v/>
      </c>
    </row>
    <row r="639" spans="1:42" x14ac:dyDescent="0.25">
      <c r="A639" s="20"/>
      <c r="B639" s="20"/>
      <c r="C639" s="20" t="str">
        <f>IF(D639="Critical",MAX($C$8:C638)+1,"")</f>
        <v/>
      </c>
      <c r="D639" s="20" t="str">
        <f t="shared" si="153"/>
        <v>-</v>
      </c>
      <c r="E639" s="20" t="str">
        <f>VLOOKUP('PASTE-DOWN-DL'!F639,'SSA-CODE'!$D$4:$E$56,2,FALSE)</f>
        <v>HMR</v>
      </c>
      <c r="F639" s="48" t="str">
        <f t="shared" si="154"/>
        <v>SSA HMR</v>
      </c>
      <c r="G639" s="48" t="str">
        <f t="shared" si="155"/>
        <v xml:space="preserve">	SSA HMR</v>
      </c>
      <c r="H639" s="20">
        <v>630</v>
      </c>
      <c r="I639" t="s">
        <v>9989</v>
      </c>
      <c r="J639" t="s">
        <v>6260</v>
      </c>
      <c r="K639" t="s">
        <v>6261</v>
      </c>
      <c r="L639" t="s">
        <v>6262</v>
      </c>
      <c r="M639" t="s">
        <v>6263</v>
      </c>
      <c r="N639" t="s">
        <v>9990</v>
      </c>
      <c r="O639" t="s">
        <v>9991</v>
      </c>
      <c r="P639" t="s">
        <v>6266</v>
      </c>
      <c r="Q639" t="s">
        <v>6359</v>
      </c>
      <c r="R639" t="s">
        <v>6360</v>
      </c>
      <c r="S639" t="s">
        <v>9992</v>
      </c>
      <c r="T639" t="s">
        <v>6471</v>
      </c>
      <c r="U639" t="s">
        <v>9993</v>
      </c>
      <c r="V639" t="s">
        <v>6271</v>
      </c>
      <c r="W639" t="s">
        <v>9994</v>
      </c>
      <c r="X639" t="s">
        <v>9995</v>
      </c>
      <c r="Y639" t="s">
        <v>6269</v>
      </c>
      <c r="Z639" s="48" t="str">
        <f t="shared" si="156"/>
        <v>SSA HMR-10.121.97.65-Ubharan Ex_4/1-10.121.97.67-Bayad_3/1</v>
      </c>
      <c r="AA639" s="48">
        <f t="shared" si="157"/>
        <v>14</v>
      </c>
      <c r="AB639" s="48">
        <f t="shared" si="158"/>
        <v>25</v>
      </c>
      <c r="AC639" s="48">
        <f t="shared" si="159"/>
        <v>14</v>
      </c>
      <c r="AD639" s="48">
        <f t="shared" si="160"/>
        <v>20</v>
      </c>
      <c r="AE639" s="48" t="str">
        <f t="shared" si="161"/>
        <v>10.121.97.65</v>
      </c>
      <c r="AF639" s="42" t="str">
        <f t="shared" si="162"/>
        <v>10.121.97.67</v>
      </c>
      <c r="AG639" s="7" t="str">
        <f t="shared" si="163"/>
        <v>UBHARAN EX</v>
      </c>
      <c r="AH639" s="7" t="str">
        <f t="shared" si="164"/>
        <v>BAYAD</v>
      </c>
      <c r="AI639" s="7" t="str">
        <f t="shared" si="165"/>
        <v>S4P1</v>
      </c>
      <c r="AJ639" s="7" t="str">
        <f t="shared" si="166"/>
        <v>S3P1</v>
      </c>
      <c r="AK639" s="7" t="str">
        <f>IFERROR(VLOOKUP(Z639,'PASTE-DL-ALARMS'!$Q$10:$W$2200,7,FALSE),"")</f>
        <v/>
      </c>
      <c r="AL639" s="55" t="str">
        <f>IFERROR(VLOOKUP(Z639,'PASTE-DL-ALARMS'!$Q$10:$W$2200,3,FALSE),"")</f>
        <v/>
      </c>
      <c r="AM639" s="7" t="str">
        <f t="shared" si="167"/>
        <v>10.121.97.65_UBHARAN EX_S4P1</v>
      </c>
      <c r="AN639" s="55" t="str">
        <f t="shared" si="168"/>
        <v>10.121.97.67_BAYAD_S3P1</v>
      </c>
      <c r="AO639" s="72" t="e">
        <f t="shared" ca="1" si="169"/>
        <v>#VALUE!</v>
      </c>
      <c r="AP639" s="7" t="str">
        <f>IFERROR(VLOOKUP(Z639,'PASTE-DL-ALARMS'!$Q$10:$Z$2800,8,FALSE),"")</f>
        <v/>
      </c>
    </row>
    <row r="640" spans="1:42" x14ac:dyDescent="0.25">
      <c r="A640" s="20"/>
      <c r="B640" s="20"/>
      <c r="C640" s="20" t="str">
        <f>IF(D640="Critical",MAX($C$8:C639)+1,"")</f>
        <v/>
      </c>
      <c r="D640" s="20" t="str">
        <f t="shared" si="153"/>
        <v>-</v>
      </c>
      <c r="E640" s="20" t="str">
        <f>VLOOKUP('PASTE-DOWN-DL'!F640,'SSA-CODE'!$D$4:$E$56,2,FALSE)</f>
        <v>WTR RJ</v>
      </c>
      <c r="F640" s="48" t="str">
        <f t="shared" si="154"/>
        <v>WTR RJ</v>
      </c>
      <c r="G640" s="48" t="str">
        <f t="shared" si="155"/>
        <v xml:space="preserve">	WTR RJ</v>
      </c>
      <c r="H640" s="20">
        <v>631</v>
      </c>
      <c r="I640" t="s">
        <v>9996</v>
      </c>
      <c r="J640" t="s">
        <v>6260</v>
      </c>
      <c r="K640" t="s">
        <v>6275</v>
      </c>
      <c r="L640" t="s">
        <v>6262</v>
      </c>
      <c r="M640" t="s">
        <v>6263</v>
      </c>
      <c r="N640" t="s">
        <v>9997</v>
      </c>
      <c r="O640" t="s">
        <v>9998</v>
      </c>
      <c r="P640" t="s">
        <v>6266</v>
      </c>
      <c r="Q640" t="s">
        <v>6378</v>
      </c>
      <c r="R640" t="s">
        <v>6279</v>
      </c>
      <c r="S640" t="s">
        <v>9999</v>
      </c>
      <c r="T640" t="s">
        <v>6500</v>
      </c>
      <c r="U640" t="s">
        <v>6814</v>
      </c>
      <c r="V640" t="s">
        <v>6271</v>
      </c>
      <c r="W640" t="s">
        <v>10000</v>
      </c>
      <c r="X640" t="s">
        <v>10001</v>
      </c>
      <c r="Y640" t="s">
        <v>6269</v>
      </c>
      <c r="Z640" s="48" t="str">
        <f t="shared" si="156"/>
        <v>WTR RJ-10.121.69.11-AMRELI 2-10.121.25.213-Lalavadar</v>
      </c>
      <c r="AA640" s="48">
        <f t="shared" si="157"/>
        <v>14</v>
      </c>
      <c r="AB640" s="48">
        <f t="shared" si="158"/>
        <v>23</v>
      </c>
      <c r="AC640" s="48">
        <f t="shared" si="159"/>
        <v>14</v>
      </c>
      <c r="AD640" s="48">
        <f t="shared" si="160"/>
        <v>24</v>
      </c>
      <c r="AE640" s="48" t="str">
        <f t="shared" si="161"/>
        <v>10.121.96.36</v>
      </c>
      <c r="AF640" s="42" t="str">
        <f t="shared" si="162"/>
        <v>10.121.96.34</v>
      </c>
      <c r="AG640" s="7" t="str">
        <f t="shared" si="163"/>
        <v>AMRELI 2</v>
      </c>
      <c r="AH640" s="7" t="str">
        <f t="shared" si="164"/>
        <v>Lalavadar</v>
      </c>
      <c r="AI640" s="7" t="str">
        <f t="shared" si="165"/>
        <v>S6P2</v>
      </c>
      <c r="AJ640" s="7" t="str">
        <f t="shared" si="166"/>
        <v>S1P5</v>
      </c>
      <c r="AK640" s="7" t="str">
        <f>IFERROR(VLOOKUP(Z640,'PASTE-DL-ALARMS'!$Q$10:$W$2200,7,FALSE),"")</f>
        <v/>
      </c>
      <c r="AL640" s="55" t="str">
        <f>IFERROR(VLOOKUP(Z640,'PASTE-DL-ALARMS'!$Q$10:$W$2200,3,FALSE),"")</f>
        <v/>
      </c>
      <c r="AM640" s="7" t="str">
        <f t="shared" si="167"/>
        <v>10.121.96.36_AMRELI 2_S6P2</v>
      </c>
      <c r="AN640" s="55" t="str">
        <f t="shared" si="168"/>
        <v>10.121.96.34_Lalavadar_S1P5</v>
      </c>
      <c r="AO640" s="72" t="e">
        <f t="shared" ca="1" si="169"/>
        <v>#VALUE!</v>
      </c>
      <c r="AP640" s="7" t="str">
        <f>IFERROR(VLOOKUP(Z640,'PASTE-DL-ALARMS'!$Q$10:$Z$2800,8,FALSE),"")</f>
        <v/>
      </c>
    </row>
    <row r="641" spans="1:42" x14ac:dyDescent="0.25">
      <c r="A641" s="20"/>
      <c r="B641" s="20"/>
      <c r="C641" s="20" t="str">
        <f>IF(D641="Critical",MAX($C$8:C640)+1,"")</f>
        <v/>
      </c>
      <c r="D641" s="20" t="str">
        <f t="shared" si="153"/>
        <v>-</v>
      </c>
      <c r="E641" s="20" t="str">
        <f>VLOOKUP('PASTE-DOWN-DL'!F641,'SSA-CODE'!$D$4:$E$56,2,FALSE)</f>
        <v>AHD</v>
      </c>
      <c r="F641" s="48" t="str">
        <f t="shared" si="154"/>
        <v>SSA AM</v>
      </c>
      <c r="G641" s="48" t="str">
        <f t="shared" si="155"/>
        <v xml:space="preserve">	SSA AM</v>
      </c>
      <c r="H641" s="20">
        <v>632</v>
      </c>
      <c r="I641" t="s">
        <v>10002</v>
      </c>
      <c r="J641" t="s">
        <v>6260</v>
      </c>
      <c r="K641" t="s">
        <v>6275</v>
      </c>
      <c r="L641" t="s">
        <v>6262</v>
      </c>
      <c r="M641" t="s">
        <v>6263</v>
      </c>
      <c r="N641" t="s">
        <v>10003</v>
      </c>
      <c r="O641" t="s">
        <v>10004</v>
      </c>
      <c r="P641" t="s">
        <v>6266</v>
      </c>
      <c r="Q641" t="s">
        <v>6311</v>
      </c>
      <c r="R641" t="s">
        <v>6279</v>
      </c>
      <c r="S641" t="s">
        <v>10005</v>
      </c>
      <c r="T641" t="s">
        <v>6313</v>
      </c>
      <c r="U641" t="s">
        <v>10005</v>
      </c>
      <c r="V641" t="s">
        <v>6271</v>
      </c>
      <c r="W641" t="s">
        <v>10006</v>
      </c>
      <c r="X641" t="s">
        <v>10007</v>
      </c>
      <c r="Y641" t="s">
        <v>6269</v>
      </c>
      <c r="Z641" s="48" t="str">
        <f t="shared" si="156"/>
        <v>SSA AM-10.121.15.158-Dholka New_3/2-10.121.15.161-Badarkha_2/5</v>
      </c>
      <c r="AA641" s="48">
        <f t="shared" si="157"/>
        <v>15</v>
      </c>
      <c r="AB641" s="48">
        <f t="shared" si="158"/>
        <v>26</v>
      </c>
      <c r="AC641" s="48">
        <f t="shared" si="159"/>
        <v>15</v>
      </c>
      <c r="AD641" s="48">
        <f t="shared" si="160"/>
        <v>24</v>
      </c>
      <c r="AE641" s="48" t="str">
        <f t="shared" si="161"/>
        <v>10.121.15.158</v>
      </c>
      <c r="AF641" s="42" t="str">
        <f t="shared" si="162"/>
        <v>10.121.15.161</v>
      </c>
      <c r="AG641" s="7" t="str">
        <f t="shared" si="163"/>
        <v>DHOLKA-NEW</v>
      </c>
      <c r="AH641" s="7" t="str">
        <f t="shared" si="164"/>
        <v>Badarkha</v>
      </c>
      <c r="AI641" s="7" t="str">
        <f t="shared" si="165"/>
        <v>S3P2</v>
      </c>
      <c r="AJ641" s="7" t="str">
        <f t="shared" si="166"/>
        <v>S2P5</v>
      </c>
      <c r="AK641" s="7" t="str">
        <f>IFERROR(VLOOKUP(Z641,'PASTE-DL-ALARMS'!$Q$10:$W$2200,7,FALSE),"")</f>
        <v/>
      </c>
      <c r="AL641" s="55" t="str">
        <f>IFERROR(VLOOKUP(Z641,'PASTE-DL-ALARMS'!$Q$10:$W$2200,3,FALSE),"")</f>
        <v/>
      </c>
      <c r="AM641" s="7" t="str">
        <f t="shared" si="167"/>
        <v>10.121.15.158_DHOLKA-NEW_S3P2</v>
      </c>
      <c r="AN641" s="55" t="str">
        <f t="shared" si="168"/>
        <v>10.121.15.161_Badarkha_S2P5</v>
      </c>
      <c r="AO641" s="72" t="e">
        <f t="shared" ca="1" si="169"/>
        <v>#VALUE!</v>
      </c>
      <c r="AP641" s="7" t="str">
        <f>IFERROR(VLOOKUP(Z641,'PASTE-DL-ALARMS'!$Q$10:$Z$2800,8,FALSE),"")</f>
        <v/>
      </c>
    </row>
    <row r="642" spans="1:42" x14ac:dyDescent="0.25">
      <c r="A642" s="20"/>
      <c r="B642" s="20"/>
      <c r="C642" s="20" t="str">
        <f>IF(D642="Critical",MAX($C$8:C641)+1,"")</f>
        <v/>
      </c>
      <c r="D642" s="20" t="str">
        <f t="shared" si="153"/>
        <v>-</v>
      </c>
      <c r="E642" s="20" t="str">
        <f>VLOOKUP('PASTE-DOWN-DL'!F642,'SSA-CODE'!$D$4:$E$56,2,FALSE)</f>
        <v>JND</v>
      </c>
      <c r="F642" s="48" t="str">
        <f t="shared" si="154"/>
        <v>SSA JND</v>
      </c>
      <c r="G642" s="48" t="str">
        <f t="shared" si="155"/>
        <v xml:space="preserve">	SSA JND</v>
      </c>
      <c r="H642" s="20">
        <v>633</v>
      </c>
      <c r="I642" t="s">
        <v>10008</v>
      </c>
      <c r="J642" t="s">
        <v>6260</v>
      </c>
      <c r="K642" t="s">
        <v>6275</v>
      </c>
      <c r="L642" t="s">
        <v>6262</v>
      </c>
      <c r="M642" t="s">
        <v>6263</v>
      </c>
      <c r="N642" t="s">
        <v>10009</v>
      </c>
      <c r="O642" t="s">
        <v>10010</v>
      </c>
      <c r="P642" t="s">
        <v>6266</v>
      </c>
      <c r="Q642" t="s">
        <v>6460</v>
      </c>
      <c r="R642" t="s">
        <v>6279</v>
      </c>
      <c r="S642" t="s">
        <v>10011</v>
      </c>
      <c r="T642" t="s">
        <v>6800</v>
      </c>
      <c r="U642" t="s">
        <v>10012</v>
      </c>
      <c r="V642" t="s">
        <v>6271</v>
      </c>
      <c r="W642" t="s">
        <v>10013</v>
      </c>
      <c r="X642" t="s">
        <v>10014</v>
      </c>
      <c r="Y642" t="s">
        <v>6269</v>
      </c>
      <c r="Z642" s="48" t="str">
        <f t="shared" si="156"/>
        <v>SSA JND-10.121.24.16-Vadal_S2P5-10.121.24.17-CHOKI_S1P5</v>
      </c>
      <c r="AA642" s="48">
        <f t="shared" si="157"/>
        <v>14</v>
      </c>
      <c r="AB642" s="48">
        <f t="shared" si="158"/>
        <v>20</v>
      </c>
      <c r="AC642" s="48">
        <f t="shared" si="159"/>
        <v>14</v>
      </c>
      <c r="AD642" s="48">
        <f t="shared" si="160"/>
        <v>20</v>
      </c>
      <c r="AE642" s="48" t="str">
        <f t="shared" si="161"/>
        <v>10.121.24.17</v>
      </c>
      <c r="AF642" s="42" t="str">
        <f t="shared" si="162"/>
        <v>10.121.24.16</v>
      </c>
      <c r="AG642" s="7" t="str">
        <f t="shared" si="163"/>
        <v>Choki</v>
      </c>
      <c r="AH642" s="7" t="str">
        <f t="shared" si="164"/>
        <v>Vadal</v>
      </c>
      <c r="AI642" s="7" t="str">
        <f t="shared" si="165"/>
        <v>S1P5</v>
      </c>
      <c r="AJ642" s="7" t="str">
        <f t="shared" si="166"/>
        <v>S2P5</v>
      </c>
      <c r="AK642" s="7" t="str">
        <f>IFERROR(VLOOKUP(Z642,'PASTE-DL-ALARMS'!$Q$10:$W$2200,7,FALSE),"")</f>
        <v/>
      </c>
      <c r="AL642" s="55" t="str">
        <f>IFERROR(VLOOKUP(Z642,'PASTE-DL-ALARMS'!$Q$10:$W$2200,3,FALSE),"")</f>
        <v/>
      </c>
      <c r="AM642" s="7" t="str">
        <f t="shared" si="167"/>
        <v>10.121.24.17_Choki_S1P5</v>
      </c>
      <c r="AN642" s="55" t="str">
        <f t="shared" si="168"/>
        <v>10.121.24.16_Vadal_S2P5</v>
      </c>
      <c r="AO642" s="72" t="e">
        <f t="shared" ca="1" si="169"/>
        <v>#VALUE!</v>
      </c>
      <c r="AP642" s="7" t="str">
        <f>IFERROR(VLOOKUP(Z642,'PASTE-DL-ALARMS'!$Q$10:$Z$2800,8,FALSE),"")</f>
        <v/>
      </c>
    </row>
    <row r="643" spans="1:42" x14ac:dyDescent="0.25">
      <c r="A643" s="20"/>
      <c r="B643" s="20"/>
      <c r="C643" s="20" t="str">
        <f>IF(D643="Critical",MAX($C$8:C642)+1,"")</f>
        <v/>
      </c>
      <c r="D643" s="20" t="str">
        <f t="shared" si="153"/>
        <v>-</v>
      </c>
      <c r="E643" s="20" t="str">
        <f>VLOOKUP('PASTE-DOWN-DL'!F643,'SSA-CODE'!$D$4:$E$56,2,FALSE)</f>
        <v>AHD</v>
      </c>
      <c r="F643" s="48" t="str">
        <f t="shared" si="154"/>
        <v>SSA AM</v>
      </c>
      <c r="G643" s="48" t="str">
        <f t="shared" si="155"/>
        <v xml:space="preserve">	SSA AM</v>
      </c>
      <c r="H643" s="20">
        <v>634</v>
      </c>
      <c r="I643" t="s">
        <v>10015</v>
      </c>
      <c r="J643" t="s">
        <v>6260</v>
      </c>
      <c r="K643" t="s">
        <v>6261</v>
      </c>
      <c r="L643" t="s">
        <v>6262</v>
      </c>
      <c r="M643" t="s">
        <v>6263</v>
      </c>
      <c r="N643" t="s">
        <v>10016</v>
      </c>
      <c r="O643" t="s">
        <v>10017</v>
      </c>
      <c r="P643" t="s">
        <v>6266</v>
      </c>
      <c r="Q643" t="s">
        <v>6742</v>
      </c>
      <c r="R643" t="s">
        <v>6279</v>
      </c>
      <c r="S643" t="s">
        <v>10018</v>
      </c>
      <c r="T643" t="s">
        <v>6287</v>
      </c>
      <c r="U643" t="s">
        <v>10019</v>
      </c>
      <c r="V643" t="s">
        <v>6271</v>
      </c>
      <c r="W643" t="s">
        <v>10020</v>
      </c>
      <c r="X643" t="s">
        <v>10021</v>
      </c>
      <c r="Y643" t="s">
        <v>10022</v>
      </c>
      <c r="Z643" s="48" t="str">
        <f t="shared" si="156"/>
        <v>SSA AM-10.121.17.20-Naranpura_6/1-10.121.18.65-Navrangpura(GNE)_5/1</v>
      </c>
      <c r="AA643" s="48">
        <f t="shared" si="157"/>
        <v>15</v>
      </c>
      <c r="AB643" s="48">
        <f t="shared" si="158"/>
        <v>25</v>
      </c>
      <c r="AC643" s="48">
        <f t="shared" si="159"/>
        <v>14</v>
      </c>
      <c r="AD643" s="48">
        <f t="shared" si="160"/>
        <v>32</v>
      </c>
      <c r="AE643" s="48" t="str">
        <f t="shared" si="161"/>
        <v>10.121.17.204</v>
      </c>
      <c r="AF643" s="42" t="str">
        <f t="shared" si="162"/>
        <v>10.121.18.65</v>
      </c>
      <c r="AG643" s="7" t="str">
        <f t="shared" si="163"/>
        <v>NARANPURA</v>
      </c>
      <c r="AH643" s="7" t="str">
        <f t="shared" si="164"/>
        <v>NAVRANGPURA (GNE)</v>
      </c>
      <c r="AI643" s="7" t="str">
        <f t="shared" si="165"/>
        <v>S6P1</v>
      </c>
      <c r="AJ643" s="7" t="str">
        <f t="shared" si="166"/>
        <v>S5P1</v>
      </c>
      <c r="AK643" s="7" t="str">
        <f>IFERROR(VLOOKUP(Z643,'PASTE-DL-ALARMS'!$Q$10:$W$2200,7,FALSE),"")</f>
        <v/>
      </c>
      <c r="AL643" s="55" t="str">
        <f>IFERROR(VLOOKUP(Z643,'PASTE-DL-ALARMS'!$Q$10:$W$2200,3,FALSE),"")</f>
        <v/>
      </c>
      <c r="AM643" s="7" t="str">
        <f t="shared" si="167"/>
        <v>10.121.17.204_NARANPURA_S6P1</v>
      </c>
      <c r="AN643" s="55" t="str">
        <f t="shared" si="168"/>
        <v>10.121.18.65_NAVRANGPURA (GNE)_S5P1</v>
      </c>
      <c r="AO643" s="72" t="e">
        <f t="shared" ca="1" si="169"/>
        <v>#VALUE!</v>
      </c>
      <c r="AP643" s="7" t="str">
        <f>IFERROR(VLOOKUP(Z643,'PASTE-DL-ALARMS'!$Q$10:$Z$2800,8,FALSE),"")</f>
        <v/>
      </c>
    </row>
    <row r="644" spans="1:42" x14ac:dyDescent="0.25">
      <c r="A644" s="20"/>
      <c r="B644" s="20"/>
      <c r="C644" s="20" t="str">
        <f>IF(D644="Critical",MAX($C$8:C643)+1,"")</f>
        <v/>
      </c>
      <c r="D644" s="20" t="str">
        <f t="shared" si="153"/>
        <v>-</v>
      </c>
      <c r="E644" s="20" t="str">
        <f>VLOOKUP('PASTE-DOWN-DL'!F644,'SSA-CODE'!$D$4:$E$56,2,FALSE)</f>
        <v>AMR</v>
      </c>
      <c r="F644" s="48" t="str">
        <f t="shared" si="154"/>
        <v>SSA AMR</v>
      </c>
      <c r="G644" s="48" t="str">
        <f t="shared" si="155"/>
        <v xml:space="preserve">	SSA AMR</v>
      </c>
      <c r="H644" s="20">
        <v>635</v>
      </c>
      <c r="I644" t="s">
        <v>10023</v>
      </c>
      <c r="J644" t="s">
        <v>6260</v>
      </c>
      <c r="K644" t="s">
        <v>6275</v>
      </c>
      <c r="L644" t="s">
        <v>6262</v>
      </c>
      <c r="M644" t="s">
        <v>6263</v>
      </c>
      <c r="N644" t="s">
        <v>10024</v>
      </c>
      <c r="O644" t="s">
        <v>10025</v>
      </c>
      <c r="P644" t="s">
        <v>6266</v>
      </c>
      <c r="Q644" t="s">
        <v>6498</v>
      </c>
      <c r="R644" t="s">
        <v>6279</v>
      </c>
      <c r="S644" t="s">
        <v>10026</v>
      </c>
      <c r="T644" t="s">
        <v>6770</v>
      </c>
      <c r="U644" t="s">
        <v>10026</v>
      </c>
      <c r="V644" t="s">
        <v>6271</v>
      </c>
      <c r="W644" t="s">
        <v>10027</v>
      </c>
      <c r="X644" t="s">
        <v>10028</v>
      </c>
      <c r="Y644" t="s">
        <v>6269</v>
      </c>
      <c r="Z644" s="48" t="str">
        <f t="shared" si="156"/>
        <v>SSA AMR-10.121.25.222-Svu Gswan Tc A1-10.121.69.14-Badhada B1 3/2</v>
      </c>
      <c r="AA644" s="48">
        <f t="shared" si="157"/>
        <v>14</v>
      </c>
      <c r="AB644" s="48">
        <f t="shared" si="158"/>
        <v>27</v>
      </c>
      <c r="AC644" s="48">
        <f t="shared" si="159"/>
        <v>14</v>
      </c>
      <c r="AD644" s="48">
        <f t="shared" si="160"/>
        <v>22</v>
      </c>
      <c r="AE644" s="48" t="str">
        <f t="shared" si="161"/>
        <v>10.121.96.26</v>
      </c>
      <c r="AF644" s="42" t="str">
        <f t="shared" si="162"/>
        <v>10.121.96.32</v>
      </c>
      <c r="AG644" s="7" t="str">
        <f t="shared" si="163"/>
        <v>SVU GSWAN TC</v>
      </c>
      <c r="AH644" s="7" t="str">
        <f t="shared" si="164"/>
        <v>BADHADA</v>
      </c>
      <c r="AI644" s="7" t="str">
        <f t="shared" si="165"/>
        <v>S1P6</v>
      </c>
      <c r="AJ644" s="7" t="str">
        <f t="shared" si="166"/>
        <v>S3P2</v>
      </c>
      <c r="AK644" s="7" t="str">
        <f>IFERROR(VLOOKUP(Z644,'PASTE-DL-ALARMS'!$Q$10:$W$2200,7,FALSE),"")</f>
        <v/>
      </c>
      <c r="AL644" s="55" t="str">
        <f>IFERROR(VLOOKUP(Z644,'PASTE-DL-ALARMS'!$Q$10:$W$2200,3,FALSE),"")</f>
        <v/>
      </c>
      <c r="AM644" s="7" t="str">
        <f t="shared" si="167"/>
        <v>10.121.96.26_SVU GSWAN TC_S1P6</v>
      </c>
      <c r="AN644" s="55" t="str">
        <f t="shared" si="168"/>
        <v>10.121.96.32_BADHADA_S3P2</v>
      </c>
      <c r="AO644" s="72" t="e">
        <f t="shared" ca="1" si="169"/>
        <v>#VALUE!</v>
      </c>
      <c r="AP644" s="7" t="str">
        <f>IFERROR(VLOOKUP(Z644,'PASTE-DL-ALARMS'!$Q$10:$Z$2800,8,FALSE),"")</f>
        <v/>
      </c>
    </row>
    <row r="645" spans="1:42" x14ac:dyDescent="0.25">
      <c r="A645" s="20"/>
      <c r="B645" s="20"/>
      <c r="C645" s="20" t="str">
        <f>IF(D645="Critical",MAX($C$8:C644)+1,"")</f>
        <v/>
      </c>
      <c r="D645" s="20" t="str">
        <f t="shared" si="153"/>
        <v>-</v>
      </c>
      <c r="E645" s="20" t="str">
        <f>VLOOKUP('PASTE-DOWN-DL'!F645,'SSA-CODE'!$D$4:$E$56,2,FALSE)</f>
        <v>AHD</v>
      </c>
      <c r="F645" s="48" t="str">
        <f t="shared" si="154"/>
        <v>SSA AM</v>
      </c>
      <c r="G645" s="48" t="str">
        <f t="shared" si="155"/>
        <v xml:space="preserve">	SSA AM</v>
      </c>
      <c r="H645" s="20">
        <v>636</v>
      </c>
      <c r="I645" t="s">
        <v>10029</v>
      </c>
      <c r="J645" t="s">
        <v>6260</v>
      </c>
      <c r="K645" t="s">
        <v>6261</v>
      </c>
      <c r="L645" t="s">
        <v>6262</v>
      </c>
      <c r="M645" t="s">
        <v>6263</v>
      </c>
      <c r="N645" t="s">
        <v>10030</v>
      </c>
      <c r="O645" t="s">
        <v>10031</v>
      </c>
      <c r="P645" t="s">
        <v>6266</v>
      </c>
      <c r="Q645" t="s">
        <v>6279</v>
      </c>
      <c r="R645" t="s">
        <v>6279</v>
      </c>
      <c r="S645" t="s">
        <v>6269</v>
      </c>
      <c r="T645" t="s">
        <v>6394</v>
      </c>
      <c r="U645" t="s">
        <v>10032</v>
      </c>
      <c r="V645" t="s">
        <v>6271</v>
      </c>
      <c r="W645" t="s">
        <v>10033</v>
      </c>
      <c r="X645" t="s">
        <v>10034</v>
      </c>
      <c r="Y645" t="s">
        <v>10032</v>
      </c>
      <c r="Z645" s="48" t="str">
        <f t="shared" si="156"/>
        <v>SSA AM-10.121.18.87-SSA BDR_B2 6/1-10.121.15.134-BHADRA_GNE_B2 6/1</v>
      </c>
      <c r="AA645" s="48">
        <f t="shared" si="157"/>
        <v>15</v>
      </c>
      <c r="AB645" s="48">
        <f t="shared" si="158"/>
        <v>25</v>
      </c>
      <c r="AC645" s="48">
        <f t="shared" si="159"/>
        <v>14</v>
      </c>
      <c r="AD645" s="48">
        <f t="shared" si="160"/>
        <v>23</v>
      </c>
      <c r="AE645" s="48" t="str">
        <f t="shared" si="161"/>
        <v>10.121.15.134</v>
      </c>
      <c r="AF645" s="42" t="str">
        <f t="shared" si="162"/>
        <v>10.121.18.87</v>
      </c>
      <c r="AG645" s="7" t="str">
        <f t="shared" si="163"/>
        <v>AM-BHADRA</v>
      </c>
      <c r="AH645" s="7" t="str">
        <f t="shared" si="164"/>
        <v>BHADRA 3</v>
      </c>
      <c r="AI645" s="7" t="str">
        <f t="shared" si="165"/>
        <v>S6P1</v>
      </c>
      <c r="AJ645" s="7" t="str">
        <f t="shared" si="166"/>
        <v>S6P1</v>
      </c>
      <c r="AK645" s="7" t="str">
        <f>IFERROR(VLOOKUP(Z645,'PASTE-DL-ALARMS'!$Q$10:$W$2200,7,FALSE),"")</f>
        <v/>
      </c>
      <c r="AL645" s="55" t="str">
        <f>IFERROR(VLOOKUP(Z645,'PASTE-DL-ALARMS'!$Q$10:$W$2200,3,FALSE),"")</f>
        <v/>
      </c>
      <c r="AM645" s="7" t="str">
        <f t="shared" si="167"/>
        <v>10.121.15.134_AM-BHADRA_S6P1</v>
      </c>
      <c r="AN645" s="55" t="str">
        <f t="shared" si="168"/>
        <v>10.121.18.87_BHADRA 3_S6P1</v>
      </c>
      <c r="AO645" s="72" t="e">
        <f t="shared" ca="1" si="169"/>
        <v>#VALUE!</v>
      </c>
      <c r="AP645" s="7" t="str">
        <f>IFERROR(VLOOKUP(Z645,'PASTE-DL-ALARMS'!$Q$10:$Z$2800,8,FALSE),"")</f>
        <v/>
      </c>
    </row>
    <row r="646" spans="1:42" x14ac:dyDescent="0.25">
      <c r="A646" s="20"/>
      <c r="B646" s="20"/>
      <c r="C646" s="20">
        <f>IF(D646="Critical",MAX($C$8:C645)+1,"")</f>
        <v>24</v>
      </c>
      <c r="D646" s="20" t="str">
        <f t="shared" si="153"/>
        <v>Critical</v>
      </c>
      <c r="E646" s="20" t="str">
        <f>VLOOKUP('PASTE-DOWN-DL'!F646,'SSA-CODE'!$D$4:$E$56,2,FALSE)</f>
        <v>WTR RJ</v>
      </c>
      <c r="F646" s="48" t="str">
        <f t="shared" si="154"/>
        <v>WTR RJ</v>
      </c>
      <c r="G646" s="48" t="str">
        <f t="shared" si="155"/>
        <v xml:space="preserve">	WTR RJ</v>
      </c>
      <c r="H646" s="20">
        <v>637</v>
      </c>
      <c r="I646" t="s">
        <v>10035</v>
      </c>
      <c r="J646" t="s">
        <v>6260</v>
      </c>
      <c r="K646" t="s">
        <v>6261</v>
      </c>
      <c r="L646" t="s">
        <v>6262</v>
      </c>
      <c r="M646" t="s">
        <v>6263</v>
      </c>
      <c r="N646" t="s">
        <v>10036</v>
      </c>
      <c r="O646" t="s">
        <v>10037</v>
      </c>
      <c r="P646" t="s">
        <v>6484</v>
      </c>
      <c r="Q646" t="s">
        <v>7217</v>
      </c>
      <c r="R646" t="s">
        <v>6665</v>
      </c>
      <c r="S646" t="s">
        <v>6852</v>
      </c>
      <c r="T646" t="s">
        <v>6770</v>
      </c>
      <c r="U646" t="s">
        <v>6852</v>
      </c>
      <c r="V646" t="s">
        <v>6271</v>
      </c>
      <c r="W646" t="s">
        <v>10038</v>
      </c>
      <c r="X646" t="s">
        <v>10039</v>
      </c>
      <c r="Y646" t="s">
        <v>6269</v>
      </c>
      <c r="Z646" s="48" t="str">
        <f t="shared" si="156"/>
        <v>WTR RJ-10.121.69.12-Thordi_4/1-10.121.96.12-Rajula Rsu_4/1</v>
      </c>
      <c r="AA646" s="48">
        <f t="shared" si="157"/>
        <v>14</v>
      </c>
      <c r="AB646" s="48">
        <f t="shared" si="158"/>
        <v>21</v>
      </c>
      <c r="AC646" s="48">
        <f t="shared" si="159"/>
        <v>14</v>
      </c>
      <c r="AD646" s="48">
        <f t="shared" si="160"/>
        <v>25</v>
      </c>
      <c r="AE646" s="48" t="str">
        <f t="shared" si="161"/>
        <v>10.121.96.33</v>
      </c>
      <c r="AF646" s="42" t="str">
        <f t="shared" si="162"/>
        <v>10.121.96.12</v>
      </c>
      <c r="AG646" s="7" t="str">
        <f t="shared" si="163"/>
        <v>THORDI</v>
      </c>
      <c r="AH646" s="7" t="str">
        <f t="shared" si="164"/>
        <v>Rajula RSU</v>
      </c>
      <c r="AI646" s="7" t="str">
        <f t="shared" si="165"/>
        <v>S4P1</v>
      </c>
      <c r="AJ646" s="7" t="str">
        <f t="shared" si="166"/>
        <v>S4P1</v>
      </c>
      <c r="AK646" s="7" t="str">
        <f>IFERROR(VLOOKUP(Z646,'PASTE-DL-ALARMS'!$Q$10:$W$2200,7,FALSE),"")</f>
        <v>09-05-2026</v>
      </c>
      <c r="AL646" s="55" t="str">
        <f>IFERROR(VLOOKUP(Z646,'PASTE-DL-ALARMS'!$Q$10:$W$2200,3,FALSE),"")</f>
        <v>09:11:24</v>
      </c>
      <c r="AM646" s="7" t="str">
        <f t="shared" si="167"/>
        <v>10.121.96.33_THORDI_S4P1</v>
      </c>
      <c r="AN646" s="55" t="str">
        <f t="shared" si="168"/>
        <v>10.121.96.12_Rajula RSU_S4P1</v>
      </c>
      <c r="AO646" s="72">
        <f t="shared" ca="1" si="169"/>
        <v>6</v>
      </c>
      <c r="AP646" s="7" t="str">
        <f>IFERROR(VLOOKUP(Z646,'PASTE-DL-ALARMS'!$Q$10:$Z$2800,8,FALSE),"")</f>
        <v xml:space="preserve">	2026/05/09,09:11:24</v>
      </c>
    </row>
    <row r="647" spans="1:42" x14ac:dyDescent="0.25">
      <c r="A647" s="20"/>
      <c r="B647" s="20"/>
      <c r="C647" s="20" t="str">
        <f>IF(D647="Critical",MAX($C$8:C646)+1,"")</f>
        <v/>
      </c>
      <c r="D647" s="20" t="str">
        <f t="shared" si="153"/>
        <v>-</v>
      </c>
      <c r="E647" s="20" t="str">
        <f>VLOOKUP('PASTE-DOWN-DL'!F647,'SSA-CODE'!$D$4:$E$56,2,FALSE)</f>
        <v>WTR AM</v>
      </c>
      <c r="F647" s="48" t="str">
        <f t="shared" si="154"/>
        <v>WTR AM</v>
      </c>
      <c r="G647" s="48" t="str">
        <f t="shared" si="155"/>
        <v xml:space="preserve">	WTR AM</v>
      </c>
      <c r="H647" s="20">
        <v>638</v>
      </c>
      <c r="I647" t="s">
        <v>10040</v>
      </c>
      <c r="J647" t="s">
        <v>6466</v>
      </c>
      <c r="K647" t="s">
        <v>6275</v>
      </c>
      <c r="L647" t="s">
        <v>6262</v>
      </c>
      <c r="M647" t="s">
        <v>6263</v>
      </c>
      <c r="N647" t="s">
        <v>10041</v>
      </c>
      <c r="O647" t="s">
        <v>10042</v>
      </c>
      <c r="P647" t="s">
        <v>6266</v>
      </c>
      <c r="Q647" t="s">
        <v>6777</v>
      </c>
      <c r="R647" t="s">
        <v>6279</v>
      </c>
      <c r="S647" t="s">
        <v>6269</v>
      </c>
      <c r="T647" t="s">
        <v>6462</v>
      </c>
      <c r="U647" t="s">
        <v>6269</v>
      </c>
      <c r="V647" t="s">
        <v>6271</v>
      </c>
      <c r="W647" t="s">
        <v>10043</v>
      </c>
      <c r="X647" t="s">
        <v>10044</v>
      </c>
      <c r="Y647" t="s">
        <v>6269</v>
      </c>
      <c r="Z647" s="48" t="str">
        <f t="shared" si="156"/>
        <v>WTR AM-10.121.68.66-TN725B_Vapi_B2\S4P8-10.121.16.71-WTR_TN705B_WTR_Vapi_B1\S4P8</v>
      </c>
      <c r="AA647" s="48">
        <f t="shared" si="157"/>
        <v>14</v>
      </c>
      <c r="AB647" s="48">
        <f t="shared" si="158"/>
        <v>19</v>
      </c>
      <c r="AC647" s="48">
        <f t="shared" si="159"/>
        <v>14</v>
      </c>
      <c r="AD647" s="48">
        <f t="shared" si="160"/>
        <v>21</v>
      </c>
      <c r="AE647" s="48" t="str">
        <f t="shared" si="161"/>
        <v>10.121.16.71</v>
      </c>
      <c r="AF647" s="42" t="str">
        <f t="shared" si="162"/>
        <v>10.121.68.66</v>
      </c>
      <c r="AG647" s="7" t="str">
        <f t="shared" si="163"/>
        <v>Vapi</v>
      </c>
      <c r="AH647" s="7" t="str">
        <f t="shared" si="164"/>
        <v>VAPI 2</v>
      </c>
      <c r="AI647" s="7" t="str">
        <f t="shared" si="165"/>
        <v>S4P8</v>
      </c>
      <c r="AJ647" s="7" t="str">
        <f t="shared" si="166"/>
        <v>S4P8</v>
      </c>
      <c r="AK647" s="7" t="str">
        <f>IFERROR(VLOOKUP(Z647,'PASTE-DL-ALARMS'!$Q$10:$W$2200,7,FALSE),"")</f>
        <v/>
      </c>
      <c r="AL647" s="55" t="str">
        <f>IFERROR(VLOOKUP(Z647,'PASTE-DL-ALARMS'!$Q$10:$W$2200,3,FALSE),"")</f>
        <v/>
      </c>
      <c r="AM647" s="7" t="str">
        <f t="shared" si="167"/>
        <v>10.121.16.71_Vapi_S4P8</v>
      </c>
      <c r="AN647" s="55" t="str">
        <f t="shared" si="168"/>
        <v>10.121.68.66_VAPI 2_S4P8</v>
      </c>
      <c r="AO647" s="72" t="e">
        <f t="shared" ca="1" si="169"/>
        <v>#VALUE!</v>
      </c>
      <c r="AP647" s="7" t="str">
        <f>IFERROR(VLOOKUP(Z647,'PASTE-DL-ALARMS'!$Q$10:$Z$2800,8,FALSE),"")</f>
        <v/>
      </c>
    </row>
    <row r="648" spans="1:42" x14ac:dyDescent="0.25">
      <c r="A648" s="20"/>
      <c r="B648" s="20"/>
      <c r="C648" s="20" t="str">
        <f>IF(D648="Critical",MAX($C$8:C647)+1,"")</f>
        <v/>
      </c>
      <c r="D648" s="20" t="str">
        <f t="shared" si="153"/>
        <v>-</v>
      </c>
      <c r="E648" s="20" t="str">
        <f>VLOOKUP('PASTE-DOWN-DL'!F648,'SSA-CODE'!$D$4:$E$56,2,FALSE)</f>
        <v>WTR RJ</v>
      </c>
      <c r="F648" s="48" t="str">
        <f t="shared" si="154"/>
        <v>WTR RJ</v>
      </c>
      <c r="G648" s="48" t="str">
        <f t="shared" si="155"/>
        <v xml:space="preserve">	WTR RJ</v>
      </c>
      <c r="H648" s="20">
        <v>639</v>
      </c>
      <c r="I648" t="s">
        <v>10045</v>
      </c>
      <c r="J648" t="s">
        <v>6466</v>
      </c>
      <c r="K648" t="s">
        <v>6275</v>
      </c>
      <c r="L648" t="s">
        <v>6262</v>
      </c>
      <c r="M648" t="s">
        <v>6263</v>
      </c>
      <c r="N648" t="s">
        <v>10046</v>
      </c>
      <c r="O648" t="s">
        <v>10047</v>
      </c>
      <c r="P648" t="s">
        <v>6266</v>
      </c>
      <c r="Q648" t="s">
        <v>7032</v>
      </c>
      <c r="R648" t="s">
        <v>6279</v>
      </c>
      <c r="S648" t="s">
        <v>6269</v>
      </c>
      <c r="T648" t="s">
        <v>6540</v>
      </c>
      <c r="U648" t="s">
        <v>6269</v>
      </c>
      <c r="V648" t="s">
        <v>6271</v>
      </c>
      <c r="W648" t="s">
        <v>10048</v>
      </c>
      <c r="X648" t="s">
        <v>10049</v>
      </c>
      <c r="Y648" t="s">
        <v>6269</v>
      </c>
      <c r="Z648" s="48" t="str">
        <f t="shared" si="156"/>
        <v>WTR RJ-10.121.17.65-BHUJ1(GNE)_6/8-10.121.17.66-BHUJ2(GNE)_6/8</v>
      </c>
      <c r="AA648" s="48">
        <f t="shared" si="157"/>
        <v>14</v>
      </c>
      <c r="AB648" s="48">
        <f t="shared" si="158"/>
        <v>25</v>
      </c>
      <c r="AC648" s="48">
        <f t="shared" si="159"/>
        <v>14</v>
      </c>
      <c r="AD648" s="48">
        <f t="shared" si="160"/>
        <v>25</v>
      </c>
      <c r="AE648" s="48" t="str">
        <f t="shared" si="161"/>
        <v>10.121.17.66</v>
      </c>
      <c r="AF648" s="42" t="str">
        <f t="shared" si="162"/>
        <v>10.121.17.65</v>
      </c>
      <c r="AG648" s="7" t="str">
        <f t="shared" si="163"/>
        <v>BHUJ2(GNE)</v>
      </c>
      <c r="AH648" s="7" t="str">
        <f t="shared" si="164"/>
        <v>BHUJ1(GNE)</v>
      </c>
      <c r="AI648" s="7" t="str">
        <f t="shared" si="165"/>
        <v>S6P8</v>
      </c>
      <c r="AJ648" s="7" t="str">
        <f t="shared" si="166"/>
        <v>S6P8</v>
      </c>
      <c r="AK648" s="7" t="str">
        <f>IFERROR(VLOOKUP(Z648,'PASTE-DL-ALARMS'!$Q$10:$W$2200,7,FALSE),"")</f>
        <v/>
      </c>
      <c r="AL648" s="55" t="str">
        <f>IFERROR(VLOOKUP(Z648,'PASTE-DL-ALARMS'!$Q$10:$W$2200,3,FALSE),"")</f>
        <v/>
      </c>
      <c r="AM648" s="7" t="str">
        <f t="shared" si="167"/>
        <v>10.121.17.66_BHUJ2(GNE)_S6P8</v>
      </c>
      <c r="AN648" s="55" t="str">
        <f t="shared" si="168"/>
        <v>10.121.17.65_BHUJ1(GNE)_S6P8</v>
      </c>
      <c r="AO648" s="72" t="e">
        <f t="shared" ca="1" si="169"/>
        <v>#VALUE!</v>
      </c>
      <c r="AP648" s="7" t="str">
        <f>IFERROR(VLOOKUP(Z648,'PASTE-DL-ALARMS'!$Q$10:$Z$2800,8,FALSE),"")</f>
        <v/>
      </c>
    </row>
    <row r="649" spans="1:42" x14ac:dyDescent="0.25">
      <c r="A649" s="20"/>
      <c r="B649" s="20"/>
      <c r="C649" s="20" t="str">
        <f>IF(D649="Critical",MAX($C$8:C648)+1,"")</f>
        <v/>
      </c>
      <c r="D649" s="20" t="str">
        <f t="shared" si="153"/>
        <v>-</v>
      </c>
      <c r="E649" s="20" t="str">
        <f>VLOOKUP('PASTE-DOWN-DL'!F649,'SSA-CODE'!$D$4:$E$56,2,FALSE)</f>
        <v>VDA</v>
      </c>
      <c r="F649" s="48" t="str">
        <f t="shared" si="154"/>
        <v>SSA VDR</v>
      </c>
      <c r="G649" s="48" t="str">
        <f t="shared" si="155"/>
        <v xml:space="preserve">	SSA VDR</v>
      </c>
      <c r="H649" s="20">
        <v>640</v>
      </c>
      <c r="I649" t="s">
        <v>10050</v>
      </c>
      <c r="J649" t="s">
        <v>6260</v>
      </c>
      <c r="K649" t="s">
        <v>6275</v>
      </c>
      <c r="L649" t="s">
        <v>6262</v>
      </c>
      <c r="M649" t="s">
        <v>6263</v>
      </c>
      <c r="N649" t="s">
        <v>10051</v>
      </c>
      <c r="O649" t="s">
        <v>10052</v>
      </c>
      <c r="P649" t="s">
        <v>6266</v>
      </c>
      <c r="Q649" t="s">
        <v>7273</v>
      </c>
      <c r="R649" t="s">
        <v>6279</v>
      </c>
      <c r="S649" t="s">
        <v>10053</v>
      </c>
      <c r="T649" t="s">
        <v>6287</v>
      </c>
      <c r="U649" t="s">
        <v>10053</v>
      </c>
      <c r="V649" t="s">
        <v>6271</v>
      </c>
      <c r="W649" t="s">
        <v>10054</v>
      </c>
      <c r="X649" t="s">
        <v>10055</v>
      </c>
      <c r="Y649" t="s">
        <v>6269</v>
      </c>
      <c r="Z649" s="48" t="str">
        <f t="shared" si="156"/>
        <v>SSA VDR-10.121.99.161-KOCH_CHEMICAL_S2P6-10.121.99.135-GSFC_B2_S4P5</v>
      </c>
      <c r="AA649" s="48">
        <f t="shared" si="157"/>
        <v>15</v>
      </c>
      <c r="AB649" s="48">
        <f t="shared" si="158"/>
        <v>29</v>
      </c>
      <c r="AC649" s="48">
        <f t="shared" si="159"/>
        <v>15</v>
      </c>
      <c r="AD649" s="48">
        <f t="shared" si="160"/>
        <v>20</v>
      </c>
      <c r="AE649" s="48" t="str">
        <f t="shared" si="161"/>
        <v>10.121.99.161</v>
      </c>
      <c r="AF649" s="42" t="str">
        <f t="shared" si="162"/>
        <v>10.121.99.135</v>
      </c>
      <c r="AG649" s="7" t="str">
        <f t="shared" si="163"/>
        <v>Koch Chemical</v>
      </c>
      <c r="AH649" s="7" t="str">
        <f t="shared" si="164"/>
        <v>GSFC</v>
      </c>
      <c r="AI649" s="7" t="str">
        <f t="shared" si="165"/>
        <v>S2P6</v>
      </c>
      <c r="AJ649" s="7" t="str">
        <f t="shared" si="166"/>
        <v>S4P5</v>
      </c>
      <c r="AK649" s="7" t="str">
        <f>IFERROR(VLOOKUP(Z649,'PASTE-DL-ALARMS'!$Q$10:$W$2200,7,FALSE),"")</f>
        <v/>
      </c>
      <c r="AL649" s="55" t="str">
        <f>IFERROR(VLOOKUP(Z649,'PASTE-DL-ALARMS'!$Q$10:$W$2200,3,FALSE),"")</f>
        <v/>
      </c>
      <c r="AM649" s="7" t="str">
        <f t="shared" si="167"/>
        <v>10.121.99.161_Koch Chemical_S2P6</v>
      </c>
      <c r="AN649" s="55" t="str">
        <f t="shared" si="168"/>
        <v>10.121.99.135_GSFC_S4P5</v>
      </c>
      <c r="AO649" s="72" t="e">
        <f t="shared" ca="1" si="169"/>
        <v>#VALUE!</v>
      </c>
      <c r="AP649" s="7" t="str">
        <f>IFERROR(VLOOKUP(Z649,'PASTE-DL-ALARMS'!$Q$10:$Z$2800,8,FALSE),"")</f>
        <v/>
      </c>
    </row>
    <row r="650" spans="1:42" x14ac:dyDescent="0.25">
      <c r="A650" s="20"/>
      <c r="B650" s="20"/>
      <c r="C650" s="20" t="str">
        <f>IF(D650="Critical",MAX($C$8:C649)+1,"")</f>
        <v/>
      </c>
      <c r="D650" s="20" t="str">
        <f t="shared" si="153"/>
        <v>-</v>
      </c>
      <c r="E650" s="20" t="str">
        <f>VLOOKUP('PASTE-DOWN-DL'!F650,'SSA-CODE'!$D$4:$E$56,2,FALSE)</f>
        <v>WTR RJ</v>
      </c>
      <c r="F650" s="48" t="str">
        <f t="shared" si="154"/>
        <v>WTR RJ</v>
      </c>
      <c r="G650" s="48" t="str">
        <f t="shared" si="155"/>
        <v xml:space="preserve">	WTR RJ</v>
      </c>
      <c r="H650" s="20">
        <v>641</v>
      </c>
      <c r="I650" t="s">
        <v>10056</v>
      </c>
      <c r="J650" t="s">
        <v>6260</v>
      </c>
      <c r="K650" t="s">
        <v>6275</v>
      </c>
      <c r="L650" t="s">
        <v>6262</v>
      </c>
      <c r="M650" t="s">
        <v>6263</v>
      </c>
      <c r="N650" t="s">
        <v>10057</v>
      </c>
      <c r="O650" t="s">
        <v>10058</v>
      </c>
      <c r="P650" t="s">
        <v>6266</v>
      </c>
      <c r="Q650" t="s">
        <v>7771</v>
      </c>
      <c r="R650" t="s">
        <v>6279</v>
      </c>
      <c r="S650" t="s">
        <v>6269</v>
      </c>
      <c r="T650" t="s">
        <v>6693</v>
      </c>
      <c r="U650" t="s">
        <v>6269</v>
      </c>
      <c r="V650" t="s">
        <v>6271</v>
      </c>
      <c r="W650" t="s">
        <v>10059</v>
      </c>
      <c r="X650" t="s">
        <v>10060</v>
      </c>
      <c r="Y650" t="s">
        <v>6696</v>
      </c>
      <c r="Z650" s="48" t="str">
        <f t="shared" si="156"/>
        <v>WTR RJ-10.121.17.1-RAJKOT KR(GNE)_6/3-10.121.17.27-RAJKOT KR_3/3</v>
      </c>
      <c r="AA650" s="48">
        <f t="shared" si="157"/>
        <v>13</v>
      </c>
      <c r="AB650" s="48">
        <f t="shared" si="158"/>
        <v>28</v>
      </c>
      <c r="AC650" s="48">
        <f t="shared" si="159"/>
        <v>14</v>
      </c>
      <c r="AD650" s="48">
        <f t="shared" si="160"/>
        <v>24</v>
      </c>
      <c r="AE650" s="48" t="str">
        <f t="shared" si="161"/>
        <v>10.121.17.1</v>
      </c>
      <c r="AF650" s="42" t="str">
        <f t="shared" si="162"/>
        <v>10.121.17.27</v>
      </c>
      <c r="AG650" s="7" t="str">
        <f t="shared" si="163"/>
        <v>RAJKOT KR(GNE)</v>
      </c>
      <c r="AH650" s="7" t="str">
        <f t="shared" si="164"/>
        <v>RAJKOT KR</v>
      </c>
      <c r="AI650" s="7" t="str">
        <f t="shared" si="165"/>
        <v>S6P3</v>
      </c>
      <c r="AJ650" s="7" t="str">
        <f t="shared" si="166"/>
        <v>S3P3</v>
      </c>
      <c r="AK650" s="7" t="str">
        <f>IFERROR(VLOOKUP(Z650,'PASTE-DL-ALARMS'!$Q$10:$W$2200,7,FALSE),"")</f>
        <v/>
      </c>
      <c r="AL650" s="55" t="str">
        <f>IFERROR(VLOOKUP(Z650,'PASTE-DL-ALARMS'!$Q$10:$W$2200,3,FALSE),"")</f>
        <v/>
      </c>
      <c r="AM650" s="7" t="str">
        <f t="shared" si="167"/>
        <v>10.121.17.1_RAJKOT KR(GNE)_S6P3</v>
      </c>
      <c r="AN650" s="55" t="str">
        <f t="shared" si="168"/>
        <v>10.121.17.27_RAJKOT KR_S3P3</v>
      </c>
      <c r="AO650" s="72" t="e">
        <f t="shared" ca="1" si="169"/>
        <v>#VALUE!</v>
      </c>
      <c r="AP650" s="7" t="str">
        <f>IFERROR(VLOOKUP(Z650,'PASTE-DL-ALARMS'!$Q$10:$Z$2800,8,FALSE),"")</f>
        <v/>
      </c>
    </row>
    <row r="651" spans="1:42" x14ac:dyDescent="0.25">
      <c r="A651" s="20"/>
      <c r="B651" s="20"/>
      <c r="C651" s="20" t="str">
        <f>IF(D651="Critical",MAX($C$8:C650)+1,"")</f>
        <v/>
      </c>
      <c r="D651" s="20" t="str">
        <f t="shared" ref="D651:D714" si="170">TRIM(CLEAN(P651))</f>
        <v>-</v>
      </c>
      <c r="E651" s="20" t="str">
        <f>VLOOKUP('PASTE-DOWN-DL'!F651,'SSA-CODE'!$D$4:$E$56,2,FALSE)</f>
        <v>VDA</v>
      </c>
      <c r="F651" s="48" t="str">
        <f t="shared" ref="F651:F714" si="171">TRIM(CLEAN(SUBSTITUTE(G651,CHAR(160)," ")))</f>
        <v>SSA VDR</v>
      </c>
      <c r="G651" s="48" t="str">
        <f t="shared" ref="G651:G714" si="172">MID(I651,1,SEARCH("-",I651)-1)</f>
        <v xml:space="preserve">	SSA VDR</v>
      </c>
      <c r="H651" s="20">
        <v>642</v>
      </c>
      <c r="I651" t="s">
        <v>10061</v>
      </c>
      <c r="J651" t="s">
        <v>6260</v>
      </c>
      <c r="K651" t="s">
        <v>6275</v>
      </c>
      <c r="L651" t="s">
        <v>6262</v>
      </c>
      <c r="M651" t="s">
        <v>6263</v>
      </c>
      <c r="N651" t="s">
        <v>10062</v>
      </c>
      <c r="O651" t="s">
        <v>10063</v>
      </c>
      <c r="P651" t="s">
        <v>6266</v>
      </c>
      <c r="Q651" t="s">
        <v>6665</v>
      </c>
      <c r="R651" t="s">
        <v>6279</v>
      </c>
      <c r="S651" t="s">
        <v>10064</v>
      </c>
      <c r="T651" t="s">
        <v>6345</v>
      </c>
      <c r="U651" t="s">
        <v>6269</v>
      </c>
      <c r="V651" t="s">
        <v>6271</v>
      </c>
      <c r="W651" t="s">
        <v>10065</v>
      </c>
      <c r="X651" t="s">
        <v>10066</v>
      </c>
      <c r="Y651" t="s">
        <v>6269</v>
      </c>
      <c r="Z651" s="48" t="str">
        <f t="shared" ref="Z651:Z714" si="173">TRIM(CLEAN(I651))</f>
        <v>SSA VDR-10.121.99.184-GSFC PRI ROOM_2/5-10.121.99.135-GSFC_6/2</v>
      </c>
      <c r="AA651" s="48">
        <f t="shared" ref="AA651:AA714" si="174">SEARCH("_",N651)</f>
        <v>15</v>
      </c>
      <c r="AB651" s="48">
        <f t="shared" ref="AB651:AB714" si="175">SEARCH("_TN7",N651)</f>
        <v>29</v>
      </c>
      <c r="AC651" s="48">
        <f t="shared" ref="AC651:AC714" si="176">SEARCH("_",O651)</f>
        <v>15</v>
      </c>
      <c r="AD651" s="48">
        <f t="shared" ref="AD651:AD714" si="177">SEARCH("_TN7",O651)</f>
        <v>20</v>
      </c>
      <c r="AE651" s="48" t="str">
        <f t="shared" ref="AE651:AE714" si="178">TRIM(CLEAN(MID(N651,1,SEARCH("_",N651)-1)))</f>
        <v>10.121.99.184</v>
      </c>
      <c r="AF651" s="42" t="str">
        <f t="shared" ref="AF651:AF714" si="179">TRIM(CLEAN(MID(O651,1,SEARCH("_",O651)-1)))</f>
        <v>10.121.99.135</v>
      </c>
      <c r="AG651" s="7" t="str">
        <f t="shared" ref="AG651:AG714" si="180">MID(N651,AA651+1,AB651-AA651-1)</f>
        <v>GSFC PRI ROOM</v>
      </c>
      <c r="AH651" s="7" t="str">
        <f t="shared" ref="AH651:AH714" si="181">MID(O651,AC651+1,AD651-AC651-1)</f>
        <v>GSFC</v>
      </c>
      <c r="AI651" s="7" t="str">
        <f t="shared" ref="AI651:AI714" si="182">RIGHT(N651,LEN(N651)-SEARCH("\",N651))</f>
        <v>S2P5</v>
      </c>
      <c r="AJ651" s="7" t="str">
        <f t="shared" ref="AJ651:AJ714" si="183">RIGHT(O651,LEN(O651)-SEARCH("\",O651))</f>
        <v>S6P2</v>
      </c>
      <c r="AK651" s="7" t="str">
        <f>IFERROR(VLOOKUP(Z651,'PASTE-DL-ALARMS'!$Q$10:$W$2200,7,FALSE),"")</f>
        <v/>
      </c>
      <c r="AL651" s="55" t="str">
        <f>IFERROR(VLOOKUP(Z651,'PASTE-DL-ALARMS'!$Q$10:$W$2200,3,FALSE),"")</f>
        <v/>
      </c>
      <c r="AM651" s="7" t="str">
        <f t="shared" ref="AM651:AM714" si="184">CONCATENATE(AE651,"_",AG651,"_",AI651)</f>
        <v>10.121.99.184_GSFC PRI ROOM_S2P5</v>
      </c>
      <c r="AN651" s="55" t="str">
        <f t="shared" ref="AN651:AN714" si="185">CONCATENATE(AF651,"_",AH651,"_",AJ651)</f>
        <v>10.121.99.135_GSFC_S6P2</v>
      </c>
      <c r="AO651" s="72" t="e">
        <f t="shared" ref="AO651:AO714" ca="1" si="186">$AL$3-AK651</f>
        <v>#VALUE!</v>
      </c>
      <c r="AP651" s="7" t="str">
        <f>IFERROR(VLOOKUP(Z651,'PASTE-DL-ALARMS'!$Q$10:$Z$2800,8,FALSE),"")</f>
        <v/>
      </c>
    </row>
    <row r="652" spans="1:42" x14ac:dyDescent="0.25">
      <c r="A652" s="20"/>
      <c r="B652" s="20"/>
      <c r="C652" s="20" t="str">
        <f>IF(D652="Critical",MAX($C$8:C651)+1,"")</f>
        <v/>
      </c>
      <c r="D652" s="20" t="str">
        <f t="shared" si="170"/>
        <v>-</v>
      </c>
      <c r="E652" s="20" t="str">
        <f>VLOOKUP('PASTE-DOWN-DL'!F652,'SSA-CODE'!$D$4:$E$56,2,FALSE)</f>
        <v>AHD</v>
      </c>
      <c r="F652" s="48" t="str">
        <f t="shared" si="171"/>
        <v>SSA AM</v>
      </c>
      <c r="G652" s="48" t="str">
        <f t="shared" si="172"/>
        <v xml:space="preserve">	SSA AM</v>
      </c>
      <c r="H652" s="20">
        <v>643</v>
      </c>
      <c r="I652" t="s">
        <v>10067</v>
      </c>
      <c r="J652" t="s">
        <v>6260</v>
      </c>
      <c r="K652" t="s">
        <v>6275</v>
      </c>
      <c r="L652" t="s">
        <v>6262</v>
      </c>
      <c r="M652" t="s">
        <v>6263</v>
      </c>
      <c r="N652" t="s">
        <v>10068</v>
      </c>
      <c r="O652" t="s">
        <v>10069</v>
      </c>
      <c r="P652" t="s">
        <v>6266</v>
      </c>
      <c r="Q652" t="s">
        <v>6400</v>
      </c>
      <c r="R652" t="s">
        <v>6469</v>
      </c>
      <c r="S652" t="s">
        <v>10070</v>
      </c>
      <c r="T652" t="s">
        <v>6486</v>
      </c>
      <c r="U652" t="s">
        <v>6723</v>
      </c>
      <c r="V652" t="s">
        <v>6271</v>
      </c>
      <c r="W652" t="s">
        <v>10071</v>
      </c>
      <c r="X652" t="s">
        <v>10072</v>
      </c>
      <c r="Y652" t="s">
        <v>6269</v>
      </c>
      <c r="Z652" s="48" t="str">
        <f t="shared" si="173"/>
        <v>SSA AM-10.121.15.164-Ambareli_1/5-10.121.15.151-Dholka_6/4</v>
      </c>
      <c r="AA652" s="48">
        <f t="shared" si="174"/>
        <v>15</v>
      </c>
      <c r="AB652" s="48">
        <f t="shared" si="175"/>
        <v>22</v>
      </c>
      <c r="AC652" s="48">
        <f t="shared" si="176"/>
        <v>15</v>
      </c>
      <c r="AD652" s="48">
        <f t="shared" si="177"/>
        <v>24</v>
      </c>
      <c r="AE652" s="48" t="str">
        <f t="shared" si="178"/>
        <v>10.121.15.151</v>
      </c>
      <c r="AF652" s="42" t="str">
        <f t="shared" si="179"/>
        <v>10.121.15.164</v>
      </c>
      <c r="AG652" s="7" t="str">
        <f t="shared" si="180"/>
        <v>DHOLKA</v>
      </c>
      <c r="AH652" s="7" t="str">
        <f t="shared" si="181"/>
        <v>AMBARELI</v>
      </c>
      <c r="AI652" s="7" t="str">
        <f t="shared" si="182"/>
        <v>S6P4</v>
      </c>
      <c r="AJ652" s="7" t="str">
        <f t="shared" si="183"/>
        <v>S1P5</v>
      </c>
      <c r="AK652" s="7" t="str">
        <f>IFERROR(VLOOKUP(Z652,'PASTE-DL-ALARMS'!$Q$10:$W$2200,7,FALSE),"")</f>
        <v/>
      </c>
      <c r="AL652" s="55" t="str">
        <f>IFERROR(VLOOKUP(Z652,'PASTE-DL-ALARMS'!$Q$10:$W$2200,3,FALSE),"")</f>
        <v/>
      </c>
      <c r="AM652" s="7" t="str">
        <f t="shared" si="184"/>
        <v>10.121.15.151_DHOLKA_S6P4</v>
      </c>
      <c r="AN652" s="55" t="str">
        <f t="shared" si="185"/>
        <v>10.121.15.164_AMBARELI_S1P5</v>
      </c>
      <c r="AO652" s="72" t="e">
        <f t="shared" ca="1" si="186"/>
        <v>#VALUE!</v>
      </c>
      <c r="AP652" s="7" t="str">
        <f>IFERROR(VLOOKUP(Z652,'PASTE-DL-ALARMS'!$Q$10:$Z$2800,8,FALSE),"")</f>
        <v/>
      </c>
    </row>
    <row r="653" spans="1:42" x14ac:dyDescent="0.25">
      <c r="A653" s="20"/>
      <c r="B653" s="20"/>
      <c r="C653" s="20" t="str">
        <f>IF(D653="Critical",MAX($C$8:C652)+1,"")</f>
        <v/>
      </c>
      <c r="D653" s="20" t="str">
        <f t="shared" si="170"/>
        <v>-</v>
      </c>
      <c r="E653" s="20" t="str">
        <f>VLOOKUP('PASTE-DOWN-DL'!F653,'SSA-CODE'!$D$4:$E$56,2,FALSE)</f>
        <v>WTR RJ</v>
      </c>
      <c r="F653" s="48" t="str">
        <f t="shared" si="171"/>
        <v>WTR RJ</v>
      </c>
      <c r="G653" s="48" t="str">
        <f t="shared" si="172"/>
        <v xml:space="preserve">	WTR RJ</v>
      </c>
      <c r="H653" s="20">
        <v>644</v>
      </c>
      <c r="I653" t="s">
        <v>10073</v>
      </c>
      <c r="J653" t="s">
        <v>6260</v>
      </c>
      <c r="K653" t="s">
        <v>6261</v>
      </c>
      <c r="L653" t="s">
        <v>6262</v>
      </c>
      <c r="M653" t="s">
        <v>6263</v>
      </c>
      <c r="N653" t="s">
        <v>10074</v>
      </c>
      <c r="O653" t="s">
        <v>10075</v>
      </c>
      <c r="P653" t="s">
        <v>6266</v>
      </c>
      <c r="Q653" t="s">
        <v>6686</v>
      </c>
      <c r="R653" t="s">
        <v>7052</v>
      </c>
      <c r="S653" t="s">
        <v>6269</v>
      </c>
      <c r="T653" t="s">
        <v>6270</v>
      </c>
      <c r="U653" t="s">
        <v>6269</v>
      </c>
      <c r="V653" t="s">
        <v>6271</v>
      </c>
      <c r="W653" t="s">
        <v>10076</v>
      </c>
      <c r="X653" t="s">
        <v>10077</v>
      </c>
      <c r="Y653" t="s">
        <v>6269</v>
      </c>
      <c r="Z653" s="48" t="str">
        <f t="shared" si="173"/>
        <v>WTR RJ-10.121.68.194-TN705B_KHAVDI_S3P1-10.121.68.193-TN725B_JAMNAGAR_S4P1</v>
      </c>
      <c r="AA653" s="48">
        <f t="shared" si="174"/>
        <v>15</v>
      </c>
      <c r="AB653" s="48">
        <f t="shared" si="175"/>
        <v>22</v>
      </c>
      <c r="AC653" s="48">
        <f t="shared" si="176"/>
        <v>15</v>
      </c>
      <c r="AD653" s="48">
        <f t="shared" si="177"/>
        <v>28</v>
      </c>
      <c r="AE653" s="48" t="str">
        <f t="shared" si="178"/>
        <v>10.121.68.194</v>
      </c>
      <c r="AF653" s="42" t="str">
        <f t="shared" si="179"/>
        <v>10.121.68.193</v>
      </c>
      <c r="AG653" s="7" t="str">
        <f t="shared" si="180"/>
        <v>KHAVDI</v>
      </c>
      <c r="AH653" s="7" t="str">
        <f t="shared" si="181"/>
        <v>JAMNAGAR GNE</v>
      </c>
      <c r="AI653" s="7" t="str">
        <f t="shared" si="182"/>
        <v>S3P1</v>
      </c>
      <c r="AJ653" s="7" t="str">
        <f t="shared" si="183"/>
        <v>S4P1</v>
      </c>
      <c r="AK653" s="7" t="str">
        <f>IFERROR(VLOOKUP(Z653,'PASTE-DL-ALARMS'!$Q$10:$W$2200,7,FALSE),"")</f>
        <v/>
      </c>
      <c r="AL653" s="55" t="str">
        <f>IFERROR(VLOOKUP(Z653,'PASTE-DL-ALARMS'!$Q$10:$W$2200,3,FALSE),"")</f>
        <v/>
      </c>
      <c r="AM653" s="7" t="str">
        <f t="shared" si="184"/>
        <v>10.121.68.194_KHAVDI_S3P1</v>
      </c>
      <c r="AN653" s="55" t="str">
        <f t="shared" si="185"/>
        <v>10.121.68.193_JAMNAGAR GNE_S4P1</v>
      </c>
      <c r="AO653" s="72" t="e">
        <f t="shared" ca="1" si="186"/>
        <v>#VALUE!</v>
      </c>
      <c r="AP653" s="7" t="str">
        <f>IFERROR(VLOOKUP(Z653,'PASTE-DL-ALARMS'!$Q$10:$Z$2800,8,FALSE),"")</f>
        <v/>
      </c>
    </row>
    <row r="654" spans="1:42" x14ac:dyDescent="0.25">
      <c r="A654" s="20"/>
      <c r="B654" s="20"/>
      <c r="C654" s="20" t="str">
        <f>IF(D654="Critical",MAX($C$8:C653)+1,"")</f>
        <v/>
      </c>
      <c r="D654" s="20" t="str">
        <f t="shared" si="170"/>
        <v>-</v>
      </c>
      <c r="E654" s="20" t="str">
        <f>VLOOKUP('PASTE-DOWN-DL'!F654,'SSA-CODE'!$D$4:$E$56,2,FALSE)</f>
        <v>AHD</v>
      </c>
      <c r="F654" s="48" t="str">
        <f t="shared" si="171"/>
        <v>SSA AM</v>
      </c>
      <c r="G654" s="48" t="str">
        <f t="shared" si="172"/>
        <v xml:space="preserve">	SSA AM</v>
      </c>
      <c r="H654" s="20">
        <v>645</v>
      </c>
      <c r="I654" t="s">
        <v>10078</v>
      </c>
      <c r="J654" t="s">
        <v>6260</v>
      </c>
      <c r="K654" t="s">
        <v>6261</v>
      </c>
      <c r="L654" t="s">
        <v>6262</v>
      </c>
      <c r="M654" t="s">
        <v>6263</v>
      </c>
      <c r="N654" t="s">
        <v>10079</v>
      </c>
      <c r="O654" t="s">
        <v>10080</v>
      </c>
      <c r="P654" t="s">
        <v>6266</v>
      </c>
      <c r="Q654" t="s">
        <v>6686</v>
      </c>
      <c r="R654" t="s">
        <v>7477</v>
      </c>
      <c r="S654" t="s">
        <v>10081</v>
      </c>
      <c r="T654" t="s">
        <v>6345</v>
      </c>
      <c r="U654" t="s">
        <v>6589</v>
      </c>
      <c r="V654" t="s">
        <v>6271</v>
      </c>
      <c r="W654" t="s">
        <v>10082</v>
      </c>
      <c r="X654" t="s">
        <v>10083</v>
      </c>
      <c r="Y654" t="s">
        <v>6269</v>
      </c>
      <c r="Z654" s="48" t="str">
        <f t="shared" si="173"/>
        <v>SSA AM-10.121.18.250_SECTOR11_6/1-10.121.15.132-WTR_Gandhinagar_5/1</v>
      </c>
      <c r="AA654" s="48">
        <f t="shared" si="174"/>
        <v>15</v>
      </c>
      <c r="AB654" s="48">
        <f t="shared" si="175"/>
        <v>27</v>
      </c>
      <c r="AC654" s="48">
        <f t="shared" si="176"/>
        <v>15</v>
      </c>
      <c r="AD654" s="48">
        <f t="shared" si="177"/>
        <v>25</v>
      </c>
      <c r="AE654" s="48" t="str">
        <f t="shared" si="178"/>
        <v>10.121.15.132</v>
      </c>
      <c r="AF654" s="42" t="str">
        <f t="shared" si="179"/>
        <v>10.121.18.250</v>
      </c>
      <c r="AG654" s="7" t="str">
        <f t="shared" si="180"/>
        <v>GANDHINAGAR</v>
      </c>
      <c r="AH654" s="7" t="str">
        <f t="shared" si="181"/>
        <v>SECTOR 11</v>
      </c>
      <c r="AI654" s="7" t="str">
        <f t="shared" si="182"/>
        <v>S5P1</v>
      </c>
      <c r="AJ654" s="7" t="str">
        <f t="shared" si="183"/>
        <v>S6P1</v>
      </c>
      <c r="AK654" s="7" t="str">
        <f>IFERROR(VLOOKUP(Z654,'PASTE-DL-ALARMS'!$Q$10:$W$2200,7,FALSE),"")</f>
        <v/>
      </c>
      <c r="AL654" s="55" t="str">
        <f>IFERROR(VLOOKUP(Z654,'PASTE-DL-ALARMS'!$Q$10:$W$2200,3,FALSE),"")</f>
        <v/>
      </c>
      <c r="AM654" s="7" t="str">
        <f t="shared" si="184"/>
        <v>10.121.15.132_GANDHINAGAR_S5P1</v>
      </c>
      <c r="AN654" s="55" t="str">
        <f t="shared" si="185"/>
        <v>10.121.18.250_SECTOR 11_S6P1</v>
      </c>
      <c r="AO654" s="72" t="e">
        <f t="shared" ca="1" si="186"/>
        <v>#VALUE!</v>
      </c>
      <c r="AP654" s="7" t="str">
        <f>IFERROR(VLOOKUP(Z654,'PASTE-DL-ALARMS'!$Q$10:$Z$2800,8,FALSE),"")</f>
        <v/>
      </c>
    </row>
    <row r="655" spans="1:42" x14ac:dyDescent="0.25">
      <c r="A655" s="20"/>
      <c r="B655" s="20"/>
      <c r="C655" s="20" t="str">
        <f>IF(D655="Critical",MAX($C$8:C654)+1,"")</f>
        <v/>
      </c>
      <c r="D655" s="20" t="str">
        <f t="shared" si="170"/>
        <v>-</v>
      </c>
      <c r="E655" s="20" t="str">
        <f>VLOOKUP('PASTE-DOWN-DL'!F655,'SSA-CODE'!$D$4:$E$56,2,FALSE)</f>
        <v>GDR</v>
      </c>
      <c r="F655" s="48" t="str">
        <f t="shared" si="171"/>
        <v>SSA GDH</v>
      </c>
      <c r="G655" s="48" t="str">
        <f t="shared" si="172"/>
        <v xml:space="preserve">	SSA GDH</v>
      </c>
      <c r="H655" s="20">
        <v>646</v>
      </c>
      <c r="I655" t="s">
        <v>10084</v>
      </c>
      <c r="J655" t="s">
        <v>6260</v>
      </c>
      <c r="K655" t="s">
        <v>6275</v>
      </c>
      <c r="L655" t="s">
        <v>6262</v>
      </c>
      <c r="M655" t="s">
        <v>6263</v>
      </c>
      <c r="N655" t="s">
        <v>10085</v>
      </c>
      <c r="O655" t="s">
        <v>10086</v>
      </c>
      <c r="P655" t="s">
        <v>6266</v>
      </c>
      <c r="Q655" t="s">
        <v>6903</v>
      </c>
      <c r="R655" t="s">
        <v>6279</v>
      </c>
      <c r="S655" t="s">
        <v>10087</v>
      </c>
      <c r="T655" t="s">
        <v>6770</v>
      </c>
      <c r="U655" t="s">
        <v>10087</v>
      </c>
      <c r="V655" t="s">
        <v>6271</v>
      </c>
      <c r="W655" t="s">
        <v>10088</v>
      </c>
      <c r="X655" t="s">
        <v>10089</v>
      </c>
      <c r="Y655" t="s">
        <v>6269</v>
      </c>
      <c r="Z655" s="48" t="str">
        <f t="shared" si="173"/>
        <v>SSA GDH-10.121.26.75-Chhapari B1_4/3-10.121.19.45-Navajivan Science College A1_2/6</v>
      </c>
      <c r="AA655" s="48">
        <f t="shared" si="174"/>
        <v>14</v>
      </c>
      <c r="AB655" s="48">
        <f t="shared" si="175"/>
        <v>23</v>
      </c>
      <c r="AC655" s="48">
        <f t="shared" si="176"/>
        <v>14</v>
      </c>
      <c r="AD655" s="48">
        <f t="shared" si="177"/>
        <v>40</v>
      </c>
      <c r="AE655" s="48" t="str">
        <f t="shared" si="178"/>
        <v>10.121.26.75</v>
      </c>
      <c r="AF655" s="42" t="str">
        <f t="shared" si="179"/>
        <v>10.121.19.45</v>
      </c>
      <c r="AG655" s="7" t="str">
        <f t="shared" si="180"/>
        <v>CHHAPARI</v>
      </c>
      <c r="AH655" s="7" t="str">
        <f t="shared" si="181"/>
        <v>NAVAJIVAN SCIENCE COLLEGE</v>
      </c>
      <c r="AI655" s="7" t="str">
        <f t="shared" si="182"/>
        <v>S4P3</v>
      </c>
      <c r="AJ655" s="7" t="str">
        <f t="shared" si="183"/>
        <v>S2P6</v>
      </c>
      <c r="AK655" s="7" t="str">
        <f>IFERROR(VLOOKUP(Z655,'PASTE-DL-ALARMS'!$Q$10:$W$2200,7,FALSE),"")</f>
        <v/>
      </c>
      <c r="AL655" s="55" t="str">
        <f>IFERROR(VLOOKUP(Z655,'PASTE-DL-ALARMS'!$Q$10:$W$2200,3,FALSE),"")</f>
        <v/>
      </c>
      <c r="AM655" s="7" t="str">
        <f t="shared" si="184"/>
        <v>10.121.26.75_CHHAPARI_S4P3</v>
      </c>
      <c r="AN655" s="55" t="str">
        <f t="shared" si="185"/>
        <v>10.121.19.45_NAVAJIVAN SCIENCE COLLEGE_S2P6</v>
      </c>
      <c r="AO655" s="72" t="e">
        <f t="shared" ca="1" si="186"/>
        <v>#VALUE!</v>
      </c>
      <c r="AP655" s="7" t="str">
        <f>IFERROR(VLOOKUP(Z655,'PASTE-DL-ALARMS'!$Q$10:$Z$2800,8,FALSE),"")</f>
        <v/>
      </c>
    </row>
    <row r="656" spans="1:42" x14ac:dyDescent="0.25">
      <c r="A656" s="20"/>
      <c r="B656" s="20"/>
      <c r="C656" s="20" t="str">
        <f>IF(D656="Critical",MAX($C$8:C655)+1,"")</f>
        <v/>
      </c>
      <c r="D656" s="20" t="str">
        <f t="shared" si="170"/>
        <v>-</v>
      </c>
      <c r="E656" s="20" t="str">
        <f>VLOOKUP('PASTE-DOWN-DL'!F656,'SSA-CODE'!$D$4:$E$56,2,FALSE)</f>
        <v>AHD</v>
      </c>
      <c r="F656" s="48" t="str">
        <f t="shared" si="171"/>
        <v>SSA AM</v>
      </c>
      <c r="G656" s="48" t="str">
        <f t="shared" si="172"/>
        <v xml:space="preserve">	SSA AM</v>
      </c>
      <c r="H656" s="20">
        <v>647</v>
      </c>
      <c r="I656" t="s">
        <v>10090</v>
      </c>
      <c r="J656" t="s">
        <v>6260</v>
      </c>
      <c r="K656" t="s">
        <v>6261</v>
      </c>
      <c r="L656" t="s">
        <v>6262</v>
      </c>
      <c r="M656" t="s">
        <v>6263</v>
      </c>
      <c r="N656" t="s">
        <v>10091</v>
      </c>
      <c r="O656" t="s">
        <v>10092</v>
      </c>
      <c r="P656" t="s">
        <v>6266</v>
      </c>
      <c r="Q656" t="s">
        <v>6416</v>
      </c>
      <c r="R656" t="s">
        <v>6267</v>
      </c>
      <c r="S656" t="s">
        <v>10093</v>
      </c>
      <c r="T656" t="s">
        <v>6287</v>
      </c>
      <c r="U656" t="s">
        <v>10093</v>
      </c>
      <c r="V656" t="s">
        <v>6271</v>
      </c>
      <c r="W656" t="s">
        <v>10094</v>
      </c>
      <c r="X656" t="s">
        <v>10095</v>
      </c>
      <c r="Y656" t="s">
        <v>6269</v>
      </c>
      <c r="Z656" s="48" t="str">
        <f t="shared" si="173"/>
        <v>SSA AM-10.121.18.136-Cantonment_B2_3/1-10.121.17.209-Railwaypura_B2_4/1</v>
      </c>
      <c r="AA656" s="48">
        <f t="shared" si="174"/>
        <v>15</v>
      </c>
      <c r="AB656" s="48">
        <f t="shared" si="175"/>
        <v>27</v>
      </c>
      <c r="AC656" s="48">
        <f t="shared" si="176"/>
        <v>15</v>
      </c>
      <c r="AD656" s="48">
        <f t="shared" si="177"/>
        <v>26</v>
      </c>
      <c r="AE656" s="48" t="str">
        <f t="shared" si="178"/>
        <v>10.121.17.209</v>
      </c>
      <c r="AF656" s="42" t="str">
        <f t="shared" si="179"/>
        <v>10.121.18.136</v>
      </c>
      <c r="AG656" s="7" t="str">
        <f t="shared" si="180"/>
        <v>RAILWAYPURA</v>
      </c>
      <c r="AH656" s="7" t="str">
        <f t="shared" si="181"/>
        <v>Cantonment</v>
      </c>
      <c r="AI656" s="7" t="str">
        <f t="shared" si="182"/>
        <v>S4P1</v>
      </c>
      <c r="AJ656" s="7" t="str">
        <f t="shared" si="183"/>
        <v>S3P1</v>
      </c>
      <c r="AK656" s="7" t="str">
        <f>IFERROR(VLOOKUP(Z656,'PASTE-DL-ALARMS'!$Q$10:$W$2200,7,FALSE),"")</f>
        <v/>
      </c>
      <c r="AL656" s="55" t="str">
        <f>IFERROR(VLOOKUP(Z656,'PASTE-DL-ALARMS'!$Q$10:$W$2200,3,FALSE),"")</f>
        <v/>
      </c>
      <c r="AM656" s="7" t="str">
        <f t="shared" si="184"/>
        <v>10.121.17.209_RAILWAYPURA_S4P1</v>
      </c>
      <c r="AN656" s="55" t="str">
        <f t="shared" si="185"/>
        <v>10.121.18.136_Cantonment_S3P1</v>
      </c>
      <c r="AO656" s="72" t="e">
        <f t="shared" ca="1" si="186"/>
        <v>#VALUE!</v>
      </c>
      <c r="AP656" s="7" t="str">
        <f>IFERROR(VLOOKUP(Z656,'PASTE-DL-ALARMS'!$Q$10:$Z$2800,8,FALSE),"")</f>
        <v/>
      </c>
    </row>
    <row r="657" spans="1:42" x14ac:dyDescent="0.25">
      <c r="A657" s="20"/>
      <c r="B657" s="20"/>
      <c r="C657" s="20" t="str">
        <f>IF(D657="Critical",MAX($C$8:C656)+1,"")</f>
        <v/>
      </c>
      <c r="D657" s="20" t="str">
        <f t="shared" si="170"/>
        <v>-</v>
      </c>
      <c r="E657" s="20" t="str">
        <f>VLOOKUP('PASTE-DOWN-DL'!F657,'SSA-CODE'!$D$4:$E$56,2,FALSE)</f>
        <v>AHD</v>
      </c>
      <c r="F657" s="48" t="str">
        <f t="shared" si="171"/>
        <v>SSA AM</v>
      </c>
      <c r="G657" s="48" t="str">
        <f t="shared" si="172"/>
        <v xml:space="preserve">	SSA AM</v>
      </c>
      <c r="H657" s="20">
        <v>648</v>
      </c>
      <c r="I657" t="s">
        <v>10096</v>
      </c>
      <c r="J657" t="s">
        <v>6260</v>
      </c>
      <c r="K657" t="s">
        <v>6275</v>
      </c>
      <c r="L657" t="s">
        <v>6262</v>
      </c>
      <c r="M657" t="s">
        <v>6263</v>
      </c>
      <c r="N657" t="s">
        <v>10097</v>
      </c>
      <c r="O657" t="s">
        <v>10098</v>
      </c>
      <c r="P657" t="s">
        <v>6266</v>
      </c>
      <c r="Q657" t="s">
        <v>6507</v>
      </c>
      <c r="R657" t="s">
        <v>6279</v>
      </c>
      <c r="S657" t="s">
        <v>6269</v>
      </c>
      <c r="T657" t="s">
        <v>6287</v>
      </c>
      <c r="U657" t="s">
        <v>6269</v>
      </c>
      <c r="V657" t="s">
        <v>6271</v>
      </c>
      <c r="W657" t="s">
        <v>10099</v>
      </c>
      <c r="X657" t="s">
        <v>10100</v>
      </c>
      <c r="Y657" t="s">
        <v>10101</v>
      </c>
      <c r="Z657" s="48" t="str">
        <f t="shared" si="173"/>
        <v>SSA AM-10.121.17.194-AshramRoad_5/3-10.121.17.252-Auda Usmanpura_1/5</v>
      </c>
      <c r="AA657" s="48">
        <f t="shared" si="174"/>
        <v>15</v>
      </c>
      <c r="AB657" s="48">
        <f t="shared" si="175"/>
        <v>31</v>
      </c>
      <c r="AC657" s="48">
        <f t="shared" si="176"/>
        <v>15</v>
      </c>
      <c r="AD657" s="48">
        <f t="shared" si="177"/>
        <v>25</v>
      </c>
      <c r="AE657" s="48" t="str">
        <f t="shared" si="178"/>
        <v>10.121.17.252</v>
      </c>
      <c r="AF657" s="42" t="str">
        <f t="shared" si="179"/>
        <v>10.121.17.194</v>
      </c>
      <c r="AG657" s="7" t="str">
        <f t="shared" si="180"/>
        <v>AUDA USHMANPURA</v>
      </c>
      <c r="AH657" s="7" t="str">
        <f t="shared" si="181"/>
        <v>ASHRAM RD</v>
      </c>
      <c r="AI657" s="7" t="str">
        <f t="shared" si="182"/>
        <v>S1P5</v>
      </c>
      <c r="AJ657" s="7" t="str">
        <f t="shared" si="183"/>
        <v>S5P3</v>
      </c>
      <c r="AK657" s="7" t="str">
        <f>IFERROR(VLOOKUP(Z657,'PASTE-DL-ALARMS'!$Q$10:$W$2200,7,FALSE),"")</f>
        <v/>
      </c>
      <c r="AL657" s="55" t="str">
        <f>IFERROR(VLOOKUP(Z657,'PASTE-DL-ALARMS'!$Q$10:$W$2200,3,FALSE),"")</f>
        <v/>
      </c>
      <c r="AM657" s="7" t="str">
        <f t="shared" si="184"/>
        <v>10.121.17.252_AUDA USHMANPURA_S1P5</v>
      </c>
      <c r="AN657" s="55" t="str">
        <f t="shared" si="185"/>
        <v>10.121.17.194_ASHRAM RD_S5P3</v>
      </c>
      <c r="AO657" s="72" t="e">
        <f t="shared" ca="1" si="186"/>
        <v>#VALUE!</v>
      </c>
      <c r="AP657" s="7" t="str">
        <f>IFERROR(VLOOKUP(Z657,'PASTE-DL-ALARMS'!$Q$10:$Z$2800,8,FALSE),"")</f>
        <v/>
      </c>
    </row>
    <row r="658" spans="1:42" x14ac:dyDescent="0.25">
      <c r="A658" s="20"/>
      <c r="B658" s="20"/>
      <c r="C658" s="20" t="str">
        <f>IF(D658="Critical",MAX($C$8:C657)+1,"")</f>
        <v/>
      </c>
      <c r="D658" s="20" t="str">
        <f t="shared" si="170"/>
        <v>-</v>
      </c>
      <c r="E658" s="20" t="str">
        <f>VLOOKUP('PASTE-DOWN-DL'!F658,'SSA-CODE'!$D$4:$E$56,2,FALSE)</f>
        <v>HMR</v>
      </c>
      <c r="F658" s="48" t="str">
        <f t="shared" si="171"/>
        <v>SSA HMR</v>
      </c>
      <c r="G658" s="48" t="str">
        <f t="shared" si="172"/>
        <v xml:space="preserve">	SSA HMR</v>
      </c>
      <c r="H658" s="20">
        <v>649</v>
      </c>
      <c r="I658" t="s">
        <v>10102</v>
      </c>
      <c r="J658" t="s">
        <v>6260</v>
      </c>
      <c r="K658" t="s">
        <v>6275</v>
      </c>
      <c r="L658" t="s">
        <v>6262</v>
      </c>
      <c r="M658" t="s">
        <v>6263</v>
      </c>
      <c r="N658" t="s">
        <v>10103</v>
      </c>
      <c r="O658" t="s">
        <v>10104</v>
      </c>
      <c r="P658" t="s">
        <v>6266</v>
      </c>
      <c r="Q658" t="s">
        <v>7273</v>
      </c>
      <c r="R658" t="s">
        <v>6279</v>
      </c>
      <c r="S658" t="s">
        <v>10105</v>
      </c>
      <c r="T658" t="s">
        <v>6800</v>
      </c>
      <c r="U658" t="s">
        <v>7531</v>
      </c>
      <c r="V658" t="s">
        <v>6271</v>
      </c>
      <c r="W658" t="s">
        <v>10106</v>
      </c>
      <c r="X658" t="s">
        <v>10107</v>
      </c>
      <c r="Y658" t="s">
        <v>6269</v>
      </c>
      <c r="Z658" s="48" t="str">
        <f t="shared" si="173"/>
        <v>SSA HMR-10.121.25.162-Mehtapura B1_3/4-10.121.25.168-Satnagar A1_1/5</v>
      </c>
      <c r="AA658" s="48">
        <f t="shared" si="174"/>
        <v>15</v>
      </c>
      <c r="AB658" s="48">
        <f t="shared" si="175"/>
        <v>25</v>
      </c>
      <c r="AC658" s="48">
        <f t="shared" si="176"/>
        <v>15</v>
      </c>
      <c r="AD658" s="48">
        <f t="shared" si="177"/>
        <v>24</v>
      </c>
      <c r="AE658" s="48" t="str">
        <f t="shared" si="178"/>
        <v>10.121.25.162</v>
      </c>
      <c r="AF658" s="42" t="str">
        <f t="shared" si="179"/>
        <v>10.121.25.168</v>
      </c>
      <c r="AG658" s="7" t="str">
        <f t="shared" si="180"/>
        <v>MEHTAPURA</v>
      </c>
      <c r="AH658" s="7" t="str">
        <f t="shared" si="181"/>
        <v>SATNAGAR</v>
      </c>
      <c r="AI658" s="7" t="str">
        <f t="shared" si="182"/>
        <v>S3P4</v>
      </c>
      <c r="AJ658" s="7" t="str">
        <f t="shared" si="183"/>
        <v>S1P5</v>
      </c>
      <c r="AK658" s="7" t="str">
        <f>IFERROR(VLOOKUP(Z658,'PASTE-DL-ALARMS'!$Q$10:$W$2200,7,FALSE),"")</f>
        <v/>
      </c>
      <c r="AL658" s="55" t="str">
        <f>IFERROR(VLOOKUP(Z658,'PASTE-DL-ALARMS'!$Q$10:$W$2200,3,FALSE),"")</f>
        <v/>
      </c>
      <c r="AM658" s="7" t="str">
        <f t="shared" si="184"/>
        <v>10.121.25.162_MEHTAPURA_S3P4</v>
      </c>
      <c r="AN658" s="55" t="str">
        <f t="shared" si="185"/>
        <v>10.121.25.168_SATNAGAR_S1P5</v>
      </c>
      <c r="AO658" s="72" t="e">
        <f t="shared" ca="1" si="186"/>
        <v>#VALUE!</v>
      </c>
      <c r="AP658" s="7" t="str">
        <f>IFERROR(VLOOKUP(Z658,'PASTE-DL-ALARMS'!$Q$10:$Z$2800,8,FALSE),"")</f>
        <v/>
      </c>
    </row>
    <row r="659" spans="1:42" x14ac:dyDescent="0.25">
      <c r="A659" s="20"/>
      <c r="B659" s="20"/>
      <c r="C659" s="20" t="str">
        <f>IF(D659="Critical",MAX($C$8:C658)+1,"")</f>
        <v/>
      </c>
      <c r="D659" s="20" t="str">
        <f t="shared" si="170"/>
        <v>-</v>
      </c>
      <c r="E659" s="20" t="e">
        <f>VLOOKUP('PASTE-DOWN-DL'!F659,'SSA-CODE'!$D$4:$E$56,2,FALSE)</f>
        <v>#N/A</v>
      </c>
      <c r="F659" s="48" t="str">
        <f t="shared" si="171"/>
        <v>Dont Use Dummy DL</v>
      </c>
      <c r="G659" s="48" t="str">
        <f t="shared" si="172"/>
        <v xml:space="preserve">	Dont Use Dummy DL</v>
      </c>
      <c r="H659" s="20">
        <v>650</v>
      </c>
      <c r="I659" t="s">
        <v>19506</v>
      </c>
      <c r="J659" t="s">
        <v>6466</v>
      </c>
      <c r="K659" t="s">
        <v>6275</v>
      </c>
      <c r="L659" t="s">
        <v>6262</v>
      </c>
      <c r="M659" t="s">
        <v>6263</v>
      </c>
      <c r="N659" t="s">
        <v>10108</v>
      </c>
      <c r="O659" t="s">
        <v>10109</v>
      </c>
      <c r="P659" t="s">
        <v>6266</v>
      </c>
      <c r="Q659" t="s">
        <v>7090</v>
      </c>
      <c r="R659" t="s">
        <v>7090</v>
      </c>
      <c r="S659" t="s">
        <v>10110</v>
      </c>
      <c r="T659" t="s">
        <v>6471</v>
      </c>
      <c r="U659" t="s">
        <v>10110</v>
      </c>
      <c r="V659" t="s">
        <v>6271</v>
      </c>
      <c r="W659" t="s">
        <v>10111</v>
      </c>
      <c r="X659" t="s">
        <v>19507</v>
      </c>
      <c r="Y659" t="s">
        <v>19508</v>
      </c>
      <c r="Z659" s="48" t="str">
        <f t="shared" si="173"/>
        <v>Dont Use Dummy DL-SSA VAL-10.121.68.83-AHWA_6/9-10.121.68.73-Vansda_5/8</v>
      </c>
      <c r="AA659" s="48">
        <f t="shared" si="174"/>
        <v>14</v>
      </c>
      <c r="AB659" s="48">
        <f t="shared" si="175"/>
        <v>19</v>
      </c>
      <c r="AC659" s="48">
        <f t="shared" si="176"/>
        <v>14</v>
      </c>
      <c r="AD659" s="48">
        <f t="shared" si="177"/>
        <v>21</v>
      </c>
      <c r="AE659" s="48" t="str">
        <f t="shared" si="178"/>
        <v>10.121.68.83</v>
      </c>
      <c r="AF659" s="42" t="str">
        <f t="shared" si="179"/>
        <v>10.121.68.73</v>
      </c>
      <c r="AG659" s="7" t="str">
        <f t="shared" si="180"/>
        <v>AHWA</v>
      </c>
      <c r="AH659" s="7" t="str">
        <f t="shared" si="181"/>
        <v>Vansda</v>
      </c>
      <c r="AI659" s="7" t="str">
        <f t="shared" si="182"/>
        <v>S6P9</v>
      </c>
      <c r="AJ659" s="7" t="str">
        <f t="shared" si="183"/>
        <v>S5P8</v>
      </c>
      <c r="AK659" s="7" t="str">
        <f>IFERROR(VLOOKUP(Z659,'PASTE-DL-ALARMS'!$Q$10:$W$2200,7,FALSE),"")</f>
        <v/>
      </c>
      <c r="AL659" s="55" t="str">
        <f>IFERROR(VLOOKUP(Z659,'PASTE-DL-ALARMS'!$Q$10:$W$2200,3,FALSE),"")</f>
        <v/>
      </c>
      <c r="AM659" s="7" t="str">
        <f t="shared" si="184"/>
        <v>10.121.68.83_AHWA_S6P9</v>
      </c>
      <c r="AN659" s="55" t="str">
        <f t="shared" si="185"/>
        <v>10.121.68.73_Vansda_S5P8</v>
      </c>
      <c r="AO659" s="72" t="e">
        <f t="shared" ca="1" si="186"/>
        <v>#VALUE!</v>
      </c>
      <c r="AP659" s="7" t="str">
        <f>IFERROR(VLOOKUP(Z659,'PASTE-DL-ALARMS'!$Q$10:$Z$2800,8,FALSE),"")</f>
        <v/>
      </c>
    </row>
    <row r="660" spans="1:42" x14ac:dyDescent="0.25">
      <c r="A660" s="20"/>
      <c r="B660" s="20"/>
      <c r="C660" s="20" t="str">
        <f>IF(D660="Critical",MAX($C$8:C659)+1,"")</f>
        <v/>
      </c>
      <c r="D660" s="20" t="str">
        <f t="shared" si="170"/>
        <v>-</v>
      </c>
      <c r="E660" s="20" t="str">
        <f>VLOOKUP('PASTE-DOWN-DL'!F660,'SSA-CODE'!$D$4:$E$56,2,FALSE)</f>
        <v>AMR</v>
      </c>
      <c r="F660" s="48" t="str">
        <f t="shared" si="171"/>
        <v>SSA AMR</v>
      </c>
      <c r="G660" s="48" t="str">
        <f t="shared" si="172"/>
        <v xml:space="preserve">	SSA AMR</v>
      </c>
      <c r="H660" s="20">
        <v>651</v>
      </c>
      <c r="I660" t="s">
        <v>10112</v>
      </c>
      <c r="J660" t="s">
        <v>6260</v>
      </c>
      <c r="K660" t="s">
        <v>6261</v>
      </c>
      <c r="L660" t="s">
        <v>6262</v>
      </c>
      <c r="M660" t="s">
        <v>6263</v>
      </c>
      <c r="N660" t="s">
        <v>10113</v>
      </c>
      <c r="O660" t="s">
        <v>10114</v>
      </c>
      <c r="P660" t="s">
        <v>6266</v>
      </c>
      <c r="Q660" t="s">
        <v>6453</v>
      </c>
      <c r="R660" t="s">
        <v>6416</v>
      </c>
      <c r="S660" t="s">
        <v>9167</v>
      </c>
      <c r="T660" t="s">
        <v>6425</v>
      </c>
      <c r="U660" t="s">
        <v>9168</v>
      </c>
      <c r="V660" t="s">
        <v>6271</v>
      </c>
      <c r="W660" t="s">
        <v>10115</v>
      </c>
      <c r="X660" t="s">
        <v>10116</v>
      </c>
      <c r="Y660" t="s">
        <v>6269</v>
      </c>
      <c r="Z660" s="48" t="str">
        <f t="shared" si="173"/>
        <v>SSA AMR-10.121.96.4-RAJULA-10.121.96.12-Rajula RSU</v>
      </c>
      <c r="AA660" s="48">
        <f t="shared" si="174"/>
        <v>13</v>
      </c>
      <c r="AB660" s="48">
        <f t="shared" si="175"/>
        <v>20</v>
      </c>
      <c r="AC660" s="48">
        <f t="shared" si="176"/>
        <v>14</v>
      </c>
      <c r="AD660" s="48">
        <f t="shared" si="177"/>
        <v>25</v>
      </c>
      <c r="AE660" s="48" t="str">
        <f t="shared" si="178"/>
        <v>10.121.96.4</v>
      </c>
      <c r="AF660" s="42" t="str">
        <f t="shared" si="179"/>
        <v>10.121.96.12</v>
      </c>
      <c r="AG660" s="7" t="str">
        <f t="shared" si="180"/>
        <v>RAJULA</v>
      </c>
      <c r="AH660" s="7" t="str">
        <f t="shared" si="181"/>
        <v>Rajula RSU</v>
      </c>
      <c r="AI660" s="7" t="str">
        <f t="shared" si="182"/>
        <v>S5P1</v>
      </c>
      <c r="AJ660" s="7" t="str">
        <f t="shared" si="183"/>
        <v>S3P1</v>
      </c>
      <c r="AK660" s="7" t="str">
        <f>IFERROR(VLOOKUP(Z660,'PASTE-DL-ALARMS'!$Q$10:$W$2200,7,FALSE),"")</f>
        <v/>
      </c>
      <c r="AL660" s="55" t="str">
        <f>IFERROR(VLOOKUP(Z660,'PASTE-DL-ALARMS'!$Q$10:$W$2200,3,FALSE),"")</f>
        <v/>
      </c>
      <c r="AM660" s="7" t="str">
        <f t="shared" si="184"/>
        <v>10.121.96.4_RAJULA_S5P1</v>
      </c>
      <c r="AN660" s="55" t="str">
        <f t="shared" si="185"/>
        <v>10.121.96.12_Rajula RSU_S3P1</v>
      </c>
      <c r="AO660" s="72" t="e">
        <f t="shared" ca="1" si="186"/>
        <v>#VALUE!</v>
      </c>
      <c r="AP660" s="7" t="str">
        <f>IFERROR(VLOOKUP(Z660,'PASTE-DL-ALARMS'!$Q$10:$Z$2800,8,FALSE),"")</f>
        <v/>
      </c>
    </row>
    <row r="661" spans="1:42" x14ac:dyDescent="0.25">
      <c r="A661" s="20"/>
      <c r="B661" s="20"/>
      <c r="C661" s="20" t="str">
        <f>IF(D661="Critical",MAX($C$8:C660)+1,"")</f>
        <v/>
      </c>
      <c r="D661" s="20" t="str">
        <f t="shared" si="170"/>
        <v>-</v>
      </c>
      <c r="E661" s="20" t="str">
        <f>VLOOKUP('PASTE-DOWN-DL'!F661,'SSA-CODE'!$D$4:$E$56,2,FALSE)</f>
        <v>SRT</v>
      </c>
      <c r="F661" s="48" t="str">
        <f t="shared" si="171"/>
        <v>SSA SR</v>
      </c>
      <c r="G661" s="48" t="str">
        <f t="shared" si="172"/>
        <v xml:space="preserve">	SSA SR</v>
      </c>
      <c r="H661" s="20">
        <v>652</v>
      </c>
      <c r="I661" t="s">
        <v>10117</v>
      </c>
      <c r="J661" t="s">
        <v>6260</v>
      </c>
      <c r="K661" t="s">
        <v>6261</v>
      </c>
      <c r="L661" t="s">
        <v>6262</v>
      </c>
      <c r="M661" t="s">
        <v>6263</v>
      </c>
      <c r="N661" t="s">
        <v>10118</v>
      </c>
      <c r="O661" t="s">
        <v>10119</v>
      </c>
      <c r="P661" t="s">
        <v>6266</v>
      </c>
      <c r="Q661" t="s">
        <v>6507</v>
      </c>
      <c r="R661" t="s">
        <v>6453</v>
      </c>
      <c r="S661" t="s">
        <v>10120</v>
      </c>
      <c r="T661" t="s">
        <v>6950</v>
      </c>
      <c r="U661" t="s">
        <v>10120</v>
      </c>
      <c r="V661" t="s">
        <v>6271</v>
      </c>
      <c r="W661" t="s">
        <v>10121</v>
      </c>
      <c r="X661" t="s">
        <v>10122</v>
      </c>
      <c r="Y661" t="s">
        <v>6269</v>
      </c>
      <c r="Z661" s="48" t="str">
        <f t="shared" si="173"/>
        <v>SSA SR-10.121.100.19-Songadh Fort_4/1-10.121.100.27-Anandpur_4/1</v>
      </c>
      <c r="AA661" s="48">
        <f t="shared" si="174"/>
        <v>15</v>
      </c>
      <c r="AB661" s="48">
        <f t="shared" si="175"/>
        <v>28</v>
      </c>
      <c r="AC661" s="48">
        <f t="shared" si="176"/>
        <v>15</v>
      </c>
      <c r="AD661" s="48">
        <f t="shared" si="177"/>
        <v>27</v>
      </c>
      <c r="AE661" s="48" t="str">
        <f t="shared" si="178"/>
        <v>10.121.100.19</v>
      </c>
      <c r="AF661" s="42" t="str">
        <f t="shared" si="179"/>
        <v>10.121.100.27</v>
      </c>
      <c r="AG661" s="7" t="str">
        <f t="shared" si="180"/>
        <v>SONGADH FORT</v>
      </c>
      <c r="AH661" s="7" t="str">
        <f t="shared" si="181"/>
        <v>ANANDPUR B1</v>
      </c>
      <c r="AI661" s="7" t="str">
        <f t="shared" si="182"/>
        <v>S4P1</v>
      </c>
      <c r="AJ661" s="7" t="str">
        <f t="shared" si="183"/>
        <v>S4P1</v>
      </c>
      <c r="AK661" s="7" t="str">
        <f>IFERROR(VLOOKUP(Z661,'PASTE-DL-ALARMS'!$Q$10:$W$2200,7,FALSE),"")</f>
        <v/>
      </c>
      <c r="AL661" s="55" t="str">
        <f>IFERROR(VLOOKUP(Z661,'PASTE-DL-ALARMS'!$Q$10:$W$2200,3,FALSE),"")</f>
        <v/>
      </c>
      <c r="AM661" s="7" t="str">
        <f t="shared" si="184"/>
        <v>10.121.100.19_SONGADH FORT_S4P1</v>
      </c>
      <c r="AN661" s="55" t="str">
        <f t="shared" si="185"/>
        <v>10.121.100.27_ANANDPUR B1_S4P1</v>
      </c>
      <c r="AO661" s="72" t="e">
        <f t="shared" ca="1" si="186"/>
        <v>#VALUE!</v>
      </c>
      <c r="AP661" s="7" t="str">
        <f>IFERROR(VLOOKUP(Z661,'PASTE-DL-ALARMS'!$Q$10:$Z$2800,8,FALSE),"")</f>
        <v/>
      </c>
    </row>
    <row r="662" spans="1:42" x14ac:dyDescent="0.25">
      <c r="A662" s="20"/>
      <c r="B662" s="20"/>
      <c r="C662" s="20" t="str">
        <f>IF(D662="Critical",MAX($C$8:C661)+1,"")</f>
        <v/>
      </c>
      <c r="D662" s="20" t="str">
        <f t="shared" si="170"/>
        <v>-</v>
      </c>
      <c r="E662" s="20" t="str">
        <f>VLOOKUP('PASTE-DOWN-DL'!F662,'SSA-CODE'!$D$4:$E$56,2,FALSE)</f>
        <v>AHD</v>
      </c>
      <c r="F662" s="48" t="str">
        <f t="shared" si="171"/>
        <v>SSA AM</v>
      </c>
      <c r="G662" s="48" t="str">
        <f t="shared" si="172"/>
        <v xml:space="preserve">	SSA AM</v>
      </c>
      <c r="H662" s="20">
        <v>653</v>
      </c>
      <c r="I662" t="s">
        <v>10123</v>
      </c>
      <c r="J662" t="s">
        <v>6260</v>
      </c>
      <c r="K662" t="s">
        <v>6261</v>
      </c>
      <c r="L662" t="s">
        <v>6262</v>
      </c>
      <c r="M662" t="s">
        <v>6263</v>
      </c>
      <c r="N662" t="s">
        <v>10124</v>
      </c>
      <c r="O662" t="s">
        <v>10125</v>
      </c>
      <c r="P662" t="s">
        <v>6266</v>
      </c>
      <c r="Q662" t="s">
        <v>6360</v>
      </c>
      <c r="R662" t="s">
        <v>6529</v>
      </c>
      <c r="S662" t="s">
        <v>6589</v>
      </c>
      <c r="T662" t="s">
        <v>6287</v>
      </c>
      <c r="U662" t="s">
        <v>6589</v>
      </c>
      <c r="V662" t="s">
        <v>6271</v>
      </c>
      <c r="W662" t="s">
        <v>10126</v>
      </c>
      <c r="X662" t="s">
        <v>10127</v>
      </c>
      <c r="Y662" t="s">
        <v>6269</v>
      </c>
      <c r="Z662" s="48" t="str">
        <f t="shared" si="173"/>
        <v>SSA AM-10.121.18.214-Odhav B2_6/1-10.121.18.194-Naroda B2_4/1</v>
      </c>
      <c r="AA662" s="48">
        <f t="shared" si="174"/>
        <v>15</v>
      </c>
      <c r="AB662" s="48">
        <f t="shared" si="175"/>
        <v>22</v>
      </c>
      <c r="AC662" s="48">
        <f t="shared" si="176"/>
        <v>15</v>
      </c>
      <c r="AD662" s="48">
        <f t="shared" si="177"/>
        <v>21</v>
      </c>
      <c r="AE662" s="48" t="str">
        <f t="shared" si="178"/>
        <v>10.121.18.194</v>
      </c>
      <c r="AF662" s="42" t="str">
        <f t="shared" si="179"/>
        <v>10.121.18.214</v>
      </c>
      <c r="AG662" s="7" t="str">
        <f t="shared" si="180"/>
        <v>Naroda</v>
      </c>
      <c r="AH662" s="7" t="str">
        <f t="shared" si="181"/>
        <v>Odhav</v>
      </c>
      <c r="AI662" s="7" t="str">
        <f t="shared" si="182"/>
        <v>S4P1</v>
      </c>
      <c r="AJ662" s="7" t="str">
        <f t="shared" si="183"/>
        <v>S6P1</v>
      </c>
      <c r="AK662" s="7" t="str">
        <f>IFERROR(VLOOKUP(Z662,'PASTE-DL-ALARMS'!$Q$10:$W$2200,7,FALSE),"")</f>
        <v/>
      </c>
      <c r="AL662" s="55" t="str">
        <f>IFERROR(VLOOKUP(Z662,'PASTE-DL-ALARMS'!$Q$10:$W$2200,3,FALSE),"")</f>
        <v/>
      </c>
      <c r="AM662" s="7" t="str">
        <f t="shared" si="184"/>
        <v>10.121.18.194_Naroda_S4P1</v>
      </c>
      <c r="AN662" s="55" t="str">
        <f t="shared" si="185"/>
        <v>10.121.18.214_Odhav_S6P1</v>
      </c>
      <c r="AO662" s="72" t="e">
        <f t="shared" ca="1" si="186"/>
        <v>#VALUE!</v>
      </c>
      <c r="AP662" s="7" t="str">
        <f>IFERROR(VLOOKUP(Z662,'PASTE-DL-ALARMS'!$Q$10:$Z$2800,8,FALSE),"")</f>
        <v/>
      </c>
    </row>
    <row r="663" spans="1:42" x14ac:dyDescent="0.25">
      <c r="A663" s="20"/>
      <c r="B663" s="20"/>
      <c r="C663" s="20" t="str">
        <f>IF(D663="Critical",MAX($C$8:C662)+1,"")</f>
        <v/>
      </c>
      <c r="D663" s="20" t="str">
        <f t="shared" si="170"/>
        <v>-</v>
      </c>
      <c r="E663" s="20" t="str">
        <f>VLOOKUP('PASTE-DOWN-DL'!F663,'SSA-CODE'!$D$4:$E$56,2,FALSE)</f>
        <v>SRT</v>
      </c>
      <c r="F663" s="48" t="str">
        <f t="shared" si="171"/>
        <v>SSA SR</v>
      </c>
      <c r="G663" s="48" t="str">
        <f t="shared" si="172"/>
        <v xml:space="preserve">	SSA SR</v>
      </c>
      <c r="H663" s="20">
        <v>654</v>
      </c>
      <c r="I663" t="s">
        <v>10128</v>
      </c>
      <c r="J663" t="s">
        <v>6466</v>
      </c>
      <c r="K663" t="s">
        <v>6275</v>
      </c>
      <c r="L663" t="s">
        <v>6262</v>
      </c>
      <c r="M663" t="s">
        <v>6263</v>
      </c>
      <c r="N663" t="s">
        <v>10129</v>
      </c>
      <c r="O663" t="s">
        <v>10130</v>
      </c>
      <c r="P663" t="s">
        <v>6266</v>
      </c>
      <c r="Q663" t="s">
        <v>6529</v>
      </c>
      <c r="R663" t="s">
        <v>6279</v>
      </c>
      <c r="S663" t="s">
        <v>6736</v>
      </c>
      <c r="T663" t="s">
        <v>6287</v>
      </c>
      <c r="U663" t="s">
        <v>6736</v>
      </c>
      <c r="V663" t="s">
        <v>6271</v>
      </c>
      <c r="W663" t="s">
        <v>10131</v>
      </c>
      <c r="X663" t="s">
        <v>10132</v>
      </c>
      <c r="Y663" t="s">
        <v>6269</v>
      </c>
      <c r="Z663" s="48" t="str">
        <f t="shared" si="173"/>
        <v>SSA SR-10.121.100.1-SURAT-PH3_4/9-10.121.19.193-Market-1_B2(GNE)_4/9</v>
      </c>
      <c r="AA663" s="48">
        <f t="shared" si="174"/>
        <v>14</v>
      </c>
      <c r="AB663" s="48">
        <f t="shared" si="175"/>
        <v>25</v>
      </c>
      <c r="AC663" s="48">
        <f t="shared" si="176"/>
        <v>15</v>
      </c>
      <c r="AD663" s="48">
        <f t="shared" si="177"/>
        <v>28</v>
      </c>
      <c r="AE663" s="48" t="str">
        <f t="shared" si="178"/>
        <v>10.121.100.1</v>
      </c>
      <c r="AF663" s="42" t="str">
        <f t="shared" si="179"/>
        <v>10.121.19.193</v>
      </c>
      <c r="AG663" s="7" t="str">
        <f t="shared" si="180"/>
        <v>SURAT(GNE)</v>
      </c>
      <c r="AH663" s="7" t="str">
        <f t="shared" si="181"/>
        <v>MARKET1(GNE)</v>
      </c>
      <c r="AI663" s="7" t="str">
        <f t="shared" si="182"/>
        <v>S4P9</v>
      </c>
      <c r="AJ663" s="7" t="str">
        <f t="shared" si="183"/>
        <v>S4P9</v>
      </c>
      <c r="AK663" s="7" t="str">
        <f>IFERROR(VLOOKUP(Z663,'PASTE-DL-ALARMS'!$Q$10:$W$2200,7,FALSE),"")</f>
        <v/>
      </c>
      <c r="AL663" s="55" t="str">
        <f>IFERROR(VLOOKUP(Z663,'PASTE-DL-ALARMS'!$Q$10:$W$2200,3,FALSE),"")</f>
        <v/>
      </c>
      <c r="AM663" s="7" t="str">
        <f t="shared" si="184"/>
        <v>10.121.100.1_SURAT(GNE)_S4P9</v>
      </c>
      <c r="AN663" s="55" t="str">
        <f t="shared" si="185"/>
        <v>10.121.19.193_MARKET1(GNE)_S4P9</v>
      </c>
      <c r="AO663" s="72" t="e">
        <f t="shared" ca="1" si="186"/>
        <v>#VALUE!</v>
      </c>
      <c r="AP663" s="7" t="str">
        <f>IFERROR(VLOOKUP(Z663,'PASTE-DL-ALARMS'!$Q$10:$Z$2800,8,FALSE),"")</f>
        <v/>
      </c>
    </row>
    <row r="664" spans="1:42" x14ac:dyDescent="0.25">
      <c r="A664" s="20"/>
      <c r="B664" s="20"/>
      <c r="C664" s="20" t="str">
        <f>IF(D664="Critical",MAX($C$8:C663)+1,"")</f>
        <v/>
      </c>
      <c r="D664" s="20" t="str">
        <f t="shared" si="170"/>
        <v>-</v>
      </c>
      <c r="E664" s="20" t="str">
        <f>VLOOKUP('PASTE-DOWN-DL'!F664,'SSA-CODE'!$D$4:$E$56,2,FALSE)</f>
        <v>VAL</v>
      </c>
      <c r="F664" s="48" t="str">
        <f t="shared" si="171"/>
        <v>SSA VAL</v>
      </c>
      <c r="G664" s="48" t="str">
        <f t="shared" si="172"/>
        <v xml:space="preserve">	SSA VAL</v>
      </c>
      <c r="H664" s="20">
        <v>655</v>
      </c>
      <c r="I664" t="s">
        <v>10133</v>
      </c>
      <c r="J664" t="s">
        <v>6260</v>
      </c>
      <c r="K664" t="s">
        <v>6275</v>
      </c>
      <c r="L664" t="s">
        <v>6262</v>
      </c>
      <c r="M664" t="s">
        <v>6263</v>
      </c>
      <c r="N664" t="s">
        <v>10134</v>
      </c>
      <c r="O664" t="s">
        <v>10135</v>
      </c>
      <c r="P664" t="s">
        <v>6266</v>
      </c>
      <c r="Q664" t="s">
        <v>6327</v>
      </c>
      <c r="R664" t="s">
        <v>6279</v>
      </c>
      <c r="S664" t="s">
        <v>10136</v>
      </c>
      <c r="T664" t="s">
        <v>6950</v>
      </c>
      <c r="U664" t="s">
        <v>10136</v>
      </c>
      <c r="V664" t="s">
        <v>6271</v>
      </c>
      <c r="W664" t="s">
        <v>10137</v>
      </c>
      <c r="X664" t="s">
        <v>6488</v>
      </c>
      <c r="Y664" t="s">
        <v>6269</v>
      </c>
      <c r="Z664" s="48" t="str">
        <f t="shared" si="173"/>
        <v>SSA VAL-10.121.16.71-Vapi B1_4/5-10.121.16.104-Polycab_Kadaiya_2/6</v>
      </c>
      <c r="AA664" s="48">
        <f t="shared" si="174"/>
        <v>14</v>
      </c>
      <c r="AB664" s="48">
        <f t="shared" si="175"/>
        <v>19</v>
      </c>
      <c r="AC664" s="48">
        <f t="shared" si="176"/>
        <v>15</v>
      </c>
      <c r="AD664" s="48">
        <f t="shared" si="177"/>
        <v>31</v>
      </c>
      <c r="AE664" s="48" t="str">
        <f t="shared" si="178"/>
        <v>10.121.16.71</v>
      </c>
      <c r="AF664" s="42" t="str">
        <f t="shared" si="179"/>
        <v>10.121.16.104</v>
      </c>
      <c r="AG664" s="7" t="str">
        <f t="shared" si="180"/>
        <v>Vapi</v>
      </c>
      <c r="AH664" s="7" t="str">
        <f t="shared" si="181"/>
        <v>POLYCAB KADAIYA</v>
      </c>
      <c r="AI664" s="7" t="str">
        <f t="shared" si="182"/>
        <v>S4P5</v>
      </c>
      <c r="AJ664" s="7" t="str">
        <f t="shared" si="183"/>
        <v>S2P6</v>
      </c>
      <c r="AK664" s="7" t="str">
        <f>IFERROR(VLOOKUP(Z664,'PASTE-DL-ALARMS'!$Q$10:$W$2200,7,FALSE),"")</f>
        <v/>
      </c>
      <c r="AL664" s="55" t="str">
        <f>IFERROR(VLOOKUP(Z664,'PASTE-DL-ALARMS'!$Q$10:$W$2200,3,FALSE),"")</f>
        <v/>
      </c>
      <c r="AM664" s="7" t="str">
        <f t="shared" si="184"/>
        <v>10.121.16.71_Vapi_S4P5</v>
      </c>
      <c r="AN664" s="55" t="str">
        <f t="shared" si="185"/>
        <v>10.121.16.104_POLYCAB KADAIYA_S2P6</v>
      </c>
      <c r="AO664" s="72" t="e">
        <f t="shared" ca="1" si="186"/>
        <v>#VALUE!</v>
      </c>
      <c r="AP664" s="7" t="str">
        <f>IFERROR(VLOOKUP(Z664,'PASTE-DL-ALARMS'!$Q$10:$Z$2800,8,FALSE),"")</f>
        <v/>
      </c>
    </row>
    <row r="665" spans="1:42" x14ac:dyDescent="0.25">
      <c r="A665" s="20"/>
      <c r="B665" s="20"/>
      <c r="C665" s="20" t="str">
        <f>IF(D665="Critical",MAX($C$8:C664)+1,"")</f>
        <v/>
      </c>
      <c r="D665" s="20" t="str">
        <f t="shared" si="170"/>
        <v>-</v>
      </c>
      <c r="E665" s="20" t="str">
        <f>VLOOKUP('PASTE-DOWN-DL'!F665,'SSA-CODE'!$D$4:$E$56,2,FALSE)</f>
        <v>WTR AM</v>
      </c>
      <c r="F665" s="48" t="str">
        <f t="shared" si="171"/>
        <v>WTR AM</v>
      </c>
      <c r="G665" s="48" t="str">
        <f t="shared" si="172"/>
        <v xml:space="preserve">	WTR AM</v>
      </c>
      <c r="H665" s="20">
        <v>656</v>
      </c>
      <c r="I665" t="s">
        <v>10138</v>
      </c>
      <c r="J665" t="s">
        <v>6260</v>
      </c>
      <c r="K665" t="s">
        <v>6261</v>
      </c>
      <c r="L665" t="s">
        <v>6262</v>
      </c>
      <c r="M665" t="s">
        <v>6263</v>
      </c>
      <c r="N665" t="s">
        <v>10139</v>
      </c>
      <c r="O665" t="s">
        <v>10140</v>
      </c>
      <c r="P665" t="s">
        <v>6266</v>
      </c>
      <c r="Q665" t="s">
        <v>6629</v>
      </c>
      <c r="R665" t="s">
        <v>6876</v>
      </c>
      <c r="S665" t="s">
        <v>10141</v>
      </c>
      <c r="T665" t="s">
        <v>6770</v>
      </c>
      <c r="U665" t="s">
        <v>10141</v>
      </c>
      <c r="V665" t="s">
        <v>6271</v>
      </c>
      <c r="W665" t="s">
        <v>10142</v>
      </c>
      <c r="X665" t="s">
        <v>10143</v>
      </c>
      <c r="Y665" t="s">
        <v>10144</v>
      </c>
      <c r="Z665" s="48" t="str">
        <f t="shared" si="173"/>
        <v>WTR AM-10.121.15.208-VarahiB1_3/1-10.121.15.210-SantalpurB1_4/1</v>
      </c>
      <c r="AA665" s="48">
        <f t="shared" si="174"/>
        <v>15</v>
      </c>
      <c r="AB665" s="48">
        <f t="shared" si="175"/>
        <v>22</v>
      </c>
      <c r="AC665" s="48">
        <f t="shared" si="176"/>
        <v>15</v>
      </c>
      <c r="AD665" s="48">
        <f t="shared" si="177"/>
        <v>25</v>
      </c>
      <c r="AE665" s="48" t="str">
        <f t="shared" si="178"/>
        <v>10.121.15.208</v>
      </c>
      <c r="AF665" s="42" t="str">
        <f t="shared" si="179"/>
        <v>10.121.15.210</v>
      </c>
      <c r="AG665" s="7" t="str">
        <f t="shared" si="180"/>
        <v>VARAHI</v>
      </c>
      <c r="AH665" s="7" t="str">
        <f t="shared" si="181"/>
        <v>SANTALPUR</v>
      </c>
      <c r="AI665" s="7" t="str">
        <f t="shared" si="182"/>
        <v>S3P1</v>
      </c>
      <c r="AJ665" s="7" t="str">
        <f t="shared" si="183"/>
        <v>S4P1</v>
      </c>
      <c r="AK665" s="7" t="str">
        <f>IFERROR(VLOOKUP(Z665,'PASTE-DL-ALARMS'!$Q$10:$W$2200,7,FALSE),"")</f>
        <v/>
      </c>
      <c r="AL665" s="55" t="str">
        <f>IFERROR(VLOOKUP(Z665,'PASTE-DL-ALARMS'!$Q$10:$W$2200,3,FALSE),"")</f>
        <v/>
      </c>
      <c r="AM665" s="7" t="str">
        <f t="shared" si="184"/>
        <v>10.121.15.208_VARAHI_S3P1</v>
      </c>
      <c r="AN665" s="55" t="str">
        <f t="shared" si="185"/>
        <v>10.121.15.210_SANTALPUR_S4P1</v>
      </c>
      <c r="AO665" s="72" t="e">
        <f t="shared" ca="1" si="186"/>
        <v>#VALUE!</v>
      </c>
      <c r="AP665" s="7" t="str">
        <f>IFERROR(VLOOKUP(Z665,'PASTE-DL-ALARMS'!$Q$10:$Z$2800,8,FALSE),"")</f>
        <v/>
      </c>
    </row>
    <row r="666" spans="1:42" x14ac:dyDescent="0.25">
      <c r="A666" s="20"/>
      <c r="B666" s="20"/>
      <c r="C666" s="20" t="str">
        <f>IF(D666="Critical",MAX($C$8:C665)+1,"")</f>
        <v/>
      </c>
      <c r="D666" s="20" t="str">
        <f t="shared" si="170"/>
        <v>-</v>
      </c>
      <c r="E666" s="20" t="str">
        <f>VLOOKUP('PASTE-DOWN-DL'!F666,'SSA-CODE'!$D$4:$E$56,2,FALSE)</f>
        <v>WTR AM</v>
      </c>
      <c r="F666" s="48" t="str">
        <f t="shared" si="171"/>
        <v>WTR AM</v>
      </c>
      <c r="G666" s="48" t="str">
        <f t="shared" si="172"/>
        <v xml:space="preserve">	WTR AM</v>
      </c>
      <c r="H666" s="20">
        <v>657</v>
      </c>
      <c r="I666" t="s">
        <v>10145</v>
      </c>
      <c r="J666" t="s">
        <v>6260</v>
      </c>
      <c r="K666" t="s">
        <v>6261</v>
      </c>
      <c r="L666" t="s">
        <v>6262</v>
      </c>
      <c r="M666" t="s">
        <v>6263</v>
      </c>
      <c r="N666" t="s">
        <v>10146</v>
      </c>
      <c r="O666" t="s">
        <v>10147</v>
      </c>
      <c r="P666" t="s">
        <v>6266</v>
      </c>
      <c r="Q666" t="s">
        <v>6850</v>
      </c>
      <c r="R666" t="s">
        <v>7053</v>
      </c>
      <c r="S666" t="s">
        <v>6269</v>
      </c>
      <c r="T666" t="s">
        <v>7260</v>
      </c>
      <c r="U666" t="s">
        <v>6269</v>
      </c>
      <c r="V666" t="s">
        <v>6271</v>
      </c>
      <c r="W666" t="s">
        <v>10148</v>
      </c>
      <c r="X666" t="s">
        <v>10149</v>
      </c>
      <c r="Y666" t="s">
        <v>6269</v>
      </c>
      <c r="Z666" s="48" t="str">
        <f t="shared" si="173"/>
        <v>WTR AM-10.121.15.213-Harij B2_4/1-10.121.15.143-Chanasma B2_5/1</v>
      </c>
      <c r="AA666" s="48">
        <f t="shared" si="174"/>
        <v>15</v>
      </c>
      <c r="AB666" s="48">
        <f t="shared" si="175"/>
        <v>21</v>
      </c>
      <c r="AC666" s="48">
        <f t="shared" si="176"/>
        <v>15</v>
      </c>
      <c r="AD666" s="48">
        <f t="shared" si="177"/>
        <v>24</v>
      </c>
      <c r="AE666" s="48" t="str">
        <f t="shared" si="178"/>
        <v>10.121.15.213</v>
      </c>
      <c r="AF666" s="42" t="str">
        <f t="shared" si="179"/>
        <v>10.121.15.143</v>
      </c>
      <c r="AG666" s="7" t="str">
        <f t="shared" si="180"/>
        <v>Harij</v>
      </c>
      <c r="AH666" s="7" t="str">
        <f t="shared" si="181"/>
        <v>Chanasma</v>
      </c>
      <c r="AI666" s="7" t="str">
        <f t="shared" si="182"/>
        <v>S4P1</v>
      </c>
      <c r="AJ666" s="7" t="str">
        <f t="shared" si="183"/>
        <v>S5P1</v>
      </c>
      <c r="AK666" s="7" t="str">
        <f>IFERROR(VLOOKUP(Z666,'PASTE-DL-ALARMS'!$Q$10:$W$2200,7,FALSE),"")</f>
        <v/>
      </c>
      <c r="AL666" s="55" t="str">
        <f>IFERROR(VLOOKUP(Z666,'PASTE-DL-ALARMS'!$Q$10:$W$2200,3,FALSE),"")</f>
        <v/>
      </c>
      <c r="AM666" s="7" t="str">
        <f t="shared" si="184"/>
        <v>10.121.15.213_Harij_S4P1</v>
      </c>
      <c r="AN666" s="55" t="str">
        <f t="shared" si="185"/>
        <v>10.121.15.143_Chanasma_S5P1</v>
      </c>
      <c r="AO666" s="72" t="e">
        <f t="shared" ca="1" si="186"/>
        <v>#VALUE!</v>
      </c>
      <c r="AP666" s="7" t="str">
        <f>IFERROR(VLOOKUP(Z666,'PASTE-DL-ALARMS'!$Q$10:$Z$2800,8,FALSE),"")</f>
        <v/>
      </c>
    </row>
    <row r="667" spans="1:42" x14ac:dyDescent="0.25">
      <c r="A667" s="20"/>
      <c r="B667" s="20"/>
      <c r="C667" s="20" t="str">
        <f>IF(D667="Critical",MAX($C$8:C666)+1,"")</f>
        <v/>
      </c>
      <c r="D667" s="20" t="str">
        <f t="shared" si="170"/>
        <v>-</v>
      </c>
      <c r="E667" s="20" t="str">
        <f>VLOOKUP('PASTE-DOWN-DL'!F667,'SSA-CODE'!$D$4:$E$56,2,FALSE)</f>
        <v>VAL</v>
      </c>
      <c r="F667" s="48" t="str">
        <f t="shared" si="171"/>
        <v>SSA VAL</v>
      </c>
      <c r="G667" s="48" t="str">
        <f t="shared" si="172"/>
        <v xml:space="preserve">	SSA VAL</v>
      </c>
      <c r="H667" s="20">
        <v>658</v>
      </c>
      <c r="I667" t="s">
        <v>10150</v>
      </c>
      <c r="J667" t="s">
        <v>6260</v>
      </c>
      <c r="K667" t="s">
        <v>6275</v>
      </c>
      <c r="L667" t="s">
        <v>6262</v>
      </c>
      <c r="M667" t="s">
        <v>6263</v>
      </c>
      <c r="N667" t="s">
        <v>10151</v>
      </c>
      <c r="O667" t="s">
        <v>10152</v>
      </c>
      <c r="P667" t="s">
        <v>6266</v>
      </c>
      <c r="Q667" t="s">
        <v>6507</v>
      </c>
      <c r="R667" t="s">
        <v>6401</v>
      </c>
      <c r="S667" t="s">
        <v>6269</v>
      </c>
      <c r="T667" t="s">
        <v>6540</v>
      </c>
      <c r="U667" t="s">
        <v>6269</v>
      </c>
      <c r="V667" t="s">
        <v>6271</v>
      </c>
      <c r="W667" t="s">
        <v>10153</v>
      </c>
      <c r="X667" t="s">
        <v>10154</v>
      </c>
      <c r="Y667" t="s">
        <v>6269</v>
      </c>
      <c r="Z667" s="48" t="str">
        <f t="shared" si="173"/>
        <v>SSA VAL-10.121.24.155-Lilapur TIP_1/5-10.121.24.159-Lilapor_1/6</v>
      </c>
      <c r="AA667" s="48">
        <f t="shared" si="174"/>
        <v>15</v>
      </c>
      <c r="AB667" s="48">
        <f t="shared" si="175"/>
        <v>27</v>
      </c>
      <c r="AC667" s="48">
        <f t="shared" si="176"/>
        <v>15</v>
      </c>
      <c r="AD667" s="48">
        <f t="shared" si="177"/>
        <v>23</v>
      </c>
      <c r="AE667" s="48" t="str">
        <f t="shared" si="178"/>
        <v>10.121.24.155</v>
      </c>
      <c r="AF667" s="42" t="str">
        <f t="shared" si="179"/>
        <v>10.121.24.159</v>
      </c>
      <c r="AG667" s="7" t="str">
        <f t="shared" si="180"/>
        <v>LILAPUR TIP</v>
      </c>
      <c r="AH667" s="7" t="str">
        <f t="shared" si="181"/>
        <v>LILAPOR</v>
      </c>
      <c r="AI667" s="7" t="str">
        <f t="shared" si="182"/>
        <v>S1P5</v>
      </c>
      <c r="AJ667" s="7" t="str">
        <f t="shared" si="183"/>
        <v>S1P6</v>
      </c>
      <c r="AK667" s="7" t="str">
        <f>IFERROR(VLOOKUP(Z667,'PASTE-DL-ALARMS'!$Q$10:$W$2200,7,FALSE),"")</f>
        <v/>
      </c>
      <c r="AL667" s="55" t="str">
        <f>IFERROR(VLOOKUP(Z667,'PASTE-DL-ALARMS'!$Q$10:$W$2200,3,FALSE),"")</f>
        <v/>
      </c>
      <c r="AM667" s="7" t="str">
        <f t="shared" si="184"/>
        <v>10.121.24.155_LILAPUR TIP_S1P5</v>
      </c>
      <c r="AN667" s="55" t="str">
        <f t="shared" si="185"/>
        <v>10.121.24.159_LILAPOR_S1P6</v>
      </c>
      <c r="AO667" s="72" t="e">
        <f t="shared" ca="1" si="186"/>
        <v>#VALUE!</v>
      </c>
      <c r="AP667" s="7" t="str">
        <f>IFERROR(VLOOKUP(Z667,'PASTE-DL-ALARMS'!$Q$10:$Z$2800,8,FALSE),"")</f>
        <v/>
      </c>
    </row>
    <row r="668" spans="1:42" x14ac:dyDescent="0.25">
      <c r="A668" s="20"/>
      <c r="B668" s="20"/>
      <c r="C668" s="20" t="str">
        <f>IF(D668="Critical",MAX($C$8:C667)+1,"")</f>
        <v/>
      </c>
      <c r="D668" s="20" t="str">
        <f t="shared" si="170"/>
        <v>-</v>
      </c>
      <c r="E668" s="20" t="str">
        <f>VLOOKUP('PASTE-DOWN-DL'!F668,'SSA-CODE'!$D$4:$E$56,2,FALSE)</f>
        <v>SRT</v>
      </c>
      <c r="F668" s="48" t="str">
        <f t="shared" si="171"/>
        <v>SSA SR</v>
      </c>
      <c r="G668" s="48" t="str">
        <f t="shared" si="172"/>
        <v xml:space="preserve">	SSA SR</v>
      </c>
      <c r="H668" s="20">
        <v>659</v>
      </c>
      <c r="I668" t="s">
        <v>10155</v>
      </c>
      <c r="J668" t="s">
        <v>6260</v>
      </c>
      <c r="K668" t="s">
        <v>6261</v>
      </c>
      <c r="L668" t="s">
        <v>6262</v>
      </c>
      <c r="M668" t="s">
        <v>6263</v>
      </c>
      <c r="N668" t="s">
        <v>10156</v>
      </c>
      <c r="O668" t="s">
        <v>10157</v>
      </c>
      <c r="P668" t="s">
        <v>6266</v>
      </c>
      <c r="Q668" t="s">
        <v>6400</v>
      </c>
      <c r="R668" t="s">
        <v>6608</v>
      </c>
      <c r="S668" t="s">
        <v>10158</v>
      </c>
      <c r="T668" t="s">
        <v>6313</v>
      </c>
      <c r="U668" t="s">
        <v>10158</v>
      </c>
      <c r="V668" t="s">
        <v>6271</v>
      </c>
      <c r="W668" t="s">
        <v>10159</v>
      </c>
      <c r="X668" t="s">
        <v>10160</v>
      </c>
      <c r="Y668" t="s">
        <v>6269</v>
      </c>
      <c r="Z668" s="48" t="str">
        <f t="shared" si="173"/>
        <v>SSA SR-10.121.19.199-RUNDH_6/1-10.121.99.204-ONGC Colony B1_3/1</v>
      </c>
      <c r="AA668" s="48">
        <f t="shared" si="174"/>
        <v>15</v>
      </c>
      <c r="AB668" s="48">
        <f t="shared" si="175"/>
        <v>21</v>
      </c>
      <c r="AC668" s="48">
        <f t="shared" si="176"/>
        <v>15</v>
      </c>
      <c r="AD668" s="48">
        <f t="shared" si="177"/>
        <v>27</v>
      </c>
      <c r="AE668" s="48" t="str">
        <f t="shared" si="178"/>
        <v>10.121.19.199</v>
      </c>
      <c r="AF668" s="42" t="str">
        <f t="shared" si="179"/>
        <v>10.121.99.204</v>
      </c>
      <c r="AG668" s="7" t="str">
        <f t="shared" si="180"/>
        <v>RUNDH</v>
      </c>
      <c r="AH668" s="7" t="str">
        <f t="shared" si="181"/>
        <v>ONGC Colony</v>
      </c>
      <c r="AI668" s="7" t="str">
        <f t="shared" si="182"/>
        <v>S6P1</v>
      </c>
      <c r="AJ668" s="7" t="str">
        <f t="shared" si="183"/>
        <v>S3P1</v>
      </c>
      <c r="AK668" s="7" t="str">
        <f>IFERROR(VLOOKUP(Z668,'PASTE-DL-ALARMS'!$Q$10:$W$2200,7,FALSE),"")</f>
        <v/>
      </c>
      <c r="AL668" s="55" t="str">
        <f>IFERROR(VLOOKUP(Z668,'PASTE-DL-ALARMS'!$Q$10:$W$2200,3,FALSE),"")</f>
        <v/>
      </c>
      <c r="AM668" s="7" t="str">
        <f t="shared" si="184"/>
        <v>10.121.19.199_RUNDH_S6P1</v>
      </c>
      <c r="AN668" s="55" t="str">
        <f t="shared" si="185"/>
        <v>10.121.99.204_ONGC Colony_S3P1</v>
      </c>
      <c r="AO668" s="72" t="e">
        <f t="shared" ca="1" si="186"/>
        <v>#VALUE!</v>
      </c>
      <c r="AP668" s="7" t="str">
        <f>IFERROR(VLOOKUP(Z668,'PASTE-DL-ALARMS'!$Q$10:$Z$2800,8,FALSE),"")</f>
        <v/>
      </c>
    </row>
    <row r="669" spans="1:42" x14ac:dyDescent="0.25">
      <c r="A669" s="20"/>
      <c r="B669" s="20"/>
      <c r="C669" s="20" t="str">
        <f>IF(D669="Critical",MAX($C$8:C668)+1,"")</f>
        <v/>
      </c>
      <c r="D669" s="20" t="str">
        <f t="shared" si="170"/>
        <v>-</v>
      </c>
      <c r="E669" s="20" t="str">
        <f>VLOOKUP('PASTE-DOWN-DL'!F669,'SSA-CODE'!$D$4:$E$56,2,FALSE)</f>
        <v>AHD</v>
      </c>
      <c r="F669" s="48" t="str">
        <f t="shared" si="171"/>
        <v>SSA AM</v>
      </c>
      <c r="G669" s="48" t="str">
        <f t="shared" si="172"/>
        <v xml:space="preserve">	SSA AM</v>
      </c>
      <c r="H669" s="20">
        <v>660</v>
      </c>
      <c r="I669" t="s">
        <v>10161</v>
      </c>
      <c r="J669" t="s">
        <v>6466</v>
      </c>
      <c r="K669" t="s">
        <v>6275</v>
      </c>
      <c r="L669" t="s">
        <v>6262</v>
      </c>
      <c r="M669" t="s">
        <v>6263</v>
      </c>
      <c r="N669" t="s">
        <v>10162</v>
      </c>
      <c r="O669" t="s">
        <v>10163</v>
      </c>
      <c r="P669" t="s">
        <v>6266</v>
      </c>
      <c r="Q669" t="s">
        <v>7710</v>
      </c>
      <c r="R669" t="s">
        <v>6279</v>
      </c>
      <c r="S669" t="s">
        <v>6269</v>
      </c>
      <c r="T669" t="s">
        <v>6287</v>
      </c>
      <c r="U669" t="s">
        <v>6269</v>
      </c>
      <c r="V669" t="s">
        <v>6271</v>
      </c>
      <c r="W669" t="s">
        <v>10164</v>
      </c>
      <c r="X669" t="s">
        <v>10165</v>
      </c>
      <c r="Y669" t="s">
        <v>6269</v>
      </c>
      <c r="Z669" s="48" t="str">
        <f t="shared" si="173"/>
        <v>SSA AM-10.121.18.66-GulbaiTekra_5/10-10.121.17.201-GulbaiTekra3_5/10</v>
      </c>
      <c r="AA669" s="48">
        <f t="shared" si="174"/>
        <v>14</v>
      </c>
      <c r="AB669" s="48">
        <f t="shared" si="175"/>
        <v>28</v>
      </c>
      <c r="AC669" s="48">
        <f t="shared" si="176"/>
        <v>15</v>
      </c>
      <c r="AD669" s="48">
        <f t="shared" si="177"/>
        <v>30</v>
      </c>
      <c r="AE669" s="48" t="str">
        <f t="shared" si="178"/>
        <v>10.121.18.66</v>
      </c>
      <c r="AF669" s="42" t="str">
        <f t="shared" si="179"/>
        <v>10.121.17.201</v>
      </c>
      <c r="AG669" s="7" t="str">
        <f t="shared" si="180"/>
        <v>GULABAI TEKRA</v>
      </c>
      <c r="AH669" s="7" t="str">
        <f t="shared" si="181"/>
        <v>GULBAI-TEKRA 3</v>
      </c>
      <c r="AI669" s="7" t="str">
        <f t="shared" si="182"/>
        <v>S5P10</v>
      </c>
      <c r="AJ669" s="7" t="str">
        <f t="shared" si="183"/>
        <v>S5P10</v>
      </c>
      <c r="AK669" s="7" t="str">
        <f>IFERROR(VLOOKUP(Z669,'PASTE-DL-ALARMS'!$Q$10:$W$2200,7,FALSE),"")</f>
        <v/>
      </c>
      <c r="AL669" s="55" t="str">
        <f>IFERROR(VLOOKUP(Z669,'PASTE-DL-ALARMS'!$Q$10:$W$2200,3,FALSE),"")</f>
        <v/>
      </c>
      <c r="AM669" s="7" t="str">
        <f t="shared" si="184"/>
        <v>10.121.18.66_GULABAI TEKRA_S5P10</v>
      </c>
      <c r="AN669" s="55" t="str">
        <f t="shared" si="185"/>
        <v>10.121.17.201_GULBAI-TEKRA 3_S5P10</v>
      </c>
      <c r="AO669" s="72" t="e">
        <f t="shared" ca="1" si="186"/>
        <v>#VALUE!</v>
      </c>
      <c r="AP669" s="7" t="str">
        <f>IFERROR(VLOOKUP(Z669,'PASTE-DL-ALARMS'!$Q$10:$Z$2800,8,FALSE),"")</f>
        <v/>
      </c>
    </row>
    <row r="670" spans="1:42" x14ac:dyDescent="0.25">
      <c r="A670" s="20"/>
      <c r="B670" s="20"/>
      <c r="C670" s="20" t="str">
        <f>IF(D670="Critical",MAX($C$8:C669)+1,"")</f>
        <v/>
      </c>
      <c r="D670" s="20" t="str">
        <f t="shared" si="170"/>
        <v>-</v>
      </c>
      <c r="E670" s="20" t="str">
        <f>VLOOKUP('PASTE-DOWN-DL'!F670,'SSA-CODE'!$D$4:$E$56,2,FALSE)</f>
        <v>GDR</v>
      </c>
      <c r="F670" s="48" t="str">
        <f t="shared" si="171"/>
        <v>SSA GDH</v>
      </c>
      <c r="G670" s="48" t="str">
        <f t="shared" si="172"/>
        <v xml:space="preserve">	SSA GDH</v>
      </c>
      <c r="H670" s="20">
        <v>661</v>
      </c>
      <c r="I670" t="s">
        <v>10166</v>
      </c>
      <c r="J670" t="s">
        <v>6260</v>
      </c>
      <c r="K670" t="s">
        <v>6275</v>
      </c>
      <c r="L670" t="s">
        <v>6262</v>
      </c>
      <c r="M670" t="s">
        <v>6263</v>
      </c>
      <c r="N670" t="s">
        <v>10168</v>
      </c>
      <c r="O670" t="s">
        <v>10167</v>
      </c>
      <c r="P670" t="s">
        <v>6266</v>
      </c>
      <c r="Q670" t="s">
        <v>7127</v>
      </c>
      <c r="R670" t="s">
        <v>6279</v>
      </c>
      <c r="S670" t="s">
        <v>10169</v>
      </c>
      <c r="T670" t="s">
        <v>6313</v>
      </c>
      <c r="U670" t="s">
        <v>10169</v>
      </c>
      <c r="V670" t="s">
        <v>6271</v>
      </c>
      <c r="W670" t="s">
        <v>10170</v>
      </c>
      <c r="X670" t="s">
        <v>10171</v>
      </c>
      <c r="Y670" t="s">
        <v>6269</v>
      </c>
      <c r="Z670" s="48" t="str">
        <f t="shared" si="173"/>
        <v>SSA GDH-10.121.16.227-Halol_4/3-10.121.26.81-Aradh_3/3</v>
      </c>
      <c r="AA670" s="48">
        <f t="shared" si="174"/>
        <v>14</v>
      </c>
      <c r="AB670" s="48">
        <f t="shared" si="175"/>
        <v>20</v>
      </c>
      <c r="AC670" s="48">
        <f t="shared" si="176"/>
        <v>15</v>
      </c>
      <c r="AD670" s="48">
        <f t="shared" si="177"/>
        <v>21</v>
      </c>
      <c r="AE670" s="48" t="str">
        <f t="shared" si="178"/>
        <v>10.121.26.81</v>
      </c>
      <c r="AF670" s="42" t="str">
        <f t="shared" si="179"/>
        <v>10.121.16.227</v>
      </c>
      <c r="AG670" s="7" t="str">
        <f t="shared" si="180"/>
        <v>Aradh</v>
      </c>
      <c r="AH670" s="7" t="str">
        <f t="shared" si="181"/>
        <v>Halol</v>
      </c>
      <c r="AI670" s="7" t="str">
        <f t="shared" si="182"/>
        <v>S3P3</v>
      </c>
      <c r="AJ670" s="7" t="str">
        <f t="shared" si="183"/>
        <v>S4P3</v>
      </c>
      <c r="AK670" s="7" t="str">
        <f>IFERROR(VLOOKUP(Z670,'PASTE-DL-ALARMS'!$Q$10:$W$2200,7,FALSE),"")</f>
        <v/>
      </c>
      <c r="AL670" s="55" t="str">
        <f>IFERROR(VLOOKUP(Z670,'PASTE-DL-ALARMS'!$Q$10:$W$2200,3,FALSE),"")</f>
        <v/>
      </c>
      <c r="AM670" s="7" t="str">
        <f t="shared" si="184"/>
        <v>10.121.26.81_Aradh_S3P3</v>
      </c>
      <c r="AN670" s="55" t="str">
        <f t="shared" si="185"/>
        <v>10.121.16.227_Halol_S4P3</v>
      </c>
      <c r="AO670" s="72" t="e">
        <f t="shared" ca="1" si="186"/>
        <v>#VALUE!</v>
      </c>
      <c r="AP670" s="7" t="str">
        <f>IFERROR(VLOOKUP(Z670,'PASTE-DL-ALARMS'!$Q$10:$Z$2800,8,FALSE),"")</f>
        <v/>
      </c>
    </row>
    <row r="671" spans="1:42" x14ac:dyDescent="0.25">
      <c r="A671" s="20"/>
      <c r="B671" s="20"/>
      <c r="C671" s="20" t="str">
        <f>IF(D671="Critical",MAX($C$8:C670)+1,"")</f>
        <v/>
      </c>
      <c r="D671" s="20" t="str">
        <f t="shared" si="170"/>
        <v>-</v>
      </c>
      <c r="E671" s="20" t="str">
        <f>VLOOKUP('PASTE-DOWN-DL'!F671,'SSA-CODE'!$D$4:$E$56,2,FALSE)</f>
        <v>AHD</v>
      </c>
      <c r="F671" s="48" t="str">
        <f t="shared" si="171"/>
        <v>SSA AM</v>
      </c>
      <c r="G671" s="48" t="str">
        <f t="shared" si="172"/>
        <v xml:space="preserve">	SSA AM</v>
      </c>
      <c r="H671" s="20">
        <v>662</v>
      </c>
      <c r="I671" t="s">
        <v>10172</v>
      </c>
      <c r="J671" t="s">
        <v>6260</v>
      </c>
      <c r="K671" t="s">
        <v>6275</v>
      </c>
      <c r="L671" t="s">
        <v>6262</v>
      </c>
      <c r="M671" t="s">
        <v>6263</v>
      </c>
      <c r="N671" t="s">
        <v>10173</v>
      </c>
      <c r="O671" t="s">
        <v>10174</v>
      </c>
      <c r="P671" t="s">
        <v>6266</v>
      </c>
      <c r="Q671" t="s">
        <v>6850</v>
      </c>
      <c r="R671" t="s">
        <v>6279</v>
      </c>
      <c r="S671" t="s">
        <v>6589</v>
      </c>
      <c r="T671" t="s">
        <v>6287</v>
      </c>
      <c r="U671" t="s">
        <v>7818</v>
      </c>
      <c r="V671" t="s">
        <v>6271</v>
      </c>
      <c r="W671" t="s">
        <v>10175</v>
      </c>
      <c r="X671" t="s">
        <v>10176</v>
      </c>
      <c r="Y671" t="s">
        <v>6269</v>
      </c>
      <c r="Z671" s="48" t="str">
        <f t="shared" si="173"/>
        <v>SSA AM-10.121.18.3-AMC_Usmanpura_4/5-10.121.18.67-Naranpura3_4/5</v>
      </c>
      <c r="AA671" s="48">
        <f t="shared" si="174"/>
        <v>13</v>
      </c>
      <c r="AB671" s="48">
        <f t="shared" si="175"/>
        <v>27</v>
      </c>
      <c r="AC671" s="48">
        <f t="shared" si="176"/>
        <v>14</v>
      </c>
      <c r="AD671" s="48">
        <f t="shared" si="177"/>
        <v>26</v>
      </c>
      <c r="AE671" s="48" t="str">
        <f t="shared" si="178"/>
        <v>10.121.18.3</v>
      </c>
      <c r="AF671" s="42" t="str">
        <f t="shared" si="179"/>
        <v>10.121.18.67</v>
      </c>
      <c r="AG671" s="7" t="str">
        <f t="shared" si="180"/>
        <v>AMC Usmanpura</v>
      </c>
      <c r="AH671" s="7" t="str">
        <f t="shared" si="181"/>
        <v>NARANPURA 3</v>
      </c>
      <c r="AI671" s="7" t="str">
        <f t="shared" si="182"/>
        <v>S4P5</v>
      </c>
      <c r="AJ671" s="7" t="str">
        <f t="shared" si="183"/>
        <v>S4P5</v>
      </c>
      <c r="AK671" s="7" t="str">
        <f>IFERROR(VLOOKUP(Z671,'PASTE-DL-ALARMS'!$Q$10:$W$2200,7,FALSE),"")</f>
        <v/>
      </c>
      <c r="AL671" s="55" t="str">
        <f>IFERROR(VLOOKUP(Z671,'PASTE-DL-ALARMS'!$Q$10:$W$2200,3,FALSE),"")</f>
        <v/>
      </c>
      <c r="AM671" s="7" t="str">
        <f t="shared" si="184"/>
        <v>10.121.18.3_AMC Usmanpura_S4P5</v>
      </c>
      <c r="AN671" s="55" t="str">
        <f t="shared" si="185"/>
        <v>10.121.18.67_NARANPURA 3_S4P5</v>
      </c>
      <c r="AO671" s="72" t="e">
        <f t="shared" ca="1" si="186"/>
        <v>#VALUE!</v>
      </c>
      <c r="AP671" s="7" t="str">
        <f>IFERROR(VLOOKUP(Z671,'PASTE-DL-ALARMS'!$Q$10:$Z$2800,8,FALSE),"")</f>
        <v/>
      </c>
    </row>
    <row r="672" spans="1:42" x14ac:dyDescent="0.25">
      <c r="A672" s="20"/>
      <c r="B672" s="20"/>
      <c r="C672" s="20" t="str">
        <f>IF(D672="Critical",MAX($C$8:C671)+1,"")</f>
        <v/>
      </c>
      <c r="D672" s="20" t="str">
        <f t="shared" si="170"/>
        <v>-</v>
      </c>
      <c r="E672" s="20" t="str">
        <f>VLOOKUP('PASTE-DOWN-DL'!F672,'SSA-CODE'!$D$4:$E$56,2,FALSE)</f>
        <v>VAL</v>
      </c>
      <c r="F672" s="48" t="str">
        <f t="shared" si="171"/>
        <v>SSA VAL</v>
      </c>
      <c r="G672" s="48" t="str">
        <f t="shared" si="172"/>
        <v xml:space="preserve">	SSA VAL</v>
      </c>
      <c r="H672" s="20">
        <v>663</v>
      </c>
      <c r="I672" t="s">
        <v>10177</v>
      </c>
      <c r="J672" t="s">
        <v>6260</v>
      </c>
      <c r="K672" t="s">
        <v>6261</v>
      </c>
      <c r="L672" t="s">
        <v>6262</v>
      </c>
      <c r="M672" t="s">
        <v>6263</v>
      </c>
      <c r="N672" t="s">
        <v>10178</v>
      </c>
      <c r="O672" t="s">
        <v>10179</v>
      </c>
      <c r="P672" t="s">
        <v>6266</v>
      </c>
      <c r="Q672" t="s">
        <v>6438</v>
      </c>
      <c r="R672" t="s">
        <v>6359</v>
      </c>
      <c r="S672" t="s">
        <v>6269</v>
      </c>
      <c r="T672" t="s">
        <v>6540</v>
      </c>
      <c r="U672" t="s">
        <v>6269</v>
      </c>
      <c r="V672" t="s">
        <v>6271</v>
      </c>
      <c r="W672" t="s">
        <v>10180</v>
      </c>
      <c r="X672" t="s">
        <v>10181</v>
      </c>
      <c r="Y672" t="s">
        <v>6269</v>
      </c>
      <c r="Z672" s="48" t="str">
        <f t="shared" si="173"/>
        <v>SSA VAL-10.121.99.77-B1_MOTI DAMAN_PH3 4/1-10.121.24.135-Daman_B2 5/1</v>
      </c>
      <c r="AA672" s="48">
        <f t="shared" si="174"/>
        <v>14</v>
      </c>
      <c r="AB672" s="48">
        <f t="shared" si="175"/>
        <v>20</v>
      </c>
      <c r="AC672" s="48">
        <f t="shared" si="176"/>
        <v>15</v>
      </c>
      <c r="AD672" s="48">
        <f t="shared" si="177"/>
        <v>26</v>
      </c>
      <c r="AE672" s="48" t="str">
        <f t="shared" si="178"/>
        <v>10.121.16.99</v>
      </c>
      <c r="AF672" s="42" t="str">
        <f t="shared" si="179"/>
        <v>10.121.16.100</v>
      </c>
      <c r="AG672" s="7" t="str">
        <f t="shared" si="180"/>
        <v>Daman</v>
      </c>
      <c r="AH672" s="7" t="str">
        <f t="shared" si="181"/>
        <v>MOTI DAMAN</v>
      </c>
      <c r="AI672" s="7" t="str">
        <f t="shared" si="182"/>
        <v>S5P1</v>
      </c>
      <c r="AJ672" s="7" t="str">
        <f t="shared" si="183"/>
        <v>S4P1</v>
      </c>
      <c r="AK672" s="7" t="str">
        <f>IFERROR(VLOOKUP(Z672,'PASTE-DL-ALARMS'!$Q$10:$W$2200,7,FALSE),"")</f>
        <v/>
      </c>
      <c r="AL672" s="55" t="str">
        <f>IFERROR(VLOOKUP(Z672,'PASTE-DL-ALARMS'!$Q$10:$W$2200,3,FALSE),"")</f>
        <v/>
      </c>
      <c r="AM672" s="7" t="str">
        <f t="shared" si="184"/>
        <v>10.121.16.99_Daman_S5P1</v>
      </c>
      <c r="AN672" s="55" t="str">
        <f t="shared" si="185"/>
        <v>10.121.16.100_MOTI DAMAN_S4P1</v>
      </c>
      <c r="AO672" s="72" t="e">
        <f t="shared" ca="1" si="186"/>
        <v>#VALUE!</v>
      </c>
      <c r="AP672" s="7" t="str">
        <f>IFERROR(VLOOKUP(Z672,'PASTE-DL-ALARMS'!$Q$10:$Z$2800,8,FALSE),"")</f>
        <v/>
      </c>
    </row>
    <row r="673" spans="1:42" x14ac:dyDescent="0.25">
      <c r="A673" s="20"/>
      <c r="B673" s="20"/>
      <c r="C673" s="20" t="str">
        <f>IF(D673="Critical",MAX($C$8:C672)+1,"")</f>
        <v/>
      </c>
      <c r="D673" s="20" t="str">
        <f t="shared" si="170"/>
        <v>-</v>
      </c>
      <c r="E673" s="20" t="str">
        <f>VLOOKUP('PASTE-DOWN-DL'!F673,'SSA-CODE'!$D$4:$E$56,2,FALSE)</f>
        <v>SRT</v>
      </c>
      <c r="F673" s="48" t="str">
        <f t="shared" si="171"/>
        <v>SSA SR</v>
      </c>
      <c r="G673" s="48" t="str">
        <f t="shared" si="172"/>
        <v xml:space="preserve">	SSA SR</v>
      </c>
      <c r="H673" s="20">
        <v>664</v>
      </c>
      <c r="I673" t="s">
        <v>10182</v>
      </c>
      <c r="J673" t="s">
        <v>6260</v>
      </c>
      <c r="K673" t="s">
        <v>6261</v>
      </c>
      <c r="L673" t="s">
        <v>6262</v>
      </c>
      <c r="M673" t="s">
        <v>6263</v>
      </c>
      <c r="N673" t="s">
        <v>10183</v>
      </c>
      <c r="O673" t="s">
        <v>10184</v>
      </c>
      <c r="P673" t="s">
        <v>6266</v>
      </c>
      <c r="Q673" t="s">
        <v>6686</v>
      </c>
      <c r="R673" t="s">
        <v>7477</v>
      </c>
      <c r="S673" t="s">
        <v>10185</v>
      </c>
      <c r="T673" t="s">
        <v>6770</v>
      </c>
      <c r="U673" t="s">
        <v>10185</v>
      </c>
      <c r="V673" t="s">
        <v>6271</v>
      </c>
      <c r="W673" t="s">
        <v>10186</v>
      </c>
      <c r="X673" t="s">
        <v>10187</v>
      </c>
      <c r="Y673" t="s">
        <v>6269</v>
      </c>
      <c r="Z673" s="48" t="str">
        <f t="shared" si="173"/>
        <v>SSA SR-10.121.100.16-LIMBADA TE B1_TN705B_GJ_SSA SR_PH3\S3P1-10.121.68.10-KOSAMBA_TN705B_GJ_SSA SR_PH3\S4P1-10GE</v>
      </c>
      <c r="AA673" s="48">
        <f t="shared" si="174"/>
        <v>15</v>
      </c>
      <c r="AB673" s="48">
        <f t="shared" si="175"/>
        <v>26</v>
      </c>
      <c r="AC673" s="48">
        <f t="shared" si="176"/>
        <v>14</v>
      </c>
      <c r="AD673" s="48">
        <f t="shared" si="177"/>
        <v>22</v>
      </c>
      <c r="AE673" s="48" t="str">
        <f t="shared" si="178"/>
        <v>10.121.100.16</v>
      </c>
      <c r="AF673" s="42" t="str">
        <f t="shared" si="179"/>
        <v>10.121.68.10</v>
      </c>
      <c r="AG673" s="7" t="str">
        <f t="shared" si="180"/>
        <v>LIMBADA TE</v>
      </c>
      <c r="AH673" s="7" t="str">
        <f t="shared" si="181"/>
        <v>KOSAMBA</v>
      </c>
      <c r="AI673" s="7" t="str">
        <f t="shared" si="182"/>
        <v>S3P1</v>
      </c>
      <c r="AJ673" s="7" t="str">
        <f t="shared" si="183"/>
        <v>S4P1</v>
      </c>
      <c r="AK673" s="7" t="str">
        <f>IFERROR(VLOOKUP(Z673,'PASTE-DL-ALARMS'!$Q$10:$W$2200,7,FALSE),"")</f>
        <v/>
      </c>
      <c r="AL673" s="55" t="str">
        <f>IFERROR(VLOOKUP(Z673,'PASTE-DL-ALARMS'!$Q$10:$W$2200,3,FALSE),"")</f>
        <v/>
      </c>
      <c r="AM673" s="7" t="str">
        <f t="shared" si="184"/>
        <v>10.121.100.16_LIMBADA TE_S3P1</v>
      </c>
      <c r="AN673" s="55" t="str">
        <f t="shared" si="185"/>
        <v>10.121.68.10_KOSAMBA_S4P1</v>
      </c>
      <c r="AO673" s="72" t="e">
        <f t="shared" ca="1" si="186"/>
        <v>#VALUE!</v>
      </c>
      <c r="AP673" s="7" t="str">
        <f>IFERROR(VLOOKUP(Z673,'PASTE-DL-ALARMS'!$Q$10:$Z$2800,8,FALSE),"")</f>
        <v/>
      </c>
    </row>
    <row r="674" spans="1:42" x14ac:dyDescent="0.25">
      <c r="A674" s="20"/>
      <c r="B674" s="20"/>
      <c r="C674" s="20" t="str">
        <f>IF(D674="Critical",MAX($C$8:C673)+1,"")</f>
        <v/>
      </c>
      <c r="D674" s="20" t="str">
        <f t="shared" si="170"/>
        <v>-</v>
      </c>
      <c r="E674" s="20" t="str">
        <f>VLOOKUP('PASTE-DOWN-DL'!F674,'SSA-CODE'!$D$4:$E$56,2,FALSE)</f>
        <v>PLR</v>
      </c>
      <c r="F674" s="48" t="str">
        <f t="shared" si="171"/>
        <v>SSA PNP</v>
      </c>
      <c r="G674" s="48" t="str">
        <f t="shared" si="172"/>
        <v xml:space="preserve">	SSA PNP</v>
      </c>
      <c r="H674" s="20">
        <v>665</v>
      </c>
      <c r="I674" t="s">
        <v>10188</v>
      </c>
      <c r="J674" t="s">
        <v>6260</v>
      </c>
      <c r="K674" t="s">
        <v>6275</v>
      </c>
      <c r="L674" t="s">
        <v>6262</v>
      </c>
      <c r="M674" t="s">
        <v>6263</v>
      </c>
      <c r="N674" t="s">
        <v>10189</v>
      </c>
      <c r="O674" t="s">
        <v>10190</v>
      </c>
      <c r="P674" t="s">
        <v>6266</v>
      </c>
      <c r="Q674" t="s">
        <v>6516</v>
      </c>
      <c r="R674" t="s">
        <v>6279</v>
      </c>
      <c r="S674" t="s">
        <v>10191</v>
      </c>
      <c r="T674" t="s">
        <v>6345</v>
      </c>
      <c r="U674" t="s">
        <v>7242</v>
      </c>
      <c r="V674" t="s">
        <v>6271</v>
      </c>
      <c r="W674" t="s">
        <v>10192</v>
      </c>
      <c r="X674" t="s">
        <v>10193</v>
      </c>
      <c r="Y674" t="s">
        <v>6269</v>
      </c>
      <c r="Z674" s="48" t="str">
        <f t="shared" si="173"/>
        <v>SSA PNP-10.121.25.148-GujPalanpur_META A1 -10.121.98.134-GujPalanpur_CHAPPI_PH3</v>
      </c>
      <c r="AA674" s="48">
        <f t="shared" si="174"/>
        <v>15</v>
      </c>
      <c r="AB674" s="48">
        <f t="shared" si="175"/>
        <v>22</v>
      </c>
      <c r="AC674" s="48">
        <f t="shared" si="176"/>
        <v>15</v>
      </c>
      <c r="AD674" s="48">
        <f t="shared" si="177"/>
        <v>20</v>
      </c>
      <c r="AE674" s="48" t="str">
        <f t="shared" si="178"/>
        <v>10.121.98.134</v>
      </c>
      <c r="AF674" s="42" t="str">
        <f t="shared" si="179"/>
        <v>10.121.25.148</v>
      </c>
      <c r="AG674" s="7" t="str">
        <f t="shared" si="180"/>
        <v>CHAPPI</v>
      </c>
      <c r="AH674" s="7" t="str">
        <f t="shared" si="181"/>
        <v>META</v>
      </c>
      <c r="AI674" s="7" t="str">
        <f t="shared" si="182"/>
        <v>S3P2</v>
      </c>
      <c r="AJ674" s="7" t="str">
        <f t="shared" si="183"/>
        <v>S1P5</v>
      </c>
      <c r="AK674" s="7" t="str">
        <f>IFERROR(VLOOKUP(Z674,'PASTE-DL-ALARMS'!$Q$10:$W$2200,7,FALSE),"")</f>
        <v/>
      </c>
      <c r="AL674" s="55" t="str">
        <f>IFERROR(VLOOKUP(Z674,'PASTE-DL-ALARMS'!$Q$10:$W$2200,3,FALSE),"")</f>
        <v/>
      </c>
      <c r="AM674" s="7" t="str">
        <f t="shared" si="184"/>
        <v>10.121.98.134_CHAPPI_S3P2</v>
      </c>
      <c r="AN674" s="55" t="str">
        <f t="shared" si="185"/>
        <v>10.121.25.148_META_S1P5</v>
      </c>
      <c r="AO674" s="72" t="e">
        <f t="shared" ca="1" si="186"/>
        <v>#VALUE!</v>
      </c>
      <c r="AP674" s="7" t="str">
        <f>IFERROR(VLOOKUP(Z674,'PASTE-DL-ALARMS'!$Q$10:$Z$2800,8,FALSE),"")</f>
        <v/>
      </c>
    </row>
    <row r="675" spans="1:42" x14ac:dyDescent="0.25">
      <c r="A675" s="20"/>
      <c r="B675" s="20"/>
      <c r="C675" s="20" t="str">
        <f>IF(D675="Critical",MAX($C$8:C674)+1,"")</f>
        <v/>
      </c>
      <c r="D675" s="20" t="str">
        <f t="shared" si="170"/>
        <v>-</v>
      </c>
      <c r="E675" s="20" t="str">
        <f>VLOOKUP('PASTE-DOWN-DL'!F675,'SSA-CODE'!$D$4:$E$56,2,FALSE)</f>
        <v>VDA</v>
      </c>
      <c r="F675" s="48" t="str">
        <f t="shared" si="171"/>
        <v>SSA VDR</v>
      </c>
      <c r="G675" s="48" t="str">
        <f t="shared" si="172"/>
        <v xml:space="preserve">	SSA VDR</v>
      </c>
      <c r="H675" s="20">
        <v>666</v>
      </c>
      <c r="I675" t="s">
        <v>10194</v>
      </c>
      <c r="J675" t="s">
        <v>6260</v>
      </c>
      <c r="K675" t="s">
        <v>6261</v>
      </c>
      <c r="L675" t="s">
        <v>6262</v>
      </c>
      <c r="M675" t="s">
        <v>6263</v>
      </c>
      <c r="N675" t="s">
        <v>10195</v>
      </c>
      <c r="O675" t="s">
        <v>10196</v>
      </c>
      <c r="P675" t="s">
        <v>6266</v>
      </c>
      <c r="Q675" t="s">
        <v>7018</v>
      </c>
      <c r="R675" t="s">
        <v>6279</v>
      </c>
      <c r="S675" t="s">
        <v>6269</v>
      </c>
      <c r="T675" t="s">
        <v>6353</v>
      </c>
      <c r="U675" t="s">
        <v>6417</v>
      </c>
      <c r="V675" t="s">
        <v>6271</v>
      </c>
      <c r="W675" t="s">
        <v>10197</v>
      </c>
      <c r="X675" t="s">
        <v>10198</v>
      </c>
      <c r="Y675" t="s">
        <v>6269</v>
      </c>
      <c r="Z675" s="48" t="str">
        <f t="shared" si="173"/>
        <v>SSA VDR-10.121.19.131-TN725B_Karelibagh_B2\S3P1-10.121.19.138-TN725B_City-2_B2\S4P1</v>
      </c>
      <c r="AA675" s="48">
        <f t="shared" si="174"/>
        <v>15</v>
      </c>
      <c r="AB675" s="48">
        <f t="shared" si="175"/>
        <v>26</v>
      </c>
      <c r="AC675" s="48">
        <f t="shared" si="176"/>
        <v>15</v>
      </c>
      <c r="AD675" s="48">
        <f t="shared" si="177"/>
        <v>21</v>
      </c>
      <c r="AE675" s="48" t="str">
        <f t="shared" si="178"/>
        <v>10.121.19.131</v>
      </c>
      <c r="AF675" s="42" t="str">
        <f t="shared" si="179"/>
        <v>10.121.19.138</v>
      </c>
      <c r="AG675" s="7" t="str">
        <f t="shared" si="180"/>
        <v>KARELIBAGH</v>
      </c>
      <c r="AH675" s="7" t="str">
        <f t="shared" si="181"/>
        <v>CITY2</v>
      </c>
      <c r="AI675" s="7" t="str">
        <f t="shared" si="182"/>
        <v>S3P1</v>
      </c>
      <c r="AJ675" s="7" t="str">
        <f t="shared" si="183"/>
        <v>S4P1</v>
      </c>
      <c r="AK675" s="7" t="str">
        <f>IFERROR(VLOOKUP(Z675,'PASTE-DL-ALARMS'!$Q$10:$W$2200,7,FALSE),"")</f>
        <v/>
      </c>
      <c r="AL675" s="55" t="str">
        <f>IFERROR(VLOOKUP(Z675,'PASTE-DL-ALARMS'!$Q$10:$W$2200,3,FALSE),"")</f>
        <v/>
      </c>
      <c r="AM675" s="7" t="str">
        <f t="shared" si="184"/>
        <v>10.121.19.131_KARELIBAGH_S3P1</v>
      </c>
      <c r="AN675" s="55" t="str">
        <f t="shared" si="185"/>
        <v>10.121.19.138_CITY2_S4P1</v>
      </c>
      <c r="AO675" s="72" t="e">
        <f t="shared" ca="1" si="186"/>
        <v>#VALUE!</v>
      </c>
      <c r="AP675" s="7" t="str">
        <f>IFERROR(VLOOKUP(Z675,'PASTE-DL-ALARMS'!$Q$10:$Z$2800,8,FALSE),"")</f>
        <v/>
      </c>
    </row>
    <row r="676" spans="1:42" x14ac:dyDescent="0.25">
      <c r="A676" s="20"/>
      <c r="B676" s="20"/>
      <c r="C676" s="20" t="str">
        <f>IF(D676="Critical",MAX($C$8:C675)+1,"")</f>
        <v/>
      </c>
      <c r="D676" s="20" t="str">
        <f t="shared" si="170"/>
        <v>-</v>
      </c>
      <c r="E676" s="20" t="str">
        <f>VLOOKUP('PASTE-DOWN-DL'!F676,'SSA-CODE'!$D$4:$E$56,2,FALSE)</f>
        <v>AHD</v>
      </c>
      <c r="F676" s="48" t="str">
        <f t="shared" si="171"/>
        <v>SSA AM</v>
      </c>
      <c r="G676" s="48" t="str">
        <f t="shared" si="172"/>
        <v xml:space="preserve">	SSA AM</v>
      </c>
      <c r="H676" s="20">
        <v>667</v>
      </c>
      <c r="I676" t="s">
        <v>10199</v>
      </c>
      <c r="J676" t="s">
        <v>6466</v>
      </c>
      <c r="K676" t="s">
        <v>6275</v>
      </c>
      <c r="L676" t="s">
        <v>6262</v>
      </c>
      <c r="M676" t="s">
        <v>6263</v>
      </c>
      <c r="N676" t="s">
        <v>10200</v>
      </c>
      <c r="O676" t="s">
        <v>10201</v>
      </c>
      <c r="P676" t="s">
        <v>6266</v>
      </c>
      <c r="Q676" t="s">
        <v>7033</v>
      </c>
      <c r="R676" t="s">
        <v>6279</v>
      </c>
      <c r="S676" t="s">
        <v>6589</v>
      </c>
      <c r="T676" t="s">
        <v>6287</v>
      </c>
      <c r="U676" t="s">
        <v>10202</v>
      </c>
      <c r="V676" t="s">
        <v>6271</v>
      </c>
      <c r="W676" t="s">
        <v>10203</v>
      </c>
      <c r="X676" t="s">
        <v>10204</v>
      </c>
      <c r="Y676" t="s">
        <v>10205</v>
      </c>
      <c r="Z676" s="48" t="str">
        <f t="shared" si="173"/>
        <v>SSA AM-10.121.18.130-TN725B_BDR(GNE)_B2\S5P7-10.121.17.210-TN725B_BDR_B2\S5P9</v>
      </c>
      <c r="AA676" s="48">
        <f t="shared" si="174"/>
        <v>15</v>
      </c>
      <c r="AB676" s="48">
        <f t="shared" si="175"/>
        <v>29</v>
      </c>
      <c r="AC676" s="48">
        <f t="shared" si="176"/>
        <v>15</v>
      </c>
      <c r="AD676" s="48">
        <f t="shared" si="177"/>
        <v>24</v>
      </c>
      <c r="AE676" s="48" t="str">
        <f t="shared" si="178"/>
        <v>10.121.18.130</v>
      </c>
      <c r="AF676" s="42" t="str">
        <f t="shared" si="179"/>
        <v>10.121.17.210</v>
      </c>
      <c r="AG676" s="7" t="str">
        <f t="shared" si="180"/>
        <v>Bhadra(GNE) 1</v>
      </c>
      <c r="AH676" s="7" t="str">
        <f t="shared" si="181"/>
        <v>BHADRA 2</v>
      </c>
      <c r="AI676" s="7" t="str">
        <f t="shared" si="182"/>
        <v>S5P7</v>
      </c>
      <c r="AJ676" s="7" t="str">
        <f t="shared" si="183"/>
        <v>S5P9</v>
      </c>
      <c r="AK676" s="7" t="str">
        <f>IFERROR(VLOOKUP(Z676,'PASTE-DL-ALARMS'!$Q$10:$W$2200,7,FALSE),"")</f>
        <v/>
      </c>
      <c r="AL676" s="55" t="str">
        <f>IFERROR(VLOOKUP(Z676,'PASTE-DL-ALARMS'!$Q$10:$W$2200,3,FALSE),"")</f>
        <v/>
      </c>
      <c r="AM676" s="7" t="str">
        <f t="shared" si="184"/>
        <v>10.121.18.130_Bhadra(GNE) 1_S5P7</v>
      </c>
      <c r="AN676" s="55" t="str">
        <f t="shared" si="185"/>
        <v>10.121.17.210_BHADRA 2_S5P9</v>
      </c>
      <c r="AO676" s="72" t="e">
        <f t="shared" ca="1" si="186"/>
        <v>#VALUE!</v>
      </c>
      <c r="AP676" s="7" t="str">
        <f>IFERROR(VLOOKUP(Z676,'PASTE-DL-ALARMS'!$Q$10:$Z$2800,8,FALSE),"")</f>
        <v/>
      </c>
    </row>
    <row r="677" spans="1:42" x14ac:dyDescent="0.25">
      <c r="A677" s="20"/>
      <c r="B677" s="20"/>
      <c r="C677" s="20" t="str">
        <f>IF(D677="Critical",MAX($C$8:C676)+1,"")</f>
        <v/>
      </c>
      <c r="D677" s="20" t="str">
        <f t="shared" si="170"/>
        <v>-</v>
      </c>
      <c r="E677" s="20" t="str">
        <f>VLOOKUP('PASTE-DOWN-DL'!F677,'SSA-CODE'!$D$4:$E$56,2,FALSE)</f>
        <v>VDA</v>
      </c>
      <c r="F677" s="48" t="str">
        <f t="shared" si="171"/>
        <v>SSA VDR</v>
      </c>
      <c r="G677" s="48" t="str">
        <f t="shared" si="172"/>
        <v xml:space="preserve">	SSA VDR</v>
      </c>
      <c r="H677" s="20">
        <v>668</v>
      </c>
      <c r="I677" t="s">
        <v>10206</v>
      </c>
      <c r="J677" t="s">
        <v>6466</v>
      </c>
      <c r="K677" t="s">
        <v>6275</v>
      </c>
      <c r="L677" t="s">
        <v>6262</v>
      </c>
      <c r="M677" t="s">
        <v>6263</v>
      </c>
      <c r="N677" t="s">
        <v>10207</v>
      </c>
      <c r="O677" t="s">
        <v>10208</v>
      </c>
      <c r="P677" t="s">
        <v>6266</v>
      </c>
      <c r="Q677" t="s">
        <v>6750</v>
      </c>
      <c r="R677" t="s">
        <v>6279</v>
      </c>
      <c r="S677" t="s">
        <v>10209</v>
      </c>
      <c r="T677" t="s">
        <v>6345</v>
      </c>
      <c r="U677" t="s">
        <v>10210</v>
      </c>
      <c r="V677" t="s">
        <v>6271</v>
      </c>
      <c r="W677" t="s">
        <v>10211</v>
      </c>
      <c r="X677" t="s">
        <v>10212</v>
      </c>
      <c r="Y677" t="s">
        <v>6269</v>
      </c>
      <c r="Z677" s="48" t="str">
        <f t="shared" si="173"/>
        <v>SSA VDR-10.121.19.137-City1_B2_5/10-10.121.99.150-CITY_3_B2_4/10</v>
      </c>
      <c r="AA677" s="48">
        <f t="shared" si="174"/>
        <v>15</v>
      </c>
      <c r="AB677" s="48">
        <f t="shared" si="175"/>
        <v>22</v>
      </c>
      <c r="AC677" s="48">
        <f t="shared" si="176"/>
        <v>15</v>
      </c>
      <c r="AD677" s="48">
        <f t="shared" si="177"/>
        <v>22</v>
      </c>
      <c r="AE677" s="48" t="str">
        <f t="shared" si="178"/>
        <v>10.121.19.137</v>
      </c>
      <c r="AF677" s="42" t="str">
        <f t="shared" si="179"/>
        <v>10.121.99.150</v>
      </c>
      <c r="AG677" s="7" t="str">
        <f t="shared" si="180"/>
        <v>CITY 1</v>
      </c>
      <c r="AH677" s="7" t="str">
        <f t="shared" si="181"/>
        <v>CITY 3</v>
      </c>
      <c r="AI677" s="7" t="str">
        <f t="shared" si="182"/>
        <v>S5P10</v>
      </c>
      <c r="AJ677" s="7" t="str">
        <f t="shared" si="183"/>
        <v>S4P10</v>
      </c>
      <c r="AK677" s="7" t="str">
        <f>IFERROR(VLOOKUP(Z677,'PASTE-DL-ALARMS'!$Q$10:$W$2200,7,FALSE),"")</f>
        <v/>
      </c>
      <c r="AL677" s="55" t="str">
        <f>IFERROR(VLOOKUP(Z677,'PASTE-DL-ALARMS'!$Q$10:$W$2200,3,FALSE),"")</f>
        <v/>
      </c>
      <c r="AM677" s="7" t="str">
        <f t="shared" si="184"/>
        <v>10.121.19.137_CITY 1_S5P10</v>
      </c>
      <c r="AN677" s="55" t="str">
        <f t="shared" si="185"/>
        <v>10.121.99.150_CITY 3_S4P10</v>
      </c>
      <c r="AO677" s="72" t="e">
        <f t="shared" ca="1" si="186"/>
        <v>#VALUE!</v>
      </c>
      <c r="AP677" s="7" t="str">
        <f>IFERROR(VLOOKUP(Z677,'PASTE-DL-ALARMS'!$Q$10:$Z$2800,8,FALSE),"")</f>
        <v/>
      </c>
    </row>
    <row r="678" spans="1:42" x14ac:dyDescent="0.25">
      <c r="A678" s="20"/>
      <c r="B678" s="20"/>
      <c r="C678" s="20" t="str">
        <f>IF(D678="Critical",MAX($C$8:C677)+1,"")</f>
        <v/>
      </c>
      <c r="D678" s="20" t="str">
        <f t="shared" si="170"/>
        <v>-</v>
      </c>
      <c r="E678" s="20" t="str">
        <f>VLOOKUP('PASTE-DOWN-DL'!F678,'SSA-CODE'!$D$4:$E$56,2,FALSE)</f>
        <v>WTR RJ</v>
      </c>
      <c r="F678" s="48" t="str">
        <f t="shared" si="171"/>
        <v>WTR RJ</v>
      </c>
      <c r="G678" s="48" t="str">
        <f t="shared" si="172"/>
        <v xml:space="preserve">	WTR RJ</v>
      </c>
      <c r="H678" s="20">
        <v>669</v>
      </c>
      <c r="I678" t="s">
        <v>10213</v>
      </c>
      <c r="J678" t="s">
        <v>6260</v>
      </c>
      <c r="K678" t="s">
        <v>6261</v>
      </c>
      <c r="L678" t="s">
        <v>6262</v>
      </c>
      <c r="M678" t="s">
        <v>6263</v>
      </c>
      <c r="N678" t="s">
        <v>10214</v>
      </c>
      <c r="O678" t="s">
        <v>10215</v>
      </c>
      <c r="P678" t="s">
        <v>6266</v>
      </c>
      <c r="Q678" t="s">
        <v>6665</v>
      </c>
      <c r="R678" t="s">
        <v>6651</v>
      </c>
      <c r="S678" t="s">
        <v>6269</v>
      </c>
      <c r="T678" t="s">
        <v>6462</v>
      </c>
      <c r="U678" t="s">
        <v>6269</v>
      </c>
      <c r="V678" t="s">
        <v>6271</v>
      </c>
      <c r="W678" t="s">
        <v>10216</v>
      </c>
      <c r="X678" t="s">
        <v>10217</v>
      </c>
      <c r="Y678" t="s">
        <v>6269</v>
      </c>
      <c r="Z678" s="48" t="str">
        <f t="shared" si="173"/>
        <v>WTR RJ-10.121.69.74-Khambhada_B1_S4P1-10.121.69.70-Rajistapur_B1_S3P1</v>
      </c>
      <c r="AA678" s="48">
        <f t="shared" si="174"/>
        <v>14</v>
      </c>
      <c r="AB678" s="48">
        <f t="shared" si="175"/>
        <v>24</v>
      </c>
      <c r="AC678" s="48">
        <f t="shared" si="176"/>
        <v>14</v>
      </c>
      <c r="AD678" s="48">
        <f t="shared" si="177"/>
        <v>25</v>
      </c>
      <c r="AE678" s="48" t="str">
        <f t="shared" si="178"/>
        <v>10.121.69.74</v>
      </c>
      <c r="AF678" s="42" t="str">
        <f t="shared" si="179"/>
        <v>10.121.69.70</v>
      </c>
      <c r="AG678" s="7" t="str">
        <f t="shared" si="180"/>
        <v>Khambhada</v>
      </c>
      <c r="AH678" s="7" t="str">
        <f t="shared" si="181"/>
        <v>RAJSITAPUR</v>
      </c>
      <c r="AI678" s="7" t="str">
        <f t="shared" si="182"/>
        <v>S4P1</v>
      </c>
      <c r="AJ678" s="7" t="str">
        <f t="shared" si="183"/>
        <v>S3P1</v>
      </c>
      <c r="AK678" s="7" t="str">
        <f>IFERROR(VLOOKUP(Z678,'PASTE-DL-ALARMS'!$Q$10:$W$2200,7,FALSE),"")</f>
        <v/>
      </c>
      <c r="AL678" s="55" t="str">
        <f>IFERROR(VLOOKUP(Z678,'PASTE-DL-ALARMS'!$Q$10:$W$2200,3,FALSE),"")</f>
        <v/>
      </c>
      <c r="AM678" s="7" t="str">
        <f t="shared" si="184"/>
        <v>10.121.69.74_Khambhada_S4P1</v>
      </c>
      <c r="AN678" s="55" t="str">
        <f t="shared" si="185"/>
        <v>10.121.69.70_RAJSITAPUR_S3P1</v>
      </c>
      <c r="AO678" s="72" t="e">
        <f t="shared" ca="1" si="186"/>
        <v>#VALUE!</v>
      </c>
      <c r="AP678" s="7" t="str">
        <f>IFERROR(VLOOKUP(Z678,'PASTE-DL-ALARMS'!$Q$10:$Z$2800,8,FALSE),"")</f>
        <v/>
      </c>
    </row>
    <row r="679" spans="1:42" x14ac:dyDescent="0.25">
      <c r="A679" s="20"/>
      <c r="B679" s="20"/>
      <c r="C679" s="20" t="str">
        <f>IF(D679="Critical",MAX($C$8:C678)+1,"")</f>
        <v/>
      </c>
      <c r="D679" s="20" t="str">
        <f t="shared" si="170"/>
        <v>-</v>
      </c>
      <c r="E679" s="20" t="str">
        <f>VLOOKUP('PASTE-DOWN-DL'!F679,'SSA-CODE'!$D$4:$E$56,2,FALSE)</f>
        <v>NDD</v>
      </c>
      <c r="F679" s="48" t="str">
        <f t="shared" si="171"/>
        <v>SSA NAD</v>
      </c>
      <c r="G679" s="48" t="str">
        <f t="shared" si="172"/>
        <v xml:space="preserve">	SSA NAD</v>
      </c>
      <c r="H679" s="20">
        <v>670</v>
      </c>
      <c r="I679" t="s">
        <v>10218</v>
      </c>
      <c r="J679" t="s">
        <v>6260</v>
      </c>
      <c r="K679" t="s">
        <v>6275</v>
      </c>
      <c r="L679" t="s">
        <v>6262</v>
      </c>
      <c r="M679" t="s">
        <v>6263</v>
      </c>
      <c r="N679" t="s">
        <v>10219</v>
      </c>
      <c r="O679" t="s">
        <v>10220</v>
      </c>
      <c r="P679" t="s">
        <v>6266</v>
      </c>
      <c r="Q679" t="s">
        <v>7840</v>
      </c>
      <c r="R679" t="s">
        <v>6279</v>
      </c>
      <c r="S679" t="s">
        <v>10221</v>
      </c>
      <c r="T679" t="s">
        <v>6486</v>
      </c>
      <c r="U679" t="s">
        <v>10222</v>
      </c>
      <c r="V679" t="s">
        <v>6271</v>
      </c>
      <c r="W679" t="s">
        <v>10223</v>
      </c>
      <c r="X679" t="s">
        <v>10224</v>
      </c>
      <c r="Y679" t="s">
        <v>6269</v>
      </c>
      <c r="Z679" s="48" t="str">
        <f t="shared" si="173"/>
        <v>SSA NAD-10.121.98.92-Ode_1/6-10.121.16.236-Umreth_3/3</v>
      </c>
      <c r="AA679" s="48">
        <f t="shared" si="174"/>
        <v>15</v>
      </c>
      <c r="AB679" s="48">
        <f t="shared" si="175"/>
        <v>22</v>
      </c>
      <c r="AC679" s="48">
        <f t="shared" si="176"/>
        <v>14</v>
      </c>
      <c r="AD679" s="48">
        <f t="shared" si="177"/>
        <v>18</v>
      </c>
      <c r="AE679" s="48" t="str">
        <f t="shared" si="178"/>
        <v>10.121.16.236</v>
      </c>
      <c r="AF679" s="42" t="str">
        <f t="shared" si="179"/>
        <v>10.121.98.92</v>
      </c>
      <c r="AG679" s="7" t="str">
        <f t="shared" si="180"/>
        <v>Umreth</v>
      </c>
      <c r="AH679" s="7" t="str">
        <f t="shared" si="181"/>
        <v>Ode</v>
      </c>
      <c r="AI679" s="7" t="str">
        <f t="shared" si="182"/>
        <v>S3P3</v>
      </c>
      <c r="AJ679" s="7" t="str">
        <f t="shared" si="183"/>
        <v>S1P6</v>
      </c>
      <c r="AK679" s="7" t="str">
        <f>IFERROR(VLOOKUP(Z679,'PASTE-DL-ALARMS'!$Q$10:$W$2200,7,FALSE),"")</f>
        <v/>
      </c>
      <c r="AL679" s="55" t="str">
        <f>IFERROR(VLOOKUP(Z679,'PASTE-DL-ALARMS'!$Q$10:$W$2200,3,FALSE),"")</f>
        <v/>
      </c>
      <c r="AM679" s="7" t="str">
        <f t="shared" si="184"/>
        <v>10.121.16.236_Umreth_S3P3</v>
      </c>
      <c r="AN679" s="55" t="str">
        <f t="shared" si="185"/>
        <v>10.121.98.92_Ode_S1P6</v>
      </c>
      <c r="AO679" s="72" t="e">
        <f t="shared" ca="1" si="186"/>
        <v>#VALUE!</v>
      </c>
      <c r="AP679" s="7" t="str">
        <f>IFERROR(VLOOKUP(Z679,'PASTE-DL-ALARMS'!$Q$10:$Z$2800,8,FALSE),"")</f>
        <v/>
      </c>
    </row>
    <row r="680" spans="1:42" x14ac:dyDescent="0.25">
      <c r="A680" s="20"/>
      <c r="B680" s="20"/>
      <c r="C680" s="20" t="str">
        <f>IF(D680="Critical",MAX($C$8:C679)+1,"")</f>
        <v/>
      </c>
      <c r="D680" s="20" t="str">
        <f t="shared" si="170"/>
        <v>-</v>
      </c>
      <c r="E680" s="20" t="str">
        <f>VLOOKUP('PASTE-DOWN-DL'!F680,'SSA-CODE'!$D$4:$E$56,2,FALSE)</f>
        <v>JND</v>
      </c>
      <c r="F680" s="48" t="str">
        <f t="shared" si="171"/>
        <v>SSA JND</v>
      </c>
      <c r="G680" s="48" t="str">
        <f t="shared" si="172"/>
        <v xml:space="preserve">	SSA JND</v>
      </c>
      <c r="H680" s="20">
        <v>671</v>
      </c>
      <c r="I680" t="s">
        <v>10225</v>
      </c>
      <c r="J680" t="s">
        <v>6260</v>
      </c>
      <c r="K680" t="s">
        <v>6275</v>
      </c>
      <c r="L680" t="s">
        <v>6262</v>
      </c>
      <c r="M680" t="s">
        <v>6263</v>
      </c>
      <c r="N680" t="s">
        <v>10226</v>
      </c>
      <c r="O680" t="s">
        <v>10227</v>
      </c>
      <c r="P680" t="s">
        <v>6266</v>
      </c>
      <c r="Q680" t="s">
        <v>6416</v>
      </c>
      <c r="R680" t="s">
        <v>6279</v>
      </c>
      <c r="S680" t="s">
        <v>10228</v>
      </c>
      <c r="T680" t="s">
        <v>6500</v>
      </c>
      <c r="U680" t="s">
        <v>7288</v>
      </c>
      <c r="V680" t="s">
        <v>6271</v>
      </c>
      <c r="W680" t="s">
        <v>10229</v>
      </c>
      <c r="X680" t="s">
        <v>6488</v>
      </c>
      <c r="Y680" t="s">
        <v>6269</v>
      </c>
      <c r="Z680" s="48" t="str">
        <f t="shared" si="173"/>
        <v>SSA JND-10.121.24.38-Sasangir_2/6-10.121.24.21_HARIPUR TALALA_2/5</v>
      </c>
      <c r="AA680" s="48">
        <f t="shared" si="174"/>
        <v>14</v>
      </c>
      <c r="AB680" s="48">
        <f t="shared" si="175"/>
        <v>23</v>
      </c>
      <c r="AC680" s="48">
        <f t="shared" si="176"/>
        <v>14</v>
      </c>
      <c r="AD680" s="48">
        <f t="shared" si="177"/>
        <v>29</v>
      </c>
      <c r="AE680" s="48" t="str">
        <f t="shared" si="178"/>
        <v>10.121.24.38</v>
      </c>
      <c r="AF680" s="42" t="str">
        <f t="shared" si="179"/>
        <v>10.121.24.21</v>
      </c>
      <c r="AG680" s="7" t="str">
        <f t="shared" si="180"/>
        <v>SASANGIR</v>
      </c>
      <c r="AH680" s="7" t="str">
        <f t="shared" si="181"/>
        <v>HARIPUR TALALA</v>
      </c>
      <c r="AI680" s="7" t="str">
        <f t="shared" si="182"/>
        <v>S2P6</v>
      </c>
      <c r="AJ680" s="7" t="str">
        <f t="shared" si="183"/>
        <v>S2P5</v>
      </c>
      <c r="AK680" s="7" t="str">
        <f>IFERROR(VLOOKUP(Z680,'PASTE-DL-ALARMS'!$Q$10:$W$2200,7,FALSE),"")</f>
        <v/>
      </c>
      <c r="AL680" s="55" t="str">
        <f>IFERROR(VLOOKUP(Z680,'PASTE-DL-ALARMS'!$Q$10:$W$2200,3,FALSE),"")</f>
        <v/>
      </c>
      <c r="AM680" s="7" t="str">
        <f t="shared" si="184"/>
        <v>10.121.24.38_SASANGIR_S2P6</v>
      </c>
      <c r="AN680" s="55" t="str">
        <f t="shared" si="185"/>
        <v>10.121.24.21_HARIPUR TALALA_S2P5</v>
      </c>
      <c r="AO680" s="72" t="e">
        <f t="shared" ca="1" si="186"/>
        <v>#VALUE!</v>
      </c>
      <c r="AP680" s="7" t="str">
        <f>IFERROR(VLOOKUP(Z680,'PASTE-DL-ALARMS'!$Q$10:$Z$2800,8,FALSE),"")</f>
        <v/>
      </c>
    </row>
    <row r="681" spans="1:42" x14ac:dyDescent="0.25">
      <c r="A681" s="20"/>
      <c r="B681" s="20"/>
      <c r="C681" s="20" t="str">
        <f>IF(D681="Critical",MAX($C$8:C680)+1,"")</f>
        <v/>
      </c>
      <c r="D681" s="20" t="str">
        <f t="shared" si="170"/>
        <v>-</v>
      </c>
      <c r="E681" s="20" t="str">
        <f>VLOOKUP('PASTE-DOWN-DL'!F681,'SSA-CODE'!$D$4:$E$56,2,FALSE)</f>
        <v>VAL</v>
      </c>
      <c r="F681" s="48" t="str">
        <f t="shared" si="171"/>
        <v>SSA VAL</v>
      </c>
      <c r="G681" s="48" t="str">
        <f t="shared" si="172"/>
        <v xml:space="preserve">	SSA VAL</v>
      </c>
      <c r="H681" s="20">
        <v>672</v>
      </c>
      <c r="I681" t="s">
        <v>10230</v>
      </c>
      <c r="J681" t="s">
        <v>6260</v>
      </c>
      <c r="K681" t="s">
        <v>6275</v>
      </c>
      <c r="L681" t="s">
        <v>6262</v>
      </c>
      <c r="M681" t="s">
        <v>6263</v>
      </c>
      <c r="N681" t="s">
        <v>10231</v>
      </c>
      <c r="O681" t="s">
        <v>10232</v>
      </c>
      <c r="P681" t="s">
        <v>6266</v>
      </c>
      <c r="Q681" t="s">
        <v>7273</v>
      </c>
      <c r="R681" t="s">
        <v>6279</v>
      </c>
      <c r="S681" t="s">
        <v>10110</v>
      </c>
      <c r="T681" t="s">
        <v>6471</v>
      </c>
      <c r="U681" t="s">
        <v>10110</v>
      </c>
      <c r="V681" t="s">
        <v>6271</v>
      </c>
      <c r="W681" t="s">
        <v>10233</v>
      </c>
      <c r="X681" t="s">
        <v>10234</v>
      </c>
      <c r="Y681" t="s">
        <v>6269</v>
      </c>
      <c r="Z681" s="48" t="str">
        <f t="shared" si="173"/>
        <v>SSA VAL-10.121.24.140-Fire Station NVS_2/6-10.121.24.161-SP Office_2/5</v>
      </c>
      <c r="AA681" s="48">
        <f t="shared" si="174"/>
        <v>15</v>
      </c>
      <c r="AB681" s="48">
        <f t="shared" si="175"/>
        <v>31</v>
      </c>
      <c r="AC681" s="48">
        <f t="shared" si="176"/>
        <v>15</v>
      </c>
      <c r="AD681" s="48">
        <f t="shared" si="177"/>
        <v>25</v>
      </c>
      <c r="AE681" s="48" t="str">
        <f t="shared" si="178"/>
        <v>10.121.24.140</v>
      </c>
      <c r="AF681" s="42" t="str">
        <f t="shared" si="179"/>
        <v>10.121.24.161</v>
      </c>
      <c r="AG681" s="7" t="str">
        <f t="shared" si="180"/>
        <v>FIRESTATION NVS</v>
      </c>
      <c r="AH681" s="7" t="str">
        <f t="shared" si="181"/>
        <v>SP OFFICE</v>
      </c>
      <c r="AI681" s="7" t="str">
        <f t="shared" si="182"/>
        <v>S2P6</v>
      </c>
      <c r="AJ681" s="7" t="str">
        <f t="shared" si="183"/>
        <v>S2P5</v>
      </c>
      <c r="AK681" s="7" t="str">
        <f>IFERROR(VLOOKUP(Z681,'PASTE-DL-ALARMS'!$Q$10:$W$2200,7,FALSE),"")</f>
        <v/>
      </c>
      <c r="AL681" s="55" t="str">
        <f>IFERROR(VLOOKUP(Z681,'PASTE-DL-ALARMS'!$Q$10:$W$2200,3,FALSE),"")</f>
        <v/>
      </c>
      <c r="AM681" s="7" t="str">
        <f t="shared" si="184"/>
        <v>10.121.24.140_FIRESTATION NVS_S2P6</v>
      </c>
      <c r="AN681" s="55" t="str">
        <f t="shared" si="185"/>
        <v>10.121.24.161_SP OFFICE_S2P5</v>
      </c>
      <c r="AO681" s="72" t="e">
        <f t="shared" ca="1" si="186"/>
        <v>#VALUE!</v>
      </c>
      <c r="AP681" s="7" t="str">
        <f>IFERROR(VLOOKUP(Z681,'PASTE-DL-ALARMS'!$Q$10:$Z$2800,8,FALSE),"")</f>
        <v/>
      </c>
    </row>
    <row r="682" spans="1:42" x14ac:dyDescent="0.25">
      <c r="A682" s="20"/>
      <c r="B682" s="20"/>
      <c r="C682" s="20" t="str">
        <f>IF(D682="Critical",MAX($C$8:C681)+1,"")</f>
        <v/>
      </c>
      <c r="D682" s="20" t="str">
        <f t="shared" si="170"/>
        <v>-</v>
      </c>
      <c r="E682" s="20" t="str">
        <f>VLOOKUP('PASTE-DOWN-DL'!F682,'SSA-CODE'!$D$4:$E$56,2,FALSE)</f>
        <v>BCH</v>
      </c>
      <c r="F682" s="48" t="str">
        <f t="shared" si="171"/>
        <v>SSA BCH</v>
      </c>
      <c r="G682" s="48" t="str">
        <f t="shared" si="172"/>
        <v xml:space="preserve">	SSA BCH</v>
      </c>
      <c r="H682" s="20">
        <v>673</v>
      </c>
      <c r="I682" t="s">
        <v>10235</v>
      </c>
      <c r="J682" t="s">
        <v>6260</v>
      </c>
      <c r="K682" t="s">
        <v>6275</v>
      </c>
      <c r="L682" t="s">
        <v>6262</v>
      </c>
      <c r="M682" t="s">
        <v>6263</v>
      </c>
      <c r="N682" t="s">
        <v>10236</v>
      </c>
      <c r="O682" t="s">
        <v>10237</v>
      </c>
      <c r="P682" t="s">
        <v>6266</v>
      </c>
      <c r="Q682" t="s">
        <v>7090</v>
      </c>
      <c r="R682" t="s">
        <v>7090</v>
      </c>
      <c r="S682" t="s">
        <v>10238</v>
      </c>
      <c r="T682" t="s">
        <v>6770</v>
      </c>
      <c r="U682" t="s">
        <v>10238</v>
      </c>
      <c r="V682" t="s">
        <v>6271</v>
      </c>
      <c r="W682" t="s">
        <v>10239</v>
      </c>
      <c r="X682" t="s">
        <v>6488</v>
      </c>
      <c r="Y682" t="s">
        <v>6269</v>
      </c>
      <c r="Z682" s="48" t="str">
        <f t="shared" si="173"/>
        <v>SSA BCH-10.121.96.83-KEVADIA-COLONY B2_3/4-10.121.24.220-SOU-ADMIN A1_2/5</v>
      </c>
      <c r="AA682" s="48">
        <f t="shared" si="174"/>
        <v>14</v>
      </c>
      <c r="AB682" s="48">
        <f t="shared" si="175"/>
        <v>29</v>
      </c>
      <c r="AC682" s="48">
        <f t="shared" si="176"/>
        <v>15</v>
      </c>
      <c r="AD682" s="48">
        <f t="shared" si="177"/>
        <v>25</v>
      </c>
      <c r="AE682" s="48" t="str">
        <f t="shared" si="178"/>
        <v>10.121.96.83</v>
      </c>
      <c r="AF682" s="42" t="str">
        <f t="shared" si="179"/>
        <v>10.121.24.220</v>
      </c>
      <c r="AG682" s="7" t="str">
        <f t="shared" si="180"/>
        <v>KEVADIA COLONY</v>
      </c>
      <c r="AH682" s="7" t="str">
        <f t="shared" si="181"/>
        <v>SOU ADMIN</v>
      </c>
      <c r="AI682" s="7" t="str">
        <f t="shared" si="182"/>
        <v>S3P4</v>
      </c>
      <c r="AJ682" s="7" t="str">
        <f t="shared" si="183"/>
        <v>S2P5</v>
      </c>
      <c r="AK682" s="7" t="str">
        <f>IFERROR(VLOOKUP(Z682,'PASTE-DL-ALARMS'!$Q$10:$W$2200,7,FALSE),"")</f>
        <v/>
      </c>
      <c r="AL682" s="55" t="str">
        <f>IFERROR(VLOOKUP(Z682,'PASTE-DL-ALARMS'!$Q$10:$W$2200,3,FALSE),"")</f>
        <v/>
      </c>
      <c r="AM682" s="7" t="str">
        <f t="shared" si="184"/>
        <v>10.121.96.83_KEVADIA COLONY_S3P4</v>
      </c>
      <c r="AN682" s="55" t="str">
        <f t="shared" si="185"/>
        <v>10.121.24.220_SOU ADMIN_S2P5</v>
      </c>
      <c r="AO682" s="72" t="e">
        <f t="shared" ca="1" si="186"/>
        <v>#VALUE!</v>
      </c>
      <c r="AP682" s="7" t="str">
        <f>IFERROR(VLOOKUP(Z682,'PASTE-DL-ALARMS'!$Q$10:$Z$2800,8,FALSE),"")</f>
        <v/>
      </c>
    </row>
    <row r="683" spans="1:42" x14ac:dyDescent="0.25">
      <c r="A683" s="20"/>
      <c r="B683" s="20"/>
      <c r="C683" s="20" t="str">
        <f>IF(D683="Critical",MAX($C$8:C682)+1,"")</f>
        <v/>
      </c>
      <c r="D683" s="20" t="str">
        <f t="shared" si="170"/>
        <v>-</v>
      </c>
      <c r="E683" s="20" t="str">
        <f>VLOOKUP('PASTE-DOWN-DL'!F683,'SSA-CODE'!$D$4:$E$56,2,FALSE)</f>
        <v>WTR AM</v>
      </c>
      <c r="F683" s="48" t="str">
        <f t="shared" si="171"/>
        <v>WTR AM</v>
      </c>
      <c r="G683" s="48" t="str">
        <f t="shared" si="172"/>
        <v xml:space="preserve">	WTR AM</v>
      </c>
      <c r="H683" s="20">
        <v>674</v>
      </c>
      <c r="I683" t="s">
        <v>10240</v>
      </c>
      <c r="J683" t="s">
        <v>6260</v>
      </c>
      <c r="K683" t="s">
        <v>6275</v>
      </c>
      <c r="L683" t="s">
        <v>6262</v>
      </c>
      <c r="M683" t="s">
        <v>6263</v>
      </c>
      <c r="N683" t="s">
        <v>10242</v>
      </c>
      <c r="O683" t="s">
        <v>10241</v>
      </c>
      <c r="P683" t="s">
        <v>6266</v>
      </c>
      <c r="Q683" t="s">
        <v>6416</v>
      </c>
      <c r="R683" t="s">
        <v>6279</v>
      </c>
      <c r="S683" t="s">
        <v>10243</v>
      </c>
      <c r="T683" t="s">
        <v>6770</v>
      </c>
      <c r="U683" t="s">
        <v>10243</v>
      </c>
      <c r="V683" t="s">
        <v>6271</v>
      </c>
      <c r="W683" t="s">
        <v>10244</v>
      </c>
      <c r="X683" t="s">
        <v>10245</v>
      </c>
      <c r="Y683" t="s">
        <v>6269</v>
      </c>
      <c r="Z683" s="48" t="str">
        <f t="shared" si="173"/>
        <v>WTR AM-10.121.15.210-Santalpur_4/3-10.121.17.76-Aadesar_3/5</v>
      </c>
      <c r="AA683" s="48">
        <f t="shared" si="174"/>
        <v>14</v>
      </c>
      <c r="AB683" s="48">
        <f t="shared" si="175"/>
        <v>22</v>
      </c>
      <c r="AC683" s="48">
        <f t="shared" si="176"/>
        <v>15</v>
      </c>
      <c r="AD683" s="48">
        <f t="shared" si="177"/>
        <v>25</v>
      </c>
      <c r="AE683" s="48" t="str">
        <f t="shared" si="178"/>
        <v>10.121.17.76</v>
      </c>
      <c r="AF683" s="42" t="str">
        <f t="shared" si="179"/>
        <v>10.121.15.210</v>
      </c>
      <c r="AG683" s="7" t="str">
        <f t="shared" si="180"/>
        <v>AADESAR</v>
      </c>
      <c r="AH683" s="7" t="str">
        <f t="shared" si="181"/>
        <v>SANTALPUR</v>
      </c>
      <c r="AI683" s="7" t="str">
        <f t="shared" si="182"/>
        <v>S3P5</v>
      </c>
      <c r="AJ683" s="7" t="str">
        <f t="shared" si="183"/>
        <v>S4P3</v>
      </c>
      <c r="AK683" s="7" t="str">
        <f>IFERROR(VLOOKUP(Z683,'PASTE-DL-ALARMS'!$Q$10:$W$2200,7,FALSE),"")</f>
        <v/>
      </c>
      <c r="AL683" s="55" t="str">
        <f>IFERROR(VLOOKUP(Z683,'PASTE-DL-ALARMS'!$Q$10:$W$2200,3,FALSE),"")</f>
        <v/>
      </c>
      <c r="AM683" s="7" t="str">
        <f t="shared" si="184"/>
        <v>10.121.17.76_AADESAR_S3P5</v>
      </c>
      <c r="AN683" s="55" t="str">
        <f t="shared" si="185"/>
        <v>10.121.15.210_SANTALPUR_S4P3</v>
      </c>
      <c r="AO683" s="72" t="e">
        <f t="shared" ca="1" si="186"/>
        <v>#VALUE!</v>
      </c>
      <c r="AP683" s="7" t="str">
        <f>IFERROR(VLOOKUP(Z683,'PASTE-DL-ALARMS'!$Q$10:$Z$2800,8,FALSE),"")</f>
        <v/>
      </c>
    </row>
    <row r="684" spans="1:42" x14ac:dyDescent="0.25">
      <c r="A684" s="20"/>
      <c r="B684" s="20"/>
      <c r="C684" s="20" t="str">
        <f>IF(D684="Critical",MAX($C$8:C683)+1,"")</f>
        <v/>
      </c>
      <c r="D684" s="20" t="str">
        <f t="shared" si="170"/>
        <v>-</v>
      </c>
      <c r="E684" s="20" t="str">
        <f>VLOOKUP('PASTE-DOWN-DL'!F684,'SSA-CODE'!$D$4:$E$56,2,FALSE)</f>
        <v>RJT</v>
      </c>
      <c r="F684" s="48" t="str">
        <f t="shared" si="171"/>
        <v>SSA RJ</v>
      </c>
      <c r="G684" s="48" t="str">
        <f t="shared" si="172"/>
        <v xml:space="preserve">	SSA RJ</v>
      </c>
      <c r="H684" s="20">
        <v>675</v>
      </c>
      <c r="I684" t="s">
        <v>10246</v>
      </c>
      <c r="J684" t="s">
        <v>6260</v>
      </c>
      <c r="K684" t="s">
        <v>6261</v>
      </c>
      <c r="L684" t="s">
        <v>6262</v>
      </c>
      <c r="M684" t="s">
        <v>6263</v>
      </c>
      <c r="N684" t="s">
        <v>10247</v>
      </c>
      <c r="O684" t="s">
        <v>10248</v>
      </c>
      <c r="P684" t="s">
        <v>6266</v>
      </c>
      <c r="Q684" t="s">
        <v>6686</v>
      </c>
      <c r="R684" t="s">
        <v>7477</v>
      </c>
      <c r="S684" t="s">
        <v>10249</v>
      </c>
      <c r="T684" t="s">
        <v>6353</v>
      </c>
      <c r="U684" t="s">
        <v>8363</v>
      </c>
      <c r="V684" t="s">
        <v>6271</v>
      </c>
      <c r="W684" t="s">
        <v>10250</v>
      </c>
      <c r="X684" t="s">
        <v>10251</v>
      </c>
      <c r="Y684" t="s">
        <v>6269</v>
      </c>
      <c r="Z684" s="48" t="str">
        <f t="shared" si="173"/>
        <v>SSA RJ-10.121.19.66-KR-2 B2_5/1-10.121.19.67-JB-1 B2_6/1</v>
      </c>
      <c r="AA684" s="48">
        <f t="shared" si="174"/>
        <v>14</v>
      </c>
      <c r="AB684" s="48">
        <f t="shared" si="175"/>
        <v>22</v>
      </c>
      <c r="AC684" s="48">
        <f t="shared" si="176"/>
        <v>14</v>
      </c>
      <c r="AD684" s="48">
        <f t="shared" si="177"/>
        <v>18</v>
      </c>
      <c r="AE684" s="48" t="str">
        <f t="shared" si="178"/>
        <v>10.121.19.66</v>
      </c>
      <c r="AF684" s="42" t="str">
        <f t="shared" si="179"/>
        <v>10.121.19.67</v>
      </c>
      <c r="AG684" s="7" t="str">
        <f t="shared" si="180"/>
        <v>KR2 GNE</v>
      </c>
      <c r="AH684" s="7" t="str">
        <f t="shared" si="181"/>
        <v>JB1</v>
      </c>
      <c r="AI684" s="7" t="str">
        <f t="shared" si="182"/>
        <v>S5P1</v>
      </c>
      <c r="AJ684" s="7" t="str">
        <f t="shared" si="183"/>
        <v>S6P1</v>
      </c>
      <c r="AK684" s="7" t="str">
        <f>IFERROR(VLOOKUP(Z684,'PASTE-DL-ALARMS'!$Q$10:$W$2200,7,FALSE),"")</f>
        <v/>
      </c>
      <c r="AL684" s="55" t="str">
        <f>IFERROR(VLOOKUP(Z684,'PASTE-DL-ALARMS'!$Q$10:$W$2200,3,FALSE),"")</f>
        <v/>
      </c>
      <c r="AM684" s="7" t="str">
        <f t="shared" si="184"/>
        <v>10.121.19.66_KR2 GNE_S5P1</v>
      </c>
      <c r="AN684" s="55" t="str">
        <f t="shared" si="185"/>
        <v>10.121.19.67_JB1_S6P1</v>
      </c>
      <c r="AO684" s="72" t="e">
        <f t="shared" ca="1" si="186"/>
        <v>#VALUE!</v>
      </c>
      <c r="AP684" s="7" t="str">
        <f>IFERROR(VLOOKUP(Z684,'PASTE-DL-ALARMS'!$Q$10:$Z$2800,8,FALSE),"")</f>
        <v/>
      </c>
    </row>
    <row r="685" spans="1:42" x14ac:dyDescent="0.25">
      <c r="A685" s="20"/>
      <c r="B685" s="20"/>
      <c r="C685" s="20" t="str">
        <f>IF(D685="Critical",MAX($C$8:C684)+1,"")</f>
        <v/>
      </c>
      <c r="D685" s="20" t="str">
        <f t="shared" si="170"/>
        <v>-</v>
      </c>
      <c r="E685" s="20" t="str">
        <f>VLOOKUP('PASTE-DOWN-DL'!F685,'SSA-CODE'!$D$4:$E$56,2,FALSE)</f>
        <v>JMN</v>
      </c>
      <c r="F685" s="48" t="str">
        <f t="shared" si="171"/>
        <v>SSA JMN</v>
      </c>
      <c r="G685" s="48" t="str">
        <f t="shared" si="172"/>
        <v xml:space="preserve">	SSA JMN</v>
      </c>
      <c r="H685" s="20">
        <v>676</v>
      </c>
      <c r="I685" t="s">
        <v>10252</v>
      </c>
      <c r="J685" t="s">
        <v>6260</v>
      </c>
      <c r="K685" t="s">
        <v>6275</v>
      </c>
      <c r="L685" t="s">
        <v>6262</v>
      </c>
      <c r="M685" t="s">
        <v>6263</v>
      </c>
      <c r="N685" t="s">
        <v>10253</v>
      </c>
      <c r="O685" t="s">
        <v>10254</v>
      </c>
      <c r="P685" t="s">
        <v>6266</v>
      </c>
      <c r="Q685" t="s">
        <v>6587</v>
      </c>
      <c r="R685" t="s">
        <v>6630</v>
      </c>
      <c r="S685" t="s">
        <v>10255</v>
      </c>
      <c r="T685" t="s">
        <v>6500</v>
      </c>
      <c r="U685" t="s">
        <v>8912</v>
      </c>
      <c r="V685" t="s">
        <v>6271</v>
      </c>
      <c r="W685" t="s">
        <v>10256</v>
      </c>
      <c r="X685" t="s">
        <v>10257</v>
      </c>
      <c r="Y685" t="s">
        <v>6269</v>
      </c>
      <c r="Z685" s="48" t="str">
        <f t="shared" si="173"/>
        <v>SSA JMN-10.121.97.138-DENTAL BTS_TN703B_PH3\S1P5-10.121.20.4-Patel Colony_TN725B_PH2\S6P2</v>
      </c>
      <c r="AA685" s="48">
        <f t="shared" si="174"/>
        <v>13</v>
      </c>
      <c r="AB685" s="48">
        <f t="shared" si="175"/>
        <v>26</v>
      </c>
      <c r="AC685" s="48">
        <f t="shared" si="176"/>
        <v>15</v>
      </c>
      <c r="AD685" s="48">
        <f t="shared" si="177"/>
        <v>26</v>
      </c>
      <c r="AE685" s="48" t="str">
        <f t="shared" si="178"/>
        <v>10.121.20.4</v>
      </c>
      <c r="AF685" s="42" t="str">
        <f t="shared" si="179"/>
        <v>10.121.97.138</v>
      </c>
      <c r="AG685" s="7" t="str">
        <f t="shared" si="180"/>
        <v>Patel Colony</v>
      </c>
      <c r="AH685" s="7" t="str">
        <f t="shared" si="181"/>
        <v>DENTAL BTS</v>
      </c>
      <c r="AI685" s="7" t="str">
        <f t="shared" si="182"/>
        <v>S6P2</v>
      </c>
      <c r="AJ685" s="7" t="str">
        <f t="shared" si="183"/>
        <v>S1P5</v>
      </c>
      <c r="AK685" s="7" t="str">
        <f>IFERROR(VLOOKUP(Z685,'PASTE-DL-ALARMS'!$Q$10:$W$2200,7,FALSE),"")</f>
        <v/>
      </c>
      <c r="AL685" s="55" t="str">
        <f>IFERROR(VLOOKUP(Z685,'PASTE-DL-ALARMS'!$Q$10:$W$2200,3,FALSE),"")</f>
        <v/>
      </c>
      <c r="AM685" s="7" t="str">
        <f t="shared" si="184"/>
        <v>10.121.20.4_Patel Colony_S6P2</v>
      </c>
      <c r="AN685" s="55" t="str">
        <f t="shared" si="185"/>
        <v>10.121.97.138_DENTAL BTS_S1P5</v>
      </c>
      <c r="AO685" s="72" t="e">
        <f t="shared" ca="1" si="186"/>
        <v>#VALUE!</v>
      </c>
      <c r="AP685" s="7" t="str">
        <f>IFERROR(VLOOKUP(Z685,'PASTE-DL-ALARMS'!$Q$10:$Z$2800,8,FALSE),"")</f>
        <v/>
      </c>
    </row>
    <row r="686" spans="1:42" x14ac:dyDescent="0.25">
      <c r="A686" s="20"/>
      <c r="B686" s="20"/>
      <c r="C686" s="20" t="str">
        <f>IF(D686="Critical",MAX($C$8:C685)+1,"")</f>
        <v/>
      </c>
      <c r="D686" s="20" t="str">
        <f t="shared" si="170"/>
        <v>-</v>
      </c>
      <c r="E686" s="20" t="str">
        <f>VLOOKUP('PASTE-DOWN-DL'!F686,'SSA-CODE'!$D$4:$E$56,2,FALSE)</f>
        <v>NDD</v>
      </c>
      <c r="F686" s="48" t="str">
        <f t="shared" si="171"/>
        <v>SSA NAD</v>
      </c>
      <c r="G686" s="48" t="str">
        <f t="shared" si="172"/>
        <v xml:space="preserve">	SSA NAD</v>
      </c>
      <c r="H686" s="20">
        <v>677</v>
      </c>
      <c r="I686" t="s">
        <v>10258</v>
      </c>
      <c r="J686" t="s">
        <v>6466</v>
      </c>
      <c r="K686" t="s">
        <v>6275</v>
      </c>
      <c r="L686" t="s">
        <v>6262</v>
      </c>
      <c r="M686" t="s">
        <v>6263</v>
      </c>
      <c r="N686" t="s">
        <v>10259</v>
      </c>
      <c r="O686" t="s">
        <v>10260</v>
      </c>
      <c r="P686" t="s">
        <v>6266</v>
      </c>
      <c r="Q686" t="s">
        <v>6651</v>
      </c>
      <c r="R686" t="s">
        <v>6279</v>
      </c>
      <c r="S686" t="s">
        <v>10261</v>
      </c>
      <c r="T686" t="s">
        <v>6313</v>
      </c>
      <c r="U686" t="s">
        <v>10261</v>
      </c>
      <c r="V686" t="s">
        <v>6271</v>
      </c>
      <c r="W686" t="s">
        <v>10262</v>
      </c>
      <c r="X686" t="s">
        <v>10263</v>
      </c>
      <c r="Y686" t="s">
        <v>6269</v>
      </c>
      <c r="Z686" s="48" t="str">
        <f t="shared" si="173"/>
        <v>SSA NAD-10.121.16.234-Anand2_5/7-10.121.24.225-ANAND(GNE)_5/7</v>
      </c>
      <c r="AA686" s="48">
        <f t="shared" si="174"/>
        <v>15</v>
      </c>
      <c r="AB686" s="48">
        <f t="shared" si="175"/>
        <v>22</v>
      </c>
      <c r="AC686" s="48">
        <f t="shared" si="176"/>
        <v>15</v>
      </c>
      <c r="AD686" s="48">
        <f t="shared" si="177"/>
        <v>26</v>
      </c>
      <c r="AE686" s="48" t="str">
        <f t="shared" si="178"/>
        <v>10.121.16.234</v>
      </c>
      <c r="AF686" s="42" t="str">
        <f t="shared" si="179"/>
        <v>10.121.24.225</v>
      </c>
      <c r="AG686" s="7" t="str">
        <f t="shared" si="180"/>
        <v>Anand2</v>
      </c>
      <c r="AH686" s="7" t="str">
        <f t="shared" si="181"/>
        <v>ANAND(GNE)</v>
      </c>
      <c r="AI686" s="7" t="str">
        <f t="shared" si="182"/>
        <v>S5P7</v>
      </c>
      <c r="AJ686" s="7" t="str">
        <f t="shared" si="183"/>
        <v>S5P7</v>
      </c>
      <c r="AK686" s="7" t="str">
        <f>IFERROR(VLOOKUP(Z686,'PASTE-DL-ALARMS'!$Q$10:$W$2200,7,FALSE),"")</f>
        <v/>
      </c>
      <c r="AL686" s="55" t="str">
        <f>IFERROR(VLOOKUP(Z686,'PASTE-DL-ALARMS'!$Q$10:$W$2200,3,FALSE),"")</f>
        <v/>
      </c>
      <c r="AM686" s="7" t="str">
        <f t="shared" si="184"/>
        <v>10.121.16.234_Anand2_S5P7</v>
      </c>
      <c r="AN686" s="55" t="str">
        <f t="shared" si="185"/>
        <v>10.121.24.225_ANAND(GNE)_S5P7</v>
      </c>
      <c r="AO686" s="72" t="e">
        <f t="shared" ca="1" si="186"/>
        <v>#VALUE!</v>
      </c>
      <c r="AP686" s="7" t="str">
        <f>IFERROR(VLOOKUP(Z686,'PASTE-DL-ALARMS'!$Q$10:$Z$2800,8,FALSE),"")</f>
        <v/>
      </c>
    </row>
    <row r="687" spans="1:42" x14ac:dyDescent="0.25">
      <c r="A687" s="20"/>
      <c r="B687" s="20"/>
      <c r="C687" s="20" t="str">
        <f>IF(D687="Critical",MAX($C$8:C686)+1,"")</f>
        <v/>
      </c>
      <c r="D687" s="20" t="str">
        <f t="shared" si="170"/>
        <v>-</v>
      </c>
      <c r="E687" s="20" t="str">
        <f>VLOOKUP('PASTE-DOWN-DL'!F687,'SSA-CODE'!$D$4:$E$56,2,FALSE)</f>
        <v>AHD</v>
      </c>
      <c r="F687" s="48" t="str">
        <f t="shared" si="171"/>
        <v>SSA AM</v>
      </c>
      <c r="G687" s="48" t="str">
        <f t="shared" si="172"/>
        <v xml:space="preserve">	SSA AM</v>
      </c>
      <c r="H687" s="20">
        <v>678</v>
      </c>
      <c r="I687" t="s">
        <v>10264</v>
      </c>
      <c r="J687" t="s">
        <v>6260</v>
      </c>
      <c r="K687" t="s">
        <v>6275</v>
      </c>
      <c r="L687" t="s">
        <v>6262</v>
      </c>
      <c r="M687" t="s">
        <v>6263</v>
      </c>
      <c r="N687" t="s">
        <v>10265</v>
      </c>
      <c r="O687" t="s">
        <v>10266</v>
      </c>
      <c r="P687" t="s">
        <v>6266</v>
      </c>
      <c r="Q687" t="s">
        <v>6423</v>
      </c>
      <c r="R687" t="s">
        <v>6279</v>
      </c>
      <c r="S687" t="s">
        <v>10267</v>
      </c>
      <c r="T687" t="s">
        <v>6500</v>
      </c>
      <c r="U687" t="s">
        <v>8825</v>
      </c>
      <c r="V687" t="s">
        <v>6271</v>
      </c>
      <c r="W687" t="s">
        <v>10268</v>
      </c>
      <c r="X687" t="s">
        <v>10269</v>
      </c>
      <c r="Y687" t="s">
        <v>10270</v>
      </c>
      <c r="Z687" s="48" t="str">
        <f t="shared" si="173"/>
        <v>SSA AM-10.121.17.206-Thaltej_6/6-10.121.17.212-ISRO Bopal Old_2/5</v>
      </c>
      <c r="AA687" s="48">
        <f t="shared" si="174"/>
        <v>15</v>
      </c>
      <c r="AB687" s="48">
        <f t="shared" si="175"/>
        <v>23</v>
      </c>
      <c r="AC687" s="48">
        <f t="shared" si="176"/>
        <v>15</v>
      </c>
      <c r="AD687" s="48">
        <f t="shared" si="177"/>
        <v>30</v>
      </c>
      <c r="AE687" s="48" t="str">
        <f t="shared" si="178"/>
        <v>10.121.17.206</v>
      </c>
      <c r="AF687" s="42" t="str">
        <f t="shared" si="179"/>
        <v>10.121.17.212</v>
      </c>
      <c r="AG687" s="7" t="str">
        <f t="shared" si="180"/>
        <v>THALTEJ</v>
      </c>
      <c r="AH687" s="7" t="str">
        <f t="shared" si="181"/>
        <v>ISRO BOPAL OLD</v>
      </c>
      <c r="AI687" s="7" t="str">
        <f t="shared" si="182"/>
        <v>S6P6</v>
      </c>
      <c r="AJ687" s="7" t="str">
        <f t="shared" si="183"/>
        <v>S2P5</v>
      </c>
      <c r="AK687" s="7" t="str">
        <f>IFERROR(VLOOKUP(Z687,'PASTE-DL-ALARMS'!$Q$10:$W$2200,7,FALSE),"")</f>
        <v/>
      </c>
      <c r="AL687" s="55" t="str">
        <f>IFERROR(VLOOKUP(Z687,'PASTE-DL-ALARMS'!$Q$10:$W$2200,3,FALSE),"")</f>
        <v/>
      </c>
      <c r="AM687" s="7" t="str">
        <f t="shared" si="184"/>
        <v>10.121.17.206_THALTEJ_S6P6</v>
      </c>
      <c r="AN687" s="55" t="str">
        <f t="shared" si="185"/>
        <v>10.121.17.212_ISRO BOPAL OLD_S2P5</v>
      </c>
      <c r="AO687" s="72" t="e">
        <f t="shared" ca="1" si="186"/>
        <v>#VALUE!</v>
      </c>
      <c r="AP687" s="7" t="str">
        <f>IFERROR(VLOOKUP(Z687,'PASTE-DL-ALARMS'!$Q$10:$Z$2800,8,FALSE),"")</f>
        <v/>
      </c>
    </row>
    <row r="688" spans="1:42" x14ac:dyDescent="0.25">
      <c r="A688" s="20"/>
      <c r="B688" s="20"/>
      <c r="C688" s="20" t="str">
        <f>IF(D688="Critical",MAX($C$8:C687)+1,"")</f>
        <v/>
      </c>
      <c r="D688" s="20" t="str">
        <f t="shared" si="170"/>
        <v>-</v>
      </c>
      <c r="E688" s="20" t="str">
        <f>VLOOKUP('PASTE-DOWN-DL'!F688,'SSA-CODE'!$D$4:$E$56,2,FALSE)</f>
        <v>BCH</v>
      </c>
      <c r="F688" s="48" t="str">
        <f t="shared" si="171"/>
        <v>SSA BCH</v>
      </c>
      <c r="G688" s="48" t="str">
        <f t="shared" si="172"/>
        <v xml:space="preserve">	SSA BCH</v>
      </c>
      <c r="H688" s="20">
        <v>679</v>
      </c>
      <c r="I688" t="s">
        <v>10271</v>
      </c>
      <c r="J688" t="s">
        <v>6466</v>
      </c>
      <c r="K688" t="s">
        <v>6275</v>
      </c>
      <c r="L688" t="s">
        <v>6262</v>
      </c>
      <c r="M688" t="s">
        <v>6263</v>
      </c>
      <c r="N688" t="s">
        <v>10272</v>
      </c>
      <c r="O688" t="s">
        <v>10273</v>
      </c>
      <c r="P688" t="s">
        <v>6266</v>
      </c>
      <c r="Q688" t="s">
        <v>6393</v>
      </c>
      <c r="R688" t="s">
        <v>6279</v>
      </c>
      <c r="S688" t="s">
        <v>10274</v>
      </c>
      <c r="T688" t="s">
        <v>6500</v>
      </c>
      <c r="U688" t="s">
        <v>8581</v>
      </c>
      <c r="V688" t="s">
        <v>6271</v>
      </c>
      <c r="W688" t="s">
        <v>10275</v>
      </c>
      <c r="X688" t="s">
        <v>10276</v>
      </c>
      <c r="Y688" t="s">
        <v>6269</v>
      </c>
      <c r="Z688" s="48" t="str">
        <f t="shared" si="173"/>
        <v>SSA BCH-10.121.24.193-Bharuch TE(GNE)-10.121.16.9-Bharuch</v>
      </c>
      <c r="AA688" s="48">
        <f t="shared" si="174"/>
        <v>15</v>
      </c>
      <c r="AB688" s="48">
        <f t="shared" si="175"/>
        <v>31</v>
      </c>
      <c r="AC688" s="48">
        <f t="shared" si="176"/>
        <v>13</v>
      </c>
      <c r="AD688" s="48">
        <f t="shared" si="177"/>
        <v>21</v>
      </c>
      <c r="AE688" s="48" t="str">
        <f t="shared" si="178"/>
        <v>10.121.24.193</v>
      </c>
      <c r="AF688" s="42" t="str">
        <f t="shared" si="179"/>
        <v>10.121.16.9</v>
      </c>
      <c r="AG688" s="7" t="str">
        <f t="shared" si="180"/>
        <v>Bharuch TE(GNE)</v>
      </c>
      <c r="AH688" s="7" t="str">
        <f t="shared" si="181"/>
        <v>Bharuch</v>
      </c>
      <c r="AI688" s="7" t="str">
        <f t="shared" si="182"/>
        <v>S4P9</v>
      </c>
      <c r="AJ688" s="7" t="str">
        <f t="shared" si="183"/>
        <v>S5P8</v>
      </c>
      <c r="AK688" s="7" t="str">
        <f>IFERROR(VLOOKUP(Z688,'PASTE-DL-ALARMS'!$Q$10:$W$2200,7,FALSE),"")</f>
        <v/>
      </c>
      <c r="AL688" s="55" t="str">
        <f>IFERROR(VLOOKUP(Z688,'PASTE-DL-ALARMS'!$Q$10:$W$2200,3,FALSE),"")</f>
        <v/>
      </c>
      <c r="AM688" s="7" t="str">
        <f t="shared" si="184"/>
        <v>10.121.24.193_Bharuch TE(GNE)_S4P9</v>
      </c>
      <c r="AN688" s="55" t="str">
        <f t="shared" si="185"/>
        <v>10.121.16.9_Bharuch_S5P8</v>
      </c>
      <c r="AO688" s="72" t="e">
        <f t="shared" ca="1" si="186"/>
        <v>#VALUE!</v>
      </c>
      <c r="AP688" s="7" t="str">
        <f>IFERROR(VLOOKUP(Z688,'PASTE-DL-ALARMS'!$Q$10:$Z$2800,8,FALSE),"")</f>
        <v/>
      </c>
    </row>
    <row r="689" spans="1:42" x14ac:dyDescent="0.25">
      <c r="A689" s="20"/>
      <c r="B689" s="20"/>
      <c r="C689" s="20" t="str">
        <f>IF(D689="Critical",MAX($C$8:C688)+1,"")</f>
        <v/>
      </c>
      <c r="D689" s="20" t="str">
        <f t="shared" si="170"/>
        <v>-</v>
      </c>
      <c r="E689" s="20" t="str">
        <f>VLOOKUP('PASTE-DOWN-DL'!F689,'SSA-CODE'!$D$4:$E$56,2,FALSE)</f>
        <v>AHD</v>
      </c>
      <c r="F689" s="48" t="str">
        <f t="shared" si="171"/>
        <v>SSA AM</v>
      </c>
      <c r="G689" s="48" t="str">
        <f t="shared" si="172"/>
        <v xml:space="preserve">	SSA AM</v>
      </c>
      <c r="H689" s="20">
        <v>680</v>
      </c>
      <c r="I689" t="s">
        <v>10277</v>
      </c>
      <c r="J689" t="s">
        <v>6260</v>
      </c>
      <c r="K689" t="s">
        <v>6275</v>
      </c>
      <c r="L689" t="s">
        <v>6262</v>
      </c>
      <c r="M689" t="s">
        <v>6263</v>
      </c>
      <c r="N689" t="s">
        <v>10278</v>
      </c>
      <c r="O689" t="s">
        <v>10279</v>
      </c>
      <c r="P689" t="s">
        <v>6266</v>
      </c>
      <c r="Q689" t="s">
        <v>6359</v>
      </c>
      <c r="R689" t="s">
        <v>6279</v>
      </c>
      <c r="S689" t="s">
        <v>10280</v>
      </c>
      <c r="T689" t="s">
        <v>6425</v>
      </c>
      <c r="U689" t="s">
        <v>10280</v>
      </c>
      <c r="V689" t="s">
        <v>6271</v>
      </c>
      <c r="W689" t="s">
        <v>10281</v>
      </c>
      <c r="X689" t="s">
        <v>10282</v>
      </c>
      <c r="Y689" t="s">
        <v>6269</v>
      </c>
      <c r="Z689" s="48" t="str">
        <f t="shared" si="173"/>
        <v>SSA AM-10.121.18.211-Aslali_S4P6-10.121.18.210-Lambha_3/4</v>
      </c>
      <c r="AA689" s="48">
        <f t="shared" si="174"/>
        <v>15</v>
      </c>
      <c r="AB689" s="48">
        <f t="shared" si="175"/>
        <v>22</v>
      </c>
      <c r="AC689" s="48">
        <f t="shared" si="176"/>
        <v>15</v>
      </c>
      <c r="AD689" s="48">
        <f t="shared" si="177"/>
        <v>22</v>
      </c>
      <c r="AE689" s="48" t="str">
        <f t="shared" si="178"/>
        <v>10.121.18.211</v>
      </c>
      <c r="AF689" s="42" t="str">
        <f t="shared" si="179"/>
        <v>10.121.18.210</v>
      </c>
      <c r="AG689" s="7" t="str">
        <f t="shared" si="180"/>
        <v>Aslali</v>
      </c>
      <c r="AH689" s="7" t="str">
        <f t="shared" si="181"/>
        <v>Lambha</v>
      </c>
      <c r="AI689" s="7" t="str">
        <f t="shared" si="182"/>
        <v>S4P6</v>
      </c>
      <c r="AJ689" s="7" t="str">
        <f t="shared" si="183"/>
        <v>S3P4</v>
      </c>
      <c r="AK689" s="7" t="str">
        <f>IFERROR(VLOOKUP(Z689,'PASTE-DL-ALARMS'!$Q$10:$W$2200,7,FALSE),"")</f>
        <v/>
      </c>
      <c r="AL689" s="55" t="str">
        <f>IFERROR(VLOOKUP(Z689,'PASTE-DL-ALARMS'!$Q$10:$W$2200,3,FALSE),"")</f>
        <v/>
      </c>
      <c r="AM689" s="7" t="str">
        <f t="shared" si="184"/>
        <v>10.121.18.211_Aslali_S4P6</v>
      </c>
      <c r="AN689" s="55" t="str">
        <f t="shared" si="185"/>
        <v>10.121.18.210_Lambha_S3P4</v>
      </c>
      <c r="AO689" s="72" t="e">
        <f t="shared" ca="1" si="186"/>
        <v>#VALUE!</v>
      </c>
      <c r="AP689" s="7" t="str">
        <f>IFERROR(VLOOKUP(Z689,'PASTE-DL-ALARMS'!$Q$10:$Z$2800,8,FALSE),"")</f>
        <v/>
      </c>
    </row>
    <row r="690" spans="1:42" x14ac:dyDescent="0.25">
      <c r="A690" s="20"/>
      <c r="B690" s="20"/>
      <c r="C690" s="20" t="str">
        <f>IF(D690="Critical",MAX($C$8:C689)+1,"")</f>
        <v/>
      </c>
      <c r="D690" s="20" t="str">
        <f t="shared" si="170"/>
        <v>-</v>
      </c>
      <c r="E690" s="20" t="str">
        <f>VLOOKUP('PASTE-DOWN-DL'!F690,'SSA-CODE'!$D$4:$E$56,2,FALSE)</f>
        <v>JMN</v>
      </c>
      <c r="F690" s="48" t="str">
        <f t="shared" si="171"/>
        <v>SSA JMN</v>
      </c>
      <c r="G690" s="48" t="str">
        <f t="shared" si="172"/>
        <v xml:space="preserve">	SSA JMN</v>
      </c>
      <c r="H690" s="20">
        <v>681</v>
      </c>
      <c r="I690" t="s">
        <v>10283</v>
      </c>
      <c r="J690" t="s">
        <v>6260</v>
      </c>
      <c r="K690" t="s">
        <v>6261</v>
      </c>
      <c r="L690" t="s">
        <v>6262</v>
      </c>
      <c r="M690" t="s">
        <v>6263</v>
      </c>
      <c r="N690" t="s">
        <v>10284</v>
      </c>
      <c r="O690" t="s">
        <v>10285</v>
      </c>
      <c r="P690" t="s">
        <v>6266</v>
      </c>
      <c r="Q690" t="s">
        <v>6850</v>
      </c>
      <c r="R690" t="s">
        <v>7364</v>
      </c>
      <c r="S690" t="s">
        <v>6269</v>
      </c>
      <c r="T690" t="s">
        <v>6394</v>
      </c>
      <c r="U690" t="s">
        <v>6269</v>
      </c>
      <c r="V690" t="s">
        <v>6271</v>
      </c>
      <c r="W690" t="s">
        <v>10286</v>
      </c>
      <c r="X690" t="s">
        <v>10287</v>
      </c>
      <c r="Y690" t="s">
        <v>6269</v>
      </c>
      <c r="Z690" s="48" t="str">
        <f t="shared" si="173"/>
        <v>SSA JMN-10.121.20.2-TN725B_KV Rd_B2\S4P1-10.121.20.7-TN705B_Jail Rd\S3P</v>
      </c>
      <c r="AA690" s="48">
        <f t="shared" si="174"/>
        <v>13</v>
      </c>
      <c r="AB690" s="48">
        <f t="shared" si="175"/>
        <v>23</v>
      </c>
      <c r="AC690" s="48">
        <f t="shared" si="176"/>
        <v>13</v>
      </c>
      <c r="AD690" s="48">
        <f t="shared" si="177"/>
        <v>21</v>
      </c>
      <c r="AE690" s="48" t="str">
        <f t="shared" si="178"/>
        <v>10.121.20.7</v>
      </c>
      <c r="AF690" s="42" t="str">
        <f t="shared" si="179"/>
        <v>10.121.20.2</v>
      </c>
      <c r="AG690" s="7" t="str">
        <f t="shared" si="180"/>
        <v>Jail Road</v>
      </c>
      <c r="AH690" s="7" t="str">
        <f t="shared" si="181"/>
        <v>KV Road</v>
      </c>
      <c r="AI690" s="7" t="str">
        <f t="shared" si="182"/>
        <v>S3P1</v>
      </c>
      <c r="AJ690" s="7" t="str">
        <f t="shared" si="183"/>
        <v>S4P1</v>
      </c>
      <c r="AK690" s="7" t="str">
        <f>IFERROR(VLOOKUP(Z690,'PASTE-DL-ALARMS'!$Q$10:$W$2200,7,FALSE),"")</f>
        <v/>
      </c>
      <c r="AL690" s="55" t="str">
        <f>IFERROR(VLOOKUP(Z690,'PASTE-DL-ALARMS'!$Q$10:$W$2200,3,FALSE),"")</f>
        <v/>
      </c>
      <c r="AM690" s="7" t="str">
        <f t="shared" si="184"/>
        <v>10.121.20.7_Jail Road_S3P1</v>
      </c>
      <c r="AN690" s="55" t="str">
        <f t="shared" si="185"/>
        <v>10.121.20.2_KV Road_S4P1</v>
      </c>
      <c r="AO690" s="72" t="e">
        <f t="shared" ca="1" si="186"/>
        <v>#VALUE!</v>
      </c>
      <c r="AP690" s="7" t="str">
        <f>IFERROR(VLOOKUP(Z690,'PASTE-DL-ALARMS'!$Q$10:$Z$2800,8,FALSE),"")</f>
        <v/>
      </c>
    </row>
    <row r="691" spans="1:42" x14ac:dyDescent="0.25">
      <c r="A691" s="20"/>
      <c r="B691" s="20"/>
      <c r="C691" s="20" t="str">
        <f>IF(D691="Critical",MAX($C$8:C690)+1,"")</f>
        <v/>
      </c>
      <c r="D691" s="20" t="str">
        <f t="shared" si="170"/>
        <v>-</v>
      </c>
      <c r="E691" s="20" t="str">
        <f>VLOOKUP('PASTE-DOWN-DL'!F691,'SSA-CODE'!$D$4:$E$56,2,FALSE)</f>
        <v>AHD</v>
      </c>
      <c r="F691" s="48" t="str">
        <f t="shared" si="171"/>
        <v>SSA AM</v>
      </c>
      <c r="G691" s="48" t="str">
        <f t="shared" si="172"/>
        <v xml:space="preserve">	SSA AM</v>
      </c>
      <c r="H691" s="20">
        <v>682</v>
      </c>
      <c r="I691" t="s">
        <v>10288</v>
      </c>
      <c r="J691" t="s">
        <v>6260</v>
      </c>
      <c r="K691" t="s">
        <v>6261</v>
      </c>
      <c r="L691" t="s">
        <v>6262</v>
      </c>
      <c r="M691" t="s">
        <v>6263</v>
      </c>
      <c r="N691" t="s">
        <v>10289</v>
      </c>
      <c r="O691" t="s">
        <v>10290</v>
      </c>
      <c r="P691" t="s">
        <v>6266</v>
      </c>
      <c r="Q691" t="s">
        <v>6408</v>
      </c>
      <c r="R691" t="s">
        <v>6378</v>
      </c>
      <c r="S691" t="s">
        <v>6269</v>
      </c>
      <c r="T691" t="s">
        <v>9216</v>
      </c>
      <c r="U691" t="s">
        <v>6269</v>
      </c>
      <c r="V691" t="s">
        <v>6271</v>
      </c>
      <c r="W691" t="s">
        <v>10291</v>
      </c>
      <c r="X691" t="s">
        <v>10292</v>
      </c>
      <c r="Y691" t="s">
        <v>10293</v>
      </c>
      <c r="Z691" s="48" t="str">
        <f t="shared" si="173"/>
        <v>SSA AM-10.121.18.209-TN725B_NAROL_B2\S6P1-10.121.18.210-TN705B_LAMBHA_B1\S3P1</v>
      </c>
      <c r="AA691" s="48">
        <f t="shared" si="174"/>
        <v>15</v>
      </c>
      <c r="AB691" s="48">
        <f t="shared" si="175"/>
        <v>21</v>
      </c>
      <c r="AC691" s="48">
        <f t="shared" si="176"/>
        <v>15</v>
      </c>
      <c r="AD691" s="48">
        <f t="shared" si="177"/>
        <v>22</v>
      </c>
      <c r="AE691" s="48" t="str">
        <f t="shared" si="178"/>
        <v>10.121.18.209</v>
      </c>
      <c r="AF691" s="42" t="str">
        <f t="shared" si="179"/>
        <v>10.121.18.210</v>
      </c>
      <c r="AG691" s="7" t="str">
        <f t="shared" si="180"/>
        <v>Narol</v>
      </c>
      <c r="AH691" s="7" t="str">
        <f t="shared" si="181"/>
        <v>Lambha</v>
      </c>
      <c r="AI691" s="7" t="str">
        <f t="shared" si="182"/>
        <v>S6P1</v>
      </c>
      <c r="AJ691" s="7" t="str">
        <f t="shared" si="183"/>
        <v>S3P1</v>
      </c>
      <c r="AK691" s="7" t="str">
        <f>IFERROR(VLOOKUP(Z691,'PASTE-DL-ALARMS'!$Q$10:$W$2200,7,FALSE),"")</f>
        <v/>
      </c>
      <c r="AL691" s="55" t="str">
        <f>IFERROR(VLOOKUP(Z691,'PASTE-DL-ALARMS'!$Q$10:$W$2200,3,FALSE),"")</f>
        <v/>
      </c>
      <c r="AM691" s="7" t="str">
        <f t="shared" si="184"/>
        <v>10.121.18.209_Narol_S6P1</v>
      </c>
      <c r="AN691" s="55" t="str">
        <f t="shared" si="185"/>
        <v>10.121.18.210_Lambha_S3P1</v>
      </c>
      <c r="AO691" s="72" t="e">
        <f t="shared" ca="1" si="186"/>
        <v>#VALUE!</v>
      </c>
      <c r="AP691" s="7" t="str">
        <f>IFERROR(VLOOKUP(Z691,'PASTE-DL-ALARMS'!$Q$10:$Z$2800,8,FALSE),"")</f>
        <v/>
      </c>
    </row>
    <row r="692" spans="1:42" x14ac:dyDescent="0.25">
      <c r="A692" s="20"/>
      <c r="B692" s="20"/>
      <c r="C692" s="20" t="str">
        <f>IF(D692="Critical",MAX($C$8:C691)+1,"")</f>
        <v/>
      </c>
      <c r="D692" s="20" t="str">
        <f t="shared" si="170"/>
        <v>-</v>
      </c>
      <c r="E692" s="20" t="str">
        <f>VLOOKUP('PASTE-DOWN-DL'!F692,'SSA-CODE'!$D$4:$E$56,2,FALSE)</f>
        <v>WTR AM</v>
      </c>
      <c r="F692" s="48" t="str">
        <f t="shared" si="171"/>
        <v>WTR AM</v>
      </c>
      <c r="G692" s="48" t="str">
        <f t="shared" si="172"/>
        <v xml:space="preserve">	WTR AM</v>
      </c>
      <c r="H692" s="20">
        <v>683</v>
      </c>
      <c r="I692" t="s">
        <v>10294</v>
      </c>
      <c r="J692" t="s">
        <v>6260</v>
      </c>
      <c r="K692" t="s">
        <v>6275</v>
      </c>
      <c r="L692" t="s">
        <v>6262</v>
      </c>
      <c r="M692" t="s">
        <v>6263</v>
      </c>
      <c r="N692" t="s">
        <v>10295</v>
      </c>
      <c r="O692" t="s">
        <v>10296</v>
      </c>
      <c r="P692" t="s">
        <v>6266</v>
      </c>
      <c r="Q692" t="s">
        <v>8895</v>
      </c>
      <c r="R692" t="s">
        <v>6279</v>
      </c>
      <c r="S692" t="s">
        <v>6269</v>
      </c>
      <c r="T692" t="s">
        <v>6287</v>
      </c>
      <c r="U692" t="s">
        <v>6269</v>
      </c>
      <c r="V692" t="s">
        <v>6271</v>
      </c>
      <c r="W692" t="s">
        <v>10297</v>
      </c>
      <c r="X692" t="s">
        <v>10298</v>
      </c>
      <c r="Y692" t="s">
        <v>6269</v>
      </c>
      <c r="Z692" s="48" t="str">
        <f t="shared" si="173"/>
        <v>WTR AM-10.121.15.130-TN725B_Himmatnagar B2\S4P6-10.121.16.200_TN725B_himmatnagar\S4P6</v>
      </c>
      <c r="AA692" s="48">
        <f t="shared" si="174"/>
        <v>15</v>
      </c>
      <c r="AB692" s="48">
        <f t="shared" si="175"/>
        <v>29</v>
      </c>
      <c r="AC692" s="48">
        <f t="shared" si="176"/>
        <v>15</v>
      </c>
      <c r="AD692" s="48">
        <f t="shared" si="177"/>
        <v>29</v>
      </c>
      <c r="AE692" s="48" t="str">
        <f t="shared" si="178"/>
        <v>10.121.15.130</v>
      </c>
      <c r="AF692" s="42" t="str">
        <f t="shared" si="179"/>
        <v>10.121.16.200</v>
      </c>
      <c r="AG692" s="7" t="str">
        <f t="shared" si="180"/>
        <v>HIMMATNAGAR 2</v>
      </c>
      <c r="AH692" s="7" t="str">
        <f t="shared" si="181"/>
        <v>Himmatnagar 1</v>
      </c>
      <c r="AI692" s="7" t="str">
        <f t="shared" si="182"/>
        <v>S4P6</v>
      </c>
      <c r="AJ692" s="7" t="str">
        <f t="shared" si="183"/>
        <v>S5P6</v>
      </c>
      <c r="AK692" s="7" t="str">
        <f>IFERROR(VLOOKUP(Z692,'PASTE-DL-ALARMS'!$Q$10:$W$2200,7,FALSE),"")</f>
        <v/>
      </c>
      <c r="AL692" s="55" t="str">
        <f>IFERROR(VLOOKUP(Z692,'PASTE-DL-ALARMS'!$Q$10:$W$2200,3,FALSE),"")</f>
        <v/>
      </c>
      <c r="AM692" s="7" t="str">
        <f t="shared" si="184"/>
        <v>10.121.15.130_HIMMATNAGAR 2_S4P6</v>
      </c>
      <c r="AN692" s="55" t="str">
        <f t="shared" si="185"/>
        <v>10.121.16.200_Himmatnagar 1_S5P6</v>
      </c>
      <c r="AO692" s="72" t="e">
        <f t="shared" ca="1" si="186"/>
        <v>#VALUE!</v>
      </c>
      <c r="AP692" s="7" t="str">
        <f>IFERROR(VLOOKUP(Z692,'PASTE-DL-ALARMS'!$Q$10:$Z$2800,8,FALSE),"")</f>
        <v/>
      </c>
    </row>
    <row r="693" spans="1:42" x14ac:dyDescent="0.25">
      <c r="A693" s="20"/>
      <c r="B693" s="20"/>
      <c r="C693" s="20" t="str">
        <f>IF(D693="Critical",MAX($C$8:C692)+1,"")</f>
        <v/>
      </c>
      <c r="D693" s="20" t="str">
        <f t="shared" si="170"/>
        <v>-</v>
      </c>
      <c r="E693" s="20" t="str">
        <f>VLOOKUP('PASTE-DOWN-DL'!F693,'SSA-CODE'!$D$4:$E$56,2,FALSE)</f>
        <v>WTR AM</v>
      </c>
      <c r="F693" s="48" t="str">
        <f t="shared" si="171"/>
        <v>WTR AM</v>
      </c>
      <c r="G693" s="48" t="str">
        <f t="shared" si="172"/>
        <v xml:space="preserve">	WTR AM</v>
      </c>
      <c r="H693" s="20">
        <v>684</v>
      </c>
      <c r="I693" t="s">
        <v>10299</v>
      </c>
      <c r="J693" t="s">
        <v>6260</v>
      </c>
      <c r="K693" t="s">
        <v>6261</v>
      </c>
      <c r="L693" t="s">
        <v>6262</v>
      </c>
      <c r="M693" t="s">
        <v>6263</v>
      </c>
      <c r="N693" t="s">
        <v>10300</v>
      </c>
      <c r="O693" t="s">
        <v>10301</v>
      </c>
      <c r="P693" t="s">
        <v>6266</v>
      </c>
      <c r="Q693" t="s">
        <v>6416</v>
      </c>
      <c r="R693" t="s">
        <v>6267</v>
      </c>
      <c r="S693" t="s">
        <v>6269</v>
      </c>
      <c r="T693" t="s">
        <v>6270</v>
      </c>
      <c r="U693" t="s">
        <v>6269</v>
      </c>
      <c r="V693" t="s">
        <v>6271</v>
      </c>
      <c r="W693" t="s">
        <v>10302</v>
      </c>
      <c r="X693" t="s">
        <v>10303</v>
      </c>
      <c r="Y693" t="s">
        <v>6269</v>
      </c>
      <c r="Z693" s="48" t="str">
        <f t="shared" si="173"/>
        <v>WTR AM-10.121.15.209-Dhanera B-10.121.15.198-Deesa_B2_S5P1</v>
      </c>
      <c r="AA693" s="48">
        <f t="shared" si="174"/>
        <v>15</v>
      </c>
      <c r="AB693" s="48">
        <f t="shared" si="175"/>
        <v>23</v>
      </c>
      <c r="AC693" s="48">
        <f t="shared" si="176"/>
        <v>15</v>
      </c>
      <c r="AD693" s="48">
        <f t="shared" si="177"/>
        <v>21</v>
      </c>
      <c r="AE693" s="48" t="str">
        <f t="shared" si="178"/>
        <v>10.121.15.209</v>
      </c>
      <c r="AF693" s="42" t="str">
        <f t="shared" si="179"/>
        <v>10.121.15.198</v>
      </c>
      <c r="AG693" s="7" t="str">
        <f t="shared" si="180"/>
        <v>Dhanera</v>
      </c>
      <c r="AH693" s="7" t="str">
        <f t="shared" si="181"/>
        <v>Deesa</v>
      </c>
      <c r="AI693" s="7" t="str">
        <f t="shared" si="182"/>
        <v>S3P1</v>
      </c>
      <c r="AJ693" s="7" t="str">
        <f t="shared" si="183"/>
        <v>S5P1</v>
      </c>
      <c r="AK693" s="7" t="str">
        <f>IFERROR(VLOOKUP(Z693,'PASTE-DL-ALARMS'!$Q$10:$W$2200,7,FALSE),"")</f>
        <v/>
      </c>
      <c r="AL693" s="55" t="str">
        <f>IFERROR(VLOOKUP(Z693,'PASTE-DL-ALARMS'!$Q$10:$W$2200,3,FALSE),"")</f>
        <v/>
      </c>
      <c r="AM693" s="7" t="str">
        <f t="shared" si="184"/>
        <v>10.121.15.209_Dhanera_S3P1</v>
      </c>
      <c r="AN693" s="55" t="str">
        <f t="shared" si="185"/>
        <v>10.121.15.198_Deesa_S5P1</v>
      </c>
      <c r="AO693" s="72" t="e">
        <f t="shared" ca="1" si="186"/>
        <v>#VALUE!</v>
      </c>
      <c r="AP693" s="7" t="str">
        <f>IFERROR(VLOOKUP(Z693,'PASTE-DL-ALARMS'!$Q$10:$Z$2800,8,FALSE),"")</f>
        <v/>
      </c>
    </row>
    <row r="694" spans="1:42" x14ac:dyDescent="0.25">
      <c r="A694" s="20"/>
      <c r="B694" s="20"/>
      <c r="C694" s="20" t="str">
        <f>IF(D694="Critical",MAX($C$8:C693)+1,"")</f>
        <v/>
      </c>
      <c r="D694" s="20" t="str">
        <f t="shared" si="170"/>
        <v>-</v>
      </c>
      <c r="E694" s="20" t="str">
        <f>VLOOKUP('PASTE-DOWN-DL'!F694,'SSA-CODE'!$D$4:$E$56,2,FALSE)</f>
        <v>SRT</v>
      </c>
      <c r="F694" s="48" t="str">
        <f t="shared" si="171"/>
        <v>SSA SR</v>
      </c>
      <c r="G694" s="48" t="str">
        <f t="shared" si="172"/>
        <v xml:space="preserve">	SSA SR</v>
      </c>
      <c r="H694" s="20">
        <v>685</v>
      </c>
      <c r="I694" t="s">
        <v>10304</v>
      </c>
      <c r="J694" t="s">
        <v>6260</v>
      </c>
      <c r="K694" t="s">
        <v>6261</v>
      </c>
      <c r="L694" t="s">
        <v>6262</v>
      </c>
      <c r="M694" t="s">
        <v>6263</v>
      </c>
      <c r="N694" t="s">
        <v>10305</v>
      </c>
      <c r="O694" t="s">
        <v>10306</v>
      </c>
      <c r="P694" t="s">
        <v>6266</v>
      </c>
      <c r="Q694" t="s">
        <v>6507</v>
      </c>
      <c r="R694" t="s">
        <v>6453</v>
      </c>
      <c r="S694" t="s">
        <v>10120</v>
      </c>
      <c r="T694" t="s">
        <v>6950</v>
      </c>
      <c r="U694" t="s">
        <v>10120</v>
      </c>
      <c r="V694" t="s">
        <v>6271</v>
      </c>
      <c r="W694" t="s">
        <v>10307</v>
      </c>
      <c r="X694" t="s">
        <v>10308</v>
      </c>
      <c r="Y694" t="s">
        <v>6269</v>
      </c>
      <c r="Z694" s="48" t="str">
        <f t="shared" si="173"/>
        <v>SSA SR-110.121.100.27-Anandpur_3/1-10.121.100.21_Uchhal_3/1</v>
      </c>
      <c r="AA694" s="48">
        <f t="shared" si="174"/>
        <v>15</v>
      </c>
      <c r="AB694" s="48">
        <f t="shared" si="175"/>
        <v>22</v>
      </c>
      <c r="AC694" s="48">
        <f t="shared" si="176"/>
        <v>15</v>
      </c>
      <c r="AD694" s="48">
        <f t="shared" si="177"/>
        <v>27</v>
      </c>
      <c r="AE694" s="48" t="str">
        <f t="shared" si="178"/>
        <v>10.121.100.21</v>
      </c>
      <c r="AF694" s="42" t="str">
        <f t="shared" si="179"/>
        <v>10.121.100.27</v>
      </c>
      <c r="AG694" s="7" t="str">
        <f t="shared" si="180"/>
        <v>UCHHAL</v>
      </c>
      <c r="AH694" s="7" t="str">
        <f t="shared" si="181"/>
        <v>ANANDPUR B1</v>
      </c>
      <c r="AI694" s="7" t="str">
        <f t="shared" si="182"/>
        <v>S3P1</v>
      </c>
      <c r="AJ694" s="7" t="str">
        <f t="shared" si="183"/>
        <v>S3P1</v>
      </c>
      <c r="AK694" s="7" t="str">
        <f>IFERROR(VLOOKUP(Z694,'PASTE-DL-ALARMS'!$Q$10:$W$2200,7,FALSE),"")</f>
        <v/>
      </c>
      <c r="AL694" s="55" t="str">
        <f>IFERROR(VLOOKUP(Z694,'PASTE-DL-ALARMS'!$Q$10:$W$2200,3,FALSE),"")</f>
        <v/>
      </c>
      <c r="AM694" s="7" t="str">
        <f t="shared" si="184"/>
        <v>10.121.100.21_UCHHAL_S3P1</v>
      </c>
      <c r="AN694" s="55" t="str">
        <f t="shared" si="185"/>
        <v>10.121.100.27_ANANDPUR B1_S3P1</v>
      </c>
      <c r="AO694" s="72" t="e">
        <f t="shared" ca="1" si="186"/>
        <v>#VALUE!</v>
      </c>
      <c r="AP694" s="7" t="str">
        <f>IFERROR(VLOOKUP(Z694,'PASTE-DL-ALARMS'!$Q$10:$Z$2800,8,FALSE),"")</f>
        <v/>
      </c>
    </row>
    <row r="695" spans="1:42" x14ac:dyDescent="0.25">
      <c r="A695" s="20"/>
      <c r="B695" s="20"/>
      <c r="C695" s="20" t="str">
        <f>IF(D695="Critical",MAX($C$8:C694)+1,"")</f>
        <v/>
      </c>
      <c r="D695" s="20" t="str">
        <f t="shared" si="170"/>
        <v>-</v>
      </c>
      <c r="E695" s="20" t="str">
        <f>VLOOKUP('PASTE-DOWN-DL'!F695,'SSA-CODE'!$D$4:$E$56,2,FALSE)</f>
        <v>AHD</v>
      </c>
      <c r="F695" s="48" t="str">
        <f t="shared" si="171"/>
        <v>SSA AM</v>
      </c>
      <c r="G695" s="48" t="str">
        <f t="shared" si="172"/>
        <v xml:space="preserve">	SSA AM</v>
      </c>
      <c r="H695" s="20">
        <v>686</v>
      </c>
      <c r="I695" t="s">
        <v>10309</v>
      </c>
      <c r="J695" t="s">
        <v>6260</v>
      </c>
      <c r="K695" t="s">
        <v>6275</v>
      </c>
      <c r="L695" t="s">
        <v>6262</v>
      </c>
      <c r="M695" t="s">
        <v>6263</v>
      </c>
      <c r="N695" t="s">
        <v>10310</v>
      </c>
      <c r="O695" t="s">
        <v>10311</v>
      </c>
      <c r="P695" t="s">
        <v>6266</v>
      </c>
      <c r="Q695" t="s">
        <v>6706</v>
      </c>
      <c r="R695" t="s">
        <v>6279</v>
      </c>
      <c r="S695" t="s">
        <v>6589</v>
      </c>
      <c r="T695" t="s">
        <v>6287</v>
      </c>
      <c r="U695" t="s">
        <v>6589</v>
      </c>
      <c r="V695" t="s">
        <v>6271</v>
      </c>
      <c r="W695" t="s">
        <v>10312</v>
      </c>
      <c r="X695" t="s">
        <v>10313</v>
      </c>
      <c r="Y695" t="s">
        <v>6269</v>
      </c>
      <c r="Z695" s="48" t="str">
        <f t="shared" si="173"/>
        <v>SSA AM-10.121.18.130-Bhadra(GNE)_B2\S4P3-10.121.18.119-AMC_Viratnagar\S1P6</v>
      </c>
      <c r="AA695" s="48">
        <f t="shared" si="174"/>
        <v>15</v>
      </c>
      <c r="AB695" s="48">
        <f t="shared" si="175"/>
        <v>29</v>
      </c>
      <c r="AC695" s="48">
        <f t="shared" si="176"/>
        <v>15</v>
      </c>
      <c r="AD695" s="48">
        <f t="shared" si="177"/>
        <v>27</v>
      </c>
      <c r="AE695" s="48" t="str">
        <f t="shared" si="178"/>
        <v>10.121.18.130</v>
      </c>
      <c r="AF695" s="42" t="str">
        <f t="shared" si="179"/>
        <v>10.121.18.119</v>
      </c>
      <c r="AG695" s="7" t="str">
        <f t="shared" si="180"/>
        <v>Bhadra(GNE) 1</v>
      </c>
      <c r="AH695" s="7" t="str">
        <f t="shared" si="181"/>
        <v>AMCDANAPITH</v>
      </c>
      <c r="AI695" s="7" t="str">
        <f t="shared" si="182"/>
        <v>S4P3</v>
      </c>
      <c r="AJ695" s="7" t="str">
        <f t="shared" si="183"/>
        <v>S1P6</v>
      </c>
      <c r="AK695" s="7" t="str">
        <f>IFERROR(VLOOKUP(Z695,'PASTE-DL-ALARMS'!$Q$10:$W$2200,7,FALSE),"")</f>
        <v/>
      </c>
      <c r="AL695" s="55" t="str">
        <f>IFERROR(VLOOKUP(Z695,'PASTE-DL-ALARMS'!$Q$10:$W$2200,3,FALSE),"")</f>
        <v/>
      </c>
      <c r="AM695" s="7" t="str">
        <f t="shared" si="184"/>
        <v>10.121.18.130_Bhadra(GNE) 1_S4P3</v>
      </c>
      <c r="AN695" s="55" t="str">
        <f t="shared" si="185"/>
        <v>10.121.18.119_AMCDANAPITH_S1P6</v>
      </c>
      <c r="AO695" s="72" t="e">
        <f t="shared" ca="1" si="186"/>
        <v>#VALUE!</v>
      </c>
      <c r="AP695" s="7" t="str">
        <f>IFERROR(VLOOKUP(Z695,'PASTE-DL-ALARMS'!$Q$10:$Z$2800,8,FALSE),"")</f>
        <v/>
      </c>
    </row>
    <row r="696" spans="1:42" x14ac:dyDescent="0.25">
      <c r="A696" s="20"/>
      <c r="B696" s="20"/>
      <c r="C696" s="20" t="str">
        <f>IF(D696="Critical",MAX($C$8:C695)+1,"")</f>
        <v/>
      </c>
      <c r="D696" s="20" t="str">
        <f t="shared" si="170"/>
        <v>-</v>
      </c>
      <c r="E696" s="20" t="str">
        <f>VLOOKUP('PASTE-DOWN-DL'!F696,'SSA-CODE'!$D$4:$E$56,2,FALSE)</f>
        <v>AHD</v>
      </c>
      <c r="F696" s="48" t="str">
        <f t="shared" si="171"/>
        <v>SSA AM</v>
      </c>
      <c r="G696" s="48" t="str">
        <f t="shared" si="172"/>
        <v xml:space="preserve">	SSA AM</v>
      </c>
      <c r="H696" s="20">
        <v>687</v>
      </c>
      <c r="I696" t="s">
        <v>10314</v>
      </c>
      <c r="J696" t="s">
        <v>6260</v>
      </c>
      <c r="K696" t="s">
        <v>6261</v>
      </c>
      <c r="L696" t="s">
        <v>6262</v>
      </c>
      <c r="M696" t="s">
        <v>6263</v>
      </c>
      <c r="N696" t="s">
        <v>10315</v>
      </c>
      <c r="O696" t="s">
        <v>10316</v>
      </c>
      <c r="P696" t="s">
        <v>6266</v>
      </c>
      <c r="Q696" t="s">
        <v>6378</v>
      </c>
      <c r="R696" t="s">
        <v>6850</v>
      </c>
      <c r="S696" t="s">
        <v>6589</v>
      </c>
      <c r="T696" t="s">
        <v>6287</v>
      </c>
      <c r="U696" t="s">
        <v>6589</v>
      </c>
      <c r="V696" t="s">
        <v>6271</v>
      </c>
      <c r="W696" t="s">
        <v>10317</v>
      </c>
      <c r="X696" t="s">
        <v>10318</v>
      </c>
      <c r="Y696" t="s">
        <v>6269</v>
      </c>
      <c r="Z696" s="48" t="str">
        <f t="shared" si="173"/>
        <v>SSA AM-10.121.18.243-Bhat_B1_S3P1-10.121.18.253-New Kudasan_B1_S5P1</v>
      </c>
      <c r="AA696" s="48">
        <f t="shared" si="174"/>
        <v>15</v>
      </c>
      <c r="AB696" s="48">
        <f t="shared" si="175"/>
        <v>20</v>
      </c>
      <c r="AC696" s="48">
        <f t="shared" si="176"/>
        <v>15</v>
      </c>
      <c r="AD696" s="48">
        <f t="shared" si="177"/>
        <v>27</v>
      </c>
      <c r="AE696" s="48" t="str">
        <f t="shared" si="178"/>
        <v>10.121.18.243</v>
      </c>
      <c r="AF696" s="42" t="str">
        <f t="shared" si="179"/>
        <v>10.121.18.253</v>
      </c>
      <c r="AG696" s="7" t="str">
        <f t="shared" si="180"/>
        <v>Bhat</v>
      </c>
      <c r="AH696" s="7" t="str">
        <f t="shared" si="181"/>
        <v>New Kudasan</v>
      </c>
      <c r="AI696" s="7" t="str">
        <f t="shared" si="182"/>
        <v>S3P1</v>
      </c>
      <c r="AJ696" s="7" t="str">
        <f t="shared" si="183"/>
        <v>S5P1</v>
      </c>
      <c r="AK696" s="7" t="str">
        <f>IFERROR(VLOOKUP(Z696,'PASTE-DL-ALARMS'!$Q$10:$W$2200,7,FALSE),"")</f>
        <v/>
      </c>
      <c r="AL696" s="55" t="str">
        <f>IFERROR(VLOOKUP(Z696,'PASTE-DL-ALARMS'!$Q$10:$W$2200,3,FALSE),"")</f>
        <v/>
      </c>
      <c r="AM696" s="7" t="str">
        <f t="shared" si="184"/>
        <v>10.121.18.243_Bhat_S3P1</v>
      </c>
      <c r="AN696" s="55" t="str">
        <f t="shared" si="185"/>
        <v>10.121.18.253_New Kudasan_S5P1</v>
      </c>
      <c r="AO696" s="72" t="e">
        <f t="shared" ca="1" si="186"/>
        <v>#VALUE!</v>
      </c>
      <c r="AP696" s="7" t="str">
        <f>IFERROR(VLOOKUP(Z696,'PASTE-DL-ALARMS'!$Q$10:$Z$2800,8,FALSE),"")</f>
        <v/>
      </c>
    </row>
    <row r="697" spans="1:42" x14ac:dyDescent="0.25">
      <c r="A697" s="20"/>
      <c r="B697" s="20"/>
      <c r="C697" s="20" t="str">
        <f>IF(D697="Critical",MAX($C$8:C696)+1,"")</f>
        <v/>
      </c>
      <c r="D697" s="20" t="str">
        <f t="shared" si="170"/>
        <v>-</v>
      </c>
      <c r="E697" s="20" t="str">
        <f>VLOOKUP('PASTE-DOWN-DL'!F697,'SSA-CODE'!$D$4:$E$56,2,FALSE)</f>
        <v>HMR</v>
      </c>
      <c r="F697" s="48" t="str">
        <f t="shared" si="171"/>
        <v>SSA HMR</v>
      </c>
      <c r="G697" s="48" t="str">
        <f t="shared" si="172"/>
        <v xml:space="preserve">	SSA HMR</v>
      </c>
      <c r="H697" s="20">
        <v>688</v>
      </c>
      <c r="I697" t="s">
        <v>10319</v>
      </c>
      <c r="J697" t="s">
        <v>6260</v>
      </c>
      <c r="K697" t="s">
        <v>6275</v>
      </c>
      <c r="L697" t="s">
        <v>6262</v>
      </c>
      <c r="M697" t="s">
        <v>6263</v>
      </c>
      <c r="N697" t="s">
        <v>10320</v>
      </c>
      <c r="O697" t="s">
        <v>10321</v>
      </c>
      <c r="P697" t="s">
        <v>6266</v>
      </c>
      <c r="Q697" t="s">
        <v>6423</v>
      </c>
      <c r="R697" t="s">
        <v>6279</v>
      </c>
      <c r="S697" t="s">
        <v>6269</v>
      </c>
      <c r="T697" t="s">
        <v>6425</v>
      </c>
      <c r="U697" t="s">
        <v>6269</v>
      </c>
      <c r="V697" t="s">
        <v>6271</v>
      </c>
      <c r="W697" t="s">
        <v>10322</v>
      </c>
      <c r="X697" t="s">
        <v>10323</v>
      </c>
      <c r="Y697" t="s">
        <v>6269</v>
      </c>
      <c r="Z697" s="48" t="str">
        <f t="shared" si="173"/>
        <v>SSA HMR-10.121.97.67-Bayad_3/5-10.121.97.100-DEMAI_1/5</v>
      </c>
      <c r="AA697" s="48">
        <f t="shared" si="174"/>
        <v>14</v>
      </c>
      <c r="AB697" s="48">
        <f t="shared" si="175"/>
        <v>20</v>
      </c>
      <c r="AC697" s="48">
        <f t="shared" si="176"/>
        <v>15</v>
      </c>
      <c r="AD697" s="48">
        <f t="shared" si="177"/>
        <v>21</v>
      </c>
      <c r="AE697" s="48" t="str">
        <f t="shared" si="178"/>
        <v>10.121.97.67</v>
      </c>
      <c r="AF697" s="42" t="str">
        <f t="shared" si="179"/>
        <v>10.121.97.100</v>
      </c>
      <c r="AG697" s="7" t="str">
        <f t="shared" si="180"/>
        <v>BAYAD</v>
      </c>
      <c r="AH697" s="7" t="str">
        <f t="shared" si="181"/>
        <v>DEMAI</v>
      </c>
      <c r="AI697" s="7" t="str">
        <f t="shared" si="182"/>
        <v>S3P5</v>
      </c>
      <c r="AJ697" s="7" t="str">
        <f t="shared" si="183"/>
        <v>S1P5</v>
      </c>
      <c r="AK697" s="7" t="str">
        <f>IFERROR(VLOOKUP(Z697,'PASTE-DL-ALARMS'!$Q$10:$W$2200,7,FALSE),"")</f>
        <v/>
      </c>
      <c r="AL697" s="55" t="str">
        <f>IFERROR(VLOOKUP(Z697,'PASTE-DL-ALARMS'!$Q$10:$W$2200,3,FALSE),"")</f>
        <v/>
      </c>
      <c r="AM697" s="7" t="str">
        <f t="shared" si="184"/>
        <v>10.121.97.67_BAYAD_S3P5</v>
      </c>
      <c r="AN697" s="55" t="str">
        <f t="shared" si="185"/>
        <v>10.121.97.100_DEMAI_S1P5</v>
      </c>
      <c r="AO697" s="72" t="e">
        <f t="shared" ca="1" si="186"/>
        <v>#VALUE!</v>
      </c>
      <c r="AP697" s="7" t="str">
        <f>IFERROR(VLOOKUP(Z697,'PASTE-DL-ALARMS'!$Q$10:$Z$2800,8,FALSE),"")</f>
        <v/>
      </c>
    </row>
    <row r="698" spans="1:42" x14ac:dyDescent="0.25">
      <c r="A698" s="20"/>
      <c r="B698" s="20"/>
      <c r="C698" s="20" t="str">
        <f>IF(D698="Critical",MAX($C$8:C697)+1,"")</f>
        <v/>
      </c>
      <c r="D698" s="20" t="str">
        <f t="shared" si="170"/>
        <v>-</v>
      </c>
      <c r="E698" s="20" t="str">
        <f>VLOOKUP('PASTE-DOWN-DL'!F698,'SSA-CODE'!$D$4:$E$56,2,FALSE)</f>
        <v>WTR AM</v>
      </c>
      <c r="F698" s="48" t="str">
        <f t="shared" si="171"/>
        <v>WTR AM</v>
      </c>
      <c r="G698" s="48" t="str">
        <f t="shared" si="172"/>
        <v xml:space="preserve">	WTR AM</v>
      </c>
      <c r="H698" s="20">
        <v>689</v>
      </c>
      <c r="I698" t="s">
        <v>10324</v>
      </c>
      <c r="J698" t="s">
        <v>6260</v>
      </c>
      <c r="K698" t="s">
        <v>6261</v>
      </c>
      <c r="L698" t="s">
        <v>6262</v>
      </c>
      <c r="M698" t="s">
        <v>6263</v>
      </c>
      <c r="N698" t="s">
        <v>10325</v>
      </c>
      <c r="O698" t="s">
        <v>10326</v>
      </c>
      <c r="P698" t="s">
        <v>6266</v>
      </c>
      <c r="Q698" t="s">
        <v>6750</v>
      </c>
      <c r="R698" t="s">
        <v>7771</v>
      </c>
      <c r="S698" t="s">
        <v>6269</v>
      </c>
      <c r="T698" t="s">
        <v>6270</v>
      </c>
      <c r="U698" t="s">
        <v>6269</v>
      </c>
      <c r="V698" t="s">
        <v>6271</v>
      </c>
      <c r="W698" t="s">
        <v>10327</v>
      </c>
      <c r="X698" t="s">
        <v>10328</v>
      </c>
      <c r="Y698" t="s">
        <v>6269</v>
      </c>
      <c r="Z698" s="48" t="str">
        <f t="shared" si="173"/>
        <v>WTR AM-10.121.68.1-TN725B_Surat-3_s3p1-10.121.68.3-TN725B_BARDOLI_s4p1</v>
      </c>
      <c r="AA698" s="48">
        <f t="shared" si="174"/>
        <v>13</v>
      </c>
      <c r="AB698" s="48">
        <f t="shared" si="175"/>
        <v>26</v>
      </c>
      <c r="AC698" s="48">
        <f t="shared" si="176"/>
        <v>13</v>
      </c>
      <c r="AD698" s="48">
        <f t="shared" si="177"/>
        <v>21</v>
      </c>
      <c r="AE698" s="48" t="str">
        <f t="shared" si="178"/>
        <v>10.121.68.1</v>
      </c>
      <c r="AF698" s="42" t="str">
        <f t="shared" si="179"/>
        <v>10.121.68.3</v>
      </c>
      <c r="AG698" s="7" t="str">
        <f t="shared" si="180"/>
        <v>Surat 3(GNE)</v>
      </c>
      <c r="AH698" s="7" t="str">
        <f t="shared" si="181"/>
        <v>Bardoli</v>
      </c>
      <c r="AI698" s="7" t="str">
        <f t="shared" si="182"/>
        <v>S3P1</v>
      </c>
      <c r="AJ698" s="7" t="str">
        <f t="shared" si="183"/>
        <v>S4P1</v>
      </c>
      <c r="AK698" s="7" t="str">
        <f>IFERROR(VLOOKUP(Z698,'PASTE-DL-ALARMS'!$Q$10:$W$2200,7,FALSE),"")</f>
        <v/>
      </c>
      <c r="AL698" s="55" t="str">
        <f>IFERROR(VLOOKUP(Z698,'PASTE-DL-ALARMS'!$Q$10:$W$2200,3,FALSE),"")</f>
        <v/>
      </c>
      <c r="AM698" s="7" t="str">
        <f t="shared" si="184"/>
        <v>10.121.68.1_Surat 3(GNE)_S3P1</v>
      </c>
      <c r="AN698" s="55" t="str">
        <f t="shared" si="185"/>
        <v>10.121.68.3_Bardoli_S4P1</v>
      </c>
      <c r="AO698" s="72" t="e">
        <f t="shared" ca="1" si="186"/>
        <v>#VALUE!</v>
      </c>
      <c r="AP698" s="7" t="str">
        <f>IFERROR(VLOOKUP(Z698,'PASTE-DL-ALARMS'!$Q$10:$Z$2800,8,FALSE),"")</f>
        <v/>
      </c>
    </row>
    <row r="699" spans="1:42" x14ac:dyDescent="0.25">
      <c r="A699" s="20"/>
      <c r="B699" s="20"/>
      <c r="C699" s="20" t="str">
        <f>IF(D699="Critical",MAX($C$8:C698)+1,"")</f>
        <v/>
      </c>
      <c r="D699" s="20" t="str">
        <f t="shared" si="170"/>
        <v>-</v>
      </c>
      <c r="E699" s="20" t="str">
        <f>VLOOKUP('PASTE-DOWN-DL'!F699,'SSA-CODE'!$D$4:$E$56,2,FALSE)</f>
        <v>AHD</v>
      </c>
      <c r="F699" s="48" t="str">
        <f t="shared" si="171"/>
        <v>SSA AM</v>
      </c>
      <c r="G699" s="48" t="str">
        <f t="shared" si="172"/>
        <v xml:space="preserve">	SSA AM</v>
      </c>
      <c r="H699" s="20">
        <v>690</v>
      </c>
      <c r="I699" t="s">
        <v>10329</v>
      </c>
      <c r="J699" t="s">
        <v>6260</v>
      </c>
      <c r="K699" t="s">
        <v>6261</v>
      </c>
      <c r="L699" t="s">
        <v>6262</v>
      </c>
      <c r="M699" t="s">
        <v>6263</v>
      </c>
      <c r="N699" t="s">
        <v>10330</v>
      </c>
      <c r="O699" t="s">
        <v>10331</v>
      </c>
      <c r="P699" t="s">
        <v>6266</v>
      </c>
      <c r="Q699" t="s">
        <v>7273</v>
      </c>
      <c r="R699" t="s">
        <v>6671</v>
      </c>
      <c r="S699" t="s">
        <v>10332</v>
      </c>
      <c r="T699" t="s">
        <v>6287</v>
      </c>
      <c r="U699" t="s">
        <v>6269</v>
      </c>
      <c r="V699" t="s">
        <v>6271</v>
      </c>
      <c r="W699" t="s">
        <v>10333</v>
      </c>
      <c r="X699" t="s">
        <v>10334</v>
      </c>
      <c r="Y699" t="s">
        <v>6269</v>
      </c>
      <c r="Z699" s="48" t="str">
        <f t="shared" si="173"/>
        <v>SSA AM-10.121.18.243-Bhat_PH2_B1_4/1-10.121.18.244-Old_Kudasan_B1_PH_2_3/1</v>
      </c>
      <c r="AA699" s="48">
        <f t="shared" si="174"/>
        <v>15</v>
      </c>
      <c r="AB699" s="48">
        <f t="shared" si="175"/>
        <v>27</v>
      </c>
      <c r="AC699" s="48">
        <f t="shared" si="176"/>
        <v>15</v>
      </c>
      <c r="AD699" s="48">
        <f t="shared" si="177"/>
        <v>20</v>
      </c>
      <c r="AE699" s="48" t="str">
        <f t="shared" si="178"/>
        <v>10.121.18.244</v>
      </c>
      <c r="AF699" s="42" t="str">
        <f t="shared" si="179"/>
        <v>10.121.18.243</v>
      </c>
      <c r="AG699" s="7" t="str">
        <f t="shared" si="180"/>
        <v>Old Kudasan</v>
      </c>
      <c r="AH699" s="7" t="str">
        <f t="shared" si="181"/>
        <v>Bhat</v>
      </c>
      <c r="AI699" s="7" t="str">
        <f t="shared" si="182"/>
        <v>S3P1</v>
      </c>
      <c r="AJ699" s="7" t="str">
        <f t="shared" si="183"/>
        <v>S4P1</v>
      </c>
      <c r="AK699" s="7" t="str">
        <f>IFERROR(VLOOKUP(Z699,'PASTE-DL-ALARMS'!$Q$10:$W$2200,7,FALSE),"")</f>
        <v/>
      </c>
      <c r="AL699" s="55" t="str">
        <f>IFERROR(VLOOKUP(Z699,'PASTE-DL-ALARMS'!$Q$10:$W$2200,3,FALSE),"")</f>
        <v/>
      </c>
      <c r="AM699" s="7" t="str">
        <f t="shared" si="184"/>
        <v>10.121.18.244_Old Kudasan_S3P1</v>
      </c>
      <c r="AN699" s="55" t="str">
        <f t="shared" si="185"/>
        <v>10.121.18.243_Bhat_S4P1</v>
      </c>
      <c r="AO699" s="72" t="e">
        <f t="shared" ca="1" si="186"/>
        <v>#VALUE!</v>
      </c>
      <c r="AP699" s="7" t="str">
        <f>IFERROR(VLOOKUP(Z699,'PASTE-DL-ALARMS'!$Q$10:$Z$2800,8,FALSE),"")</f>
        <v/>
      </c>
    </row>
    <row r="700" spans="1:42" x14ac:dyDescent="0.25">
      <c r="A700" s="20"/>
      <c r="B700" s="20"/>
      <c r="C700" s="20" t="str">
        <f>IF(D700="Critical",MAX($C$8:C699)+1,"")</f>
        <v/>
      </c>
      <c r="D700" s="20" t="str">
        <f t="shared" si="170"/>
        <v>-</v>
      </c>
      <c r="E700" s="20" t="str">
        <f>VLOOKUP('PASTE-DOWN-DL'!F700,'SSA-CODE'!$D$4:$E$56,2,FALSE)</f>
        <v>NDD</v>
      </c>
      <c r="F700" s="48" t="str">
        <f t="shared" si="171"/>
        <v>SSA NAD</v>
      </c>
      <c r="G700" s="48" t="str">
        <f t="shared" si="172"/>
        <v xml:space="preserve">	SSA NAD</v>
      </c>
      <c r="H700" s="20">
        <v>691</v>
      </c>
      <c r="I700" t="s">
        <v>10335</v>
      </c>
      <c r="J700" t="s">
        <v>6260</v>
      </c>
      <c r="K700" t="s">
        <v>6261</v>
      </c>
      <c r="L700" t="s">
        <v>6262</v>
      </c>
      <c r="M700" t="s">
        <v>6263</v>
      </c>
      <c r="N700" t="s">
        <v>10336</v>
      </c>
      <c r="O700" t="s">
        <v>10337</v>
      </c>
      <c r="P700" t="s">
        <v>6266</v>
      </c>
      <c r="Q700" t="s">
        <v>6400</v>
      </c>
      <c r="R700" t="s">
        <v>6608</v>
      </c>
      <c r="S700" t="s">
        <v>10338</v>
      </c>
      <c r="T700" t="s">
        <v>6425</v>
      </c>
      <c r="U700" t="s">
        <v>10338</v>
      </c>
      <c r="V700" t="s">
        <v>6271</v>
      </c>
      <c r="W700" t="s">
        <v>10339</v>
      </c>
      <c r="X700" t="s">
        <v>10340</v>
      </c>
      <c r="Y700" t="s">
        <v>6269</v>
      </c>
      <c r="Z700" s="48" t="str">
        <f t="shared" si="173"/>
        <v>SSA NAD-10.121.24.231-Tarapur_S3P1-10.121.24.226-VVNAGAR_S5P1</v>
      </c>
      <c r="AA700" s="48">
        <f t="shared" si="174"/>
        <v>15</v>
      </c>
      <c r="AB700" s="48">
        <f t="shared" si="175"/>
        <v>26</v>
      </c>
      <c r="AC700" s="48">
        <f t="shared" si="176"/>
        <v>15</v>
      </c>
      <c r="AD700" s="48">
        <f t="shared" si="177"/>
        <v>23</v>
      </c>
      <c r="AE700" s="48" t="str">
        <f t="shared" si="178"/>
        <v>10.121.24.231</v>
      </c>
      <c r="AF700" s="42" t="str">
        <f t="shared" si="179"/>
        <v>10.121.24.226</v>
      </c>
      <c r="AG700" s="7" t="str">
        <f t="shared" si="180"/>
        <v>Harismriti</v>
      </c>
      <c r="AH700" s="7" t="str">
        <f t="shared" si="181"/>
        <v>VVNAGAR</v>
      </c>
      <c r="AI700" s="7" t="str">
        <f t="shared" si="182"/>
        <v>S3P1</v>
      </c>
      <c r="AJ700" s="7" t="str">
        <f t="shared" si="183"/>
        <v>S5P1</v>
      </c>
      <c r="AK700" s="7" t="str">
        <f>IFERROR(VLOOKUP(Z700,'PASTE-DL-ALARMS'!$Q$10:$W$2200,7,FALSE),"")</f>
        <v/>
      </c>
      <c r="AL700" s="55" t="str">
        <f>IFERROR(VLOOKUP(Z700,'PASTE-DL-ALARMS'!$Q$10:$W$2200,3,FALSE),"")</f>
        <v/>
      </c>
      <c r="AM700" s="7" t="str">
        <f t="shared" si="184"/>
        <v>10.121.24.231_Harismriti_S3P1</v>
      </c>
      <c r="AN700" s="55" t="str">
        <f t="shared" si="185"/>
        <v>10.121.24.226_VVNAGAR_S5P1</v>
      </c>
      <c r="AO700" s="72" t="e">
        <f t="shared" ca="1" si="186"/>
        <v>#VALUE!</v>
      </c>
      <c r="AP700" s="7" t="str">
        <f>IFERROR(VLOOKUP(Z700,'PASTE-DL-ALARMS'!$Q$10:$Z$2800,8,FALSE),"")</f>
        <v/>
      </c>
    </row>
    <row r="701" spans="1:42" x14ac:dyDescent="0.25">
      <c r="A701" s="20"/>
      <c r="B701" s="20"/>
      <c r="C701" s="20" t="str">
        <f>IF(D701="Critical",MAX($C$8:C700)+1,"")</f>
        <v/>
      </c>
      <c r="D701" s="20" t="str">
        <f t="shared" si="170"/>
        <v>-</v>
      </c>
      <c r="E701" s="20" t="str">
        <f>VLOOKUP('PASTE-DOWN-DL'!F701,'SSA-CODE'!$D$4:$E$56,2,FALSE)</f>
        <v>BCH</v>
      </c>
      <c r="F701" s="48" t="str">
        <f t="shared" si="171"/>
        <v>SSA BCH</v>
      </c>
      <c r="G701" s="48" t="str">
        <f t="shared" si="172"/>
        <v xml:space="preserve">	SSA BCH</v>
      </c>
      <c r="H701" s="20">
        <v>692</v>
      </c>
      <c r="I701" t="s">
        <v>10341</v>
      </c>
      <c r="J701" t="s">
        <v>6466</v>
      </c>
      <c r="K701" t="s">
        <v>6275</v>
      </c>
      <c r="L701" t="s">
        <v>6262</v>
      </c>
      <c r="M701" t="s">
        <v>6263</v>
      </c>
      <c r="N701" t="s">
        <v>10342</v>
      </c>
      <c r="O701" t="s">
        <v>10343</v>
      </c>
      <c r="P701" t="s">
        <v>6266</v>
      </c>
      <c r="Q701" t="s">
        <v>7300</v>
      </c>
      <c r="R701" t="s">
        <v>6279</v>
      </c>
      <c r="S701" t="s">
        <v>10344</v>
      </c>
      <c r="T701" t="s">
        <v>6313</v>
      </c>
      <c r="U701" t="s">
        <v>7400</v>
      </c>
      <c r="V701" t="s">
        <v>6271</v>
      </c>
      <c r="W701" t="s">
        <v>10345</v>
      </c>
      <c r="X701" t="s">
        <v>10346</v>
      </c>
      <c r="Y701" t="s">
        <v>6269</v>
      </c>
      <c r="Z701" s="48" t="str">
        <f t="shared" si="173"/>
        <v>SSA BCH-10.121.16.9-Bharuch_B2-10.121.24.193-Bharuch TE(GNE)_B2</v>
      </c>
      <c r="AA701" s="48">
        <f t="shared" si="174"/>
        <v>15</v>
      </c>
      <c r="AB701" s="48">
        <f t="shared" si="175"/>
        <v>31</v>
      </c>
      <c r="AC701" s="48">
        <f t="shared" si="176"/>
        <v>13</v>
      </c>
      <c r="AD701" s="48">
        <f t="shared" si="177"/>
        <v>21</v>
      </c>
      <c r="AE701" s="48" t="str">
        <f t="shared" si="178"/>
        <v>10.121.24.193</v>
      </c>
      <c r="AF701" s="42" t="str">
        <f t="shared" si="179"/>
        <v>10.121.16.9</v>
      </c>
      <c r="AG701" s="7" t="str">
        <f t="shared" si="180"/>
        <v>Bharuch TE(GNE)</v>
      </c>
      <c r="AH701" s="7" t="str">
        <f t="shared" si="181"/>
        <v>Bharuch</v>
      </c>
      <c r="AI701" s="7" t="str">
        <f t="shared" si="182"/>
        <v>S6P8</v>
      </c>
      <c r="AJ701" s="7" t="str">
        <f t="shared" si="183"/>
        <v>S6P8</v>
      </c>
      <c r="AK701" s="7" t="str">
        <f>IFERROR(VLOOKUP(Z701,'PASTE-DL-ALARMS'!$Q$10:$W$2200,7,FALSE),"")</f>
        <v/>
      </c>
      <c r="AL701" s="55" t="str">
        <f>IFERROR(VLOOKUP(Z701,'PASTE-DL-ALARMS'!$Q$10:$W$2200,3,FALSE),"")</f>
        <v/>
      </c>
      <c r="AM701" s="7" t="str">
        <f t="shared" si="184"/>
        <v>10.121.24.193_Bharuch TE(GNE)_S6P8</v>
      </c>
      <c r="AN701" s="55" t="str">
        <f t="shared" si="185"/>
        <v>10.121.16.9_Bharuch_S6P8</v>
      </c>
      <c r="AO701" s="72" t="e">
        <f t="shared" ca="1" si="186"/>
        <v>#VALUE!</v>
      </c>
      <c r="AP701" s="7" t="str">
        <f>IFERROR(VLOOKUP(Z701,'PASTE-DL-ALARMS'!$Q$10:$Z$2800,8,FALSE),"")</f>
        <v/>
      </c>
    </row>
    <row r="702" spans="1:42" x14ac:dyDescent="0.25">
      <c r="A702" s="20"/>
      <c r="B702" s="20"/>
      <c r="C702" s="20" t="str">
        <f>IF(D702="Critical",MAX($C$8:C701)+1,"")</f>
        <v/>
      </c>
      <c r="D702" s="20" t="str">
        <f t="shared" si="170"/>
        <v>-</v>
      </c>
      <c r="E702" s="20" t="str">
        <f>VLOOKUP('PASTE-DOWN-DL'!F702,'SSA-CODE'!$D$4:$E$56,2,FALSE)</f>
        <v>NDD</v>
      </c>
      <c r="F702" s="48" t="str">
        <f t="shared" si="171"/>
        <v>SSA NAD</v>
      </c>
      <c r="G702" s="48" t="str">
        <f t="shared" si="172"/>
        <v xml:space="preserve">	SSA NAD</v>
      </c>
      <c r="H702" s="20">
        <v>693</v>
      </c>
      <c r="I702" t="s">
        <v>10347</v>
      </c>
      <c r="J702" t="s">
        <v>6260</v>
      </c>
      <c r="K702" t="s">
        <v>6261</v>
      </c>
      <c r="L702" t="s">
        <v>6262</v>
      </c>
      <c r="M702" t="s">
        <v>6263</v>
      </c>
      <c r="N702" t="s">
        <v>10348</v>
      </c>
      <c r="O702" t="s">
        <v>10349</v>
      </c>
      <c r="P702" t="s">
        <v>6266</v>
      </c>
      <c r="Q702" t="s">
        <v>6784</v>
      </c>
      <c r="R702" t="s">
        <v>6903</v>
      </c>
      <c r="S702" t="s">
        <v>10350</v>
      </c>
      <c r="T702" t="s">
        <v>6770</v>
      </c>
      <c r="U702" t="s">
        <v>10350</v>
      </c>
      <c r="V702" t="s">
        <v>6271</v>
      </c>
      <c r="W702" t="s">
        <v>10351</v>
      </c>
      <c r="X702" t="s">
        <v>10352</v>
      </c>
      <c r="Y702" t="s">
        <v>6269</v>
      </c>
      <c r="Z702" s="48" t="str">
        <f t="shared" si="173"/>
        <v>SSA NAD-10.121.24.228-PIJ ROAD B1_5/1-10.121.24.244-VASO B1_3/1</v>
      </c>
      <c r="AA702" s="48">
        <f t="shared" si="174"/>
        <v>15</v>
      </c>
      <c r="AB702" s="48">
        <f t="shared" si="175"/>
        <v>20</v>
      </c>
      <c r="AC702" s="48">
        <f t="shared" si="176"/>
        <v>15</v>
      </c>
      <c r="AD702" s="48">
        <f t="shared" si="177"/>
        <v>24</v>
      </c>
      <c r="AE702" s="48" t="str">
        <f t="shared" si="178"/>
        <v>10.121.24.244</v>
      </c>
      <c r="AF702" s="42" t="str">
        <f t="shared" si="179"/>
        <v>10.121.24.228</v>
      </c>
      <c r="AG702" s="7" t="str">
        <f t="shared" si="180"/>
        <v>VASO</v>
      </c>
      <c r="AH702" s="7" t="str">
        <f t="shared" si="181"/>
        <v>PIJ ROAD</v>
      </c>
      <c r="AI702" s="7" t="str">
        <f t="shared" si="182"/>
        <v>S3P1</v>
      </c>
      <c r="AJ702" s="7" t="str">
        <f t="shared" si="183"/>
        <v>S5P1</v>
      </c>
      <c r="AK702" s="7" t="str">
        <f>IFERROR(VLOOKUP(Z702,'PASTE-DL-ALARMS'!$Q$10:$W$2200,7,FALSE),"")</f>
        <v/>
      </c>
      <c r="AL702" s="55" t="str">
        <f>IFERROR(VLOOKUP(Z702,'PASTE-DL-ALARMS'!$Q$10:$W$2200,3,FALSE),"")</f>
        <v/>
      </c>
      <c r="AM702" s="7" t="str">
        <f t="shared" si="184"/>
        <v>10.121.24.244_VASO_S3P1</v>
      </c>
      <c r="AN702" s="55" t="str">
        <f t="shared" si="185"/>
        <v>10.121.24.228_PIJ ROAD_S5P1</v>
      </c>
      <c r="AO702" s="72" t="e">
        <f t="shared" ca="1" si="186"/>
        <v>#VALUE!</v>
      </c>
      <c r="AP702" s="7" t="str">
        <f>IFERROR(VLOOKUP(Z702,'PASTE-DL-ALARMS'!$Q$10:$Z$2800,8,FALSE),"")</f>
        <v/>
      </c>
    </row>
    <row r="703" spans="1:42" x14ac:dyDescent="0.25">
      <c r="A703" s="20"/>
      <c r="B703" s="20"/>
      <c r="C703" s="20" t="str">
        <f>IF(D703="Critical",MAX($C$8:C702)+1,"")</f>
        <v/>
      </c>
      <c r="D703" s="20" t="str">
        <f t="shared" si="170"/>
        <v>-</v>
      </c>
      <c r="E703" s="20" t="str">
        <f>VLOOKUP('PASTE-DOWN-DL'!F703,'SSA-CODE'!$D$4:$E$56,2,FALSE)</f>
        <v>AHD</v>
      </c>
      <c r="F703" s="48" t="str">
        <f t="shared" si="171"/>
        <v>SSA AM</v>
      </c>
      <c r="G703" s="48" t="str">
        <f t="shared" si="172"/>
        <v xml:space="preserve">	SSA AM</v>
      </c>
      <c r="H703" s="20">
        <v>694</v>
      </c>
      <c r="I703" t="s">
        <v>10353</v>
      </c>
      <c r="J703" t="s">
        <v>6260</v>
      </c>
      <c r="K703" t="s">
        <v>6275</v>
      </c>
      <c r="L703" t="s">
        <v>6262</v>
      </c>
      <c r="M703" t="s">
        <v>6263</v>
      </c>
      <c r="N703" t="s">
        <v>10354</v>
      </c>
      <c r="O703" t="s">
        <v>10355</v>
      </c>
      <c r="P703" t="s">
        <v>6266</v>
      </c>
      <c r="Q703" t="s">
        <v>6566</v>
      </c>
      <c r="R703" t="s">
        <v>6279</v>
      </c>
      <c r="S703" t="s">
        <v>10356</v>
      </c>
      <c r="T703" t="s">
        <v>6371</v>
      </c>
      <c r="U703" t="s">
        <v>6723</v>
      </c>
      <c r="V703" t="s">
        <v>6271</v>
      </c>
      <c r="W703" t="s">
        <v>10357</v>
      </c>
      <c r="X703" t="s">
        <v>10358</v>
      </c>
      <c r="Y703" t="s">
        <v>6269</v>
      </c>
      <c r="Z703" s="48" t="str">
        <f t="shared" si="173"/>
        <v>SSA AM-10.121.17.211_TorrentPharma_CO_2/5-10.121.17.205-INFO_3/3</v>
      </c>
      <c r="AA703" s="48">
        <f t="shared" si="174"/>
        <v>15</v>
      </c>
      <c r="AB703" s="48">
        <f t="shared" si="175"/>
        <v>33</v>
      </c>
      <c r="AC703" s="48">
        <f t="shared" si="176"/>
        <v>15</v>
      </c>
      <c r="AD703" s="48">
        <f t="shared" si="177"/>
        <v>20</v>
      </c>
      <c r="AE703" s="48" t="str">
        <f t="shared" si="178"/>
        <v>10.121.17.211</v>
      </c>
      <c r="AF703" s="42" t="str">
        <f t="shared" si="179"/>
        <v>10.121.17.205</v>
      </c>
      <c r="AG703" s="7" t="str">
        <f t="shared" si="180"/>
        <v>Torrent Pharma CO</v>
      </c>
      <c r="AH703" s="7" t="str">
        <f t="shared" si="181"/>
        <v>INFO</v>
      </c>
      <c r="AI703" s="7" t="str">
        <f t="shared" si="182"/>
        <v>S2P5</v>
      </c>
      <c r="AJ703" s="7" t="str">
        <f t="shared" si="183"/>
        <v>S3P3</v>
      </c>
      <c r="AK703" s="7" t="str">
        <f>IFERROR(VLOOKUP(Z703,'PASTE-DL-ALARMS'!$Q$10:$W$2200,7,FALSE),"")</f>
        <v/>
      </c>
      <c r="AL703" s="55" t="str">
        <f>IFERROR(VLOOKUP(Z703,'PASTE-DL-ALARMS'!$Q$10:$W$2200,3,FALSE),"")</f>
        <v/>
      </c>
      <c r="AM703" s="7" t="str">
        <f t="shared" si="184"/>
        <v>10.121.17.211_Torrent Pharma CO_S2P5</v>
      </c>
      <c r="AN703" s="55" t="str">
        <f t="shared" si="185"/>
        <v>10.121.17.205_INFO_S3P3</v>
      </c>
      <c r="AO703" s="72" t="e">
        <f t="shared" ca="1" si="186"/>
        <v>#VALUE!</v>
      </c>
      <c r="AP703" s="7" t="str">
        <f>IFERROR(VLOOKUP(Z703,'PASTE-DL-ALARMS'!$Q$10:$Z$2800,8,FALSE),"")</f>
        <v/>
      </c>
    </row>
    <row r="704" spans="1:42" x14ac:dyDescent="0.25">
      <c r="A704" s="20"/>
      <c r="B704" s="20"/>
      <c r="C704" s="20" t="str">
        <f>IF(D704="Critical",MAX($C$8:C703)+1,"")</f>
        <v/>
      </c>
      <c r="D704" s="20" t="str">
        <f t="shared" si="170"/>
        <v>-</v>
      </c>
      <c r="E704" s="20" t="str">
        <f>VLOOKUP('PASTE-DOWN-DL'!F704,'SSA-CODE'!$D$4:$E$56,2,FALSE)</f>
        <v>AMR</v>
      </c>
      <c r="F704" s="48" t="str">
        <f t="shared" si="171"/>
        <v>SSA AMR</v>
      </c>
      <c r="G704" s="48" t="str">
        <f t="shared" si="172"/>
        <v xml:space="preserve">	SSA AMR</v>
      </c>
      <c r="H704" s="20">
        <v>695</v>
      </c>
      <c r="I704" t="s">
        <v>10359</v>
      </c>
      <c r="J704" t="s">
        <v>6260</v>
      </c>
      <c r="K704" t="s">
        <v>6275</v>
      </c>
      <c r="L704" t="s">
        <v>6262</v>
      </c>
      <c r="M704" t="s">
        <v>6263</v>
      </c>
      <c r="N704" t="s">
        <v>10360</v>
      </c>
      <c r="O704" t="s">
        <v>10361</v>
      </c>
      <c r="P704" t="s">
        <v>6266</v>
      </c>
      <c r="Q704" t="s">
        <v>7018</v>
      </c>
      <c r="R704" t="s">
        <v>6279</v>
      </c>
      <c r="S704" t="s">
        <v>10362</v>
      </c>
      <c r="T704" t="s">
        <v>6313</v>
      </c>
      <c r="U704" t="s">
        <v>10362</v>
      </c>
      <c r="V704" t="s">
        <v>6271</v>
      </c>
      <c r="W704" t="s">
        <v>10363</v>
      </c>
      <c r="X704" t="s">
        <v>10364</v>
      </c>
      <c r="Y704" t="s">
        <v>6269</v>
      </c>
      <c r="Z704" s="48" t="str">
        <f t="shared" si="173"/>
        <v>SSA AMR-10.121.96.4-RAJULA_3/3-10.121.96.33-THORDI-3/3</v>
      </c>
      <c r="AA704" s="48">
        <f t="shared" si="174"/>
        <v>13</v>
      </c>
      <c r="AB704" s="48">
        <f t="shared" si="175"/>
        <v>20</v>
      </c>
      <c r="AC704" s="48">
        <f t="shared" si="176"/>
        <v>14</v>
      </c>
      <c r="AD704" s="48">
        <f t="shared" si="177"/>
        <v>21</v>
      </c>
      <c r="AE704" s="48" t="str">
        <f t="shared" si="178"/>
        <v>10.121.96.4</v>
      </c>
      <c r="AF704" s="42" t="str">
        <f t="shared" si="179"/>
        <v>10.121.96.33</v>
      </c>
      <c r="AG704" s="7" t="str">
        <f t="shared" si="180"/>
        <v>RAJULA</v>
      </c>
      <c r="AH704" s="7" t="str">
        <f t="shared" si="181"/>
        <v>THORDI</v>
      </c>
      <c r="AI704" s="7" t="str">
        <f t="shared" si="182"/>
        <v>S3P3</v>
      </c>
      <c r="AJ704" s="7" t="str">
        <f t="shared" si="183"/>
        <v>S3P3</v>
      </c>
      <c r="AK704" s="7" t="str">
        <f>IFERROR(VLOOKUP(Z704,'PASTE-DL-ALARMS'!$Q$10:$W$2200,7,FALSE),"")</f>
        <v/>
      </c>
      <c r="AL704" s="55" t="str">
        <f>IFERROR(VLOOKUP(Z704,'PASTE-DL-ALARMS'!$Q$10:$W$2200,3,FALSE),"")</f>
        <v/>
      </c>
      <c r="AM704" s="7" t="str">
        <f t="shared" si="184"/>
        <v>10.121.96.4_RAJULA_S3P3</v>
      </c>
      <c r="AN704" s="55" t="str">
        <f t="shared" si="185"/>
        <v>10.121.96.33_THORDI_S3P3</v>
      </c>
      <c r="AO704" s="72" t="e">
        <f t="shared" ca="1" si="186"/>
        <v>#VALUE!</v>
      </c>
      <c r="AP704" s="7" t="str">
        <f>IFERROR(VLOOKUP(Z704,'PASTE-DL-ALARMS'!$Q$10:$Z$2800,8,FALSE),"")</f>
        <v/>
      </c>
    </row>
    <row r="705" spans="1:42" x14ac:dyDescent="0.25">
      <c r="A705" s="20"/>
      <c r="B705" s="20"/>
      <c r="C705" s="20" t="str">
        <f>IF(D705="Critical",MAX($C$8:C704)+1,"")</f>
        <v/>
      </c>
      <c r="D705" s="20" t="str">
        <f t="shared" si="170"/>
        <v>-</v>
      </c>
      <c r="E705" s="20" t="str">
        <f>VLOOKUP('PASTE-DOWN-DL'!F705,'SSA-CODE'!$D$4:$E$56,2,FALSE)</f>
        <v>WTR RJ</v>
      </c>
      <c r="F705" s="48" t="str">
        <f t="shared" si="171"/>
        <v>WTR RJ</v>
      </c>
      <c r="G705" s="48" t="str">
        <f t="shared" si="172"/>
        <v xml:space="preserve">	WTR RJ</v>
      </c>
      <c r="H705" s="20">
        <v>696</v>
      </c>
      <c r="I705" t="s">
        <v>10365</v>
      </c>
      <c r="J705" t="s">
        <v>6260</v>
      </c>
      <c r="K705" t="s">
        <v>6261</v>
      </c>
      <c r="L705" t="s">
        <v>6262</v>
      </c>
      <c r="M705" t="s">
        <v>6263</v>
      </c>
      <c r="N705" t="s">
        <v>10366</v>
      </c>
      <c r="O705" t="s">
        <v>10367</v>
      </c>
      <c r="P705" t="s">
        <v>6266</v>
      </c>
      <c r="Q705" t="s">
        <v>6851</v>
      </c>
      <c r="R705" t="s">
        <v>6706</v>
      </c>
      <c r="S705" t="s">
        <v>6269</v>
      </c>
      <c r="T705" t="s">
        <v>6270</v>
      </c>
      <c r="U705" t="s">
        <v>6269</v>
      </c>
      <c r="V705" t="s">
        <v>6271</v>
      </c>
      <c r="W705" t="s">
        <v>10368</v>
      </c>
      <c r="X705" t="s">
        <v>6488</v>
      </c>
      <c r="Y705" t="s">
        <v>6269</v>
      </c>
      <c r="Z705" s="48" t="str">
        <f t="shared" si="173"/>
        <v>WTR RJ-10.121.68.216-MOTA GUNDA REPEATER_3/1-10.121.68.195-KHAMBALIYA_4/1</v>
      </c>
      <c r="AA705" s="48">
        <f t="shared" si="174"/>
        <v>15</v>
      </c>
      <c r="AB705" s="48">
        <f t="shared" si="175"/>
        <v>26</v>
      </c>
      <c r="AC705" s="48">
        <f t="shared" si="176"/>
        <v>15</v>
      </c>
      <c r="AD705" s="48">
        <f t="shared" si="177"/>
        <v>35</v>
      </c>
      <c r="AE705" s="48" t="str">
        <f t="shared" si="178"/>
        <v>10.121.68.195</v>
      </c>
      <c r="AF705" s="42" t="str">
        <f t="shared" si="179"/>
        <v>10.121.68.196</v>
      </c>
      <c r="AG705" s="7" t="str">
        <f t="shared" si="180"/>
        <v>KHAMBALIYA</v>
      </c>
      <c r="AH705" s="7" t="str">
        <f t="shared" si="181"/>
        <v>MOTA GUNDA REPEATER</v>
      </c>
      <c r="AI705" s="7" t="str">
        <f t="shared" si="182"/>
        <v>S4P1</v>
      </c>
      <c r="AJ705" s="7" t="str">
        <f t="shared" si="183"/>
        <v>S3P1</v>
      </c>
      <c r="AK705" s="7" t="str">
        <f>IFERROR(VLOOKUP(Z705,'PASTE-DL-ALARMS'!$Q$10:$W$2200,7,FALSE),"")</f>
        <v/>
      </c>
      <c r="AL705" s="55" t="str">
        <f>IFERROR(VLOOKUP(Z705,'PASTE-DL-ALARMS'!$Q$10:$W$2200,3,FALSE),"")</f>
        <v/>
      </c>
      <c r="AM705" s="7" t="str">
        <f t="shared" si="184"/>
        <v>10.121.68.195_KHAMBALIYA_S4P1</v>
      </c>
      <c r="AN705" s="55" t="str">
        <f t="shared" si="185"/>
        <v>10.121.68.196_MOTA GUNDA REPEATER_S3P1</v>
      </c>
      <c r="AO705" s="72" t="e">
        <f t="shared" ca="1" si="186"/>
        <v>#VALUE!</v>
      </c>
      <c r="AP705" s="7" t="str">
        <f>IFERROR(VLOOKUP(Z705,'PASTE-DL-ALARMS'!$Q$10:$Z$2800,8,FALSE),"")</f>
        <v/>
      </c>
    </row>
    <row r="706" spans="1:42" x14ac:dyDescent="0.25">
      <c r="A706" s="20"/>
      <c r="B706" s="20"/>
      <c r="C706" s="20" t="str">
        <f>IF(D706="Critical",MAX($C$8:C705)+1,"")</f>
        <v/>
      </c>
      <c r="D706" s="20" t="str">
        <f t="shared" si="170"/>
        <v>-</v>
      </c>
      <c r="E706" s="20" t="str">
        <f>VLOOKUP('PASTE-DOWN-DL'!F706,'SSA-CODE'!$D$4:$E$56,2,FALSE)</f>
        <v>SRT</v>
      </c>
      <c r="F706" s="48" t="str">
        <f t="shared" si="171"/>
        <v>SSA SR</v>
      </c>
      <c r="G706" s="48" t="str">
        <f t="shared" si="172"/>
        <v xml:space="preserve">	SSA SR</v>
      </c>
      <c r="H706" s="20">
        <v>697</v>
      </c>
      <c r="I706" t="s">
        <v>10369</v>
      </c>
      <c r="J706" t="s">
        <v>6260</v>
      </c>
      <c r="K706" t="s">
        <v>6275</v>
      </c>
      <c r="L706" t="s">
        <v>6262</v>
      </c>
      <c r="M706" t="s">
        <v>6263</v>
      </c>
      <c r="N706" t="s">
        <v>10370</v>
      </c>
      <c r="O706" t="s">
        <v>10371</v>
      </c>
      <c r="P706" t="s">
        <v>6266</v>
      </c>
      <c r="Q706" t="s">
        <v>6529</v>
      </c>
      <c r="R706" t="s">
        <v>6279</v>
      </c>
      <c r="S706" t="s">
        <v>10372</v>
      </c>
      <c r="T706" t="s">
        <v>6486</v>
      </c>
      <c r="U706" t="s">
        <v>6372</v>
      </c>
      <c r="V706" t="s">
        <v>6271</v>
      </c>
      <c r="W706" t="s">
        <v>10373</v>
      </c>
      <c r="X706" t="s">
        <v>10374</v>
      </c>
      <c r="Y706" t="s">
        <v>6269</v>
      </c>
      <c r="Z706" s="48" t="str">
        <f t="shared" si="173"/>
        <v>SSA SR-10.121.19.209-MORA_3/5-10.121.100.14-KUDIYANA_3/5</v>
      </c>
      <c r="AA706" s="48">
        <f t="shared" si="174"/>
        <v>15</v>
      </c>
      <c r="AB706" s="48">
        <f t="shared" si="175"/>
        <v>20</v>
      </c>
      <c r="AC706" s="48">
        <f t="shared" si="176"/>
        <v>15</v>
      </c>
      <c r="AD706" s="48">
        <f t="shared" si="177"/>
        <v>24</v>
      </c>
      <c r="AE706" s="48" t="str">
        <f t="shared" si="178"/>
        <v>10.121.19.209</v>
      </c>
      <c r="AF706" s="42" t="str">
        <f t="shared" si="179"/>
        <v>10.121.100.14</v>
      </c>
      <c r="AG706" s="7" t="str">
        <f t="shared" si="180"/>
        <v>MORA</v>
      </c>
      <c r="AH706" s="7" t="str">
        <f t="shared" si="181"/>
        <v>KUDIYANA</v>
      </c>
      <c r="AI706" s="7" t="str">
        <f t="shared" si="182"/>
        <v>S3P5</v>
      </c>
      <c r="AJ706" s="7" t="str">
        <f t="shared" si="183"/>
        <v>S3P5</v>
      </c>
      <c r="AK706" s="7" t="str">
        <f>IFERROR(VLOOKUP(Z706,'PASTE-DL-ALARMS'!$Q$10:$W$2200,7,FALSE),"")</f>
        <v/>
      </c>
      <c r="AL706" s="55" t="str">
        <f>IFERROR(VLOOKUP(Z706,'PASTE-DL-ALARMS'!$Q$10:$W$2200,3,FALSE),"")</f>
        <v/>
      </c>
      <c r="AM706" s="7" t="str">
        <f t="shared" si="184"/>
        <v>10.121.19.209_MORA_S3P5</v>
      </c>
      <c r="AN706" s="55" t="str">
        <f t="shared" si="185"/>
        <v>10.121.100.14_KUDIYANA_S3P5</v>
      </c>
      <c r="AO706" s="72" t="e">
        <f t="shared" ca="1" si="186"/>
        <v>#VALUE!</v>
      </c>
      <c r="AP706" s="7" t="str">
        <f>IFERROR(VLOOKUP(Z706,'PASTE-DL-ALARMS'!$Q$10:$Z$2800,8,FALSE),"")</f>
        <v/>
      </c>
    </row>
    <row r="707" spans="1:42" x14ac:dyDescent="0.25">
      <c r="A707" s="20"/>
      <c r="B707" s="20"/>
      <c r="C707" s="20" t="str">
        <f>IF(D707="Critical",MAX($C$8:C706)+1,"")</f>
        <v/>
      </c>
      <c r="D707" s="20" t="str">
        <f t="shared" si="170"/>
        <v>-</v>
      </c>
      <c r="E707" s="20" t="str">
        <f>VLOOKUP('PASTE-DOWN-DL'!F707,'SSA-CODE'!$D$4:$E$56,2,FALSE)</f>
        <v>BUJ</v>
      </c>
      <c r="F707" s="48" t="str">
        <f t="shared" si="171"/>
        <v>SSA BUJ</v>
      </c>
      <c r="G707" s="48" t="str">
        <f t="shared" si="172"/>
        <v xml:space="preserve">	SSA BUJ</v>
      </c>
      <c r="H707" s="20">
        <v>698</v>
      </c>
      <c r="I707" t="s">
        <v>10375</v>
      </c>
      <c r="J707" t="s">
        <v>6260</v>
      </c>
      <c r="K707" t="s">
        <v>6275</v>
      </c>
      <c r="L707" t="s">
        <v>6262</v>
      </c>
      <c r="M707" t="s">
        <v>6263</v>
      </c>
      <c r="N707" t="s">
        <v>10376</v>
      </c>
      <c r="O707" t="s">
        <v>10377</v>
      </c>
      <c r="P707" t="s">
        <v>6266</v>
      </c>
      <c r="Q707" t="s">
        <v>6369</v>
      </c>
      <c r="R707" t="s">
        <v>6279</v>
      </c>
      <c r="S707" t="s">
        <v>10378</v>
      </c>
      <c r="T707" t="s">
        <v>6471</v>
      </c>
      <c r="U707" t="s">
        <v>6510</v>
      </c>
      <c r="V707" t="s">
        <v>6271</v>
      </c>
      <c r="W707" t="s">
        <v>10379</v>
      </c>
      <c r="X707" t="s">
        <v>10380</v>
      </c>
      <c r="Y707" t="s">
        <v>6269</v>
      </c>
      <c r="Z707" s="48" t="str">
        <f t="shared" si="173"/>
        <v>SSA BUJ-10.121.24.74-Adipur_3/6-10.121.24.118-DC5 TE_2/5</v>
      </c>
      <c r="AA707" s="48">
        <f t="shared" si="174"/>
        <v>14</v>
      </c>
      <c r="AB707" s="48">
        <f t="shared" si="175"/>
        <v>21</v>
      </c>
      <c r="AC707" s="48">
        <f t="shared" si="176"/>
        <v>15</v>
      </c>
      <c r="AD707" s="48">
        <f t="shared" si="177"/>
        <v>22</v>
      </c>
      <c r="AE707" s="48" t="str">
        <f t="shared" si="178"/>
        <v>10.121.24.74</v>
      </c>
      <c r="AF707" s="42" t="str">
        <f t="shared" si="179"/>
        <v>10.121.24.118</v>
      </c>
      <c r="AG707" s="7" t="str">
        <f t="shared" si="180"/>
        <v>Adipur</v>
      </c>
      <c r="AH707" s="7" t="str">
        <f t="shared" si="181"/>
        <v>DC5 TE</v>
      </c>
      <c r="AI707" s="7" t="str">
        <f t="shared" si="182"/>
        <v>S3P6</v>
      </c>
      <c r="AJ707" s="7" t="str">
        <f t="shared" si="183"/>
        <v>S2P5</v>
      </c>
      <c r="AK707" s="7" t="str">
        <f>IFERROR(VLOOKUP(Z707,'PASTE-DL-ALARMS'!$Q$10:$W$2200,7,FALSE),"")</f>
        <v/>
      </c>
      <c r="AL707" s="55" t="str">
        <f>IFERROR(VLOOKUP(Z707,'PASTE-DL-ALARMS'!$Q$10:$W$2200,3,FALSE),"")</f>
        <v/>
      </c>
      <c r="AM707" s="7" t="str">
        <f t="shared" si="184"/>
        <v>10.121.24.74_Adipur_S3P6</v>
      </c>
      <c r="AN707" s="55" t="str">
        <f t="shared" si="185"/>
        <v>10.121.24.118_DC5 TE_S2P5</v>
      </c>
      <c r="AO707" s="72" t="e">
        <f t="shared" ca="1" si="186"/>
        <v>#VALUE!</v>
      </c>
      <c r="AP707" s="7" t="str">
        <f>IFERROR(VLOOKUP(Z707,'PASTE-DL-ALARMS'!$Q$10:$Z$2800,8,FALSE),"")</f>
        <v/>
      </c>
    </row>
    <row r="708" spans="1:42" x14ac:dyDescent="0.25">
      <c r="A708" s="20"/>
      <c r="B708" s="20"/>
      <c r="C708" s="20" t="str">
        <f>IF(D708="Critical",MAX($C$8:C707)+1,"")</f>
        <v/>
      </c>
      <c r="D708" s="20" t="str">
        <f t="shared" si="170"/>
        <v>-</v>
      </c>
      <c r="E708" s="20" t="str">
        <f>VLOOKUP('PASTE-DOWN-DL'!F708,'SSA-CODE'!$D$4:$E$56,2,FALSE)</f>
        <v>AHD</v>
      </c>
      <c r="F708" s="48" t="str">
        <f t="shared" si="171"/>
        <v>SSA AM</v>
      </c>
      <c r="G708" s="48" t="str">
        <f t="shared" si="172"/>
        <v xml:space="preserve">	SSA AM</v>
      </c>
      <c r="H708" s="20">
        <v>699</v>
      </c>
      <c r="I708" t="s">
        <v>10381</v>
      </c>
      <c r="J708" t="s">
        <v>6260</v>
      </c>
      <c r="K708" t="s">
        <v>6261</v>
      </c>
      <c r="L708" t="s">
        <v>6262</v>
      </c>
      <c r="M708" t="s">
        <v>6263</v>
      </c>
      <c r="N708" t="s">
        <v>10382</v>
      </c>
      <c r="O708" t="s">
        <v>10383</v>
      </c>
      <c r="P708" t="s">
        <v>6266</v>
      </c>
      <c r="Q708" t="s">
        <v>6461</v>
      </c>
      <c r="R708" t="s">
        <v>6352</v>
      </c>
      <c r="S708" t="s">
        <v>6589</v>
      </c>
      <c r="T708" t="s">
        <v>6287</v>
      </c>
      <c r="U708" t="s">
        <v>6589</v>
      </c>
      <c r="V708" t="s">
        <v>6271</v>
      </c>
      <c r="W708" t="s">
        <v>10384</v>
      </c>
      <c r="X708" t="s">
        <v>10385</v>
      </c>
      <c r="Y708" t="s">
        <v>6269</v>
      </c>
      <c r="Z708" s="48" t="str">
        <f t="shared" si="173"/>
        <v>SSA AM-10.121.18.129-GujAhmedabad_Bapunagar_B2_3/1-10.121.18.145-GujAhmedabad_Bapunagar_B2_6/1</v>
      </c>
      <c r="AA708" s="48">
        <f t="shared" si="174"/>
        <v>15</v>
      </c>
      <c r="AB708" s="48">
        <f t="shared" si="175"/>
        <v>29</v>
      </c>
      <c r="AC708" s="48">
        <f t="shared" si="176"/>
        <v>15</v>
      </c>
      <c r="AD708" s="48">
        <f t="shared" si="177"/>
        <v>25</v>
      </c>
      <c r="AE708" s="48" t="str">
        <f t="shared" si="178"/>
        <v>10.121.18.129</v>
      </c>
      <c r="AF708" s="42" t="str">
        <f t="shared" si="179"/>
        <v>10.121.18.145</v>
      </c>
      <c r="AG708" s="7" t="str">
        <f t="shared" si="180"/>
        <v>Bapunagar IDC</v>
      </c>
      <c r="AH708" s="7" t="str">
        <f t="shared" si="181"/>
        <v>Bapunagar</v>
      </c>
      <c r="AI708" s="7" t="str">
        <f t="shared" si="182"/>
        <v>S3P1</v>
      </c>
      <c r="AJ708" s="7" t="str">
        <f t="shared" si="183"/>
        <v>S6P1</v>
      </c>
      <c r="AK708" s="7" t="str">
        <f>IFERROR(VLOOKUP(Z708,'PASTE-DL-ALARMS'!$Q$10:$W$2200,7,FALSE),"")</f>
        <v/>
      </c>
      <c r="AL708" s="55" t="str">
        <f>IFERROR(VLOOKUP(Z708,'PASTE-DL-ALARMS'!$Q$10:$W$2200,3,FALSE),"")</f>
        <v/>
      </c>
      <c r="AM708" s="7" t="str">
        <f t="shared" si="184"/>
        <v>10.121.18.129_Bapunagar IDC_S3P1</v>
      </c>
      <c r="AN708" s="55" t="str">
        <f t="shared" si="185"/>
        <v>10.121.18.145_Bapunagar_S6P1</v>
      </c>
      <c r="AO708" s="72" t="e">
        <f t="shared" ca="1" si="186"/>
        <v>#VALUE!</v>
      </c>
      <c r="AP708" s="7" t="str">
        <f>IFERROR(VLOOKUP(Z708,'PASTE-DL-ALARMS'!$Q$10:$Z$2800,8,FALSE),"")</f>
        <v/>
      </c>
    </row>
    <row r="709" spans="1:42" x14ac:dyDescent="0.25">
      <c r="A709" s="20"/>
      <c r="B709" s="20"/>
      <c r="C709" s="20" t="str">
        <f>IF(D709="Critical",MAX($C$8:C708)+1,"")</f>
        <v/>
      </c>
      <c r="D709" s="20" t="str">
        <f t="shared" si="170"/>
        <v>-</v>
      </c>
      <c r="E709" s="20" t="str">
        <f>VLOOKUP('PASTE-DOWN-DL'!F709,'SSA-CODE'!$D$4:$E$56,2,FALSE)</f>
        <v>VAL</v>
      </c>
      <c r="F709" s="48" t="str">
        <f t="shared" si="171"/>
        <v>SSA VAL</v>
      </c>
      <c r="G709" s="48" t="str">
        <f t="shared" si="172"/>
        <v xml:space="preserve">	SSA VAL</v>
      </c>
      <c r="H709" s="20">
        <v>700</v>
      </c>
      <c r="I709" t="s">
        <v>10386</v>
      </c>
      <c r="J709" t="s">
        <v>6260</v>
      </c>
      <c r="K709" t="s">
        <v>6275</v>
      </c>
      <c r="L709" t="s">
        <v>6262</v>
      </c>
      <c r="M709" t="s">
        <v>6263</v>
      </c>
      <c r="N709" t="s">
        <v>10387</v>
      </c>
      <c r="O709" t="s">
        <v>10388</v>
      </c>
      <c r="P709" t="s">
        <v>6266</v>
      </c>
      <c r="Q709" t="s">
        <v>7052</v>
      </c>
      <c r="R709" t="s">
        <v>6279</v>
      </c>
      <c r="S709" t="s">
        <v>10389</v>
      </c>
      <c r="T709" t="s">
        <v>6471</v>
      </c>
      <c r="U709" t="s">
        <v>7857</v>
      </c>
      <c r="V709" t="s">
        <v>6271</v>
      </c>
      <c r="W709" t="s">
        <v>10390</v>
      </c>
      <c r="X709" t="s">
        <v>10391</v>
      </c>
      <c r="Y709" t="s">
        <v>6269</v>
      </c>
      <c r="Z709" s="48" t="str">
        <f t="shared" si="173"/>
        <v>SSA VAL-10.121.24.147-Valsad New2_PH3_A_2/5-10.121.24.129-Valsad Old TE_B2_PH3_3/5</v>
      </c>
      <c r="AA709" s="48">
        <f t="shared" si="174"/>
        <v>15</v>
      </c>
      <c r="AB709" s="48">
        <f t="shared" si="175"/>
        <v>34</v>
      </c>
      <c r="AC709" s="48">
        <f t="shared" si="176"/>
        <v>15</v>
      </c>
      <c r="AD709" s="48">
        <f t="shared" si="177"/>
        <v>27</v>
      </c>
      <c r="AE709" s="48" t="str">
        <f t="shared" si="178"/>
        <v>10.121.24.129</v>
      </c>
      <c r="AF709" s="42" t="str">
        <f t="shared" si="179"/>
        <v>10.121.24.147</v>
      </c>
      <c r="AG709" s="7" t="str">
        <f t="shared" si="180"/>
        <v>Valsad-Old-TE(GNE)</v>
      </c>
      <c r="AH709" s="7" t="str">
        <f t="shared" si="181"/>
        <v>Valsad New2</v>
      </c>
      <c r="AI709" s="7" t="str">
        <f t="shared" si="182"/>
        <v>S3P5</v>
      </c>
      <c r="AJ709" s="7" t="str">
        <f t="shared" si="183"/>
        <v>S2P5</v>
      </c>
      <c r="AK709" s="7" t="str">
        <f>IFERROR(VLOOKUP(Z709,'PASTE-DL-ALARMS'!$Q$10:$W$2200,7,FALSE),"")</f>
        <v/>
      </c>
      <c r="AL709" s="55" t="str">
        <f>IFERROR(VLOOKUP(Z709,'PASTE-DL-ALARMS'!$Q$10:$W$2200,3,FALSE),"")</f>
        <v/>
      </c>
      <c r="AM709" s="7" t="str">
        <f t="shared" si="184"/>
        <v>10.121.24.129_Valsad-Old-TE(GNE)_S3P5</v>
      </c>
      <c r="AN709" s="55" t="str">
        <f t="shared" si="185"/>
        <v>10.121.24.147_Valsad New2_S2P5</v>
      </c>
      <c r="AO709" s="72" t="e">
        <f t="shared" ca="1" si="186"/>
        <v>#VALUE!</v>
      </c>
      <c r="AP709" s="7" t="str">
        <f>IFERROR(VLOOKUP(Z709,'PASTE-DL-ALARMS'!$Q$10:$Z$2800,8,FALSE),"")</f>
        <v/>
      </c>
    </row>
    <row r="710" spans="1:42" x14ac:dyDescent="0.25">
      <c r="A710" s="20"/>
      <c r="B710" s="20"/>
      <c r="C710" s="20" t="str">
        <f>IF(D710="Critical",MAX($C$8:C709)+1,"")</f>
        <v/>
      </c>
      <c r="D710" s="20" t="str">
        <f t="shared" si="170"/>
        <v>-</v>
      </c>
      <c r="E710" s="20" t="str">
        <f>VLOOKUP('PASTE-DOWN-DL'!F710,'SSA-CODE'!$D$4:$E$56,2,FALSE)</f>
        <v>PLR</v>
      </c>
      <c r="F710" s="48" t="str">
        <f t="shared" si="171"/>
        <v>SSA PNP</v>
      </c>
      <c r="G710" s="48" t="str">
        <f t="shared" si="172"/>
        <v xml:space="preserve">	SSA PNP</v>
      </c>
      <c r="H710" s="20">
        <v>701</v>
      </c>
      <c r="I710" t="s">
        <v>10392</v>
      </c>
      <c r="J710" t="s">
        <v>6260</v>
      </c>
      <c r="K710" t="s">
        <v>6275</v>
      </c>
      <c r="L710" t="s">
        <v>6262</v>
      </c>
      <c r="M710" t="s">
        <v>6263</v>
      </c>
      <c r="N710" t="s">
        <v>10393</v>
      </c>
      <c r="O710" t="s">
        <v>10394</v>
      </c>
      <c r="P710" t="s">
        <v>6266</v>
      </c>
      <c r="Q710" t="s">
        <v>6916</v>
      </c>
      <c r="R710" t="s">
        <v>6279</v>
      </c>
      <c r="S710" t="s">
        <v>6269</v>
      </c>
      <c r="T710" t="s">
        <v>6270</v>
      </c>
      <c r="U710" t="s">
        <v>6269</v>
      </c>
      <c r="V710" t="s">
        <v>6271</v>
      </c>
      <c r="W710" t="s">
        <v>10395</v>
      </c>
      <c r="X710" t="s">
        <v>10396</v>
      </c>
      <c r="Y710" t="s">
        <v>6269</v>
      </c>
      <c r="Z710" s="48" t="str">
        <f t="shared" si="173"/>
        <v>SSA PNP-10.121.98.140-DEESA RTO_S3P3-10.121.98.148-Deesa_S3P3</v>
      </c>
      <c r="AA710" s="48">
        <f t="shared" si="174"/>
        <v>15</v>
      </c>
      <c r="AB710" s="48">
        <f t="shared" si="175"/>
        <v>25</v>
      </c>
      <c r="AC710" s="48">
        <f t="shared" si="176"/>
        <v>15</v>
      </c>
      <c r="AD710" s="48">
        <f t="shared" si="177"/>
        <v>21</v>
      </c>
      <c r="AE710" s="48" t="str">
        <f t="shared" si="178"/>
        <v>10.121.98.140</v>
      </c>
      <c r="AF710" s="42" t="str">
        <f t="shared" si="179"/>
        <v>10.121.98.148</v>
      </c>
      <c r="AG710" s="7" t="str">
        <f t="shared" si="180"/>
        <v>Deesa RTO</v>
      </c>
      <c r="AH710" s="7" t="str">
        <f t="shared" si="181"/>
        <v>Deesa</v>
      </c>
      <c r="AI710" s="7" t="str">
        <f t="shared" si="182"/>
        <v>S3P3</v>
      </c>
      <c r="AJ710" s="7" t="str">
        <f t="shared" si="183"/>
        <v>S3P3</v>
      </c>
      <c r="AK710" s="7" t="str">
        <f>IFERROR(VLOOKUP(Z710,'PASTE-DL-ALARMS'!$Q$10:$W$2200,7,FALSE),"")</f>
        <v/>
      </c>
      <c r="AL710" s="55" t="str">
        <f>IFERROR(VLOOKUP(Z710,'PASTE-DL-ALARMS'!$Q$10:$W$2200,3,FALSE),"")</f>
        <v/>
      </c>
      <c r="AM710" s="7" t="str">
        <f t="shared" si="184"/>
        <v>10.121.98.140_Deesa RTO_S3P3</v>
      </c>
      <c r="AN710" s="55" t="str">
        <f t="shared" si="185"/>
        <v>10.121.98.148_Deesa_S3P3</v>
      </c>
      <c r="AO710" s="72" t="e">
        <f t="shared" ca="1" si="186"/>
        <v>#VALUE!</v>
      </c>
      <c r="AP710" s="7" t="str">
        <f>IFERROR(VLOOKUP(Z710,'PASTE-DL-ALARMS'!$Q$10:$Z$2800,8,FALSE),"")</f>
        <v/>
      </c>
    </row>
    <row r="711" spans="1:42" x14ac:dyDescent="0.25">
      <c r="A711" s="20"/>
      <c r="B711" s="20"/>
      <c r="C711" s="20" t="str">
        <f>IF(D711="Critical",MAX($C$8:C710)+1,"")</f>
        <v/>
      </c>
      <c r="D711" s="20" t="str">
        <f t="shared" si="170"/>
        <v>-</v>
      </c>
      <c r="E711" s="20" t="str">
        <f>VLOOKUP('PASTE-DOWN-DL'!F711,'SSA-CODE'!$D$4:$E$56,2,FALSE)</f>
        <v>NDD</v>
      </c>
      <c r="F711" s="48" t="str">
        <f t="shared" si="171"/>
        <v>SSA NAD</v>
      </c>
      <c r="G711" s="48" t="str">
        <f t="shared" si="172"/>
        <v xml:space="preserve">	SSA NAD</v>
      </c>
      <c r="H711" s="20">
        <v>702</v>
      </c>
      <c r="I711" t="s">
        <v>10397</v>
      </c>
      <c r="J711" t="s">
        <v>6260</v>
      </c>
      <c r="K711" t="s">
        <v>6261</v>
      </c>
      <c r="L711" t="s">
        <v>6262</v>
      </c>
      <c r="M711" t="s">
        <v>6263</v>
      </c>
      <c r="N711" t="s">
        <v>10398</v>
      </c>
      <c r="O711" t="s">
        <v>10399</v>
      </c>
      <c r="P711" t="s">
        <v>6266</v>
      </c>
      <c r="Q711" t="s">
        <v>6438</v>
      </c>
      <c r="R711" t="s">
        <v>6359</v>
      </c>
      <c r="S711" t="s">
        <v>6269</v>
      </c>
      <c r="T711" t="s">
        <v>6540</v>
      </c>
      <c r="U711" t="s">
        <v>6269</v>
      </c>
      <c r="V711" t="s">
        <v>6271</v>
      </c>
      <c r="W711" t="s">
        <v>10400</v>
      </c>
      <c r="X711" t="s">
        <v>10401</v>
      </c>
      <c r="Y711" t="s">
        <v>6269</v>
      </c>
      <c r="Z711" s="48" t="str">
        <f t="shared" si="173"/>
        <v>SSA NAD-10.121.98.67-Cambay B1_3/1-10.121.98.64-Borsad B2_4/1</v>
      </c>
      <c r="AA711" s="48">
        <f t="shared" si="174"/>
        <v>14</v>
      </c>
      <c r="AB711" s="48">
        <f t="shared" si="175"/>
        <v>21</v>
      </c>
      <c r="AC711" s="48">
        <f t="shared" si="176"/>
        <v>14</v>
      </c>
      <c r="AD711" s="48">
        <f t="shared" si="177"/>
        <v>21</v>
      </c>
      <c r="AE711" s="48" t="str">
        <f t="shared" si="178"/>
        <v>10.121.98.67</v>
      </c>
      <c r="AF711" s="42" t="str">
        <f t="shared" si="179"/>
        <v>10.121.98.64</v>
      </c>
      <c r="AG711" s="7" t="str">
        <f t="shared" si="180"/>
        <v>CAMBAY</v>
      </c>
      <c r="AH711" s="7" t="str">
        <f t="shared" si="181"/>
        <v>BORSAD</v>
      </c>
      <c r="AI711" s="7" t="str">
        <f t="shared" si="182"/>
        <v>S3P1</v>
      </c>
      <c r="AJ711" s="7" t="str">
        <f t="shared" si="183"/>
        <v>S4P1</v>
      </c>
      <c r="AK711" s="7" t="str">
        <f>IFERROR(VLOOKUP(Z711,'PASTE-DL-ALARMS'!$Q$10:$W$2200,7,FALSE),"")</f>
        <v/>
      </c>
      <c r="AL711" s="55" t="str">
        <f>IFERROR(VLOOKUP(Z711,'PASTE-DL-ALARMS'!$Q$10:$W$2200,3,FALSE),"")</f>
        <v/>
      </c>
      <c r="AM711" s="7" t="str">
        <f t="shared" si="184"/>
        <v>10.121.98.67_CAMBAY_S3P1</v>
      </c>
      <c r="AN711" s="55" t="str">
        <f t="shared" si="185"/>
        <v>10.121.98.64_BORSAD_S4P1</v>
      </c>
      <c r="AO711" s="72" t="e">
        <f t="shared" ca="1" si="186"/>
        <v>#VALUE!</v>
      </c>
      <c r="AP711" s="7" t="str">
        <f>IFERROR(VLOOKUP(Z711,'PASTE-DL-ALARMS'!$Q$10:$Z$2800,8,FALSE),"")</f>
        <v/>
      </c>
    </row>
    <row r="712" spans="1:42" x14ac:dyDescent="0.25">
      <c r="A712" s="20"/>
      <c r="B712" s="20"/>
      <c r="C712" s="20" t="str">
        <f>IF(D712="Critical",MAX($C$8:C711)+1,"")</f>
        <v/>
      </c>
      <c r="D712" s="20" t="str">
        <f t="shared" si="170"/>
        <v>-</v>
      </c>
      <c r="E712" s="20" t="str">
        <f>VLOOKUP('PASTE-DOWN-DL'!F712,'SSA-CODE'!$D$4:$E$56,2,FALSE)</f>
        <v>VDA</v>
      </c>
      <c r="F712" s="48" t="str">
        <f t="shared" si="171"/>
        <v>SSA VDR</v>
      </c>
      <c r="G712" s="48" t="str">
        <f t="shared" si="172"/>
        <v xml:space="preserve">	SSA VDR</v>
      </c>
      <c r="H712" s="20">
        <v>703</v>
      </c>
      <c r="I712" t="s">
        <v>10402</v>
      </c>
      <c r="J712" t="s">
        <v>6260</v>
      </c>
      <c r="K712" t="s">
        <v>6261</v>
      </c>
      <c r="L712" t="s">
        <v>6262</v>
      </c>
      <c r="M712" t="s">
        <v>6263</v>
      </c>
      <c r="N712" t="s">
        <v>10403</v>
      </c>
      <c r="O712" t="s">
        <v>10404</v>
      </c>
      <c r="P712" t="s">
        <v>6266</v>
      </c>
      <c r="Q712" t="s">
        <v>6368</v>
      </c>
      <c r="R712" t="s">
        <v>6369</v>
      </c>
      <c r="S712" t="s">
        <v>10405</v>
      </c>
      <c r="T712" t="s">
        <v>6345</v>
      </c>
      <c r="U712" t="s">
        <v>10405</v>
      </c>
      <c r="V712" t="s">
        <v>6271</v>
      </c>
      <c r="W712" t="s">
        <v>10406</v>
      </c>
      <c r="X712" t="s">
        <v>10407</v>
      </c>
      <c r="Y712" t="s">
        <v>6269</v>
      </c>
      <c r="Z712" s="48" t="str">
        <f t="shared" si="173"/>
        <v>SSA VDR-10.121.99.138-GujVadodra_GCD_B2 -10.121.19.131-GujVadodra_Karelibagh_B2</v>
      </c>
      <c r="AA712" s="48">
        <f t="shared" si="174"/>
        <v>15</v>
      </c>
      <c r="AB712" s="48">
        <f t="shared" si="175"/>
        <v>26</v>
      </c>
      <c r="AC712" s="48">
        <f t="shared" si="176"/>
        <v>15</v>
      </c>
      <c r="AD712" s="48">
        <f t="shared" si="177"/>
        <v>36</v>
      </c>
      <c r="AE712" s="48" t="str">
        <f t="shared" si="178"/>
        <v>10.121.19.131</v>
      </c>
      <c r="AF712" s="42" t="str">
        <f t="shared" si="179"/>
        <v>10.121.99.138</v>
      </c>
      <c r="AG712" s="7" t="str">
        <f t="shared" si="180"/>
        <v>KARELIBAGH</v>
      </c>
      <c r="AH712" s="7" t="str">
        <f t="shared" si="181"/>
        <v>SANGAM ROAD LINE BTS</v>
      </c>
      <c r="AI712" s="7" t="str">
        <f t="shared" si="182"/>
        <v>S6P1</v>
      </c>
      <c r="AJ712" s="7" t="str">
        <f t="shared" si="183"/>
        <v>S3P1</v>
      </c>
      <c r="AK712" s="7" t="str">
        <f>IFERROR(VLOOKUP(Z712,'PASTE-DL-ALARMS'!$Q$10:$W$2200,7,FALSE),"")</f>
        <v/>
      </c>
      <c r="AL712" s="55" t="str">
        <f>IFERROR(VLOOKUP(Z712,'PASTE-DL-ALARMS'!$Q$10:$W$2200,3,FALSE),"")</f>
        <v/>
      </c>
      <c r="AM712" s="7" t="str">
        <f t="shared" si="184"/>
        <v>10.121.19.131_KARELIBAGH_S6P1</v>
      </c>
      <c r="AN712" s="55" t="str">
        <f t="shared" si="185"/>
        <v>10.121.99.138_SANGAM ROAD LINE BTS_S3P1</v>
      </c>
      <c r="AO712" s="72" t="e">
        <f t="shared" ca="1" si="186"/>
        <v>#VALUE!</v>
      </c>
      <c r="AP712" s="7" t="str">
        <f>IFERROR(VLOOKUP(Z712,'PASTE-DL-ALARMS'!$Q$10:$Z$2800,8,FALSE),"")</f>
        <v/>
      </c>
    </row>
    <row r="713" spans="1:42" x14ac:dyDescent="0.25">
      <c r="A713" s="20"/>
      <c r="B713" s="20"/>
      <c r="C713" s="20" t="str">
        <f>IF(D713="Critical",MAX($C$8:C712)+1,"")</f>
        <v/>
      </c>
      <c r="D713" s="20" t="str">
        <f t="shared" si="170"/>
        <v>-</v>
      </c>
      <c r="E713" s="20" t="str">
        <f>VLOOKUP('PASTE-DOWN-DL'!F713,'SSA-CODE'!$D$4:$E$56,2,FALSE)</f>
        <v>AHD</v>
      </c>
      <c r="F713" s="48" t="str">
        <f t="shared" si="171"/>
        <v>SSA AM</v>
      </c>
      <c r="G713" s="48" t="str">
        <f t="shared" si="172"/>
        <v xml:space="preserve">	SSA AM</v>
      </c>
      <c r="H713" s="20">
        <v>704</v>
      </c>
      <c r="I713" t="s">
        <v>10408</v>
      </c>
      <c r="J713" t="s">
        <v>6260</v>
      </c>
      <c r="K713" t="s">
        <v>6275</v>
      </c>
      <c r="L713" t="s">
        <v>6262</v>
      </c>
      <c r="M713" t="s">
        <v>6263</v>
      </c>
      <c r="N713" t="s">
        <v>10409</v>
      </c>
      <c r="O713" t="s">
        <v>10410</v>
      </c>
      <c r="P713" t="s">
        <v>6266</v>
      </c>
      <c r="Q713" t="s">
        <v>7273</v>
      </c>
      <c r="R713" t="s">
        <v>6279</v>
      </c>
      <c r="S713" t="s">
        <v>10411</v>
      </c>
      <c r="T713" t="s">
        <v>6471</v>
      </c>
      <c r="U713" t="s">
        <v>7799</v>
      </c>
      <c r="V713" t="s">
        <v>6271</v>
      </c>
      <c r="W713" t="s">
        <v>10412</v>
      </c>
      <c r="X713" t="s">
        <v>10413</v>
      </c>
      <c r="Y713" t="s">
        <v>10414</v>
      </c>
      <c r="Z713" s="48" t="str">
        <f t="shared" si="173"/>
        <v>SSA AM-10.121.18.91-TTSLcITYgOLDsHYAMAL_1/5-10.121.18.70-VASTRAPUR 2_4/6</v>
      </c>
      <c r="AA713" s="48">
        <f t="shared" si="174"/>
        <v>14</v>
      </c>
      <c r="AB713" s="48">
        <f t="shared" si="175"/>
        <v>37</v>
      </c>
      <c r="AC713" s="48">
        <f t="shared" si="176"/>
        <v>14</v>
      </c>
      <c r="AD713" s="48">
        <f t="shared" si="177"/>
        <v>26</v>
      </c>
      <c r="AE713" s="48" t="str">
        <f t="shared" si="178"/>
        <v>10.121.18.91</v>
      </c>
      <c r="AF713" s="42" t="str">
        <f t="shared" si="179"/>
        <v>10.121.18.70</v>
      </c>
      <c r="AG713" s="7" t="str">
        <f t="shared" si="180"/>
        <v>TTSL City Gold Shyamal</v>
      </c>
      <c r="AH713" s="7" t="str">
        <f t="shared" si="181"/>
        <v>VASTRAPUR 2</v>
      </c>
      <c r="AI713" s="7" t="str">
        <f t="shared" si="182"/>
        <v>S1P5</v>
      </c>
      <c r="AJ713" s="7" t="str">
        <f t="shared" si="183"/>
        <v>S4P6</v>
      </c>
      <c r="AK713" s="7" t="str">
        <f>IFERROR(VLOOKUP(Z713,'PASTE-DL-ALARMS'!$Q$10:$W$2200,7,FALSE),"")</f>
        <v/>
      </c>
      <c r="AL713" s="55" t="str">
        <f>IFERROR(VLOOKUP(Z713,'PASTE-DL-ALARMS'!$Q$10:$W$2200,3,FALSE),"")</f>
        <v/>
      </c>
      <c r="AM713" s="7" t="str">
        <f t="shared" si="184"/>
        <v>10.121.18.91_TTSL City Gold Shyamal_S1P5</v>
      </c>
      <c r="AN713" s="55" t="str">
        <f t="shared" si="185"/>
        <v>10.121.18.70_VASTRAPUR 2_S4P6</v>
      </c>
      <c r="AO713" s="72" t="e">
        <f t="shared" ca="1" si="186"/>
        <v>#VALUE!</v>
      </c>
      <c r="AP713" s="7" t="str">
        <f>IFERROR(VLOOKUP(Z713,'PASTE-DL-ALARMS'!$Q$10:$Z$2800,8,FALSE),"")</f>
        <v/>
      </c>
    </row>
    <row r="714" spans="1:42" x14ac:dyDescent="0.25">
      <c r="A714" s="20"/>
      <c r="B714" s="20"/>
      <c r="C714" s="20" t="str">
        <f>IF(D714="Critical",MAX($C$8:C713)+1,"")</f>
        <v/>
      </c>
      <c r="D714" s="20" t="str">
        <f t="shared" si="170"/>
        <v>-</v>
      </c>
      <c r="E714" s="20" t="str">
        <f>VLOOKUP('PASTE-DOWN-DL'!F714,'SSA-CODE'!$D$4:$E$56,2,FALSE)</f>
        <v>SEN</v>
      </c>
      <c r="F714" s="48" t="str">
        <f t="shared" si="171"/>
        <v>SSA SEN</v>
      </c>
      <c r="G714" s="48" t="str">
        <f t="shared" si="172"/>
        <v xml:space="preserve">	SSA SEN</v>
      </c>
      <c r="H714" s="20">
        <v>705</v>
      </c>
      <c r="I714" t="s">
        <v>10415</v>
      </c>
      <c r="J714" t="s">
        <v>6260</v>
      </c>
      <c r="K714" t="s">
        <v>6275</v>
      </c>
      <c r="L714" t="s">
        <v>6262</v>
      </c>
      <c r="M714" t="s">
        <v>6263</v>
      </c>
      <c r="N714" t="s">
        <v>10416</v>
      </c>
      <c r="O714" t="s">
        <v>10417</v>
      </c>
      <c r="P714" t="s">
        <v>6266</v>
      </c>
      <c r="Q714" t="s">
        <v>6319</v>
      </c>
      <c r="R714" t="s">
        <v>6279</v>
      </c>
      <c r="S714" t="s">
        <v>10418</v>
      </c>
      <c r="T714" t="s">
        <v>6471</v>
      </c>
      <c r="U714" t="s">
        <v>10419</v>
      </c>
      <c r="V714" t="s">
        <v>6271</v>
      </c>
      <c r="W714" t="s">
        <v>10420</v>
      </c>
      <c r="X714" t="s">
        <v>10421</v>
      </c>
      <c r="Y714" t="s">
        <v>6269</v>
      </c>
      <c r="Z714" s="48" t="str">
        <f t="shared" si="173"/>
        <v>SSA SEN-10.121.69.66-Surendranagar1-10.121.99.31-VANA</v>
      </c>
      <c r="AA714" s="48">
        <f t="shared" si="174"/>
        <v>14</v>
      </c>
      <c r="AB714" s="48">
        <f t="shared" si="175"/>
        <v>19</v>
      </c>
      <c r="AC714" s="48">
        <f t="shared" si="176"/>
        <v>14</v>
      </c>
      <c r="AD714" s="48">
        <f t="shared" si="177"/>
        <v>30</v>
      </c>
      <c r="AE714" s="48" t="str">
        <f t="shared" si="178"/>
        <v>10.121.99.31</v>
      </c>
      <c r="AF714" s="42" t="str">
        <f t="shared" si="179"/>
        <v>10.121.69.66</v>
      </c>
      <c r="AG714" s="7" t="str">
        <f t="shared" si="180"/>
        <v>VANA</v>
      </c>
      <c r="AH714" s="7" t="str">
        <f t="shared" si="181"/>
        <v>SURENDRA NAGAR1</v>
      </c>
      <c r="AI714" s="7" t="str">
        <f t="shared" si="182"/>
        <v>S4P3</v>
      </c>
      <c r="AJ714" s="7" t="str">
        <f t="shared" si="183"/>
        <v>S4P3</v>
      </c>
      <c r="AK714" s="7" t="str">
        <f>IFERROR(VLOOKUP(Z714,'PASTE-DL-ALARMS'!$Q$10:$W$2200,7,FALSE),"")</f>
        <v/>
      </c>
      <c r="AL714" s="55" t="str">
        <f>IFERROR(VLOOKUP(Z714,'PASTE-DL-ALARMS'!$Q$10:$W$2200,3,FALSE),"")</f>
        <v/>
      </c>
      <c r="AM714" s="7" t="str">
        <f t="shared" si="184"/>
        <v>10.121.99.31_VANA_S4P3</v>
      </c>
      <c r="AN714" s="55" t="str">
        <f t="shared" si="185"/>
        <v>10.121.69.66_SURENDRA NAGAR1_S4P3</v>
      </c>
      <c r="AO714" s="72" t="e">
        <f t="shared" ca="1" si="186"/>
        <v>#VALUE!</v>
      </c>
      <c r="AP714" s="7" t="str">
        <f>IFERROR(VLOOKUP(Z714,'PASTE-DL-ALARMS'!$Q$10:$Z$2800,8,FALSE),"")</f>
        <v/>
      </c>
    </row>
    <row r="715" spans="1:42" x14ac:dyDescent="0.25">
      <c r="A715" s="20"/>
      <c r="B715" s="20"/>
      <c r="C715" s="20" t="str">
        <f>IF(D715="Critical",MAX($C$8:C714)+1,"")</f>
        <v/>
      </c>
      <c r="D715" s="20" t="str">
        <f t="shared" ref="D715:D778" si="187">TRIM(CLEAN(P715))</f>
        <v>-</v>
      </c>
      <c r="E715" s="20" t="str">
        <f>VLOOKUP('PASTE-DOWN-DL'!F715,'SSA-CODE'!$D$4:$E$56,2,FALSE)</f>
        <v>HMR</v>
      </c>
      <c r="F715" s="48" t="str">
        <f t="shared" ref="F715:F778" si="188">TRIM(CLEAN(SUBSTITUTE(G715,CHAR(160)," ")))</f>
        <v>SSA HMR</v>
      </c>
      <c r="G715" s="48" t="str">
        <f t="shared" ref="G715:G778" si="189">MID(I715,1,SEARCH("-",I715)-1)</f>
        <v xml:space="preserve">	SSA HMR</v>
      </c>
      <c r="H715" s="20">
        <v>706</v>
      </c>
      <c r="I715" t="s">
        <v>10422</v>
      </c>
      <c r="J715" t="s">
        <v>6260</v>
      </c>
      <c r="K715" t="s">
        <v>6275</v>
      </c>
      <c r="L715" t="s">
        <v>6262</v>
      </c>
      <c r="M715" t="s">
        <v>6263</v>
      </c>
      <c r="N715" t="s">
        <v>10423</v>
      </c>
      <c r="O715" t="s">
        <v>10424</v>
      </c>
      <c r="P715" t="s">
        <v>6266</v>
      </c>
      <c r="Q715" t="s">
        <v>6360</v>
      </c>
      <c r="R715" t="s">
        <v>6279</v>
      </c>
      <c r="S715" t="s">
        <v>10425</v>
      </c>
      <c r="T715" t="s">
        <v>6304</v>
      </c>
      <c r="U715" t="s">
        <v>9589</v>
      </c>
      <c r="V715" t="s">
        <v>6271</v>
      </c>
      <c r="W715" t="s">
        <v>10426</v>
      </c>
      <c r="X715" t="s">
        <v>10427</v>
      </c>
      <c r="Y715" t="s">
        <v>6269</v>
      </c>
      <c r="Z715" s="48" t="str">
        <f t="shared" ref="Z715:Z778" si="190">TRIM(CLEAN(I715))</f>
        <v>SSA HMR-10.121.97.105-Kadiyadara_1/5-10.121.97.97-Mathasur_2/5</v>
      </c>
      <c r="AA715" s="48">
        <f t="shared" ref="AA715:AA778" si="191">SEARCH("_",N715)</f>
        <v>14</v>
      </c>
      <c r="AB715" s="48">
        <f t="shared" ref="AB715:AB778" si="192">SEARCH("_TN7",N715)</f>
        <v>23</v>
      </c>
      <c r="AC715" s="48">
        <f t="shared" ref="AC715:AC778" si="193">SEARCH("_",O715)</f>
        <v>15</v>
      </c>
      <c r="AD715" s="48">
        <f t="shared" ref="AD715:AD778" si="194">SEARCH("_TN7",O715)</f>
        <v>29</v>
      </c>
      <c r="AE715" s="48" t="str">
        <f t="shared" ref="AE715:AE778" si="195">TRIM(CLEAN(MID(N715,1,SEARCH("_",N715)-1)))</f>
        <v>10.121.97.97</v>
      </c>
      <c r="AF715" s="42" t="str">
        <f t="shared" ref="AF715:AF778" si="196">TRIM(CLEAN(MID(O715,1,SEARCH("_",O715)-1)))</f>
        <v>10.121.97.105</v>
      </c>
      <c r="AG715" s="7" t="str">
        <f t="shared" ref="AG715:AG778" si="197">MID(N715,AA715+1,AB715-AA715-1)</f>
        <v>MATHASUR</v>
      </c>
      <c r="AH715" s="7" t="str">
        <f t="shared" ref="AH715:AH778" si="198">MID(O715,AC715+1,AD715-AC715-1)</f>
        <v>KADIYADARA-EX</v>
      </c>
      <c r="AI715" s="7" t="str">
        <f t="shared" ref="AI715:AI778" si="199">RIGHT(N715,LEN(N715)-SEARCH("\",N715))</f>
        <v>S2P5</v>
      </c>
      <c r="AJ715" s="7" t="str">
        <f t="shared" ref="AJ715:AJ778" si="200">RIGHT(O715,LEN(O715)-SEARCH("\",O715))</f>
        <v>S1P5</v>
      </c>
      <c r="AK715" s="7" t="str">
        <f>IFERROR(VLOOKUP(Z715,'PASTE-DL-ALARMS'!$Q$10:$W$2200,7,FALSE),"")</f>
        <v/>
      </c>
      <c r="AL715" s="55" t="str">
        <f>IFERROR(VLOOKUP(Z715,'PASTE-DL-ALARMS'!$Q$10:$W$2200,3,FALSE),"")</f>
        <v/>
      </c>
      <c r="AM715" s="7" t="str">
        <f t="shared" ref="AM715:AM778" si="201">CONCATENATE(AE715,"_",AG715,"_",AI715)</f>
        <v>10.121.97.97_MATHASUR_S2P5</v>
      </c>
      <c r="AN715" s="55" t="str">
        <f t="shared" ref="AN715:AN778" si="202">CONCATENATE(AF715,"_",AH715,"_",AJ715)</f>
        <v>10.121.97.105_KADIYADARA-EX_S1P5</v>
      </c>
      <c r="AO715" s="72" t="e">
        <f t="shared" ref="AO715:AO778" ca="1" si="203">$AL$3-AK715</f>
        <v>#VALUE!</v>
      </c>
      <c r="AP715" s="7" t="str">
        <f>IFERROR(VLOOKUP(Z715,'PASTE-DL-ALARMS'!$Q$10:$Z$2800,8,FALSE),"")</f>
        <v/>
      </c>
    </row>
    <row r="716" spans="1:42" x14ac:dyDescent="0.25">
      <c r="A716" s="20"/>
      <c r="B716" s="20"/>
      <c r="C716" s="20" t="str">
        <f>IF(D716="Critical",MAX($C$8:C715)+1,"")</f>
        <v/>
      </c>
      <c r="D716" s="20" t="str">
        <f t="shared" si="187"/>
        <v>-</v>
      </c>
      <c r="E716" s="20" t="str">
        <f>VLOOKUP('PASTE-DOWN-DL'!F716,'SSA-CODE'!$D$4:$E$56,2,FALSE)</f>
        <v>BCH</v>
      </c>
      <c r="F716" s="48" t="str">
        <f t="shared" si="188"/>
        <v>SSA BCH</v>
      </c>
      <c r="G716" s="48" t="str">
        <f t="shared" si="189"/>
        <v xml:space="preserve">	SSA BCH</v>
      </c>
      <c r="H716" s="20">
        <v>707</v>
      </c>
      <c r="I716" t="s">
        <v>10428</v>
      </c>
      <c r="J716" t="s">
        <v>6260</v>
      </c>
      <c r="K716" t="s">
        <v>6275</v>
      </c>
      <c r="L716" t="s">
        <v>6262</v>
      </c>
      <c r="M716" t="s">
        <v>6263</v>
      </c>
      <c r="N716" t="s">
        <v>10429</v>
      </c>
      <c r="O716" t="s">
        <v>10430</v>
      </c>
      <c r="P716" t="s">
        <v>6266</v>
      </c>
      <c r="Q716" t="s">
        <v>6832</v>
      </c>
      <c r="R716" t="s">
        <v>6279</v>
      </c>
      <c r="S716" t="s">
        <v>10431</v>
      </c>
      <c r="T716" t="s">
        <v>6937</v>
      </c>
      <c r="U716" t="s">
        <v>10431</v>
      </c>
      <c r="V716" t="s">
        <v>6271</v>
      </c>
      <c r="W716" t="s">
        <v>10432</v>
      </c>
      <c r="X716" t="s">
        <v>10433</v>
      </c>
      <c r="Y716" t="s">
        <v>10434</v>
      </c>
      <c r="Z716" s="48" t="str">
        <f t="shared" si="190"/>
        <v>SSA BCH-10.121.96.99-GNFC SUVA VILL A1_2/5-10.121.96.68-SEZ-BTS B1_3/3</v>
      </c>
      <c r="AA716" s="48">
        <f t="shared" si="191"/>
        <v>14</v>
      </c>
      <c r="AB716" s="48">
        <f t="shared" si="192"/>
        <v>29</v>
      </c>
      <c r="AC716" s="48">
        <f t="shared" si="193"/>
        <v>14</v>
      </c>
      <c r="AD716" s="48">
        <f t="shared" si="194"/>
        <v>22</v>
      </c>
      <c r="AE716" s="48" t="str">
        <f t="shared" si="195"/>
        <v>10.121.96.99</v>
      </c>
      <c r="AF716" s="42" t="str">
        <f t="shared" si="196"/>
        <v>10.121.96.68</v>
      </c>
      <c r="AG716" s="7" t="str">
        <f t="shared" si="197"/>
        <v>GNFC SUVA VILL</v>
      </c>
      <c r="AH716" s="7" t="str">
        <f t="shared" si="198"/>
        <v>SEZ BTS</v>
      </c>
      <c r="AI716" s="7" t="str">
        <f t="shared" si="199"/>
        <v>S2P5</v>
      </c>
      <c r="AJ716" s="7" t="str">
        <f t="shared" si="200"/>
        <v>S3P3</v>
      </c>
      <c r="AK716" s="7" t="str">
        <f>IFERROR(VLOOKUP(Z716,'PASTE-DL-ALARMS'!$Q$10:$W$2200,7,FALSE),"")</f>
        <v/>
      </c>
      <c r="AL716" s="55" t="str">
        <f>IFERROR(VLOOKUP(Z716,'PASTE-DL-ALARMS'!$Q$10:$W$2200,3,FALSE),"")</f>
        <v/>
      </c>
      <c r="AM716" s="7" t="str">
        <f t="shared" si="201"/>
        <v>10.121.96.99_GNFC SUVA VILL_S2P5</v>
      </c>
      <c r="AN716" s="55" t="str">
        <f t="shared" si="202"/>
        <v>10.121.96.68_SEZ BTS_S3P3</v>
      </c>
      <c r="AO716" s="72" t="e">
        <f t="shared" ca="1" si="203"/>
        <v>#VALUE!</v>
      </c>
      <c r="AP716" s="7" t="str">
        <f>IFERROR(VLOOKUP(Z716,'PASTE-DL-ALARMS'!$Q$10:$Z$2800,8,FALSE),"")</f>
        <v/>
      </c>
    </row>
    <row r="717" spans="1:42" x14ac:dyDescent="0.25">
      <c r="A717" s="20"/>
      <c r="B717" s="20"/>
      <c r="C717" s="20" t="str">
        <f>IF(D717="Critical",MAX($C$8:C716)+1,"")</f>
        <v/>
      </c>
      <c r="D717" s="20" t="str">
        <f t="shared" si="187"/>
        <v>-</v>
      </c>
      <c r="E717" s="20" t="str">
        <f>VLOOKUP('PASTE-DOWN-DL'!F717,'SSA-CODE'!$D$4:$E$56,2,FALSE)</f>
        <v>HMR</v>
      </c>
      <c r="F717" s="48" t="str">
        <f t="shared" si="188"/>
        <v>SSA HMR</v>
      </c>
      <c r="G717" s="48" t="str">
        <f t="shared" si="189"/>
        <v xml:space="preserve">	SSA HMR</v>
      </c>
      <c r="H717" s="20">
        <v>708</v>
      </c>
      <c r="I717" t="s">
        <v>10435</v>
      </c>
      <c r="J717" t="s">
        <v>6260</v>
      </c>
      <c r="K717" t="s">
        <v>6261</v>
      </c>
      <c r="L717" t="s">
        <v>6262</v>
      </c>
      <c r="M717" t="s">
        <v>6263</v>
      </c>
      <c r="N717" t="s">
        <v>10436</v>
      </c>
      <c r="O717" t="s">
        <v>10437</v>
      </c>
      <c r="P717" t="s">
        <v>6266</v>
      </c>
      <c r="Q717" t="s">
        <v>6359</v>
      </c>
      <c r="R717" t="s">
        <v>6360</v>
      </c>
      <c r="S717" t="s">
        <v>6269</v>
      </c>
      <c r="T717" t="s">
        <v>10438</v>
      </c>
      <c r="U717" t="s">
        <v>6269</v>
      </c>
      <c r="V717" t="s">
        <v>6271</v>
      </c>
      <c r="W717" t="s">
        <v>10439</v>
      </c>
      <c r="X717" t="s">
        <v>10440</v>
      </c>
      <c r="Y717" t="s">
        <v>6269</v>
      </c>
      <c r="Z717" s="48" t="str">
        <f t="shared" si="190"/>
        <v>SSA HMR-10.121.97.69-Aniyor Ex B1_4/1-10.121.97.65-Ubharan Ex B1_3/1</v>
      </c>
      <c r="AA717" s="48">
        <f t="shared" si="191"/>
        <v>14</v>
      </c>
      <c r="AB717" s="48">
        <f t="shared" si="192"/>
        <v>24</v>
      </c>
      <c r="AC717" s="48">
        <f t="shared" si="193"/>
        <v>14</v>
      </c>
      <c r="AD717" s="48">
        <f t="shared" si="194"/>
        <v>25</v>
      </c>
      <c r="AE717" s="48" t="str">
        <f t="shared" si="195"/>
        <v>10.121.97.69</v>
      </c>
      <c r="AF717" s="42" t="str">
        <f t="shared" si="196"/>
        <v>10.121.97.65</v>
      </c>
      <c r="AG717" s="7" t="str">
        <f t="shared" si="197"/>
        <v>Aniyor Ex</v>
      </c>
      <c r="AH717" s="7" t="str">
        <f t="shared" si="198"/>
        <v>UBHARAN EX</v>
      </c>
      <c r="AI717" s="7" t="str">
        <f t="shared" si="199"/>
        <v>S4P1</v>
      </c>
      <c r="AJ717" s="7" t="str">
        <f t="shared" si="200"/>
        <v>S3P1</v>
      </c>
      <c r="AK717" s="7" t="str">
        <f>IFERROR(VLOOKUP(Z717,'PASTE-DL-ALARMS'!$Q$10:$W$2200,7,FALSE),"")</f>
        <v/>
      </c>
      <c r="AL717" s="55" t="str">
        <f>IFERROR(VLOOKUP(Z717,'PASTE-DL-ALARMS'!$Q$10:$W$2200,3,FALSE),"")</f>
        <v/>
      </c>
      <c r="AM717" s="7" t="str">
        <f t="shared" si="201"/>
        <v>10.121.97.69_Aniyor Ex_S4P1</v>
      </c>
      <c r="AN717" s="55" t="str">
        <f t="shared" si="202"/>
        <v>10.121.97.65_UBHARAN EX_S3P1</v>
      </c>
      <c r="AO717" s="72" t="e">
        <f t="shared" ca="1" si="203"/>
        <v>#VALUE!</v>
      </c>
      <c r="AP717" s="7" t="str">
        <f>IFERROR(VLOOKUP(Z717,'PASTE-DL-ALARMS'!$Q$10:$Z$2800,8,FALSE),"")</f>
        <v/>
      </c>
    </row>
    <row r="718" spans="1:42" x14ac:dyDescent="0.25">
      <c r="A718" s="20"/>
      <c r="B718" s="20"/>
      <c r="C718" s="20" t="str">
        <f>IF(D718="Critical",MAX($C$8:C717)+1,"")</f>
        <v/>
      </c>
      <c r="D718" s="20" t="str">
        <f t="shared" si="187"/>
        <v>-</v>
      </c>
      <c r="E718" s="20" t="str">
        <f>VLOOKUP('PASTE-DOWN-DL'!F718,'SSA-CODE'!$D$4:$E$56,2,FALSE)</f>
        <v>AHD</v>
      </c>
      <c r="F718" s="48" t="str">
        <f t="shared" si="188"/>
        <v>SSA AM</v>
      </c>
      <c r="G718" s="48" t="str">
        <f t="shared" si="189"/>
        <v xml:space="preserve">	SSA AM</v>
      </c>
      <c r="H718" s="20">
        <v>709</v>
      </c>
      <c r="I718" t="s">
        <v>10441</v>
      </c>
      <c r="J718" t="s">
        <v>6260</v>
      </c>
      <c r="K718" t="s">
        <v>6261</v>
      </c>
      <c r="L718" t="s">
        <v>6262</v>
      </c>
      <c r="M718" t="s">
        <v>6263</v>
      </c>
      <c r="N718" t="s">
        <v>10442</v>
      </c>
      <c r="O718" t="s">
        <v>10443</v>
      </c>
      <c r="P718" t="s">
        <v>6266</v>
      </c>
      <c r="Q718" t="s">
        <v>6278</v>
      </c>
      <c r="R718" t="s">
        <v>6692</v>
      </c>
      <c r="S718" t="s">
        <v>6589</v>
      </c>
      <c r="T718" t="s">
        <v>6287</v>
      </c>
      <c r="U718" t="s">
        <v>6589</v>
      </c>
      <c r="V718" t="s">
        <v>6271</v>
      </c>
      <c r="W718" t="s">
        <v>10444</v>
      </c>
      <c r="X718" t="s">
        <v>10445</v>
      </c>
      <c r="Y718" t="s">
        <v>6269</v>
      </c>
      <c r="Z718" s="48" t="str">
        <f t="shared" si="190"/>
        <v>SSA AM-10.121.18.232-SDC GNR S3P1-10.121.18.245-Sector 11 B2 S6P1</v>
      </c>
      <c r="AA718" s="48">
        <f t="shared" si="191"/>
        <v>15</v>
      </c>
      <c r="AB718" s="48">
        <f t="shared" si="192"/>
        <v>29</v>
      </c>
      <c r="AC718" s="48">
        <f t="shared" si="193"/>
        <v>15</v>
      </c>
      <c r="AD718" s="48">
        <f t="shared" si="194"/>
        <v>23</v>
      </c>
      <c r="AE718" s="48" t="str">
        <f t="shared" si="195"/>
        <v>10.121.18.245</v>
      </c>
      <c r="AF718" s="42" t="str">
        <f t="shared" si="196"/>
        <v>10.121.18.232</v>
      </c>
      <c r="AG718" s="7" t="str">
        <f t="shared" si="197"/>
        <v>SECTOR 11 GNE</v>
      </c>
      <c r="AH718" s="7" t="str">
        <f t="shared" si="198"/>
        <v>SDC GNR</v>
      </c>
      <c r="AI718" s="7" t="str">
        <f t="shared" si="199"/>
        <v>S6P1</v>
      </c>
      <c r="AJ718" s="7" t="str">
        <f t="shared" si="200"/>
        <v>S3P1</v>
      </c>
      <c r="AK718" s="7" t="str">
        <f>IFERROR(VLOOKUP(Z718,'PASTE-DL-ALARMS'!$Q$10:$W$2200,7,FALSE),"")</f>
        <v/>
      </c>
      <c r="AL718" s="55" t="str">
        <f>IFERROR(VLOOKUP(Z718,'PASTE-DL-ALARMS'!$Q$10:$W$2200,3,FALSE),"")</f>
        <v/>
      </c>
      <c r="AM718" s="7" t="str">
        <f t="shared" si="201"/>
        <v>10.121.18.245_SECTOR 11 GNE_S6P1</v>
      </c>
      <c r="AN718" s="55" t="str">
        <f t="shared" si="202"/>
        <v>10.121.18.232_SDC GNR_S3P1</v>
      </c>
      <c r="AO718" s="72" t="e">
        <f t="shared" ca="1" si="203"/>
        <v>#VALUE!</v>
      </c>
      <c r="AP718" s="7" t="str">
        <f>IFERROR(VLOOKUP(Z718,'PASTE-DL-ALARMS'!$Q$10:$Z$2800,8,FALSE),"")</f>
        <v/>
      </c>
    </row>
    <row r="719" spans="1:42" x14ac:dyDescent="0.25">
      <c r="A719" s="20"/>
      <c r="B719" s="20"/>
      <c r="C719" s="20" t="str">
        <f>IF(D719="Critical",MAX($C$8:C718)+1,"")</f>
        <v/>
      </c>
      <c r="D719" s="20" t="str">
        <f t="shared" si="187"/>
        <v>-</v>
      </c>
      <c r="E719" s="20" t="str">
        <f>VLOOKUP('PASTE-DOWN-DL'!F719,'SSA-CODE'!$D$4:$E$56,2,FALSE)</f>
        <v>JMN</v>
      </c>
      <c r="F719" s="48" t="str">
        <f t="shared" si="188"/>
        <v>SSA JMN</v>
      </c>
      <c r="G719" s="48" t="str">
        <f t="shared" si="189"/>
        <v xml:space="preserve">	SSA JMN</v>
      </c>
      <c r="H719" s="20">
        <v>710</v>
      </c>
      <c r="I719" t="s">
        <v>10446</v>
      </c>
      <c r="J719" t="s">
        <v>6260</v>
      </c>
      <c r="K719" t="s">
        <v>6261</v>
      </c>
      <c r="L719" t="s">
        <v>6262</v>
      </c>
      <c r="M719" t="s">
        <v>6263</v>
      </c>
      <c r="N719" t="s">
        <v>10447</v>
      </c>
      <c r="O719" t="s">
        <v>10448</v>
      </c>
      <c r="P719" t="s">
        <v>6266</v>
      </c>
      <c r="Q719" t="s">
        <v>6671</v>
      </c>
      <c r="R719" t="s">
        <v>7127</v>
      </c>
      <c r="S719" t="s">
        <v>6269</v>
      </c>
      <c r="T719" t="s">
        <v>6394</v>
      </c>
      <c r="U719" t="s">
        <v>6269</v>
      </c>
      <c r="V719" t="s">
        <v>6271</v>
      </c>
      <c r="W719" t="s">
        <v>10449</v>
      </c>
      <c r="X719" t="s">
        <v>10450</v>
      </c>
      <c r="Y719" t="s">
        <v>6269</v>
      </c>
      <c r="Z719" s="48" t="str">
        <f t="shared" si="190"/>
        <v>SSA JMN-10.121.20.1-Mehul Nagar_B2_3/1-10.121.20.3-GIDC_B2_4/1</v>
      </c>
      <c r="AA719" s="48">
        <f t="shared" si="191"/>
        <v>13</v>
      </c>
      <c r="AB719" s="48">
        <f t="shared" si="192"/>
        <v>18</v>
      </c>
      <c r="AC719" s="48">
        <f t="shared" si="193"/>
        <v>13</v>
      </c>
      <c r="AD719" s="48">
        <f t="shared" si="194"/>
        <v>30</v>
      </c>
      <c r="AE719" s="48" t="str">
        <f t="shared" si="195"/>
        <v>10.121.20.3</v>
      </c>
      <c r="AF719" s="42" t="str">
        <f t="shared" si="196"/>
        <v>10.121.20.1</v>
      </c>
      <c r="AG719" s="7" t="str">
        <f t="shared" si="197"/>
        <v>GIDC</v>
      </c>
      <c r="AH719" s="7" t="str">
        <f t="shared" si="198"/>
        <v>Mehul Nagar(GNE)</v>
      </c>
      <c r="AI719" s="7" t="str">
        <f t="shared" si="199"/>
        <v>S4P1</v>
      </c>
      <c r="AJ719" s="7" t="str">
        <f t="shared" si="200"/>
        <v>S3P1</v>
      </c>
      <c r="AK719" s="7" t="str">
        <f>IFERROR(VLOOKUP(Z719,'PASTE-DL-ALARMS'!$Q$10:$W$2200,7,FALSE),"")</f>
        <v/>
      </c>
      <c r="AL719" s="55" t="str">
        <f>IFERROR(VLOOKUP(Z719,'PASTE-DL-ALARMS'!$Q$10:$W$2200,3,FALSE),"")</f>
        <v/>
      </c>
      <c r="AM719" s="7" t="str">
        <f t="shared" si="201"/>
        <v>10.121.20.3_GIDC_S4P1</v>
      </c>
      <c r="AN719" s="55" t="str">
        <f t="shared" si="202"/>
        <v>10.121.20.1_Mehul Nagar(GNE)_S3P1</v>
      </c>
      <c r="AO719" s="72" t="e">
        <f t="shared" ca="1" si="203"/>
        <v>#VALUE!</v>
      </c>
      <c r="AP719" s="7" t="str">
        <f>IFERROR(VLOOKUP(Z719,'PASTE-DL-ALARMS'!$Q$10:$Z$2800,8,FALSE),"")</f>
        <v/>
      </c>
    </row>
    <row r="720" spans="1:42" x14ac:dyDescent="0.25">
      <c r="A720" s="20"/>
      <c r="B720" s="20"/>
      <c r="C720" s="20" t="str">
        <f>IF(D720="Critical",MAX($C$8:C719)+1,"")</f>
        <v/>
      </c>
      <c r="D720" s="20" t="str">
        <f t="shared" si="187"/>
        <v>-</v>
      </c>
      <c r="E720" s="20" t="str">
        <f>VLOOKUP('PASTE-DOWN-DL'!F720,'SSA-CODE'!$D$4:$E$56,2,FALSE)</f>
        <v>AHD</v>
      </c>
      <c r="F720" s="48" t="str">
        <f t="shared" si="188"/>
        <v>SSA AM</v>
      </c>
      <c r="G720" s="48" t="str">
        <f t="shared" si="189"/>
        <v xml:space="preserve">	SSA AM</v>
      </c>
      <c r="H720" s="20">
        <v>711</v>
      </c>
      <c r="I720" t="s">
        <v>10451</v>
      </c>
      <c r="J720" t="s">
        <v>6260</v>
      </c>
      <c r="K720" t="s">
        <v>6275</v>
      </c>
      <c r="L720" t="s">
        <v>6262</v>
      </c>
      <c r="M720" t="s">
        <v>6263</v>
      </c>
      <c r="N720" t="s">
        <v>10452</v>
      </c>
      <c r="O720" t="s">
        <v>10453</v>
      </c>
      <c r="P720" t="s">
        <v>6266</v>
      </c>
      <c r="Q720" t="s">
        <v>6507</v>
      </c>
      <c r="R720" t="s">
        <v>6401</v>
      </c>
      <c r="S720" t="s">
        <v>10454</v>
      </c>
      <c r="T720" t="s">
        <v>6287</v>
      </c>
      <c r="U720" t="s">
        <v>10455</v>
      </c>
      <c r="V720" t="s">
        <v>6271</v>
      </c>
      <c r="W720" t="s">
        <v>10456</v>
      </c>
      <c r="X720" t="s">
        <v>10457</v>
      </c>
      <c r="Y720" t="s">
        <v>6269</v>
      </c>
      <c r="Z720" s="48" t="str">
        <f t="shared" si="190"/>
        <v>SSA AM-10.121.17.195-EllisBridge_4/2-10.121.17.216-KarvyDigiConnect_1/5</v>
      </c>
      <c r="AA720" s="48">
        <f t="shared" si="191"/>
        <v>15</v>
      </c>
      <c r="AB720" s="48">
        <f t="shared" si="192"/>
        <v>27</v>
      </c>
      <c r="AC720" s="48">
        <f t="shared" si="193"/>
        <v>15</v>
      </c>
      <c r="AD720" s="48">
        <f t="shared" si="194"/>
        <v>36</v>
      </c>
      <c r="AE720" s="48" t="str">
        <f t="shared" si="195"/>
        <v>10.121.17.195</v>
      </c>
      <c r="AF720" s="42" t="str">
        <f t="shared" si="196"/>
        <v>10.121.17.216</v>
      </c>
      <c r="AG720" s="7" t="str">
        <f t="shared" si="197"/>
        <v>ELLISBRIDGE</v>
      </c>
      <c r="AH720" s="7" t="str">
        <f t="shared" si="198"/>
        <v>KARVY DIGICONNECT A2</v>
      </c>
      <c r="AI720" s="7" t="str">
        <f t="shared" si="199"/>
        <v>S4P2</v>
      </c>
      <c r="AJ720" s="7" t="str">
        <f t="shared" si="200"/>
        <v>S1P5</v>
      </c>
      <c r="AK720" s="7" t="str">
        <f>IFERROR(VLOOKUP(Z720,'PASTE-DL-ALARMS'!$Q$10:$W$2200,7,FALSE),"")</f>
        <v/>
      </c>
      <c r="AL720" s="55" t="str">
        <f>IFERROR(VLOOKUP(Z720,'PASTE-DL-ALARMS'!$Q$10:$W$2200,3,FALSE),"")</f>
        <v/>
      </c>
      <c r="AM720" s="7" t="str">
        <f t="shared" si="201"/>
        <v>10.121.17.195_ELLISBRIDGE_S4P2</v>
      </c>
      <c r="AN720" s="55" t="str">
        <f t="shared" si="202"/>
        <v>10.121.17.216_KARVY DIGICONNECT A2_S1P5</v>
      </c>
      <c r="AO720" s="72" t="e">
        <f t="shared" ca="1" si="203"/>
        <v>#VALUE!</v>
      </c>
      <c r="AP720" s="7" t="str">
        <f>IFERROR(VLOOKUP(Z720,'PASTE-DL-ALARMS'!$Q$10:$Z$2800,8,FALSE),"")</f>
        <v/>
      </c>
    </row>
    <row r="721" spans="1:42" x14ac:dyDescent="0.25">
      <c r="A721" s="20"/>
      <c r="B721" s="20"/>
      <c r="C721" s="20" t="str">
        <f>IF(D721="Critical",MAX($C$8:C720)+1,"")</f>
        <v/>
      </c>
      <c r="D721" s="20" t="str">
        <f t="shared" si="187"/>
        <v>-</v>
      </c>
      <c r="E721" s="20" t="str">
        <f>VLOOKUP('PASTE-DOWN-DL'!F721,'SSA-CODE'!$D$4:$E$56,2,FALSE)</f>
        <v>VDA</v>
      </c>
      <c r="F721" s="48" t="str">
        <f t="shared" si="188"/>
        <v>SSA VDR</v>
      </c>
      <c r="G721" s="48" t="str">
        <f t="shared" si="189"/>
        <v xml:space="preserve">	SSA VDR</v>
      </c>
      <c r="H721" s="20">
        <v>712</v>
      </c>
      <c r="I721" t="s">
        <v>19509</v>
      </c>
      <c r="J721" t="s">
        <v>6260</v>
      </c>
      <c r="K721" t="s">
        <v>6275</v>
      </c>
      <c r="L721" t="s">
        <v>6262</v>
      </c>
      <c r="M721" t="s">
        <v>6263</v>
      </c>
      <c r="N721" t="s">
        <v>10458</v>
      </c>
      <c r="O721" t="s">
        <v>10459</v>
      </c>
      <c r="P721" t="s">
        <v>6266</v>
      </c>
      <c r="Q721" t="s">
        <v>6400</v>
      </c>
      <c r="R721" t="s">
        <v>6469</v>
      </c>
      <c r="S721" t="s">
        <v>10460</v>
      </c>
      <c r="T721" t="s">
        <v>6425</v>
      </c>
      <c r="U721" t="s">
        <v>10460</v>
      </c>
      <c r="V721" t="s">
        <v>6271</v>
      </c>
      <c r="W721" t="s">
        <v>10461</v>
      </c>
      <c r="X721" t="s">
        <v>19510</v>
      </c>
      <c r="Y721" t="s">
        <v>6269</v>
      </c>
      <c r="Z721" s="48" t="str">
        <f t="shared" si="190"/>
        <v>SSA VDR-10.121.99.155-GAIL AKOTA VDR_S1P5-10.121.19.164-VMSS Khanderao_S2P5</v>
      </c>
      <c r="AA721" s="48">
        <f t="shared" si="191"/>
        <v>15</v>
      </c>
      <c r="AB721" s="48">
        <f t="shared" si="192"/>
        <v>24</v>
      </c>
      <c r="AC721" s="48">
        <f t="shared" si="193"/>
        <v>15</v>
      </c>
      <c r="AD721" s="48">
        <f t="shared" si="194"/>
        <v>30</v>
      </c>
      <c r="AE721" s="48" t="str">
        <f t="shared" si="195"/>
        <v>10.121.99.155</v>
      </c>
      <c r="AF721" s="42" t="str">
        <f t="shared" si="196"/>
        <v>10.121.19.164</v>
      </c>
      <c r="AG721" s="7" t="str">
        <f t="shared" si="197"/>
        <v>VMSS PRI</v>
      </c>
      <c r="AH721" s="7" t="str">
        <f t="shared" si="198"/>
        <v>VMSS Khanderao</v>
      </c>
      <c r="AI721" s="7" t="str">
        <f t="shared" si="199"/>
        <v>S1P5</v>
      </c>
      <c r="AJ721" s="7" t="str">
        <f t="shared" si="200"/>
        <v>S2P5</v>
      </c>
      <c r="AK721" s="7" t="str">
        <f>IFERROR(VLOOKUP(Z721,'PASTE-DL-ALARMS'!$Q$10:$W$2200,7,FALSE),"")</f>
        <v/>
      </c>
      <c r="AL721" s="55" t="str">
        <f>IFERROR(VLOOKUP(Z721,'PASTE-DL-ALARMS'!$Q$10:$W$2200,3,FALSE),"")</f>
        <v/>
      </c>
      <c r="AM721" s="7" t="str">
        <f t="shared" si="201"/>
        <v>10.121.99.155_VMSS PRI_S1P5</v>
      </c>
      <c r="AN721" s="55" t="str">
        <f t="shared" si="202"/>
        <v>10.121.19.164_VMSS Khanderao_S2P5</v>
      </c>
      <c r="AO721" s="72" t="e">
        <f t="shared" ca="1" si="203"/>
        <v>#VALUE!</v>
      </c>
      <c r="AP721" s="7" t="str">
        <f>IFERROR(VLOOKUP(Z721,'PASTE-DL-ALARMS'!$Q$10:$Z$2800,8,FALSE),"")</f>
        <v/>
      </c>
    </row>
    <row r="722" spans="1:42" x14ac:dyDescent="0.25">
      <c r="A722" s="20"/>
      <c r="B722" s="20"/>
      <c r="C722" s="20" t="str">
        <f>IF(D722="Critical",MAX($C$8:C721)+1,"")</f>
        <v/>
      </c>
      <c r="D722" s="20" t="str">
        <f t="shared" si="187"/>
        <v>-</v>
      </c>
      <c r="E722" s="20" t="str">
        <f>VLOOKUP('PASTE-DOWN-DL'!F722,'SSA-CODE'!$D$4:$E$56,2,FALSE)</f>
        <v>WTR RJ</v>
      </c>
      <c r="F722" s="48" t="str">
        <f t="shared" si="188"/>
        <v>WTR RJ</v>
      </c>
      <c r="G722" s="48" t="str">
        <f t="shared" si="189"/>
        <v xml:space="preserve">	WTR RJ</v>
      </c>
      <c r="H722" s="20">
        <v>713</v>
      </c>
      <c r="I722" t="s">
        <v>10462</v>
      </c>
      <c r="J722" t="s">
        <v>6260</v>
      </c>
      <c r="K722" t="s">
        <v>6261</v>
      </c>
      <c r="L722" t="s">
        <v>6262</v>
      </c>
      <c r="M722" t="s">
        <v>6263</v>
      </c>
      <c r="N722" t="s">
        <v>10463</v>
      </c>
      <c r="O722" t="s">
        <v>10464</v>
      </c>
      <c r="P722" t="s">
        <v>6266</v>
      </c>
      <c r="Q722" t="s">
        <v>6431</v>
      </c>
      <c r="R722" t="s">
        <v>7217</v>
      </c>
      <c r="S722" t="s">
        <v>6269</v>
      </c>
      <c r="T722" t="s">
        <v>7109</v>
      </c>
      <c r="U722" t="s">
        <v>6269</v>
      </c>
      <c r="V722" t="s">
        <v>6271</v>
      </c>
      <c r="W722" t="s">
        <v>10465</v>
      </c>
      <c r="X722" t="s">
        <v>10466</v>
      </c>
      <c r="Y722" t="s">
        <v>6269</v>
      </c>
      <c r="Z722" s="48" t="str">
        <f t="shared" si="190"/>
        <v>WTR RJ-10.121.17.55-UPLETA_TN725B_GJ_SSA RJ_PH3/S3P1-10.121.97.213-KUTIYANA_TN725B_GJ_SSA JND_PH3/S5P1</v>
      </c>
      <c r="AA722" s="48">
        <f t="shared" si="191"/>
        <v>14</v>
      </c>
      <c r="AB722" s="48">
        <f t="shared" si="192"/>
        <v>21</v>
      </c>
      <c r="AC722" s="48">
        <f t="shared" si="193"/>
        <v>15</v>
      </c>
      <c r="AD722" s="48">
        <f t="shared" si="194"/>
        <v>24</v>
      </c>
      <c r="AE722" s="48" t="str">
        <f t="shared" si="195"/>
        <v>10.121.17.55</v>
      </c>
      <c r="AF722" s="42" t="str">
        <f t="shared" si="196"/>
        <v>10.121.97.213</v>
      </c>
      <c r="AG722" s="7" t="str">
        <f t="shared" si="197"/>
        <v>UPLETA</v>
      </c>
      <c r="AH722" s="7" t="str">
        <f t="shared" si="198"/>
        <v>KUTIYANA</v>
      </c>
      <c r="AI722" s="7" t="str">
        <f t="shared" si="199"/>
        <v>S3P1</v>
      </c>
      <c r="AJ722" s="7" t="str">
        <f t="shared" si="200"/>
        <v>S5P1</v>
      </c>
      <c r="AK722" s="7" t="str">
        <f>IFERROR(VLOOKUP(Z722,'PASTE-DL-ALARMS'!$Q$10:$W$2200,7,FALSE),"")</f>
        <v/>
      </c>
      <c r="AL722" s="55" t="str">
        <f>IFERROR(VLOOKUP(Z722,'PASTE-DL-ALARMS'!$Q$10:$W$2200,3,FALSE),"")</f>
        <v/>
      </c>
      <c r="AM722" s="7" t="str">
        <f t="shared" si="201"/>
        <v>10.121.17.55_UPLETA_S3P1</v>
      </c>
      <c r="AN722" s="55" t="str">
        <f t="shared" si="202"/>
        <v>10.121.97.213_KUTIYANA_S5P1</v>
      </c>
      <c r="AO722" s="72" t="e">
        <f t="shared" ca="1" si="203"/>
        <v>#VALUE!</v>
      </c>
      <c r="AP722" s="7" t="str">
        <f>IFERROR(VLOOKUP(Z722,'PASTE-DL-ALARMS'!$Q$10:$Z$2800,8,FALSE),"")</f>
        <v/>
      </c>
    </row>
    <row r="723" spans="1:42" x14ac:dyDescent="0.25">
      <c r="A723" s="20"/>
      <c r="B723" s="20"/>
      <c r="C723" s="20" t="str">
        <f>IF(D723="Critical",MAX($C$8:C722)+1,"")</f>
        <v/>
      </c>
      <c r="D723" s="20" t="str">
        <f t="shared" si="187"/>
        <v>-</v>
      </c>
      <c r="E723" s="20" t="str">
        <f>VLOOKUP('PASTE-DOWN-DL'!F723,'SSA-CODE'!$D$4:$E$56,2,FALSE)</f>
        <v>JMN</v>
      </c>
      <c r="F723" s="48" t="str">
        <f t="shared" si="188"/>
        <v>SSA JMN</v>
      </c>
      <c r="G723" s="48" t="str">
        <f t="shared" si="189"/>
        <v xml:space="preserve">	SSA JMN</v>
      </c>
      <c r="H723" s="20">
        <v>714</v>
      </c>
      <c r="I723" t="s">
        <v>10467</v>
      </c>
      <c r="J723" t="s">
        <v>6260</v>
      </c>
      <c r="K723" t="s">
        <v>6275</v>
      </c>
      <c r="L723" t="s">
        <v>6262</v>
      </c>
      <c r="M723" t="s">
        <v>6263</v>
      </c>
      <c r="N723" t="s">
        <v>10468</v>
      </c>
      <c r="O723" t="s">
        <v>10469</v>
      </c>
      <c r="P723" t="s">
        <v>6266</v>
      </c>
      <c r="Q723" t="s">
        <v>6630</v>
      </c>
      <c r="R723" t="s">
        <v>6279</v>
      </c>
      <c r="S723" t="s">
        <v>6269</v>
      </c>
      <c r="T723" t="s">
        <v>9509</v>
      </c>
      <c r="U723" t="s">
        <v>6269</v>
      </c>
      <c r="V723" t="s">
        <v>6271</v>
      </c>
      <c r="W723" t="s">
        <v>10470</v>
      </c>
      <c r="X723" t="s">
        <v>10471</v>
      </c>
      <c r="Y723" t="s">
        <v>6269</v>
      </c>
      <c r="Z723" s="48" t="str">
        <f t="shared" si="190"/>
        <v>SSA JMN-10.121.68.218-DWARKA2_TN725B_GJ_SSA JMN_PH3\S3P4-10.121.68.213-JAMNAGAR_TN725B_WTR_RJ_PH1\S3P4</v>
      </c>
      <c r="AA723" s="48">
        <f t="shared" si="191"/>
        <v>15</v>
      </c>
      <c r="AB723" s="48">
        <f t="shared" si="192"/>
        <v>24</v>
      </c>
      <c r="AC723" s="48">
        <f t="shared" si="193"/>
        <v>15</v>
      </c>
      <c r="AD723" s="48">
        <f t="shared" si="194"/>
        <v>23</v>
      </c>
      <c r="AE723" s="48" t="str">
        <f t="shared" si="195"/>
        <v>10.121.68.213</v>
      </c>
      <c r="AF723" s="42" t="str">
        <f t="shared" si="196"/>
        <v>10.121.68.218</v>
      </c>
      <c r="AG723" s="7" t="str">
        <f t="shared" si="197"/>
        <v>JAMNAGAR</v>
      </c>
      <c r="AH723" s="7" t="str">
        <f t="shared" si="198"/>
        <v>DWARKA2</v>
      </c>
      <c r="AI723" s="7" t="str">
        <f t="shared" si="199"/>
        <v>S3P4</v>
      </c>
      <c r="AJ723" s="7" t="str">
        <f t="shared" si="200"/>
        <v>S3P4</v>
      </c>
      <c r="AK723" s="7" t="str">
        <f>IFERROR(VLOOKUP(Z723,'PASTE-DL-ALARMS'!$Q$10:$W$2200,7,FALSE),"")</f>
        <v/>
      </c>
      <c r="AL723" s="55" t="str">
        <f>IFERROR(VLOOKUP(Z723,'PASTE-DL-ALARMS'!$Q$10:$W$2200,3,FALSE),"")</f>
        <v/>
      </c>
      <c r="AM723" s="7" t="str">
        <f t="shared" si="201"/>
        <v>10.121.68.213_JAMNAGAR_S3P4</v>
      </c>
      <c r="AN723" s="55" t="str">
        <f t="shared" si="202"/>
        <v>10.121.68.218_DWARKA2_S3P4</v>
      </c>
      <c r="AO723" s="72" t="e">
        <f t="shared" ca="1" si="203"/>
        <v>#VALUE!</v>
      </c>
      <c r="AP723" s="7" t="str">
        <f>IFERROR(VLOOKUP(Z723,'PASTE-DL-ALARMS'!$Q$10:$Z$2800,8,FALSE),"")</f>
        <v/>
      </c>
    </row>
    <row r="724" spans="1:42" x14ac:dyDescent="0.25">
      <c r="A724" s="20"/>
      <c r="B724" s="20"/>
      <c r="C724" s="20" t="str">
        <f>IF(D724="Critical",MAX($C$8:C723)+1,"")</f>
        <v/>
      </c>
      <c r="D724" s="20" t="str">
        <f t="shared" si="187"/>
        <v>-</v>
      </c>
      <c r="E724" s="20" t="str">
        <f>VLOOKUP('PASTE-DOWN-DL'!F724,'SSA-CODE'!$D$4:$E$56,2,FALSE)</f>
        <v>BUJ</v>
      </c>
      <c r="F724" s="48" t="str">
        <f t="shared" si="188"/>
        <v>SSA BUJ</v>
      </c>
      <c r="G724" s="48" t="str">
        <f t="shared" si="189"/>
        <v xml:space="preserve">	SSA BUJ</v>
      </c>
      <c r="H724" s="20">
        <v>715</v>
      </c>
      <c r="I724" t="s">
        <v>10472</v>
      </c>
      <c r="J724" t="s">
        <v>6260</v>
      </c>
      <c r="K724" t="s">
        <v>6275</v>
      </c>
      <c r="L724" t="s">
        <v>6262</v>
      </c>
      <c r="M724" t="s">
        <v>6263</v>
      </c>
      <c r="N724" t="s">
        <v>10473</v>
      </c>
      <c r="O724" t="s">
        <v>10474</v>
      </c>
      <c r="P724" t="s">
        <v>6266</v>
      </c>
      <c r="Q724" t="s">
        <v>6423</v>
      </c>
      <c r="R724" t="s">
        <v>6279</v>
      </c>
      <c r="S724" t="s">
        <v>10475</v>
      </c>
      <c r="T724" t="s">
        <v>6770</v>
      </c>
      <c r="U724" t="s">
        <v>10475</v>
      </c>
      <c r="V724" t="s">
        <v>6271</v>
      </c>
      <c r="W724" t="s">
        <v>10476</v>
      </c>
      <c r="X724" t="s">
        <v>6488</v>
      </c>
      <c r="Y724" t="s">
        <v>6269</v>
      </c>
      <c r="Z724" s="48" t="str">
        <f t="shared" si="190"/>
        <v>SSA BUJ-10.121.24.86-BSF-GDM A1_2/5-10.121.24.71-Gandhidham-II B1_3/6</v>
      </c>
      <c r="AA724" s="48">
        <f t="shared" si="191"/>
        <v>14</v>
      </c>
      <c r="AB724" s="48">
        <f t="shared" si="192"/>
        <v>22</v>
      </c>
      <c r="AC724" s="48">
        <f t="shared" si="193"/>
        <v>14</v>
      </c>
      <c r="AD724" s="48">
        <f t="shared" si="194"/>
        <v>28</v>
      </c>
      <c r="AE724" s="48" t="str">
        <f t="shared" si="195"/>
        <v>10.121.24.86</v>
      </c>
      <c r="AF724" s="42" t="str">
        <f t="shared" si="196"/>
        <v>10.121.24.71</v>
      </c>
      <c r="AG724" s="7" t="str">
        <f t="shared" si="197"/>
        <v>BSF GDM</v>
      </c>
      <c r="AH724" s="7" t="str">
        <f t="shared" si="198"/>
        <v>Gandhidham II</v>
      </c>
      <c r="AI724" s="7" t="str">
        <f t="shared" si="199"/>
        <v>S2P5</v>
      </c>
      <c r="AJ724" s="7" t="str">
        <f t="shared" si="200"/>
        <v>S3P6</v>
      </c>
      <c r="AK724" s="7" t="str">
        <f>IFERROR(VLOOKUP(Z724,'PASTE-DL-ALARMS'!$Q$10:$W$2200,7,FALSE),"")</f>
        <v/>
      </c>
      <c r="AL724" s="55" t="str">
        <f>IFERROR(VLOOKUP(Z724,'PASTE-DL-ALARMS'!$Q$10:$W$2200,3,FALSE),"")</f>
        <v/>
      </c>
      <c r="AM724" s="7" t="str">
        <f t="shared" si="201"/>
        <v>10.121.24.86_BSF GDM_S2P5</v>
      </c>
      <c r="AN724" s="55" t="str">
        <f t="shared" si="202"/>
        <v>10.121.24.71_Gandhidham II_S3P6</v>
      </c>
      <c r="AO724" s="72" t="e">
        <f t="shared" ca="1" si="203"/>
        <v>#VALUE!</v>
      </c>
      <c r="AP724" s="7" t="str">
        <f>IFERROR(VLOOKUP(Z724,'PASTE-DL-ALARMS'!$Q$10:$Z$2800,8,FALSE),"")</f>
        <v/>
      </c>
    </row>
    <row r="725" spans="1:42" x14ac:dyDescent="0.25">
      <c r="A725" s="20"/>
      <c r="B725" s="20"/>
      <c r="C725" s="20" t="str">
        <f>IF(D725="Critical",MAX($C$8:C724)+1,"")</f>
        <v/>
      </c>
      <c r="D725" s="20" t="str">
        <f t="shared" si="187"/>
        <v>-</v>
      </c>
      <c r="E725" s="20" t="str">
        <f>VLOOKUP('PASTE-DOWN-DL'!F725,'SSA-CODE'!$D$4:$E$56,2,FALSE)</f>
        <v>WTR RJ</v>
      </c>
      <c r="F725" s="48" t="str">
        <f t="shared" si="188"/>
        <v>WTR RJ</v>
      </c>
      <c r="G725" s="48" t="str">
        <f t="shared" si="189"/>
        <v xml:space="preserve">	WTR RJ</v>
      </c>
      <c r="H725" s="20">
        <v>716</v>
      </c>
      <c r="I725" t="s">
        <v>10477</v>
      </c>
      <c r="J725" t="s">
        <v>6260</v>
      </c>
      <c r="K725" t="s">
        <v>6261</v>
      </c>
      <c r="L725" t="s">
        <v>6262</v>
      </c>
      <c r="M725" t="s">
        <v>6263</v>
      </c>
      <c r="N725" t="s">
        <v>10478</v>
      </c>
      <c r="O725" t="s">
        <v>10479</v>
      </c>
      <c r="P725" t="s">
        <v>6266</v>
      </c>
      <c r="Q725" t="s">
        <v>6565</v>
      </c>
      <c r="R725" t="s">
        <v>6566</v>
      </c>
      <c r="S725" t="s">
        <v>6269</v>
      </c>
      <c r="T725" t="s">
        <v>6270</v>
      </c>
      <c r="U725" t="s">
        <v>6269</v>
      </c>
      <c r="V725" t="s">
        <v>6271</v>
      </c>
      <c r="W725" t="s">
        <v>10480</v>
      </c>
      <c r="X725" t="s">
        <v>10481</v>
      </c>
      <c r="Y725" t="s">
        <v>6269</v>
      </c>
      <c r="Z725" s="48" t="str">
        <f t="shared" si="190"/>
        <v>WTR RJ-10.121.17.157-GARIYADHAR_B1_PH2_3/1-10.121.17.158-PALITANA_B2_PH3_4/1</v>
      </c>
      <c r="AA725" s="48">
        <f t="shared" si="191"/>
        <v>15</v>
      </c>
      <c r="AB725" s="48">
        <f t="shared" si="192"/>
        <v>24</v>
      </c>
      <c r="AC725" s="48">
        <f t="shared" si="193"/>
        <v>15</v>
      </c>
      <c r="AD725" s="48">
        <f t="shared" si="194"/>
        <v>26</v>
      </c>
      <c r="AE725" s="48" t="str">
        <f t="shared" si="195"/>
        <v>10.121.17.158</v>
      </c>
      <c r="AF725" s="42" t="str">
        <f t="shared" si="196"/>
        <v>10.121.17.157</v>
      </c>
      <c r="AG725" s="7" t="str">
        <f t="shared" si="197"/>
        <v>PALITANA</v>
      </c>
      <c r="AH725" s="7" t="str">
        <f t="shared" si="198"/>
        <v>GARIYADHAR</v>
      </c>
      <c r="AI725" s="7" t="str">
        <f t="shared" si="199"/>
        <v>S4P1</v>
      </c>
      <c r="AJ725" s="7" t="str">
        <f t="shared" si="200"/>
        <v>S3P1</v>
      </c>
      <c r="AK725" s="7" t="str">
        <f>IFERROR(VLOOKUP(Z725,'PASTE-DL-ALARMS'!$Q$10:$W$2200,7,FALSE),"")</f>
        <v/>
      </c>
      <c r="AL725" s="55" t="str">
        <f>IFERROR(VLOOKUP(Z725,'PASTE-DL-ALARMS'!$Q$10:$W$2200,3,FALSE),"")</f>
        <v/>
      </c>
      <c r="AM725" s="7" t="str">
        <f t="shared" si="201"/>
        <v>10.121.17.158_PALITANA_S4P1</v>
      </c>
      <c r="AN725" s="55" t="str">
        <f t="shared" si="202"/>
        <v>10.121.17.157_GARIYADHAR_S3P1</v>
      </c>
      <c r="AO725" s="72" t="e">
        <f t="shared" ca="1" si="203"/>
        <v>#VALUE!</v>
      </c>
      <c r="AP725" s="7" t="str">
        <f>IFERROR(VLOOKUP(Z725,'PASTE-DL-ALARMS'!$Q$10:$Z$2800,8,FALSE),"")</f>
        <v/>
      </c>
    </row>
    <row r="726" spans="1:42" x14ac:dyDescent="0.25">
      <c r="A726" s="20"/>
      <c r="B726" s="20"/>
      <c r="C726" s="20" t="str">
        <f>IF(D726="Critical",MAX($C$8:C725)+1,"")</f>
        <v/>
      </c>
      <c r="D726" s="20" t="str">
        <f t="shared" si="187"/>
        <v>-</v>
      </c>
      <c r="E726" s="20" t="str">
        <f>VLOOKUP('PASTE-DOWN-DL'!F726,'SSA-CODE'!$D$4:$E$56,2,FALSE)</f>
        <v>AHD</v>
      </c>
      <c r="F726" s="48" t="str">
        <f t="shared" si="188"/>
        <v>SSA AM</v>
      </c>
      <c r="G726" s="48" t="str">
        <f t="shared" si="189"/>
        <v xml:space="preserve">	SSA AM</v>
      </c>
      <c r="H726" s="20">
        <v>717</v>
      </c>
      <c r="I726" t="s">
        <v>10482</v>
      </c>
      <c r="J726" t="s">
        <v>6260</v>
      </c>
      <c r="K726" t="s">
        <v>6261</v>
      </c>
      <c r="L726" t="s">
        <v>6262</v>
      </c>
      <c r="M726" t="s">
        <v>6263</v>
      </c>
      <c r="N726" t="s">
        <v>10483</v>
      </c>
      <c r="O726" t="s">
        <v>10484</v>
      </c>
      <c r="P726" t="s">
        <v>6266</v>
      </c>
      <c r="Q726" t="s">
        <v>6507</v>
      </c>
      <c r="R726" t="s">
        <v>6453</v>
      </c>
      <c r="S726" t="s">
        <v>10485</v>
      </c>
      <c r="T726" t="s">
        <v>6486</v>
      </c>
      <c r="U726" t="s">
        <v>6723</v>
      </c>
      <c r="V726" t="s">
        <v>6271</v>
      </c>
      <c r="W726" t="s">
        <v>10486</v>
      </c>
      <c r="X726" t="s">
        <v>10487</v>
      </c>
      <c r="Y726" t="s">
        <v>6269</v>
      </c>
      <c r="Z726" s="48" t="str">
        <f t="shared" si="190"/>
        <v>SSA AM-10.121.17.206-THALTEJ_6/1-10.121.18.4-SCIENCE CITY_3/1</v>
      </c>
      <c r="AA726" s="48">
        <f t="shared" si="191"/>
        <v>15</v>
      </c>
      <c r="AB726" s="48">
        <f t="shared" si="192"/>
        <v>23</v>
      </c>
      <c r="AC726" s="48">
        <f t="shared" si="193"/>
        <v>13</v>
      </c>
      <c r="AD726" s="48">
        <f t="shared" si="194"/>
        <v>26</v>
      </c>
      <c r="AE726" s="48" t="str">
        <f t="shared" si="195"/>
        <v>10.121.17.206</v>
      </c>
      <c r="AF726" s="42" t="str">
        <f t="shared" si="196"/>
        <v>10.121.18.4</v>
      </c>
      <c r="AG726" s="7" t="str">
        <f t="shared" si="197"/>
        <v>THALTEJ</v>
      </c>
      <c r="AH726" s="7" t="str">
        <f t="shared" si="198"/>
        <v>SCIENCE CITY</v>
      </c>
      <c r="AI726" s="7" t="str">
        <f t="shared" si="199"/>
        <v>S6P1</v>
      </c>
      <c r="AJ726" s="7" t="str">
        <f t="shared" si="200"/>
        <v>S3P1</v>
      </c>
      <c r="AK726" s="7" t="str">
        <f>IFERROR(VLOOKUP(Z726,'PASTE-DL-ALARMS'!$Q$10:$W$2200,7,FALSE),"")</f>
        <v/>
      </c>
      <c r="AL726" s="55" t="str">
        <f>IFERROR(VLOOKUP(Z726,'PASTE-DL-ALARMS'!$Q$10:$W$2200,3,FALSE),"")</f>
        <v/>
      </c>
      <c r="AM726" s="7" t="str">
        <f t="shared" si="201"/>
        <v>10.121.17.206_THALTEJ_S6P1</v>
      </c>
      <c r="AN726" s="55" t="str">
        <f t="shared" si="202"/>
        <v>10.121.18.4_SCIENCE CITY_S3P1</v>
      </c>
      <c r="AO726" s="72" t="e">
        <f t="shared" ca="1" si="203"/>
        <v>#VALUE!</v>
      </c>
      <c r="AP726" s="7" t="str">
        <f>IFERROR(VLOOKUP(Z726,'PASTE-DL-ALARMS'!$Q$10:$Z$2800,8,FALSE),"")</f>
        <v/>
      </c>
    </row>
    <row r="727" spans="1:42" x14ac:dyDescent="0.25">
      <c r="A727" s="20"/>
      <c r="B727" s="20"/>
      <c r="C727" s="20" t="str">
        <f>IF(D727="Critical",MAX($C$8:C726)+1,"")</f>
        <v/>
      </c>
      <c r="D727" s="20" t="str">
        <f t="shared" si="187"/>
        <v>-</v>
      </c>
      <c r="E727" s="20" t="str">
        <f>VLOOKUP('PASTE-DOWN-DL'!F727,'SSA-CODE'!$D$4:$E$56,2,FALSE)</f>
        <v>PLR</v>
      </c>
      <c r="F727" s="48" t="str">
        <f t="shared" si="188"/>
        <v>SSA PNP</v>
      </c>
      <c r="G727" s="48" t="str">
        <f t="shared" si="189"/>
        <v xml:space="preserve">	SSA PNP</v>
      </c>
      <c r="H727" s="20">
        <v>718</v>
      </c>
      <c r="I727" t="s">
        <v>10488</v>
      </c>
      <c r="J727" t="s">
        <v>6260</v>
      </c>
      <c r="K727" t="s">
        <v>6275</v>
      </c>
      <c r="L727" t="s">
        <v>6262</v>
      </c>
      <c r="M727" t="s">
        <v>6263</v>
      </c>
      <c r="N727" t="s">
        <v>10489</v>
      </c>
      <c r="O727" t="s">
        <v>10490</v>
      </c>
      <c r="P727" t="s">
        <v>6266</v>
      </c>
      <c r="Q727" t="s">
        <v>6378</v>
      </c>
      <c r="R727" t="s">
        <v>6279</v>
      </c>
      <c r="S727" t="s">
        <v>10491</v>
      </c>
      <c r="T727" t="s">
        <v>6770</v>
      </c>
      <c r="U727" t="s">
        <v>10491</v>
      </c>
      <c r="V727" t="s">
        <v>6271</v>
      </c>
      <c r="W727" t="s">
        <v>10492</v>
      </c>
      <c r="X727" t="s">
        <v>10493</v>
      </c>
      <c r="Y727" t="s">
        <v>6269</v>
      </c>
      <c r="Z727" s="48" t="str">
        <f t="shared" si="190"/>
        <v>SSA PNP-10.121.25.133-CHADOTAR2 A1_2/5-10.121.98.132-GIDC-CHANDISAR B1_3/2</v>
      </c>
      <c r="AA727" s="48">
        <f t="shared" si="191"/>
        <v>15</v>
      </c>
      <c r="AB727" s="48">
        <f t="shared" si="192"/>
        <v>26</v>
      </c>
      <c r="AC727" s="48">
        <f t="shared" si="193"/>
        <v>15</v>
      </c>
      <c r="AD727" s="48">
        <f t="shared" si="194"/>
        <v>30</v>
      </c>
      <c r="AE727" s="48" t="str">
        <f t="shared" si="195"/>
        <v>10.121.25.133</v>
      </c>
      <c r="AF727" s="42" t="str">
        <f t="shared" si="196"/>
        <v>10.121.98.132</v>
      </c>
      <c r="AG727" s="7" t="str">
        <f t="shared" si="197"/>
        <v>CHADOTAR 2</v>
      </c>
      <c r="AH727" s="7" t="str">
        <f t="shared" si="198"/>
        <v>GIDC CHANDISAR</v>
      </c>
      <c r="AI727" s="7" t="str">
        <f t="shared" si="199"/>
        <v>S2P5</v>
      </c>
      <c r="AJ727" s="7" t="str">
        <f t="shared" si="200"/>
        <v>S3P2</v>
      </c>
      <c r="AK727" s="7" t="str">
        <f>IFERROR(VLOOKUP(Z727,'PASTE-DL-ALARMS'!$Q$10:$W$2200,7,FALSE),"")</f>
        <v/>
      </c>
      <c r="AL727" s="55" t="str">
        <f>IFERROR(VLOOKUP(Z727,'PASTE-DL-ALARMS'!$Q$10:$W$2200,3,FALSE),"")</f>
        <v/>
      </c>
      <c r="AM727" s="7" t="str">
        <f t="shared" si="201"/>
        <v>10.121.25.133_CHADOTAR 2_S2P5</v>
      </c>
      <c r="AN727" s="55" t="str">
        <f t="shared" si="202"/>
        <v>10.121.98.132_GIDC CHANDISAR_S3P2</v>
      </c>
      <c r="AO727" s="72" t="e">
        <f t="shared" ca="1" si="203"/>
        <v>#VALUE!</v>
      </c>
      <c r="AP727" s="7" t="str">
        <f>IFERROR(VLOOKUP(Z727,'PASTE-DL-ALARMS'!$Q$10:$Z$2800,8,FALSE),"")</f>
        <v/>
      </c>
    </row>
    <row r="728" spans="1:42" x14ac:dyDescent="0.25">
      <c r="A728" s="20"/>
      <c r="B728" s="20"/>
      <c r="C728" s="20" t="str">
        <f>IF(D728="Critical",MAX($C$8:C727)+1,"")</f>
        <v/>
      </c>
      <c r="D728" s="20" t="str">
        <f t="shared" si="187"/>
        <v>-</v>
      </c>
      <c r="E728" s="20" t="e">
        <f>VLOOKUP('PASTE-DOWN-DL'!F728,'SSA-CODE'!$D$4:$E$56,2,FALSE)</f>
        <v>#N/A</v>
      </c>
      <c r="F728" s="48" t="str">
        <f t="shared" si="188"/>
        <v>10.121.71.160_SHIVPURI 2_TN705B_WTR_BPL_PH1_S4P8</v>
      </c>
      <c r="G728" s="48" t="str">
        <f t="shared" si="189"/>
        <v xml:space="preserve">	10.121.71.160_SHIVPURI 2_TN705B_WTR_BPL_PH1_S4P8</v>
      </c>
      <c r="H728" s="20">
        <v>719</v>
      </c>
      <c r="I728" t="s">
        <v>10494</v>
      </c>
      <c r="J728" t="s">
        <v>6466</v>
      </c>
      <c r="K728" t="s">
        <v>6275</v>
      </c>
      <c r="L728" t="s">
        <v>6262</v>
      </c>
      <c r="M728" t="s">
        <v>6263</v>
      </c>
      <c r="N728" t="s">
        <v>10495</v>
      </c>
      <c r="O728" t="s">
        <v>10496</v>
      </c>
      <c r="P728" t="s">
        <v>6266</v>
      </c>
      <c r="Q728" t="s">
        <v>6446</v>
      </c>
      <c r="R728" t="s">
        <v>6319</v>
      </c>
      <c r="S728" t="s">
        <v>6269</v>
      </c>
      <c r="T728" t="s">
        <v>9509</v>
      </c>
      <c r="U728" t="s">
        <v>6269</v>
      </c>
      <c r="V728" t="s">
        <v>6271</v>
      </c>
      <c r="W728" t="s">
        <v>10497</v>
      </c>
      <c r="X728" t="s">
        <v>6488</v>
      </c>
      <c r="Y728" t="s">
        <v>6269</v>
      </c>
      <c r="Z728" s="48" t="str">
        <f t="shared" si="190"/>
        <v>10.121.71.160_SHIVPURI 2_TN705B_WTR_BPL_PH1_S4P8-10.121.71.148_SHIVPURI_TN725B_WTR_BPL_PH3_S4P8</v>
      </c>
      <c r="AA728" s="48" t="e">
        <f t="shared" si="191"/>
        <v>#VALUE!</v>
      </c>
      <c r="AB728" s="48" t="e">
        <f t="shared" si="192"/>
        <v>#VALUE!</v>
      </c>
      <c r="AC728" s="48" t="e">
        <f t="shared" si="193"/>
        <v>#VALUE!</v>
      </c>
      <c r="AD728" s="48" t="e">
        <f t="shared" si="194"/>
        <v>#VALUE!</v>
      </c>
      <c r="AE728" s="48" t="e">
        <f t="shared" si="195"/>
        <v>#VALUE!</v>
      </c>
      <c r="AF728" s="42" t="e">
        <f t="shared" si="196"/>
        <v>#VALUE!</v>
      </c>
      <c r="AG728" s="7" t="e">
        <f t="shared" si="197"/>
        <v>#VALUE!</v>
      </c>
      <c r="AH728" s="7" t="e">
        <f t="shared" si="198"/>
        <v>#VALUE!</v>
      </c>
      <c r="AI728" s="7" t="e">
        <f t="shared" si="199"/>
        <v>#VALUE!</v>
      </c>
      <c r="AJ728" s="7" t="e">
        <f t="shared" si="200"/>
        <v>#VALUE!</v>
      </c>
      <c r="AK728" s="7" t="str">
        <f>IFERROR(VLOOKUP(Z728,'PASTE-DL-ALARMS'!$Q$10:$W$2200,7,FALSE),"")</f>
        <v/>
      </c>
      <c r="AL728" s="55" t="str">
        <f>IFERROR(VLOOKUP(Z728,'PASTE-DL-ALARMS'!$Q$10:$W$2200,3,FALSE),"")</f>
        <v/>
      </c>
      <c r="AM728" s="7" t="e">
        <f t="shared" si="201"/>
        <v>#VALUE!</v>
      </c>
      <c r="AN728" s="55" t="e">
        <f t="shared" si="202"/>
        <v>#VALUE!</v>
      </c>
      <c r="AO728" s="72" t="e">
        <f t="shared" ca="1" si="203"/>
        <v>#VALUE!</v>
      </c>
      <c r="AP728" s="7" t="str">
        <f>IFERROR(VLOOKUP(Z728,'PASTE-DL-ALARMS'!$Q$10:$Z$2800,8,FALSE),"")</f>
        <v/>
      </c>
    </row>
    <row r="729" spans="1:42" x14ac:dyDescent="0.25">
      <c r="A729" s="20"/>
      <c r="B729" s="20"/>
      <c r="C729" s="20" t="str">
        <f>IF(D729="Critical",MAX($C$8:C728)+1,"")</f>
        <v/>
      </c>
      <c r="D729" s="20" t="str">
        <f t="shared" si="187"/>
        <v>-</v>
      </c>
      <c r="E729" s="20" t="str">
        <f>VLOOKUP('PASTE-DOWN-DL'!F729,'SSA-CODE'!$D$4:$E$56,2,FALSE)</f>
        <v>PLR</v>
      </c>
      <c r="F729" s="48" t="str">
        <f t="shared" si="188"/>
        <v>SSA PNP</v>
      </c>
      <c r="G729" s="48" t="str">
        <f t="shared" si="189"/>
        <v xml:space="preserve">	SSA PNP</v>
      </c>
      <c r="H729" s="20">
        <v>720</v>
      </c>
      <c r="I729" t="s">
        <v>10498</v>
      </c>
      <c r="J729" t="s">
        <v>6260</v>
      </c>
      <c r="K729" t="s">
        <v>6261</v>
      </c>
      <c r="L729" t="s">
        <v>6262</v>
      </c>
      <c r="M729" t="s">
        <v>6263</v>
      </c>
      <c r="N729" t="s">
        <v>10499</v>
      </c>
      <c r="O729" t="s">
        <v>10500</v>
      </c>
      <c r="P729" t="s">
        <v>6266</v>
      </c>
      <c r="Q729" t="s">
        <v>6378</v>
      </c>
      <c r="R729" t="s">
        <v>6850</v>
      </c>
      <c r="S729" t="s">
        <v>10501</v>
      </c>
      <c r="T729" t="s">
        <v>6471</v>
      </c>
      <c r="U729" t="s">
        <v>7513</v>
      </c>
      <c r="V729" t="s">
        <v>6271</v>
      </c>
      <c r="W729" t="s">
        <v>10502</v>
      </c>
      <c r="X729" t="s">
        <v>10503</v>
      </c>
      <c r="Y729" t="s">
        <v>6269</v>
      </c>
      <c r="Z729" s="48" t="str">
        <f t="shared" si="190"/>
        <v>SSA PNP-10.121.98.129-CHITRASANI B2_4/1-10.121.98.130-PALANPUR B2_3/1</v>
      </c>
      <c r="AA729" s="48">
        <f t="shared" si="191"/>
        <v>15</v>
      </c>
      <c r="AB729" s="48">
        <f t="shared" si="192"/>
        <v>29</v>
      </c>
      <c r="AC729" s="48">
        <f t="shared" si="193"/>
        <v>15</v>
      </c>
      <c r="AD729" s="48">
        <f t="shared" si="194"/>
        <v>27</v>
      </c>
      <c r="AE729" s="48" t="str">
        <f t="shared" si="195"/>
        <v>10.121.98.129</v>
      </c>
      <c r="AF729" s="42" t="str">
        <f t="shared" si="196"/>
        <v>10.121.98.130</v>
      </c>
      <c r="AG729" s="7" t="str">
        <f t="shared" si="197"/>
        <v>CHITRASANI B2</v>
      </c>
      <c r="AH729" s="7" t="str">
        <f t="shared" si="198"/>
        <v>PALANPUR B2</v>
      </c>
      <c r="AI729" s="7" t="str">
        <f t="shared" si="199"/>
        <v>S4P1</v>
      </c>
      <c r="AJ729" s="7" t="str">
        <f t="shared" si="200"/>
        <v>S3P1</v>
      </c>
      <c r="AK729" s="7" t="str">
        <f>IFERROR(VLOOKUP(Z729,'PASTE-DL-ALARMS'!$Q$10:$W$2200,7,FALSE),"")</f>
        <v/>
      </c>
      <c r="AL729" s="55" t="str">
        <f>IFERROR(VLOOKUP(Z729,'PASTE-DL-ALARMS'!$Q$10:$W$2200,3,FALSE),"")</f>
        <v/>
      </c>
      <c r="AM729" s="7" t="str">
        <f t="shared" si="201"/>
        <v>10.121.98.129_CHITRASANI B2_S4P1</v>
      </c>
      <c r="AN729" s="55" t="str">
        <f t="shared" si="202"/>
        <v>10.121.98.130_PALANPUR B2_S3P1</v>
      </c>
      <c r="AO729" s="72" t="e">
        <f t="shared" ca="1" si="203"/>
        <v>#VALUE!</v>
      </c>
      <c r="AP729" s="7" t="str">
        <f>IFERROR(VLOOKUP(Z729,'PASTE-DL-ALARMS'!$Q$10:$Z$2800,8,FALSE),"")</f>
        <v/>
      </c>
    </row>
    <row r="730" spans="1:42" x14ac:dyDescent="0.25">
      <c r="A730" s="20"/>
      <c r="B730" s="20"/>
      <c r="C730" s="20" t="str">
        <f>IF(D730="Critical",MAX($C$8:C729)+1,"")</f>
        <v/>
      </c>
      <c r="D730" s="20" t="str">
        <f t="shared" si="187"/>
        <v>-</v>
      </c>
      <c r="E730" s="20" t="str">
        <f>VLOOKUP('PASTE-DOWN-DL'!F730,'SSA-CODE'!$D$4:$E$56,2,FALSE)</f>
        <v>HMR</v>
      </c>
      <c r="F730" s="48" t="str">
        <f t="shared" si="188"/>
        <v>SSA HMR</v>
      </c>
      <c r="G730" s="48" t="str">
        <f t="shared" si="189"/>
        <v xml:space="preserve">	SSA HMR</v>
      </c>
      <c r="H730" s="20">
        <v>721</v>
      </c>
      <c r="I730" t="s">
        <v>10504</v>
      </c>
      <c r="J730" t="s">
        <v>6260</v>
      </c>
      <c r="K730" t="s">
        <v>6275</v>
      </c>
      <c r="L730" t="s">
        <v>6262</v>
      </c>
      <c r="M730" t="s">
        <v>6263</v>
      </c>
      <c r="N730" t="s">
        <v>10505</v>
      </c>
      <c r="O730" t="s">
        <v>10506</v>
      </c>
      <c r="P730" t="s">
        <v>6266</v>
      </c>
      <c r="Q730" t="s">
        <v>7710</v>
      </c>
      <c r="R730" t="s">
        <v>6279</v>
      </c>
      <c r="S730" t="s">
        <v>10507</v>
      </c>
      <c r="T730" t="s">
        <v>6304</v>
      </c>
      <c r="U730" t="s">
        <v>10508</v>
      </c>
      <c r="V730" t="s">
        <v>6271</v>
      </c>
      <c r="W730" t="s">
        <v>10509</v>
      </c>
      <c r="X730" t="s">
        <v>10510</v>
      </c>
      <c r="Y730" t="s">
        <v>6269</v>
      </c>
      <c r="Z730" s="48" t="str">
        <f t="shared" si="190"/>
        <v>SSA HMR-10.121.25.175-RANASAN EX_TN703B_GJ_SSA HMR_PH3\S1P5-10.121.97.103-TAKHATGHAT EX_1/5</v>
      </c>
      <c r="AA730" s="48">
        <f t="shared" si="191"/>
        <v>15</v>
      </c>
      <c r="AB730" s="48">
        <f t="shared" si="192"/>
        <v>29</v>
      </c>
      <c r="AC730" s="48">
        <f t="shared" si="193"/>
        <v>15</v>
      </c>
      <c r="AD730" s="48">
        <f t="shared" si="194"/>
        <v>26</v>
      </c>
      <c r="AE730" s="48" t="str">
        <f t="shared" si="195"/>
        <v>10.121.97.103</v>
      </c>
      <c r="AF730" s="42" t="str">
        <f t="shared" si="196"/>
        <v>10.121.25.175</v>
      </c>
      <c r="AG730" s="7" t="str">
        <f t="shared" si="197"/>
        <v>Takhatgadh-Ex</v>
      </c>
      <c r="AH730" s="7" t="str">
        <f t="shared" si="198"/>
        <v>RANASAN EX</v>
      </c>
      <c r="AI730" s="7" t="str">
        <f t="shared" si="199"/>
        <v>S1P5</v>
      </c>
      <c r="AJ730" s="7" t="str">
        <f t="shared" si="200"/>
        <v>S1P5</v>
      </c>
      <c r="AK730" s="7" t="str">
        <f>IFERROR(VLOOKUP(Z730,'PASTE-DL-ALARMS'!$Q$10:$W$2200,7,FALSE),"")</f>
        <v/>
      </c>
      <c r="AL730" s="55" t="str">
        <f>IFERROR(VLOOKUP(Z730,'PASTE-DL-ALARMS'!$Q$10:$W$2200,3,FALSE),"")</f>
        <v/>
      </c>
      <c r="AM730" s="7" t="str">
        <f t="shared" si="201"/>
        <v>10.121.97.103_Takhatgadh-Ex_S1P5</v>
      </c>
      <c r="AN730" s="55" t="str">
        <f t="shared" si="202"/>
        <v>10.121.25.175_RANASAN EX_S1P5</v>
      </c>
      <c r="AO730" s="72" t="e">
        <f t="shared" ca="1" si="203"/>
        <v>#VALUE!</v>
      </c>
      <c r="AP730" s="7" t="str">
        <f>IFERROR(VLOOKUP(Z730,'PASTE-DL-ALARMS'!$Q$10:$Z$2800,8,FALSE),"")</f>
        <v/>
      </c>
    </row>
    <row r="731" spans="1:42" x14ac:dyDescent="0.25">
      <c r="A731" s="20"/>
      <c r="B731" s="20"/>
      <c r="C731" s="20" t="str">
        <f>IF(D731="Critical",MAX($C$8:C730)+1,"")</f>
        <v/>
      </c>
      <c r="D731" s="20" t="str">
        <f t="shared" si="187"/>
        <v>-</v>
      </c>
      <c r="E731" s="20" t="str">
        <f>VLOOKUP('PASTE-DOWN-DL'!F731,'SSA-CODE'!$D$4:$E$56,2,FALSE)</f>
        <v>AHD</v>
      </c>
      <c r="F731" s="48" t="str">
        <f t="shared" si="188"/>
        <v>SSA AM</v>
      </c>
      <c r="G731" s="48" t="str">
        <f t="shared" si="189"/>
        <v xml:space="preserve">	SSA AM</v>
      </c>
      <c r="H731" s="20">
        <v>722</v>
      </c>
      <c r="I731" t="s">
        <v>10511</v>
      </c>
      <c r="J731" t="s">
        <v>6260</v>
      </c>
      <c r="K731" t="s">
        <v>6275</v>
      </c>
      <c r="L731" t="s">
        <v>6262</v>
      </c>
      <c r="M731" t="s">
        <v>6263</v>
      </c>
      <c r="N731" t="s">
        <v>10512</v>
      </c>
      <c r="O731" t="s">
        <v>10513</v>
      </c>
      <c r="P731" t="s">
        <v>6266</v>
      </c>
      <c r="Q731" t="s">
        <v>6686</v>
      </c>
      <c r="R731" t="s">
        <v>6279</v>
      </c>
      <c r="S731" t="s">
        <v>10514</v>
      </c>
      <c r="T731" t="s">
        <v>6770</v>
      </c>
      <c r="U731" t="s">
        <v>10514</v>
      </c>
      <c r="V731" t="s">
        <v>6271</v>
      </c>
      <c r="W731" t="s">
        <v>10515</v>
      </c>
      <c r="X731" t="s">
        <v>6488</v>
      </c>
      <c r="Y731" t="s">
        <v>6269</v>
      </c>
      <c r="Z731" s="48" t="str">
        <f t="shared" si="190"/>
        <v>SSA AM-10.121.18.240-RAKHIYAL A1_1/5-10.121.18.68-DEHGAM B2_4/6</v>
      </c>
      <c r="AA731" s="48">
        <f t="shared" si="191"/>
        <v>15</v>
      </c>
      <c r="AB731" s="48">
        <f t="shared" si="192"/>
        <v>24</v>
      </c>
      <c r="AC731" s="48">
        <f t="shared" si="193"/>
        <v>14</v>
      </c>
      <c r="AD731" s="48">
        <f t="shared" si="194"/>
        <v>21</v>
      </c>
      <c r="AE731" s="48" t="str">
        <f t="shared" si="195"/>
        <v>10.121.18.240</v>
      </c>
      <c r="AF731" s="42" t="str">
        <f t="shared" si="196"/>
        <v>10.121.18.68</v>
      </c>
      <c r="AG731" s="7" t="str">
        <f t="shared" si="197"/>
        <v>RAKHIYAL</v>
      </c>
      <c r="AH731" s="7" t="str">
        <f t="shared" si="198"/>
        <v>DEHGAM</v>
      </c>
      <c r="AI731" s="7" t="str">
        <f t="shared" si="199"/>
        <v>S1P5</v>
      </c>
      <c r="AJ731" s="7" t="str">
        <f t="shared" si="200"/>
        <v>S4P6</v>
      </c>
      <c r="AK731" s="7" t="str">
        <f>IFERROR(VLOOKUP(Z731,'PASTE-DL-ALARMS'!$Q$10:$W$2200,7,FALSE),"")</f>
        <v/>
      </c>
      <c r="AL731" s="55" t="str">
        <f>IFERROR(VLOOKUP(Z731,'PASTE-DL-ALARMS'!$Q$10:$W$2200,3,FALSE),"")</f>
        <v/>
      </c>
      <c r="AM731" s="7" t="str">
        <f t="shared" si="201"/>
        <v>10.121.18.240_RAKHIYAL_S1P5</v>
      </c>
      <c r="AN731" s="55" t="str">
        <f t="shared" si="202"/>
        <v>10.121.18.68_DEHGAM_S4P6</v>
      </c>
      <c r="AO731" s="72" t="e">
        <f t="shared" ca="1" si="203"/>
        <v>#VALUE!</v>
      </c>
      <c r="AP731" s="7" t="str">
        <f>IFERROR(VLOOKUP(Z731,'PASTE-DL-ALARMS'!$Q$10:$Z$2800,8,FALSE),"")</f>
        <v/>
      </c>
    </row>
    <row r="732" spans="1:42" x14ac:dyDescent="0.25">
      <c r="A732" s="20"/>
      <c r="B732" s="20"/>
      <c r="C732" s="20" t="str">
        <f>IF(D732="Critical",MAX($C$8:C731)+1,"")</f>
        <v/>
      </c>
      <c r="D732" s="20" t="str">
        <f t="shared" si="187"/>
        <v>-</v>
      </c>
      <c r="E732" s="20" t="str">
        <f>VLOOKUP('PASTE-DOWN-DL'!F732,'SSA-CODE'!$D$4:$E$56,2,FALSE)</f>
        <v>MSN</v>
      </c>
      <c r="F732" s="48" t="str">
        <f t="shared" si="188"/>
        <v>SSA MEH</v>
      </c>
      <c r="G732" s="48" t="str">
        <f t="shared" si="189"/>
        <v xml:space="preserve">	SSA MEH</v>
      </c>
      <c r="H732" s="20">
        <v>723</v>
      </c>
      <c r="I732" t="s">
        <v>10516</v>
      </c>
      <c r="J732" t="s">
        <v>6260</v>
      </c>
      <c r="K732" t="s">
        <v>6261</v>
      </c>
      <c r="L732" t="s">
        <v>6262</v>
      </c>
      <c r="M732" t="s">
        <v>6263</v>
      </c>
      <c r="N732" t="s">
        <v>10517</v>
      </c>
      <c r="O732" t="s">
        <v>10518</v>
      </c>
      <c r="P732" t="s">
        <v>6266</v>
      </c>
      <c r="Q732" t="s">
        <v>6629</v>
      </c>
      <c r="R732" t="s">
        <v>6876</v>
      </c>
      <c r="S732" t="s">
        <v>10519</v>
      </c>
      <c r="T732" t="s">
        <v>6425</v>
      </c>
      <c r="U732" t="s">
        <v>10519</v>
      </c>
      <c r="V732" t="s">
        <v>6271</v>
      </c>
      <c r="W732" t="s">
        <v>10520</v>
      </c>
      <c r="X732" t="s">
        <v>10521</v>
      </c>
      <c r="Y732" t="s">
        <v>6269</v>
      </c>
      <c r="Z732" s="48" t="str">
        <f t="shared" si="190"/>
        <v>SSA MEH-10.121.25.124-CARRIER-ROOM_S3P1-10.121.98.12-KDM BHAVAN_S3P1</v>
      </c>
      <c r="AA732" s="48">
        <f t="shared" si="191"/>
        <v>14</v>
      </c>
      <c r="AB732" s="48">
        <f t="shared" si="192"/>
        <v>26</v>
      </c>
      <c r="AC732" s="48">
        <f t="shared" si="193"/>
        <v>15</v>
      </c>
      <c r="AD732" s="48">
        <f t="shared" si="194"/>
        <v>28</v>
      </c>
      <c r="AE732" s="48" t="str">
        <f t="shared" si="195"/>
        <v>10.121.98.12</v>
      </c>
      <c r="AF732" s="42" t="str">
        <f t="shared" si="196"/>
        <v>10.121.25.124</v>
      </c>
      <c r="AG732" s="7" t="str">
        <f t="shared" si="197"/>
        <v xml:space="preserve"> KDM BHAVAN</v>
      </c>
      <c r="AH732" s="7" t="str">
        <f t="shared" si="198"/>
        <v>CARRIER-ROOM</v>
      </c>
      <c r="AI732" s="7" t="str">
        <f t="shared" si="199"/>
        <v>S3P1</v>
      </c>
      <c r="AJ732" s="7" t="str">
        <f t="shared" si="200"/>
        <v>S3P1</v>
      </c>
      <c r="AK732" s="7" t="str">
        <f>IFERROR(VLOOKUP(Z732,'PASTE-DL-ALARMS'!$Q$10:$W$2200,7,FALSE),"")</f>
        <v/>
      </c>
      <c r="AL732" s="55" t="str">
        <f>IFERROR(VLOOKUP(Z732,'PASTE-DL-ALARMS'!$Q$10:$W$2200,3,FALSE),"")</f>
        <v/>
      </c>
      <c r="AM732" s="7" t="str">
        <f t="shared" si="201"/>
        <v>10.121.98.12_ KDM BHAVAN_S3P1</v>
      </c>
      <c r="AN732" s="55" t="str">
        <f t="shared" si="202"/>
        <v>10.121.25.124_CARRIER-ROOM_S3P1</v>
      </c>
      <c r="AO732" s="72" t="e">
        <f t="shared" ca="1" si="203"/>
        <v>#VALUE!</v>
      </c>
      <c r="AP732" s="7" t="str">
        <f>IFERROR(VLOOKUP(Z732,'PASTE-DL-ALARMS'!$Q$10:$Z$2800,8,FALSE),"")</f>
        <v/>
      </c>
    </row>
    <row r="733" spans="1:42" x14ac:dyDescent="0.25">
      <c r="A733" s="20"/>
      <c r="B733" s="20"/>
      <c r="C733" s="20" t="str">
        <f>IF(D733="Critical",MAX($C$8:C732)+1,"")</f>
        <v/>
      </c>
      <c r="D733" s="20" t="str">
        <f t="shared" si="187"/>
        <v>-</v>
      </c>
      <c r="E733" s="20" t="str">
        <f>VLOOKUP('PASTE-DOWN-DL'!F733,'SSA-CODE'!$D$4:$E$56,2,FALSE)</f>
        <v>AMR</v>
      </c>
      <c r="F733" s="48" t="str">
        <f t="shared" si="188"/>
        <v>SSA AMR</v>
      </c>
      <c r="G733" s="48" t="str">
        <f t="shared" si="189"/>
        <v xml:space="preserve">	SSA AMR</v>
      </c>
      <c r="H733" s="20">
        <v>724</v>
      </c>
      <c r="I733" t="s">
        <v>10522</v>
      </c>
      <c r="J733" t="s">
        <v>6260</v>
      </c>
      <c r="K733" t="s">
        <v>6275</v>
      </c>
      <c r="L733" t="s">
        <v>6262</v>
      </c>
      <c r="M733" t="s">
        <v>6263</v>
      </c>
      <c r="N733" t="s">
        <v>10523</v>
      </c>
      <c r="O733" t="s">
        <v>10524</v>
      </c>
      <c r="P733" t="s">
        <v>6266</v>
      </c>
      <c r="Q733" t="s">
        <v>6302</v>
      </c>
      <c r="R733" t="s">
        <v>6279</v>
      </c>
      <c r="S733" t="s">
        <v>6813</v>
      </c>
      <c r="T733" t="s">
        <v>6500</v>
      </c>
      <c r="U733" t="s">
        <v>6814</v>
      </c>
      <c r="V733" t="s">
        <v>6271</v>
      </c>
      <c r="W733" t="s">
        <v>10525</v>
      </c>
      <c r="X733" t="s">
        <v>6488</v>
      </c>
      <c r="Y733" t="s">
        <v>6269</v>
      </c>
      <c r="Z733" s="48" t="str">
        <f t="shared" si="190"/>
        <v>SSA AMR-10.121.96.30-Dedan-Exch_2/6-10.121.96.5-KHAMBHA B2_4/2</v>
      </c>
      <c r="AA733" s="48">
        <f t="shared" si="191"/>
        <v>14</v>
      </c>
      <c r="AB733" s="48">
        <f t="shared" si="192"/>
        <v>25</v>
      </c>
      <c r="AC733" s="48">
        <f t="shared" si="193"/>
        <v>13</v>
      </c>
      <c r="AD733" s="48">
        <f t="shared" si="194"/>
        <v>21</v>
      </c>
      <c r="AE733" s="48" t="str">
        <f t="shared" si="195"/>
        <v>10.121.96.30</v>
      </c>
      <c r="AF733" s="42" t="str">
        <f t="shared" si="196"/>
        <v>10.121.96.5</v>
      </c>
      <c r="AG733" s="7" t="str">
        <f t="shared" si="197"/>
        <v>Dedan-Exch</v>
      </c>
      <c r="AH733" s="7" t="str">
        <f t="shared" si="198"/>
        <v>KHAMBHA</v>
      </c>
      <c r="AI733" s="7" t="str">
        <f t="shared" si="199"/>
        <v>S2P6</v>
      </c>
      <c r="AJ733" s="7" t="str">
        <f t="shared" si="200"/>
        <v>S4P2</v>
      </c>
      <c r="AK733" s="7" t="str">
        <f>IFERROR(VLOOKUP(Z733,'PASTE-DL-ALARMS'!$Q$10:$W$2200,7,FALSE),"")</f>
        <v/>
      </c>
      <c r="AL733" s="55" t="str">
        <f>IFERROR(VLOOKUP(Z733,'PASTE-DL-ALARMS'!$Q$10:$W$2200,3,FALSE),"")</f>
        <v/>
      </c>
      <c r="AM733" s="7" t="str">
        <f t="shared" si="201"/>
        <v>10.121.96.30_Dedan-Exch_S2P6</v>
      </c>
      <c r="AN733" s="55" t="str">
        <f t="shared" si="202"/>
        <v>10.121.96.5_KHAMBHA_S4P2</v>
      </c>
      <c r="AO733" s="72" t="e">
        <f t="shared" ca="1" si="203"/>
        <v>#VALUE!</v>
      </c>
      <c r="AP733" s="7" t="str">
        <f>IFERROR(VLOOKUP(Z733,'PASTE-DL-ALARMS'!$Q$10:$Z$2800,8,FALSE),"")</f>
        <v/>
      </c>
    </row>
    <row r="734" spans="1:42" x14ac:dyDescent="0.25">
      <c r="A734" s="20"/>
      <c r="B734" s="20"/>
      <c r="C734" s="20" t="str">
        <f>IF(D734="Critical",MAX($C$8:C733)+1,"")</f>
        <v/>
      </c>
      <c r="D734" s="20" t="str">
        <f t="shared" si="187"/>
        <v>-</v>
      </c>
      <c r="E734" s="20" t="str">
        <f>VLOOKUP('PASTE-DOWN-DL'!F734,'SSA-CODE'!$D$4:$E$56,2,FALSE)</f>
        <v>JMN</v>
      </c>
      <c r="F734" s="48" t="str">
        <f t="shared" si="188"/>
        <v>SSA JMN</v>
      </c>
      <c r="G734" s="48" t="str">
        <f t="shared" si="189"/>
        <v xml:space="preserve">	SSA JMN</v>
      </c>
      <c r="H734" s="20">
        <v>725</v>
      </c>
      <c r="I734" t="s">
        <v>10526</v>
      </c>
      <c r="J734" t="s">
        <v>6260</v>
      </c>
      <c r="K734" t="s">
        <v>6275</v>
      </c>
      <c r="L734" t="s">
        <v>6262</v>
      </c>
      <c r="M734" t="s">
        <v>6263</v>
      </c>
      <c r="N734" t="s">
        <v>10527</v>
      </c>
      <c r="O734" t="s">
        <v>10528</v>
      </c>
      <c r="P734" t="s">
        <v>6266</v>
      </c>
      <c r="Q734" t="s">
        <v>6629</v>
      </c>
      <c r="R734" t="s">
        <v>6630</v>
      </c>
      <c r="S734" t="s">
        <v>10529</v>
      </c>
      <c r="T734" t="s">
        <v>6500</v>
      </c>
      <c r="U734" t="s">
        <v>8912</v>
      </c>
      <c r="V734" t="s">
        <v>6271</v>
      </c>
      <c r="W734" t="s">
        <v>10530</v>
      </c>
      <c r="X734" t="s">
        <v>10531</v>
      </c>
      <c r="Y734" t="s">
        <v>6269</v>
      </c>
      <c r="Z734" s="48" t="str">
        <f t="shared" si="190"/>
        <v>SSA JMN-10.121.97.150-Deepak Shopping BTS_A_PH3_1/5-10.121.97.129-Mehulnagar ALB_B2_PH3_6/3</v>
      </c>
      <c r="AA734" s="48">
        <f t="shared" si="191"/>
        <v>15</v>
      </c>
      <c r="AB734" s="48">
        <f t="shared" si="192"/>
        <v>30</v>
      </c>
      <c r="AC734" s="48">
        <f t="shared" si="193"/>
        <v>15</v>
      </c>
      <c r="AD734" s="48">
        <f t="shared" si="194"/>
        <v>35</v>
      </c>
      <c r="AE734" s="48" t="str">
        <f t="shared" si="195"/>
        <v>10.121.97.129</v>
      </c>
      <c r="AF734" s="42" t="str">
        <f t="shared" si="196"/>
        <v>10.121.97.150</v>
      </c>
      <c r="AG734" s="7" t="str">
        <f t="shared" si="197"/>
        <v>Mehulnagar ALB</v>
      </c>
      <c r="AH734" s="7" t="str">
        <f t="shared" si="198"/>
        <v>DEEPAK SHOPPING BTS</v>
      </c>
      <c r="AI734" s="7" t="str">
        <f t="shared" si="199"/>
        <v>S6P3</v>
      </c>
      <c r="AJ734" s="7" t="str">
        <f t="shared" si="200"/>
        <v>S1P5</v>
      </c>
      <c r="AK734" s="7" t="str">
        <f>IFERROR(VLOOKUP(Z734,'PASTE-DL-ALARMS'!$Q$10:$W$2200,7,FALSE),"")</f>
        <v/>
      </c>
      <c r="AL734" s="55" t="str">
        <f>IFERROR(VLOOKUP(Z734,'PASTE-DL-ALARMS'!$Q$10:$W$2200,3,FALSE),"")</f>
        <v/>
      </c>
      <c r="AM734" s="7" t="str">
        <f t="shared" si="201"/>
        <v>10.121.97.129_Mehulnagar ALB_S6P3</v>
      </c>
      <c r="AN734" s="55" t="str">
        <f t="shared" si="202"/>
        <v>10.121.97.150_DEEPAK SHOPPING BTS_S1P5</v>
      </c>
      <c r="AO734" s="72" t="e">
        <f t="shared" ca="1" si="203"/>
        <v>#VALUE!</v>
      </c>
      <c r="AP734" s="7" t="str">
        <f>IFERROR(VLOOKUP(Z734,'PASTE-DL-ALARMS'!$Q$10:$Z$2800,8,FALSE),"")</f>
        <v/>
      </c>
    </row>
    <row r="735" spans="1:42" x14ac:dyDescent="0.25">
      <c r="A735" s="20"/>
      <c r="B735" s="20"/>
      <c r="C735" s="20" t="str">
        <f>IF(D735="Critical",MAX($C$8:C734)+1,"")</f>
        <v/>
      </c>
      <c r="D735" s="20" t="str">
        <f t="shared" si="187"/>
        <v>-</v>
      </c>
      <c r="E735" s="20" t="str">
        <f>VLOOKUP('PASTE-DOWN-DL'!F735,'SSA-CODE'!$D$4:$E$56,2,FALSE)</f>
        <v>AHD</v>
      </c>
      <c r="F735" s="48" t="str">
        <f t="shared" si="188"/>
        <v>SSA AM</v>
      </c>
      <c r="G735" s="48" t="str">
        <f t="shared" si="189"/>
        <v xml:space="preserve">	SSA AM</v>
      </c>
      <c r="H735" s="20">
        <v>726</v>
      </c>
      <c r="I735" t="s">
        <v>19511</v>
      </c>
      <c r="J735" t="s">
        <v>6260</v>
      </c>
      <c r="K735" t="s">
        <v>6275</v>
      </c>
      <c r="L735" t="s">
        <v>6262</v>
      </c>
      <c r="M735" t="s">
        <v>6263</v>
      </c>
      <c r="N735" t="s">
        <v>10532</v>
      </c>
      <c r="O735" t="s">
        <v>10533</v>
      </c>
      <c r="P735" t="s">
        <v>6266</v>
      </c>
      <c r="Q735" t="s">
        <v>7273</v>
      </c>
      <c r="R735" t="s">
        <v>6279</v>
      </c>
      <c r="S735" t="s">
        <v>10534</v>
      </c>
      <c r="T735" t="s">
        <v>6371</v>
      </c>
      <c r="U735" t="s">
        <v>6723</v>
      </c>
      <c r="V735" t="s">
        <v>6271</v>
      </c>
      <c r="W735" t="s">
        <v>10535</v>
      </c>
      <c r="X735" t="s">
        <v>19512</v>
      </c>
      <c r="Y735" t="s">
        <v>6269</v>
      </c>
      <c r="Z735" s="48" t="str">
        <f t="shared" si="190"/>
        <v>SSA AM-10.121.15.168-ARTO_BAVLA_1/5-10.121.15.147-BAVLA_3/2</v>
      </c>
      <c r="AA735" s="48">
        <f t="shared" si="191"/>
        <v>15</v>
      </c>
      <c r="AB735" s="48">
        <f t="shared" si="192"/>
        <v>26</v>
      </c>
      <c r="AC735" s="48">
        <f t="shared" si="193"/>
        <v>15</v>
      </c>
      <c r="AD735" s="48">
        <f t="shared" si="194"/>
        <v>21</v>
      </c>
      <c r="AE735" s="48" t="str">
        <f t="shared" si="195"/>
        <v>10.121.15.168</v>
      </c>
      <c r="AF735" s="42" t="str">
        <f t="shared" si="196"/>
        <v>10.121.15.147</v>
      </c>
      <c r="AG735" s="7" t="str">
        <f t="shared" si="197"/>
        <v>ARTO BAVLA</v>
      </c>
      <c r="AH735" s="7" t="str">
        <f t="shared" si="198"/>
        <v>BAVLA</v>
      </c>
      <c r="AI735" s="7" t="str">
        <f t="shared" si="199"/>
        <v>S1P5</v>
      </c>
      <c r="AJ735" s="7" t="str">
        <f t="shared" si="200"/>
        <v>S3P2</v>
      </c>
      <c r="AK735" s="7" t="str">
        <f>IFERROR(VLOOKUP(Z735,'PASTE-DL-ALARMS'!$Q$10:$W$2200,7,FALSE),"")</f>
        <v/>
      </c>
      <c r="AL735" s="55" t="str">
        <f>IFERROR(VLOOKUP(Z735,'PASTE-DL-ALARMS'!$Q$10:$W$2200,3,FALSE),"")</f>
        <v/>
      </c>
      <c r="AM735" s="7" t="str">
        <f t="shared" si="201"/>
        <v>10.121.15.168_ARTO BAVLA_S1P5</v>
      </c>
      <c r="AN735" s="55" t="str">
        <f t="shared" si="202"/>
        <v>10.121.15.147_BAVLA_S3P2</v>
      </c>
      <c r="AO735" s="72" t="e">
        <f t="shared" ca="1" si="203"/>
        <v>#VALUE!</v>
      </c>
      <c r="AP735" s="7" t="str">
        <f>IFERROR(VLOOKUP(Z735,'PASTE-DL-ALARMS'!$Q$10:$Z$2800,8,FALSE),"")</f>
        <v/>
      </c>
    </row>
    <row r="736" spans="1:42" x14ac:dyDescent="0.25">
      <c r="A736" s="20"/>
      <c r="B736" s="20"/>
      <c r="C736" s="20" t="str">
        <f>IF(D736="Critical",MAX($C$8:C735)+1,"")</f>
        <v/>
      </c>
      <c r="D736" s="20" t="str">
        <f t="shared" si="187"/>
        <v>-</v>
      </c>
      <c r="E736" s="20" t="str">
        <f>VLOOKUP('PASTE-DOWN-DL'!F736,'SSA-CODE'!$D$4:$E$56,2,FALSE)</f>
        <v>NDD</v>
      </c>
      <c r="F736" s="48" t="str">
        <f t="shared" si="188"/>
        <v>SSA NAD</v>
      </c>
      <c r="G736" s="48" t="str">
        <f t="shared" si="189"/>
        <v xml:space="preserve">	SSA NAD</v>
      </c>
      <c r="H736" s="20">
        <v>727</v>
      </c>
      <c r="I736" t="s">
        <v>10536</v>
      </c>
      <c r="J736" t="s">
        <v>6260</v>
      </c>
      <c r="K736" t="s">
        <v>6275</v>
      </c>
      <c r="L736" t="s">
        <v>6262</v>
      </c>
      <c r="M736" t="s">
        <v>6263</v>
      </c>
      <c r="N736" t="s">
        <v>10538</v>
      </c>
      <c r="O736" t="s">
        <v>10537</v>
      </c>
      <c r="P736" t="s">
        <v>6266</v>
      </c>
      <c r="Q736" t="s">
        <v>6608</v>
      </c>
      <c r="R736" t="s">
        <v>6279</v>
      </c>
      <c r="S736" t="s">
        <v>10539</v>
      </c>
      <c r="T736" t="s">
        <v>6425</v>
      </c>
      <c r="U736" t="s">
        <v>10539</v>
      </c>
      <c r="V736" t="s">
        <v>6271</v>
      </c>
      <c r="W736" t="s">
        <v>10540</v>
      </c>
      <c r="X736" t="s">
        <v>10541</v>
      </c>
      <c r="Y736" t="s">
        <v>6269</v>
      </c>
      <c r="Z736" s="48" t="str">
        <f t="shared" si="190"/>
        <v>SSA NAD-10.121.98.87-SP_University_1/6-10.121.24.226-VVNagar_5/6</v>
      </c>
      <c r="AA736" s="48">
        <f t="shared" si="191"/>
        <v>14</v>
      </c>
      <c r="AB736" s="48">
        <f t="shared" si="192"/>
        <v>28</v>
      </c>
      <c r="AC736" s="48">
        <f t="shared" si="193"/>
        <v>15</v>
      </c>
      <c r="AD736" s="48">
        <f t="shared" si="194"/>
        <v>23</v>
      </c>
      <c r="AE736" s="48" t="str">
        <f t="shared" si="195"/>
        <v>10.121.98.87</v>
      </c>
      <c r="AF736" s="42" t="str">
        <f t="shared" si="196"/>
        <v>10.121.24.226</v>
      </c>
      <c r="AG736" s="7" t="str">
        <f t="shared" si="197"/>
        <v>SP UNIVERSITY</v>
      </c>
      <c r="AH736" s="7" t="str">
        <f t="shared" si="198"/>
        <v>VVNAGAR</v>
      </c>
      <c r="AI736" s="7" t="str">
        <f t="shared" si="199"/>
        <v>S1P6</v>
      </c>
      <c r="AJ736" s="7" t="str">
        <f t="shared" si="200"/>
        <v>S5P6</v>
      </c>
      <c r="AK736" s="7" t="str">
        <f>IFERROR(VLOOKUP(Z736,'PASTE-DL-ALARMS'!$Q$10:$W$2200,7,FALSE),"")</f>
        <v/>
      </c>
      <c r="AL736" s="55" t="str">
        <f>IFERROR(VLOOKUP(Z736,'PASTE-DL-ALARMS'!$Q$10:$W$2200,3,FALSE),"")</f>
        <v/>
      </c>
      <c r="AM736" s="7" t="str">
        <f t="shared" si="201"/>
        <v>10.121.98.87_SP UNIVERSITY_S1P6</v>
      </c>
      <c r="AN736" s="55" t="str">
        <f t="shared" si="202"/>
        <v>10.121.24.226_VVNAGAR_S5P6</v>
      </c>
      <c r="AO736" s="72" t="e">
        <f t="shared" ca="1" si="203"/>
        <v>#VALUE!</v>
      </c>
      <c r="AP736" s="7" t="str">
        <f>IFERROR(VLOOKUP(Z736,'PASTE-DL-ALARMS'!$Q$10:$Z$2800,8,FALSE),"")</f>
        <v/>
      </c>
    </row>
    <row r="737" spans="1:42" x14ac:dyDescent="0.25">
      <c r="A737" s="20"/>
      <c r="B737" s="20"/>
      <c r="C737" s="20" t="str">
        <f>IF(D737="Critical",MAX($C$8:C736)+1,"")</f>
        <v/>
      </c>
      <c r="D737" s="20" t="str">
        <f t="shared" si="187"/>
        <v>-</v>
      </c>
      <c r="E737" s="20" t="str">
        <f>VLOOKUP('PASTE-DOWN-DL'!F737,'SSA-CODE'!$D$4:$E$56,2,FALSE)</f>
        <v>AHD</v>
      </c>
      <c r="F737" s="48" t="str">
        <f t="shared" si="188"/>
        <v>SSA AM</v>
      </c>
      <c r="G737" s="48" t="str">
        <f t="shared" si="189"/>
        <v xml:space="preserve">	SSA AM</v>
      </c>
      <c r="H737" s="20">
        <v>728</v>
      </c>
      <c r="I737" t="s">
        <v>10542</v>
      </c>
      <c r="J737" t="s">
        <v>6260</v>
      </c>
      <c r="K737" t="s">
        <v>6261</v>
      </c>
      <c r="L737" t="s">
        <v>6262</v>
      </c>
      <c r="M737" t="s">
        <v>6263</v>
      </c>
      <c r="N737" t="s">
        <v>10543</v>
      </c>
      <c r="O737" t="s">
        <v>10544</v>
      </c>
      <c r="P737" t="s">
        <v>6266</v>
      </c>
      <c r="Q737" t="s">
        <v>7273</v>
      </c>
      <c r="R737" t="s">
        <v>6671</v>
      </c>
      <c r="S737" t="s">
        <v>6269</v>
      </c>
      <c r="T737" t="s">
        <v>6602</v>
      </c>
      <c r="U737" t="s">
        <v>6269</v>
      </c>
      <c r="V737" t="s">
        <v>6271</v>
      </c>
      <c r="W737" t="s">
        <v>10545</v>
      </c>
      <c r="X737" t="s">
        <v>10546</v>
      </c>
      <c r="Y737" t="s">
        <v>10547</v>
      </c>
      <c r="Z737" s="48" t="str">
        <f t="shared" si="190"/>
        <v>SSA AM-10.121.18.77-Brahmshatriya_3/1-10.121.18.76-Gitabaug_4/1</v>
      </c>
      <c r="AA737" s="48">
        <f t="shared" si="191"/>
        <v>14</v>
      </c>
      <c r="AB737" s="48">
        <f t="shared" si="192"/>
        <v>28</v>
      </c>
      <c r="AC737" s="48">
        <f t="shared" si="193"/>
        <v>14</v>
      </c>
      <c r="AD737" s="48">
        <f t="shared" si="194"/>
        <v>23</v>
      </c>
      <c r="AE737" s="48" t="str">
        <f t="shared" si="195"/>
        <v>10.121.18.77</v>
      </c>
      <c r="AF737" s="42" t="str">
        <f t="shared" si="196"/>
        <v>10.121.18.76</v>
      </c>
      <c r="AG737" s="7" t="str">
        <f t="shared" si="197"/>
        <v>BRAHMSHATRIYA</v>
      </c>
      <c r="AH737" s="7" t="str">
        <f t="shared" si="198"/>
        <v>GITABAUG</v>
      </c>
      <c r="AI737" s="7" t="str">
        <f t="shared" si="199"/>
        <v>S3P1</v>
      </c>
      <c r="AJ737" s="7" t="str">
        <f t="shared" si="200"/>
        <v>S4P1</v>
      </c>
      <c r="AK737" s="7" t="str">
        <f>IFERROR(VLOOKUP(Z737,'PASTE-DL-ALARMS'!$Q$10:$W$2200,7,FALSE),"")</f>
        <v/>
      </c>
      <c r="AL737" s="55" t="str">
        <f>IFERROR(VLOOKUP(Z737,'PASTE-DL-ALARMS'!$Q$10:$W$2200,3,FALSE),"")</f>
        <v/>
      </c>
      <c r="AM737" s="7" t="str">
        <f t="shared" si="201"/>
        <v>10.121.18.77_BRAHMSHATRIYA_S3P1</v>
      </c>
      <c r="AN737" s="55" t="str">
        <f t="shared" si="202"/>
        <v>10.121.18.76_GITABAUG_S4P1</v>
      </c>
      <c r="AO737" s="72" t="e">
        <f t="shared" ca="1" si="203"/>
        <v>#VALUE!</v>
      </c>
      <c r="AP737" s="7" t="str">
        <f>IFERROR(VLOOKUP(Z737,'PASTE-DL-ALARMS'!$Q$10:$Z$2800,8,FALSE),"")</f>
        <v/>
      </c>
    </row>
    <row r="738" spans="1:42" x14ac:dyDescent="0.25">
      <c r="A738" s="20"/>
      <c r="B738" s="20"/>
      <c r="C738" s="20" t="str">
        <f>IF(D738="Critical",MAX($C$8:C737)+1,"")</f>
        <v/>
      </c>
      <c r="D738" s="20" t="str">
        <f t="shared" si="187"/>
        <v>-</v>
      </c>
      <c r="E738" s="20" t="str">
        <f>VLOOKUP('PASTE-DOWN-DL'!F738,'SSA-CODE'!$D$4:$E$56,2,FALSE)</f>
        <v>BCH</v>
      </c>
      <c r="F738" s="48" t="str">
        <f t="shared" si="188"/>
        <v>SSA BCH</v>
      </c>
      <c r="G738" s="48" t="str">
        <f t="shared" si="189"/>
        <v xml:space="preserve">	SSA BCH</v>
      </c>
      <c r="H738" s="20">
        <v>729</v>
      </c>
      <c r="I738" t="s">
        <v>10548</v>
      </c>
      <c r="J738" t="s">
        <v>6260</v>
      </c>
      <c r="K738" t="s">
        <v>6275</v>
      </c>
      <c r="L738" t="s">
        <v>6262</v>
      </c>
      <c r="M738" t="s">
        <v>6263</v>
      </c>
      <c r="N738" t="s">
        <v>10549</v>
      </c>
      <c r="O738" t="s">
        <v>10550</v>
      </c>
      <c r="P738" t="s">
        <v>6266</v>
      </c>
      <c r="Q738" t="s">
        <v>7230</v>
      </c>
      <c r="R738" t="s">
        <v>6279</v>
      </c>
      <c r="S738" t="s">
        <v>10551</v>
      </c>
      <c r="T738" t="s">
        <v>6471</v>
      </c>
      <c r="U738" t="s">
        <v>8838</v>
      </c>
      <c r="V738" t="s">
        <v>6271</v>
      </c>
      <c r="W738" t="s">
        <v>10552</v>
      </c>
      <c r="X738" t="s">
        <v>10553</v>
      </c>
      <c r="Y738" t="s">
        <v>6269</v>
      </c>
      <c r="Z738" s="48" t="str">
        <f t="shared" si="190"/>
        <v>SSA BCH-10.121.16.9-Bharuch_3/5-10.121.96.83-KEVADIA COLONY_3/5</v>
      </c>
      <c r="AA738" s="48">
        <f t="shared" si="191"/>
        <v>13</v>
      </c>
      <c r="AB738" s="48">
        <f t="shared" si="192"/>
        <v>21</v>
      </c>
      <c r="AC738" s="48">
        <f t="shared" si="193"/>
        <v>14</v>
      </c>
      <c r="AD738" s="48">
        <f t="shared" si="194"/>
        <v>29</v>
      </c>
      <c r="AE738" s="48" t="str">
        <f t="shared" si="195"/>
        <v>10.121.16.9</v>
      </c>
      <c r="AF738" s="42" t="str">
        <f t="shared" si="196"/>
        <v>10.121.96.83</v>
      </c>
      <c r="AG738" s="7" t="str">
        <f t="shared" si="197"/>
        <v>Bharuch</v>
      </c>
      <c r="AH738" s="7" t="str">
        <f t="shared" si="198"/>
        <v>KEVADIA COLONY</v>
      </c>
      <c r="AI738" s="7" t="str">
        <f t="shared" si="199"/>
        <v>S3P5</v>
      </c>
      <c r="AJ738" s="7" t="str">
        <f t="shared" si="200"/>
        <v>S3P5</v>
      </c>
      <c r="AK738" s="7" t="str">
        <f>IFERROR(VLOOKUP(Z738,'PASTE-DL-ALARMS'!$Q$10:$W$2200,7,FALSE),"")</f>
        <v/>
      </c>
      <c r="AL738" s="55" t="str">
        <f>IFERROR(VLOOKUP(Z738,'PASTE-DL-ALARMS'!$Q$10:$W$2200,3,FALSE),"")</f>
        <v/>
      </c>
      <c r="AM738" s="7" t="str">
        <f t="shared" si="201"/>
        <v>10.121.16.9_Bharuch_S3P5</v>
      </c>
      <c r="AN738" s="55" t="str">
        <f t="shared" si="202"/>
        <v>10.121.96.83_KEVADIA COLONY_S3P5</v>
      </c>
      <c r="AO738" s="72" t="e">
        <f t="shared" ca="1" si="203"/>
        <v>#VALUE!</v>
      </c>
      <c r="AP738" s="7" t="str">
        <f>IFERROR(VLOOKUP(Z738,'PASTE-DL-ALARMS'!$Q$10:$Z$2800,8,FALSE),"")</f>
        <v/>
      </c>
    </row>
    <row r="739" spans="1:42" x14ac:dyDescent="0.25">
      <c r="A739" s="20"/>
      <c r="B739" s="20"/>
      <c r="C739" s="20" t="str">
        <f>IF(D739="Critical",MAX($C$8:C738)+1,"")</f>
        <v/>
      </c>
      <c r="D739" s="20" t="str">
        <f t="shared" si="187"/>
        <v>-</v>
      </c>
      <c r="E739" s="20" t="str">
        <f>VLOOKUP('PASTE-DOWN-DL'!F739,'SSA-CODE'!$D$4:$E$56,2,FALSE)</f>
        <v>HMR</v>
      </c>
      <c r="F739" s="48" t="str">
        <f t="shared" si="188"/>
        <v>SSA HMR</v>
      </c>
      <c r="G739" s="48" t="str">
        <f t="shared" si="189"/>
        <v xml:space="preserve">	SSA HMR</v>
      </c>
      <c r="H739" s="20">
        <v>730</v>
      </c>
      <c r="I739" t="s">
        <v>10554</v>
      </c>
      <c r="J739" t="s">
        <v>6260</v>
      </c>
      <c r="K739" t="s">
        <v>6275</v>
      </c>
      <c r="L739" t="s">
        <v>6262</v>
      </c>
      <c r="M739" t="s">
        <v>6263</v>
      </c>
      <c r="N739" t="s">
        <v>10555</v>
      </c>
      <c r="O739" t="s">
        <v>10556</v>
      </c>
      <c r="P739" t="s">
        <v>6266</v>
      </c>
      <c r="Q739" t="s">
        <v>6416</v>
      </c>
      <c r="R739" t="s">
        <v>6279</v>
      </c>
      <c r="S739" t="s">
        <v>10557</v>
      </c>
      <c r="T739" t="s">
        <v>6304</v>
      </c>
      <c r="U739" t="s">
        <v>10558</v>
      </c>
      <c r="V739" t="s">
        <v>6271</v>
      </c>
      <c r="W739" t="s">
        <v>10559</v>
      </c>
      <c r="X739" t="s">
        <v>10560</v>
      </c>
      <c r="Y739" t="s">
        <v>6269</v>
      </c>
      <c r="Z739" s="48" t="str">
        <f t="shared" si="190"/>
        <v>SSA HMR-10.121.97.80-RAIGAD_1/6-10.121.16.199-Sunokh_WTR_AM_3/5</v>
      </c>
      <c r="AA739" s="48">
        <f t="shared" si="191"/>
        <v>14</v>
      </c>
      <c r="AB739" s="48">
        <f t="shared" si="192"/>
        <v>21</v>
      </c>
      <c r="AC739" s="48">
        <f t="shared" si="193"/>
        <v>15</v>
      </c>
      <c r="AD739" s="48">
        <f t="shared" si="194"/>
        <v>22</v>
      </c>
      <c r="AE739" s="48" t="str">
        <f t="shared" si="195"/>
        <v>10.121.97.80</v>
      </c>
      <c r="AF739" s="42" t="str">
        <f t="shared" si="196"/>
        <v>10.121.16.199</v>
      </c>
      <c r="AG739" s="7" t="str">
        <f t="shared" si="197"/>
        <v>RAIGAD</v>
      </c>
      <c r="AH739" s="7" t="str">
        <f t="shared" si="198"/>
        <v>Sunokh</v>
      </c>
      <c r="AI739" s="7" t="str">
        <f t="shared" si="199"/>
        <v>S1P6</v>
      </c>
      <c r="AJ739" s="7" t="str">
        <f t="shared" si="200"/>
        <v>S3P5</v>
      </c>
      <c r="AK739" s="7" t="str">
        <f>IFERROR(VLOOKUP(Z739,'PASTE-DL-ALARMS'!$Q$10:$W$2200,7,FALSE),"")</f>
        <v/>
      </c>
      <c r="AL739" s="55" t="str">
        <f>IFERROR(VLOOKUP(Z739,'PASTE-DL-ALARMS'!$Q$10:$W$2200,3,FALSE),"")</f>
        <v/>
      </c>
      <c r="AM739" s="7" t="str">
        <f t="shared" si="201"/>
        <v>10.121.97.80_RAIGAD_S1P6</v>
      </c>
      <c r="AN739" s="55" t="str">
        <f t="shared" si="202"/>
        <v>10.121.16.199_Sunokh_S3P5</v>
      </c>
      <c r="AO739" s="72" t="e">
        <f t="shared" ca="1" si="203"/>
        <v>#VALUE!</v>
      </c>
      <c r="AP739" s="7" t="str">
        <f>IFERROR(VLOOKUP(Z739,'PASTE-DL-ALARMS'!$Q$10:$Z$2800,8,FALSE),"")</f>
        <v/>
      </c>
    </row>
    <row r="740" spans="1:42" x14ac:dyDescent="0.25">
      <c r="A740" s="20"/>
      <c r="B740" s="20"/>
      <c r="C740" s="20" t="str">
        <f>IF(D740="Critical",MAX($C$8:C739)+1,"")</f>
        <v/>
      </c>
      <c r="D740" s="20" t="str">
        <f t="shared" si="187"/>
        <v>-</v>
      </c>
      <c r="E740" s="20" t="str">
        <f>VLOOKUP('PASTE-DOWN-DL'!F740,'SSA-CODE'!$D$4:$E$56,2,FALSE)</f>
        <v>WTR AM</v>
      </c>
      <c r="F740" s="48" t="str">
        <f t="shared" si="188"/>
        <v>WTR AM</v>
      </c>
      <c r="G740" s="48" t="str">
        <f t="shared" si="189"/>
        <v xml:space="preserve">	WTR AM</v>
      </c>
      <c r="H740" s="20">
        <v>731</v>
      </c>
      <c r="I740" t="s">
        <v>10561</v>
      </c>
      <c r="J740" t="s">
        <v>6466</v>
      </c>
      <c r="K740" t="s">
        <v>6275</v>
      </c>
      <c r="L740" t="s">
        <v>6262</v>
      </c>
      <c r="M740" t="s">
        <v>6263</v>
      </c>
      <c r="N740" t="s">
        <v>10562</v>
      </c>
      <c r="O740" t="s">
        <v>10563</v>
      </c>
      <c r="P740" t="s">
        <v>6266</v>
      </c>
      <c r="Q740" t="s">
        <v>6438</v>
      </c>
      <c r="R740" t="s">
        <v>7018</v>
      </c>
      <c r="S740" t="s">
        <v>10564</v>
      </c>
      <c r="T740" t="s">
        <v>6345</v>
      </c>
      <c r="U740" t="s">
        <v>7092</v>
      </c>
      <c r="V740" t="s">
        <v>6271</v>
      </c>
      <c r="W740" t="s">
        <v>10565</v>
      </c>
      <c r="X740" t="s">
        <v>10566</v>
      </c>
      <c r="Y740" t="s">
        <v>6269</v>
      </c>
      <c r="Z740" s="48" t="str">
        <f t="shared" si="190"/>
        <v>WTR AM-10.121.16.27-CITY _B2_5/11-10.121.16.226-Baroda City-3_B2_GNE_5/11</v>
      </c>
      <c r="AA740" s="48">
        <f t="shared" si="191"/>
        <v>15</v>
      </c>
      <c r="AB740" s="48">
        <f t="shared" si="192"/>
        <v>33</v>
      </c>
      <c r="AC740" s="48">
        <f t="shared" si="193"/>
        <v>14</v>
      </c>
      <c r="AD740" s="48">
        <f t="shared" si="194"/>
        <v>26</v>
      </c>
      <c r="AE740" s="48" t="str">
        <f t="shared" si="195"/>
        <v>10.121.16.226</v>
      </c>
      <c r="AF740" s="42" t="str">
        <f t="shared" si="196"/>
        <v>10.121.16.27</v>
      </c>
      <c r="AG740" s="7" t="str">
        <f t="shared" si="197"/>
        <v>BARODA CITY 3 GNE</v>
      </c>
      <c r="AH740" s="7" t="str">
        <f t="shared" si="198"/>
        <v>Baroda CITY</v>
      </c>
      <c r="AI740" s="7" t="str">
        <f t="shared" si="199"/>
        <v>S5P11</v>
      </c>
      <c r="AJ740" s="7" t="str">
        <f t="shared" si="200"/>
        <v>S5P11</v>
      </c>
      <c r="AK740" s="7" t="str">
        <f>IFERROR(VLOOKUP(Z740,'PASTE-DL-ALARMS'!$Q$10:$W$2200,7,FALSE),"")</f>
        <v/>
      </c>
      <c r="AL740" s="55" t="str">
        <f>IFERROR(VLOOKUP(Z740,'PASTE-DL-ALARMS'!$Q$10:$W$2200,3,FALSE),"")</f>
        <v/>
      </c>
      <c r="AM740" s="7" t="str">
        <f t="shared" si="201"/>
        <v>10.121.16.226_BARODA CITY 3 GNE_S5P11</v>
      </c>
      <c r="AN740" s="55" t="str">
        <f t="shared" si="202"/>
        <v>10.121.16.27_Baroda CITY_S5P11</v>
      </c>
      <c r="AO740" s="72" t="e">
        <f t="shared" ca="1" si="203"/>
        <v>#VALUE!</v>
      </c>
      <c r="AP740" s="7" t="str">
        <f>IFERROR(VLOOKUP(Z740,'PASTE-DL-ALARMS'!$Q$10:$Z$2800,8,FALSE),"")</f>
        <v/>
      </c>
    </row>
    <row r="741" spans="1:42" x14ac:dyDescent="0.25">
      <c r="A741" s="20"/>
      <c r="B741" s="20"/>
      <c r="C741" s="20" t="str">
        <f>IF(D741="Critical",MAX($C$8:C740)+1,"")</f>
        <v/>
      </c>
      <c r="D741" s="20" t="str">
        <f t="shared" si="187"/>
        <v>-</v>
      </c>
      <c r="E741" s="20" t="str">
        <f>VLOOKUP('PASTE-DOWN-DL'!F741,'SSA-CODE'!$D$4:$E$56,2,FALSE)</f>
        <v>WTR AM</v>
      </c>
      <c r="F741" s="48" t="str">
        <f t="shared" si="188"/>
        <v>WTR AM</v>
      </c>
      <c r="G741" s="48" t="str">
        <f t="shared" si="189"/>
        <v xml:space="preserve">	WTR AM</v>
      </c>
      <c r="H741" s="20">
        <v>732</v>
      </c>
      <c r="I741" t="s">
        <v>10567</v>
      </c>
      <c r="J741" t="s">
        <v>6260</v>
      </c>
      <c r="K741" t="s">
        <v>6261</v>
      </c>
      <c r="L741" t="s">
        <v>6262</v>
      </c>
      <c r="M741" t="s">
        <v>6263</v>
      </c>
      <c r="N741" t="s">
        <v>10568</v>
      </c>
      <c r="O741" t="s">
        <v>10569</v>
      </c>
      <c r="P741" t="s">
        <v>6266</v>
      </c>
      <c r="Q741" t="s">
        <v>7217</v>
      </c>
      <c r="R741" t="s">
        <v>6851</v>
      </c>
      <c r="S741" t="s">
        <v>6269</v>
      </c>
      <c r="T741" t="s">
        <v>6659</v>
      </c>
      <c r="U741" t="s">
        <v>6269</v>
      </c>
      <c r="V741" t="s">
        <v>6271</v>
      </c>
      <c r="W741" t="s">
        <v>10570</v>
      </c>
      <c r="X741" t="s">
        <v>10571</v>
      </c>
      <c r="Y741" t="s">
        <v>6269</v>
      </c>
      <c r="Z741" s="48" t="str">
        <f t="shared" si="190"/>
        <v>WTR AM-10.121.15.216-TN705B_DANTA_PH3\S4P1-10.121.15.217-TN705B_Ambaji_B1\S3P1</v>
      </c>
      <c r="AA741" s="48">
        <f t="shared" si="191"/>
        <v>15</v>
      </c>
      <c r="AB741" s="48">
        <f t="shared" si="192"/>
        <v>22</v>
      </c>
      <c r="AC741" s="48">
        <f t="shared" si="193"/>
        <v>15</v>
      </c>
      <c r="AD741" s="48">
        <f t="shared" si="194"/>
        <v>21</v>
      </c>
      <c r="AE741" s="48" t="str">
        <f t="shared" si="195"/>
        <v>10.121.15.217</v>
      </c>
      <c r="AF741" s="42" t="str">
        <f t="shared" si="196"/>
        <v>10.121.15.216</v>
      </c>
      <c r="AG741" s="7" t="str">
        <f t="shared" si="197"/>
        <v>Ambaji</v>
      </c>
      <c r="AH741" s="7" t="str">
        <f t="shared" si="198"/>
        <v>DANTA</v>
      </c>
      <c r="AI741" s="7" t="str">
        <f t="shared" si="199"/>
        <v>S3P1</v>
      </c>
      <c r="AJ741" s="7" t="str">
        <f t="shared" si="200"/>
        <v>S4P1</v>
      </c>
      <c r="AK741" s="7" t="str">
        <f>IFERROR(VLOOKUP(Z741,'PASTE-DL-ALARMS'!$Q$10:$W$2200,7,FALSE),"")</f>
        <v/>
      </c>
      <c r="AL741" s="55" t="str">
        <f>IFERROR(VLOOKUP(Z741,'PASTE-DL-ALARMS'!$Q$10:$W$2200,3,FALSE),"")</f>
        <v/>
      </c>
      <c r="AM741" s="7" t="str">
        <f t="shared" si="201"/>
        <v>10.121.15.217_Ambaji_S3P1</v>
      </c>
      <c r="AN741" s="55" t="str">
        <f t="shared" si="202"/>
        <v>10.121.15.216_DANTA_S4P1</v>
      </c>
      <c r="AO741" s="72" t="e">
        <f t="shared" ca="1" si="203"/>
        <v>#VALUE!</v>
      </c>
      <c r="AP741" s="7" t="str">
        <f>IFERROR(VLOOKUP(Z741,'PASTE-DL-ALARMS'!$Q$10:$Z$2800,8,FALSE),"")</f>
        <v/>
      </c>
    </row>
    <row r="742" spans="1:42" x14ac:dyDescent="0.25">
      <c r="A742" s="20"/>
      <c r="B742" s="20"/>
      <c r="C742" s="20">
        <f>IF(D742="Critical",MAX($C$8:C741)+1,"")</f>
        <v>25</v>
      </c>
      <c r="D742" s="20" t="str">
        <f t="shared" si="187"/>
        <v>Critical</v>
      </c>
      <c r="E742" s="20" t="str">
        <f>VLOOKUP('PASTE-DOWN-DL'!F742,'SSA-CODE'!$D$4:$E$56,2,FALSE)</f>
        <v>AHD</v>
      </c>
      <c r="F742" s="48" t="str">
        <f t="shared" si="188"/>
        <v>SSA AM</v>
      </c>
      <c r="G742" s="48" t="str">
        <f t="shared" si="189"/>
        <v xml:space="preserve">	SSA AM</v>
      </c>
      <c r="H742" s="20">
        <v>733</v>
      </c>
      <c r="I742" t="s">
        <v>10572</v>
      </c>
      <c r="J742" t="s">
        <v>6260</v>
      </c>
      <c r="K742" t="s">
        <v>6275</v>
      </c>
      <c r="L742" t="s">
        <v>6262</v>
      </c>
      <c r="M742" t="s">
        <v>6263</v>
      </c>
      <c r="N742" t="s">
        <v>10573</v>
      </c>
      <c r="O742" t="s">
        <v>10574</v>
      </c>
      <c r="P742" t="s">
        <v>6484</v>
      </c>
      <c r="Q742" t="s">
        <v>7364</v>
      </c>
      <c r="R742" t="s">
        <v>6279</v>
      </c>
      <c r="S742" t="s">
        <v>10575</v>
      </c>
      <c r="T742" t="s">
        <v>6770</v>
      </c>
      <c r="U742" t="s">
        <v>10576</v>
      </c>
      <c r="V742" t="s">
        <v>6271</v>
      </c>
      <c r="W742" t="s">
        <v>10577</v>
      </c>
      <c r="X742" t="s">
        <v>10578</v>
      </c>
      <c r="Y742" t="s">
        <v>6269</v>
      </c>
      <c r="Z742" s="48" t="str">
        <f t="shared" si="190"/>
        <v>SSA AM-10.121.18.234-Shretha_1/5-10.121.18.231-Uvarsad_A1_2/5</v>
      </c>
      <c r="AA742" s="48">
        <f t="shared" si="191"/>
        <v>15</v>
      </c>
      <c r="AB742" s="48">
        <f t="shared" si="192"/>
        <v>29</v>
      </c>
      <c r="AC742" s="48">
        <f t="shared" si="193"/>
        <v>15</v>
      </c>
      <c r="AD742" s="48">
        <f t="shared" si="194"/>
        <v>25</v>
      </c>
      <c r="AE742" s="48" t="str">
        <f t="shared" si="195"/>
        <v>10.121.18.234</v>
      </c>
      <c r="AF742" s="42" t="str">
        <f t="shared" si="196"/>
        <v>10.121.18.231</v>
      </c>
      <c r="AG742" s="7" t="str">
        <f t="shared" si="197"/>
        <v>SHERATHA EXCH</v>
      </c>
      <c r="AH742" s="7" t="str">
        <f t="shared" si="198"/>
        <v>VAVOL BTS</v>
      </c>
      <c r="AI742" s="7" t="str">
        <f t="shared" si="199"/>
        <v>S1P5</v>
      </c>
      <c r="AJ742" s="7" t="str">
        <f t="shared" si="200"/>
        <v>S2P5</v>
      </c>
      <c r="AK742" s="7" t="str">
        <f>IFERROR(VLOOKUP(Z742,'PASTE-DL-ALARMS'!$Q$10:$W$2200,7,FALSE),"")</f>
        <v>13-05-2026</v>
      </c>
      <c r="AL742" s="55" t="str">
        <f>IFERROR(VLOOKUP(Z742,'PASTE-DL-ALARMS'!$Q$10:$W$2200,3,FALSE),"")</f>
        <v>11:56:16</v>
      </c>
      <c r="AM742" s="7" t="str">
        <f t="shared" si="201"/>
        <v>10.121.18.234_SHERATHA EXCH_S1P5</v>
      </c>
      <c r="AN742" s="55" t="str">
        <f t="shared" si="202"/>
        <v>10.121.18.231_VAVOL BTS_S2P5</v>
      </c>
      <c r="AO742" s="72">
        <f t="shared" ca="1" si="203"/>
        <v>2</v>
      </c>
      <c r="AP742" s="7" t="str">
        <f>IFERROR(VLOOKUP(Z742,'PASTE-DL-ALARMS'!$Q$10:$Z$2800,8,FALSE),"")</f>
        <v xml:space="preserve">	2026/05/13,11:56:16</v>
      </c>
    </row>
    <row r="743" spans="1:42" x14ac:dyDescent="0.25">
      <c r="A743" s="20"/>
      <c r="B743" s="20"/>
      <c r="C743" s="20" t="str">
        <f>IF(D743="Critical",MAX($C$8:C742)+1,"")</f>
        <v/>
      </c>
      <c r="D743" s="20" t="str">
        <f t="shared" si="187"/>
        <v>-</v>
      </c>
      <c r="E743" s="20" t="e">
        <f>VLOOKUP('PASTE-DOWN-DL'!F743,'SSA-CODE'!$D$4:$E$56,2,FALSE)</f>
        <v>#N/A</v>
      </c>
      <c r="F743" s="48" t="str">
        <f t="shared" si="188"/>
        <v>WTR BHOPAL</v>
      </c>
      <c r="G743" s="48" t="str">
        <f t="shared" si="189"/>
        <v xml:space="preserve">	WTR BHOPAL</v>
      </c>
      <c r="H743" s="20">
        <v>734</v>
      </c>
      <c r="I743" t="s">
        <v>10579</v>
      </c>
      <c r="J743" t="s">
        <v>6260</v>
      </c>
      <c r="K743" t="s">
        <v>6261</v>
      </c>
      <c r="L743" t="s">
        <v>6262</v>
      </c>
      <c r="M743" t="s">
        <v>6263</v>
      </c>
      <c r="N743" t="s">
        <v>10580</v>
      </c>
      <c r="O743" t="s">
        <v>10581</v>
      </c>
      <c r="P743" t="s">
        <v>6266</v>
      </c>
      <c r="Q743" t="s">
        <v>6832</v>
      </c>
      <c r="R743" t="s">
        <v>6285</v>
      </c>
      <c r="S743" t="s">
        <v>6269</v>
      </c>
      <c r="T743" t="s">
        <v>6559</v>
      </c>
      <c r="U743" t="s">
        <v>6269</v>
      </c>
      <c r="V743" t="s">
        <v>6271</v>
      </c>
      <c r="W743" t="s">
        <v>10582</v>
      </c>
      <c r="X743" t="s">
        <v>10583</v>
      </c>
      <c r="Y743" t="s">
        <v>10584</v>
      </c>
      <c r="Z743" s="48" t="str">
        <f t="shared" si="190"/>
        <v>WTR BHOPAL-10.121.71.148-SHIVPURI_TN725B_WTR_BPL_PH3\S4P1-10.121.71.154-BADARWAS_TN725B_WTR_BPL_PH3\S3P1</v>
      </c>
      <c r="AA743" s="48" t="e">
        <f t="shared" si="191"/>
        <v>#VALUE!</v>
      </c>
      <c r="AB743" s="48" t="e">
        <f t="shared" si="192"/>
        <v>#VALUE!</v>
      </c>
      <c r="AC743" s="48" t="e">
        <f t="shared" si="193"/>
        <v>#VALUE!</v>
      </c>
      <c r="AD743" s="48" t="e">
        <f t="shared" si="194"/>
        <v>#VALUE!</v>
      </c>
      <c r="AE743" s="48" t="e">
        <f t="shared" si="195"/>
        <v>#VALUE!</v>
      </c>
      <c r="AF743" s="42" t="e">
        <f t="shared" si="196"/>
        <v>#VALUE!</v>
      </c>
      <c r="AG743" s="7" t="e">
        <f t="shared" si="197"/>
        <v>#VALUE!</v>
      </c>
      <c r="AH743" s="7" t="e">
        <f t="shared" si="198"/>
        <v>#VALUE!</v>
      </c>
      <c r="AI743" s="7" t="e">
        <f t="shared" si="199"/>
        <v>#VALUE!</v>
      </c>
      <c r="AJ743" s="7" t="e">
        <f t="shared" si="200"/>
        <v>#VALUE!</v>
      </c>
      <c r="AK743" s="7" t="str">
        <f>IFERROR(VLOOKUP(Z743,'PASTE-DL-ALARMS'!$Q$10:$W$2200,7,FALSE),"")</f>
        <v/>
      </c>
      <c r="AL743" s="55" t="str">
        <f>IFERROR(VLOOKUP(Z743,'PASTE-DL-ALARMS'!$Q$10:$W$2200,3,FALSE),"")</f>
        <v/>
      </c>
      <c r="AM743" s="7" t="e">
        <f t="shared" si="201"/>
        <v>#VALUE!</v>
      </c>
      <c r="AN743" s="55" t="e">
        <f t="shared" si="202"/>
        <v>#VALUE!</v>
      </c>
      <c r="AO743" s="72" t="e">
        <f t="shared" ca="1" si="203"/>
        <v>#VALUE!</v>
      </c>
      <c r="AP743" s="7" t="str">
        <f>IFERROR(VLOOKUP(Z743,'PASTE-DL-ALARMS'!$Q$10:$Z$2800,8,FALSE),"")</f>
        <v/>
      </c>
    </row>
    <row r="744" spans="1:42" x14ac:dyDescent="0.25">
      <c r="A744" s="20"/>
      <c r="B744" s="20"/>
      <c r="C744" s="20" t="str">
        <f>IF(D744="Critical",MAX($C$8:C743)+1,"")</f>
        <v/>
      </c>
      <c r="D744" s="20" t="str">
        <f t="shared" si="187"/>
        <v>-</v>
      </c>
      <c r="E744" s="20" t="str">
        <f>VLOOKUP('PASTE-DOWN-DL'!F744,'SSA-CODE'!$D$4:$E$56,2,FALSE)</f>
        <v>WTR RJ</v>
      </c>
      <c r="F744" s="48" t="str">
        <f t="shared" si="188"/>
        <v>WTR RJ</v>
      </c>
      <c r="G744" s="48" t="str">
        <f t="shared" si="189"/>
        <v xml:space="preserve">	WTR RJ</v>
      </c>
      <c r="H744" s="20">
        <v>735</v>
      </c>
      <c r="I744" t="s">
        <v>10585</v>
      </c>
      <c r="J744" t="s">
        <v>6466</v>
      </c>
      <c r="K744" t="s">
        <v>6275</v>
      </c>
      <c r="L744" t="s">
        <v>6262</v>
      </c>
      <c r="M744" t="s">
        <v>6263</v>
      </c>
      <c r="N744" t="s">
        <v>10586</v>
      </c>
      <c r="O744" t="s">
        <v>10587</v>
      </c>
      <c r="P744" t="s">
        <v>6266</v>
      </c>
      <c r="Q744" t="s">
        <v>6894</v>
      </c>
      <c r="R744" t="s">
        <v>6279</v>
      </c>
      <c r="S744" t="s">
        <v>6269</v>
      </c>
      <c r="T744" t="s">
        <v>6602</v>
      </c>
      <c r="U744" t="s">
        <v>6269</v>
      </c>
      <c r="V744" t="s">
        <v>6271</v>
      </c>
      <c r="W744" t="s">
        <v>10588</v>
      </c>
      <c r="X744" t="s">
        <v>10589</v>
      </c>
      <c r="Y744" t="s">
        <v>6269</v>
      </c>
      <c r="Z744" s="48" t="str">
        <f t="shared" si="190"/>
        <v>WTR RJ-10.121.17.135-RAJKOT KR2(GNE) B2_3/7-10.121.17.136-Rajkot B2_3/7</v>
      </c>
      <c r="AA744" s="48">
        <f t="shared" si="191"/>
        <v>14</v>
      </c>
      <c r="AB744" s="48">
        <f t="shared" si="192"/>
        <v>25</v>
      </c>
      <c r="AC744" s="48">
        <f t="shared" si="193"/>
        <v>14</v>
      </c>
      <c r="AD744" s="48">
        <f t="shared" si="194"/>
        <v>21</v>
      </c>
      <c r="AE744" s="48" t="str">
        <f t="shared" si="195"/>
        <v>10.121.17.25</v>
      </c>
      <c r="AF744" s="42" t="str">
        <f t="shared" si="196"/>
        <v>10.121.17.26</v>
      </c>
      <c r="AG744" s="7" t="str">
        <f t="shared" si="197"/>
        <v>RAJKOT KR2</v>
      </c>
      <c r="AH744" s="7" t="str">
        <f t="shared" si="198"/>
        <v>RAJKOT</v>
      </c>
      <c r="AI744" s="7" t="str">
        <f t="shared" si="199"/>
        <v>S3P7</v>
      </c>
      <c r="AJ744" s="7" t="str">
        <f t="shared" si="200"/>
        <v>S3P7</v>
      </c>
      <c r="AK744" s="7" t="str">
        <f>IFERROR(VLOOKUP(Z744,'PASTE-DL-ALARMS'!$Q$10:$W$2200,7,FALSE),"")</f>
        <v/>
      </c>
      <c r="AL744" s="55" t="str">
        <f>IFERROR(VLOOKUP(Z744,'PASTE-DL-ALARMS'!$Q$10:$W$2200,3,FALSE),"")</f>
        <v/>
      </c>
      <c r="AM744" s="7" t="str">
        <f t="shared" si="201"/>
        <v>10.121.17.25_RAJKOT KR2_S3P7</v>
      </c>
      <c r="AN744" s="55" t="str">
        <f t="shared" si="202"/>
        <v>10.121.17.26_RAJKOT_S3P7</v>
      </c>
      <c r="AO744" s="72" t="e">
        <f t="shared" ca="1" si="203"/>
        <v>#VALUE!</v>
      </c>
      <c r="AP744" s="7" t="str">
        <f>IFERROR(VLOOKUP(Z744,'PASTE-DL-ALARMS'!$Q$10:$Z$2800,8,FALSE),"")</f>
        <v/>
      </c>
    </row>
    <row r="745" spans="1:42" x14ac:dyDescent="0.25">
      <c r="A745" s="20"/>
      <c r="B745" s="20"/>
      <c r="C745" s="20" t="str">
        <f>IF(D745="Critical",MAX($C$8:C744)+1,"")</f>
        <v/>
      </c>
      <c r="D745" s="20" t="str">
        <f t="shared" si="187"/>
        <v>-</v>
      </c>
      <c r="E745" s="20" t="str">
        <f>VLOOKUP('PASTE-DOWN-DL'!F745,'SSA-CODE'!$D$4:$E$56,2,FALSE)</f>
        <v>SRT</v>
      </c>
      <c r="F745" s="48" t="str">
        <f t="shared" si="188"/>
        <v>SSA SR</v>
      </c>
      <c r="G745" s="48" t="str">
        <f t="shared" si="189"/>
        <v xml:space="preserve">	SSA SR</v>
      </c>
      <c r="H745" s="20">
        <v>736</v>
      </c>
      <c r="I745" t="s">
        <v>10590</v>
      </c>
      <c r="J745" t="s">
        <v>6260</v>
      </c>
      <c r="K745" t="s">
        <v>6261</v>
      </c>
      <c r="L745" t="s">
        <v>6262</v>
      </c>
      <c r="M745" t="s">
        <v>6263</v>
      </c>
      <c r="N745" t="s">
        <v>10591</v>
      </c>
      <c r="O745" t="s">
        <v>10592</v>
      </c>
      <c r="P745" t="s">
        <v>6266</v>
      </c>
      <c r="Q745" t="s">
        <v>7273</v>
      </c>
      <c r="R745" t="s">
        <v>6671</v>
      </c>
      <c r="S745" t="s">
        <v>10593</v>
      </c>
      <c r="T745" t="s">
        <v>6500</v>
      </c>
      <c r="U745" t="s">
        <v>7040</v>
      </c>
      <c r="V745" t="s">
        <v>6271</v>
      </c>
      <c r="W745" t="s">
        <v>10594</v>
      </c>
      <c r="X745" t="s">
        <v>10595</v>
      </c>
      <c r="Y745" t="s">
        <v>6269</v>
      </c>
      <c r="Z745" s="48" t="str">
        <f t="shared" si="190"/>
        <v>SSA SR-10.121.100.12-KIM B1_TN705B_3/1-10.121.16.3-Pipodara_TN725B_6/1</v>
      </c>
      <c r="AA745" s="48">
        <f t="shared" si="191"/>
        <v>15</v>
      </c>
      <c r="AB745" s="48">
        <f t="shared" si="192"/>
        <v>24</v>
      </c>
      <c r="AC745" s="48">
        <f t="shared" si="193"/>
        <v>15</v>
      </c>
      <c r="AD745" s="48">
        <f t="shared" si="194"/>
        <v>22</v>
      </c>
      <c r="AE745" s="48" t="str">
        <f t="shared" si="195"/>
        <v>10.121.100.10</v>
      </c>
      <c r="AF745" s="42" t="str">
        <f t="shared" si="196"/>
        <v>10.121.100.12</v>
      </c>
      <c r="AG745" s="7" t="str">
        <f t="shared" si="197"/>
        <v>Pipodara</v>
      </c>
      <c r="AH745" s="7" t="str">
        <f t="shared" si="198"/>
        <v>KIM B1</v>
      </c>
      <c r="AI745" s="7" t="str">
        <f t="shared" si="199"/>
        <v>S6P1</v>
      </c>
      <c r="AJ745" s="7" t="str">
        <f t="shared" si="200"/>
        <v>S3P1</v>
      </c>
      <c r="AK745" s="7" t="str">
        <f>IFERROR(VLOOKUP(Z745,'PASTE-DL-ALARMS'!$Q$10:$W$2200,7,FALSE),"")</f>
        <v/>
      </c>
      <c r="AL745" s="55" t="str">
        <f>IFERROR(VLOOKUP(Z745,'PASTE-DL-ALARMS'!$Q$10:$W$2200,3,FALSE),"")</f>
        <v/>
      </c>
      <c r="AM745" s="7" t="str">
        <f t="shared" si="201"/>
        <v>10.121.100.10_Pipodara_S6P1</v>
      </c>
      <c r="AN745" s="55" t="str">
        <f t="shared" si="202"/>
        <v>10.121.100.12_KIM B1_S3P1</v>
      </c>
      <c r="AO745" s="72" t="e">
        <f t="shared" ca="1" si="203"/>
        <v>#VALUE!</v>
      </c>
      <c r="AP745" s="7" t="str">
        <f>IFERROR(VLOOKUP(Z745,'PASTE-DL-ALARMS'!$Q$10:$Z$2800,8,FALSE),"")</f>
        <v/>
      </c>
    </row>
    <row r="746" spans="1:42" x14ac:dyDescent="0.25">
      <c r="A746" s="20"/>
      <c r="B746" s="20"/>
      <c r="C746" s="20" t="str">
        <f>IF(D746="Critical",MAX($C$8:C745)+1,"")</f>
        <v/>
      </c>
      <c r="D746" s="20" t="str">
        <f t="shared" si="187"/>
        <v>-</v>
      </c>
      <c r="E746" s="20" t="str">
        <f>VLOOKUP('PASTE-DOWN-DL'!F746,'SSA-CODE'!$D$4:$E$56,2,FALSE)</f>
        <v>JMN</v>
      </c>
      <c r="F746" s="48" t="str">
        <f t="shared" si="188"/>
        <v>SSA JMN</v>
      </c>
      <c r="G746" s="48" t="str">
        <f t="shared" si="189"/>
        <v xml:space="preserve">	SSA JMN</v>
      </c>
      <c r="H746" s="20">
        <v>737</v>
      </c>
      <c r="I746" t="s">
        <v>10596</v>
      </c>
      <c r="J746" t="s">
        <v>6260</v>
      </c>
      <c r="K746" t="s">
        <v>6275</v>
      </c>
      <c r="L746" t="s">
        <v>6262</v>
      </c>
      <c r="M746" t="s">
        <v>6263</v>
      </c>
      <c r="N746" t="s">
        <v>10597</v>
      </c>
      <c r="O746" t="s">
        <v>10598</v>
      </c>
      <c r="P746" t="s">
        <v>6266</v>
      </c>
      <c r="Q746" t="s">
        <v>7840</v>
      </c>
      <c r="R746" t="s">
        <v>6279</v>
      </c>
      <c r="S746" t="s">
        <v>10599</v>
      </c>
      <c r="T746" t="s">
        <v>6500</v>
      </c>
      <c r="U746" t="s">
        <v>8912</v>
      </c>
      <c r="V746" t="s">
        <v>6271</v>
      </c>
      <c r="W746" t="s">
        <v>10600</v>
      </c>
      <c r="X746" t="s">
        <v>6488</v>
      </c>
      <c r="Y746" t="s">
        <v>6269</v>
      </c>
      <c r="Z746" s="48" t="str">
        <f t="shared" si="190"/>
        <v>SSA JMN-10.121.97.129-Mehulnagar-ALB B2_6/5-10.121.20.1-Mehul-Nagar(GNE) B2_6/3</v>
      </c>
      <c r="AA746" s="48">
        <f t="shared" si="191"/>
        <v>15</v>
      </c>
      <c r="AB746" s="48">
        <f t="shared" si="192"/>
        <v>30</v>
      </c>
      <c r="AC746" s="48">
        <f t="shared" si="193"/>
        <v>13</v>
      </c>
      <c r="AD746" s="48">
        <f t="shared" si="194"/>
        <v>30</v>
      </c>
      <c r="AE746" s="48" t="str">
        <f t="shared" si="195"/>
        <v>10.121.97.129</v>
      </c>
      <c r="AF746" s="42" t="str">
        <f t="shared" si="196"/>
        <v>10.121.20.1</v>
      </c>
      <c r="AG746" s="7" t="str">
        <f t="shared" si="197"/>
        <v>Mehulnagar ALB</v>
      </c>
      <c r="AH746" s="7" t="str">
        <f t="shared" si="198"/>
        <v>Mehul Nagar(GNE)</v>
      </c>
      <c r="AI746" s="7" t="str">
        <f t="shared" si="199"/>
        <v>S6P5</v>
      </c>
      <c r="AJ746" s="7" t="str">
        <f t="shared" si="200"/>
        <v>S6P3</v>
      </c>
      <c r="AK746" s="7" t="str">
        <f>IFERROR(VLOOKUP(Z746,'PASTE-DL-ALARMS'!$Q$10:$W$2200,7,FALSE),"")</f>
        <v/>
      </c>
      <c r="AL746" s="55" t="str">
        <f>IFERROR(VLOOKUP(Z746,'PASTE-DL-ALARMS'!$Q$10:$W$2200,3,FALSE),"")</f>
        <v/>
      </c>
      <c r="AM746" s="7" t="str">
        <f t="shared" si="201"/>
        <v>10.121.97.129_Mehulnagar ALB_S6P5</v>
      </c>
      <c r="AN746" s="55" t="str">
        <f t="shared" si="202"/>
        <v>10.121.20.1_Mehul Nagar(GNE)_S6P3</v>
      </c>
      <c r="AO746" s="72" t="e">
        <f t="shared" ca="1" si="203"/>
        <v>#VALUE!</v>
      </c>
      <c r="AP746" s="7" t="str">
        <f>IFERROR(VLOOKUP(Z746,'PASTE-DL-ALARMS'!$Q$10:$Z$2800,8,FALSE),"")</f>
        <v/>
      </c>
    </row>
    <row r="747" spans="1:42" x14ac:dyDescent="0.25">
      <c r="A747" s="20"/>
      <c r="B747" s="20"/>
      <c r="C747" s="20" t="str">
        <f>IF(D747="Critical",MAX($C$8:C746)+1,"")</f>
        <v/>
      </c>
      <c r="D747" s="20" t="str">
        <f t="shared" si="187"/>
        <v>-</v>
      </c>
      <c r="E747" s="20" t="str">
        <f>VLOOKUP('PASTE-DOWN-DL'!F747,'SSA-CODE'!$D$4:$E$56,2,FALSE)</f>
        <v>JND</v>
      </c>
      <c r="F747" s="48" t="str">
        <f t="shared" si="188"/>
        <v>SSA JND</v>
      </c>
      <c r="G747" s="48" t="str">
        <f t="shared" si="189"/>
        <v xml:space="preserve">	SSA JND</v>
      </c>
      <c r="H747" s="20">
        <v>738</v>
      </c>
      <c r="I747" t="s">
        <v>10601</v>
      </c>
      <c r="J747" t="s">
        <v>6260</v>
      </c>
      <c r="K747" t="s">
        <v>6261</v>
      </c>
      <c r="L747" t="s">
        <v>6262</v>
      </c>
      <c r="M747" t="s">
        <v>6263</v>
      </c>
      <c r="N747" t="s">
        <v>10602</v>
      </c>
      <c r="O747" t="s">
        <v>10603</v>
      </c>
      <c r="P747" t="s">
        <v>6266</v>
      </c>
      <c r="Q747" t="s">
        <v>6461</v>
      </c>
      <c r="R747" t="s">
        <v>6516</v>
      </c>
      <c r="S747" t="s">
        <v>10604</v>
      </c>
      <c r="T747" t="s">
        <v>6500</v>
      </c>
      <c r="U747" t="s">
        <v>7288</v>
      </c>
      <c r="V747" t="s">
        <v>6271</v>
      </c>
      <c r="W747" t="s">
        <v>10605</v>
      </c>
      <c r="X747" t="s">
        <v>10606</v>
      </c>
      <c r="Y747" t="s">
        <v>6269</v>
      </c>
      <c r="Z747" s="48" t="str">
        <f t="shared" si="190"/>
        <v>SSA JND-10.121.97.204-Maljinjava B1_3/1-10.121.97.202-INAJ B1_4/1</v>
      </c>
      <c r="AA747" s="48">
        <f t="shared" si="191"/>
        <v>15</v>
      </c>
      <c r="AB747" s="48">
        <f t="shared" si="192"/>
        <v>26</v>
      </c>
      <c r="AC747" s="48">
        <f t="shared" si="193"/>
        <v>15</v>
      </c>
      <c r="AD747" s="48">
        <f t="shared" si="194"/>
        <v>20</v>
      </c>
      <c r="AE747" s="48" t="str">
        <f t="shared" si="195"/>
        <v>10.121.97.204</v>
      </c>
      <c r="AF747" s="42" t="str">
        <f t="shared" si="196"/>
        <v>10.121.97.202</v>
      </c>
      <c r="AG747" s="7" t="str">
        <f t="shared" si="197"/>
        <v>Maljinjava</v>
      </c>
      <c r="AH747" s="7" t="str">
        <f t="shared" si="198"/>
        <v>INAJ</v>
      </c>
      <c r="AI747" s="7" t="str">
        <f t="shared" si="199"/>
        <v>S3P1</v>
      </c>
      <c r="AJ747" s="7" t="str">
        <f t="shared" si="200"/>
        <v>S4P1</v>
      </c>
      <c r="AK747" s="7" t="str">
        <f>IFERROR(VLOOKUP(Z747,'PASTE-DL-ALARMS'!$Q$10:$W$2200,7,FALSE),"")</f>
        <v/>
      </c>
      <c r="AL747" s="55" t="str">
        <f>IFERROR(VLOOKUP(Z747,'PASTE-DL-ALARMS'!$Q$10:$W$2200,3,FALSE),"")</f>
        <v/>
      </c>
      <c r="AM747" s="7" t="str">
        <f t="shared" si="201"/>
        <v>10.121.97.204_Maljinjava_S3P1</v>
      </c>
      <c r="AN747" s="55" t="str">
        <f t="shared" si="202"/>
        <v>10.121.97.202_INAJ_S4P1</v>
      </c>
      <c r="AO747" s="72" t="e">
        <f t="shared" ca="1" si="203"/>
        <v>#VALUE!</v>
      </c>
      <c r="AP747" s="7" t="str">
        <f>IFERROR(VLOOKUP(Z747,'PASTE-DL-ALARMS'!$Q$10:$Z$2800,8,FALSE),"")</f>
        <v/>
      </c>
    </row>
    <row r="748" spans="1:42" x14ac:dyDescent="0.25">
      <c r="A748" s="20"/>
      <c r="B748" s="20"/>
      <c r="C748" s="20" t="str">
        <f>IF(D748="Critical",MAX($C$8:C747)+1,"")</f>
        <v/>
      </c>
      <c r="D748" s="20" t="str">
        <f t="shared" si="187"/>
        <v>-</v>
      </c>
      <c r="E748" s="20" t="str">
        <f>VLOOKUP('PASTE-DOWN-DL'!F748,'SSA-CODE'!$D$4:$E$56,2,FALSE)</f>
        <v>BCH</v>
      </c>
      <c r="F748" s="48" t="str">
        <f t="shared" si="188"/>
        <v>SSA BCH</v>
      </c>
      <c r="G748" s="48" t="str">
        <f t="shared" si="189"/>
        <v xml:space="preserve">	SSA BCH</v>
      </c>
      <c r="H748" s="20">
        <v>739</v>
      </c>
      <c r="I748" t="s">
        <v>10607</v>
      </c>
      <c r="J748" t="s">
        <v>6260</v>
      </c>
      <c r="K748" t="s">
        <v>6275</v>
      </c>
      <c r="L748" t="s">
        <v>6262</v>
      </c>
      <c r="M748" t="s">
        <v>6263</v>
      </c>
      <c r="N748" t="s">
        <v>10608</v>
      </c>
      <c r="O748" t="s">
        <v>10609</v>
      </c>
      <c r="P748" t="s">
        <v>6266</v>
      </c>
      <c r="Q748" t="s">
        <v>6851</v>
      </c>
      <c r="R748" t="s">
        <v>6279</v>
      </c>
      <c r="S748" t="s">
        <v>10610</v>
      </c>
      <c r="T748" t="s">
        <v>6321</v>
      </c>
      <c r="U748" t="s">
        <v>7400</v>
      </c>
      <c r="V748" t="s">
        <v>6271</v>
      </c>
      <c r="W748" t="s">
        <v>10611</v>
      </c>
      <c r="X748" t="s">
        <v>10612</v>
      </c>
      <c r="Y748" t="s">
        <v>6269</v>
      </c>
      <c r="Z748" s="48" t="str">
        <f t="shared" si="190"/>
        <v>SSA BCH-10.121.24.210-Sisodara_TN703B_GJ_SSA BCH_2/5-10.121.24.214-KUDADRA_TN703B_GJ_SSA BCH_1/5</v>
      </c>
      <c r="AA748" s="48">
        <f t="shared" si="191"/>
        <v>15</v>
      </c>
      <c r="AB748" s="48">
        <f t="shared" si="192"/>
        <v>23</v>
      </c>
      <c r="AC748" s="48">
        <f t="shared" si="193"/>
        <v>15</v>
      </c>
      <c r="AD748" s="48">
        <f t="shared" si="194"/>
        <v>23</v>
      </c>
      <c r="AE748" s="48" t="str">
        <f t="shared" si="195"/>
        <v>10.121.24.210</v>
      </c>
      <c r="AF748" s="42" t="str">
        <f t="shared" si="196"/>
        <v>10.121.24.214</v>
      </c>
      <c r="AG748" s="7" t="str">
        <f t="shared" si="197"/>
        <v>SISODRA</v>
      </c>
      <c r="AH748" s="7" t="str">
        <f t="shared" si="198"/>
        <v>KUDADRA</v>
      </c>
      <c r="AI748" s="7" t="str">
        <f t="shared" si="199"/>
        <v>S2P5</v>
      </c>
      <c r="AJ748" s="7" t="str">
        <f t="shared" si="200"/>
        <v>S1P5</v>
      </c>
      <c r="AK748" s="7" t="str">
        <f>IFERROR(VLOOKUP(Z748,'PASTE-DL-ALARMS'!$Q$10:$W$2200,7,FALSE),"")</f>
        <v/>
      </c>
      <c r="AL748" s="55" t="str">
        <f>IFERROR(VLOOKUP(Z748,'PASTE-DL-ALARMS'!$Q$10:$W$2200,3,FALSE),"")</f>
        <v/>
      </c>
      <c r="AM748" s="7" t="str">
        <f t="shared" si="201"/>
        <v>10.121.24.210_SISODRA_S2P5</v>
      </c>
      <c r="AN748" s="55" t="str">
        <f t="shared" si="202"/>
        <v>10.121.24.214_KUDADRA_S1P5</v>
      </c>
      <c r="AO748" s="72" t="e">
        <f t="shared" ca="1" si="203"/>
        <v>#VALUE!</v>
      </c>
      <c r="AP748" s="7" t="str">
        <f>IFERROR(VLOOKUP(Z748,'PASTE-DL-ALARMS'!$Q$10:$Z$2800,8,FALSE),"")</f>
        <v/>
      </c>
    </row>
    <row r="749" spans="1:42" x14ac:dyDescent="0.25">
      <c r="A749" s="20"/>
      <c r="B749" s="20"/>
      <c r="C749" s="20" t="str">
        <f>IF(D749="Critical",MAX($C$8:C748)+1,"")</f>
        <v/>
      </c>
      <c r="D749" s="20" t="str">
        <f t="shared" si="187"/>
        <v>-</v>
      </c>
      <c r="E749" s="20" t="str">
        <f>VLOOKUP('PASTE-DOWN-DL'!F749,'SSA-CODE'!$D$4:$E$56,2,FALSE)</f>
        <v>AHD</v>
      </c>
      <c r="F749" s="48" t="str">
        <f t="shared" si="188"/>
        <v>SSA AM</v>
      </c>
      <c r="G749" s="48" t="str">
        <f t="shared" si="189"/>
        <v xml:space="preserve">	SSA AM</v>
      </c>
      <c r="H749" s="20">
        <v>740</v>
      </c>
      <c r="I749" t="s">
        <v>10613</v>
      </c>
      <c r="J749" t="s">
        <v>6260</v>
      </c>
      <c r="K749" t="s">
        <v>6261</v>
      </c>
      <c r="L749" t="s">
        <v>6262</v>
      </c>
      <c r="M749" t="s">
        <v>6263</v>
      </c>
      <c r="N749" t="s">
        <v>10614</v>
      </c>
      <c r="O749" t="s">
        <v>10615</v>
      </c>
      <c r="P749" t="s">
        <v>6266</v>
      </c>
      <c r="Q749" t="s">
        <v>6566</v>
      </c>
      <c r="R749" t="s">
        <v>6616</v>
      </c>
      <c r="S749" t="s">
        <v>10616</v>
      </c>
      <c r="T749" t="s">
        <v>6471</v>
      </c>
      <c r="U749" t="s">
        <v>7799</v>
      </c>
      <c r="V749" t="s">
        <v>6271</v>
      </c>
      <c r="W749" t="s">
        <v>10617</v>
      </c>
      <c r="X749" t="s">
        <v>10618</v>
      </c>
      <c r="Y749" t="s">
        <v>6269</v>
      </c>
      <c r="Z749" s="48" t="str">
        <f t="shared" si="190"/>
        <v>SSA AM-10.121.18.6-Naranpura1(GNE)_5/1-10.121.18.13-Chandolia_4/1</v>
      </c>
      <c r="AA749" s="48">
        <f t="shared" si="191"/>
        <v>13</v>
      </c>
      <c r="AB749" s="48">
        <f t="shared" si="192"/>
        <v>30</v>
      </c>
      <c r="AC749" s="48">
        <f t="shared" si="193"/>
        <v>14</v>
      </c>
      <c r="AD749" s="48">
        <f t="shared" si="194"/>
        <v>25</v>
      </c>
      <c r="AE749" s="48" t="str">
        <f t="shared" si="195"/>
        <v>10.121.18.6</v>
      </c>
      <c r="AF749" s="42" t="str">
        <f t="shared" si="196"/>
        <v>10.121.18.13</v>
      </c>
      <c r="AG749" s="7" t="str">
        <f t="shared" si="197"/>
        <v>NARANPURA 1(GNE)</v>
      </c>
      <c r="AH749" s="7" t="str">
        <f t="shared" si="198"/>
        <v>CHANDLODIA</v>
      </c>
      <c r="AI749" s="7" t="str">
        <f t="shared" si="199"/>
        <v>S5P1</v>
      </c>
      <c r="AJ749" s="7" t="str">
        <f t="shared" si="200"/>
        <v>S4P1</v>
      </c>
      <c r="AK749" s="7" t="str">
        <f>IFERROR(VLOOKUP(Z749,'PASTE-DL-ALARMS'!$Q$10:$W$2200,7,FALSE),"")</f>
        <v/>
      </c>
      <c r="AL749" s="55" t="str">
        <f>IFERROR(VLOOKUP(Z749,'PASTE-DL-ALARMS'!$Q$10:$W$2200,3,FALSE),"")</f>
        <v/>
      </c>
      <c r="AM749" s="7" t="str">
        <f t="shared" si="201"/>
        <v>10.121.18.6_NARANPURA 1(GNE)_S5P1</v>
      </c>
      <c r="AN749" s="55" t="str">
        <f t="shared" si="202"/>
        <v>10.121.18.13_CHANDLODIA_S4P1</v>
      </c>
      <c r="AO749" s="72" t="e">
        <f t="shared" ca="1" si="203"/>
        <v>#VALUE!</v>
      </c>
      <c r="AP749" s="7" t="str">
        <f>IFERROR(VLOOKUP(Z749,'PASTE-DL-ALARMS'!$Q$10:$Z$2800,8,FALSE),"")</f>
        <v/>
      </c>
    </row>
    <row r="750" spans="1:42" x14ac:dyDescent="0.25">
      <c r="A750" s="20"/>
      <c r="B750" s="20"/>
      <c r="C750" s="20" t="str">
        <f>IF(D750="Critical",MAX($C$8:C749)+1,"")</f>
        <v/>
      </c>
      <c r="D750" s="20" t="str">
        <f t="shared" si="187"/>
        <v>-</v>
      </c>
      <c r="E750" s="20" t="str">
        <f>VLOOKUP('PASTE-DOWN-DL'!F750,'SSA-CODE'!$D$4:$E$56,2,FALSE)</f>
        <v>VAL</v>
      </c>
      <c r="F750" s="48" t="str">
        <f t="shared" si="188"/>
        <v>SSA VAL</v>
      </c>
      <c r="G750" s="48" t="str">
        <f t="shared" si="189"/>
        <v xml:space="preserve">	SSA VAL</v>
      </c>
      <c r="H750" s="20">
        <v>741</v>
      </c>
      <c r="I750" t="s">
        <v>10619</v>
      </c>
      <c r="J750" t="s">
        <v>6466</v>
      </c>
      <c r="K750" t="s">
        <v>6275</v>
      </c>
      <c r="L750" t="s">
        <v>6262</v>
      </c>
      <c r="M750" t="s">
        <v>6263</v>
      </c>
      <c r="N750" t="s">
        <v>10620</v>
      </c>
      <c r="O750" t="s">
        <v>10621</v>
      </c>
      <c r="P750" t="s">
        <v>6266</v>
      </c>
      <c r="Q750" t="s">
        <v>6777</v>
      </c>
      <c r="R750" t="s">
        <v>6279</v>
      </c>
      <c r="S750" t="s">
        <v>10622</v>
      </c>
      <c r="T750" t="s">
        <v>6770</v>
      </c>
      <c r="U750" t="s">
        <v>10622</v>
      </c>
      <c r="V750" t="s">
        <v>6271</v>
      </c>
      <c r="W750" t="s">
        <v>10623</v>
      </c>
      <c r="X750" t="s">
        <v>6488</v>
      </c>
      <c r="Y750" t="s">
        <v>6269</v>
      </c>
      <c r="Z750" s="48" t="str">
        <f t="shared" si="190"/>
        <v>SSA VAL-10.121.24.132-Rakholi B1_3/10-10.121.68.67-Silvassa B2_3/9</v>
      </c>
      <c r="AA750" s="48">
        <f t="shared" si="191"/>
        <v>15</v>
      </c>
      <c r="AB750" s="48">
        <f t="shared" si="192"/>
        <v>23</v>
      </c>
      <c r="AC750" s="48">
        <f t="shared" si="193"/>
        <v>14</v>
      </c>
      <c r="AD750" s="48">
        <f t="shared" si="194"/>
        <v>23</v>
      </c>
      <c r="AE750" s="48" t="str">
        <f t="shared" si="195"/>
        <v>10.121.24.132</v>
      </c>
      <c r="AF750" s="42" t="str">
        <f t="shared" si="196"/>
        <v>10.121.68.67</v>
      </c>
      <c r="AG750" s="7" t="str">
        <f t="shared" si="197"/>
        <v>Rakholi</v>
      </c>
      <c r="AH750" s="7" t="str">
        <f t="shared" si="198"/>
        <v>Silvassa</v>
      </c>
      <c r="AI750" s="7" t="str">
        <f t="shared" si="199"/>
        <v>S3P10</v>
      </c>
      <c r="AJ750" s="7" t="str">
        <f t="shared" si="200"/>
        <v>S3P9</v>
      </c>
      <c r="AK750" s="7" t="str">
        <f>IFERROR(VLOOKUP(Z750,'PASTE-DL-ALARMS'!$Q$10:$W$2200,7,FALSE),"")</f>
        <v/>
      </c>
      <c r="AL750" s="55" t="str">
        <f>IFERROR(VLOOKUP(Z750,'PASTE-DL-ALARMS'!$Q$10:$W$2200,3,FALSE),"")</f>
        <v/>
      </c>
      <c r="AM750" s="7" t="str">
        <f t="shared" si="201"/>
        <v>10.121.24.132_Rakholi_S3P10</v>
      </c>
      <c r="AN750" s="55" t="str">
        <f t="shared" si="202"/>
        <v>10.121.68.67_Silvassa_S3P9</v>
      </c>
      <c r="AO750" s="72" t="e">
        <f t="shared" ca="1" si="203"/>
        <v>#VALUE!</v>
      </c>
      <c r="AP750" s="7" t="str">
        <f>IFERROR(VLOOKUP(Z750,'PASTE-DL-ALARMS'!$Q$10:$Z$2800,8,FALSE),"")</f>
        <v/>
      </c>
    </row>
    <row r="751" spans="1:42" x14ac:dyDescent="0.25">
      <c r="A751" s="20"/>
      <c r="B751" s="20"/>
      <c r="C751" s="20" t="str">
        <f>IF(D751="Critical",MAX($C$8:C750)+1,"")</f>
        <v/>
      </c>
      <c r="D751" s="20" t="str">
        <f t="shared" si="187"/>
        <v>-</v>
      </c>
      <c r="E751" s="20" t="str">
        <f>VLOOKUP('PASTE-DOWN-DL'!F751,'SSA-CODE'!$D$4:$E$56,2,FALSE)</f>
        <v>AHD</v>
      </c>
      <c r="F751" s="48" t="str">
        <f t="shared" si="188"/>
        <v>SSA AM</v>
      </c>
      <c r="G751" s="48" t="str">
        <f t="shared" si="189"/>
        <v xml:space="preserve">	SSA AM</v>
      </c>
      <c r="H751" s="20">
        <v>742</v>
      </c>
      <c r="I751" t="s">
        <v>10624</v>
      </c>
      <c r="J751" t="s">
        <v>6466</v>
      </c>
      <c r="K751" t="s">
        <v>6275</v>
      </c>
      <c r="L751" t="s">
        <v>6262</v>
      </c>
      <c r="M751" t="s">
        <v>6263</v>
      </c>
      <c r="N751" t="s">
        <v>10625</v>
      </c>
      <c r="O751" t="s">
        <v>10626</v>
      </c>
      <c r="P751" t="s">
        <v>6266</v>
      </c>
      <c r="Q751" t="s">
        <v>6651</v>
      </c>
      <c r="R751" t="s">
        <v>6279</v>
      </c>
      <c r="S751" t="s">
        <v>10627</v>
      </c>
      <c r="T751" t="s">
        <v>6287</v>
      </c>
      <c r="U751" t="s">
        <v>10627</v>
      </c>
      <c r="V751" t="s">
        <v>6271</v>
      </c>
      <c r="W751" t="s">
        <v>10628</v>
      </c>
      <c r="X751" t="s">
        <v>10629</v>
      </c>
      <c r="Y751" t="s">
        <v>6269</v>
      </c>
      <c r="Z751" s="48" t="str">
        <f t="shared" si="190"/>
        <v>SSA AM-10.121.17.204-Naranpura_4/10-10.121.18.6-Naranpura1(GNE)_4/10</v>
      </c>
      <c r="AA751" s="48">
        <f t="shared" si="191"/>
        <v>15</v>
      </c>
      <c r="AB751" s="48">
        <f t="shared" si="192"/>
        <v>25</v>
      </c>
      <c r="AC751" s="48">
        <f t="shared" si="193"/>
        <v>13</v>
      </c>
      <c r="AD751" s="48">
        <f t="shared" si="194"/>
        <v>30</v>
      </c>
      <c r="AE751" s="48" t="str">
        <f t="shared" si="195"/>
        <v>10.121.17.204</v>
      </c>
      <c r="AF751" s="42" t="str">
        <f t="shared" si="196"/>
        <v>10.121.18.6</v>
      </c>
      <c r="AG751" s="7" t="str">
        <f t="shared" si="197"/>
        <v>NARANPURA</v>
      </c>
      <c r="AH751" s="7" t="str">
        <f t="shared" si="198"/>
        <v>NARANPURA 1(GNE)</v>
      </c>
      <c r="AI751" s="7" t="str">
        <f t="shared" si="199"/>
        <v>S4P10</v>
      </c>
      <c r="AJ751" s="7" t="str">
        <f t="shared" si="200"/>
        <v>S4P10</v>
      </c>
      <c r="AK751" s="7" t="str">
        <f>IFERROR(VLOOKUP(Z751,'PASTE-DL-ALARMS'!$Q$10:$W$2200,7,FALSE),"")</f>
        <v/>
      </c>
      <c r="AL751" s="55" t="str">
        <f>IFERROR(VLOOKUP(Z751,'PASTE-DL-ALARMS'!$Q$10:$W$2200,3,FALSE),"")</f>
        <v/>
      </c>
      <c r="AM751" s="7" t="str">
        <f t="shared" si="201"/>
        <v>10.121.17.204_NARANPURA_S4P10</v>
      </c>
      <c r="AN751" s="55" t="str">
        <f t="shared" si="202"/>
        <v>10.121.18.6_NARANPURA 1(GNE)_S4P10</v>
      </c>
      <c r="AO751" s="72" t="e">
        <f t="shared" ca="1" si="203"/>
        <v>#VALUE!</v>
      </c>
      <c r="AP751" s="7" t="str">
        <f>IFERROR(VLOOKUP(Z751,'PASTE-DL-ALARMS'!$Q$10:$Z$2800,8,FALSE),"")</f>
        <v/>
      </c>
    </row>
    <row r="752" spans="1:42" x14ac:dyDescent="0.25">
      <c r="A752" s="20"/>
      <c r="B752" s="20"/>
      <c r="C752" s="20" t="str">
        <f>IF(D752="Critical",MAX($C$8:C751)+1,"")</f>
        <v/>
      </c>
      <c r="D752" s="20" t="str">
        <f t="shared" si="187"/>
        <v>-</v>
      </c>
      <c r="E752" s="20" t="str">
        <f>VLOOKUP('PASTE-DOWN-DL'!F752,'SSA-CODE'!$D$4:$E$56,2,FALSE)</f>
        <v>WTR AM</v>
      </c>
      <c r="F752" s="48" t="str">
        <f t="shared" si="188"/>
        <v>WTR AM</v>
      </c>
      <c r="G752" s="48" t="str">
        <f t="shared" si="189"/>
        <v xml:space="preserve">	WTR AM</v>
      </c>
      <c r="H752" s="20">
        <v>743</v>
      </c>
      <c r="I752" t="s">
        <v>10630</v>
      </c>
      <c r="J752" t="s">
        <v>6260</v>
      </c>
      <c r="K752" t="s">
        <v>6261</v>
      </c>
      <c r="L752" t="s">
        <v>6262</v>
      </c>
      <c r="M752" t="s">
        <v>6263</v>
      </c>
      <c r="N752" t="s">
        <v>10631</v>
      </c>
      <c r="O752" t="s">
        <v>10632</v>
      </c>
      <c r="P752" t="s">
        <v>6266</v>
      </c>
      <c r="Q752" t="s">
        <v>6516</v>
      </c>
      <c r="R752" t="s">
        <v>8333</v>
      </c>
      <c r="S752" t="s">
        <v>6269</v>
      </c>
      <c r="T752" t="s">
        <v>6270</v>
      </c>
      <c r="U752" t="s">
        <v>6269</v>
      </c>
      <c r="V752" t="s">
        <v>6271</v>
      </c>
      <c r="W752" t="s">
        <v>10633</v>
      </c>
      <c r="X752" t="s">
        <v>10634</v>
      </c>
      <c r="Y752" t="s">
        <v>6269</v>
      </c>
      <c r="Z752" s="48" t="str">
        <f t="shared" si="190"/>
        <v>WTR AM-10.121.68.6-Mandvi_4/1-10.121.68.3-Bardoli_3/1</v>
      </c>
      <c r="AA752" s="48">
        <f t="shared" si="191"/>
        <v>13</v>
      </c>
      <c r="AB752" s="48">
        <f t="shared" si="192"/>
        <v>20</v>
      </c>
      <c r="AC752" s="48">
        <f t="shared" si="193"/>
        <v>13</v>
      </c>
      <c r="AD752" s="48">
        <f t="shared" si="194"/>
        <v>21</v>
      </c>
      <c r="AE752" s="48" t="str">
        <f t="shared" si="195"/>
        <v>10.121.68.6</v>
      </c>
      <c r="AF752" s="42" t="str">
        <f t="shared" si="196"/>
        <v>10.121.68.3</v>
      </c>
      <c r="AG752" s="7" t="str">
        <f t="shared" si="197"/>
        <v>Mandvi</v>
      </c>
      <c r="AH752" s="7" t="str">
        <f t="shared" si="198"/>
        <v>Bardoli</v>
      </c>
      <c r="AI752" s="7" t="str">
        <f t="shared" si="199"/>
        <v>S4P1</v>
      </c>
      <c r="AJ752" s="7" t="str">
        <f t="shared" si="200"/>
        <v>S3P1</v>
      </c>
      <c r="AK752" s="7" t="str">
        <f>IFERROR(VLOOKUP(Z752,'PASTE-DL-ALARMS'!$Q$10:$W$2200,7,FALSE),"")</f>
        <v/>
      </c>
      <c r="AL752" s="55" t="str">
        <f>IFERROR(VLOOKUP(Z752,'PASTE-DL-ALARMS'!$Q$10:$W$2200,3,FALSE),"")</f>
        <v/>
      </c>
      <c r="AM752" s="7" t="str">
        <f t="shared" si="201"/>
        <v>10.121.68.6_Mandvi_S4P1</v>
      </c>
      <c r="AN752" s="55" t="str">
        <f t="shared" si="202"/>
        <v>10.121.68.3_Bardoli_S3P1</v>
      </c>
      <c r="AO752" s="72" t="e">
        <f t="shared" ca="1" si="203"/>
        <v>#VALUE!</v>
      </c>
      <c r="AP752" s="7" t="str">
        <f>IFERROR(VLOOKUP(Z752,'PASTE-DL-ALARMS'!$Q$10:$Z$2800,8,FALSE),"")</f>
        <v/>
      </c>
    </row>
    <row r="753" spans="1:42" x14ac:dyDescent="0.25">
      <c r="A753" s="20"/>
      <c r="B753" s="20"/>
      <c r="C753" s="20" t="str">
        <f>IF(D753="Critical",MAX($C$8:C752)+1,"")</f>
        <v/>
      </c>
      <c r="D753" s="20" t="str">
        <f t="shared" si="187"/>
        <v>-</v>
      </c>
      <c r="E753" s="20" t="str">
        <f>VLOOKUP('PASTE-DOWN-DL'!F753,'SSA-CODE'!$D$4:$E$56,2,FALSE)</f>
        <v>WTR AM</v>
      </c>
      <c r="F753" s="48" t="str">
        <f t="shared" si="188"/>
        <v>WTR AM</v>
      </c>
      <c r="G753" s="48" t="str">
        <f t="shared" si="189"/>
        <v xml:space="preserve">	WTR AM</v>
      </c>
      <c r="H753" s="20">
        <v>744</v>
      </c>
      <c r="I753" t="s">
        <v>10635</v>
      </c>
      <c r="J753" t="s">
        <v>6466</v>
      </c>
      <c r="K753" t="s">
        <v>6275</v>
      </c>
      <c r="L753" t="s">
        <v>6262</v>
      </c>
      <c r="M753" t="s">
        <v>6263</v>
      </c>
      <c r="N753" t="s">
        <v>10636</v>
      </c>
      <c r="O753" t="s">
        <v>10637</v>
      </c>
      <c r="P753" t="s">
        <v>6266</v>
      </c>
      <c r="Q753" t="s">
        <v>7032</v>
      </c>
      <c r="R753" t="s">
        <v>6279</v>
      </c>
      <c r="S753" t="s">
        <v>10638</v>
      </c>
      <c r="T753" t="s">
        <v>6950</v>
      </c>
      <c r="U753" t="s">
        <v>10638</v>
      </c>
      <c r="V753" t="s">
        <v>6271</v>
      </c>
      <c r="W753" t="s">
        <v>10639</v>
      </c>
      <c r="X753" t="s">
        <v>10640</v>
      </c>
      <c r="Y753" t="s">
        <v>6269</v>
      </c>
      <c r="Z753" s="48" t="str">
        <f t="shared" si="190"/>
        <v>WTR AM-10.121.16.8-Broda_city_4/10-10.121.16.27-Baroda_City_3/11</v>
      </c>
      <c r="AA753" s="48">
        <f t="shared" si="191"/>
        <v>13</v>
      </c>
      <c r="AB753" s="48">
        <f t="shared" si="192"/>
        <v>27</v>
      </c>
      <c r="AC753" s="48">
        <f t="shared" si="193"/>
        <v>14</v>
      </c>
      <c r="AD753" s="48">
        <f t="shared" si="194"/>
        <v>26</v>
      </c>
      <c r="AE753" s="48" t="str">
        <f t="shared" si="195"/>
        <v>10.121.16.8</v>
      </c>
      <c r="AF753" s="42" t="str">
        <f t="shared" si="196"/>
        <v>10.121.16.27</v>
      </c>
      <c r="AG753" s="7" t="str">
        <f t="shared" si="197"/>
        <v>BARODA CITY 1</v>
      </c>
      <c r="AH753" s="7" t="str">
        <f t="shared" si="198"/>
        <v>Baroda CITY</v>
      </c>
      <c r="AI753" s="7" t="str">
        <f t="shared" si="199"/>
        <v>S4P10</v>
      </c>
      <c r="AJ753" s="7" t="str">
        <f t="shared" si="200"/>
        <v>S3P11</v>
      </c>
      <c r="AK753" s="7" t="str">
        <f>IFERROR(VLOOKUP(Z753,'PASTE-DL-ALARMS'!$Q$10:$W$2200,7,FALSE),"")</f>
        <v/>
      </c>
      <c r="AL753" s="55" t="str">
        <f>IFERROR(VLOOKUP(Z753,'PASTE-DL-ALARMS'!$Q$10:$W$2200,3,FALSE),"")</f>
        <v/>
      </c>
      <c r="AM753" s="7" t="str">
        <f t="shared" si="201"/>
        <v>10.121.16.8_BARODA CITY 1_S4P10</v>
      </c>
      <c r="AN753" s="55" t="str">
        <f t="shared" si="202"/>
        <v>10.121.16.27_Baroda CITY_S3P11</v>
      </c>
      <c r="AO753" s="72" t="e">
        <f t="shared" ca="1" si="203"/>
        <v>#VALUE!</v>
      </c>
      <c r="AP753" s="7" t="str">
        <f>IFERROR(VLOOKUP(Z753,'PASTE-DL-ALARMS'!$Q$10:$Z$2800,8,FALSE),"")</f>
        <v/>
      </c>
    </row>
    <row r="754" spans="1:42" x14ac:dyDescent="0.25">
      <c r="A754" s="20"/>
      <c r="B754" s="20"/>
      <c r="C754" s="20">
        <f>IF(D754="Critical",MAX($C$8:C753)+1,"")</f>
        <v>26</v>
      </c>
      <c r="D754" s="20" t="str">
        <f t="shared" si="187"/>
        <v>Critical</v>
      </c>
      <c r="E754" s="20" t="str">
        <f>VLOOKUP('PASTE-DOWN-DL'!F754,'SSA-CODE'!$D$4:$E$56,2,FALSE)</f>
        <v>HMR</v>
      </c>
      <c r="F754" s="48" t="str">
        <f t="shared" si="188"/>
        <v>SSA HMR</v>
      </c>
      <c r="G754" s="48" t="str">
        <f t="shared" si="189"/>
        <v xml:space="preserve">	SSA HMR</v>
      </c>
      <c r="H754" s="20">
        <v>745</v>
      </c>
      <c r="I754" t="s">
        <v>10641</v>
      </c>
      <c r="J754" t="s">
        <v>6260</v>
      </c>
      <c r="K754" t="s">
        <v>6261</v>
      </c>
      <c r="L754" t="s">
        <v>6262</v>
      </c>
      <c r="M754" t="s">
        <v>6263</v>
      </c>
      <c r="N754" t="s">
        <v>10642</v>
      </c>
      <c r="O754" t="s">
        <v>10643</v>
      </c>
      <c r="P754" t="s">
        <v>6484</v>
      </c>
      <c r="Q754" t="s">
        <v>6546</v>
      </c>
      <c r="R754" t="s">
        <v>6311</v>
      </c>
      <c r="S754" t="s">
        <v>10644</v>
      </c>
      <c r="T754" t="s">
        <v>6345</v>
      </c>
      <c r="U754" t="s">
        <v>7242</v>
      </c>
      <c r="V754" t="s">
        <v>6271</v>
      </c>
      <c r="W754" t="s">
        <v>10645</v>
      </c>
      <c r="X754" t="s">
        <v>10646</v>
      </c>
      <c r="Y754" t="s">
        <v>6269</v>
      </c>
      <c r="Z754" s="48" t="str">
        <f t="shared" si="190"/>
        <v>SSA HMR-10.121.26.15-Antarsuba_4/1-10.121.26.14-Vijaynagar_3/1</v>
      </c>
      <c r="AA754" s="48">
        <f t="shared" si="191"/>
        <v>14</v>
      </c>
      <c r="AB754" s="48">
        <f t="shared" si="192"/>
        <v>25</v>
      </c>
      <c r="AC754" s="48">
        <f t="shared" si="193"/>
        <v>14</v>
      </c>
      <c r="AD754" s="48">
        <f t="shared" si="194"/>
        <v>24</v>
      </c>
      <c r="AE754" s="48" t="str">
        <f t="shared" si="195"/>
        <v>10.121.26.14</v>
      </c>
      <c r="AF754" s="42" t="str">
        <f t="shared" si="196"/>
        <v>10.121.26.15</v>
      </c>
      <c r="AG754" s="7" t="str">
        <f t="shared" si="197"/>
        <v>Vijaynagar</v>
      </c>
      <c r="AH754" s="7" t="str">
        <f t="shared" si="198"/>
        <v>Antarsuba</v>
      </c>
      <c r="AI754" s="7" t="str">
        <f t="shared" si="199"/>
        <v>S3P1</v>
      </c>
      <c r="AJ754" s="7" t="str">
        <f t="shared" si="200"/>
        <v>S4P1</v>
      </c>
      <c r="AK754" s="7" t="str">
        <f>IFERROR(VLOOKUP(Z754,'PASTE-DL-ALARMS'!$Q$10:$W$2200,7,FALSE),"")</f>
        <v>25-03-2026</v>
      </c>
      <c r="AL754" s="55" t="str">
        <f>IFERROR(VLOOKUP(Z754,'PASTE-DL-ALARMS'!$Q$10:$W$2200,3,FALSE),"")</f>
        <v>11:13:36</v>
      </c>
      <c r="AM754" s="7" t="str">
        <f t="shared" si="201"/>
        <v>10.121.26.14_Vijaynagar_S3P1</v>
      </c>
      <c r="AN754" s="55" t="str">
        <f t="shared" si="202"/>
        <v>10.121.26.15_Antarsuba_S4P1</v>
      </c>
      <c r="AO754" s="72">
        <f t="shared" ca="1" si="203"/>
        <v>51</v>
      </c>
      <c r="AP754" s="7" t="str">
        <f>IFERROR(VLOOKUP(Z754,'PASTE-DL-ALARMS'!$Q$10:$Z$2800,8,FALSE),"")</f>
        <v xml:space="preserve">	2026/03/25,11:13:36</v>
      </c>
    </row>
    <row r="755" spans="1:42" x14ac:dyDescent="0.25">
      <c r="A755" s="20"/>
      <c r="B755" s="20"/>
      <c r="C755" s="20" t="str">
        <f>IF(D755="Critical",MAX($C$8:C754)+1,"")</f>
        <v/>
      </c>
      <c r="D755" s="20" t="str">
        <f t="shared" si="187"/>
        <v>-</v>
      </c>
      <c r="E755" s="20" t="str">
        <f>VLOOKUP('PASTE-DOWN-DL'!F755,'SSA-CODE'!$D$4:$E$56,2,FALSE)</f>
        <v>WTR RJ</v>
      </c>
      <c r="F755" s="48" t="str">
        <f t="shared" si="188"/>
        <v>WTR RJ</v>
      </c>
      <c r="G755" s="48" t="str">
        <f t="shared" si="189"/>
        <v xml:space="preserve">	WTR RJ</v>
      </c>
      <c r="H755" s="20">
        <v>746</v>
      </c>
      <c r="I755" t="s">
        <v>10647</v>
      </c>
      <c r="J755" t="s">
        <v>6260</v>
      </c>
      <c r="K755" t="s">
        <v>6261</v>
      </c>
      <c r="L755" t="s">
        <v>6262</v>
      </c>
      <c r="M755" t="s">
        <v>6263</v>
      </c>
      <c r="N755" t="s">
        <v>10648</v>
      </c>
      <c r="O755" t="s">
        <v>10649</v>
      </c>
      <c r="P755" t="s">
        <v>6266</v>
      </c>
      <c r="Q755" t="s">
        <v>6651</v>
      </c>
      <c r="R755" t="s">
        <v>6903</v>
      </c>
      <c r="S755" t="s">
        <v>6269</v>
      </c>
      <c r="T755" t="s">
        <v>6270</v>
      </c>
      <c r="U755" t="s">
        <v>6269</v>
      </c>
      <c r="V755" t="s">
        <v>6271</v>
      </c>
      <c r="W755" t="s">
        <v>10650</v>
      </c>
      <c r="X755" t="s">
        <v>10651</v>
      </c>
      <c r="Y755" t="s">
        <v>6269</v>
      </c>
      <c r="Z755" s="48" t="str">
        <f t="shared" si="190"/>
        <v>WTR RJ-10.121.68.199-TN725B_LALPUR_S4P1-10.121.68.200-TN705B_HARIPUR_S3P1</v>
      </c>
      <c r="AA755" s="48">
        <f t="shared" si="191"/>
        <v>15</v>
      </c>
      <c r="AB755" s="48">
        <f t="shared" si="192"/>
        <v>22</v>
      </c>
      <c r="AC755" s="48">
        <f t="shared" si="193"/>
        <v>15</v>
      </c>
      <c r="AD755" s="48">
        <f t="shared" si="194"/>
        <v>23</v>
      </c>
      <c r="AE755" s="48" t="str">
        <f t="shared" si="195"/>
        <v>10.121.68.199</v>
      </c>
      <c r="AF755" s="42" t="str">
        <f t="shared" si="196"/>
        <v>10.121.68.200</v>
      </c>
      <c r="AG755" s="7" t="str">
        <f t="shared" si="197"/>
        <v>LALPUR</v>
      </c>
      <c r="AH755" s="7" t="str">
        <f t="shared" si="198"/>
        <v>HARIPUR</v>
      </c>
      <c r="AI755" s="7" t="str">
        <f t="shared" si="199"/>
        <v>S4P1</v>
      </c>
      <c r="AJ755" s="7" t="str">
        <f t="shared" si="200"/>
        <v>S3P1</v>
      </c>
      <c r="AK755" s="7" t="str">
        <f>IFERROR(VLOOKUP(Z755,'PASTE-DL-ALARMS'!$Q$10:$W$2200,7,FALSE),"")</f>
        <v/>
      </c>
      <c r="AL755" s="55" t="str">
        <f>IFERROR(VLOOKUP(Z755,'PASTE-DL-ALARMS'!$Q$10:$W$2200,3,FALSE),"")</f>
        <v/>
      </c>
      <c r="AM755" s="7" t="str">
        <f t="shared" si="201"/>
        <v>10.121.68.199_LALPUR_S4P1</v>
      </c>
      <c r="AN755" s="55" t="str">
        <f t="shared" si="202"/>
        <v>10.121.68.200_HARIPUR_S3P1</v>
      </c>
      <c r="AO755" s="72" t="e">
        <f t="shared" ca="1" si="203"/>
        <v>#VALUE!</v>
      </c>
      <c r="AP755" s="7" t="str">
        <f>IFERROR(VLOOKUP(Z755,'PASTE-DL-ALARMS'!$Q$10:$Z$2800,8,FALSE),"")</f>
        <v/>
      </c>
    </row>
    <row r="756" spans="1:42" x14ac:dyDescent="0.25">
      <c r="A756" s="20"/>
      <c r="B756" s="20"/>
      <c r="C756" s="20" t="str">
        <f>IF(D756="Critical",MAX($C$8:C755)+1,"")</f>
        <v/>
      </c>
      <c r="D756" s="20" t="str">
        <f t="shared" si="187"/>
        <v>-</v>
      </c>
      <c r="E756" s="20" t="str">
        <f>VLOOKUP('PASTE-DOWN-DL'!F756,'SSA-CODE'!$D$4:$E$56,2,FALSE)</f>
        <v>AHD</v>
      </c>
      <c r="F756" s="48" t="str">
        <f t="shared" si="188"/>
        <v>SSA AM</v>
      </c>
      <c r="G756" s="48" t="str">
        <f t="shared" si="189"/>
        <v xml:space="preserve">	SSA AM</v>
      </c>
      <c r="H756" s="20">
        <v>747</v>
      </c>
      <c r="I756" t="s">
        <v>10652</v>
      </c>
      <c r="J756" t="s">
        <v>6466</v>
      </c>
      <c r="K756" t="s">
        <v>6275</v>
      </c>
      <c r="L756" t="s">
        <v>6262</v>
      </c>
      <c r="M756" t="s">
        <v>6263</v>
      </c>
      <c r="N756" t="s">
        <v>10653</v>
      </c>
      <c r="O756" t="s">
        <v>10654</v>
      </c>
      <c r="P756" t="s">
        <v>6266</v>
      </c>
      <c r="Q756" t="s">
        <v>6665</v>
      </c>
      <c r="R756" t="s">
        <v>6279</v>
      </c>
      <c r="S756" t="s">
        <v>6269</v>
      </c>
      <c r="T756" t="s">
        <v>6313</v>
      </c>
      <c r="U756" t="s">
        <v>6269</v>
      </c>
      <c r="V756" t="s">
        <v>6271</v>
      </c>
      <c r="W756" t="s">
        <v>10655</v>
      </c>
      <c r="X756" t="s">
        <v>10656</v>
      </c>
      <c r="Y756" t="s">
        <v>6269</v>
      </c>
      <c r="Z756" s="48" t="str">
        <f t="shared" si="190"/>
        <v>SSA AM-10.121.15.160-AM Bhadra6_3/7-10.121.15.144-Bhadra2_3/7</v>
      </c>
      <c r="AA756" s="48">
        <f t="shared" si="191"/>
        <v>15</v>
      </c>
      <c r="AB756" s="48">
        <f t="shared" si="192"/>
        <v>24</v>
      </c>
      <c r="AC756" s="48">
        <f t="shared" si="193"/>
        <v>15</v>
      </c>
      <c r="AD756" s="48">
        <f t="shared" si="194"/>
        <v>27</v>
      </c>
      <c r="AE756" s="48" t="str">
        <f t="shared" si="195"/>
        <v>10.121.16.138</v>
      </c>
      <c r="AF756" s="42" t="str">
        <f t="shared" si="196"/>
        <v>10.121.15.160</v>
      </c>
      <c r="AG756" s="7" t="str">
        <f t="shared" si="197"/>
        <v>BHADRA 2</v>
      </c>
      <c r="AH756" s="7" t="str">
        <f t="shared" si="198"/>
        <v>AM BHADRA 6</v>
      </c>
      <c r="AI756" s="7" t="str">
        <f t="shared" si="199"/>
        <v>S3P7</v>
      </c>
      <c r="AJ756" s="7" t="str">
        <f t="shared" si="200"/>
        <v>S3P7</v>
      </c>
      <c r="AK756" s="7" t="str">
        <f>IFERROR(VLOOKUP(Z756,'PASTE-DL-ALARMS'!$Q$10:$W$2200,7,FALSE),"")</f>
        <v/>
      </c>
      <c r="AL756" s="55" t="str">
        <f>IFERROR(VLOOKUP(Z756,'PASTE-DL-ALARMS'!$Q$10:$W$2200,3,FALSE),"")</f>
        <v/>
      </c>
      <c r="AM756" s="7" t="str">
        <f t="shared" si="201"/>
        <v>10.121.16.138_BHADRA 2_S3P7</v>
      </c>
      <c r="AN756" s="55" t="str">
        <f t="shared" si="202"/>
        <v>10.121.15.160_AM BHADRA 6_S3P7</v>
      </c>
      <c r="AO756" s="72" t="e">
        <f t="shared" ca="1" si="203"/>
        <v>#VALUE!</v>
      </c>
      <c r="AP756" s="7" t="str">
        <f>IFERROR(VLOOKUP(Z756,'PASTE-DL-ALARMS'!$Q$10:$Z$2800,8,FALSE),"")</f>
        <v/>
      </c>
    </row>
    <row r="757" spans="1:42" x14ac:dyDescent="0.25">
      <c r="A757" s="20"/>
      <c r="B757" s="20"/>
      <c r="C757" s="20" t="str">
        <f>IF(D757="Critical",MAX($C$8:C756)+1,"")</f>
        <v/>
      </c>
      <c r="D757" s="20" t="str">
        <f t="shared" si="187"/>
        <v>-</v>
      </c>
      <c r="E757" s="20" t="str">
        <f>VLOOKUP('PASTE-DOWN-DL'!F757,'SSA-CODE'!$D$4:$E$56,2,FALSE)</f>
        <v>VAL</v>
      </c>
      <c r="F757" s="48" t="str">
        <f t="shared" si="188"/>
        <v>SSA VAL</v>
      </c>
      <c r="G757" s="48" t="str">
        <f t="shared" si="189"/>
        <v xml:space="preserve">	SSA VAL</v>
      </c>
      <c r="H757" s="20">
        <v>748</v>
      </c>
      <c r="I757" t="s">
        <v>10657</v>
      </c>
      <c r="J757" t="s">
        <v>6260</v>
      </c>
      <c r="K757" t="s">
        <v>6261</v>
      </c>
      <c r="L757" t="s">
        <v>6262</v>
      </c>
      <c r="M757" t="s">
        <v>6263</v>
      </c>
      <c r="N757" t="s">
        <v>10658</v>
      </c>
      <c r="O757" t="s">
        <v>10659</v>
      </c>
      <c r="P757" t="s">
        <v>6266</v>
      </c>
      <c r="Q757" t="s">
        <v>6423</v>
      </c>
      <c r="R757" t="s">
        <v>6302</v>
      </c>
      <c r="S757" t="s">
        <v>10660</v>
      </c>
      <c r="T757" t="s">
        <v>6770</v>
      </c>
      <c r="U757" t="s">
        <v>10660</v>
      </c>
      <c r="V757" t="s">
        <v>6271</v>
      </c>
      <c r="W757" t="s">
        <v>10661</v>
      </c>
      <c r="X757" t="s">
        <v>6488</v>
      </c>
      <c r="Y757" t="s">
        <v>6269</v>
      </c>
      <c r="Z757" s="48" t="str">
        <f t="shared" si="190"/>
        <v>SSA VAL-10.121.68.83-AHWA B2_6/1-10.121.100.19-SONGADH-FORT B2_5/1</v>
      </c>
      <c r="AA757" s="48">
        <f t="shared" si="191"/>
        <v>14</v>
      </c>
      <c r="AB757" s="48">
        <f t="shared" si="192"/>
        <v>19</v>
      </c>
      <c r="AC757" s="48">
        <f t="shared" si="193"/>
        <v>15</v>
      </c>
      <c r="AD757" s="48">
        <f t="shared" si="194"/>
        <v>28</v>
      </c>
      <c r="AE757" s="48" t="str">
        <f t="shared" si="195"/>
        <v>10.121.68.83</v>
      </c>
      <c r="AF757" s="42" t="str">
        <f t="shared" si="196"/>
        <v>10.121.100.19</v>
      </c>
      <c r="AG757" s="7" t="str">
        <f t="shared" si="197"/>
        <v>AHWA</v>
      </c>
      <c r="AH757" s="7" t="str">
        <f t="shared" si="198"/>
        <v>SONGADH FORT</v>
      </c>
      <c r="AI757" s="7" t="str">
        <f t="shared" si="199"/>
        <v>S6P1</v>
      </c>
      <c r="AJ757" s="7" t="str">
        <f t="shared" si="200"/>
        <v>S5P1</v>
      </c>
      <c r="AK757" s="7" t="str">
        <f>IFERROR(VLOOKUP(Z757,'PASTE-DL-ALARMS'!$Q$10:$W$2200,7,FALSE),"")</f>
        <v/>
      </c>
      <c r="AL757" s="55" t="str">
        <f>IFERROR(VLOOKUP(Z757,'PASTE-DL-ALARMS'!$Q$10:$W$2200,3,FALSE),"")</f>
        <v/>
      </c>
      <c r="AM757" s="7" t="str">
        <f t="shared" si="201"/>
        <v>10.121.68.83_AHWA_S6P1</v>
      </c>
      <c r="AN757" s="55" t="str">
        <f t="shared" si="202"/>
        <v>10.121.100.19_SONGADH FORT_S5P1</v>
      </c>
      <c r="AO757" s="72" t="e">
        <f t="shared" ca="1" si="203"/>
        <v>#VALUE!</v>
      </c>
      <c r="AP757" s="7" t="str">
        <f>IFERROR(VLOOKUP(Z757,'PASTE-DL-ALARMS'!$Q$10:$Z$2800,8,FALSE),"")</f>
        <v/>
      </c>
    </row>
    <row r="758" spans="1:42" x14ac:dyDescent="0.25">
      <c r="A758" s="20"/>
      <c r="B758" s="20"/>
      <c r="C758" s="20" t="str">
        <f>IF(D758="Critical",MAX($C$8:C757)+1,"")</f>
        <v/>
      </c>
      <c r="D758" s="20" t="str">
        <f t="shared" si="187"/>
        <v>-</v>
      </c>
      <c r="E758" s="20" t="str">
        <f>VLOOKUP('PASTE-DOWN-DL'!F758,'SSA-CODE'!$D$4:$E$56,2,FALSE)</f>
        <v>BCH</v>
      </c>
      <c r="F758" s="48" t="str">
        <f t="shared" si="188"/>
        <v>SSA BCH</v>
      </c>
      <c r="G758" s="48" t="str">
        <f t="shared" si="189"/>
        <v xml:space="preserve">	SSA BCH</v>
      </c>
      <c r="H758" s="20">
        <v>749</v>
      </c>
      <c r="I758" t="s">
        <v>10662</v>
      </c>
      <c r="J758" t="s">
        <v>6260</v>
      </c>
      <c r="K758" t="s">
        <v>6275</v>
      </c>
      <c r="L758" t="s">
        <v>6262</v>
      </c>
      <c r="M758" t="s">
        <v>6263</v>
      </c>
      <c r="N758" t="s">
        <v>10663</v>
      </c>
      <c r="O758" t="s">
        <v>10664</v>
      </c>
      <c r="P758" t="s">
        <v>6266</v>
      </c>
      <c r="Q758" t="s">
        <v>6776</v>
      </c>
      <c r="R758" t="s">
        <v>6279</v>
      </c>
      <c r="S758" t="s">
        <v>10665</v>
      </c>
      <c r="T758" t="s">
        <v>10666</v>
      </c>
      <c r="U758" t="s">
        <v>7400</v>
      </c>
      <c r="V758" t="s">
        <v>6271</v>
      </c>
      <c r="W758" t="s">
        <v>10667</v>
      </c>
      <c r="X758" t="s">
        <v>10668</v>
      </c>
      <c r="Y758" t="s">
        <v>6269</v>
      </c>
      <c r="Z758" s="48" t="str">
        <f t="shared" si="190"/>
        <v>SSA BCH-10.121.96.97-Vorasamni_1/5-10.121.96.96-JUBILANT_2/5</v>
      </c>
      <c r="AA758" s="48">
        <f t="shared" si="191"/>
        <v>14</v>
      </c>
      <c r="AB758" s="48">
        <f t="shared" si="192"/>
        <v>24</v>
      </c>
      <c r="AC758" s="48">
        <f t="shared" si="193"/>
        <v>14</v>
      </c>
      <c r="AD758" s="48">
        <f t="shared" si="194"/>
        <v>23</v>
      </c>
      <c r="AE758" s="48" t="str">
        <f t="shared" si="195"/>
        <v>10.121.96.97</v>
      </c>
      <c r="AF758" s="42" t="str">
        <f t="shared" si="196"/>
        <v>10.121.96.96</v>
      </c>
      <c r="AG758" s="7" t="str">
        <f t="shared" si="197"/>
        <v>Vorasamni</v>
      </c>
      <c r="AH758" s="7" t="str">
        <f t="shared" si="198"/>
        <v>JUBILANT</v>
      </c>
      <c r="AI758" s="7" t="str">
        <f t="shared" si="199"/>
        <v>S1P5</v>
      </c>
      <c r="AJ758" s="7" t="str">
        <f t="shared" si="200"/>
        <v>S2P5</v>
      </c>
      <c r="AK758" s="7" t="str">
        <f>IFERROR(VLOOKUP(Z758,'PASTE-DL-ALARMS'!$Q$10:$W$2200,7,FALSE),"")</f>
        <v/>
      </c>
      <c r="AL758" s="55" t="str">
        <f>IFERROR(VLOOKUP(Z758,'PASTE-DL-ALARMS'!$Q$10:$W$2200,3,FALSE),"")</f>
        <v/>
      </c>
      <c r="AM758" s="7" t="str">
        <f t="shared" si="201"/>
        <v>10.121.96.97_Vorasamni_S1P5</v>
      </c>
      <c r="AN758" s="55" t="str">
        <f t="shared" si="202"/>
        <v>10.121.96.96_JUBILANT_S2P5</v>
      </c>
      <c r="AO758" s="72" t="e">
        <f t="shared" ca="1" si="203"/>
        <v>#VALUE!</v>
      </c>
      <c r="AP758" s="7" t="str">
        <f>IFERROR(VLOOKUP(Z758,'PASTE-DL-ALARMS'!$Q$10:$Z$2800,8,FALSE),"")</f>
        <v/>
      </c>
    </row>
    <row r="759" spans="1:42" x14ac:dyDescent="0.25">
      <c r="A759" s="20"/>
      <c r="B759" s="20"/>
      <c r="C759" s="20" t="str">
        <f>IF(D759="Critical",MAX($C$8:C758)+1,"")</f>
        <v/>
      </c>
      <c r="D759" s="20" t="str">
        <f t="shared" si="187"/>
        <v>-</v>
      </c>
      <c r="E759" s="20" t="str">
        <f>VLOOKUP('PASTE-DOWN-DL'!F759,'SSA-CODE'!$D$4:$E$56,2,FALSE)</f>
        <v>BCH</v>
      </c>
      <c r="F759" s="48" t="str">
        <f t="shared" si="188"/>
        <v>SSA BCH</v>
      </c>
      <c r="G759" s="48" t="str">
        <f t="shared" si="189"/>
        <v xml:space="preserve">	SSA BCH</v>
      </c>
      <c r="H759" s="20">
        <v>750</v>
      </c>
      <c r="I759" t="s">
        <v>10669</v>
      </c>
      <c r="J759" t="s">
        <v>6260</v>
      </c>
      <c r="K759" t="s">
        <v>6275</v>
      </c>
      <c r="L759" t="s">
        <v>6262</v>
      </c>
      <c r="M759" t="s">
        <v>6263</v>
      </c>
      <c r="N759" t="s">
        <v>10670</v>
      </c>
      <c r="O759" t="s">
        <v>10671</v>
      </c>
      <c r="P759" t="s">
        <v>6266</v>
      </c>
      <c r="Q759" t="s">
        <v>6319</v>
      </c>
      <c r="R759" t="s">
        <v>6279</v>
      </c>
      <c r="S759" t="s">
        <v>10672</v>
      </c>
      <c r="T759" t="s">
        <v>6345</v>
      </c>
      <c r="U759" t="s">
        <v>7400</v>
      </c>
      <c r="V759" t="s">
        <v>6271</v>
      </c>
      <c r="W759" t="s">
        <v>10673</v>
      </c>
      <c r="X759" t="s">
        <v>10674</v>
      </c>
      <c r="Y759" t="s">
        <v>6269</v>
      </c>
      <c r="Z759" s="48" t="str">
        <f t="shared" si="190"/>
        <v>SSA BCH-10.121.96.66-Vagra B1_4/2-10.121.96.97-Vorasamni A1_2/5</v>
      </c>
      <c r="AA759" s="48">
        <f t="shared" si="191"/>
        <v>14</v>
      </c>
      <c r="AB759" s="48">
        <f t="shared" si="192"/>
        <v>24</v>
      </c>
      <c r="AC759" s="48">
        <f t="shared" si="193"/>
        <v>14</v>
      </c>
      <c r="AD759" s="48">
        <f t="shared" si="194"/>
        <v>20</v>
      </c>
      <c r="AE759" s="48" t="str">
        <f t="shared" si="195"/>
        <v>10.121.96.97</v>
      </c>
      <c r="AF759" s="42" t="str">
        <f t="shared" si="196"/>
        <v>10.121.96.66</v>
      </c>
      <c r="AG759" s="7" t="str">
        <f t="shared" si="197"/>
        <v>Vorasamni</v>
      </c>
      <c r="AH759" s="7" t="str">
        <f t="shared" si="198"/>
        <v>Vagra</v>
      </c>
      <c r="AI759" s="7" t="str">
        <f t="shared" si="199"/>
        <v>S2P5</v>
      </c>
      <c r="AJ759" s="7" t="str">
        <f t="shared" si="200"/>
        <v>S4P2</v>
      </c>
      <c r="AK759" s="7" t="str">
        <f>IFERROR(VLOOKUP(Z759,'PASTE-DL-ALARMS'!$Q$10:$W$2200,7,FALSE),"")</f>
        <v/>
      </c>
      <c r="AL759" s="55" t="str">
        <f>IFERROR(VLOOKUP(Z759,'PASTE-DL-ALARMS'!$Q$10:$W$2200,3,FALSE),"")</f>
        <v/>
      </c>
      <c r="AM759" s="7" t="str">
        <f t="shared" si="201"/>
        <v>10.121.96.97_Vorasamni_S2P5</v>
      </c>
      <c r="AN759" s="55" t="str">
        <f t="shared" si="202"/>
        <v>10.121.96.66_Vagra_S4P2</v>
      </c>
      <c r="AO759" s="72" t="e">
        <f t="shared" ca="1" si="203"/>
        <v>#VALUE!</v>
      </c>
      <c r="AP759" s="7" t="str">
        <f>IFERROR(VLOOKUP(Z759,'PASTE-DL-ALARMS'!$Q$10:$Z$2800,8,FALSE),"")</f>
        <v/>
      </c>
    </row>
    <row r="760" spans="1:42" x14ac:dyDescent="0.25">
      <c r="A760" s="20"/>
      <c r="B760" s="20"/>
      <c r="C760" s="20" t="str">
        <f>IF(D760="Critical",MAX($C$8:C759)+1,"")</f>
        <v/>
      </c>
      <c r="D760" s="20" t="str">
        <f t="shared" si="187"/>
        <v>-</v>
      </c>
      <c r="E760" s="20" t="str">
        <f>VLOOKUP('PASTE-DOWN-DL'!F760,'SSA-CODE'!$D$4:$E$56,2,FALSE)</f>
        <v>AHD</v>
      </c>
      <c r="F760" s="48" t="str">
        <f t="shared" si="188"/>
        <v>SSA AM</v>
      </c>
      <c r="G760" s="48" t="str">
        <f t="shared" si="189"/>
        <v xml:space="preserve">	SSA AM</v>
      </c>
      <c r="H760" s="20">
        <v>751</v>
      </c>
      <c r="I760" t="s">
        <v>10675</v>
      </c>
      <c r="J760" t="s">
        <v>6260</v>
      </c>
      <c r="K760" t="s">
        <v>6275</v>
      </c>
      <c r="L760" t="s">
        <v>6262</v>
      </c>
      <c r="M760" t="s">
        <v>6263</v>
      </c>
      <c r="N760" t="s">
        <v>10676</v>
      </c>
      <c r="O760" t="s">
        <v>10677</v>
      </c>
      <c r="P760" t="s">
        <v>6266</v>
      </c>
      <c r="Q760" t="s">
        <v>6453</v>
      </c>
      <c r="R760" t="s">
        <v>6279</v>
      </c>
      <c r="S760" t="s">
        <v>10678</v>
      </c>
      <c r="T760" t="s">
        <v>6287</v>
      </c>
      <c r="U760" t="s">
        <v>10678</v>
      </c>
      <c r="V760" t="s">
        <v>6271</v>
      </c>
      <c r="W760" t="s">
        <v>10679</v>
      </c>
      <c r="X760" t="s">
        <v>10680</v>
      </c>
      <c r="Y760" t="s">
        <v>6269</v>
      </c>
      <c r="Z760" s="48" t="str">
        <f t="shared" si="190"/>
        <v>SSA AM-10.121.18.124-GujAhmedabad_SukhramNagar_BTS_S1P5-10.121.18.193-GujAhmedabad_Bapunagar(GNE)_B2_S5P4</v>
      </c>
      <c r="AA760" s="48">
        <f t="shared" si="191"/>
        <v>15</v>
      </c>
      <c r="AB760" s="48">
        <f t="shared" si="192"/>
        <v>32</v>
      </c>
      <c r="AC760" s="48">
        <f t="shared" si="193"/>
        <v>15</v>
      </c>
      <c r="AD760" s="48">
        <f t="shared" si="194"/>
        <v>30</v>
      </c>
      <c r="AE760" s="48" t="str">
        <f t="shared" si="195"/>
        <v>10.121.18.124</v>
      </c>
      <c r="AF760" s="42" t="str">
        <f t="shared" si="196"/>
        <v>10.121.18.193</v>
      </c>
      <c r="AG760" s="7" t="str">
        <f t="shared" si="197"/>
        <v>Sukhramnagar BTS</v>
      </c>
      <c r="AH760" s="7" t="str">
        <f t="shared" si="198"/>
        <v>Bapunagar(GNE)</v>
      </c>
      <c r="AI760" s="7" t="str">
        <f t="shared" si="199"/>
        <v>S1P5</v>
      </c>
      <c r="AJ760" s="7" t="str">
        <f t="shared" si="200"/>
        <v>S5P4</v>
      </c>
      <c r="AK760" s="7" t="str">
        <f>IFERROR(VLOOKUP(Z760,'PASTE-DL-ALARMS'!$Q$10:$W$2200,7,FALSE),"")</f>
        <v/>
      </c>
      <c r="AL760" s="55" t="str">
        <f>IFERROR(VLOOKUP(Z760,'PASTE-DL-ALARMS'!$Q$10:$W$2200,3,FALSE),"")</f>
        <v/>
      </c>
      <c r="AM760" s="7" t="str">
        <f t="shared" si="201"/>
        <v>10.121.18.124_Sukhramnagar BTS_S1P5</v>
      </c>
      <c r="AN760" s="55" t="str">
        <f t="shared" si="202"/>
        <v>10.121.18.193_Bapunagar(GNE)_S5P4</v>
      </c>
      <c r="AO760" s="72" t="e">
        <f t="shared" ca="1" si="203"/>
        <v>#VALUE!</v>
      </c>
      <c r="AP760" s="7" t="str">
        <f>IFERROR(VLOOKUP(Z760,'PASTE-DL-ALARMS'!$Q$10:$Z$2800,8,FALSE),"")</f>
        <v/>
      </c>
    </row>
    <row r="761" spans="1:42" x14ac:dyDescent="0.25">
      <c r="A761" s="20"/>
      <c r="B761" s="20"/>
      <c r="C761" s="20">
        <f>IF(D761="Critical",MAX($C$8:C760)+1,"")</f>
        <v>27</v>
      </c>
      <c r="D761" s="20" t="str">
        <f t="shared" si="187"/>
        <v>Critical</v>
      </c>
      <c r="E761" s="20" t="str">
        <f>VLOOKUP('PASTE-DOWN-DL'!F761,'SSA-CODE'!$D$4:$E$56,2,FALSE)</f>
        <v>BCH</v>
      </c>
      <c r="F761" s="48" t="str">
        <f t="shared" si="188"/>
        <v>SSA BCH</v>
      </c>
      <c r="G761" s="48" t="str">
        <f t="shared" si="189"/>
        <v xml:space="preserve">	SSA BCH</v>
      </c>
      <c r="H761" s="20">
        <v>752</v>
      </c>
      <c r="I761" t="s">
        <v>10681</v>
      </c>
      <c r="J761" t="s">
        <v>6260</v>
      </c>
      <c r="K761" t="s">
        <v>6275</v>
      </c>
      <c r="L761" t="s">
        <v>6262</v>
      </c>
      <c r="M761" t="s">
        <v>6263</v>
      </c>
      <c r="N761" t="s">
        <v>10682</v>
      </c>
      <c r="O761" t="s">
        <v>10683</v>
      </c>
      <c r="P761" t="s">
        <v>6484</v>
      </c>
      <c r="Q761" t="s">
        <v>6777</v>
      </c>
      <c r="R761" t="s">
        <v>6279</v>
      </c>
      <c r="S761" t="s">
        <v>10684</v>
      </c>
      <c r="T761" t="s">
        <v>7280</v>
      </c>
      <c r="U761" t="s">
        <v>7400</v>
      </c>
      <c r="V761" t="s">
        <v>6271</v>
      </c>
      <c r="W761" t="s">
        <v>10685</v>
      </c>
      <c r="X761" t="s">
        <v>10686</v>
      </c>
      <c r="Y761" t="s">
        <v>6269</v>
      </c>
      <c r="Z761" s="48" t="str">
        <f t="shared" si="190"/>
        <v>SSA BCH-10.121.96.99-Gnfc Suva Vill A1_1/5-10.121.98.68-Dharmaj B1_2/5</v>
      </c>
      <c r="AA761" s="48">
        <f t="shared" si="191"/>
        <v>14</v>
      </c>
      <c r="AB761" s="48">
        <f t="shared" si="192"/>
        <v>26</v>
      </c>
      <c r="AC761" s="48">
        <f t="shared" si="193"/>
        <v>14</v>
      </c>
      <c r="AD761" s="48">
        <f t="shared" si="194"/>
        <v>29</v>
      </c>
      <c r="AE761" s="48" t="str">
        <f t="shared" si="195"/>
        <v>10.121.96.98</v>
      </c>
      <c r="AF761" s="42" t="str">
        <f t="shared" si="196"/>
        <v>10.121.96.99</v>
      </c>
      <c r="AG761" s="7" t="str">
        <f t="shared" si="197"/>
        <v>CHINA STEEL</v>
      </c>
      <c r="AH761" s="7" t="str">
        <f t="shared" si="198"/>
        <v>GNFC SUVA VILL</v>
      </c>
      <c r="AI761" s="7" t="str">
        <f t="shared" si="199"/>
        <v>S2P5</v>
      </c>
      <c r="AJ761" s="7" t="str">
        <f t="shared" si="200"/>
        <v>S1P5</v>
      </c>
      <c r="AK761" s="7" t="str">
        <f>IFERROR(VLOOKUP(Z761,'PASTE-DL-ALARMS'!$Q$10:$W$2200,7,FALSE),"")</f>
        <v>13-05-2026</v>
      </c>
      <c r="AL761" s="55" t="str">
        <f>IFERROR(VLOOKUP(Z761,'PASTE-DL-ALARMS'!$Q$10:$W$2200,3,FALSE),"")</f>
        <v>01:04:09</v>
      </c>
      <c r="AM761" s="7" t="str">
        <f t="shared" si="201"/>
        <v>10.121.96.98_CHINA STEEL_S2P5</v>
      </c>
      <c r="AN761" s="55" t="str">
        <f t="shared" si="202"/>
        <v>10.121.96.99_GNFC SUVA VILL_S1P5</v>
      </c>
      <c r="AO761" s="72">
        <f t="shared" ca="1" si="203"/>
        <v>2</v>
      </c>
      <c r="AP761" s="7" t="str">
        <f>IFERROR(VLOOKUP(Z761,'PASTE-DL-ALARMS'!$Q$10:$Z$2800,8,FALSE),"")</f>
        <v xml:space="preserve">	2026/05/13,01:04:09</v>
      </c>
    </row>
    <row r="762" spans="1:42" x14ac:dyDescent="0.25">
      <c r="A762" s="20"/>
      <c r="B762" s="20"/>
      <c r="C762" s="20" t="str">
        <f>IF(D762="Critical",MAX($C$8:C761)+1,"")</f>
        <v/>
      </c>
      <c r="D762" s="20" t="str">
        <f t="shared" si="187"/>
        <v>-</v>
      </c>
      <c r="E762" s="20" t="str">
        <f>VLOOKUP('PASTE-DOWN-DL'!F762,'SSA-CODE'!$D$4:$E$56,2,FALSE)</f>
        <v>JMN</v>
      </c>
      <c r="F762" s="48" t="str">
        <f t="shared" si="188"/>
        <v>SSA JMN</v>
      </c>
      <c r="G762" s="48" t="str">
        <f t="shared" si="189"/>
        <v xml:space="preserve">	SSA JMN</v>
      </c>
      <c r="H762" s="20">
        <v>753</v>
      </c>
      <c r="I762" t="s">
        <v>10687</v>
      </c>
      <c r="J762" t="s">
        <v>6260</v>
      </c>
      <c r="K762" t="s">
        <v>6275</v>
      </c>
      <c r="L762" t="s">
        <v>6262</v>
      </c>
      <c r="M762" t="s">
        <v>6263</v>
      </c>
      <c r="N762" t="s">
        <v>10688</v>
      </c>
      <c r="O762" t="s">
        <v>10689</v>
      </c>
      <c r="P762" t="s">
        <v>6266</v>
      </c>
      <c r="Q762" t="s">
        <v>7053</v>
      </c>
      <c r="R762" t="s">
        <v>6279</v>
      </c>
      <c r="S762" t="s">
        <v>6269</v>
      </c>
      <c r="T762" t="s">
        <v>10690</v>
      </c>
      <c r="U762" t="s">
        <v>6269</v>
      </c>
      <c r="V762" t="s">
        <v>6271</v>
      </c>
      <c r="W762" t="s">
        <v>10691</v>
      </c>
      <c r="X762" t="s">
        <v>10692</v>
      </c>
      <c r="Y762" t="s">
        <v>6269</v>
      </c>
      <c r="Z762" s="48" t="str">
        <f t="shared" si="190"/>
        <v>SSA JMN-10.121.68.213-Makaji_6/6-10.121.20.2-Kv Road B2_4/4</v>
      </c>
      <c r="AA762" s="48">
        <f t="shared" si="191"/>
        <v>15</v>
      </c>
      <c r="AB762" s="48">
        <f t="shared" si="192"/>
        <v>24</v>
      </c>
      <c r="AC762" s="48">
        <f t="shared" si="193"/>
        <v>13</v>
      </c>
      <c r="AD762" s="48">
        <f t="shared" si="194"/>
        <v>21</v>
      </c>
      <c r="AE762" s="48" t="str">
        <f t="shared" si="195"/>
        <v>10.121.68.213</v>
      </c>
      <c r="AF762" s="42" t="str">
        <f t="shared" si="196"/>
        <v>10.121.20.2</v>
      </c>
      <c r="AG762" s="7" t="str">
        <f t="shared" si="197"/>
        <v>JAMNAGAR</v>
      </c>
      <c r="AH762" s="7" t="str">
        <f t="shared" si="198"/>
        <v>KV Road</v>
      </c>
      <c r="AI762" s="7" t="str">
        <f t="shared" si="199"/>
        <v>S6P6</v>
      </c>
      <c r="AJ762" s="7" t="str">
        <f t="shared" si="200"/>
        <v>S4P4</v>
      </c>
      <c r="AK762" s="7" t="str">
        <f>IFERROR(VLOOKUP(Z762,'PASTE-DL-ALARMS'!$Q$10:$W$2200,7,FALSE),"")</f>
        <v/>
      </c>
      <c r="AL762" s="55" t="str">
        <f>IFERROR(VLOOKUP(Z762,'PASTE-DL-ALARMS'!$Q$10:$W$2200,3,FALSE),"")</f>
        <v/>
      </c>
      <c r="AM762" s="7" t="str">
        <f t="shared" si="201"/>
        <v>10.121.68.213_JAMNAGAR_S6P6</v>
      </c>
      <c r="AN762" s="55" t="str">
        <f t="shared" si="202"/>
        <v>10.121.20.2_KV Road_S4P4</v>
      </c>
      <c r="AO762" s="72" t="e">
        <f t="shared" ca="1" si="203"/>
        <v>#VALUE!</v>
      </c>
      <c r="AP762" s="7" t="str">
        <f>IFERROR(VLOOKUP(Z762,'PASTE-DL-ALARMS'!$Q$10:$Z$2800,8,FALSE),"")</f>
        <v/>
      </c>
    </row>
    <row r="763" spans="1:42" x14ac:dyDescent="0.25">
      <c r="A763" s="20"/>
      <c r="B763" s="20"/>
      <c r="C763" s="20" t="str">
        <f>IF(D763="Critical",MAX($C$8:C762)+1,"")</f>
        <v/>
      </c>
      <c r="D763" s="20" t="str">
        <f t="shared" si="187"/>
        <v>-</v>
      </c>
      <c r="E763" s="20" t="str">
        <f>VLOOKUP('PASTE-DOWN-DL'!F763,'SSA-CODE'!$D$4:$E$56,2,FALSE)</f>
        <v>AHD</v>
      </c>
      <c r="F763" s="48" t="str">
        <f t="shared" si="188"/>
        <v>SSA AM</v>
      </c>
      <c r="G763" s="48" t="str">
        <f t="shared" si="189"/>
        <v xml:space="preserve">	SSA AM</v>
      </c>
      <c r="H763" s="20">
        <v>754</v>
      </c>
      <c r="I763" t="s">
        <v>10693</v>
      </c>
      <c r="J763" t="s">
        <v>6260</v>
      </c>
      <c r="K763" t="s">
        <v>6261</v>
      </c>
      <c r="L763" t="s">
        <v>6262</v>
      </c>
      <c r="M763" t="s">
        <v>6263</v>
      </c>
      <c r="N763" t="s">
        <v>10694</v>
      </c>
      <c r="O763" t="s">
        <v>10695</v>
      </c>
      <c r="P763" t="s">
        <v>6266</v>
      </c>
      <c r="Q763" t="s">
        <v>6876</v>
      </c>
      <c r="R763" t="s">
        <v>6461</v>
      </c>
      <c r="S763" t="s">
        <v>10696</v>
      </c>
      <c r="T763" t="s">
        <v>6304</v>
      </c>
      <c r="U763" t="s">
        <v>10697</v>
      </c>
      <c r="V763" t="s">
        <v>6271</v>
      </c>
      <c r="W763" t="s">
        <v>10698</v>
      </c>
      <c r="X763" t="s">
        <v>6488</v>
      </c>
      <c r="Y763" t="s">
        <v>6269</v>
      </c>
      <c r="Z763" s="48" t="str">
        <f t="shared" si="190"/>
        <v>SSA AM-10.121.18.144-Raipur Gate_5/1-10.121.18.207-Kankaria_5/1</v>
      </c>
      <c r="AA763" s="48">
        <f t="shared" si="191"/>
        <v>15</v>
      </c>
      <c r="AB763" s="48">
        <f t="shared" si="192"/>
        <v>27</v>
      </c>
      <c r="AC763" s="48">
        <f t="shared" si="193"/>
        <v>15</v>
      </c>
      <c r="AD763" s="48">
        <f t="shared" si="194"/>
        <v>24</v>
      </c>
      <c r="AE763" s="48" t="str">
        <f t="shared" si="195"/>
        <v>10.121.18.144</v>
      </c>
      <c r="AF763" s="42" t="str">
        <f t="shared" si="196"/>
        <v>10.121.18.207</v>
      </c>
      <c r="AG763" s="7" t="str">
        <f t="shared" si="197"/>
        <v>Raipur Gate</v>
      </c>
      <c r="AH763" s="7" t="str">
        <f t="shared" si="198"/>
        <v>Kankaria</v>
      </c>
      <c r="AI763" s="7" t="str">
        <f t="shared" si="199"/>
        <v>S5P1</v>
      </c>
      <c r="AJ763" s="7" t="str">
        <f t="shared" si="200"/>
        <v>S5P1</v>
      </c>
      <c r="AK763" s="7" t="str">
        <f>IFERROR(VLOOKUP(Z763,'PASTE-DL-ALARMS'!$Q$10:$W$2200,7,FALSE),"")</f>
        <v/>
      </c>
      <c r="AL763" s="55" t="str">
        <f>IFERROR(VLOOKUP(Z763,'PASTE-DL-ALARMS'!$Q$10:$W$2200,3,FALSE),"")</f>
        <v/>
      </c>
      <c r="AM763" s="7" t="str">
        <f t="shared" si="201"/>
        <v>10.121.18.144_Raipur Gate_S5P1</v>
      </c>
      <c r="AN763" s="55" t="str">
        <f t="shared" si="202"/>
        <v>10.121.18.207_Kankaria_S5P1</v>
      </c>
      <c r="AO763" s="72" t="e">
        <f t="shared" ca="1" si="203"/>
        <v>#VALUE!</v>
      </c>
      <c r="AP763" s="7" t="str">
        <f>IFERROR(VLOOKUP(Z763,'PASTE-DL-ALARMS'!$Q$10:$Z$2800,8,FALSE),"")</f>
        <v/>
      </c>
    </row>
    <row r="764" spans="1:42" x14ac:dyDescent="0.25">
      <c r="A764" s="20"/>
      <c r="B764" s="20"/>
      <c r="C764" s="20" t="str">
        <f>IF(D764="Critical",MAX($C$8:C763)+1,"")</f>
        <v/>
      </c>
      <c r="D764" s="20" t="str">
        <f t="shared" si="187"/>
        <v>-</v>
      </c>
      <c r="E764" s="20" t="str">
        <f>VLOOKUP('PASTE-DOWN-DL'!F764,'SSA-CODE'!$D$4:$E$56,2,FALSE)</f>
        <v>VAL</v>
      </c>
      <c r="F764" s="48" t="str">
        <f t="shared" si="188"/>
        <v>SSA VAL</v>
      </c>
      <c r="G764" s="48" t="str">
        <f t="shared" si="189"/>
        <v xml:space="preserve">	SSA VAL</v>
      </c>
      <c r="H764" s="20">
        <v>755</v>
      </c>
      <c r="I764" t="s">
        <v>10699</v>
      </c>
      <c r="J764" t="s">
        <v>6260</v>
      </c>
      <c r="K764" t="s">
        <v>6275</v>
      </c>
      <c r="L764" t="s">
        <v>6262</v>
      </c>
      <c r="M764" t="s">
        <v>6263</v>
      </c>
      <c r="N764" t="s">
        <v>10700</v>
      </c>
      <c r="O764" t="s">
        <v>10701</v>
      </c>
      <c r="P764" t="s">
        <v>6266</v>
      </c>
      <c r="Q764" t="s">
        <v>7273</v>
      </c>
      <c r="R764" t="s">
        <v>6279</v>
      </c>
      <c r="S764" t="s">
        <v>7348</v>
      </c>
      <c r="T764" t="s">
        <v>6287</v>
      </c>
      <c r="U764" t="s">
        <v>6269</v>
      </c>
      <c r="V764" t="s">
        <v>6271</v>
      </c>
      <c r="W764" t="s">
        <v>10702</v>
      </c>
      <c r="X764" t="s">
        <v>10703</v>
      </c>
      <c r="Y764" t="s">
        <v>6269</v>
      </c>
      <c r="Z764" s="48" t="str">
        <f t="shared" si="190"/>
        <v>SSA VAL-10.121.16.66-Vapi2_4/2-10.121.99.82-UPL_1/5</v>
      </c>
      <c r="AA764" s="48">
        <f t="shared" si="191"/>
        <v>15</v>
      </c>
      <c r="AB764" s="48">
        <f t="shared" si="192"/>
        <v>19</v>
      </c>
      <c r="AC764" s="48">
        <f t="shared" si="193"/>
        <v>14</v>
      </c>
      <c r="AD764" s="48">
        <f t="shared" si="194"/>
        <v>21</v>
      </c>
      <c r="AE764" s="48" t="str">
        <f t="shared" si="195"/>
        <v>10.121.68.104</v>
      </c>
      <c r="AF764" s="42" t="str">
        <f t="shared" si="196"/>
        <v>10.121.68.66</v>
      </c>
      <c r="AG764" s="7" t="str">
        <f t="shared" si="197"/>
        <v>UPL</v>
      </c>
      <c r="AH764" s="7" t="str">
        <f t="shared" si="198"/>
        <v>VAPI 2</v>
      </c>
      <c r="AI764" s="7" t="str">
        <f t="shared" si="199"/>
        <v>S1P5</v>
      </c>
      <c r="AJ764" s="7" t="str">
        <f t="shared" si="200"/>
        <v>S4P2</v>
      </c>
      <c r="AK764" s="7" t="str">
        <f>IFERROR(VLOOKUP(Z764,'PASTE-DL-ALARMS'!$Q$10:$W$2200,7,FALSE),"")</f>
        <v/>
      </c>
      <c r="AL764" s="55" t="str">
        <f>IFERROR(VLOOKUP(Z764,'PASTE-DL-ALARMS'!$Q$10:$W$2200,3,FALSE),"")</f>
        <v/>
      </c>
      <c r="AM764" s="7" t="str">
        <f t="shared" si="201"/>
        <v>10.121.68.104_UPL_S1P5</v>
      </c>
      <c r="AN764" s="55" t="str">
        <f t="shared" si="202"/>
        <v>10.121.68.66_VAPI 2_S4P2</v>
      </c>
      <c r="AO764" s="72" t="e">
        <f t="shared" ca="1" si="203"/>
        <v>#VALUE!</v>
      </c>
      <c r="AP764" s="7" t="str">
        <f>IFERROR(VLOOKUP(Z764,'PASTE-DL-ALARMS'!$Q$10:$Z$2800,8,FALSE),"")</f>
        <v/>
      </c>
    </row>
    <row r="765" spans="1:42" x14ac:dyDescent="0.25">
      <c r="A765" s="20"/>
      <c r="B765" s="20"/>
      <c r="C765" s="20" t="str">
        <f>IF(D765="Critical",MAX($C$8:C764)+1,"")</f>
        <v/>
      </c>
      <c r="D765" s="20" t="str">
        <f t="shared" si="187"/>
        <v>-</v>
      </c>
      <c r="E765" s="20" t="str">
        <f>VLOOKUP('PASTE-DOWN-DL'!F765,'SSA-CODE'!$D$4:$E$56,2,FALSE)</f>
        <v>VAL</v>
      </c>
      <c r="F765" s="48" t="str">
        <f t="shared" si="188"/>
        <v>SSA VAL</v>
      </c>
      <c r="G765" s="48" t="str">
        <f t="shared" si="189"/>
        <v xml:space="preserve">	SSA VAL</v>
      </c>
      <c r="H765" s="20">
        <v>756</v>
      </c>
      <c r="I765" t="s">
        <v>19513</v>
      </c>
      <c r="J765" t="s">
        <v>6260</v>
      </c>
      <c r="K765" t="s">
        <v>6275</v>
      </c>
      <c r="L765" t="s">
        <v>6262</v>
      </c>
      <c r="M765" t="s">
        <v>6263</v>
      </c>
      <c r="N765" t="s">
        <v>10704</v>
      </c>
      <c r="O765" t="s">
        <v>10705</v>
      </c>
      <c r="P765" t="s">
        <v>6266</v>
      </c>
      <c r="Q765" t="s">
        <v>6507</v>
      </c>
      <c r="R765" t="s">
        <v>6401</v>
      </c>
      <c r="S765" t="s">
        <v>10706</v>
      </c>
      <c r="T765" t="s">
        <v>6486</v>
      </c>
      <c r="U765" t="s">
        <v>6286</v>
      </c>
      <c r="V765" t="s">
        <v>6271</v>
      </c>
      <c r="W765" t="s">
        <v>10707</v>
      </c>
      <c r="X765" t="s">
        <v>19514</v>
      </c>
      <c r="Y765" t="s">
        <v>6269</v>
      </c>
      <c r="Z765" s="48" t="str">
        <f t="shared" si="190"/>
        <v>SSA VAL-10.121.68.67-Silvassa WTR_5/4-10.121.24.132-Rakholi_4/2</v>
      </c>
      <c r="AA765" s="48">
        <f t="shared" si="191"/>
        <v>14</v>
      </c>
      <c r="AB765" s="48">
        <f t="shared" si="192"/>
        <v>23</v>
      </c>
      <c r="AC765" s="48">
        <f t="shared" si="193"/>
        <v>15</v>
      </c>
      <c r="AD765" s="48">
        <f t="shared" si="194"/>
        <v>23</v>
      </c>
      <c r="AE765" s="48" t="str">
        <f t="shared" si="195"/>
        <v>10.121.68.67</v>
      </c>
      <c r="AF765" s="42" t="str">
        <f t="shared" si="196"/>
        <v>10.121.24.132</v>
      </c>
      <c r="AG765" s="7" t="str">
        <f t="shared" si="197"/>
        <v>Silvassa</v>
      </c>
      <c r="AH765" s="7" t="str">
        <f t="shared" si="198"/>
        <v>Rakholi</v>
      </c>
      <c r="AI765" s="7" t="str">
        <f t="shared" si="199"/>
        <v>S5P4</v>
      </c>
      <c r="AJ765" s="7" t="str">
        <f t="shared" si="200"/>
        <v>S4P2</v>
      </c>
      <c r="AK765" s="7" t="str">
        <f>IFERROR(VLOOKUP(Z765,'PASTE-DL-ALARMS'!$Q$10:$W$2200,7,FALSE),"")</f>
        <v/>
      </c>
      <c r="AL765" s="55" t="str">
        <f>IFERROR(VLOOKUP(Z765,'PASTE-DL-ALARMS'!$Q$10:$W$2200,3,FALSE),"")</f>
        <v/>
      </c>
      <c r="AM765" s="7" t="str">
        <f t="shared" si="201"/>
        <v>10.121.68.67_Silvassa_S5P4</v>
      </c>
      <c r="AN765" s="55" t="str">
        <f t="shared" si="202"/>
        <v>10.121.24.132_Rakholi_S4P2</v>
      </c>
      <c r="AO765" s="72" t="e">
        <f t="shared" ca="1" si="203"/>
        <v>#VALUE!</v>
      </c>
      <c r="AP765" s="7" t="str">
        <f>IFERROR(VLOOKUP(Z765,'PASTE-DL-ALARMS'!$Q$10:$Z$2800,8,FALSE),"")</f>
        <v/>
      </c>
    </row>
    <row r="766" spans="1:42" x14ac:dyDescent="0.25">
      <c r="A766" s="20"/>
      <c r="B766" s="20"/>
      <c r="C766" s="20" t="str">
        <f>IF(D766="Critical",MAX($C$8:C765)+1,"")</f>
        <v/>
      </c>
      <c r="D766" s="20" t="str">
        <f t="shared" si="187"/>
        <v>-</v>
      </c>
      <c r="E766" s="20" t="str">
        <f>VLOOKUP('PASTE-DOWN-DL'!F766,'SSA-CODE'!$D$4:$E$56,2,FALSE)</f>
        <v>BUJ</v>
      </c>
      <c r="F766" s="48" t="str">
        <f t="shared" si="188"/>
        <v>SSA BUJ</v>
      </c>
      <c r="G766" s="48" t="str">
        <f t="shared" si="189"/>
        <v xml:space="preserve">	SSA BUJ</v>
      </c>
      <c r="H766" s="20">
        <v>757</v>
      </c>
      <c r="I766" t="s">
        <v>10708</v>
      </c>
      <c r="J766" t="s">
        <v>6260</v>
      </c>
      <c r="K766" t="s">
        <v>6261</v>
      </c>
      <c r="L766" t="s">
        <v>6262</v>
      </c>
      <c r="M766" t="s">
        <v>6263</v>
      </c>
      <c r="N766" t="s">
        <v>10709</v>
      </c>
      <c r="O766" t="s">
        <v>10710</v>
      </c>
      <c r="P766" t="s">
        <v>6266</v>
      </c>
      <c r="Q766" t="s">
        <v>6565</v>
      </c>
      <c r="R766" t="s">
        <v>6566</v>
      </c>
      <c r="S766" t="s">
        <v>10711</v>
      </c>
      <c r="T766" t="s">
        <v>6425</v>
      </c>
      <c r="U766" t="s">
        <v>10711</v>
      </c>
      <c r="V766" t="s">
        <v>6271</v>
      </c>
      <c r="W766" t="s">
        <v>10712</v>
      </c>
      <c r="X766" t="s">
        <v>10713</v>
      </c>
      <c r="Y766" t="s">
        <v>6269</v>
      </c>
      <c r="Z766" s="48" t="str">
        <f t="shared" si="190"/>
        <v>SSA BUJ-10.121.96.136-SKV NAGAR_TN705B_GJ_SSA BUJ_PH3-10.121.96.159-GADHULI_TN705B_GJ_SSA BUJ_PH3_S3P1</v>
      </c>
      <c r="AA766" s="48">
        <f t="shared" si="191"/>
        <v>15</v>
      </c>
      <c r="AB766" s="48">
        <f t="shared" si="192"/>
        <v>25</v>
      </c>
      <c r="AC766" s="48">
        <f t="shared" si="193"/>
        <v>15</v>
      </c>
      <c r="AD766" s="48">
        <f t="shared" si="194"/>
        <v>23</v>
      </c>
      <c r="AE766" s="48" t="str">
        <f t="shared" si="195"/>
        <v>10.121.96.136</v>
      </c>
      <c r="AF766" s="42" t="str">
        <f t="shared" si="196"/>
        <v>10.121.96.159</v>
      </c>
      <c r="AG766" s="7" t="str">
        <f t="shared" si="197"/>
        <v>SKV NAGAR</v>
      </c>
      <c r="AH766" s="7" t="str">
        <f t="shared" si="198"/>
        <v>GADHULI</v>
      </c>
      <c r="AI766" s="7" t="str">
        <f t="shared" si="199"/>
        <v>S4P1</v>
      </c>
      <c r="AJ766" s="7" t="str">
        <f t="shared" si="200"/>
        <v>S3P1</v>
      </c>
      <c r="AK766" s="7" t="str">
        <f>IFERROR(VLOOKUP(Z766,'PASTE-DL-ALARMS'!$Q$10:$W$2200,7,FALSE),"")</f>
        <v/>
      </c>
      <c r="AL766" s="55" t="str">
        <f>IFERROR(VLOOKUP(Z766,'PASTE-DL-ALARMS'!$Q$10:$W$2200,3,FALSE),"")</f>
        <v/>
      </c>
      <c r="AM766" s="7" t="str">
        <f t="shared" si="201"/>
        <v>10.121.96.136_SKV NAGAR_S4P1</v>
      </c>
      <c r="AN766" s="55" t="str">
        <f t="shared" si="202"/>
        <v>10.121.96.159_GADHULI_S3P1</v>
      </c>
      <c r="AO766" s="72" t="e">
        <f t="shared" ca="1" si="203"/>
        <v>#VALUE!</v>
      </c>
      <c r="AP766" s="7" t="str">
        <f>IFERROR(VLOOKUP(Z766,'PASTE-DL-ALARMS'!$Q$10:$Z$2800,8,FALSE),"")</f>
        <v/>
      </c>
    </row>
    <row r="767" spans="1:42" x14ac:dyDescent="0.25">
      <c r="A767" s="20"/>
      <c r="B767" s="20"/>
      <c r="C767" s="20" t="str">
        <f>IF(D767="Critical",MAX($C$8:C766)+1,"")</f>
        <v/>
      </c>
      <c r="D767" s="20" t="str">
        <f t="shared" si="187"/>
        <v>-</v>
      </c>
      <c r="E767" s="20" t="str">
        <f>VLOOKUP('PASTE-DOWN-DL'!F767,'SSA-CODE'!$D$4:$E$56,2,FALSE)</f>
        <v>AHD</v>
      </c>
      <c r="F767" s="48" t="str">
        <f t="shared" si="188"/>
        <v>SSA AM</v>
      </c>
      <c r="G767" s="48" t="str">
        <f t="shared" si="189"/>
        <v xml:space="preserve">	SSA AM</v>
      </c>
      <c r="H767" s="20">
        <v>758</v>
      </c>
      <c r="I767" t="s">
        <v>10714</v>
      </c>
      <c r="J767" t="s">
        <v>6260</v>
      </c>
      <c r="K767" t="s">
        <v>6275</v>
      </c>
      <c r="L767" t="s">
        <v>6262</v>
      </c>
      <c r="M767" t="s">
        <v>6263</v>
      </c>
      <c r="N767" t="s">
        <v>10715</v>
      </c>
      <c r="O767" t="s">
        <v>10716</v>
      </c>
      <c r="P767" t="s">
        <v>6266</v>
      </c>
      <c r="Q767" t="s">
        <v>6431</v>
      </c>
      <c r="R767" t="s">
        <v>6294</v>
      </c>
      <c r="S767" t="s">
        <v>6589</v>
      </c>
      <c r="T767" t="s">
        <v>6287</v>
      </c>
      <c r="U767" t="s">
        <v>6589</v>
      </c>
      <c r="V767" t="s">
        <v>6271</v>
      </c>
      <c r="W767" t="s">
        <v>10717</v>
      </c>
      <c r="X767" t="s">
        <v>10718</v>
      </c>
      <c r="Y767" t="s">
        <v>6269</v>
      </c>
      <c r="Z767" s="48" t="str">
        <f t="shared" si="190"/>
        <v>SSA AM-10.121.18.209-Narol_B2_1/5-10.121.18.224-Gopalpur_4/3</v>
      </c>
      <c r="AA767" s="48">
        <f t="shared" si="191"/>
        <v>15</v>
      </c>
      <c r="AB767" s="48">
        <f t="shared" si="192"/>
        <v>24</v>
      </c>
      <c r="AC767" s="48">
        <f t="shared" si="193"/>
        <v>15</v>
      </c>
      <c r="AD767" s="48">
        <f t="shared" si="194"/>
        <v>21</v>
      </c>
      <c r="AE767" s="48" t="str">
        <f t="shared" si="195"/>
        <v>10.121.18.224</v>
      </c>
      <c r="AF767" s="42" t="str">
        <f t="shared" si="196"/>
        <v>10.121.18.209</v>
      </c>
      <c r="AG767" s="7" t="str">
        <f t="shared" si="197"/>
        <v>GOPALPUR</v>
      </c>
      <c r="AH767" s="7" t="str">
        <f t="shared" si="198"/>
        <v>Narol</v>
      </c>
      <c r="AI767" s="7" t="str">
        <f t="shared" si="199"/>
        <v>S1P5</v>
      </c>
      <c r="AJ767" s="7" t="str">
        <f t="shared" si="200"/>
        <v>S4P3</v>
      </c>
      <c r="AK767" s="7" t="str">
        <f>IFERROR(VLOOKUP(Z767,'PASTE-DL-ALARMS'!$Q$10:$W$2200,7,FALSE),"")</f>
        <v/>
      </c>
      <c r="AL767" s="55" t="str">
        <f>IFERROR(VLOOKUP(Z767,'PASTE-DL-ALARMS'!$Q$10:$W$2200,3,FALSE),"")</f>
        <v/>
      </c>
      <c r="AM767" s="7" t="str">
        <f t="shared" si="201"/>
        <v>10.121.18.224_GOPALPUR_S1P5</v>
      </c>
      <c r="AN767" s="55" t="str">
        <f t="shared" si="202"/>
        <v>10.121.18.209_Narol_S4P3</v>
      </c>
      <c r="AO767" s="72" t="e">
        <f t="shared" ca="1" si="203"/>
        <v>#VALUE!</v>
      </c>
      <c r="AP767" s="7" t="str">
        <f>IFERROR(VLOOKUP(Z767,'PASTE-DL-ALARMS'!$Q$10:$Z$2800,8,FALSE),"")</f>
        <v/>
      </c>
    </row>
    <row r="768" spans="1:42" x14ac:dyDescent="0.25">
      <c r="A768" s="20"/>
      <c r="B768" s="20"/>
      <c r="C768" s="20" t="str">
        <f>IF(D768="Critical",MAX($C$8:C767)+1,"")</f>
        <v/>
      </c>
      <c r="D768" s="20" t="str">
        <f t="shared" si="187"/>
        <v>-</v>
      </c>
      <c r="E768" s="20" t="str">
        <f>VLOOKUP('PASTE-DOWN-DL'!F768,'SSA-CODE'!$D$4:$E$56,2,FALSE)</f>
        <v>VDA</v>
      </c>
      <c r="F768" s="48" t="str">
        <f t="shared" si="188"/>
        <v>SSA VDR</v>
      </c>
      <c r="G768" s="48" t="str">
        <f t="shared" si="189"/>
        <v xml:space="preserve">	SSA VDR</v>
      </c>
      <c r="H768" s="20">
        <v>759</v>
      </c>
      <c r="I768" t="s">
        <v>10719</v>
      </c>
      <c r="J768" t="s">
        <v>6466</v>
      </c>
      <c r="K768" t="s">
        <v>6275</v>
      </c>
      <c r="L768" t="s">
        <v>6262</v>
      </c>
      <c r="M768" t="s">
        <v>6263</v>
      </c>
      <c r="N768" t="s">
        <v>10720</v>
      </c>
      <c r="O768" t="s">
        <v>10721</v>
      </c>
      <c r="P768" t="s">
        <v>6266</v>
      </c>
      <c r="Q768" t="s">
        <v>7840</v>
      </c>
      <c r="R768" t="s">
        <v>6279</v>
      </c>
      <c r="S768" t="s">
        <v>9095</v>
      </c>
      <c r="T768" t="s">
        <v>6345</v>
      </c>
      <c r="U768" t="s">
        <v>9096</v>
      </c>
      <c r="V768" t="s">
        <v>6271</v>
      </c>
      <c r="W768" t="s">
        <v>10722</v>
      </c>
      <c r="X768" t="s">
        <v>10723</v>
      </c>
      <c r="Y768" t="s">
        <v>6269</v>
      </c>
      <c r="Z768" s="48" t="str">
        <f t="shared" si="190"/>
        <v>SSA VDR-10.121.19.137-City1_B2_5/9-10.121.99.150-CITY_3_4/9</v>
      </c>
      <c r="AA768" s="48">
        <f t="shared" si="191"/>
        <v>15</v>
      </c>
      <c r="AB768" s="48">
        <f t="shared" si="192"/>
        <v>22</v>
      </c>
      <c r="AC768" s="48">
        <f t="shared" si="193"/>
        <v>15</v>
      </c>
      <c r="AD768" s="48">
        <f t="shared" si="194"/>
        <v>22</v>
      </c>
      <c r="AE768" s="48" t="str">
        <f t="shared" si="195"/>
        <v>10.121.99.150</v>
      </c>
      <c r="AF768" s="42" t="str">
        <f t="shared" si="196"/>
        <v>10.121.19.137</v>
      </c>
      <c r="AG768" s="7" t="str">
        <f t="shared" si="197"/>
        <v>CITY 3</v>
      </c>
      <c r="AH768" s="7" t="str">
        <f t="shared" si="198"/>
        <v>CITY 1</v>
      </c>
      <c r="AI768" s="7" t="str">
        <f t="shared" si="199"/>
        <v>S4P9</v>
      </c>
      <c r="AJ768" s="7" t="str">
        <f t="shared" si="200"/>
        <v>S5P9</v>
      </c>
      <c r="AK768" s="7" t="str">
        <f>IFERROR(VLOOKUP(Z768,'PASTE-DL-ALARMS'!$Q$10:$W$2200,7,FALSE),"")</f>
        <v/>
      </c>
      <c r="AL768" s="55" t="str">
        <f>IFERROR(VLOOKUP(Z768,'PASTE-DL-ALARMS'!$Q$10:$W$2200,3,FALSE),"")</f>
        <v/>
      </c>
      <c r="AM768" s="7" t="str">
        <f t="shared" si="201"/>
        <v>10.121.99.150_CITY 3_S4P9</v>
      </c>
      <c r="AN768" s="55" t="str">
        <f t="shared" si="202"/>
        <v>10.121.19.137_CITY 1_S5P9</v>
      </c>
      <c r="AO768" s="72" t="e">
        <f t="shared" ca="1" si="203"/>
        <v>#VALUE!</v>
      </c>
      <c r="AP768" s="7" t="str">
        <f>IFERROR(VLOOKUP(Z768,'PASTE-DL-ALARMS'!$Q$10:$Z$2800,8,FALSE),"")</f>
        <v/>
      </c>
    </row>
    <row r="769" spans="1:42" x14ac:dyDescent="0.25">
      <c r="A769" s="20"/>
      <c r="B769" s="20"/>
      <c r="C769" s="20" t="str">
        <f>IF(D769="Critical",MAX($C$8:C768)+1,"")</f>
        <v/>
      </c>
      <c r="D769" s="20" t="str">
        <f t="shared" si="187"/>
        <v>-</v>
      </c>
      <c r="E769" s="20" t="str">
        <f>VLOOKUP('PASTE-DOWN-DL'!F769,'SSA-CODE'!$D$4:$E$56,2,FALSE)</f>
        <v>RJT</v>
      </c>
      <c r="F769" s="48" t="str">
        <f t="shared" si="188"/>
        <v>SSA RJ</v>
      </c>
      <c r="G769" s="48" t="str">
        <f t="shared" si="189"/>
        <v xml:space="preserve">	SSA RJ</v>
      </c>
      <c r="H769" s="20">
        <v>760</v>
      </c>
      <c r="I769" t="s">
        <v>10724</v>
      </c>
      <c r="J769" t="s">
        <v>6260</v>
      </c>
      <c r="K769" t="s">
        <v>6275</v>
      </c>
      <c r="L769" t="s">
        <v>6262</v>
      </c>
      <c r="M769" t="s">
        <v>6263</v>
      </c>
      <c r="N769" t="s">
        <v>10725</v>
      </c>
      <c r="O769" t="s">
        <v>10726</v>
      </c>
      <c r="P769" t="s">
        <v>6266</v>
      </c>
      <c r="Q769" t="s">
        <v>6876</v>
      </c>
      <c r="R769" t="s">
        <v>6439</v>
      </c>
      <c r="S769" t="s">
        <v>10727</v>
      </c>
      <c r="T769" t="s">
        <v>6500</v>
      </c>
      <c r="U769" t="s">
        <v>6610</v>
      </c>
      <c r="V769" t="s">
        <v>6271</v>
      </c>
      <c r="W769" t="s">
        <v>10728</v>
      </c>
      <c r="X769" t="s">
        <v>10729</v>
      </c>
      <c r="Y769" t="s">
        <v>6269</v>
      </c>
      <c r="Z769" s="48" t="str">
        <f t="shared" si="190"/>
        <v>SSA RJ-10.121.19.91-KALAWAD ROAD 3_1/5-10.121.19.69-BHAKTINAGAR 1_5/2</v>
      </c>
      <c r="AA769" s="48">
        <f t="shared" si="191"/>
        <v>14</v>
      </c>
      <c r="AB769" s="48">
        <f t="shared" si="192"/>
        <v>31</v>
      </c>
      <c r="AC769" s="48">
        <f t="shared" si="193"/>
        <v>14</v>
      </c>
      <c r="AD769" s="48">
        <f t="shared" si="194"/>
        <v>27</v>
      </c>
      <c r="AE769" s="48" t="str">
        <f t="shared" si="195"/>
        <v>10.121.19.91</v>
      </c>
      <c r="AF769" s="42" t="str">
        <f t="shared" si="196"/>
        <v>10.121.19.69</v>
      </c>
      <c r="AG769" s="7" t="str">
        <f t="shared" si="197"/>
        <v>KRISHNA PARK BTS</v>
      </c>
      <c r="AH769" s="7" t="str">
        <f t="shared" si="198"/>
        <v>BHAKTINAGAR1</v>
      </c>
      <c r="AI769" s="7" t="str">
        <f t="shared" si="199"/>
        <v>S1P5</v>
      </c>
      <c r="AJ769" s="7" t="str">
        <f t="shared" si="200"/>
        <v>S5P2</v>
      </c>
      <c r="AK769" s="7" t="str">
        <f>IFERROR(VLOOKUP(Z769,'PASTE-DL-ALARMS'!$Q$10:$W$2200,7,FALSE),"")</f>
        <v/>
      </c>
      <c r="AL769" s="55" t="str">
        <f>IFERROR(VLOOKUP(Z769,'PASTE-DL-ALARMS'!$Q$10:$W$2200,3,FALSE),"")</f>
        <v/>
      </c>
      <c r="AM769" s="7" t="str">
        <f t="shared" si="201"/>
        <v>10.121.19.91_KRISHNA PARK BTS_S1P5</v>
      </c>
      <c r="AN769" s="55" t="str">
        <f t="shared" si="202"/>
        <v>10.121.19.69_BHAKTINAGAR1_S5P2</v>
      </c>
      <c r="AO769" s="72" t="e">
        <f t="shared" ca="1" si="203"/>
        <v>#VALUE!</v>
      </c>
      <c r="AP769" s="7" t="str">
        <f>IFERROR(VLOOKUP(Z769,'PASTE-DL-ALARMS'!$Q$10:$Z$2800,8,FALSE),"")</f>
        <v/>
      </c>
    </row>
    <row r="770" spans="1:42" x14ac:dyDescent="0.25">
      <c r="A770" s="20"/>
      <c r="B770" s="20"/>
      <c r="C770" s="20" t="str">
        <f>IF(D770="Critical",MAX($C$8:C769)+1,"")</f>
        <v/>
      </c>
      <c r="D770" s="20" t="str">
        <f t="shared" si="187"/>
        <v>-</v>
      </c>
      <c r="E770" s="20" t="str">
        <f>VLOOKUP('PASTE-DOWN-DL'!F770,'SSA-CODE'!$D$4:$E$56,2,FALSE)</f>
        <v>AHD</v>
      </c>
      <c r="F770" s="48" t="str">
        <f t="shared" si="188"/>
        <v>SSA AM</v>
      </c>
      <c r="G770" s="48" t="str">
        <f t="shared" si="189"/>
        <v xml:space="preserve">	SSA AM</v>
      </c>
      <c r="H770" s="20">
        <v>761</v>
      </c>
      <c r="I770" t="s">
        <v>10730</v>
      </c>
      <c r="J770" t="s">
        <v>6260</v>
      </c>
      <c r="K770" t="s">
        <v>6261</v>
      </c>
      <c r="L770" t="s">
        <v>6262</v>
      </c>
      <c r="M770" t="s">
        <v>6263</v>
      </c>
      <c r="N770" t="s">
        <v>10731</v>
      </c>
      <c r="O770" t="s">
        <v>10732</v>
      </c>
      <c r="P770" t="s">
        <v>6266</v>
      </c>
      <c r="Q770" t="s">
        <v>6431</v>
      </c>
      <c r="R770" t="s">
        <v>6665</v>
      </c>
      <c r="S770" t="s">
        <v>6269</v>
      </c>
      <c r="T770" t="s">
        <v>7673</v>
      </c>
      <c r="U770" t="s">
        <v>6269</v>
      </c>
      <c r="V770" t="s">
        <v>8983</v>
      </c>
      <c r="W770" t="s">
        <v>10733</v>
      </c>
      <c r="X770" t="s">
        <v>10734</v>
      </c>
      <c r="Y770" t="s">
        <v>10735</v>
      </c>
      <c r="Z770" s="48" t="str">
        <f t="shared" si="190"/>
        <v>SSA AM-10.121.18.147-CENTRALB1_4/1-10.121.18.146-RLPB2_6/1</v>
      </c>
      <c r="AA770" s="48">
        <f t="shared" si="191"/>
        <v>15</v>
      </c>
      <c r="AB770" s="48">
        <f t="shared" si="192"/>
        <v>29</v>
      </c>
      <c r="AC770" s="48">
        <f t="shared" si="193"/>
        <v>15</v>
      </c>
      <c r="AD770" s="48">
        <f t="shared" si="194"/>
        <v>23</v>
      </c>
      <c r="AE770" s="48" t="str">
        <f t="shared" si="195"/>
        <v>10.121.18.146</v>
      </c>
      <c r="AF770" s="42" t="str">
        <f t="shared" si="196"/>
        <v>10.121.18.147</v>
      </c>
      <c r="AG770" s="7" t="str">
        <f t="shared" si="197"/>
        <v>Railwaypura 2</v>
      </c>
      <c r="AH770" s="7" t="str">
        <f t="shared" si="198"/>
        <v>CENTRAL</v>
      </c>
      <c r="AI770" s="7" t="str">
        <f t="shared" si="199"/>
        <v>S6P1</v>
      </c>
      <c r="AJ770" s="7" t="str">
        <f t="shared" si="200"/>
        <v>S4P1</v>
      </c>
      <c r="AK770" s="7" t="str">
        <f>IFERROR(VLOOKUP(Z770,'PASTE-DL-ALARMS'!$Q$10:$W$2200,7,FALSE),"")</f>
        <v/>
      </c>
      <c r="AL770" s="55" t="str">
        <f>IFERROR(VLOOKUP(Z770,'PASTE-DL-ALARMS'!$Q$10:$W$2200,3,FALSE),"")</f>
        <v/>
      </c>
      <c r="AM770" s="7" t="str">
        <f t="shared" si="201"/>
        <v>10.121.18.146_Railwaypura 2_S6P1</v>
      </c>
      <c r="AN770" s="55" t="str">
        <f t="shared" si="202"/>
        <v>10.121.18.147_CENTRAL_S4P1</v>
      </c>
      <c r="AO770" s="72" t="e">
        <f t="shared" ca="1" si="203"/>
        <v>#VALUE!</v>
      </c>
      <c r="AP770" s="7" t="str">
        <f>IFERROR(VLOOKUP(Z770,'PASTE-DL-ALARMS'!$Q$10:$Z$2800,8,FALSE),"")</f>
        <v/>
      </c>
    </row>
    <row r="771" spans="1:42" x14ac:dyDescent="0.25">
      <c r="A771" s="20"/>
      <c r="B771" s="20"/>
      <c r="C771" s="20" t="str">
        <f>IF(D771="Critical",MAX($C$8:C770)+1,"")</f>
        <v/>
      </c>
      <c r="D771" s="20" t="str">
        <f t="shared" si="187"/>
        <v>-</v>
      </c>
      <c r="E771" s="20" t="str">
        <f>VLOOKUP('PASTE-DOWN-DL'!F771,'SSA-CODE'!$D$4:$E$56,2,FALSE)</f>
        <v>WTR RJ</v>
      </c>
      <c r="F771" s="48" t="str">
        <f t="shared" si="188"/>
        <v>WTR RJ</v>
      </c>
      <c r="G771" s="48" t="str">
        <f t="shared" si="189"/>
        <v xml:space="preserve">	WTR RJ</v>
      </c>
      <c r="H771" s="20">
        <v>762</v>
      </c>
      <c r="I771" t="s">
        <v>10736</v>
      </c>
      <c r="J771" t="s">
        <v>6260</v>
      </c>
      <c r="K771" t="s">
        <v>6261</v>
      </c>
      <c r="L771" t="s">
        <v>6262</v>
      </c>
      <c r="M771" t="s">
        <v>6263</v>
      </c>
      <c r="N771" t="s">
        <v>10737</v>
      </c>
      <c r="O771" t="s">
        <v>10738</v>
      </c>
      <c r="P771" t="s">
        <v>6266</v>
      </c>
      <c r="Q771" t="s">
        <v>6302</v>
      </c>
      <c r="R771" t="s">
        <v>6784</v>
      </c>
      <c r="S771" t="s">
        <v>10739</v>
      </c>
      <c r="T771" t="s">
        <v>6371</v>
      </c>
      <c r="U771" t="s">
        <v>10739</v>
      </c>
      <c r="V771" t="s">
        <v>6271</v>
      </c>
      <c r="W771" t="s">
        <v>10740</v>
      </c>
      <c r="X771" t="s">
        <v>10741</v>
      </c>
      <c r="Y771" t="s">
        <v>6269</v>
      </c>
      <c r="Z771" s="48" t="str">
        <f t="shared" si="190"/>
        <v>WTR RJ-10.121.97.212-Porbandar_5/1-10.121.68.197-Bhanvad_6/1</v>
      </c>
      <c r="AA771" s="48">
        <f t="shared" si="191"/>
        <v>15</v>
      </c>
      <c r="AB771" s="48">
        <f t="shared" si="192"/>
        <v>25</v>
      </c>
      <c r="AC771" s="48">
        <f t="shared" si="193"/>
        <v>15</v>
      </c>
      <c r="AD771" s="48">
        <f t="shared" si="194"/>
        <v>23</v>
      </c>
      <c r="AE771" s="48" t="str">
        <f t="shared" si="195"/>
        <v>10.121.97.212</v>
      </c>
      <c r="AF771" s="42" t="str">
        <f t="shared" si="196"/>
        <v>10.121.68.197</v>
      </c>
      <c r="AG771" s="7" t="str">
        <f t="shared" si="197"/>
        <v>PORBANDAR</v>
      </c>
      <c r="AH771" s="7" t="str">
        <f t="shared" si="198"/>
        <v>BHANVAD</v>
      </c>
      <c r="AI771" s="7" t="str">
        <f t="shared" si="199"/>
        <v>S5P1</v>
      </c>
      <c r="AJ771" s="7" t="str">
        <f t="shared" si="200"/>
        <v>S6P1</v>
      </c>
      <c r="AK771" s="7" t="str">
        <f>IFERROR(VLOOKUP(Z771,'PASTE-DL-ALARMS'!$Q$10:$W$2200,7,FALSE),"")</f>
        <v/>
      </c>
      <c r="AL771" s="55" t="str">
        <f>IFERROR(VLOOKUP(Z771,'PASTE-DL-ALARMS'!$Q$10:$W$2200,3,FALSE),"")</f>
        <v/>
      </c>
      <c r="AM771" s="7" t="str">
        <f t="shared" si="201"/>
        <v>10.121.97.212_PORBANDAR_S5P1</v>
      </c>
      <c r="AN771" s="55" t="str">
        <f t="shared" si="202"/>
        <v>10.121.68.197_BHANVAD_S6P1</v>
      </c>
      <c r="AO771" s="72" t="e">
        <f t="shared" ca="1" si="203"/>
        <v>#VALUE!</v>
      </c>
      <c r="AP771" s="7" t="str">
        <f>IFERROR(VLOOKUP(Z771,'PASTE-DL-ALARMS'!$Q$10:$Z$2800,8,FALSE),"")</f>
        <v/>
      </c>
    </row>
    <row r="772" spans="1:42" x14ac:dyDescent="0.25">
      <c r="A772" s="20"/>
      <c r="B772" s="20"/>
      <c r="C772" s="20" t="str">
        <f>IF(D772="Critical",MAX($C$8:C771)+1,"")</f>
        <v/>
      </c>
      <c r="D772" s="20" t="str">
        <f t="shared" si="187"/>
        <v>-</v>
      </c>
      <c r="E772" s="20" t="str">
        <f>VLOOKUP('PASTE-DOWN-DL'!F772,'SSA-CODE'!$D$4:$E$56,2,FALSE)</f>
        <v>SRT</v>
      </c>
      <c r="F772" s="48" t="str">
        <f t="shared" si="188"/>
        <v>SSA SR</v>
      </c>
      <c r="G772" s="48" t="str">
        <f t="shared" si="189"/>
        <v xml:space="preserve">	SSA SR</v>
      </c>
      <c r="H772" s="20">
        <v>763</v>
      </c>
      <c r="I772" t="s">
        <v>10742</v>
      </c>
      <c r="J772" t="s">
        <v>6260</v>
      </c>
      <c r="K772" t="s">
        <v>6261</v>
      </c>
      <c r="L772" t="s">
        <v>6262</v>
      </c>
      <c r="M772" t="s">
        <v>6263</v>
      </c>
      <c r="N772" t="s">
        <v>10743</v>
      </c>
      <c r="O772" t="s">
        <v>10744</v>
      </c>
      <c r="P772" t="s">
        <v>6266</v>
      </c>
      <c r="Q772" t="s">
        <v>6882</v>
      </c>
      <c r="R772" t="s">
        <v>6285</v>
      </c>
      <c r="S772" t="s">
        <v>6778</v>
      </c>
      <c r="T772" t="s">
        <v>6353</v>
      </c>
      <c r="U772" t="s">
        <v>6778</v>
      </c>
      <c r="V772" t="s">
        <v>6271</v>
      </c>
      <c r="W772" t="s">
        <v>10745</v>
      </c>
      <c r="X772" t="s">
        <v>10746</v>
      </c>
      <c r="Y772" t="s">
        <v>6269</v>
      </c>
      <c r="Z772" s="48" t="str">
        <f t="shared" si="190"/>
        <v>SSA SR-10.121.19.195-Karimabad_1_B2-10.121.19.200-Althan_B1</v>
      </c>
      <c r="AA772" s="48">
        <f t="shared" si="191"/>
        <v>15</v>
      </c>
      <c r="AB772" s="48">
        <f t="shared" si="192"/>
        <v>26</v>
      </c>
      <c r="AC772" s="48">
        <f t="shared" si="193"/>
        <v>15</v>
      </c>
      <c r="AD772" s="48">
        <f t="shared" si="194"/>
        <v>22</v>
      </c>
      <c r="AE772" s="48" t="str">
        <f t="shared" si="195"/>
        <v>10.121.19.195</v>
      </c>
      <c r="AF772" s="42" t="str">
        <f t="shared" si="196"/>
        <v>10.121.19.200</v>
      </c>
      <c r="AG772" s="7" t="str">
        <f t="shared" si="197"/>
        <v>KARIMABAD1</v>
      </c>
      <c r="AH772" s="7" t="str">
        <f t="shared" si="198"/>
        <v>ALTHAN</v>
      </c>
      <c r="AI772" s="7" t="str">
        <f t="shared" si="199"/>
        <v>S5P1</v>
      </c>
      <c r="AJ772" s="7" t="str">
        <f t="shared" si="200"/>
        <v>S4P1</v>
      </c>
      <c r="AK772" s="7" t="str">
        <f>IFERROR(VLOOKUP(Z772,'PASTE-DL-ALARMS'!$Q$10:$W$2200,7,FALSE),"")</f>
        <v/>
      </c>
      <c r="AL772" s="55" t="str">
        <f>IFERROR(VLOOKUP(Z772,'PASTE-DL-ALARMS'!$Q$10:$W$2200,3,FALSE),"")</f>
        <v/>
      </c>
      <c r="AM772" s="7" t="str">
        <f t="shared" si="201"/>
        <v>10.121.19.195_KARIMABAD1_S5P1</v>
      </c>
      <c r="AN772" s="55" t="str">
        <f t="shared" si="202"/>
        <v>10.121.19.200_ALTHAN_S4P1</v>
      </c>
      <c r="AO772" s="72" t="e">
        <f t="shared" ca="1" si="203"/>
        <v>#VALUE!</v>
      </c>
      <c r="AP772" s="7" t="str">
        <f>IFERROR(VLOOKUP(Z772,'PASTE-DL-ALARMS'!$Q$10:$Z$2800,8,FALSE),"")</f>
        <v/>
      </c>
    </row>
    <row r="773" spans="1:42" x14ac:dyDescent="0.25">
      <c r="A773" s="20"/>
      <c r="B773" s="20"/>
      <c r="C773" s="20" t="str">
        <f>IF(D773="Critical",MAX($C$8:C772)+1,"")</f>
        <v/>
      </c>
      <c r="D773" s="20" t="str">
        <f t="shared" si="187"/>
        <v>-</v>
      </c>
      <c r="E773" s="20" t="str">
        <f>VLOOKUP('PASTE-DOWN-DL'!F773,'SSA-CODE'!$D$4:$E$56,2,FALSE)</f>
        <v>AHD</v>
      </c>
      <c r="F773" s="48" t="str">
        <f t="shared" si="188"/>
        <v>SSA AM</v>
      </c>
      <c r="G773" s="48" t="str">
        <f t="shared" si="189"/>
        <v xml:space="preserve">	SSA AM</v>
      </c>
      <c r="H773" s="20">
        <v>764</v>
      </c>
      <c r="I773" t="s">
        <v>10747</v>
      </c>
      <c r="J773" t="s">
        <v>6260</v>
      </c>
      <c r="K773" t="s">
        <v>6275</v>
      </c>
      <c r="L773" t="s">
        <v>6262</v>
      </c>
      <c r="M773" t="s">
        <v>6263</v>
      </c>
      <c r="N773" t="s">
        <v>10748</v>
      </c>
      <c r="O773" t="s">
        <v>10749</v>
      </c>
      <c r="P773" t="s">
        <v>6266</v>
      </c>
      <c r="Q773" t="s">
        <v>6446</v>
      </c>
      <c r="R773" t="s">
        <v>6401</v>
      </c>
      <c r="S773" t="s">
        <v>10750</v>
      </c>
      <c r="T773" t="s">
        <v>6770</v>
      </c>
      <c r="U773" t="s">
        <v>10750</v>
      </c>
      <c r="V773" t="s">
        <v>6271</v>
      </c>
      <c r="W773" t="s">
        <v>10751</v>
      </c>
      <c r="X773" t="s">
        <v>10752</v>
      </c>
      <c r="Y773" t="s">
        <v>10753</v>
      </c>
      <c r="Z773" s="48" t="str">
        <f t="shared" si="190"/>
        <v>SSA AM-10.121.18.90-IIM A1_2/5-10.121.18.70-VASTRAPUR-2 B2_4/2</v>
      </c>
      <c r="AA773" s="48">
        <f t="shared" si="191"/>
        <v>14</v>
      </c>
      <c r="AB773" s="48">
        <f t="shared" si="192"/>
        <v>26</v>
      </c>
      <c r="AC773" s="48">
        <f t="shared" si="193"/>
        <v>14</v>
      </c>
      <c r="AD773" s="48">
        <f t="shared" si="194"/>
        <v>18</v>
      </c>
      <c r="AE773" s="48" t="str">
        <f t="shared" si="195"/>
        <v>10.121.18.70</v>
      </c>
      <c r="AF773" s="42" t="str">
        <f t="shared" si="196"/>
        <v>10.121.18.90</v>
      </c>
      <c r="AG773" s="7" t="str">
        <f t="shared" si="197"/>
        <v>VASTRAPUR 2</v>
      </c>
      <c r="AH773" s="7" t="str">
        <f t="shared" si="198"/>
        <v>IIM</v>
      </c>
      <c r="AI773" s="7" t="str">
        <f t="shared" si="199"/>
        <v>S4P2</v>
      </c>
      <c r="AJ773" s="7" t="str">
        <f t="shared" si="200"/>
        <v>S2P5</v>
      </c>
      <c r="AK773" s="7" t="str">
        <f>IFERROR(VLOOKUP(Z773,'PASTE-DL-ALARMS'!$Q$10:$W$2200,7,FALSE),"")</f>
        <v/>
      </c>
      <c r="AL773" s="55" t="str">
        <f>IFERROR(VLOOKUP(Z773,'PASTE-DL-ALARMS'!$Q$10:$W$2200,3,FALSE),"")</f>
        <v/>
      </c>
      <c r="AM773" s="7" t="str">
        <f t="shared" si="201"/>
        <v>10.121.18.70_VASTRAPUR 2_S4P2</v>
      </c>
      <c r="AN773" s="55" t="str">
        <f t="shared" si="202"/>
        <v>10.121.18.90_IIM_S2P5</v>
      </c>
      <c r="AO773" s="72" t="e">
        <f t="shared" ca="1" si="203"/>
        <v>#VALUE!</v>
      </c>
      <c r="AP773" s="7" t="str">
        <f>IFERROR(VLOOKUP(Z773,'PASTE-DL-ALARMS'!$Q$10:$Z$2800,8,FALSE),"")</f>
        <v/>
      </c>
    </row>
    <row r="774" spans="1:42" x14ac:dyDescent="0.25">
      <c r="A774" s="20"/>
      <c r="B774" s="20"/>
      <c r="C774" s="20" t="str">
        <f>IF(D774="Critical",MAX($C$8:C773)+1,"")</f>
        <v/>
      </c>
      <c r="D774" s="20" t="str">
        <f t="shared" si="187"/>
        <v>-</v>
      </c>
      <c r="E774" s="20" t="str">
        <f>VLOOKUP('PASTE-DOWN-DL'!F774,'SSA-CODE'!$D$4:$E$56,2,FALSE)</f>
        <v>AHD</v>
      </c>
      <c r="F774" s="48" t="str">
        <f t="shared" si="188"/>
        <v>SSA AM</v>
      </c>
      <c r="G774" s="48" t="str">
        <f t="shared" si="189"/>
        <v xml:space="preserve">	SSA AM</v>
      </c>
      <c r="H774" s="20">
        <v>765</v>
      </c>
      <c r="I774" t="s">
        <v>10754</v>
      </c>
      <c r="J774" t="s">
        <v>6260</v>
      </c>
      <c r="K774" t="s">
        <v>6275</v>
      </c>
      <c r="L774" t="s">
        <v>6262</v>
      </c>
      <c r="M774" t="s">
        <v>6263</v>
      </c>
      <c r="N774" t="s">
        <v>10755</v>
      </c>
      <c r="O774" t="s">
        <v>10756</v>
      </c>
      <c r="P774" t="s">
        <v>6266</v>
      </c>
      <c r="Q774" t="s">
        <v>7127</v>
      </c>
      <c r="R774" t="s">
        <v>6279</v>
      </c>
      <c r="S774" t="s">
        <v>10757</v>
      </c>
      <c r="T774" t="s">
        <v>6321</v>
      </c>
      <c r="U774" t="s">
        <v>10757</v>
      </c>
      <c r="V774" t="s">
        <v>6271</v>
      </c>
      <c r="W774" t="s">
        <v>10758</v>
      </c>
      <c r="X774" t="s">
        <v>10759</v>
      </c>
      <c r="Y774" t="s">
        <v>6269</v>
      </c>
      <c r="Z774" s="48" t="str">
        <f t="shared" si="190"/>
        <v>SSA AM-10.121.18.195-BAPA SITARAM-BTS_4/2-10.121.18.132-108GVK_EMRI</v>
      </c>
      <c r="AA774" s="48">
        <f t="shared" si="191"/>
        <v>15</v>
      </c>
      <c r="AB774" s="48">
        <f t="shared" si="192"/>
        <v>32</v>
      </c>
      <c r="AC774" s="48">
        <f t="shared" si="193"/>
        <v>15</v>
      </c>
      <c r="AD774" s="48">
        <f t="shared" si="194"/>
        <v>26</v>
      </c>
      <c r="AE774" s="48" t="str">
        <f t="shared" si="195"/>
        <v>10.121.18.195</v>
      </c>
      <c r="AF774" s="42" t="str">
        <f t="shared" si="196"/>
        <v>10.121.18.132</v>
      </c>
      <c r="AG774" s="7" t="str">
        <f t="shared" si="197"/>
        <v>BAPA-SITARAM-BTS</v>
      </c>
      <c r="AH774" s="7" t="str">
        <f t="shared" si="198"/>
        <v xml:space="preserve"> GVK EMRI </v>
      </c>
      <c r="AI774" s="7" t="str">
        <f t="shared" si="199"/>
        <v>S4P2</v>
      </c>
      <c r="AJ774" s="7" t="str">
        <f t="shared" si="200"/>
        <v>S4P2</v>
      </c>
      <c r="AK774" s="7" t="str">
        <f>IFERROR(VLOOKUP(Z774,'PASTE-DL-ALARMS'!$Q$10:$W$2200,7,FALSE),"")</f>
        <v/>
      </c>
      <c r="AL774" s="55" t="str">
        <f>IFERROR(VLOOKUP(Z774,'PASTE-DL-ALARMS'!$Q$10:$W$2200,3,FALSE),"")</f>
        <v/>
      </c>
      <c r="AM774" s="7" t="str">
        <f t="shared" si="201"/>
        <v>10.121.18.195_BAPA-SITARAM-BTS_S4P2</v>
      </c>
      <c r="AN774" s="55" t="str">
        <f t="shared" si="202"/>
        <v>10.121.18.132_ GVK EMRI _S4P2</v>
      </c>
      <c r="AO774" s="72" t="e">
        <f t="shared" ca="1" si="203"/>
        <v>#VALUE!</v>
      </c>
      <c r="AP774" s="7" t="str">
        <f>IFERROR(VLOOKUP(Z774,'PASTE-DL-ALARMS'!$Q$10:$Z$2800,8,FALSE),"")</f>
        <v/>
      </c>
    </row>
    <row r="775" spans="1:42" x14ac:dyDescent="0.25">
      <c r="A775" s="20"/>
      <c r="B775" s="20"/>
      <c r="C775" s="20" t="str">
        <f>IF(D775="Critical",MAX($C$8:C774)+1,"")</f>
        <v/>
      </c>
      <c r="D775" s="20" t="str">
        <f t="shared" si="187"/>
        <v>-</v>
      </c>
      <c r="E775" s="20" t="str">
        <f>VLOOKUP('PASTE-DOWN-DL'!F775,'SSA-CODE'!$D$4:$E$56,2,FALSE)</f>
        <v>AHD</v>
      </c>
      <c r="F775" s="48" t="str">
        <f t="shared" si="188"/>
        <v>SSA AM</v>
      </c>
      <c r="G775" s="48" t="str">
        <f t="shared" si="189"/>
        <v xml:space="preserve">	SSA AM</v>
      </c>
      <c r="H775" s="20">
        <v>766</v>
      </c>
      <c r="I775" t="s">
        <v>10760</v>
      </c>
      <c r="J775" t="s">
        <v>6466</v>
      </c>
      <c r="K775" t="s">
        <v>6275</v>
      </c>
      <c r="L775" t="s">
        <v>6262</v>
      </c>
      <c r="M775" t="s">
        <v>6263</v>
      </c>
      <c r="N775" t="s">
        <v>10761</v>
      </c>
      <c r="O775" t="s">
        <v>10762</v>
      </c>
      <c r="P775" t="s">
        <v>6266</v>
      </c>
      <c r="Q775" t="s">
        <v>6608</v>
      </c>
      <c r="R775" t="s">
        <v>6279</v>
      </c>
      <c r="S775" t="s">
        <v>10763</v>
      </c>
      <c r="T775" t="s">
        <v>6937</v>
      </c>
      <c r="U775" t="s">
        <v>10697</v>
      </c>
      <c r="V775" t="s">
        <v>6271</v>
      </c>
      <c r="W775" t="s">
        <v>10764</v>
      </c>
      <c r="X775" t="s">
        <v>6488</v>
      </c>
      <c r="Y775" t="s">
        <v>6269</v>
      </c>
      <c r="Z775" s="48" t="str">
        <f t="shared" si="190"/>
        <v>SSA AM-10.121.18.122_BAREJA_3/10-10.121.18.160_MIROLI_2/3</v>
      </c>
      <c r="AA775" s="48">
        <f t="shared" si="191"/>
        <v>15</v>
      </c>
      <c r="AB775" s="48">
        <f t="shared" si="192"/>
        <v>22</v>
      </c>
      <c r="AC775" s="48">
        <f t="shared" si="193"/>
        <v>15</v>
      </c>
      <c r="AD775" s="48">
        <f t="shared" si="194"/>
        <v>22</v>
      </c>
      <c r="AE775" s="48" t="str">
        <f t="shared" si="195"/>
        <v>10.121.18.122</v>
      </c>
      <c r="AF775" s="42" t="str">
        <f t="shared" si="196"/>
        <v>10.121.18.160</v>
      </c>
      <c r="AG775" s="7" t="str">
        <f t="shared" si="197"/>
        <v>BAREJA</v>
      </c>
      <c r="AH775" s="7" t="str">
        <f t="shared" si="198"/>
        <v>MIROLI</v>
      </c>
      <c r="AI775" s="7" t="str">
        <f t="shared" si="199"/>
        <v>S3P10</v>
      </c>
      <c r="AJ775" s="7" t="str">
        <f t="shared" si="200"/>
        <v>S2P3</v>
      </c>
      <c r="AK775" s="7" t="str">
        <f>IFERROR(VLOOKUP(Z775,'PASTE-DL-ALARMS'!$Q$10:$W$2200,7,FALSE),"")</f>
        <v/>
      </c>
      <c r="AL775" s="55" t="str">
        <f>IFERROR(VLOOKUP(Z775,'PASTE-DL-ALARMS'!$Q$10:$W$2200,3,FALSE),"")</f>
        <v/>
      </c>
      <c r="AM775" s="7" t="str">
        <f t="shared" si="201"/>
        <v>10.121.18.122_BAREJA_S3P10</v>
      </c>
      <c r="AN775" s="55" t="str">
        <f t="shared" si="202"/>
        <v>10.121.18.160_MIROLI_S2P3</v>
      </c>
      <c r="AO775" s="72" t="e">
        <f t="shared" ca="1" si="203"/>
        <v>#VALUE!</v>
      </c>
      <c r="AP775" s="7" t="str">
        <f>IFERROR(VLOOKUP(Z775,'PASTE-DL-ALARMS'!$Q$10:$Z$2800,8,FALSE),"")</f>
        <v/>
      </c>
    </row>
    <row r="776" spans="1:42" x14ac:dyDescent="0.25">
      <c r="A776" s="20"/>
      <c r="B776" s="20"/>
      <c r="C776" s="20" t="str">
        <f>IF(D776="Critical",MAX($C$8:C775)+1,"")</f>
        <v/>
      </c>
      <c r="D776" s="20" t="str">
        <f t="shared" si="187"/>
        <v>-</v>
      </c>
      <c r="E776" s="20" t="str">
        <f>VLOOKUP('PASTE-DOWN-DL'!F776,'SSA-CODE'!$D$4:$E$56,2,FALSE)</f>
        <v>AHD</v>
      </c>
      <c r="F776" s="48" t="str">
        <f t="shared" si="188"/>
        <v>SSA AM</v>
      </c>
      <c r="G776" s="48" t="str">
        <f t="shared" si="189"/>
        <v xml:space="preserve">	SSA AM</v>
      </c>
      <c r="H776" s="20">
        <v>767</v>
      </c>
      <c r="I776" t="s">
        <v>10765</v>
      </c>
      <c r="J776" t="s">
        <v>6260</v>
      </c>
      <c r="K776" t="s">
        <v>6261</v>
      </c>
      <c r="L776" t="s">
        <v>6262</v>
      </c>
      <c r="M776" t="s">
        <v>6263</v>
      </c>
      <c r="N776" t="s">
        <v>10766</v>
      </c>
      <c r="O776" t="s">
        <v>10767</v>
      </c>
      <c r="P776" t="s">
        <v>6266</v>
      </c>
      <c r="Q776" t="s">
        <v>6302</v>
      </c>
      <c r="R776" t="s">
        <v>6461</v>
      </c>
      <c r="S776" t="s">
        <v>6269</v>
      </c>
      <c r="T776" t="s">
        <v>6602</v>
      </c>
      <c r="U776" t="s">
        <v>6269</v>
      </c>
      <c r="V776" t="s">
        <v>6271</v>
      </c>
      <c r="W776" t="s">
        <v>10768</v>
      </c>
      <c r="X776" t="s">
        <v>10769</v>
      </c>
      <c r="Y776" t="s">
        <v>6269</v>
      </c>
      <c r="Z776" s="48" t="str">
        <f t="shared" si="190"/>
        <v>SSA AM-10.121.18.214-TN725B_ODH 2\S5P1-10.121.18.215-TN705B_GVMM\S3P1</v>
      </c>
      <c r="AA776" s="48">
        <f t="shared" si="191"/>
        <v>15</v>
      </c>
      <c r="AB776" s="48">
        <f t="shared" si="192"/>
        <v>21</v>
      </c>
      <c r="AC776" s="48">
        <f t="shared" si="193"/>
        <v>15</v>
      </c>
      <c r="AD776" s="48">
        <f t="shared" si="194"/>
        <v>20</v>
      </c>
      <c r="AE776" s="48" t="str">
        <f t="shared" si="195"/>
        <v>10.121.18.214</v>
      </c>
      <c r="AF776" s="42" t="str">
        <f t="shared" si="196"/>
        <v>10.121.18.215</v>
      </c>
      <c r="AG776" s="7" t="str">
        <f t="shared" si="197"/>
        <v>Odhav</v>
      </c>
      <c r="AH776" s="7" t="str">
        <f t="shared" si="198"/>
        <v>GVMM</v>
      </c>
      <c r="AI776" s="7" t="str">
        <f t="shared" si="199"/>
        <v>S5P1</v>
      </c>
      <c r="AJ776" s="7" t="str">
        <f t="shared" si="200"/>
        <v>S3P1</v>
      </c>
      <c r="AK776" s="7" t="str">
        <f>IFERROR(VLOOKUP(Z776,'PASTE-DL-ALARMS'!$Q$10:$W$2200,7,FALSE),"")</f>
        <v/>
      </c>
      <c r="AL776" s="55" t="str">
        <f>IFERROR(VLOOKUP(Z776,'PASTE-DL-ALARMS'!$Q$10:$W$2200,3,FALSE),"")</f>
        <v/>
      </c>
      <c r="AM776" s="7" t="str">
        <f t="shared" si="201"/>
        <v>10.121.18.214_Odhav_S5P1</v>
      </c>
      <c r="AN776" s="55" t="str">
        <f t="shared" si="202"/>
        <v>10.121.18.215_GVMM_S3P1</v>
      </c>
      <c r="AO776" s="72" t="e">
        <f t="shared" ca="1" si="203"/>
        <v>#VALUE!</v>
      </c>
      <c r="AP776" s="7" t="str">
        <f>IFERROR(VLOOKUP(Z776,'PASTE-DL-ALARMS'!$Q$10:$Z$2800,8,FALSE),"")</f>
        <v/>
      </c>
    </row>
    <row r="777" spans="1:42" x14ac:dyDescent="0.25">
      <c r="A777" s="20"/>
      <c r="B777" s="20"/>
      <c r="C777" s="20" t="str">
        <f>IF(D777="Critical",MAX($C$8:C776)+1,"")</f>
        <v/>
      </c>
      <c r="D777" s="20" t="str">
        <f t="shared" si="187"/>
        <v>-</v>
      </c>
      <c r="E777" s="20" t="str">
        <f>VLOOKUP('PASTE-DOWN-DL'!F777,'SSA-CODE'!$D$4:$E$56,2,FALSE)</f>
        <v>NDD</v>
      </c>
      <c r="F777" s="48" t="str">
        <f t="shared" si="188"/>
        <v>SSA NAD</v>
      </c>
      <c r="G777" s="48" t="str">
        <f t="shared" si="189"/>
        <v xml:space="preserve">	SSA NAD</v>
      </c>
      <c r="H777" s="20">
        <v>768</v>
      </c>
      <c r="I777" t="s">
        <v>10770</v>
      </c>
      <c r="J777" t="s">
        <v>6260</v>
      </c>
      <c r="K777" t="s">
        <v>6275</v>
      </c>
      <c r="L777" t="s">
        <v>6262</v>
      </c>
      <c r="M777" t="s">
        <v>6263</v>
      </c>
      <c r="N777" t="s">
        <v>10771</v>
      </c>
      <c r="O777" t="s">
        <v>10772</v>
      </c>
      <c r="P777" t="s">
        <v>6266</v>
      </c>
      <c r="Q777" t="s">
        <v>6629</v>
      </c>
      <c r="R777" t="s">
        <v>6630</v>
      </c>
      <c r="S777" t="s">
        <v>10773</v>
      </c>
      <c r="T777" t="s">
        <v>6500</v>
      </c>
      <c r="U777" t="s">
        <v>6653</v>
      </c>
      <c r="V777" t="s">
        <v>6271</v>
      </c>
      <c r="W777" t="s">
        <v>10774</v>
      </c>
      <c r="X777" t="s">
        <v>10775</v>
      </c>
      <c r="Y777" t="s">
        <v>6269</v>
      </c>
      <c r="Z777" s="48" t="str">
        <f t="shared" si="190"/>
        <v>SSA NAD-10.121.98.89-Atlanta_1/5-10.121.16.230-Anand1 B1_6/5</v>
      </c>
      <c r="AA777" s="48">
        <f t="shared" si="191"/>
        <v>14</v>
      </c>
      <c r="AB777" s="48">
        <f t="shared" si="192"/>
        <v>22</v>
      </c>
      <c r="AC777" s="48">
        <f t="shared" si="193"/>
        <v>15</v>
      </c>
      <c r="AD777" s="48">
        <f t="shared" si="194"/>
        <v>22</v>
      </c>
      <c r="AE777" s="48" t="str">
        <f t="shared" si="195"/>
        <v>10.121.98.89</v>
      </c>
      <c r="AF777" s="42" t="str">
        <f t="shared" si="196"/>
        <v>10.121.16.230</v>
      </c>
      <c r="AG777" s="7" t="str">
        <f t="shared" si="197"/>
        <v>Atlanta</v>
      </c>
      <c r="AH777" s="7" t="str">
        <f t="shared" si="198"/>
        <v>Anand1</v>
      </c>
      <c r="AI777" s="7" t="str">
        <f t="shared" si="199"/>
        <v>S1P5</v>
      </c>
      <c r="AJ777" s="7" t="str">
        <f t="shared" si="200"/>
        <v>S6P5</v>
      </c>
      <c r="AK777" s="7" t="str">
        <f>IFERROR(VLOOKUP(Z777,'PASTE-DL-ALARMS'!$Q$10:$W$2200,7,FALSE),"")</f>
        <v/>
      </c>
      <c r="AL777" s="55" t="str">
        <f>IFERROR(VLOOKUP(Z777,'PASTE-DL-ALARMS'!$Q$10:$W$2200,3,FALSE),"")</f>
        <v/>
      </c>
      <c r="AM777" s="7" t="str">
        <f t="shared" si="201"/>
        <v>10.121.98.89_Atlanta_S1P5</v>
      </c>
      <c r="AN777" s="55" t="str">
        <f t="shared" si="202"/>
        <v>10.121.16.230_Anand1_S6P5</v>
      </c>
      <c r="AO777" s="72" t="e">
        <f t="shared" ca="1" si="203"/>
        <v>#VALUE!</v>
      </c>
      <c r="AP777" s="7" t="str">
        <f>IFERROR(VLOOKUP(Z777,'PASTE-DL-ALARMS'!$Q$10:$Z$2800,8,FALSE),"")</f>
        <v/>
      </c>
    </row>
    <row r="778" spans="1:42" x14ac:dyDescent="0.25">
      <c r="A778" s="20"/>
      <c r="B778" s="20"/>
      <c r="C778" s="20" t="str">
        <f>IF(D778="Critical",MAX($C$8:C777)+1,"")</f>
        <v/>
      </c>
      <c r="D778" s="20" t="str">
        <f t="shared" si="187"/>
        <v>-</v>
      </c>
      <c r="E778" s="20" t="str">
        <f>VLOOKUP('PASTE-DOWN-DL'!F778,'SSA-CODE'!$D$4:$E$56,2,FALSE)</f>
        <v>NDD</v>
      </c>
      <c r="F778" s="48" t="str">
        <f t="shared" si="188"/>
        <v>SSA NAD</v>
      </c>
      <c r="G778" s="48" t="str">
        <f t="shared" si="189"/>
        <v xml:space="preserve">	SSA NAD</v>
      </c>
      <c r="H778" s="20">
        <v>769</v>
      </c>
      <c r="I778" t="s">
        <v>10776</v>
      </c>
      <c r="J778" t="s">
        <v>6260</v>
      </c>
      <c r="K778" t="s">
        <v>6261</v>
      </c>
      <c r="L778" t="s">
        <v>6262</v>
      </c>
      <c r="M778" t="s">
        <v>6263</v>
      </c>
      <c r="N778" t="s">
        <v>10777</v>
      </c>
      <c r="O778" t="s">
        <v>10778</v>
      </c>
      <c r="P778" t="s">
        <v>6266</v>
      </c>
      <c r="Q778" t="s">
        <v>6378</v>
      </c>
      <c r="R778" t="s">
        <v>6850</v>
      </c>
      <c r="S778" t="s">
        <v>6269</v>
      </c>
      <c r="T778" t="s">
        <v>7359</v>
      </c>
      <c r="U778" t="s">
        <v>6269</v>
      </c>
      <c r="V778" t="s">
        <v>6271</v>
      </c>
      <c r="W778" t="s">
        <v>10779</v>
      </c>
      <c r="X778" t="s">
        <v>10780</v>
      </c>
      <c r="Y778" t="s">
        <v>6269</v>
      </c>
      <c r="Z778" s="48" t="str">
        <f t="shared" si="190"/>
        <v>SSA NAD-10.121.24.229-Nadiad Civill Rd\S3P1-10.121.24.228-PIJ RD B1\S4P1</v>
      </c>
      <c r="AA778" s="48">
        <f t="shared" si="191"/>
        <v>15</v>
      </c>
      <c r="AB778" s="48">
        <f t="shared" si="192"/>
        <v>24</v>
      </c>
      <c r="AC778" s="48">
        <f t="shared" si="193"/>
        <v>15</v>
      </c>
      <c r="AD778" s="48">
        <f t="shared" si="194"/>
        <v>33</v>
      </c>
      <c r="AE778" s="48" t="str">
        <f t="shared" si="195"/>
        <v>10.121.24.228</v>
      </c>
      <c r="AF778" s="42" t="str">
        <f t="shared" si="196"/>
        <v>10.121.24.229</v>
      </c>
      <c r="AG778" s="7" t="str">
        <f t="shared" si="197"/>
        <v>PIJ ROAD</v>
      </c>
      <c r="AH778" s="7" t="str">
        <f t="shared" si="198"/>
        <v>NADIAD CIVIL ROAD</v>
      </c>
      <c r="AI778" s="7" t="str">
        <f t="shared" si="199"/>
        <v>S4P1</v>
      </c>
      <c r="AJ778" s="7" t="str">
        <f t="shared" si="200"/>
        <v>S3P1</v>
      </c>
      <c r="AK778" s="7" t="str">
        <f>IFERROR(VLOOKUP(Z778,'PASTE-DL-ALARMS'!$Q$10:$W$2200,7,FALSE),"")</f>
        <v/>
      </c>
      <c r="AL778" s="55" t="str">
        <f>IFERROR(VLOOKUP(Z778,'PASTE-DL-ALARMS'!$Q$10:$W$2200,3,FALSE),"")</f>
        <v/>
      </c>
      <c r="AM778" s="7" t="str">
        <f t="shared" si="201"/>
        <v>10.121.24.228_PIJ ROAD_S4P1</v>
      </c>
      <c r="AN778" s="55" t="str">
        <f t="shared" si="202"/>
        <v>10.121.24.229_NADIAD CIVIL ROAD_S3P1</v>
      </c>
      <c r="AO778" s="72" t="e">
        <f t="shared" ca="1" si="203"/>
        <v>#VALUE!</v>
      </c>
      <c r="AP778" s="7" t="str">
        <f>IFERROR(VLOOKUP(Z778,'PASTE-DL-ALARMS'!$Q$10:$Z$2800,8,FALSE),"")</f>
        <v/>
      </c>
    </row>
    <row r="779" spans="1:42" x14ac:dyDescent="0.25">
      <c r="A779" s="20"/>
      <c r="B779" s="20"/>
      <c r="C779" s="20" t="str">
        <f>IF(D779="Critical",MAX($C$8:C778)+1,"")</f>
        <v/>
      </c>
      <c r="D779" s="20" t="str">
        <f t="shared" ref="D779:D842" si="204">TRIM(CLEAN(P779))</f>
        <v>-</v>
      </c>
      <c r="E779" s="20" t="str">
        <f>VLOOKUP('PASTE-DOWN-DL'!F779,'SSA-CODE'!$D$4:$E$56,2,FALSE)</f>
        <v>JMN</v>
      </c>
      <c r="F779" s="48" t="str">
        <f t="shared" ref="F779:F842" si="205">TRIM(CLEAN(SUBSTITUTE(G779,CHAR(160)," ")))</f>
        <v>SSA JMN</v>
      </c>
      <c r="G779" s="48" t="str">
        <f t="shared" ref="G779:G842" si="206">MID(I779,1,SEARCH("-",I779)-1)</f>
        <v xml:space="preserve">	SSA JMN</v>
      </c>
      <c r="H779" s="20">
        <v>770</v>
      </c>
      <c r="I779" t="s">
        <v>10781</v>
      </c>
      <c r="J779" t="s">
        <v>6260</v>
      </c>
      <c r="K779" t="s">
        <v>6261</v>
      </c>
      <c r="L779" t="s">
        <v>6262</v>
      </c>
      <c r="M779" t="s">
        <v>6263</v>
      </c>
      <c r="N779" t="s">
        <v>10782</v>
      </c>
      <c r="O779" t="s">
        <v>10783</v>
      </c>
      <c r="P779" t="s">
        <v>6266</v>
      </c>
      <c r="Q779" t="s">
        <v>6438</v>
      </c>
      <c r="R779" t="s">
        <v>6359</v>
      </c>
      <c r="S779" t="s">
        <v>6269</v>
      </c>
      <c r="T779" t="s">
        <v>6270</v>
      </c>
      <c r="U779" t="s">
        <v>6269</v>
      </c>
      <c r="V779" t="s">
        <v>6271</v>
      </c>
      <c r="W779" t="s">
        <v>10784</v>
      </c>
      <c r="X779" t="s">
        <v>10785</v>
      </c>
      <c r="Y779" t="s">
        <v>6269</v>
      </c>
      <c r="Z779" s="48" t="str">
        <f t="shared" ref="Z779:Z842" si="207">TRIM(CLEAN(I779))</f>
        <v>SSA JMN-10.121.97.129-Mehulnagar_ALB_B2_PH3_5/1-10.121.97.130-SIKKA_B1_PH3_3/1</v>
      </c>
      <c r="AA779" s="48">
        <f t="shared" ref="AA779:AA842" si="208">SEARCH("_",N779)</f>
        <v>15</v>
      </c>
      <c r="AB779" s="48">
        <f t="shared" ref="AB779:AB842" si="209">SEARCH("_TN7",N779)</f>
        <v>30</v>
      </c>
      <c r="AC779" s="48">
        <f t="shared" ref="AC779:AC842" si="210">SEARCH("_",O779)</f>
        <v>15</v>
      </c>
      <c r="AD779" s="48">
        <f t="shared" ref="AD779:AD842" si="211">SEARCH("_TN7",O779)</f>
        <v>21</v>
      </c>
      <c r="AE779" s="48" t="str">
        <f t="shared" ref="AE779:AE842" si="212">TRIM(CLEAN(MID(N779,1,SEARCH("_",N779)-1)))</f>
        <v>10.121.97.129</v>
      </c>
      <c r="AF779" s="42" t="str">
        <f t="shared" ref="AF779:AF842" si="213">TRIM(CLEAN(MID(O779,1,SEARCH("_",O779)-1)))</f>
        <v>10.121.97.130</v>
      </c>
      <c r="AG779" s="7" t="str">
        <f t="shared" ref="AG779:AG842" si="214">MID(N779,AA779+1,AB779-AA779-1)</f>
        <v>Mehulnagar ALB</v>
      </c>
      <c r="AH779" s="7" t="str">
        <f t="shared" ref="AH779:AH842" si="215">MID(O779,AC779+1,AD779-AC779-1)</f>
        <v>Sikka</v>
      </c>
      <c r="AI779" s="7" t="str">
        <f t="shared" ref="AI779:AI842" si="216">RIGHT(N779,LEN(N779)-SEARCH("\",N779))</f>
        <v>S5P1</v>
      </c>
      <c r="AJ779" s="7" t="str">
        <f t="shared" ref="AJ779:AJ842" si="217">RIGHT(O779,LEN(O779)-SEARCH("\",O779))</f>
        <v>S3P1</v>
      </c>
      <c r="AK779" s="7" t="str">
        <f>IFERROR(VLOOKUP(Z779,'PASTE-DL-ALARMS'!$Q$10:$W$2200,7,FALSE),"")</f>
        <v/>
      </c>
      <c r="AL779" s="55" t="str">
        <f>IFERROR(VLOOKUP(Z779,'PASTE-DL-ALARMS'!$Q$10:$W$2200,3,FALSE),"")</f>
        <v/>
      </c>
      <c r="AM779" s="7" t="str">
        <f t="shared" ref="AM779:AM842" si="218">CONCATENATE(AE779,"_",AG779,"_",AI779)</f>
        <v>10.121.97.129_Mehulnagar ALB_S5P1</v>
      </c>
      <c r="AN779" s="55" t="str">
        <f t="shared" ref="AN779:AN842" si="219">CONCATENATE(AF779,"_",AH779,"_",AJ779)</f>
        <v>10.121.97.130_Sikka_S3P1</v>
      </c>
      <c r="AO779" s="72" t="e">
        <f t="shared" ref="AO779:AO842" ca="1" si="220">$AL$3-AK779</f>
        <v>#VALUE!</v>
      </c>
      <c r="AP779" s="7" t="str">
        <f>IFERROR(VLOOKUP(Z779,'PASTE-DL-ALARMS'!$Q$10:$Z$2800,8,FALSE),"")</f>
        <v/>
      </c>
    </row>
    <row r="780" spans="1:42" x14ac:dyDescent="0.25">
      <c r="A780" s="20"/>
      <c r="B780" s="20"/>
      <c r="C780" s="20" t="str">
        <f>IF(D780="Critical",MAX($C$8:C779)+1,"")</f>
        <v/>
      </c>
      <c r="D780" s="20" t="str">
        <f t="shared" si="204"/>
        <v>-</v>
      </c>
      <c r="E780" s="20" t="str">
        <f>VLOOKUP('PASTE-DOWN-DL'!F780,'SSA-CODE'!$D$4:$E$56,2,FALSE)</f>
        <v>WTR AM</v>
      </c>
      <c r="F780" s="48" t="str">
        <f t="shared" si="205"/>
        <v>WTR AM</v>
      </c>
      <c r="G780" s="48" t="str">
        <f t="shared" si="206"/>
        <v xml:space="preserve">	WTR AM</v>
      </c>
      <c r="H780" s="20">
        <v>771</v>
      </c>
      <c r="I780" t="s">
        <v>10786</v>
      </c>
      <c r="J780" t="s">
        <v>6260</v>
      </c>
      <c r="K780" t="s">
        <v>6275</v>
      </c>
      <c r="L780" t="s">
        <v>6262</v>
      </c>
      <c r="M780" t="s">
        <v>6263</v>
      </c>
      <c r="N780" t="s">
        <v>10787</v>
      </c>
      <c r="O780" t="s">
        <v>10788</v>
      </c>
      <c r="P780" t="s">
        <v>6266</v>
      </c>
      <c r="Q780" t="s">
        <v>7499</v>
      </c>
      <c r="R780" t="s">
        <v>6279</v>
      </c>
      <c r="S780" t="s">
        <v>10789</v>
      </c>
      <c r="T780" t="s">
        <v>6425</v>
      </c>
      <c r="U780" t="s">
        <v>10790</v>
      </c>
      <c r="V780" t="s">
        <v>6271</v>
      </c>
      <c r="W780" t="s">
        <v>10791</v>
      </c>
      <c r="X780" t="s">
        <v>10792</v>
      </c>
      <c r="Y780" t="s">
        <v>6269</v>
      </c>
      <c r="Z780" s="48" t="str">
        <f t="shared" si="207"/>
        <v>WTR AM-10.121.26.67-Piplod_4/6-10.121.26.73-Devgadh Baria_3/2</v>
      </c>
      <c r="AA780" s="48">
        <f t="shared" si="208"/>
        <v>14</v>
      </c>
      <c r="AB780" s="48">
        <f t="shared" si="209"/>
        <v>21</v>
      </c>
      <c r="AC780" s="48">
        <f t="shared" si="210"/>
        <v>14</v>
      </c>
      <c r="AD780" s="48">
        <f t="shared" si="211"/>
        <v>28</v>
      </c>
      <c r="AE780" s="48" t="str">
        <f t="shared" si="212"/>
        <v>10.121.26.67</v>
      </c>
      <c r="AF780" s="42" t="str">
        <f t="shared" si="213"/>
        <v>10.121.26.73</v>
      </c>
      <c r="AG780" s="7" t="str">
        <f t="shared" si="214"/>
        <v>Piplod</v>
      </c>
      <c r="AH780" s="7" t="str">
        <f t="shared" si="215"/>
        <v>Devgadh Baria</v>
      </c>
      <c r="AI780" s="7" t="str">
        <f t="shared" si="216"/>
        <v>S4P6</v>
      </c>
      <c r="AJ780" s="7" t="str">
        <f t="shared" si="217"/>
        <v>S3P2</v>
      </c>
      <c r="AK780" s="7" t="str">
        <f>IFERROR(VLOOKUP(Z780,'PASTE-DL-ALARMS'!$Q$10:$W$2200,7,FALSE),"")</f>
        <v>15-05-2026</v>
      </c>
      <c r="AL780" s="55" t="str">
        <f>IFERROR(VLOOKUP(Z780,'PASTE-DL-ALARMS'!$Q$10:$W$2200,3,FALSE),"")</f>
        <v>16:23:36</v>
      </c>
      <c r="AM780" s="7" t="str">
        <f t="shared" si="218"/>
        <v>10.121.26.67_Piplod_S4P6</v>
      </c>
      <c r="AN780" s="55" t="str">
        <f t="shared" si="219"/>
        <v>10.121.26.73_Devgadh Baria_S3P2</v>
      </c>
      <c r="AO780" s="72">
        <f t="shared" ca="1" si="220"/>
        <v>0</v>
      </c>
      <c r="AP780" s="7" t="str">
        <f>IFERROR(VLOOKUP(Z780,'PASTE-DL-ALARMS'!$Q$10:$Z$2800,8,FALSE),"")</f>
        <v xml:space="preserve">	2026/05/15,16:23:36</v>
      </c>
    </row>
    <row r="781" spans="1:42" x14ac:dyDescent="0.25">
      <c r="A781" s="20"/>
      <c r="B781" s="20"/>
      <c r="C781" s="20" t="str">
        <f>IF(D781="Critical",MAX($C$8:C780)+1,"")</f>
        <v/>
      </c>
      <c r="D781" s="20" t="str">
        <f t="shared" si="204"/>
        <v>-</v>
      </c>
      <c r="E781" s="20" t="str">
        <f>VLOOKUP('PASTE-DOWN-DL'!F781,'SSA-CODE'!$D$4:$E$56,2,FALSE)</f>
        <v>HMR</v>
      </c>
      <c r="F781" s="48" t="str">
        <f t="shared" si="205"/>
        <v>SSA HMR</v>
      </c>
      <c r="G781" s="48" t="str">
        <f t="shared" si="206"/>
        <v xml:space="preserve">	SSA HMR</v>
      </c>
      <c r="H781" s="20">
        <v>772</v>
      </c>
      <c r="I781" t="s">
        <v>10793</v>
      </c>
      <c r="J781" t="s">
        <v>6260</v>
      </c>
      <c r="K781" t="s">
        <v>6275</v>
      </c>
      <c r="L781" t="s">
        <v>6262</v>
      </c>
      <c r="M781" t="s">
        <v>6263</v>
      </c>
      <c r="N781" t="s">
        <v>10794</v>
      </c>
      <c r="O781" t="s">
        <v>10795</v>
      </c>
      <c r="P781" t="s">
        <v>6266</v>
      </c>
      <c r="Q781" t="s">
        <v>6327</v>
      </c>
      <c r="R781" t="s">
        <v>6279</v>
      </c>
      <c r="S781" t="s">
        <v>10796</v>
      </c>
      <c r="T781" t="s">
        <v>6500</v>
      </c>
      <c r="U781" t="s">
        <v>9589</v>
      </c>
      <c r="V781" t="s">
        <v>6271</v>
      </c>
      <c r="W781" t="s">
        <v>10797</v>
      </c>
      <c r="X781" t="s">
        <v>10798</v>
      </c>
      <c r="Y781" t="s">
        <v>6269</v>
      </c>
      <c r="Z781" s="48" t="str">
        <f t="shared" si="207"/>
        <v>SSA HMR-10.121.15.138-GhadiEx_1/5-10.121.15.131-PRANTIJ B2_5/2</v>
      </c>
      <c r="AA781" s="48">
        <f t="shared" si="208"/>
        <v>15</v>
      </c>
      <c r="AB781" s="48">
        <f t="shared" si="209"/>
        <v>23</v>
      </c>
      <c r="AC781" s="48">
        <f t="shared" si="210"/>
        <v>15</v>
      </c>
      <c r="AD781" s="48">
        <f t="shared" si="211"/>
        <v>21</v>
      </c>
      <c r="AE781" s="48" t="str">
        <f t="shared" si="212"/>
        <v>10.121.15.131</v>
      </c>
      <c r="AF781" s="42" t="str">
        <f t="shared" si="213"/>
        <v>10.121.15.138</v>
      </c>
      <c r="AG781" s="7" t="str">
        <f t="shared" si="214"/>
        <v>PRANTIJ</v>
      </c>
      <c r="AH781" s="7" t="str">
        <f t="shared" si="215"/>
        <v>Ghadi</v>
      </c>
      <c r="AI781" s="7" t="str">
        <f t="shared" si="216"/>
        <v>S5P2</v>
      </c>
      <c r="AJ781" s="7" t="str">
        <f t="shared" si="217"/>
        <v>S1P5</v>
      </c>
      <c r="AK781" s="7" t="str">
        <f>IFERROR(VLOOKUP(Z781,'PASTE-DL-ALARMS'!$Q$10:$W$2200,7,FALSE),"")</f>
        <v/>
      </c>
      <c r="AL781" s="55" t="str">
        <f>IFERROR(VLOOKUP(Z781,'PASTE-DL-ALARMS'!$Q$10:$W$2200,3,FALSE),"")</f>
        <v/>
      </c>
      <c r="AM781" s="7" t="str">
        <f t="shared" si="218"/>
        <v>10.121.15.131_PRANTIJ_S5P2</v>
      </c>
      <c r="AN781" s="55" t="str">
        <f t="shared" si="219"/>
        <v>10.121.15.138_Ghadi_S1P5</v>
      </c>
      <c r="AO781" s="72" t="e">
        <f t="shared" ca="1" si="220"/>
        <v>#VALUE!</v>
      </c>
      <c r="AP781" s="7" t="str">
        <f>IFERROR(VLOOKUP(Z781,'PASTE-DL-ALARMS'!$Q$10:$Z$2800,8,FALSE),"")</f>
        <v/>
      </c>
    </row>
    <row r="782" spans="1:42" x14ac:dyDescent="0.25">
      <c r="A782" s="20"/>
      <c r="B782" s="20"/>
      <c r="C782" s="20" t="str">
        <f>IF(D782="Critical",MAX($C$8:C781)+1,"")</f>
        <v/>
      </c>
      <c r="D782" s="20" t="str">
        <f t="shared" si="204"/>
        <v>-</v>
      </c>
      <c r="E782" s="20" t="str">
        <f>VLOOKUP('PASTE-DOWN-DL'!F782,'SSA-CODE'!$D$4:$E$56,2,FALSE)</f>
        <v>AHD</v>
      </c>
      <c r="F782" s="48" t="str">
        <f t="shared" si="205"/>
        <v>SSA AM</v>
      </c>
      <c r="G782" s="48" t="str">
        <f t="shared" si="206"/>
        <v xml:space="preserve">	SSA AM</v>
      </c>
      <c r="H782" s="20">
        <v>773</v>
      </c>
      <c r="I782" t="s">
        <v>10799</v>
      </c>
      <c r="J782" t="s">
        <v>6260</v>
      </c>
      <c r="K782" t="s">
        <v>6261</v>
      </c>
      <c r="L782" t="s">
        <v>6262</v>
      </c>
      <c r="M782" t="s">
        <v>6263</v>
      </c>
      <c r="N782" t="s">
        <v>10800</v>
      </c>
      <c r="O782" t="s">
        <v>10801</v>
      </c>
      <c r="P782" t="s">
        <v>6266</v>
      </c>
      <c r="Q782" t="s">
        <v>6616</v>
      </c>
      <c r="R782" t="s">
        <v>6278</v>
      </c>
      <c r="S782" t="s">
        <v>6269</v>
      </c>
      <c r="T782" t="s">
        <v>6910</v>
      </c>
      <c r="U782" t="s">
        <v>6269</v>
      </c>
      <c r="V782" t="s">
        <v>6271</v>
      </c>
      <c r="W782" t="s">
        <v>10802</v>
      </c>
      <c r="X782" t="s">
        <v>10803</v>
      </c>
      <c r="Y782" t="s">
        <v>10804</v>
      </c>
      <c r="Z782" s="48" t="str">
        <f t="shared" si="207"/>
        <v>SSA AM-10.121.18.9-ONGC_3/1-10.121.18.11-Motera_4/1</v>
      </c>
      <c r="AA782" s="48">
        <f t="shared" si="208"/>
        <v>13</v>
      </c>
      <c r="AB782" s="48">
        <f t="shared" si="209"/>
        <v>18</v>
      </c>
      <c r="AC782" s="48">
        <f t="shared" si="210"/>
        <v>14</v>
      </c>
      <c r="AD782" s="48">
        <f t="shared" si="211"/>
        <v>21</v>
      </c>
      <c r="AE782" s="48" t="str">
        <f t="shared" si="212"/>
        <v>10.121.18.9</v>
      </c>
      <c r="AF782" s="42" t="str">
        <f t="shared" si="213"/>
        <v>10.121.18.11</v>
      </c>
      <c r="AG782" s="7" t="str">
        <f t="shared" si="214"/>
        <v>ONGC</v>
      </c>
      <c r="AH782" s="7" t="str">
        <f t="shared" si="215"/>
        <v>MOTERA</v>
      </c>
      <c r="AI782" s="7" t="str">
        <f t="shared" si="216"/>
        <v>S3P1</v>
      </c>
      <c r="AJ782" s="7" t="str">
        <f t="shared" si="217"/>
        <v>S4P1</v>
      </c>
      <c r="AK782" s="7" t="str">
        <f>IFERROR(VLOOKUP(Z782,'PASTE-DL-ALARMS'!$Q$10:$W$2200,7,FALSE),"")</f>
        <v/>
      </c>
      <c r="AL782" s="55" t="str">
        <f>IFERROR(VLOOKUP(Z782,'PASTE-DL-ALARMS'!$Q$10:$W$2200,3,FALSE),"")</f>
        <v/>
      </c>
      <c r="AM782" s="7" t="str">
        <f t="shared" si="218"/>
        <v>10.121.18.9_ONGC_S3P1</v>
      </c>
      <c r="AN782" s="55" t="str">
        <f t="shared" si="219"/>
        <v>10.121.18.11_MOTERA_S4P1</v>
      </c>
      <c r="AO782" s="72" t="e">
        <f t="shared" ca="1" si="220"/>
        <v>#VALUE!</v>
      </c>
      <c r="AP782" s="7" t="str">
        <f>IFERROR(VLOOKUP(Z782,'PASTE-DL-ALARMS'!$Q$10:$Z$2800,8,FALSE),"")</f>
        <v/>
      </c>
    </row>
    <row r="783" spans="1:42" x14ac:dyDescent="0.25">
      <c r="A783" s="20"/>
      <c r="B783" s="20"/>
      <c r="C783" s="20" t="str">
        <f>IF(D783="Critical",MAX($C$8:C782)+1,"")</f>
        <v/>
      </c>
      <c r="D783" s="20" t="str">
        <f t="shared" si="204"/>
        <v>-</v>
      </c>
      <c r="E783" s="20" t="str">
        <f>VLOOKUP('PASTE-DOWN-DL'!F783,'SSA-CODE'!$D$4:$E$56,2,FALSE)</f>
        <v>SRT</v>
      </c>
      <c r="F783" s="48" t="str">
        <f t="shared" si="205"/>
        <v>SSA SR</v>
      </c>
      <c r="G783" s="48" t="str">
        <f t="shared" si="206"/>
        <v xml:space="preserve">	SSA SR</v>
      </c>
      <c r="H783" s="20">
        <v>774</v>
      </c>
      <c r="I783" t="s">
        <v>10805</v>
      </c>
      <c r="J783" t="s">
        <v>6260</v>
      </c>
      <c r="K783" t="s">
        <v>6261</v>
      </c>
      <c r="L783" t="s">
        <v>6262</v>
      </c>
      <c r="M783" t="s">
        <v>6263</v>
      </c>
      <c r="N783" t="s">
        <v>10806</v>
      </c>
      <c r="O783" t="s">
        <v>10807</v>
      </c>
      <c r="P783" t="s">
        <v>6266</v>
      </c>
      <c r="Q783" t="s">
        <v>7052</v>
      </c>
      <c r="R783" t="s">
        <v>7053</v>
      </c>
      <c r="S783" t="s">
        <v>6269</v>
      </c>
      <c r="T783" t="s">
        <v>9509</v>
      </c>
      <c r="U783" t="s">
        <v>6269</v>
      </c>
      <c r="V783" t="s">
        <v>6271</v>
      </c>
      <c r="W783" t="s">
        <v>10808</v>
      </c>
      <c r="X783" t="s">
        <v>10809</v>
      </c>
      <c r="Y783" t="s">
        <v>6269</v>
      </c>
      <c r="Z783" s="48" t="str">
        <f t="shared" si="207"/>
        <v>SSA SR-10.121.99.209-SSA_TN705_BHATHA_TE-10.121.19.203-TN725B_Adajan_B2_S5P1</v>
      </c>
      <c r="AA783" s="48">
        <f t="shared" si="208"/>
        <v>15</v>
      </c>
      <c r="AB783" s="48">
        <f t="shared" si="209"/>
        <v>22</v>
      </c>
      <c r="AC783" s="48">
        <f t="shared" si="210"/>
        <v>15</v>
      </c>
      <c r="AD783" s="48">
        <f t="shared" si="211"/>
        <v>22</v>
      </c>
      <c r="AE783" s="48" t="str">
        <f t="shared" si="212"/>
        <v>10.121.19.203</v>
      </c>
      <c r="AF783" s="42" t="str">
        <f t="shared" si="213"/>
        <v>10.121.19.210</v>
      </c>
      <c r="AG783" s="7" t="str">
        <f t="shared" si="214"/>
        <v>ADAJAN</v>
      </c>
      <c r="AH783" s="7" t="str">
        <f t="shared" si="215"/>
        <v>BHATHA</v>
      </c>
      <c r="AI783" s="7" t="str">
        <f t="shared" si="216"/>
        <v>S5P1</v>
      </c>
      <c r="AJ783" s="7" t="str">
        <f t="shared" si="217"/>
        <v>S3P1</v>
      </c>
      <c r="AK783" s="7" t="str">
        <f>IFERROR(VLOOKUP(Z783,'PASTE-DL-ALARMS'!$Q$10:$W$2200,7,FALSE),"")</f>
        <v/>
      </c>
      <c r="AL783" s="55" t="str">
        <f>IFERROR(VLOOKUP(Z783,'PASTE-DL-ALARMS'!$Q$10:$W$2200,3,FALSE),"")</f>
        <v/>
      </c>
      <c r="AM783" s="7" t="str">
        <f t="shared" si="218"/>
        <v>10.121.19.203_ADAJAN_S5P1</v>
      </c>
      <c r="AN783" s="55" t="str">
        <f t="shared" si="219"/>
        <v>10.121.19.210_BHATHA_S3P1</v>
      </c>
      <c r="AO783" s="72" t="e">
        <f t="shared" ca="1" si="220"/>
        <v>#VALUE!</v>
      </c>
      <c r="AP783" s="7" t="str">
        <f>IFERROR(VLOOKUP(Z783,'PASTE-DL-ALARMS'!$Q$10:$Z$2800,8,FALSE),"")</f>
        <v/>
      </c>
    </row>
    <row r="784" spans="1:42" x14ac:dyDescent="0.25">
      <c r="A784" s="20"/>
      <c r="B784" s="20"/>
      <c r="C784" s="20" t="str">
        <f>IF(D784="Critical",MAX($C$8:C783)+1,"")</f>
        <v/>
      </c>
      <c r="D784" s="20" t="str">
        <f t="shared" si="204"/>
        <v>-</v>
      </c>
      <c r="E784" s="20" t="str">
        <f>VLOOKUP('PASTE-DOWN-DL'!F784,'SSA-CODE'!$D$4:$E$56,2,FALSE)</f>
        <v>BCH</v>
      </c>
      <c r="F784" s="48" t="str">
        <f t="shared" si="205"/>
        <v>SSA BCH</v>
      </c>
      <c r="G784" s="48" t="str">
        <f t="shared" si="206"/>
        <v xml:space="preserve">	SSA BCH</v>
      </c>
      <c r="H784" s="20">
        <v>775</v>
      </c>
      <c r="I784" t="s">
        <v>10810</v>
      </c>
      <c r="J784" t="s">
        <v>6260</v>
      </c>
      <c r="K784" t="s">
        <v>6261</v>
      </c>
      <c r="L784" t="s">
        <v>6262</v>
      </c>
      <c r="M784" t="s">
        <v>6263</v>
      </c>
      <c r="N784" t="s">
        <v>10812</v>
      </c>
      <c r="O784" t="s">
        <v>10811</v>
      </c>
      <c r="P784" t="s">
        <v>6266</v>
      </c>
      <c r="Q784" t="s">
        <v>6359</v>
      </c>
      <c r="R784" t="s">
        <v>6360</v>
      </c>
      <c r="S784" t="s">
        <v>10813</v>
      </c>
      <c r="T784" t="s">
        <v>6770</v>
      </c>
      <c r="U784" t="s">
        <v>10813</v>
      </c>
      <c r="V784" t="s">
        <v>6271</v>
      </c>
      <c r="W784" t="s">
        <v>10814</v>
      </c>
      <c r="X784" t="s">
        <v>10815</v>
      </c>
      <c r="Y784" t="s">
        <v>10816</v>
      </c>
      <c r="Z784" s="48" t="str">
        <f t="shared" si="207"/>
        <v>SSA BCH-10.121.96.80-Amleshwar2_4/1-10.121.96.72-Hinglot_3/1</v>
      </c>
      <c r="AA784" s="48">
        <f t="shared" si="208"/>
        <v>14</v>
      </c>
      <c r="AB784" s="48">
        <f t="shared" si="209"/>
        <v>22</v>
      </c>
      <c r="AC784" s="48">
        <f t="shared" si="210"/>
        <v>14</v>
      </c>
      <c r="AD784" s="48">
        <f t="shared" si="211"/>
        <v>26</v>
      </c>
      <c r="AE784" s="48" t="str">
        <f t="shared" si="212"/>
        <v>10.121.96.72</v>
      </c>
      <c r="AF784" s="42" t="str">
        <f t="shared" si="213"/>
        <v>10.121.96.80</v>
      </c>
      <c r="AG784" s="7" t="str">
        <f t="shared" si="214"/>
        <v>Hinglot</v>
      </c>
      <c r="AH784" s="7" t="str">
        <f t="shared" si="215"/>
        <v>AMLESHWAR-2</v>
      </c>
      <c r="AI784" s="7" t="str">
        <f t="shared" si="216"/>
        <v>S3P1</v>
      </c>
      <c r="AJ784" s="7" t="str">
        <f t="shared" si="217"/>
        <v>S4P1</v>
      </c>
      <c r="AK784" s="7" t="str">
        <f>IFERROR(VLOOKUP(Z784,'PASTE-DL-ALARMS'!$Q$10:$W$2200,7,FALSE),"")</f>
        <v/>
      </c>
      <c r="AL784" s="55" t="str">
        <f>IFERROR(VLOOKUP(Z784,'PASTE-DL-ALARMS'!$Q$10:$W$2200,3,FALSE),"")</f>
        <v/>
      </c>
      <c r="AM784" s="7" t="str">
        <f t="shared" si="218"/>
        <v>10.121.96.72_Hinglot_S3P1</v>
      </c>
      <c r="AN784" s="55" t="str">
        <f t="shared" si="219"/>
        <v>10.121.96.80_AMLESHWAR-2_S4P1</v>
      </c>
      <c r="AO784" s="72" t="e">
        <f t="shared" ca="1" si="220"/>
        <v>#VALUE!</v>
      </c>
      <c r="AP784" s="7" t="str">
        <f>IFERROR(VLOOKUP(Z784,'PASTE-DL-ALARMS'!$Q$10:$Z$2800,8,FALSE),"")</f>
        <v/>
      </c>
    </row>
    <row r="785" spans="1:42" x14ac:dyDescent="0.25">
      <c r="A785" s="20"/>
      <c r="B785" s="20"/>
      <c r="C785" s="20" t="str">
        <f>IF(D785="Critical",MAX($C$8:C784)+1,"")</f>
        <v/>
      </c>
      <c r="D785" s="20" t="str">
        <f t="shared" si="204"/>
        <v>-</v>
      </c>
      <c r="E785" s="20" t="str">
        <f>VLOOKUP('PASTE-DOWN-DL'!F785,'SSA-CODE'!$D$4:$E$56,2,FALSE)</f>
        <v>AHD</v>
      </c>
      <c r="F785" s="48" t="str">
        <f t="shared" si="205"/>
        <v>SSA AM</v>
      </c>
      <c r="G785" s="48" t="str">
        <f t="shared" si="206"/>
        <v xml:space="preserve">	SSA AM</v>
      </c>
      <c r="H785" s="20">
        <v>776</v>
      </c>
      <c r="I785" t="s">
        <v>10817</v>
      </c>
      <c r="J785" t="s">
        <v>6466</v>
      </c>
      <c r="K785" t="s">
        <v>6275</v>
      </c>
      <c r="L785" t="s">
        <v>6262</v>
      </c>
      <c r="M785" t="s">
        <v>6263</v>
      </c>
      <c r="N785" t="s">
        <v>10818</v>
      </c>
      <c r="O785" t="s">
        <v>10819</v>
      </c>
      <c r="P785" t="s">
        <v>6266</v>
      </c>
      <c r="Q785" t="s">
        <v>6368</v>
      </c>
      <c r="R785" t="s">
        <v>6279</v>
      </c>
      <c r="S785" t="s">
        <v>6269</v>
      </c>
      <c r="T785" t="s">
        <v>6287</v>
      </c>
      <c r="U785" t="s">
        <v>6269</v>
      </c>
      <c r="V785" t="s">
        <v>6271</v>
      </c>
      <c r="W785" t="s">
        <v>10820</v>
      </c>
      <c r="X785" t="s">
        <v>10821</v>
      </c>
      <c r="Y785" t="s">
        <v>6269</v>
      </c>
      <c r="Z785" s="48" t="str">
        <f t="shared" si="207"/>
        <v>SSA AM-10.121.17.204-Naranpura_5/9-10.121.18.6-Naranpura1(GNE)_5/9</v>
      </c>
      <c r="AA785" s="48">
        <f t="shared" si="208"/>
        <v>15</v>
      </c>
      <c r="AB785" s="48">
        <f t="shared" si="209"/>
        <v>25</v>
      </c>
      <c r="AC785" s="48">
        <f t="shared" si="210"/>
        <v>13</v>
      </c>
      <c r="AD785" s="48">
        <f t="shared" si="211"/>
        <v>30</v>
      </c>
      <c r="AE785" s="48" t="str">
        <f t="shared" si="212"/>
        <v>10.121.17.204</v>
      </c>
      <c r="AF785" s="42" t="str">
        <f t="shared" si="213"/>
        <v>10.121.18.6</v>
      </c>
      <c r="AG785" s="7" t="str">
        <f t="shared" si="214"/>
        <v>NARANPURA</v>
      </c>
      <c r="AH785" s="7" t="str">
        <f t="shared" si="215"/>
        <v>NARANPURA 1(GNE)</v>
      </c>
      <c r="AI785" s="7" t="str">
        <f t="shared" si="216"/>
        <v>S5P9</v>
      </c>
      <c r="AJ785" s="7" t="str">
        <f t="shared" si="217"/>
        <v>S5P9</v>
      </c>
      <c r="AK785" s="7" t="str">
        <f>IFERROR(VLOOKUP(Z785,'PASTE-DL-ALARMS'!$Q$10:$W$2200,7,FALSE),"")</f>
        <v/>
      </c>
      <c r="AL785" s="55" t="str">
        <f>IFERROR(VLOOKUP(Z785,'PASTE-DL-ALARMS'!$Q$10:$W$2200,3,FALSE),"")</f>
        <v/>
      </c>
      <c r="AM785" s="7" t="str">
        <f t="shared" si="218"/>
        <v>10.121.17.204_NARANPURA_S5P9</v>
      </c>
      <c r="AN785" s="55" t="str">
        <f t="shared" si="219"/>
        <v>10.121.18.6_NARANPURA 1(GNE)_S5P9</v>
      </c>
      <c r="AO785" s="72" t="e">
        <f t="shared" ca="1" si="220"/>
        <v>#VALUE!</v>
      </c>
      <c r="AP785" s="7" t="str">
        <f>IFERROR(VLOOKUP(Z785,'PASTE-DL-ALARMS'!$Q$10:$Z$2800,8,FALSE),"")</f>
        <v/>
      </c>
    </row>
    <row r="786" spans="1:42" x14ac:dyDescent="0.25">
      <c r="A786" s="20"/>
      <c r="B786" s="20"/>
      <c r="C786" s="20" t="str">
        <f>IF(D786="Critical",MAX($C$8:C785)+1,"")</f>
        <v/>
      </c>
      <c r="D786" s="20" t="str">
        <f t="shared" si="204"/>
        <v>-</v>
      </c>
      <c r="E786" s="20" t="str">
        <f>VLOOKUP('PASTE-DOWN-DL'!F786,'SSA-CODE'!$D$4:$E$56,2,FALSE)</f>
        <v>GDR</v>
      </c>
      <c r="F786" s="48" t="str">
        <f t="shared" si="205"/>
        <v>SSA GDH</v>
      </c>
      <c r="G786" s="48" t="str">
        <f t="shared" si="206"/>
        <v xml:space="preserve">	SSA GDH</v>
      </c>
      <c r="H786" s="20">
        <v>777</v>
      </c>
      <c r="I786" t="s">
        <v>10822</v>
      </c>
      <c r="J786" t="s">
        <v>6260</v>
      </c>
      <c r="K786" t="s">
        <v>6275</v>
      </c>
      <c r="L786" t="s">
        <v>6262</v>
      </c>
      <c r="M786" t="s">
        <v>6263</v>
      </c>
      <c r="N786" t="s">
        <v>10823</v>
      </c>
      <c r="O786" t="s">
        <v>10824</v>
      </c>
      <c r="P786" t="s">
        <v>6266</v>
      </c>
      <c r="Q786" t="s">
        <v>6438</v>
      </c>
      <c r="R786" t="s">
        <v>6439</v>
      </c>
      <c r="S786" t="s">
        <v>10825</v>
      </c>
      <c r="T786" t="s">
        <v>6321</v>
      </c>
      <c r="U786" t="s">
        <v>10826</v>
      </c>
      <c r="V786" t="s">
        <v>6271</v>
      </c>
      <c r="W786" t="s">
        <v>10827</v>
      </c>
      <c r="X786" t="s">
        <v>10828</v>
      </c>
      <c r="Y786" t="s">
        <v>6269</v>
      </c>
      <c r="Z786" s="48" t="str">
        <f t="shared" si="207"/>
        <v>SSA GDH-10.121.16.195-Sehra_TN705B_WTR_AM_4/2-10.121.19.17-MORVA RENA_TN703B_GJ_SSA GDH_1/5</v>
      </c>
      <c r="AA786" s="48">
        <f t="shared" si="208"/>
        <v>15</v>
      </c>
      <c r="AB786" s="48">
        <f t="shared" si="209"/>
        <v>21</v>
      </c>
      <c r="AC786" s="48">
        <f t="shared" si="210"/>
        <v>14</v>
      </c>
      <c r="AD786" s="48">
        <f t="shared" si="211"/>
        <v>25</v>
      </c>
      <c r="AE786" s="48" t="str">
        <f t="shared" si="212"/>
        <v>10.121.16.195</v>
      </c>
      <c r="AF786" s="42" t="str">
        <f t="shared" si="213"/>
        <v>10.121.19.17</v>
      </c>
      <c r="AG786" s="7" t="str">
        <f t="shared" si="214"/>
        <v>Sehra</v>
      </c>
      <c r="AH786" s="7" t="str">
        <f t="shared" si="215"/>
        <v>MORVA RENA</v>
      </c>
      <c r="AI786" s="7" t="str">
        <f t="shared" si="216"/>
        <v>S4P2</v>
      </c>
      <c r="AJ786" s="7" t="str">
        <f t="shared" si="217"/>
        <v>S1P5</v>
      </c>
      <c r="AK786" s="7" t="str">
        <f>IFERROR(VLOOKUP(Z786,'PASTE-DL-ALARMS'!$Q$10:$W$2200,7,FALSE),"")</f>
        <v/>
      </c>
      <c r="AL786" s="55" t="str">
        <f>IFERROR(VLOOKUP(Z786,'PASTE-DL-ALARMS'!$Q$10:$W$2200,3,FALSE),"")</f>
        <v/>
      </c>
      <c r="AM786" s="7" t="str">
        <f t="shared" si="218"/>
        <v>10.121.16.195_Sehra_S4P2</v>
      </c>
      <c r="AN786" s="55" t="str">
        <f t="shared" si="219"/>
        <v>10.121.19.17_MORVA RENA_S1P5</v>
      </c>
      <c r="AO786" s="72" t="e">
        <f t="shared" ca="1" si="220"/>
        <v>#VALUE!</v>
      </c>
      <c r="AP786" s="7" t="str">
        <f>IFERROR(VLOOKUP(Z786,'PASTE-DL-ALARMS'!$Q$10:$Z$2800,8,FALSE),"")</f>
        <v/>
      </c>
    </row>
    <row r="787" spans="1:42" x14ac:dyDescent="0.25">
      <c r="A787" s="20"/>
      <c r="B787" s="20"/>
      <c r="C787" s="20" t="str">
        <f>IF(D787="Critical",MAX($C$8:C786)+1,"")</f>
        <v/>
      </c>
      <c r="D787" s="20" t="str">
        <f t="shared" si="204"/>
        <v>-</v>
      </c>
      <c r="E787" s="20" t="str">
        <f>VLOOKUP('PASTE-DOWN-DL'!F787,'SSA-CODE'!$D$4:$E$56,2,FALSE)</f>
        <v>VDA</v>
      </c>
      <c r="F787" s="48" t="str">
        <f t="shared" si="205"/>
        <v>SSA VDR</v>
      </c>
      <c r="G787" s="48" t="str">
        <f t="shared" si="206"/>
        <v xml:space="preserve">	SSA VDR</v>
      </c>
      <c r="H787" s="20">
        <v>778</v>
      </c>
      <c r="I787" t="s">
        <v>10829</v>
      </c>
      <c r="J787" t="s">
        <v>6260</v>
      </c>
      <c r="K787" t="s">
        <v>6261</v>
      </c>
      <c r="L787" t="s">
        <v>6262</v>
      </c>
      <c r="M787" t="s">
        <v>6263</v>
      </c>
      <c r="N787" t="s">
        <v>10830</v>
      </c>
      <c r="O787" t="s">
        <v>10831</v>
      </c>
      <c r="P787" t="s">
        <v>6266</v>
      </c>
      <c r="Q787" t="s">
        <v>6431</v>
      </c>
      <c r="R787" t="s">
        <v>7217</v>
      </c>
      <c r="S787" t="s">
        <v>9521</v>
      </c>
      <c r="T787" t="s">
        <v>6770</v>
      </c>
      <c r="U787" t="s">
        <v>9521</v>
      </c>
      <c r="V787" t="s">
        <v>6271</v>
      </c>
      <c r="W787" t="s">
        <v>10832</v>
      </c>
      <c r="X787" t="s">
        <v>6488</v>
      </c>
      <c r="Y787" t="s">
        <v>6269</v>
      </c>
      <c r="Z787" s="48" t="str">
        <f t="shared" si="207"/>
        <v>SSA VDR-10.121.16.23-GOTRI-N2 B2_3/1-10.121.16.24-SUBHANPURA-N2 B1_4/1</v>
      </c>
      <c r="AA787" s="48">
        <f t="shared" si="208"/>
        <v>14</v>
      </c>
      <c r="AB787" s="48">
        <f t="shared" si="209"/>
        <v>23</v>
      </c>
      <c r="AC787" s="48">
        <f t="shared" si="210"/>
        <v>14</v>
      </c>
      <c r="AD787" s="48">
        <f t="shared" si="211"/>
        <v>28</v>
      </c>
      <c r="AE787" s="48" t="str">
        <f t="shared" si="212"/>
        <v>10.121.16.23</v>
      </c>
      <c r="AF787" s="42" t="str">
        <f t="shared" si="213"/>
        <v>10.121.16.24</v>
      </c>
      <c r="AG787" s="7" t="str">
        <f t="shared" si="214"/>
        <v>GOTRI N2</v>
      </c>
      <c r="AH787" s="7" t="str">
        <f t="shared" si="215"/>
        <v>SUBHANPURA N2</v>
      </c>
      <c r="AI787" s="7" t="str">
        <f t="shared" si="216"/>
        <v>S3P1</v>
      </c>
      <c r="AJ787" s="7" t="str">
        <f t="shared" si="217"/>
        <v>S4P1</v>
      </c>
      <c r="AK787" s="7" t="str">
        <f>IFERROR(VLOOKUP(Z787,'PASTE-DL-ALARMS'!$Q$10:$W$2200,7,FALSE),"")</f>
        <v/>
      </c>
      <c r="AL787" s="55" t="str">
        <f>IFERROR(VLOOKUP(Z787,'PASTE-DL-ALARMS'!$Q$10:$W$2200,3,FALSE),"")</f>
        <v/>
      </c>
      <c r="AM787" s="7" t="str">
        <f t="shared" si="218"/>
        <v>10.121.16.23_GOTRI N2_S3P1</v>
      </c>
      <c r="AN787" s="55" t="str">
        <f t="shared" si="219"/>
        <v>10.121.16.24_SUBHANPURA N2_S4P1</v>
      </c>
      <c r="AO787" s="72" t="e">
        <f t="shared" ca="1" si="220"/>
        <v>#VALUE!</v>
      </c>
      <c r="AP787" s="7" t="str">
        <f>IFERROR(VLOOKUP(Z787,'PASTE-DL-ALARMS'!$Q$10:$Z$2800,8,FALSE),"")</f>
        <v/>
      </c>
    </row>
    <row r="788" spans="1:42" x14ac:dyDescent="0.25">
      <c r="A788" s="20"/>
      <c r="B788" s="20"/>
      <c r="C788" s="20" t="str">
        <f>IF(D788="Critical",MAX($C$8:C787)+1,"")</f>
        <v/>
      </c>
      <c r="D788" s="20" t="str">
        <f t="shared" si="204"/>
        <v>-</v>
      </c>
      <c r="E788" s="20" t="str">
        <f>VLOOKUP('PASTE-DOWN-DL'!F788,'SSA-CODE'!$D$4:$E$56,2,FALSE)</f>
        <v>WTR RJ</v>
      </c>
      <c r="F788" s="48" t="str">
        <f t="shared" si="205"/>
        <v>WTR RJ</v>
      </c>
      <c r="G788" s="48" t="str">
        <f t="shared" si="206"/>
        <v xml:space="preserve">	WTR RJ</v>
      </c>
      <c r="H788" s="20">
        <v>779</v>
      </c>
      <c r="I788" t="s">
        <v>10833</v>
      </c>
      <c r="J788" t="s">
        <v>6260</v>
      </c>
      <c r="K788" t="s">
        <v>6275</v>
      </c>
      <c r="L788" t="s">
        <v>6262</v>
      </c>
      <c r="M788" t="s">
        <v>6263</v>
      </c>
      <c r="N788" t="s">
        <v>10834</v>
      </c>
      <c r="O788" t="s">
        <v>10835</v>
      </c>
      <c r="P788" t="s">
        <v>6266</v>
      </c>
      <c r="Q788" t="s">
        <v>6566</v>
      </c>
      <c r="R788" t="s">
        <v>6279</v>
      </c>
      <c r="S788" t="s">
        <v>6269</v>
      </c>
      <c r="T788" t="s">
        <v>6693</v>
      </c>
      <c r="U788" t="s">
        <v>6269</v>
      </c>
      <c r="V788" t="s">
        <v>6271</v>
      </c>
      <c r="W788" t="s">
        <v>10836</v>
      </c>
      <c r="X788" t="s">
        <v>10837</v>
      </c>
      <c r="Y788" t="s">
        <v>6269</v>
      </c>
      <c r="Z788" s="48" t="str">
        <f t="shared" si="207"/>
        <v>WTR RJ-10.121.24.45-Jungadh_3/3-10.121.24.46-WTR Junagadh_3/3</v>
      </c>
      <c r="AA788" s="48">
        <f t="shared" si="208"/>
        <v>14</v>
      </c>
      <c r="AB788" s="48">
        <f t="shared" si="209"/>
        <v>28</v>
      </c>
      <c r="AC788" s="48">
        <f t="shared" si="210"/>
        <v>14</v>
      </c>
      <c r="AD788" s="48">
        <f t="shared" si="211"/>
        <v>23</v>
      </c>
      <c r="AE788" s="48" t="str">
        <f t="shared" si="212"/>
        <v>10.121.24.46</v>
      </c>
      <c r="AF788" s="42" t="str">
        <f t="shared" si="213"/>
        <v>10.121.24.45</v>
      </c>
      <c r="AG788" s="7" t="str">
        <f t="shared" si="214"/>
        <v>WTR JUNAGADH2</v>
      </c>
      <c r="AH788" s="7" t="str">
        <f t="shared" si="215"/>
        <v>JUNAGADH</v>
      </c>
      <c r="AI788" s="7" t="str">
        <f t="shared" si="216"/>
        <v>S3P3</v>
      </c>
      <c r="AJ788" s="7" t="str">
        <f t="shared" si="217"/>
        <v>S3P3</v>
      </c>
      <c r="AK788" s="7" t="str">
        <f>IFERROR(VLOOKUP(Z788,'PASTE-DL-ALARMS'!$Q$10:$W$2200,7,FALSE),"")</f>
        <v/>
      </c>
      <c r="AL788" s="55" t="str">
        <f>IFERROR(VLOOKUP(Z788,'PASTE-DL-ALARMS'!$Q$10:$W$2200,3,FALSE),"")</f>
        <v/>
      </c>
      <c r="AM788" s="7" t="str">
        <f t="shared" si="218"/>
        <v>10.121.24.46_WTR JUNAGADH2_S3P3</v>
      </c>
      <c r="AN788" s="55" t="str">
        <f t="shared" si="219"/>
        <v>10.121.24.45_JUNAGADH_S3P3</v>
      </c>
      <c r="AO788" s="72" t="e">
        <f t="shared" ca="1" si="220"/>
        <v>#VALUE!</v>
      </c>
      <c r="AP788" s="7" t="str">
        <f>IFERROR(VLOOKUP(Z788,'PASTE-DL-ALARMS'!$Q$10:$Z$2800,8,FALSE),"")</f>
        <v/>
      </c>
    </row>
    <row r="789" spans="1:42" x14ac:dyDescent="0.25">
      <c r="A789" s="20"/>
      <c r="B789" s="20"/>
      <c r="C789" s="20" t="str">
        <f>IF(D789="Critical",MAX($C$8:C788)+1,"")</f>
        <v/>
      </c>
      <c r="D789" s="20" t="str">
        <f t="shared" si="204"/>
        <v>-</v>
      </c>
      <c r="E789" s="20" t="str">
        <f>VLOOKUP('PASTE-DOWN-DL'!F789,'SSA-CODE'!$D$4:$E$56,2,FALSE)</f>
        <v>WTR RJ</v>
      </c>
      <c r="F789" s="48" t="str">
        <f t="shared" si="205"/>
        <v>WTR RJ</v>
      </c>
      <c r="G789" s="48" t="str">
        <f t="shared" si="206"/>
        <v xml:space="preserve">	WTR RJ</v>
      </c>
      <c r="H789" s="20">
        <v>780</v>
      </c>
      <c r="I789" t="s">
        <v>10838</v>
      </c>
      <c r="J789" t="s">
        <v>6260</v>
      </c>
      <c r="K789" t="s">
        <v>6261</v>
      </c>
      <c r="L789" t="s">
        <v>6262</v>
      </c>
      <c r="M789" t="s">
        <v>6263</v>
      </c>
      <c r="N789" t="s">
        <v>10839</v>
      </c>
      <c r="O789" t="s">
        <v>10840</v>
      </c>
      <c r="P789" t="s">
        <v>6266</v>
      </c>
      <c r="Q789" t="s">
        <v>7477</v>
      </c>
      <c r="R789" t="s">
        <v>6327</v>
      </c>
      <c r="S789" t="s">
        <v>10841</v>
      </c>
      <c r="T789" t="s">
        <v>6353</v>
      </c>
      <c r="U789" t="s">
        <v>10841</v>
      </c>
      <c r="V789" t="s">
        <v>6271</v>
      </c>
      <c r="W789" t="s">
        <v>10842</v>
      </c>
      <c r="X789" t="s">
        <v>10843</v>
      </c>
      <c r="Y789" t="s">
        <v>6269</v>
      </c>
      <c r="Z789" s="48" t="str">
        <f t="shared" si="207"/>
        <v>WTR RJ-10.121.68.213-JAMNAGAR_B2\S6P1-10.121.20.1-Mehul Nagar(GNE)_B2\6/1</v>
      </c>
      <c r="AA789" s="48">
        <f t="shared" si="208"/>
        <v>15</v>
      </c>
      <c r="AB789" s="48">
        <f t="shared" si="209"/>
        <v>24</v>
      </c>
      <c r="AC789" s="48">
        <f t="shared" si="210"/>
        <v>13</v>
      </c>
      <c r="AD789" s="48">
        <f t="shared" si="211"/>
        <v>30</v>
      </c>
      <c r="AE789" s="48" t="str">
        <f t="shared" si="212"/>
        <v>10.121.68.213</v>
      </c>
      <c r="AF789" s="42" t="str">
        <f t="shared" si="213"/>
        <v>10.121.20.1</v>
      </c>
      <c r="AG789" s="7" t="str">
        <f t="shared" si="214"/>
        <v>JAMNAGAR</v>
      </c>
      <c r="AH789" s="7" t="str">
        <f t="shared" si="215"/>
        <v>Mehul Nagar(GNE)</v>
      </c>
      <c r="AI789" s="7" t="str">
        <f t="shared" si="216"/>
        <v>S6P1</v>
      </c>
      <c r="AJ789" s="7" t="str">
        <f t="shared" si="217"/>
        <v>S6P1</v>
      </c>
      <c r="AK789" s="7" t="str">
        <f>IFERROR(VLOOKUP(Z789,'PASTE-DL-ALARMS'!$Q$10:$W$2200,7,FALSE),"")</f>
        <v/>
      </c>
      <c r="AL789" s="55" t="str">
        <f>IFERROR(VLOOKUP(Z789,'PASTE-DL-ALARMS'!$Q$10:$W$2200,3,FALSE),"")</f>
        <v/>
      </c>
      <c r="AM789" s="7" t="str">
        <f t="shared" si="218"/>
        <v>10.121.68.213_JAMNAGAR_S6P1</v>
      </c>
      <c r="AN789" s="55" t="str">
        <f t="shared" si="219"/>
        <v>10.121.20.1_Mehul Nagar(GNE)_S6P1</v>
      </c>
      <c r="AO789" s="72" t="e">
        <f t="shared" ca="1" si="220"/>
        <v>#VALUE!</v>
      </c>
      <c r="AP789" s="7" t="str">
        <f>IFERROR(VLOOKUP(Z789,'PASTE-DL-ALARMS'!$Q$10:$Z$2800,8,FALSE),"")</f>
        <v/>
      </c>
    </row>
    <row r="790" spans="1:42" x14ac:dyDescent="0.25">
      <c r="A790" s="20"/>
      <c r="B790" s="20"/>
      <c r="C790" s="20" t="str">
        <f>IF(D790="Critical",MAX($C$8:C789)+1,"")</f>
        <v/>
      </c>
      <c r="D790" s="20" t="str">
        <f t="shared" si="204"/>
        <v>-</v>
      </c>
      <c r="E790" s="20" t="str">
        <f>VLOOKUP('PASTE-DOWN-DL'!F790,'SSA-CODE'!$D$4:$E$56,2,FALSE)</f>
        <v>GDR</v>
      </c>
      <c r="F790" s="48" t="str">
        <f t="shared" si="205"/>
        <v>SSA GDH</v>
      </c>
      <c r="G790" s="48" t="str">
        <f t="shared" si="206"/>
        <v xml:space="preserve">	SSA GDH</v>
      </c>
      <c r="H790" s="20">
        <v>781</v>
      </c>
      <c r="I790" t="s">
        <v>10844</v>
      </c>
      <c r="J790" t="s">
        <v>6260</v>
      </c>
      <c r="K790" t="s">
        <v>6275</v>
      </c>
      <c r="L790" t="s">
        <v>6262</v>
      </c>
      <c r="M790" t="s">
        <v>6263</v>
      </c>
      <c r="N790" t="s">
        <v>10845</v>
      </c>
      <c r="O790" t="s">
        <v>10846</v>
      </c>
      <c r="P790" t="s">
        <v>6266</v>
      </c>
      <c r="Q790" t="s">
        <v>6643</v>
      </c>
      <c r="R790" t="s">
        <v>6279</v>
      </c>
      <c r="S790" t="s">
        <v>6328</v>
      </c>
      <c r="T790" t="s">
        <v>6287</v>
      </c>
      <c r="U790" t="s">
        <v>10847</v>
      </c>
      <c r="V790" t="s">
        <v>6271</v>
      </c>
      <c r="W790" t="s">
        <v>10848</v>
      </c>
      <c r="X790" t="s">
        <v>10849</v>
      </c>
      <c r="Y790" t="s">
        <v>6269</v>
      </c>
      <c r="Z790" s="48" t="str">
        <f t="shared" si="207"/>
        <v>SSA GDH-10.121.19.40-Pethapur_1/5-10.121.26.77-Zalod_3/2</v>
      </c>
      <c r="AA790" s="48">
        <f t="shared" si="208"/>
        <v>14</v>
      </c>
      <c r="AB790" s="48">
        <f t="shared" si="209"/>
        <v>21</v>
      </c>
      <c r="AC790" s="48">
        <f t="shared" si="210"/>
        <v>14</v>
      </c>
      <c r="AD790" s="48">
        <f t="shared" si="211"/>
        <v>20</v>
      </c>
      <c r="AE790" s="48" t="str">
        <f t="shared" si="212"/>
        <v>10.121.19.40</v>
      </c>
      <c r="AF790" s="42" t="str">
        <f t="shared" si="213"/>
        <v>10.121.26.77</v>
      </c>
      <c r="AG790" s="7" t="str">
        <f t="shared" si="214"/>
        <v>Kadwal</v>
      </c>
      <c r="AH790" s="7" t="str">
        <f t="shared" si="215"/>
        <v>Zalod</v>
      </c>
      <c r="AI790" s="7" t="str">
        <f t="shared" si="216"/>
        <v>S1P5</v>
      </c>
      <c r="AJ790" s="7" t="str">
        <f t="shared" si="217"/>
        <v>S3P2</v>
      </c>
      <c r="AK790" s="7" t="str">
        <f>IFERROR(VLOOKUP(Z790,'PASTE-DL-ALARMS'!$Q$10:$W$2200,7,FALSE),"")</f>
        <v/>
      </c>
      <c r="AL790" s="55" t="str">
        <f>IFERROR(VLOOKUP(Z790,'PASTE-DL-ALARMS'!$Q$10:$W$2200,3,FALSE),"")</f>
        <v/>
      </c>
      <c r="AM790" s="7" t="str">
        <f t="shared" si="218"/>
        <v>10.121.19.40_Kadwal_S1P5</v>
      </c>
      <c r="AN790" s="55" t="str">
        <f t="shared" si="219"/>
        <v>10.121.26.77_Zalod_S3P2</v>
      </c>
      <c r="AO790" s="72" t="e">
        <f t="shared" ca="1" si="220"/>
        <v>#VALUE!</v>
      </c>
      <c r="AP790" s="7" t="str">
        <f>IFERROR(VLOOKUP(Z790,'PASTE-DL-ALARMS'!$Q$10:$Z$2800,8,FALSE),"")</f>
        <v/>
      </c>
    </row>
    <row r="791" spans="1:42" x14ac:dyDescent="0.25">
      <c r="A791" s="20"/>
      <c r="B791" s="20"/>
      <c r="C791" s="20" t="str">
        <f>IF(D791="Critical",MAX($C$8:C790)+1,"")</f>
        <v/>
      </c>
      <c r="D791" s="20" t="str">
        <f t="shared" si="204"/>
        <v>-</v>
      </c>
      <c r="E791" s="20" t="str">
        <f>VLOOKUP('PASTE-DOWN-DL'!F791,'SSA-CODE'!$D$4:$E$56,2,FALSE)</f>
        <v>BUJ</v>
      </c>
      <c r="F791" s="48" t="str">
        <f t="shared" si="205"/>
        <v>SSA BUJ</v>
      </c>
      <c r="G791" s="48" t="str">
        <f t="shared" si="206"/>
        <v xml:space="preserve">	SSA BUJ</v>
      </c>
      <c r="H791" s="20">
        <v>782</v>
      </c>
      <c r="I791" t="s">
        <v>10850</v>
      </c>
      <c r="J791" t="s">
        <v>6260</v>
      </c>
      <c r="K791" t="s">
        <v>6275</v>
      </c>
      <c r="L791" t="s">
        <v>6262</v>
      </c>
      <c r="M791" t="s">
        <v>6263</v>
      </c>
      <c r="N791" t="s">
        <v>10851</v>
      </c>
      <c r="O791" t="s">
        <v>10852</v>
      </c>
      <c r="P791" t="s">
        <v>6266</v>
      </c>
      <c r="Q791" t="s">
        <v>6629</v>
      </c>
      <c r="R791" t="s">
        <v>6423</v>
      </c>
      <c r="S791" t="s">
        <v>10853</v>
      </c>
      <c r="T791" t="s">
        <v>6937</v>
      </c>
      <c r="U791" t="s">
        <v>10853</v>
      </c>
      <c r="V791" t="s">
        <v>6271</v>
      </c>
      <c r="W791" t="s">
        <v>10854</v>
      </c>
      <c r="X791" t="s">
        <v>6488</v>
      </c>
      <c r="Y791" t="s">
        <v>6269</v>
      </c>
      <c r="Z791" s="48" t="str">
        <f t="shared" si="207"/>
        <v>SSA BUJ-10.121.24.91_ALL INDIA RADIO_1/5-10.121.24.65_Bhuj Laltekri(GNE)_4/6</v>
      </c>
      <c r="AA791" s="48">
        <f t="shared" si="208"/>
        <v>14</v>
      </c>
      <c r="AB791" s="48">
        <f t="shared" si="209"/>
        <v>30</v>
      </c>
      <c r="AC791" s="48">
        <f t="shared" si="210"/>
        <v>14</v>
      </c>
      <c r="AD791" s="48">
        <f t="shared" si="211"/>
        <v>33</v>
      </c>
      <c r="AE791" s="48" t="str">
        <f t="shared" si="212"/>
        <v>10.121.24.91</v>
      </c>
      <c r="AF791" s="42" t="str">
        <f t="shared" si="213"/>
        <v>10.121.24.65</v>
      </c>
      <c r="AG791" s="7" t="str">
        <f t="shared" si="214"/>
        <v>ALL INDIA RADIO</v>
      </c>
      <c r="AH791" s="7" t="str">
        <f t="shared" si="215"/>
        <v>Bhuj Laltekri(GNE)</v>
      </c>
      <c r="AI791" s="7" t="str">
        <f t="shared" si="216"/>
        <v>S1P5</v>
      </c>
      <c r="AJ791" s="7" t="str">
        <f t="shared" si="217"/>
        <v>S4P6</v>
      </c>
      <c r="AK791" s="7" t="str">
        <f>IFERROR(VLOOKUP(Z791,'PASTE-DL-ALARMS'!$Q$10:$W$2200,7,FALSE),"")</f>
        <v/>
      </c>
      <c r="AL791" s="55" t="str">
        <f>IFERROR(VLOOKUP(Z791,'PASTE-DL-ALARMS'!$Q$10:$W$2200,3,FALSE),"")</f>
        <v/>
      </c>
      <c r="AM791" s="7" t="str">
        <f t="shared" si="218"/>
        <v>10.121.24.91_ALL INDIA RADIO_S1P5</v>
      </c>
      <c r="AN791" s="55" t="str">
        <f t="shared" si="219"/>
        <v>10.121.24.65_Bhuj Laltekri(GNE)_S4P6</v>
      </c>
      <c r="AO791" s="72" t="e">
        <f t="shared" ca="1" si="220"/>
        <v>#VALUE!</v>
      </c>
      <c r="AP791" s="7" t="str">
        <f>IFERROR(VLOOKUP(Z791,'PASTE-DL-ALARMS'!$Q$10:$Z$2800,8,FALSE),"")</f>
        <v/>
      </c>
    </row>
    <row r="792" spans="1:42" x14ac:dyDescent="0.25">
      <c r="A792" s="20"/>
      <c r="B792" s="20"/>
      <c r="C792" s="20" t="str">
        <f>IF(D792="Critical",MAX($C$8:C791)+1,"")</f>
        <v/>
      </c>
      <c r="D792" s="20" t="str">
        <f t="shared" si="204"/>
        <v>-</v>
      </c>
      <c r="E792" s="20" t="str">
        <f>VLOOKUP('PASTE-DOWN-DL'!F792,'SSA-CODE'!$D$4:$E$56,2,FALSE)</f>
        <v>VAL</v>
      </c>
      <c r="F792" s="48" t="str">
        <f t="shared" si="205"/>
        <v>SSA VAL</v>
      </c>
      <c r="G792" s="48" t="str">
        <f t="shared" si="206"/>
        <v xml:space="preserve">	SSA VAL</v>
      </c>
      <c r="H792" s="20">
        <v>783</v>
      </c>
      <c r="I792" t="s">
        <v>10855</v>
      </c>
      <c r="J792" t="s">
        <v>6466</v>
      </c>
      <c r="K792" t="s">
        <v>6275</v>
      </c>
      <c r="L792" t="s">
        <v>6262</v>
      </c>
      <c r="M792" t="s">
        <v>6263</v>
      </c>
      <c r="N792" t="s">
        <v>10856</v>
      </c>
      <c r="O792" t="s">
        <v>10857</v>
      </c>
      <c r="P792" t="s">
        <v>6266</v>
      </c>
      <c r="Q792" t="s">
        <v>6850</v>
      </c>
      <c r="R792" t="s">
        <v>6279</v>
      </c>
      <c r="S792" t="s">
        <v>10858</v>
      </c>
      <c r="T792" t="s">
        <v>6313</v>
      </c>
      <c r="U792" t="s">
        <v>10858</v>
      </c>
      <c r="V792" t="s">
        <v>6271</v>
      </c>
      <c r="W792" t="s">
        <v>10859</v>
      </c>
      <c r="X792" t="s">
        <v>10860</v>
      </c>
      <c r="Y792" t="s">
        <v>6269</v>
      </c>
      <c r="Z792" s="48" t="str">
        <f t="shared" si="207"/>
        <v>SSA VAL-10.121.68.79-NEW-FALDHARA_2/3-10.121.99.75-DHARAMPUR_3/7</v>
      </c>
      <c r="AA792" s="48">
        <f t="shared" si="208"/>
        <v>14</v>
      </c>
      <c r="AB792" s="48">
        <f t="shared" si="209"/>
        <v>27</v>
      </c>
      <c r="AC792" s="48">
        <f t="shared" si="210"/>
        <v>14</v>
      </c>
      <c r="AD792" s="48">
        <f t="shared" si="211"/>
        <v>24</v>
      </c>
      <c r="AE792" s="48" t="str">
        <f t="shared" si="212"/>
        <v>10.121.68.79</v>
      </c>
      <c r="AF792" s="42" t="str">
        <f t="shared" si="213"/>
        <v>10.121.99.75</v>
      </c>
      <c r="AG792" s="7" t="str">
        <f t="shared" si="214"/>
        <v>NEW-FALDHARA</v>
      </c>
      <c r="AH792" s="7" t="str">
        <f t="shared" si="215"/>
        <v>DHARAMPUR</v>
      </c>
      <c r="AI792" s="7" t="str">
        <f t="shared" si="216"/>
        <v>S2P3</v>
      </c>
      <c r="AJ792" s="7" t="str">
        <f t="shared" si="217"/>
        <v>S3P7</v>
      </c>
      <c r="AK792" s="7" t="str">
        <f>IFERROR(VLOOKUP(Z792,'PASTE-DL-ALARMS'!$Q$10:$W$2200,7,FALSE),"")</f>
        <v/>
      </c>
      <c r="AL792" s="55" t="str">
        <f>IFERROR(VLOOKUP(Z792,'PASTE-DL-ALARMS'!$Q$10:$W$2200,3,FALSE),"")</f>
        <v/>
      </c>
      <c r="AM792" s="7" t="str">
        <f t="shared" si="218"/>
        <v>10.121.68.79_NEW-FALDHARA_S2P3</v>
      </c>
      <c r="AN792" s="55" t="str">
        <f t="shared" si="219"/>
        <v>10.121.99.75_DHARAMPUR_S3P7</v>
      </c>
      <c r="AO792" s="72" t="e">
        <f t="shared" ca="1" si="220"/>
        <v>#VALUE!</v>
      </c>
      <c r="AP792" s="7" t="str">
        <f>IFERROR(VLOOKUP(Z792,'PASTE-DL-ALARMS'!$Q$10:$Z$2800,8,FALSE),"")</f>
        <v/>
      </c>
    </row>
    <row r="793" spans="1:42" x14ac:dyDescent="0.25">
      <c r="A793" s="20"/>
      <c r="B793" s="20"/>
      <c r="C793" s="20" t="str">
        <f>IF(D793="Critical",MAX($C$8:C792)+1,"")</f>
        <v/>
      </c>
      <c r="D793" s="20" t="str">
        <f t="shared" si="204"/>
        <v>-</v>
      </c>
      <c r="E793" s="20" t="str">
        <f>VLOOKUP('PASTE-DOWN-DL'!F793,'SSA-CODE'!$D$4:$E$56,2,FALSE)</f>
        <v>MSN</v>
      </c>
      <c r="F793" s="48" t="str">
        <f t="shared" si="205"/>
        <v>SSA MEH</v>
      </c>
      <c r="G793" s="48" t="str">
        <f t="shared" si="206"/>
        <v xml:space="preserve">	SSA MEH</v>
      </c>
      <c r="H793" s="20">
        <v>784</v>
      </c>
      <c r="I793" t="s">
        <v>10861</v>
      </c>
      <c r="J793" t="s">
        <v>6260</v>
      </c>
      <c r="K793" t="s">
        <v>6275</v>
      </c>
      <c r="L793" t="s">
        <v>6262</v>
      </c>
      <c r="M793" t="s">
        <v>6263</v>
      </c>
      <c r="N793" t="s">
        <v>10862</v>
      </c>
      <c r="O793" t="s">
        <v>10863</v>
      </c>
      <c r="P793" t="s">
        <v>6266</v>
      </c>
      <c r="Q793" t="s">
        <v>6438</v>
      </c>
      <c r="R793" t="s">
        <v>6439</v>
      </c>
      <c r="S793" t="s">
        <v>10864</v>
      </c>
      <c r="T793" t="s">
        <v>6937</v>
      </c>
      <c r="U793" t="s">
        <v>10864</v>
      </c>
      <c r="V793" t="s">
        <v>6271</v>
      </c>
      <c r="W793" t="s">
        <v>10865</v>
      </c>
      <c r="X793" t="s">
        <v>10866</v>
      </c>
      <c r="Y793" t="s">
        <v>6269</v>
      </c>
      <c r="Z793" s="48" t="str">
        <f t="shared" si="207"/>
        <v>SSA MEH-10.212.98.18-Ganpat uni bts_1/5-10.121.15.135-Kalol_3/4</v>
      </c>
      <c r="AA793" s="48">
        <f t="shared" si="208"/>
        <v>15</v>
      </c>
      <c r="AB793" s="48">
        <f t="shared" si="209"/>
        <v>21</v>
      </c>
      <c r="AC793" s="48">
        <f t="shared" si="210"/>
        <v>14</v>
      </c>
      <c r="AD793" s="48">
        <f t="shared" si="211"/>
        <v>29</v>
      </c>
      <c r="AE793" s="48" t="str">
        <f t="shared" si="212"/>
        <v>10.121.15.135</v>
      </c>
      <c r="AF793" s="42" t="str">
        <f t="shared" si="213"/>
        <v>10.121.98.18</v>
      </c>
      <c r="AG793" s="7" t="str">
        <f t="shared" si="214"/>
        <v>KALOL</v>
      </c>
      <c r="AH793" s="7" t="str">
        <f t="shared" si="215"/>
        <v>GANPAT UNI BTS</v>
      </c>
      <c r="AI793" s="7" t="str">
        <f t="shared" si="216"/>
        <v>S3P4</v>
      </c>
      <c r="AJ793" s="7" t="str">
        <f t="shared" si="217"/>
        <v>S1P5</v>
      </c>
      <c r="AK793" s="7" t="str">
        <f>IFERROR(VLOOKUP(Z793,'PASTE-DL-ALARMS'!$Q$10:$W$2200,7,FALSE),"")</f>
        <v/>
      </c>
      <c r="AL793" s="55" t="str">
        <f>IFERROR(VLOOKUP(Z793,'PASTE-DL-ALARMS'!$Q$10:$W$2200,3,FALSE),"")</f>
        <v/>
      </c>
      <c r="AM793" s="7" t="str">
        <f t="shared" si="218"/>
        <v>10.121.15.135_KALOL_S3P4</v>
      </c>
      <c r="AN793" s="55" t="str">
        <f t="shared" si="219"/>
        <v>10.121.98.18_GANPAT UNI BTS_S1P5</v>
      </c>
      <c r="AO793" s="72" t="e">
        <f t="shared" ca="1" si="220"/>
        <v>#VALUE!</v>
      </c>
      <c r="AP793" s="7" t="str">
        <f>IFERROR(VLOOKUP(Z793,'PASTE-DL-ALARMS'!$Q$10:$Z$2800,8,FALSE),"")</f>
        <v/>
      </c>
    </row>
    <row r="794" spans="1:42" x14ac:dyDescent="0.25">
      <c r="A794" s="20"/>
      <c r="B794" s="20"/>
      <c r="C794" s="20">
        <f>IF(D794="Critical",MAX($C$8:C793)+1,"")</f>
        <v>28</v>
      </c>
      <c r="D794" s="20" t="str">
        <f t="shared" si="204"/>
        <v>Critical</v>
      </c>
      <c r="E794" s="20" t="str">
        <f>VLOOKUP('PASTE-DOWN-DL'!F794,'SSA-CODE'!$D$4:$E$56,2,FALSE)</f>
        <v>MSN</v>
      </c>
      <c r="F794" s="48" t="str">
        <f t="shared" si="205"/>
        <v>SSA MEH</v>
      </c>
      <c r="G794" s="48" t="str">
        <f t="shared" si="206"/>
        <v xml:space="preserve">	SSA MEH</v>
      </c>
      <c r="H794" s="20">
        <v>785</v>
      </c>
      <c r="I794" t="s">
        <v>10867</v>
      </c>
      <c r="J794" t="s">
        <v>6260</v>
      </c>
      <c r="K794" t="s">
        <v>6275</v>
      </c>
      <c r="L794" t="s">
        <v>6262</v>
      </c>
      <c r="M794" t="s">
        <v>6263</v>
      </c>
      <c r="N794" t="s">
        <v>10868</v>
      </c>
      <c r="O794" t="s">
        <v>10869</v>
      </c>
      <c r="P794" t="s">
        <v>6484</v>
      </c>
      <c r="Q794" t="s">
        <v>6343</v>
      </c>
      <c r="R794" t="s">
        <v>6279</v>
      </c>
      <c r="S794" t="s">
        <v>10870</v>
      </c>
      <c r="T794" t="s">
        <v>6500</v>
      </c>
      <c r="U794" t="s">
        <v>6989</v>
      </c>
      <c r="V794" t="s">
        <v>6271</v>
      </c>
      <c r="W794" t="s">
        <v>10871</v>
      </c>
      <c r="X794" t="s">
        <v>6488</v>
      </c>
      <c r="Y794" t="s">
        <v>6269</v>
      </c>
      <c r="Z794" s="48" t="str">
        <f t="shared" si="207"/>
        <v>SSA MEH-10.121.98.8-SATLASANA B1_3/3-10.121.25.125-BHALUSANA A1_2/5</v>
      </c>
      <c r="AA794" s="48">
        <f t="shared" si="208"/>
        <v>13</v>
      </c>
      <c r="AB794" s="48">
        <f t="shared" si="209"/>
        <v>23</v>
      </c>
      <c r="AC794" s="48">
        <f t="shared" si="210"/>
        <v>15</v>
      </c>
      <c r="AD794" s="48">
        <f t="shared" si="211"/>
        <v>26</v>
      </c>
      <c r="AE794" s="48" t="str">
        <f t="shared" si="212"/>
        <v>10.121.98.8</v>
      </c>
      <c r="AF794" s="42" t="str">
        <f t="shared" si="213"/>
        <v>10.121.25.125</v>
      </c>
      <c r="AG794" s="7" t="str">
        <f t="shared" si="214"/>
        <v>SATLASANA</v>
      </c>
      <c r="AH794" s="7" t="str">
        <f t="shared" si="215"/>
        <v xml:space="preserve"> BHALUSANA</v>
      </c>
      <c r="AI794" s="7" t="str">
        <f t="shared" si="216"/>
        <v>S3P3</v>
      </c>
      <c r="AJ794" s="7" t="str">
        <f t="shared" si="217"/>
        <v>S2P5</v>
      </c>
      <c r="AK794" s="7" t="str">
        <f>IFERROR(VLOOKUP(Z794,'PASTE-DL-ALARMS'!$Q$10:$W$2200,7,FALSE),"")</f>
        <v>02-05-2026</v>
      </c>
      <c r="AL794" s="55" t="str">
        <f>IFERROR(VLOOKUP(Z794,'PASTE-DL-ALARMS'!$Q$10:$W$2200,3,FALSE),"")</f>
        <v>16:16:04</v>
      </c>
      <c r="AM794" s="7" t="str">
        <f t="shared" si="218"/>
        <v>10.121.98.8_SATLASANA_S3P3</v>
      </c>
      <c r="AN794" s="55" t="str">
        <f t="shared" si="219"/>
        <v>10.121.25.125_ BHALUSANA_S2P5</v>
      </c>
      <c r="AO794" s="72">
        <f t="shared" ca="1" si="220"/>
        <v>13</v>
      </c>
      <c r="AP794" s="7" t="str">
        <f>IFERROR(VLOOKUP(Z794,'PASTE-DL-ALARMS'!$Q$10:$Z$2800,8,FALSE),"")</f>
        <v xml:space="preserve">	2026/05/02,16:16:04</v>
      </c>
    </row>
    <row r="795" spans="1:42" x14ac:dyDescent="0.25">
      <c r="A795" s="20"/>
      <c r="B795" s="20"/>
      <c r="C795" s="20" t="str">
        <f>IF(D795="Critical",MAX($C$8:C794)+1,"")</f>
        <v/>
      </c>
      <c r="D795" s="20" t="str">
        <f t="shared" si="204"/>
        <v>-</v>
      </c>
      <c r="E795" s="20" t="str">
        <f>VLOOKUP('PASTE-DOWN-DL'!F795,'SSA-CODE'!$D$4:$E$56,2,FALSE)</f>
        <v>MSN</v>
      </c>
      <c r="F795" s="48" t="str">
        <f t="shared" si="205"/>
        <v>SSA MEH</v>
      </c>
      <c r="G795" s="48" t="str">
        <f t="shared" si="206"/>
        <v xml:space="preserve">	SSA MEH</v>
      </c>
      <c r="H795" s="20">
        <v>786</v>
      </c>
      <c r="I795" t="s">
        <v>10872</v>
      </c>
      <c r="J795" t="s">
        <v>6260</v>
      </c>
      <c r="K795" t="s">
        <v>6275</v>
      </c>
      <c r="L795" t="s">
        <v>6262</v>
      </c>
      <c r="M795" t="s">
        <v>6263</v>
      </c>
      <c r="N795" t="s">
        <v>10873</v>
      </c>
      <c r="O795" t="s">
        <v>10874</v>
      </c>
      <c r="P795" t="s">
        <v>6266</v>
      </c>
      <c r="Q795" t="s">
        <v>6438</v>
      </c>
      <c r="R795" t="s">
        <v>6439</v>
      </c>
      <c r="S795" t="s">
        <v>10875</v>
      </c>
      <c r="T795" t="s">
        <v>6425</v>
      </c>
      <c r="U795" t="s">
        <v>10875</v>
      </c>
      <c r="V795" t="s">
        <v>6271</v>
      </c>
      <c r="W795" t="s">
        <v>10876</v>
      </c>
      <c r="X795" t="s">
        <v>10877</v>
      </c>
      <c r="Y795" t="s">
        <v>6269</v>
      </c>
      <c r="Z795" s="48" t="str">
        <f t="shared" si="207"/>
        <v>SSA MEH-10.121.98.18-MUDARDA_TN703B_GJ_SSA MEH_PH3_2/5-10.121.15.136-Mehsana2(GNE)_TN725B_WTR_AM_PH1_4/5</v>
      </c>
      <c r="AA795" s="48">
        <f t="shared" si="208"/>
        <v>14</v>
      </c>
      <c r="AB795" s="48">
        <f t="shared" si="209"/>
        <v>29</v>
      </c>
      <c r="AC795" s="48">
        <f t="shared" si="210"/>
        <v>15</v>
      </c>
      <c r="AD795" s="48">
        <f t="shared" si="211"/>
        <v>29</v>
      </c>
      <c r="AE795" s="48" t="str">
        <f t="shared" si="212"/>
        <v>10.121.98.18</v>
      </c>
      <c r="AF795" s="42" t="str">
        <f t="shared" si="213"/>
        <v>10.121.15.136</v>
      </c>
      <c r="AG795" s="7" t="str">
        <f t="shared" si="214"/>
        <v>GANPAT UNI BTS</v>
      </c>
      <c r="AH795" s="7" t="str">
        <f t="shared" si="215"/>
        <v>Mehsana2(GNE)</v>
      </c>
      <c r="AI795" s="7" t="str">
        <f t="shared" si="216"/>
        <v>S2P5</v>
      </c>
      <c r="AJ795" s="7" t="str">
        <f t="shared" si="217"/>
        <v>S4P5</v>
      </c>
      <c r="AK795" s="7" t="str">
        <f>IFERROR(VLOOKUP(Z795,'PASTE-DL-ALARMS'!$Q$10:$W$2200,7,FALSE),"")</f>
        <v/>
      </c>
      <c r="AL795" s="55" t="str">
        <f>IFERROR(VLOOKUP(Z795,'PASTE-DL-ALARMS'!$Q$10:$W$2200,3,FALSE),"")</f>
        <v/>
      </c>
      <c r="AM795" s="7" t="str">
        <f t="shared" si="218"/>
        <v>10.121.98.18_GANPAT UNI BTS_S2P5</v>
      </c>
      <c r="AN795" s="55" t="str">
        <f t="shared" si="219"/>
        <v>10.121.15.136_Mehsana2(GNE)_S4P5</v>
      </c>
      <c r="AO795" s="72" t="e">
        <f t="shared" ca="1" si="220"/>
        <v>#VALUE!</v>
      </c>
      <c r="AP795" s="7" t="str">
        <f>IFERROR(VLOOKUP(Z795,'PASTE-DL-ALARMS'!$Q$10:$Z$2800,8,FALSE),"")</f>
        <v/>
      </c>
    </row>
    <row r="796" spans="1:42" x14ac:dyDescent="0.25">
      <c r="A796" s="20"/>
      <c r="B796" s="20"/>
      <c r="C796" s="20" t="str">
        <f>IF(D796="Critical",MAX($C$8:C795)+1,"")</f>
        <v/>
      </c>
      <c r="D796" s="20" t="str">
        <f t="shared" si="204"/>
        <v>-</v>
      </c>
      <c r="E796" s="20" t="str">
        <f>VLOOKUP('PASTE-DOWN-DL'!F796,'SSA-CODE'!$D$4:$E$56,2,FALSE)</f>
        <v>BCH</v>
      </c>
      <c r="F796" s="48" t="str">
        <f t="shared" si="205"/>
        <v>SSA BCH</v>
      </c>
      <c r="G796" s="48" t="str">
        <f t="shared" si="206"/>
        <v xml:space="preserve">	SSA BCH</v>
      </c>
      <c r="H796" s="20">
        <v>787</v>
      </c>
      <c r="I796" t="s">
        <v>10878</v>
      </c>
      <c r="J796" t="s">
        <v>6260</v>
      </c>
      <c r="K796" t="s">
        <v>6261</v>
      </c>
      <c r="L796" t="s">
        <v>6262</v>
      </c>
      <c r="M796" t="s">
        <v>6263</v>
      </c>
      <c r="N796" t="s">
        <v>10879</v>
      </c>
      <c r="O796" t="s">
        <v>10880</v>
      </c>
      <c r="P796" t="s">
        <v>6266</v>
      </c>
      <c r="Q796" t="s">
        <v>6565</v>
      </c>
      <c r="R796" t="s">
        <v>6566</v>
      </c>
      <c r="S796" t="s">
        <v>10881</v>
      </c>
      <c r="T796" t="s">
        <v>6471</v>
      </c>
      <c r="U796" t="s">
        <v>8838</v>
      </c>
      <c r="V796" t="s">
        <v>6271</v>
      </c>
      <c r="W796" t="s">
        <v>10882</v>
      </c>
      <c r="X796" t="s">
        <v>10883</v>
      </c>
      <c r="Y796" t="s">
        <v>6269</v>
      </c>
      <c r="Z796" s="48" t="str">
        <f t="shared" si="207"/>
        <v>SSA BCH-10.121.96.119-AMBHETA EXCH-10.121.96.77-LAKHIGAM</v>
      </c>
      <c r="AA796" s="48">
        <f t="shared" si="208"/>
        <v>14</v>
      </c>
      <c r="AB796" s="48">
        <f t="shared" si="209"/>
        <v>23</v>
      </c>
      <c r="AC796" s="48">
        <f t="shared" si="210"/>
        <v>15</v>
      </c>
      <c r="AD796" s="48">
        <f t="shared" si="211"/>
        <v>28</v>
      </c>
      <c r="AE796" s="48" t="str">
        <f t="shared" si="212"/>
        <v>10.121.96.77</v>
      </c>
      <c r="AF796" s="42" t="str">
        <f t="shared" si="213"/>
        <v>10.121.96.119</v>
      </c>
      <c r="AG796" s="7" t="str">
        <f t="shared" si="214"/>
        <v>LAKHIGAM</v>
      </c>
      <c r="AH796" s="7" t="str">
        <f t="shared" si="215"/>
        <v>AMBHETA EXCH</v>
      </c>
      <c r="AI796" s="7" t="str">
        <f t="shared" si="216"/>
        <v>S3P1</v>
      </c>
      <c r="AJ796" s="7" t="str">
        <f t="shared" si="217"/>
        <v>S4P1</v>
      </c>
      <c r="AK796" s="7" t="str">
        <f>IFERROR(VLOOKUP(Z796,'PASTE-DL-ALARMS'!$Q$10:$W$2200,7,FALSE),"")</f>
        <v/>
      </c>
      <c r="AL796" s="55" t="str">
        <f>IFERROR(VLOOKUP(Z796,'PASTE-DL-ALARMS'!$Q$10:$W$2200,3,FALSE),"")</f>
        <v/>
      </c>
      <c r="AM796" s="7" t="str">
        <f t="shared" si="218"/>
        <v>10.121.96.77_LAKHIGAM_S3P1</v>
      </c>
      <c r="AN796" s="55" t="str">
        <f t="shared" si="219"/>
        <v>10.121.96.119_AMBHETA EXCH_S4P1</v>
      </c>
      <c r="AO796" s="72" t="e">
        <f t="shared" ca="1" si="220"/>
        <v>#VALUE!</v>
      </c>
      <c r="AP796" s="7" t="str">
        <f>IFERROR(VLOOKUP(Z796,'PASTE-DL-ALARMS'!$Q$10:$Z$2800,8,FALSE),"")</f>
        <v/>
      </c>
    </row>
    <row r="797" spans="1:42" x14ac:dyDescent="0.25">
      <c r="A797" s="20"/>
      <c r="B797" s="20"/>
      <c r="C797" s="20" t="str">
        <f>IF(D797="Critical",MAX($C$8:C796)+1,"")</f>
        <v/>
      </c>
      <c r="D797" s="20" t="str">
        <f t="shared" si="204"/>
        <v>-</v>
      </c>
      <c r="E797" s="20" t="str">
        <f>VLOOKUP('PASTE-DOWN-DL'!F797,'SSA-CODE'!$D$4:$E$56,2,FALSE)</f>
        <v>WTR AM</v>
      </c>
      <c r="F797" s="48" t="str">
        <f t="shared" si="205"/>
        <v>WTR AM</v>
      </c>
      <c r="G797" s="48" t="str">
        <f t="shared" si="206"/>
        <v xml:space="preserve">	WTR AM</v>
      </c>
      <c r="H797" s="20">
        <v>788</v>
      </c>
      <c r="I797" t="s">
        <v>10884</v>
      </c>
      <c r="J797" t="s">
        <v>6260</v>
      </c>
      <c r="K797" t="s">
        <v>6275</v>
      </c>
      <c r="L797" t="s">
        <v>6262</v>
      </c>
      <c r="M797" t="s">
        <v>6263</v>
      </c>
      <c r="N797" t="s">
        <v>10885</v>
      </c>
      <c r="O797" t="s">
        <v>10886</v>
      </c>
      <c r="P797" t="s">
        <v>6266</v>
      </c>
      <c r="Q797" t="s">
        <v>6832</v>
      </c>
      <c r="R797" t="s">
        <v>6279</v>
      </c>
      <c r="S797" t="s">
        <v>10887</v>
      </c>
      <c r="T797" t="s">
        <v>6353</v>
      </c>
      <c r="U797" t="s">
        <v>10887</v>
      </c>
      <c r="V797" t="s">
        <v>6271</v>
      </c>
      <c r="W797" t="s">
        <v>10888</v>
      </c>
      <c r="X797" t="s">
        <v>10889</v>
      </c>
      <c r="Y797" t="s">
        <v>6269</v>
      </c>
      <c r="Z797" s="48" t="str">
        <f t="shared" si="207"/>
        <v>WTR AM-10.121.15.134-Bhadra 1_B2_5/3-10.121.16.193-Bhadra 3_B2_5/3</v>
      </c>
      <c r="AA797" s="48">
        <f t="shared" si="208"/>
        <v>15</v>
      </c>
      <c r="AB797" s="48">
        <f t="shared" si="209"/>
        <v>25</v>
      </c>
      <c r="AC797" s="48">
        <f t="shared" si="210"/>
        <v>15</v>
      </c>
      <c r="AD797" s="48">
        <f t="shared" si="211"/>
        <v>28</v>
      </c>
      <c r="AE797" s="48" t="str">
        <f t="shared" si="212"/>
        <v>10.121.15.134</v>
      </c>
      <c r="AF797" s="42" t="str">
        <f t="shared" si="213"/>
        <v>10.121.16.193</v>
      </c>
      <c r="AG797" s="7" t="str">
        <f t="shared" si="214"/>
        <v>AM-BHADRA</v>
      </c>
      <c r="AH797" s="7" t="str">
        <f t="shared" si="215"/>
        <v>Bhadra3(GNE)</v>
      </c>
      <c r="AI797" s="7" t="str">
        <f t="shared" si="216"/>
        <v>S5P3</v>
      </c>
      <c r="AJ797" s="7" t="str">
        <f t="shared" si="217"/>
        <v>S5P3</v>
      </c>
      <c r="AK797" s="7" t="str">
        <f>IFERROR(VLOOKUP(Z797,'PASTE-DL-ALARMS'!$Q$10:$W$2200,7,FALSE),"")</f>
        <v/>
      </c>
      <c r="AL797" s="55" t="str">
        <f>IFERROR(VLOOKUP(Z797,'PASTE-DL-ALARMS'!$Q$10:$W$2200,3,FALSE),"")</f>
        <v/>
      </c>
      <c r="AM797" s="7" t="str">
        <f t="shared" si="218"/>
        <v>10.121.15.134_AM-BHADRA_S5P3</v>
      </c>
      <c r="AN797" s="55" t="str">
        <f t="shared" si="219"/>
        <v>10.121.16.193_Bhadra3(GNE)_S5P3</v>
      </c>
      <c r="AO797" s="72" t="e">
        <f t="shared" ca="1" si="220"/>
        <v>#VALUE!</v>
      </c>
      <c r="AP797" s="7" t="str">
        <f>IFERROR(VLOOKUP(Z797,'PASTE-DL-ALARMS'!$Q$10:$Z$2800,8,FALSE),"")</f>
        <v/>
      </c>
    </row>
    <row r="798" spans="1:42" x14ac:dyDescent="0.25">
      <c r="A798" s="20"/>
      <c r="B798" s="20"/>
      <c r="C798" s="20" t="str">
        <f>IF(D798="Critical",MAX($C$8:C797)+1,"")</f>
        <v/>
      </c>
      <c r="D798" s="20" t="str">
        <f t="shared" si="204"/>
        <v>-</v>
      </c>
      <c r="E798" s="20" t="str">
        <f>VLOOKUP('PASTE-DOWN-DL'!F798,'SSA-CODE'!$D$4:$E$56,2,FALSE)</f>
        <v>HMR</v>
      </c>
      <c r="F798" s="48" t="str">
        <f t="shared" si="205"/>
        <v>SSA HMR</v>
      </c>
      <c r="G798" s="48" t="str">
        <f t="shared" si="206"/>
        <v xml:space="preserve">	SSA HMR</v>
      </c>
      <c r="H798" s="20">
        <v>789</v>
      </c>
      <c r="I798" t="s">
        <v>10890</v>
      </c>
      <c r="J798" t="s">
        <v>6466</v>
      </c>
      <c r="K798" t="s">
        <v>6275</v>
      </c>
      <c r="L798" t="s">
        <v>6262</v>
      </c>
      <c r="M798" t="s">
        <v>6263</v>
      </c>
      <c r="N798" t="s">
        <v>10891</v>
      </c>
      <c r="O798" t="s">
        <v>10892</v>
      </c>
      <c r="P798" t="s">
        <v>6266</v>
      </c>
      <c r="Q798" t="s">
        <v>6378</v>
      </c>
      <c r="R798" t="s">
        <v>6279</v>
      </c>
      <c r="S798" t="s">
        <v>10893</v>
      </c>
      <c r="T798" t="s">
        <v>6313</v>
      </c>
      <c r="U798" t="s">
        <v>6269</v>
      </c>
      <c r="V798" t="s">
        <v>6271</v>
      </c>
      <c r="W798" t="s">
        <v>10894</v>
      </c>
      <c r="X798" t="s">
        <v>6488</v>
      </c>
      <c r="Y798" t="s">
        <v>6269</v>
      </c>
      <c r="Z798" s="48" t="str">
        <f t="shared" si="207"/>
        <v>SSA HMR-10.121.26.4-Khedbrahma B2_6/10-10.121.25.161-HIMMATNAGAR(GNE) B2_6/8</v>
      </c>
      <c r="AA798" s="48">
        <f t="shared" si="208"/>
        <v>13</v>
      </c>
      <c r="AB798" s="48">
        <f t="shared" si="209"/>
        <v>24</v>
      </c>
      <c r="AC798" s="48">
        <f t="shared" si="210"/>
        <v>15</v>
      </c>
      <c r="AD798" s="48">
        <f t="shared" si="211"/>
        <v>32</v>
      </c>
      <c r="AE798" s="48" t="str">
        <f t="shared" si="212"/>
        <v>10.121.26.4</v>
      </c>
      <c r="AF798" s="42" t="str">
        <f t="shared" si="213"/>
        <v>10.121.25.161</v>
      </c>
      <c r="AG798" s="7" t="str">
        <f t="shared" si="214"/>
        <v>Khedbrahma</v>
      </c>
      <c r="AH798" s="7" t="str">
        <f t="shared" si="215"/>
        <v>HIMMATNAGAR(GNE)</v>
      </c>
      <c r="AI798" s="7" t="str">
        <f t="shared" si="216"/>
        <v>S6P10</v>
      </c>
      <c r="AJ798" s="7" t="str">
        <f t="shared" si="217"/>
        <v>S6P8</v>
      </c>
      <c r="AK798" s="7" t="str">
        <f>IFERROR(VLOOKUP(Z798,'PASTE-DL-ALARMS'!$Q$10:$W$2200,7,FALSE),"")</f>
        <v/>
      </c>
      <c r="AL798" s="55" t="str">
        <f>IFERROR(VLOOKUP(Z798,'PASTE-DL-ALARMS'!$Q$10:$W$2200,3,FALSE),"")</f>
        <v/>
      </c>
      <c r="AM798" s="7" t="str">
        <f t="shared" si="218"/>
        <v>10.121.26.4_Khedbrahma_S6P10</v>
      </c>
      <c r="AN798" s="55" t="str">
        <f t="shared" si="219"/>
        <v>10.121.25.161_HIMMATNAGAR(GNE)_S6P8</v>
      </c>
      <c r="AO798" s="72" t="e">
        <f t="shared" ca="1" si="220"/>
        <v>#VALUE!</v>
      </c>
      <c r="AP798" s="7" t="str">
        <f>IFERROR(VLOOKUP(Z798,'PASTE-DL-ALARMS'!$Q$10:$Z$2800,8,FALSE),"")</f>
        <v/>
      </c>
    </row>
    <row r="799" spans="1:42" x14ac:dyDescent="0.25">
      <c r="A799" s="20"/>
      <c r="B799" s="20"/>
      <c r="C799" s="20" t="str">
        <f>IF(D799="Critical",MAX($C$8:C798)+1,"")</f>
        <v/>
      </c>
      <c r="D799" s="20" t="str">
        <f t="shared" si="204"/>
        <v>-</v>
      </c>
      <c r="E799" s="20" t="str">
        <f>VLOOKUP('PASTE-DOWN-DL'!F799,'SSA-CODE'!$D$4:$E$56,2,FALSE)</f>
        <v>WTR RJ</v>
      </c>
      <c r="F799" s="48" t="str">
        <f t="shared" si="205"/>
        <v>WTR RJ</v>
      </c>
      <c r="G799" s="48" t="str">
        <f t="shared" si="206"/>
        <v xml:space="preserve">	WTR RJ</v>
      </c>
      <c r="H799" s="20">
        <v>790</v>
      </c>
      <c r="I799" t="s">
        <v>10895</v>
      </c>
      <c r="J799" t="s">
        <v>6260</v>
      </c>
      <c r="K799" t="s">
        <v>6261</v>
      </c>
      <c r="L799" t="s">
        <v>6262</v>
      </c>
      <c r="M799" t="s">
        <v>6263</v>
      </c>
      <c r="N799" t="s">
        <v>10896</v>
      </c>
      <c r="O799" t="s">
        <v>10897</v>
      </c>
      <c r="P799" t="s">
        <v>6266</v>
      </c>
      <c r="Q799" t="s">
        <v>6686</v>
      </c>
      <c r="R799" t="s">
        <v>6692</v>
      </c>
      <c r="S799" t="s">
        <v>10898</v>
      </c>
      <c r="T799" t="s">
        <v>7129</v>
      </c>
      <c r="U799" t="s">
        <v>6346</v>
      </c>
      <c r="V799" t="s">
        <v>6271</v>
      </c>
      <c r="W799" t="s">
        <v>10899</v>
      </c>
      <c r="X799" t="s">
        <v>10900</v>
      </c>
      <c r="Y799" t="s">
        <v>6269</v>
      </c>
      <c r="Z799" s="48" t="str">
        <f t="shared" si="207"/>
        <v>WTR RJ-10.121.17.69-Gandhidham_B2_4/1-10.121.24.74-Adipur_B2_4/1</v>
      </c>
      <c r="AA799" s="48">
        <f t="shared" si="208"/>
        <v>14</v>
      </c>
      <c r="AB799" s="48">
        <f t="shared" si="209"/>
        <v>25</v>
      </c>
      <c r="AC799" s="48">
        <f t="shared" si="210"/>
        <v>14</v>
      </c>
      <c r="AD799" s="48">
        <f t="shared" si="211"/>
        <v>21</v>
      </c>
      <c r="AE799" s="48" t="str">
        <f t="shared" si="212"/>
        <v>10.121.17.69</v>
      </c>
      <c r="AF799" s="42" t="str">
        <f t="shared" si="213"/>
        <v>10.121.24.74</v>
      </c>
      <c r="AG799" s="7" t="str">
        <f t="shared" si="214"/>
        <v>GANDHIDHAM</v>
      </c>
      <c r="AH799" s="7" t="str">
        <f t="shared" si="215"/>
        <v>Adipur</v>
      </c>
      <c r="AI799" s="7" t="str">
        <f t="shared" si="216"/>
        <v>S4P1</v>
      </c>
      <c r="AJ799" s="7" t="str">
        <f t="shared" si="217"/>
        <v>S4P1</v>
      </c>
      <c r="AK799" s="7" t="str">
        <f>IFERROR(VLOOKUP(Z799,'PASTE-DL-ALARMS'!$Q$10:$W$2200,7,FALSE),"")</f>
        <v/>
      </c>
      <c r="AL799" s="55" t="str">
        <f>IFERROR(VLOOKUP(Z799,'PASTE-DL-ALARMS'!$Q$10:$W$2200,3,FALSE),"")</f>
        <v/>
      </c>
      <c r="AM799" s="7" t="str">
        <f t="shared" si="218"/>
        <v>10.121.17.69_GANDHIDHAM_S4P1</v>
      </c>
      <c r="AN799" s="55" t="str">
        <f t="shared" si="219"/>
        <v>10.121.24.74_Adipur_S4P1</v>
      </c>
      <c r="AO799" s="72" t="e">
        <f t="shared" ca="1" si="220"/>
        <v>#VALUE!</v>
      </c>
      <c r="AP799" s="7" t="str">
        <f>IFERROR(VLOOKUP(Z799,'PASTE-DL-ALARMS'!$Q$10:$Z$2800,8,FALSE),"")</f>
        <v/>
      </c>
    </row>
    <row r="800" spans="1:42" x14ac:dyDescent="0.25">
      <c r="A800" s="20"/>
      <c r="B800" s="20"/>
      <c r="C800" s="20">
        <f>IF(D800="Critical",MAX($C$8:C799)+1,"")</f>
        <v>29</v>
      </c>
      <c r="D800" s="20" t="str">
        <f t="shared" si="204"/>
        <v>Critical</v>
      </c>
      <c r="E800" s="20" t="e">
        <f>VLOOKUP('PASTE-DOWN-DL'!F800,'SSA-CODE'!$D$4:$E$56,2,FALSE)</f>
        <v>#N/A</v>
      </c>
      <c r="F800" s="48" t="str">
        <f t="shared" si="205"/>
        <v>SSA</v>
      </c>
      <c r="G800" s="48" t="str">
        <f t="shared" si="206"/>
        <v xml:space="preserve">	SSA</v>
      </c>
      <c r="H800" s="20">
        <v>791</v>
      </c>
      <c r="I800" t="s">
        <v>19620</v>
      </c>
      <c r="J800" t="s">
        <v>6260</v>
      </c>
      <c r="K800" t="s">
        <v>6275</v>
      </c>
      <c r="L800" t="s">
        <v>6262</v>
      </c>
      <c r="M800" t="s">
        <v>6263</v>
      </c>
      <c r="N800" t="s">
        <v>19621</v>
      </c>
      <c r="O800" t="s">
        <v>19622</v>
      </c>
      <c r="P800" t="s">
        <v>6484</v>
      </c>
      <c r="Q800" t="s">
        <v>7090</v>
      </c>
      <c r="R800" t="s">
        <v>7090</v>
      </c>
      <c r="S800" t="s">
        <v>19623</v>
      </c>
      <c r="T800" t="s">
        <v>6486</v>
      </c>
      <c r="U800" t="s">
        <v>7224</v>
      </c>
      <c r="V800" t="s">
        <v>6271</v>
      </c>
      <c r="W800" t="s">
        <v>19624</v>
      </c>
      <c r="X800" t="s">
        <v>6488</v>
      </c>
      <c r="Y800" t="s">
        <v>6269</v>
      </c>
      <c r="Z800" s="48" t="str">
        <f t="shared" si="207"/>
        <v>SSA-JND-10.121.97.225-KODINAR_5/4-10.121.97.228-GHANTIA-PRACHI_5/5</v>
      </c>
      <c r="AA800" s="48">
        <f t="shared" si="208"/>
        <v>15</v>
      </c>
      <c r="AB800" s="48">
        <f t="shared" si="209"/>
        <v>23</v>
      </c>
      <c r="AC800" s="48">
        <f t="shared" si="210"/>
        <v>15</v>
      </c>
      <c r="AD800" s="48">
        <f t="shared" si="211"/>
        <v>30</v>
      </c>
      <c r="AE800" s="48" t="str">
        <f t="shared" si="212"/>
        <v>10.121.97.225</v>
      </c>
      <c r="AF800" s="42" t="str">
        <f t="shared" si="213"/>
        <v>10.121.97.228</v>
      </c>
      <c r="AG800" s="7" t="str">
        <f t="shared" si="214"/>
        <v>KODINAR</v>
      </c>
      <c r="AH800" s="7" t="str">
        <f t="shared" si="215"/>
        <v>GHANTIA PRACHI</v>
      </c>
      <c r="AI800" s="7" t="str">
        <f t="shared" si="216"/>
        <v>S5P4</v>
      </c>
      <c r="AJ800" s="7" t="str">
        <f t="shared" si="217"/>
        <v>S5P5</v>
      </c>
      <c r="AK800" s="7" t="str">
        <f>IFERROR(VLOOKUP(Z800,'PASTE-DL-ALARMS'!$Q$10:$W$2200,7,FALSE),"")</f>
        <v/>
      </c>
      <c r="AL800" s="55" t="str">
        <f>IFERROR(VLOOKUP(Z800,'PASTE-DL-ALARMS'!$Q$10:$W$2200,3,FALSE),"")</f>
        <v/>
      </c>
      <c r="AM800" s="7" t="str">
        <f t="shared" si="218"/>
        <v>10.121.97.225_KODINAR_S5P4</v>
      </c>
      <c r="AN800" s="55" t="str">
        <f t="shared" si="219"/>
        <v>10.121.97.228_GHANTIA PRACHI_S5P5</v>
      </c>
      <c r="AO800" s="72" t="e">
        <f t="shared" ca="1" si="220"/>
        <v>#VALUE!</v>
      </c>
      <c r="AP800" s="7" t="str">
        <f>IFERROR(VLOOKUP(Z800,'PASTE-DL-ALARMS'!$Q$10:$Z$2800,8,FALSE),"")</f>
        <v/>
      </c>
    </row>
    <row r="801" spans="1:42" x14ac:dyDescent="0.25">
      <c r="A801" s="20"/>
      <c r="B801" s="20"/>
      <c r="C801" s="20" t="str">
        <f>IF(D801="Critical",MAX($C$8:C800)+1,"")</f>
        <v/>
      </c>
      <c r="D801" s="20" t="str">
        <f t="shared" si="204"/>
        <v>-</v>
      </c>
      <c r="E801" s="20" t="str">
        <f>VLOOKUP('PASTE-DOWN-DL'!F801,'SSA-CODE'!$D$4:$E$56,2,FALSE)</f>
        <v>WTR AM</v>
      </c>
      <c r="F801" s="48" t="str">
        <f t="shared" si="205"/>
        <v>WTR AM</v>
      </c>
      <c r="G801" s="48" t="str">
        <f t="shared" si="206"/>
        <v xml:space="preserve">	WTR AM</v>
      </c>
      <c r="H801" s="20">
        <v>792</v>
      </c>
      <c r="I801" t="s">
        <v>10901</v>
      </c>
      <c r="J801" t="s">
        <v>6260</v>
      </c>
      <c r="K801" t="s">
        <v>6261</v>
      </c>
      <c r="L801" t="s">
        <v>6262</v>
      </c>
      <c r="M801" t="s">
        <v>6263</v>
      </c>
      <c r="N801" t="s">
        <v>10902</v>
      </c>
      <c r="O801" t="s">
        <v>10903</v>
      </c>
      <c r="P801" t="s">
        <v>6266</v>
      </c>
      <c r="Q801" t="s">
        <v>6368</v>
      </c>
      <c r="R801" t="s">
        <v>6776</v>
      </c>
      <c r="S801" t="s">
        <v>6269</v>
      </c>
      <c r="T801" t="s">
        <v>6602</v>
      </c>
      <c r="U801" t="s">
        <v>6269</v>
      </c>
      <c r="V801" t="s">
        <v>6271</v>
      </c>
      <c r="W801" t="s">
        <v>10904</v>
      </c>
      <c r="X801" t="s">
        <v>10905</v>
      </c>
      <c r="Y801" t="s">
        <v>6269</v>
      </c>
      <c r="Z801" s="48" t="str">
        <f t="shared" si="207"/>
        <v>WTR AM-10.121.15.193-TN725B _Maisana Gne 3\S3P1-10.121.15.194-TN705B_Radhanpur(B1)\S4P1</v>
      </c>
      <c r="AA801" s="48">
        <f t="shared" si="208"/>
        <v>15</v>
      </c>
      <c r="AB801" s="48">
        <f t="shared" si="209"/>
        <v>29</v>
      </c>
      <c r="AC801" s="48">
        <f t="shared" si="210"/>
        <v>15</v>
      </c>
      <c r="AD801" s="48">
        <f t="shared" si="211"/>
        <v>25</v>
      </c>
      <c r="AE801" s="48" t="str">
        <f t="shared" si="212"/>
        <v>10.121.15.193</v>
      </c>
      <c r="AF801" s="42" t="str">
        <f t="shared" si="213"/>
        <v>10.121.15.194</v>
      </c>
      <c r="AG801" s="7" t="str">
        <f t="shared" si="214"/>
        <v>Mehsana3(GNE)</v>
      </c>
      <c r="AH801" s="7" t="str">
        <f t="shared" si="215"/>
        <v>Radhanpur</v>
      </c>
      <c r="AI801" s="7" t="str">
        <f t="shared" si="216"/>
        <v>S3P1</v>
      </c>
      <c r="AJ801" s="7" t="str">
        <f t="shared" si="217"/>
        <v>S4P1</v>
      </c>
      <c r="AK801" s="7" t="str">
        <f>IFERROR(VLOOKUP(Z801,'PASTE-DL-ALARMS'!$Q$10:$W$2200,7,FALSE),"")</f>
        <v/>
      </c>
      <c r="AL801" s="55" t="str">
        <f>IFERROR(VLOOKUP(Z801,'PASTE-DL-ALARMS'!$Q$10:$W$2200,3,FALSE),"")</f>
        <v/>
      </c>
      <c r="AM801" s="7" t="str">
        <f t="shared" si="218"/>
        <v>10.121.15.193_Mehsana3(GNE)_S3P1</v>
      </c>
      <c r="AN801" s="55" t="str">
        <f t="shared" si="219"/>
        <v>10.121.15.194_Radhanpur_S4P1</v>
      </c>
      <c r="AO801" s="72" t="e">
        <f t="shared" ca="1" si="220"/>
        <v>#VALUE!</v>
      </c>
      <c r="AP801" s="7" t="str">
        <f>IFERROR(VLOOKUP(Z801,'PASTE-DL-ALARMS'!$Q$10:$Z$2800,8,FALSE),"")</f>
        <v/>
      </c>
    </row>
    <row r="802" spans="1:42" x14ac:dyDescent="0.25">
      <c r="A802" s="20"/>
      <c r="B802" s="20"/>
      <c r="C802" s="20" t="str">
        <f>IF(D802="Critical",MAX($C$8:C801)+1,"")</f>
        <v/>
      </c>
      <c r="D802" s="20" t="str">
        <f t="shared" si="204"/>
        <v>-</v>
      </c>
      <c r="E802" s="20" t="str">
        <f>VLOOKUP('PASTE-DOWN-DL'!F802,'SSA-CODE'!$D$4:$E$56,2,FALSE)</f>
        <v>AHD</v>
      </c>
      <c r="F802" s="48" t="str">
        <f t="shared" si="205"/>
        <v>SSA AM</v>
      </c>
      <c r="G802" s="48" t="str">
        <f t="shared" si="206"/>
        <v xml:space="preserve">	SSA AM</v>
      </c>
      <c r="H802" s="20">
        <v>793</v>
      </c>
      <c r="I802" t="s">
        <v>10906</v>
      </c>
      <c r="J802" t="s">
        <v>6260</v>
      </c>
      <c r="K802" t="s">
        <v>6261</v>
      </c>
      <c r="L802" t="s">
        <v>6262</v>
      </c>
      <c r="M802" t="s">
        <v>6263</v>
      </c>
      <c r="N802" t="s">
        <v>10907</v>
      </c>
      <c r="O802" t="s">
        <v>10908</v>
      </c>
      <c r="P802" t="s">
        <v>6266</v>
      </c>
      <c r="Q802" t="s">
        <v>6311</v>
      </c>
      <c r="R802" t="s">
        <v>7559</v>
      </c>
      <c r="S802" t="s">
        <v>10909</v>
      </c>
      <c r="T802" t="s">
        <v>6353</v>
      </c>
      <c r="U802" t="s">
        <v>6589</v>
      </c>
      <c r="V802" t="s">
        <v>6271</v>
      </c>
      <c r="W802" t="s">
        <v>10910</v>
      </c>
      <c r="X802" t="s">
        <v>10911</v>
      </c>
      <c r="Y802" t="s">
        <v>10912</v>
      </c>
      <c r="Z802" s="48" t="str">
        <f t="shared" si="207"/>
        <v>SSA AM-10.121.18.143-Jamalpur_B2 - 10.121.18.209-Narol_B2</v>
      </c>
      <c r="AA802" s="48">
        <f t="shared" si="208"/>
        <v>15</v>
      </c>
      <c r="AB802" s="48">
        <f t="shared" si="209"/>
        <v>24</v>
      </c>
      <c r="AC802" s="48">
        <f t="shared" si="210"/>
        <v>15</v>
      </c>
      <c r="AD802" s="48">
        <f t="shared" si="211"/>
        <v>21</v>
      </c>
      <c r="AE802" s="48" t="str">
        <f t="shared" si="212"/>
        <v>10.121.18.143</v>
      </c>
      <c r="AF802" s="42" t="str">
        <f t="shared" si="213"/>
        <v>10.121.18.209</v>
      </c>
      <c r="AG802" s="7" t="str">
        <f t="shared" si="214"/>
        <v>Jamalpur</v>
      </c>
      <c r="AH802" s="7" t="str">
        <f t="shared" si="215"/>
        <v>Narol</v>
      </c>
      <c r="AI802" s="7" t="str">
        <f t="shared" si="216"/>
        <v>S6P1</v>
      </c>
      <c r="AJ802" s="7" t="str">
        <f t="shared" si="217"/>
        <v>S3P1</v>
      </c>
      <c r="AK802" s="7" t="str">
        <f>IFERROR(VLOOKUP(Z802,'PASTE-DL-ALARMS'!$Q$10:$W$2200,7,FALSE),"")</f>
        <v/>
      </c>
      <c r="AL802" s="55" t="str">
        <f>IFERROR(VLOOKUP(Z802,'PASTE-DL-ALARMS'!$Q$10:$W$2200,3,FALSE),"")</f>
        <v/>
      </c>
      <c r="AM802" s="7" t="str">
        <f t="shared" si="218"/>
        <v>10.121.18.143_Jamalpur_S6P1</v>
      </c>
      <c r="AN802" s="55" t="str">
        <f t="shared" si="219"/>
        <v>10.121.18.209_Narol_S3P1</v>
      </c>
      <c r="AO802" s="72" t="e">
        <f t="shared" ca="1" si="220"/>
        <v>#VALUE!</v>
      </c>
      <c r="AP802" s="7" t="str">
        <f>IFERROR(VLOOKUP(Z802,'PASTE-DL-ALARMS'!$Q$10:$Z$2800,8,FALSE),"")</f>
        <v/>
      </c>
    </row>
    <row r="803" spans="1:42" x14ac:dyDescent="0.25">
      <c r="A803" s="20"/>
      <c r="B803" s="20"/>
      <c r="C803" s="20" t="str">
        <f>IF(D803="Critical",MAX($C$8:C802)+1,"")</f>
        <v/>
      </c>
      <c r="D803" s="20" t="str">
        <f t="shared" si="204"/>
        <v>-</v>
      </c>
      <c r="E803" s="20" t="str">
        <f>VLOOKUP('PASTE-DOWN-DL'!F803,'SSA-CODE'!$D$4:$E$56,2,FALSE)</f>
        <v>BCH</v>
      </c>
      <c r="F803" s="48" t="str">
        <f t="shared" si="205"/>
        <v>SSA BCH</v>
      </c>
      <c r="G803" s="48" t="str">
        <f t="shared" si="206"/>
        <v xml:space="preserve">	SSA BCH</v>
      </c>
      <c r="H803" s="20">
        <v>794</v>
      </c>
      <c r="I803" t="s">
        <v>10913</v>
      </c>
      <c r="J803" t="s">
        <v>6260</v>
      </c>
      <c r="K803" t="s">
        <v>6275</v>
      </c>
      <c r="L803" t="s">
        <v>6262</v>
      </c>
      <c r="M803" t="s">
        <v>6263</v>
      </c>
      <c r="N803" t="s">
        <v>10914</v>
      </c>
      <c r="O803" t="s">
        <v>10915</v>
      </c>
      <c r="P803" t="s">
        <v>6266</v>
      </c>
      <c r="Q803" t="s">
        <v>7090</v>
      </c>
      <c r="R803" t="s">
        <v>7090</v>
      </c>
      <c r="S803" t="s">
        <v>6955</v>
      </c>
      <c r="T803" t="s">
        <v>6770</v>
      </c>
      <c r="U803" t="s">
        <v>6955</v>
      </c>
      <c r="V803" t="s">
        <v>6271</v>
      </c>
      <c r="W803" t="s">
        <v>10916</v>
      </c>
      <c r="X803" t="s">
        <v>6488</v>
      </c>
      <c r="Y803" t="s">
        <v>10917</v>
      </c>
      <c r="Z803" s="48" t="str">
        <f t="shared" si="207"/>
        <v>SSA BCH-10.121.24.218-INDO-FILL-UNIT2 A1_2/6-10.121.96.68-SEZ-BTS B1_3/2</v>
      </c>
      <c r="AA803" s="48">
        <f t="shared" si="208"/>
        <v>15</v>
      </c>
      <c r="AB803" s="48">
        <f t="shared" si="209"/>
        <v>31</v>
      </c>
      <c r="AC803" s="48">
        <f t="shared" si="210"/>
        <v>14</v>
      </c>
      <c r="AD803" s="48">
        <f t="shared" si="211"/>
        <v>22</v>
      </c>
      <c r="AE803" s="48" t="str">
        <f t="shared" si="212"/>
        <v>10.121.24.218</v>
      </c>
      <c r="AF803" s="42" t="str">
        <f t="shared" si="213"/>
        <v>10.121.96.68</v>
      </c>
      <c r="AG803" s="7" t="str">
        <f t="shared" si="214"/>
        <v>INDO FILL UNIT2</v>
      </c>
      <c r="AH803" s="7" t="str">
        <f t="shared" si="215"/>
        <v>SEZ BTS</v>
      </c>
      <c r="AI803" s="7" t="str">
        <f t="shared" si="216"/>
        <v>S2P6</v>
      </c>
      <c r="AJ803" s="7" t="str">
        <f t="shared" si="217"/>
        <v>S3P2</v>
      </c>
      <c r="AK803" s="7" t="str">
        <f>IFERROR(VLOOKUP(Z803,'PASTE-DL-ALARMS'!$Q$10:$W$2200,7,FALSE),"")</f>
        <v/>
      </c>
      <c r="AL803" s="55" t="str">
        <f>IFERROR(VLOOKUP(Z803,'PASTE-DL-ALARMS'!$Q$10:$W$2200,3,FALSE),"")</f>
        <v/>
      </c>
      <c r="AM803" s="7" t="str">
        <f t="shared" si="218"/>
        <v>10.121.24.218_INDO FILL UNIT2_S2P6</v>
      </c>
      <c r="AN803" s="55" t="str">
        <f t="shared" si="219"/>
        <v>10.121.96.68_SEZ BTS_S3P2</v>
      </c>
      <c r="AO803" s="72" t="e">
        <f t="shared" ca="1" si="220"/>
        <v>#VALUE!</v>
      </c>
      <c r="AP803" s="7" t="str">
        <f>IFERROR(VLOOKUP(Z803,'PASTE-DL-ALARMS'!$Q$10:$Z$2800,8,FALSE),"")</f>
        <v/>
      </c>
    </row>
    <row r="804" spans="1:42" x14ac:dyDescent="0.25">
      <c r="A804" s="20"/>
      <c r="B804" s="20"/>
      <c r="C804" s="20" t="str">
        <f>IF(D804="Critical",MAX($C$8:C803)+1,"")</f>
        <v/>
      </c>
      <c r="D804" s="20" t="str">
        <f t="shared" si="204"/>
        <v>-</v>
      </c>
      <c r="E804" s="20" t="str">
        <f>VLOOKUP('PASTE-DOWN-DL'!F804,'SSA-CODE'!$D$4:$E$56,2,FALSE)</f>
        <v>VAL</v>
      </c>
      <c r="F804" s="48" t="str">
        <f t="shared" si="205"/>
        <v>SSA VAL</v>
      </c>
      <c r="G804" s="48" t="str">
        <f t="shared" si="206"/>
        <v xml:space="preserve">	SSA VAL</v>
      </c>
      <c r="H804" s="20">
        <v>795</v>
      </c>
      <c r="I804" t="s">
        <v>10918</v>
      </c>
      <c r="J804" t="s">
        <v>6260</v>
      </c>
      <c r="K804" t="s">
        <v>6261</v>
      </c>
      <c r="L804" t="s">
        <v>6262</v>
      </c>
      <c r="M804" t="s">
        <v>6263</v>
      </c>
      <c r="N804" t="s">
        <v>10919</v>
      </c>
      <c r="O804" t="s">
        <v>10920</v>
      </c>
      <c r="P804" t="s">
        <v>6266</v>
      </c>
      <c r="Q804" t="s">
        <v>6876</v>
      </c>
      <c r="R804" t="s">
        <v>6461</v>
      </c>
      <c r="S804" t="s">
        <v>10921</v>
      </c>
      <c r="T804" t="s">
        <v>6313</v>
      </c>
      <c r="U804" t="s">
        <v>10921</v>
      </c>
      <c r="V804" t="s">
        <v>6271</v>
      </c>
      <c r="W804" t="s">
        <v>10922</v>
      </c>
      <c r="X804" t="s">
        <v>10923</v>
      </c>
      <c r="Y804" t="s">
        <v>6269</v>
      </c>
      <c r="Z804" s="48" t="str">
        <f t="shared" si="207"/>
        <v>SSA VAL-10.121.16.112-Maroli B1_3/1-10.121.16.113-Vesma B1_4/1</v>
      </c>
      <c r="AA804" s="48">
        <f t="shared" si="208"/>
        <v>15</v>
      </c>
      <c r="AB804" s="48">
        <f t="shared" si="209"/>
        <v>22</v>
      </c>
      <c r="AC804" s="48">
        <f t="shared" si="210"/>
        <v>15</v>
      </c>
      <c r="AD804" s="48">
        <f t="shared" si="211"/>
        <v>21</v>
      </c>
      <c r="AE804" s="48" t="str">
        <f t="shared" si="212"/>
        <v>10.121.16.112</v>
      </c>
      <c r="AF804" s="42" t="str">
        <f t="shared" si="213"/>
        <v>10.121.16.113</v>
      </c>
      <c r="AG804" s="7" t="str">
        <f t="shared" si="214"/>
        <v>MAROLI</v>
      </c>
      <c r="AH804" s="7" t="str">
        <f t="shared" si="215"/>
        <v>VESMA</v>
      </c>
      <c r="AI804" s="7" t="str">
        <f t="shared" si="216"/>
        <v>S3P1</v>
      </c>
      <c r="AJ804" s="7" t="str">
        <f t="shared" si="217"/>
        <v>S4P1</v>
      </c>
      <c r="AK804" s="7" t="str">
        <f>IFERROR(VLOOKUP(Z804,'PASTE-DL-ALARMS'!$Q$10:$W$2200,7,FALSE),"")</f>
        <v/>
      </c>
      <c r="AL804" s="55" t="str">
        <f>IFERROR(VLOOKUP(Z804,'PASTE-DL-ALARMS'!$Q$10:$W$2200,3,FALSE),"")</f>
        <v/>
      </c>
      <c r="AM804" s="7" t="str">
        <f t="shared" si="218"/>
        <v>10.121.16.112_MAROLI_S3P1</v>
      </c>
      <c r="AN804" s="55" t="str">
        <f t="shared" si="219"/>
        <v>10.121.16.113_VESMA_S4P1</v>
      </c>
      <c r="AO804" s="72" t="e">
        <f t="shared" ca="1" si="220"/>
        <v>#VALUE!</v>
      </c>
      <c r="AP804" s="7" t="str">
        <f>IFERROR(VLOOKUP(Z804,'PASTE-DL-ALARMS'!$Q$10:$Z$2800,8,FALSE),"")</f>
        <v/>
      </c>
    </row>
    <row r="805" spans="1:42" x14ac:dyDescent="0.25">
      <c r="A805" s="20"/>
      <c r="B805" s="20"/>
      <c r="C805" s="20">
        <f>IF(D805="Critical",MAX($C$8:C804)+1,"")</f>
        <v>30</v>
      </c>
      <c r="D805" s="20" t="str">
        <f t="shared" si="204"/>
        <v>Critical</v>
      </c>
      <c r="E805" s="20" t="str">
        <f>VLOOKUP('PASTE-DOWN-DL'!F805,'SSA-CODE'!$D$4:$E$56,2,FALSE)</f>
        <v>VAL</v>
      </c>
      <c r="F805" s="48" t="str">
        <f t="shared" si="205"/>
        <v>SSA VAL</v>
      </c>
      <c r="G805" s="48" t="str">
        <f t="shared" si="206"/>
        <v xml:space="preserve">	SSA VAL</v>
      </c>
      <c r="H805" s="20">
        <v>796</v>
      </c>
      <c r="I805" t="s">
        <v>10924</v>
      </c>
      <c r="J805" t="s">
        <v>6260</v>
      </c>
      <c r="K805" t="s">
        <v>6275</v>
      </c>
      <c r="L805" t="s">
        <v>6262</v>
      </c>
      <c r="M805" t="s">
        <v>6263</v>
      </c>
      <c r="N805" t="s">
        <v>10925</v>
      </c>
      <c r="O805" t="s">
        <v>10926</v>
      </c>
      <c r="P805" t="s">
        <v>6484</v>
      </c>
      <c r="Q805" t="s">
        <v>6267</v>
      </c>
      <c r="R805" t="s">
        <v>6279</v>
      </c>
      <c r="S805" t="s">
        <v>10927</v>
      </c>
      <c r="T805" t="s">
        <v>6770</v>
      </c>
      <c r="U805" t="s">
        <v>10927</v>
      </c>
      <c r="V805" t="s">
        <v>6271</v>
      </c>
      <c r="W805" t="s">
        <v>10928</v>
      </c>
      <c r="X805" t="s">
        <v>10929</v>
      </c>
      <c r="Y805" t="s">
        <v>10930</v>
      </c>
      <c r="Z805" s="48" t="str">
        <f t="shared" si="207"/>
        <v>SSA VAL-10.121.16.104-POLYCAB KADAIYA A1_1/6-10.121.16.101-HUBER GROUP JANI A1_1/5</v>
      </c>
      <c r="AA805" s="48">
        <f t="shared" si="208"/>
        <v>15</v>
      </c>
      <c r="AB805" s="48">
        <f t="shared" si="209"/>
        <v>32</v>
      </c>
      <c r="AC805" s="48">
        <f t="shared" si="210"/>
        <v>15</v>
      </c>
      <c r="AD805" s="48">
        <f t="shared" si="211"/>
        <v>31</v>
      </c>
      <c r="AE805" s="48" t="str">
        <f t="shared" si="212"/>
        <v>10.121.16.101</v>
      </c>
      <c r="AF805" s="42" t="str">
        <f t="shared" si="213"/>
        <v>10.121.16.104</v>
      </c>
      <c r="AG805" s="7" t="str">
        <f t="shared" si="214"/>
        <v>HUBER GROUP JANI</v>
      </c>
      <c r="AH805" s="7" t="str">
        <f t="shared" si="215"/>
        <v>POLYCAB KADAIYA</v>
      </c>
      <c r="AI805" s="7" t="str">
        <f t="shared" si="216"/>
        <v>S1P5</v>
      </c>
      <c r="AJ805" s="7" t="str">
        <f t="shared" si="217"/>
        <v>S1P6</v>
      </c>
      <c r="AK805" s="7" t="str">
        <f>IFERROR(VLOOKUP(Z805,'PASTE-DL-ALARMS'!$Q$10:$W$2200,7,FALSE),"")</f>
        <v>10-05-2026</v>
      </c>
      <c r="AL805" s="55" t="str">
        <f>IFERROR(VLOOKUP(Z805,'PASTE-DL-ALARMS'!$Q$10:$W$2200,3,FALSE),"")</f>
        <v>11:11:12</v>
      </c>
      <c r="AM805" s="7" t="str">
        <f t="shared" si="218"/>
        <v>10.121.16.101_HUBER GROUP JANI_S1P5</v>
      </c>
      <c r="AN805" s="55" t="str">
        <f t="shared" si="219"/>
        <v>10.121.16.104_POLYCAB KADAIYA_S1P6</v>
      </c>
      <c r="AO805" s="72">
        <f t="shared" ca="1" si="220"/>
        <v>5</v>
      </c>
      <c r="AP805" s="7" t="str">
        <f>IFERROR(VLOOKUP(Z805,'PASTE-DL-ALARMS'!$Q$10:$Z$2800,8,FALSE),"")</f>
        <v xml:space="preserve">	2026/05/10,11:11:12</v>
      </c>
    </row>
    <row r="806" spans="1:42" x14ac:dyDescent="0.25">
      <c r="A806" s="20"/>
      <c r="B806" s="20"/>
      <c r="C806" s="20" t="str">
        <f>IF(D806="Critical",MAX($C$8:C805)+1,"")</f>
        <v/>
      </c>
      <c r="D806" s="20" t="str">
        <f t="shared" si="204"/>
        <v>-</v>
      </c>
      <c r="E806" s="20" t="str">
        <f>VLOOKUP('PASTE-DOWN-DL'!F806,'SSA-CODE'!$D$4:$E$56,2,FALSE)</f>
        <v>VDA</v>
      </c>
      <c r="F806" s="48" t="str">
        <f t="shared" si="205"/>
        <v>SSA VDR</v>
      </c>
      <c r="G806" s="48" t="str">
        <f t="shared" si="206"/>
        <v xml:space="preserve">	SSA VDR</v>
      </c>
      <c r="H806" s="20">
        <v>797</v>
      </c>
      <c r="I806" t="s">
        <v>10931</v>
      </c>
      <c r="J806" t="s">
        <v>6260</v>
      </c>
      <c r="K806" t="s">
        <v>6275</v>
      </c>
      <c r="L806" t="s">
        <v>6262</v>
      </c>
      <c r="M806" t="s">
        <v>6263</v>
      </c>
      <c r="N806" t="s">
        <v>10932</v>
      </c>
      <c r="O806" t="s">
        <v>10933</v>
      </c>
      <c r="P806" t="s">
        <v>6266</v>
      </c>
      <c r="Q806" t="s">
        <v>6706</v>
      </c>
      <c r="R806" t="s">
        <v>6279</v>
      </c>
      <c r="S806" t="s">
        <v>10934</v>
      </c>
      <c r="T806" t="s">
        <v>6345</v>
      </c>
      <c r="U806" t="s">
        <v>6269</v>
      </c>
      <c r="V806" t="s">
        <v>6271</v>
      </c>
      <c r="W806" t="s">
        <v>10935</v>
      </c>
      <c r="X806" t="s">
        <v>10936</v>
      </c>
      <c r="Y806" t="s">
        <v>6269</v>
      </c>
      <c r="Z806" s="48" t="str">
        <f t="shared" si="207"/>
        <v>SSA VDR-10.121.19.151-IVORY-GARDEN_1/5-10.121.99.143-JAY YOGESHWAR_4/2</v>
      </c>
      <c r="AA806" s="48">
        <f t="shared" si="208"/>
        <v>15</v>
      </c>
      <c r="AB806" s="48">
        <f t="shared" si="209"/>
        <v>28</v>
      </c>
      <c r="AC806" s="48">
        <f t="shared" si="210"/>
        <v>15</v>
      </c>
      <c r="AD806" s="48">
        <f t="shared" si="211"/>
        <v>29</v>
      </c>
      <c r="AE806" s="48" t="str">
        <f t="shared" si="212"/>
        <v>10.121.19.151</v>
      </c>
      <c r="AF806" s="42" t="str">
        <f t="shared" si="213"/>
        <v>10.121.99.143</v>
      </c>
      <c r="AG806" s="7" t="str">
        <f t="shared" si="214"/>
        <v>IVORY GARDEN</v>
      </c>
      <c r="AH806" s="7" t="str">
        <f t="shared" si="215"/>
        <v>JAY YOGESHWAR</v>
      </c>
      <c r="AI806" s="7" t="str">
        <f t="shared" si="216"/>
        <v>S1P5</v>
      </c>
      <c r="AJ806" s="7" t="str">
        <f t="shared" si="217"/>
        <v>S4P2</v>
      </c>
      <c r="AK806" s="7" t="str">
        <f>IFERROR(VLOOKUP(Z806,'PASTE-DL-ALARMS'!$Q$10:$W$2200,7,FALSE),"")</f>
        <v/>
      </c>
      <c r="AL806" s="55" t="str">
        <f>IFERROR(VLOOKUP(Z806,'PASTE-DL-ALARMS'!$Q$10:$W$2200,3,FALSE),"")</f>
        <v/>
      </c>
      <c r="AM806" s="7" t="str">
        <f t="shared" si="218"/>
        <v>10.121.19.151_IVORY GARDEN_S1P5</v>
      </c>
      <c r="AN806" s="55" t="str">
        <f t="shared" si="219"/>
        <v>10.121.99.143_JAY YOGESHWAR_S4P2</v>
      </c>
      <c r="AO806" s="72" t="e">
        <f t="shared" ca="1" si="220"/>
        <v>#VALUE!</v>
      </c>
      <c r="AP806" s="7" t="str">
        <f>IFERROR(VLOOKUP(Z806,'PASTE-DL-ALARMS'!$Q$10:$Z$2800,8,FALSE),"")</f>
        <v/>
      </c>
    </row>
    <row r="807" spans="1:42" x14ac:dyDescent="0.25">
      <c r="A807" s="20"/>
      <c r="B807" s="20"/>
      <c r="C807" s="20" t="str">
        <f>IF(D807="Critical",MAX($C$8:C806)+1,"")</f>
        <v/>
      </c>
      <c r="D807" s="20" t="str">
        <f t="shared" si="204"/>
        <v>-</v>
      </c>
      <c r="E807" s="20" t="str">
        <f>VLOOKUP('PASTE-DOWN-DL'!F807,'SSA-CODE'!$D$4:$E$56,2,FALSE)</f>
        <v>AHD</v>
      </c>
      <c r="F807" s="48" t="str">
        <f t="shared" si="205"/>
        <v>SSA AM</v>
      </c>
      <c r="G807" s="48" t="str">
        <f t="shared" si="206"/>
        <v xml:space="preserve">	SSA AM</v>
      </c>
      <c r="H807" s="20">
        <v>798</v>
      </c>
      <c r="I807" t="s">
        <v>10937</v>
      </c>
      <c r="J807" t="s">
        <v>6260</v>
      </c>
      <c r="K807" t="s">
        <v>6275</v>
      </c>
      <c r="L807" t="s">
        <v>6262</v>
      </c>
      <c r="M807" t="s">
        <v>6263</v>
      </c>
      <c r="N807" t="s">
        <v>10938</v>
      </c>
      <c r="O807" t="s">
        <v>10939</v>
      </c>
      <c r="P807" t="s">
        <v>6266</v>
      </c>
      <c r="Q807" t="s">
        <v>6671</v>
      </c>
      <c r="R807" t="s">
        <v>6279</v>
      </c>
      <c r="S807" t="s">
        <v>10940</v>
      </c>
      <c r="T807" t="s">
        <v>6345</v>
      </c>
      <c r="U807" t="s">
        <v>10940</v>
      </c>
      <c r="V807" t="s">
        <v>6271</v>
      </c>
      <c r="W807" t="s">
        <v>10941</v>
      </c>
      <c r="X807" t="s">
        <v>10942</v>
      </c>
      <c r="Y807" t="s">
        <v>6269</v>
      </c>
      <c r="Z807" s="48" t="str">
        <f t="shared" si="207"/>
        <v>SSA AM-10.121.18.151-Shahibaugh2 B2_3/3-10.121.18.2-CIVIL_HOSPITAL A1_1/5</v>
      </c>
      <c r="AA807" s="48">
        <f t="shared" si="208"/>
        <v>15</v>
      </c>
      <c r="AB807" s="48">
        <f t="shared" si="209"/>
        <v>28</v>
      </c>
      <c r="AC807" s="48">
        <f t="shared" si="210"/>
        <v>13</v>
      </c>
      <c r="AD807" s="48">
        <f t="shared" si="211"/>
        <v>28</v>
      </c>
      <c r="AE807" s="48" t="str">
        <f t="shared" si="212"/>
        <v>10.121.18.151</v>
      </c>
      <c r="AF807" s="42" t="str">
        <f t="shared" si="213"/>
        <v>10.121.18.2</v>
      </c>
      <c r="AG807" s="7" t="str">
        <f t="shared" si="214"/>
        <v>Shahibaugh 2</v>
      </c>
      <c r="AH807" s="7" t="str">
        <f t="shared" si="215"/>
        <v>CIVIL HOSPITAL</v>
      </c>
      <c r="AI807" s="7" t="str">
        <f t="shared" si="216"/>
        <v>S3P3</v>
      </c>
      <c r="AJ807" s="7" t="str">
        <f t="shared" si="217"/>
        <v>S1P5</v>
      </c>
      <c r="AK807" s="7" t="str">
        <f>IFERROR(VLOOKUP(Z807,'PASTE-DL-ALARMS'!$Q$10:$W$2200,7,FALSE),"")</f>
        <v/>
      </c>
      <c r="AL807" s="55" t="str">
        <f>IFERROR(VLOOKUP(Z807,'PASTE-DL-ALARMS'!$Q$10:$W$2200,3,FALSE),"")</f>
        <v/>
      </c>
      <c r="AM807" s="7" t="str">
        <f t="shared" si="218"/>
        <v>10.121.18.151_Shahibaugh 2_S3P3</v>
      </c>
      <c r="AN807" s="55" t="str">
        <f t="shared" si="219"/>
        <v>10.121.18.2_CIVIL HOSPITAL_S1P5</v>
      </c>
      <c r="AO807" s="72" t="e">
        <f t="shared" ca="1" si="220"/>
        <v>#VALUE!</v>
      </c>
      <c r="AP807" s="7" t="str">
        <f>IFERROR(VLOOKUP(Z807,'PASTE-DL-ALARMS'!$Q$10:$Z$2800,8,FALSE),"")</f>
        <v/>
      </c>
    </row>
    <row r="808" spans="1:42" x14ac:dyDescent="0.25">
      <c r="A808" s="20"/>
      <c r="B808" s="20"/>
      <c r="C808" s="20" t="str">
        <f>IF(D808="Critical",MAX($C$8:C807)+1,"")</f>
        <v/>
      </c>
      <c r="D808" s="20" t="str">
        <f t="shared" si="204"/>
        <v>-</v>
      </c>
      <c r="E808" s="20" t="str">
        <f>VLOOKUP('PASTE-DOWN-DL'!F808,'SSA-CODE'!$D$4:$E$56,2,FALSE)</f>
        <v>WTR AM</v>
      </c>
      <c r="F808" s="48" t="str">
        <f t="shared" si="205"/>
        <v>WTR AM</v>
      </c>
      <c r="G808" s="48" t="str">
        <f t="shared" si="206"/>
        <v xml:space="preserve">	WTR AM</v>
      </c>
      <c r="H808" s="20">
        <v>799</v>
      </c>
      <c r="I808" t="s">
        <v>10943</v>
      </c>
      <c r="J808" t="s">
        <v>6466</v>
      </c>
      <c r="K808" t="s">
        <v>6275</v>
      </c>
      <c r="L808" t="s">
        <v>6262</v>
      </c>
      <c r="M808" t="s">
        <v>6263</v>
      </c>
      <c r="N808" t="s">
        <v>10944</v>
      </c>
      <c r="O808" t="s">
        <v>10945</v>
      </c>
      <c r="P808" t="s">
        <v>6266</v>
      </c>
      <c r="Q808" t="s">
        <v>6508</v>
      </c>
      <c r="R808" t="s">
        <v>6279</v>
      </c>
      <c r="S808" t="s">
        <v>10946</v>
      </c>
      <c r="T808" t="s">
        <v>6287</v>
      </c>
      <c r="U808" t="s">
        <v>6269</v>
      </c>
      <c r="V808" t="s">
        <v>6271</v>
      </c>
      <c r="W808" t="s">
        <v>10947</v>
      </c>
      <c r="X808" t="s">
        <v>10948</v>
      </c>
      <c r="Y808" t="s">
        <v>6269</v>
      </c>
      <c r="Z808" s="48" t="str">
        <f t="shared" si="207"/>
        <v>WTR AM-10.121.15.136-Mehsana2(GNE)_6/7-10.121.15.129-MEHSANA1_6/11</v>
      </c>
      <c r="AA808" s="48">
        <f t="shared" si="208"/>
        <v>15</v>
      </c>
      <c r="AB808" s="48">
        <f t="shared" si="209"/>
        <v>29</v>
      </c>
      <c r="AC808" s="48">
        <f t="shared" si="210"/>
        <v>15</v>
      </c>
      <c r="AD808" s="48">
        <f t="shared" si="211"/>
        <v>24</v>
      </c>
      <c r="AE808" s="48" t="str">
        <f t="shared" si="212"/>
        <v>10.121.15.136</v>
      </c>
      <c r="AF808" s="42" t="str">
        <f t="shared" si="213"/>
        <v>10.121.15.129</v>
      </c>
      <c r="AG808" s="7" t="str">
        <f t="shared" si="214"/>
        <v>Mehsana2(GNE)</v>
      </c>
      <c r="AH808" s="7" t="str">
        <f t="shared" si="215"/>
        <v>MEHSANA1</v>
      </c>
      <c r="AI808" s="7" t="str">
        <f t="shared" si="216"/>
        <v>S6P7</v>
      </c>
      <c r="AJ808" s="7" t="str">
        <f t="shared" si="217"/>
        <v>S6P11</v>
      </c>
      <c r="AK808" s="7" t="str">
        <f>IFERROR(VLOOKUP(Z808,'PASTE-DL-ALARMS'!$Q$10:$W$2200,7,FALSE),"")</f>
        <v/>
      </c>
      <c r="AL808" s="55" t="str">
        <f>IFERROR(VLOOKUP(Z808,'PASTE-DL-ALARMS'!$Q$10:$W$2200,3,FALSE),"")</f>
        <v/>
      </c>
      <c r="AM808" s="7" t="str">
        <f t="shared" si="218"/>
        <v>10.121.15.136_Mehsana2(GNE)_S6P7</v>
      </c>
      <c r="AN808" s="55" t="str">
        <f t="shared" si="219"/>
        <v>10.121.15.129_MEHSANA1_S6P11</v>
      </c>
      <c r="AO808" s="72" t="e">
        <f t="shared" ca="1" si="220"/>
        <v>#VALUE!</v>
      </c>
      <c r="AP808" s="7" t="str">
        <f>IFERROR(VLOOKUP(Z808,'PASTE-DL-ALARMS'!$Q$10:$Z$2800,8,FALSE),"")</f>
        <v/>
      </c>
    </row>
    <row r="809" spans="1:42" x14ac:dyDescent="0.25">
      <c r="A809" s="20"/>
      <c r="B809" s="20"/>
      <c r="C809" s="20" t="str">
        <f>IF(D809="Critical",MAX($C$8:C808)+1,"")</f>
        <v/>
      </c>
      <c r="D809" s="20" t="str">
        <f t="shared" si="204"/>
        <v>-</v>
      </c>
      <c r="E809" s="20" t="str">
        <f>VLOOKUP('PASTE-DOWN-DL'!F809,'SSA-CODE'!$D$4:$E$56,2,FALSE)</f>
        <v>JND</v>
      </c>
      <c r="F809" s="48" t="str">
        <f t="shared" si="205"/>
        <v>SSA JND</v>
      </c>
      <c r="G809" s="48" t="str">
        <f t="shared" si="206"/>
        <v xml:space="preserve">	SSA JND</v>
      </c>
      <c r="H809" s="20">
        <v>800</v>
      </c>
      <c r="I809" t="s">
        <v>10949</v>
      </c>
      <c r="J809" t="s">
        <v>6260</v>
      </c>
      <c r="K809" t="s">
        <v>6275</v>
      </c>
      <c r="L809" t="s">
        <v>6262</v>
      </c>
      <c r="M809" t="s">
        <v>6263</v>
      </c>
      <c r="N809" t="s">
        <v>10950</v>
      </c>
      <c r="O809" t="s">
        <v>10951</v>
      </c>
      <c r="P809" t="s">
        <v>6266</v>
      </c>
      <c r="Q809" t="s">
        <v>6820</v>
      </c>
      <c r="R809" t="s">
        <v>6279</v>
      </c>
      <c r="S809" t="s">
        <v>10952</v>
      </c>
      <c r="T809" t="s">
        <v>6313</v>
      </c>
      <c r="U809" t="s">
        <v>10952</v>
      </c>
      <c r="V809" t="s">
        <v>6271</v>
      </c>
      <c r="W809" t="s">
        <v>10953</v>
      </c>
      <c r="X809" t="s">
        <v>10954</v>
      </c>
      <c r="Y809" t="s">
        <v>6269</v>
      </c>
      <c r="Z809" s="48" t="str">
        <f t="shared" si="207"/>
        <v>SSA JND-10.121.97.193-P5/5_JUNAGADH_JR2-10.121.17.137-P4/2_RAJKOT KR(MPLS_DL_1)</v>
      </c>
      <c r="AA809" s="48">
        <f t="shared" si="208"/>
        <v>14</v>
      </c>
      <c r="AB809" s="48">
        <f t="shared" si="209"/>
        <v>24</v>
      </c>
      <c r="AC809" s="48">
        <f t="shared" si="210"/>
        <v>15</v>
      </c>
      <c r="AD809" s="48">
        <f t="shared" si="211"/>
        <v>28</v>
      </c>
      <c r="AE809" s="48" t="str">
        <f t="shared" si="212"/>
        <v>10.121.17.27</v>
      </c>
      <c r="AF809" s="42" t="str">
        <f t="shared" si="213"/>
        <v>10.121.97.193</v>
      </c>
      <c r="AG809" s="7" t="str">
        <f t="shared" si="214"/>
        <v>RAJKOT KR</v>
      </c>
      <c r="AH809" s="7" t="str">
        <f t="shared" si="215"/>
        <v>JUNAGADH JR2</v>
      </c>
      <c r="AI809" s="7" t="str">
        <f t="shared" si="216"/>
        <v>S4P2</v>
      </c>
      <c r="AJ809" s="7" t="str">
        <f t="shared" si="217"/>
        <v>S5P5</v>
      </c>
      <c r="AK809" s="7" t="str">
        <f>IFERROR(VLOOKUP(Z809,'PASTE-DL-ALARMS'!$Q$10:$W$2200,7,FALSE),"")</f>
        <v/>
      </c>
      <c r="AL809" s="55" t="str">
        <f>IFERROR(VLOOKUP(Z809,'PASTE-DL-ALARMS'!$Q$10:$W$2200,3,FALSE),"")</f>
        <v/>
      </c>
      <c r="AM809" s="7" t="str">
        <f t="shared" si="218"/>
        <v>10.121.17.27_RAJKOT KR_S4P2</v>
      </c>
      <c r="AN809" s="55" t="str">
        <f t="shared" si="219"/>
        <v>10.121.97.193_JUNAGADH JR2_S5P5</v>
      </c>
      <c r="AO809" s="72" t="e">
        <f t="shared" ca="1" si="220"/>
        <v>#VALUE!</v>
      </c>
      <c r="AP809" s="7" t="str">
        <f>IFERROR(VLOOKUP(Z809,'PASTE-DL-ALARMS'!$Q$10:$Z$2800,8,FALSE),"")</f>
        <v/>
      </c>
    </row>
    <row r="810" spans="1:42" x14ac:dyDescent="0.25">
      <c r="A810" s="20"/>
      <c r="B810" s="20"/>
      <c r="C810" s="20" t="str">
        <f>IF(D810="Critical",MAX($C$8:C809)+1,"")</f>
        <v/>
      </c>
      <c r="D810" s="20" t="str">
        <f t="shared" si="204"/>
        <v>-</v>
      </c>
      <c r="E810" s="20" t="str">
        <f>VLOOKUP('PASTE-DOWN-DL'!F810,'SSA-CODE'!$D$4:$E$56,2,FALSE)</f>
        <v>VDA</v>
      </c>
      <c r="F810" s="48" t="str">
        <f t="shared" si="205"/>
        <v>SSA VDR</v>
      </c>
      <c r="G810" s="48" t="str">
        <f t="shared" si="206"/>
        <v xml:space="preserve">	SSA VDR</v>
      </c>
      <c r="H810" s="20">
        <v>801</v>
      </c>
      <c r="I810" t="s">
        <v>10955</v>
      </c>
      <c r="J810" t="s">
        <v>6260</v>
      </c>
      <c r="K810" t="s">
        <v>6275</v>
      </c>
      <c r="L810" t="s">
        <v>6262</v>
      </c>
      <c r="M810" t="s">
        <v>6263</v>
      </c>
      <c r="N810" t="s">
        <v>10956</v>
      </c>
      <c r="O810" t="s">
        <v>10957</v>
      </c>
      <c r="P810" t="s">
        <v>6266</v>
      </c>
      <c r="Q810" t="s">
        <v>7052</v>
      </c>
      <c r="R810" t="s">
        <v>6279</v>
      </c>
      <c r="S810" t="s">
        <v>6417</v>
      </c>
      <c r="T810" t="s">
        <v>6287</v>
      </c>
      <c r="U810" t="s">
        <v>6417</v>
      </c>
      <c r="V810" t="s">
        <v>6271</v>
      </c>
      <c r="W810" t="s">
        <v>10958</v>
      </c>
      <c r="X810" t="s">
        <v>10959</v>
      </c>
      <c r="Y810" t="s">
        <v>6269</v>
      </c>
      <c r="Z810" s="48" t="str">
        <f t="shared" si="207"/>
        <v>SSA VDR-10.121.19.172-RatnapuriBTS_2/5-10.121.19.165-Navapura BTS_2/6-GE</v>
      </c>
      <c r="AA810" s="48">
        <f t="shared" si="208"/>
        <v>15</v>
      </c>
      <c r="AB810" s="48">
        <f t="shared" si="209"/>
        <v>29</v>
      </c>
      <c r="AC810" s="48">
        <f t="shared" si="210"/>
        <v>15</v>
      </c>
      <c r="AD810" s="48">
        <f t="shared" si="211"/>
        <v>28</v>
      </c>
      <c r="AE810" s="48" t="str">
        <f t="shared" si="212"/>
        <v>10.121.19.172</v>
      </c>
      <c r="AF810" s="42" t="str">
        <f t="shared" si="213"/>
        <v>10.121.19.165</v>
      </c>
      <c r="AG810" s="7" t="str">
        <f t="shared" si="214"/>
        <v>RATANPURI BTS</v>
      </c>
      <c r="AH810" s="7" t="str">
        <f t="shared" si="215"/>
        <v>Navapura BTS</v>
      </c>
      <c r="AI810" s="7" t="str">
        <f t="shared" si="216"/>
        <v>S2P5</v>
      </c>
      <c r="AJ810" s="7" t="str">
        <f t="shared" si="217"/>
        <v>S2P6</v>
      </c>
      <c r="AK810" s="7" t="str">
        <f>IFERROR(VLOOKUP(Z810,'PASTE-DL-ALARMS'!$Q$10:$W$2200,7,FALSE),"")</f>
        <v/>
      </c>
      <c r="AL810" s="55" t="str">
        <f>IFERROR(VLOOKUP(Z810,'PASTE-DL-ALARMS'!$Q$10:$W$2200,3,FALSE),"")</f>
        <v/>
      </c>
      <c r="AM810" s="7" t="str">
        <f t="shared" si="218"/>
        <v>10.121.19.172_RATANPURI BTS_S2P5</v>
      </c>
      <c r="AN810" s="55" t="str">
        <f t="shared" si="219"/>
        <v>10.121.19.165_Navapura BTS_S2P6</v>
      </c>
      <c r="AO810" s="72" t="e">
        <f t="shared" ca="1" si="220"/>
        <v>#VALUE!</v>
      </c>
      <c r="AP810" s="7" t="str">
        <f>IFERROR(VLOOKUP(Z810,'PASTE-DL-ALARMS'!$Q$10:$Z$2800,8,FALSE),"")</f>
        <v/>
      </c>
    </row>
    <row r="811" spans="1:42" x14ac:dyDescent="0.25">
      <c r="A811" s="20"/>
      <c r="B811" s="20"/>
      <c r="C811" s="20" t="str">
        <f>IF(D811="Critical",MAX($C$8:C810)+1,"")</f>
        <v/>
      </c>
      <c r="D811" s="20" t="str">
        <f t="shared" si="204"/>
        <v>-</v>
      </c>
      <c r="E811" s="20" t="str">
        <f>VLOOKUP('PASTE-DOWN-DL'!F811,'SSA-CODE'!$D$4:$E$56,2,FALSE)</f>
        <v>WTR AM</v>
      </c>
      <c r="F811" s="48" t="str">
        <f t="shared" si="205"/>
        <v>WTR AM</v>
      </c>
      <c r="G811" s="48" t="str">
        <f t="shared" si="206"/>
        <v xml:space="preserve">	WTR AM</v>
      </c>
      <c r="H811" s="20">
        <v>802</v>
      </c>
      <c r="I811" t="s">
        <v>10960</v>
      </c>
      <c r="J811" t="s">
        <v>6466</v>
      </c>
      <c r="K811" t="s">
        <v>6275</v>
      </c>
      <c r="L811" t="s">
        <v>6262</v>
      </c>
      <c r="M811" t="s">
        <v>6263</v>
      </c>
      <c r="N811" t="s">
        <v>10961</v>
      </c>
      <c r="O811" t="s">
        <v>10962</v>
      </c>
      <c r="P811" t="s">
        <v>6266</v>
      </c>
      <c r="Q811" t="s">
        <v>7090</v>
      </c>
      <c r="R811" t="s">
        <v>7090</v>
      </c>
      <c r="S811" t="s">
        <v>9284</v>
      </c>
      <c r="T811" t="s">
        <v>6345</v>
      </c>
      <c r="U811" t="s">
        <v>7092</v>
      </c>
      <c r="V811" t="s">
        <v>6271</v>
      </c>
      <c r="W811" t="s">
        <v>10963</v>
      </c>
      <c r="X811" t="s">
        <v>10964</v>
      </c>
      <c r="Y811" t="s">
        <v>6269</v>
      </c>
      <c r="Z811" s="48" t="str">
        <f t="shared" si="207"/>
        <v>WTR AM-10.121.16.27-CITY _B2_PH3_5/8-10.121.16.226-Baroda City-3_B2_GNE_5/8</v>
      </c>
      <c r="AA811" s="48">
        <f t="shared" si="208"/>
        <v>14</v>
      </c>
      <c r="AB811" s="48">
        <f t="shared" si="209"/>
        <v>26</v>
      </c>
      <c r="AC811" s="48">
        <f t="shared" si="210"/>
        <v>15</v>
      </c>
      <c r="AD811" s="48">
        <f t="shared" si="211"/>
        <v>33</v>
      </c>
      <c r="AE811" s="48" t="str">
        <f t="shared" si="212"/>
        <v>10.121.16.27</v>
      </c>
      <c r="AF811" s="42" t="str">
        <f t="shared" si="213"/>
        <v>10.121.16.226</v>
      </c>
      <c r="AG811" s="7" t="str">
        <f t="shared" si="214"/>
        <v>Baroda CITY</v>
      </c>
      <c r="AH811" s="7" t="str">
        <f t="shared" si="215"/>
        <v>BARODA CITY 3 GNE</v>
      </c>
      <c r="AI811" s="7" t="str">
        <f t="shared" si="216"/>
        <v>S5P8</v>
      </c>
      <c r="AJ811" s="7" t="str">
        <f t="shared" si="217"/>
        <v>S5P8</v>
      </c>
      <c r="AK811" s="7" t="str">
        <f>IFERROR(VLOOKUP(Z811,'PASTE-DL-ALARMS'!$Q$10:$W$2200,7,FALSE),"")</f>
        <v/>
      </c>
      <c r="AL811" s="55" t="str">
        <f>IFERROR(VLOOKUP(Z811,'PASTE-DL-ALARMS'!$Q$10:$W$2200,3,FALSE),"")</f>
        <v/>
      </c>
      <c r="AM811" s="7" t="str">
        <f t="shared" si="218"/>
        <v>10.121.16.27_Baroda CITY_S5P8</v>
      </c>
      <c r="AN811" s="55" t="str">
        <f t="shared" si="219"/>
        <v>10.121.16.226_BARODA CITY 3 GNE_S5P8</v>
      </c>
      <c r="AO811" s="72" t="e">
        <f t="shared" ca="1" si="220"/>
        <v>#VALUE!</v>
      </c>
      <c r="AP811" s="7" t="str">
        <f>IFERROR(VLOOKUP(Z811,'PASTE-DL-ALARMS'!$Q$10:$Z$2800,8,FALSE),"")</f>
        <v/>
      </c>
    </row>
    <row r="812" spans="1:42" x14ac:dyDescent="0.25">
      <c r="A812" s="20"/>
      <c r="B812" s="20"/>
      <c r="C812" s="20" t="str">
        <f>IF(D812="Critical",MAX($C$8:C811)+1,"")</f>
        <v/>
      </c>
      <c r="D812" s="20" t="str">
        <f t="shared" si="204"/>
        <v>-</v>
      </c>
      <c r="E812" s="20" t="str">
        <f>VLOOKUP('PASTE-DOWN-DL'!F812,'SSA-CODE'!$D$4:$E$56,2,FALSE)</f>
        <v>VDA</v>
      </c>
      <c r="F812" s="48" t="str">
        <f t="shared" si="205"/>
        <v>SSA VDR</v>
      </c>
      <c r="G812" s="48" t="str">
        <f t="shared" si="206"/>
        <v xml:space="preserve">	SSA VDR</v>
      </c>
      <c r="H812" s="20">
        <v>803</v>
      </c>
      <c r="I812" t="s">
        <v>10965</v>
      </c>
      <c r="J812" t="s">
        <v>6260</v>
      </c>
      <c r="K812" t="s">
        <v>6275</v>
      </c>
      <c r="L812" t="s">
        <v>6262</v>
      </c>
      <c r="M812" t="s">
        <v>6263</v>
      </c>
      <c r="N812" t="s">
        <v>10966</v>
      </c>
      <c r="O812" t="s">
        <v>10967</v>
      </c>
      <c r="P812" t="s">
        <v>6266</v>
      </c>
      <c r="Q812" t="s">
        <v>6558</v>
      </c>
      <c r="R812" t="s">
        <v>6279</v>
      </c>
      <c r="S812" t="s">
        <v>10968</v>
      </c>
      <c r="T812" t="s">
        <v>6770</v>
      </c>
      <c r="U812" t="s">
        <v>10968</v>
      </c>
      <c r="V812" t="s">
        <v>6271</v>
      </c>
      <c r="W812" t="s">
        <v>10969</v>
      </c>
      <c r="X812" t="s">
        <v>10970</v>
      </c>
      <c r="Y812" t="s">
        <v>6269</v>
      </c>
      <c r="Z812" s="48" t="str">
        <f t="shared" si="207"/>
        <v>SSA VDR-10.121.19.172-RatanpurBtsA1_1/6-10.121.19.149-SyndicateBtsA1_2/5</v>
      </c>
      <c r="AA812" s="48">
        <f t="shared" si="208"/>
        <v>15</v>
      </c>
      <c r="AB812" s="48">
        <f t="shared" si="209"/>
        <v>29</v>
      </c>
      <c r="AC812" s="48">
        <f t="shared" si="210"/>
        <v>15</v>
      </c>
      <c r="AD812" s="48">
        <f t="shared" si="211"/>
        <v>29</v>
      </c>
      <c r="AE812" s="48" t="str">
        <f t="shared" si="212"/>
        <v>10.121.19.172</v>
      </c>
      <c r="AF812" s="42" t="str">
        <f t="shared" si="213"/>
        <v>10.121.19.149</v>
      </c>
      <c r="AG812" s="7" t="str">
        <f t="shared" si="214"/>
        <v>RATANPURI BTS</v>
      </c>
      <c r="AH812" s="7" t="str">
        <f t="shared" si="215"/>
        <v>SYNDICATE BTS</v>
      </c>
      <c r="AI812" s="7" t="str">
        <f t="shared" si="216"/>
        <v>S1P6</v>
      </c>
      <c r="AJ812" s="7" t="str">
        <f t="shared" si="217"/>
        <v>S2P5</v>
      </c>
      <c r="AK812" s="7" t="str">
        <f>IFERROR(VLOOKUP(Z812,'PASTE-DL-ALARMS'!$Q$10:$W$2200,7,FALSE),"")</f>
        <v/>
      </c>
      <c r="AL812" s="55" t="str">
        <f>IFERROR(VLOOKUP(Z812,'PASTE-DL-ALARMS'!$Q$10:$W$2200,3,FALSE),"")</f>
        <v/>
      </c>
      <c r="AM812" s="7" t="str">
        <f t="shared" si="218"/>
        <v>10.121.19.172_RATANPURI BTS_S1P6</v>
      </c>
      <c r="AN812" s="55" t="str">
        <f t="shared" si="219"/>
        <v>10.121.19.149_SYNDICATE BTS_S2P5</v>
      </c>
      <c r="AO812" s="72" t="e">
        <f t="shared" ca="1" si="220"/>
        <v>#VALUE!</v>
      </c>
      <c r="AP812" s="7" t="str">
        <f>IFERROR(VLOOKUP(Z812,'PASTE-DL-ALARMS'!$Q$10:$Z$2800,8,FALSE),"")</f>
        <v/>
      </c>
    </row>
    <row r="813" spans="1:42" x14ac:dyDescent="0.25">
      <c r="A813" s="20"/>
      <c r="B813" s="20"/>
      <c r="C813" s="20">
        <f>IF(D813="Critical",MAX($C$8:C812)+1,"")</f>
        <v>31</v>
      </c>
      <c r="D813" s="20" t="str">
        <f t="shared" si="204"/>
        <v>Critical</v>
      </c>
      <c r="E813" s="20" t="str">
        <f>VLOOKUP('PASTE-DOWN-DL'!F813,'SSA-CODE'!$D$4:$E$56,2,FALSE)</f>
        <v>MSN</v>
      </c>
      <c r="F813" s="48" t="str">
        <f t="shared" si="205"/>
        <v>SSA MEH</v>
      </c>
      <c r="G813" s="48" t="str">
        <f t="shared" si="206"/>
        <v xml:space="preserve">	SSA MEH</v>
      </c>
      <c r="H813" s="20">
        <v>804</v>
      </c>
      <c r="I813" t="s">
        <v>10971</v>
      </c>
      <c r="J813" t="s">
        <v>6260</v>
      </c>
      <c r="K813" t="s">
        <v>6261</v>
      </c>
      <c r="L813" t="s">
        <v>6262</v>
      </c>
      <c r="M813" t="s">
        <v>6263</v>
      </c>
      <c r="N813" t="s">
        <v>10973</v>
      </c>
      <c r="O813" t="s">
        <v>10972</v>
      </c>
      <c r="P813" t="s">
        <v>6484</v>
      </c>
      <c r="Q813" t="s">
        <v>6608</v>
      </c>
      <c r="R813" t="s">
        <v>6460</v>
      </c>
      <c r="S813" t="s">
        <v>6269</v>
      </c>
      <c r="T813" t="s">
        <v>7155</v>
      </c>
      <c r="U813" t="s">
        <v>6269</v>
      </c>
      <c r="V813" t="s">
        <v>6271</v>
      </c>
      <c r="W813" t="s">
        <v>10974</v>
      </c>
      <c r="X813" t="s">
        <v>10975</v>
      </c>
      <c r="Y813" t="s">
        <v>6269</v>
      </c>
      <c r="Z813" s="48" t="str">
        <f t="shared" si="207"/>
        <v>SSA MEH-10.121.98.1-Kadi Ex B2_3/1-10.121.25.115-JOTANA_S4P1</v>
      </c>
      <c r="AA813" s="48">
        <f t="shared" si="208"/>
        <v>15</v>
      </c>
      <c r="AB813" s="48">
        <f t="shared" si="209"/>
        <v>22</v>
      </c>
      <c r="AC813" s="48">
        <f t="shared" si="210"/>
        <v>13</v>
      </c>
      <c r="AD813" s="48">
        <f t="shared" si="211"/>
        <v>21</v>
      </c>
      <c r="AE813" s="48" t="str">
        <f t="shared" si="212"/>
        <v>10.121.25.115</v>
      </c>
      <c r="AF813" s="42" t="str">
        <f t="shared" si="213"/>
        <v>10.121.98.1</v>
      </c>
      <c r="AG813" s="7" t="str">
        <f t="shared" si="214"/>
        <v>JOTANA</v>
      </c>
      <c r="AH813" s="7" t="str">
        <f t="shared" si="215"/>
        <v>KADI EX</v>
      </c>
      <c r="AI813" s="7" t="str">
        <f t="shared" si="216"/>
        <v>S4P1</v>
      </c>
      <c r="AJ813" s="7" t="str">
        <f t="shared" si="217"/>
        <v>S3P1</v>
      </c>
      <c r="AK813" s="7" t="str">
        <f>IFERROR(VLOOKUP(Z813,'PASTE-DL-ALARMS'!$Q$10:$W$2200,7,FALSE),"")</f>
        <v>15-05-2026</v>
      </c>
      <c r="AL813" s="55" t="str">
        <f>IFERROR(VLOOKUP(Z813,'PASTE-DL-ALARMS'!$Q$10:$W$2200,3,FALSE),"")</f>
        <v>13:52:27</v>
      </c>
      <c r="AM813" s="7" t="str">
        <f t="shared" si="218"/>
        <v>10.121.25.115_JOTANA_S4P1</v>
      </c>
      <c r="AN813" s="55" t="str">
        <f t="shared" si="219"/>
        <v>10.121.98.1_KADI EX_S3P1</v>
      </c>
      <c r="AO813" s="72">
        <f t="shared" ca="1" si="220"/>
        <v>0</v>
      </c>
      <c r="AP813" s="7" t="str">
        <f>IFERROR(VLOOKUP(Z813,'PASTE-DL-ALARMS'!$Q$10:$Z$2800,8,FALSE),"")</f>
        <v xml:space="preserve">	2026/05/15,13:52:27</v>
      </c>
    </row>
    <row r="814" spans="1:42" x14ac:dyDescent="0.25">
      <c r="A814" s="20"/>
      <c r="B814" s="20"/>
      <c r="C814" s="20" t="str">
        <f>IF(D814="Critical",MAX($C$8:C813)+1,"")</f>
        <v/>
      </c>
      <c r="D814" s="20" t="str">
        <f t="shared" si="204"/>
        <v>-</v>
      </c>
      <c r="E814" s="20" t="str">
        <f>VLOOKUP('PASTE-DOWN-DL'!F814,'SSA-CODE'!$D$4:$E$56,2,FALSE)</f>
        <v>VDA</v>
      </c>
      <c r="F814" s="48" t="str">
        <f t="shared" si="205"/>
        <v>SSA VDR</v>
      </c>
      <c r="G814" s="48" t="str">
        <f t="shared" si="206"/>
        <v xml:space="preserve">	SSA VDR</v>
      </c>
      <c r="H814" s="20">
        <v>805</v>
      </c>
      <c r="I814" t="s">
        <v>10976</v>
      </c>
      <c r="J814" t="s">
        <v>6466</v>
      </c>
      <c r="K814" t="s">
        <v>6275</v>
      </c>
      <c r="L814" t="s">
        <v>6262</v>
      </c>
      <c r="M814" t="s">
        <v>6263</v>
      </c>
      <c r="N814" t="s">
        <v>10977</v>
      </c>
      <c r="O814" t="s">
        <v>10978</v>
      </c>
      <c r="P814" t="s">
        <v>6266</v>
      </c>
      <c r="Q814" t="s">
        <v>6438</v>
      </c>
      <c r="R814" t="s">
        <v>6439</v>
      </c>
      <c r="S814" t="s">
        <v>8948</v>
      </c>
      <c r="T814" t="s">
        <v>6500</v>
      </c>
      <c r="U814" t="s">
        <v>6708</v>
      </c>
      <c r="V814" t="s">
        <v>6271</v>
      </c>
      <c r="W814" t="s">
        <v>10979</v>
      </c>
      <c r="X814" t="s">
        <v>6488</v>
      </c>
      <c r="Y814" t="s">
        <v>6269</v>
      </c>
      <c r="Z814" s="48" t="str">
        <f t="shared" si="207"/>
        <v>SSA VDR-10.121.19.134-FATEHGANJ B2_4/10-10.121.16.17-10.121.16.17_ FATEHGUNJ N2_4/10</v>
      </c>
      <c r="AA814" s="48">
        <f t="shared" si="208"/>
        <v>15</v>
      </c>
      <c r="AB814" s="48">
        <f t="shared" si="209"/>
        <v>25</v>
      </c>
      <c r="AC814" s="48">
        <f t="shared" si="210"/>
        <v>14</v>
      </c>
      <c r="AD814" s="48">
        <f t="shared" si="211"/>
        <v>28</v>
      </c>
      <c r="AE814" s="48" t="str">
        <f t="shared" si="212"/>
        <v>10.121.19.134</v>
      </c>
      <c r="AF814" s="42" t="str">
        <f t="shared" si="213"/>
        <v>10.121.16.17</v>
      </c>
      <c r="AG814" s="7" t="str">
        <f t="shared" si="214"/>
        <v>FATEHGANJ</v>
      </c>
      <c r="AH814" s="7" t="str">
        <f t="shared" si="215"/>
        <v xml:space="preserve"> FATEHGUNJ N2</v>
      </c>
      <c r="AI814" s="7" t="str">
        <f t="shared" si="216"/>
        <v>S4P10</v>
      </c>
      <c r="AJ814" s="7" t="str">
        <f t="shared" si="217"/>
        <v>S4P10</v>
      </c>
      <c r="AK814" s="7" t="str">
        <f>IFERROR(VLOOKUP(Z814,'PASTE-DL-ALARMS'!$Q$10:$W$2200,7,FALSE),"")</f>
        <v/>
      </c>
      <c r="AL814" s="55" t="str">
        <f>IFERROR(VLOOKUP(Z814,'PASTE-DL-ALARMS'!$Q$10:$W$2200,3,FALSE),"")</f>
        <v/>
      </c>
      <c r="AM814" s="7" t="str">
        <f t="shared" si="218"/>
        <v>10.121.19.134_FATEHGANJ_S4P10</v>
      </c>
      <c r="AN814" s="55" t="str">
        <f t="shared" si="219"/>
        <v>10.121.16.17_ FATEHGUNJ N2_S4P10</v>
      </c>
      <c r="AO814" s="72" t="e">
        <f t="shared" ca="1" si="220"/>
        <v>#VALUE!</v>
      </c>
      <c r="AP814" s="7" t="str">
        <f>IFERROR(VLOOKUP(Z814,'PASTE-DL-ALARMS'!$Q$10:$Z$2800,8,FALSE),"")</f>
        <v/>
      </c>
    </row>
    <row r="815" spans="1:42" x14ac:dyDescent="0.25">
      <c r="A815" s="20"/>
      <c r="B815" s="20"/>
      <c r="C815" s="20" t="str">
        <f>IF(D815="Critical",MAX($C$8:C814)+1,"")</f>
        <v/>
      </c>
      <c r="D815" s="20" t="str">
        <f t="shared" si="204"/>
        <v>-</v>
      </c>
      <c r="E815" s="20" t="str">
        <f>VLOOKUP('PASTE-DOWN-DL'!F815,'SSA-CODE'!$D$4:$E$56,2,FALSE)</f>
        <v>BHV</v>
      </c>
      <c r="F815" s="48" t="str">
        <f t="shared" si="205"/>
        <v>SSA BV</v>
      </c>
      <c r="G815" s="48" t="str">
        <f t="shared" si="206"/>
        <v xml:space="preserve">	SSA BV</v>
      </c>
      <c r="H815" s="20">
        <v>806</v>
      </c>
      <c r="I815" t="s">
        <v>10980</v>
      </c>
      <c r="J815" t="s">
        <v>6260</v>
      </c>
      <c r="K815" t="s">
        <v>6275</v>
      </c>
      <c r="L815" t="s">
        <v>6262</v>
      </c>
      <c r="M815" t="s">
        <v>6263</v>
      </c>
      <c r="N815" t="s">
        <v>10981</v>
      </c>
      <c r="O815" t="s">
        <v>10982</v>
      </c>
      <c r="P815" t="s">
        <v>6266</v>
      </c>
      <c r="Q815" t="s">
        <v>6546</v>
      </c>
      <c r="R815" t="s">
        <v>6279</v>
      </c>
      <c r="S815" t="s">
        <v>10983</v>
      </c>
      <c r="T815" t="s">
        <v>6937</v>
      </c>
      <c r="U815" t="s">
        <v>10983</v>
      </c>
      <c r="V815" t="s">
        <v>6271</v>
      </c>
      <c r="W815" t="s">
        <v>10984</v>
      </c>
      <c r="X815" t="s">
        <v>6488</v>
      </c>
      <c r="Y815" t="s">
        <v>6269</v>
      </c>
      <c r="Z815" s="48" t="str">
        <f t="shared" si="207"/>
        <v>SSA BV-10.121.17.129-BHAVNAGAR(GNE) B2_4/6-10.121.17.156-VALLABHIPUR B2_3/3</v>
      </c>
      <c r="AA815" s="48">
        <f t="shared" si="208"/>
        <v>15</v>
      </c>
      <c r="AB815" s="48">
        <f t="shared" si="209"/>
        <v>30</v>
      </c>
      <c r="AC815" s="48">
        <f t="shared" si="210"/>
        <v>15</v>
      </c>
      <c r="AD815" s="48">
        <f t="shared" si="211"/>
        <v>27</v>
      </c>
      <c r="AE815" s="48" t="str">
        <f t="shared" si="212"/>
        <v>10.121.17.129</v>
      </c>
      <c r="AF815" s="42" t="str">
        <f t="shared" si="213"/>
        <v>10.121.17.156</v>
      </c>
      <c r="AG815" s="7" t="str">
        <f t="shared" si="214"/>
        <v>BHAVNAGAR(GNE)</v>
      </c>
      <c r="AH815" s="7" t="str">
        <f t="shared" si="215"/>
        <v>VALLABHIPUR</v>
      </c>
      <c r="AI815" s="7" t="str">
        <f t="shared" si="216"/>
        <v>S4P6</v>
      </c>
      <c r="AJ815" s="7" t="str">
        <f t="shared" si="217"/>
        <v>S3P3</v>
      </c>
      <c r="AK815" s="7" t="str">
        <f>IFERROR(VLOOKUP(Z815,'PASTE-DL-ALARMS'!$Q$10:$W$2200,7,FALSE),"")</f>
        <v/>
      </c>
      <c r="AL815" s="55" t="str">
        <f>IFERROR(VLOOKUP(Z815,'PASTE-DL-ALARMS'!$Q$10:$W$2200,3,FALSE),"")</f>
        <v/>
      </c>
      <c r="AM815" s="7" t="str">
        <f t="shared" si="218"/>
        <v>10.121.17.129_BHAVNAGAR(GNE)_S4P6</v>
      </c>
      <c r="AN815" s="55" t="str">
        <f t="shared" si="219"/>
        <v>10.121.17.156_VALLABHIPUR_S3P3</v>
      </c>
      <c r="AO815" s="72" t="e">
        <f t="shared" ca="1" si="220"/>
        <v>#VALUE!</v>
      </c>
      <c r="AP815" s="7" t="str">
        <f>IFERROR(VLOOKUP(Z815,'PASTE-DL-ALARMS'!$Q$10:$Z$2800,8,FALSE),"")</f>
        <v/>
      </c>
    </row>
    <row r="816" spans="1:42" x14ac:dyDescent="0.25">
      <c r="A816" s="20"/>
      <c r="B816" s="20"/>
      <c r="C816" s="20" t="str">
        <f>IF(D816="Critical",MAX($C$8:C815)+1,"")</f>
        <v/>
      </c>
      <c r="D816" s="20" t="str">
        <f t="shared" si="204"/>
        <v>-</v>
      </c>
      <c r="E816" s="20" t="str">
        <f>VLOOKUP('PASTE-DOWN-DL'!F816,'SSA-CODE'!$D$4:$E$56,2,FALSE)</f>
        <v>SRT</v>
      </c>
      <c r="F816" s="48" t="str">
        <f t="shared" si="205"/>
        <v>SSA SR</v>
      </c>
      <c r="G816" s="48" t="str">
        <f t="shared" si="206"/>
        <v xml:space="preserve">	SSA SR</v>
      </c>
      <c r="H816" s="20">
        <v>807</v>
      </c>
      <c r="I816" t="s">
        <v>10985</v>
      </c>
      <c r="J816" t="s">
        <v>6260</v>
      </c>
      <c r="K816" t="s">
        <v>6275</v>
      </c>
      <c r="L816" t="s">
        <v>6262</v>
      </c>
      <c r="M816" t="s">
        <v>6263</v>
      </c>
      <c r="N816" t="s">
        <v>10986</v>
      </c>
      <c r="O816" t="s">
        <v>10987</v>
      </c>
      <c r="P816" t="s">
        <v>6266</v>
      </c>
      <c r="Q816" t="s">
        <v>6400</v>
      </c>
      <c r="R816" t="s">
        <v>6469</v>
      </c>
      <c r="S816" t="s">
        <v>10988</v>
      </c>
      <c r="T816" t="s">
        <v>6950</v>
      </c>
      <c r="U816" t="s">
        <v>10988</v>
      </c>
      <c r="V816" t="s">
        <v>6271</v>
      </c>
      <c r="W816" t="s">
        <v>10989</v>
      </c>
      <c r="X816" t="s">
        <v>6488</v>
      </c>
      <c r="Y816" t="s">
        <v>6269</v>
      </c>
      <c r="Z816" s="48" t="str">
        <f t="shared" si="207"/>
        <v>SSA SR-10.121.19.206-Hazira Excg B1_3/2-10.121.16.245-Torna B1_1/5</v>
      </c>
      <c r="AA816" s="48">
        <f t="shared" si="208"/>
        <v>15</v>
      </c>
      <c r="AB816" s="48">
        <f t="shared" si="209"/>
        <v>27</v>
      </c>
      <c r="AC816" s="48">
        <f t="shared" si="210"/>
        <v>15</v>
      </c>
      <c r="AD816" s="48">
        <f t="shared" si="211"/>
        <v>28</v>
      </c>
      <c r="AE816" s="48" t="str">
        <f t="shared" si="212"/>
        <v>10.121.19.206</v>
      </c>
      <c r="AF816" s="42" t="str">
        <f t="shared" si="213"/>
        <v>10.121.19.247</v>
      </c>
      <c r="AG816" s="7" t="str">
        <f t="shared" si="214"/>
        <v>HAZIRA EXCG</v>
      </c>
      <c r="AH816" s="7" t="str">
        <f t="shared" si="215"/>
        <v>ADANI HAZIRA</v>
      </c>
      <c r="AI816" s="7" t="str">
        <f t="shared" si="216"/>
        <v>S3P2</v>
      </c>
      <c r="AJ816" s="7" t="str">
        <f t="shared" si="217"/>
        <v>S1P5</v>
      </c>
      <c r="AK816" s="7" t="str">
        <f>IFERROR(VLOOKUP(Z816,'PASTE-DL-ALARMS'!$Q$10:$W$2200,7,FALSE),"")</f>
        <v/>
      </c>
      <c r="AL816" s="55" t="str">
        <f>IFERROR(VLOOKUP(Z816,'PASTE-DL-ALARMS'!$Q$10:$W$2200,3,FALSE),"")</f>
        <v/>
      </c>
      <c r="AM816" s="7" t="str">
        <f t="shared" si="218"/>
        <v>10.121.19.206_HAZIRA EXCG_S3P2</v>
      </c>
      <c r="AN816" s="55" t="str">
        <f t="shared" si="219"/>
        <v>10.121.19.247_ADANI HAZIRA_S1P5</v>
      </c>
      <c r="AO816" s="72" t="e">
        <f t="shared" ca="1" si="220"/>
        <v>#VALUE!</v>
      </c>
      <c r="AP816" s="7" t="str">
        <f>IFERROR(VLOOKUP(Z816,'PASTE-DL-ALARMS'!$Q$10:$Z$2800,8,FALSE),"")</f>
        <v/>
      </c>
    </row>
    <row r="817" spans="1:42" x14ac:dyDescent="0.25">
      <c r="A817" s="20"/>
      <c r="B817" s="20"/>
      <c r="C817" s="20" t="str">
        <f>IF(D817="Critical",MAX($C$8:C816)+1,"")</f>
        <v/>
      </c>
      <c r="D817" s="20" t="str">
        <f t="shared" si="204"/>
        <v>-</v>
      </c>
      <c r="E817" s="20" t="str">
        <f>VLOOKUP('PASTE-DOWN-DL'!F817,'SSA-CODE'!$D$4:$E$56,2,FALSE)</f>
        <v>AMR</v>
      </c>
      <c r="F817" s="48" t="str">
        <f t="shared" si="205"/>
        <v>SSA AMR</v>
      </c>
      <c r="G817" s="48" t="str">
        <f t="shared" si="206"/>
        <v xml:space="preserve">	SSA AMR</v>
      </c>
      <c r="H817" s="20">
        <v>808</v>
      </c>
      <c r="I817" t="s">
        <v>10990</v>
      </c>
      <c r="J817" t="s">
        <v>6260</v>
      </c>
      <c r="K817" t="s">
        <v>6275</v>
      </c>
      <c r="L817" t="s">
        <v>6262</v>
      </c>
      <c r="M817" t="s">
        <v>6263</v>
      </c>
      <c r="N817" t="s">
        <v>10991</v>
      </c>
      <c r="O817" t="s">
        <v>10992</v>
      </c>
      <c r="P817" t="s">
        <v>6266</v>
      </c>
      <c r="Q817" t="s">
        <v>6498</v>
      </c>
      <c r="R817" t="s">
        <v>6279</v>
      </c>
      <c r="S817" t="s">
        <v>7199</v>
      </c>
      <c r="T817" t="s">
        <v>6287</v>
      </c>
      <c r="U817" t="s">
        <v>10993</v>
      </c>
      <c r="V817" t="s">
        <v>6271</v>
      </c>
      <c r="W817" t="s">
        <v>10994</v>
      </c>
      <c r="X817" t="s">
        <v>10995</v>
      </c>
      <c r="Y817" t="s">
        <v>6269</v>
      </c>
      <c r="Z817" s="48" t="str">
        <f t="shared" si="207"/>
        <v>SSA AMR-10.121.96.6-Chalala_5/4-10.121.96.8-Dhari_6/4</v>
      </c>
      <c r="AA817" s="48">
        <f t="shared" si="208"/>
        <v>13</v>
      </c>
      <c r="AB817" s="48">
        <f t="shared" si="209"/>
        <v>19</v>
      </c>
      <c r="AC817" s="48">
        <f t="shared" si="210"/>
        <v>13</v>
      </c>
      <c r="AD817" s="48">
        <f t="shared" si="211"/>
        <v>23</v>
      </c>
      <c r="AE817" s="48" t="str">
        <f t="shared" si="212"/>
        <v>10.121.96.8</v>
      </c>
      <c r="AF817" s="42" t="str">
        <f t="shared" si="213"/>
        <v>10.121.96.6</v>
      </c>
      <c r="AG817" s="7" t="str">
        <f t="shared" si="214"/>
        <v>Dhari</v>
      </c>
      <c r="AH817" s="7" t="str">
        <f t="shared" si="215"/>
        <v>Chalala 1</v>
      </c>
      <c r="AI817" s="7" t="str">
        <f t="shared" si="216"/>
        <v>S6P4</v>
      </c>
      <c r="AJ817" s="7" t="str">
        <f t="shared" si="217"/>
        <v>S5P4</v>
      </c>
      <c r="AK817" s="7" t="str">
        <f>IFERROR(VLOOKUP(Z817,'PASTE-DL-ALARMS'!$Q$10:$W$2200,7,FALSE),"")</f>
        <v/>
      </c>
      <c r="AL817" s="55" t="str">
        <f>IFERROR(VLOOKUP(Z817,'PASTE-DL-ALARMS'!$Q$10:$W$2200,3,FALSE),"")</f>
        <v/>
      </c>
      <c r="AM817" s="7" t="str">
        <f t="shared" si="218"/>
        <v>10.121.96.8_Dhari_S6P4</v>
      </c>
      <c r="AN817" s="55" t="str">
        <f t="shared" si="219"/>
        <v>10.121.96.6_Chalala 1_S5P4</v>
      </c>
      <c r="AO817" s="72" t="e">
        <f t="shared" ca="1" si="220"/>
        <v>#VALUE!</v>
      </c>
      <c r="AP817" s="7" t="str">
        <f>IFERROR(VLOOKUP(Z817,'PASTE-DL-ALARMS'!$Q$10:$Z$2800,8,FALSE),"")</f>
        <v/>
      </c>
    </row>
    <row r="818" spans="1:42" x14ac:dyDescent="0.25">
      <c r="A818" s="20"/>
      <c r="B818" s="20"/>
      <c r="C818" s="20" t="str">
        <f>IF(D818="Critical",MAX($C$8:C817)+1,"")</f>
        <v/>
      </c>
      <c r="D818" s="20" t="str">
        <f t="shared" si="204"/>
        <v>-</v>
      </c>
      <c r="E818" s="20" t="str">
        <f>VLOOKUP('PASTE-DOWN-DL'!F818,'SSA-CODE'!$D$4:$E$56,2,FALSE)</f>
        <v>JMN</v>
      </c>
      <c r="F818" s="48" t="str">
        <f t="shared" si="205"/>
        <v>SSA JMN</v>
      </c>
      <c r="G818" s="48" t="str">
        <f t="shared" si="206"/>
        <v xml:space="preserve">	SSA JMN</v>
      </c>
      <c r="H818" s="20">
        <v>809</v>
      </c>
      <c r="I818" t="s">
        <v>10996</v>
      </c>
      <c r="J818" t="s">
        <v>6260</v>
      </c>
      <c r="K818" t="s">
        <v>6275</v>
      </c>
      <c r="L818" t="s">
        <v>6262</v>
      </c>
      <c r="M818" t="s">
        <v>6263</v>
      </c>
      <c r="N818" t="s">
        <v>10997</v>
      </c>
      <c r="O818" t="s">
        <v>10998</v>
      </c>
      <c r="P818" t="s">
        <v>6266</v>
      </c>
      <c r="Q818" t="s">
        <v>6565</v>
      </c>
      <c r="R818" t="s">
        <v>6378</v>
      </c>
      <c r="S818" t="s">
        <v>6269</v>
      </c>
      <c r="T818" t="s">
        <v>6540</v>
      </c>
      <c r="U818" t="s">
        <v>6269</v>
      </c>
      <c r="V818" t="s">
        <v>6271</v>
      </c>
      <c r="W818" t="s">
        <v>10999</v>
      </c>
      <c r="X818" t="s">
        <v>11000</v>
      </c>
      <c r="Y818" t="s">
        <v>6269</v>
      </c>
      <c r="Z818" s="48" t="str">
        <f t="shared" si="207"/>
        <v>SSA JMN-10.121.20.37-Gujarat Gas A1 1/5-10.121.97.129-Mehulnagar ALB_B2_PH3_ 3/3</v>
      </c>
      <c r="AA818" s="48">
        <f t="shared" si="208"/>
        <v>14</v>
      </c>
      <c r="AB818" s="48">
        <f t="shared" si="209"/>
        <v>25</v>
      </c>
      <c r="AC818" s="48">
        <f t="shared" si="210"/>
        <v>15</v>
      </c>
      <c r="AD818" s="48">
        <f t="shared" si="211"/>
        <v>30</v>
      </c>
      <c r="AE818" s="48" t="str">
        <f t="shared" si="212"/>
        <v>10.121.20.37</v>
      </c>
      <c r="AF818" s="42" t="str">
        <f t="shared" si="213"/>
        <v>10.121.97.129</v>
      </c>
      <c r="AG818" s="7" t="str">
        <f t="shared" si="214"/>
        <v>GUJRAT GAS</v>
      </c>
      <c r="AH818" s="7" t="str">
        <f t="shared" si="215"/>
        <v>Mehulnagar ALB</v>
      </c>
      <c r="AI818" s="7" t="str">
        <f t="shared" si="216"/>
        <v>S1P5</v>
      </c>
      <c r="AJ818" s="7" t="str">
        <f t="shared" si="217"/>
        <v>S3P3</v>
      </c>
      <c r="AK818" s="7" t="str">
        <f>IFERROR(VLOOKUP(Z818,'PASTE-DL-ALARMS'!$Q$10:$W$2200,7,FALSE),"")</f>
        <v/>
      </c>
      <c r="AL818" s="55" t="str">
        <f>IFERROR(VLOOKUP(Z818,'PASTE-DL-ALARMS'!$Q$10:$W$2200,3,FALSE),"")</f>
        <v/>
      </c>
      <c r="AM818" s="7" t="str">
        <f t="shared" si="218"/>
        <v>10.121.20.37_GUJRAT GAS_S1P5</v>
      </c>
      <c r="AN818" s="55" t="str">
        <f t="shared" si="219"/>
        <v>10.121.97.129_Mehulnagar ALB_S3P3</v>
      </c>
      <c r="AO818" s="72" t="e">
        <f t="shared" ca="1" si="220"/>
        <v>#VALUE!</v>
      </c>
      <c r="AP818" s="7" t="str">
        <f>IFERROR(VLOOKUP(Z818,'PASTE-DL-ALARMS'!$Q$10:$Z$2800,8,FALSE),"")</f>
        <v/>
      </c>
    </row>
    <row r="819" spans="1:42" x14ac:dyDescent="0.25">
      <c r="A819" s="20"/>
      <c r="B819" s="20"/>
      <c r="C819" s="20" t="str">
        <f>IF(D819="Critical",MAX($C$8:C818)+1,"")</f>
        <v/>
      </c>
      <c r="D819" s="20" t="str">
        <f t="shared" si="204"/>
        <v>-</v>
      </c>
      <c r="E819" s="20" t="str">
        <f>VLOOKUP('PASTE-DOWN-DL'!F819,'SSA-CODE'!$D$4:$E$56,2,FALSE)</f>
        <v>GDR</v>
      </c>
      <c r="F819" s="48" t="str">
        <f t="shared" si="205"/>
        <v>SSA GDH</v>
      </c>
      <c r="G819" s="48" t="str">
        <f t="shared" si="206"/>
        <v xml:space="preserve">	SSA GDH</v>
      </c>
      <c r="H819" s="20">
        <v>810</v>
      </c>
      <c r="I819" t="s">
        <v>11001</v>
      </c>
      <c r="J819" t="s">
        <v>6260</v>
      </c>
      <c r="K819" t="s">
        <v>6275</v>
      </c>
      <c r="L819" t="s">
        <v>6262</v>
      </c>
      <c r="M819" t="s">
        <v>6263</v>
      </c>
      <c r="N819" t="s">
        <v>11002</v>
      </c>
      <c r="O819" t="s">
        <v>11003</v>
      </c>
      <c r="P819" t="s">
        <v>6266</v>
      </c>
      <c r="Q819" t="s">
        <v>6671</v>
      </c>
      <c r="R819" t="s">
        <v>6279</v>
      </c>
      <c r="S819" t="s">
        <v>6269</v>
      </c>
      <c r="T819" t="s">
        <v>7260</v>
      </c>
      <c r="U819" t="s">
        <v>6269</v>
      </c>
      <c r="V819" t="s">
        <v>6271</v>
      </c>
      <c r="W819" t="s">
        <v>11004</v>
      </c>
      <c r="X819" t="s">
        <v>11005</v>
      </c>
      <c r="Y819" t="s">
        <v>6269</v>
      </c>
      <c r="Z819" s="48" t="str">
        <f t="shared" si="207"/>
        <v>SSA GDH-10.121.19.44-ZYDUS COLLEGE_TN703B_GJ_SSA GDH_PH2\S1P5-10.121.19.4-RAJKAMAL_TN705B_GJ_SSA GDH_PH2\S4P2</v>
      </c>
      <c r="AA819" s="48">
        <f t="shared" si="208"/>
        <v>13</v>
      </c>
      <c r="AB819" s="48">
        <f t="shared" si="209"/>
        <v>22</v>
      </c>
      <c r="AC819" s="48">
        <f t="shared" si="210"/>
        <v>14</v>
      </c>
      <c r="AD819" s="48">
        <f t="shared" si="211"/>
        <v>28</v>
      </c>
      <c r="AE819" s="48" t="str">
        <f t="shared" si="212"/>
        <v>10.121.19.4</v>
      </c>
      <c r="AF819" s="42" t="str">
        <f t="shared" si="213"/>
        <v>10.121.19.44</v>
      </c>
      <c r="AG819" s="7" t="str">
        <f t="shared" si="214"/>
        <v>RAJKAMAL</v>
      </c>
      <c r="AH819" s="7" t="str">
        <f t="shared" si="215"/>
        <v>ZYDUS COLLEGE</v>
      </c>
      <c r="AI819" s="7" t="str">
        <f t="shared" si="216"/>
        <v>S4P2</v>
      </c>
      <c r="AJ819" s="7" t="str">
        <f t="shared" si="217"/>
        <v>S1P5</v>
      </c>
      <c r="AK819" s="7" t="str">
        <f>IFERROR(VLOOKUP(Z819,'PASTE-DL-ALARMS'!$Q$10:$W$2200,7,FALSE),"")</f>
        <v/>
      </c>
      <c r="AL819" s="55" t="str">
        <f>IFERROR(VLOOKUP(Z819,'PASTE-DL-ALARMS'!$Q$10:$W$2200,3,FALSE),"")</f>
        <v/>
      </c>
      <c r="AM819" s="7" t="str">
        <f t="shared" si="218"/>
        <v>10.121.19.4_RAJKAMAL_S4P2</v>
      </c>
      <c r="AN819" s="55" t="str">
        <f t="shared" si="219"/>
        <v>10.121.19.44_ZYDUS COLLEGE_S1P5</v>
      </c>
      <c r="AO819" s="72" t="e">
        <f t="shared" ca="1" si="220"/>
        <v>#VALUE!</v>
      </c>
      <c r="AP819" s="7" t="str">
        <f>IFERROR(VLOOKUP(Z819,'PASTE-DL-ALARMS'!$Q$10:$Z$2800,8,FALSE),"")</f>
        <v/>
      </c>
    </row>
    <row r="820" spans="1:42" x14ac:dyDescent="0.25">
      <c r="A820" s="20"/>
      <c r="B820" s="20"/>
      <c r="C820" s="20" t="str">
        <f>IF(D820="Critical",MAX($C$8:C819)+1,"")</f>
        <v/>
      </c>
      <c r="D820" s="20" t="str">
        <f t="shared" si="204"/>
        <v>-</v>
      </c>
      <c r="E820" s="20" t="str">
        <f>VLOOKUP('PASTE-DOWN-DL'!F820,'SSA-CODE'!$D$4:$E$56,2,FALSE)</f>
        <v>AMR</v>
      </c>
      <c r="F820" s="48" t="str">
        <f t="shared" si="205"/>
        <v>SSA AMR</v>
      </c>
      <c r="G820" s="48" t="str">
        <f t="shared" si="206"/>
        <v xml:space="preserve">	SSA AMR</v>
      </c>
      <c r="H820" s="20">
        <v>811</v>
      </c>
      <c r="I820" t="s">
        <v>11006</v>
      </c>
      <c r="J820" t="s">
        <v>6260</v>
      </c>
      <c r="K820" t="s">
        <v>6275</v>
      </c>
      <c r="L820" t="s">
        <v>6262</v>
      </c>
      <c r="M820" t="s">
        <v>6263</v>
      </c>
      <c r="N820" t="s">
        <v>11007</v>
      </c>
      <c r="O820" t="s">
        <v>11008</v>
      </c>
      <c r="P820" t="s">
        <v>6266</v>
      </c>
      <c r="Q820" t="s">
        <v>7248</v>
      </c>
      <c r="R820" t="s">
        <v>6279</v>
      </c>
      <c r="S820" t="s">
        <v>11009</v>
      </c>
      <c r="T820" t="s">
        <v>6345</v>
      </c>
      <c r="U820" t="s">
        <v>7199</v>
      </c>
      <c r="V820" t="s">
        <v>6271</v>
      </c>
      <c r="W820" t="s">
        <v>11010</v>
      </c>
      <c r="X820" t="s">
        <v>11011</v>
      </c>
      <c r="Y820" t="s">
        <v>6269</v>
      </c>
      <c r="Z820" s="48" t="str">
        <f t="shared" si="207"/>
        <v>SSA AMR-10.121.96.22-Darbargadh BTS_2/6-10.121.96.23-Bhojaldarshan BTS_1/6</v>
      </c>
      <c r="AA820" s="48">
        <f t="shared" si="208"/>
        <v>14</v>
      </c>
      <c r="AB820" s="48">
        <f t="shared" si="209"/>
        <v>29</v>
      </c>
      <c r="AC820" s="48">
        <f t="shared" si="210"/>
        <v>14</v>
      </c>
      <c r="AD820" s="48">
        <f t="shared" si="211"/>
        <v>32</v>
      </c>
      <c r="AE820" s="48" t="str">
        <f t="shared" si="212"/>
        <v>10.121.96.22</v>
      </c>
      <c r="AF820" s="42" t="str">
        <f t="shared" si="213"/>
        <v>10.121.96.23</v>
      </c>
      <c r="AG820" s="7" t="str">
        <f t="shared" si="214"/>
        <v>Darbargadh BTS</v>
      </c>
      <c r="AH820" s="7" t="str">
        <f t="shared" si="215"/>
        <v>Bhojaldarshan BTS</v>
      </c>
      <c r="AI820" s="7" t="str">
        <f t="shared" si="216"/>
        <v>S2P6</v>
      </c>
      <c r="AJ820" s="7" t="str">
        <f t="shared" si="217"/>
        <v>S1P6</v>
      </c>
      <c r="AK820" s="7" t="str">
        <f>IFERROR(VLOOKUP(Z820,'PASTE-DL-ALARMS'!$Q$10:$W$2200,7,FALSE),"")</f>
        <v/>
      </c>
      <c r="AL820" s="55" t="str">
        <f>IFERROR(VLOOKUP(Z820,'PASTE-DL-ALARMS'!$Q$10:$W$2200,3,FALSE),"")</f>
        <v/>
      </c>
      <c r="AM820" s="7" t="str">
        <f t="shared" si="218"/>
        <v>10.121.96.22_Darbargadh BTS_S2P6</v>
      </c>
      <c r="AN820" s="55" t="str">
        <f t="shared" si="219"/>
        <v>10.121.96.23_Bhojaldarshan BTS_S1P6</v>
      </c>
      <c r="AO820" s="72" t="e">
        <f t="shared" ca="1" si="220"/>
        <v>#VALUE!</v>
      </c>
      <c r="AP820" s="7" t="str">
        <f>IFERROR(VLOOKUP(Z820,'PASTE-DL-ALARMS'!$Q$10:$Z$2800,8,FALSE),"")</f>
        <v/>
      </c>
    </row>
    <row r="821" spans="1:42" x14ac:dyDescent="0.25">
      <c r="A821" s="20"/>
      <c r="B821" s="20"/>
      <c r="C821" s="20" t="str">
        <f>IF(D821="Critical",MAX($C$8:C820)+1,"")</f>
        <v/>
      </c>
      <c r="D821" s="20" t="str">
        <f t="shared" si="204"/>
        <v>-</v>
      </c>
      <c r="E821" s="20" t="str">
        <f>VLOOKUP('PASTE-DOWN-DL'!F821,'SSA-CODE'!$D$4:$E$56,2,FALSE)</f>
        <v>JMN</v>
      </c>
      <c r="F821" s="48" t="str">
        <f t="shared" si="205"/>
        <v>SSA JMN</v>
      </c>
      <c r="G821" s="48" t="str">
        <f t="shared" si="206"/>
        <v xml:space="preserve">	SSA JMN</v>
      </c>
      <c r="H821" s="20">
        <v>812</v>
      </c>
      <c r="I821" t="s">
        <v>11012</v>
      </c>
      <c r="J821" t="s">
        <v>6260</v>
      </c>
      <c r="K821" t="s">
        <v>6275</v>
      </c>
      <c r="L821" t="s">
        <v>6262</v>
      </c>
      <c r="M821" t="s">
        <v>6263</v>
      </c>
      <c r="N821" t="s">
        <v>11013</v>
      </c>
      <c r="O821" t="s">
        <v>11014</v>
      </c>
      <c r="P821" t="s">
        <v>6266</v>
      </c>
      <c r="Q821" t="s">
        <v>7090</v>
      </c>
      <c r="R821" t="s">
        <v>7090</v>
      </c>
      <c r="S821" t="s">
        <v>11015</v>
      </c>
      <c r="T821" t="s">
        <v>6471</v>
      </c>
      <c r="U821" t="s">
        <v>7520</v>
      </c>
      <c r="V821" t="s">
        <v>6271</v>
      </c>
      <c r="W821" t="s">
        <v>11016</v>
      </c>
      <c r="X821" t="s">
        <v>11017</v>
      </c>
      <c r="Y821" t="s">
        <v>6269</v>
      </c>
      <c r="Z821" s="48" t="str">
        <f t="shared" si="207"/>
        <v>SSA JMN-10.121.68.193-JAMNAGAR GNE_3/4-10.121.68.194-KHAVDI_3/4</v>
      </c>
      <c r="AA821" s="48">
        <f t="shared" si="208"/>
        <v>15</v>
      </c>
      <c r="AB821" s="48">
        <f t="shared" si="209"/>
        <v>28</v>
      </c>
      <c r="AC821" s="48">
        <f t="shared" si="210"/>
        <v>15</v>
      </c>
      <c r="AD821" s="48">
        <f t="shared" si="211"/>
        <v>22</v>
      </c>
      <c r="AE821" s="48" t="str">
        <f t="shared" si="212"/>
        <v>10.121.68.193</v>
      </c>
      <c r="AF821" s="42" t="str">
        <f t="shared" si="213"/>
        <v>10.121.68.194</v>
      </c>
      <c r="AG821" s="7" t="str">
        <f t="shared" si="214"/>
        <v>JAMNAGAR GNE</v>
      </c>
      <c r="AH821" s="7" t="str">
        <f t="shared" si="215"/>
        <v>KHAVDI</v>
      </c>
      <c r="AI821" s="7" t="str">
        <f t="shared" si="216"/>
        <v>S3P4</v>
      </c>
      <c r="AJ821" s="7" t="str">
        <f t="shared" si="217"/>
        <v>S3P4</v>
      </c>
      <c r="AK821" s="7" t="str">
        <f>IFERROR(VLOOKUP(Z821,'PASTE-DL-ALARMS'!$Q$10:$W$2200,7,FALSE),"")</f>
        <v/>
      </c>
      <c r="AL821" s="55" t="str">
        <f>IFERROR(VLOOKUP(Z821,'PASTE-DL-ALARMS'!$Q$10:$W$2200,3,FALSE),"")</f>
        <v/>
      </c>
      <c r="AM821" s="7" t="str">
        <f t="shared" si="218"/>
        <v>10.121.68.193_JAMNAGAR GNE_S3P4</v>
      </c>
      <c r="AN821" s="55" t="str">
        <f t="shared" si="219"/>
        <v>10.121.68.194_KHAVDI_S3P4</v>
      </c>
      <c r="AO821" s="72" t="e">
        <f t="shared" ca="1" si="220"/>
        <v>#VALUE!</v>
      </c>
      <c r="AP821" s="7" t="str">
        <f>IFERROR(VLOOKUP(Z821,'PASTE-DL-ALARMS'!$Q$10:$Z$2800,8,FALSE),"")</f>
        <v/>
      </c>
    </row>
    <row r="822" spans="1:42" x14ac:dyDescent="0.25">
      <c r="A822" s="20"/>
      <c r="B822" s="20"/>
      <c r="C822" s="20" t="str">
        <f>IF(D822="Critical",MAX($C$8:C821)+1,"")</f>
        <v/>
      </c>
      <c r="D822" s="20" t="str">
        <f t="shared" si="204"/>
        <v>-</v>
      </c>
      <c r="E822" s="20" t="str">
        <f>VLOOKUP('PASTE-DOWN-DL'!F822,'SSA-CODE'!$D$4:$E$56,2,FALSE)</f>
        <v>AHD</v>
      </c>
      <c r="F822" s="48" t="str">
        <f t="shared" si="205"/>
        <v>SSA AM</v>
      </c>
      <c r="G822" s="48" t="str">
        <f t="shared" si="206"/>
        <v xml:space="preserve">	SSA AM</v>
      </c>
      <c r="H822" s="20">
        <v>813</v>
      </c>
      <c r="I822" t="s">
        <v>11018</v>
      </c>
      <c r="J822" t="s">
        <v>6260</v>
      </c>
      <c r="K822" t="s">
        <v>6261</v>
      </c>
      <c r="L822" t="s">
        <v>6262</v>
      </c>
      <c r="M822" t="s">
        <v>6263</v>
      </c>
      <c r="N822" t="s">
        <v>11019</v>
      </c>
      <c r="O822" t="s">
        <v>11020</v>
      </c>
      <c r="P822" t="s">
        <v>6266</v>
      </c>
      <c r="Q822" t="s">
        <v>6529</v>
      </c>
      <c r="R822" t="s">
        <v>6916</v>
      </c>
      <c r="S822" t="s">
        <v>11021</v>
      </c>
      <c r="T822" t="s">
        <v>6500</v>
      </c>
      <c r="U822" t="s">
        <v>8825</v>
      </c>
      <c r="V822" t="s">
        <v>6271</v>
      </c>
      <c r="W822" t="s">
        <v>11022</v>
      </c>
      <c r="X822" t="s">
        <v>11023</v>
      </c>
      <c r="Y822" t="s">
        <v>6269</v>
      </c>
      <c r="Z822" s="48" t="str">
        <f t="shared" si="207"/>
        <v>SSA AM-10.121.18.204-5ESS-GNR_3/1-10.121.18.245-SECTOR 11_4/1</v>
      </c>
      <c r="AA822" s="48">
        <f t="shared" si="208"/>
        <v>15</v>
      </c>
      <c r="AB822" s="48">
        <f t="shared" si="209"/>
        <v>24</v>
      </c>
      <c r="AC822" s="48">
        <f t="shared" si="210"/>
        <v>15</v>
      </c>
      <c r="AD822" s="48">
        <f t="shared" si="211"/>
        <v>29</v>
      </c>
      <c r="AE822" s="48" t="str">
        <f t="shared" si="212"/>
        <v>10.121.18.204</v>
      </c>
      <c r="AF822" s="42" t="str">
        <f t="shared" si="213"/>
        <v>10.121.18.245</v>
      </c>
      <c r="AG822" s="7" t="str">
        <f t="shared" si="214"/>
        <v>5ESS-GNR</v>
      </c>
      <c r="AH822" s="7" t="str">
        <f t="shared" si="215"/>
        <v>SECTOR 11 GNE</v>
      </c>
      <c r="AI822" s="7" t="str">
        <f t="shared" si="216"/>
        <v>S3P1</v>
      </c>
      <c r="AJ822" s="7" t="str">
        <f t="shared" si="217"/>
        <v>S4P1</v>
      </c>
      <c r="AK822" s="7" t="str">
        <f>IFERROR(VLOOKUP(Z822,'PASTE-DL-ALARMS'!$Q$10:$W$2200,7,FALSE),"")</f>
        <v/>
      </c>
      <c r="AL822" s="55" t="str">
        <f>IFERROR(VLOOKUP(Z822,'PASTE-DL-ALARMS'!$Q$10:$W$2200,3,FALSE),"")</f>
        <v/>
      </c>
      <c r="AM822" s="7" t="str">
        <f t="shared" si="218"/>
        <v>10.121.18.204_5ESS-GNR_S3P1</v>
      </c>
      <c r="AN822" s="55" t="str">
        <f t="shared" si="219"/>
        <v>10.121.18.245_SECTOR 11 GNE_S4P1</v>
      </c>
      <c r="AO822" s="72" t="e">
        <f t="shared" ca="1" si="220"/>
        <v>#VALUE!</v>
      </c>
      <c r="AP822" s="7" t="str">
        <f>IFERROR(VLOOKUP(Z822,'PASTE-DL-ALARMS'!$Q$10:$Z$2800,8,FALSE),"")</f>
        <v/>
      </c>
    </row>
    <row r="823" spans="1:42" x14ac:dyDescent="0.25">
      <c r="A823" s="20"/>
      <c r="B823" s="20"/>
      <c r="C823" s="20" t="str">
        <f>IF(D823="Critical",MAX($C$8:C822)+1,"")</f>
        <v/>
      </c>
      <c r="D823" s="20" t="str">
        <f t="shared" si="204"/>
        <v>-</v>
      </c>
      <c r="E823" s="20" t="str">
        <f>VLOOKUP('PASTE-DOWN-DL'!F823,'SSA-CODE'!$D$4:$E$56,2,FALSE)</f>
        <v>AHD</v>
      </c>
      <c r="F823" s="48" t="str">
        <f t="shared" si="205"/>
        <v>SSA AM</v>
      </c>
      <c r="G823" s="48" t="str">
        <f t="shared" si="206"/>
        <v xml:space="preserve">	SSA AM</v>
      </c>
      <c r="H823" s="20">
        <v>814</v>
      </c>
      <c r="I823" t="s">
        <v>11024</v>
      </c>
      <c r="J823" t="s">
        <v>6260</v>
      </c>
      <c r="K823" t="s">
        <v>6275</v>
      </c>
      <c r="L823" t="s">
        <v>6262</v>
      </c>
      <c r="M823" t="s">
        <v>6263</v>
      </c>
      <c r="N823" t="s">
        <v>11025</v>
      </c>
      <c r="O823" t="s">
        <v>11026</v>
      </c>
      <c r="P823" t="s">
        <v>6266</v>
      </c>
      <c r="Q823" t="s">
        <v>9853</v>
      </c>
      <c r="R823" t="s">
        <v>6279</v>
      </c>
      <c r="S823" t="s">
        <v>11027</v>
      </c>
      <c r="T823" t="s">
        <v>6321</v>
      </c>
      <c r="U823" t="s">
        <v>11028</v>
      </c>
      <c r="V823" t="s">
        <v>6271</v>
      </c>
      <c r="W823" t="s">
        <v>11029</v>
      </c>
      <c r="X823" t="s">
        <v>11030</v>
      </c>
      <c r="Y823" t="s">
        <v>6269</v>
      </c>
      <c r="Z823" s="48" t="str">
        <f t="shared" si="207"/>
        <v>SSA AM-10.121.18.9-ONGC_3/6-10.121.18.7-Sabarmati_3/4</v>
      </c>
      <c r="AA823" s="48">
        <f t="shared" si="208"/>
        <v>13</v>
      </c>
      <c r="AB823" s="48">
        <f t="shared" si="209"/>
        <v>23</v>
      </c>
      <c r="AC823" s="48">
        <f t="shared" si="210"/>
        <v>13</v>
      </c>
      <c r="AD823" s="48">
        <f t="shared" si="211"/>
        <v>18</v>
      </c>
      <c r="AE823" s="48" t="str">
        <f t="shared" si="212"/>
        <v>10.121.18.7</v>
      </c>
      <c r="AF823" s="42" t="str">
        <f t="shared" si="213"/>
        <v>10.121.18.9</v>
      </c>
      <c r="AG823" s="7" t="str">
        <f t="shared" si="214"/>
        <v>SABARMATI</v>
      </c>
      <c r="AH823" s="7" t="str">
        <f t="shared" si="215"/>
        <v>ONGC</v>
      </c>
      <c r="AI823" s="7" t="str">
        <f t="shared" si="216"/>
        <v>S3P4</v>
      </c>
      <c r="AJ823" s="7" t="str">
        <f t="shared" si="217"/>
        <v>S3P6</v>
      </c>
      <c r="AK823" s="7" t="str">
        <f>IFERROR(VLOOKUP(Z823,'PASTE-DL-ALARMS'!$Q$10:$W$2200,7,FALSE),"")</f>
        <v/>
      </c>
      <c r="AL823" s="55" t="str">
        <f>IFERROR(VLOOKUP(Z823,'PASTE-DL-ALARMS'!$Q$10:$W$2200,3,FALSE),"")</f>
        <v/>
      </c>
      <c r="AM823" s="7" t="str">
        <f t="shared" si="218"/>
        <v>10.121.18.7_SABARMATI_S3P4</v>
      </c>
      <c r="AN823" s="55" t="str">
        <f t="shared" si="219"/>
        <v>10.121.18.9_ONGC_S3P6</v>
      </c>
      <c r="AO823" s="72" t="e">
        <f t="shared" ca="1" si="220"/>
        <v>#VALUE!</v>
      </c>
      <c r="AP823" s="7" t="str">
        <f>IFERROR(VLOOKUP(Z823,'PASTE-DL-ALARMS'!$Q$10:$Z$2800,8,FALSE),"")</f>
        <v/>
      </c>
    </row>
    <row r="824" spans="1:42" x14ac:dyDescent="0.25">
      <c r="A824" s="20"/>
      <c r="B824" s="20"/>
      <c r="C824" s="20" t="str">
        <f>IF(D824="Critical",MAX($C$8:C823)+1,"")</f>
        <v/>
      </c>
      <c r="D824" s="20" t="str">
        <f t="shared" si="204"/>
        <v>-</v>
      </c>
      <c r="E824" s="20" t="str">
        <f>VLOOKUP('PASTE-DOWN-DL'!F824,'SSA-CODE'!$D$4:$E$56,2,FALSE)</f>
        <v>WTR RJ</v>
      </c>
      <c r="F824" s="48" t="str">
        <f t="shared" si="205"/>
        <v>WTR RJ</v>
      </c>
      <c r="G824" s="48" t="str">
        <f t="shared" si="206"/>
        <v xml:space="preserve">	WTR RJ</v>
      </c>
      <c r="H824" s="20">
        <v>815</v>
      </c>
      <c r="I824" t="s">
        <v>11031</v>
      </c>
      <c r="J824" t="s">
        <v>6260</v>
      </c>
      <c r="K824" t="s">
        <v>6261</v>
      </c>
      <c r="L824" t="s">
        <v>6262</v>
      </c>
      <c r="M824" t="s">
        <v>6263</v>
      </c>
      <c r="N824" t="s">
        <v>11032</v>
      </c>
      <c r="O824" t="s">
        <v>11033</v>
      </c>
      <c r="P824" t="s">
        <v>6266</v>
      </c>
      <c r="Q824" t="s">
        <v>6431</v>
      </c>
      <c r="R824" t="s">
        <v>7217</v>
      </c>
      <c r="S824" t="s">
        <v>6269</v>
      </c>
      <c r="T824" t="s">
        <v>6693</v>
      </c>
      <c r="U824" t="s">
        <v>6269</v>
      </c>
      <c r="V824" t="s">
        <v>6271</v>
      </c>
      <c r="W824" t="s">
        <v>11034</v>
      </c>
      <c r="X824" t="s">
        <v>11035</v>
      </c>
      <c r="Y824" t="s">
        <v>11036</v>
      </c>
      <c r="Z824" s="48" t="str">
        <f t="shared" si="207"/>
        <v>WTR RJ-10.121.68.201-DHROL_B2_PH3_6/1-10.121.68.207-PADADHARI_B2_PH3_3/1</v>
      </c>
      <c r="AA824" s="48">
        <f t="shared" si="208"/>
        <v>15</v>
      </c>
      <c r="AB824" s="48">
        <f t="shared" si="209"/>
        <v>21</v>
      </c>
      <c r="AC824" s="48">
        <f t="shared" si="210"/>
        <v>15</v>
      </c>
      <c r="AD824" s="48">
        <f t="shared" si="211"/>
        <v>25</v>
      </c>
      <c r="AE824" s="48" t="str">
        <f t="shared" si="212"/>
        <v>10.121.68.201</v>
      </c>
      <c r="AF824" s="42" t="str">
        <f t="shared" si="213"/>
        <v>10.121.68.207</v>
      </c>
      <c r="AG824" s="7" t="str">
        <f t="shared" si="214"/>
        <v>DHROL</v>
      </c>
      <c r="AH824" s="7" t="str">
        <f t="shared" si="215"/>
        <v>PADADHARI</v>
      </c>
      <c r="AI824" s="7" t="str">
        <f t="shared" si="216"/>
        <v>S6P1</v>
      </c>
      <c r="AJ824" s="7" t="str">
        <f t="shared" si="217"/>
        <v>S3P1</v>
      </c>
      <c r="AK824" s="7" t="str">
        <f>IFERROR(VLOOKUP(Z824,'PASTE-DL-ALARMS'!$Q$10:$W$2200,7,FALSE),"")</f>
        <v/>
      </c>
      <c r="AL824" s="55" t="str">
        <f>IFERROR(VLOOKUP(Z824,'PASTE-DL-ALARMS'!$Q$10:$W$2200,3,FALSE),"")</f>
        <v/>
      </c>
      <c r="AM824" s="7" t="str">
        <f t="shared" si="218"/>
        <v>10.121.68.201_DHROL_S6P1</v>
      </c>
      <c r="AN824" s="55" t="str">
        <f t="shared" si="219"/>
        <v>10.121.68.207_PADADHARI_S3P1</v>
      </c>
      <c r="AO824" s="72" t="e">
        <f t="shared" ca="1" si="220"/>
        <v>#VALUE!</v>
      </c>
      <c r="AP824" s="7" t="str">
        <f>IFERROR(VLOOKUP(Z824,'PASTE-DL-ALARMS'!$Q$10:$Z$2800,8,FALSE),"")</f>
        <v/>
      </c>
    </row>
    <row r="825" spans="1:42" x14ac:dyDescent="0.25">
      <c r="A825" s="20"/>
      <c r="B825" s="20"/>
      <c r="C825" s="20" t="str">
        <f>IF(D825="Critical",MAX($C$8:C824)+1,"")</f>
        <v/>
      </c>
      <c r="D825" s="20" t="str">
        <f t="shared" si="204"/>
        <v>-</v>
      </c>
      <c r="E825" s="20" t="str">
        <f>VLOOKUP('PASTE-DOWN-DL'!F825,'SSA-CODE'!$D$4:$E$56,2,FALSE)</f>
        <v>JMN</v>
      </c>
      <c r="F825" s="48" t="str">
        <f t="shared" si="205"/>
        <v>SSA JMN</v>
      </c>
      <c r="G825" s="48" t="str">
        <f t="shared" si="206"/>
        <v xml:space="preserve">	SSA JMN</v>
      </c>
      <c r="H825" s="20">
        <v>816</v>
      </c>
      <c r="I825" t="s">
        <v>11037</v>
      </c>
      <c r="J825" t="s">
        <v>6260</v>
      </c>
      <c r="K825" t="s">
        <v>6275</v>
      </c>
      <c r="L825" t="s">
        <v>6262</v>
      </c>
      <c r="M825" t="s">
        <v>6263</v>
      </c>
      <c r="N825" t="s">
        <v>11038</v>
      </c>
      <c r="O825" t="s">
        <v>11039</v>
      </c>
      <c r="P825" t="s">
        <v>6266</v>
      </c>
      <c r="Q825" t="s">
        <v>7217</v>
      </c>
      <c r="R825" t="s">
        <v>6279</v>
      </c>
      <c r="S825" t="s">
        <v>11040</v>
      </c>
      <c r="T825" t="s">
        <v>6313</v>
      </c>
      <c r="U825" t="s">
        <v>6679</v>
      </c>
      <c r="V825" t="s">
        <v>6271</v>
      </c>
      <c r="W825" t="s">
        <v>11041</v>
      </c>
      <c r="X825" t="s">
        <v>11042</v>
      </c>
      <c r="Y825" t="s">
        <v>6269</v>
      </c>
      <c r="Z825" s="48" t="str">
        <f t="shared" si="207"/>
        <v>SSA JMN-10.121.20.50-Samana Radar Sbi A1_1/5-10.121.68.205-Samana B1_4/3</v>
      </c>
      <c r="AA825" s="48">
        <f t="shared" si="208"/>
        <v>15</v>
      </c>
      <c r="AB825" s="48">
        <f t="shared" si="209"/>
        <v>22</v>
      </c>
      <c r="AC825" s="48">
        <f t="shared" si="210"/>
        <v>14</v>
      </c>
      <c r="AD825" s="48">
        <f t="shared" si="211"/>
        <v>31</v>
      </c>
      <c r="AE825" s="48" t="str">
        <f t="shared" si="212"/>
        <v>10.121.68.205</v>
      </c>
      <c r="AF825" s="42" t="str">
        <f t="shared" si="213"/>
        <v>10.121.20.50</v>
      </c>
      <c r="AG825" s="7" t="str">
        <f t="shared" si="214"/>
        <v>SAMANA</v>
      </c>
      <c r="AH825" s="7" t="str">
        <f t="shared" si="215"/>
        <v>Samana Radar SBI</v>
      </c>
      <c r="AI825" s="7" t="str">
        <f t="shared" si="216"/>
        <v>S4P3</v>
      </c>
      <c r="AJ825" s="7" t="str">
        <f t="shared" si="217"/>
        <v>S1P5</v>
      </c>
      <c r="AK825" s="7" t="str">
        <f>IFERROR(VLOOKUP(Z825,'PASTE-DL-ALARMS'!$Q$10:$W$2200,7,FALSE),"")</f>
        <v/>
      </c>
      <c r="AL825" s="55" t="str">
        <f>IFERROR(VLOOKUP(Z825,'PASTE-DL-ALARMS'!$Q$10:$W$2200,3,FALSE),"")</f>
        <v/>
      </c>
      <c r="AM825" s="7" t="str">
        <f t="shared" si="218"/>
        <v>10.121.68.205_SAMANA_S4P3</v>
      </c>
      <c r="AN825" s="55" t="str">
        <f t="shared" si="219"/>
        <v>10.121.20.50_Samana Radar SBI_S1P5</v>
      </c>
      <c r="AO825" s="72" t="e">
        <f t="shared" ca="1" si="220"/>
        <v>#VALUE!</v>
      </c>
      <c r="AP825" s="7" t="str">
        <f>IFERROR(VLOOKUP(Z825,'PASTE-DL-ALARMS'!$Q$10:$Z$2800,8,FALSE),"")</f>
        <v/>
      </c>
    </row>
    <row r="826" spans="1:42" x14ac:dyDescent="0.25">
      <c r="A826" s="20"/>
      <c r="B826" s="20"/>
      <c r="C826" s="20" t="str">
        <f>IF(D826="Critical",MAX($C$8:C825)+1,"")</f>
        <v/>
      </c>
      <c r="D826" s="20" t="str">
        <f t="shared" si="204"/>
        <v>-</v>
      </c>
      <c r="E826" s="20" t="str">
        <f>VLOOKUP('PASTE-DOWN-DL'!F826,'SSA-CODE'!$D$4:$E$56,2,FALSE)</f>
        <v>WTR AM</v>
      </c>
      <c r="F826" s="48" t="str">
        <f t="shared" si="205"/>
        <v>WTR AM</v>
      </c>
      <c r="G826" s="48" t="str">
        <f t="shared" si="206"/>
        <v xml:space="preserve">	WTR AM</v>
      </c>
      <c r="H826" s="20">
        <v>817</v>
      </c>
      <c r="I826" t="s">
        <v>11043</v>
      </c>
      <c r="J826" t="s">
        <v>6260</v>
      </c>
      <c r="K826" t="s">
        <v>6261</v>
      </c>
      <c r="L826" t="s">
        <v>6262</v>
      </c>
      <c r="M826" t="s">
        <v>6263</v>
      </c>
      <c r="N826" t="s">
        <v>11044</v>
      </c>
      <c r="O826" t="s">
        <v>11045</v>
      </c>
      <c r="P826" t="s">
        <v>6266</v>
      </c>
      <c r="Q826" t="s">
        <v>6267</v>
      </c>
      <c r="R826" t="s">
        <v>6268</v>
      </c>
      <c r="S826" t="s">
        <v>6269</v>
      </c>
      <c r="T826" t="s">
        <v>6270</v>
      </c>
      <c r="U826" t="s">
        <v>6269</v>
      </c>
      <c r="V826" t="s">
        <v>6271</v>
      </c>
      <c r="W826" t="s">
        <v>11046</v>
      </c>
      <c r="X826" t="s">
        <v>11047</v>
      </c>
      <c r="Y826" t="s">
        <v>6269</v>
      </c>
      <c r="Z826" s="48" t="str">
        <f t="shared" si="207"/>
        <v>WTR AM-10.121.15.199-TN725B_Palanpur 1 _B2\S6P1-10.121.98.130-TN725B_PALANPUR SSA_B2_S5P1</v>
      </c>
      <c r="AA826" s="48">
        <f t="shared" si="208"/>
        <v>15</v>
      </c>
      <c r="AB826" s="48">
        <f t="shared" si="209"/>
        <v>25</v>
      </c>
      <c r="AC826" s="48">
        <f t="shared" si="210"/>
        <v>15</v>
      </c>
      <c r="AD826" s="48">
        <f t="shared" si="211"/>
        <v>27</v>
      </c>
      <c r="AE826" s="48" t="str">
        <f t="shared" si="212"/>
        <v>10.121.15.199</v>
      </c>
      <c r="AF826" s="42" t="str">
        <f t="shared" si="213"/>
        <v>10.121.98.130</v>
      </c>
      <c r="AG826" s="7" t="str">
        <f t="shared" si="214"/>
        <v>Palanpur1</v>
      </c>
      <c r="AH826" s="7" t="str">
        <f t="shared" si="215"/>
        <v>PALANPUR B2</v>
      </c>
      <c r="AI826" s="7" t="str">
        <f t="shared" si="216"/>
        <v>S6P1</v>
      </c>
      <c r="AJ826" s="7" t="str">
        <f t="shared" si="217"/>
        <v>S5P1</v>
      </c>
      <c r="AK826" s="7" t="str">
        <f>IFERROR(VLOOKUP(Z826,'PASTE-DL-ALARMS'!$Q$10:$W$2200,7,FALSE),"")</f>
        <v/>
      </c>
      <c r="AL826" s="55" t="str">
        <f>IFERROR(VLOOKUP(Z826,'PASTE-DL-ALARMS'!$Q$10:$W$2200,3,FALSE),"")</f>
        <v/>
      </c>
      <c r="AM826" s="7" t="str">
        <f t="shared" si="218"/>
        <v>10.121.15.199_Palanpur1_S6P1</v>
      </c>
      <c r="AN826" s="55" t="str">
        <f t="shared" si="219"/>
        <v>10.121.98.130_PALANPUR B2_S5P1</v>
      </c>
      <c r="AO826" s="72" t="e">
        <f t="shared" ca="1" si="220"/>
        <v>#VALUE!</v>
      </c>
      <c r="AP826" s="7" t="str">
        <f>IFERROR(VLOOKUP(Z826,'PASTE-DL-ALARMS'!$Q$10:$Z$2800,8,FALSE),"")</f>
        <v/>
      </c>
    </row>
    <row r="827" spans="1:42" x14ac:dyDescent="0.25">
      <c r="A827" s="20"/>
      <c r="B827" s="20"/>
      <c r="C827" s="20" t="str">
        <f>IF(D827="Critical",MAX($C$8:C826)+1,"")</f>
        <v/>
      </c>
      <c r="D827" s="20" t="str">
        <f t="shared" si="204"/>
        <v>-</v>
      </c>
      <c r="E827" s="20" t="str">
        <f>VLOOKUP('PASTE-DOWN-DL'!F827,'SSA-CODE'!$D$4:$E$56,2,FALSE)</f>
        <v>GDR</v>
      </c>
      <c r="F827" s="48" t="str">
        <f t="shared" si="205"/>
        <v>SSA GDH</v>
      </c>
      <c r="G827" s="48" t="str">
        <f t="shared" si="206"/>
        <v xml:space="preserve">	SSA GDH</v>
      </c>
      <c r="H827" s="20">
        <v>818</v>
      </c>
      <c r="I827" t="s">
        <v>11048</v>
      </c>
      <c r="J827" t="s">
        <v>6260</v>
      </c>
      <c r="K827" t="s">
        <v>6275</v>
      </c>
      <c r="L827" t="s">
        <v>6262</v>
      </c>
      <c r="M827" t="s">
        <v>6263</v>
      </c>
      <c r="N827" t="s">
        <v>11049</v>
      </c>
      <c r="O827" t="s">
        <v>11050</v>
      </c>
      <c r="P827" t="s">
        <v>6266</v>
      </c>
      <c r="Q827" t="s">
        <v>6423</v>
      </c>
      <c r="R827" t="s">
        <v>6279</v>
      </c>
      <c r="S827" t="s">
        <v>6269</v>
      </c>
      <c r="T827" t="s">
        <v>6540</v>
      </c>
      <c r="U827" t="s">
        <v>6269</v>
      </c>
      <c r="V827" t="s">
        <v>6271</v>
      </c>
      <c r="W827" t="s">
        <v>11051</v>
      </c>
      <c r="X827" t="s">
        <v>11052</v>
      </c>
      <c r="Y827" t="s">
        <v>6269</v>
      </c>
      <c r="Z827" s="48" t="str">
        <f t="shared" si="207"/>
        <v>SSA GDH-10.121.19.32-Carrier Gdh A1_1/5-10.121.26.65-Godhra (GNE) B2_3/4</v>
      </c>
      <c r="AA827" s="48">
        <f t="shared" si="208"/>
        <v>14</v>
      </c>
      <c r="AB827" s="48">
        <f t="shared" si="209"/>
        <v>26</v>
      </c>
      <c r="AC827" s="48">
        <f t="shared" si="210"/>
        <v>14</v>
      </c>
      <c r="AD827" s="48">
        <f t="shared" si="211"/>
        <v>27</v>
      </c>
      <c r="AE827" s="48" t="str">
        <f t="shared" si="212"/>
        <v>10.121.19.32</v>
      </c>
      <c r="AF827" s="42" t="str">
        <f t="shared" si="213"/>
        <v>10.121.26.65</v>
      </c>
      <c r="AG827" s="7" t="str">
        <f t="shared" si="214"/>
        <v>CARRIER GDH</v>
      </c>
      <c r="AH827" s="7" t="str">
        <f t="shared" si="215"/>
        <v>Godhra (GNE)</v>
      </c>
      <c r="AI827" s="7" t="str">
        <f t="shared" si="216"/>
        <v>S1P5</v>
      </c>
      <c r="AJ827" s="7" t="str">
        <f t="shared" si="217"/>
        <v>S3P4</v>
      </c>
      <c r="AK827" s="7" t="str">
        <f>IFERROR(VLOOKUP(Z827,'PASTE-DL-ALARMS'!$Q$10:$W$2200,7,FALSE),"")</f>
        <v/>
      </c>
      <c r="AL827" s="55" t="str">
        <f>IFERROR(VLOOKUP(Z827,'PASTE-DL-ALARMS'!$Q$10:$W$2200,3,FALSE),"")</f>
        <v/>
      </c>
      <c r="AM827" s="7" t="str">
        <f t="shared" si="218"/>
        <v>10.121.19.32_CARRIER GDH_S1P5</v>
      </c>
      <c r="AN827" s="55" t="str">
        <f t="shared" si="219"/>
        <v>10.121.26.65_Godhra (GNE)_S3P4</v>
      </c>
      <c r="AO827" s="72" t="e">
        <f t="shared" ca="1" si="220"/>
        <v>#VALUE!</v>
      </c>
      <c r="AP827" s="7" t="str">
        <f>IFERROR(VLOOKUP(Z827,'PASTE-DL-ALARMS'!$Q$10:$Z$2800,8,FALSE),"")</f>
        <v/>
      </c>
    </row>
    <row r="828" spans="1:42" x14ac:dyDescent="0.25">
      <c r="A828" s="20"/>
      <c r="B828" s="20"/>
      <c r="C828" s="20" t="str">
        <f>IF(D828="Critical",MAX($C$8:C827)+1,"")</f>
        <v/>
      </c>
      <c r="D828" s="20" t="str">
        <f t="shared" si="204"/>
        <v>-</v>
      </c>
      <c r="E828" s="20" t="str">
        <f>VLOOKUP('PASTE-DOWN-DL'!F828,'SSA-CODE'!$D$4:$E$56,2,FALSE)</f>
        <v>AHD</v>
      </c>
      <c r="F828" s="48" t="str">
        <f t="shared" si="205"/>
        <v>SSA AM</v>
      </c>
      <c r="G828" s="48" t="str">
        <f t="shared" si="206"/>
        <v xml:space="preserve">	SSA AM</v>
      </c>
      <c r="H828" s="20">
        <v>819</v>
      </c>
      <c r="I828" t="s">
        <v>11053</v>
      </c>
      <c r="J828" t="s">
        <v>6260</v>
      </c>
      <c r="K828" t="s">
        <v>6261</v>
      </c>
      <c r="L828" t="s">
        <v>6262</v>
      </c>
      <c r="M828" t="s">
        <v>6263</v>
      </c>
      <c r="N828" t="s">
        <v>11054</v>
      </c>
      <c r="O828" t="s">
        <v>11055</v>
      </c>
      <c r="P828" t="s">
        <v>6266</v>
      </c>
      <c r="Q828" t="s">
        <v>7559</v>
      </c>
      <c r="R828" t="s">
        <v>7266</v>
      </c>
      <c r="S828" t="s">
        <v>11056</v>
      </c>
      <c r="T828" t="s">
        <v>6287</v>
      </c>
      <c r="U828" t="s">
        <v>11057</v>
      </c>
      <c r="V828" t="s">
        <v>6271</v>
      </c>
      <c r="W828" t="s">
        <v>11058</v>
      </c>
      <c r="X828" t="s">
        <v>11059</v>
      </c>
      <c r="Y828" t="s">
        <v>11060</v>
      </c>
      <c r="Z828" s="48" t="str">
        <f t="shared" si="207"/>
        <v>SSA AM-10.121.17.210-Bhadra2_6/1-10.121.17.195-EllisBridge_5/1</v>
      </c>
      <c r="AA828" s="48">
        <f t="shared" si="208"/>
        <v>15</v>
      </c>
      <c r="AB828" s="48">
        <f t="shared" si="209"/>
        <v>24</v>
      </c>
      <c r="AC828" s="48">
        <f t="shared" si="210"/>
        <v>15</v>
      </c>
      <c r="AD828" s="48">
        <f t="shared" si="211"/>
        <v>27</v>
      </c>
      <c r="AE828" s="48" t="str">
        <f t="shared" si="212"/>
        <v>10.121.17.210</v>
      </c>
      <c r="AF828" s="42" t="str">
        <f t="shared" si="213"/>
        <v>10.121.17.195</v>
      </c>
      <c r="AG828" s="7" t="str">
        <f t="shared" si="214"/>
        <v>BHADRA 2</v>
      </c>
      <c r="AH828" s="7" t="str">
        <f t="shared" si="215"/>
        <v>ELLISBRIDGE</v>
      </c>
      <c r="AI828" s="7" t="str">
        <f t="shared" si="216"/>
        <v>S6P1</v>
      </c>
      <c r="AJ828" s="7" t="str">
        <f t="shared" si="217"/>
        <v>S5P1</v>
      </c>
      <c r="AK828" s="7" t="str">
        <f>IFERROR(VLOOKUP(Z828,'PASTE-DL-ALARMS'!$Q$10:$W$2200,7,FALSE),"")</f>
        <v/>
      </c>
      <c r="AL828" s="55" t="str">
        <f>IFERROR(VLOOKUP(Z828,'PASTE-DL-ALARMS'!$Q$10:$W$2200,3,FALSE),"")</f>
        <v/>
      </c>
      <c r="AM828" s="7" t="str">
        <f t="shared" si="218"/>
        <v>10.121.17.210_BHADRA 2_S6P1</v>
      </c>
      <c r="AN828" s="55" t="str">
        <f t="shared" si="219"/>
        <v>10.121.17.195_ELLISBRIDGE_S5P1</v>
      </c>
      <c r="AO828" s="72" t="e">
        <f t="shared" ca="1" si="220"/>
        <v>#VALUE!</v>
      </c>
      <c r="AP828" s="7" t="str">
        <f>IFERROR(VLOOKUP(Z828,'PASTE-DL-ALARMS'!$Q$10:$Z$2800,8,FALSE),"")</f>
        <v/>
      </c>
    </row>
    <row r="829" spans="1:42" x14ac:dyDescent="0.25">
      <c r="A829" s="20"/>
      <c r="B829" s="20"/>
      <c r="C829" s="20" t="str">
        <f>IF(D829="Critical",MAX($C$8:C828)+1,"")</f>
        <v/>
      </c>
      <c r="D829" s="20" t="str">
        <f t="shared" si="204"/>
        <v>-</v>
      </c>
      <c r="E829" s="20" t="str">
        <f>VLOOKUP('PASTE-DOWN-DL'!F829,'SSA-CODE'!$D$4:$E$56,2,FALSE)</f>
        <v>BUJ</v>
      </c>
      <c r="F829" s="48" t="str">
        <f t="shared" si="205"/>
        <v>SSA BUJ</v>
      </c>
      <c r="G829" s="48" t="str">
        <f t="shared" si="206"/>
        <v xml:space="preserve">	SSA BUJ</v>
      </c>
      <c r="H829" s="20">
        <v>820</v>
      </c>
      <c r="I829" t="s">
        <v>11061</v>
      </c>
      <c r="J829" t="s">
        <v>6260</v>
      </c>
      <c r="K829" t="s">
        <v>6275</v>
      </c>
      <c r="L829" t="s">
        <v>6262</v>
      </c>
      <c r="M829" t="s">
        <v>6263</v>
      </c>
      <c r="N829" t="s">
        <v>11062</v>
      </c>
      <c r="O829" t="s">
        <v>11063</v>
      </c>
      <c r="P829" t="s">
        <v>6266</v>
      </c>
      <c r="Q829" t="s">
        <v>6408</v>
      </c>
      <c r="R829" t="s">
        <v>7033</v>
      </c>
      <c r="S829" t="s">
        <v>11064</v>
      </c>
      <c r="T829" t="s">
        <v>6471</v>
      </c>
      <c r="U829" t="s">
        <v>6510</v>
      </c>
      <c r="V829" t="s">
        <v>6271</v>
      </c>
      <c r="W829" t="s">
        <v>11065</v>
      </c>
      <c r="X829" t="s">
        <v>11066</v>
      </c>
      <c r="Y829" t="s">
        <v>6269</v>
      </c>
      <c r="Z829" s="48" t="str">
        <f t="shared" si="207"/>
        <v>SSA BUJ-10.121.24.101-BPCL Khari Rohar-10.121.24.111-Aegis Vopak FSWAI</v>
      </c>
      <c r="AA829" s="48">
        <f t="shared" si="208"/>
        <v>15</v>
      </c>
      <c r="AB829" s="48">
        <f t="shared" si="209"/>
        <v>32</v>
      </c>
      <c r="AC829" s="48">
        <f t="shared" si="210"/>
        <v>15</v>
      </c>
      <c r="AD829" s="48">
        <f t="shared" si="211"/>
        <v>33</v>
      </c>
      <c r="AE829" s="48" t="str">
        <f t="shared" si="212"/>
        <v>10.121.24.101</v>
      </c>
      <c r="AF829" s="42" t="str">
        <f t="shared" si="213"/>
        <v>10.121.24.111</v>
      </c>
      <c r="AG829" s="7" t="str">
        <f t="shared" si="214"/>
        <v>BPCL Khari Rohar</v>
      </c>
      <c r="AH829" s="7" t="str">
        <f t="shared" si="215"/>
        <v>Aegis Vopak FSWAI</v>
      </c>
      <c r="AI829" s="7" t="str">
        <f t="shared" si="216"/>
        <v>S2P5</v>
      </c>
      <c r="AJ829" s="7" t="str">
        <f t="shared" si="217"/>
        <v>S2P5</v>
      </c>
      <c r="AK829" s="7" t="str">
        <f>IFERROR(VLOOKUP(Z829,'PASTE-DL-ALARMS'!$Q$10:$W$2200,7,FALSE),"")</f>
        <v/>
      </c>
      <c r="AL829" s="55" t="str">
        <f>IFERROR(VLOOKUP(Z829,'PASTE-DL-ALARMS'!$Q$10:$W$2200,3,FALSE),"")</f>
        <v/>
      </c>
      <c r="AM829" s="7" t="str">
        <f t="shared" si="218"/>
        <v>10.121.24.101_BPCL Khari Rohar_S2P5</v>
      </c>
      <c r="AN829" s="55" t="str">
        <f t="shared" si="219"/>
        <v>10.121.24.111_Aegis Vopak FSWAI_S2P5</v>
      </c>
      <c r="AO829" s="72" t="e">
        <f t="shared" ca="1" si="220"/>
        <v>#VALUE!</v>
      </c>
      <c r="AP829" s="7" t="str">
        <f>IFERROR(VLOOKUP(Z829,'PASTE-DL-ALARMS'!$Q$10:$Z$2800,8,FALSE),"")</f>
        <v/>
      </c>
    </row>
    <row r="830" spans="1:42" x14ac:dyDescent="0.25">
      <c r="A830" s="20"/>
      <c r="B830" s="20"/>
      <c r="C830" s="20" t="str">
        <f>IF(D830="Critical",MAX($C$8:C829)+1,"")</f>
        <v/>
      </c>
      <c r="D830" s="20" t="str">
        <f t="shared" si="204"/>
        <v>-</v>
      </c>
      <c r="E830" s="20" t="str">
        <f>VLOOKUP('PASTE-DOWN-DL'!F830,'SSA-CODE'!$D$4:$E$56,2,FALSE)</f>
        <v>BUJ</v>
      </c>
      <c r="F830" s="48" t="str">
        <f t="shared" si="205"/>
        <v>SSA BUJ</v>
      </c>
      <c r="G830" s="48" t="str">
        <f t="shared" si="206"/>
        <v xml:space="preserve">	SSA BUJ</v>
      </c>
      <c r="H830" s="20">
        <v>821</v>
      </c>
      <c r="I830" t="s">
        <v>11067</v>
      </c>
      <c r="J830" t="s">
        <v>6260</v>
      </c>
      <c r="K830" t="s">
        <v>6275</v>
      </c>
      <c r="L830" t="s">
        <v>6262</v>
      </c>
      <c r="M830" t="s">
        <v>6263</v>
      </c>
      <c r="N830" t="s">
        <v>11068</v>
      </c>
      <c r="O830" t="s">
        <v>11069</v>
      </c>
      <c r="P830" t="s">
        <v>6266</v>
      </c>
      <c r="Q830" t="s">
        <v>6438</v>
      </c>
      <c r="R830" t="s">
        <v>6439</v>
      </c>
      <c r="S830" t="s">
        <v>11070</v>
      </c>
      <c r="T830" t="s">
        <v>6770</v>
      </c>
      <c r="U830" t="s">
        <v>11070</v>
      </c>
      <c r="V830" t="s">
        <v>6271</v>
      </c>
      <c r="W830" t="s">
        <v>11071</v>
      </c>
      <c r="X830" t="s">
        <v>6488</v>
      </c>
      <c r="Y830" t="s">
        <v>6269</v>
      </c>
      <c r="Z830" s="48" t="str">
        <f t="shared" si="207"/>
        <v>SSA BUJ-10.121.96.141-Khirsara A1_1/5-10.121.96.133-Sukhpar B1_3/4</v>
      </c>
      <c r="AA830" s="48">
        <f t="shared" si="208"/>
        <v>15</v>
      </c>
      <c r="AB830" s="48">
        <f t="shared" si="209"/>
        <v>24</v>
      </c>
      <c r="AC830" s="48">
        <f t="shared" si="210"/>
        <v>15</v>
      </c>
      <c r="AD830" s="48">
        <f t="shared" si="211"/>
        <v>23</v>
      </c>
      <c r="AE830" s="48" t="str">
        <f t="shared" si="212"/>
        <v>10.121.96.141</v>
      </c>
      <c r="AF830" s="42" t="str">
        <f t="shared" si="213"/>
        <v>10.121.96.133</v>
      </c>
      <c r="AG830" s="7" t="str">
        <f t="shared" si="214"/>
        <v>Khirsara</v>
      </c>
      <c r="AH830" s="7" t="str">
        <f t="shared" si="215"/>
        <v>Sukhpar</v>
      </c>
      <c r="AI830" s="7" t="str">
        <f t="shared" si="216"/>
        <v>S1P5</v>
      </c>
      <c r="AJ830" s="7" t="str">
        <f t="shared" si="217"/>
        <v>S3P4</v>
      </c>
      <c r="AK830" s="7" t="str">
        <f>IFERROR(VLOOKUP(Z830,'PASTE-DL-ALARMS'!$Q$10:$W$2200,7,FALSE),"")</f>
        <v/>
      </c>
      <c r="AL830" s="55" t="str">
        <f>IFERROR(VLOOKUP(Z830,'PASTE-DL-ALARMS'!$Q$10:$W$2200,3,FALSE),"")</f>
        <v/>
      </c>
      <c r="AM830" s="7" t="str">
        <f t="shared" si="218"/>
        <v>10.121.96.141_Khirsara_S1P5</v>
      </c>
      <c r="AN830" s="55" t="str">
        <f t="shared" si="219"/>
        <v>10.121.96.133_Sukhpar_S3P4</v>
      </c>
      <c r="AO830" s="72" t="e">
        <f t="shared" ca="1" si="220"/>
        <v>#VALUE!</v>
      </c>
      <c r="AP830" s="7" t="str">
        <f>IFERROR(VLOOKUP(Z830,'PASTE-DL-ALARMS'!$Q$10:$Z$2800,8,FALSE),"")</f>
        <v/>
      </c>
    </row>
    <row r="831" spans="1:42" x14ac:dyDescent="0.25">
      <c r="A831" s="20"/>
      <c r="B831" s="20"/>
      <c r="C831" s="20" t="str">
        <f>IF(D831="Critical",MAX($C$8:C830)+1,"")</f>
        <v/>
      </c>
      <c r="D831" s="20" t="str">
        <f t="shared" si="204"/>
        <v>-</v>
      </c>
      <c r="E831" s="20" t="str">
        <f>VLOOKUP('PASTE-DOWN-DL'!F831,'SSA-CODE'!$D$4:$E$56,2,FALSE)</f>
        <v>HMR</v>
      </c>
      <c r="F831" s="48" t="str">
        <f t="shared" si="205"/>
        <v>SSA HMR</v>
      </c>
      <c r="G831" s="48" t="str">
        <f t="shared" si="206"/>
        <v xml:space="preserve">	SSA HMR</v>
      </c>
      <c r="H831" s="20">
        <v>822</v>
      </c>
      <c r="I831" t="s">
        <v>11072</v>
      </c>
      <c r="J831" t="s">
        <v>6260</v>
      </c>
      <c r="K831" t="s">
        <v>6275</v>
      </c>
      <c r="L831" t="s">
        <v>6262</v>
      </c>
      <c r="M831" t="s">
        <v>6263</v>
      </c>
      <c r="N831" t="s">
        <v>11073</v>
      </c>
      <c r="O831" t="s">
        <v>11074</v>
      </c>
      <c r="P831" t="s">
        <v>6266</v>
      </c>
      <c r="Q831" t="s">
        <v>7840</v>
      </c>
      <c r="R831" t="s">
        <v>6279</v>
      </c>
      <c r="S831" t="s">
        <v>11075</v>
      </c>
      <c r="T831" t="s">
        <v>6471</v>
      </c>
      <c r="U831" t="s">
        <v>9993</v>
      </c>
      <c r="V831" t="s">
        <v>6271</v>
      </c>
      <c r="W831" t="s">
        <v>11076</v>
      </c>
      <c r="X831" t="s">
        <v>11077</v>
      </c>
      <c r="Y831" t="s">
        <v>6269</v>
      </c>
      <c r="Z831" s="48" t="str">
        <f t="shared" si="207"/>
        <v>SSA HMR-10.121.16.200-Himmatnagar1_5/3-10.121.15.130_Himmatnagar2_5/3</v>
      </c>
      <c r="AA831" s="48">
        <f t="shared" si="208"/>
        <v>15</v>
      </c>
      <c r="AB831" s="48">
        <f t="shared" si="209"/>
        <v>29</v>
      </c>
      <c r="AC831" s="48">
        <f t="shared" si="210"/>
        <v>15</v>
      </c>
      <c r="AD831" s="48">
        <f t="shared" si="211"/>
        <v>29</v>
      </c>
      <c r="AE831" s="48" t="str">
        <f t="shared" si="212"/>
        <v>10.121.16.200</v>
      </c>
      <c r="AF831" s="42" t="str">
        <f t="shared" si="213"/>
        <v>10.121.15.130</v>
      </c>
      <c r="AG831" s="7" t="str">
        <f t="shared" si="214"/>
        <v>Himmatnagar 1</v>
      </c>
      <c r="AH831" s="7" t="str">
        <f t="shared" si="215"/>
        <v>HIMMATNAGAR 2</v>
      </c>
      <c r="AI831" s="7" t="str">
        <f t="shared" si="216"/>
        <v>S5P3</v>
      </c>
      <c r="AJ831" s="7" t="str">
        <f t="shared" si="217"/>
        <v>S5P3</v>
      </c>
      <c r="AK831" s="7" t="str">
        <f>IFERROR(VLOOKUP(Z831,'PASTE-DL-ALARMS'!$Q$10:$W$2200,7,FALSE),"")</f>
        <v/>
      </c>
      <c r="AL831" s="55" t="str">
        <f>IFERROR(VLOOKUP(Z831,'PASTE-DL-ALARMS'!$Q$10:$W$2200,3,FALSE),"")</f>
        <v/>
      </c>
      <c r="AM831" s="7" t="str">
        <f t="shared" si="218"/>
        <v>10.121.16.200_Himmatnagar 1_S5P3</v>
      </c>
      <c r="AN831" s="55" t="str">
        <f t="shared" si="219"/>
        <v>10.121.15.130_HIMMATNAGAR 2_S5P3</v>
      </c>
      <c r="AO831" s="72" t="e">
        <f t="shared" ca="1" si="220"/>
        <v>#VALUE!</v>
      </c>
      <c r="AP831" s="7" t="str">
        <f>IFERROR(VLOOKUP(Z831,'PASTE-DL-ALARMS'!$Q$10:$Z$2800,8,FALSE),"")</f>
        <v/>
      </c>
    </row>
    <row r="832" spans="1:42" x14ac:dyDescent="0.25">
      <c r="A832" s="20"/>
      <c r="B832" s="20"/>
      <c r="C832" s="20" t="str">
        <f>IF(D832="Critical",MAX($C$8:C831)+1,"")</f>
        <v/>
      </c>
      <c r="D832" s="20" t="str">
        <f t="shared" si="204"/>
        <v>-</v>
      </c>
      <c r="E832" s="20" t="str">
        <f>VLOOKUP('PASTE-DOWN-DL'!F832,'SSA-CODE'!$D$4:$E$56,2,FALSE)</f>
        <v>VAL</v>
      </c>
      <c r="F832" s="48" t="str">
        <f t="shared" si="205"/>
        <v>SSA VAL</v>
      </c>
      <c r="G832" s="48" t="str">
        <f t="shared" si="206"/>
        <v xml:space="preserve">	SSA VAL</v>
      </c>
      <c r="H832" s="20">
        <v>823</v>
      </c>
      <c r="I832" t="s">
        <v>11078</v>
      </c>
      <c r="J832" t="s">
        <v>6260</v>
      </c>
      <c r="K832" t="s">
        <v>6275</v>
      </c>
      <c r="L832" t="s">
        <v>6262</v>
      </c>
      <c r="M832" t="s">
        <v>6263</v>
      </c>
      <c r="N832" t="s">
        <v>11079</v>
      </c>
      <c r="O832" t="s">
        <v>11080</v>
      </c>
      <c r="P832" t="s">
        <v>6266</v>
      </c>
      <c r="Q832" t="s">
        <v>6784</v>
      </c>
      <c r="R832" t="s">
        <v>6279</v>
      </c>
      <c r="S832" t="s">
        <v>7693</v>
      </c>
      <c r="T832" t="s">
        <v>6800</v>
      </c>
      <c r="U832" t="s">
        <v>7348</v>
      </c>
      <c r="V832" t="s">
        <v>6271</v>
      </c>
      <c r="W832" t="s">
        <v>11081</v>
      </c>
      <c r="X832" t="s">
        <v>11082</v>
      </c>
      <c r="Y832" t="s">
        <v>6269</v>
      </c>
      <c r="Z832" s="48" t="str">
        <f t="shared" si="207"/>
        <v>SSA VAL-10.121.24.160-VAL_Degam TE_A1 / S2P5 -10.121.24.161-Valsad_Nogama TE_A1 / S1P5</v>
      </c>
      <c r="AA832" s="48">
        <f t="shared" si="208"/>
        <v>14</v>
      </c>
      <c r="AB832" s="48">
        <f t="shared" si="209"/>
        <v>21</v>
      </c>
      <c r="AC832" s="48">
        <f t="shared" si="210"/>
        <v>14</v>
      </c>
      <c r="AD832" s="48">
        <f t="shared" si="211"/>
        <v>23</v>
      </c>
      <c r="AE832" s="48" t="str">
        <f t="shared" si="212"/>
        <v>10.121.16.73</v>
      </c>
      <c r="AF832" s="42" t="str">
        <f t="shared" si="213"/>
        <v>10.121.16.86</v>
      </c>
      <c r="AG832" s="7" t="str">
        <f t="shared" si="214"/>
        <v>NOGANA</v>
      </c>
      <c r="AH832" s="7" t="str">
        <f t="shared" si="215"/>
        <v>DEGAM TE</v>
      </c>
      <c r="AI832" s="7" t="str">
        <f t="shared" si="216"/>
        <v>S1P5</v>
      </c>
      <c r="AJ832" s="7" t="str">
        <f t="shared" si="217"/>
        <v>S2P5</v>
      </c>
      <c r="AK832" s="7" t="str">
        <f>IFERROR(VLOOKUP(Z832,'PASTE-DL-ALARMS'!$Q$10:$W$2200,7,FALSE),"")</f>
        <v/>
      </c>
      <c r="AL832" s="55" t="str">
        <f>IFERROR(VLOOKUP(Z832,'PASTE-DL-ALARMS'!$Q$10:$W$2200,3,FALSE),"")</f>
        <v/>
      </c>
      <c r="AM832" s="7" t="str">
        <f t="shared" si="218"/>
        <v>10.121.16.73_NOGANA_S1P5</v>
      </c>
      <c r="AN832" s="55" t="str">
        <f t="shared" si="219"/>
        <v>10.121.16.86_DEGAM TE_S2P5</v>
      </c>
      <c r="AO832" s="72" t="e">
        <f t="shared" ca="1" si="220"/>
        <v>#VALUE!</v>
      </c>
      <c r="AP832" s="7" t="str">
        <f>IFERROR(VLOOKUP(Z832,'PASTE-DL-ALARMS'!$Q$10:$Z$2800,8,FALSE),"")</f>
        <v/>
      </c>
    </row>
    <row r="833" spans="1:42" x14ac:dyDescent="0.25">
      <c r="A833" s="20"/>
      <c r="B833" s="20"/>
      <c r="C833" s="20" t="str">
        <f>IF(D833="Critical",MAX($C$8:C832)+1,"")</f>
        <v/>
      </c>
      <c r="D833" s="20" t="str">
        <f t="shared" si="204"/>
        <v>-</v>
      </c>
      <c r="E833" s="20" t="str">
        <f>VLOOKUP('PASTE-DOWN-DL'!F833,'SSA-CODE'!$D$4:$E$56,2,FALSE)</f>
        <v>PLR</v>
      </c>
      <c r="F833" s="48" t="str">
        <f t="shared" si="205"/>
        <v>SSA PNP</v>
      </c>
      <c r="G833" s="48" t="str">
        <f t="shared" si="206"/>
        <v xml:space="preserve">	SSA PNP</v>
      </c>
      <c r="H833" s="20">
        <v>824</v>
      </c>
      <c r="I833" t="s">
        <v>11083</v>
      </c>
      <c r="J833" t="s">
        <v>6260</v>
      </c>
      <c r="K833" t="s">
        <v>6275</v>
      </c>
      <c r="L833" t="s">
        <v>6262</v>
      </c>
      <c r="M833" t="s">
        <v>6263</v>
      </c>
      <c r="N833" t="s">
        <v>11084</v>
      </c>
      <c r="O833" t="s">
        <v>11085</v>
      </c>
      <c r="P833" t="s">
        <v>6266</v>
      </c>
      <c r="Q833" t="s">
        <v>6423</v>
      </c>
      <c r="R833" t="s">
        <v>6279</v>
      </c>
      <c r="S833" t="s">
        <v>11086</v>
      </c>
      <c r="T833" t="s">
        <v>10666</v>
      </c>
      <c r="U833" t="s">
        <v>11087</v>
      </c>
      <c r="V833" t="s">
        <v>6271</v>
      </c>
      <c r="W833" t="s">
        <v>11088</v>
      </c>
      <c r="X833" t="s">
        <v>11089</v>
      </c>
      <c r="Y833" t="s">
        <v>6269</v>
      </c>
      <c r="Z833" s="48" t="str">
        <f t="shared" si="207"/>
        <v>SSA PNP-10.121.25.140-Gola_TN703B_GJ_SSA PNP_PH2\S1P5-10.121.15.205-Vadgam_TN725B_WTR_AM_PH2\S5P2</v>
      </c>
      <c r="AA833" s="48">
        <f t="shared" si="208"/>
        <v>15</v>
      </c>
      <c r="AB833" s="48">
        <f t="shared" si="209"/>
        <v>22</v>
      </c>
      <c r="AC833" s="48">
        <f t="shared" si="210"/>
        <v>15</v>
      </c>
      <c r="AD833" s="48">
        <f t="shared" si="211"/>
        <v>20</v>
      </c>
      <c r="AE833" s="48" t="str">
        <f t="shared" si="212"/>
        <v>10.121.15.205</v>
      </c>
      <c r="AF833" s="42" t="str">
        <f t="shared" si="213"/>
        <v>10.121.25.140</v>
      </c>
      <c r="AG833" s="7" t="str">
        <f t="shared" si="214"/>
        <v>Vadgam</v>
      </c>
      <c r="AH833" s="7" t="str">
        <f t="shared" si="215"/>
        <v>Gola</v>
      </c>
      <c r="AI833" s="7" t="str">
        <f t="shared" si="216"/>
        <v>S5P2</v>
      </c>
      <c r="AJ833" s="7" t="str">
        <f t="shared" si="217"/>
        <v>S1P5</v>
      </c>
      <c r="AK833" s="7" t="str">
        <f>IFERROR(VLOOKUP(Z833,'PASTE-DL-ALARMS'!$Q$10:$W$2200,7,FALSE),"")</f>
        <v/>
      </c>
      <c r="AL833" s="55" t="str">
        <f>IFERROR(VLOOKUP(Z833,'PASTE-DL-ALARMS'!$Q$10:$W$2200,3,FALSE),"")</f>
        <v/>
      </c>
      <c r="AM833" s="7" t="str">
        <f t="shared" si="218"/>
        <v>10.121.15.205_Vadgam_S5P2</v>
      </c>
      <c r="AN833" s="55" t="str">
        <f t="shared" si="219"/>
        <v>10.121.25.140_Gola_S1P5</v>
      </c>
      <c r="AO833" s="72" t="e">
        <f t="shared" ca="1" si="220"/>
        <v>#VALUE!</v>
      </c>
      <c r="AP833" s="7" t="str">
        <f>IFERROR(VLOOKUP(Z833,'PASTE-DL-ALARMS'!$Q$10:$Z$2800,8,FALSE),"")</f>
        <v/>
      </c>
    </row>
    <row r="834" spans="1:42" x14ac:dyDescent="0.25">
      <c r="A834" s="20"/>
      <c r="B834" s="20"/>
      <c r="C834" s="20" t="str">
        <f>IF(D834="Critical",MAX($C$8:C833)+1,"")</f>
        <v/>
      </c>
      <c r="D834" s="20" t="str">
        <f t="shared" si="204"/>
        <v>-</v>
      </c>
      <c r="E834" s="20" t="str">
        <f>VLOOKUP('PASTE-DOWN-DL'!F834,'SSA-CODE'!$D$4:$E$56,2,FALSE)</f>
        <v>SRT</v>
      </c>
      <c r="F834" s="48" t="str">
        <f t="shared" si="205"/>
        <v>SSA SR</v>
      </c>
      <c r="G834" s="48" t="str">
        <f t="shared" si="206"/>
        <v xml:space="preserve">	SSA SR</v>
      </c>
      <c r="H834" s="20">
        <v>825</v>
      </c>
      <c r="I834" t="s">
        <v>11090</v>
      </c>
      <c r="J834" t="s">
        <v>6260</v>
      </c>
      <c r="K834" t="s">
        <v>6275</v>
      </c>
      <c r="L834" t="s">
        <v>6262</v>
      </c>
      <c r="M834" t="s">
        <v>6263</v>
      </c>
      <c r="N834" t="s">
        <v>11091</v>
      </c>
      <c r="O834" t="s">
        <v>11092</v>
      </c>
      <c r="P834" t="s">
        <v>6266</v>
      </c>
      <c r="Q834" t="s">
        <v>6608</v>
      </c>
      <c r="R834" t="s">
        <v>6279</v>
      </c>
      <c r="S834" t="s">
        <v>11093</v>
      </c>
      <c r="T834" t="s">
        <v>6371</v>
      </c>
      <c r="U834" t="s">
        <v>6372</v>
      </c>
      <c r="V834" t="s">
        <v>6271</v>
      </c>
      <c r="W834" t="s">
        <v>11094</v>
      </c>
      <c r="X834" t="s">
        <v>11095</v>
      </c>
      <c r="Y834" t="s">
        <v>6269</v>
      </c>
      <c r="Z834" s="48" t="str">
        <f t="shared" si="207"/>
        <v>SSA SR-10.121..19.244-BHAKTA COLLEGE_1/5-10.121.19.200-ALTHAN_4/4</v>
      </c>
      <c r="AA834" s="48">
        <f t="shared" si="208"/>
        <v>15</v>
      </c>
      <c r="AB834" s="48">
        <f t="shared" si="209"/>
        <v>22</v>
      </c>
      <c r="AC834" s="48">
        <f t="shared" si="210"/>
        <v>15</v>
      </c>
      <c r="AD834" s="48">
        <f t="shared" si="211"/>
        <v>30</v>
      </c>
      <c r="AE834" s="48" t="str">
        <f t="shared" si="212"/>
        <v>10.121.19.200</v>
      </c>
      <c r="AF834" s="42" t="str">
        <f t="shared" si="213"/>
        <v>10.121.19.244</v>
      </c>
      <c r="AG834" s="7" t="str">
        <f t="shared" si="214"/>
        <v>ALTHAN</v>
      </c>
      <c r="AH834" s="7" t="str">
        <f t="shared" si="215"/>
        <v>BHAKTA COLLEGE</v>
      </c>
      <c r="AI834" s="7" t="str">
        <f t="shared" si="216"/>
        <v>S4P4</v>
      </c>
      <c r="AJ834" s="7" t="str">
        <f t="shared" si="217"/>
        <v>S1P5</v>
      </c>
      <c r="AK834" s="7" t="str">
        <f>IFERROR(VLOOKUP(Z834,'PASTE-DL-ALARMS'!$Q$10:$W$2200,7,FALSE),"")</f>
        <v/>
      </c>
      <c r="AL834" s="55" t="str">
        <f>IFERROR(VLOOKUP(Z834,'PASTE-DL-ALARMS'!$Q$10:$W$2200,3,FALSE),"")</f>
        <v/>
      </c>
      <c r="AM834" s="7" t="str">
        <f t="shared" si="218"/>
        <v>10.121.19.200_ALTHAN_S4P4</v>
      </c>
      <c r="AN834" s="55" t="str">
        <f t="shared" si="219"/>
        <v>10.121.19.244_BHAKTA COLLEGE_S1P5</v>
      </c>
      <c r="AO834" s="72" t="e">
        <f t="shared" ca="1" si="220"/>
        <v>#VALUE!</v>
      </c>
      <c r="AP834" s="7" t="str">
        <f>IFERROR(VLOOKUP(Z834,'PASTE-DL-ALARMS'!$Q$10:$Z$2800,8,FALSE),"")</f>
        <v/>
      </c>
    </row>
    <row r="835" spans="1:42" x14ac:dyDescent="0.25">
      <c r="A835" s="20"/>
      <c r="B835" s="20"/>
      <c r="C835" s="20" t="str">
        <f>IF(D835="Critical",MAX($C$8:C834)+1,"")</f>
        <v/>
      </c>
      <c r="D835" s="20" t="str">
        <f t="shared" si="204"/>
        <v>-</v>
      </c>
      <c r="E835" s="20" t="str">
        <f>VLOOKUP('PASTE-DOWN-DL'!F835,'SSA-CODE'!$D$4:$E$56,2,FALSE)</f>
        <v>MSN</v>
      </c>
      <c r="F835" s="48" t="str">
        <f t="shared" si="205"/>
        <v>SSA MEH</v>
      </c>
      <c r="G835" s="48" t="str">
        <f t="shared" si="206"/>
        <v xml:space="preserve">	SSA MEH</v>
      </c>
      <c r="H835" s="20">
        <v>826</v>
      </c>
      <c r="I835" t="s">
        <v>11096</v>
      </c>
      <c r="J835" t="s">
        <v>6260</v>
      </c>
      <c r="K835" t="s">
        <v>6275</v>
      </c>
      <c r="L835" t="s">
        <v>6262</v>
      </c>
      <c r="M835" t="s">
        <v>6263</v>
      </c>
      <c r="N835" t="s">
        <v>11097</v>
      </c>
      <c r="O835" t="s">
        <v>11098</v>
      </c>
      <c r="P835" t="s">
        <v>6266</v>
      </c>
      <c r="Q835" t="s">
        <v>6423</v>
      </c>
      <c r="R835" t="s">
        <v>6279</v>
      </c>
      <c r="S835" t="s">
        <v>11099</v>
      </c>
      <c r="T835" t="s">
        <v>6425</v>
      </c>
      <c r="U835" t="s">
        <v>11100</v>
      </c>
      <c r="V835" t="s">
        <v>6271</v>
      </c>
      <c r="W835" t="s">
        <v>11101</v>
      </c>
      <c r="X835" t="s">
        <v>11102</v>
      </c>
      <c r="Y835" t="s">
        <v>6269</v>
      </c>
      <c r="Z835" s="48" t="str">
        <f t="shared" si="207"/>
        <v>SSA MEH-10.121.98.1-Kadi Ex B2_3/4-10.121.98.19-Mascot A1_1/5</v>
      </c>
      <c r="AA835" s="48">
        <f t="shared" si="208"/>
        <v>14</v>
      </c>
      <c r="AB835" s="48">
        <f t="shared" si="209"/>
        <v>21</v>
      </c>
      <c r="AC835" s="48">
        <f t="shared" si="210"/>
        <v>13</v>
      </c>
      <c r="AD835" s="48">
        <f t="shared" si="211"/>
        <v>21</v>
      </c>
      <c r="AE835" s="48" t="str">
        <f t="shared" si="212"/>
        <v>10.121.98.19</v>
      </c>
      <c r="AF835" s="42" t="str">
        <f t="shared" si="213"/>
        <v>10.121.98.1</v>
      </c>
      <c r="AG835" s="7" t="str">
        <f t="shared" si="214"/>
        <v>MASCOT</v>
      </c>
      <c r="AH835" s="7" t="str">
        <f t="shared" si="215"/>
        <v>KADI EX</v>
      </c>
      <c r="AI835" s="7" t="str">
        <f t="shared" si="216"/>
        <v>S1P5</v>
      </c>
      <c r="AJ835" s="7" t="str">
        <f t="shared" si="217"/>
        <v>S3P4</v>
      </c>
      <c r="AK835" s="7" t="str">
        <f>IFERROR(VLOOKUP(Z835,'PASTE-DL-ALARMS'!$Q$10:$W$2200,7,FALSE),"")</f>
        <v/>
      </c>
      <c r="AL835" s="55" t="str">
        <f>IFERROR(VLOOKUP(Z835,'PASTE-DL-ALARMS'!$Q$10:$W$2200,3,FALSE),"")</f>
        <v/>
      </c>
      <c r="AM835" s="7" t="str">
        <f t="shared" si="218"/>
        <v>10.121.98.19_MASCOT_S1P5</v>
      </c>
      <c r="AN835" s="55" t="str">
        <f t="shared" si="219"/>
        <v>10.121.98.1_KADI EX_S3P4</v>
      </c>
      <c r="AO835" s="72" t="e">
        <f t="shared" ca="1" si="220"/>
        <v>#VALUE!</v>
      </c>
      <c r="AP835" s="7" t="str">
        <f>IFERROR(VLOOKUP(Z835,'PASTE-DL-ALARMS'!$Q$10:$Z$2800,8,FALSE),"")</f>
        <v/>
      </c>
    </row>
    <row r="836" spans="1:42" x14ac:dyDescent="0.25">
      <c r="A836" s="20"/>
      <c r="B836" s="20"/>
      <c r="C836" s="20" t="str">
        <f>IF(D836="Critical",MAX($C$8:C835)+1,"")</f>
        <v/>
      </c>
      <c r="D836" s="20" t="str">
        <f t="shared" si="204"/>
        <v>-</v>
      </c>
      <c r="E836" s="20" t="str">
        <f>VLOOKUP('PASTE-DOWN-DL'!F836,'SSA-CODE'!$D$4:$E$56,2,FALSE)</f>
        <v>AMR</v>
      </c>
      <c r="F836" s="48" t="str">
        <f t="shared" si="205"/>
        <v>SSA AMR</v>
      </c>
      <c r="G836" s="48" t="str">
        <f t="shared" si="206"/>
        <v xml:space="preserve">	SSA AMR</v>
      </c>
      <c r="H836" s="20">
        <v>827</v>
      </c>
      <c r="I836" t="s">
        <v>11103</v>
      </c>
      <c r="J836" t="s">
        <v>6260</v>
      </c>
      <c r="K836" t="s">
        <v>6275</v>
      </c>
      <c r="L836" t="s">
        <v>6262</v>
      </c>
      <c r="M836" t="s">
        <v>6263</v>
      </c>
      <c r="N836" t="s">
        <v>11104</v>
      </c>
      <c r="O836" t="s">
        <v>11105</v>
      </c>
      <c r="P836" t="s">
        <v>6266</v>
      </c>
      <c r="Q836" t="s">
        <v>6360</v>
      </c>
      <c r="R836" t="s">
        <v>6279</v>
      </c>
      <c r="S836" t="s">
        <v>11106</v>
      </c>
      <c r="T836" t="s">
        <v>6371</v>
      </c>
      <c r="U836" t="s">
        <v>11107</v>
      </c>
      <c r="V836" t="s">
        <v>6271</v>
      </c>
      <c r="W836" t="s">
        <v>11108</v>
      </c>
      <c r="X836" t="s">
        <v>11109</v>
      </c>
      <c r="Y836" t="s">
        <v>6269</v>
      </c>
      <c r="Z836" s="48" t="str">
        <f t="shared" si="207"/>
        <v>SSA AMR-10.121.96.17-Jesingpara1_2/6-10.121.96.18-Sajiyavadar_1/6</v>
      </c>
      <c r="AA836" s="48">
        <f t="shared" si="208"/>
        <v>14</v>
      </c>
      <c r="AB836" s="48">
        <f t="shared" si="209"/>
        <v>27</v>
      </c>
      <c r="AC836" s="48">
        <f t="shared" si="210"/>
        <v>14</v>
      </c>
      <c r="AD836" s="48">
        <f t="shared" si="211"/>
        <v>26</v>
      </c>
      <c r="AE836" s="48" t="str">
        <f t="shared" si="212"/>
        <v>10.121.96.17</v>
      </c>
      <c r="AF836" s="42" t="str">
        <f t="shared" si="213"/>
        <v>10.121.96.18</v>
      </c>
      <c r="AG836" s="7" t="str">
        <f t="shared" si="214"/>
        <v>Jesingpara 1</v>
      </c>
      <c r="AH836" s="7" t="str">
        <f t="shared" si="215"/>
        <v>SAJIYAVADAR</v>
      </c>
      <c r="AI836" s="7" t="str">
        <f t="shared" si="216"/>
        <v>S2P6</v>
      </c>
      <c r="AJ836" s="7" t="str">
        <f t="shared" si="217"/>
        <v>S1P6</v>
      </c>
      <c r="AK836" s="7" t="str">
        <f>IFERROR(VLOOKUP(Z836,'PASTE-DL-ALARMS'!$Q$10:$W$2200,7,FALSE),"")</f>
        <v/>
      </c>
      <c r="AL836" s="55" t="str">
        <f>IFERROR(VLOOKUP(Z836,'PASTE-DL-ALARMS'!$Q$10:$W$2200,3,FALSE),"")</f>
        <v/>
      </c>
      <c r="AM836" s="7" t="str">
        <f t="shared" si="218"/>
        <v>10.121.96.17_Jesingpara 1_S2P6</v>
      </c>
      <c r="AN836" s="55" t="str">
        <f t="shared" si="219"/>
        <v>10.121.96.18_SAJIYAVADAR_S1P6</v>
      </c>
      <c r="AO836" s="72" t="e">
        <f t="shared" ca="1" si="220"/>
        <v>#VALUE!</v>
      </c>
      <c r="AP836" s="7" t="str">
        <f>IFERROR(VLOOKUP(Z836,'PASTE-DL-ALARMS'!$Q$10:$Z$2800,8,FALSE),"")</f>
        <v/>
      </c>
    </row>
    <row r="837" spans="1:42" x14ac:dyDescent="0.25">
      <c r="A837" s="20"/>
      <c r="B837" s="20"/>
      <c r="C837" s="20" t="str">
        <f>IF(D837="Critical",MAX($C$8:C836)+1,"")</f>
        <v/>
      </c>
      <c r="D837" s="20" t="str">
        <f t="shared" si="204"/>
        <v>-</v>
      </c>
      <c r="E837" s="20" t="str">
        <f>VLOOKUP('PASTE-DOWN-DL'!F837,'SSA-CODE'!$D$4:$E$56,2,FALSE)</f>
        <v>AHD</v>
      </c>
      <c r="F837" s="48" t="str">
        <f t="shared" si="205"/>
        <v>SSA AM</v>
      </c>
      <c r="G837" s="48" t="str">
        <f t="shared" si="206"/>
        <v xml:space="preserve">	SSA AM</v>
      </c>
      <c r="H837" s="20">
        <v>828</v>
      </c>
      <c r="I837" t="s">
        <v>11110</v>
      </c>
      <c r="J837" t="s">
        <v>6260</v>
      </c>
      <c r="K837" t="s">
        <v>6275</v>
      </c>
      <c r="L837" t="s">
        <v>6262</v>
      </c>
      <c r="M837" t="s">
        <v>6263</v>
      </c>
      <c r="N837" t="s">
        <v>11111</v>
      </c>
      <c r="O837" t="s">
        <v>11112</v>
      </c>
      <c r="P837" t="s">
        <v>6266</v>
      </c>
      <c r="Q837" t="s">
        <v>6423</v>
      </c>
      <c r="R837" t="s">
        <v>6279</v>
      </c>
      <c r="S837" t="s">
        <v>11113</v>
      </c>
      <c r="T837" t="s">
        <v>6500</v>
      </c>
      <c r="U837" t="s">
        <v>8825</v>
      </c>
      <c r="V837" t="s">
        <v>6271</v>
      </c>
      <c r="W837" t="s">
        <v>11114</v>
      </c>
      <c r="X837" t="s">
        <v>11115</v>
      </c>
      <c r="Y837" t="s">
        <v>6269</v>
      </c>
      <c r="Z837" s="48" t="str">
        <f t="shared" si="207"/>
        <v>SSA AM-10.121.17.215-ACP Div1_1/6-10.121.18.23_JAGATPUR_3/2</v>
      </c>
      <c r="AA837" s="48">
        <f t="shared" si="208"/>
        <v>15</v>
      </c>
      <c r="AB837" s="48">
        <f t="shared" si="209"/>
        <v>25</v>
      </c>
      <c r="AC837" s="48">
        <f t="shared" si="210"/>
        <v>14</v>
      </c>
      <c r="AD837" s="48">
        <f t="shared" si="211"/>
        <v>23</v>
      </c>
      <c r="AE837" s="48" t="str">
        <f t="shared" si="212"/>
        <v>10.121.17.215</v>
      </c>
      <c r="AF837" s="42" t="str">
        <f t="shared" si="213"/>
        <v>10.121.18.23</v>
      </c>
      <c r="AG837" s="7" t="str">
        <f t="shared" si="214"/>
        <v>ACP DIV 1</v>
      </c>
      <c r="AH837" s="7" t="str">
        <f t="shared" si="215"/>
        <v>JAGATPUR</v>
      </c>
      <c r="AI837" s="7" t="str">
        <f t="shared" si="216"/>
        <v>S1P6</v>
      </c>
      <c r="AJ837" s="7" t="str">
        <f t="shared" si="217"/>
        <v>S3P2</v>
      </c>
      <c r="AK837" s="7" t="str">
        <f>IFERROR(VLOOKUP(Z837,'PASTE-DL-ALARMS'!$Q$10:$W$2200,7,FALSE),"")</f>
        <v/>
      </c>
      <c r="AL837" s="55" t="str">
        <f>IFERROR(VLOOKUP(Z837,'PASTE-DL-ALARMS'!$Q$10:$W$2200,3,FALSE),"")</f>
        <v/>
      </c>
      <c r="AM837" s="7" t="str">
        <f t="shared" si="218"/>
        <v>10.121.17.215_ACP DIV 1_S1P6</v>
      </c>
      <c r="AN837" s="55" t="str">
        <f t="shared" si="219"/>
        <v>10.121.18.23_JAGATPUR_S3P2</v>
      </c>
      <c r="AO837" s="72" t="e">
        <f t="shared" ca="1" si="220"/>
        <v>#VALUE!</v>
      </c>
      <c r="AP837" s="7" t="str">
        <f>IFERROR(VLOOKUP(Z837,'PASTE-DL-ALARMS'!$Q$10:$Z$2800,8,FALSE),"")</f>
        <v/>
      </c>
    </row>
    <row r="838" spans="1:42" x14ac:dyDescent="0.25">
      <c r="A838" s="20"/>
      <c r="B838" s="20"/>
      <c r="C838" s="20" t="str">
        <f>IF(D838="Critical",MAX($C$8:C837)+1,"")</f>
        <v/>
      </c>
      <c r="D838" s="20" t="str">
        <f t="shared" si="204"/>
        <v>-</v>
      </c>
      <c r="E838" s="20" t="str">
        <f>VLOOKUP('PASTE-DOWN-DL'!F838,'SSA-CODE'!$D$4:$E$56,2,FALSE)</f>
        <v>HMR</v>
      </c>
      <c r="F838" s="48" t="str">
        <f t="shared" si="205"/>
        <v>SSA HMR</v>
      </c>
      <c r="G838" s="48" t="str">
        <f t="shared" si="206"/>
        <v xml:space="preserve">	SSA HMR</v>
      </c>
      <c r="H838" s="20">
        <v>829</v>
      </c>
      <c r="I838" t="s">
        <v>11116</v>
      </c>
      <c r="J838" t="s">
        <v>6260</v>
      </c>
      <c r="K838" t="s">
        <v>6275</v>
      </c>
      <c r="L838" t="s">
        <v>6262</v>
      </c>
      <c r="M838" t="s">
        <v>6263</v>
      </c>
      <c r="N838" t="s">
        <v>11117</v>
      </c>
      <c r="O838" t="s">
        <v>11118</v>
      </c>
      <c r="P838" t="s">
        <v>6266</v>
      </c>
      <c r="Q838" t="s">
        <v>6508</v>
      </c>
      <c r="R838" t="s">
        <v>6279</v>
      </c>
      <c r="S838" t="s">
        <v>10507</v>
      </c>
      <c r="T838" t="s">
        <v>6304</v>
      </c>
      <c r="U838" t="s">
        <v>10508</v>
      </c>
      <c r="V838" t="s">
        <v>6271</v>
      </c>
      <c r="W838" t="s">
        <v>11119</v>
      </c>
      <c r="X838" t="s">
        <v>11120</v>
      </c>
      <c r="Y838" t="s">
        <v>6269</v>
      </c>
      <c r="Z838" s="48" t="str">
        <f t="shared" si="207"/>
        <v>SSA HMR-10.121.97.103-TAKHATGADH_2/5-10.121.25.172-Rampura CR_3/3</v>
      </c>
      <c r="AA838" s="48">
        <f t="shared" si="208"/>
        <v>15</v>
      </c>
      <c r="AB838" s="48">
        <f t="shared" si="209"/>
        <v>29</v>
      </c>
      <c r="AC838" s="48">
        <f t="shared" si="210"/>
        <v>15</v>
      </c>
      <c r="AD838" s="48">
        <f t="shared" si="211"/>
        <v>26</v>
      </c>
      <c r="AE838" s="48" t="str">
        <f t="shared" si="212"/>
        <v>10.121.97.103</v>
      </c>
      <c r="AF838" s="42" t="str">
        <f t="shared" si="213"/>
        <v>10.121.25.172</v>
      </c>
      <c r="AG838" s="7" t="str">
        <f t="shared" si="214"/>
        <v>Takhatgadh-Ex</v>
      </c>
      <c r="AH838" s="7" t="str">
        <f t="shared" si="215"/>
        <v>Rampura CR</v>
      </c>
      <c r="AI838" s="7" t="str">
        <f t="shared" si="216"/>
        <v>S2P5</v>
      </c>
      <c r="AJ838" s="7" t="str">
        <f t="shared" si="217"/>
        <v>S3P3</v>
      </c>
      <c r="AK838" s="7" t="str">
        <f>IFERROR(VLOOKUP(Z838,'PASTE-DL-ALARMS'!$Q$10:$W$2200,7,FALSE),"")</f>
        <v/>
      </c>
      <c r="AL838" s="55" t="str">
        <f>IFERROR(VLOOKUP(Z838,'PASTE-DL-ALARMS'!$Q$10:$W$2200,3,FALSE),"")</f>
        <v/>
      </c>
      <c r="AM838" s="7" t="str">
        <f t="shared" si="218"/>
        <v>10.121.97.103_Takhatgadh-Ex_S2P5</v>
      </c>
      <c r="AN838" s="55" t="str">
        <f t="shared" si="219"/>
        <v>10.121.25.172_Rampura CR_S3P3</v>
      </c>
      <c r="AO838" s="72" t="e">
        <f t="shared" ca="1" si="220"/>
        <v>#VALUE!</v>
      </c>
      <c r="AP838" s="7" t="str">
        <f>IFERROR(VLOOKUP(Z838,'PASTE-DL-ALARMS'!$Q$10:$Z$2800,8,FALSE),"")</f>
        <v/>
      </c>
    </row>
    <row r="839" spans="1:42" x14ac:dyDescent="0.25">
      <c r="A839" s="20"/>
      <c r="B839" s="20"/>
      <c r="C839" s="20" t="str">
        <f>IF(D839="Critical",MAX($C$8:C838)+1,"")</f>
        <v/>
      </c>
      <c r="D839" s="20" t="str">
        <f t="shared" si="204"/>
        <v>-</v>
      </c>
      <c r="E839" s="20" t="str">
        <f>VLOOKUP('PASTE-DOWN-DL'!F839,'SSA-CODE'!$D$4:$E$56,2,FALSE)</f>
        <v>AHD</v>
      </c>
      <c r="F839" s="48" t="str">
        <f t="shared" si="205"/>
        <v>SSA AM</v>
      </c>
      <c r="G839" s="48" t="str">
        <f t="shared" si="206"/>
        <v xml:space="preserve">	SSA AM</v>
      </c>
      <c r="H839" s="20">
        <v>830</v>
      </c>
      <c r="I839" t="s">
        <v>11121</v>
      </c>
      <c r="J839" t="s">
        <v>6260</v>
      </c>
      <c r="K839" t="s">
        <v>6261</v>
      </c>
      <c r="L839" t="s">
        <v>6262</v>
      </c>
      <c r="M839" t="s">
        <v>6263</v>
      </c>
      <c r="N839" t="s">
        <v>11122</v>
      </c>
      <c r="O839" t="s">
        <v>11123</v>
      </c>
      <c r="P839" t="s">
        <v>6266</v>
      </c>
      <c r="Q839" t="s">
        <v>6335</v>
      </c>
      <c r="R839" t="s">
        <v>6742</v>
      </c>
      <c r="S839" t="s">
        <v>6269</v>
      </c>
      <c r="T839" t="s">
        <v>6559</v>
      </c>
      <c r="U839" t="s">
        <v>6269</v>
      </c>
      <c r="V839" t="s">
        <v>6271</v>
      </c>
      <c r="W839" t="s">
        <v>11124</v>
      </c>
      <c r="X839" t="s">
        <v>11125</v>
      </c>
      <c r="Y839" t="s">
        <v>11126</v>
      </c>
      <c r="Z839" s="48" t="str">
        <f t="shared" si="207"/>
        <v>SSA AM-10.121.17.210-Bhadra2_5/1-10.121.17.209-Railwaypura_6/1</v>
      </c>
      <c r="AA839" s="48">
        <f t="shared" si="208"/>
        <v>15</v>
      </c>
      <c r="AB839" s="48">
        <f t="shared" si="209"/>
        <v>24</v>
      </c>
      <c r="AC839" s="48">
        <f t="shared" si="210"/>
        <v>15</v>
      </c>
      <c r="AD839" s="48">
        <f t="shared" si="211"/>
        <v>27</v>
      </c>
      <c r="AE839" s="48" t="str">
        <f t="shared" si="212"/>
        <v>10.121.17.210</v>
      </c>
      <c r="AF839" s="42" t="str">
        <f t="shared" si="213"/>
        <v>10.121.17.209</v>
      </c>
      <c r="AG839" s="7" t="str">
        <f t="shared" si="214"/>
        <v>BHADRA 2</v>
      </c>
      <c r="AH839" s="7" t="str">
        <f t="shared" si="215"/>
        <v>RAILWAYPURA</v>
      </c>
      <c r="AI839" s="7" t="str">
        <f t="shared" si="216"/>
        <v>S5P1</v>
      </c>
      <c r="AJ839" s="7" t="str">
        <f t="shared" si="217"/>
        <v>S6P1</v>
      </c>
      <c r="AK839" s="7" t="str">
        <f>IFERROR(VLOOKUP(Z839,'PASTE-DL-ALARMS'!$Q$10:$W$2200,7,FALSE),"")</f>
        <v/>
      </c>
      <c r="AL839" s="55" t="str">
        <f>IFERROR(VLOOKUP(Z839,'PASTE-DL-ALARMS'!$Q$10:$W$2200,3,FALSE),"")</f>
        <v/>
      </c>
      <c r="AM839" s="7" t="str">
        <f t="shared" si="218"/>
        <v>10.121.17.210_BHADRA 2_S5P1</v>
      </c>
      <c r="AN839" s="55" t="str">
        <f t="shared" si="219"/>
        <v>10.121.17.209_RAILWAYPURA_S6P1</v>
      </c>
      <c r="AO839" s="72" t="e">
        <f t="shared" ca="1" si="220"/>
        <v>#VALUE!</v>
      </c>
      <c r="AP839" s="7" t="str">
        <f>IFERROR(VLOOKUP(Z839,'PASTE-DL-ALARMS'!$Q$10:$Z$2800,8,FALSE),"")</f>
        <v/>
      </c>
    </row>
    <row r="840" spans="1:42" x14ac:dyDescent="0.25">
      <c r="A840" s="20"/>
      <c r="B840" s="20"/>
      <c r="C840" s="20" t="str">
        <f>IF(D840="Critical",MAX($C$8:C839)+1,"")</f>
        <v/>
      </c>
      <c r="D840" s="20" t="str">
        <f t="shared" si="204"/>
        <v>-</v>
      </c>
      <c r="E840" s="20" t="str">
        <f>VLOOKUP('PASTE-DOWN-DL'!F840,'SSA-CODE'!$D$4:$E$56,2,FALSE)</f>
        <v>VDA</v>
      </c>
      <c r="F840" s="48" t="str">
        <f t="shared" si="205"/>
        <v>SSA VDR</v>
      </c>
      <c r="G840" s="48" t="str">
        <f t="shared" si="206"/>
        <v xml:space="preserve">	SSA VDR</v>
      </c>
      <c r="H840" s="20">
        <v>831</v>
      </c>
      <c r="I840" t="s">
        <v>11127</v>
      </c>
      <c r="J840" t="s">
        <v>6260</v>
      </c>
      <c r="K840" t="s">
        <v>6261</v>
      </c>
      <c r="L840" t="s">
        <v>6262</v>
      </c>
      <c r="M840" t="s">
        <v>6263</v>
      </c>
      <c r="N840" t="s">
        <v>11128</v>
      </c>
      <c r="O840" t="s">
        <v>11129</v>
      </c>
      <c r="P840" t="s">
        <v>6266</v>
      </c>
      <c r="Q840" t="s">
        <v>7499</v>
      </c>
      <c r="R840" t="s">
        <v>6279</v>
      </c>
      <c r="S840" t="s">
        <v>6269</v>
      </c>
      <c r="T840" t="s">
        <v>6353</v>
      </c>
      <c r="U840" t="s">
        <v>6417</v>
      </c>
      <c r="V840" t="s">
        <v>6271</v>
      </c>
      <c r="W840" t="s">
        <v>11130</v>
      </c>
      <c r="X840" t="s">
        <v>11131</v>
      </c>
      <c r="Y840" t="s">
        <v>6269</v>
      </c>
      <c r="Z840" s="48" t="str">
        <f t="shared" si="207"/>
        <v>SSA VDR-10.121.99.140-TN705B_KISANWADI\S4P1-10.121.19.133-TN725B_Panigate_B2\S3P1</v>
      </c>
      <c r="AA840" s="48">
        <f t="shared" si="208"/>
        <v>15</v>
      </c>
      <c r="AB840" s="48">
        <f t="shared" si="209"/>
        <v>25</v>
      </c>
      <c r="AC840" s="48">
        <f t="shared" si="210"/>
        <v>15</v>
      </c>
      <c r="AD840" s="48">
        <f t="shared" si="211"/>
        <v>24</v>
      </c>
      <c r="AE840" s="48" t="str">
        <f t="shared" si="212"/>
        <v>10.121.99.140</v>
      </c>
      <c r="AF840" s="42" t="str">
        <f t="shared" si="213"/>
        <v>10.121.19.133</v>
      </c>
      <c r="AG840" s="7" t="str">
        <f t="shared" si="214"/>
        <v>KISANWADI</v>
      </c>
      <c r="AH840" s="7" t="str">
        <f t="shared" si="215"/>
        <v>PANIGATE</v>
      </c>
      <c r="AI840" s="7" t="str">
        <f t="shared" si="216"/>
        <v>S4P1</v>
      </c>
      <c r="AJ840" s="7" t="str">
        <f t="shared" si="217"/>
        <v>S3P1</v>
      </c>
      <c r="AK840" s="7" t="str">
        <f>IFERROR(VLOOKUP(Z840,'PASTE-DL-ALARMS'!$Q$10:$W$2200,7,FALSE),"")</f>
        <v/>
      </c>
      <c r="AL840" s="55" t="str">
        <f>IFERROR(VLOOKUP(Z840,'PASTE-DL-ALARMS'!$Q$10:$W$2200,3,FALSE),"")</f>
        <v/>
      </c>
      <c r="AM840" s="7" t="str">
        <f t="shared" si="218"/>
        <v>10.121.99.140_KISANWADI_S4P1</v>
      </c>
      <c r="AN840" s="55" t="str">
        <f t="shared" si="219"/>
        <v>10.121.19.133_PANIGATE_S3P1</v>
      </c>
      <c r="AO840" s="72" t="e">
        <f t="shared" ca="1" si="220"/>
        <v>#VALUE!</v>
      </c>
      <c r="AP840" s="7" t="str">
        <f>IFERROR(VLOOKUP(Z840,'PASTE-DL-ALARMS'!$Q$10:$Z$2800,8,FALSE),"")</f>
        <v/>
      </c>
    </row>
    <row r="841" spans="1:42" x14ac:dyDescent="0.25">
      <c r="A841" s="20"/>
      <c r="B841" s="20"/>
      <c r="C841" s="20" t="str">
        <f>IF(D841="Critical",MAX($C$8:C840)+1,"")</f>
        <v/>
      </c>
      <c r="D841" s="20" t="str">
        <f t="shared" si="204"/>
        <v>-</v>
      </c>
      <c r="E841" s="20" t="str">
        <f>VLOOKUP('PASTE-DOWN-DL'!F841,'SSA-CODE'!$D$4:$E$56,2,FALSE)</f>
        <v>WTR AM</v>
      </c>
      <c r="F841" s="48" t="str">
        <f t="shared" si="205"/>
        <v>WTR AM</v>
      </c>
      <c r="G841" s="48" t="str">
        <f t="shared" si="206"/>
        <v xml:space="preserve">	WTR AM</v>
      </c>
      <c r="H841" s="20">
        <v>832</v>
      </c>
      <c r="I841" t="s">
        <v>11132</v>
      </c>
      <c r="J841" t="s">
        <v>6466</v>
      </c>
      <c r="K841" t="s">
        <v>6275</v>
      </c>
      <c r="L841" t="s">
        <v>6262</v>
      </c>
      <c r="M841" t="s">
        <v>6263</v>
      </c>
      <c r="N841" t="s">
        <v>11133</v>
      </c>
      <c r="O841" t="s">
        <v>11134</v>
      </c>
      <c r="P841" t="s">
        <v>6266</v>
      </c>
      <c r="Q841" t="s">
        <v>7090</v>
      </c>
      <c r="R841" t="s">
        <v>6587</v>
      </c>
      <c r="S841" t="s">
        <v>11135</v>
      </c>
      <c r="T841" t="s">
        <v>6345</v>
      </c>
      <c r="U841" t="s">
        <v>7092</v>
      </c>
      <c r="V841" t="s">
        <v>6271</v>
      </c>
      <c r="W841" t="s">
        <v>11136</v>
      </c>
      <c r="X841" t="s">
        <v>11137</v>
      </c>
      <c r="Y841" t="s">
        <v>6269</v>
      </c>
      <c r="Z841" s="48" t="str">
        <f t="shared" si="207"/>
        <v>WTR AM-10.121.16.226-BARODA CITY 3_WTR_PH1-10.121.16.8-BARODA CITY 1-WTR_AM_PH1</v>
      </c>
      <c r="AA841" s="48">
        <f t="shared" si="208"/>
        <v>15</v>
      </c>
      <c r="AB841" s="48">
        <f t="shared" si="209"/>
        <v>33</v>
      </c>
      <c r="AC841" s="48">
        <f t="shared" si="210"/>
        <v>13</v>
      </c>
      <c r="AD841" s="48">
        <f t="shared" si="211"/>
        <v>27</v>
      </c>
      <c r="AE841" s="48" t="str">
        <f t="shared" si="212"/>
        <v>10.121.16.226</v>
      </c>
      <c r="AF841" s="42" t="str">
        <f t="shared" si="213"/>
        <v>10.121.16.8</v>
      </c>
      <c r="AG841" s="7" t="str">
        <f t="shared" si="214"/>
        <v>BARODA CITY 3 GNE</v>
      </c>
      <c r="AH841" s="7" t="str">
        <f t="shared" si="215"/>
        <v>BARODA CITY 1</v>
      </c>
      <c r="AI841" s="7" t="str">
        <f t="shared" si="216"/>
        <v>S6P7</v>
      </c>
      <c r="AJ841" s="7" t="str">
        <f t="shared" si="217"/>
        <v>S6P7</v>
      </c>
      <c r="AK841" s="7" t="str">
        <f>IFERROR(VLOOKUP(Z841,'PASTE-DL-ALARMS'!$Q$10:$W$2200,7,FALSE),"")</f>
        <v/>
      </c>
      <c r="AL841" s="55" t="str">
        <f>IFERROR(VLOOKUP(Z841,'PASTE-DL-ALARMS'!$Q$10:$W$2200,3,FALSE),"")</f>
        <v/>
      </c>
      <c r="AM841" s="7" t="str">
        <f t="shared" si="218"/>
        <v>10.121.16.226_BARODA CITY 3 GNE_S6P7</v>
      </c>
      <c r="AN841" s="55" t="str">
        <f t="shared" si="219"/>
        <v>10.121.16.8_BARODA CITY 1_S6P7</v>
      </c>
      <c r="AO841" s="72" t="e">
        <f t="shared" ca="1" si="220"/>
        <v>#VALUE!</v>
      </c>
      <c r="AP841" s="7" t="str">
        <f>IFERROR(VLOOKUP(Z841,'PASTE-DL-ALARMS'!$Q$10:$Z$2800,8,FALSE),"")</f>
        <v/>
      </c>
    </row>
    <row r="842" spans="1:42" x14ac:dyDescent="0.25">
      <c r="A842" s="20"/>
      <c r="B842" s="20"/>
      <c r="C842" s="20" t="str">
        <f>IF(D842="Critical",MAX($C$8:C841)+1,"")</f>
        <v/>
      </c>
      <c r="D842" s="20" t="str">
        <f t="shared" si="204"/>
        <v>-</v>
      </c>
      <c r="E842" s="20" t="str">
        <f>VLOOKUP('PASTE-DOWN-DL'!F842,'SSA-CODE'!$D$4:$E$56,2,FALSE)</f>
        <v>MSN</v>
      </c>
      <c r="F842" s="48" t="str">
        <f t="shared" si="205"/>
        <v>SSA MEH</v>
      </c>
      <c r="G842" s="48" t="str">
        <f t="shared" si="206"/>
        <v xml:space="preserve">	SSA MEH</v>
      </c>
      <c r="H842" s="20">
        <v>833</v>
      </c>
      <c r="I842" t="s">
        <v>11138</v>
      </c>
      <c r="J842" t="s">
        <v>6466</v>
      </c>
      <c r="K842" t="s">
        <v>6275</v>
      </c>
      <c r="L842" t="s">
        <v>6262</v>
      </c>
      <c r="M842" t="s">
        <v>6263</v>
      </c>
      <c r="N842" t="s">
        <v>11139</v>
      </c>
      <c r="O842" t="s">
        <v>11140</v>
      </c>
      <c r="P842" t="s">
        <v>6266</v>
      </c>
      <c r="Q842" t="s">
        <v>7722</v>
      </c>
      <c r="R842" t="s">
        <v>6279</v>
      </c>
      <c r="S842" t="s">
        <v>6799</v>
      </c>
      <c r="T842" t="s">
        <v>6800</v>
      </c>
      <c r="U842" t="s">
        <v>6801</v>
      </c>
      <c r="V842" t="s">
        <v>6271</v>
      </c>
      <c r="W842" t="s">
        <v>11141</v>
      </c>
      <c r="X842" t="s">
        <v>11142</v>
      </c>
      <c r="Y842" t="s">
        <v>6269</v>
      </c>
      <c r="Z842" s="48" t="str">
        <f t="shared" si="207"/>
        <v>SSA MEH-10.121.15.193-Mehsana3 (GNE)_B2 / S5P9-10.121.15.129-Mehsana1_B2 / S5P9</v>
      </c>
      <c r="AA842" s="48">
        <f t="shared" si="208"/>
        <v>15</v>
      </c>
      <c r="AB842" s="48">
        <f t="shared" si="209"/>
        <v>29</v>
      </c>
      <c r="AC842" s="48">
        <f t="shared" si="210"/>
        <v>15</v>
      </c>
      <c r="AD842" s="48">
        <f t="shared" si="211"/>
        <v>24</v>
      </c>
      <c r="AE842" s="48" t="str">
        <f t="shared" si="212"/>
        <v>10.121.15.193</v>
      </c>
      <c r="AF842" s="42" t="str">
        <f t="shared" si="213"/>
        <v>10.121.15.129</v>
      </c>
      <c r="AG842" s="7" t="str">
        <f t="shared" si="214"/>
        <v>Mehsana3(GNE)</v>
      </c>
      <c r="AH842" s="7" t="str">
        <f t="shared" si="215"/>
        <v>MEHSANA1</v>
      </c>
      <c r="AI842" s="7" t="str">
        <f t="shared" si="216"/>
        <v>S5P9</v>
      </c>
      <c r="AJ842" s="7" t="str">
        <f t="shared" si="217"/>
        <v>S5P9</v>
      </c>
      <c r="AK842" s="7" t="str">
        <f>IFERROR(VLOOKUP(Z842,'PASTE-DL-ALARMS'!$Q$10:$W$2200,7,FALSE),"")</f>
        <v/>
      </c>
      <c r="AL842" s="55" t="str">
        <f>IFERROR(VLOOKUP(Z842,'PASTE-DL-ALARMS'!$Q$10:$W$2200,3,FALSE),"")</f>
        <v/>
      </c>
      <c r="AM842" s="7" t="str">
        <f t="shared" si="218"/>
        <v>10.121.15.193_Mehsana3(GNE)_S5P9</v>
      </c>
      <c r="AN842" s="55" t="str">
        <f t="shared" si="219"/>
        <v>10.121.15.129_MEHSANA1_S5P9</v>
      </c>
      <c r="AO842" s="72" t="e">
        <f t="shared" ca="1" si="220"/>
        <v>#VALUE!</v>
      </c>
      <c r="AP842" s="7" t="str">
        <f>IFERROR(VLOOKUP(Z842,'PASTE-DL-ALARMS'!$Q$10:$Z$2800,8,FALSE),"")</f>
        <v/>
      </c>
    </row>
    <row r="843" spans="1:42" x14ac:dyDescent="0.25">
      <c r="A843" s="20"/>
      <c r="B843" s="20"/>
      <c r="C843" s="20" t="str">
        <f>IF(D843="Critical",MAX($C$8:C842)+1,"")</f>
        <v/>
      </c>
      <c r="D843" s="20" t="str">
        <f t="shared" ref="D843:D906" si="221">TRIM(CLEAN(P843))</f>
        <v>-</v>
      </c>
      <c r="E843" s="20" t="str">
        <f>VLOOKUP('PASTE-DOWN-DL'!F843,'SSA-CODE'!$D$4:$E$56,2,FALSE)</f>
        <v>HMR</v>
      </c>
      <c r="F843" s="48" t="str">
        <f t="shared" ref="F843:F906" si="222">TRIM(CLEAN(SUBSTITUTE(G843,CHAR(160)," ")))</f>
        <v>SSA HMR</v>
      </c>
      <c r="G843" s="48" t="str">
        <f t="shared" ref="G843:G906" si="223">MID(I843,1,SEARCH("-",I843)-1)</f>
        <v xml:space="preserve">	SSA HMR</v>
      </c>
      <c r="H843" s="20">
        <v>834</v>
      </c>
      <c r="I843" t="s">
        <v>11143</v>
      </c>
      <c r="J843" t="s">
        <v>6260</v>
      </c>
      <c r="K843" t="s">
        <v>6261</v>
      </c>
      <c r="L843" t="s">
        <v>6262</v>
      </c>
      <c r="M843" t="s">
        <v>6263</v>
      </c>
      <c r="N843" t="s">
        <v>11144</v>
      </c>
      <c r="O843" t="s">
        <v>11145</v>
      </c>
      <c r="P843" t="s">
        <v>6266</v>
      </c>
      <c r="Q843" t="s">
        <v>6546</v>
      </c>
      <c r="R843" t="s">
        <v>6311</v>
      </c>
      <c r="S843" t="s">
        <v>6269</v>
      </c>
      <c r="T843" t="s">
        <v>6394</v>
      </c>
      <c r="U843" t="s">
        <v>6269</v>
      </c>
      <c r="V843" t="s">
        <v>6271</v>
      </c>
      <c r="W843" t="s">
        <v>11146</v>
      </c>
      <c r="X843" t="s">
        <v>11147</v>
      </c>
      <c r="Y843" t="s">
        <v>6269</v>
      </c>
      <c r="Z843" s="48" t="str">
        <f t="shared" ref="Z843:Z906" si="224">TRIM(CLEAN(I843))</f>
        <v>SSA HMR-10.121.26.4-Khedbrahma_B2_PH2_5/1-10.121.26.15-ANTARSUBA_B1_PH2_3/1</v>
      </c>
      <c r="AA843" s="48">
        <f t="shared" ref="AA843:AA906" si="225">SEARCH("_",N843)</f>
        <v>14</v>
      </c>
      <c r="AB843" s="48">
        <f t="shared" ref="AB843:AB906" si="226">SEARCH("_TN7",N843)</f>
        <v>24</v>
      </c>
      <c r="AC843" s="48">
        <f t="shared" ref="AC843:AC906" si="227">SEARCH("_",O843)</f>
        <v>13</v>
      </c>
      <c r="AD843" s="48">
        <f t="shared" ref="AD843:AD906" si="228">SEARCH("_TN7",O843)</f>
        <v>24</v>
      </c>
      <c r="AE843" s="48" t="str">
        <f t="shared" ref="AE843:AE906" si="229">TRIM(CLEAN(MID(N843,1,SEARCH("_",N843)-1)))</f>
        <v>10.121.26.15</v>
      </c>
      <c r="AF843" s="42" t="str">
        <f t="shared" ref="AF843:AF906" si="230">TRIM(CLEAN(MID(O843,1,SEARCH("_",O843)-1)))</f>
        <v>10.121.26.4</v>
      </c>
      <c r="AG843" s="7" t="str">
        <f t="shared" ref="AG843:AG906" si="231">MID(N843,AA843+1,AB843-AA843-1)</f>
        <v>Antarsuba</v>
      </c>
      <c r="AH843" s="7" t="str">
        <f t="shared" ref="AH843:AH906" si="232">MID(O843,AC843+1,AD843-AC843-1)</f>
        <v>Khedbrahma</v>
      </c>
      <c r="AI843" s="7" t="str">
        <f t="shared" ref="AI843:AI906" si="233">RIGHT(N843,LEN(N843)-SEARCH("\",N843))</f>
        <v>S3P1</v>
      </c>
      <c r="AJ843" s="7" t="str">
        <f t="shared" ref="AJ843:AJ906" si="234">RIGHT(O843,LEN(O843)-SEARCH("\",O843))</f>
        <v>S5P1</v>
      </c>
      <c r="AK843" s="7" t="str">
        <f>IFERROR(VLOOKUP(Z843,'PASTE-DL-ALARMS'!$Q$10:$W$2200,7,FALSE),"")</f>
        <v/>
      </c>
      <c r="AL843" s="55" t="str">
        <f>IFERROR(VLOOKUP(Z843,'PASTE-DL-ALARMS'!$Q$10:$W$2200,3,FALSE),"")</f>
        <v/>
      </c>
      <c r="AM843" s="7" t="str">
        <f t="shared" ref="AM843:AM906" si="235">CONCATENATE(AE843,"_",AG843,"_",AI843)</f>
        <v>10.121.26.15_Antarsuba_S3P1</v>
      </c>
      <c r="AN843" s="55" t="str">
        <f t="shared" ref="AN843:AN906" si="236">CONCATENATE(AF843,"_",AH843,"_",AJ843)</f>
        <v>10.121.26.4_Khedbrahma_S5P1</v>
      </c>
      <c r="AO843" s="72" t="e">
        <f t="shared" ref="AO843:AO906" ca="1" si="237">$AL$3-AK843</f>
        <v>#VALUE!</v>
      </c>
      <c r="AP843" s="7" t="str">
        <f>IFERROR(VLOOKUP(Z843,'PASTE-DL-ALARMS'!$Q$10:$Z$2800,8,FALSE),"")</f>
        <v/>
      </c>
    </row>
    <row r="844" spans="1:42" x14ac:dyDescent="0.25">
      <c r="A844" s="20"/>
      <c r="B844" s="20"/>
      <c r="C844" s="20" t="str">
        <f>IF(D844="Critical",MAX($C$8:C843)+1,"")</f>
        <v/>
      </c>
      <c r="D844" s="20" t="str">
        <f t="shared" si="221"/>
        <v>-</v>
      </c>
      <c r="E844" s="20" t="str">
        <f>VLOOKUP('PASTE-DOWN-DL'!F844,'SSA-CODE'!$D$4:$E$56,2,FALSE)</f>
        <v>BUJ</v>
      </c>
      <c r="F844" s="48" t="str">
        <f t="shared" si="222"/>
        <v>SSA BUJ</v>
      </c>
      <c r="G844" s="48" t="str">
        <f t="shared" si="223"/>
        <v xml:space="preserve">	SSA BUJ</v>
      </c>
      <c r="H844" s="20">
        <v>835</v>
      </c>
      <c r="I844" t="s">
        <v>11148</v>
      </c>
      <c r="J844" t="s">
        <v>6260</v>
      </c>
      <c r="K844" t="s">
        <v>6261</v>
      </c>
      <c r="L844" t="s">
        <v>6262</v>
      </c>
      <c r="M844" t="s">
        <v>6263</v>
      </c>
      <c r="N844" t="s">
        <v>11149</v>
      </c>
      <c r="O844" t="s">
        <v>11150</v>
      </c>
      <c r="P844" t="s">
        <v>6266</v>
      </c>
      <c r="Q844" t="s">
        <v>6267</v>
      </c>
      <c r="R844" t="s">
        <v>6268</v>
      </c>
      <c r="S844" t="s">
        <v>11151</v>
      </c>
      <c r="T844" t="s">
        <v>6425</v>
      </c>
      <c r="U844" t="s">
        <v>11152</v>
      </c>
      <c r="V844" t="s">
        <v>6271</v>
      </c>
      <c r="W844" t="s">
        <v>11153</v>
      </c>
      <c r="X844" t="s">
        <v>11154</v>
      </c>
      <c r="Y844" t="s">
        <v>6269</v>
      </c>
      <c r="Z844" s="48" t="str">
        <f t="shared" si="224"/>
        <v>SSA BUJ-10.121.96.130-Nirona B1_3/1-10.121.96.131-Devisar B1_4/1</v>
      </c>
      <c r="AA844" s="48">
        <f t="shared" si="225"/>
        <v>15</v>
      </c>
      <c r="AB844" s="48">
        <f t="shared" si="226"/>
        <v>23</v>
      </c>
      <c r="AC844" s="48">
        <f t="shared" si="227"/>
        <v>15</v>
      </c>
      <c r="AD844" s="48">
        <f t="shared" si="228"/>
        <v>22</v>
      </c>
      <c r="AE844" s="48" t="str">
        <f t="shared" si="229"/>
        <v>10.121.96.131</v>
      </c>
      <c r="AF844" s="42" t="str">
        <f t="shared" si="230"/>
        <v>10.121.96.130</v>
      </c>
      <c r="AG844" s="7" t="str">
        <f t="shared" si="231"/>
        <v>Devisar</v>
      </c>
      <c r="AH844" s="7" t="str">
        <f t="shared" si="232"/>
        <v>NIRONA</v>
      </c>
      <c r="AI844" s="7" t="str">
        <f t="shared" si="233"/>
        <v>S4P1</v>
      </c>
      <c r="AJ844" s="7" t="str">
        <f t="shared" si="234"/>
        <v>S3P1</v>
      </c>
      <c r="AK844" s="7" t="str">
        <f>IFERROR(VLOOKUP(Z844,'PASTE-DL-ALARMS'!$Q$10:$W$2200,7,FALSE),"")</f>
        <v/>
      </c>
      <c r="AL844" s="55" t="str">
        <f>IFERROR(VLOOKUP(Z844,'PASTE-DL-ALARMS'!$Q$10:$W$2200,3,FALSE),"")</f>
        <v/>
      </c>
      <c r="AM844" s="7" t="str">
        <f t="shared" si="235"/>
        <v>10.121.96.131_Devisar_S4P1</v>
      </c>
      <c r="AN844" s="55" t="str">
        <f t="shared" si="236"/>
        <v>10.121.96.130_NIRONA_S3P1</v>
      </c>
      <c r="AO844" s="72" t="e">
        <f t="shared" ca="1" si="237"/>
        <v>#VALUE!</v>
      </c>
      <c r="AP844" s="7" t="str">
        <f>IFERROR(VLOOKUP(Z844,'PASTE-DL-ALARMS'!$Q$10:$Z$2800,8,FALSE),"")</f>
        <v/>
      </c>
    </row>
    <row r="845" spans="1:42" x14ac:dyDescent="0.25">
      <c r="A845" s="20"/>
      <c r="B845" s="20"/>
      <c r="C845" s="20" t="str">
        <f>IF(D845="Critical",MAX($C$8:C844)+1,"")</f>
        <v/>
      </c>
      <c r="D845" s="20" t="str">
        <f t="shared" si="221"/>
        <v>-</v>
      </c>
      <c r="E845" s="20" t="str">
        <f>VLOOKUP('PASTE-DOWN-DL'!F845,'SSA-CODE'!$D$4:$E$56,2,FALSE)</f>
        <v>HMR</v>
      </c>
      <c r="F845" s="48" t="str">
        <f t="shared" si="222"/>
        <v>SSA HMR</v>
      </c>
      <c r="G845" s="48" t="str">
        <f t="shared" si="223"/>
        <v xml:space="preserve">	SSA HMR</v>
      </c>
      <c r="H845" s="20">
        <v>836</v>
      </c>
      <c r="I845" t="s">
        <v>11155</v>
      </c>
      <c r="J845" t="s">
        <v>6260</v>
      </c>
      <c r="K845" t="s">
        <v>6275</v>
      </c>
      <c r="L845" t="s">
        <v>6262</v>
      </c>
      <c r="M845" t="s">
        <v>6263</v>
      </c>
      <c r="N845" t="s">
        <v>11156</v>
      </c>
      <c r="O845" t="s">
        <v>11157</v>
      </c>
      <c r="P845" t="s">
        <v>6266</v>
      </c>
      <c r="Q845" t="s">
        <v>6368</v>
      </c>
      <c r="R845" t="s">
        <v>6279</v>
      </c>
      <c r="S845" t="s">
        <v>11158</v>
      </c>
      <c r="T845" t="s">
        <v>6425</v>
      </c>
      <c r="U845" t="s">
        <v>11159</v>
      </c>
      <c r="V845" t="s">
        <v>6271</v>
      </c>
      <c r="W845" t="s">
        <v>11160</v>
      </c>
      <c r="X845" t="s">
        <v>11161</v>
      </c>
      <c r="Y845" t="s">
        <v>6269</v>
      </c>
      <c r="Z845" s="48" t="str">
        <f t="shared" si="224"/>
        <v>SSA HMR-10.121.25.175-RANSAN EX_2/5-10.121.25.184-PUNSARI EX_1/5</v>
      </c>
      <c r="AA845" s="48">
        <f t="shared" si="225"/>
        <v>15</v>
      </c>
      <c r="AB845" s="48">
        <f t="shared" si="226"/>
        <v>26</v>
      </c>
      <c r="AC845" s="48">
        <f t="shared" si="227"/>
        <v>15</v>
      </c>
      <c r="AD845" s="48">
        <f t="shared" si="228"/>
        <v>26</v>
      </c>
      <c r="AE845" s="48" t="str">
        <f t="shared" si="229"/>
        <v>10.121.25.184</v>
      </c>
      <c r="AF845" s="42" t="str">
        <f t="shared" si="230"/>
        <v>10.121.25.175</v>
      </c>
      <c r="AG845" s="7" t="str">
        <f t="shared" si="231"/>
        <v>PUNSARI EX</v>
      </c>
      <c r="AH845" s="7" t="str">
        <f t="shared" si="232"/>
        <v>RANASAN EX</v>
      </c>
      <c r="AI845" s="7" t="str">
        <f t="shared" si="233"/>
        <v>S1P5</v>
      </c>
      <c r="AJ845" s="7" t="str">
        <f t="shared" si="234"/>
        <v>S2P5</v>
      </c>
      <c r="AK845" s="7" t="str">
        <f>IFERROR(VLOOKUP(Z845,'PASTE-DL-ALARMS'!$Q$10:$W$2200,7,FALSE),"")</f>
        <v/>
      </c>
      <c r="AL845" s="55" t="str">
        <f>IFERROR(VLOOKUP(Z845,'PASTE-DL-ALARMS'!$Q$10:$W$2200,3,FALSE),"")</f>
        <v/>
      </c>
      <c r="AM845" s="7" t="str">
        <f t="shared" si="235"/>
        <v>10.121.25.184_PUNSARI EX_S1P5</v>
      </c>
      <c r="AN845" s="55" t="str">
        <f t="shared" si="236"/>
        <v>10.121.25.175_RANASAN EX_S2P5</v>
      </c>
      <c r="AO845" s="72" t="e">
        <f t="shared" ca="1" si="237"/>
        <v>#VALUE!</v>
      </c>
      <c r="AP845" s="7" t="str">
        <f>IFERROR(VLOOKUP(Z845,'PASTE-DL-ALARMS'!$Q$10:$Z$2800,8,FALSE),"")</f>
        <v/>
      </c>
    </row>
    <row r="846" spans="1:42" x14ac:dyDescent="0.25">
      <c r="A846" s="20"/>
      <c r="B846" s="20"/>
      <c r="C846" s="20" t="str">
        <f>IF(D846="Critical",MAX($C$8:C845)+1,"")</f>
        <v/>
      </c>
      <c r="D846" s="20" t="str">
        <f t="shared" si="221"/>
        <v>-</v>
      </c>
      <c r="E846" s="20" t="str">
        <f>VLOOKUP('PASTE-DOWN-DL'!F846,'SSA-CODE'!$D$4:$E$56,2,FALSE)</f>
        <v>MSN</v>
      </c>
      <c r="F846" s="48" t="str">
        <f t="shared" si="222"/>
        <v>SSA MEH</v>
      </c>
      <c r="G846" s="48" t="str">
        <f t="shared" si="223"/>
        <v xml:space="preserve">	SSA MEH</v>
      </c>
      <c r="H846" s="20">
        <v>837</v>
      </c>
      <c r="I846" t="s">
        <v>11162</v>
      </c>
      <c r="J846" t="s">
        <v>6260</v>
      </c>
      <c r="K846" t="s">
        <v>6275</v>
      </c>
      <c r="L846" t="s">
        <v>6262</v>
      </c>
      <c r="M846" t="s">
        <v>6263</v>
      </c>
      <c r="N846" t="s">
        <v>11163</v>
      </c>
      <c r="O846" t="s">
        <v>11164</v>
      </c>
      <c r="P846" t="s">
        <v>6266</v>
      </c>
      <c r="Q846" t="s">
        <v>6692</v>
      </c>
      <c r="R846" t="s">
        <v>6279</v>
      </c>
      <c r="S846" t="s">
        <v>6269</v>
      </c>
      <c r="T846" t="s">
        <v>7084</v>
      </c>
      <c r="U846" t="s">
        <v>6269</v>
      </c>
      <c r="V846" t="s">
        <v>6271</v>
      </c>
      <c r="W846" t="s">
        <v>11165</v>
      </c>
      <c r="X846" t="s">
        <v>11166</v>
      </c>
      <c r="Y846" t="s">
        <v>6269</v>
      </c>
      <c r="Z846" s="48" t="str">
        <f t="shared" si="224"/>
        <v>SSA MEH-10.121.25.103-TN705B_Ranuj_B1\S3P4-10.121.25.85-TN703B_Manund_A1\S1P5</v>
      </c>
      <c r="AA846" s="48">
        <f t="shared" si="225"/>
        <v>14</v>
      </c>
      <c r="AB846" s="48">
        <f t="shared" si="226"/>
        <v>21</v>
      </c>
      <c r="AC846" s="48">
        <f t="shared" si="227"/>
        <v>15</v>
      </c>
      <c r="AD846" s="48">
        <f t="shared" si="228"/>
        <v>21</v>
      </c>
      <c r="AE846" s="48" t="str">
        <f t="shared" si="229"/>
        <v>10.121.25.85</v>
      </c>
      <c r="AF846" s="42" t="str">
        <f t="shared" si="230"/>
        <v>10.121.25.103</v>
      </c>
      <c r="AG846" s="7" t="str">
        <f t="shared" si="231"/>
        <v>Manund</v>
      </c>
      <c r="AH846" s="7" t="str">
        <f t="shared" si="232"/>
        <v>Ranuj</v>
      </c>
      <c r="AI846" s="7" t="str">
        <f t="shared" si="233"/>
        <v>S1P5</v>
      </c>
      <c r="AJ846" s="7" t="str">
        <f t="shared" si="234"/>
        <v>S3P4</v>
      </c>
      <c r="AK846" s="7" t="str">
        <f>IFERROR(VLOOKUP(Z846,'PASTE-DL-ALARMS'!$Q$10:$W$2200,7,FALSE),"")</f>
        <v/>
      </c>
      <c r="AL846" s="55" t="str">
        <f>IFERROR(VLOOKUP(Z846,'PASTE-DL-ALARMS'!$Q$10:$W$2200,3,FALSE),"")</f>
        <v/>
      </c>
      <c r="AM846" s="7" t="str">
        <f t="shared" si="235"/>
        <v>10.121.25.85_Manund_S1P5</v>
      </c>
      <c r="AN846" s="55" t="str">
        <f t="shared" si="236"/>
        <v>10.121.25.103_Ranuj_S3P4</v>
      </c>
      <c r="AO846" s="72" t="e">
        <f t="shared" ca="1" si="237"/>
        <v>#VALUE!</v>
      </c>
      <c r="AP846" s="7" t="str">
        <f>IFERROR(VLOOKUP(Z846,'PASTE-DL-ALARMS'!$Q$10:$Z$2800,8,FALSE),"")</f>
        <v/>
      </c>
    </row>
    <row r="847" spans="1:42" x14ac:dyDescent="0.25">
      <c r="A847" s="20"/>
      <c r="B847" s="20"/>
      <c r="C847" s="20" t="str">
        <f>IF(D847="Critical",MAX($C$8:C846)+1,"")</f>
        <v/>
      </c>
      <c r="D847" s="20" t="str">
        <f t="shared" si="221"/>
        <v>-</v>
      </c>
      <c r="E847" s="20" t="str">
        <f>VLOOKUP('PASTE-DOWN-DL'!F847,'SSA-CODE'!$D$4:$E$56,2,FALSE)</f>
        <v>JND</v>
      </c>
      <c r="F847" s="48" t="str">
        <f t="shared" si="222"/>
        <v>SSA JND</v>
      </c>
      <c r="G847" s="48" t="str">
        <f t="shared" si="223"/>
        <v xml:space="preserve">	SSA JND</v>
      </c>
      <c r="H847" s="20">
        <v>838</v>
      </c>
      <c r="I847" t="s">
        <v>11167</v>
      </c>
      <c r="J847" t="s">
        <v>6260</v>
      </c>
      <c r="K847" t="s">
        <v>6275</v>
      </c>
      <c r="L847" t="s">
        <v>6262</v>
      </c>
      <c r="M847" t="s">
        <v>6263</v>
      </c>
      <c r="N847" t="s">
        <v>11168</v>
      </c>
      <c r="O847" t="s">
        <v>11169</v>
      </c>
      <c r="P847" t="s">
        <v>6266</v>
      </c>
      <c r="Q847" t="s">
        <v>6359</v>
      </c>
      <c r="R847" t="s">
        <v>6279</v>
      </c>
      <c r="S847" t="s">
        <v>11170</v>
      </c>
      <c r="T847" t="s">
        <v>6425</v>
      </c>
      <c r="U847" t="s">
        <v>11170</v>
      </c>
      <c r="V847" t="s">
        <v>6271</v>
      </c>
      <c r="W847" t="s">
        <v>11171</v>
      </c>
      <c r="X847" t="s">
        <v>11172</v>
      </c>
      <c r="Y847" t="s">
        <v>6269</v>
      </c>
      <c r="Z847" s="48" t="str">
        <f t="shared" si="224"/>
        <v>SSA JND-10.121.97.211-TALALA_3/2-10.121.24.19-DHAVA TALALA_1/5</v>
      </c>
      <c r="AA847" s="48">
        <f t="shared" si="225"/>
        <v>15</v>
      </c>
      <c r="AB847" s="48">
        <f t="shared" si="226"/>
        <v>22</v>
      </c>
      <c r="AC847" s="48">
        <f t="shared" si="227"/>
        <v>14</v>
      </c>
      <c r="AD847" s="48">
        <f t="shared" si="228"/>
        <v>27</v>
      </c>
      <c r="AE847" s="48" t="str">
        <f t="shared" si="229"/>
        <v>10.121.97.211</v>
      </c>
      <c r="AF847" s="42" t="str">
        <f t="shared" si="230"/>
        <v>10.121.24.19</v>
      </c>
      <c r="AG847" s="7" t="str">
        <f t="shared" si="231"/>
        <v>TALALA</v>
      </c>
      <c r="AH847" s="7" t="str">
        <f t="shared" si="232"/>
        <v>DHAVA TALALA</v>
      </c>
      <c r="AI847" s="7" t="str">
        <f t="shared" si="233"/>
        <v>S3P2</v>
      </c>
      <c r="AJ847" s="7" t="str">
        <f t="shared" si="234"/>
        <v>S1P5</v>
      </c>
      <c r="AK847" s="7" t="str">
        <f>IFERROR(VLOOKUP(Z847,'PASTE-DL-ALARMS'!$Q$10:$W$2200,7,FALSE),"")</f>
        <v/>
      </c>
      <c r="AL847" s="55" t="str">
        <f>IFERROR(VLOOKUP(Z847,'PASTE-DL-ALARMS'!$Q$10:$W$2200,3,FALSE),"")</f>
        <v/>
      </c>
      <c r="AM847" s="7" t="str">
        <f t="shared" si="235"/>
        <v>10.121.97.211_TALALA_S3P2</v>
      </c>
      <c r="AN847" s="55" t="str">
        <f t="shared" si="236"/>
        <v>10.121.24.19_DHAVA TALALA_S1P5</v>
      </c>
      <c r="AO847" s="72" t="e">
        <f t="shared" ca="1" si="237"/>
        <v>#VALUE!</v>
      </c>
      <c r="AP847" s="7" t="str">
        <f>IFERROR(VLOOKUP(Z847,'PASTE-DL-ALARMS'!$Q$10:$Z$2800,8,FALSE),"")</f>
        <v/>
      </c>
    </row>
    <row r="848" spans="1:42" x14ac:dyDescent="0.25">
      <c r="A848" s="20"/>
      <c r="B848" s="20"/>
      <c r="C848" s="20" t="str">
        <f>IF(D848="Critical",MAX($C$8:C847)+1,"")</f>
        <v/>
      </c>
      <c r="D848" s="20" t="str">
        <f t="shared" si="221"/>
        <v>-</v>
      </c>
      <c r="E848" s="20" t="str">
        <f>VLOOKUP('PASTE-DOWN-DL'!F848,'SSA-CODE'!$D$4:$E$56,2,FALSE)</f>
        <v>VDA</v>
      </c>
      <c r="F848" s="48" t="str">
        <f t="shared" si="222"/>
        <v>SSA VDR</v>
      </c>
      <c r="G848" s="48" t="str">
        <f t="shared" si="223"/>
        <v xml:space="preserve">	SSA VDR</v>
      </c>
      <c r="H848" s="20">
        <v>839</v>
      </c>
      <c r="I848" t="s">
        <v>11173</v>
      </c>
      <c r="J848" t="s">
        <v>6260</v>
      </c>
      <c r="K848" t="s">
        <v>6275</v>
      </c>
      <c r="L848" t="s">
        <v>6262</v>
      </c>
      <c r="M848" t="s">
        <v>6263</v>
      </c>
      <c r="N848" t="s">
        <v>11174</v>
      </c>
      <c r="O848" t="s">
        <v>11175</v>
      </c>
      <c r="P848" t="s">
        <v>6266</v>
      </c>
      <c r="Q848" t="s">
        <v>7273</v>
      </c>
      <c r="R848" t="s">
        <v>6279</v>
      </c>
      <c r="S848" t="s">
        <v>11176</v>
      </c>
      <c r="T848" t="s">
        <v>6313</v>
      </c>
      <c r="U848" t="s">
        <v>11176</v>
      </c>
      <c r="V848" t="s">
        <v>6271</v>
      </c>
      <c r="W848" t="s">
        <v>11177</v>
      </c>
      <c r="X848" t="s">
        <v>11178</v>
      </c>
      <c r="Y848" t="s">
        <v>6269</v>
      </c>
      <c r="Z848" s="48" t="str">
        <f t="shared" si="224"/>
        <v>SSA VDR-10.121.19.131-KARELIBAGH_6/3-10.121.19.162-DIET OFFICE KBG_1/5</v>
      </c>
      <c r="AA848" s="48">
        <f t="shared" si="225"/>
        <v>15</v>
      </c>
      <c r="AB848" s="48">
        <f t="shared" si="226"/>
        <v>26</v>
      </c>
      <c r="AC848" s="48">
        <f t="shared" si="227"/>
        <v>15</v>
      </c>
      <c r="AD848" s="48">
        <f t="shared" si="228"/>
        <v>31</v>
      </c>
      <c r="AE848" s="48" t="str">
        <f t="shared" si="229"/>
        <v>10.121.19.131</v>
      </c>
      <c r="AF848" s="42" t="str">
        <f t="shared" si="230"/>
        <v>10.121.19.162</v>
      </c>
      <c r="AG848" s="7" t="str">
        <f t="shared" si="231"/>
        <v>KARELIBAGH</v>
      </c>
      <c r="AH848" s="7" t="str">
        <f t="shared" si="232"/>
        <v>DIET OFFICE KBG</v>
      </c>
      <c r="AI848" s="7" t="str">
        <f t="shared" si="233"/>
        <v>S6P3</v>
      </c>
      <c r="AJ848" s="7" t="str">
        <f t="shared" si="234"/>
        <v>S1P5</v>
      </c>
      <c r="AK848" s="7" t="str">
        <f>IFERROR(VLOOKUP(Z848,'PASTE-DL-ALARMS'!$Q$10:$W$2200,7,FALSE),"")</f>
        <v/>
      </c>
      <c r="AL848" s="55" t="str">
        <f>IFERROR(VLOOKUP(Z848,'PASTE-DL-ALARMS'!$Q$10:$W$2200,3,FALSE),"")</f>
        <v/>
      </c>
      <c r="AM848" s="7" t="str">
        <f t="shared" si="235"/>
        <v>10.121.19.131_KARELIBAGH_S6P3</v>
      </c>
      <c r="AN848" s="55" t="str">
        <f t="shared" si="236"/>
        <v>10.121.19.162_DIET OFFICE KBG_S1P5</v>
      </c>
      <c r="AO848" s="72" t="e">
        <f t="shared" ca="1" si="237"/>
        <v>#VALUE!</v>
      </c>
      <c r="AP848" s="7" t="str">
        <f>IFERROR(VLOOKUP(Z848,'PASTE-DL-ALARMS'!$Q$10:$Z$2800,8,FALSE),"")</f>
        <v/>
      </c>
    </row>
    <row r="849" spans="1:42" x14ac:dyDescent="0.25">
      <c r="A849" s="20"/>
      <c r="B849" s="20"/>
      <c r="C849" s="20" t="str">
        <f>IF(D849="Critical",MAX($C$8:C848)+1,"")</f>
        <v/>
      </c>
      <c r="D849" s="20" t="str">
        <f t="shared" si="221"/>
        <v>-</v>
      </c>
      <c r="E849" s="20" t="str">
        <f>VLOOKUP('PASTE-DOWN-DL'!F849,'SSA-CODE'!$D$4:$E$56,2,FALSE)</f>
        <v>BUJ</v>
      </c>
      <c r="F849" s="48" t="str">
        <f t="shared" si="222"/>
        <v>SSA BUJ</v>
      </c>
      <c r="G849" s="48" t="str">
        <f t="shared" si="223"/>
        <v xml:space="preserve">	SSA BUJ</v>
      </c>
      <c r="H849" s="20">
        <v>840</v>
      </c>
      <c r="I849" t="s">
        <v>11179</v>
      </c>
      <c r="J849" t="s">
        <v>6260</v>
      </c>
      <c r="K849" t="s">
        <v>6275</v>
      </c>
      <c r="L849" t="s">
        <v>6262</v>
      </c>
      <c r="M849" t="s">
        <v>6263</v>
      </c>
      <c r="N849" t="s">
        <v>11180</v>
      </c>
      <c r="O849" t="s">
        <v>11181</v>
      </c>
      <c r="P849" t="s">
        <v>6266</v>
      </c>
      <c r="Q849" t="s">
        <v>6369</v>
      </c>
      <c r="R849" t="s">
        <v>6279</v>
      </c>
      <c r="S849" t="s">
        <v>6269</v>
      </c>
      <c r="T849" t="s">
        <v>6270</v>
      </c>
      <c r="U849" t="s">
        <v>6269</v>
      </c>
      <c r="V849" t="s">
        <v>6271</v>
      </c>
      <c r="W849" t="s">
        <v>11182</v>
      </c>
      <c r="X849" t="s">
        <v>11183</v>
      </c>
      <c r="Y849" t="s">
        <v>6269</v>
      </c>
      <c r="Z849" s="48" t="str">
        <f t="shared" si="224"/>
        <v>SSA BUJ-10.121.96.136-SKV Nagar B1_4/2-10.121.96.137-Dayapar B1_3/2</v>
      </c>
      <c r="AA849" s="48">
        <f t="shared" si="225"/>
        <v>15</v>
      </c>
      <c r="AB849" s="48">
        <f t="shared" si="226"/>
        <v>23</v>
      </c>
      <c r="AC849" s="48">
        <f t="shared" si="227"/>
        <v>15</v>
      </c>
      <c r="AD849" s="48">
        <f t="shared" si="228"/>
        <v>25</v>
      </c>
      <c r="AE849" s="48" t="str">
        <f t="shared" si="229"/>
        <v>10.121.96.137</v>
      </c>
      <c r="AF849" s="42" t="str">
        <f t="shared" si="230"/>
        <v>10.121.96.136</v>
      </c>
      <c r="AG849" s="7" t="str">
        <f t="shared" si="231"/>
        <v>Dayapar</v>
      </c>
      <c r="AH849" s="7" t="str">
        <f t="shared" si="232"/>
        <v>SKV NAGAR</v>
      </c>
      <c r="AI849" s="7" t="str">
        <f t="shared" si="233"/>
        <v>S3P2</v>
      </c>
      <c r="AJ849" s="7" t="str">
        <f t="shared" si="234"/>
        <v>S4P2</v>
      </c>
      <c r="AK849" s="7" t="str">
        <f>IFERROR(VLOOKUP(Z849,'PASTE-DL-ALARMS'!$Q$10:$W$2200,7,FALSE),"")</f>
        <v/>
      </c>
      <c r="AL849" s="55" t="str">
        <f>IFERROR(VLOOKUP(Z849,'PASTE-DL-ALARMS'!$Q$10:$W$2200,3,FALSE),"")</f>
        <v/>
      </c>
      <c r="AM849" s="7" t="str">
        <f t="shared" si="235"/>
        <v>10.121.96.137_Dayapar_S3P2</v>
      </c>
      <c r="AN849" s="55" t="str">
        <f t="shared" si="236"/>
        <v>10.121.96.136_SKV NAGAR_S4P2</v>
      </c>
      <c r="AO849" s="72" t="e">
        <f t="shared" ca="1" si="237"/>
        <v>#VALUE!</v>
      </c>
      <c r="AP849" s="7" t="str">
        <f>IFERROR(VLOOKUP(Z849,'PASTE-DL-ALARMS'!$Q$10:$Z$2800,8,FALSE),"")</f>
        <v/>
      </c>
    </row>
    <row r="850" spans="1:42" x14ac:dyDescent="0.25">
      <c r="A850" s="20"/>
      <c r="B850" s="20"/>
      <c r="C850" s="20" t="str">
        <f>IF(D850="Critical",MAX($C$8:C849)+1,"")</f>
        <v/>
      </c>
      <c r="D850" s="20" t="str">
        <f t="shared" si="221"/>
        <v>-</v>
      </c>
      <c r="E850" s="20" t="str">
        <f>VLOOKUP('PASTE-DOWN-DL'!F850,'SSA-CODE'!$D$4:$E$56,2,FALSE)</f>
        <v>VDA</v>
      </c>
      <c r="F850" s="48" t="str">
        <f t="shared" si="222"/>
        <v>SSA VDR</v>
      </c>
      <c r="G850" s="48" t="str">
        <f t="shared" si="223"/>
        <v xml:space="preserve">	SSA VDR</v>
      </c>
      <c r="H850" s="20">
        <v>841</v>
      </c>
      <c r="I850" t="s">
        <v>11184</v>
      </c>
      <c r="J850" t="s">
        <v>6260</v>
      </c>
      <c r="K850" t="s">
        <v>6275</v>
      </c>
      <c r="L850" t="s">
        <v>6262</v>
      </c>
      <c r="M850" t="s">
        <v>6263</v>
      </c>
      <c r="N850" t="s">
        <v>11185</v>
      </c>
      <c r="O850" t="s">
        <v>11186</v>
      </c>
      <c r="P850" t="s">
        <v>6266</v>
      </c>
      <c r="Q850" t="s">
        <v>6508</v>
      </c>
      <c r="R850" t="s">
        <v>6279</v>
      </c>
      <c r="S850" t="s">
        <v>6269</v>
      </c>
      <c r="T850" t="s">
        <v>6287</v>
      </c>
      <c r="U850" t="s">
        <v>6269</v>
      </c>
      <c r="V850" t="s">
        <v>6271</v>
      </c>
      <c r="W850" t="s">
        <v>11187</v>
      </c>
      <c r="X850" t="s">
        <v>11188</v>
      </c>
      <c r="Y850" t="s">
        <v>6269</v>
      </c>
      <c r="Z850" s="48" t="str">
        <f t="shared" si="224"/>
        <v>SSA VDR-10.121.19.148-Haveli_BTS_1/6-10.121.19.149-Syndicate_BTS_2/6</v>
      </c>
      <c r="AA850" s="48">
        <f t="shared" si="225"/>
        <v>15</v>
      </c>
      <c r="AB850" s="48">
        <f t="shared" si="226"/>
        <v>26</v>
      </c>
      <c r="AC850" s="48">
        <f t="shared" si="227"/>
        <v>15</v>
      </c>
      <c r="AD850" s="48">
        <f t="shared" si="228"/>
        <v>29</v>
      </c>
      <c r="AE850" s="48" t="str">
        <f t="shared" si="229"/>
        <v>10.121.19.148</v>
      </c>
      <c r="AF850" s="42" t="str">
        <f t="shared" si="230"/>
        <v>10.121.19.149</v>
      </c>
      <c r="AG850" s="7" t="str">
        <f t="shared" si="231"/>
        <v>HAVELI BTS</v>
      </c>
      <c r="AH850" s="7" t="str">
        <f t="shared" si="232"/>
        <v>SYNDICATE BTS</v>
      </c>
      <c r="AI850" s="7" t="str">
        <f t="shared" si="233"/>
        <v>S1P6</v>
      </c>
      <c r="AJ850" s="7" t="str">
        <f t="shared" si="234"/>
        <v>S2P6</v>
      </c>
      <c r="AK850" s="7" t="str">
        <f>IFERROR(VLOOKUP(Z850,'PASTE-DL-ALARMS'!$Q$10:$W$2200,7,FALSE),"")</f>
        <v/>
      </c>
      <c r="AL850" s="55" t="str">
        <f>IFERROR(VLOOKUP(Z850,'PASTE-DL-ALARMS'!$Q$10:$W$2200,3,FALSE),"")</f>
        <v/>
      </c>
      <c r="AM850" s="7" t="str">
        <f t="shared" si="235"/>
        <v>10.121.19.148_HAVELI BTS_S1P6</v>
      </c>
      <c r="AN850" s="55" t="str">
        <f t="shared" si="236"/>
        <v>10.121.19.149_SYNDICATE BTS_S2P6</v>
      </c>
      <c r="AO850" s="72" t="e">
        <f t="shared" ca="1" si="237"/>
        <v>#VALUE!</v>
      </c>
      <c r="AP850" s="7" t="str">
        <f>IFERROR(VLOOKUP(Z850,'PASTE-DL-ALARMS'!$Q$10:$Z$2800,8,FALSE),"")</f>
        <v/>
      </c>
    </row>
    <row r="851" spans="1:42" x14ac:dyDescent="0.25">
      <c r="A851" s="20"/>
      <c r="B851" s="20"/>
      <c r="C851" s="20" t="str">
        <f>IF(D851="Critical",MAX($C$8:C850)+1,"")</f>
        <v/>
      </c>
      <c r="D851" s="20" t="str">
        <f t="shared" si="221"/>
        <v>-</v>
      </c>
      <c r="E851" s="20" t="str">
        <f>VLOOKUP('PASTE-DOWN-DL'!F851,'SSA-CODE'!$D$4:$E$56,2,FALSE)</f>
        <v>AHD</v>
      </c>
      <c r="F851" s="48" t="str">
        <f t="shared" si="222"/>
        <v>SSA AM</v>
      </c>
      <c r="G851" s="48" t="str">
        <f t="shared" si="223"/>
        <v xml:space="preserve">	SSA AM</v>
      </c>
      <c r="H851" s="20">
        <v>842</v>
      </c>
      <c r="I851" t="s">
        <v>11189</v>
      </c>
      <c r="J851" t="s">
        <v>6466</v>
      </c>
      <c r="K851" t="s">
        <v>6275</v>
      </c>
      <c r="L851" t="s">
        <v>6262</v>
      </c>
      <c r="M851" t="s">
        <v>6263</v>
      </c>
      <c r="N851" t="s">
        <v>11190</v>
      </c>
      <c r="O851" t="s">
        <v>11191</v>
      </c>
      <c r="P851" t="s">
        <v>6266</v>
      </c>
      <c r="Q851" t="s">
        <v>6798</v>
      </c>
      <c r="R851" t="s">
        <v>6279</v>
      </c>
      <c r="S851" t="s">
        <v>6589</v>
      </c>
      <c r="T851" t="s">
        <v>6287</v>
      </c>
      <c r="U851" t="s">
        <v>6589</v>
      </c>
      <c r="V851" t="s">
        <v>6271</v>
      </c>
      <c r="W851" t="s">
        <v>11192</v>
      </c>
      <c r="X851" t="s">
        <v>11193</v>
      </c>
      <c r="Y851" t="s">
        <v>10205</v>
      </c>
      <c r="Z851" s="48" t="str">
        <f t="shared" si="224"/>
        <v>SSA AM-10.121.18.130-TN725B_BDR(GNE)_B2\S5P8-10.121.17.210-TN725B_BDR_B2\S5P8</v>
      </c>
      <c r="AA851" s="48">
        <f t="shared" si="225"/>
        <v>15</v>
      </c>
      <c r="AB851" s="48">
        <f t="shared" si="226"/>
        <v>24</v>
      </c>
      <c r="AC851" s="48">
        <f t="shared" si="227"/>
        <v>15</v>
      </c>
      <c r="AD851" s="48">
        <f t="shared" si="228"/>
        <v>29</v>
      </c>
      <c r="AE851" s="48" t="str">
        <f t="shared" si="229"/>
        <v>10.121.17.210</v>
      </c>
      <c r="AF851" s="42" t="str">
        <f t="shared" si="230"/>
        <v>10.121.18.130</v>
      </c>
      <c r="AG851" s="7" t="str">
        <f t="shared" si="231"/>
        <v>BHADRA 2</v>
      </c>
      <c r="AH851" s="7" t="str">
        <f t="shared" si="232"/>
        <v>Bhadra(GNE) 1</v>
      </c>
      <c r="AI851" s="7" t="str">
        <f t="shared" si="233"/>
        <v>S5P8</v>
      </c>
      <c r="AJ851" s="7" t="str">
        <f t="shared" si="234"/>
        <v>S5P8</v>
      </c>
      <c r="AK851" s="7" t="str">
        <f>IFERROR(VLOOKUP(Z851,'PASTE-DL-ALARMS'!$Q$10:$W$2200,7,FALSE),"")</f>
        <v/>
      </c>
      <c r="AL851" s="55" t="str">
        <f>IFERROR(VLOOKUP(Z851,'PASTE-DL-ALARMS'!$Q$10:$W$2200,3,FALSE),"")</f>
        <v/>
      </c>
      <c r="AM851" s="7" t="str">
        <f t="shared" si="235"/>
        <v>10.121.17.210_BHADRA 2_S5P8</v>
      </c>
      <c r="AN851" s="55" t="str">
        <f t="shared" si="236"/>
        <v>10.121.18.130_Bhadra(GNE) 1_S5P8</v>
      </c>
      <c r="AO851" s="72" t="e">
        <f t="shared" ca="1" si="237"/>
        <v>#VALUE!</v>
      </c>
      <c r="AP851" s="7" t="str">
        <f>IFERROR(VLOOKUP(Z851,'PASTE-DL-ALARMS'!$Q$10:$Z$2800,8,FALSE),"")</f>
        <v/>
      </c>
    </row>
    <row r="852" spans="1:42" x14ac:dyDescent="0.25">
      <c r="A852" s="20"/>
      <c r="B852" s="20"/>
      <c r="C852" s="20" t="str">
        <f>IF(D852="Critical",MAX($C$8:C851)+1,"")</f>
        <v/>
      </c>
      <c r="D852" s="20" t="str">
        <f t="shared" si="221"/>
        <v>-</v>
      </c>
      <c r="E852" s="20" t="str">
        <f>VLOOKUP('PASTE-DOWN-DL'!F852,'SSA-CODE'!$D$4:$E$56,2,FALSE)</f>
        <v>WTR AM</v>
      </c>
      <c r="F852" s="48" t="str">
        <f t="shared" si="222"/>
        <v>WTR AM</v>
      </c>
      <c r="G852" s="48" t="str">
        <f t="shared" si="223"/>
        <v xml:space="preserve">	WTR AM</v>
      </c>
      <c r="H852" s="20">
        <v>843</v>
      </c>
      <c r="I852" t="s">
        <v>11194</v>
      </c>
      <c r="J852" t="s">
        <v>6466</v>
      </c>
      <c r="K852" t="s">
        <v>6275</v>
      </c>
      <c r="L852" t="s">
        <v>6262</v>
      </c>
      <c r="M852" t="s">
        <v>6263</v>
      </c>
      <c r="N852" t="s">
        <v>11195</v>
      </c>
      <c r="O852" t="s">
        <v>11196</v>
      </c>
      <c r="P852" t="s">
        <v>6266</v>
      </c>
      <c r="Q852" t="s">
        <v>6368</v>
      </c>
      <c r="R852" t="s">
        <v>6279</v>
      </c>
      <c r="S852" t="s">
        <v>7470</v>
      </c>
      <c r="T852" t="s">
        <v>6353</v>
      </c>
      <c r="U852" t="s">
        <v>7470</v>
      </c>
      <c r="V852" t="s">
        <v>6271</v>
      </c>
      <c r="W852" t="s">
        <v>11197</v>
      </c>
      <c r="X852" t="s">
        <v>11198</v>
      </c>
      <c r="Y852" t="s">
        <v>6269</v>
      </c>
      <c r="Z852" s="48" t="str">
        <f t="shared" si="224"/>
        <v>WTR AM-10.121.15.134-Bhadra 1_B2 -10.121.17.148-Bhadra 2_B2 2</v>
      </c>
      <c r="AA852" s="48">
        <f t="shared" si="225"/>
        <v>15</v>
      </c>
      <c r="AB852" s="48">
        <f t="shared" si="226"/>
        <v>24</v>
      </c>
      <c r="AC852" s="48">
        <f t="shared" si="227"/>
        <v>15</v>
      </c>
      <c r="AD852" s="48">
        <f t="shared" si="228"/>
        <v>25</v>
      </c>
      <c r="AE852" s="48" t="str">
        <f t="shared" si="229"/>
        <v>10.121.16.138</v>
      </c>
      <c r="AF852" s="42" t="str">
        <f t="shared" si="230"/>
        <v>10.121.15.134</v>
      </c>
      <c r="AG852" s="7" t="str">
        <f t="shared" si="231"/>
        <v>BHADRA 2</v>
      </c>
      <c r="AH852" s="7" t="str">
        <f t="shared" si="232"/>
        <v>AM-BHADRA</v>
      </c>
      <c r="AI852" s="7" t="str">
        <f t="shared" si="233"/>
        <v>S5P9</v>
      </c>
      <c r="AJ852" s="7" t="str">
        <f t="shared" si="234"/>
        <v>S5P9</v>
      </c>
      <c r="AK852" s="7" t="str">
        <f>IFERROR(VLOOKUP(Z852,'PASTE-DL-ALARMS'!$Q$10:$W$2200,7,FALSE),"")</f>
        <v/>
      </c>
      <c r="AL852" s="55" t="str">
        <f>IFERROR(VLOOKUP(Z852,'PASTE-DL-ALARMS'!$Q$10:$W$2200,3,FALSE),"")</f>
        <v/>
      </c>
      <c r="AM852" s="7" t="str">
        <f t="shared" si="235"/>
        <v>10.121.16.138_BHADRA 2_S5P9</v>
      </c>
      <c r="AN852" s="55" t="str">
        <f t="shared" si="236"/>
        <v>10.121.15.134_AM-BHADRA_S5P9</v>
      </c>
      <c r="AO852" s="72" t="e">
        <f t="shared" ca="1" si="237"/>
        <v>#VALUE!</v>
      </c>
      <c r="AP852" s="7" t="str">
        <f>IFERROR(VLOOKUP(Z852,'PASTE-DL-ALARMS'!$Q$10:$Z$2800,8,FALSE),"")</f>
        <v/>
      </c>
    </row>
    <row r="853" spans="1:42" x14ac:dyDescent="0.25">
      <c r="A853" s="20"/>
      <c r="B853" s="20"/>
      <c r="C853" s="20" t="str">
        <f>IF(D853="Critical",MAX($C$8:C852)+1,"")</f>
        <v/>
      </c>
      <c r="D853" s="20" t="str">
        <f t="shared" si="221"/>
        <v>-</v>
      </c>
      <c r="E853" s="20" t="str">
        <f>VLOOKUP('PASTE-DOWN-DL'!F853,'SSA-CODE'!$D$4:$E$56,2,FALSE)</f>
        <v>VDA</v>
      </c>
      <c r="F853" s="48" t="str">
        <f t="shared" si="222"/>
        <v>SSA VDR</v>
      </c>
      <c r="G853" s="48" t="str">
        <f t="shared" si="223"/>
        <v xml:space="preserve">	SSA VDR</v>
      </c>
      <c r="H853" s="20">
        <v>844</v>
      </c>
      <c r="I853" t="s">
        <v>11199</v>
      </c>
      <c r="J853" t="s">
        <v>6260</v>
      </c>
      <c r="K853" t="s">
        <v>6261</v>
      </c>
      <c r="L853" t="s">
        <v>6262</v>
      </c>
      <c r="M853" t="s">
        <v>6263</v>
      </c>
      <c r="N853" t="s">
        <v>11200</v>
      </c>
      <c r="O853" t="s">
        <v>11201</v>
      </c>
      <c r="P853" t="s">
        <v>6266</v>
      </c>
      <c r="Q853" t="s">
        <v>6369</v>
      </c>
      <c r="R853" t="s">
        <v>6279</v>
      </c>
      <c r="S853" t="s">
        <v>6417</v>
      </c>
      <c r="T853" t="s">
        <v>6287</v>
      </c>
      <c r="U853" t="s">
        <v>6417</v>
      </c>
      <c r="V853" t="s">
        <v>6271</v>
      </c>
      <c r="W853" t="s">
        <v>11202</v>
      </c>
      <c r="X853" t="s">
        <v>11203</v>
      </c>
      <c r="Y853" t="s">
        <v>6269</v>
      </c>
      <c r="Z853" s="48" t="str">
        <f t="shared" si="224"/>
        <v>SSA VDR-10.121.19.137-City1_B2_3/1-10.121.99.150-City3_B2_5/1</v>
      </c>
      <c r="AA853" s="48">
        <f t="shared" si="225"/>
        <v>15</v>
      </c>
      <c r="AB853" s="48">
        <f t="shared" si="226"/>
        <v>22</v>
      </c>
      <c r="AC853" s="48">
        <f t="shared" si="227"/>
        <v>15</v>
      </c>
      <c r="AD853" s="48">
        <f t="shared" si="228"/>
        <v>22</v>
      </c>
      <c r="AE853" s="48" t="str">
        <f t="shared" si="229"/>
        <v>10.121.19.137</v>
      </c>
      <c r="AF853" s="42" t="str">
        <f t="shared" si="230"/>
        <v>10.121.99.150</v>
      </c>
      <c r="AG853" s="7" t="str">
        <f t="shared" si="231"/>
        <v>CITY 1</v>
      </c>
      <c r="AH853" s="7" t="str">
        <f t="shared" si="232"/>
        <v>CITY 3</v>
      </c>
      <c r="AI853" s="7" t="str">
        <f t="shared" si="233"/>
        <v>S3P1</v>
      </c>
      <c r="AJ853" s="7" t="str">
        <f t="shared" si="234"/>
        <v>S5P1</v>
      </c>
      <c r="AK853" s="7" t="str">
        <f>IFERROR(VLOOKUP(Z853,'PASTE-DL-ALARMS'!$Q$10:$W$2200,7,FALSE),"")</f>
        <v/>
      </c>
      <c r="AL853" s="55" t="str">
        <f>IFERROR(VLOOKUP(Z853,'PASTE-DL-ALARMS'!$Q$10:$W$2200,3,FALSE),"")</f>
        <v/>
      </c>
      <c r="AM853" s="7" t="str">
        <f t="shared" si="235"/>
        <v>10.121.19.137_CITY 1_S3P1</v>
      </c>
      <c r="AN853" s="55" t="str">
        <f t="shared" si="236"/>
        <v>10.121.99.150_CITY 3_S5P1</v>
      </c>
      <c r="AO853" s="72" t="e">
        <f t="shared" ca="1" si="237"/>
        <v>#VALUE!</v>
      </c>
      <c r="AP853" s="7" t="str">
        <f>IFERROR(VLOOKUP(Z853,'PASTE-DL-ALARMS'!$Q$10:$Z$2800,8,FALSE),"")</f>
        <v/>
      </c>
    </row>
    <row r="854" spans="1:42" x14ac:dyDescent="0.25">
      <c r="A854" s="20"/>
      <c r="B854" s="20"/>
      <c r="C854" s="20" t="str">
        <f>IF(D854="Critical",MAX($C$8:C853)+1,"")</f>
        <v/>
      </c>
      <c r="D854" s="20" t="str">
        <f t="shared" si="221"/>
        <v>-</v>
      </c>
      <c r="E854" s="20" t="str">
        <f>VLOOKUP('PASTE-DOWN-DL'!F854,'SSA-CODE'!$D$4:$E$56,2,FALSE)</f>
        <v>AMR</v>
      </c>
      <c r="F854" s="48" t="str">
        <f t="shared" si="222"/>
        <v>SSA AMR</v>
      </c>
      <c r="G854" s="48" t="str">
        <f t="shared" si="223"/>
        <v xml:space="preserve">	SSA AMR</v>
      </c>
      <c r="H854" s="20">
        <v>845</v>
      </c>
      <c r="I854" t="s">
        <v>11204</v>
      </c>
      <c r="J854" t="s">
        <v>6260</v>
      </c>
      <c r="K854" t="s">
        <v>6261</v>
      </c>
      <c r="L854" t="s">
        <v>6262</v>
      </c>
      <c r="M854" t="s">
        <v>6263</v>
      </c>
      <c r="N854" t="s">
        <v>11205</v>
      </c>
      <c r="O854" t="s">
        <v>11206</v>
      </c>
      <c r="P854" t="s">
        <v>6266</v>
      </c>
      <c r="Q854" t="s">
        <v>6423</v>
      </c>
      <c r="R854" t="s">
        <v>6302</v>
      </c>
      <c r="S854" t="s">
        <v>11207</v>
      </c>
      <c r="T854" t="s">
        <v>6800</v>
      </c>
      <c r="U854" t="s">
        <v>7199</v>
      </c>
      <c r="V854" t="s">
        <v>6271</v>
      </c>
      <c r="W854" t="s">
        <v>11208</v>
      </c>
      <c r="X854" t="s">
        <v>11209</v>
      </c>
      <c r="Y854" t="s">
        <v>6269</v>
      </c>
      <c r="Z854" s="48" t="str">
        <f t="shared" si="224"/>
        <v>SSA AMR-10.121.96.7-CHALALA_B2_6/1-10.121.96.8-DHARI_B2_5/1</v>
      </c>
      <c r="AA854" s="48">
        <f t="shared" si="225"/>
        <v>13</v>
      </c>
      <c r="AB854" s="48">
        <f t="shared" si="226"/>
        <v>23</v>
      </c>
      <c r="AC854" s="48">
        <f t="shared" si="227"/>
        <v>13</v>
      </c>
      <c r="AD854" s="48">
        <f t="shared" si="228"/>
        <v>19</v>
      </c>
      <c r="AE854" s="48" t="str">
        <f t="shared" si="229"/>
        <v>10.121.96.7</v>
      </c>
      <c r="AF854" s="42" t="str">
        <f t="shared" si="230"/>
        <v>10.121.96.8</v>
      </c>
      <c r="AG854" s="7" t="str">
        <f t="shared" si="231"/>
        <v>Chalala 2</v>
      </c>
      <c r="AH854" s="7" t="str">
        <f t="shared" si="232"/>
        <v>Dhari</v>
      </c>
      <c r="AI854" s="7" t="str">
        <f t="shared" si="233"/>
        <v>S6P1</v>
      </c>
      <c r="AJ854" s="7" t="str">
        <f t="shared" si="234"/>
        <v>S5P1</v>
      </c>
      <c r="AK854" s="7" t="str">
        <f>IFERROR(VLOOKUP(Z854,'PASTE-DL-ALARMS'!$Q$10:$W$2200,7,FALSE),"")</f>
        <v/>
      </c>
      <c r="AL854" s="55" t="str">
        <f>IFERROR(VLOOKUP(Z854,'PASTE-DL-ALARMS'!$Q$10:$W$2200,3,FALSE),"")</f>
        <v/>
      </c>
      <c r="AM854" s="7" t="str">
        <f t="shared" si="235"/>
        <v>10.121.96.7_Chalala 2_S6P1</v>
      </c>
      <c r="AN854" s="55" t="str">
        <f t="shared" si="236"/>
        <v>10.121.96.8_Dhari_S5P1</v>
      </c>
      <c r="AO854" s="72" t="e">
        <f t="shared" ca="1" si="237"/>
        <v>#VALUE!</v>
      </c>
      <c r="AP854" s="7" t="str">
        <f>IFERROR(VLOOKUP(Z854,'PASTE-DL-ALARMS'!$Q$10:$Z$2800,8,FALSE),"")</f>
        <v/>
      </c>
    </row>
    <row r="855" spans="1:42" x14ac:dyDescent="0.25">
      <c r="A855" s="20"/>
      <c r="B855" s="20"/>
      <c r="C855" s="20">
        <f>IF(D855="Critical",MAX($C$8:C854)+1,"")</f>
        <v>32</v>
      </c>
      <c r="D855" s="20" t="str">
        <f t="shared" si="221"/>
        <v>Critical</v>
      </c>
      <c r="E855" s="20" t="str">
        <f>VLOOKUP('PASTE-DOWN-DL'!F855,'SSA-CODE'!$D$4:$E$56,2,FALSE)</f>
        <v>VAL</v>
      </c>
      <c r="F855" s="48" t="str">
        <f t="shared" si="222"/>
        <v>SSA VAL</v>
      </c>
      <c r="G855" s="48" t="str">
        <f t="shared" si="223"/>
        <v xml:space="preserve">	SSA VAL</v>
      </c>
      <c r="H855" s="20">
        <v>846</v>
      </c>
      <c r="I855" t="s">
        <v>19515</v>
      </c>
      <c r="J855" t="s">
        <v>6260</v>
      </c>
      <c r="K855" t="s">
        <v>6275</v>
      </c>
      <c r="L855" t="s">
        <v>6262</v>
      </c>
      <c r="M855" t="s">
        <v>6263</v>
      </c>
      <c r="N855" t="s">
        <v>11210</v>
      </c>
      <c r="O855" t="s">
        <v>11211</v>
      </c>
      <c r="P855" t="s">
        <v>6484</v>
      </c>
      <c r="Q855" t="s">
        <v>6546</v>
      </c>
      <c r="R855" t="s">
        <v>6279</v>
      </c>
      <c r="S855" t="s">
        <v>6269</v>
      </c>
      <c r="T855" t="s">
        <v>6559</v>
      </c>
      <c r="U855" t="s">
        <v>6269</v>
      </c>
      <c r="V855" t="s">
        <v>6271</v>
      </c>
      <c r="W855" t="s">
        <v>11212</v>
      </c>
      <c r="X855" t="s">
        <v>19516</v>
      </c>
      <c r="Y855" t="s">
        <v>6269</v>
      </c>
      <c r="Z855" s="48" t="str">
        <f t="shared" si="224"/>
        <v>SSA VAL-10.121.68.86-SAMGAHAN-10.121.68.83-AHWA</v>
      </c>
      <c r="AA855" s="48">
        <f t="shared" si="225"/>
        <v>14</v>
      </c>
      <c r="AB855" s="48">
        <f t="shared" si="226"/>
        <v>23</v>
      </c>
      <c r="AC855" s="48">
        <f t="shared" si="227"/>
        <v>14</v>
      </c>
      <c r="AD855" s="48">
        <f t="shared" si="228"/>
        <v>19</v>
      </c>
      <c r="AE855" s="48" t="str">
        <f t="shared" si="229"/>
        <v>10.121.68.86</v>
      </c>
      <c r="AF855" s="42" t="str">
        <f t="shared" si="230"/>
        <v>10.121.68.83</v>
      </c>
      <c r="AG855" s="7" t="str">
        <f t="shared" si="231"/>
        <v>SAMGAHAN</v>
      </c>
      <c r="AH855" s="7" t="str">
        <f t="shared" si="232"/>
        <v>AHWA</v>
      </c>
      <c r="AI855" s="7" t="str">
        <f t="shared" si="233"/>
        <v>S3P2</v>
      </c>
      <c r="AJ855" s="7" t="str">
        <f t="shared" si="234"/>
        <v>S6P4</v>
      </c>
      <c r="AK855" s="7" t="str">
        <f>IFERROR(VLOOKUP(Z855,'PASTE-DL-ALARMS'!$Q$10:$W$2200,7,FALSE),"")</f>
        <v>12-05-2026</v>
      </c>
      <c r="AL855" s="55" t="str">
        <f>IFERROR(VLOOKUP(Z855,'PASTE-DL-ALARMS'!$Q$10:$W$2200,3,FALSE),"")</f>
        <v>11:28:49</v>
      </c>
      <c r="AM855" s="7" t="str">
        <f t="shared" si="235"/>
        <v>10.121.68.86_SAMGAHAN_S3P2</v>
      </c>
      <c r="AN855" s="55" t="str">
        <f t="shared" si="236"/>
        <v>10.121.68.83_AHWA_S6P4</v>
      </c>
      <c r="AO855" s="72">
        <f t="shared" ca="1" si="237"/>
        <v>3</v>
      </c>
      <c r="AP855" s="7" t="str">
        <f>IFERROR(VLOOKUP(Z855,'PASTE-DL-ALARMS'!$Q$10:$Z$2800,8,FALSE),"")</f>
        <v xml:space="preserve">	2026/05/12,11:28:49</v>
      </c>
    </row>
    <row r="856" spans="1:42" x14ac:dyDescent="0.25">
      <c r="A856" s="20"/>
      <c r="B856" s="20"/>
      <c r="C856" s="20">
        <f>IF(D856="Critical",MAX($C$8:C855)+1,"")</f>
        <v>33</v>
      </c>
      <c r="D856" s="20" t="str">
        <f t="shared" si="221"/>
        <v>Critical</v>
      </c>
      <c r="E856" s="20" t="str">
        <f>VLOOKUP('PASTE-DOWN-DL'!F856,'SSA-CODE'!$D$4:$E$56,2,FALSE)</f>
        <v>BCH</v>
      </c>
      <c r="F856" s="48" t="str">
        <f t="shared" si="222"/>
        <v>SSA BCH</v>
      </c>
      <c r="G856" s="48" t="str">
        <f t="shared" si="223"/>
        <v xml:space="preserve">	SSA BCH</v>
      </c>
      <c r="H856" s="20">
        <v>847</v>
      </c>
      <c r="I856" t="s">
        <v>11213</v>
      </c>
      <c r="J856" t="s">
        <v>6260</v>
      </c>
      <c r="K856" t="s">
        <v>6275</v>
      </c>
      <c r="L856" t="s">
        <v>6262</v>
      </c>
      <c r="M856" t="s">
        <v>6263</v>
      </c>
      <c r="N856" t="s">
        <v>11214</v>
      </c>
      <c r="O856" t="s">
        <v>11215</v>
      </c>
      <c r="P856" t="s">
        <v>6484</v>
      </c>
      <c r="Q856" t="s">
        <v>6378</v>
      </c>
      <c r="R856" t="s">
        <v>6279</v>
      </c>
      <c r="S856" t="s">
        <v>6269</v>
      </c>
      <c r="T856" t="s">
        <v>9216</v>
      </c>
      <c r="U856" t="s">
        <v>6269</v>
      </c>
      <c r="V856" t="s">
        <v>6271</v>
      </c>
      <c r="W856" t="s">
        <v>11216</v>
      </c>
      <c r="X856" t="s">
        <v>11217</v>
      </c>
      <c r="Y856" t="s">
        <v>6269</v>
      </c>
      <c r="Z856" s="48" t="str">
        <f t="shared" si="224"/>
        <v>SSA BCH-10.121.24.201-BRIDGE VIEW BTS A1_2/5-10.121.24.202-AMIDHARA BTS A1_1/5</v>
      </c>
      <c r="AA856" s="48">
        <f t="shared" si="225"/>
        <v>15</v>
      </c>
      <c r="AB856" s="48">
        <f t="shared" si="226"/>
        <v>31</v>
      </c>
      <c r="AC856" s="48">
        <f t="shared" si="227"/>
        <v>15</v>
      </c>
      <c r="AD856" s="48">
        <f t="shared" si="228"/>
        <v>28</v>
      </c>
      <c r="AE856" s="48" t="str">
        <f t="shared" si="229"/>
        <v>10.121.24.201</v>
      </c>
      <c r="AF856" s="42" t="str">
        <f t="shared" si="230"/>
        <v>10.121.24.202</v>
      </c>
      <c r="AG856" s="7" t="str">
        <f t="shared" si="231"/>
        <v>BRIDGE VIEW BTS</v>
      </c>
      <c r="AH856" s="7" t="str">
        <f t="shared" si="232"/>
        <v>AMIDHARA BTS</v>
      </c>
      <c r="AI856" s="7" t="str">
        <f t="shared" si="233"/>
        <v>S2P5</v>
      </c>
      <c r="AJ856" s="7" t="str">
        <f t="shared" si="234"/>
        <v>S1P5</v>
      </c>
      <c r="AK856" s="7" t="str">
        <f>IFERROR(VLOOKUP(Z856,'PASTE-DL-ALARMS'!$Q$10:$W$2200,7,FALSE),"")</f>
        <v>03-04-2026</v>
      </c>
      <c r="AL856" s="55" t="str">
        <f>IFERROR(VLOOKUP(Z856,'PASTE-DL-ALARMS'!$Q$10:$W$2200,3,FALSE),"")</f>
        <v>23:29:59</v>
      </c>
      <c r="AM856" s="7" t="str">
        <f t="shared" si="235"/>
        <v>10.121.24.201_BRIDGE VIEW BTS_S2P5</v>
      </c>
      <c r="AN856" s="55" t="str">
        <f t="shared" si="236"/>
        <v>10.121.24.202_AMIDHARA BTS_S1P5</v>
      </c>
      <c r="AO856" s="72">
        <f t="shared" ca="1" si="237"/>
        <v>42</v>
      </c>
      <c r="AP856" s="7" t="str">
        <f>IFERROR(VLOOKUP(Z856,'PASTE-DL-ALARMS'!$Q$10:$Z$2800,8,FALSE),"")</f>
        <v xml:space="preserve">	2026/04/03,23:29:59</v>
      </c>
    </row>
    <row r="857" spans="1:42" x14ac:dyDescent="0.25">
      <c r="A857" s="20"/>
      <c r="B857" s="20"/>
      <c r="C857" s="20" t="str">
        <f>IF(D857="Critical",MAX($C$8:C856)+1,"")</f>
        <v/>
      </c>
      <c r="D857" s="20" t="str">
        <f t="shared" si="221"/>
        <v>-</v>
      </c>
      <c r="E857" s="20" t="str">
        <f>VLOOKUP('PASTE-DOWN-DL'!F857,'SSA-CODE'!$D$4:$E$56,2,FALSE)</f>
        <v>BHV</v>
      </c>
      <c r="F857" s="48" t="str">
        <f t="shared" si="222"/>
        <v>SSA BV</v>
      </c>
      <c r="G857" s="48" t="str">
        <f t="shared" si="223"/>
        <v xml:space="preserve">	SSA BV</v>
      </c>
      <c r="H857" s="20">
        <v>848</v>
      </c>
      <c r="I857" t="s">
        <v>11218</v>
      </c>
      <c r="J857" t="s">
        <v>6260</v>
      </c>
      <c r="K857" t="s">
        <v>6275</v>
      </c>
      <c r="L857" t="s">
        <v>6262</v>
      </c>
      <c r="M857" t="s">
        <v>6263</v>
      </c>
      <c r="N857" t="s">
        <v>11219</v>
      </c>
      <c r="O857" t="s">
        <v>11220</v>
      </c>
      <c r="P857" t="s">
        <v>6266</v>
      </c>
      <c r="Q857" t="s">
        <v>6400</v>
      </c>
      <c r="R857" t="s">
        <v>6469</v>
      </c>
      <c r="S857" t="s">
        <v>11221</v>
      </c>
      <c r="T857" t="s">
        <v>6345</v>
      </c>
      <c r="U857" t="s">
        <v>6269</v>
      </c>
      <c r="V857" t="s">
        <v>6271</v>
      </c>
      <c r="W857" t="s">
        <v>11222</v>
      </c>
      <c r="X857" t="s">
        <v>11223</v>
      </c>
      <c r="Y857" t="s">
        <v>6269</v>
      </c>
      <c r="Z857" s="48" t="str">
        <f t="shared" si="224"/>
        <v>SSA BV-10.121.17.174-GARIADHAR RSU B1_PH3_3/4-10.121.17.157-GARIYADHAR_B1_PH2_4/3</v>
      </c>
      <c r="AA857" s="48">
        <f t="shared" si="225"/>
        <v>15</v>
      </c>
      <c r="AB857" s="48">
        <f t="shared" si="226"/>
        <v>26</v>
      </c>
      <c r="AC857" s="48">
        <f t="shared" si="227"/>
        <v>15</v>
      </c>
      <c r="AD857" s="48">
        <f t="shared" si="228"/>
        <v>29</v>
      </c>
      <c r="AE857" s="48" t="str">
        <f t="shared" si="229"/>
        <v>10.121.17.157</v>
      </c>
      <c r="AF857" s="42" t="str">
        <f t="shared" si="230"/>
        <v>10.121.17.174</v>
      </c>
      <c r="AG857" s="7" t="str">
        <f t="shared" si="231"/>
        <v>GARIYADHAR</v>
      </c>
      <c r="AH857" s="7" t="str">
        <f t="shared" si="232"/>
        <v>GARIADHAR RSU</v>
      </c>
      <c r="AI857" s="7" t="str">
        <f t="shared" si="233"/>
        <v>S4P3</v>
      </c>
      <c r="AJ857" s="7" t="str">
        <f t="shared" si="234"/>
        <v>S3P4</v>
      </c>
      <c r="AK857" s="7" t="str">
        <f>IFERROR(VLOOKUP(Z857,'PASTE-DL-ALARMS'!$Q$10:$W$2200,7,FALSE),"")</f>
        <v/>
      </c>
      <c r="AL857" s="55" t="str">
        <f>IFERROR(VLOOKUP(Z857,'PASTE-DL-ALARMS'!$Q$10:$W$2200,3,FALSE),"")</f>
        <v/>
      </c>
      <c r="AM857" s="7" t="str">
        <f t="shared" si="235"/>
        <v>10.121.17.157_GARIYADHAR_S4P3</v>
      </c>
      <c r="AN857" s="55" t="str">
        <f t="shared" si="236"/>
        <v>10.121.17.174_GARIADHAR RSU_S3P4</v>
      </c>
      <c r="AO857" s="72" t="e">
        <f t="shared" ca="1" si="237"/>
        <v>#VALUE!</v>
      </c>
      <c r="AP857" s="7" t="str">
        <f>IFERROR(VLOOKUP(Z857,'PASTE-DL-ALARMS'!$Q$10:$Z$2800,8,FALSE),"")</f>
        <v/>
      </c>
    </row>
    <row r="858" spans="1:42" x14ac:dyDescent="0.25">
      <c r="A858" s="20"/>
      <c r="B858" s="20"/>
      <c r="C858" s="20" t="str">
        <f>IF(D858="Critical",MAX($C$8:C857)+1,"")</f>
        <v/>
      </c>
      <c r="D858" s="20" t="str">
        <f t="shared" si="221"/>
        <v>-</v>
      </c>
      <c r="E858" s="20" t="str">
        <f>VLOOKUP('PASTE-DOWN-DL'!F858,'SSA-CODE'!$D$4:$E$56,2,FALSE)</f>
        <v>SRT</v>
      </c>
      <c r="F858" s="48" t="str">
        <f t="shared" si="222"/>
        <v>SSA SR</v>
      </c>
      <c r="G858" s="48" t="str">
        <f t="shared" si="223"/>
        <v xml:space="preserve">	SSA SR</v>
      </c>
      <c r="H858" s="20">
        <v>849</v>
      </c>
      <c r="I858" t="s">
        <v>11224</v>
      </c>
      <c r="J858" t="s">
        <v>6260</v>
      </c>
      <c r="K858" t="s">
        <v>6275</v>
      </c>
      <c r="L858" t="s">
        <v>6262</v>
      </c>
      <c r="M858" t="s">
        <v>6263</v>
      </c>
      <c r="N858" t="s">
        <v>11225</v>
      </c>
      <c r="O858" t="s">
        <v>11226</v>
      </c>
      <c r="P858" t="s">
        <v>6266</v>
      </c>
      <c r="Q858" t="s">
        <v>6750</v>
      </c>
      <c r="R858" t="s">
        <v>6279</v>
      </c>
      <c r="S858" t="s">
        <v>11227</v>
      </c>
      <c r="T858" t="s">
        <v>6486</v>
      </c>
      <c r="U858" t="s">
        <v>6372</v>
      </c>
      <c r="V858" t="s">
        <v>6271</v>
      </c>
      <c r="W858" t="s">
        <v>11228</v>
      </c>
      <c r="X858" t="s">
        <v>11229</v>
      </c>
      <c r="Y858" t="s">
        <v>6269</v>
      </c>
      <c r="Z858" s="48" t="str">
        <f t="shared" si="224"/>
        <v>SSA SR-10.121.100.24-Uchhal 1/5-10.121.100.21-UCHHAL_4/4</v>
      </c>
      <c r="AA858" s="48">
        <f t="shared" si="225"/>
        <v>15</v>
      </c>
      <c r="AB858" s="48">
        <f t="shared" si="226"/>
        <v>25</v>
      </c>
      <c r="AC858" s="48">
        <f t="shared" si="227"/>
        <v>15</v>
      </c>
      <c r="AD858" s="48">
        <f t="shared" si="228"/>
        <v>22</v>
      </c>
      <c r="AE858" s="48" t="str">
        <f t="shared" si="229"/>
        <v>10.121.100.24</v>
      </c>
      <c r="AF858" s="42" t="str">
        <f t="shared" si="230"/>
        <v>10.121.100.21</v>
      </c>
      <c r="AG858" s="7" t="str">
        <f t="shared" si="231"/>
        <v>Uchhal TC</v>
      </c>
      <c r="AH858" s="7" t="str">
        <f t="shared" si="232"/>
        <v>UCHHAL</v>
      </c>
      <c r="AI858" s="7" t="str">
        <f t="shared" si="233"/>
        <v>S1P5</v>
      </c>
      <c r="AJ858" s="7" t="str">
        <f t="shared" si="234"/>
        <v>S4P4</v>
      </c>
      <c r="AK858" s="7" t="str">
        <f>IFERROR(VLOOKUP(Z858,'PASTE-DL-ALARMS'!$Q$10:$W$2200,7,FALSE),"")</f>
        <v/>
      </c>
      <c r="AL858" s="55" t="str">
        <f>IFERROR(VLOOKUP(Z858,'PASTE-DL-ALARMS'!$Q$10:$W$2200,3,FALSE),"")</f>
        <v/>
      </c>
      <c r="AM858" s="7" t="str">
        <f t="shared" si="235"/>
        <v>10.121.100.24_Uchhal TC_S1P5</v>
      </c>
      <c r="AN858" s="55" t="str">
        <f t="shared" si="236"/>
        <v>10.121.100.21_UCHHAL_S4P4</v>
      </c>
      <c r="AO858" s="72" t="e">
        <f t="shared" ca="1" si="237"/>
        <v>#VALUE!</v>
      </c>
      <c r="AP858" s="7" t="str">
        <f>IFERROR(VLOOKUP(Z858,'PASTE-DL-ALARMS'!$Q$10:$Z$2800,8,FALSE),"")</f>
        <v/>
      </c>
    </row>
    <row r="859" spans="1:42" x14ac:dyDescent="0.25">
      <c r="A859" s="20"/>
      <c r="B859" s="20"/>
      <c r="C859" s="20" t="str">
        <f>IF(D859="Critical",MAX($C$8:C858)+1,"")</f>
        <v/>
      </c>
      <c r="D859" s="20" t="str">
        <f t="shared" si="221"/>
        <v>-</v>
      </c>
      <c r="E859" s="20" t="str">
        <f>VLOOKUP('PASTE-DOWN-DL'!F859,'SSA-CODE'!$D$4:$E$56,2,FALSE)</f>
        <v>VDA</v>
      </c>
      <c r="F859" s="48" t="str">
        <f t="shared" si="222"/>
        <v>SSA VDR</v>
      </c>
      <c r="G859" s="48" t="str">
        <f t="shared" si="223"/>
        <v xml:space="preserve">	SSA VDR</v>
      </c>
      <c r="H859" s="20">
        <v>850</v>
      </c>
      <c r="I859" t="s">
        <v>11230</v>
      </c>
      <c r="J859" t="s">
        <v>6260</v>
      </c>
      <c r="K859" t="s">
        <v>6261</v>
      </c>
      <c r="L859" t="s">
        <v>6262</v>
      </c>
      <c r="M859" t="s">
        <v>6263</v>
      </c>
      <c r="N859" t="s">
        <v>11231</v>
      </c>
      <c r="O859" t="s">
        <v>11232</v>
      </c>
      <c r="P859" t="s">
        <v>6266</v>
      </c>
      <c r="Q859" t="s">
        <v>6608</v>
      </c>
      <c r="R859" t="s">
        <v>6686</v>
      </c>
      <c r="S859" t="s">
        <v>11233</v>
      </c>
      <c r="T859" t="s">
        <v>6800</v>
      </c>
      <c r="U859" t="s">
        <v>6417</v>
      </c>
      <c r="V859" t="s">
        <v>6271</v>
      </c>
      <c r="W859" t="s">
        <v>11234</v>
      </c>
      <c r="X859" t="s">
        <v>11235</v>
      </c>
      <c r="Y859" t="s">
        <v>6269</v>
      </c>
      <c r="Z859" s="48" t="str">
        <f t="shared" si="224"/>
        <v>SSA VDR-10.121.19.141-Bhayali B1_4/1-10.121.19.139-Atladra B1_3/1</v>
      </c>
      <c r="AA859" s="48">
        <f t="shared" si="225"/>
        <v>15</v>
      </c>
      <c r="AB859" s="48">
        <f t="shared" si="226"/>
        <v>23</v>
      </c>
      <c r="AC859" s="48">
        <f t="shared" si="227"/>
        <v>15</v>
      </c>
      <c r="AD859" s="48">
        <f t="shared" si="228"/>
        <v>23</v>
      </c>
      <c r="AE859" s="48" t="str">
        <f t="shared" si="229"/>
        <v>10.121.19.139</v>
      </c>
      <c r="AF859" s="42" t="str">
        <f t="shared" si="230"/>
        <v>10.121.19.141</v>
      </c>
      <c r="AG859" s="7" t="str">
        <f t="shared" si="231"/>
        <v>ATLADRA</v>
      </c>
      <c r="AH859" s="7" t="str">
        <f t="shared" si="232"/>
        <v>BHAYALI</v>
      </c>
      <c r="AI859" s="7" t="str">
        <f t="shared" si="233"/>
        <v>S3P1</v>
      </c>
      <c r="AJ859" s="7" t="str">
        <f t="shared" si="234"/>
        <v>S4P1</v>
      </c>
      <c r="AK859" s="7" t="str">
        <f>IFERROR(VLOOKUP(Z859,'PASTE-DL-ALARMS'!$Q$10:$W$2200,7,FALSE),"")</f>
        <v/>
      </c>
      <c r="AL859" s="55" t="str">
        <f>IFERROR(VLOOKUP(Z859,'PASTE-DL-ALARMS'!$Q$10:$W$2200,3,FALSE),"")</f>
        <v/>
      </c>
      <c r="AM859" s="7" t="str">
        <f t="shared" si="235"/>
        <v>10.121.19.139_ATLADRA_S3P1</v>
      </c>
      <c r="AN859" s="55" t="str">
        <f t="shared" si="236"/>
        <v>10.121.19.141_BHAYALI_S4P1</v>
      </c>
      <c r="AO859" s="72" t="e">
        <f t="shared" ca="1" si="237"/>
        <v>#VALUE!</v>
      </c>
      <c r="AP859" s="7" t="str">
        <f>IFERROR(VLOOKUP(Z859,'PASTE-DL-ALARMS'!$Q$10:$Z$2800,8,FALSE),"")</f>
        <v/>
      </c>
    </row>
    <row r="860" spans="1:42" x14ac:dyDescent="0.25">
      <c r="A860" s="20"/>
      <c r="B860" s="20"/>
      <c r="C860" s="20" t="str">
        <f>IF(D860="Critical",MAX($C$8:C859)+1,"")</f>
        <v/>
      </c>
      <c r="D860" s="20" t="str">
        <f t="shared" si="221"/>
        <v>-</v>
      </c>
      <c r="E860" s="20" t="str">
        <f>VLOOKUP('PASTE-DOWN-DL'!F860,'SSA-CODE'!$D$4:$E$56,2,FALSE)</f>
        <v>MSN</v>
      </c>
      <c r="F860" s="48" t="str">
        <f t="shared" si="222"/>
        <v>SSA MEH</v>
      </c>
      <c r="G860" s="48" t="str">
        <f t="shared" si="223"/>
        <v xml:space="preserve">	SSA MEH</v>
      </c>
      <c r="H860" s="20">
        <v>851</v>
      </c>
      <c r="I860" t="s">
        <v>11236</v>
      </c>
      <c r="J860" t="s">
        <v>6260</v>
      </c>
      <c r="K860" t="s">
        <v>6261</v>
      </c>
      <c r="L860" t="s">
        <v>6262</v>
      </c>
      <c r="M860" t="s">
        <v>6263</v>
      </c>
      <c r="N860" t="s">
        <v>11237</v>
      </c>
      <c r="O860" t="s">
        <v>11238</v>
      </c>
      <c r="P860" t="s">
        <v>6266</v>
      </c>
      <c r="Q860" t="s">
        <v>6302</v>
      </c>
      <c r="R860" t="s">
        <v>6784</v>
      </c>
      <c r="S860" t="s">
        <v>6269</v>
      </c>
      <c r="T860" t="s">
        <v>6394</v>
      </c>
      <c r="U860" t="s">
        <v>6269</v>
      </c>
      <c r="V860" t="s">
        <v>6271</v>
      </c>
      <c r="W860" t="s">
        <v>11239</v>
      </c>
      <c r="X860" t="s">
        <v>11240</v>
      </c>
      <c r="Y860" t="s">
        <v>6269</v>
      </c>
      <c r="Z860" s="48" t="str">
        <f t="shared" si="224"/>
        <v>SSA MEH-10.121.25.111-TN705B CHHATRAL EXCHG_4/1-10.121.25.71-TN705B_NANDASAN EXCH B1_4/1</v>
      </c>
      <c r="AA860" s="48">
        <f t="shared" si="225"/>
        <v>14</v>
      </c>
      <c r="AB860" s="48">
        <f t="shared" si="226"/>
        <v>28</v>
      </c>
      <c r="AC860" s="48">
        <f t="shared" si="227"/>
        <v>15</v>
      </c>
      <c r="AD860" s="48">
        <f t="shared" si="228"/>
        <v>30</v>
      </c>
      <c r="AE860" s="48" t="str">
        <f t="shared" si="229"/>
        <v>10.121.25.71</v>
      </c>
      <c r="AF860" s="42" t="str">
        <f t="shared" si="230"/>
        <v>10.121.25.111</v>
      </c>
      <c r="AG860" s="7" t="str">
        <f t="shared" si="231"/>
        <v>NANDASAN EXCH</v>
      </c>
      <c r="AH860" s="7" t="str">
        <f t="shared" si="232"/>
        <v>CHHATRAL EXCHG</v>
      </c>
      <c r="AI860" s="7" t="str">
        <f t="shared" si="233"/>
        <v>S4P1</v>
      </c>
      <c r="AJ860" s="7" t="str">
        <f t="shared" si="234"/>
        <v>S4P1</v>
      </c>
      <c r="AK860" s="7" t="str">
        <f>IFERROR(VLOOKUP(Z860,'PASTE-DL-ALARMS'!$Q$10:$W$2200,7,FALSE),"")</f>
        <v/>
      </c>
      <c r="AL860" s="55" t="str">
        <f>IFERROR(VLOOKUP(Z860,'PASTE-DL-ALARMS'!$Q$10:$W$2200,3,FALSE),"")</f>
        <v/>
      </c>
      <c r="AM860" s="7" t="str">
        <f t="shared" si="235"/>
        <v>10.121.25.71_NANDASAN EXCH_S4P1</v>
      </c>
      <c r="AN860" s="55" t="str">
        <f t="shared" si="236"/>
        <v>10.121.25.111_CHHATRAL EXCHG_S4P1</v>
      </c>
      <c r="AO860" s="72" t="e">
        <f t="shared" ca="1" si="237"/>
        <v>#VALUE!</v>
      </c>
      <c r="AP860" s="7" t="str">
        <f>IFERROR(VLOOKUP(Z860,'PASTE-DL-ALARMS'!$Q$10:$Z$2800,8,FALSE),"")</f>
        <v/>
      </c>
    </row>
    <row r="861" spans="1:42" x14ac:dyDescent="0.25">
      <c r="A861" s="20"/>
      <c r="B861" s="20"/>
      <c r="C861" s="20" t="str">
        <f>IF(D861="Critical",MAX($C$8:C860)+1,"")</f>
        <v/>
      </c>
      <c r="D861" s="20" t="str">
        <f t="shared" si="221"/>
        <v>-</v>
      </c>
      <c r="E861" s="20" t="str">
        <f>VLOOKUP('PASTE-DOWN-DL'!F861,'SSA-CODE'!$D$4:$E$56,2,FALSE)</f>
        <v>SRT</v>
      </c>
      <c r="F861" s="48" t="str">
        <f t="shared" si="222"/>
        <v>SSA SR</v>
      </c>
      <c r="G861" s="48" t="str">
        <f t="shared" si="223"/>
        <v xml:space="preserve">	SSA SR</v>
      </c>
      <c r="H861" s="20">
        <v>852</v>
      </c>
      <c r="I861" t="s">
        <v>11241</v>
      </c>
      <c r="J861" t="s">
        <v>6466</v>
      </c>
      <c r="K861" t="s">
        <v>6275</v>
      </c>
      <c r="L861" t="s">
        <v>6262</v>
      </c>
      <c r="M861" t="s">
        <v>6263</v>
      </c>
      <c r="N861" t="s">
        <v>11242</v>
      </c>
      <c r="O861" t="s">
        <v>11243</v>
      </c>
      <c r="P861" t="s">
        <v>6266</v>
      </c>
      <c r="Q861" t="s">
        <v>6894</v>
      </c>
      <c r="R861" t="s">
        <v>6279</v>
      </c>
      <c r="S861" t="s">
        <v>6736</v>
      </c>
      <c r="T861" t="s">
        <v>6287</v>
      </c>
      <c r="U861" t="s">
        <v>6736</v>
      </c>
      <c r="V861" t="s">
        <v>6271</v>
      </c>
      <c r="W861" t="s">
        <v>11244</v>
      </c>
      <c r="X861" t="s">
        <v>11245</v>
      </c>
      <c r="Y861" t="s">
        <v>6269</v>
      </c>
      <c r="Z861" s="48" t="str">
        <f t="shared" si="224"/>
        <v>SSA SR-10.121.100.1-SURAT PH3_4/11-10.121.19.193-Market-1_B2(GNE)_4/11</v>
      </c>
      <c r="AA861" s="48">
        <f t="shared" si="225"/>
        <v>14</v>
      </c>
      <c r="AB861" s="48">
        <f t="shared" si="226"/>
        <v>25</v>
      </c>
      <c r="AC861" s="48">
        <f t="shared" si="227"/>
        <v>15</v>
      </c>
      <c r="AD861" s="48">
        <f t="shared" si="228"/>
        <v>28</v>
      </c>
      <c r="AE861" s="48" t="str">
        <f t="shared" si="229"/>
        <v>10.121.100.1</v>
      </c>
      <c r="AF861" s="42" t="str">
        <f t="shared" si="230"/>
        <v>10.121.19.193</v>
      </c>
      <c r="AG861" s="7" t="str">
        <f t="shared" si="231"/>
        <v>SURAT(GNE)</v>
      </c>
      <c r="AH861" s="7" t="str">
        <f t="shared" si="232"/>
        <v>MARKET1(GNE)</v>
      </c>
      <c r="AI861" s="7" t="str">
        <f t="shared" si="233"/>
        <v>S4P11</v>
      </c>
      <c r="AJ861" s="7" t="str">
        <f t="shared" si="234"/>
        <v>S4P11</v>
      </c>
      <c r="AK861" s="7" t="str">
        <f>IFERROR(VLOOKUP(Z861,'PASTE-DL-ALARMS'!$Q$10:$W$2200,7,FALSE),"")</f>
        <v/>
      </c>
      <c r="AL861" s="55" t="str">
        <f>IFERROR(VLOOKUP(Z861,'PASTE-DL-ALARMS'!$Q$10:$W$2200,3,FALSE),"")</f>
        <v/>
      </c>
      <c r="AM861" s="7" t="str">
        <f t="shared" si="235"/>
        <v>10.121.100.1_SURAT(GNE)_S4P11</v>
      </c>
      <c r="AN861" s="55" t="str">
        <f t="shared" si="236"/>
        <v>10.121.19.193_MARKET1(GNE)_S4P11</v>
      </c>
      <c r="AO861" s="72" t="e">
        <f t="shared" ca="1" si="237"/>
        <v>#VALUE!</v>
      </c>
      <c r="AP861" s="7" t="str">
        <f>IFERROR(VLOOKUP(Z861,'PASTE-DL-ALARMS'!$Q$10:$Z$2800,8,FALSE),"")</f>
        <v/>
      </c>
    </row>
    <row r="862" spans="1:42" x14ac:dyDescent="0.25">
      <c r="A862" s="20"/>
      <c r="B862" s="20"/>
      <c r="C862" s="20" t="str">
        <f>IF(D862="Critical",MAX($C$8:C861)+1,"")</f>
        <v/>
      </c>
      <c r="D862" s="20" t="str">
        <f t="shared" si="221"/>
        <v>-</v>
      </c>
      <c r="E862" s="20" t="str">
        <f>VLOOKUP('PASTE-DOWN-DL'!F862,'SSA-CODE'!$D$4:$E$56,2,FALSE)</f>
        <v>VAL</v>
      </c>
      <c r="F862" s="48" t="str">
        <f t="shared" si="222"/>
        <v>SSA VAL</v>
      </c>
      <c r="G862" s="48" t="str">
        <f t="shared" si="223"/>
        <v xml:space="preserve">	SSA VAL</v>
      </c>
      <c r="H862" s="20">
        <v>853</v>
      </c>
      <c r="I862" t="s">
        <v>11246</v>
      </c>
      <c r="J862" t="s">
        <v>6260</v>
      </c>
      <c r="K862" t="s">
        <v>6275</v>
      </c>
      <c r="L862" t="s">
        <v>6262</v>
      </c>
      <c r="M862" t="s">
        <v>6263</v>
      </c>
      <c r="N862" t="s">
        <v>11247</v>
      </c>
      <c r="O862" t="s">
        <v>11248</v>
      </c>
      <c r="P862" t="s">
        <v>6266</v>
      </c>
      <c r="Q862" t="s">
        <v>6894</v>
      </c>
      <c r="R862" t="s">
        <v>6279</v>
      </c>
      <c r="S862" t="s">
        <v>11249</v>
      </c>
      <c r="T862" t="s">
        <v>6800</v>
      </c>
      <c r="U862" t="s">
        <v>7348</v>
      </c>
      <c r="V862" t="s">
        <v>6271</v>
      </c>
      <c r="W862" t="s">
        <v>11250</v>
      </c>
      <c r="X862" t="s">
        <v>11251</v>
      </c>
      <c r="Y862" t="s">
        <v>6269</v>
      </c>
      <c r="Z862" s="48" t="str">
        <f t="shared" si="224"/>
        <v>SSA VAL-10.121.16.106-ITI_Billimora_A1_PH3\S2P6-10.121.16.73-NOGANA_PH\S2P5</v>
      </c>
      <c r="AA862" s="48">
        <f t="shared" si="225"/>
        <v>15</v>
      </c>
      <c r="AB862" s="48">
        <f t="shared" si="226"/>
        <v>31</v>
      </c>
      <c r="AC862" s="48">
        <f t="shared" si="227"/>
        <v>14</v>
      </c>
      <c r="AD862" s="48">
        <f t="shared" si="228"/>
        <v>21</v>
      </c>
      <c r="AE862" s="48" t="str">
        <f t="shared" si="229"/>
        <v>10.121.16.106</v>
      </c>
      <c r="AF862" s="42" t="str">
        <f t="shared" si="230"/>
        <v>10.121.16.73</v>
      </c>
      <c r="AG862" s="7" t="str">
        <f t="shared" si="231"/>
        <v>RAMVERIKHURD TE</v>
      </c>
      <c r="AH862" s="7" t="str">
        <f t="shared" si="232"/>
        <v>NOGANA</v>
      </c>
      <c r="AI862" s="7" t="str">
        <f t="shared" si="233"/>
        <v>S2P6</v>
      </c>
      <c r="AJ862" s="7" t="str">
        <f t="shared" si="234"/>
        <v>S2P5</v>
      </c>
      <c r="AK862" s="7" t="str">
        <f>IFERROR(VLOOKUP(Z862,'PASTE-DL-ALARMS'!$Q$10:$W$2200,7,FALSE),"")</f>
        <v/>
      </c>
      <c r="AL862" s="55" t="str">
        <f>IFERROR(VLOOKUP(Z862,'PASTE-DL-ALARMS'!$Q$10:$W$2200,3,FALSE),"")</f>
        <v/>
      </c>
      <c r="AM862" s="7" t="str">
        <f t="shared" si="235"/>
        <v>10.121.16.106_RAMVERIKHURD TE_S2P6</v>
      </c>
      <c r="AN862" s="55" t="str">
        <f t="shared" si="236"/>
        <v>10.121.16.73_NOGANA_S2P5</v>
      </c>
      <c r="AO862" s="72" t="e">
        <f t="shared" ca="1" si="237"/>
        <v>#VALUE!</v>
      </c>
      <c r="AP862" s="7" t="str">
        <f>IFERROR(VLOOKUP(Z862,'PASTE-DL-ALARMS'!$Q$10:$Z$2800,8,FALSE),"")</f>
        <v/>
      </c>
    </row>
    <row r="863" spans="1:42" x14ac:dyDescent="0.25">
      <c r="A863" s="20"/>
      <c r="B863" s="20"/>
      <c r="C863" s="20" t="str">
        <f>IF(D863="Critical",MAX($C$8:C862)+1,"")</f>
        <v/>
      </c>
      <c r="D863" s="20" t="str">
        <f t="shared" si="221"/>
        <v>-</v>
      </c>
      <c r="E863" s="20" t="str">
        <f>VLOOKUP('PASTE-DOWN-DL'!F863,'SSA-CODE'!$D$4:$E$56,2,FALSE)</f>
        <v>AHD</v>
      </c>
      <c r="F863" s="48" t="str">
        <f t="shared" si="222"/>
        <v>SSA AM</v>
      </c>
      <c r="G863" s="48" t="str">
        <f t="shared" si="223"/>
        <v xml:space="preserve">	SSA AM</v>
      </c>
      <c r="H863" s="20">
        <v>854</v>
      </c>
      <c r="I863" t="s">
        <v>11252</v>
      </c>
      <c r="J863" t="s">
        <v>6260</v>
      </c>
      <c r="K863" t="s">
        <v>6275</v>
      </c>
      <c r="L863" t="s">
        <v>6262</v>
      </c>
      <c r="M863" t="s">
        <v>6263</v>
      </c>
      <c r="N863" t="s">
        <v>11253</v>
      </c>
      <c r="O863" t="s">
        <v>11254</v>
      </c>
      <c r="P863" t="s">
        <v>6266</v>
      </c>
      <c r="Q863" t="s">
        <v>6507</v>
      </c>
      <c r="R863" t="s">
        <v>6401</v>
      </c>
      <c r="S863" t="s">
        <v>6269</v>
      </c>
      <c r="T863" t="s">
        <v>6287</v>
      </c>
      <c r="U863" t="s">
        <v>6269</v>
      </c>
      <c r="V863" t="s">
        <v>6271</v>
      </c>
      <c r="W863" t="s">
        <v>11255</v>
      </c>
      <c r="X863" t="s">
        <v>11256</v>
      </c>
      <c r="Y863" t="s">
        <v>6269</v>
      </c>
      <c r="Z863" s="48" t="str">
        <f t="shared" si="224"/>
        <v>SSA AM-10.121.18.200-Vatva_RTSD_B2/S3P6-10.121.18.118-Vatva_BTS_A1_S1P5</v>
      </c>
      <c r="AA863" s="48">
        <f t="shared" si="225"/>
        <v>15</v>
      </c>
      <c r="AB863" s="48">
        <f t="shared" si="226"/>
        <v>26</v>
      </c>
      <c r="AC863" s="48">
        <f t="shared" si="227"/>
        <v>15</v>
      </c>
      <c r="AD863" s="48">
        <f t="shared" si="228"/>
        <v>25</v>
      </c>
      <c r="AE863" s="48" t="str">
        <f t="shared" si="229"/>
        <v>10.121.18.200</v>
      </c>
      <c r="AF863" s="42" t="str">
        <f t="shared" si="230"/>
        <v>10.121.18.118</v>
      </c>
      <c r="AG863" s="7" t="str">
        <f t="shared" si="231"/>
        <v>Vatva RTSD</v>
      </c>
      <c r="AH863" s="7" t="str">
        <f t="shared" si="232"/>
        <v>VATVA BTS</v>
      </c>
      <c r="AI863" s="7" t="str">
        <f t="shared" si="233"/>
        <v>S3P6</v>
      </c>
      <c r="AJ863" s="7" t="str">
        <f t="shared" si="234"/>
        <v>S1P5</v>
      </c>
      <c r="AK863" s="7" t="str">
        <f>IFERROR(VLOOKUP(Z863,'PASTE-DL-ALARMS'!$Q$10:$W$2200,7,FALSE),"")</f>
        <v/>
      </c>
      <c r="AL863" s="55" t="str">
        <f>IFERROR(VLOOKUP(Z863,'PASTE-DL-ALARMS'!$Q$10:$W$2200,3,FALSE),"")</f>
        <v/>
      </c>
      <c r="AM863" s="7" t="str">
        <f t="shared" si="235"/>
        <v>10.121.18.200_Vatva RTSD_S3P6</v>
      </c>
      <c r="AN863" s="55" t="str">
        <f t="shared" si="236"/>
        <v>10.121.18.118_VATVA BTS_S1P5</v>
      </c>
      <c r="AO863" s="72" t="e">
        <f t="shared" ca="1" si="237"/>
        <v>#VALUE!</v>
      </c>
      <c r="AP863" s="7" t="str">
        <f>IFERROR(VLOOKUP(Z863,'PASTE-DL-ALARMS'!$Q$10:$Z$2800,8,FALSE),"")</f>
        <v/>
      </c>
    </row>
    <row r="864" spans="1:42" x14ac:dyDescent="0.25">
      <c r="A864" s="20"/>
      <c r="B864" s="20"/>
      <c r="C864" s="20" t="str">
        <f>IF(D864="Critical",MAX($C$8:C863)+1,"")</f>
        <v/>
      </c>
      <c r="D864" s="20" t="str">
        <f t="shared" si="221"/>
        <v>-</v>
      </c>
      <c r="E864" s="20" t="str">
        <f>VLOOKUP('PASTE-DOWN-DL'!F864,'SSA-CODE'!$D$4:$E$56,2,FALSE)</f>
        <v>SEN</v>
      </c>
      <c r="F864" s="48" t="str">
        <f t="shared" si="222"/>
        <v>SSA SEN</v>
      </c>
      <c r="G864" s="48" t="str">
        <f t="shared" si="223"/>
        <v xml:space="preserve">	SSA SEN</v>
      </c>
      <c r="H864" s="20">
        <v>855</v>
      </c>
      <c r="I864" t="s">
        <v>11257</v>
      </c>
      <c r="J864" t="s">
        <v>6260</v>
      </c>
      <c r="K864" t="s">
        <v>6275</v>
      </c>
      <c r="L864" t="s">
        <v>6262</v>
      </c>
      <c r="M864" t="s">
        <v>6263</v>
      </c>
      <c r="N864" t="s">
        <v>11258</v>
      </c>
      <c r="O864" t="s">
        <v>11259</v>
      </c>
      <c r="P864" t="s">
        <v>6266</v>
      </c>
      <c r="Q864" t="s">
        <v>6438</v>
      </c>
      <c r="R864" t="s">
        <v>6439</v>
      </c>
      <c r="S864" t="s">
        <v>10419</v>
      </c>
      <c r="T864" t="s">
        <v>6471</v>
      </c>
      <c r="U864" t="s">
        <v>10419</v>
      </c>
      <c r="V864" t="s">
        <v>6271</v>
      </c>
      <c r="W864" t="s">
        <v>11260</v>
      </c>
      <c r="X864" t="s">
        <v>11261</v>
      </c>
      <c r="Y864" t="s">
        <v>6269</v>
      </c>
      <c r="Z864" s="48" t="str">
        <f t="shared" si="224"/>
        <v>SSA SEN-10.121.99.32-SUDAMDA_2/5-10.121.99.8-SAYLA_3/4</v>
      </c>
      <c r="AA864" s="48">
        <f t="shared" si="225"/>
        <v>14</v>
      </c>
      <c r="AB864" s="48">
        <f t="shared" si="226"/>
        <v>22</v>
      </c>
      <c r="AC864" s="48">
        <f t="shared" si="227"/>
        <v>13</v>
      </c>
      <c r="AD864" s="48">
        <f t="shared" si="228"/>
        <v>19</v>
      </c>
      <c r="AE864" s="48" t="str">
        <f t="shared" si="229"/>
        <v>10.121.99.32</v>
      </c>
      <c r="AF864" s="42" t="str">
        <f t="shared" si="230"/>
        <v>10.121.99.8</v>
      </c>
      <c r="AG864" s="7" t="str">
        <f t="shared" si="231"/>
        <v>SUDAMDA</v>
      </c>
      <c r="AH864" s="7" t="str">
        <f t="shared" si="232"/>
        <v>SAYLA</v>
      </c>
      <c r="AI864" s="7" t="str">
        <f t="shared" si="233"/>
        <v>S2P5</v>
      </c>
      <c r="AJ864" s="7" t="str">
        <f t="shared" si="234"/>
        <v>S3P4</v>
      </c>
      <c r="AK864" s="7" t="str">
        <f>IFERROR(VLOOKUP(Z864,'PASTE-DL-ALARMS'!$Q$10:$W$2200,7,FALSE),"")</f>
        <v/>
      </c>
      <c r="AL864" s="55" t="str">
        <f>IFERROR(VLOOKUP(Z864,'PASTE-DL-ALARMS'!$Q$10:$W$2200,3,FALSE),"")</f>
        <v/>
      </c>
      <c r="AM864" s="7" t="str">
        <f t="shared" si="235"/>
        <v>10.121.99.32_SUDAMDA_S2P5</v>
      </c>
      <c r="AN864" s="55" t="str">
        <f t="shared" si="236"/>
        <v>10.121.99.8_SAYLA_S3P4</v>
      </c>
      <c r="AO864" s="72" t="e">
        <f t="shared" ca="1" si="237"/>
        <v>#VALUE!</v>
      </c>
      <c r="AP864" s="7" t="str">
        <f>IFERROR(VLOOKUP(Z864,'PASTE-DL-ALARMS'!$Q$10:$Z$2800,8,FALSE),"")</f>
        <v/>
      </c>
    </row>
    <row r="865" spans="1:42" x14ac:dyDescent="0.25">
      <c r="A865" s="20"/>
      <c r="B865" s="20"/>
      <c r="C865" s="20" t="str">
        <f>IF(D865="Critical",MAX($C$8:C864)+1,"")</f>
        <v/>
      </c>
      <c r="D865" s="20" t="str">
        <f t="shared" si="221"/>
        <v>-</v>
      </c>
      <c r="E865" s="20" t="str">
        <f>VLOOKUP('PASTE-DOWN-DL'!F865,'SSA-CODE'!$D$4:$E$56,2,FALSE)</f>
        <v>MSN</v>
      </c>
      <c r="F865" s="48" t="str">
        <f t="shared" si="222"/>
        <v>SSA MEH</v>
      </c>
      <c r="G865" s="48" t="str">
        <f t="shared" si="223"/>
        <v xml:space="preserve">	SSA MEH</v>
      </c>
      <c r="H865" s="20">
        <v>856</v>
      </c>
      <c r="I865" t="s">
        <v>11262</v>
      </c>
      <c r="J865" t="s">
        <v>6260</v>
      </c>
      <c r="K865" t="s">
        <v>6275</v>
      </c>
      <c r="L865" t="s">
        <v>6262</v>
      </c>
      <c r="M865" t="s">
        <v>6263</v>
      </c>
      <c r="N865" t="s">
        <v>11263</v>
      </c>
      <c r="O865" t="s">
        <v>11264</v>
      </c>
      <c r="P865" t="s">
        <v>6266</v>
      </c>
      <c r="Q865" t="s">
        <v>7217</v>
      </c>
      <c r="R865" t="s">
        <v>6279</v>
      </c>
      <c r="S865" t="s">
        <v>11265</v>
      </c>
      <c r="T865" t="s">
        <v>6770</v>
      </c>
      <c r="U865" t="s">
        <v>11265</v>
      </c>
      <c r="V865" t="s">
        <v>6271</v>
      </c>
      <c r="W865" t="s">
        <v>11266</v>
      </c>
      <c r="X865" t="s">
        <v>11267</v>
      </c>
      <c r="Y865" t="s">
        <v>6269</v>
      </c>
      <c r="Z865" s="48" t="str">
        <f t="shared" si="224"/>
        <v>SSA MEH-10.121.25.122-Chirag Plaza-10.121.25.123-Pilajiganj Excg</v>
      </c>
      <c r="AA865" s="48">
        <f t="shared" si="225"/>
        <v>15</v>
      </c>
      <c r="AB865" s="48">
        <f t="shared" si="226"/>
        <v>31</v>
      </c>
      <c r="AC865" s="48">
        <f t="shared" si="227"/>
        <v>15</v>
      </c>
      <c r="AD865" s="48">
        <f t="shared" si="228"/>
        <v>31</v>
      </c>
      <c r="AE865" s="48" t="str">
        <f t="shared" si="229"/>
        <v>10.121.25.122</v>
      </c>
      <c r="AF865" s="42" t="str">
        <f t="shared" si="230"/>
        <v>10.121.25.123</v>
      </c>
      <c r="AG865" s="7" t="str">
        <f t="shared" si="231"/>
        <v>CHIRAG PLAZA A1</v>
      </c>
      <c r="AH865" s="7" t="str">
        <f t="shared" si="232"/>
        <v>PILAJIGANJ-EXCG</v>
      </c>
      <c r="AI865" s="7" t="str">
        <f t="shared" si="233"/>
        <v>S1P5</v>
      </c>
      <c r="AJ865" s="7" t="str">
        <f t="shared" si="234"/>
        <v>S4P4</v>
      </c>
      <c r="AK865" s="7" t="str">
        <f>IFERROR(VLOOKUP(Z865,'PASTE-DL-ALARMS'!$Q$10:$W$2200,7,FALSE),"")</f>
        <v/>
      </c>
      <c r="AL865" s="55" t="str">
        <f>IFERROR(VLOOKUP(Z865,'PASTE-DL-ALARMS'!$Q$10:$W$2200,3,FALSE),"")</f>
        <v/>
      </c>
      <c r="AM865" s="7" t="str">
        <f t="shared" si="235"/>
        <v>10.121.25.122_CHIRAG PLAZA A1_S1P5</v>
      </c>
      <c r="AN865" s="55" t="str">
        <f t="shared" si="236"/>
        <v>10.121.25.123_PILAJIGANJ-EXCG_S4P4</v>
      </c>
      <c r="AO865" s="72" t="e">
        <f t="shared" ca="1" si="237"/>
        <v>#VALUE!</v>
      </c>
      <c r="AP865" s="7" t="str">
        <f>IFERROR(VLOOKUP(Z865,'PASTE-DL-ALARMS'!$Q$10:$Z$2800,8,FALSE),"")</f>
        <v/>
      </c>
    </row>
    <row r="866" spans="1:42" x14ac:dyDescent="0.25">
      <c r="A866" s="20"/>
      <c r="B866" s="20"/>
      <c r="C866" s="20" t="str">
        <f>IF(D866="Critical",MAX($C$8:C865)+1,"")</f>
        <v/>
      </c>
      <c r="D866" s="20" t="str">
        <f t="shared" si="221"/>
        <v>-</v>
      </c>
      <c r="E866" s="20" t="str">
        <f>VLOOKUP('PASTE-DOWN-DL'!F866,'SSA-CODE'!$D$4:$E$56,2,FALSE)</f>
        <v>SRT</v>
      </c>
      <c r="F866" s="48" t="str">
        <f t="shared" si="222"/>
        <v>SSA SR</v>
      </c>
      <c r="G866" s="48" t="str">
        <f t="shared" si="223"/>
        <v xml:space="preserve">	SSA SR</v>
      </c>
      <c r="H866" s="20">
        <v>857</v>
      </c>
      <c r="I866" t="s">
        <v>11268</v>
      </c>
      <c r="J866" t="s">
        <v>6260</v>
      </c>
      <c r="K866" t="s">
        <v>6275</v>
      </c>
      <c r="L866" t="s">
        <v>6262</v>
      </c>
      <c r="M866" t="s">
        <v>6263</v>
      </c>
      <c r="N866" t="s">
        <v>11269</v>
      </c>
      <c r="O866" t="s">
        <v>11270</v>
      </c>
      <c r="P866" t="s">
        <v>6266</v>
      </c>
      <c r="Q866" t="s">
        <v>6735</v>
      </c>
      <c r="R866" t="s">
        <v>6279</v>
      </c>
      <c r="S866" t="s">
        <v>10789</v>
      </c>
      <c r="T866" t="s">
        <v>6425</v>
      </c>
      <c r="U866" t="s">
        <v>11271</v>
      </c>
      <c r="V866" t="s">
        <v>6271</v>
      </c>
      <c r="W866" t="s">
        <v>11272</v>
      </c>
      <c r="X866" t="s">
        <v>11273</v>
      </c>
      <c r="Y866" t="s">
        <v>6269</v>
      </c>
      <c r="Z866" s="48" t="str">
        <f t="shared" si="224"/>
        <v>SSA SR-10.121.100.52-KAMREJ VILLAGE_2/5-10.121.100.51-DHATWA_2/6</v>
      </c>
      <c r="AA866" s="48">
        <f t="shared" si="225"/>
        <v>15</v>
      </c>
      <c r="AB866" s="48">
        <f t="shared" si="226"/>
        <v>34</v>
      </c>
      <c r="AC866" s="48">
        <f t="shared" si="227"/>
        <v>15</v>
      </c>
      <c r="AD866" s="48">
        <f t="shared" si="228"/>
        <v>22</v>
      </c>
      <c r="AE866" s="48" t="str">
        <f t="shared" si="229"/>
        <v>10.121.100.52</v>
      </c>
      <c r="AF866" s="42" t="str">
        <f t="shared" si="230"/>
        <v>10.121.100.51</v>
      </c>
      <c r="AG866" s="7" t="str">
        <f t="shared" si="231"/>
        <v>KAMREJ-VILLAGE-BTS</v>
      </c>
      <c r="AH866" s="7" t="str">
        <f t="shared" si="232"/>
        <v>DHATWA</v>
      </c>
      <c r="AI866" s="7" t="str">
        <f t="shared" si="233"/>
        <v>S2P5</v>
      </c>
      <c r="AJ866" s="7" t="str">
        <f t="shared" si="234"/>
        <v>S2P6</v>
      </c>
      <c r="AK866" s="7" t="str">
        <f>IFERROR(VLOOKUP(Z866,'PASTE-DL-ALARMS'!$Q$10:$W$2200,7,FALSE),"")</f>
        <v/>
      </c>
      <c r="AL866" s="55" t="str">
        <f>IFERROR(VLOOKUP(Z866,'PASTE-DL-ALARMS'!$Q$10:$W$2200,3,FALSE),"")</f>
        <v/>
      </c>
      <c r="AM866" s="7" t="str">
        <f t="shared" si="235"/>
        <v>10.121.100.52_KAMREJ-VILLAGE-BTS_S2P5</v>
      </c>
      <c r="AN866" s="55" t="str">
        <f t="shared" si="236"/>
        <v>10.121.100.51_DHATWA_S2P6</v>
      </c>
      <c r="AO866" s="72" t="e">
        <f t="shared" ca="1" si="237"/>
        <v>#VALUE!</v>
      </c>
      <c r="AP866" s="7" t="str">
        <f>IFERROR(VLOOKUP(Z866,'PASTE-DL-ALARMS'!$Q$10:$Z$2800,8,FALSE),"")</f>
        <v/>
      </c>
    </row>
    <row r="867" spans="1:42" x14ac:dyDescent="0.25">
      <c r="A867" s="20"/>
      <c r="B867" s="20"/>
      <c r="C867" s="20" t="str">
        <f>IF(D867="Critical",MAX($C$8:C866)+1,"")</f>
        <v/>
      </c>
      <c r="D867" s="20" t="str">
        <f t="shared" si="221"/>
        <v>-</v>
      </c>
      <c r="E867" s="20" t="str">
        <f>VLOOKUP('PASTE-DOWN-DL'!F867,'SSA-CODE'!$D$4:$E$56,2,FALSE)</f>
        <v>PLR</v>
      </c>
      <c r="F867" s="48" t="str">
        <f t="shared" si="222"/>
        <v>SSA PNP</v>
      </c>
      <c r="G867" s="48" t="str">
        <f t="shared" si="223"/>
        <v xml:space="preserve">	SSA PNP</v>
      </c>
      <c r="H867" s="20">
        <v>858</v>
      </c>
      <c r="I867" t="s">
        <v>11274</v>
      </c>
      <c r="J867" t="s">
        <v>6260</v>
      </c>
      <c r="K867" t="s">
        <v>6275</v>
      </c>
      <c r="L867" t="s">
        <v>6262</v>
      </c>
      <c r="M867" t="s">
        <v>6263</v>
      </c>
      <c r="N867" t="s">
        <v>11275</v>
      </c>
      <c r="O867" t="s">
        <v>11276</v>
      </c>
      <c r="P867" t="s">
        <v>6266</v>
      </c>
      <c r="Q867" t="s">
        <v>7217</v>
      </c>
      <c r="R867" t="s">
        <v>6279</v>
      </c>
      <c r="S867" t="s">
        <v>11277</v>
      </c>
      <c r="T867" t="s">
        <v>6425</v>
      </c>
      <c r="U867" t="s">
        <v>11277</v>
      </c>
      <c r="V867" t="s">
        <v>6271</v>
      </c>
      <c r="W867" t="s">
        <v>11278</v>
      </c>
      <c r="X867" t="s">
        <v>11279</v>
      </c>
      <c r="Y867" t="s">
        <v>6269</v>
      </c>
      <c r="Z867" s="48" t="str">
        <f t="shared" si="224"/>
        <v>SSA PNP-10.121.25.133-CHADOTAR 2_TN703B_GJ_SSA PNP_PH3_S1P5-10.121.98.130-PALANPUR B2_TN725B_GJ_SSA PNP_PH3_S3P2</v>
      </c>
      <c r="AA867" s="48">
        <f t="shared" si="225"/>
        <v>15</v>
      </c>
      <c r="AB867" s="48">
        <f t="shared" si="226"/>
        <v>26</v>
      </c>
      <c r="AC867" s="48">
        <f t="shared" si="227"/>
        <v>15</v>
      </c>
      <c r="AD867" s="48">
        <f t="shared" si="228"/>
        <v>27</v>
      </c>
      <c r="AE867" s="48" t="str">
        <f t="shared" si="229"/>
        <v>10.121.25.133</v>
      </c>
      <c r="AF867" s="42" t="str">
        <f t="shared" si="230"/>
        <v>10.121.98.130</v>
      </c>
      <c r="AG867" s="7" t="str">
        <f t="shared" si="231"/>
        <v>CHADOTAR 2</v>
      </c>
      <c r="AH867" s="7" t="str">
        <f t="shared" si="232"/>
        <v>PALANPUR B2</v>
      </c>
      <c r="AI867" s="7" t="str">
        <f t="shared" si="233"/>
        <v>S1P5</v>
      </c>
      <c r="AJ867" s="7" t="str">
        <f t="shared" si="234"/>
        <v>S3P2</v>
      </c>
      <c r="AK867" s="7" t="str">
        <f>IFERROR(VLOOKUP(Z867,'PASTE-DL-ALARMS'!$Q$10:$W$2200,7,FALSE),"")</f>
        <v/>
      </c>
      <c r="AL867" s="55" t="str">
        <f>IFERROR(VLOOKUP(Z867,'PASTE-DL-ALARMS'!$Q$10:$W$2200,3,FALSE),"")</f>
        <v/>
      </c>
      <c r="AM867" s="7" t="str">
        <f t="shared" si="235"/>
        <v>10.121.25.133_CHADOTAR 2_S1P5</v>
      </c>
      <c r="AN867" s="55" t="str">
        <f t="shared" si="236"/>
        <v>10.121.98.130_PALANPUR B2_S3P2</v>
      </c>
      <c r="AO867" s="72" t="e">
        <f t="shared" ca="1" si="237"/>
        <v>#VALUE!</v>
      </c>
      <c r="AP867" s="7" t="str">
        <f>IFERROR(VLOOKUP(Z867,'PASTE-DL-ALARMS'!$Q$10:$Z$2800,8,FALSE),"")</f>
        <v/>
      </c>
    </row>
    <row r="868" spans="1:42" x14ac:dyDescent="0.25">
      <c r="A868" s="20"/>
      <c r="B868" s="20"/>
      <c r="C868" s="20" t="str">
        <f>IF(D868="Critical",MAX($C$8:C867)+1,"")</f>
        <v/>
      </c>
      <c r="D868" s="20" t="str">
        <f t="shared" si="221"/>
        <v>-</v>
      </c>
      <c r="E868" s="20" t="str">
        <f>VLOOKUP('PASTE-DOWN-DL'!F868,'SSA-CODE'!$D$4:$E$56,2,FALSE)</f>
        <v>AHD</v>
      </c>
      <c r="F868" s="48" t="str">
        <f t="shared" si="222"/>
        <v>SSA AM</v>
      </c>
      <c r="G868" s="48" t="str">
        <f t="shared" si="223"/>
        <v xml:space="preserve">	SSA AM</v>
      </c>
      <c r="H868" s="20">
        <v>859</v>
      </c>
      <c r="I868" t="s">
        <v>11280</v>
      </c>
      <c r="J868" t="s">
        <v>6260</v>
      </c>
      <c r="K868" t="s">
        <v>6261</v>
      </c>
      <c r="L868" t="s">
        <v>6262</v>
      </c>
      <c r="M868" t="s">
        <v>6263</v>
      </c>
      <c r="N868" t="s">
        <v>11281</v>
      </c>
      <c r="O868" t="s">
        <v>11282</v>
      </c>
      <c r="P868" t="s">
        <v>6266</v>
      </c>
      <c r="Q868" t="s">
        <v>6630</v>
      </c>
      <c r="R868" t="s">
        <v>6279</v>
      </c>
      <c r="S868" t="s">
        <v>6269</v>
      </c>
      <c r="T868" t="s">
        <v>6602</v>
      </c>
      <c r="U868" t="s">
        <v>6269</v>
      </c>
      <c r="V868" t="s">
        <v>6271</v>
      </c>
      <c r="W868" t="s">
        <v>11283</v>
      </c>
      <c r="X868" t="s">
        <v>11284</v>
      </c>
      <c r="Y868" t="s">
        <v>11285</v>
      </c>
      <c r="Z868" s="48" t="str">
        <f t="shared" si="224"/>
        <v>SSA AM-10.121.18.85-TN725B_GBT_B2\S3P1-10.121.18.86-TN725B_VSP_B2\S4P1</v>
      </c>
      <c r="AA868" s="48">
        <f t="shared" si="225"/>
        <v>14</v>
      </c>
      <c r="AB868" s="48">
        <f t="shared" si="226"/>
        <v>34</v>
      </c>
      <c r="AC868" s="48">
        <f t="shared" si="227"/>
        <v>14</v>
      </c>
      <c r="AD868" s="48">
        <f t="shared" si="228"/>
        <v>26</v>
      </c>
      <c r="AE868" s="48" t="str">
        <f t="shared" si="229"/>
        <v>10.121.18.85</v>
      </c>
      <c r="AF868" s="42" t="str">
        <f t="shared" si="230"/>
        <v>10.121.18.86</v>
      </c>
      <c r="AG868" s="7" t="str">
        <f t="shared" si="231"/>
        <v>GULBAI TEKRA CPAN 1</v>
      </c>
      <c r="AH868" s="7" t="str">
        <f t="shared" si="232"/>
        <v>VASTRAPUR 3</v>
      </c>
      <c r="AI868" s="7" t="str">
        <f t="shared" si="233"/>
        <v>S3P1</v>
      </c>
      <c r="AJ868" s="7" t="str">
        <f t="shared" si="234"/>
        <v>S4P1</v>
      </c>
      <c r="AK868" s="7" t="str">
        <f>IFERROR(VLOOKUP(Z868,'PASTE-DL-ALARMS'!$Q$10:$W$2200,7,FALSE),"")</f>
        <v/>
      </c>
      <c r="AL868" s="55" t="str">
        <f>IFERROR(VLOOKUP(Z868,'PASTE-DL-ALARMS'!$Q$10:$W$2200,3,FALSE),"")</f>
        <v/>
      </c>
      <c r="AM868" s="7" t="str">
        <f t="shared" si="235"/>
        <v>10.121.18.85_GULBAI TEKRA CPAN 1_S3P1</v>
      </c>
      <c r="AN868" s="55" t="str">
        <f t="shared" si="236"/>
        <v>10.121.18.86_VASTRAPUR 3_S4P1</v>
      </c>
      <c r="AO868" s="72" t="e">
        <f t="shared" ca="1" si="237"/>
        <v>#VALUE!</v>
      </c>
      <c r="AP868" s="7" t="str">
        <f>IFERROR(VLOOKUP(Z868,'PASTE-DL-ALARMS'!$Q$10:$Z$2800,8,FALSE),"")</f>
        <v/>
      </c>
    </row>
    <row r="869" spans="1:42" x14ac:dyDescent="0.25">
      <c r="A869" s="20"/>
      <c r="B869" s="20"/>
      <c r="C869" s="20" t="str">
        <f>IF(D869="Critical",MAX($C$8:C868)+1,"")</f>
        <v/>
      </c>
      <c r="D869" s="20" t="str">
        <f t="shared" si="221"/>
        <v>-</v>
      </c>
      <c r="E869" s="20" t="str">
        <f>VLOOKUP('PASTE-DOWN-DL'!F869,'SSA-CODE'!$D$4:$E$56,2,FALSE)</f>
        <v>WTR RJ</v>
      </c>
      <c r="F869" s="48" t="str">
        <f t="shared" si="222"/>
        <v>WTR RJ</v>
      </c>
      <c r="G869" s="48" t="str">
        <f t="shared" si="223"/>
        <v xml:space="preserve">	WTR RJ</v>
      </c>
      <c r="H869" s="20">
        <v>860</v>
      </c>
      <c r="I869" t="s">
        <v>11286</v>
      </c>
      <c r="J869" t="s">
        <v>6260</v>
      </c>
      <c r="K869" t="s">
        <v>6261</v>
      </c>
      <c r="L869" t="s">
        <v>6262</v>
      </c>
      <c r="M869" t="s">
        <v>6263</v>
      </c>
      <c r="N869" t="s">
        <v>11287</v>
      </c>
      <c r="O869" t="s">
        <v>11288</v>
      </c>
      <c r="P869" t="s">
        <v>6266</v>
      </c>
      <c r="Q869" t="s">
        <v>7230</v>
      </c>
      <c r="R869" t="s">
        <v>6279</v>
      </c>
      <c r="S869" t="s">
        <v>6269</v>
      </c>
      <c r="T869" t="s">
        <v>6559</v>
      </c>
      <c r="U869" t="s">
        <v>6269</v>
      </c>
      <c r="V869" t="s">
        <v>6271</v>
      </c>
      <c r="W869" t="s">
        <v>11289</v>
      </c>
      <c r="X869" t="s">
        <v>11290</v>
      </c>
      <c r="Y869" t="s">
        <v>11291</v>
      </c>
      <c r="Z869" s="48" t="str">
        <f t="shared" si="224"/>
        <v>WTR RJ-10.121.17.136-Rajkot B2_5/1-10.121.17.142-Surendra Nagar1 B2_6/1</v>
      </c>
      <c r="AA869" s="48">
        <f t="shared" si="225"/>
        <v>14</v>
      </c>
      <c r="AB869" s="48">
        <f t="shared" si="226"/>
        <v>21</v>
      </c>
      <c r="AC869" s="48">
        <f t="shared" si="227"/>
        <v>14</v>
      </c>
      <c r="AD869" s="48">
        <f t="shared" si="228"/>
        <v>30</v>
      </c>
      <c r="AE869" s="48" t="str">
        <f t="shared" si="229"/>
        <v>10.121.17.26</v>
      </c>
      <c r="AF869" s="42" t="str">
        <f t="shared" si="230"/>
        <v>10.121.69.66</v>
      </c>
      <c r="AG869" s="7" t="str">
        <f t="shared" si="231"/>
        <v>RAJKOT</v>
      </c>
      <c r="AH869" s="7" t="str">
        <f t="shared" si="232"/>
        <v>SURENDRA NAGAR1</v>
      </c>
      <c r="AI869" s="7" t="str">
        <f t="shared" si="233"/>
        <v>S5P1</v>
      </c>
      <c r="AJ869" s="7" t="str">
        <f t="shared" si="234"/>
        <v>S6P1</v>
      </c>
      <c r="AK869" s="7" t="str">
        <f>IFERROR(VLOOKUP(Z869,'PASTE-DL-ALARMS'!$Q$10:$W$2200,7,FALSE),"")</f>
        <v/>
      </c>
      <c r="AL869" s="55" t="str">
        <f>IFERROR(VLOOKUP(Z869,'PASTE-DL-ALARMS'!$Q$10:$W$2200,3,FALSE),"")</f>
        <v/>
      </c>
      <c r="AM869" s="7" t="str">
        <f t="shared" si="235"/>
        <v>10.121.17.26_RAJKOT_S5P1</v>
      </c>
      <c r="AN869" s="55" t="str">
        <f t="shared" si="236"/>
        <v>10.121.69.66_SURENDRA NAGAR1_S6P1</v>
      </c>
      <c r="AO869" s="72" t="e">
        <f t="shared" ca="1" si="237"/>
        <v>#VALUE!</v>
      </c>
      <c r="AP869" s="7" t="str">
        <f>IFERROR(VLOOKUP(Z869,'PASTE-DL-ALARMS'!$Q$10:$Z$2800,8,FALSE),"")</f>
        <v/>
      </c>
    </row>
    <row r="870" spans="1:42" x14ac:dyDescent="0.25">
      <c r="A870" s="20"/>
      <c r="B870" s="20"/>
      <c r="C870" s="20" t="str">
        <f>IF(D870="Critical",MAX($C$8:C869)+1,"")</f>
        <v/>
      </c>
      <c r="D870" s="20" t="str">
        <f t="shared" si="221"/>
        <v>-</v>
      </c>
      <c r="E870" s="20" t="str">
        <f>VLOOKUP('PASTE-DOWN-DL'!F870,'SSA-CODE'!$D$4:$E$56,2,FALSE)</f>
        <v>VAL</v>
      </c>
      <c r="F870" s="48" t="str">
        <f t="shared" si="222"/>
        <v>SSA VAL</v>
      </c>
      <c r="G870" s="48" t="str">
        <f t="shared" si="223"/>
        <v xml:space="preserve">	SSA VAL</v>
      </c>
      <c r="H870" s="20">
        <v>861</v>
      </c>
      <c r="I870" t="s">
        <v>11292</v>
      </c>
      <c r="J870" t="s">
        <v>6260</v>
      </c>
      <c r="K870" t="s">
        <v>6275</v>
      </c>
      <c r="L870" t="s">
        <v>6262</v>
      </c>
      <c r="M870" t="s">
        <v>6263</v>
      </c>
      <c r="N870" t="s">
        <v>11294</v>
      </c>
      <c r="O870" t="s">
        <v>11293</v>
      </c>
      <c r="P870" t="s">
        <v>6266</v>
      </c>
      <c r="Q870" t="s">
        <v>6820</v>
      </c>
      <c r="R870" t="s">
        <v>6279</v>
      </c>
      <c r="S870" t="s">
        <v>6269</v>
      </c>
      <c r="T870" t="s">
        <v>7301</v>
      </c>
      <c r="U870" t="s">
        <v>6269</v>
      </c>
      <c r="V870" t="s">
        <v>6271</v>
      </c>
      <c r="W870" t="s">
        <v>11295</v>
      </c>
      <c r="X870" t="s">
        <v>11296</v>
      </c>
      <c r="Y870" t="s">
        <v>6269</v>
      </c>
      <c r="Z870" s="48" t="str">
        <f t="shared" si="224"/>
        <v>SSA VAL-10.121.16.76-MICRO_EOU_1/6-10.121.16.77-MICROINK_Vapi_1/5</v>
      </c>
      <c r="AA870" s="48">
        <f t="shared" si="225"/>
        <v>14</v>
      </c>
      <c r="AB870" s="48">
        <f t="shared" si="226"/>
        <v>30</v>
      </c>
      <c r="AC870" s="48">
        <f t="shared" si="227"/>
        <v>14</v>
      </c>
      <c r="AD870" s="48">
        <f t="shared" si="228"/>
        <v>24</v>
      </c>
      <c r="AE870" s="48" t="str">
        <f t="shared" si="229"/>
        <v>10.121.16.77</v>
      </c>
      <c r="AF870" s="42" t="str">
        <f t="shared" si="230"/>
        <v>10.121.16.76</v>
      </c>
      <c r="AG870" s="7" t="str">
        <f t="shared" si="231"/>
        <v>Microink Vapi 1</v>
      </c>
      <c r="AH870" s="7" t="str">
        <f t="shared" si="232"/>
        <v>Micro EOU</v>
      </c>
      <c r="AI870" s="7" t="str">
        <f t="shared" si="233"/>
        <v>S1P5</v>
      </c>
      <c r="AJ870" s="7" t="str">
        <f t="shared" si="234"/>
        <v>S1P6</v>
      </c>
      <c r="AK870" s="7" t="str">
        <f>IFERROR(VLOOKUP(Z870,'PASTE-DL-ALARMS'!$Q$10:$W$2200,7,FALSE),"")</f>
        <v/>
      </c>
      <c r="AL870" s="55" t="str">
        <f>IFERROR(VLOOKUP(Z870,'PASTE-DL-ALARMS'!$Q$10:$W$2200,3,FALSE),"")</f>
        <v/>
      </c>
      <c r="AM870" s="7" t="str">
        <f t="shared" si="235"/>
        <v>10.121.16.77_Microink Vapi 1_S1P5</v>
      </c>
      <c r="AN870" s="55" t="str">
        <f t="shared" si="236"/>
        <v>10.121.16.76_Micro EOU_S1P6</v>
      </c>
      <c r="AO870" s="72" t="e">
        <f t="shared" ca="1" si="237"/>
        <v>#VALUE!</v>
      </c>
      <c r="AP870" s="7" t="str">
        <f>IFERROR(VLOOKUP(Z870,'PASTE-DL-ALARMS'!$Q$10:$Z$2800,8,FALSE),"")</f>
        <v/>
      </c>
    </row>
    <row r="871" spans="1:42" x14ac:dyDescent="0.25">
      <c r="A871" s="20"/>
      <c r="B871" s="20"/>
      <c r="C871" s="20" t="str">
        <f>IF(D871="Critical",MAX($C$8:C870)+1,"")</f>
        <v/>
      </c>
      <c r="D871" s="20" t="str">
        <f t="shared" si="221"/>
        <v>-</v>
      </c>
      <c r="E871" s="20" t="str">
        <f>VLOOKUP('PASTE-DOWN-DL'!F871,'SSA-CODE'!$D$4:$E$56,2,FALSE)</f>
        <v>VDA</v>
      </c>
      <c r="F871" s="48" t="str">
        <f t="shared" si="222"/>
        <v>SSA VDR</v>
      </c>
      <c r="G871" s="48" t="str">
        <f t="shared" si="223"/>
        <v xml:space="preserve">	SSA VDR</v>
      </c>
      <c r="H871" s="20">
        <v>862</v>
      </c>
      <c r="I871" t="s">
        <v>11297</v>
      </c>
      <c r="J871" t="s">
        <v>6260</v>
      </c>
      <c r="K871" t="s">
        <v>6261</v>
      </c>
      <c r="L871" t="s">
        <v>6262</v>
      </c>
      <c r="M871" t="s">
        <v>6263</v>
      </c>
      <c r="N871" t="s">
        <v>11298</v>
      </c>
      <c r="O871" t="s">
        <v>11299</v>
      </c>
      <c r="P871" t="s">
        <v>6266</v>
      </c>
      <c r="Q871" t="s">
        <v>6453</v>
      </c>
      <c r="R871" t="s">
        <v>6343</v>
      </c>
      <c r="S871" t="s">
        <v>6269</v>
      </c>
      <c r="T871" t="s">
        <v>7084</v>
      </c>
      <c r="U871" t="s">
        <v>6417</v>
      </c>
      <c r="V871" t="s">
        <v>6271</v>
      </c>
      <c r="W871" t="s">
        <v>11300</v>
      </c>
      <c r="X871" t="s">
        <v>11301</v>
      </c>
      <c r="Y871" t="s">
        <v>6269</v>
      </c>
      <c r="Z871" s="48" t="str">
        <f t="shared" si="224"/>
        <v>SSA VDR-10.121.19.140-Vasana B1_4/1-10.121.19.141-Bhayali B1_3/1</v>
      </c>
      <c r="AA871" s="48">
        <f t="shared" si="225"/>
        <v>15</v>
      </c>
      <c r="AB871" s="48">
        <f t="shared" si="226"/>
        <v>22</v>
      </c>
      <c r="AC871" s="48">
        <f t="shared" si="227"/>
        <v>15</v>
      </c>
      <c r="AD871" s="48">
        <f t="shared" si="228"/>
        <v>23</v>
      </c>
      <c r="AE871" s="48" t="str">
        <f t="shared" si="229"/>
        <v>10.121.19.140</v>
      </c>
      <c r="AF871" s="42" t="str">
        <f t="shared" si="230"/>
        <v>10.121.19.141</v>
      </c>
      <c r="AG871" s="7" t="str">
        <f t="shared" si="231"/>
        <v>VASANA</v>
      </c>
      <c r="AH871" s="7" t="str">
        <f t="shared" si="232"/>
        <v>BHAYALI</v>
      </c>
      <c r="AI871" s="7" t="str">
        <f t="shared" si="233"/>
        <v>S4P1</v>
      </c>
      <c r="AJ871" s="7" t="str">
        <f t="shared" si="234"/>
        <v>S3P1</v>
      </c>
      <c r="AK871" s="7" t="str">
        <f>IFERROR(VLOOKUP(Z871,'PASTE-DL-ALARMS'!$Q$10:$W$2200,7,FALSE),"")</f>
        <v/>
      </c>
      <c r="AL871" s="55" t="str">
        <f>IFERROR(VLOOKUP(Z871,'PASTE-DL-ALARMS'!$Q$10:$W$2200,3,FALSE),"")</f>
        <v/>
      </c>
      <c r="AM871" s="7" t="str">
        <f t="shared" si="235"/>
        <v>10.121.19.140_VASANA_S4P1</v>
      </c>
      <c r="AN871" s="55" t="str">
        <f t="shared" si="236"/>
        <v>10.121.19.141_BHAYALI_S3P1</v>
      </c>
      <c r="AO871" s="72" t="e">
        <f t="shared" ca="1" si="237"/>
        <v>#VALUE!</v>
      </c>
      <c r="AP871" s="7" t="str">
        <f>IFERROR(VLOOKUP(Z871,'PASTE-DL-ALARMS'!$Q$10:$Z$2800,8,FALSE),"")</f>
        <v/>
      </c>
    </row>
    <row r="872" spans="1:42" x14ac:dyDescent="0.25">
      <c r="A872" s="20"/>
      <c r="B872" s="20"/>
      <c r="C872" s="20" t="str">
        <f>IF(D872="Critical",MAX($C$8:C871)+1,"")</f>
        <v/>
      </c>
      <c r="D872" s="20" t="str">
        <f t="shared" si="221"/>
        <v>-</v>
      </c>
      <c r="E872" s="20" t="str">
        <f>VLOOKUP('PASTE-DOWN-DL'!F872,'SSA-CODE'!$D$4:$E$56,2,FALSE)</f>
        <v>BHV</v>
      </c>
      <c r="F872" s="48" t="str">
        <f t="shared" si="222"/>
        <v>SSA BV</v>
      </c>
      <c r="G872" s="48" t="str">
        <f t="shared" si="223"/>
        <v xml:space="preserve">	SSA BV</v>
      </c>
      <c r="H872" s="20">
        <v>863</v>
      </c>
      <c r="I872" t="s">
        <v>11302</v>
      </c>
      <c r="J872" t="s">
        <v>6260</v>
      </c>
      <c r="K872" t="s">
        <v>6275</v>
      </c>
      <c r="L872" t="s">
        <v>6262</v>
      </c>
      <c r="M872" t="s">
        <v>6263</v>
      </c>
      <c r="N872" t="s">
        <v>11303</v>
      </c>
      <c r="O872" t="s">
        <v>11304</v>
      </c>
      <c r="P872" t="s">
        <v>6266</v>
      </c>
      <c r="Q872" t="s">
        <v>6686</v>
      </c>
      <c r="R872" t="s">
        <v>6279</v>
      </c>
      <c r="S872" t="s">
        <v>11305</v>
      </c>
      <c r="T872" t="s">
        <v>6500</v>
      </c>
      <c r="U872" t="s">
        <v>11306</v>
      </c>
      <c r="V872" t="s">
        <v>6271</v>
      </c>
      <c r="W872" t="s">
        <v>11307</v>
      </c>
      <c r="X872" t="s">
        <v>11308</v>
      </c>
      <c r="Y872" t="s">
        <v>6269</v>
      </c>
      <c r="Z872" s="48" t="str">
        <f t="shared" si="224"/>
        <v>SSA BV-10.121.17.171-DHOLA-10.121.17.170-PARVALA</v>
      </c>
      <c r="AA872" s="48">
        <f t="shared" si="225"/>
        <v>15</v>
      </c>
      <c r="AB872" s="48">
        <f t="shared" si="226"/>
        <v>23</v>
      </c>
      <c r="AC872" s="48">
        <f t="shared" si="227"/>
        <v>15</v>
      </c>
      <c r="AD872" s="48">
        <f t="shared" si="228"/>
        <v>21</v>
      </c>
      <c r="AE872" s="48" t="str">
        <f t="shared" si="229"/>
        <v>10.121.17.170</v>
      </c>
      <c r="AF872" s="42" t="str">
        <f t="shared" si="230"/>
        <v>10.121.17.171</v>
      </c>
      <c r="AG872" s="7" t="str">
        <f t="shared" si="231"/>
        <v>PARVALA</v>
      </c>
      <c r="AH872" s="7" t="str">
        <f t="shared" si="232"/>
        <v>DHOLA</v>
      </c>
      <c r="AI872" s="7" t="str">
        <f t="shared" si="233"/>
        <v>S2P5</v>
      </c>
      <c r="AJ872" s="7" t="str">
        <f t="shared" si="234"/>
        <v>S3P5</v>
      </c>
      <c r="AK872" s="7" t="str">
        <f>IFERROR(VLOOKUP(Z872,'PASTE-DL-ALARMS'!$Q$10:$W$2200,7,FALSE),"")</f>
        <v/>
      </c>
      <c r="AL872" s="55" t="str">
        <f>IFERROR(VLOOKUP(Z872,'PASTE-DL-ALARMS'!$Q$10:$W$2200,3,FALSE),"")</f>
        <v/>
      </c>
      <c r="AM872" s="7" t="str">
        <f t="shared" si="235"/>
        <v>10.121.17.170_PARVALA_S2P5</v>
      </c>
      <c r="AN872" s="55" t="str">
        <f t="shared" si="236"/>
        <v>10.121.17.171_DHOLA_S3P5</v>
      </c>
      <c r="AO872" s="72" t="e">
        <f t="shared" ca="1" si="237"/>
        <v>#VALUE!</v>
      </c>
      <c r="AP872" s="7" t="str">
        <f>IFERROR(VLOOKUP(Z872,'PASTE-DL-ALARMS'!$Q$10:$Z$2800,8,FALSE),"")</f>
        <v/>
      </c>
    </row>
    <row r="873" spans="1:42" x14ac:dyDescent="0.25">
      <c r="A873" s="20"/>
      <c r="B873" s="20"/>
      <c r="C873" s="20" t="str">
        <f>IF(D873="Critical",MAX($C$8:C872)+1,"")</f>
        <v/>
      </c>
      <c r="D873" s="20" t="str">
        <f t="shared" si="221"/>
        <v>-</v>
      </c>
      <c r="E873" s="20" t="str">
        <f>VLOOKUP('PASTE-DOWN-DL'!F873,'SSA-CODE'!$D$4:$E$56,2,FALSE)</f>
        <v>VAL</v>
      </c>
      <c r="F873" s="48" t="str">
        <f t="shared" si="222"/>
        <v>SSA VAL</v>
      </c>
      <c r="G873" s="48" t="str">
        <f t="shared" si="223"/>
        <v xml:space="preserve">	SSA VAL</v>
      </c>
      <c r="H873" s="20">
        <v>864</v>
      </c>
      <c r="I873" t="s">
        <v>11309</v>
      </c>
      <c r="J873" t="s">
        <v>6260</v>
      </c>
      <c r="K873" t="s">
        <v>6275</v>
      </c>
      <c r="L873" t="s">
        <v>6262</v>
      </c>
      <c r="M873" t="s">
        <v>6263</v>
      </c>
      <c r="N873" t="s">
        <v>11310</v>
      </c>
      <c r="O873" t="s">
        <v>11311</v>
      </c>
      <c r="P873" t="s">
        <v>6266</v>
      </c>
      <c r="Q873" t="s">
        <v>6431</v>
      </c>
      <c r="R873" t="s">
        <v>6294</v>
      </c>
      <c r="S873" t="s">
        <v>11312</v>
      </c>
      <c r="T873" t="s">
        <v>6770</v>
      </c>
      <c r="U873" t="s">
        <v>11312</v>
      </c>
      <c r="V873" t="s">
        <v>6271</v>
      </c>
      <c r="W873" t="s">
        <v>11313</v>
      </c>
      <c r="X873" t="s">
        <v>6488</v>
      </c>
      <c r="Y873" t="s">
        <v>6269</v>
      </c>
      <c r="Z873" s="48" t="str">
        <f t="shared" si="224"/>
        <v>SSA VAL-10.121.16.117-AAT A1_2/6-10.121.16.118-ONJAL A1_2/5</v>
      </c>
      <c r="AA873" s="48">
        <f t="shared" si="225"/>
        <v>15</v>
      </c>
      <c r="AB873" s="48">
        <f t="shared" si="226"/>
        <v>19</v>
      </c>
      <c r="AC873" s="48">
        <f t="shared" si="227"/>
        <v>15</v>
      </c>
      <c r="AD873" s="48">
        <f t="shared" si="228"/>
        <v>21</v>
      </c>
      <c r="AE873" s="48" t="str">
        <f t="shared" si="229"/>
        <v>10.121.16.117</v>
      </c>
      <c r="AF873" s="42" t="str">
        <f t="shared" si="230"/>
        <v>10.121.16.118</v>
      </c>
      <c r="AG873" s="7" t="str">
        <f t="shared" si="231"/>
        <v>AAT</v>
      </c>
      <c r="AH873" s="7" t="str">
        <f t="shared" si="232"/>
        <v>ONJAL</v>
      </c>
      <c r="AI873" s="7" t="str">
        <f t="shared" si="233"/>
        <v>S2P6</v>
      </c>
      <c r="AJ873" s="7" t="str">
        <f t="shared" si="234"/>
        <v>S2P5</v>
      </c>
      <c r="AK873" s="7" t="str">
        <f>IFERROR(VLOOKUP(Z873,'PASTE-DL-ALARMS'!$Q$10:$W$2200,7,FALSE),"")</f>
        <v/>
      </c>
      <c r="AL873" s="55" t="str">
        <f>IFERROR(VLOOKUP(Z873,'PASTE-DL-ALARMS'!$Q$10:$W$2200,3,FALSE),"")</f>
        <v/>
      </c>
      <c r="AM873" s="7" t="str">
        <f t="shared" si="235"/>
        <v>10.121.16.117_AAT_S2P6</v>
      </c>
      <c r="AN873" s="55" t="str">
        <f t="shared" si="236"/>
        <v>10.121.16.118_ONJAL_S2P5</v>
      </c>
      <c r="AO873" s="72" t="e">
        <f t="shared" ca="1" si="237"/>
        <v>#VALUE!</v>
      </c>
      <c r="AP873" s="7" t="str">
        <f>IFERROR(VLOOKUP(Z873,'PASTE-DL-ALARMS'!$Q$10:$Z$2800,8,FALSE),"")</f>
        <v/>
      </c>
    </row>
    <row r="874" spans="1:42" x14ac:dyDescent="0.25">
      <c r="A874" s="20"/>
      <c r="B874" s="20"/>
      <c r="C874" s="20" t="str">
        <f>IF(D874="Critical",MAX($C$8:C873)+1,"")</f>
        <v/>
      </c>
      <c r="D874" s="20" t="str">
        <f t="shared" si="221"/>
        <v>-</v>
      </c>
      <c r="E874" s="20" t="str">
        <f>VLOOKUP('PASTE-DOWN-DL'!F874,'SSA-CODE'!$D$4:$E$56,2,FALSE)</f>
        <v>AHD</v>
      </c>
      <c r="F874" s="48" t="str">
        <f t="shared" si="222"/>
        <v>SSA AM</v>
      </c>
      <c r="G874" s="48" t="str">
        <f t="shared" si="223"/>
        <v xml:space="preserve">	SSA AM</v>
      </c>
      <c r="H874" s="20">
        <v>865</v>
      </c>
      <c r="I874" t="s">
        <v>11314</v>
      </c>
      <c r="J874" t="s">
        <v>6260</v>
      </c>
      <c r="K874" t="s">
        <v>6261</v>
      </c>
      <c r="L874" t="s">
        <v>6262</v>
      </c>
      <c r="M874" t="s">
        <v>6263</v>
      </c>
      <c r="N874" t="s">
        <v>11315</v>
      </c>
      <c r="O874" t="s">
        <v>11316</v>
      </c>
      <c r="P874" t="s">
        <v>6266</v>
      </c>
      <c r="Q874" t="s">
        <v>6423</v>
      </c>
      <c r="R874" t="s">
        <v>6302</v>
      </c>
      <c r="S874" t="s">
        <v>6589</v>
      </c>
      <c r="T874" t="s">
        <v>6287</v>
      </c>
      <c r="U874" t="s">
        <v>6589</v>
      </c>
      <c r="V874" t="s">
        <v>6271</v>
      </c>
      <c r="W874" t="s">
        <v>11317</v>
      </c>
      <c r="X874" t="s">
        <v>11318</v>
      </c>
      <c r="Y874" t="s">
        <v>6269</v>
      </c>
      <c r="Z874" s="48" t="str">
        <f t="shared" si="224"/>
        <v>SSA AM-10.121.18.75-Vasna2_5/1-10.121.18.69-Manekbaug_4/1</v>
      </c>
      <c r="AA874" s="48">
        <f t="shared" si="225"/>
        <v>14</v>
      </c>
      <c r="AB874" s="48">
        <f t="shared" si="226"/>
        <v>22</v>
      </c>
      <c r="AC874" s="48">
        <f t="shared" si="227"/>
        <v>14</v>
      </c>
      <c r="AD874" s="48">
        <f t="shared" si="228"/>
        <v>24</v>
      </c>
      <c r="AE874" s="48" t="str">
        <f t="shared" si="229"/>
        <v>10.121.18.75</v>
      </c>
      <c r="AF874" s="42" t="str">
        <f t="shared" si="230"/>
        <v>10.121.18.69</v>
      </c>
      <c r="AG874" s="7" t="str">
        <f t="shared" si="231"/>
        <v>VASNA 2</v>
      </c>
      <c r="AH874" s="7" t="str">
        <f t="shared" si="232"/>
        <v>MANEKBAUG</v>
      </c>
      <c r="AI874" s="7" t="str">
        <f t="shared" si="233"/>
        <v>S5P1</v>
      </c>
      <c r="AJ874" s="7" t="str">
        <f t="shared" si="234"/>
        <v>S4P1</v>
      </c>
      <c r="AK874" s="7" t="str">
        <f>IFERROR(VLOOKUP(Z874,'PASTE-DL-ALARMS'!$Q$10:$W$2200,7,FALSE),"")</f>
        <v/>
      </c>
      <c r="AL874" s="55" t="str">
        <f>IFERROR(VLOOKUP(Z874,'PASTE-DL-ALARMS'!$Q$10:$W$2200,3,FALSE),"")</f>
        <v/>
      </c>
      <c r="AM874" s="7" t="str">
        <f t="shared" si="235"/>
        <v>10.121.18.75_VASNA 2_S5P1</v>
      </c>
      <c r="AN874" s="55" t="str">
        <f t="shared" si="236"/>
        <v>10.121.18.69_MANEKBAUG_S4P1</v>
      </c>
      <c r="AO874" s="72" t="e">
        <f t="shared" ca="1" si="237"/>
        <v>#VALUE!</v>
      </c>
      <c r="AP874" s="7" t="str">
        <f>IFERROR(VLOOKUP(Z874,'PASTE-DL-ALARMS'!$Q$10:$Z$2800,8,FALSE),"")</f>
        <v/>
      </c>
    </row>
    <row r="875" spans="1:42" x14ac:dyDescent="0.25">
      <c r="A875" s="20"/>
      <c r="B875" s="20"/>
      <c r="C875" s="20" t="str">
        <f>IF(D875="Critical",MAX($C$8:C874)+1,"")</f>
        <v/>
      </c>
      <c r="D875" s="20" t="str">
        <f t="shared" si="221"/>
        <v>-</v>
      </c>
      <c r="E875" s="20" t="str">
        <f>VLOOKUP('PASTE-DOWN-DL'!F875,'SSA-CODE'!$D$4:$E$56,2,FALSE)</f>
        <v>MSN</v>
      </c>
      <c r="F875" s="48" t="str">
        <f t="shared" si="222"/>
        <v>SSA MEH</v>
      </c>
      <c r="G875" s="48" t="str">
        <f t="shared" si="223"/>
        <v xml:space="preserve">	SSA MEH</v>
      </c>
      <c r="H875" s="20">
        <v>866</v>
      </c>
      <c r="I875" t="s">
        <v>11319</v>
      </c>
      <c r="J875" t="s">
        <v>6260</v>
      </c>
      <c r="K875" t="s">
        <v>6275</v>
      </c>
      <c r="L875" t="s">
        <v>6262</v>
      </c>
      <c r="M875" t="s">
        <v>6263</v>
      </c>
      <c r="N875" t="s">
        <v>11320</v>
      </c>
      <c r="O875" t="s">
        <v>11321</v>
      </c>
      <c r="P875" t="s">
        <v>6266</v>
      </c>
      <c r="Q875" t="s">
        <v>7364</v>
      </c>
      <c r="R875" t="s">
        <v>6279</v>
      </c>
      <c r="S875" t="s">
        <v>11322</v>
      </c>
      <c r="T875" t="s">
        <v>6950</v>
      </c>
      <c r="U875" t="s">
        <v>11322</v>
      </c>
      <c r="V875" t="s">
        <v>6271</v>
      </c>
      <c r="W875" t="s">
        <v>11323</v>
      </c>
      <c r="X875" t="s">
        <v>11324</v>
      </c>
      <c r="Y875" t="s">
        <v>6269</v>
      </c>
      <c r="Z875" s="48" t="str">
        <f t="shared" si="224"/>
        <v>SSA MEH-10.121.25.124-Carrier-Room B1_3/5-10.121.25.123-Pilajiganj-Excg B1_4/6</v>
      </c>
      <c r="AA875" s="48">
        <f t="shared" si="225"/>
        <v>15</v>
      </c>
      <c r="AB875" s="48">
        <f t="shared" si="226"/>
        <v>28</v>
      </c>
      <c r="AC875" s="48">
        <f t="shared" si="227"/>
        <v>15</v>
      </c>
      <c r="AD875" s="48">
        <f t="shared" si="228"/>
        <v>31</v>
      </c>
      <c r="AE875" s="48" t="str">
        <f t="shared" si="229"/>
        <v>10.121.25.124</v>
      </c>
      <c r="AF875" s="42" t="str">
        <f t="shared" si="230"/>
        <v>10.121.25.123</v>
      </c>
      <c r="AG875" s="7" t="str">
        <f t="shared" si="231"/>
        <v>CARRIER-ROOM</v>
      </c>
      <c r="AH875" s="7" t="str">
        <f t="shared" si="232"/>
        <v>PILAJIGANJ-EXCG</v>
      </c>
      <c r="AI875" s="7" t="str">
        <f t="shared" si="233"/>
        <v>S3P5</v>
      </c>
      <c r="AJ875" s="7" t="str">
        <f t="shared" si="234"/>
        <v>S4P6</v>
      </c>
      <c r="AK875" s="7" t="str">
        <f>IFERROR(VLOOKUP(Z875,'PASTE-DL-ALARMS'!$Q$10:$W$2200,7,FALSE),"")</f>
        <v/>
      </c>
      <c r="AL875" s="55" t="str">
        <f>IFERROR(VLOOKUP(Z875,'PASTE-DL-ALARMS'!$Q$10:$W$2200,3,FALSE),"")</f>
        <v/>
      </c>
      <c r="AM875" s="7" t="str">
        <f t="shared" si="235"/>
        <v>10.121.25.124_CARRIER-ROOM_S3P5</v>
      </c>
      <c r="AN875" s="55" t="str">
        <f t="shared" si="236"/>
        <v>10.121.25.123_PILAJIGANJ-EXCG_S4P6</v>
      </c>
      <c r="AO875" s="72" t="e">
        <f t="shared" ca="1" si="237"/>
        <v>#VALUE!</v>
      </c>
      <c r="AP875" s="7" t="str">
        <f>IFERROR(VLOOKUP(Z875,'PASTE-DL-ALARMS'!$Q$10:$Z$2800,8,FALSE),"")</f>
        <v/>
      </c>
    </row>
    <row r="876" spans="1:42" x14ac:dyDescent="0.25">
      <c r="A876" s="20"/>
      <c r="B876" s="20"/>
      <c r="C876" s="20" t="str">
        <f>IF(D876="Critical",MAX($C$8:C875)+1,"")</f>
        <v/>
      </c>
      <c r="D876" s="20" t="str">
        <f t="shared" si="221"/>
        <v>-</v>
      </c>
      <c r="E876" s="20" t="str">
        <f>VLOOKUP('PASTE-DOWN-DL'!F876,'SSA-CODE'!$D$4:$E$56,2,FALSE)</f>
        <v>JMN</v>
      </c>
      <c r="F876" s="48" t="str">
        <f t="shared" si="222"/>
        <v>SSA JMN</v>
      </c>
      <c r="G876" s="48" t="str">
        <f t="shared" si="223"/>
        <v xml:space="preserve">	SSA JMN</v>
      </c>
      <c r="H876" s="20">
        <v>867</v>
      </c>
      <c r="I876" t="s">
        <v>11325</v>
      </c>
      <c r="J876" t="s">
        <v>6260</v>
      </c>
      <c r="K876" t="s">
        <v>6275</v>
      </c>
      <c r="L876" t="s">
        <v>6262</v>
      </c>
      <c r="M876" t="s">
        <v>6263</v>
      </c>
      <c r="N876" t="s">
        <v>11326</v>
      </c>
      <c r="O876" t="s">
        <v>11327</v>
      </c>
      <c r="P876" t="s">
        <v>6266</v>
      </c>
      <c r="Q876" t="s">
        <v>6431</v>
      </c>
      <c r="R876" t="s">
        <v>6294</v>
      </c>
      <c r="S876" t="s">
        <v>11328</v>
      </c>
      <c r="T876" t="s">
        <v>6500</v>
      </c>
      <c r="U876" t="s">
        <v>8912</v>
      </c>
      <c r="V876" t="s">
        <v>6271</v>
      </c>
      <c r="W876" t="s">
        <v>11329</v>
      </c>
      <c r="X876" t="s">
        <v>6488</v>
      </c>
      <c r="Y876" t="s">
        <v>6269</v>
      </c>
      <c r="Z876" s="48" t="str">
        <f t="shared" si="224"/>
        <v>SSA JMN-10.121.97.145-KALAVAD-CHOKADI A1_1/5-10.121.20.2-KV-Road B2_5/3</v>
      </c>
      <c r="AA876" s="48">
        <f t="shared" si="225"/>
        <v>15</v>
      </c>
      <c r="AB876" s="48">
        <f t="shared" si="226"/>
        <v>30</v>
      </c>
      <c r="AC876" s="48">
        <f t="shared" si="227"/>
        <v>13</v>
      </c>
      <c r="AD876" s="48">
        <f t="shared" si="228"/>
        <v>21</v>
      </c>
      <c r="AE876" s="48" t="str">
        <f t="shared" si="229"/>
        <v>10.121.97.145</v>
      </c>
      <c r="AF876" s="42" t="str">
        <f t="shared" si="230"/>
        <v>10.121.20.2</v>
      </c>
      <c r="AG876" s="7" t="str">
        <f t="shared" si="231"/>
        <v>KALAVAD CHOKDI</v>
      </c>
      <c r="AH876" s="7" t="str">
        <f t="shared" si="232"/>
        <v>KV Road</v>
      </c>
      <c r="AI876" s="7" t="str">
        <f t="shared" si="233"/>
        <v>S1P5</v>
      </c>
      <c r="AJ876" s="7" t="str">
        <f t="shared" si="234"/>
        <v>S5P3</v>
      </c>
      <c r="AK876" s="7" t="str">
        <f>IFERROR(VLOOKUP(Z876,'PASTE-DL-ALARMS'!$Q$10:$W$2200,7,FALSE),"")</f>
        <v/>
      </c>
      <c r="AL876" s="55" t="str">
        <f>IFERROR(VLOOKUP(Z876,'PASTE-DL-ALARMS'!$Q$10:$W$2200,3,FALSE),"")</f>
        <v/>
      </c>
      <c r="AM876" s="7" t="str">
        <f t="shared" si="235"/>
        <v>10.121.97.145_KALAVAD CHOKDI_S1P5</v>
      </c>
      <c r="AN876" s="55" t="str">
        <f t="shared" si="236"/>
        <v>10.121.20.2_KV Road_S5P3</v>
      </c>
      <c r="AO876" s="72" t="e">
        <f t="shared" ca="1" si="237"/>
        <v>#VALUE!</v>
      </c>
      <c r="AP876" s="7" t="str">
        <f>IFERROR(VLOOKUP(Z876,'PASTE-DL-ALARMS'!$Q$10:$Z$2800,8,FALSE),"")</f>
        <v/>
      </c>
    </row>
    <row r="877" spans="1:42" x14ac:dyDescent="0.25">
      <c r="A877" s="20"/>
      <c r="B877" s="20"/>
      <c r="C877" s="20" t="str">
        <f>IF(D877="Critical",MAX($C$8:C876)+1,"")</f>
        <v/>
      </c>
      <c r="D877" s="20" t="str">
        <f t="shared" si="221"/>
        <v>-</v>
      </c>
      <c r="E877" s="20" t="str">
        <f>VLOOKUP('PASTE-DOWN-DL'!F877,'SSA-CODE'!$D$4:$E$56,2,FALSE)</f>
        <v>MSN</v>
      </c>
      <c r="F877" s="48" t="str">
        <f t="shared" si="222"/>
        <v>SSA MEH</v>
      </c>
      <c r="G877" s="48" t="str">
        <f t="shared" si="223"/>
        <v xml:space="preserve">	SSA MEH</v>
      </c>
      <c r="H877" s="20">
        <v>868</v>
      </c>
      <c r="I877" t="s">
        <v>11330</v>
      </c>
      <c r="J877" t="s">
        <v>6260</v>
      </c>
      <c r="K877" t="s">
        <v>6275</v>
      </c>
      <c r="L877" t="s">
        <v>6262</v>
      </c>
      <c r="M877" t="s">
        <v>6263</v>
      </c>
      <c r="N877" t="s">
        <v>11331</v>
      </c>
      <c r="O877" t="s">
        <v>11332</v>
      </c>
      <c r="P877" t="s">
        <v>6266</v>
      </c>
      <c r="Q877" t="s">
        <v>6423</v>
      </c>
      <c r="R877" t="s">
        <v>6279</v>
      </c>
      <c r="S877" t="s">
        <v>11333</v>
      </c>
      <c r="T877" t="s">
        <v>6471</v>
      </c>
      <c r="U877" t="s">
        <v>11334</v>
      </c>
      <c r="V877" t="s">
        <v>6271</v>
      </c>
      <c r="W877" t="s">
        <v>11335</v>
      </c>
      <c r="X877" t="s">
        <v>11336</v>
      </c>
      <c r="Y877" t="s">
        <v>6269</v>
      </c>
      <c r="Z877" s="48" t="str">
        <f t="shared" si="224"/>
        <v>SSA MEH-10.121.98.16-BHANDU-10.121.15.193-Mehsana3(GNE)</v>
      </c>
      <c r="AA877" s="48">
        <f t="shared" si="225"/>
        <v>15</v>
      </c>
      <c r="AB877" s="48">
        <f t="shared" si="226"/>
        <v>29</v>
      </c>
      <c r="AC877" s="48">
        <f t="shared" si="227"/>
        <v>14</v>
      </c>
      <c r="AD877" s="48">
        <f t="shared" si="228"/>
        <v>21</v>
      </c>
      <c r="AE877" s="48" t="str">
        <f t="shared" si="229"/>
        <v>10.121.15.193</v>
      </c>
      <c r="AF877" s="42" t="str">
        <f t="shared" si="230"/>
        <v>10.121.98.16</v>
      </c>
      <c r="AG877" s="7" t="str">
        <f t="shared" si="231"/>
        <v>Mehsana3(GNE)</v>
      </c>
      <c r="AH877" s="7" t="str">
        <f t="shared" si="232"/>
        <v>BHANDU</v>
      </c>
      <c r="AI877" s="7" t="str">
        <f t="shared" si="233"/>
        <v>S5P5</v>
      </c>
      <c r="AJ877" s="7" t="str">
        <f t="shared" si="234"/>
        <v>S1P5</v>
      </c>
      <c r="AK877" s="7" t="str">
        <f>IFERROR(VLOOKUP(Z877,'PASTE-DL-ALARMS'!$Q$10:$W$2200,7,FALSE),"")</f>
        <v/>
      </c>
      <c r="AL877" s="55" t="str">
        <f>IFERROR(VLOOKUP(Z877,'PASTE-DL-ALARMS'!$Q$10:$W$2200,3,FALSE),"")</f>
        <v/>
      </c>
      <c r="AM877" s="7" t="str">
        <f t="shared" si="235"/>
        <v>10.121.15.193_Mehsana3(GNE)_S5P5</v>
      </c>
      <c r="AN877" s="55" t="str">
        <f t="shared" si="236"/>
        <v>10.121.98.16_BHANDU_S1P5</v>
      </c>
      <c r="AO877" s="72" t="e">
        <f t="shared" ca="1" si="237"/>
        <v>#VALUE!</v>
      </c>
      <c r="AP877" s="7" t="str">
        <f>IFERROR(VLOOKUP(Z877,'PASTE-DL-ALARMS'!$Q$10:$Z$2800,8,FALSE),"")</f>
        <v/>
      </c>
    </row>
    <row r="878" spans="1:42" x14ac:dyDescent="0.25">
      <c r="A878" s="20"/>
      <c r="B878" s="20"/>
      <c r="C878" s="20" t="str">
        <f>IF(D878="Critical",MAX($C$8:C877)+1,"")</f>
        <v/>
      </c>
      <c r="D878" s="20" t="str">
        <f t="shared" si="221"/>
        <v>-</v>
      </c>
      <c r="E878" s="20" t="str">
        <f>VLOOKUP('PASTE-DOWN-DL'!F878,'SSA-CODE'!$D$4:$E$56,2,FALSE)</f>
        <v>SRT</v>
      </c>
      <c r="F878" s="48" t="str">
        <f t="shared" si="222"/>
        <v>SSA SR</v>
      </c>
      <c r="G878" s="48" t="str">
        <f t="shared" si="223"/>
        <v xml:space="preserve">	SSA SR</v>
      </c>
      <c r="H878" s="20">
        <v>869</v>
      </c>
      <c r="I878" t="s">
        <v>11337</v>
      </c>
      <c r="J878" t="s">
        <v>6260</v>
      </c>
      <c r="K878" t="s">
        <v>6275</v>
      </c>
      <c r="L878" t="s">
        <v>6262</v>
      </c>
      <c r="M878" t="s">
        <v>6263</v>
      </c>
      <c r="N878" t="s">
        <v>11338</v>
      </c>
      <c r="O878" t="s">
        <v>11339</v>
      </c>
      <c r="P878" t="s">
        <v>6266</v>
      </c>
      <c r="Q878" t="s">
        <v>6784</v>
      </c>
      <c r="R878" t="s">
        <v>6279</v>
      </c>
      <c r="S878" t="s">
        <v>11340</v>
      </c>
      <c r="T878" t="s">
        <v>6500</v>
      </c>
      <c r="U878" t="s">
        <v>6501</v>
      </c>
      <c r="V878" t="s">
        <v>6271</v>
      </c>
      <c r="W878" t="s">
        <v>11341</v>
      </c>
      <c r="X878" t="s">
        <v>6488</v>
      </c>
      <c r="Y878" t="s">
        <v>6269</v>
      </c>
      <c r="Z878" s="48" t="str">
        <f t="shared" si="224"/>
        <v>SSA SR-10.121.24.70-Madhapar B1_4/6-10.121.24.65-Bhuj-Laltekri(GNE) B2_6/2</v>
      </c>
      <c r="AA878" s="48">
        <f t="shared" si="225"/>
        <v>14</v>
      </c>
      <c r="AB878" s="48">
        <f t="shared" si="226"/>
        <v>23</v>
      </c>
      <c r="AC878" s="48">
        <f t="shared" si="227"/>
        <v>14</v>
      </c>
      <c r="AD878" s="48">
        <f t="shared" si="228"/>
        <v>33</v>
      </c>
      <c r="AE878" s="48" t="str">
        <f t="shared" si="229"/>
        <v>10.121.24.70</v>
      </c>
      <c r="AF878" s="42" t="str">
        <f t="shared" si="230"/>
        <v>10.121.24.65</v>
      </c>
      <c r="AG878" s="7" t="str">
        <f t="shared" si="231"/>
        <v>Madhapar</v>
      </c>
      <c r="AH878" s="7" t="str">
        <f t="shared" si="232"/>
        <v>Bhuj Laltekri(GNE)</v>
      </c>
      <c r="AI878" s="7" t="str">
        <f t="shared" si="233"/>
        <v>S4P6</v>
      </c>
      <c r="AJ878" s="7" t="str">
        <f t="shared" si="234"/>
        <v>S6P2</v>
      </c>
      <c r="AK878" s="7" t="str">
        <f>IFERROR(VLOOKUP(Z878,'PASTE-DL-ALARMS'!$Q$10:$W$2200,7,FALSE),"")</f>
        <v/>
      </c>
      <c r="AL878" s="55" t="str">
        <f>IFERROR(VLOOKUP(Z878,'PASTE-DL-ALARMS'!$Q$10:$W$2200,3,FALSE),"")</f>
        <v/>
      </c>
      <c r="AM878" s="7" t="str">
        <f t="shared" si="235"/>
        <v>10.121.24.70_Madhapar_S4P6</v>
      </c>
      <c r="AN878" s="55" t="str">
        <f t="shared" si="236"/>
        <v>10.121.24.65_Bhuj Laltekri(GNE)_S6P2</v>
      </c>
      <c r="AO878" s="72" t="e">
        <f t="shared" ca="1" si="237"/>
        <v>#VALUE!</v>
      </c>
      <c r="AP878" s="7" t="str">
        <f>IFERROR(VLOOKUP(Z878,'PASTE-DL-ALARMS'!$Q$10:$Z$2800,8,FALSE),"")</f>
        <v/>
      </c>
    </row>
    <row r="879" spans="1:42" x14ac:dyDescent="0.25">
      <c r="A879" s="20"/>
      <c r="B879" s="20"/>
      <c r="C879" s="20" t="str">
        <f>IF(D879="Critical",MAX($C$8:C878)+1,"")</f>
        <v/>
      </c>
      <c r="D879" s="20" t="str">
        <f t="shared" si="221"/>
        <v>-</v>
      </c>
      <c r="E879" s="20" t="str">
        <f>VLOOKUP('PASTE-DOWN-DL'!F879,'SSA-CODE'!$D$4:$E$56,2,FALSE)</f>
        <v>WTR RJ</v>
      </c>
      <c r="F879" s="48" t="str">
        <f t="shared" si="222"/>
        <v>WTR RJ</v>
      </c>
      <c r="G879" s="48" t="str">
        <f t="shared" si="223"/>
        <v xml:space="preserve">	WTR RJ</v>
      </c>
      <c r="H879" s="20">
        <v>870</v>
      </c>
      <c r="I879" t="s">
        <v>11342</v>
      </c>
      <c r="J879" t="s">
        <v>6260</v>
      </c>
      <c r="K879" t="s">
        <v>6261</v>
      </c>
      <c r="L879" t="s">
        <v>6262</v>
      </c>
      <c r="M879" t="s">
        <v>6263</v>
      </c>
      <c r="N879" t="s">
        <v>11343</v>
      </c>
      <c r="O879" t="s">
        <v>11344</v>
      </c>
      <c r="P879" t="s">
        <v>6266</v>
      </c>
      <c r="Q879" t="s">
        <v>6820</v>
      </c>
      <c r="R879" t="s">
        <v>6798</v>
      </c>
      <c r="S879" t="s">
        <v>6269</v>
      </c>
      <c r="T879" t="s">
        <v>6602</v>
      </c>
      <c r="U879" t="s">
        <v>6269</v>
      </c>
      <c r="V879" t="s">
        <v>6271</v>
      </c>
      <c r="W879" t="s">
        <v>11345</v>
      </c>
      <c r="X879" t="s">
        <v>11346</v>
      </c>
      <c r="Y879" t="s">
        <v>11347</v>
      </c>
      <c r="Z879" s="48" t="str">
        <f t="shared" si="224"/>
        <v>WTR RJ-10.121.17.135-RAJKOT KR2(GNE) B2_4/1-10.121.96.35-Amreli B2_4/1</v>
      </c>
      <c r="AA879" s="48">
        <f t="shared" si="225"/>
        <v>14</v>
      </c>
      <c r="AB879" s="48">
        <f t="shared" si="226"/>
        <v>25</v>
      </c>
      <c r="AC879" s="48">
        <f t="shared" si="227"/>
        <v>15</v>
      </c>
      <c r="AD879" s="48">
        <f t="shared" si="228"/>
        <v>22</v>
      </c>
      <c r="AE879" s="48" t="str">
        <f t="shared" si="229"/>
        <v>10.121.17.25</v>
      </c>
      <c r="AF879" s="42" t="str">
        <f t="shared" si="230"/>
        <v>10.121.17.141</v>
      </c>
      <c r="AG879" s="7" t="str">
        <f t="shared" si="231"/>
        <v>RAJKOT KR2</v>
      </c>
      <c r="AH879" s="7" t="str">
        <f t="shared" si="232"/>
        <v>AMRELI</v>
      </c>
      <c r="AI879" s="7" t="str">
        <f t="shared" si="233"/>
        <v>S4P1</v>
      </c>
      <c r="AJ879" s="7" t="str">
        <f t="shared" si="234"/>
        <v>S4P1</v>
      </c>
      <c r="AK879" s="7" t="str">
        <f>IFERROR(VLOOKUP(Z879,'PASTE-DL-ALARMS'!$Q$10:$W$2200,7,FALSE),"")</f>
        <v/>
      </c>
      <c r="AL879" s="55" t="str">
        <f>IFERROR(VLOOKUP(Z879,'PASTE-DL-ALARMS'!$Q$10:$W$2200,3,FALSE),"")</f>
        <v/>
      </c>
      <c r="AM879" s="7" t="str">
        <f t="shared" si="235"/>
        <v>10.121.17.25_RAJKOT KR2_S4P1</v>
      </c>
      <c r="AN879" s="55" t="str">
        <f t="shared" si="236"/>
        <v>10.121.17.141_AMRELI_S4P1</v>
      </c>
      <c r="AO879" s="72" t="e">
        <f t="shared" ca="1" si="237"/>
        <v>#VALUE!</v>
      </c>
      <c r="AP879" s="7" t="str">
        <f>IFERROR(VLOOKUP(Z879,'PASTE-DL-ALARMS'!$Q$10:$Z$2800,8,FALSE),"")</f>
        <v/>
      </c>
    </row>
    <row r="880" spans="1:42" x14ac:dyDescent="0.25">
      <c r="A880" s="20"/>
      <c r="B880" s="20"/>
      <c r="C880" s="20" t="str">
        <f>IF(D880="Critical",MAX($C$8:C879)+1,"")</f>
        <v/>
      </c>
      <c r="D880" s="20" t="str">
        <f t="shared" si="221"/>
        <v>-</v>
      </c>
      <c r="E880" s="20" t="str">
        <f>VLOOKUP('PASTE-DOWN-DL'!F880,'SSA-CODE'!$D$4:$E$56,2,FALSE)</f>
        <v>WTR AM</v>
      </c>
      <c r="F880" s="48" t="str">
        <f t="shared" si="222"/>
        <v>WTR AM</v>
      </c>
      <c r="G880" s="48" t="str">
        <f t="shared" si="223"/>
        <v xml:space="preserve">	WTR AM</v>
      </c>
      <c r="H880" s="20">
        <v>871</v>
      </c>
      <c r="I880" t="s">
        <v>11348</v>
      </c>
      <c r="J880" t="s">
        <v>6260</v>
      </c>
      <c r="K880" t="s">
        <v>6261</v>
      </c>
      <c r="L880" t="s">
        <v>6262</v>
      </c>
      <c r="M880" t="s">
        <v>6263</v>
      </c>
      <c r="N880" t="s">
        <v>11349</v>
      </c>
      <c r="O880" t="s">
        <v>11350</v>
      </c>
      <c r="P880" t="s">
        <v>6266</v>
      </c>
      <c r="Q880" t="s">
        <v>6460</v>
      </c>
      <c r="R880" t="s">
        <v>6706</v>
      </c>
      <c r="S880" t="s">
        <v>11351</v>
      </c>
      <c r="T880" t="s">
        <v>6471</v>
      </c>
      <c r="U880" t="s">
        <v>7513</v>
      </c>
      <c r="V880" t="s">
        <v>6271</v>
      </c>
      <c r="W880" t="s">
        <v>11352</v>
      </c>
      <c r="X880" t="s">
        <v>11353</v>
      </c>
      <c r="Y880" t="s">
        <v>6269</v>
      </c>
      <c r="Z880" s="48" t="str">
        <f t="shared" si="224"/>
        <v>WTR AM-10.121.15.212-THARA_3/1-10.121.15.194-RADHANPUR_5/1</v>
      </c>
      <c r="AA880" s="48">
        <f t="shared" si="225"/>
        <v>15</v>
      </c>
      <c r="AB880" s="48">
        <f t="shared" si="226"/>
        <v>25</v>
      </c>
      <c r="AC880" s="48">
        <f t="shared" si="227"/>
        <v>15</v>
      </c>
      <c r="AD880" s="48">
        <f t="shared" si="228"/>
        <v>21</v>
      </c>
      <c r="AE880" s="48" t="str">
        <f t="shared" si="229"/>
        <v>10.121.15.194</v>
      </c>
      <c r="AF880" s="42" t="str">
        <f t="shared" si="230"/>
        <v>10.121.15.212</v>
      </c>
      <c r="AG880" s="7" t="str">
        <f t="shared" si="231"/>
        <v>Radhanpur</v>
      </c>
      <c r="AH880" s="7" t="str">
        <f t="shared" si="232"/>
        <v>THARA</v>
      </c>
      <c r="AI880" s="7" t="str">
        <f t="shared" si="233"/>
        <v>S5P1</v>
      </c>
      <c r="AJ880" s="7" t="str">
        <f t="shared" si="234"/>
        <v>S3P1</v>
      </c>
      <c r="AK880" s="7" t="str">
        <f>IFERROR(VLOOKUP(Z880,'PASTE-DL-ALARMS'!$Q$10:$W$2200,7,FALSE),"")</f>
        <v/>
      </c>
      <c r="AL880" s="55" t="str">
        <f>IFERROR(VLOOKUP(Z880,'PASTE-DL-ALARMS'!$Q$10:$W$2200,3,FALSE),"")</f>
        <v/>
      </c>
      <c r="AM880" s="7" t="str">
        <f t="shared" si="235"/>
        <v>10.121.15.194_Radhanpur_S5P1</v>
      </c>
      <c r="AN880" s="55" t="str">
        <f t="shared" si="236"/>
        <v>10.121.15.212_THARA_S3P1</v>
      </c>
      <c r="AO880" s="72" t="e">
        <f t="shared" ca="1" si="237"/>
        <v>#VALUE!</v>
      </c>
      <c r="AP880" s="7" t="str">
        <f>IFERROR(VLOOKUP(Z880,'PASTE-DL-ALARMS'!$Q$10:$Z$2800,8,FALSE),"")</f>
        <v/>
      </c>
    </row>
    <row r="881" spans="1:42" x14ac:dyDescent="0.25">
      <c r="A881" s="20"/>
      <c r="B881" s="20"/>
      <c r="C881" s="20" t="str">
        <f>IF(D881="Critical",MAX($C$8:C880)+1,"")</f>
        <v/>
      </c>
      <c r="D881" s="20" t="str">
        <f t="shared" si="221"/>
        <v>-</v>
      </c>
      <c r="E881" s="20" t="str">
        <f>VLOOKUP('PASTE-DOWN-DL'!F881,'SSA-CODE'!$D$4:$E$56,2,FALSE)</f>
        <v>GDR</v>
      </c>
      <c r="F881" s="48" t="str">
        <f t="shared" si="222"/>
        <v>SSA GDH</v>
      </c>
      <c r="G881" s="48" t="str">
        <f t="shared" si="223"/>
        <v xml:space="preserve">	SSA GDH</v>
      </c>
      <c r="H881" s="20">
        <v>872</v>
      </c>
      <c r="I881" t="s">
        <v>11354</v>
      </c>
      <c r="J881" t="s">
        <v>6260</v>
      </c>
      <c r="K881" t="s">
        <v>6275</v>
      </c>
      <c r="L881" t="s">
        <v>6262</v>
      </c>
      <c r="M881" t="s">
        <v>6263</v>
      </c>
      <c r="N881" t="s">
        <v>11355</v>
      </c>
      <c r="O881" t="s">
        <v>11356</v>
      </c>
      <c r="P881" t="s">
        <v>6266</v>
      </c>
      <c r="Q881" t="s">
        <v>6378</v>
      </c>
      <c r="R881" t="s">
        <v>6279</v>
      </c>
      <c r="S881" t="s">
        <v>11357</v>
      </c>
      <c r="T881" t="s">
        <v>6471</v>
      </c>
      <c r="U881" t="s">
        <v>11358</v>
      </c>
      <c r="V881" t="s">
        <v>6271</v>
      </c>
      <c r="W881" t="s">
        <v>11359</v>
      </c>
      <c r="X881" t="s">
        <v>11360</v>
      </c>
      <c r="Y881" t="s">
        <v>6269</v>
      </c>
      <c r="Z881" s="48" t="str">
        <f t="shared" si="224"/>
        <v>SSA GDH-10.121.26.82-Juna_Baria_1/6-10.121.26.83-SAGTALA_1/5</v>
      </c>
      <c r="AA881" s="48">
        <f t="shared" si="225"/>
        <v>14</v>
      </c>
      <c r="AB881" s="48">
        <f t="shared" si="226"/>
        <v>25</v>
      </c>
      <c r="AC881" s="48">
        <f t="shared" si="227"/>
        <v>14</v>
      </c>
      <c r="AD881" s="48">
        <f t="shared" si="228"/>
        <v>22</v>
      </c>
      <c r="AE881" s="48" t="str">
        <f t="shared" si="229"/>
        <v>10.121.26.82</v>
      </c>
      <c r="AF881" s="42" t="str">
        <f t="shared" si="230"/>
        <v>10.121.26.83</v>
      </c>
      <c r="AG881" s="7" t="str">
        <f t="shared" si="231"/>
        <v>Juna Baria</v>
      </c>
      <c r="AH881" s="7" t="str">
        <f t="shared" si="232"/>
        <v>SAGTALA</v>
      </c>
      <c r="AI881" s="7" t="str">
        <f t="shared" si="233"/>
        <v>S1P6</v>
      </c>
      <c r="AJ881" s="7" t="str">
        <f t="shared" si="234"/>
        <v>S1P5</v>
      </c>
      <c r="AK881" s="7" t="str">
        <f>IFERROR(VLOOKUP(Z881,'PASTE-DL-ALARMS'!$Q$10:$W$2200,7,FALSE),"")</f>
        <v/>
      </c>
      <c r="AL881" s="55" t="str">
        <f>IFERROR(VLOOKUP(Z881,'PASTE-DL-ALARMS'!$Q$10:$W$2200,3,FALSE),"")</f>
        <v/>
      </c>
      <c r="AM881" s="7" t="str">
        <f t="shared" si="235"/>
        <v>10.121.26.82_Juna Baria_S1P6</v>
      </c>
      <c r="AN881" s="55" t="str">
        <f t="shared" si="236"/>
        <v>10.121.26.83_SAGTALA_S1P5</v>
      </c>
      <c r="AO881" s="72" t="e">
        <f t="shared" ca="1" si="237"/>
        <v>#VALUE!</v>
      </c>
      <c r="AP881" s="7" t="str">
        <f>IFERROR(VLOOKUP(Z881,'PASTE-DL-ALARMS'!$Q$10:$Z$2800,8,FALSE),"")</f>
        <v/>
      </c>
    </row>
    <row r="882" spans="1:42" x14ac:dyDescent="0.25">
      <c r="A882" s="20"/>
      <c r="B882" s="20"/>
      <c r="C882" s="20" t="str">
        <f>IF(D882="Critical",MAX($C$8:C881)+1,"")</f>
        <v/>
      </c>
      <c r="D882" s="20" t="str">
        <f t="shared" si="221"/>
        <v>-</v>
      </c>
      <c r="E882" s="20" t="str">
        <f>VLOOKUP('PASTE-DOWN-DL'!F882,'SSA-CODE'!$D$4:$E$56,2,FALSE)</f>
        <v>AHD</v>
      </c>
      <c r="F882" s="48" t="str">
        <f t="shared" si="222"/>
        <v>SSA AM</v>
      </c>
      <c r="G882" s="48" t="str">
        <f t="shared" si="223"/>
        <v xml:space="preserve">	SSA AM</v>
      </c>
      <c r="H882" s="20">
        <v>873</v>
      </c>
      <c r="I882" t="s">
        <v>11361</v>
      </c>
      <c r="J882" t="s">
        <v>6260</v>
      </c>
      <c r="K882" t="s">
        <v>6275</v>
      </c>
      <c r="L882" t="s">
        <v>6262</v>
      </c>
      <c r="M882" t="s">
        <v>6263</v>
      </c>
      <c r="N882" t="s">
        <v>11363</v>
      </c>
      <c r="O882" t="s">
        <v>11362</v>
      </c>
      <c r="P882" t="s">
        <v>6266</v>
      </c>
      <c r="Q882" t="s">
        <v>6546</v>
      </c>
      <c r="R882" t="s">
        <v>6279</v>
      </c>
      <c r="S882" t="s">
        <v>11364</v>
      </c>
      <c r="T882" t="s">
        <v>6770</v>
      </c>
      <c r="U882" t="s">
        <v>11364</v>
      </c>
      <c r="V882" t="s">
        <v>6271</v>
      </c>
      <c r="W882" t="s">
        <v>11365</v>
      </c>
      <c r="X882" t="s">
        <v>11366</v>
      </c>
      <c r="Y882" t="s">
        <v>6269</v>
      </c>
      <c r="Z882" s="48" t="str">
        <f t="shared" si="224"/>
        <v>SSA AM-10.121.15.163-VISALPUR EXCHG A1_1/5-10.121.15.150-GULBAITEKRA B2_4/2</v>
      </c>
      <c r="AA882" s="48">
        <f t="shared" si="225"/>
        <v>15</v>
      </c>
      <c r="AB882" s="48">
        <f t="shared" si="226"/>
        <v>30</v>
      </c>
      <c r="AC882" s="48">
        <f t="shared" si="227"/>
        <v>15</v>
      </c>
      <c r="AD882" s="48">
        <f t="shared" si="228"/>
        <v>30</v>
      </c>
      <c r="AE882" s="48" t="str">
        <f t="shared" si="229"/>
        <v>10.121.15.150</v>
      </c>
      <c r="AF882" s="42" t="str">
        <f t="shared" si="230"/>
        <v>10.121.15.163</v>
      </c>
      <c r="AG882" s="7" t="str">
        <f t="shared" si="231"/>
        <v>AM GULBAITEKRA</v>
      </c>
      <c r="AH882" s="7" t="str">
        <f t="shared" si="232"/>
        <v>VISALPUR-EXCHG</v>
      </c>
      <c r="AI882" s="7" t="str">
        <f t="shared" si="233"/>
        <v>S4P2</v>
      </c>
      <c r="AJ882" s="7" t="str">
        <f t="shared" si="234"/>
        <v>S1P5</v>
      </c>
      <c r="AK882" s="7" t="str">
        <f>IFERROR(VLOOKUP(Z882,'PASTE-DL-ALARMS'!$Q$10:$W$2200,7,FALSE),"")</f>
        <v/>
      </c>
      <c r="AL882" s="55" t="str">
        <f>IFERROR(VLOOKUP(Z882,'PASTE-DL-ALARMS'!$Q$10:$W$2200,3,FALSE),"")</f>
        <v/>
      </c>
      <c r="AM882" s="7" t="str">
        <f t="shared" si="235"/>
        <v>10.121.15.150_AM GULBAITEKRA_S4P2</v>
      </c>
      <c r="AN882" s="55" t="str">
        <f t="shared" si="236"/>
        <v>10.121.15.163_VISALPUR-EXCHG_S1P5</v>
      </c>
      <c r="AO882" s="72" t="e">
        <f t="shared" ca="1" si="237"/>
        <v>#VALUE!</v>
      </c>
      <c r="AP882" s="7" t="str">
        <f>IFERROR(VLOOKUP(Z882,'PASTE-DL-ALARMS'!$Q$10:$Z$2800,8,FALSE),"")</f>
        <v/>
      </c>
    </row>
    <row r="883" spans="1:42" x14ac:dyDescent="0.25">
      <c r="A883" s="20"/>
      <c r="B883" s="20"/>
      <c r="C883" s="20" t="str">
        <f>IF(D883="Critical",MAX($C$8:C882)+1,"")</f>
        <v/>
      </c>
      <c r="D883" s="20" t="str">
        <f t="shared" si="221"/>
        <v>-</v>
      </c>
      <c r="E883" s="20" t="str">
        <f>VLOOKUP('PASTE-DOWN-DL'!F883,'SSA-CODE'!$D$4:$E$56,2,FALSE)</f>
        <v>VDA</v>
      </c>
      <c r="F883" s="48" t="str">
        <f t="shared" si="222"/>
        <v>SSA VDR</v>
      </c>
      <c r="G883" s="48" t="str">
        <f t="shared" si="223"/>
        <v xml:space="preserve">	SSA VDR</v>
      </c>
      <c r="H883" s="20">
        <v>874</v>
      </c>
      <c r="I883" t="s">
        <v>11367</v>
      </c>
      <c r="J883" t="s">
        <v>6260</v>
      </c>
      <c r="K883" t="s">
        <v>6275</v>
      </c>
      <c r="L883" t="s">
        <v>6262</v>
      </c>
      <c r="M883" t="s">
        <v>6263</v>
      </c>
      <c r="N883" t="s">
        <v>11368</v>
      </c>
      <c r="O883" t="s">
        <v>11369</v>
      </c>
      <c r="P883" t="s">
        <v>6266</v>
      </c>
      <c r="Q883" t="s">
        <v>6608</v>
      </c>
      <c r="R883" t="s">
        <v>6279</v>
      </c>
      <c r="S883" t="s">
        <v>10789</v>
      </c>
      <c r="T883" t="s">
        <v>6425</v>
      </c>
      <c r="U883" t="s">
        <v>11370</v>
      </c>
      <c r="V883" t="s">
        <v>6271</v>
      </c>
      <c r="W883" t="s">
        <v>11371</v>
      </c>
      <c r="X883" t="s">
        <v>11372</v>
      </c>
      <c r="Y883" t="s">
        <v>6269</v>
      </c>
      <c r="Z883" s="48" t="str">
        <f t="shared" si="224"/>
        <v>SSA VDR-10.121.99.172-JABHUVA_2/5-10.121.19.159-ALDC JAMBUVA_1/5</v>
      </c>
      <c r="AA883" s="48">
        <f t="shared" si="225"/>
        <v>15</v>
      </c>
      <c r="AB883" s="48">
        <f t="shared" si="226"/>
        <v>27</v>
      </c>
      <c r="AC883" s="48">
        <f t="shared" si="227"/>
        <v>15</v>
      </c>
      <c r="AD883" s="48">
        <f t="shared" si="228"/>
        <v>28</v>
      </c>
      <c r="AE883" s="48" t="str">
        <f t="shared" si="229"/>
        <v>10.121.99.172</v>
      </c>
      <c r="AF883" s="42" t="str">
        <f t="shared" si="230"/>
        <v>10.121.19.159</v>
      </c>
      <c r="AG883" s="7" t="str">
        <f t="shared" si="231"/>
        <v>GEB JAMBUVA</v>
      </c>
      <c r="AH883" s="7" t="str">
        <f t="shared" si="232"/>
        <v>ALDC Jambuva</v>
      </c>
      <c r="AI883" s="7" t="str">
        <f t="shared" si="233"/>
        <v>S2P5</v>
      </c>
      <c r="AJ883" s="7" t="str">
        <f t="shared" si="234"/>
        <v>S1P5</v>
      </c>
      <c r="AK883" s="7" t="str">
        <f>IFERROR(VLOOKUP(Z883,'PASTE-DL-ALARMS'!$Q$10:$W$2200,7,FALSE),"")</f>
        <v/>
      </c>
      <c r="AL883" s="55" t="str">
        <f>IFERROR(VLOOKUP(Z883,'PASTE-DL-ALARMS'!$Q$10:$W$2200,3,FALSE),"")</f>
        <v/>
      </c>
      <c r="AM883" s="7" t="str">
        <f t="shared" si="235"/>
        <v>10.121.99.172_GEB JAMBUVA_S2P5</v>
      </c>
      <c r="AN883" s="55" t="str">
        <f t="shared" si="236"/>
        <v>10.121.19.159_ALDC Jambuva_S1P5</v>
      </c>
      <c r="AO883" s="72" t="e">
        <f t="shared" ca="1" si="237"/>
        <v>#VALUE!</v>
      </c>
      <c r="AP883" s="7" t="str">
        <f>IFERROR(VLOOKUP(Z883,'PASTE-DL-ALARMS'!$Q$10:$Z$2800,8,FALSE),"")</f>
        <v/>
      </c>
    </row>
    <row r="884" spans="1:42" x14ac:dyDescent="0.25">
      <c r="A884" s="20"/>
      <c r="B884" s="20"/>
      <c r="C884" s="20" t="str">
        <f>IF(D884="Critical",MAX($C$8:C883)+1,"")</f>
        <v/>
      </c>
      <c r="D884" s="20" t="str">
        <f t="shared" si="221"/>
        <v>-</v>
      </c>
      <c r="E884" s="20" t="str">
        <f>VLOOKUP('PASTE-DOWN-DL'!F884,'SSA-CODE'!$D$4:$E$56,2,FALSE)</f>
        <v>JND</v>
      </c>
      <c r="F884" s="48" t="str">
        <f t="shared" si="222"/>
        <v>SSA JND</v>
      </c>
      <c r="G884" s="48" t="str">
        <f t="shared" si="223"/>
        <v xml:space="preserve">	SSA JND</v>
      </c>
      <c r="H884" s="20">
        <v>875</v>
      </c>
      <c r="I884" t="s">
        <v>11373</v>
      </c>
      <c r="J884" t="s">
        <v>6260</v>
      </c>
      <c r="K884" t="s">
        <v>6275</v>
      </c>
      <c r="L884" t="s">
        <v>6262</v>
      </c>
      <c r="M884" t="s">
        <v>6263</v>
      </c>
      <c r="N884" t="s">
        <v>11374</v>
      </c>
      <c r="O884" t="s">
        <v>11375</v>
      </c>
      <c r="P884" t="s">
        <v>6266</v>
      </c>
      <c r="Q884" t="s">
        <v>6327</v>
      </c>
      <c r="R884" t="s">
        <v>6279</v>
      </c>
      <c r="S884" t="s">
        <v>7224</v>
      </c>
      <c r="T884" t="s">
        <v>6287</v>
      </c>
      <c r="U884" t="s">
        <v>7224</v>
      </c>
      <c r="V884" t="s">
        <v>6271</v>
      </c>
      <c r="W884" t="s">
        <v>11376</v>
      </c>
      <c r="X884" t="s">
        <v>11377</v>
      </c>
      <c r="Y884" t="s">
        <v>6269</v>
      </c>
      <c r="Z884" s="48" t="str">
        <f t="shared" si="224"/>
        <v>SSA JND-10.121.24.2-VERAWAL_M/W_B2-10.121.97.207-KESHOD_B2_4/4</v>
      </c>
      <c r="AA884" s="48">
        <f t="shared" si="225"/>
        <v>15</v>
      </c>
      <c r="AB884" s="48">
        <f t="shared" si="226"/>
        <v>22</v>
      </c>
      <c r="AC884" s="48">
        <f t="shared" si="227"/>
        <v>13</v>
      </c>
      <c r="AD884" s="48">
        <f t="shared" si="228"/>
        <v>25</v>
      </c>
      <c r="AE884" s="48" t="str">
        <f t="shared" si="229"/>
        <v>10.121.97.207</v>
      </c>
      <c r="AF884" s="42" t="str">
        <f t="shared" si="230"/>
        <v>10.121.24.2</v>
      </c>
      <c r="AG884" s="7" t="str">
        <f t="shared" si="231"/>
        <v>KESHOD</v>
      </c>
      <c r="AH884" s="7" t="str">
        <f t="shared" si="232"/>
        <v>VERAVAL M/W</v>
      </c>
      <c r="AI884" s="7" t="str">
        <f t="shared" si="233"/>
        <v>S4P4</v>
      </c>
      <c r="AJ884" s="7" t="str">
        <f t="shared" si="234"/>
        <v>S3P6</v>
      </c>
      <c r="AK884" s="7" t="str">
        <f>IFERROR(VLOOKUP(Z884,'PASTE-DL-ALARMS'!$Q$10:$W$2200,7,FALSE),"")</f>
        <v/>
      </c>
      <c r="AL884" s="55" t="str">
        <f>IFERROR(VLOOKUP(Z884,'PASTE-DL-ALARMS'!$Q$10:$W$2200,3,FALSE),"")</f>
        <v/>
      </c>
      <c r="AM884" s="7" t="str">
        <f t="shared" si="235"/>
        <v>10.121.97.207_KESHOD_S4P4</v>
      </c>
      <c r="AN884" s="55" t="str">
        <f t="shared" si="236"/>
        <v>10.121.24.2_VERAVAL M/W_S3P6</v>
      </c>
      <c r="AO884" s="72" t="e">
        <f t="shared" ca="1" si="237"/>
        <v>#VALUE!</v>
      </c>
      <c r="AP884" s="7" t="str">
        <f>IFERROR(VLOOKUP(Z884,'PASTE-DL-ALARMS'!$Q$10:$Z$2800,8,FALSE),"")</f>
        <v/>
      </c>
    </row>
    <row r="885" spans="1:42" x14ac:dyDescent="0.25">
      <c r="A885" s="20"/>
      <c r="B885" s="20"/>
      <c r="C885" s="20" t="str">
        <f>IF(D885="Critical",MAX($C$8:C884)+1,"")</f>
        <v/>
      </c>
      <c r="D885" s="20" t="str">
        <f t="shared" si="221"/>
        <v>-</v>
      </c>
      <c r="E885" s="20" t="str">
        <f>VLOOKUP('PASTE-DOWN-DL'!F885,'SSA-CODE'!$D$4:$E$56,2,FALSE)</f>
        <v>SRT</v>
      </c>
      <c r="F885" s="48" t="str">
        <f t="shared" si="222"/>
        <v>SSA SR</v>
      </c>
      <c r="G885" s="48" t="str">
        <f t="shared" si="223"/>
        <v xml:space="preserve">	SSA SR</v>
      </c>
      <c r="H885" s="20">
        <v>876</v>
      </c>
      <c r="I885" t="s">
        <v>11378</v>
      </c>
      <c r="J885" t="s">
        <v>6260</v>
      </c>
      <c r="K885" t="s">
        <v>6275</v>
      </c>
      <c r="L885" t="s">
        <v>6262</v>
      </c>
      <c r="M885" t="s">
        <v>6263</v>
      </c>
      <c r="N885" t="s">
        <v>11379</v>
      </c>
      <c r="O885" t="s">
        <v>11380</v>
      </c>
      <c r="P885" t="s">
        <v>6266</v>
      </c>
      <c r="Q885" t="s">
        <v>6616</v>
      </c>
      <c r="R885" t="s">
        <v>6279</v>
      </c>
      <c r="S885" t="s">
        <v>11381</v>
      </c>
      <c r="T885" t="s">
        <v>6425</v>
      </c>
      <c r="U885" t="s">
        <v>11381</v>
      </c>
      <c r="V885" t="s">
        <v>6271</v>
      </c>
      <c r="W885" t="s">
        <v>11382</v>
      </c>
      <c r="X885" t="s">
        <v>11383</v>
      </c>
      <c r="Y885" t="s">
        <v>6269</v>
      </c>
      <c r="Z885" s="48" t="str">
        <f t="shared" si="224"/>
        <v>SSA SR-10.121.100.37-GSWAN UMARPADA_S1P5-10.121.68.5-UMARPADA_S4P4</v>
      </c>
      <c r="AA885" s="48">
        <f t="shared" si="225"/>
        <v>15</v>
      </c>
      <c r="AB885" s="48">
        <f t="shared" si="226"/>
        <v>30</v>
      </c>
      <c r="AC885" s="48">
        <f t="shared" si="227"/>
        <v>13</v>
      </c>
      <c r="AD885" s="48">
        <f t="shared" si="228"/>
        <v>22</v>
      </c>
      <c r="AE885" s="48" t="str">
        <f t="shared" si="229"/>
        <v>10.121.100.37</v>
      </c>
      <c r="AF885" s="42" t="str">
        <f t="shared" si="230"/>
        <v>10.121.68.5</v>
      </c>
      <c r="AG885" s="7" t="str">
        <f t="shared" si="231"/>
        <v>GSWAN UMARPADA</v>
      </c>
      <c r="AH885" s="7" t="str">
        <f t="shared" si="232"/>
        <v>UMARPADA</v>
      </c>
      <c r="AI885" s="7" t="str">
        <f t="shared" si="233"/>
        <v>S1P5</v>
      </c>
      <c r="AJ885" s="7" t="str">
        <f t="shared" si="234"/>
        <v>S4P4</v>
      </c>
      <c r="AK885" s="7" t="str">
        <f>IFERROR(VLOOKUP(Z885,'PASTE-DL-ALARMS'!$Q$10:$W$2200,7,FALSE),"")</f>
        <v/>
      </c>
      <c r="AL885" s="55" t="str">
        <f>IFERROR(VLOOKUP(Z885,'PASTE-DL-ALARMS'!$Q$10:$W$2200,3,FALSE),"")</f>
        <v/>
      </c>
      <c r="AM885" s="7" t="str">
        <f t="shared" si="235"/>
        <v>10.121.100.37_GSWAN UMARPADA_S1P5</v>
      </c>
      <c r="AN885" s="55" t="str">
        <f t="shared" si="236"/>
        <v>10.121.68.5_UMARPADA_S4P4</v>
      </c>
      <c r="AO885" s="72" t="e">
        <f t="shared" ca="1" si="237"/>
        <v>#VALUE!</v>
      </c>
      <c r="AP885" s="7" t="str">
        <f>IFERROR(VLOOKUP(Z885,'PASTE-DL-ALARMS'!$Q$10:$Z$2800,8,FALSE),"")</f>
        <v/>
      </c>
    </row>
    <row r="886" spans="1:42" x14ac:dyDescent="0.25">
      <c r="A886" s="20"/>
      <c r="B886" s="20"/>
      <c r="C886" s="20" t="str">
        <f>IF(D886="Critical",MAX($C$8:C885)+1,"")</f>
        <v/>
      </c>
      <c r="D886" s="20" t="str">
        <f t="shared" si="221"/>
        <v>-</v>
      </c>
      <c r="E886" s="20" t="str">
        <f>VLOOKUP('PASTE-DOWN-DL'!F886,'SSA-CODE'!$D$4:$E$56,2,FALSE)</f>
        <v>SRT</v>
      </c>
      <c r="F886" s="48" t="str">
        <f t="shared" si="222"/>
        <v>SSA SR</v>
      </c>
      <c r="G886" s="48" t="str">
        <f t="shared" si="223"/>
        <v xml:space="preserve">	SSA SR</v>
      </c>
      <c r="H886" s="20">
        <v>877</v>
      </c>
      <c r="I886" t="s">
        <v>11384</v>
      </c>
      <c r="J886" t="s">
        <v>6260</v>
      </c>
      <c r="K886" t="s">
        <v>6275</v>
      </c>
      <c r="L886" t="s">
        <v>6262</v>
      </c>
      <c r="M886" t="s">
        <v>6263</v>
      </c>
      <c r="N886" t="s">
        <v>11385</v>
      </c>
      <c r="O886" t="s">
        <v>11386</v>
      </c>
      <c r="P886" t="s">
        <v>6266</v>
      </c>
      <c r="Q886" t="s">
        <v>6876</v>
      </c>
      <c r="R886" t="s">
        <v>6279</v>
      </c>
      <c r="S886" t="s">
        <v>11387</v>
      </c>
      <c r="T886" t="s">
        <v>6471</v>
      </c>
      <c r="U886" t="s">
        <v>7026</v>
      </c>
      <c r="V886" t="s">
        <v>6271</v>
      </c>
      <c r="W886" t="s">
        <v>11388</v>
      </c>
      <c r="X886" t="s">
        <v>11389</v>
      </c>
      <c r="Y886" t="s">
        <v>6269</v>
      </c>
      <c r="Z886" s="48" t="str">
        <f t="shared" si="224"/>
        <v>SSA SR-10.121.99.224-DGVCL NEW CORP_1/5-10.121.99.193-VARACHHA 2(GNE)_4/3</v>
      </c>
      <c r="AA886" s="48">
        <f t="shared" si="225"/>
        <v>15</v>
      </c>
      <c r="AB886" s="48">
        <f t="shared" si="226"/>
        <v>30</v>
      </c>
      <c r="AC886" s="48">
        <f t="shared" si="227"/>
        <v>15</v>
      </c>
      <c r="AD886" s="48">
        <f t="shared" si="228"/>
        <v>31</v>
      </c>
      <c r="AE886" s="48" t="str">
        <f t="shared" si="229"/>
        <v>10.121.99.224</v>
      </c>
      <c r="AF886" s="42" t="str">
        <f t="shared" si="230"/>
        <v>10.121.99.193</v>
      </c>
      <c r="AG886" s="7" t="str">
        <f t="shared" si="231"/>
        <v>DGVCL NEW CORP</v>
      </c>
      <c r="AH886" s="7" t="str">
        <f t="shared" si="232"/>
        <v>VARACHHA 2(GNE)</v>
      </c>
      <c r="AI886" s="7" t="str">
        <f t="shared" si="233"/>
        <v>S1P5</v>
      </c>
      <c r="AJ886" s="7" t="str">
        <f t="shared" si="234"/>
        <v>S4P3</v>
      </c>
      <c r="AK886" s="7" t="str">
        <f>IFERROR(VLOOKUP(Z886,'PASTE-DL-ALARMS'!$Q$10:$W$2200,7,FALSE),"")</f>
        <v/>
      </c>
      <c r="AL886" s="55" t="str">
        <f>IFERROR(VLOOKUP(Z886,'PASTE-DL-ALARMS'!$Q$10:$W$2200,3,FALSE),"")</f>
        <v/>
      </c>
      <c r="AM886" s="7" t="str">
        <f t="shared" si="235"/>
        <v>10.121.99.224_DGVCL NEW CORP_S1P5</v>
      </c>
      <c r="AN886" s="55" t="str">
        <f t="shared" si="236"/>
        <v>10.121.99.193_VARACHHA 2(GNE)_S4P3</v>
      </c>
      <c r="AO886" s="72" t="e">
        <f t="shared" ca="1" si="237"/>
        <v>#VALUE!</v>
      </c>
      <c r="AP886" s="7" t="str">
        <f>IFERROR(VLOOKUP(Z886,'PASTE-DL-ALARMS'!$Q$10:$Z$2800,8,FALSE),"")</f>
        <v/>
      </c>
    </row>
    <row r="887" spans="1:42" x14ac:dyDescent="0.25">
      <c r="A887" s="20"/>
      <c r="B887" s="20"/>
      <c r="C887" s="20" t="str">
        <f>IF(D887="Critical",MAX($C$8:C886)+1,"")</f>
        <v/>
      </c>
      <c r="D887" s="20" t="str">
        <f t="shared" si="221"/>
        <v>-</v>
      </c>
      <c r="E887" s="20" t="str">
        <f>VLOOKUP('PASTE-DOWN-DL'!F887,'SSA-CODE'!$D$4:$E$56,2,FALSE)</f>
        <v>WTR RJ</v>
      </c>
      <c r="F887" s="48" t="str">
        <f t="shared" si="222"/>
        <v>WTR RJ</v>
      </c>
      <c r="G887" s="48" t="str">
        <f t="shared" si="223"/>
        <v xml:space="preserve">	WTR RJ</v>
      </c>
      <c r="H887" s="20">
        <v>878</v>
      </c>
      <c r="I887" t="s">
        <v>11390</v>
      </c>
      <c r="J887" t="s">
        <v>6260</v>
      </c>
      <c r="K887" t="s">
        <v>6261</v>
      </c>
      <c r="L887" t="s">
        <v>6262</v>
      </c>
      <c r="M887" t="s">
        <v>6263</v>
      </c>
      <c r="N887" t="s">
        <v>11391</v>
      </c>
      <c r="O887" t="s">
        <v>11392</v>
      </c>
      <c r="P887" t="s">
        <v>6266</v>
      </c>
      <c r="Q887" t="s">
        <v>6629</v>
      </c>
      <c r="R887" t="s">
        <v>6876</v>
      </c>
      <c r="S887" t="s">
        <v>6269</v>
      </c>
      <c r="T887" t="s">
        <v>6602</v>
      </c>
      <c r="U887" t="s">
        <v>6269</v>
      </c>
      <c r="V887" t="s">
        <v>6271</v>
      </c>
      <c r="W887" t="s">
        <v>11393</v>
      </c>
      <c r="X887" t="s">
        <v>11394</v>
      </c>
      <c r="Y887" t="s">
        <v>6619</v>
      </c>
      <c r="Z887" s="48" t="str">
        <f t="shared" si="224"/>
        <v>WTR RJ-10.121.17.131-SIHOR B2_3/1-10.121.17.132-RANGHOLA B1_4/1</v>
      </c>
      <c r="AA887" s="48">
        <f t="shared" si="225"/>
        <v>15</v>
      </c>
      <c r="AB887" s="48">
        <f t="shared" si="226"/>
        <v>21</v>
      </c>
      <c r="AC887" s="48">
        <f t="shared" si="227"/>
        <v>15</v>
      </c>
      <c r="AD887" s="48">
        <f t="shared" si="228"/>
        <v>24</v>
      </c>
      <c r="AE887" s="48" t="str">
        <f t="shared" si="229"/>
        <v>10.121.17.131</v>
      </c>
      <c r="AF887" s="42" t="str">
        <f t="shared" si="230"/>
        <v>10.121.17.132</v>
      </c>
      <c r="AG887" s="7" t="str">
        <f t="shared" si="231"/>
        <v>SIHOR</v>
      </c>
      <c r="AH887" s="7" t="str">
        <f t="shared" si="232"/>
        <v>RANGHOLA</v>
      </c>
      <c r="AI887" s="7" t="str">
        <f t="shared" si="233"/>
        <v>S3P1</v>
      </c>
      <c r="AJ887" s="7" t="str">
        <f t="shared" si="234"/>
        <v>S4P1</v>
      </c>
      <c r="AK887" s="7" t="str">
        <f>IFERROR(VLOOKUP(Z887,'PASTE-DL-ALARMS'!$Q$10:$W$2200,7,FALSE),"")</f>
        <v/>
      </c>
      <c r="AL887" s="55" t="str">
        <f>IFERROR(VLOOKUP(Z887,'PASTE-DL-ALARMS'!$Q$10:$W$2200,3,FALSE),"")</f>
        <v/>
      </c>
      <c r="AM887" s="7" t="str">
        <f t="shared" si="235"/>
        <v>10.121.17.131_SIHOR_S3P1</v>
      </c>
      <c r="AN887" s="55" t="str">
        <f t="shared" si="236"/>
        <v>10.121.17.132_RANGHOLA_S4P1</v>
      </c>
      <c r="AO887" s="72" t="e">
        <f t="shared" ca="1" si="237"/>
        <v>#VALUE!</v>
      </c>
      <c r="AP887" s="7" t="str">
        <f>IFERROR(VLOOKUP(Z887,'PASTE-DL-ALARMS'!$Q$10:$Z$2800,8,FALSE),"")</f>
        <v/>
      </c>
    </row>
    <row r="888" spans="1:42" x14ac:dyDescent="0.25">
      <c r="A888" s="20"/>
      <c r="B888" s="20"/>
      <c r="C888" s="20" t="str">
        <f>IF(D888="Critical",MAX($C$8:C887)+1,"")</f>
        <v/>
      </c>
      <c r="D888" s="20" t="str">
        <f t="shared" si="221"/>
        <v>-</v>
      </c>
      <c r="E888" s="20" t="str">
        <f>VLOOKUP('PASTE-DOWN-DL'!F888,'SSA-CODE'!$D$4:$E$56,2,FALSE)</f>
        <v>VDA</v>
      </c>
      <c r="F888" s="48" t="str">
        <f t="shared" si="222"/>
        <v>SSA VDR</v>
      </c>
      <c r="G888" s="48" t="str">
        <f t="shared" si="223"/>
        <v xml:space="preserve">	SSA VDR</v>
      </c>
      <c r="H888" s="20">
        <v>879</v>
      </c>
      <c r="I888" t="s">
        <v>11395</v>
      </c>
      <c r="J888" t="s">
        <v>6260</v>
      </c>
      <c r="K888" t="s">
        <v>6261</v>
      </c>
      <c r="L888" t="s">
        <v>6262</v>
      </c>
      <c r="M888" t="s">
        <v>6263</v>
      </c>
      <c r="N888" t="s">
        <v>11396</v>
      </c>
      <c r="O888" t="s">
        <v>11397</v>
      </c>
      <c r="P888" t="s">
        <v>6266</v>
      </c>
      <c r="Q888" t="s">
        <v>6651</v>
      </c>
      <c r="R888" t="s">
        <v>9853</v>
      </c>
      <c r="S888" t="s">
        <v>7553</v>
      </c>
      <c r="T888" t="s">
        <v>6800</v>
      </c>
      <c r="U888" t="s">
        <v>6417</v>
      </c>
      <c r="V888" t="s">
        <v>6271</v>
      </c>
      <c r="W888" t="s">
        <v>11398</v>
      </c>
      <c r="X888" t="s">
        <v>11399</v>
      </c>
      <c r="Y888" t="s">
        <v>6269</v>
      </c>
      <c r="Z888" s="48" t="str">
        <f t="shared" si="224"/>
        <v>SSA VDR-10.121.99.144-TN725B_L and T_PH3_B2\S3P1-10.121.99.143-TN705B_JayYogeshwar_B1\S4P1</v>
      </c>
      <c r="AA888" s="48">
        <f t="shared" si="225"/>
        <v>15</v>
      </c>
      <c r="AB888" s="48">
        <f t="shared" si="226"/>
        <v>23</v>
      </c>
      <c r="AC888" s="48">
        <f t="shared" si="227"/>
        <v>15</v>
      </c>
      <c r="AD888" s="48">
        <f t="shared" si="228"/>
        <v>29</v>
      </c>
      <c r="AE888" s="48" t="str">
        <f t="shared" si="229"/>
        <v>10.121.99.144</v>
      </c>
      <c r="AF888" s="42" t="str">
        <f t="shared" si="230"/>
        <v>10.121.99.143</v>
      </c>
      <c r="AG888" s="7" t="str">
        <f t="shared" si="231"/>
        <v>L AND T</v>
      </c>
      <c r="AH888" s="7" t="str">
        <f t="shared" si="232"/>
        <v>JAY YOGESHWAR</v>
      </c>
      <c r="AI888" s="7" t="str">
        <f t="shared" si="233"/>
        <v>S3P1</v>
      </c>
      <c r="AJ888" s="7" t="str">
        <f t="shared" si="234"/>
        <v>S4P1</v>
      </c>
      <c r="AK888" s="7" t="str">
        <f>IFERROR(VLOOKUP(Z888,'PASTE-DL-ALARMS'!$Q$10:$W$2200,7,FALSE),"")</f>
        <v/>
      </c>
      <c r="AL888" s="55" t="str">
        <f>IFERROR(VLOOKUP(Z888,'PASTE-DL-ALARMS'!$Q$10:$W$2200,3,FALSE),"")</f>
        <v/>
      </c>
      <c r="AM888" s="7" t="str">
        <f t="shared" si="235"/>
        <v>10.121.99.144_L AND T_S3P1</v>
      </c>
      <c r="AN888" s="55" t="str">
        <f t="shared" si="236"/>
        <v>10.121.99.143_JAY YOGESHWAR_S4P1</v>
      </c>
      <c r="AO888" s="72" t="e">
        <f t="shared" ca="1" si="237"/>
        <v>#VALUE!</v>
      </c>
      <c r="AP888" s="7" t="str">
        <f>IFERROR(VLOOKUP(Z888,'PASTE-DL-ALARMS'!$Q$10:$Z$2800,8,FALSE),"")</f>
        <v/>
      </c>
    </row>
    <row r="889" spans="1:42" x14ac:dyDescent="0.25">
      <c r="A889" s="20"/>
      <c r="B889" s="20"/>
      <c r="C889" s="20" t="str">
        <f>IF(D889="Critical",MAX($C$8:C888)+1,"")</f>
        <v/>
      </c>
      <c r="D889" s="20" t="str">
        <f t="shared" si="221"/>
        <v>-</v>
      </c>
      <c r="E889" s="20" t="str">
        <f>VLOOKUP('PASTE-DOWN-DL'!F889,'SSA-CODE'!$D$4:$E$56,2,FALSE)</f>
        <v>VAL</v>
      </c>
      <c r="F889" s="48" t="str">
        <f t="shared" si="222"/>
        <v>SSA VAL</v>
      </c>
      <c r="G889" s="48" t="str">
        <f t="shared" si="223"/>
        <v xml:space="preserve">	SSA VAL</v>
      </c>
      <c r="H889" s="20">
        <v>880</v>
      </c>
      <c r="I889" t="s">
        <v>11400</v>
      </c>
      <c r="J889" t="s">
        <v>6260</v>
      </c>
      <c r="K889" t="s">
        <v>6275</v>
      </c>
      <c r="L889" t="s">
        <v>6262</v>
      </c>
      <c r="M889" t="s">
        <v>6263</v>
      </c>
      <c r="N889" t="s">
        <v>11401</v>
      </c>
      <c r="O889" t="s">
        <v>11402</v>
      </c>
      <c r="P889" t="s">
        <v>6266</v>
      </c>
      <c r="Q889" t="s">
        <v>6850</v>
      </c>
      <c r="R889" t="s">
        <v>6279</v>
      </c>
      <c r="S889" t="s">
        <v>11403</v>
      </c>
      <c r="T889" t="s">
        <v>6321</v>
      </c>
      <c r="U889" t="s">
        <v>7242</v>
      </c>
      <c r="V889" t="s">
        <v>6271</v>
      </c>
      <c r="W889" t="s">
        <v>11404</v>
      </c>
      <c r="X889" t="s">
        <v>11405</v>
      </c>
      <c r="Y889" t="s">
        <v>6269</v>
      </c>
      <c r="Z889" s="48" t="str">
        <f t="shared" si="224"/>
        <v>SSA VAL-10.121.68.99-PRATAPNAGAR_2/6-10.121.16.72-RANKUWA TE_1/6</v>
      </c>
      <c r="AA889" s="48">
        <f t="shared" si="225"/>
        <v>14</v>
      </c>
      <c r="AB889" s="48">
        <f t="shared" si="226"/>
        <v>26</v>
      </c>
      <c r="AC889" s="48">
        <f t="shared" si="227"/>
        <v>14</v>
      </c>
      <c r="AD889" s="48">
        <f t="shared" si="228"/>
        <v>25</v>
      </c>
      <c r="AE889" s="48" t="str">
        <f t="shared" si="229"/>
        <v>10.121.68.99</v>
      </c>
      <c r="AF889" s="42" t="str">
        <f t="shared" si="230"/>
        <v>10.121.16.72</v>
      </c>
      <c r="AG889" s="7" t="str">
        <f t="shared" si="231"/>
        <v>PRATAPNAGAR</v>
      </c>
      <c r="AH889" s="7" t="str">
        <f t="shared" si="232"/>
        <v>RANKUWA TE</v>
      </c>
      <c r="AI889" s="7" t="str">
        <f t="shared" si="233"/>
        <v>S2P6</v>
      </c>
      <c r="AJ889" s="7" t="str">
        <f t="shared" si="234"/>
        <v>S1P6</v>
      </c>
      <c r="AK889" s="7" t="str">
        <f>IFERROR(VLOOKUP(Z889,'PASTE-DL-ALARMS'!$Q$10:$W$2200,7,FALSE),"")</f>
        <v/>
      </c>
      <c r="AL889" s="55" t="str">
        <f>IFERROR(VLOOKUP(Z889,'PASTE-DL-ALARMS'!$Q$10:$W$2200,3,FALSE),"")</f>
        <v/>
      </c>
      <c r="AM889" s="7" t="str">
        <f t="shared" si="235"/>
        <v>10.121.68.99_PRATAPNAGAR_S2P6</v>
      </c>
      <c r="AN889" s="55" t="str">
        <f t="shared" si="236"/>
        <v>10.121.16.72_RANKUWA TE_S1P6</v>
      </c>
      <c r="AO889" s="72" t="e">
        <f t="shared" ca="1" si="237"/>
        <v>#VALUE!</v>
      </c>
      <c r="AP889" s="7" t="str">
        <f>IFERROR(VLOOKUP(Z889,'PASTE-DL-ALARMS'!$Q$10:$Z$2800,8,FALSE),"")</f>
        <v/>
      </c>
    </row>
    <row r="890" spans="1:42" x14ac:dyDescent="0.25">
      <c r="A890" s="20"/>
      <c r="B890" s="20"/>
      <c r="C890" s="20" t="str">
        <f>IF(D890="Critical",MAX($C$8:C889)+1,"")</f>
        <v/>
      </c>
      <c r="D890" s="20" t="str">
        <f t="shared" si="221"/>
        <v>-</v>
      </c>
      <c r="E890" s="20" t="str">
        <f>VLOOKUP('PASTE-DOWN-DL'!F890,'SSA-CODE'!$D$4:$E$56,2,FALSE)</f>
        <v>SRT</v>
      </c>
      <c r="F890" s="48" t="str">
        <f t="shared" si="222"/>
        <v>SSA SR</v>
      </c>
      <c r="G890" s="48" t="str">
        <f t="shared" si="223"/>
        <v xml:space="preserve">	SSA SR</v>
      </c>
      <c r="H890" s="20">
        <v>881</v>
      </c>
      <c r="I890" t="s">
        <v>11406</v>
      </c>
      <c r="J890" t="s">
        <v>6260</v>
      </c>
      <c r="K890" t="s">
        <v>6261</v>
      </c>
      <c r="L890" t="s">
        <v>6262</v>
      </c>
      <c r="M890" t="s">
        <v>6263</v>
      </c>
      <c r="N890" t="s">
        <v>11407</v>
      </c>
      <c r="O890" t="s">
        <v>11408</v>
      </c>
      <c r="P890" t="s">
        <v>6266</v>
      </c>
      <c r="Q890" t="s">
        <v>6461</v>
      </c>
      <c r="R890" t="s">
        <v>6268</v>
      </c>
      <c r="S890" t="s">
        <v>7039</v>
      </c>
      <c r="T890" t="s">
        <v>6500</v>
      </c>
      <c r="U890" t="s">
        <v>7040</v>
      </c>
      <c r="V890" t="s">
        <v>6271</v>
      </c>
      <c r="W890" t="s">
        <v>11409</v>
      </c>
      <c r="X890" t="s">
        <v>11410</v>
      </c>
      <c r="Y890" t="s">
        <v>6269</v>
      </c>
      <c r="Z890" s="48" t="str">
        <f t="shared" si="224"/>
        <v>SSA SR-10.121.68.6-Mandvi_6/1-10.121.68.11-Zankhvav_4/1</v>
      </c>
      <c r="AA890" s="48">
        <f t="shared" si="225"/>
        <v>14</v>
      </c>
      <c r="AB890" s="48">
        <f t="shared" si="226"/>
        <v>23</v>
      </c>
      <c r="AC890" s="48">
        <f t="shared" si="227"/>
        <v>13</v>
      </c>
      <c r="AD890" s="48">
        <f t="shared" si="228"/>
        <v>20</v>
      </c>
      <c r="AE890" s="48" t="str">
        <f t="shared" si="229"/>
        <v>10.121.68.11</v>
      </c>
      <c r="AF890" s="42" t="str">
        <f t="shared" si="230"/>
        <v>10.121.68.6</v>
      </c>
      <c r="AG890" s="7" t="str">
        <f t="shared" si="231"/>
        <v>Zankhvav</v>
      </c>
      <c r="AH890" s="7" t="str">
        <f t="shared" si="232"/>
        <v>Mandvi</v>
      </c>
      <c r="AI890" s="7" t="str">
        <f t="shared" si="233"/>
        <v>S4P1</v>
      </c>
      <c r="AJ890" s="7" t="str">
        <f t="shared" si="234"/>
        <v>S6P1</v>
      </c>
      <c r="AK890" s="7" t="str">
        <f>IFERROR(VLOOKUP(Z890,'PASTE-DL-ALARMS'!$Q$10:$W$2200,7,FALSE),"")</f>
        <v/>
      </c>
      <c r="AL890" s="55" t="str">
        <f>IFERROR(VLOOKUP(Z890,'PASTE-DL-ALARMS'!$Q$10:$W$2200,3,FALSE),"")</f>
        <v/>
      </c>
      <c r="AM890" s="7" t="str">
        <f t="shared" si="235"/>
        <v>10.121.68.11_Zankhvav_S4P1</v>
      </c>
      <c r="AN890" s="55" t="str">
        <f t="shared" si="236"/>
        <v>10.121.68.6_Mandvi_S6P1</v>
      </c>
      <c r="AO890" s="72" t="e">
        <f t="shared" ca="1" si="237"/>
        <v>#VALUE!</v>
      </c>
      <c r="AP890" s="7" t="str">
        <f>IFERROR(VLOOKUP(Z890,'PASTE-DL-ALARMS'!$Q$10:$Z$2800,8,FALSE),"")</f>
        <v/>
      </c>
    </row>
    <row r="891" spans="1:42" x14ac:dyDescent="0.25">
      <c r="A891" s="20"/>
      <c r="B891" s="20"/>
      <c r="C891" s="20" t="str">
        <f>IF(D891="Critical",MAX($C$8:C890)+1,"")</f>
        <v/>
      </c>
      <c r="D891" s="20" t="str">
        <f t="shared" si="221"/>
        <v>-</v>
      </c>
      <c r="E891" s="20" t="str">
        <f>VLOOKUP('PASTE-DOWN-DL'!F891,'SSA-CODE'!$D$4:$E$56,2,FALSE)</f>
        <v>WTR RJ</v>
      </c>
      <c r="F891" s="48" t="str">
        <f t="shared" si="222"/>
        <v>WTR RJ</v>
      </c>
      <c r="G891" s="48" t="str">
        <f t="shared" si="223"/>
        <v xml:space="preserve">	WTR RJ</v>
      </c>
      <c r="H891" s="20">
        <v>882</v>
      </c>
      <c r="I891" t="s">
        <v>11411</v>
      </c>
      <c r="J891" t="s">
        <v>6466</v>
      </c>
      <c r="K891" t="s">
        <v>6275</v>
      </c>
      <c r="L891" t="s">
        <v>6262</v>
      </c>
      <c r="M891" t="s">
        <v>6263</v>
      </c>
      <c r="N891" t="s">
        <v>11412</v>
      </c>
      <c r="O891" t="s">
        <v>11413</v>
      </c>
      <c r="P891" t="s">
        <v>6266</v>
      </c>
      <c r="Q891" t="s">
        <v>7217</v>
      </c>
      <c r="R891" t="s">
        <v>6279</v>
      </c>
      <c r="S891" t="s">
        <v>6269</v>
      </c>
      <c r="T891" t="s">
        <v>6693</v>
      </c>
      <c r="U891" t="s">
        <v>6269</v>
      </c>
      <c r="V891" t="s">
        <v>6271</v>
      </c>
      <c r="W891" t="s">
        <v>11414</v>
      </c>
      <c r="X891" t="s">
        <v>11415</v>
      </c>
      <c r="Y891" t="s">
        <v>6269</v>
      </c>
      <c r="Z891" s="48" t="str">
        <f t="shared" si="224"/>
        <v>WTR RJ-10.121.17.25-RAJKOT-KR2 A1_5/8-10.121.17.26-RAJKOT B2_5/8</v>
      </c>
      <c r="AA891" s="48">
        <f t="shared" si="225"/>
        <v>14</v>
      </c>
      <c r="AB891" s="48">
        <f t="shared" si="226"/>
        <v>25</v>
      </c>
      <c r="AC891" s="48">
        <f t="shared" si="227"/>
        <v>14</v>
      </c>
      <c r="AD891" s="48">
        <f t="shared" si="228"/>
        <v>21</v>
      </c>
      <c r="AE891" s="48" t="str">
        <f t="shared" si="229"/>
        <v>10.121.17.25</v>
      </c>
      <c r="AF891" s="42" t="str">
        <f t="shared" si="230"/>
        <v>10.121.17.26</v>
      </c>
      <c r="AG891" s="7" t="str">
        <f t="shared" si="231"/>
        <v>RAJKOT KR2</v>
      </c>
      <c r="AH891" s="7" t="str">
        <f t="shared" si="232"/>
        <v>RAJKOT</v>
      </c>
      <c r="AI891" s="7" t="str">
        <f t="shared" si="233"/>
        <v>S5P8</v>
      </c>
      <c r="AJ891" s="7" t="str">
        <f t="shared" si="234"/>
        <v>S5P8</v>
      </c>
      <c r="AK891" s="7" t="str">
        <f>IFERROR(VLOOKUP(Z891,'PASTE-DL-ALARMS'!$Q$10:$W$2200,7,FALSE),"")</f>
        <v/>
      </c>
      <c r="AL891" s="55" t="str">
        <f>IFERROR(VLOOKUP(Z891,'PASTE-DL-ALARMS'!$Q$10:$W$2200,3,FALSE),"")</f>
        <v/>
      </c>
      <c r="AM891" s="7" t="str">
        <f t="shared" si="235"/>
        <v>10.121.17.25_RAJKOT KR2_S5P8</v>
      </c>
      <c r="AN891" s="55" t="str">
        <f t="shared" si="236"/>
        <v>10.121.17.26_RAJKOT_S5P8</v>
      </c>
      <c r="AO891" s="72" t="e">
        <f t="shared" ca="1" si="237"/>
        <v>#VALUE!</v>
      </c>
      <c r="AP891" s="7" t="str">
        <f>IFERROR(VLOOKUP(Z891,'PASTE-DL-ALARMS'!$Q$10:$Z$2800,8,FALSE),"")</f>
        <v/>
      </c>
    </row>
    <row r="892" spans="1:42" x14ac:dyDescent="0.25">
      <c r="A892" s="20"/>
      <c r="B892" s="20"/>
      <c r="C892" s="20" t="str">
        <f>IF(D892="Critical",MAX($C$8:C891)+1,"")</f>
        <v/>
      </c>
      <c r="D892" s="20" t="str">
        <f t="shared" si="221"/>
        <v>-</v>
      </c>
      <c r="E892" s="20" t="str">
        <f>VLOOKUP('PASTE-DOWN-DL'!F892,'SSA-CODE'!$D$4:$E$56,2,FALSE)</f>
        <v>SEN</v>
      </c>
      <c r="F892" s="48" t="str">
        <f t="shared" si="222"/>
        <v>SSA SEN</v>
      </c>
      <c r="G892" s="48" t="str">
        <f t="shared" si="223"/>
        <v xml:space="preserve">	SSA SEN</v>
      </c>
      <c r="H892" s="20">
        <v>883</v>
      </c>
      <c r="I892" t="s">
        <v>11416</v>
      </c>
      <c r="J892" t="s">
        <v>6260</v>
      </c>
      <c r="K892" t="s">
        <v>6275</v>
      </c>
      <c r="L892" t="s">
        <v>6262</v>
      </c>
      <c r="M892" t="s">
        <v>6263</v>
      </c>
      <c r="N892" t="s">
        <v>11417</v>
      </c>
      <c r="O892" t="s">
        <v>11418</v>
      </c>
      <c r="P892" t="s">
        <v>6266</v>
      </c>
      <c r="Q892" t="s">
        <v>6438</v>
      </c>
      <c r="R892" t="s">
        <v>6439</v>
      </c>
      <c r="S892" t="s">
        <v>11419</v>
      </c>
      <c r="T892" t="s">
        <v>6471</v>
      </c>
      <c r="U892" t="s">
        <v>10419</v>
      </c>
      <c r="V892" t="s">
        <v>6271</v>
      </c>
      <c r="W892" t="s">
        <v>11420</v>
      </c>
      <c r="X892" t="s">
        <v>11421</v>
      </c>
      <c r="Y892" t="s">
        <v>6269</v>
      </c>
      <c r="Z892" s="48" t="str">
        <f t="shared" si="224"/>
        <v>SSA SEN-10.121.99.23-VITHALGADH_1/5-10.121.99.21-UNIFRAX_2/5</v>
      </c>
      <c r="AA892" s="48">
        <f t="shared" si="225"/>
        <v>14</v>
      </c>
      <c r="AB892" s="48">
        <f t="shared" si="226"/>
        <v>25</v>
      </c>
      <c r="AC892" s="48">
        <f t="shared" si="227"/>
        <v>14</v>
      </c>
      <c r="AD892" s="48">
        <f t="shared" si="228"/>
        <v>22</v>
      </c>
      <c r="AE892" s="48" t="str">
        <f t="shared" si="229"/>
        <v>10.121.99.23</v>
      </c>
      <c r="AF892" s="42" t="str">
        <f t="shared" si="230"/>
        <v>10.121.99.21</v>
      </c>
      <c r="AG892" s="7" t="str">
        <f t="shared" si="231"/>
        <v>VITHALGADH</v>
      </c>
      <c r="AH892" s="7" t="str">
        <f t="shared" si="232"/>
        <v>UNIFRAX</v>
      </c>
      <c r="AI892" s="7" t="str">
        <f t="shared" si="233"/>
        <v>S1P5</v>
      </c>
      <c r="AJ892" s="7" t="str">
        <f t="shared" si="234"/>
        <v>S2P5</v>
      </c>
      <c r="AK892" s="7" t="str">
        <f>IFERROR(VLOOKUP(Z892,'PASTE-DL-ALARMS'!$Q$10:$W$2200,7,FALSE),"")</f>
        <v/>
      </c>
      <c r="AL892" s="55" t="str">
        <f>IFERROR(VLOOKUP(Z892,'PASTE-DL-ALARMS'!$Q$10:$W$2200,3,FALSE),"")</f>
        <v/>
      </c>
      <c r="AM892" s="7" t="str">
        <f t="shared" si="235"/>
        <v>10.121.99.23_VITHALGADH_S1P5</v>
      </c>
      <c r="AN892" s="55" t="str">
        <f t="shared" si="236"/>
        <v>10.121.99.21_UNIFRAX_S2P5</v>
      </c>
      <c r="AO892" s="72" t="e">
        <f t="shared" ca="1" si="237"/>
        <v>#VALUE!</v>
      </c>
      <c r="AP892" s="7" t="str">
        <f>IFERROR(VLOOKUP(Z892,'PASTE-DL-ALARMS'!$Q$10:$Z$2800,8,FALSE),"")</f>
        <v/>
      </c>
    </row>
    <row r="893" spans="1:42" x14ac:dyDescent="0.25">
      <c r="A893" s="20"/>
      <c r="B893" s="20"/>
      <c r="C893" s="20" t="str">
        <f>IF(D893="Critical",MAX($C$8:C892)+1,"")</f>
        <v/>
      </c>
      <c r="D893" s="20" t="str">
        <f t="shared" si="221"/>
        <v>-</v>
      </c>
      <c r="E893" s="20" t="str">
        <f>VLOOKUP('PASTE-DOWN-DL'!F893,'SSA-CODE'!$D$4:$E$56,2,FALSE)</f>
        <v>AHD</v>
      </c>
      <c r="F893" s="48" t="str">
        <f t="shared" si="222"/>
        <v>SSA AM</v>
      </c>
      <c r="G893" s="48" t="str">
        <f t="shared" si="223"/>
        <v xml:space="preserve">	SSA AM</v>
      </c>
      <c r="H893" s="20">
        <v>884</v>
      </c>
      <c r="I893" t="s">
        <v>11422</v>
      </c>
      <c r="J893" t="s">
        <v>6466</v>
      </c>
      <c r="K893" t="s">
        <v>6275</v>
      </c>
      <c r="L893" t="s">
        <v>6262</v>
      </c>
      <c r="M893" t="s">
        <v>6263</v>
      </c>
      <c r="N893" t="s">
        <v>11423</v>
      </c>
      <c r="O893" t="s">
        <v>11424</v>
      </c>
      <c r="P893" t="s">
        <v>6266</v>
      </c>
      <c r="Q893" t="s">
        <v>6327</v>
      </c>
      <c r="R893" t="s">
        <v>6279</v>
      </c>
      <c r="S893" t="s">
        <v>11425</v>
      </c>
      <c r="T893" t="s">
        <v>6287</v>
      </c>
      <c r="U893" t="s">
        <v>11425</v>
      </c>
      <c r="V893" t="s">
        <v>6271</v>
      </c>
      <c r="W893" t="s">
        <v>11426</v>
      </c>
      <c r="X893" t="s">
        <v>11427</v>
      </c>
      <c r="Y893" t="s">
        <v>6269</v>
      </c>
      <c r="Z893" s="48" t="str">
        <f t="shared" si="224"/>
        <v>SSA AM-10.121.18.130-Bhadra(GNE)_B2-10.121.17.210-Bhadra2_B2_S6P9</v>
      </c>
      <c r="AA893" s="48">
        <f t="shared" si="225"/>
        <v>15</v>
      </c>
      <c r="AB893" s="48">
        <f t="shared" si="226"/>
        <v>24</v>
      </c>
      <c r="AC893" s="48">
        <f t="shared" si="227"/>
        <v>15</v>
      </c>
      <c r="AD893" s="48">
        <f t="shared" si="228"/>
        <v>29</v>
      </c>
      <c r="AE893" s="48" t="str">
        <f t="shared" si="229"/>
        <v>10.121.17.210</v>
      </c>
      <c r="AF893" s="42" t="str">
        <f t="shared" si="230"/>
        <v>10.121.18.130</v>
      </c>
      <c r="AG893" s="7" t="str">
        <f t="shared" si="231"/>
        <v>BHADRA 2</v>
      </c>
      <c r="AH893" s="7" t="str">
        <f t="shared" si="232"/>
        <v>Bhadra(GNE) 1</v>
      </c>
      <c r="AI893" s="7" t="str">
        <f t="shared" si="233"/>
        <v>S6P9</v>
      </c>
      <c r="AJ893" s="7" t="str">
        <f t="shared" si="234"/>
        <v>S6P7</v>
      </c>
      <c r="AK893" s="7" t="str">
        <f>IFERROR(VLOOKUP(Z893,'PASTE-DL-ALARMS'!$Q$10:$W$2200,7,FALSE),"")</f>
        <v/>
      </c>
      <c r="AL893" s="55" t="str">
        <f>IFERROR(VLOOKUP(Z893,'PASTE-DL-ALARMS'!$Q$10:$W$2200,3,FALSE),"")</f>
        <v/>
      </c>
      <c r="AM893" s="7" t="str">
        <f t="shared" si="235"/>
        <v>10.121.17.210_BHADRA 2_S6P9</v>
      </c>
      <c r="AN893" s="55" t="str">
        <f t="shared" si="236"/>
        <v>10.121.18.130_Bhadra(GNE) 1_S6P7</v>
      </c>
      <c r="AO893" s="72" t="e">
        <f t="shared" ca="1" si="237"/>
        <v>#VALUE!</v>
      </c>
      <c r="AP893" s="7" t="str">
        <f>IFERROR(VLOOKUP(Z893,'PASTE-DL-ALARMS'!$Q$10:$Z$2800,8,FALSE),"")</f>
        <v/>
      </c>
    </row>
    <row r="894" spans="1:42" x14ac:dyDescent="0.25">
      <c r="A894" s="20"/>
      <c r="B894" s="20"/>
      <c r="C894" s="20" t="str">
        <f>IF(D894="Critical",MAX($C$8:C893)+1,"")</f>
        <v/>
      </c>
      <c r="D894" s="20" t="str">
        <f t="shared" si="221"/>
        <v>-</v>
      </c>
      <c r="E894" s="20" t="str">
        <f>VLOOKUP('PASTE-DOWN-DL'!F894,'SSA-CODE'!$D$4:$E$56,2,FALSE)</f>
        <v>BCH</v>
      </c>
      <c r="F894" s="48" t="str">
        <f t="shared" si="222"/>
        <v>SSA BCH</v>
      </c>
      <c r="G894" s="48" t="str">
        <f t="shared" si="223"/>
        <v xml:space="preserve">	SSA BCH</v>
      </c>
      <c r="H894" s="20">
        <v>885</v>
      </c>
      <c r="I894" t="s">
        <v>11428</v>
      </c>
      <c r="J894" t="s">
        <v>6260</v>
      </c>
      <c r="K894" t="s">
        <v>6275</v>
      </c>
      <c r="L894" t="s">
        <v>6262</v>
      </c>
      <c r="M894" t="s">
        <v>6263</v>
      </c>
      <c r="N894" t="s">
        <v>11429</v>
      </c>
      <c r="O894" t="s">
        <v>11430</v>
      </c>
      <c r="P894" t="s">
        <v>6266</v>
      </c>
      <c r="Q894" t="s">
        <v>6461</v>
      </c>
      <c r="R894" t="s">
        <v>6279</v>
      </c>
      <c r="S894" t="s">
        <v>11431</v>
      </c>
      <c r="T894" t="s">
        <v>6345</v>
      </c>
      <c r="U894" t="s">
        <v>7400</v>
      </c>
      <c r="V894" t="s">
        <v>6271</v>
      </c>
      <c r="W894" t="s">
        <v>11432</v>
      </c>
      <c r="X894" t="s">
        <v>11433</v>
      </c>
      <c r="Y894" t="s">
        <v>6269</v>
      </c>
      <c r="Z894" s="48" t="str">
        <f t="shared" si="224"/>
        <v>SSA BCH-10.121.96.105-GujBharuch_CBEC DAHEJ_PH3-10.121.96.69-DAHEJ_B2</v>
      </c>
      <c r="AA894" s="48">
        <f t="shared" si="225"/>
        <v>15</v>
      </c>
      <c r="AB894" s="48">
        <f t="shared" si="226"/>
        <v>26</v>
      </c>
      <c r="AC894" s="48">
        <f t="shared" si="227"/>
        <v>14</v>
      </c>
      <c r="AD894" s="48">
        <f t="shared" si="228"/>
        <v>20</v>
      </c>
      <c r="AE894" s="48" t="str">
        <f t="shared" si="229"/>
        <v>10.121.96.105</v>
      </c>
      <c r="AF894" s="42" t="str">
        <f t="shared" si="230"/>
        <v>10.121.96.69</v>
      </c>
      <c r="AG894" s="7" t="str">
        <f t="shared" si="231"/>
        <v>CBEC DAHEJ</v>
      </c>
      <c r="AH894" s="7" t="str">
        <f t="shared" si="232"/>
        <v>DAHEJ</v>
      </c>
      <c r="AI894" s="7" t="str">
        <f t="shared" si="233"/>
        <v>S1P5</v>
      </c>
      <c r="AJ894" s="7" t="str">
        <f t="shared" si="234"/>
        <v>S4P3</v>
      </c>
      <c r="AK894" s="7" t="str">
        <f>IFERROR(VLOOKUP(Z894,'PASTE-DL-ALARMS'!$Q$10:$W$2200,7,FALSE),"")</f>
        <v/>
      </c>
      <c r="AL894" s="55" t="str">
        <f>IFERROR(VLOOKUP(Z894,'PASTE-DL-ALARMS'!$Q$10:$W$2200,3,FALSE),"")</f>
        <v/>
      </c>
      <c r="AM894" s="7" t="str">
        <f t="shared" si="235"/>
        <v>10.121.96.105_CBEC DAHEJ_S1P5</v>
      </c>
      <c r="AN894" s="55" t="str">
        <f t="shared" si="236"/>
        <v>10.121.96.69_DAHEJ_S4P3</v>
      </c>
      <c r="AO894" s="72" t="e">
        <f t="shared" ca="1" si="237"/>
        <v>#VALUE!</v>
      </c>
      <c r="AP894" s="7" t="str">
        <f>IFERROR(VLOOKUP(Z894,'PASTE-DL-ALARMS'!$Q$10:$Z$2800,8,FALSE),"")</f>
        <v/>
      </c>
    </row>
    <row r="895" spans="1:42" x14ac:dyDescent="0.25">
      <c r="A895" s="20"/>
      <c r="B895" s="20"/>
      <c r="C895" s="20" t="str">
        <f>IF(D895="Critical",MAX($C$8:C894)+1,"")</f>
        <v/>
      </c>
      <c r="D895" s="20" t="str">
        <f t="shared" si="221"/>
        <v>-</v>
      </c>
      <c r="E895" s="20" t="str">
        <f>VLOOKUP('PASTE-DOWN-DL'!F895,'SSA-CODE'!$D$4:$E$56,2,FALSE)</f>
        <v>PLR</v>
      </c>
      <c r="F895" s="48" t="str">
        <f t="shared" si="222"/>
        <v>SSA PNP</v>
      </c>
      <c r="G895" s="48" t="str">
        <f t="shared" si="223"/>
        <v xml:space="preserve">	SSA PNP</v>
      </c>
      <c r="H895" s="20">
        <v>886</v>
      </c>
      <c r="I895" t="s">
        <v>11434</v>
      </c>
      <c r="J895" t="s">
        <v>6260</v>
      </c>
      <c r="K895" t="s">
        <v>6275</v>
      </c>
      <c r="L895" t="s">
        <v>6262</v>
      </c>
      <c r="M895" t="s">
        <v>6263</v>
      </c>
      <c r="N895" t="s">
        <v>11436</v>
      </c>
      <c r="O895" t="s">
        <v>11435</v>
      </c>
      <c r="P895" t="s">
        <v>6266</v>
      </c>
      <c r="Q895" t="s">
        <v>6416</v>
      </c>
      <c r="R895" t="s">
        <v>6279</v>
      </c>
      <c r="S895" t="s">
        <v>10191</v>
      </c>
      <c r="T895" t="s">
        <v>6345</v>
      </c>
      <c r="U895" t="s">
        <v>10191</v>
      </c>
      <c r="V895" t="s">
        <v>6271</v>
      </c>
      <c r="W895" t="s">
        <v>11437</v>
      </c>
      <c r="X895" t="s">
        <v>11438</v>
      </c>
      <c r="Y895" t="s">
        <v>6269</v>
      </c>
      <c r="Z895" s="48" t="str">
        <f t="shared" si="224"/>
        <v>SSA PNP-10.121.25.148-META A1_2/5-10.121.25.150-CHANGWADA_1/5</v>
      </c>
      <c r="AA895" s="48">
        <f t="shared" si="225"/>
        <v>15</v>
      </c>
      <c r="AB895" s="48">
        <f t="shared" si="226"/>
        <v>25</v>
      </c>
      <c r="AC895" s="48">
        <f t="shared" si="227"/>
        <v>15</v>
      </c>
      <c r="AD895" s="48">
        <f t="shared" si="228"/>
        <v>20</v>
      </c>
      <c r="AE895" s="48" t="str">
        <f t="shared" si="229"/>
        <v>10.121.25.150</v>
      </c>
      <c r="AF895" s="42" t="str">
        <f t="shared" si="230"/>
        <v>10.121.25.148</v>
      </c>
      <c r="AG895" s="7" t="str">
        <f t="shared" si="231"/>
        <v>CHANGWADA</v>
      </c>
      <c r="AH895" s="7" t="str">
        <f t="shared" si="232"/>
        <v>META</v>
      </c>
      <c r="AI895" s="7" t="str">
        <f t="shared" si="233"/>
        <v>S1P5</v>
      </c>
      <c r="AJ895" s="7" t="str">
        <f t="shared" si="234"/>
        <v>S2P5</v>
      </c>
      <c r="AK895" s="7" t="str">
        <f>IFERROR(VLOOKUP(Z895,'PASTE-DL-ALARMS'!$Q$10:$W$2200,7,FALSE),"")</f>
        <v/>
      </c>
      <c r="AL895" s="55" t="str">
        <f>IFERROR(VLOOKUP(Z895,'PASTE-DL-ALARMS'!$Q$10:$W$2200,3,FALSE),"")</f>
        <v/>
      </c>
      <c r="AM895" s="7" t="str">
        <f t="shared" si="235"/>
        <v>10.121.25.150_CHANGWADA_S1P5</v>
      </c>
      <c r="AN895" s="55" t="str">
        <f t="shared" si="236"/>
        <v>10.121.25.148_META_S2P5</v>
      </c>
      <c r="AO895" s="72" t="e">
        <f t="shared" ca="1" si="237"/>
        <v>#VALUE!</v>
      </c>
      <c r="AP895" s="7" t="str">
        <f>IFERROR(VLOOKUP(Z895,'PASTE-DL-ALARMS'!$Q$10:$Z$2800,8,FALSE),"")</f>
        <v/>
      </c>
    </row>
    <row r="896" spans="1:42" x14ac:dyDescent="0.25">
      <c r="A896" s="20"/>
      <c r="B896" s="20"/>
      <c r="C896" s="20" t="str">
        <f>IF(D896="Critical",MAX($C$8:C895)+1,"")</f>
        <v/>
      </c>
      <c r="D896" s="20" t="str">
        <f t="shared" si="221"/>
        <v>-</v>
      </c>
      <c r="E896" s="20" t="str">
        <f>VLOOKUP('PASTE-DOWN-DL'!F896,'SSA-CODE'!$D$4:$E$56,2,FALSE)</f>
        <v>AHD</v>
      </c>
      <c r="F896" s="48" t="str">
        <f t="shared" si="222"/>
        <v>SSA AM</v>
      </c>
      <c r="G896" s="48" t="str">
        <f t="shared" si="223"/>
        <v xml:space="preserve">	SSA AM</v>
      </c>
      <c r="H896" s="20">
        <v>887</v>
      </c>
      <c r="I896" t="s">
        <v>11439</v>
      </c>
      <c r="J896" t="s">
        <v>6466</v>
      </c>
      <c r="K896" t="s">
        <v>6275</v>
      </c>
      <c r="L896" t="s">
        <v>6262</v>
      </c>
      <c r="M896" t="s">
        <v>6263</v>
      </c>
      <c r="N896" t="s">
        <v>11440</v>
      </c>
      <c r="O896" t="s">
        <v>11441</v>
      </c>
      <c r="P896" t="s">
        <v>6266</v>
      </c>
      <c r="Q896" t="s">
        <v>6588</v>
      </c>
      <c r="R896" t="s">
        <v>6279</v>
      </c>
      <c r="S896" t="s">
        <v>11442</v>
      </c>
      <c r="T896" t="s">
        <v>6287</v>
      </c>
      <c r="U896" t="s">
        <v>11442</v>
      </c>
      <c r="V896" t="s">
        <v>6271</v>
      </c>
      <c r="W896" t="s">
        <v>11443</v>
      </c>
      <c r="X896" t="s">
        <v>11444</v>
      </c>
      <c r="Y896" t="s">
        <v>6269</v>
      </c>
      <c r="Z896" s="48" t="str">
        <f t="shared" si="224"/>
        <v>SSA AM-10.121.17.203-INFO_4/11-10.121.17.205-INFO_4/11</v>
      </c>
      <c r="AA896" s="48">
        <f t="shared" si="225"/>
        <v>15</v>
      </c>
      <c r="AB896" s="48">
        <f t="shared" si="226"/>
        <v>20</v>
      </c>
      <c r="AC896" s="48">
        <f t="shared" si="227"/>
        <v>15</v>
      </c>
      <c r="AD896" s="48">
        <f t="shared" si="228"/>
        <v>20</v>
      </c>
      <c r="AE896" s="48" t="str">
        <f t="shared" si="229"/>
        <v>10.121.17.205</v>
      </c>
      <c r="AF896" s="42" t="str">
        <f t="shared" si="230"/>
        <v>10.121.17.203</v>
      </c>
      <c r="AG896" s="7" t="str">
        <f t="shared" si="231"/>
        <v>INFO</v>
      </c>
      <c r="AH896" s="7" t="str">
        <f t="shared" si="232"/>
        <v>INFO</v>
      </c>
      <c r="AI896" s="7" t="str">
        <f t="shared" si="233"/>
        <v>S4P11</v>
      </c>
      <c r="AJ896" s="7" t="str">
        <f t="shared" si="234"/>
        <v>S4P11</v>
      </c>
      <c r="AK896" s="7" t="str">
        <f>IFERROR(VLOOKUP(Z896,'PASTE-DL-ALARMS'!$Q$10:$W$2200,7,FALSE),"")</f>
        <v/>
      </c>
      <c r="AL896" s="55" t="str">
        <f>IFERROR(VLOOKUP(Z896,'PASTE-DL-ALARMS'!$Q$10:$W$2200,3,FALSE),"")</f>
        <v/>
      </c>
      <c r="AM896" s="7" t="str">
        <f t="shared" si="235"/>
        <v>10.121.17.205_INFO_S4P11</v>
      </c>
      <c r="AN896" s="55" t="str">
        <f t="shared" si="236"/>
        <v>10.121.17.203_INFO_S4P11</v>
      </c>
      <c r="AO896" s="72" t="e">
        <f t="shared" ca="1" si="237"/>
        <v>#VALUE!</v>
      </c>
      <c r="AP896" s="7" t="str">
        <f>IFERROR(VLOOKUP(Z896,'PASTE-DL-ALARMS'!$Q$10:$Z$2800,8,FALSE),"")</f>
        <v/>
      </c>
    </row>
    <row r="897" spans="1:42" x14ac:dyDescent="0.25">
      <c r="A897" s="20"/>
      <c r="B897" s="20"/>
      <c r="C897" s="20" t="str">
        <f>IF(D897="Critical",MAX($C$8:C896)+1,"")</f>
        <v/>
      </c>
      <c r="D897" s="20" t="str">
        <f t="shared" si="221"/>
        <v>-</v>
      </c>
      <c r="E897" s="20" t="str">
        <f>VLOOKUP('PASTE-DOWN-DL'!F897,'SSA-CODE'!$D$4:$E$56,2,FALSE)</f>
        <v>AHD</v>
      </c>
      <c r="F897" s="48" t="str">
        <f t="shared" si="222"/>
        <v>SSA AM</v>
      </c>
      <c r="G897" s="48" t="str">
        <f t="shared" si="223"/>
        <v xml:space="preserve">	SSA AM</v>
      </c>
      <c r="H897" s="20">
        <v>888</v>
      </c>
      <c r="I897" t="s">
        <v>11445</v>
      </c>
      <c r="J897" t="s">
        <v>6260</v>
      </c>
      <c r="K897" t="s">
        <v>6261</v>
      </c>
      <c r="L897" t="s">
        <v>6262</v>
      </c>
      <c r="M897" t="s">
        <v>6263</v>
      </c>
      <c r="N897" t="s">
        <v>11446</v>
      </c>
      <c r="O897" t="s">
        <v>11447</v>
      </c>
      <c r="P897" t="s">
        <v>6266</v>
      </c>
      <c r="Q897" t="s">
        <v>6416</v>
      </c>
      <c r="R897" t="s">
        <v>6335</v>
      </c>
      <c r="S897" t="s">
        <v>6269</v>
      </c>
      <c r="T897" t="s">
        <v>6602</v>
      </c>
      <c r="U897" t="s">
        <v>6269</v>
      </c>
      <c r="V897" t="s">
        <v>6271</v>
      </c>
      <c r="W897" t="s">
        <v>11448</v>
      </c>
      <c r="X897" t="s">
        <v>11449</v>
      </c>
      <c r="Y897" t="s">
        <v>6269</v>
      </c>
      <c r="Z897" s="48" t="str">
        <f t="shared" si="224"/>
        <v>SSA AM-10.121.17.206-Thaltej_4/1-10.121.17.207-Bopal_3/1</v>
      </c>
      <c r="AA897" s="48">
        <f t="shared" si="225"/>
        <v>15</v>
      </c>
      <c r="AB897" s="48">
        <f t="shared" si="226"/>
        <v>23</v>
      </c>
      <c r="AC897" s="48">
        <f t="shared" si="227"/>
        <v>15</v>
      </c>
      <c r="AD897" s="48">
        <f t="shared" si="228"/>
        <v>21</v>
      </c>
      <c r="AE897" s="48" t="str">
        <f t="shared" si="229"/>
        <v>10.121.17.206</v>
      </c>
      <c r="AF897" s="42" t="str">
        <f t="shared" si="230"/>
        <v>10.121.17.207</v>
      </c>
      <c r="AG897" s="7" t="str">
        <f t="shared" si="231"/>
        <v>THALTEJ</v>
      </c>
      <c r="AH897" s="7" t="str">
        <f t="shared" si="232"/>
        <v>BOPAL</v>
      </c>
      <c r="AI897" s="7" t="str">
        <f t="shared" si="233"/>
        <v>S4P1</v>
      </c>
      <c r="AJ897" s="7" t="str">
        <f t="shared" si="234"/>
        <v>S3P1</v>
      </c>
      <c r="AK897" s="7" t="str">
        <f>IFERROR(VLOOKUP(Z897,'PASTE-DL-ALARMS'!$Q$10:$W$2200,7,FALSE),"")</f>
        <v/>
      </c>
      <c r="AL897" s="55" t="str">
        <f>IFERROR(VLOOKUP(Z897,'PASTE-DL-ALARMS'!$Q$10:$W$2200,3,FALSE),"")</f>
        <v/>
      </c>
      <c r="AM897" s="7" t="str">
        <f t="shared" si="235"/>
        <v>10.121.17.206_THALTEJ_S4P1</v>
      </c>
      <c r="AN897" s="55" t="str">
        <f t="shared" si="236"/>
        <v>10.121.17.207_BOPAL_S3P1</v>
      </c>
      <c r="AO897" s="72" t="e">
        <f t="shared" ca="1" si="237"/>
        <v>#VALUE!</v>
      </c>
      <c r="AP897" s="7" t="str">
        <f>IFERROR(VLOOKUP(Z897,'PASTE-DL-ALARMS'!$Q$10:$Z$2800,8,FALSE),"")</f>
        <v/>
      </c>
    </row>
    <row r="898" spans="1:42" x14ac:dyDescent="0.25">
      <c r="A898" s="20"/>
      <c r="B898" s="20"/>
      <c r="C898" s="20">
        <f>IF(D898="Critical",MAX($C$8:C897)+1,"")</f>
        <v>34</v>
      </c>
      <c r="D898" s="20" t="str">
        <f t="shared" si="221"/>
        <v>Critical</v>
      </c>
      <c r="E898" s="20" t="str">
        <f>VLOOKUP('PASTE-DOWN-DL'!F898,'SSA-CODE'!$D$4:$E$56,2,FALSE)</f>
        <v>AMR</v>
      </c>
      <c r="F898" s="48" t="str">
        <f t="shared" si="222"/>
        <v>SSA AMR</v>
      </c>
      <c r="G898" s="48" t="str">
        <f t="shared" si="223"/>
        <v xml:space="preserve">	SSA AMR</v>
      </c>
      <c r="H898" s="20">
        <v>889</v>
      </c>
      <c r="I898" t="s">
        <v>11450</v>
      </c>
      <c r="J898" t="s">
        <v>6260</v>
      </c>
      <c r="K898" t="s">
        <v>6275</v>
      </c>
      <c r="L898" t="s">
        <v>6262</v>
      </c>
      <c r="M898" t="s">
        <v>6263</v>
      </c>
      <c r="N898" t="s">
        <v>11452</v>
      </c>
      <c r="O898" t="s">
        <v>11451</v>
      </c>
      <c r="P898" t="s">
        <v>6484</v>
      </c>
      <c r="Q898" t="s">
        <v>6360</v>
      </c>
      <c r="R898" t="s">
        <v>6279</v>
      </c>
      <c r="S898" t="s">
        <v>11453</v>
      </c>
      <c r="T898" t="s">
        <v>6800</v>
      </c>
      <c r="U898" t="s">
        <v>7199</v>
      </c>
      <c r="V898" t="s">
        <v>6271</v>
      </c>
      <c r="W898" t="s">
        <v>11454</v>
      </c>
      <c r="X898" t="s">
        <v>11455</v>
      </c>
      <c r="Y898" t="s">
        <v>6269</v>
      </c>
      <c r="Z898" s="48" t="str">
        <f t="shared" si="224"/>
        <v>SSA AMR-10.121.96.21-GOPALGRAM A1_2/6-10.121.96.6-CHALALA-1 B2_2/6</v>
      </c>
      <c r="AA898" s="48">
        <f t="shared" si="225"/>
        <v>13</v>
      </c>
      <c r="AB898" s="48">
        <f t="shared" si="226"/>
        <v>23</v>
      </c>
      <c r="AC898" s="48">
        <f t="shared" si="227"/>
        <v>14</v>
      </c>
      <c r="AD898" s="48">
        <f t="shared" si="228"/>
        <v>24</v>
      </c>
      <c r="AE898" s="48" t="str">
        <f t="shared" si="229"/>
        <v>10.121.96.6</v>
      </c>
      <c r="AF898" s="42" t="str">
        <f t="shared" si="230"/>
        <v>10.121.96.21</v>
      </c>
      <c r="AG898" s="7" t="str">
        <f t="shared" si="231"/>
        <v>Chalala 1</v>
      </c>
      <c r="AH898" s="7" t="str">
        <f t="shared" si="232"/>
        <v>Gopalgram</v>
      </c>
      <c r="AI898" s="7" t="str">
        <f t="shared" si="233"/>
        <v>S5P3</v>
      </c>
      <c r="AJ898" s="7" t="str">
        <f t="shared" si="234"/>
        <v>S2P6</v>
      </c>
      <c r="AK898" s="7" t="str">
        <f>IFERROR(VLOOKUP(Z898,'PASTE-DL-ALARMS'!$Q$10:$W$2200,7,FALSE),"")</f>
        <v>09-04-2026</v>
      </c>
      <c r="AL898" s="55" t="str">
        <f>IFERROR(VLOOKUP(Z898,'PASTE-DL-ALARMS'!$Q$10:$W$2200,3,FALSE),"")</f>
        <v>15:01:49</v>
      </c>
      <c r="AM898" s="7" t="str">
        <f t="shared" si="235"/>
        <v>10.121.96.6_Chalala 1_S5P3</v>
      </c>
      <c r="AN898" s="55" t="str">
        <f t="shared" si="236"/>
        <v>10.121.96.21_Gopalgram_S2P6</v>
      </c>
      <c r="AO898" s="72">
        <f t="shared" ca="1" si="237"/>
        <v>36</v>
      </c>
      <c r="AP898" s="7" t="str">
        <f>IFERROR(VLOOKUP(Z898,'PASTE-DL-ALARMS'!$Q$10:$Z$2800,8,FALSE),"")</f>
        <v xml:space="preserve">	2026/04/09,15:01:49</v>
      </c>
    </row>
    <row r="899" spans="1:42" x14ac:dyDescent="0.25">
      <c r="A899" s="20"/>
      <c r="B899" s="20"/>
      <c r="C899" s="20" t="str">
        <f>IF(D899="Critical",MAX($C$8:C898)+1,"")</f>
        <v/>
      </c>
      <c r="D899" s="20" t="str">
        <f t="shared" si="221"/>
        <v>-</v>
      </c>
      <c r="E899" s="20" t="str">
        <f>VLOOKUP('PASTE-DOWN-DL'!F899,'SSA-CODE'!$D$4:$E$56,2,FALSE)</f>
        <v>VAL</v>
      </c>
      <c r="F899" s="48" t="str">
        <f t="shared" si="222"/>
        <v>SSA VAL</v>
      </c>
      <c r="G899" s="48" t="str">
        <f t="shared" si="223"/>
        <v xml:space="preserve">	SSA VAL</v>
      </c>
      <c r="H899" s="20">
        <v>890</v>
      </c>
      <c r="I899" t="s">
        <v>11456</v>
      </c>
      <c r="J899" t="s">
        <v>6260</v>
      </c>
      <c r="K899" t="s">
        <v>6275</v>
      </c>
      <c r="L899" t="s">
        <v>6262</v>
      </c>
      <c r="M899" t="s">
        <v>6263</v>
      </c>
      <c r="N899" t="s">
        <v>11457</v>
      </c>
      <c r="O899" t="s">
        <v>11458</v>
      </c>
      <c r="P899" t="s">
        <v>6266</v>
      </c>
      <c r="Q899" t="s">
        <v>6460</v>
      </c>
      <c r="R899" t="s">
        <v>6279</v>
      </c>
      <c r="S899" t="s">
        <v>11459</v>
      </c>
      <c r="T899" t="s">
        <v>6313</v>
      </c>
      <c r="U899" t="s">
        <v>7348</v>
      </c>
      <c r="V899" t="s">
        <v>6271</v>
      </c>
      <c r="W899" t="s">
        <v>11460</v>
      </c>
      <c r="X899" t="s">
        <v>11461</v>
      </c>
      <c r="Y899" t="s">
        <v>6269</v>
      </c>
      <c r="Z899" s="48" t="str">
        <f t="shared" si="224"/>
        <v>SSA VAL-10.121.68.73-Vansda_5/4-10.121.68.71-Kandolpada_1/5</v>
      </c>
      <c r="AA899" s="48">
        <f t="shared" si="225"/>
        <v>14</v>
      </c>
      <c r="AB899" s="48">
        <f t="shared" si="226"/>
        <v>21</v>
      </c>
      <c r="AC899" s="48">
        <f t="shared" si="227"/>
        <v>14</v>
      </c>
      <c r="AD899" s="48">
        <f t="shared" si="228"/>
        <v>26</v>
      </c>
      <c r="AE899" s="48" t="str">
        <f t="shared" si="229"/>
        <v>10.121.68.73</v>
      </c>
      <c r="AF899" s="42" t="str">
        <f t="shared" si="230"/>
        <v>10.121.68.71</v>
      </c>
      <c r="AG899" s="7" t="str">
        <f t="shared" si="231"/>
        <v>Vansda</v>
      </c>
      <c r="AH899" s="7" t="str">
        <f t="shared" si="232"/>
        <v xml:space="preserve"> KANDOLPADA</v>
      </c>
      <c r="AI899" s="7" t="str">
        <f t="shared" si="233"/>
        <v>S5P4</v>
      </c>
      <c r="AJ899" s="7" t="str">
        <f t="shared" si="234"/>
        <v>S1P5</v>
      </c>
      <c r="AK899" s="7" t="str">
        <f>IFERROR(VLOOKUP(Z899,'PASTE-DL-ALARMS'!$Q$10:$W$2200,7,FALSE),"")</f>
        <v/>
      </c>
      <c r="AL899" s="55" t="str">
        <f>IFERROR(VLOOKUP(Z899,'PASTE-DL-ALARMS'!$Q$10:$W$2200,3,FALSE),"")</f>
        <v/>
      </c>
      <c r="AM899" s="7" t="str">
        <f t="shared" si="235"/>
        <v>10.121.68.73_Vansda_S5P4</v>
      </c>
      <c r="AN899" s="55" t="str">
        <f t="shared" si="236"/>
        <v>10.121.68.71_ KANDOLPADA_S1P5</v>
      </c>
      <c r="AO899" s="72" t="e">
        <f t="shared" ca="1" si="237"/>
        <v>#VALUE!</v>
      </c>
      <c r="AP899" s="7" t="str">
        <f>IFERROR(VLOOKUP(Z899,'PASTE-DL-ALARMS'!$Q$10:$Z$2800,8,FALSE),"")</f>
        <v/>
      </c>
    </row>
    <row r="900" spans="1:42" x14ac:dyDescent="0.25">
      <c r="A900" s="20"/>
      <c r="B900" s="20"/>
      <c r="C900" s="20" t="str">
        <f>IF(D900="Critical",MAX($C$8:C899)+1,"")</f>
        <v/>
      </c>
      <c r="D900" s="20" t="str">
        <f t="shared" si="221"/>
        <v>-</v>
      </c>
      <c r="E900" s="20" t="str">
        <f>VLOOKUP('PASTE-DOWN-DL'!F900,'SSA-CODE'!$D$4:$E$56,2,FALSE)</f>
        <v>BUJ</v>
      </c>
      <c r="F900" s="48" t="str">
        <f t="shared" si="222"/>
        <v>SSA BUJ</v>
      </c>
      <c r="G900" s="48" t="str">
        <f t="shared" si="223"/>
        <v xml:space="preserve">	SSA BUJ</v>
      </c>
      <c r="H900" s="20">
        <v>891</v>
      </c>
      <c r="I900" t="s">
        <v>11462</v>
      </c>
      <c r="J900" t="s">
        <v>6260</v>
      </c>
      <c r="K900" t="s">
        <v>6275</v>
      </c>
      <c r="L900" t="s">
        <v>6262</v>
      </c>
      <c r="M900" t="s">
        <v>6263</v>
      </c>
      <c r="N900" t="s">
        <v>11463</v>
      </c>
      <c r="O900" t="s">
        <v>11464</v>
      </c>
      <c r="P900" t="s">
        <v>6266</v>
      </c>
      <c r="Q900" t="s">
        <v>6311</v>
      </c>
      <c r="R900" t="s">
        <v>6279</v>
      </c>
      <c r="S900" t="s">
        <v>11465</v>
      </c>
      <c r="T900" t="s">
        <v>6500</v>
      </c>
      <c r="U900" t="s">
        <v>6501</v>
      </c>
      <c r="V900" t="s">
        <v>6271</v>
      </c>
      <c r="W900" t="s">
        <v>11466</v>
      </c>
      <c r="X900" t="s">
        <v>11467</v>
      </c>
      <c r="Y900" t="s">
        <v>6269</v>
      </c>
      <c r="Z900" s="48" t="str">
        <f t="shared" si="224"/>
        <v>SSA BUJ-10.121.17.80-Ashapura Temple A1_1/5-10.121.17.77-TXPlot-1008 A1_1/5</v>
      </c>
      <c r="AA900" s="48">
        <f t="shared" si="225"/>
        <v>14</v>
      </c>
      <c r="AB900" s="48">
        <f t="shared" si="226"/>
        <v>30</v>
      </c>
      <c r="AC900" s="48">
        <f t="shared" si="227"/>
        <v>14</v>
      </c>
      <c r="AD900" s="48">
        <f t="shared" si="228"/>
        <v>26</v>
      </c>
      <c r="AE900" s="48" t="str">
        <f t="shared" si="229"/>
        <v>10.121.17.80</v>
      </c>
      <c r="AF900" s="42" t="str">
        <f t="shared" si="230"/>
        <v>10.121.17.77</v>
      </c>
      <c r="AG900" s="7" t="str">
        <f t="shared" si="231"/>
        <v>Ashapura Temple</v>
      </c>
      <c r="AH900" s="7" t="str">
        <f t="shared" si="232"/>
        <v>TXPlot 1008</v>
      </c>
      <c r="AI900" s="7" t="str">
        <f t="shared" si="233"/>
        <v>S1P5</v>
      </c>
      <c r="AJ900" s="7" t="str">
        <f t="shared" si="234"/>
        <v>S1P5</v>
      </c>
      <c r="AK900" s="7" t="str">
        <f>IFERROR(VLOOKUP(Z900,'PASTE-DL-ALARMS'!$Q$10:$W$2200,7,FALSE),"")</f>
        <v/>
      </c>
      <c r="AL900" s="55" t="str">
        <f>IFERROR(VLOOKUP(Z900,'PASTE-DL-ALARMS'!$Q$10:$W$2200,3,FALSE),"")</f>
        <v/>
      </c>
      <c r="AM900" s="7" t="str">
        <f t="shared" si="235"/>
        <v>10.121.17.80_Ashapura Temple_S1P5</v>
      </c>
      <c r="AN900" s="55" t="str">
        <f t="shared" si="236"/>
        <v>10.121.17.77_TXPlot 1008_S1P5</v>
      </c>
      <c r="AO900" s="72" t="e">
        <f t="shared" ca="1" si="237"/>
        <v>#VALUE!</v>
      </c>
      <c r="AP900" s="7" t="str">
        <f>IFERROR(VLOOKUP(Z900,'PASTE-DL-ALARMS'!$Q$10:$Z$2800,8,FALSE),"")</f>
        <v/>
      </c>
    </row>
    <row r="901" spans="1:42" x14ac:dyDescent="0.25">
      <c r="A901" s="20"/>
      <c r="B901" s="20"/>
      <c r="C901" s="20" t="str">
        <f>IF(D901="Critical",MAX($C$8:C900)+1,"")</f>
        <v/>
      </c>
      <c r="D901" s="20" t="str">
        <f t="shared" si="221"/>
        <v>-</v>
      </c>
      <c r="E901" s="20" t="str">
        <f>VLOOKUP('PASTE-DOWN-DL'!F901,'SSA-CODE'!$D$4:$E$56,2,FALSE)</f>
        <v>VDA</v>
      </c>
      <c r="F901" s="48" t="str">
        <f t="shared" si="222"/>
        <v>SSA VDR</v>
      </c>
      <c r="G901" s="48" t="str">
        <f t="shared" si="223"/>
        <v xml:space="preserve">	SSA VDR</v>
      </c>
      <c r="H901" s="20">
        <v>892</v>
      </c>
      <c r="I901" t="s">
        <v>11468</v>
      </c>
      <c r="J901" t="s">
        <v>6260</v>
      </c>
      <c r="K901" t="s">
        <v>6275</v>
      </c>
      <c r="L901" t="s">
        <v>6262</v>
      </c>
      <c r="M901" t="s">
        <v>6263</v>
      </c>
      <c r="N901" t="s">
        <v>11469</v>
      </c>
      <c r="O901" t="s">
        <v>11470</v>
      </c>
      <c r="P901" t="s">
        <v>6266</v>
      </c>
      <c r="Q901" t="s">
        <v>6850</v>
      </c>
      <c r="R901" t="s">
        <v>6279</v>
      </c>
      <c r="S901" t="s">
        <v>11471</v>
      </c>
      <c r="T901" t="s">
        <v>6471</v>
      </c>
      <c r="U901" t="s">
        <v>6472</v>
      </c>
      <c r="V901" t="s">
        <v>6271</v>
      </c>
      <c r="W901" t="s">
        <v>11472</v>
      </c>
      <c r="X901" t="s">
        <v>11473</v>
      </c>
      <c r="Y901" t="s">
        <v>6269</v>
      </c>
      <c r="Z901" s="48" t="str">
        <f t="shared" si="224"/>
        <v>SSA VDR-10.121.99.174-Heavy Water A1-10.121.99.171-GSFC Data Center A1</v>
      </c>
      <c r="AA901" s="48">
        <f t="shared" si="225"/>
        <v>15</v>
      </c>
      <c r="AB901" s="48">
        <f t="shared" si="226"/>
        <v>27</v>
      </c>
      <c r="AC901" s="48">
        <f t="shared" si="227"/>
        <v>15</v>
      </c>
      <c r="AD901" s="48">
        <f t="shared" si="228"/>
        <v>32</v>
      </c>
      <c r="AE901" s="48" t="str">
        <f t="shared" si="229"/>
        <v>10.121.99.174</v>
      </c>
      <c r="AF901" s="42" t="str">
        <f t="shared" si="230"/>
        <v>10.121.99.171</v>
      </c>
      <c r="AG901" s="7" t="str">
        <f t="shared" si="231"/>
        <v>Heavy Water</v>
      </c>
      <c r="AH901" s="7" t="str">
        <f t="shared" si="232"/>
        <v>GSFC Data Center</v>
      </c>
      <c r="AI901" s="7" t="str">
        <f t="shared" si="233"/>
        <v>S1P6</v>
      </c>
      <c r="AJ901" s="7" t="str">
        <f t="shared" si="234"/>
        <v>S1P5</v>
      </c>
      <c r="AK901" s="7" t="str">
        <f>IFERROR(VLOOKUP(Z901,'PASTE-DL-ALARMS'!$Q$10:$W$2200,7,FALSE),"")</f>
        <v/>
      </c>
      <c r="AL901" s="55" t="str">
        <f>IFERROR(VLOOKUP(Z901,'PASTE-DL-ALARMS'!$Q$10:$W$2200,3,FALSE),"")</f>
        <v/>
      </c>
      <c r="AM901" s="7" t="str">
        <f t="shared" si="235"/>
        <v>10.121.99.174_Heavy Water_S1P6</v>
      </c>
      <c r="AN901" s="55" t="str">
        <f t="shared" si="236"/>
        <v>10.121.99.171_GSFC Data Center_S1P5</v>
      </c>
      <c r="AO901" s="72" t="e">
        <f t="shared" ca="1" si="237"/>
        <v>#VALUE!</v>
      </c>
      <c r="AP901" s="7" t="str">
        <f>IFERROR(VLOOKUP(Z901,'PASTE-DL-ALARMS'!$Q$10:$Z$2800,8,FALSE),"")</f>
        <v/>
      </c>
    </row>
    <row r="902" spans="1:42" x14ac:dyDescent="0.25">
      <c r="A902" s="20"/>
      <c r="B902" s="20"/>
      <c r="C902" s="20" t="str">
        <f>IF(D902="Critical",MAX($C$8:C901)+1,"")</f>
        <v/>
      </c>
      <c r="D902" s="20" t="str">
        <f t="shared" si="221"/>
        <v>-</v>
      </c>
      <c r="E902" s="20" t="str">
        <f>VLOOKUP('PASTE-DOWN-DL'!F902,'SSA-CODE'!$D$4:$E$56,2,FALSE)</f>
        <v>NDD</v>
      </c>
      <c r="F902" s="48" t="str">
        <f t="shared" si="222"/>
        <v>SSA NAD</v>
      </c>
      <c r="G902" s="48" t="str">
        <f t="shared" si="223"/>
        <v xml:space="preserve">	SSA NAD</v>
      </c>
      <c r="H902" s="20">
        <v>893</v>
      </c>
      <c r="I902" t="s">
        <v>11474</v>
      </c>
      <c r="J902" t="s">
        <v>6260</v>
      </c>
      <c r="K902" t="s">
        <v>6275</v>
      </c>
      <c r="L902" t="s">
        <v>6262</v>
      </c>
      <c r="M902" t="s">
        <v>6263</v>
      </c>
      <c r="N902" t="s">
        <v>11475</v>
      </c>
      <c r="O902" t="s">
        <v>11476</v>
      </c>
      <c r="P902" t="s">
        <v>6266</v>
      </c>
      <c r="Q902" t="s">
        <v>6692</v>
      </c>
      <c r="R902" t="s">
        <v>6279</v>
      </c>
      <c r="S902" t="s">
        <v>11477</v>
      </c>
      <c r="T902" t="s">
        <v>6950</v>
      </c>
      <c r="U902" t="s">
        <v>11477</v>
      </c>
      <c r="V902" t="s">
        <v>6271</v>
      </c>
      <c r="W902" t="s">
        <v>11478</v>
      </c>
      <c r="X902" t="s">
        <v>11479</v>
      </c>
      <c r="Y902" t="s">
        <v>6269</v>
      </c>
      <c r="Z902" s="48" t="str">
        <f t="shared" si="224"/>
        <v>SSA NAD-10.121.16.252-Pandva_1/5-10.121.16.239-Balasinor_6/5</v>
      </c>
      <c r="AA902" s="48">
        <f t="shared" si="225"/>
        <v>15</v>
      </c>
      <c r="AB902" s="48">
        <f t="shared" si="226"/>
        <v>22</v>
      </c>
      <c r="AC902" s="48">
        <f t="shared" si="227"/>
        <v>15</v>
      </c>
      <c r="AD902" s="48">
        <f t="shared" si="228"/>
        <v>25</v>
      </c>
      <c r="AE902" s="48" t="str">
        <f t="shared" si="229"/>
        <v>10.121.16.252</v>
      </c>
      <c r="AF902" s="42" t="str">
        <f t="shared" si="230"/>
        <v>10.121.16.239</v>
      </c>
      <c r="AG902" s="7" t="str">
        <f t="shared" si="231"/>
        <v>Pandva</v>
      </c>
      <c r="AH902" s="7" t="str">
        <f t="shared" si="232"/>
        <v>Balasinor</v>
      </c>
      <c r="AI902" s="7" t="str">
        <f t="shared" si="233"/>
        <v>S1P5</v>
      </c>
      <c r="AJ902" s="7" t="str">
        <f t="shared" si="234"/>
        <v>S6P5</v>
      </c>
      <c r="AK902" s="7" t="str">
        <f>IFERROR(VLOOKUP(Z902,'PASTE-DL-ALARMS'!$Q$10:$W$2200,7,FALSE),"")</f>
        <v/>
      </c>
      <c r="AL902" s="55" t="str">
        <f>IFERROR(VLOOKUP(Z902,'PASTE-DL-ALARMS'!$Q$10:$W$2200,3,FALSE),"")</f>
        <v/>
      </c>
      <c r="AM902" s="7" t="str">
        <f t="shared" si="235"/>
        <v>10.121.16.252_Pandva_S1P5</v>
      </c>
      <c r="AN902" s="55" t="str">
        <f t="shared" si="236"/>
        <v>10.121.16.239_Balasinor_S6P5</v>
      </c>
      <c r="AO902" s="72" t="e">
        <f t="shared" ca="1" si="237"/>
        <v>#VALUE!</v>
      </c>
      <c r="AP902" s="7" t="str">
        <f>IFERROR(VLOOKUP(Z902,'PASTE-DL-ALARMS'!$Q$10:$Z$2800,8,FALSE),"")</f>
        <v/>
      </c>
    </row>
    <row r="903" spans="1:42" x14ac:dyDescent="0.25">
      <c r="A903" s="20"/>
      <c r="B903" s="20"/>
      <c r="C903" s="20" t="str">
        <f>IF(D903="Critical",MAX($C$8:C902)+1,"")</f>
        <v/>
      </c>
      <c r="D903" s="20" t="str">
        <f t="shared" si="221"/>
        <v>-</v>
      </c>
      <c r="E903" s="20" t="str">
        <f>VLOOKUP('PASTE-DOWN-DL'!F903,'SSA-CODE'!$D$4:$E$56,2,FALSE)</f>
        <v>RJT</v>
      </c>
      <c r="F903" s="48" t="str">
        <f t="shared" si="222"/>
        <v>SSA RJ</v>
      </c>
      <c r="G903" s="48" t="str">
        <f t="shared" si="223"/>
        <v xml:space="preserve">	SSA RJ</v>
      </c>
      <c r="H903" s="20">
        <v>894</v>
      </c>
      <c r="I903" t="s">
        <v>11480</v>
      </c>
      <c r="J903" t="s">
        <v>6260</v>
      </c>
      <c r="K903" t="s">
        <v>6275</v>
      </c>
      <c r="L903" t="s">
        <v>6262</v>
      </c>
      <c r="M903" t="s">
        <v>6263</v>
      </c>
      <c r="N903" t="s">
        <v>11481</v>
      </c>
      <c r="O903" t="s">
        <v>11482</v>
      </c>
      <c r="P903" t="s">
        <v>6266</v>
      </c>
      <c r="Q903" t="s">
        <v>6777</v>
      </c>
      <c r="R903" t="s">
        <v>6279</v>
      </c>
      <c r="S903" t="s">
        <v>11483</v>
      </c>
      <c r="T903" t="s">
        <v>6937</v>
      </c>
      <c r="U903" t="s">
        <v>11483</v>
      </c>
      <c r="V903" t="s">
        <v>6271</v>
      </c>
      <c r="W903" t="s">
        <v>11484</v>
      </c>
      <c r="X903" t="s">
        <v>6488</v>
      </c>
      <c r="Y903" t="s">
        <v>6269</v>
      </c>
      <c r="Z903" s="48" t="str">
        <f t="shared" si="224"/>
        <v>SSA RJ-10.121.17.38-RAMOD_2/5-10.121.17.38-DADWA_1/5</v>
      </c>
      <c r="AA903" s="48">
        <f t="shared" si="225"/>
        <v>14</v>
      </c>
      <c r="AB903" s="48">
        <f t="shared" si="226"/>
        <v>20</v>
      </c>
      <c r="AC903" s="48">
        <f t="shared" si="227"/>
        <v>14</v>
      </c>
      <c r="AD903" s="48">
        <f t="shared" si="228"/>
        <v>20</v>
      </c>
      <c r="AE903" s="48" t="str">
        <f t="shared" si="229"/>
        <v>10.121.17.38</v>
      </c>
      <c r="AF903" s="42" t="str">
        <f t="shared" si="230"/>
        <v>10.121.17.21</v>
      </c>
      <c r="AG903" s="7" t="str">
        <f t="shared" si="231"/>
        <v>RAMOD</v>
      </c>
      <c r="AH903" s="7" t="str">
        <f t="shared" si="232"/>
        <v>DADVA</v>
      </c>
      <c r="AI903" s="7" t="str">
        <f t="shared" si="233"/>
        <v>S2P5</v>
      </c>
      <c r="AJ903" s="7" t="str">
        <f t="shared" si="234"/>
        <v>S1P5</v>
      </c>
      <c r="AK903" s="7" t="str">
        <f>IFERROR(VLOOKUP(Z903,'PASTE-DL-ALARMS'!$Q$10:$W$2200,7,FALSE),"")</f>
        <v/>
      </c>
      <c r="AL903" s="55" t="str">
        <f>IFERROR(VLOOKUP(Z903,'PASTE-DL-ALARMS'!$Q$10:$W$2200,3,FALSE),"")</f>
        <v/>
      </c>
      <c r="AM903" s="7" t="str">
        <f t="shared" si="235"/>
        <v>10.121.17.38_RAMOD_S2P5</v>
      </c>
      <c r="AN903" s="55" t="str">
        <f t="shared" si="236"/>
        <v>10.121.17.21_DADVA_S1P5</v>
      </c>
      <c r="AO903" s="72" t="e">
        <f t="shared" ca="1" si="237"/>
        <v>#VALUE!</v>
      </c>
      <c r="AP903" s="7" t="str">
        <f>IFERROR(VLOOKUP(Z903,'PASTE-DL-ALARMS'!$Q$10:$Z$2800,8,FALSE),"")</f>
        <v/>
      </c>
    </row>
    <row r="904" spans="1:42" x14ac:dyDescent="0.25">
      <c r="A904" s="20"/>
      <c r="B904" s="20"/>
      <c r="C904" s="20" t="str">
        <f>IF(D904="Critical",MAX($C$8:C903)+1,"")</f>
        <v/>
      </c>
      <c r="D904" s="20" t="str">
        <f t="shared" si="221"/>
        <v>-</v>
      </c>
      <c r="E904" s="20" t="str">
        <f>VLOOKUP('PASTE-DOWN-DL'!F904,'SSA-CODE'!$D$4:$E$56,2,FALSE)</f>
        <v>WTR RJ</v>
      </c>
      <c r="F904" s="48" t="str">
        <f t="shared" si="222"/>
        <v>WTR RJ</v>
      </c>
      <c r="G904" s="48" t="str">
        <f t="shared" si="223"/>
        <v xml:space="preserve">	WTR RJ</v>
      </c>
      <c r="H904" s="20">
        <v>895</v>
      </c>
      <c r="I904" t="s">
        <v>11485</v>
      </c>
      <c r="J904" t="s">
        <v>6260</v>
      </c>
      <c r="K904" t="s">
        <v>6275</v>
      </c>
      <c r="L904" t="s">
        <v>6262</v>
      </c>
      <c r="M904" t="s">
        <v>6263</v>
      </c>
      <c r="N904" t="s">
        <v>11486</v>
      </c>
      <c r="O904" t="s">
        <v>11487</v>
      </c>
      <c r="P904" t="s">
        <v>6266</v>
      </c>
      <c r="Q904" t="s">
        <v>6850</v>
      </c>
      <c r="R904" t="s">
        <v>6279</v>
      </c>
      <c r="S904" t="s">
        <v>11488</v>
      </c>
      <c r="T904" t="s">
        <v>6471</v>
      </c>
      <c r="U904" t="s">
        <v>8402</v>
      </c>
      <c r="V904" t="s">
        <v>6271</v>
      </c>
      <c r="W904" t="s">
        <v>11489</v>
      </c>
      <c r="X904" t="s">
        <v>11490</v>
      </c>
      <c r="Y904" t="s">
        <v>6269</v>
      </c>
      <c r="Z904" s="48" t="str">
        <f t="shared" si="224"/>
        <v>WTR RJ-10.121.17.54-PORT6/2 Dhoraji-10.121.24.36 PORT 2/5 JND GIDC</v>
      </c>
      <c r="AA904" s="48">
        <f t="shared" si="225"/>
        <v>14</v>
      </c>
      <c r="AB904" s="48">
        <f t="shared" si="226"/>
        <v>19</v>
      </c>
      <c r="AC904" s="48">
        <f t="shared" si="227"/>
        <v>14</v>
      </c>
      <c r="AD904" s="48">
        <f t="shared" si="228"/>
        <v>22</v>
      </c>
      <c r="AE904" s="48" t="str">
        <f t="shared" si="229"/>
        <v>10.121.24.36</v>
      </c>
      <c r="AF904" s="42" t="str">
        <f t="shared" si="230"/>
        <v>10.121.17.54</v>
      </c>
      <c r="AG904" s="7" t="str">
        <f t="shared" si="231"/>
        <v>GIDC</v>
      </c>
      <c r="AH904" s="7" t="str">
        <f t="shared" si="232"/>
        <v>DHORAJI</v>
      </c>
      <c r="AI904" s="7" t="str">
        <f t="shared" si="233"/>
        <v>S2P5</v>
      </c>
      <c r="AJ904" s="7" t="str">
        <f t="shared" si="234"/>
        <v>S6P2</v>
      </c>
      <c r="AK904" s="7" t="str">
        <f>IFERROR(VLOOKUP(Z904,'PASTE-DL-ALARMS'!$Q$10:$W$2200,7,FALSE),"")</f>
        <v/>
      </c>
      <c r="AL904" s="55" t="str">
        <f>IFERROR(VLOOKUP(Z904,'PASTE-DL-ALARMS'!$Q$10:$W$2200,3,FALSE),"")</f>
        <v/>
      </c>
      <c r="AM904" s="7" t="str">
        <f t="shared" si="235"/>
        <v>10.121.24.36_GIDC_S2P5</v>
      </c>
      <c r="AN904" s="55" t="str">
        <f t="shared" si="236"/>
        <v>10.121.17.54_DHORAJI_S6P2</v>
      </c>
      <c r="AO904" s="72" t="e">
        <f t="shared" ca="1" si="237"/>
        <v>#VALUE!</v>
      </c>
      <c r="AP904" s="7" t="str">
        <f>IFERROR(VLOOKUP(Z904,'PASTE-DL-ALARMS'!$Q$10:$Z$2800,8,FALSE),"")</f>
        <v/>
      </c>
    </row>
    <row r="905" spans="1:42" x14ac:dyDescent="0.25">
      <c r="A905" s="20"/>
      <c r="B905" s="20"/>
      <c r="C905" s="20" t="str">
        <f>IF(D905="Critical",MAX($C$8:C904)+1,"")</f>
        <v/>
      </c>
      <c r="D905" s="20" t="str">
        <f t="shared" si="221"/>
        <v>-</v>
      </c>
      <c r="E905" s="20" t="str">
        <f>VLOOKUP('PASTE-DOWN-DL'!F905,'SSA-CODE'!$D$4:$E$56,2,FALSE)</f>
        <v>WTR AM</v>
      </c>
      <c r="F905" s="48" t="str">
        <f t="shared" si="222"/>
        <v>WTR AM</v>
      </c>
      <c r="G905" s="48" t="str">
        <f t="shared" si="223"/>
        <v xml:space="preserve">	WTR AM</v>
      </c>
      <c r="H905" s="20">
        <v>896</v>
      </c>
      <c r="I905" t="s">
        <v>11491</v>
      </c>
      <c r="J905" t="s">
        <v>6260</v>
      </c>
      <c r="K905" t="s">
        <v>6261</v>
      </c>
      <c r="L905" t="s">
        <v>6262</v>
      </c>
      <c r="M905" t="s">
        <v>6263</v>
      </c>
      <c r="N905" t="s">
        <v>11492</v>
      </c>
      <c r="O905" t="s">
        <v>11493</v>
      </c>
      <c r="P905" t="s">
        <v>6266</v>
      </c>
      <c r="Q905" t="s">
        <v>7127</v>
      </c>
      <c r="R905" t="s">
        <v>6268</v>
      </c>
      <c r="S905" t="s">
        <v>6269</v>
      </c>
      <c r="T905" t="s">
        <v>6602</v>
      </c>
      <c r="U905" t="s">
        <v>6269</v>
      </c>
      <c r="V905" t="s">
        <v>6271</v>
      </c>
      <c r="W905" t="s">
        <v>11494</v>
      </c>
      <c r="X905" t="s">
        <v>11495</v>
      </c>
      <c r="Y905" t="s">
        <v>6269</v>
      </c>
      <c r="Z905" s="48" t="str">
        <f t="shared" si="224"/>
        <v>WTR AM-10.121.16.129-TN725B_AM Bhadra (B2) GNE\S4P1 - 10.121.16.130-TN705B_Kheda(B1)\S4P1</v>
      </c>
      <c r="AA905" s="48">
        <f t="shared" si="225"/>
        <v>15</v>
      </c>
      <c r="AB905" s="48">
        <f t="shared" si="226"/>
        <v>29</v>
      </c>
      <c r="AC905" s="48">
        <f t="shared" si="227"/>
        <v>15</v>
      </c>
      <c r="AD905" s="48">
        <f t="shared" si="228"/>
        <v>21</v>
      </c>
      <c r="AE905" s="48" t="str">
        <f t="shared" si="229"/>
        <v>10.121.16.129</v>
      </c>
      <c r="AF905" s="42" t="str">
        <f t="shared" si="230"/>
        <v>10.121.16.130</v>
      </c>
      <c r="AG905" s="7" t="str">
        <f t="shared" si="231"/>
        <v>Bhadra 4(GNE)</v>
      </c>
      <c r="AH905" s="7" t="str">
        <f t="shared" si="232"/>
        <v>Kheda</v>
      </c>
      <c r="AI905" s="7" t="str">
        <f t="shared" si="233"/>
        <v>S4P1</v>
      </c>
      <c r="AJ905" s="7" t="str">
        <f t="shared" si="234"/>
        <v>S4P1</v>
      </c>
      <c r="AK905" s="7" t="str">
        <f>IFERROR(VLOOKUP(Z905,'PASTE-DL-ALARMS'!$Q$10:$W$2200,7,FALSE),"")</f>
        <v/>
      </c>
      <c r="AL905" s="55" t="str">
        <f>IFERROR(VLOOKUP(Z905,'PASTE-DL-ALARMS'!$Q$10:$W$2200,3,FALSE),"")</f>
        <v/>
      </c>
      <c r="AM905" s="7" t="str">
        <f t="shared" si="235"/>
        <v>10.121.16.129_Bhadra 4(GNE)_S4P1</v>
      </c>
      <c r="AN905" s="55" t="str">
        <f t="shared" si="236"/>
        <v>10.121.16.130_Kheda_S4P1</v>
      </c>
      <c r="AO905" s="72" t="e">
        <f t="shared" ca="1" si="237"/>
        <v>#VALUE!</v>
      </c>
      <c r="AP905" s="7" t="str">
        <f>IFERROR(VLOOKUP(Z905,'PASTE-DL-ALARMS'!$Q$10:$Z$2800,8,FALSE),"")</f>
        <v/>
      </c>
    </row>
    <row r="906" spans="1:42" x14ac:dyDescent="0.25">
      <c r="A906" s="20"/>
      <c r="B906" s="20"/>
      <c r="C906" s="20" t="str">
        <f>IF(D906="Critical",MAX($C$8:C905)+1,"")</f>
        <v/>
      </c>
      <c r="D906" s="20" t="str">
        <f t="shared" si="221"/>
        <v>-</v>
      </c>
      <c r="E906" s="20" t="str">
        <f>VLOOKUP('PASTE-DOWN-DL'!F906,'SSA-CODE'!$D$4:$E$56,2,FALSE)</f>
        <v>VDA</v>
      </c>
      <c r="F906" s="48" t="str">
        <f t="shared" si="222"/>
        <v>SSA VDR</v>
      </c>
      <c r="G906" s="48" t="str">
        <f t="shared" si="223"/>
        <v xml:space="preserve">	SSA VDR</v>
      </c>
      <c r="H906" s="20">
        <v>897</v>
      </c>
      <c r="I906" t="s">
        <v>11496</v>
      </c>
      <c r="J906" t="s">
        <v>6260</v>
      </c>
      <c r="K906" t="s">
        <v>6275</v>
      </c>
      <c r="L906" t="s">
        <v>6262</v>
      </c>
      <c r="M906" t="s">
        <v>6263</v>
      </c>
      <c r="N906" t="s">
        <v>11497</v>
      </c>
      <c r="O906" t="s">
        <v>11498</v>
      </c>
      <c r="P906" t="s">
        <v>6266</v>
      </c>
      <c r="Q906" t="s">
        <v>6529</v>
      </c>
      <c r="R906" t="s">
        <v>6279</v>
      </c>
      <c r="S906" t="s">
        <v>10789</v>
      </c>
      <c r="T906" t="s">
        <v>6425</v>
      </c>
      <c r="U906" t="s">
        <v>11370</v>
      </c>
      <c r="V906" t="s">
        <v>6271</v>
      </c>
      <c r="W906" t="s">
        <v>11499</v>
      </c>
      <c r="X906" t="s">
        <v>11500</v>
      </c>
      <c r="Y906" t="s">
        <v>6269</v>
      </c>
      <c r="Z906" s="48" t="str">
        <f t="shared" si="224"/>
        <v>SSA VDR-10.121.99.172-JABHUVA_A_1/6-10.121.99.150-CITY 3_B2_4/6</v>
      </c>
      <c r="AA906" s="48">
        <f t="shared" si="225"/>
        <v>15</v>
      </c>
      <c r="AB906" s="48">
        <f t="shared" si="226"/>
        <v>27</v>
      </c>
      <c r="AC906" s="48">
        <f t="shared" si="227"/>
        <v>15</v>
      </c>
      <c r="AD906" s="48">
        <f t="shared" si="228"/>
        <v>22</v>
      </c>
      <c r="AE906" s="48" t="str">
        <f t="shared" si="229"/>
        <v>10.121.99.172</v>
      </c>
      <c r="AF906" s="42" t="str">
        <f t="shared" si="230"/>
        <v>10.121.99.150</v>
      </c>
      <c r="AG906" s="7" t="str">
        <f t="shared" si="231"/>
        <v>GEB JAMBUVA</v>
      </c>
      <c r="AH906" s="7" t="str">
        <f t="shared" si="232"/>
        <v>CITY 3</v>
      </c>
      <c r="AI906" s="7" t="str">
        <f t="shared" si="233"/>
        <v>S1P6</v>
      </c>
      <c r="AJ906" s="7" t="str">
        <f t="shared" si="234"/>
        <v>S4P6</v>
      </c>
      <c r="AK906" s="7" t="str">
        <f>IFERROR(VLOOKUP(Z906,'PASTE-DL-ALARMS'!$Q$10:$W$2200,7,FALSE),"")</f>
        <v/>
      </c>
      <c r="AL906" s="55" t="str">
        <f>IFERROR(VLOOKUP(Z906,'PASTE-DL-ALARMS'!$Q$10:$W$2200,3,FALSE),"")</f>
        <v/>
      </c>
      <c r="AM906" s="7" t="str">
        <f t="shared" si="235"/>
        <v>10.121.99.172_GEB JAMBUVA_S1P6</v>
      </c>
      <c r="AN906" s="55" t="str">
        <f t="shared" si="236"/>
        <v>10.121.99.150_CITY 3_S4P6</v>
      </c>
      <c r="AO906" s="72" t="e">
        <f t="shared" ca="1" si="237"/>
        <v>#VALUE!</v>
      </c>
      <c r="AP906" s="7" t="str">
        <f>IFERROR(VLOOKUP(Z906,'PASTE-DL-ALARMS'!$Q$10:$Z$2800,8,FALSE),"")</f>
        <v/>
      </c>
    </row>
    <row r="907" spans="1:42" x14ac:dyDescent="0.25">
      <c r="A907" s="20"/>
      <c r="B907" s="20"/>
      <c r="C907" s="20" t="str">
        <f>IF(D907="Critical",MAX($C$8:C906)+1,"")</f>
        <v/>
      </c>
      <c r="D907" s="20" t="str">
        <f t="shared" ref="D907:D970" si="238">TRIM(CLEAN(P907))</f>
        <v>-</v>
      </c>
      <c r="E907" s="20" t="str">
        <f>VLOOKUP('PASTE-DOWN-DL'!F907,'SSA-CODE'!$D$4:$E$56,2,FALSE)</f>
        <v>MSN</v>
      </c>
      <c r="F907" s="48" t="str">
        <f t="shared" ref="F907:F970" si="239">TRIM(CLEAN(SUBSTITUTE(G907,CHAR(160)," ")))</f>
        <v>SSA MEH</v>
      </c>
      <c r="G907" s="48" t="str">
        <f t="shared" ref="G907:G970" si="240">MID(I907,1,SEARCH("-",I907)-1)</f>
        <v xml:space="preserve">	SSA MEH</v>
      </c>
      <c r="H907" s="20">
        <v>898</v>
      </c>
      <c r="I907" t="s">
        <v>11501</v>
      </c>
      <c r="J907" t="s">
        <v>6260</v>
      </c>
      <c r="K907" t="s">
        <v>6261</v>
      </c>
      <c r="L907" t="s">
        <v>6262</v>
      </c>
      <c r="M907" t="s">
        <v>6263</v>
      </c>
      <c r="N907" t="s">
        <v>11502</v>
      </c>
      <c r="O907" t="s">
        <v>11503</v>
      </c>
      <c r="P907" t="s">
        <v>6266</v>
      </c>
      <c r="Q907" t="s">
        <v>6629</v>
      </c>
      <c r="R907" t="s">
        <v>6876</v>
      </c>
      <c r="S907" t="s">
        <v>11504</v>
      </c>
      <c r="T907" t="s">
        <v>6287</v>
      </c>
      <c r="U907" t="s">
        <v>11504</v>
      </c>
      <c r="V907" t="s">
        <v>6271</v>
      </c>
      <c r="W907" t="s">
        <v>11505</v>
      </c>
      <c r="X907" t="s">
        <v>6488</v>
      </c>
      <c r="Y907" t="s">
        <v>6269</v>
      </c>
      <c r="Z907" s="48" t="str">
        <f t="shared" ref="Z907:Z970" si="241">TRIM(CLEAN(I907))</f>
        <v>SSA MEH-10.121.98.2-Bechraji_Exchange_4/1-10.121.15.157-NGN_Building_MSN_4/1</v>
      </c>
      <c r="AA907" s="48">
        <f t="shared" ref="AA907:AA970" si="242">SEARCH("_",N907)</f>
        <v>13</v>
      </c>
      <c r="AB907" s="48">
        <f t="shared" ref="AB907:AB970" si="243">SEARCH("_TN7",N907)</f>
        <v>32</v>
      </c>
      <c r="AC907" s="48">
        <f t="shared" ref="AC907:AC970" si="244">SEARCH("_",O907)</f>
        <v>15</v>
      </c>
      <c r="AD907" s="48">
        <f t="shared" ref="AD907:AD970" si="245">SEARCH("_TN7",O907)</f>
        <v>23</v>
      </c>
      <c r="AE907" s="48" t="str">
        <f t="shared" ref="AE907:AE970" si="246">TRIM(CLEAN(MID(N907,1,SEARCH("_",N907)-1)))</f>
        <v>10.121.98.2</v>
      </c>
      <c r="AF907" s="42" t="str">
        <f t="shared" ref="AF907:AF970" si="247">TRIM(CLEAN(MID(O907,1,SEARCH("_",O907)-1)))</f>
        <v>10.121.15.157</v>
      </c>
      <c r="AG907" s="7" t="str">
        <f t="shared" ref="AG907:AG970" si="248">MID(N907,AA907+1,AB907-AA907-1)</f>
        <v>BECHARAJI EXCHANGE</v>
      </c>
      <c r="AH907" s="7" t="str">
        <f t="shared" ref="AH907:AH970" si="249">MID(O907,AC907+1,AD907-AC907-1)</f>
        <v>MODHERA</v>
      </c>
      <c r="AI907" s="7" t="str">
        <f t="shared" ref="AI907:AI970" si="250">RIGHT(N907,LEN(N907)-SEARCH("\",N907))</f>
        <v>S4P1</v>
      </c>
      <c r="AJ907" s="7" t="str">
        <f t="shared" ref="AJ907:AJ970" si="251">RIGHT(O907,LEN(O907)-SEARCH("\",O907))</f>
        <v>S4P1</v>
      </c>
      <c r="AK907" s="7" t="str">
        <f>IFERROR(VLOOKUP(Z907,'PASTE-DL-ALARMS'!$Q$10:$W$2200,7,FALSE),"")</f>
        <v/>
      </c>
      <c r="AL907" s="55" t="str">
        <f>IFERROR(VLOOKUP(Z907,'PASTE-DL-ALARMS'!$Q$10:$W$2200,3,FALSE),"")</f>
        <v/>
      </c>
      <c r="AM907" s="7" t="str">
        <f t="shared" ref="AM907:AM970" si="252">CONCATENATE(AE907,"_",AG907,"_",AI907)</f>
        <v>10.121.98.2_BECHARAJI EXCHANGE_S4P1</v>
      </c>
      <c r="AN907" s="55" t="str">
        <f t="shared" ref="AN907:AN970" si="253">CONCATENATE(AF907,"_",AH907,"_",AJ907)</f>
        <v>10.121.15.157_MODHERA_S4P1</v>
      </c>
      <c r="AO907" s="72" t="e">
        <f t="shared" ref="AO907:AO970" ca="1" si="254">$AL$3-AK907</f>
        <v>#VALUE!</v>
      </c>
      <c r="AP907" s="7" t="str">
        <f>IFERROR(VLOOKUP(Z907,'PASTE-DL-ALARMS'!$Q$10:$Z$2800,8,FALSE),"")</f>
        <v/>
      </c>
    </row>
    <row r="908" spans="1:42" x14ac:dyDescent="0.25">
      <c r="A908" s="20"/>
      <c r="B908" s="20"/>
      <c r="C908" s="20" t="str">
        <f>IF(D908="Critical",MAX($C$8:C907)+1,"")</f>
        <v/>
      </c>
      <c r="D908" s="20" t="str">
        <f t="shared" si="238"/>
        <v>-</v>
      </c>
      <c r="E908" s="20" t="str">
        <f>VLOOKUP('PASTE-DOWN-DL'!F908,'SSA-CODE'!$D$4:$E$56,2,FALSE)</f>
        <v>WTR AM</v>
      </c>
      <c r="F908" s="48" t="str">
        <f t="shared" si="239"/>
        <v>WTR AM</v>
      </c>
      <c r="G908" s="48" t="str">
        <f t="shared" si="240"/>
        <v xml:space="preserve">	WTR AM</v>
      </c>
      <c r="H908" s="20">
        <v>899</v>
      </c>
      <c r="I908" t="s">
        <v>19517</v>
      </c>
      <c r="J908" t="s">
        <v>6260</v>
      </c>
      <c r="K908" t="s">
        <v>6261</v>
      </c>
      <c r="L908" t="s">
        <v>6262</v>
      </c>
      <c r="M908" t="s">
        <v>6263</v>
      </c>
      <c r="N908" t="s">
        <v>11506</v>
      </c>
      <c r="O908" t="s">
        <v>11507</v>
      </c>
      <c r="P908" t="s">
        <v>6266</v>
      </c>
      <c r="Q908" t="s">
        <v>6400</v>
      </c>
      <c r="R908" t="s">
        <v>6665</v>
      </c>
      <c r="S908" t="s">
        <v>11508</v>
      </c>
      <c r="T908" t="s">
        <v>6486</v>
      </c>
      <c r="U908" t="s">
        <v>6723</v>
      </c>
      <c r="V908" t="s">
        <v>6271</v>
      </c>
      <c r="W908" t="s">
        <v>11509</v>
      </c>
      <c r="X908" t="s">
        <v>19518</v>
      </c>
      <c r="Y908" t="s">
        <v>6269</v>
      </c>
      <c r="Z908" s="48" t="str">
        <f t="shared" si="241"/>
        <v>WTR AM-10.121.16.134-BARODA CITY2_3/1-10.121.16.12-Baroda Alkapuri1 GNE_6/1</v>
      </c>
      <c r="AA908" s="48">
        <f t="shared" si="242"/>
        <v>15</v>
      </c>
      <c r="AB908" s="48">
        <f t="shared" si="243"/>
        <v>29</v>
      </c>
      <c r="AC908" s="48">
        <f t="shared" si="244"/>
        <v>14</v>
      </c>
      <c r="AD908" s="48">
        <f t="shared" si="245"/>
        <v>36</v>
      </c>
      <c r="AE908" s="48" t="str">
        <f t="shared" si="246"/>
        <v>10.121.16.134</v>
      </c>
      <c r="AF908" s="42" t="str">
        <f t="shared" si="247"/>
        <v>10.121.16.12</v>
      </c>
      <c r="AG908" s="7" t="str">
        <f t="shared" si="248"/>
        <v>BARODA CITY 2</v>
      </c>
      <c r="AH908" s="7" t="str">
        <f t="shared" si="249"/>
        <v>Baroda-Alkapuri1(GNE)</v>
      </c>
      <c r="AI908" s="7" t="str">
        <f t="shared" si="250"/>
        <v>S3P1</v>
      </c>
      <c r="AJ908" s="7" t="str">
        <f t="shared" si="251"/>
        <v>S6P1</v>
      </c>
      <c r="AK908" s="7" t="str">
        <f>IFERROR(VLOOKUP(Z908,'PASTE-DL-ALARMS'!$Q$10:$W$2200,7,FALSE),"")</f>
        <v/>
      </c>
      <c r="AL908" s="55" t="str">
        <f>IFERROR(VLOOKUP(Z908,'PASTE-DL-ALARMS'!$Q$10:$W$2200,3,FALSE),"")</f>
        <v/>
      </c>
      <c r="AM908" s="7" t="str">
        <f t="shared" si="252"/>
        <v>10.121.16.134_BARODA CITY 2_S3P1</v>
      </c>
      <c r="AN908" s="55" t="str">
        <f t="shared" si="253"/>
        <v>10.121.16.12_Baroda-Alkapuri1(GNE)_S6P1</v>
      </c>
      <c r="AO908" s="72" t="e">
        <f t="shared" ca="1" si="254"/>
        <v>#VALUE!</v>
      </c>
      <c r="AP908" s="7" t="str">
        <f>IFERROR(VLOOKUP(Z908,'PASTE-DL-ALARMS'!$Q$10:$Z$2800,8,FALSE),"")</f>
        <v/>
      </c>
    </row>
    <row r="909" spans="1:42" x14ac:dyDescent="0.25">
      <c r="A909" s="20"/>
      <c r="B909" s="20"/>
      <c r="C909" s="20" t="str">
        <f>IF(D909="Critical",MAX($C$8:C908)+1,"")</f>
        <v/>
      </c>
      <c r="D909" s="20" t="str">
        <f t="shared" si="238"/>
        <v>-</v>
      </c>
      <c r="E909" s="20" t="str">
        <f>VLOOKUP('PASTE-DOWN-DL'!F909,'SSA-CODE'!$D$4:$E$56,2,FALSE)</f>
        <v>VAL</v>
      </c>
      <c r="F909" s="48" t="str">
        <f t="shared" si="239"/>
        <v>SSA VAL</v>
      </c>
      <c r="G909" s="48" t="str">
        <f t="shared" si="240"/>
        <v xml:space="preserve">	SSA VAL</v>
      </c>
      <c r="H909" s="20">
        <v>900</v>
      </c>
      <c r="I909" t="s">
        <v>11510</v>
      </c>
      <c r="J909" t="s">
        <v>6260</v>
      </c>
      <c r="K909" t="s">
        <v>6261</v>
      </c>
      <c r="L909" t="s">
        <v>6262</v>
      </c>
      <c r="M909" t="s">
        <v>6263</v>
      </c>
      <c r="N909" t="s">
        <v>11511</v>
      </c>
      <c r="O909" t="s">
        <v>11512</v>
      </c>
      <c r="P909" t="s">
        <v>6266</v>
      </c>
      <c r="Q909" t="s">
        <v>6686</v>
      </c>
      <c r="R909" t="s">
        <v>6706</v>
      </c>
      <c r="S909" t="s">
        <v>6269</v>
      </c>
      <c r="T909" t="s">
        <v>7260</v>
      </c>
      <c r="U909" t="s">
        <v>6269</v>
      </c>
      <c r="V909" t="s">
        <v>6271</v>
      </c>
      <c r="W909" t="s">
        <v>11513</v>
      </c>
      <c r="X909" t="s">
        <v>11514</v>
      </c>
      <c r="Y909" t="s">
        <v>6269</v>
      </c>
      <c r="Z909" s="48" t="str">
        <f t="shared" si="241"/>
        <v>SSA VAL-10.121.68.87-SAKARPATAL_B1_3/1-10.121.68.84-WAGHAI_B2_PH3_5/1</v>
      </c>
      <c r="AA909" s="48">
        <f t="shared" si="242"/>
        <v>14</v>
      </c>
      <c r="AB909" s="48">
        <f t="shared" si="243"/>
        <v>25</v>
      </c>
      <c r="AC909" s="48">
        <f t="shared" si="244"/>
        <v>14</v>
      </c>
      <c r="AD909" s="48">
        <f t="shared" si="245"/>
        <v>21</v>
      </c>
      <c r="AE909" s="48" t="str">
        <f t="shared" si="246"/>
        <v>10.121.68.87</v>
      </c>
      <c r="AF909" s="42" t="str">
        <f t="shared" si="247"/>
        <v>10.121.68.84</v>
      </c>
      <c r="AG909" s="7" t="str">
        <f t="shared" si="248"/>
        <v>SAKARPATAL</v>
      </c>
      <c r="AH909" s="7" t="str">
        <f t="shared" si="249"/>
        <v>WAGHAI</v>
      </c>
      <c r="AI909" s="7" t="str">
        <f t="shared" si="250"/>
        <v>S3P1</v>
      </c>
      <c r="AJ909" s="7" t="str">
        <f t="shared" si="251"/>
        <v>S5P1</v>
      </c>
      <c r="AK909" s="7" t="str">
        <f>IFERROR(VLOOKUP(Z909,'PASTE-DL-ALARMS'!$Q$10:$W$2200,7,FALSE),"")</f>
        <v/>
      </c>
      <c r="AL909" s="55" t="str">
        <f>IFERROR(VLOOKUP(Z909,'PASTE-DL-ALARMS'!$Q$10:$W$2200,3,FALSE),"")</f>
        <v/>
      </c>
      <c r="AM909" s="7" t="str">
        <f t="shared" si="252"/>
        <v>10.121.68.87_SAKARPATAL_S3P1</v>
      </c>
      <c r="AN909" s="55" t="str">
        <f t="shared" si="253"/>
        <v>10.121.68.84_WAGHAI_S5P1</v>
      </c>
      <c r="AO909" s="72" t="e">
        <f t="shared" ca="1" si="254"/>
        <v>#VALUE!</v>
      </c>
      <c r="AP909" s="7" t="str">
        <f>IFERROR(VLOOKUP(Z909,'PASTE-DL-ALARMS'!$Q$10:$Z$2800,8,FALSE),"")</f>
        <v/>
      </c>
    </row>
    <row r="910" spans="1:42" x14ac:dyDescent="0.25">
      <c r="A910" s="20"/>
      <c r="B910" s="20"/>
      <c r="C910" s="20" t="str">
        <f>IF(D910="Critical",MAX($C$8:C909)+1,"")</f>
        <v/>
      </c>
      <c r="D910" s="20" t="str">
        <f t="shared" si="238"/>
        <v>-</v>
      </c>
      <c r="E910" s="20" t="str">
        <f>VLOOKUP('PASTE-DOWN-DL'!F910,'SSA-CODE'!$D$4:$E$56,2,FALSE)</f>
        <v>VDA</v>
      </c>
      <c r="F910" s="48" t="str">
        <f t="shared" si="239"/>
        <v>SSA VDR</v>
      </c>
      <c r="G910" s="48" t="str">
        <f t="shared" si="240"/>
        <v xml:space="preserve">	SSA VDR</v>
      </c>
      <c r="H910" s="20">
        <v>901</v>
      </c>
      <c r="I910" t="s">
        <v>11515</v>
      </c>
      <c r="J910" t="s">
        <v>6260</v>
      </c>
      <c r="K910" t="s">
        <v>6275</v>
      </c>
      <c r="L910" t="s">
        <v>6262</v>
      </c>
      <c r="M910" t="s">
        <v>6263</v>
      </c>
      <c r="N910" t="s">
        <v>11516</v>
      </c>
      <c r="O910" t="s">
        <v>11517</v>
      </c>
      <c r="P910" t="s">
        <v>6266</v>
      </c>
      <c r="Q910" t="s">
        <v>6319</v>
      </c>
      <c r="R910" t="s">
        <v>6279</v>
      </c>
      <c r="S910" t="s">
        <v>11518</v>
      </c>
      <c r="T910" t="s">
        <v>6313</v>
      </c>
      <c r="U910" t="s">
        <v>11518</v>
      </c>
      <c r="V910" t="s">
        <v>6271</v>
      </c>
      <c r="W910" t="s">
        <v>11519</v>
      </c>
      <c r="X910" t="s">
        <v>11520</v>
      </c>
      <c r="Y910" t="s">
        <v>6269</v>
      </c>
      <c r="Z910" s="48" t="str">
        <f t="shared" si="241"/>
        <v>SSA VDR-10.121.19.153-ONGC DRDC VADODARA_1/5-10.121.99.142-ONGC_3/4</v>
      </c>
      <c r="AA910" s="48">
        <f t="shared" si="242"/>
        <v>15</v>
      </c>
      <c r="AB910" s="48">
        <f t="shared" si="243"/>
        <v>34</v>
      </c>
      <c r="AC910" s="48">
        <f t="shared" si="244"/>
        <v>15</v>
      </c>
      <c r="AD910" s="48">
        <f t="shared" si="245"/>
        <v>20</v>
      </c>
      <c r="AE910" s="48" t="str">
        <f t="shared" si="246"/>
        <v>10.121.19.153</v>
      </c>
      <c r="AF910" s="42" t="str">
        <f t="shared" si="247"/>
        <v>10.121.99.142</v>
      </c>
      <c r="AG910" s="7" t="str">
        <f t="shared" si="248"/>
        <v>ONGC DRDC VADODARA</v>
      </c>
      <c r="AH910" s="7" t="str">
        <f t="shared" si="249"/>
        <v>ONGC</v>
      </c>
      <c r="AI910" s="7" t="str">
        <f t="shared" si="250"/>
        <v>S1P5</v>
      </c>
      <c r="AJ910" s="7" t="str">
        <f t="shared" si="251"/>
        <v>S3P4</v>
      </c>
      <c r="AK910" s="7" t="str">
        <f>IFERROR(VLOOKUP(Z910,'PASTE-DL-ALARMS'!$Q$10:$W$2200,7,FALSE),"")</f>
        <v/>
      </c>
      <c r="AL910" s="55" t="str">
        <f>IFERROR(VLOOKUP(Z910,'PASTE-DL-ALARMS'!$Q$10:$W$2200,3,FALSE),"")</f>
        <v/>
      </c>
      <c r="AM910" s="7" t="str">
        <f t="shared" si="252"/>
        <v>10.121.19.153_ONGC DRDC VADODARA_S1P5</v>
      </c>
      <c r="AN910" s="55" t="str">
        <f t="shared" si="253"/>
        <v>10.121.99.142_ONGC_S3P4</v>
      </c>
      <c r="AO910" s="72" t="e">
        <f t="shared" ca="1" si="254"/>
        <v>#VALUE!</v>
      </c>
      <c r="AP910" s="7" t="str">
        <f>IFERROR(VLOOKUP(Z910,'PASTE-DL-ALARMS'!$Q$10:$Z$2800,8,FALSE),"")</f>
        <v/>
      </c>
    </row>
    <row r="911" spans="1:42" x14ac:dyDescent="0.25">
      <c r="A911" s="20"/>
      <c r="B911" s="20"/>
      <c r="C911" s="20">
        <f>IF(D911="Critical",MAX($C$8:C910)+1,"")</f>
        <v>35</v>
      </c>
      <c r="D911" s="20" t="str">
        <f t="shared" si="238"/>
        <v>Critical</v>
      </c>
      <c r="E911" s="20" t="str">
        <f>VLOOKUP('PASTE-DOWN-DL'!F911,'SSA-CODE'!$D$4:$E$56,2,FALSE)</f>
        <v>AMR</v>
      </c>
      <c r="F911" s="48" t="str">
        <f t="shared" si="239"/>
        <v>SSA AMR</v>
      </c>
      <c r="G911" s="48" t="str">
        <f t="shared" si="240"/>
        <v xml:space="preserve">	SSA AMR</v>
      </c>
      <c r="H911" s="20">
        <v>902</v>
      </c>
      <c r="I911" t="s">
        <v>11521</v>
      </c>
      <c r="J911" t="s">
        <v>6260</v>
      </c>
      <c r="K911" t="s">
        <v>6275</v>
      </c>
      <c r="L911" t="s">
        <v>6262</v>
      </c>
      <c r="M911" t="s">
        <v>6263</v>
      </c>
      <c r="N911" t="s">
        <v>11522</v>
      </c>
      <c r="O911" t="s">
        <v>11523</v>
      </c>
      <c r="P911" t="s">
        <v>6484</v>
      </c>
      <c r="Q911" t="s">
        <v>6360</v>
      </c>
      <c r="R911" t="s">
        <v>6279</v>
      </c>
      <c r="S911" t="s">
        <v>6269</v>
      </c>
      <c r="T911" t="s">
        <v>6270</v>
      </c>
      <c r="U911" t="s">
        <v>6269</v>
      </c>
      <c r="V911" t="s">
        <v>6271</v>
      </c>
      <c r="W911" t="s">
        <v>11524</v>
      </c>
      <c r="X911" t="s">
        <v>11525</v>
      </c>
      <c r="Y911" t="s">
        <v>6269</v>
      </c>
      <c r="Z911" s="48" t="str">
        <f t="shared" si="241"/>
        <v>SSA AMR-10.121.96.20-SARAMBHADA_2/6-10.121.96.21-GOPALGRAM_1/6</v>
      </c>
      <c r="AA911" s="48">
        <f t="shared" si="242"/>
        <v>14</v>
      </c>
      <c r="AB911" s="48">
        <f t="shared" si="243"/>
        <v>25</v>
      </c>
      <c r="AC911" s="48">
        <f t="shared" si="244"/>
        <v>14</v>
      </c>
      <c r="AD911" s="48">
        <f t="shared" si="245"/>
        <v>24</v>
      </c>
      <c r="AE911" s="48" t="str">
        <f t="shared" si="246"/>
        <v>10.121.96.20</v>
      </c>
      <c r="AF911" s="42" t="str">
        <f t="shared" si="247"/>
        <v>10.121.96.21</v>
      </c>
      <c r="AG911" s="7" t="str">
        <f t="shared" si="248"/>
        <v>Sarambhada</v>
      </c>
      <c r="AH911" s="7" t="str">
        <f t="shared" si="249"/>
        <v>Gopalgram</v>
      </c>
      <c r="AI911" s="7" t="str">
        <f t="shared" si="250"/>
        <v>S2P6</v>
      </c>
      <c r="AJ911" s="7" t="str">
        <f t="shared" si="251"/>
        <v>S1P6</v>
      </c>
      <c r="AK911" s="7" t="str">
        <f>IFERROR(VLOOKUP(Z911,'PASTE-DL-ALARMS'!$Q$10:$W$2200,7,FALSE),"")</f>
        <v>11-05-2026</v>
      </c>
      <c r="AL911" s="55" t="str">
        <f>IFERROR(VLOOKUP(Z911,'PASTE-DL-ALARMS'!$Q$10:$W$2200,3,FALSE),"")</f>
        <v>01:00:22</v>
      </c>
      <c r="AM911" s="7" t="str">
        <f t="shared" si="252"/>
        <v>10.121.96.20_Sarambhada_S2P6</v>
      </c>
      <c r="AN911" s="55" t="str">
        <f t="shared" si="253"/>
        <v>10.121.96.21_Gopalgram_S1P6</v>
      </c>
      <c r="AO911" s="72">
        <f t="shared" ca="1" si="254"/>
        <v>4</v>
      </c>
      <c r="AP911" s="7" t="str">
        <f>IFERROR(VLOOKUP(Z911,'PASTE-DL-ALARMS'!$Q$10:$Z$2800,8,FALSE),"")</f>
        <v xml:space="preserve">	2026/05/11,01:00:22</v>
      </c>
    </row>
    <row r="912" spans="1:42" x14ac:dyDescent="0.25">
      <c r="A912" s="20"/>
      <c r="B912" s="20"/>
      <c r="C912" s="20" t="str">
        <f>IF(D912="Critical",MAX($C$8:C911)+1,"")</f>
        <v/>
      </c>
      <c r="D912" s="20" t="str">
        <f t="shared" si="238"/>
        <v>-</v>
      </c>
      <c r="E912" s="20" t="str">
        <f>VLOOKUP('PASTE-DOWN-DL'!F912,'SSA-CODE'!$D$4:$E$56,2,FALSE)</f>
        <v>GDR</v>
      </c>
      <c r="F912" s="48" t="str">
        <f t="shared" si="239"/>
        <v>SSA GDH</v>
      </c>
      <c r="G912" s="48" t="str">
        <f t="shared" si="240"/>
        <v xml:space="preserve">	SSA GDH</v>
      </c>
      <c r="H912" s="20">
        <v>903</v>
      </c>
      <c r="I912" t="s">
        <v>11526</v>
      </c>
      <c r="J912" t="s">
        <v>6260</v>
      </c>
      <c r="K912" t="s">
        <v>6275</v>
      </c>
      <c r="L912" t="s">
        <v>6262</v>
      </c>
      <c r="M912" t="s">
        <v>6263</v>
      </c>
      <c r="N912" t="s">
        <v>11527</v>
      </c>
      <c r="O912" t="s">
        <v>11528</v>
      </c>
      <c r="P912" t="s">
        <v>6266</v>
      </c>
      <c r="Q912" t="s">
        <v>6750</v>
      </c>
      <c r="R912" t="s">
        <v>6279</v>
      </c>
      <c r="S912" t="s">
        <v>11529</v>
      </c>
      <c r="T912" t="s">
        <v>6321</v>
      </c>
      <c r="U912" t="s">
        <v>11530</v>
      </c>
      <c r="V912" t="s">
        <v>6271</v>
      </c>
      <c r="W912" t="s">
        <v>11531</v>
      </c>
      <c r="X912" t="s">
        <v>11532</v>
      </c>
      <c r="Y912" t="s">
        <v>6269</v>
      </c>
      <c r="Z912" s="48" t="str">
        <f t="shared" si="241"/>
        <v>SSA GDH-10.121.26.77-Zalod_TN725B_GJ_SSA GDH-10.121.26.78-SUKHSAR_TN705B_GJ_SSA GDH</v>
      </c>
      <c r="AA912" s="48">
        <f t="shared" si="242"/>
        <v>14</v>
      </c>
      <c r="AB912" s="48">
        <f t="shared" si="243"/>
        <v>20</v>
      </c>
      <c r="AC912" s="48">
        <f t="shared" si="244"/>
        <v>14</v>
      </c>
      <c r="AD912" s="48">
        <f t="shared" si="245"/>
        <v>22</v>
      </c>
      <c r="AE912" s="48" t="str">
        <f t="shared" si="246"/>
        <v>10.121.26.77</v>
      </c>
      <c r="AF912" s="42" t="str">
        <f t="shared" si="247"/>
        <v>10.121.26.78</v>
      </c>
      <c r="AG912" s="7" t="str">
        <f t="shared" si="248"/>
        <v>Zalod</v>
      </c>
      <c r="AH912" s="7" t="str">
        <f t="shared" si="249"/>
        <v>SUKHSAR</v>
      </c>
      <c r="AI912" s="7" t="str">
        <f t="shared" si="250"/>
        <v>S4P4</v>
      </c>
      <c r="AJ912" s="7" t="str">
        <f t="shared" si="251"/>
        <v>S4P5</v>
      </c>
      <c r="AK912" s="7" t="str">
        <f>IFERROR(VLOOKUP(Z912,'PASTE-DL-ALARMS'!$Q$10:$W$2200,7,FALSE),"")</f>
        <v/>
      </c>
      <c r="AL912" s="55" t="str">
        <f>IFERROR(VLOOKUP(Z912,'PASTE-DL-ALARMS'!$Q$10:$W$2200,3,FALSE),"")</f>
        <v/>
      </c>
      <c r="AM912" s="7" t="str">
        <f t="shared" si="252"/>
        <v>10.121.26.77_Zalod_S4P4</v>
      </c>
      <c r="AN912" s="55" t="str">
        <f t="shared" si="253"/>
        <v>10.121.26.78_SUKHSAR_S4P5</v>
      </c>
      <c r="AO912" s="72" t="e">
        <f t="shared" ca="1" si="254"/>
        <v>#VALUE!</v>
      </c>
      <c r="AP912" s="7" t="str">
        <f>IFERROR(VLOOKUP(Z912,'PASTE-DL-ALARMS'!$Q$10:$Z$2800,8,FALSE),"")</f>
        <v/>
      </c>
    </row>
    <row r="913" spans="1:42" x14ac:dyDescent="0.25">
      <c r="A913" s="20"/>
      <c r="B913" s="20"/>
      <c r="C913" s="20" t="str">
        <f>IF(D913="Critical",MAX($C$8:C912)+1,"")</f>
        <v/>
      </c>
      <c r="D913" s="20" t="str">
        <f t="shared" si="238"/>
        <v>-</v>
      </c>
      <c r="E913" s="20" t="str">
        <f>VLOOKUP('PASTE-DOWN-DL'!F913,'SSA-CODE'!$D$4:$E$56,2,FALSE)</f>
        <v>AHD</v>
      </c>
      <c r="F913" s="48" t="str">
        <f t="shared" si="239"/>
        <v>SSA AM</v>
      </c>
      <c r="G913" s="48" t="str">
        <f t="shared" si="240"/>
        <v xml:space="preserve">	SSA AM</v>
      </c>
      <c r="H913" s="20">
        <v>904</v>
      </c>
      <c r="I913" t="s">
        <v>11533</v>
      </c>
      <c r="J913" t="s">
        <v>6260</v>
      </c>
      <c r="K913" t="s">
        <v>6261</v>
      </c>
      <c r="L913" t="s">
        <v>6262</v>
      </c>
      <c r="M913" t="s">
        <v>6263</v>
      </c>
      <c r="N913" t="s">
        <v>11534</v>
      </c>
      <c r="O913" t="s">
        <v>11535</v>
      </c>
      <c r="P913" t="s">
        <v>6266</v>
      </c>
      <c r="Q913" t="s">
        <v>6343</v>
      </c>
      <c r="R913" t="s">
        <v>6529</v>
      </c>
      <c r="S913" t="s">
        <v>6269</v>
      </c>
      <c r="T913" t="s">
        <v>6602</v>
      </c>
      <c r="U913" t="s">
        <v>6269</v>
      </c>
      <c r="V913" t="s">
        <v>6271</v>
      </c>
      <c r="W913" t="s">
        <v>11536</v>
      </c>
      <c r="X913" t="s">
        <v>11537</v>
      </c>
      <c r="Y913" t="s">
        <v>11538</v>
      </c>
      <c r="Z913" s="48" t="str">
        <f t="shared" si="241"/>
        <v>SSA AM-10.121.18.6-Naranpura1(GNE)_4/1-10.121.18.7-Sabarmati_3/1</v>
      </c>
      <c r="AA913" s="48">
        <f t="shared" si="242"/>
        <v>13</v>
      </c>
      <c r="AB913" s="48">
        <f t="shared" si="243"/>
        <v>30</v>
      </c>
      <c r="AC913" s="48">
        <f t="shared" si="244"/>
        <v>13</v>
      </c>
      <c r="AD913" s="48">
        <f t="shared" si="245"/>
        <v>23</v>
      </c>
      <c r="AE913" s="48" t="str">
        <f t="shared" si="246"/>
        <v>10.121.18.6</v>
      </c>
      <c r="AF913" s="42" t="str">
        <f t="shared" si="247"/>
        <v>10.121.18.7</v>
      </c>
      <c r="AG913" s="7" t="str">
        <f t="shared" si="248"/>
        <v>NARANPURA 1(GNE)</v>
      </c>
      <c r="AH913" s="7" t="str">
        <f t="shared" si="249"/>
        <v>SABARMATI</v>
      </c>
      <c r="AI913" s="7" t="str">
        <f t="shared" si="250"/>
        <v>S4P1</v>
      </c>
      <c r="AJ913" s="7" t="str">
        <f t="shared" si="251"/>
        <v>S3P1</v>
      </c>
      <c r="AK913" s="7" t="str">
        <f>IFERROR(VLOOKUP(Z913,'PASTE-DL-ALARMS'!$Q$10:$W$2200,7,FALSE),"")</f>
        <v/>
      </c>
      <c r="AL913" s="55" t="str">
        <f>IFERROR(VLOOKUP(Z913,'PASTE-DL-ALARMS'!$Q$10:$W$2200,3,FALSE),"")</f>
        <v/>
      </c>
      <c r="AM913" s="7" t="str">
        <f t="shared" si="252"/>
        <v>10.121.18.6_NARANPURA 1(GNE)_S4P1</v>
      </c>
      <c r="AN913" s="55" t="str">
        <f t="shared" si="253"/>
        <v>10.121.18.7_SABARMATI_S3P1</v>
      </c>
      <c r="AO913" s="72" t="e">
        <f t="shared" ca="1" si="254"/>
        <v>#VALUE!</v>
      </c>
      <c r="AP913" s="7" t="str">
        <f>IFERROR(VLOOKUP(Z913,'PASTE-DL-ALARMS'!$Q$10:$Z$2800,8,FALSE),"")</f>
        <v/>
      </c>
    </row>
    <row r="914" spans="1:42" x14ac:dyDescent="0.25">
      <c r="A914" s="20"/>
      <c r="B914" s="20"/>
      <c r="C914" s="20" t="str">
        <f>IF(D914="Critical",MAX($C$8:C913)+1,"")</f>
        <v/>
      </c>
      <c r="D914" s="20" t="str">
        <f t="shared" si="238"/>
        <v>-</v>
      </c>
      <c r="E914" s="20" t="str">
        <f>VLOOKUP('PASTE-DOWN-DL'!F914,'SSA-CODE'!$D$4:$E$56,2,FALSE)</f>
        <v>AHD</v>
      </c>
      <c r="F914" s="48" t="str">
        <f t="shared" si="239"/>
        <v>SSA AM</v>
      </c>
      <c r="G914" s="48" t="str">
        <f t="shared" si="240"/>
        <v xml:space="preserve">	SSA AM</v>
      </c>
      <c r="H914" s="20">
        <v>905</v>
      </c>
      <c r="I914" t="s">
        <v>11539</v>
      </c>
      <c r="J914" t="s">
        <v>6260</v>
      </c>
      <c r="K914" t="s">
        <v>6275</v>
      </c>
      <c r="L914" t="s">
        <v>6262</v>
      </c>
      <c r="M914" t="s">
        <v>6263</v>
      </c>
      <c r="N914" t="s">
        <v>11540</v>
      </c>
      <c r="O914" t="s">
        <v>11541</v>
      </c>
      <c r="P914" t="s">
        <v>6266</v>
      </c>
      <c r="Q914" t="s">
        <v>7273</v>
      </c>
      <c r="R914" t="s">
        <v>6279</v>
      </c>
      <c r="S914" t="s">
        <v>11542</v>
      </c>
      <c r="T914" t="s">
        <v>6937</v>
      </c>
      <c r="U914" t="s">
        <v>11542</v>
      </c>
      <c r="V914" t="s">
        <v>6271</v>
      </c>
      <c r="W914" t="s">
        <v>11543</v>
      </c>
      <c r="X914" t="s">
        <v>11544</v>
      </c>
      <c r="Y914" t="s">
        <v>6269</v>
      </c>
      <c r="Z914" s="48" t="str">
        <f t="shared" si="241"/>
        <v>SSA AM-10.121.18.142-NewCPOffice_2/5-10.121.18.88-SHAHIBAUG B2_4/3</v>
      </c>
      <c r="AA914" s="48">
        <f t="shared" si="242"/>
        <v>15</v>
      </c>
      <c r="AB914" s="48">
        <f t="shared" si="243"/>
        <v>29</v>
      </c>
      <c r="AC914" s="48">
        <f t="shared" si="244"/>
        <v>14</v>
      </c>
      <c r="AD914" s="48">
        <f t="shared" si="245"/>
        <v>24</v>
      </c>
      <c r="AE914" s="48" t="str">
        <f t="shared" si="246"/>
        <v>10.121.18.142</v>
      </c>
      <c r="AF914" s="42" t="str">
        <f t="shared" si="247"/>
        <v>10.121.18.88</v>
      </c>
      <c r="AG914" s="7" t="str">
        <f t="shared" si="248"/>
        <v>New CP Office</v>
      </c>
      <c r="AH914" s="7" t="str">
        <f t="shared" si="249"/>
        <v>SHAHIBAUG</v>
      </c>
      <c r="AI914" s="7" t="str">
        <f t="shared" si="250"/>
        <v>S2P5</v>
      </c>
      <c r="AJ914" s="7" t="str">
        <f t="shared" si="251"/>
        <v>S4P3</v>
      </c>
      <c r="AK914" s="7" t="str">
        <f>IFERROR(VLOOKUP(Z914,'PASTE-DL-ALARMS'!$Q$10:$W$2200,7,FALSE),"")</f>
        <v/>
      </c>
      <c r="AL914" s="55" t="str">
        <f>IFERROR(VLOOKUP(Z914,'PASTE-DL-ALARMS'!$Q$10:$W$2200,3,FALSE),"")</f>
        <v/>
      </c>
      <c r="AM914" s="7" t="str">
        <f t="shared" si="252"/>
        <v>10.121.18.142_New CP Office_S2P5</v>
      </c>
      <c r="AN914" s="55" t="str">
        <f t="shared" si="253"/>
        <v>10.121.18.88_SHAHIBAUG_S4P3</v>
      </c>
      <c r="AO914" s="72" t="e">
        <f t="shared" ca="1" si="254"/>
        <v>#VALUE!</v>
      </c>
      <c r="AP914" s="7" t="str">
        <f>IFERROR(VLOOKUP(Z914,'PASTE-DL-ALARMS'!$Q$10:$Z$2800,8,FALSE),"")</f>
        <v/>
      </c>
    </row>
    <row r="915" spans="1:42" x14ac:dyDescent="0.25">
      <c r="A915" s="20"/>
      <c r="B915" s="20"/>
      <c r="C915" s="20" t="str">
        <f>IF(D915="Critical",MAX($C$8:C914)+1,"")</f>
        <v/>
      </c>
      <c r="D915" s="20" t="str">
        <f t="shared" si="238"/>
        <v>-</v>
      </c>
      <c r="E915" s="20" t="str">
        <f>VLOOKUP('PASTE-DOWN-DL'!F915,'SSA-CODE'!$D$4:$E$56,2,FALSE)</f>
        <v>GDR</v>
      </c>
      <c r="F915" s="48" t="str">
        <f t="shared" si="239"/>
        <v>SSA GDH</v>
      </c>
      <c r="G915" s="48" t="str">
        <f t="shared" si="240"/>
        <v xml:space="preserve">	SSA GDH</v>
      </c>
      <c r="H915" s="20">
        <v>906</v>
      </c>
      <c r="I915" t="s">
        <v>11545</v>
      </c>
      <c r="J915" t="s">
        <v>6260</v>
      </c>
      <c r="K915" t="s">
        <v>6275</v>
      </c>
      <c r="L915" t="s">
        <v>6262</v>
      </c>
      <c r="M915" t="s">
        <v>6263</v>
      </c>
      <c r="N915" t="s">
        <v>11546</v>
      </c>
      <c r="O915" t="s">
        <v>11547</v>
      </c>
      <c r="P915" t="s">
        <v>6266</v>
      </c>
      <c r="Q915" t="s">
        <v>6671</v>
      </c>
      <c r="R915" t="s">
        <v>6279</v>
      </c>
      <c r="S915" t="s">
        <v>11548</v>
      </c>
      <c r="T915" t="s">
        <v>6313</v>
      </c>
      <c r="U915" t="s">
        <v>10826</v>
      </c>
      <c r="V915" t="s">
        <v>6271</v>
      </c>
      <c r="W915" t="s">
        <v>11549</v>
      </c>
      <c r="X915" t="s">
        <v>11550</v>
      </c>
      <c r="Y915" t="s">
        <v>6269</v>
      </c>
      <c r="Z915" s="48" t="str">
        <f t="shared" si="241"/>
        <v>SSA GDH-10.121.16.207-VOLMONT_1/5-10.121.16.227-HALOL_5/6</v>
      </c>
      <c r="AA915" s="48">
        <f t="shared" si="242"/>
        <v>15</v>
      </c>
      <c r="AB915" s="48">
        <f t="shared" si="243"/>
        <v>23</v>
      </c>
      <c r="AC915" s="48">
        <f t="shared" si="244"/>
        <v>15</v>
      </c>
      <c r="AD915" s="48">
        <f t="shared" si="245"/>
        <v>21</v>
      </c>
      <c r="AE915" s="48" t="str">
        <f t="shared" si="246"/>
        <v>10.121.16.207</v>
      </c>
      <c r="AF915" s="42" t="str">
        <f t="shared" si="247"/>
        <v>10.121.16.227</v>
      </c>
      <c r="AG915" s="7" t="str">
        <f t="shared" si="248"/>
        <v>Volmont</v>
      </c>
      <c r="AH915" s="7" t="str">
        <f t="shared" si="249"/>
        <v>Halol</v>
      </c>
      <c r="AI915" s="7" t="str">
        <f t="shared" si="250"/>
        <v>S1P5</v>
      </c>
      <c r="AJ915" s="7" t="str">
        <f t="shared" si="251"/>
        <v>S5P6</v>
      </c>
      <c r="AK915" s="7" t="str">
        <f>IFERROR(VLOOKUP(Z915,'PASTE-DL-ALARMS'!$Q$10:$W$2200,7,FALSE),"")</f>
        <v/>
      </c>
      <c r="AL915" s="55" t="str">
        <f>IFERROR(VLOOKUP(Z915,'PASTE-DL-ALARMS'!$Q$10:$W$2200,3,FALSE),"")</f>
        <v/>
      </c>
      <c r="AM915" s="7" t="str">
        <f t="shared" si="252"/>
        <v>10.121.16.207_Volmont_S1P5</v>
      </c>
      <c r="AN915" s="55" t="str">
        <f t="shared" si="253"/>
        <v>10.121.16.227_Halol_S5P6</v>
      </c>
      <c r="AO915" s="72" t="e">
        <f t="shared" ca="1" si="254"/>
        <v>#VALUE!</v>
      </c>
      <c r="AP915" s="7" t="str">
        <f>IFERROR(VLOOKUP(Z915,'PASTE-DL-ALARMS'!$Q$10:$Z$2800,8,FALSE),"")</f>
        <v/>
      </c>
    </row>
    <row r="916" spans="1:42" x14ac:dyDescent="0.25">
      <c r="A916" s="20"/>
      <c r="B916" s="20"/>
      <c r="C916" s="20">
        <f>IF(D916="Critical",MAX($C$8:C915)+1,"")</f>
        <v>36</v>
      </c>
      <c r="D916" s="20" t="str">
        <f t="shared" si="238"/>
        <v>Critical</v>
      </c>
      <c r="E916" s="20" t="str">
        <f>VLOOKUP('PASTE-DOWN-DL'!F916,'SSA-CODE'!$D$4:$E$56,2,FALSE)</f>
        <v>BCH</v>
      </c>
      <c r="F916" s="48" t="str">
        <f t="shared" si="239"/>
        <v>SSA BCH</v>
      </c>
      <c r="G916" s="48" t="str">
        <f t="shared" si="240"/>
        <v xml:space="preserve">	SSA BCH</v>
      </c>
      <c r="H916" s="20">
        <v>907</v>
      </c>
      <c r="I916" t="s">
        <v>11551</v>
      </c>
      <c r="J916" t="s">
        <v>6466</v>
      </c>
      <c r="K916" t="s">
        <v>6275</v>
      </c>
      <c r="L916" t="s">
        <v>6262</v>
      </c>
      <c r="M916" t="s">
        <v>6263</v>
      </c>
      <c r="N916" t="s">
        <v>11552</v>
      </c>
      <c r="O916" t="s">
        <v>11553</v>
      </c>
      <c r="P916" t="s">
        <v>6484</v>
      </c>
      <c r="Q916" t="s">
        <v>6359</v>
      </c>
      <c r="R916" t="s">
        <v>6279</v>
      </c>
      <c r="S916" t="s">
        <v>11554</v>
      </c>
      <c r="T916" t="s">
        <v>6500</v>
      </c>
      <c r="U916" t="s">
        <v>8581</v>
      </c>
      <c r="V916" t="s">
        <v>6271</v>
      </c>
      <c r="W916" t="s">
        <v>11555</v>
      </c>
      <c r="X916" t="s">
        <v>11556</v>
      </c>
      <c r="Y916" t="s">
        <v>6269</v>
      </c>
      <c r="Z916" s="48" t="str">
        <f t="shared" si="241"/>
        <v>SSA BCH-10.121.16.10-Jambusar_S5P8-10.121.96.114-SCHOTT GLASS JBSR_2/3</v>
      </c>
      <c r="AA916" s="48">
        <f t="shared" si="242"/>
        <v>14</v>
      </c>
      <c r="AB916" s="48">
        <f t="shared" si="243"/>
        <v>23</v>
      </c>
      <c r="AC916" s="48">
        <f t="shared" si="244"/>
        <v>15</v>
      </c>
      <c r="AD916" s="48">
        <f t="shared" si="245"/>
        <v>33</v>
      </c>
      <c r="AE916" s="48" t="str">
        <f t="shared" si="246"/>
        <v>10.121.16.10</v>
      </c>
      <c r="AF916" s="42" t="str">
        <f t="shared" si="247"/>
        <v>10.121.96.114</v>
      </c>
      <c r="AG916" s="7" t="str">
        <f t="shared" si="248"/>
        <v>Jambusar</v>
      </c>
      <c r="AH916" s="7" t="str">
        <f t="shared" si="249"/>
        <v>SCHOTT GLASS JBSR</v>
      </c>
      <c r="AI916" s="7" t="str">
        <f t="shared" si="250"/>
        <v>S5P8</v>
      </c>
      <c r="AJ916" s="7" t="str">
        <f t="shared" si="251"/>
        <v>S2P3</v>
      </c>
      <c r="AK916" s="7" t="str">
        <f>IFERROR(VLOOKUP(Z916,'PASTE-DL-ALARMS'!$Q$10:$W$2200,7,FALSE),"")</f>
        <v>12-05-2026</v>
      </c>
      <c r="AL916" s="55" t="str">
        <f>IFERROR(VLOOKUP(Z916,'PASTE-DL-ALARMS'!$Q$10:$W$2200,3,FALSE),"")</f>
        <v>18:16:15</v>
      </c>
      <c r="AM916" s="7" t="str">
        <f t="shared" si="252"/>
        <v>10.121.16.10_Jambusar_S5P8</v>
      </c>
      <c r="AN916" s="55" t="str">
        <f t="shared" si="253"/>
        <v>10.121.96.114_SCHOTT GLASS JBSR_S2P3</v>
      </c>
      <c r="AO916" s="72">
        <f t="shared" ca="1" si="254"/>
        <v>3</v>
      </c>
      <c r="AP916" s="7" t="str">
        <f>IFERROR(VLOOKUP(Z916,'PASTE-DL-ALARMS'!$Q$10:$Z$2800,8,FALSE),"")</f>
        <v xml:space="preserve">	2026/05/12,18:16:15</v>
      </c>
    </row>
    <row r="917" spans="1:42" x14ac:dyDescent="0.25">
      <c r="A917" s="20"/>
      <c r="B917" s="20"/>
      <c r="C917" s="20" t="str">
        <f>IF(D917="Critical",MAX($C$8:C916)+1,"")</f>
        <v/>
      </c>
      <c r="D917" s="20" t="str">
        <f t="shared" si="238"/>
        <v>-</v>
      </c>
      <c r="E917" s="20" t="str">
        <f>VLOOKUP('PASTE-DOWN-DL'!F917,'SSA-CODE'!$D$4:$E$56,2,FALSE)</f>
        <v>JND</v>
      </c>
      <c r="F917" s="48" t="str">
        <f t="shared" si="239"/>
        <v>SSA JND</v>
      </c>
      <c r="G917" s="48" t="str">
        <f t="shared" si="240"/>
        <v xml:space="preserve">	SSA JND</v>
      </c>
      <c r="H917" s="20">
        <v>908</v>
      </c>
      <c r="I917" t="s">
        <v>11557</v>
      </c>
      <c r="J917" t="s">
        <v>6260</v>
      </c>
      <c r="K917" t="s">
        <v>6261</v>
      </c>
      <c r="L917" t="s">
        <v>6262</v>
      </c>
      <c r="M917" t="s">
        <v>6263</v>
      </c>
      <c r="N917" t="s">
        <v>11558</v>
      </c>
      <c r="O917" t="s">
        <v>11559</v>
      </c>
      <c r="P917" t="s">
        <v>6266</v>
      </c>
      <c r="Q917" t="s">
        <v>6416</v>
      </c>
      <c r="R917" t="s">
        <v>6267</v>
      </c>
      <c r="S917" t="s">
        <v>6269</v>
      </c>
      <c r="T917" t="s">
        <v>6540</v>
      </c>
      <c r="U917" t="s">
        <v>6269</v>
      </c>
      <c r="V917" t="s">
        <v>6271</v>
      </c>
      <c r="W917" t="s">
        <v>11560</v>
      </c>
      <c r="X917" t="s">
        <v>11561</v>
      </c>
      <c r="Y917" t="s">
        <v>6269</v>
      </c>
      <c r="Z917" s="48" t="str">
        <f t="shared" si="241"/>
        <v>SSA JND-10.121.97.220-RANAVAV_TN705B_WTR_RJ_PH3\S4P1-10.121.97.212-PORBANDAR_TN725B_GJ_SSA JND_PH3\S4P1</v>
      </c>
      <c r="AA917" s="48">
        <f t="shared" si="242"/>
        <v>15</v>
      </c>
      <c r="AB917" s="48">
        <f t="shared" si="243"/>
        <v>23</v>
      </c>
      <c r="AC917" s="48">
        <f t="shared" si="244"/>
        <v>15</v>
      </c>
      <c r="AD917" s="48">
        <f t="shared" si="245"/>
        <v>25</v>
      </c>
      <c r="AE917" s="48" t="str">
        <f t="shared" si="246"/>
        <v>10.121.97.220</v>
      </c>
      <c r="AF917" s="42" t="str">
        <f t="shared" si="247"/>
        <v>10.121.97.212</v>
      </c>
      <c r="AG917" s="7" t="str">
        <f t="shared" si="248"/>
        <v>RANAVAV</v>
      </c>
      <c r="AH917" s="7" t="str">
        <f t="shared" si="249"/>
        <v>PORBANDAR</v>
      </c>
      <c r="AI917" s="7" t="str">
        <f t="shared" si="250"/>
        <v>S4P1</v>
      </c>
      <c r="AJ917" s="7" t="str">
        <f t="shared" si="251"/>
        <v>S4P1</v>
      </c>
      <c r="AK917" s="7" t="str">
        <f>IFERROR(VLOOKUP(Z917,'PASTE-DL-ALARMS'!$Q$10:$W$2200,7,FALSE),"")</f>
        <v/>
      </c>
      <c r="AL917" s="55" t="str">
        <f>IFERROR(VLOOKUP(Z917,'PASTE-DL-ALARMS'!$Q$10:$W$2200,3,FALSE),"")</f>
        <v/>
      </c>
      <c r="AM917" s="7" t="str">
        <f t="shared" si="252"/>
        <v>10.121.97.220_RANAVAV_S4P1</v>
      </c>
      <c r="AN917" s="55" t="str">
        <f t="shared" si="253"/>
        <v>10.121.97.212_PORBANDAR_S4P1</v>
      </c>
      <c r="AO917" s="72" t="e">
        <f t="shared" ca="1" si="254"/>
        <v>#VALUE!</v>
      </c>
      <c r="AP917" s="7" t="str">
        <f>IFERROR(VLOOKUP(Z917,'PASTE-DL-ALARMS'!$Q$10:$Z$2800,8,FALSE),"")</f>
        <v/>
      </c>
    </row>
    <row r="918" spans="1:42" x14ac:dyDescent="0.25">
      <c r="A918" s="20"/>
      <c r="B918" s="20"/>
      <c r="C918" s="20" t="str">
        <f>IF(D918="Critical",MAX($C$8:C917)+1,"")</f>
        <v/>
      </c>
      <c r="D918" s="20" t="str">
        <f t="shared" si="238"/>
        <v>-</v>
      </c>
      <c r="E918" s="20" t="str">
        <f>VLOOKUP('PASTE-DOWN-DL'!F918,'SSA-CODE'!$D$4:$E$56,2,FALSE)</f>
        <v>NDD</v>
      </c>
      <c r="F918" s="48" t="str">
        <f t="shared" si="239"/>
        <v>SSA NAD</v>
      </c>
      <c r="G918" s="48" t="str">
        <f t="shared" si="240"/>
        <v xml:space="preserve">	SSA NAD</v>
      </c>
      <c r="H918" s="20">
        <v>909</v>
      </c>
      <c r="I918" t="s">
        <v>11562</v>
      </c>
      <c r="J918" t="s">
        <v>6260</v>
      </c>
      <c r="K918" t="s">
        <v>6275</v>
      </c>
      <c r="L918" t="s">
        <v>6262</v>
      </c>
      <c r="M918" t="s">
        <v>6263</v>
      </c>
      <c r="N918" t="s">
        <v>11563</v>
      </c>
      <c r="O918" t="s">
        <v>11564</v>
      </c>
      <c r="P918" t="s">
        <v>6266</v>
      </c>
      <c r="Q918" t="s">
        <v>7722</v>
      </c>
      <c r="R918" t="s">
        <v>6279</v>
      </c>
      <c r="S918" t="s">
        <v>11565</v>
      </c>
      <c r="T918" t="s">
        <v>6500</v>
      </c>
      <c r="U918" t="s">
        <v>6653</v>
      </c>
      <c r="V918" t="s">
        <v>6271</v>
      </c>
      <c r="W918" t="s">
        <v>11566</v>
      </c>
      <c r="X918" t="s">
        <v>6488</v>
      </c>
      <c r="Y918" t="s">
        <v>6269</v>
      </c>
      <c r="Z918" s="48" t="str">
        <f t="shared" si="241"/>
        <v>SSA NAD-10.121.98.91-SANDESAR A1_1/6-10.121.98.92-GANA A1_1/5</v>
      </c>
      <c r="AA918" s="48">
        <f t="shared" si="242"/>
        <v>14</v>
      </c>
      <c r="AB918" s="48">
        <f t="shared" si="243"/>
        <v>20</v>
      </c>
      <c r="AC918" s="48">
        <f t="shared" si="244"/>
        <v>14</v>
      </c>
      <c r="AD918" s="48">
        <f t="shared" si="245"/>
        <v>18</v>
      </c>
      <c r="AE918" s="48" t="str">
        <f t="shared" si="246"/>
        <v>10.121.98.91</v>
      </c>
      <c r="AF918" s="42" t="str">
        <f t="shared" si="247"/>
        <v>10.121.98.92</v>
      </c>
      <c r="AG918" s="7" t="str">
        <f t="shared" si="248"/>
        <v>Sarsa</v>
      </c>
      <c r="AH918" s="7" t="str">
        <f t="shared" si="249"/>
        <v>Ode</v>
      </c>
      <c r="AI918" s="7" t="str">
        <f t="shared" si="250"/>
        <v>S1P6</v>
      </c>
      <c r="AJ918" s="7" t="str">
        <f t="shared" si="251"/>
        <v>S1P5</v>
      </c>
      <c r="AK918" s="7" t="str">
        <f>IFERROR(VLOOKUP(Z918,'PASTE-DL-ALARMS'!$Q$10:$W$2200,7,FALSE),"")</f>
        <v/>
      </c>
      <c r="AL918" s="55" t="str">
        <f>IFERROR(VLOOKUP(Z918,'PASTE-DL-ALARMS'!$Q$10:$W$2200,3,FALSE),"")</f>
        <v/>
      </c>
      <c r="AM918" s="7" t="str">
        <f t="shared" si="252"/>
        <v>10.121.98.91_Sarsa_S1P6</v>
      </c>
      <c r="AN918" s="55" t="str">
        <f t="shared" si="253"/>
        <v>10.121.98.92_Ode_S1P5</v>
      </c>
      <c r="AO918" s="72" t="e">
        <f t="shared" ca="1" si="254"/>
        <v>#VALUE!</v>
      </c>
      <c r="AP918" s="7" t="str">
        <f>IFERROR(VLOOKUP(Z918,'PASTE-DL-ALARMS'!$Q$10:$Z$2800,8,FALSE),"")</f>
        <v/>
      </c>
    </row>
    <row r="919" spans="1:42" x14ac:dyDescent="0.25">
      <c r="A919" s="20"/>
      <c r="B919" s="20"/>
      <c r="C919" s="20" t="str">
        <f>IF(D919="Critical",MAX($C$8:C918)+1,"")</f>
        <v/>
      </c>
      <c r="D919" s="20" t="str">
        <f t="shared" si="238"/>
        <v>-</v>
      </c>
      <c r="E919" s="20" t="str">
        <f>VLOOKUP('PASTE-DOWN-DL'!F919,'SSA-CODE'!$D$4:$E$56,2,FALSE)</f>
        <v>BUJ</v>
      </c>
      <c r="F919" s="48" t="str">
        <f t="shared" si="239"/>
        <v>SSA BUJ</v>
      </c>
      <c r="G919" s="48" t="str">
        <f t="shared" si="240"/>
        <v xml:space="preserve">	SSA BUJ</v>
      </c>
      <c r="H919" s="20">
        <v>910</v>
      </c>
      <c r="I919" t="s">
        <v>11567</v>
      </c>
      <c r="J919" t="s">
        <v>6260</v>
      </c>
      <c r="K919" t="s">
        <v>6275</v>
      </c>
      <c r="L919" t="s">
        <v>6262</v>
      </c>
      <c r="M919" t="s">
        <v>6263</v>
      </c>
      <c r="N919" t="s">
        <v>11568</v>
      </c>
      <c r="O919" t="s">
        <v>11569</v>
      </c>
      <c r="P919" t="s">
        <v>6266</v>
      </c>
      <c r="Q919" t="s">
        <v>7364</v>
      </c>
      <c r="R919" t="s">
        <v>6279</v>
      </c>
      <c r="S919" t="s">
        <v>7728</v>
      </c>
      <c r="T919" t="s">
        <v>6345</v>
      </c>
      <c r="U919" t="s">
        <v>11570</v>
      </c>
      <c r="V919" t="s">
        <v>6271</v>
      </c>
      <c r="W919" t="s">
        <v>11571</v>
      </c>
      <c r="X919" t="s">
        <v>11572</v>
      </c>
      <c r="Y919" t="s">
        <v>6269</v>
      </c>
      <c r="Z919" s="48" t="str">
        <f t="shared" si="241"/>
        <v>SSA BUJ-10.121.96.135-Naliya_TN705B_GJ_SSA BUJ_PH3\S4P5-10.121.96.158-VAYOR_TN705B_GJ_SSA BUJ_PH3\S3P6</v>
      </c>
      <c r="AA919" s="48">
        <f t="shared" si="242"/>
        <v>15</v>
      </c>
      <c r="AB919" s="48">
        <f t="shared" si="243"/>
        <v>22</v>
      </c>
      <c r="AC919" s="48">
        <f t="shared" si="244"/>
        <v>15</v>
      </c>
      <c r="AD919" s="48">
        <f t="shared" si="245"/>
        <v>21</v>
      </c>
      <c r="AE919" s="48" t="str">
        <f t="shared" si="246"/>
        <v>10.121.96.135</v>
      </c>
      <c r="AF919" s="42" t="str">
        <f t="shared" si="247"/>
        <v>10.121.96.158</v>
      </c>
      <c r="AG919" s="7" t="str">
        <f t="shared" si="248"/>
        <v>Naliya</v>
      </c>
      <c r="AH919" s="7" t="str">
        <f t="shared" si="249"/>
        <v>VAYOR</v>
      </c>
      <c r="AI919" s="7" t="str">
        <f t="shared" si="250"/>
        <v>S4P5</v>
      </c>
      <c r="AJ919" s="7" t="str">
        <f t="shared" si="251"/>
        <v>S3P6</v>
      </c>
      <c r="AK919" s="7" t="str">
        <f>IFERROR(VLOOKUP(Z919,'PASTE-DL-ALARMS'!$Q$10:$W$2200,7,FALSE),"")</f>
        <v/>
      </c>
      <c r="AL919" s="55" t="str">
        <f>IFERROR(VLOOKUP(Z919,'PASTE-DL-ALARMS'!$Q$10:$W$2200,3,FALSE),"")</f>
        <v/>
      </c>
      <c r="AM919" s="7" t="str">
        <f t="shared" si="252"/>
        <v>10.121.96.135_Naliya_S4P5</v>
      </c>
      <c r="AN919" s="55" t="str">
        <f t="shared" si="253"/>
        <v>10.121.96.158_VAYOR_S3P6</v>
      </c>
      <c r="AO919" s="72" t="e">
        <f t="shared" ca="1" si="254"/>
        <v>#VALUE!</v>
      </c>
      <c r="AP919" s="7" t="str">
        <f>IFERROR(VLOOKUP(Z919,'PASTE-DL-ALARMS'!$Q$10:$Z$2800,8,FALSE),"")</f>
        <v/>
      </c>
    </row>
    <row r="920" spans="1:42" x14ac:dyDescent="0.25">
      <c r="A920" s="20"/>
      <c r="B920" s="20"/>
      <c r="C920" s="20" t="str">
        <f>IF(D920="Critical",MAX($C$8:C919)+1,"")</f>
        <v/>
      </c>
      <c r="D920" s="20" t="str">
        <f t="shared" si="238"/>
        <v>-</v>
      </c>
      <c r="E920" s="20" t="str">
        <f>VLOOKUP('PASTE-DOWN-DL'!F920,'SSA-CODE'!$D$4:$E$56,2,FALSE)</f>
        <v>AHD</v>
      </c>
      <c r="F920" s="48" t="str">
        <f t="shared" si="239"/>
        <v>SSA AM</v>
      </c>
      <c r="G920" s="48" t="str">
        <f t="shared" si="240"/>
        <v xml:space="preserve">	SSA AM</v>
      </c>
      <c r="H920" s="20">
        <v>911</v>
      </c>
      <c r="I920" t="s">
        <v>11573</v>
      </c>
      <c r="J920" t="s">
        <v>6260</v>
      </c>
      <c r="K920" t="s">
        <v>6261</v>
      </c>
      <c r="L920" t="s">
        <v>6262</v>
      </c>
      <c r="M920" t="s">
        <v>6263</v>
      </c>
      <c r="N920" t="s">
        <v>11574</v>
      </c>
      <c r="O920" t="s">
        <v>11575</v>
      </c>
      <c r="P920" t="s">
        <v>6266</v>
      </c>
      <c r="Q920" t="s">
        <v>7266</v>
      </c>
      <c r="R920" t="s">
        <v>7771</v>
      </c>
      <c r="S920" t="s">
        <v>6269</v>
      </c>
      <c r="T920" t="s">
        <v>9455</v>
      </c>
      <c r="U920" t="s">
        <v>6269</v>
      </c>
      <c r="V920" t="s">
        <v>6271</v>
      </c>
      <c r="W920" t="s">
        <v>11576</v>
      </c>
      <c r="X920" t="s">
        <v>11577</v>
      </c>
      <c r="Y920" t="s">
        <v>11578</v>
      </c>
      <c r="Z920" s="48" t="str">
        <f t="shared" si="241"/>
        <v>SSA AM-10.121.18.130-TN725B_BDR(GNE)_B2\S3P1-10.121.18.146-TN725B_RLP_B2\S4P1</v>
      </c>
      <c r="AA920" s="48">
        <f t="shared" si="242"/>
        <v>15</v>
      </c>
      <c r="AB920" s="48">
        <f t="shared" si="243"/>
        <v>29</v>
      </c>
      <c r="AC920" s="48">
        <f t="shared" si="244"/>
        <v>15</v>
      </c>
      <c r="AD920" s="48">
        <f t="shared" si="245"/>
        <v>29</v>
      </c>
      <c r="AE920" s="48" t="str">
        <f t="shared" si="246"/>
        <v>10.121.18.130</v>
      </c>
      <c r="AF920" s="42" t="str">
        <f t="shared" si="247"/>
        <v>10.121.18.146</v>
      </c>
      <c r="AG920" s="7" t="str">
        <f t="shared" si="248"/>
        <v>Bhadra(GNE) 1</v>
      </c>
      <c r="AH920" s="7" t="str">
        <f t="shared" si="249"/>
        <v>Railwaypura 2</v>
      </c>
      <c r="AI920" s="7" t="str">
        <f t="shared" si="250"/>
        <v>S3P1</v>
      </c>
      <c r="AJ920" s="7" t="str">
        <f t="shared" si="251"/>
        <v>S4P1</v>
      </c>
      <c r="AK920" s="7" t="str">
        <f>IFERROR(VLOOKUP(Z920,'PASTE-DL-ALARMS'!$Q$10:$W$2200,7,FALSE),"")</f>
        <v/>
      </c>
      <c r="AL920" s="55" t="str">
        <f>IFERROR(VLOOKUP(Z920,'PASTE-DL-ALARMS'!$Q$10:$W$2200,3,FALSE),"")</f>
        <v/>
      </c>
      <c r="AM920" s="7" t="str">
        <f t="shared" si="252"/>
        <v>10.121.18.130_Bhadra(GNE) 1_S3P1</v>
      </c>
      <c r="AN920" s="55" t="str">
        <f t="shared" si="253"/>
        <v>10.121.18.146_Railwaypura 2_S4P1</v>
      </c>
      <c r="AO920" s="72" t="e">
        <f t="shared" ca="1" si="254"/>
        <v>#VALUE!</v>
      </c>
      <c r="AP920" s="7" t="str">
        <f>IFERROR(VLOOKUP(Z920,'PASTE-DL-ALARMS'!$Q$10:$Z$2800,8,FALSE),"")</f>
        <v/>
      </c>
    </row>
    <row r="921" spans="1:42" x14ac:dyDescent="0.25">
      <c r="A921" s="20"/>
      <c r="B921" s="20"/>
      <c r="C921" s="20" t="str">
        <f>IF(D921="Critical",MAX($C$8:C920)+1,"")</f>
        <v/>
      </c>
      <c r="D921" s="20" t="str">
        <f t="shared" si="238"/>
        <v>-</v>
      </c>
      <c r="E921" s="20" t="str">
        <f>VLOOKUP('PASTE-DOWN-DL'!F921,'SSA-CODE'!$D$4:$E$56,2,FALSE)</f>
        <v>BUJ</v>
      </c>
      <c r="F921" s="48" t="str">
        <f t="shared" si="239"/>
        <v>SSA BUJ</v>
      </c>
      <c r="G921" s="48" t="str">
        <f t="shared" si="240"/>
        <v xml:space="preserve">	SSA BUJ</v>
      </c>
      <c r="H921" s="20">
        <v>912</v>
      </c>
      <c r="I921" t="s">
        <v>11579</v>
      </c>
      <c r="J921" t="s">
        <v>6260</v>
      </c>
      <c r="K921" t="s">
        <v>6275</v>
      </c>
      <c r="L921" t="s">
        <v>6262</v>
      </c>
      <c r="M921" t="s">
        <v>6263</v>
      </c>
      <c r="N921" t="s">
        <v>11580</v>
      </c>
      <c r="O921" t="s">
        <v>11581</v>
      </c>
      <c r="P921" t="s">
        <v>6266</v>
      </c>
      <c r="Q921" t="s">
        <v>6629</v>
      </c>
      <c r="R921" t="s">
        <v>7018</v>
      </c>
      <c r="S921" t="s">
        <v>11582</v>
      </c>
      <c r="T921" t="s">
        <v>6313</v>
      </c>
      <c r="U921" t="s">
        <v>6346</v>
      </c>
      <c r="V921" t="s">
        <v>6271</v>
      </c>
      <c r="W921" t="s">
        <v>11583</v>
      </c>
      <c r="X921" t="s">
        <v>11584</v>
      </c>
      <c r="Y921" t="s">
        <v>6269</v>
      </c>
      <c r="Z921" s="48" t="str">
        <f t="shared" si="241"/>
        <v>SSA BUJ-10.121.96.176-UGEDI A1-10.121.96.138-RAVAPAR</v>
      </c>
      <c r="AA921" s="48">
        <f t="shared" si="242"/>
        <v>15</v>
      </c>
      <c r="AB921" s="48">
        <f t="shared" si="243"/>
        <v>21</v>
      </c>
      <c r="AC921" s="48">
        <f t="shared" si="244"/>
        <v>15</v>
      </c>
      <c r="AD921" s="48">
        <f t="shared" si="245"/>
        <v>23</v>
      </c>
      <c r="AE921" s="48" t="str">
        <f t="shared" si="246"/>
        <v>10.121.96.176</v>
      </c>
      <c r="AF921" s="42" t="str">
        <f t="shared" si="247"/>
        <v>10.121.96.138</v>
      </c>
      <c r="AG921" s="7" t="str">
        <f t="shared" si="248"/>
        <v>UGEDI</v>
      </c>
      <c r="AH921" s="7" t="str">
        <f t="shared" si="249"/>
        <v>RAVAPAR</v>
      </c>
      <c r="AI921" s="7" t="str">
        <f t="shared" si="250"/>
        <v>S1P5</v>
      </c>
      <c r="AJ921" s="7" t="str">
        <f t="shared" si="251"/>
        <v>S4P3</v>
      </c>
      <c r="AK921" s="7" t="str">
        <f>IFERROR(VLOOKUP(Z921,'PASTE-DL-ALARMS'!$Q$10:$W$2200,7,FALSE),"")</f>
        <v/>
      </c>
      <c r="AL921" s="55" t="str">
        <f>IFERROR(VLOOKUP(Z921,'PASTE-DL-ALARMS'!$Q$10:$W$2200,3,FALSE),"")</f>
        <v/>
      </c>
      <c r="AM921" s="7" t="str">
        <f t="shared" si="252"/>
        <v>10.121.96.176_UGEDI_S1P5</v>
      </c>
      <c r="AN921" s="55" t="str">
        <f t="shared" si="253"/>
        <v>10.121.96.138_RAVAPAR_S4P3</v>
      </c>
      <c r="AO921" s="72" t="e">
        <f t="shared" ca="1" si="254"/>
        <v>#VALUE!</v>
      </c>
      <c r="AP921" s="7" t="str">
        <f>IFERROR(VLOOKUP(Z921,'PASTE-DL-ALARMS'!$Q$10:$Z$2800,8,FALSE),"")</f>
        <v/>
      </c>
    </row>
    <row r="922" spans="1:42" x14ac:dyDescent="0.25">
      <c r="A922" s="20"/>
      <c r="B922" s="20"/>
      <c r="C922" s="20" t="str">
        <f>IF(D922="Critical",MAX($C$8:C921)+1,"")</f>
        <v/>
      </c>
      <c r="D922" s="20" t="str">
        <f t="shared" si="238"/>
        <v>-</v>
      </c>
      <c r="E922" s="20" t="str">
        <f>VLOOKUP('PASTE-DOWN-DL'!F922,'SSA-CODE'!$D$4:$E$56,2,FALSE)</f>
        <v>WTR RJ</v>
      </c>
      <c r="F922" s="48" t="str">
        <f t="shared" si="239"/>
        <v>WTR RJ</v>
      </c>
      <c r="G922" s="48" t="str">
        <f t="shared" si="240"/>
        <v xml:space="preserve">	WTR RJ</v>
      </c>
      <c r="H922" s="20">
        <v>913</v>
      </c>
      <c r="I922" t="s">
        <v>11585</v>
      </c>
      <c r="J922" t="s">
        <v>6466</v>
      </c>
      <c r="K922" t="s">
        <v>6275</v>
      </c>
      <c r="L922" t="s">
        <v>6262</v>
      </c>
      <c r="M922" t="s">
        <v>6263</v>
      </c>
      <c r="N922" t="s">
        <v>11586</v>
      </c>
      <c r="O922" t="s">
        <v>11587</v>
      </c>
      <c r="P922" t="s">
        <v>6266</v>
      </c>
      <c r="Q922" t="s">
        <v>6851</v>
      </c>
      <c r="R922" t="s">
        <v>6279</v>
      </c>
      <c r="S922" t="s">
        <v>6269</v>
      </c>
      <c r="T922" t="s">
        <v>6693</v>
      </c>
      <c r="U922" t="s">
        <v>6269</v>
      </c>
      <c r="V922" t="s">
        <v>6271</v>
      </c>
      <c r="W922" t="s">
        <v>11588</v>
      </c>
      <c r="X922" t="s">
        <v>11589</v>
      </c>
      <c r="Y922" t="s">
        <v>6269</v>
      </c>
      <c r="Z922" s="48" t="str">
        <f t="shared" si="241"/>
        <v>WTR RJ-10.121.17.26-RAJKOT B2_4/9-10.121.17.27-RAJKOT-KR B2_5/9</v>
      </c>
      <c r="AA922" s="48">
        <f t="shared" si="242"/>
        <v>14</v>
      </c>
      <c r="AB922" s="48">
        <f t="shared" si="243"/>
        <v>21</v>
      </c>
      <c r="AC922" s="48">
        <f t="shared" si="244"/>
        <v>14</v>
      </c>
      <c r="AD922" s="48">
        <f t="shared" si="245"/>
        <v>24</v>
      </c>
      <c r="AE922" s="48" t="str">
        <f t="shared" si="246"/>
        <v>10.121.17.26</v>
      </c>
      <c r="AF922" s="42" t="str">
        <f t="shared" si="247"/>
        <v>10.121.17.27</v>
      </c>
      <c r="AG922" s="7" t="str">
        <f t="shared" si="248"/>
        <v>RAJKOT</v>
      </c>
      <c r="AH922" s="7" t="str">
        <f t="shared" si="249"/>
        <v>RAJKOT KR</v>
      </c>
      <c r="AI922" s="7" t="str">
        <f t="shared" si="250"/>
        <v>S4P9</v>
      </c>
      <c r="AJ922" s="7" t="str">
        <f t="shared" si="251"/>
        <v>S5P9</v>
      </c>
      <c r="AK922" s="7" t="str">
        <f>IFERROR(VLOOKUP(Z922,'PASTE-DL-ALARMS'!$Q$10:$W$2200,7,FALSE),"")</f>
        <v/>
      </c>
      <c r="AL922" s="55" t="str">
        <f>IFERROR(VLOOKUP(Z922,'PASTE-DL-ALARMS'!$Q$10:$W$2200,3,FALSE),"")</f>
        <v/>
      </c>
      <c r="AM922" s="7" t="str">
        <f t="shared" si="252"/>
        <v>10.121.17.26_RAJKOT_S4P9</v>
      </c>
      <c r="AN922" s="55" t="str">
        <f t="shared" si="253"/>
        <v>10.121.17.27_RAJKOT KR_S5P9</v>
      </c>
      <c r="AO922" s="72" t="e">
        <f t="shared" ca="1" si="254"/>
        <v>#VALUE!</v>
      </c>
      <c r="AP922" s="7" t="str">
        <f>IFERROR(VLOOKUP(Z922,'PASTE-DL-ALARMS'!$Q$10:$Z$2800,8,FALSE),"")</f>
        <v/>
      </c>
    </row>
    <row r="923" spans="1:42" x14ac:dyDescent="0.25">
      <c r="A923" s="20"/>
      <c r="B923" s="20"/>
      <c r="C923" s="20" t="str">
        <f>IF(D923="Critical",MAX($C$8:C922)+1,"")</f>
        <v/>
      </c>
      <c r="D923" s="20" t="str">
        <f t="shared" si="238"/>
        <v>-</v>
      </c>
      <c r="E923" s="20" t="str">
        <f>VLOOKUP('PASTE-DOWN-DL'!F923,'SSA-CODE'!$D$4:$E$56,2,FALSE)</f>
        <v>BUJ</v>
      </c>
      <c r="F923" s="48" t="str">
        <f t="shared" si="239"/>
        <v>SSA BUJ</v>
      </c>
      <c r="G923" s="48" t="str">
        <f t="shared" si="240"/>
        <v xml:space="preserve">	SSA BUJ</v>
      </c>
      <c r="H923" s="20">
        <v>914</v>
      </c>
      <c r="I923" t="s">
        <v>11590</v>
      </c>
      <c r="J923" t="s">
        <v>6260</v>
      </c>
      <c r="K923" t="s">
        <v>6275</v>
      </c>
      <c r="L923" t="s">
        <v>6262</v>
      </c>
      <c r="M923" t="s">
        <v>6263</v>
      </c>
      <c r="N923" t="s">
        <v>11591</v>
      </c>
      <c r="O923" t="s">
        <v>11592</v>
      </c>
      <c r="P923" t="s">
        <v>6266</v>
      </c>
      <c r="Q923" t="s">
        <v>7364</v>
      </c>
      <c r="R923" t="s">
        <v>6279</v>
      </c>
      <c r="S923" t="s">
        <v>11593</v>
      </c>
      <c r="T923" t="s">
        <v>6425</v>
      </c>
      <c r="U923" t="s">
        <v>11593</v>
      </c>
      <c r="V923" t="s">
        <v>6271</v>
      </c>
      <c r="W923" t="s">
        <v>11594</v>
      </c>
      <c r="X923" t="s">
        <v>11595</v>
      </c>
      <c r="Y923" t="s">
        <v>6269</v>
      </c>
      <c r="Z923" s="48" t="str">
        <f t="shared" si="241"/>
        <v>SSA BUJ-10.121.96.175-Manfara_2/6-10.121.17.93-BHUJ3_TN725B_WTR_RJ_PH1_P3S5</v>
      </c>
      <c r="AA923" s="48">
        <f t="shared" si="242"/>
        <v>15</v>
      </c>
      <c r="AB923" s="48">
        <f t="shared" si="243"/>
        <v>23</v>
      </c>
      <c r="AC923" s="48">
        <f t="shared" si="244"/>
        <v>14</v>
      </c>
      <c r="AD923" s="48">
        <f t="shared" si="245"/>
        <v>20</v>
      </c>
      <c r="AE923" s="48" t="str">
        <f t="shared" si="246"/>
        <v>10.121.96.175</v>
      </c>
      <c r="AF923" s="42" t="str">
        <f t="shared" si="247"/>
        <v>10.121.17.93</v>
      </c>
      <c r="AG923" s="7" t="str">
        <f t="shared" si="248"/>
        <v>Manfara</v>
      </c>
      <c r="AH923" s="7" t="str">
        <f t="shared" si="249"/>
        <v>BHUJ3</v>
      </c>
      <c r="AI923" s="7" t="str">
        <f t="shared" si="250"/>
        <v>S2P6</v>
      </c>
      <c r="AJ923" s="7" t="str">
        <f t="shared" si="251"/>
        <v>S3P5</v>
      </c>
      <c r="AK923" s="7" t="str">
        <f>IFERROR(VLOOKUP(Z923,'PASTE-DL-ALARMS'!$Q$10:$W$2200,7,FALSE),"")</f>
        <v/>
      </c>
      <c r="AL923" s="55" t="str">
        <f>IFERROR(VLOOKUP(Z923,'PASTE-DL-ALARMS'!$Q$10:$W$2200,3,FALSE),"")</f>
        <v/>
      </c>
      <c r="AM923" s="7" t="str">
        <f t="shared" si="252"/>
        <v>10.121.96.175_Manfara_S2P6</v>
      </c>
      <c r="AN923" s="55" t="str">
        <f t="shared" si="253"/>
        <v>10.121.17.93_BHUJ3_S3P5</v>
      </c>
      <c r="AO923" s="72" t="e">
        <f t="shared" ca="1" si="254"/>
        <v>#VALUE!</v>
      </c>
      <c r="AP923" s="7" t="str">
        <f>IFERROR(VLOOKUP(Z923,'PASTE-DL-ALARMS'!$Q$10:$Z$2800,8,FALSE),"")</f>
        <v/>
      </c>
    </row>
    <row r="924" spans="1:42" x14ac:dyDescent="0.25">
      <c r="A924" s="20"/>
      <c r="B924" s="20"/>
      <c r="C924" s="20" t="str">
        <f>IF(D924="Critical",MAX($C$8:C923)+1,"")</f>
        <v/>
      </c>
      <c r="D924" s="20" t="str">
        <f t="shared" si="238"/>
        <v>-</v>
      </c>
      <c r="E924" s="20" t="str">
        <f>VLOOKUP('PASTE-DOWN-DL'!F924,'SSA-CODE'!$D$4:$E$56,2,FALSE)</f>
        <v>WTR AM</v>
      </c>
      <c r="F924" s="48" t="str">
        <f t="shared" si="239"/>
        <v>WTR AM</v>
      </c>
      <c r="G924" s="48" t="str">
        <f t="shared" si="240"/>
        <v xml:space="preserve">	WTR AM</v>
      </c>
      <c r="H924" s="20">
        <v>915</v>
      </c>
      <c r="I924" t="s">
        <v>11596</v>
      </c>
      <c r="J924" t="s">
        <v>6260</v>
      </c>
      <c r="K924" t="s">
        <v>6261</v>
      </c>
      <c r="L924" t="s">
        <v>6262</v>
      </c>
      <c r="M924" t="s">
        <v>6263</v>
      </c>
      <c r="N924" t="s">
        <v>11597</v>
      </c>
      <c r="O924" t="s">
        <v>11598</v>
      </c>
      <c r="P924" t="s">
        <v>6266</v>
      </c>
      <c r="Q924" t="s">
        <v>6352</v>
      </c>
      <c r="R924" t="s">
        <v>8333</v>
      </c>
      <c r="S924" t="s">
        <v>6269</v>
      </c>
      <c r="T924" t="s">
        <v>6659</v>
      </c>
      <c r="U924" t="s">
        <v>6269</v>
      </c>
      <c r="V924" t="s">
        <v>6271</v>
      </c>
      <c r="W924" t="s">
        <v>11599</v>
      </c>
      <c r="X924" t="s">
        <v>11600</v>
      </c>
      <c r="Y924" t="s">
        <v>6269</v>
      </c>
      <c r="Z924" s="48" t="str">
        <f t="shared" si="241"/>
        <v>WTR AM-10.121.16.241-TN705B_Kathla R2.8.1\S4P1-10.121.16.240-TN705B_Kapadwanj\S3P1</v>
      </c>
      <c r="AA924" s="48">
        <f t="shared" si="242"/>
        <v>15</v>
      </c>
      <c r="AB924" s="48">
        <f t="shared" si="243"/>
        <v>23</v>
      </c>
      <c r="AC924" s="48">
        <f t="shared" si="244"/>
        <v>15</v>
      </c>
      <c r="AD924" s="48">
        <f t="shared" si="245"/>
        <v>25</v>
      </c>
      <c r="AE924" s="48" t="str">
        <f t="shared" si="246"/>
        <v>10.121.16.241</v>
      </c>
      <c r="AF924" s="42" t="str">
        <f t="shared" si="247"/>
        <v>10.121.16.240</v>
      </c>
      <c r="AG924" s="7" t="str">
        <f t="shared" si="248"/>
        <v>Kathlal</v>
      </c>
      <c r="AH924" s="7" t="str">
        <f t="shared" si="249"/>
        <v>Kapadwanj</v>
      </c>
      <c r="AI924" s="7" t="str">
        <f t="shared" si="250"/>
        <v>S4P1</v>
      </c>
      <c r="AJ924" s="7" t="str">
        <f t="shared" si="251"/>
        <v>S3P1</v>
      </c>
      <c r="AK924" s="7" t="str">
        <f>IFERROR(VLOOKUP(Z924,'PASTE-DL-ALARMS'!$Q$10:$W$2200,7,FALSE),"")</f>
        <v/>
      </c>
      <c r="AL924" s="55" t="str">
        <f>IFERROR(VLOOKUP(Z924,'PASTE-DL-ALARMS'!$Q$10:$W$2200,3,FALSE),"")</f>
        <v/>
      </c>
      <c r="AM924" s="7" t="str">
        <f t="shared" si="252"/>
        <v>10.121.16.241_Kathlal_S4P1</v>
      </c>
      <c r="AN924" s="55" t="str">
        <f t="shared" si="253"/>
        <v>10.121.16.240_Kapadwanj_S3P1</v>
      </c>
      <c r="AO924" s="72" t="e">
        <f t="shared" ca="1" si="254"/>
        <v>#VALUE!</v>
      </c>
      <c r="AP924" s="7" t="str">
        <f>IFERROR(VLOOKUP(Z924,'PASTE-DL-ALARMS'!$Q$10:$Z$2800,8,FALSE),"")</f>
        <v/>
      </c>
    </row>
    <row r="925" spans="1:42" x14ac:dyDescent="0.25">
      <c r="A925" s="20"/>
      <c r="B925" s="20"/>
      <c r="C925" s="20" t="str">
        <f>IF(D925="Critical",MAX($C$8:C924)+1,"")</f>
        <v/>
      </c>
      <c r="D925" s="20" t="str">
        <f t="shared" si="238"/>
        <v>-</v>
      </c>
      <c r="E925" s="20" t="str">
        <f>VLOOKUP('PASTE-DOWN-DL'!F925,'SSA-CODE'!$D$4:$E$56,2,FALSE)</f>
        <v>BUJ</v>
      </c>
      <c r="F925" s="48" t="str">
        <f t="shared" si="239"/>
        <v>SSA BUJ</v>
      </c>
      <c r="G925" s="48" t="str">
        <f t="shared" si="240"/>
        <v xml:space="preserve">	SSA BUJ</v>
      </c>
      <c r="H925" s="20">
        <v>916</v>
      </c>
      <c r="I925" t="s">
        <v>11601</v>
      </c>
      <c r="J925" t="s">
        <v>6260</v>
      </c>
      <c r="K925" t="s">
        <v>6275</v>
      </c>
      <c r="L925" t="s">
        <v>6262</v>
      </c>
      <c r="M925" t="s">
        <v>6263</v>
      </c>
      <c r="N925" t="s">
        <v>11602</v>
      </c>
      <c r="O925" t="s">
        <v>11603</v>
      </c>
      <c r="P925" t="s">
        <v>6266</v>
      </c>
      <c r="Q925" t="s">
        <v>6546</v>
      </c>
      <c r="R925" t="s">
        <v>6279</v>
      </c>
      <c r="S925" t="s">
        <v>11604</v>
      </c>
      <c r="T925" t="s">
        <v>6313</v>
      </c>
      <c r="U925" t="s">
        <v>6346</v>
      </c>
      <c r="V925" t="s">
        <v>6271</v>
      </c>
      <c r="W925" t="s">
        <v>11605</v>
      </c>
      <c r="X925" t="s">
        <v>11606</v>
      </c>
      <c r="Y925" t="s">
        <v>6269</v>
      </c>
      <c r="Z925" s="48" t="str">
        <f t="shared" si="241"/>
        <v>SSA BUJ-10.121.24.93-TERA-10.121.96.135-Naliya</v>
      </c>
      <c r="AA925" s="48">
        <f t="shared" si="242"/>
        <v>15</v>
      </c>
      <c r="AB925" s="48">
        <f t="shared" si="243"/>
        <v>20</v>
      </c>
      <c r="AC925" s="48">
        <f t="shared" si="244"/>
        <v>15</v>
      </c>
      <c r="AD925" s="48">
        <f t="shared" si="245"/>
        <v>22</v>
      </c>
      <c r="AE925" s="48" t="str">
        <f t="shared" si="246"/>
        <v>10.121.96.180</v>
      </c>
      <c r="AF925" s="42" t="str">
        <f t="shared" si="247"/>
        <v>10.121.96.135</v>
      </c>
      <c r="AG925" s="7" t="str">
        <f t="shared" si="248"/>
        <v>TERA</v>
      </c>
      <c r="AH925" s="7" t="str">
        <f t="shared" si="249"/>
        <v>Naliya</v>
      </c>
      <c r="AI925" s="7" t="str">
        <f t="shared" si="250"/>
        <v>S1P5</v>
      </c>
      <c r="AJ925" s="7" t="str">
        <f t="shared" si="251"/>
        <v>S6P4</v>
      </c>
      <c r="AK925" s="7" t="str">
        <f>IFERROR(VLOOKUP(Z925,'PASTE-DL-ALARMS'!$Q$10:$W$2200,7,FALSE),"")</f>
        <v/>
      </c>
      <c r="AL925" s="55" t="str">
        <f>IFERROR(VLOOKUP(Z925,'PASTE-DL-ALARMS'!$Q$10:$W$2200,3,FALSE),"")</f>
        <v/>
      </c>
      <c r="AM925" s="7" t="str">
        <f t="shared" si="252"/>
        <v>10.121.96.180_TERA_S1P5</v>
      </c>
      <c r="AN925" s="55" t="str">
        <f t="shared" si="253"/>
        <v>10.121.96.135_Naliya_S6P4</v>
      </c>
      <c r="AO925" s="72" t="e">
        <f t="shared" ca="1" si="254"/>
        <v>#VALUE!</v>
      </c>
      <c r="AP925" s="7" t="str">
        <f>IFERROR(VLOOKUP(Z925,'PASTE-DL-ALARMS'!$Q$10:$Z$2800,8,FALSE),"")</f>
        <v/>
      </c>
    </row>
    <row r="926" spans="1:42" x14ac:dyDescent="0.25">
      <c r="A926" s="20"/>
      <c r="B926" s="20"/>
      <c r="C926" s="20">
        <f>IF(D926="Critical",MAX($C$8:C925)+1,"")</f>
        <v>37</v>
      </c>
      <c r="D926" s="20" t="str">
        <f t="shared" si="238"/>
        <v>Critical</v>
      </c>
      <c r="E926" s="20" t="str">
        <f>VLOOKUP('PASTE-DOWN-DL'!F926,'SSA-CODE'!$D$4:$E$56,2,FALSE)</f>
        <v>WTR AM</v>
      </c>
      <c r="F926" s="48" t="str">
        <f t="shared" si="239"/>
        <v>WTR AM</v>
      </c>
      <c r="G926" s="48" t="str">
        <f t="shared" si="240"/>
        <v xml:space="preserve">	WTR AM</v>
      </c>
      <c r="H926" s="20">
        <v>917</v>
      </c>
      <c r="I926" t="s">
        <v>11607</v>
      </c>
      <c r="J926" t="s">
        <v>6260</v>
      </c>
      <c r="K926" t="s">
        <v>6261</v>
      </c>
      <c r="L926" t="s">
        <v>6262</v>
      </c>
      <c r="M926" t="s">
        <v>6263</v>
      </c>
      <c r="N926" t="s">
        <v>11608</v>
      </c>
      <c r="O926" t="s">
        <v>11609</v>
      </c>
      <c r="P926" t="s">
        <v>6484</v>
      </c>
      <c r="Q926" t="s">
        <v>6438</v>
      </c>
      <c r="R926" t="s">
        <v>6882</v>
      </c>
      <c r="S926" t="s">
        <v>11610</v>
      </c>
      <c r="T926" t="s">
        <v>6345</v>
      </c>
      <c r="U926" t="s">
        <v>11610</v>
      </c>
      <c r="V926" t="s">
        <v>6271</v>
      </c>
      <c r="W926" t="s">
        <v>11611</v>
      </c>
      <c r="X926" t="s">
        <v>11612</v>
      </c>
      <c r="Y926" t="s">
        <v>6269</v>
      </c>
      <c r="Z926" s="48" t="str">
        <f t="shared" si="241"/>
        <v>WTR AM-10.121.26.70-Dahod B2_5/1-10.121.16.193-Bhadra(GNE)3 B2_5/1</v>
      </c>
      <c r="AA926" s="48">
        <f t="shared" si="242"/>
        <v>14</v>
      </c>
      <c r="AB926" s="48">
        <f t="shared" si="243"/>
        <v>20</v>
      </c>
      <c r="AC926" s="48">
        <f t="shared" si="244"/>
        <v>15</v>
      </c>
      <c r="AD926" s="48">
        <f t="shared" si="245"/>
        <v>28</v>
      </c>
      <c r="AE926" s="48" t="str">
        <f t="shared" si="246"/>
        <v>10.121.26.70</v>
      </c>
      <c r="AF926" s="42" t="str">
        <f t="shared" si="247"/>
        <v>10.121.16.193</v>
      </c>
      <c r="AG926" s="7" t="str">
        <f t="shared" si="248"/>
        <v>Dahod</v>
      </c>
      <c r="AH926" s="7" t="str">
        <f t="shared" si="249"/>
        <v>Bhadra3(GNE)</v>
      </c>
      <c r="AI926" s="7" t="str">
        <f t="shared" si="250"/>
        <v>S5P1</v>
      </c>
      <c r="AJ926" s="7" t="str">
        <f t="shared" si="251"/>
        <v>S5P1</v>
      </c>
      <c r="AK926" s="7" t="str">
        <f>IFERROR(VLOOKUP(Z926,'PASTE-DL-ALARMS'!$Q$10:$W$2200,7,FALSE),"")</f>
        <v>15-05-2026</v>
      </c>
      <c r="AL926" s="55" t="str">
        <f>IFERROR(VLOOKUP(Z926,'PASTE-DL-ALARMS'!$Q$10:$W$2200,3,FALSE),"")</f>
        <v>16:21:33</v>
      </c>
      <c r="AM926" s="7" t="str">
        <f t="shared" si="252"/>
        <v>10.121.26.70_Dahod_S5P1</v>
      </c>
      <c r="AN926" s="55" t="str">
        <f t="shared" si="253"/>
        <v>10.121.16.193_Bhadra3(GNE)_S5P1</v>
      </c>
      <c r="AO926" s="72">
        <f t="shared" ca="1" si="254"/>
        <v>0</v>
      </c>
      <c r="AP926" s="7" t="str">
        <f>IFERROR(VLOOKUP(Z926,'PASTE-DL-ALARMS'!$Q$10:$Z$2800,8,FALSE),"")</f>
        <v xml:space="preserve">	2026/05/15,16:21:33</v>
      </c>
    </row>
    <row r="927" spans="1:42" x14ac:dyDescent="0.25">
      <c r="A927" s="20"/>
      <c r="B927" s="20"/>
      <c r="C927" s="20" t="str">
        <f>IF(D927="Critical",MAX($C$8:C926)+1,"")</f>
        <v/>
      </c>
      <c r="D927" s="20" t="str">
        <f t="shared" si="238"/>
        <v>-</v>
      </c>
      <c r="E927" s="20" t="str">
        <f>VLOOKUP('PASTE-DOWN-DL'!F927,'SSA-CODE'!$D$4:$E$56,2,FALSE)</f>
        <v>WTR AM</v>
      </c>
      <c r="F927" s="48" t="str">
        <f t="shared" si="239"/>
        <v>WTR AM</v>
      </c>
      <c r="G927" s="48" t="str">
        <f t="shared" si="240"/>
        <v xml:space="preserve">	WTR AM</v>
      </c>
      <c r="H927" s="20">
        <v>918</v>
      </c>
      <c r="I927" t="s">
        <v>11613</v>
      </c>
      <c r="J927" t="s">
        <v>6260</v>
      </c>
      <c r="K927" t="s">
        <v>6261</v>
      </c>
      <c r="L927" t="s">
        <v>6262</v>
      </c>
      <c r="M927" t="s">
        <v>6263</v>
      </c>
      <c r="N927" t="s">
        <v>11614</v>
      </c>
      <c r="O927" t="s">
        <v>11615</v>
      </c>
      <c r="P927" t="s">
        <v>6266</v>
      </c>
      <c r="Q927" t="s">
        <v>6386</v>
      </c>
      <c r="R927" t="s">
        <v>8895</v>
      </c>
      <c r="S927" t="s">
        <v>6269</v>
      </c>
      <c r="T927" t="s">
        <v>6394</v>
      </c>
      <c r="U927" t="s">
        <v>6269</v>
      </c>
      <c r="V927" t="s">
        <v>6271</v>
      </c>
      <c r="W927" t="s">
        <v>11616</v>
      </c>
      <c r="X927" t="s">
        <v>11617</v>
      </c>
      <c r="Y927" t="s">
        <v>11618</v>
      </c>
      <c r="Z927" s="48" t="str">
        <f t="shared" si="241"/>
        <v>WTR AM-10.121.26.67-TN705B_Piplod R2.8.1_3/1-10.121.26.66-TN705B_Santroad_4/1</v>
      </c>
      <c r="AA927" s="48">
        <f t="shared" si="242"/>
        <v>14</v>
      </c>
      <c r="AB927" s="48">
        <f t="shared" si="243"/>
        <v>23</v>
      </c>
      <c r="AC927" s="48">
        <f t="shared" si="244"/>
        <v>14</v>
      </c>
      <c r="AD927" s="48">
        <f t="shared" si="245"/>
        <v>21</v>
      </c>
      <c r="AE927" s="48" t="str">
        <f t="shared" si="246"/>
        <v>10.121.26.66</v>
      </c>
      <c r="AF927" s="42" t="str">
        <f t="shared" si="247"/>
        <v>10.121.26.67</v>
      </c>
      <c r="AG927" s="7" t="str">
        <f t="shared" si="248"/>
        <v>Santroad</v>
      </c>
      <c r="AH927" s="7" t="str">
        <f t="shared" si="249"/>
        <v>Piplod</v>
      </c>
      <c r="AI927" s="7" t="str">
        <f t="shared" si="250"/>
        <v>S4P1</v>
      </c>
      <c r="AJ927" s="7" t="str">
        <f t="shared" si="251"/>
        <v>S3P1</v>
      </c>
      <c r="AK927" s="7" t="str">
        <f>IFERROR(VLOOKUP(Z927,'PASTE-DL-ALARMS'!$Q$10:$W$2200,7,FALSE),"")</f>
        <v/>
      </c>
      <c r="AL927" s="55" t="str">
        <f>IFERROR(VLOOKUP(Z927,'PASTE-DL-ALARMS'!$Q$10:$W$2200,3,FALSE),"")</f>
        <v/>
      </c>
      <c r="AM927" s="7" t="str">
        <f t="shared" si="252"/>
        <v>10.121.26.66_Santroad_S4P1</v>
      </c>
      <c r="AN927" s="55" t="str">
        <f t="shared" si="253"/>
        <v>10.121.26.67_Piplod_S3P1</v>
      </c>
      <c r="AO927" s="72" t="e">
        <f t="shared" ca="1" si="254"/>
        <v>#VALUE!</v>
      </c>
      <c r="AP927" s="7" t="str">
        <f>IFERROR(VLOOKUP(Z927,'PASTE-DL-ALARMS'!$Q$10:$Z$2800,8,FALSE),"")</f>
        <v/>
      </c>
    </row>
    <row r="928" spans="1:42" x14ac:dyDescent="0.25">
      <c r="A928" s="20"/>
      <c r="B928" s="20"/>
      <c r="C928" s="20" t="str">
        <f>IF(D928="Critical",MAX($C$8:C927)+1,"")</f>
        <v/>
      </c>
      <c r="D928" s="20" t="str">
        <f t="shared" si="238"/>
        <v>-</v>
      </c>
      <c r="E928" s="20" t="str">
        <f>VLOOKUP('PASTE-DOWN-DL'!F928,'SSA-CODE'!$D$4:$E$56,2,FALSE)</f>
        <v>AMR</v>
      </c>
      <c r="F928" s="48" t="str">
        <f t="shared" si="239"/>
        <v>SSA AMR</v>
      </c>
      <c r="G928" s="48" t="str">
        <f t="shared" si="240"/>
        <v xml:space="preserve">	SSA AMR</v>
      </c>
      <c r="H928" s="20">
        <v>919</v>
      </c>
      <c r="I928" t="s">
        <v>11619</v>
      </c>
      <c r="J928" t="s">
        <v>6260</v>
      </c>
      <c r="K928" t="s">
        <v>6275</v>
      </c>
      <c r="L928" t="s">
        <v>6262</v>
      </c>
      <c r="M928" t="s">
        <v>6263</v>
      </c>
      <c r="N928" t="s">
        <v>11620</v>
      </c>
      <c r="O928" t="s">
        <v>11621</v>
      </c>
      <c r="P928" t="s">
        <v>6266</v>
      </c>
      <c r="Q928" t="s">
        <v>6876</v>
      </c>
      <c r="R928" t="s">
        <v>6279</v>
      </c>
      <c r="S928" t="s">
        <v>11622</v>
      </c>
      <c r="T928" t="s">
        <v>6313</v>
      </c>
      <c r="U928" t="s">
        <v>7199</v>
      </c>
      <c r="V928" t="s">
        <v>6271</v>
      </c>
      <c r="W928" t="s">
        <v>11623</v>
      </c>
      <c r="X928" t="s">
        <v>11624</v>
      </c>
      <c r="Y928" t="s">
        <v>6269</v>
      </c>
      <c r="Z928" s="48" t="str">
        <f t="shared" si="241"/>
        <v>SSA AMR-10.121.96.16-DUNGAR EXCH_2/6-10.121.96.15-VICTOR EXCH_3/6</v>
      </c>
      <c r="AA928" s="48">
        <f t="shared" si="242"/>
        <v>14</v>
      </c>
      <c r="AB928" s="48">
        <f t="shared" si="243"/>
        <v>26</v>
      </c>
      <c r="AC928" s="48">
        <f t="shared" si="244"/>
        <v>14</v>
      </c>
      <c r="AD928" s="48">
        <f t="shared" si="245"/>
        <v>26</v>
      </c>
      <c r="AE928" s="48" t="str">
        <f t="shared" si="246"/>
        <v>10.121.96.16</v>
      </c>
      <c r="AF928" s="42" t="str">
        <f t="shared" si="247"/>
        <v>10.121.96.15</v>
      </c>
      <c r="AG928" s="7" t="str">
        <f t="shared" si="248"/>
        <v>DUNGAR EXCH</v>
      </c>
      <c r="AH928" s="7" t="str">
        <f t="shared" si="249"/>
        <v>VICTOR EXCH</v>
      </c>
      <c r="AI928" s="7" t="str">
        <f t="shared" si="250"/>
        <v>S2P6</v>
      </c>
      <c r="AJ928" s="7" t="str">
        <f t="shared" si="251"/>
        <v>S3P6</v>
      </c>
      <c r="AK928" s="7" t="str">
        <f>IFERROR(VLOOKUP(Z928,'PASTE-DL-ALARMS'!$Q$10:$W$2200,7,FALSE),"")</f>
        <v/>
      </c>
      <c r="AL928" s="55" t="str">
        <f>IFERROR(VLOOKUP(Z928,'PASTE-DL-ALARMS'!$Q$10:$W$2200,3,FALSE),"")</f>
        <v/>
      </c>
      <c r="AM928" s="7" t="str">
        <f t="shared" si="252"/>
        <v>10.121.96.16_DUNGAR EXCH_S2P6</v>
      </c>
      <c r="AN928" s="55" t="str">
        <f t="shared" si="253"/>
        <v>10.121.96.15_VICTOR EXCH_S3P6</v>
      </c>
      <c r="AO928" s="72" t="e">
        <f t="shared" ca="1" si="254"/>
        <v>#VALUE!</v>
      </c>
      <c r="AP928" s="7" t="str">
        <f>IFERROR(VLOOKUP(Z928,'PASTE-DL-ALARMS'!$Q$10:$Z$2800,8,FALSE),"")</f>
        <v/>
      </c>
    </row>
    <row r="929" spans="1:42" x14ac:dyDescent="0.25">
      <c r="A929" s="20"/>
      <c r="B929" s="20"/>
      <c r="C929" s="20" t="str">
        <f>IF(D929="Critical",MAX($C$8:C928)+1,"")</f>
        <v/>
      </c>
      <c r="D929" s="20" t="str">
        <f t="shared" si="238"/>
        <v>-</v>
      </c>
      <c r="E929" s="20" t="str">
        <f>VLOOKUP('PASTE-DOWN-DL'!F929,'SSA-CODE'!$D$4:$E$56,2,FALSE)</f>
        <v>AHD</v>
      </c>
      <c r="F929" s="48" t="str">
        <f t="shared" si="239"/>
        <v>SSA AM</v>
      </c>
      <c r="G929" s="48" t="str">
        <f t="shared" si="240"/>
        <v xml:space="preserve">	SSA AM</v>
      </c>
      <c r="H929" s="20">
        <v>920</v>
      </c>
      <c r="I929" t="s">
        <v>11625</v>
      </c>
      <c r="J929" t="s">
        <v>6466</v>
      </c>
      <c r="K929" t="s">
        <v>6275</v>
      </c>
      <c r="L929" t="s">
        <v>6262</v>
      </c>
      <c r="M929" t="s">
        <v>6263</v>
      </c>
      <c r="N929" t="s">
        <v>11626</v>
      </c>
      <c r="O929" t="s">
        <v>11627</v>
      </c>
      <c r="P929" t="s">
        <v>6266</v>
      </c>
      <c r="Q929" t="s">
        <v>6798</v>
      </c>
      <c r="R929" t="s">
        <v>6279</v>
      </c>
      <c r="S929" t="s">
        <v>6269</v>
      </c>
      <c r="T929" t="s">
        <v>6910</v>
      </c>
      <c r="U929" t="s">
        <v>6269</v>
      </c>
      <c r="V929" t="s">
        <v>6271</v>
      </c>
      <c r="W929" t="s">
        <v>11628</v>
      </c>
      <c r="X929" t="s">
        <v>11629</v>
      </c>
      <c r="Y929" t="s">
        <v>6269</v>
      </c>
      <c r="Z929" s="48" t="str">
        <f t="shared" si="241"/>
        <v>SSA AM-10.121.17.198-Naranpura_4/11-10.121.18.6-Naranpura1(GNE)_4/11</v>
      </c>
      <c r="AA929" s="48">
        <f t="shared" si="242"/>
        <v>15</v>
      </c>
      <c r="AB929" s="48">
        <f t="shared" si="243"/>
        <v>25</v>
      </c>
      <c r="AC929" s="48">
        <f t="shared" si="244"/>
        <v>13</v>
      </c>
      <c r="AD929" s="48">
        <f t="shared" si="245"/>
        <v>30</v>
      </c>
      <c r="AE929" s="48" t="str">
        <f t="shared" si="246"/>
        <v>10.121.17.198</v>
      </c>
      <c r="AF929" s="42" t="str">
        <f t="shared" si="247"/>
        <v>10.121.18.6</v>
      </c>
      <c r="AG929" s="7" t="str">
        <f t="shared" si="248"/>
        <v>NARANPURA</v>
      </c>
      <c r="AH929" s="7" t="str">
        <f t="shared" si="249"/>
        <v>NARANPURA 1(GNE)</v>
      </c>
      <c r="AI929" s="7" t="str">
        <f t="shared" si="250"/>
        <v>S4P11</v>
      </c>
      <c r="AJ929" s="7" t="str">
        <f t="shared" si="251"/>
        <v>S4P11</v>
      </c>
      <c r="AK929" s="7" t="str">
        <f>IFERROR(VLOOKUP(Z929,'PASTE-DL-ALARMS'!$Q$10:$W$2200,7,FALSE),"")</f>
        <v/>
      </c>
      <c r="AL929" s="55" t="str">
        <f>IFERROR(VLOOKUP(Z929,'PASTE-DL-ALARMS'!$Q$10:$W$2200,3,FALSE),"")</f>
        <v/>
      </c>
      <c r="AM929" s="7" t="str">
        <f t="shared" si="252"/>
        <v>10.121.17.198_NARANPURA_S4P11</v>
      </c>
      <c r="AN929" s="55" t="str">
        <f t="shared" si="253"/>
        <v>10.121.18.6_NARANPURA 1(GNE)_S4P11</v>
      </c>
      <c r="AO929" s="72" t="e">
        <f t="shared" ca="1" si="254"/>
        <v>#VALUE!</v>
      </c>
      <c r="AP929" s="7" t="str">
        <f>IFERROR(VLOOKUP(Z929,'PASTE-DL-ALARMS'!$Q$10:$Z$2800,8,FALSE),"")</f>
        <v/>
      </c>
    </row>
    <row r="930" spans="1:42" x14ac:dyDescent="0.25">
      <c r="A930" s="20"/>
      <c r="B930" s="20"/>
      <c r="C930" s="20" t="str">
        <f>IF(D930="Critical",MAX($C$8:C929)+1,"")</f>
        <v/>
      </c>
      <c r="D930" s="20" t="str">
        <f t="shared" si="238"/>
        <v>-</v>
      </c>
      <c r="E930" s="20" t="str">
        <f>VLOOKUP('PASTE-DOWN-DL'!F930,'SSA-CODE'!$D$4:$E$56,2,FALSE)</f>
        <v>WTR RJ</v>
      </c>
      <c r="F930" s="48" t="str">
        <f t="shared" si="239"/>
        <v>WTR RJ</v>
      </c>
      <c r="G930" s="48" t="str">
        <f t="shared" si="240"/>
        <v xml:space="preserve">	WTR RJ</v>
      </c>
      <c r="H930" s="20">
        <v>921</v>
      </c>
      <c r="I930" t="s">
        <v>11630</v>
      </c>
      <c r="J930" t="s">
        <v>6260</v>
      </c>
      <c r="K930" t="s">
        <v>6275</v>
      </c>
      <c r="L930" t="s">
        <v>6262</v>
      </c>
      <c r="M930" t="s">
        <v>6263</v>
      </c>
      <c r="N930" t="s">
        <v>11632</v>
      </c>
      <c r="O930" t="s">
        <v>11631</v>
      </c>
      <c r="P930" t="s">
        <v>6266</v>
      </c>
      <c r="Q930" t="s">
        <v>8895</v>
      </c>
      <c r="R930" t="s">
        <v>6279</v>
      </c>
      <c r="S930" t="s">
        <v>6269</v>
      </c>
      <c r="T930" t="s">
        <v>6693</v>
      </c>
      <c r="U930" t="s">
        <v>6269</v>
      </c>
      <c r="V930" t="s">
        <v>6271</v>
      </c>
      <c r="W930" t="s">
        <v>11633</v>
      </c>
      <c r="X930" t="s">
        <v>11634</v>
      </c>
      <c r="Y930" t="s">
        <v>6696</v>
      </c>
      <c r="Z930" s="48" t="str">
        <f t="shared" si="241"/>
        <v>WTR RJ-10.121.17.1-RAJKOT KR(GNE)_4/6-10.121.17.27-RAJKOT-KR_4/6</v>
      </c>
      <c r="AA930" s="48">
        <f t="shared" si="242"/>
        <v>14</v>
      </c>
      <c r="AB930" s="48">
        <f t="shared" si="243"/>
        <v>24</v>
      </c>
      <c r="AC930" s="48">
        <f t="shared" si="244"/>
        <v>13</v>
      </c>
      <c r="AD930" s="48">
        <f t="shared" si="245"/>
        <v>28</v>
      </c>
      <c r="AE930" s="48" t="str">
        <f t="shared" si="246"/>
        <v>10.121.17.27</v>
      </c>
      <c r="AF930" s="42" t="str">
        <f t="shared" si="247"/>
        <v>10.121.17.1</v>
      </c>
      <c r="AG930" s="7" t="str">
        <f t="shared" si="248"/>
        <v>RAJKOT KR</v>
      </c>
      <c r="AH930" s="7" t="str">
        <f t="shared" si="249"/>
        <v>RAJKOT KR(GNE)</v>
      </c>
      <c r="AI930" s="7" t="str">
        <f t="shared" si="250"/>
        <v>S4P6</v>
      </c>
      <c r="AJ930" s="7" t="str">
        <f t="shared" si="251"/>
        <v>S4P6</v>
      </c>
      <c r="AK930" s="7" t="str">
        <f>IFERROR(VLOOKUP(Z930,'PASTE-DL-ALARMS'!$Q$10:$W$2200,7,FALSE),"")</f>
        <v/>
      </c>
      <c r="AL930" s="55" t="str">
        <f>IFERROR(VLOOKUP(Z930,'PASTE-DL-ALARMS'!$Q$10:$W$2200,3,FALSE),"")</f>
        <v/>
      </c>
      <c r="AM930" s="7" t="str">
        <f t="shared" si="252"/>
        <v>10.121.17.27_RAJKOT KR_S4P6</v>
      </c>
      <c r="AN930" s="55" t="str">
        <f t="shared" si="253"/>
        <v>10.121.17.1_RAJKOT KR(GNE)_S4P6</v>
      </c>
      <c r="AO930" s="72" t="e">
        <f t="shared" ca="1" si="254"/>
        <v>#VALUE!</v>
      </c>
      <c r="AP930" s="7" t="str">
        <f>IFERROR(VLOOKUP(Z930,'PASTE-DL-ALARMS'!$Q$10:$Z$2800,8,FALSE),"")</f>
        <v/>
      </c>
    </row>
    <row r="931" spans="1:42" x14ac:dyDescent="0.25">
      <c r="A931" s="20"/>
      <c r="B931" s="20"/>
      <c r="C931" s="20" t="str">
        <f>IF(D931="Critical",MAX($C$8:C930)+1,"")</f>
        <v/>
      </c>
      <c r="D931" s="20" t="str">
        <f t="shared" si="238"/>
        <v>-</v>
      </c>
      <c r="E931" s="20" t="str">
        <f>VLOOKUP('PASTE-DOWN-DL'!F931,'SSA-CODE'!$D$4:$E$56,2,FALSE)</f>
        <v>AHD</v>
      </c>
      <c r="F931" s="48" t="str">
        <f t="shared" si="239"/>
        <v>SSA AM</v>
      </c>
      <c r="G931" s="48" t="str">
        <f t="shared" si="240"/>
        <v xml:space="preserve">	SSA AM</v>
      </c>
      <c r="H931" s="20">
        <v>922</v>
      </c>
      <c r="I931" t="s">
        <v>11635</v>
      </c>
      <c r="J931" t="s">
        <v>6466</v>
      </c>
      <c r="K931" t="s">
        <v>6275</v>
      </c>
      <c r="L931" t="s">
        <v>6262</v>
      </c>
      <c r="M931" t="s">
        <v>6263</v>
      </c>
      <c r="N931" t="s">
        <v>11636</v>
      </c>
      <c r="O931" t="s">
        <v>11637</v>
      </c>
      <c r="P931" t="s">
        <v>6266</v>
      </c>
      <c r="Q931" t="s">
        <v>7127</v>
      </c>
      <c r="R931" t="s">
        <v>6279</v>
      </c>
      <c r="S931" t="s">
        <v>6269</v>
      </c>
      <c r="T931" t="s">
        <v>7673</v>
      </c>
      <c r="U931" t="s">
        <v>11638</v>
      </c>
      <c r="V931" t="s">
        <v>6271</v>
      </c>
      <c r="W931" t="s">
        <v>11639</v>
      </c>
      <c r="X931" t="s">
        <v>11640</v>
      </c>
      <c r="Y931" t="s">
        <v>11638</v>
      </c>
      <c r="Z931" s="48" t="str">
        <f t="shared" si="241"/>
        <v>SSA AM-10.121.18.130-BDR_S6P11-10.121.18.87-BDR_S5P11</v>
      </c>
      <c r="AA931" s="48">
        <f t="shared" si="242"/>
        <v>14</v>
      </c>
      <c r="AB931" s="48">
        <f t="shared" si="243"/>
        <v>23</v>
      </c>
      <c r="AC931" s="48">
        <f t="shared" si="244"/>
        <v>15</v>
      </c>
      <c r="AD931" s="48">
        <f t="shared" si="245"/>
        <v>29</v>
      </c>
      <c r="AE931" s="48" t="str">
        <f t="shared" si="246"/>
        <v>10.121.18.87</v>
      </c>
      <c r="AF931" s="42" t="str">
        <f t="shared" si="247"/>
        <v>10.121.18.130</v>
      </c>
      <c r="AG931" s="7" t="str">
        <f t="shared" si="248"/>
        <v>BHADRA 3</v>
      </c>
      <c r="AH931" s="7" t="str">
        <f t="shared" si="249"/>
        <v>Bhadra(GNE) 1</v>
      </c>
      <c r="AI931" s="7" t="str">
        <f t="shared" si="250"/>
        <v>S5P11</v>
      </c>
      <c r="AJ931" s="7" t="str">
        <f t="shared" si="251"/>
        <v>S6P11</v>
      </c>
      <c r="AK931" s="7" t="str">
        <f>IFERROR(VLOOKUP(Z931,'PASTE-DL-ALARMS'!$Q$10:$W$2200,7,FALSE),"")</f>
        <v/>
      </c>
      <c r="AL931" s="55" t="str">
        <f>IFERROR(VLOOKUP(Z931,'PASTE-DL-ALARMS'!$Q$10:$W$2200,3,FALSE),"")</f>
        <v/>
      </c>
      <c r="AM931" s="7" t="str">
        <f t="shared" si="252"/>
        <v>10.121.18.87_BHADRA 3_S5P11</v>
      </c>
      <c r="AN931" s="55" t="str">
        <f t="shared" si="253"/>
        <v>10.121.18.130_Bhadra(GNE) 1_S6P11</v>
      </c>
      <c r="AO931" s="72" t="e">
        <f t="shared" ca="1" si="254"/>
        <v>#VALUE!</v>
      </c>
      <c r="AP931" s="7" t="str">
        <f>IFERROR(VLOOKUP(Z931,'PASTE-DL-ALARMS'!$Q$10:$Z$2800,8,FALSE),"")</f>
        <v/>
      </c>
    </row>
    <row r="932" spans="1:42" x14ac:dyDescent="0.25">
      <c r="A932" s="20"/>
      <c r="B932" s="20"/>
      <c r="C932" s="20" t="str">
        <f>IF(D932="Critical",MAX($C$8:C931)+1,"")</f>
        <v/>
      </c>
      <c r="D932" s="20" t="str">
        <f t="shared" si="238"/>
        <v>-</v>
      </c>
      <c r="E932" s="20" t="str">
        <f>VLOOKUP('PASTE-DOWN-DL'!F932,'SSA-CODE'!$D$4:$E$56,2,FALSE)</f>
        <v>SRT</v>
      </c>
      <c r="F932" s="48" t="str">
        <f t="shared" si="239"/>
        <v>SSA SR</v>
      </c>
      <c r="G932" s="48" t="str">
        <f t="shared" si="240"/>
        <v xml:space="preserve">	SSA SR</v>
      </c>
      <c r="H932" s="20">
        <v>923</v>
      </c>
      <c r="I932" t="s">
        <v>11647</v>
      </c>
      <c r="J932" t="s">
        <v>6260</v>
      </c>
      <c r="K932" t="s">
        <v>6275</v>
      </c>
      <c r="L932" t="s">
        <v>6262</v>
      </c>
      <c r="M932" t="s">
        <v>6263</v>
      </c>
      <c r="N932" t="s">
        <v>11648</v>
      </c>
      <c r="O932" t="s">
        <v>11649</v>
      </c>
      <c r="P932" t="s">
        <v>6266</v>
      </c>
      <c r="Q932" t="s">
        <v>6507</v>
      </c>
      <c r="R932" t="s">
        <v>6401</v>
      </c>
      <c r="S932" t="s">
        <v>11650</v>
      </c>
      <c r="T932" t="s">
        <v>6313</v>
      </c>
      <c r="U932" t="s">
        <v>11650</v>
      </c>
      <c r="V932" t="s">
        <v>6271</v>
      </c>
      <c r="W932" t="s">
        <v>11651</v>
      </c>
      <c r="X932" t="s">
        <v>11652</v>
      </c>
      <c r="Y932" t="s">
        <v>6269</v>
      </c>
      <c r="Z932" s="48" t="str">
        <f t="shared" si="241"/>
        <v>SSA SR-10.121.19.207-Vastadevdi_1/5-10.121.99.193-Varachha2(GNE)_3/4</v>
      </c>
      <c r="AA932" s="48">
        <f t="shared" si="242"/>
        <v>15</v>
      </c>
      <c r="AB932" s="48">
        <f t="shared" si="243"/>
        <v>26</v>
      </c>
      <c r="AC932" s="48">
        <f t="shared" si="244"/>
        <v>15</v>
      </c>
      <c r="AD932" s="48">
        <f t="shared" si="245"/>
        <v>31</v>
      </c>
      <c r="AE932" s="48" t="str">
        <f t="shared" si="246"/>
        <v>10.121.19.207</v>
      </c>
      <c r="AF932" s="42" t="str">
        <f t="shared" si="247"/>
        <v>10.121.99.193</v>
      </c>
      <c r="AG932" s="7" t="str">
        <f t="shared" si="248"/>
        <v>VASTADEVDI</v>
      </c>
      <c r="AH932" s="7" t="str">
        <f t="shared" si="249"/>
        <v>VARACHHA 2(GNE)</v>
      </c>
      <c r="AI932" s="7" t="str">
        <f t="shared" si="250"/>
        <v>S1P5</v>
      </c>
      <c r="AJ932" s="7" t="str">
        <f t="shared" si="251"/>
        <v>S3P4</v>
      </c>
      <c r="AK932" s="7" t="str">
        <f>IFERROR(VLOOKUP(Z932,'PASTE-DL-ALARMS'!$Q$10:$W$2200,7,FALSE),"")</f>
        <v/>
      </c>
      <c r="AL932" s="55" t="str">
        <f>IFERROR(VLOOKUP(Z932,'PASTE-DL-ALARMS'!$Q$10:$W$2200,3,FALSE),"")</f>
        <v/>
      </c>
      <c r="AM932" s="7" t="str">
        <f t="shared" si="252"/>
        <v>10.121.19.207_VASTADEVDI_S1P5</v>
      </c>
      <c r="AN932" s="55" t="str">
        <f t="shared" si="253"/>
        <v>10.121.99.193_VARACHHA 2(GNE)_S3P4</v>
      </c>
      <c r="AO932" s="72" t="e">
        <f t="shared" ca="1" si="254"/>
        <v>#VALUE!</v>
      </c>
      <c r="AP932" s="7" t="str">
        <f>IFERROR(VLOOKUP(Z932,'PASTE-DL-ALARMS'!$Q$10:$Z$2800,8,FALSE),"")</f>
        <v/>
      </c>
    </row>
    <row r="933" spans="1:42" x14ac:dyDescent="0.25">
      <c r="A933" s="20"/>
      <c r="B933" s="20"/>
      <c r="C933" s="20" t="str">
        <f>IF(D933="Critical",MAX($C$8:C932)+1,"")</f>
        <v/>
      </c>
      <c r="D933" s="20" t="str">
        <f t="shared" si="238"/>
        <v>-</v>
      </c>
      <c r="E933" s="20" t="str">
        <f>VLOOKUP('PASTE-DOWN-DL'!F933,'SSA-CODE'!$D$4:$E$56,2,FALSE)</f>
        <v>SRT</v>
      </c>
      <c r="F933" s="48" t="str">
        <f t="shared" si="239"/>
        <v>SSA SR</v>
      </c>
      <c r="G933" s="48" t="str">
        <f t="shared" si="240"/>
        <v xml:space="preserve">	SSA SR</v>
      </c>
      <c r="H933" s="20">
        <v>924</v>
      </c>
      <c r="I933" t="s">
        <v>11641</v>
      </c>
      <c r="J933" t="s">
        <v>6260</v>
      </c>
      <c r="K933" t="s">
        <v>6261</v>
      </c>
      <c r="L933" t="s">
        <v>6262</v>
      </c>
      <c r="M933" t="s">
        <v>6263</v>
      </c>
      <c r="N933" t="s">
        <v>11642</v>
      </c>
      <c r="O933" t="s">
        <v>11643</v>
      </c>
      <c r="P933" t="s">
        <v>6266</v>
      </c>
      <c r="Q933" t="s">
        <v>7273</v>
      </c>
      <c r="R933" t="s">
        <v>6671</v>
      </c>
      <c r="S933" t="s">
        <v>11644</v>
      </c>
      <c r="T933" t="s">
        <v>6471</v>
      </c>
      <c r="U933" t="s">
        <v>7026</v>
      </c>
      <c r="V933" t="s">
        <v>6271</v>
      </c>
      <c r="W933" t="s">
        <v>11645</v>
      </c>
      <c r="X933" t="s">
        <v>11646</v>
      </c>
      <c r="Y933" t="s">
        <v>6269</v>
      </c>
      <c r="Z933" s="48" t="str">
        <f t="shared" si="241"/>
        <v>SSA SR-10.121.100.4-KATHOR_3/1-10.121.100.5-SAYAN_3/1</v>
      </c>
      <c r="AA933" s="48">
        <f t="shared" si="242"/>
        <v>14</v>
      </c>
      <c r="AB933" s="48">
        <f t="shared" si="243"/>
        <v>21</v>
      </c>
      <c r="AC933" s="48">
        <f t="shared" si="244"/>
        <v>14</v>
      </c>
      <c r="AD933" s="48">
        <f t="shared" si="245"/>
        <v>20</v>
      </c>
      <c r="AE933" s="48" t="str">
        <f t="shared" si="246"/>
        <v>10.121.100.4</v>
      </c>
      <c r="AF933" s="42" t="str">
        <f t="shared" si="247"/>
        <v>10.121.100.5</v>
      </c>
      <c r="AG933" s="7" t="str">
        <f t="shared" si="248"/>
        <v>KATHOR</v>
      </c>
      <c r="AH933" s="7" t="str">
        <f t="shared" si="249"/>
        <v>SAYAN</v>
      </c>
      <c r="AI933" s="7" t="str">
        <f t="shared" si="250"/>
        <v>S3P1</v>
      </c>
      <c r="AJ933" s="7" t="str">
        <f t="shared" si="251"/>
        <v>S3P1</v>
      </c>
      <c r="AK933" s="7" t="str">
        <f>IFERROR(VLOOKUP(Z933,'PASTE-DL-ALARMS'!$Q$10:$W$2200,7,FALSE),"")</f>
        <v/>
      </c>
      <c r="AL933" s="55" t="str">
        <f>IFERROR(VLOOKUP(Z933,'PASTE-DL-ALARMS'!$Q$10:$W$2200,3,FALSE),"")</f>
        <v/>
      </c>
      <c r="AM933" s="7" t="str">
        <f t="shared" si="252"/>
        <v>10.121.100.4_KATHOR_S3P1</v>
      </c>
      <c r="AN933" s="55" t="str">
        <f t="shared" si="253"/>
        <v>10.121.100.5_SAYAN_S3P1</v>
      </c>
      <c r="AO933" s="72" t="e">
        <f t="shared" ca="1" si="254"/>
        <v>#VALUE!</v>
      </c>
      <c r="AP933" s="7" t="str">
        <f>IFERROR(VLOOKUP(Z933,'PASTE-DL-ALARMS'!$Q$10:$Z$2800,8,FALSE),"")</f>
        <v/>
      </c>
    </row>
    <row r="934" spans="1:42" x14ac:dyDescent="0.25">
      <c r="A934" s="20"/>
      <c r="B934" s="20"/>
      <c r="C934" s="20" t="str">
        <f>IF(D934="Critical",MAX($C$8:C933)+1,"")</f>
        <v/>
      </c>
      <c r="D934" s="20" t="str">
        <f t="shared" si="238"/>
        <v>-</v>
      </c>
      <c r="E934" s="20" t="str">
        <f>VLOOKUP('PASTE-DOWN-DL'!F934,'SSA-CODE'!$D$4:$E$56,2,FALSE)</f>
        <v>NDD</v>
      </c>
      <c r="F934" s="48" t="str">
        <f t="shared" si="239"/>
        <v>SSA NAD</v>
      </c>
      <c r="G934" s="48" t="str">
        <f t="shared" si="240"/>
        <v xml:space="preserve">	SSA NAD</v>
      </c>
      <c r="H934" s="20">
        <v>925</v>
      </c>
      <c r="I934" t="s">
        <v>11653</v>
      </c>
      <c r="J934" t="s">
        <v>6260</v>
      </c>
      <c r="K934" t="s">
        <v>6275</v>
      </c>
      <c r="L934" t="s">
        <v>6262</v>
      </c>
      <c r="M934" t="s">
        <v>6263</v>
      </c>
      <c r="N934" t="s">
        <v>11654</v>
      </c>
      <c r="O934" t="s">
        <v>11655</v>
      </c>
      <c r="P934" t="s">
        <v>6266</v>
      </c>
      <c r="Q934" t="s">
        <v>6686</v>
      </c>
      <c r="R934" t="s">
        <v>6279</v>
      </c>
      <c r="S934" t="s">
        <v>11656</v>
      </c>
      <c r="T934" t="s">
        <v>6950</v>
      </c>
      <c r="U934" t="s">
        <v>11656</v>
      </c>
      <c r="V934" t="s">
        <v>6271</v>
      </c>
      <c r="W934" t="s">
        <v>11657</v>
      </c>
      <c r="X934" t="s">
        <v>11658</v>
      </c>
      <c r="Y934" t="s">
        <v>6269</v>
      </c>
      <c r="Z934" s="48" t="str">
        <f t="shared" si="241"/>
        <v>SSA NAD-10.121.16.244-Virpur_3/3-10.121.16.252-Pandva_1/6</v>
      </c>
      <c r="AA934" s="48">
        <f t="shared" si="242"/>
        <v>15</v>
      </c>
      <c r="AB934" s="48">
        <f t="shared" si="243"/>
        <v>22</v>
      </c>
      <c r="AC934" s="48">
        <f t="shared" si="244"/>
        <v>15</v>
      </c>
      <c r="AD934" s="48">
        <f t="shared" si="245"/>
        <v>22</v>
      </c>
      <c r="AE934" s="48" t="str">
        <f t="shared" si="246"/>
        <v>10.121.16.244</v>
      </c>
      <c r="AF934" s="42" t="str">
        <f t="shared" si="247"/>
        <v>10.121.16.252</v>
      </c>
      <c r="AG934" s="7" t="str">
        <f t="shared" si="248"/>
        <v>VIRPUR</v>
      </c>
      <c r="AH934" s="7" t="str">
        <f t="shared" si="249"/>
        <v>Pandva</v>
      </c>
      <c r="AI934" s="7" t="str">
        <f t="shared" si="250"/>
        <v>S3P3</v>
      </c>
      <c r="AJ934" s="7" t="str">
        <f t="shared" si="251"/>
        <v>S1P6</v>
      </c>
      <c r="AK934" s="7" t="str">
        <f>IFERROR(VLOOKUP(Z934,'PASTE-DL-ALARMS'!$Q$10:$W$2200,7,FALSE),"")</f>
        <v/>
      </c>
      <c r="AL934" s="55" t="str">
        <f>IFERROR(VLOOKUP(Z934,'PASTE-DL-ALARMS'!$Q$10:$W$2200,3,FALSE),"")</f>
        <v/>
      </c>
      <c r="AM934" s="7" t="str">
        <f t="shared" si="252"/>
        <v>10.121.16.244_VIRPUR_S3P3</v>
      </c>
      <c r="AN934" s="55" t="str">
        <f t="shared" si="253"/>
        <v>10.121.16.252_Pandva_S1P6</v>
      </c>
      <c r="AO934" s="72" t="e">
        <f t="shared" ca="1" si="254"/>
        <v>#VALUE!</v>
      </c>
      <c r="AP934" s="7" t="str">
        <f>IFERROR(VLOOKUP(Z934,'PASTE-DL-ALARMS'!$Q$10:$Z$2800,8,FALSE),"")</f>
        <v/>
      </c>
    </row>
    <row r="935" spans="1:42" x14ac:dyDescent="0.25">
      <c r="A935" s="20"/>
      <c r="B935" s="20"/>
      <c r="C935" s="20" t="str">
        <f>IF(D935="Critical",MAX($C$8:C934)+1,"")</f>
        <v/>
      </c>
      <c r="D935" s="20" t="str">
        <f t="shared" si="238"/>
        <v>-</v>
      </c>
      <c r="E935" s="20" t="str">
        <f>VLOOKUP('PASTE-DOWN-DL'!F935,'SSA-CODE'!$D$4:$E$56,2,FALSE)</f>
        <v>NDD</v>
      </c>
      <c r="F935" s="48" t="str">
        <f t="shared" si="239"/>
        <v>SSA NAD</v>
      </c>
      <c r="G935" s="48" t="str">
        <f t="shared" si="240"/>
        <v xml:space="preserve">	SSA NAD</v>
      </c>
      <c r="H935" s="20">
        <v>926</v>
      </c>
      <c r="I935" t="s">
        <v>11659</v>
      </c>
      <c r="J935" t="s">
        <v>6466</v>
      </c>
      <c r="K935" t="s">
        <v>6275</v>
      </c>
      <c r="L935" t="s">
        <v>6262</v>
      </c>
      <c r="M935" t="s">
        <v>6263</v>
      </c>
      <c r="N935" t="s">
        <v>11660</v>
      </c>
      <c r="O935" t="s">
        <v>11661</v>
      </c>
      <c r="P935" t="s">
        <v>6266</v>
      </c>
      <c r="Q935" t="s">
        <v>6894</v>
      </c>
      <c r="R935" t="s">
        <v>6279</v>
      </c>
      <c r="S935" t="s">
        <v>11662</v>
      </c>
      <c r="T935" t="s">
        <v>6313</v>
      </c>
      <c r="U935" t="s">
        <v>11662</v>
      </c>
      <c r="V935" t="s">
        <v>6271</v>
      </c>
      <c r="W935" t="s">
        <v>11663</v>
      </c>
      <c r="X935" t="s">
        <v>11664</v>
      </c>
      <c r="Y935" t="s">
        <v>6269</v>
      </c>
      <c r="Z935" s="48" t="str">
        <f t="shared" si="241"/>
        <v>SSA NAD-10.121.16.234-Anand2_6/9-10.121.24.225-ANAND(GNE)_6/9</v>
      </c>
      <c r="AA935" s="48">
        <f t="shared" si="242"/>
        <v>15</v>
      </c>
      <c r="AB935" s="48">
        <f t="shared" si="243"/>
        <v>22</v>
      </c>
      <c r="AC935" s="48">
        <f t="shared" si="244"/>
        <v>15</v>
      </c>
      <c r="AD935" s="48">
        <f t="shared" si="245"/>
        <v>26</v>
      </c>
      <c r="AE935" s="48" t="str">
        <f t="shared" si="246"/>
        <v>10.121.16.234</v>
      </c>
      <c r="AF935" s="42" t="str">
        <f t="shared" si="247"/>
        <v>10.121.24.225</v>
      </c>
      <c r="AG935" s="7" t="str">
        <f t="shared" si="248"/>
        <v>Anand2</v>
      </c>
      <c r="AH935" s="7" t="str">
        <f t="shared" si="249"/>
        <v>ANAND(GNE)</v>
      </c>
      <c r="AI935" s="7" t="str">
        <f t="shared" si="250"/>
        <v>S6P9</v>
      </c>
      <c r="AJ935" s="7" t="str">
        <f t="shared" si="251"/>
        <v>S6P9</v>
      </c>
      <c r="AK935" s="7" t="str">
        <f>IFERROR(VLOOKUP(Z935,'PASTE-DL-ALARMS'!$Q$10:$W$2200,7,FALSE),"")</f>
        <v/>
      </c>
      <c r="AL935" s="55" t="str">
        <f>IFERROR(VLOOKUP(Z935,'PASTE-DL-ALARMS'!$Q$10:$W$2200,3,FALSE),"")</f>
        <v/>
      </c>
      <c r="AM935" s="7" t="str">
        <f t="shared" si="252"/>
        <v>10.121.16.234_Anand2_S6P9</v>
      </c>
      <c r="AN935" s="55" t="str">
        <f t="shared" si="253"/>
        <v>10.121.24.225_ANAND(GNE)_S6P9</v>
      </c>
      <c r="AO935" s="72" t="e">
        <f t="shared" ca="1" si="254"/>
        <v>#VALUE!</v>
      </c>
      <c r="AP935" s="7" t="str">
        <f>IFERROR(VLOOKUP(Z935,'PASTE-DL-ALARMS'!$Q$10:$Z$2800,8,FALSE),"")</f>
        <v/>
      </c>
    </row>
    <row r="936" spans="1:42" x14ac:dyDescent="0.25">
      <c r="A936" s="20"/>
      <c r="B936" s="20"/>
      <c r="C936" s="20" t="str">
        <f>IF(D936="Critical",MAX($C$8:C935)+1,"")</f>
        <v/>
      </c>
      <c r="D936" s="20" t="str">
        <f t="shared" si="238"/>
        <v>-</v>
      </c>
      <c r="E936" s="20" t="str">
        <f>VLOOKUP('PASTE-DOWN-DL'!F936,'SSA-CODE'!$D$4:$E$56,2,FALSE)</f>
        <v>VDA</v>
      </c>
      <c r="F936" s="48" t="str">
        <f t="shared" si="239"/>
        <v>SSA VDR</v>
      </c>
      <c r="G936" s="48" t="str">
        <f t="shared" si="240"/>
        <v xml:space="preserve">	SSA VDR</v>
      </c>
      <c r="H936" s="20">
        <v>927</v>
      </c>
      <c r="I936" t="s">
        <v>11665</v>
      </c>
      <c r="J936" t="s">
        <v>6260</v>
      </c>
      <c r="K936" t="s">
        <v>6275</v>
      </c>
      <c r="L936" t="s">
        <v>6262</v>
      </c>
      <c r="M936" t="s">
        <v>6263</v>
      </c>
      <c r="N936" t="s">
        <v>11666</v>
      </c>
      <c r="O936" t="s">
        <v>11667</v>
      </c>
      <c r="P936" t="s">
        <v>6266</v>
      </c>
      <c r="Q936" t="s">
        <v>6408</v>
      </c>
      <c r="R936" t="s">
        <v>7033</v>
      </c>
      <c r="S936" t="s">
        <v>11668</v>
      </c>
      <c r="T936" t="s">
        <v>6313</v>
      </c>
      <c r="U936" t="s">
        <v>11668</v>
      </c>
      <c r="V936" t="s">
        <v>6271</v>
      </c>
      <c r="W936" t="s">
        <v>11669</v>
      </c>
      <c r="X936" t="s">
        <v>11670</v>
      </c>
      <c r="Y936" t="s">
        <v>6269</v>
      </c>
      <c r="Z936" s="48" t="str">
        <f t="shared" si="241"/>
        <v>SSA VDR-10.121.99.156-NURSING_COLLEGE_1/5-10.121.19.143-NEW COURT_1/6</v>
      </c>
      <c r="AA936" s="48">
        <f t="shared" si="242"/>
        <v>15</v>
      </c>
      <c r="AB936" s="48">
        <f t="shared" si="243"/>
        <v>31</v>
      </c>
      <c r="AC936" s="48">
        <f t="shared" si="244"/>
        <v>15</v>
      </c>
      <c r="AD936" s="48">
        <f t="shared" si="245"/>
        <v>25</v>
      </c>
      <c r="AE936" s="48" t="str">
        <f t="shared" si="246"/>
        <v>10.121.99.156</v>
      </c>
      <c r="AF936" s="42" t="str">
        <f t="shared" si="247"/>
        <v>10.121.19.143</v>
      </c>
      <c r="AG936" s="7" t="str">
        <f t="shared" si="248"/>
        <v>NURSING COLLEGE</v>
      </c>
      <c r="AH936" s="7" t="str">
        <f t="shared" si="249"/>
        <v>NEW COURT</v>
      </c>
      <c r="AI936" s="7" t="str">
        <f t="shared" si="250"/>
        <v>S1P5</v>
      </c>
      <c r="AJ936" s="7" t="str">
        <f t="shared" si="251"/>
        <v>S1P6</v>
      </c>
      <c r="AK936" s="7" t="str">
        <f>IFERROR(VLOOKUP(Z936,'PASTE-DL-ALARMS'!$Q$10:$W$2200,7,FALSE),"")</f>
        <v/>
      </c>
      <c r="AL936" s="55" t="str">
        <f>IFERROR(VLOOKUP(Z936,'PASTE-DL-ALARMS'!$Q$10:$W$2200,3,FALSE),"")</f>
        <v/>
      </c>
      <c r="AM936" s="7" t="str">
        <f t="shared" si="252"/>
        <v>10.121.99.156_NURSING COLLEGE_S1P5</v>
      </c>
      <c r="AN936" s="55" t="str">
        <f t="shared" si="253"/>
        <v>10.121.19.143_NEW COURT_S1P6</v>
      </c>
      <c r="AO936" s="72" t="e">
        <f t="shared" ca="1" si="254"/>
        <v>#VALUE!</v>
      </c>
      <c r="AP936" s="7" t="str">
        <f>IFERROR(VLOOKUP(Z936,'PASTE-DL-ALARMS'!$Q$10:$Z$2800,8,FALSE),"")</f>
        <v/>
      </c>
    </row>
    <row r="937" spans="1:42" x14ac:dyDescent="0.25">
      <c r="A937" s="20"/>
      <c r="B937" s="20"/>
      <c r="C937" s="20" t="str">
        <f>IF(D937="Critical",MAX($C$8:C936)+1,"")</f>
        <v/>
      </c>
      <c r="D937" s="20" t="str">
        <f t="shared" si="238"/>
        <v>-</v>
      </c>
      <c r="E937" s="20" t="str">
        <f>VLOOKUP('PASTE-DOWN-DL'!F937,'SSA-CODE'!$D$4:$E$56,2,FALSE)</f>
        <v>GDR</v>
      </c>
      <c r="F937" s="48" t="str">
        <f t="shared" si="239"/>
        <v>SSA GDH</v>
      </c>
      <c r="G937" s="48" t="str">
        <f t="shared" si="240"/>
        <v xml:space="preserve">	SSA GDH</v>
      </c>
      <c r="H937" s="20">
        <v>928</v>
      </c>
      <c r="I937" t="s">
        <v>11671</v>
      </c>
      <c r="J937" t="s">
        <v>6260</v>
      </c>
      <c r="K937" t="s">
        <v>6275</v>
      </c>
      <c r="L937" t="s">
        <v>6262</v>
      </c>
      <c r="M937" t="s">
        <v>6263</v>
      </c>
      <c r="N937" t="s">
        <v>11672</v>
      </c>
      <c r="O937" t="s">
        <v>11673</v>
      </c>
      <c r="P937" t="s">
        <v>6266</v>
      </c>
      <c r="Q937" t="s">
        <v>6378</v>
      </c>
      <c r="R937" t="s">
        <v>6279</v>
      </c>
      <c r="S937" t="s">
        <v>11357</v>
      </c>
      <c r="T937" t="s">
        <v>6471</v>
      </c>
      <c r="U937" t="s">
        <v>11358</v>
      </c>
      <c r="V937" t="s">
        <v>6271</v>
      </c>
      <c r="W937" t="s">
        <v>11674</v>
      </c>
      <c r="X937" t="s">
        <v>11675</v>
      </c>
      <c r="Y937" t="s">
        <v>6269</v>
      </c>
      <c r="Z937" s="48" t="str">
        <f t="shared" si="241"/>
        <v>SSA GDH-10.121.26.73-Devgadh Baria-10.121.26.82-Juna Baria_</v>
      </c>
      <c r="AA937" s="48">
        <f t="shared" si="242"/>
        <v>14</v>
      </c>
      <c r="AB937" s="48">
        <f t="shared" si="243"/>
        <v>28</v>
      </c>
      <c r="AC937" s="48">
        <f t="shared" si="244"/>
        <v>14</v>
      </c>
      <c r="AD937" s="48">
        <f t="shared" si="245"/>
        <v>25</v>
      </c>
      <c r="AE937" s="48" t="str">
        <f t="shared" si="246"/>
        <v>10.121.26.73</v>
      </c>
      <c r="AF937" s="42" t="str">
        <f t="shared" si="247"/>
        <v>10.121.26.82</v>
      </c>
      <c r="AG937" s="7" t="str">
        <f t="shared" si="248"/>
        <v>Devgadh Baria</v>
      </c>
      <c r="AH937" s="7" t="str">
        <f t="shared" si="249"/>
        <v>Juna Baria</v>
      </c>
      <c r="AI937" s="7" t="str">
        <f t="shared" si="250"/>
        <v>S4P3</v>
      </c>
      <c r="AJ937" s="7" t="str">
        <f t="shared" si="251"/>
        <v>S1P5</v>
      </c>
      <c r="AK937" s="7" t="str">
        <f>IFERROR(VLOOKUP(Z937,'PASTE-DL-ALARMS'!$Q$10:$W$2200,7,FALSE),"")</f>
        <v/>
      </c>
      <c r="AL937" s="55" t="str">
        <f>IFERROR(VLOOKUP(Z937,'PASTE-DL-ALARMS'!$Q$10:$W$2200,3,FALSE),"")</f>
        <v/>
      </c>
      <c r="AM937" s="7" t="str">
        <f t="shared" si="252"/>
        <v>10.121.26.73_Devgadh Baria_S4P3</v>
      </c>
      <c r="AN937" s="55" t="str">
        <f t="shared" si="253"/>
        <v>10.121.26.82_Juna Baria_S1P5</v>
      </c>
      <c r="AO937" s="72" t="e">
        <f t="shared" ca="1" si="254"/>
        <v>#VALUE!</v>
      </c>
      <c r="AP937" s="7" t="str">
        <f>IFERROR(VLOOKUP(Z937,'PASTE-DL-ALARMS'!$Q$10:$Z$2800,8,FALSE),"")</f>
        <v/>
      </c>
    </row>
    <row r="938" spans="1:42" x14ac:dyDescent="0.25">
      <c r="A938" s="20"/>
      <c r="B938" s="20"/>
      <c r="C938" s="20" t="str">
        <f>IF(D938="Critical",MAX($C$8:C937)+1,"")</f>
        <v/>
      </c>
      <c r="D938" s="20" t="str">
        <f t="shared" si="238"/>
        <v>-</v>
      </c>
      <c r="E938" s="20" t="str">
        <f>VLOOKUP('PASTE-DOWN-DL'!F938,'SSA-CODE'!$D$4:$E$56,2,FALSE)</f>
        <v>AHD</v>
      </c>
      <c r="F938" s="48" t="str">
        <f t="shared" si="239"/>
        <v>SSA AM</v>
      </c>
      <c r="G938" s="48" t="str">
        <f t="shared" si="240"/>
        <v xml:space="preserve">	SSA AM</v>
      </c>
      <c r="H938" s="20">
        <v>929</v>
      </c>
      <c r="I938" t="s">
        <v>11676</v>
      </c>
      <c r="J938" t="s">
        <v>6260</v>
      </c>
      <c r="K938" t="s">
        <v>6275</v>
      </c>
      <c r="L938" t="s">
        <v>6262</v>
      </c>
      <c r="M938" t="s">
        <v>6263</v>
      </c>
      <c r="N938" t="s">
        <v>11677</v>
      </c>
      <c r="O938" t="s">
        <v>11678</v>
      </c>
      <c r="P938" t="s">
        <v>6266</v>
      </c>
      <c r="Q938" t="s">
        <v>6423</v>
      </c>
      <c r="R938" t="s">
        <v>6279</v>
      </c>
      <c r="S938" t="s">
        <v>11679</v>
      </c>
      <c r="T938" t="s">
        <v>6287</v>
      </c>
      <c r="U938" t="s">
        <v>11679</v>
      </c>
      <c r="V938" t="s">
        <v>6271</v>
      </c>
      <c r="W938" t="s">
        <v>11680</v>
      </c>
      <c r="X938" t="s">
        <v>6488</v>
      </c>
      <c r="Y938" t="s">
        <v>6269</v>
      </c>
      <c r="Z938" s="48" t="str">
        <f t="shared" si="241"/>
        <v>SSA AM-10.121.18.226-GujAhmedabad_Isanpur_School_S1P5-10.121.18.203-GujAHmedabad_Isanpur_B1_S4P6</v>
      </c>
      <c r="AA938" s="48">
        <f t="shared" si="242"/>
        <v>15</v>
      </c>
      <c r="AB938" s="48">
        <f t="shared" si="243"/>
        <v>30</v>
      </c>
      <c r="AC938" s="48">
        <f t="shared" si="244"/>
        <v>15</v>
      </c>
      <c r="AD938" s="48">
        <f t="shared" si="245"/>
        <v>23</v>
      </c>
      <c r="AE938" s="48" t="str">
        <f t="shared" si="246"/>
        <v>10.121.18.226</v>
      </c>
      <c r="AF938" s="42" t="str">
        <f t="shared" si="247"/>
        <v>10.121.18.203</v>
      </c>
      <c r="AG938" s="7" t="str">
        <f t="shared" si="248"/>
        <v>ISANPUR SCHOOL</v>
      </c>
      <c r="AH938" s="7" t="str">
        <f t="shared" si="249"/>
        <v>Isanpur</v>
      </c>
      <c r="AI938" s="7" t="str">
        <f t="shared" si="250"/>
        <v>S1P5</v>
      </c>
      <c r="AJ938" s="7" t="str">
        <f t="shared" si="251"/>
        <v>S4P6</v>
      </c>
      <c r="AK938" s="7" t="str">
        <f>IFERROR(VLOOKUP(Z938,'PASTE-DL-ALARMS'!$Q$10:$W$2200,7,FALSE),"")</f>
        <v/>
      </c>
      <c r="AL938" s="55" t="str">
        <f>IFERROR(VLOOKUP(Z938,'PASTE-DL-ALARMS'!$Q$10:$W$2200,3,FALSE),"")</f>
        <v/>
      </c>
      <c r="AM938" s="7" t="str">
        <f t="shared" si="252"/>
        <v>10.121.18.226_ISANPUR SCHOOL_S1P5</v>
      </c>
      <c r="AN938" s="55" t="str">
        <f t="shared" si="253"/>
        <v>10.121.18.203_Isanpur_S4P6</v>
      </c>
      <c r="AO938" s="72" t="e">
        <f t="shared" ca="1" si="254"/>
        <v>#VALUE!</v>
      </c>
      <c r="AP938" s="7" t="str">
        <f>IFERROR(VLOOKUP(Z938,'PASTE-DL-ALARMS'!$Q$10:$Z$2800,8,FALSE),"")</f>
        <v/>
      </c>
    </row>
    <row r="939" spans="1:42" x14ac:dyDescent="0.25">
      <c r="A939" s="20"/>
      <c r="B939" s="20"/>
      <c r="C939" s="20" t="str">
        <f>IF(D939="Critical",MAX($C$8:C938)+1,"")</f>
        <v/>
      </c>
      <c r="D939" s="20" t="str">
        <f t="shared" si="238"/>
        <v>-</v>
      </c>
      <c r="E939" s="20" t="str">
        <f>VLOOKUP('PASTE-DOWN-DL'!F939,'SSA-CODE'!$D$4:$E$56,2,FALSE)</f>
        <v>VDA</v>
      </c>
      <c r="F939" s="48" t="str">
        <f t="shared" si="239"/>
        <v>SSA VDR</v>
      </c>
      <c r="G939" s="48" t="str">
        <f t="shared" si="240"/>
        <v xml:space="preserve">	SSA VDR</v>
      </c>
      <c r="H939" s="20">
        <v>930</v>
      </c>
      <c r="I939" t="s">
        <v>11681</v>
      </c>
      <c r="J939" t="s">
        <v>6466</v>
      </c>
      <c r="K939" t="s">
        <v>6275</v>
      </c>
      <c r="L939" t="s">
        <v>6262</v>
      </c>
      <c r="M939" t="s">
        <v>6263</v>
      </c>
      <c r="N939" t="s">
        <v>11682</v>
      </c>
      <c r="O939" t="s">
        <v>11683</v>
      </c>
      <c r="P939" t="s">
        <v>6266</v>
      </c>
      <c r="Q939" t="s">
        <v>8895</v>
      </c>
      <c r="R939" t="s">
        <v>6279</v>
      </c>
      <c r="S939" t="s">
        <v>6269</v>
      </c>
      <c r="T939" t="s">
        <v>6394</v>
      </c>
      <c r="U939" t="s">
        <v>6269</v>
      </c>
      <c r="V939" t="s">
        <v>8983</v>
      </c>
      <c r="W939" t="s">
        <v>11684</v>
      </c>
      <c r="X939" t="s">
        <v>11685</v>
      </c>
      <c r="Y939" t="s">
        <v>6269</v>
      </c>
      <c r="Z939" s="48" t="str">
        <f t="shared" si="241"/>
        <v>SSA VDR-10.121.19.137-TN725B_City1_B2\S4P7-10.121.19.138-TN725B_City2_B2\S3P9</v>
      </c>
      <c r="AA939" s="48">
        <f t="shared" si="242"/>
        <v>15</v>
      </c>
      <c r="AB939" s="48">
        <f t="shared" si="243"/>
        <v>22</v>
      </c>
      <c r="AC939" s="48">
        <f t="shared" si="244"/>
        <v>15</v>
      </c>
      <c r="AD939" s="48">
        <f t="shared" si="245"/>
        <v>21</v>
      </c>
      <c r="AE939" s="48" t="str">
        <f t="shared" si="246"/>
        <v>10.121.19.137</v>
      </c>
      <c r="AF939" s="42" t="str">
        <f t="shared" si="247"/>
        <v>10.121.19.138</v>
      </c>
      <c r="AG939" s="7" t="str">
        <f t="shared" si="248"/>
        <v>CITY 1</v>
      </c>
      <c r="AH939" s="7" t="str">
        <f t="shared" si="249"/>
        <v>CITY2</v>
      </c>
      <c r="AI939" s="7" t="str">
        <f t="shared" si="250"/>
        <v>S4P7</v>
      </c>
      <c r="AJ939" s="7" t="str">
        <f t="shared" si="251"/>
        <v>S3P9</v>
      </c>
      <c r="AK939" s="7" t="str">
        <f>IFERROR(VLOOKUP(Z939,'PASTE-DL-ALARMS'!$Q$10:$W$2200,7,FALSE),"")</f>
        <v/>
      </c>
      <c r="AL939" s="55" t="str">
        <f>IFERROR(VLOOKUP(Z939,'PASTE-DL-ALARMS'!$Q$10:$W$2200,3,FALSE),"")</f>
        <v/>
      </c>
      <c r="AM939" s="7" t="str">
        <f t="shared" si="252"/>
        <v>10.121.19.137_CITY 1_S4P7</v>
      </c>
      <c r="AN939" s="55" t="str">
        <f t="shared" si="253"/>
        <v>10.121.19.138_CITY2_S3P9</v>
      </c>
      <c r="AO939" s="72" t="e">
        <f t="shared" ca="1" si="254"/>
        <v>#VALUE!</v>
      </c>
      <c r="AP939" s="7" t="str">
        <f>IFERROR(VLOOKUP(Z939,'PASTE-DL-ALARMS'!$Q$10:$Z$2800,8,FALSE),"")</f>
        <v/>
      </c>
    </row>
    <row r="940" spans="1:42" x14ac:dyDescent="0.25">
      <c r="A940" s="20"/>
      <c r="B940" s="20"/>
      <c r="C940" s="20" t="str">
        <f>IF(D940="Critical",MAX($C$8:C939)+1,"")</f>
        <v/>
      </c>
      <c r="D940" s="20" t="str">
        <f t="shared" si="238"/>
        <v>-</v>
      </c>
      <c r="E940" s="20" t="str">
        <f>VLOOKUP('PASTE-DOWN-DL'!F940,'SSA-CODE'!$D$4:$E$56,2,FALSE)</f>
        <v>VDA</v>
      </c>
      <c r="F940" s="48" t="str">
        <f t="shared" si="239"/>
        <v>SSA VDR</v>
      </c>
      <c r="G940" s="48" t="str">
        <f t="shared" si="240"/>
        <v xml:space="preserve">	SSA VDR</v>
      </c>
      <c r="H940" s="20">
        <v>931</v>
      </c>
      <c r="I940" t="s">
        <v>11686</v>
      </c>
      <c r="J940" t="s">
        <v>6260</v>
      </c>
      <c r="K940" t="s">
        <v>6275</v>
      </c>
      <c r="L940" t="s">
        <v>6262</v>
      </c>
      <c r="M940" t="s">
        <v>6263</v>
      </c>
      <c r="N940" t="s">
        <v>11687</v>
      </c>
      <c r="O940" t="s">
        <v>11688</v>
      </c>
      <c r="P940" t="s">
        <v>6266</v>
      </c>
      <c r="Q940" t="s">
        <v>6671</v>
      </c>
      <c r="R940" t="s">
        <v>6279</v>
      </c>
      <c r="S940" t="s">
        <v>11689</v>
      </c>
      <c r="T940" t="s">
        <v>6313</v>
      </c>
      <c r="U940" t="s">
        <v>6417</v>
      </c>
      <c r="V940" t="s">
        <v>6271</v>
      </c>
      <c r="W940" t="s">
        <v>11690</v>
      </c>
      <c r="X940" t="s">
        <v>11691</v>
      </c>
      <c r="Y940" t="s">
        <v>6269</v>
      </c>
      <c r="Z940" s="48" t="str">
        <f t="shared" si="241"/>
        <v>SSA VDR-10.121.19.187-ONGC TOWNSHIP BTS_PH2-10.121.99.142-ONGC_PH3</v>
      </c>
      <c r="AA940" s="48">
        <f t="shared" si="242"/>
        <v>15</v>
      </c>
      <c r="AB940" s="48">
        <f t="shared" si="243"/>
        <v>33</v>
      </c>
      <c r="AC940" s="48">
        <f t="shared" si="244"/>
        <v>15</v>
      </c>
      <c r="AD940" s="48">
        <f t="shared" si="245"/>
        <v>20</v>
      </c>
      <c r="AE940" s="48" t="str">
        <f t="shared" si="246"/>
        <v>10.121.19.187</v>
      </c>
      <c r="AF940" s="42" t="str">
        <f t="shared" si="247"/>
        <v>10.121.99.142</v>
      </c>
      <c r="AG940" s="7" t="str">
        <f t="shared" si="248"/>
        <v>ONGC TOWNSHIP BTS</v>
      </c>
      <c r="AH940" s="7" t="str">
        <f t="shared" si="249"/>
        <v>ONGC</v>
      </c>
      <c r="AI940" s="7" t="str">
        <f t="shared" si="250"/>
        <v>S1P5</v>
      </c>
      <c r="AJ940" s="7" t="str">
        <f t="shared" si="251"/>
        <v>S4P6</v>
      </c>
      <c r="AK940" s="7" t="str">
        <f>IFERROR(VLOOKUP(Z940,'PASTE-DL-ALARMS'!$Q$10:$W$2200,7,FALSE),"")</f>
        <v/>
      </c>
      <c r="AL940" s="55" t="str">
        <f>IFERROR(VLOOKUP(Z940,'PASTE-DL-ALARMS'!$Q$10:$W$2200,3,FALSE),"")</f>
        <v/>
      </c>
      <c r="AM940" s="7" t="str">
        <f t="shared" si="252"/>
        <v>10.121.19.187_ONGC TOWNSHIP BTS_S1P5</v>
      </c>
      <c r="AN940" s="55" t="str">
        <f t="shared" si="253"/>
        <v>10.121.99.142_ONGC_S4P6</v>
      </c>
      <c r="AO940" s="72" t="e">
        <f t="shared" ca="1" si="254"/>
        <v>#VALUE!</v>
      </c>
      <c r="AP940" s="7" t="str">
        <f>IFERROR(VLOOKUP(Z940,'PASTE-DL-ALARMS'!$Q$10:$Z$2800,8,FALSE),"")</f>
        <v/>
      </c>
    </row>
    <row r="941" spans="1:42" x14ac:dyDescent="0.25">
      <c r="A941" s="20"/>
      <c r="B941" s="20"/>
      <c r="C941" s="20" t="str">
        <f>IF(D941="Critical",MAX($C$8:C940)+1,"")</f>
        <v/>
      </c>
      <c r="D941" s="20" t="str">
        <f t="shared" si="238"/>
        <v>-</v>
      </c>
      <c r="E941" s="20" t="str">
        <f>VLOOKUP('PASTE-DOWN-DL'!F941,'SSA-CODE'!$D$4:$E$56,2,FALSE)</f>
        <v>JND</v>
      </c>
      <c r="F941" s="48" t="str">
        <f t="shared" si="239"/>
        <v>SSA JND</v>
      </c>
      <c r="G941" s="48" t="str">
        <f t="shared" si="240"/>
        <v xml:space="preserve">	SSA JND</v>
      </c>
      <c r="H941" s="20">
        <v>932</v>
      </c>
      <c r="I941" t="s">
        <v>11692</v>
      </c>
      <c r="J941" t="s">
        <v>6260</v>
      </c>
      <c r="K941" t="s">
        <v>6275</v>
      </c>
      <c r="L941" t="s">
        <v>6262</v>
      </c>
      <c r="M941" t="s">
        <v>6263</v>
      </c>
      <c r="N941" t="s">
        <v>11693</v>
      </c>
      <c r="O941" t="s">
        <v>11694</v>
      </c>
      <c r="P941" t="s">
        <v>6266</v>
      </c>
      <c r="Q941" t="s">
        <v>7273</v>
      </c>
      <c r="R941" t="s">
        <v>6279</v>
      </c>
      <c r="S941" t="s">
        <v>11695</v>
      </c>
      <c r="T941" t="s">
        <v>6471</v>
      </c>
      <c r="U941" t="s">
        <v>8402</v>
      </c>
      <c r="V941" t="s">
        <v>6271</v>
      </c>
      <c r="W941" t="s">
        <v>11696</v>
      </c>
      <c r="X941" t="s">
        <v>11697</v>
      </c>
      <c r="Y941" t="s">
        <v>6269</v>
      </c>
      <c r="Z941" s="48" t="str">
        <f t="shared" si="241"/>
        <v>SSA JND-10.121.97.213-KUTIYANA_4/2-10.121.24.15-MAHIYARI_1/5</v>
      </c>
      <c r="AA941" s="48">
        <f t="shared" si="242"/>
        <v>15</v>
      </c>
      <c r="AB941" s="48">
        <f t="shared" si="243"/>
        <v>24</v>
      </c>
      <c r="AC941" s="48">
        <f t="shared" si="244"/>
        <v>14</v>
      </c>
      <c r="AD941" s="48">
        <f t="shared" si="245"/>
        <v>23</v>
      </c>
      <c r="AE941" s="48" t="str">
        <f t="shared" si="246"/>
        <v>10.121.97.213</v>
      </c>
      <c r="AF941" s="42" t="str">
        <f t="shared" si="247"/>
        <v>10.121.24.15</v>
      </c>
      <c r="AG941" s="7" t="str">
        <f t="shared" si="248"/>
        <v>KUTIYANA</v>
      </c>
      <c r="AH941" s="7" t="str">
        <f t="shared" si="249"/>
        <v>MAHIYARI</v>
      </c>
      <c r="AI941" s="7" t="str">
        <f t="shared" si="250"/>
        <v>S4P2</v>
      </c>
      <c r="AJ941" s="7" t="str">
        <f t="shared" si="251"/>
        <v>S1P5</v>
      </c>
      <c r="AK941" s="7" t="str">
        <f>IFERROR(VLOOKUP(Z941,'PASTE-DL-ALARMS'!$Q$10:$W$2200,7,FALSE),"")</f>
        <v/>
      </c>
      <c r="AL941" s="55" t="str">
        <f>IFERROR(VLOOKUP(Z941,'PASTE-DL-ALARMS'!$Q$10:$W$2200,3,FALSE),"")</f>
        <v/>
      </c>
      <c r="AM941" s="7" t="str">
        <f t="shared" si="252"/>
        <v>10.121.97.213_KUTIYANA_S4P2</v>
      </c>
      <c r="AN941" s="55" t="str">
        <f t="shared" si="253"/>
        <v>10.121.24.15_MAHIYARI_S1P5</v>
      </c>
      <c r="AO941" s="72" t="e">
        <f t="shared" ca="1" si="254"/>
        <v>#VALUE!</v>
      </c>
      <c r="AP941" s="7" t="str">
        <f>IFERROR(VLOOKUP(Z941,'PASTE-DL-ALARMS'!$Q$10:$Z$2800,8,FALSE),"")</f>
        <v/>
      </c>
    </row>
    <row r="942" spans="1:42" x14ac:dyDescent="0.25">
      <c r="A942" s="20"/>
      <c r="B942" s="20"/>
      <c r="C942" s="20" t="str">
        <f>IF(D942="Critical",MAX($C$8:C941)+1,"")</f>
        <v/>
      </c>
      <c r="D942" s="20" t="str">
        <f t="shared" si="238"/>
        <v>-</v>
      </c>
      <c r="E942" s="20" t="str">
        <f>VLOOKUP('PASTE-DOWN-DL'!F942,'SSA-CODE'!$D$4:$E$56,2,FALSE)</f>
        <v>WTR AM</v>
      </c>
      <c r="F942" s="48" t="str">
        <f t="shared" si="239"/>
        <v>WTR AM</v>
      </c>
      <c r="G942" s="48" t="str">
        <f t="shared" si="240"/>
        <v xml:space="preserve">	WTR AM</v>
      </c>
      <c r="H942" s="20">
        <v>933</v>
      </c>
      <c r="I942" t="s">
        <v>11698</v>
      </c>
      <c r="J942" t="s">
        <v>6466</v>
      </c>
      <c r="K942" t="s">
        <v>6275</v>
      </c>
      <c r="L942" t="s">
        <v>6262</v>
      </c>
      <c r="M942" t="s">
        <v>6263</v>
      </c>
      <c r="N942" t="s">
        <v>11699</v>
      </c>
      <c r="O942" t="s">
        <v>11700</v>
      </c>
      <c r="P942" t="s">
        <v>6266</v>
      </c>
      <c r="Q942" t="s">
        <v>7300</v>
      </c>
      <c r="R942" t="s">
        <v>6279</v>
      </c>
      <c r="S942" t="s">
        <v>11701</v>
      </c>
      <c r="T942" t="s">
        <v>6345</v>
      </c>
      <c r="U942" t="s">
        <v>6269</v>
      </c>
      <c r="V942" t="s">
        <v>6271</v>
      </c>
      <c r="W942" t="s">
        <v>11702</v>
      </c>
      <c r="X942" t="s">
        <v>11703</v>
      </c>
      <c r="Y942" t="s">
        <v>6269</v>
      </c>
      <c r="Z942" s="48" t="str">
        <f t="shared" si="241"/>
        <v>WTR AM-10.121.68.65-VALSAD Old-10.121.16.69-Valsad</v>
      </c>
      <c r="AA942" s="48">
        <f t="shared" si="242"/>
        <v>14</v>
      </c>
      <c r="AB942" s="48">
        <f t="shared" si="243"/>
        <v>30</v>
      </c>
      <c r="AC942" s="48">
        <f t="shared" si="244"/>
        <v>14</v>
      </c>
      <c r="AD942" s="48">
        <f t="shared" si="245"/>
        <v>21</v>
      </c>
      <c r="AE942" s="48" t="str">
        <f t="shared" si="246"/>
        <v>10.121.68.65</v>
      </c>
      <c r="AF942" s="42" t="str">
        <f t="shared" si="247"/>
        <v>10.121.16.69</v>
      </c>
      <c r="AG942" s="7" t="str">
        <f t="shared" si="248"/>
        <v>VALSAD-OLD(GNE)</v>
      </c>
      <c r="AH942" s="7" t="str">
        <f t="shared" si="249"/>
        <v>Valsad</v>
      </c>
      <c r="AI942" s="7" t="str">
        <f t="shared" si="250"/>
        <v>S4P10</v>
      </c>
      <c r="AJ942" s="7" t="str">
        <f t="shared" si="251"/>
        <v>S4P10</v>
      </c>
      <c r="AK942" s="7" t="str">
        <f>IFERROR(VLOOKUP(Z942,'PASTE-DL-ALARMS'!$Q$10:$W$2200,7,FALSE),"")</f>
        <v/>
      </c>
      <c r="AL942" s="55" t="str">
        <f>IFERROR(VLOOKUP(Z942,'PASTE-DL-ALARMS'!$Q$10:$W$2200,3,FALSE),"")</f>
        <v/>
      </c>
      <c r="AM942" s="7" t="str">
        <f t="shared" si="252"/>
        <v>10.121.68.65_VALSAD-OLD(GNE)_S4P10</v>
      </c>
      <c r="AN942" s="55" t="str">
        <f t="shared" si="253"/>
        <v>10.121.16.69_Valsad_S4P10</v>
      </c>
      <c r="AO942" s="72" t="e">
        <f t="shared" ca="1" si="254"/>
        <v>#VALUE!</v>
      </c>
      <c r="AP942" s="7" t="str">
        <f>IFERROR(VLOOKUP(Z942,'PASTE-DL-ALARMS'!$Q$10:$Z$2800,8,FALSE),"")</f>
        <v/>
      </c>
    </row>
    <row r="943" spans="1:42" x14ac:dyDescent="0.25">
      <c r="A943" s="20"/>
      <c r="B943" s="20"/>
      <c r="C943" s="20" t="str">
        <f>IF(D943="Critical",MAX($C$8:C942)+1,"")</f>
        <v/>
      </c>
      <c r="D943" s="20" t="str">
        <f t="shared" si="238"/>
        <v>-</v>
      </c>
      <c r="E943" s="20" t="str">
        <f>VLOOKUP('PASTE-DOWN-DL'!F943,'SSA-CODE'!$D$4:$E$56,2,FALSE)</f>
        <v>SEN</v>
      </c>
      <c r="F943" s="48" t="str">
        <f t="shared" si="239"/>
        <v>SSA SEN</v>
      </c>
      <c r="G943" s="48" t="str">
        <f t="shared" si="240"/>
        <v xml:space="preserve">	SSA SEN</v>
      </c>
      <c r="H943" s="20">
        <v>934</v>
      </c>
      <c r="I943" t="s">
        <v>11704</v>
      </c>
      <c r="J943" t="s">
        <v>6466</v>
      </c>
      <c r="K943" t="s">
        <v>6275</v>
      </c>
      <c r="L943" t="s">
        <v>6262</v>
      </c>
      <c r="M943" t="s">
        <v>6263</v>
      </c>
      <c r="N943" t="s">
        <v>11705</v>
      </c>
      <c r="O943" t="s">
        <v>11706</v>
      </c>
      <c r="P943" t="s">
        <v>6266</v>
      </c>
      <c r="Q943" t="s">
        <v>6278</v>
      </c>
      <c r="R943" t="s">
        <v>6279</v>
      </c>
      <c r="S943" t="s">
        <v>6269</v>
      </c>
      <c r="T943" t="s">
        <v>7260</v>
      </c>
      <c r="U943" t="s">
        <v>6269</v>
      </c>
      <c r="V943" t="s">
        <v>6271</v>
      </c>
      <c r="W943" t="s">
        <v>11707</v>
      </c>
      <c r="X943" t="s">
        <v>11708</v>
      </c>
      <c r="Y943" t="s">
        <v>6269</v>
      </c>
      <c r="Z943" s="48" t="str">
        <f t="shared" si="241"/>
        <v>SSA SEN-10.121.99.18-JORAVARNAGAR 2_TN703B_PH3 1/3-10.121.17.149-JORAVAMAGAR_TN703B_PH3 1/3</v>
      </c>
      <c r="AA943" s="48">
        <f t="shared" si="242"/>
        <v>14</v>
      </c>
      <c r="AB943" s="48">
        <f t="shared" si="243"/>
        <v>29</v>
      </c>
      <c r="AC943" s="48">
        <f t="shared" si="244"/>
        <v>14</v>
      </c>
      <c r="AD943" s="48">
        <f t="shared" si="245"/>
        <v>26</v>
      </c>
      <c r="AE943" s="48" t="str">
        <f t="shared" si="246"/>
        <v>10.121.99.18</v>
      </c>
      <c r="AF943" s="42" t="str">
        <f t="shared" si="247"/>
        <v>10.121.99.34</v>
      </c>
      <c r="AG943" s="7" t="str">
        <f t="shared" si="248"/>
        <v>JORAVARNAGAR 2</v>
      </c>
      <c r="AH943" s="7" t="str">
        <f t="shared" si="249"/>
        <v>JORAVAMAGAR</v>
      </c>
      <c r="AI943" s="7" t="str">
        <f t="shared" si="250"/>
        <v>S1P3</v>
      </c>
      <c r="AJ943" s="7" t="str">
        <f t="shared" si="251"/>
        <v>S1P3</v>
      </c>
      <c r="AK943" s="7" t="str">
        <f>IFERROR(VLOOKUP(Z943,'PASTE-DL-ALARMS'!$Q$10:$W$2200,7,FALSE),"")</f>
        <v/>
      </c>
      <c r="AL943" s="55" t="str">
        <f>IFERROR(VLOOKUP(Z943,'PASTE-DL-ALARMS'!$Q$10:$W$2200,3,FALSE),"")</f>
        <v/>
      </c>
      <c r="AM943" s="7" t="str">
        <f t="shared" si="252"/>
        <v>10.121.99.18_JORAVARNAGAR 2_S1P3</v>
      </c>
      <c r="AN943" s="55" t="str">
        <f t="shared" si="253"/>
        <v>10.121.99.34_JORAVAMAGAR_S1P3</v>
      </c>
      <c r="AO943" s="72" t="e">
        <f t="shared" ca="1" si="254"/>
        <v>#VALUE!</v>
      </c>
      <c r="AP943" s="7" t="str">
        <f>IFERROR(VLOOKUP(Z943,'PASTE-DL-ALARMS'!$Q$10:$Z$2800,8,FALSE),"")</f>
        <v/>
      </c>
    </row>
    <row r="944" spans="1:42" x14ac:dyDescent="0.25">
      <c r="A944" s="20"/>
      <c r="B944" s="20"/>
      <c r="C944" s="20" t="str">
        <f>IF(D944="Critical",MAX($C$8:C943)+1,"")</f>
        <v/>
      </c>
      <c r="D944" s="20" t="str">
        <f t="shared" si="238"/>
        <v>-</v>
      </c>
      <c r="E944" s="20" t="str">
        <f>VLOOKUP('PASTE-DOWN-DL'!F944,'SSA-CODE'!$D$4:$E$56,2,FALSE)</f>
        <v>AHD</v>
      </c>
      <c r="F944" s="48" t="str">
        <f t="shared" si="239"/>
        <v>SSA AM</v>
      </c>
      <c r="G944" s="48" t="str">
        <f t="shared" si="240"/>
        <v xml:space="preserve">	SSA AM</v>
      </c>
      <c r="H944" s="20">
        <v>935</v>
      </c>
      <c r="I944" t="s">
        <v>11709</v>
      </c>
      <c r="J944" t="s">
        <v>6260</v>
      </c>
      <c r="K944" t="s">
        <v>6275</v>
      </c>
      <c r="L944" t="s">
        <v>6262</v>
      </c>
      <c r="M944" t="s">
        <v>6263</v>
      </c>
      <c r="N944" t="s">
        <v>11710</v>
      </c>
      <c r="O944" t="s">
        <v>11711</v>
      </c>
      <c r="P944" t="s">
        <v>6266</v>
      </c>
      <c r="Q944" t="s">
        <v>7217</v>
      </c>
      <c r="R944" t="s">
        <v>6279</v>
      </c>
      <c r="S944" t="s">
        <v>11712</v>
      </c>
      <c r="T944" t="s">
        <v>6486</v>
      </c>
      <c r="U944" t="s">
        <v>6723</v>
      </c>
      <c r="V944" t="s">
        <v>6271</v>
      </c>
      <c r="W944" t="s">
        <v>11713</v>
      </c>
      <c r="X944" t="s">
        <v>11714</v>
      </c>
      <c r="Y944" t="s">
        <v>6269</v>
      </c>
      <c r="Z944" s="48" t="str">
        <f t="shared" si="241"/>
        <v>SSA AM-10.121.18.207-Kankaria_6/4-10.121.18.225-SHAHALAM PNT_2/5</v>
      </c>
      <c r="AA944" s="48">
        <f t="shared" si="242"/>
        <v>15</v>
      </c>
      <c r="AB944" s="48">
        <f t="shared" si="243"/>
        <v>24</v>
      </c>
      <c r="AC944" s="48">
        <f t="shared" si="244"/>
        <v>15</v>
      </c>
      <c r="AD944" s="48">
        <f t="shared" si="245"/>
        <v>28</v>
      </c>
      <c r="AE944" s="48" t="str">
        <f t="shared" si="246"/>
        <v>10.121.18.207</v>
      </c>
      <c r="AF944" s="42" t="str">
        <f t="shared" si="247"/>
        <v>10.121.18.225</v>
      </c>
      <c r="AG944" s="7" t="str">
        <f t="shared" si="248"/>
        <v>Kankaria</v>
      </c>
      <c r="AH944" s="7" t="str">
        <f t="shared" si="249"/>
        <v>SHAHALAM PNT</v>
      </c>
      <c r="AI944" s="7" t="str">
        <f t="shared" si="250"/>
        <v>S6P4</v>
      </c>
      <c r="AJ944" s="7" t="str">
        <f t="shared" si="251"/>
        <v>S2P5</v>
      </c>
      <c r="AK944" s="7" t="str">
        <f>IFERROR(VLOOKUP(Z944,'PASTE-DL-ALARMS'!$Q$10:$W$2200,7,FALSE),"")</f>
        <v/>
      </c>
      <c r="AL944" s="55" t="str">
        <f>IFERROR(VLOOKUP(Z944,'PASTE-DL-ALARMS'!$Q$10:$W$2200,3,FALSE),"")</f>
        <v/>
      </c>
      <c r="AM944" s="7" t="str">
        <f t="shared" si="252"/>
        <v>10.121.18.207_Kankaria_S6P4</v>
      </c>
      <c r="AN944" s="55" t="str">
        <f t="shared" si="253"/>
        <v>10.121.18.225_SHAHALAM PNT_S2P5</v>
      </c>
      <c r="AO944" s="72" t="e">
        <f t="shared" ca="1" si="254"/>
        <v>#VALUE!</v>
      </c>
      <c r="AP944" s="7" t="str">
        <f>IFERROR(VLOOKUP(Z944,'PASTE-DL-ALARMS'!$Q$10:$Z$2800,8,FALSE),"")</f>
        <v/>
      </c>
    </row>
    <row r="945" spans="1:42" x14ac:dyDescent="0.25">
      <c r="A945" s="20"/>
      <c r="B945" s="20"/>
      <c r="C945" s="20" t="str">
        <f>IF(D945="Critical",MAX($C$8:C944)+1,"")</f>
        <v/>
      </c>
      <c r="D945" s="20" t="str">
        <f t="shared" si="238"/>
        <v>-</v>
      </c>
      <c r="E945" s="20" t="str">
        <f>VLOOKUP('PASTE-DOWN-DL'!F945,'SSA-CODE'!$D$4:$E$56,2,FALSE)</f>
        <v>SRT</v>
      </c>
      <c r="F945" s="48" t="str">
        <f t="shared" si="239"/>
        <v>SSA SR</v>
      </c>
      <c r="G945" s="48" t="str">
        <f t="shared" si="240"/>
        <v xml:space="preserve">	SSA SR</v>
      </c>
      <c r="H945" s="20">
        <v>936</v>
      </c>
      <c r="I945" t="s">
        <v>11715</v>
      </c>
      <c r="J945" t="s">
        <v>6260</v>
      </c>
      <c r="K945" t="s">
        <v>6275</v>
      </c>
      <c r="L945" t="s">
        <v>6262</v>
      </c>
      <c r="M945" t="s">
        <v>6263</v>
      </c>
      <c r="N945" t="s">
        <v>11716</v>
      </c>
      <c r="O945" t="s">
        <v>11717</v>
      </c>
      <c r="P945" t="s">
        <v>6266</v>
      </c>
      <c r="Q945" t="s">
        <v>6378</v>
      </c>
      <c r="R945" t="s">
        <v>6279</v>
      </c>
      <c r="S945" t="s">
        <v>11718</v>
      </c>
      <c r="T945" t="s">
        <v>6937</v>
      </c>
      <c r="U945" t="s">
        <v>11718</v>
      </c>
      <c r="V945" t="s">
        <v>6271</v>
      </c>
      <c r="W945" t="s">
        <v>11719</v>
      </c>
      <c r="X945" t="s">
        <v>11720</v>
      </c>
      <c r="Y945" t="s">
        <v>6269</v>
      </c>
      <c r="Z945" s="48" t="str">
        <f t="shared" si="241"/>
        <v>SSA SR-10.121.19.210-BHATHA B1-10.121.19.213-GETCO ICHP_1G</v>
      </c>
      <c r="AA945" s="48">
        <f t="shared" si="242"/>
        <v>15</v>
      </c>
      <c r="AB945" s="48">
        <f t="shared" si="243"/>
        <v>22</v>
      </c>
      <c r="AC945" s="48">
        <f t="shared" si="244"/>
        <v>15</v>
      </c>
      <c r="AD945" s="48">
        <f t="shared" si="245"/>
        <v>26</v>
      </c>
      <c r="AE945" s="48" t="str">
        <f t="shared" si="246"/>
        <v>10.121.19.210</v>
      </c>
      <c r="AF945" s="42" t="str">
        <f t="shared" si="247"/>
        <v>10.121.19.213</v>
      </c>
      <c r="AG945" s="7" t="str">
        <f t="shared" si="248"/>
        <v>BHATHA</v>
      </c>
      <c r="AH945" s="7" t="str">
        <f t="shared" si="249"/>
        <v>GETCO ICHP</v>
      </c>
      <c r="AI945" s="7" t="str">
        <f t="shared" si="250"/>
        <v>S3P4</v>
      </c>
      <c r="AJ945" s="7" t="str">
        <f t="shared" si="251"/>
        <v>S3P4</v>
      </c>
      <c r="AK945" s="7" t="str">
        <f>IFERROR(VLOOKUP(Z945,'PASTE-DL-ALARMS'!$Q$10:$W$2200,7,FALSE),"")</f>
        <v/>
      </c>
      <c r="AL945" s="55" t="str">
        <f>IFERROR(VLOOKUP(Z945,'PASTE-DL-ALARMS'!$Q$10:$W$2200,3,FALSE),"")</f>
        <v/>
      </c>
      <c r="AM945" s="7" t="str">
        <f t="shared" si="252"/>
        <v>10.121.19.210_BHATHA_S3P4</v>
      </c>
      <c r="AN945" s="55" t="str">
        <f t="shared" si="253"/>
        <v>10.121.19.213_GETCO ICHP_S3P4</v>
      </c>
      <c r="AO945" s="72" t="e">
        <f t="shared" ca="1" si="254"/>
        <v>#VALUE!</v>
      </c>
      <c r="AP945" s="7" t="str">
        <f>IFERROR(VLOOKUP(Z945,'PASTE-DL-ALARMS'!$Q$10:$Z$2800,8,FALSE),"")</f>
        <v/>
      </c>
    </row>
    <row r="946" spans="1:42" x14ac:dyDescent="0.25">
      <c r="A946" s="20"/>
      <c r="B946" s="20"/>
      <c r="C946" s="20" t="str">
        <f>IF(D946="Critical",MAX($C$8:C945)+1,"")</f>
        <v/>
      </c>
      <c r="D946" s="20" t="str">
        <f t="shared" si="238"/>
        <v>-</v>
      </c>
      <c r="E946" s="20" t="str">
        <f>VLOOKUP('PASTE-DOWN-DL'!F946,'SSA-CODE'!$D$4:$E$56,2,FALSE)</f>
        <v>BCH</v>
      </c>
      <c r="F946" s="48" t="str">
        <f t="shared" si="239"/>
        <v>SSA BCH</v>
      </c>
      <c r="G946" s="48" t="str">
        <f t="shared" si="240"/>
        <v xml:space="preserve">	SSA BCH</v>
      </c>
      <c r="H946" s="20">
        <v>937</v>
      </c>
      <c r="I946" t="s">
        <v>11721</v>
      </c>
      <c r="J946" t="s">
        <v>6260</v>
      </c>
      <c r="K946" t="s">
        <v>6275</v>
      </c>
      <c r="L946" t="s">
        <v>6262</v>
      </c>
      <c r="M946" t="s">
        <v>6263</v>
      </c>
      <c r="N946" t="s">
        <v>11722</v>
      </c>
      <c r="O946" t="s">
        <v>11723</v>
      </c>
      <c r="P946" t="s">
        <v>6266</v>
      </c>
      <c r="Q946" t="s">
        <v>6311</v>
      </c>
      <c r="R946" t="s">
        <v>6279</v>
      </c>
      <c r="S946" t="s">
        <v>11724</v>
      </c>
      <c r="T946" t="s">
        <v>6321</v>
      </c>
      <c r="U946" t="s">
        <v>7400</v>
      </c>
      <c r="V946" t="s">
        <v>6271</v>
      </c>
      <c r="W946" t="s">
        <v>11725</v>
      </c>
      <c r="X946" t="s">
        <v>11726</v>
      </c>
      <c r="Y946" t="s">
        <v>6269</v>
      </c>
      <c r="Z946" s="48" t="str">
        <f t="shared" si="241"/>
        <v>SSA BCH-10.121.96.100-PRISM-HOTEL-JOLWA_TN703B_GJ_SSA BCH_1/6-10.121.24.196-Bharuch GIDC_TN705B_GJ_SSA BCH_3/2</v>
      </c>
      <c r="AA946" s="48">
        <f t="shared" si="242"/>
        <v>15</v>
      </c>
      <c r="AB946" s="48">
        <f t="shared" si="243"/>
        <v>33</v>
      </c>
      <c r="AC946" s="48">
        <f t="shared" si="244"/>
        <v>15</v>
      </c>
      <c r="AD946" s="48">
        <f t="shared" si="245"/>
        <v>28</v>
      </c>
      <c r="AE946" s="48" t="str">
        <f t="shared" si="246"/>
        <v>10.121.96.100</v>
      </c>
      <c r="AF946" s="42" t="str">
        <f t="shared" si="247"/>
        <v>10.121.24.196</v>
      </c>
      <c r="AG946" s="7" t="str">
        <f t="shared" si="248"/>
        <v>PRISM-HOTEL-JOLWA</v>
      </c>
      <c r="AH946" s="7" t="str">
        <f t="shared" si="249"/>
        <v>Bharuch GIDC</v>
      </c>
      <c r="AI946" s="7" t="str">
        <f t="shared" si="250"/>
        <v>S1P6</v>
      </c>
      <c r="AJ946" s="7" t="str">
        <f t="shared" si="251"/>
        <v>S3P2</v>
      </c>
      <c r="AK946" s="7" t="str">
        <f>IFERROR(VLOOKUP(Z946,'PASTE-DL-ALARMS'!$Q$10:$W$2200,7,FALSE),"")</f>
        <v/>
      </c>
      <c r="AL946" s="55" t="str">
        <f>IFERROR(VLOOKUP(Z946,'PASTE-DL-ALARMS'!$Q$10:$W$2200,3,FALSE),"")</f>
        <v/>
      </c>
      <c r="AM946" s="7" t="str">
        <f t="shared" si="252"/>
        <v>10.121.96.100_PRISM-HOTEL-JOLWA_S1P6</v>
      </c>
      <c r="AN946" s="55" t="str">
        <f t="shared" si="253"/>
        <v>10.121.24.196_Bharuch GIDC_S3P2</v>
      </c>
      <c r="AO946" s="72" t="e">
        <f t="shared" ca="1" si="254"/>
        <v>#VALUE!</v>
      </c>
      <c r="AP946" s="7" t="str">
        <f>IFERROR(VLOOKUP(Z946,'PASTE-DL-ALARMS'!$Q$10:$Z$2800,8,FALSE),"")</f>
        <v/>
      </c>
    </row>
    <row r="947" spans="1:42" x14ac:dyDescent="0.25">
      <c r="A947" s="20"/>
      <c r="B947" s="20"/>
      <c r="C947" s="20">
        <f>IF(D947="Critical",MAX($C$8:C946)+1,"")</f>
        <v>38</v>
      </c>
      <c r="D947" s="20" t="str">
        <f t="shared" si="238"/>
        <v>Critical</v>
      </c>
      <c r="E947" s="20" t="str">
        <f>VLOOKUP('PASTE-DOWN-DL'!F947,'SSA-CODE'!$D$4:$E$56,2,FALSE)</f>
        <v>VAL</v>
      </c>
      <c r="F947" s="48" t="str">
        <f t="shared" si="239"/>
        <v>SSA VAL</v>
      </c>
      <c r="G947" s="48" t="str">
        <f t="shared" si="240"/>
        <v xml:space="preserve">	SSA VAL</v>
      </c>
      <c r="H947" s="20">
        <v>938</v>
      </c>
      <c r="I947" t="s">
        <v>11727</v>
      </c>
      <c r="J947" t="s">
        <v>6260</v>
      </c>
      <c r="K947" t="s">
        <v>6261</v>
      </c>
      <c r="L947" t="s">
        <v>6262</v>
      </c>
      <c r="M947" t="s">
        <v>6263</v>
      </c>
      <c r="N947" t="s">
        <v>11728</v>
      </c>
      <c r="O947" t="s">
        <v>11729</v>
      </c>
      <c r="P947" t="s">
        <v>6484</v>
      </c>
      <c r="Q947" t="s">
        <v>6431</v>
      </c>
      <c r="R947" t="s">
        <v>7217</v>
      </c>
      <c r="S947" t="s">
        <v>11730</v>
      </c>
      <c r="T947" t="s">
        <v>6770</v>
      </c>
      <c r="U947" t="s">
        <v>11730</v>
      </c>
      <c r="V947" t="s">
        <v>6271</v>
      </c>
      <c r="W947" t="s">
        <v>11731</v>
      </c>
      <c r="X947" t="s">
        <v>11732</v>
      </c>
      <c r="Y947" t="s">
        <v>6269</v>
      </c>
      <c r="Z947" s="48" t="str">
        <f t="shared" si="241"/>
        <v>SSA VAL-10.121.68.65-VALSAD OLD GNE B2_3/1-10.121.16.81-SUTHARPADA B1_4/1</v>
      </c>
      <c r="AA947" s="48">
        <f t="shared" si="242"/>
        <v>14</v>
      </c>
      <c r="AB947" s="48">
        <f t="shared" si="243"/>
        <v>30</v>
      </c>
      <c r="AC947" s="48">
        <f t="shared" si="244"/>
        <v>14</v>
      </c>
      <c r="AD947" s="48">
        <f t="shared" si="245"/>
        <v>25</v>
      </c>
      <c r="AE947" s="48" t="str">
        <f t="shared" si="246"/>
        <v>10.121.68.65</v>
      </c>
      <c r="AF947" s="42" t="str">
        <f t="shared" si="247"/>
        <v>10.121.16.81</v>
      </c>
      <c r="AG947" s="7" t="str">
        <f t="shared" si="248"/>
        <v>VALSAD-OLD(GNE)</v>
      </c>
      <c r="AH947" s="7" t="str">
        <f t="shared" si="249"/>
        <v>SUTHARPADA</v>
      </c>
      <c r="AI947" s="7" t="str">
        <f t="shared" si="250"/>
        <v>S3P1</v>
      </c>
      <c r="AJ947" s="7" t="str">
        <f t="shared" si="251"/>
        <v>S4P1</v>
      </c>
      <c r="AK947" s="7" t="str">
        <f>IFERROR(VLOOKUP(Z947,'PASTE-DL-ALARMS'!$Q$10:$W$2200,7,FALSE),"")</f>
        <v>15-05-2026</v>
      </c>
      <c r="AL947" s="55" t="str">
        <f>IFERROR(VLOOKUP(Z947,'PASTE-DL-ALARMS'!$Q$10:$W$2200,3,FALSE),"")</f>
        <v>09:58:50</v>
      </c>
      <c r="AM947" s="7" t="str">
        <f t="shared" si="252"/>
        <v>10.121.68.65_VALSAD-OLD(GNE)_S3P1</v>
      </c>
      <c r="AN947" s="55" t="str">
        <f t="shared" si="253"/>
        <v>10.121.16.81_SUTHARPADA_S4P1</v>
      </c>
      <c r="AO947" s="72">
        <f t="shared" ca="1" si="254"/>
        <v>0</v>
      </c>
      <c r="AP947" s="7" t="str">
        <f>IFERROR(VLOOKUP(Z947,'PASTE-DL-ALARMS'!$Q$10:$Z$2800,8,FALSE),"")</f>
        <v xml:space="preserve">	2026/05/15,09:58:50</v>
      </c>
    </row>
    <row r="948" spans="1:42" x14ac:dyDescent="0.25">
      <c r="A948" s="20"/>
      <c r="B948" s="20"/>
      <c r="C948" s="20" t="str">
        <f>IF(D948="Critical",MAX($C$8:C947)+1,"")</f>
        <v/>
      </c>
      <c r="D948" s="20" t="str">
        <f t="shared" si="238"/>
        <v>-</v>
      </c>
      <c r="E948" s="20" t="str">
        <f>VLOOKUP('PASTE-DOWN-DL'!F948,'SSA-CODE'!$D$4:$E$56,2,FALSE)</f>
        <v>WTR RJ</v>
      </c>
      <c r="F948" s="48" t="str">
        <f t="shared" si="239"/>
        <v>WTR RJ</v>
      </c>
      <c r="G948" s="48" t="str">
        <f t="shared" si="240"/>
        <v xml:space="preserve">	WTR RJ</v>
      </c>
      <c r="H948" s="20">
        <v>939</v>
      </c>
      <c r="I948" t="s">
        <v>11733</v>
      </c>
      <c r="J948" t="s">
        <v>6260</v>
      </c>
      <c r="K948" t="s">
        <v>6275</v>
      </c>
      <c r="L948" t="s">
        <v>6262</v>
      </c>
      <c r="M948" t="s">
        <v>6263</v>
      </c>
      <c r="N948" t="s">
        <v>11734</v>
      </c>
      <c r="O948" t="s">
        <v>11735</v>
      </c>
      <c r="P948" t="s">
        <v>6266</v>
      </c>
      <c r="Q948" t="s">
        <v>6507</v>
      </c>
      <c r="R948" t="s">
        <v>6401</v>
      </c>
      <c r="S948" t="s">
        <v>11736</v>
      </c>
      <c r="T948" t="s">
        <v>6345</v>
      </c>
      <c r="U948" t="s">
        <v>10012</v>
      </c>
      <c r="V948" t="s">
        <v>6271</v>
      </c>
      <c r="W948" t="s">
        <v>11737</v>
      </c>
      <c r="X948" t="s">
        <v>11738</v>
      </c>
      <c r="Y948" t="s">
        <v>6269</v>
      </c>
      <c r="Z948" s="48" t="str">
        <f t="shared" si="241"/>
        <v>WTR RJ-10.121.97.212-Porbandar_4/3-10.121.24.27-Natraj BTS_1/5</v>
      </c>
      <c r="AA948" s="48">
        <f t="shared" si="242"/>
        <v>15</v>
      </c>
      <c r="AB948" s="48">
        <f t="shared" si="243"/>
        <v>25</v>
      </c>
      <c r="AC948" s="48">
        <f t="shared" si="244"/>
        <v>14</v>
      </c>
      <c r="AD948" s="48">
        <f t="shared" si="245"/>
        <v>25</v>
      </c>
      <c r="AE948" s="48" t="str">
        <f t="shared" si="246"/>
        <v>10.121.97.212</v>
      </c>
      <c r="AF948" s="42" t="str">
        <f t="shared" si="247"/>
        <v>10.121.24.27</v>
      </c>
      <c r="AG948" s="7" t="str">
        <f t="shared" si="248"/>
        <v>PORBANDAR</v>
      </c>
      <c r="AH948" s="7" t="str">
        <f t="shared" si="249"/>
        <v>NATRAJ BTS</v>
      </c>
      <c r="AI948" s="7" t="str">
        <f t="shared" si="250"/>
        <v>S4P3</v>
      </c>
      <c r="AJ948" s="7" t="str">
        <f t="shared" si="251"/>
        <v>S1P5</v>
      </c>
      <c r="AK948" s="7" t="str">
        <f>IFERROR(VLOOKUP(Z948,'PASTE-DL-ALARMS'!$Q$10:$W$2200,7,FALSE),"")</f>
        <v/>
      </c>
      <c r="AL948" s="55" t="str">
        <f>IFERROR(VLOOKUP(Z948,'PASTE-DL-ALARMS'!$Q$10:$W$2200,3,FALSE),"")</f>
        <v/>
      </c>
      <c r="AM948" s="7" t="str">
        <f t="shared" si="252"/>
        <v>10.121.97.212_PORBANDAR_S4P3</v>
      </c>
      <c r="AN948" s="55" t="str">
        <f t="shared" si="253"/>
        <v>10.121.24.27_NATRAJ BTS_S1P5</v>
      </c>
      <c r="AO948" s="72" t="e">
        <f t="shared" ca="1" si="254"/>
        <v>#VALUE!</v>
      </c>
      <c r="AP948" s="7" t="str">
        <f>IFERROR(VLOOKUP(Z948,'PASTE-DL-ALARMS'!$Q$10:$Z$2800,8,FALSE),"")</f>
        <v/>
      </c>
    </row>
    <row r="949" spans="1:42" x14ac:dyDescent="0.25">
      <c r="A949" s="20"/>
      <c r="B949" s="20"/>
      <c r="C949" s="20" t="str">
        <f>IF(D949="Critical",MAX($C$8:C948)+1,"")</f>
        <v/>
      </c>
      <c r="D949" s="20" t="str">
        <f t="shared" si="238"/>
        <v>-</v>
      </c>
      <c r="E949" s="20" t="str">
        <f>VLOOKUP('PASTE-DOWN-DL'!F949,'SSA-CODE'!$D$4:$E$56,2,FALSE)</f>
        <v>SRT</v>
      </c>
      <c r="F949" s="48" t="str">
        <f t="shared" si="239"/>
        <v>SSA SR</v>
      </c>
      <c r="G949" s="48" t="str">
        <f t="shared" si="240"/>
        <v xml:space="preserve">	SSA SR</v>
      </c>
      <c r="H949" s="20">
        <v>940</v>
      </c>
      <c r="I949" t="s">
        <v>11739</v>
      </c>
      <c r="J949" t="s">
        <v>6260</v>
      </c>
      <c r="K949" t="s">
        <v>6275</v>
      </c>
      <c r="L949" t="s">
        <v>6262</v>
      </c>
      <c r="M949" t="s">
        <v>6263</v>
      </c>
      <c r="N949" t="s">
        <v>11740</v>
      </c>
      <c r="O949" t="s">
        <v>11741</v>
      </c>
      <c r="P949" t="s">
        <v>6266</v>
      </c>
      <c r="Q949" t="s">
        <v>6327</v>
      </c>
      <c r="R949" t="s">
        <v>6279</v>
      </c>
      <c r="S949" t="s">
        <v>7294</v>
      </c>
      <c r="T949" t="s">
        <v>6500</v>
      </c>
      <c r="U949" t="s">
        <v>7040</v>
      </c>
      <c r="V949" t="s">
        <v>6271</v>
      </c>
      <c r="W949" t="s">
        <v>11742</v>
      </c>
      <c r="X949" t="s">
        <v>11743</v>
      </c>
      <c r="Y949" t="s">
        <v>6269</v>
      </c>
      <c r="Z949" s="48" t="str">
        <f t="shared" si="241"/>
        <v>SSA SR-10.121.16.4-Kamrej_4/4-10.121.100.52-KAMREJ VILLAGE BTS_1/6</v>
      </c>
      <c r="AA949" s="48">
        <f t="shared" si="242"/>
        <v>14</v>
      </c>
      <c r="AB949" s="48">
        <f t="shared" si="243"/>
        <v>21</v>
      </c>
      <c r="AC949" s="48">
        <f t="shared" si="244"/>
        <v>15</v>
      </c>
      <c r="AD949" s="48">
        <f t="shared" si="245"/>
        <v>34</v>
      </c>
      <c r="AE949" s="48" t="str">
        <f t="shared" si="246"/>
        <v>10.121.100.3</v>
      </c>
      <c r="AF949" s="42" t="str">
        <f t="shared" si="247"/>
        <v>10.121.100.52</v>
      </c>
      <c r="AG949" s="7" t="str">
        <f t="shared" si="248"/>
        <v>Kamrej</v>
      </c>
      <c r="AH949" s="7" t="str">
        <f t="shared" si="249"/>
        <v>KAMREJ-VILLAGE-BTS</v>
      </c>
      <c r="AI949" s="7" t="str">
        <f t="shared" si="250"/>
        <v>S4P4</v>
      </c>
      <c r="AJ949" s="7" t="str">
        <f t="shared" si="251"/>
        <v>S1P6</v>
      </c>
      <c r="AK949" s="7" t="str">
        <f>IFERROR(VLOOKUP(Z949,'PASTE-DL-ALARMS'!$Q$10:$W$2200,7,FALSE),"")</f>
        <v/>
      </c>
      <c r="AL949" s="55" t="str">
        <f>IFERROR(VLOOKUP(Z949,'PASTE-DL-ALARMS'!$Q$10:$W$2200,3,FALSE),"")</f>
        <v/>
      </c>
      <c r="AM949" s="7" t="str">
        <f t="shared" si="252"/>
        <v>10.121.100.3_Kamrej_S4P4</v>
      </c>
      <c r="AN949" s="55" t="str">
        <f t="shared" si="253"/>
        <v>10.121.100.52_KAMREJ-VILLAGE-BTS_S1P6</v>
      </c>
      <c r="AO949" s="72" t="e">
        <f t="shared" ca="1" si="254"/>
        <v>#VALUE!</v>
      </c>
      <c r="AP949" s="7" t="str">
        <f>IFERROR(VLOOKUP(Z949,'PASTE-DL-ALARMS'!$Q$10:$Z$2800,8,FALSE),"")</f>
        <v/>
      </c>
    </row>
    <row r="950" spans="1:42" x14ac:dyDescent="0.25">
      <c r="A950" s="20"/>
      <c r="B950" s="20"/>
      <c r="C950" s="20" t="str">
        <f>IF(D950="Critical",MAX($C$8:C949)+1,"")</f>
        <v/>
      </c>
      <c r="D950" s="20" t="str">
        <f t="shared" si="238"/>
        <v>-</v>
      </c>
      <c r="E950" s="20" t="str">
        <f>VLOOKUP('PASTE-DOWN-DL'!F950,'SSA-CODE'!$D$4:$E$56,2,FALSE)</f>
        <v>HMR</v>
      </c>
      <c r="F950" s="48" t="str">
        <f t="shared" si="239"/>
        <v>SSA HMR</v>
      </c>
      <c r="G950" s="48" t="str">
        <f t="shared" si="240"/>
        <v xml:space="preserve">	SSA HMR</v>
      </c>
      <c r="H950" s="20">
        <v>941</v>
      </c>
      <c r="I950" t="s">
        <v>11744</v>
      </c>
      <c r="J950" t="s">
        <v>6260</v>
      </c>
      <c r="K950" t="s">
        <v>6261</v>
      </c>
      <c r="L950" t="s">
        <v>6262</v>
      </c>
      <c r="M950" t="s">
        <v>6263</v>
      </c>
      <c r="N950" t="s">
        <v>11745</v>
      </c>
      <c r="O950" t="s">
        <v>11746</v>
      </c>
      <c r="P950" t="s">
        <v>6266</v>
      </c>
      <c r="Q950" t="s">
        <v>6378</v>
      </c>
      <c r="R950" t="s">
        <v>6311</v>
      </c>
      <c r="S950" t="s">
        <v>7531</v>
      </c>
      <c r="T950" t="s">
        <v>6353</v>
      </c>
      <c r="U950" t="s">
        <v>7531</v>
      </c>
      <c r="V950" t="s">
        <v>6271</v>
      </c>
      <c r="W950" t="s">
        <v>11747</v>
      </c>
      <c r="X950" t="s">
        <v>11748</v>
      </c>
      <c r="Y950" t="s">
        <v>6269</v>
      </c>
      <c r="Z950" s="48" t="str">
        <f t="shared" si="241"/>
        <v>SSA HMR-10.121.25.189-Pratappura_4/1-10.121.25.164-Mahavirnagar_3/1</v>
      </c>
      <c r="AA950" s="48">
        <f t="shared" si="242"/>
        <v>15</v>
      </c>
      <c r="AB950" s="48">
        <f t="shared" si="243"/>
        <v>26</v>
      </c>
      <c r="AC950" s="48">
        <f t="shared" si="244"/>
        <v>15</v>
      </c>
      <c r="AD950" s="48">
        <f t="shared" si="245"/>
        <v>28</v>
      </c>
      <c r="AE950" s="48" t="str">
        <f t="shared" si="246"/>
        <v>10.121.25.180</v>
      </c>
      <c r="AF950" s="42" t="str">
        <f t="shared" si="247"/>
        <v>10.121.25.164</v>
      </c>
      <c r="AG950" s="7" t="str">
        <f t="shared" si="248"/>
        <v>Pratappura</v>
      </c>
      <c r="AH950" s="7" t="str">
        <f t="shared" si="249"/>
        <v>Mahavirnagar</v>
      </c>
      <c r="AI950" s="7" t="str">
        <f t="shared" si="250"/>
        <v>S4P1</v>
      </c>
      <c r="AJ950" s="7" t="str">
        <f t="shared" si="251"/>
        <v>S3P1</v>
      </c>
      <c r="AK950" s="7" t="str">
        <f>IFERROR(VLOOKUP(Z950,'PASTE-DL-ALARMS'!$Q$10:$W$2200,7,FALSE),"")</f>
        <v/>
      </c>
      <c r="AL950" s="55" t="str">
        <f>IFERROR(VLOOKUP(Z950,'PASTE-DL-ALARMS'!$Q$10:$W$2200,3,FALSE),"")</f>
        <v/>
      </c>
      <c r="AM950" s="7" t="str">
        <f t="shared" si="252"/>
        <v>10.121.25.180_Pratappura_S4P1</v>
      </c>
      <c r="AN950" s="55" t="str">
        <f t="shared" si="253"/>
        <v>10.121.25.164_Mahavirnagar_S3P1</v>
      </c>
      <c r="AO950" s="72" t="e">
        <f t="shared" ca="1" si="254"/>
        <v>#VALUE!</v>
      </c>
      <c r="AP950" s="7" t="str">
        <f>IFERROR(VLOOKUP(Z950,'PASTE-DL-ALARMS'!$Q$10:$Z$2800,8,FALSE),"")</f>
        <v/>
      </c>
    </row>
    <row r="951" spans="1:42" x14ac:dyDescent="0.25">
      <c r="A951" s="20"/>
      <c r="B951" s="20"/>
      <c r="C951" s="20" t="str">
        <f>IF(D951="Critical",MAX($C$8:C950)+1,"")</f>
        <v/>
      </c>
      <c r="D951" s="20" t="str">
        <f t="shared" si="238"/>
        <v>-</v>
      </c>
      <c r="E951" s="20" t="str">
        <f>VLOOKUP('PASTE-DOWN-DL'!F951,'SSA-CODE'!$D$4:$E$56,2,FALSE)</f>
        <v>JMN</v>
      </c>
      <c r="F951" s="48" t="str">
        <f t="shared" si="239"/>
        <v>SSA JMN</v>
      </c>
      <c r="G951" s="48" t="str">
        <f t="shared" si="240"/>
        <v xml:space="preserve">	SSA JMN</v>
      </c>
      <c r="H951" s="20">
        <v>942</v>
      </c>
      <c r="I951" t="s">
        <v>11749</v>
      </c>
      <c r="J951" t="s">
        <v>6260</v>
      </c>
      <c r="K951" t="s">
        <v>6261</v>
      </c>
      <c r="L951" t="s">
        <v>6262</v>
      </c>
      <c r="M951" t="s">
        <v>6263</v>
      </c>
      <c r="N951" t="s">
        <v>11750</v>
      </c>
      <c r="O951" t="s">
        <v>11751</v>
      </c>
      <c r="P951" t="s">
        <v>6266</v>
      </c>
      <c r="Q951" t="s">
        <v>6343</v>
      </c>
      <c r="R951" t="s">
        <v>6386</v>
      </c>
      <c r="S951" t="s">
        <v>6269</v>
      </c>
      <c r="T951" t="s">
        <v>6394</v>
      </c>
      <c r="U951" t="s">
        <v>6269</v>
      </c>
      <c r="V951" t="s">
        <v>6271</v>
      </c>
      <c r="W951" t="s">
        <v>11752</v>
      </c>
      <c r="X951" t="s">
        <v>11753</v>
      </c>
      <c r="Y951" t="s">
        <v>6269</v>
      </c>
      <c r="Z951" s="48" t="str">
        <f t="shared" si="241"/>
        <v>SSA JMN-10.121.20.1-Mehul Nagar_B2_4/1-10.121.20.4-Patel nagar_B2_3/1</v>
      </c>
      <c r="AA951" s="48">
        <f t="shared" si="242"/>
        <v>13</v>
      </c>
      <c r="AB951" s="48">
        <f t="shared" si="243"/>
        <v>26</v>
      </c>
      <c r="AC951" s="48">
        <f t="shared" si="244"/>
        <v>13</v>
      </c>
      <c r="AD951" s="48">
        <f t="shared" si="245"/>
        <v>30</v>
      </c>
      <c r="AE951" s="48" t="str">
        <f t="shared" si="246"/>
        <v>10.121.20.4</v>
      </c>
      <c r="AF951" s="42" t="str">
        <f t="shared" si="247"/>
        <v>10.121.20.1</v>
      </c>
      <c r="AG951" s="7" t="str">
        <f t="shared" si="248"/>
        <v>Patel Colony</v>
      </c>
      <c r="AH951" s="7" t="str">
        <f t="shared" si="249"/>
        <v>Mehul Nagar(GNE)</v>
      </c>
      <c r="AI951" s="7" t="str">
        <f t="shared" si="250"/>
        <v>S3P1</v>
      </c>
      <c r="AJ951" s="7" t="str">
        <f t="shared" si="251"/>
        <v>S4P1</v>
      </c>
      <c r="AK951" s="7" t="str">
        <f>IFERROR(VLOOKUP(Z951,'PASTE-DL-ALARMS'!$Q$10:$W$2200,7,FALSE),"")</f>
        <v/>
      </c>
      <c r="AL951" s="55" t="str">
        <f>IFERROR(VLOOKUP(Z951,'PASTE-DL-ALARMS'!$Q$10:$W$2200,3,FALSE),"")</f>
        <v/>
      </c>
      <c r="AM951" s="7" t="str">
        <f t="shared" si="252"/>
        <v>10.121.20.4_Patel Colony_S3P1</v>
      </c>
      <c r="AN951" s="55" t="str">
        <f t="shared" si="253"/>
        <v>10.121.20.1_Mehul Nagar(GNE)_S4P1</v>
      </c>
      <c r="AO951" s="72" t="e">
        <f t="shared" ca="1" si="254"/>
        <v>#VALUE!</v>
      </c>
      <c r="AP951" s="7" t="str">
        <f>IFERROR(VLOOKUP(Z951,'PASTE-DL-ALARMS'!$Q$10:$Z$2800,8,FALSE),"")</f>
        <v/>
      </c>
    </row>
    <row r="952" spans="1:42" x14ac:dyDescent="0.25">
      <c r="A952" s="20"/>
      <c r="B952" s="20"/>
      <c r="C952" s="20" t="str">
        <f>IF(D952="Critical",MAX($C$8:C951)+1,"")</f>
        <v/>
      </c>
      <c r="D952" s="20" t="str">
        <f t="shared" si="238"/>
        <v>-</v>
      </c>
      <c r="E952" s="20" t="str">
        <f>VLOOKUP('PASTE-DOWN-DL'!F952,'SSA-CODE'!$D$4:$E$56,2,FALSE)</f>
        <v>VAL</v>
      </c>
      <c r="F952" s="48" t="str">
        <f t="shared" si="239"/>
        <v>SSA VAL</v>
      </c>
      <c r="G952" s="48" t="str">
        <f t="shared" si="240"/>
        <v xml:space="preserve">	SSA VAL</v>
      </c>
      <c r="H952" s="20">
        <v>943</v>
      </c>
      <c r="I952" t="s">
        <v>11754</v>
      </c>
      <c r="J952" t="s">
        <v>6260</v>
      </c>
      <c r="K952" t="s">
        <v>6275</v>
      </c>
      <c r="L952" t="s">
        <v>6262</v>
      </c>
      <c r="M952" t="s">
        <v>6263</v>
      </c>
      <c r="N952" t="s">
        <v>11755</v>
      </c>
      <c r="O952" t="s">
        <v>11756</v>
      </c>
      <c r="P952" t="s">
        <v>6266</v>
      </c>
      <c r="Q952" t="s">
        <v>8085</v>
      </c>
      <c r="R952" t="s">
        <v>6279</v>
      </c>
      <c r="S952" t="s">
        <v>11757</v>
      </c>
      <c r="T952" t="s">
        <v>6313</v>
      </c>
      <c r="U952" t="s">
        <v>7348</v>
      </c>
      <c r="V952" t="s">
        <v>6271</v>
      </c>
      <c r="W952" t="s">
        <v>11758</v>
      </c>
      <c r="X952" t="s">
        <v>11759</v>
      </c>
      <c r="Y952" t="s">
        <v>6269</v>
      </c>
      <c r="Z952" s="48" t="str">
        <f t="shared" si="241"/>
        <v>SSA VAL-10.121.99.88-KABILPORE OLD S2P5-10.121.99.89-KABILPORE GIDC S1P5</v>
      </c>
      <c r="AA952" s="48">
        <f t="shared" si="242"/>
        <v>15</v>
      </c>
      <c r="AB952" s="48">
        <f t="shared" si="243"/>
        <v>30</v>
      </c>
      <c r="AC952" s="48">
        <f t="shared" si="244"/>
        <v>15</v>
      </c>
      <c r="AD952" s="48">
        <f t="shared" si="245"/>
        <v>29</v>
      </c>
      <c r="AE952" s="48" t="str">
        <f t="shared" si="246"/>
        <v>10.121.16.116</v>
      </c>
      <c r="AF952" s="42" t="str">
        <f t="shared" si="247"/>
        <v>10.121.16.115</v>
      </c>
      <c r="AG952" s="7" t="str">
        <f t="shared" si="248"/>
        <v>KABILPORE GIDC</v>
      </c>
      <c r="AH952" s="7" t="str">
        <f t="shared" si="249"/>
        <v>KABILPORE OLD</v>
      </c>
      <c r="AI952" s="7" t="str">
        <f t="shared" si="250"/>
        <v>S1P5</v>
      </c>
      <c r="AJ952" s="7" t="str">
        <f t="shared" si="251"/>
        <v>S2P5</v>
      </c>
      <c r="AK952" s="7" t="str">
        <f>IFERROR(VLOOKUP(Z952,'PASTE-DL-ALARMS'!$Q$10:$W$2200,7,FALSE),"")</f>
        <v/>
      </c>
      <c r="AL952" s="55" t="str">
        <f>IFERROR(VLOOKUP(Z952,'PASTE-DL-ALARMS'!$Q$10:$W$2200,3,FALSE),"")</f>
        <v/>
      </c>
      <c r="AM952" s="7" t="str">
        <f t="shared" si="252"/>
        <v>10.121.16.116_KABILPORE GIDC_S1P5</v>
      </c>
      <c r="AN952" s="55" t="str">
        <f t="shared" si="253"/>
        <v>10.121.16.115_KABILPORE OLD_S2P5</v>
      </c>
      <c r="AO952" s="72" t="e">
        <f t="shared" ca="1" si="254"/>
        <v>#VALUE!</v>
      </c>
      <c r="AP952" s="7" t="str">
        <f>IFERROR(VLOOKUP(Z952,'PASTE-DL-ALARMS'!$Q$10:$Z$2800,8,FALSE),"")</f>
        <v/>
      </c>
    </row>
    <row r="953" spans="1:42" x14ac:dyDescent="0.25">
      <c r="A953" s="20"/>
      <c r="B953" s="20"/>
      <c r="C953" s="20" t="str">
        <f>IF(D953="Critical",MAX($C$8:C952)+1,"")</f>
        <v/>
      </c>
      <c r="D953" s="20" t="str">
        <f t="shared" si="238"/>
        <v>-</v>
      </c>
      <c r="E953" s="20" t="str">
        <f>VLOOKUP('PASTE-DOWN-DL'!F953,'SSA-CODE'!$D$4:$E$56,2,FALSE)</f>
        <v>WTR AM</v>
      </c>
      <c r="F953" s="48" t="str">
        <f t="shared" si="239"/>
        <v>WTR AM</v>
      </c>
      <c r="G953" s="48" t="str">
        <f t="shared" si="240"/>
        <v xml:space="preserve">	WTR AM</v>
      </c>
      <c r="H953" s="20">
        <v>944</v>
      </c>
      <c r="I953" t="s">
        <v>11760</v>
      </c>
      <c r="J953" t="s">
        <v>6260</v>
      </c>
      <c r="K953" t="s">
        <v>6261</v>
      </c>
      <c r="L953" t="s">
        <v>6262</v>
      </c>
      <c r="M953" t="s">
        <v>6263</v>
      </c>
      <c r="N953" t="s">
        <v>11761</v>
      </c>
      <c r="O953" t="s">
        <v>11762</v>
      </c>
      <c r="P953" t="s">
        <v>6266</v>
      </c>
      <c r="Q953" t="s">
        <v>6750</v>
      </c>
      <c r="R953" t="s">
        <v>6735</v>
      </c>
      <c r="S953" t="s">
        <v>6269</v>
      </c>
      <c r="T953" t="s">
        <v>6602</v>
      </c>
      <c r="U953" t="s">
        <v>6269</v>
      </c>
      <c r="V953" t="s">
        <v>6271</v>
      </c>
      <c r="W953" t="s">
        <v>11763</v>
      </c>
      <c r="X953" t="s">
        <v>11764</v>
      </c>
      <c r="Y953" t="s">
        <v>6269</v>
      </c>
      <c r="Z953" s="48" t="str">
        <f t="shared" si="241"/>
        <v>WTR AM-10.121.15.130-TN725B_Himmatnagar B2\S4P1-10.121.15.129-TN725B_Maisana b1\S3P1</v>
      </c>
      <c r="AA953" s="48">
        <f t="shared" si="242"/>
        <v>15</v>
      </c>
      <c r="AB953" s="48">
        <f t="shared" si="243"/>
        <v>29</v>
      </c>
      <c r="AC953" s="48">
        <f t="shared" si="244"/>
        <v>15</v>
      </c>
      <c r="AD953" s="48">
        <f t="shared" si="245"/>
        <v>24</v>
      </c>
      <c r="AE953" s="48" t="str">
        <f t="shared" si="246"/>
        <v>10.121.15.130</v>
      </c>
      <c r="AF953" s="42" t="str">
        <f t="shared" si="247"/>
        <v>10.121.15.129</v>
      </c>
      <c r="AG953" s="7" t="str">
        <f t="shared" si="248"/>
        <v>HIMMATNAGAR 2</v>
      </c>
      <c r="AH953" s="7" t="str">
        <f t="shared" si="249"/>
        <v>MEHSANA1</v>
      </c>
      <c r="AI953" s="7" t="str">
        <f t="shared" si="250"/>
        <v>S4P1</v>
      </c>
      <c r="AJ953" s="7" t="str">
        <f t="shared" si="251"/>
        <v>S3P1</v>
      </c>
      <c r="AK953" s="7" t="str">
        <f>IFERROR(VLOOKUP(Z953,'PASTE-DL-ALARMS'!$Q$10:$W$2200,7,FALSE),"")</f>
        <v/>
      </c>
      <c r="AL953" s="55" t="str">
        <f>IFERROR(VLOOKUP(Z953,'PASTE-DL-ALARMS'!$Q$10:$W$2200,3,FALSE),"")</f>
        <v/>
      </c>
      <c r="AM953" s="7" t="str">
        <f t="shared" si="252"/>
        <v>10.121.15.130_HIMMATNAGAR 2_S4P1</v>
      </c>
      <c r="AN953" s="55" t="str">
        <f t="shared" si="253"/>
        <v>10.121.15.129_MEHSANA1_S3P1</v>
      </c>
      <c r="AO953" s="72" t="e">
        <f t="shared" ca="1" si="254"/>
        <v>#VALUE!</v>
      </c>
      <c r="AP953" s="7" t="str">
        <f>IFERROR(VLOOKUP(Z953,'PASTE-DL-ALARMS'!$Q$10:$Z$2800,8,FALSE),"")</f>
        <v/>
      </c>
    </row>
    <row r="954" spans="1:42" x14ac:dyDescent="0.25">
      <c r="A954" s="20"/>
      <c r="B954" s="20"/>
      <c r="C954" s="20" t="str">
        <f>IF(D954="Critical",MAX($C$8:C953)+1,"")</f>
        <v/>
      </c>
      <c r="D954" s="20" t="str">
        <f t="shared" si="238"/>
        <v>-</v>
      </c>
      <c r="E954" s="20" t="str">
        <f>VLOOKUP('PASTE-DOWN-DL'!F954,'SSA-CODE'!$D$4:$E$56,2,FALSE)</f>
        <v>WTR RJ</v>
      </c>
      <c r="F954" s="48" t="str">
        <f t="shared" si="239"/>
        <v>WTR RJ</v>
      </c>
      <c r="G954" s="48" t="str">
        <f t="shared" si="240"/>
        <v xml:space="preserve">	WTR RJ</v>
      </c>
      <c r="H954" s="20">
        <v>945</v>
      </c>
      <c r="I954" t="s">
        <v>11765</v>
      </c>
      <c r="J954" t="s">
        <v>6260</v>
      </c>
      <c r="K954" t="s">
        <v>6275</v>
      </c>
      <c r="L954" t="s">
        <v>6262</v>
      </c>
      <c r="M954" t="s">
        <v>6263</v>
      </c>
      <c r="N954" t="s">
        <v>11766</v>
      </c>
      <c r="O954" t="s">
        <v>11767</v>
      </c>
      <c r="P954" t="s">
        <v>6266</v>
      </c>
      <c r="Q954" t="s">
        <v>7666</v>
      </c>
      <c r="R954" t="s">
        <v>6279</v>
      </c>
      <c r="S954" t="s">
        <v>11768</v>
      </c>
      <c r="T954" t="s">
        <v>6313</v>
      </c>
      <c r="U954" t="s">
        <v>11769</v>
      </c>
      <c r="V954" t="s">
        <v>6271</v>
      </c>
      <c r="W954" t="s">
        <v>11770</v>
      </c>
      <c r="X954" t="s">
        <v>11771</v>
      </c>
      <c r="Y954" t="s">
        <v>6269</v>
      </c>
      <c r="Z954" s="48" t="str">
        <f t="shared" si="241"/>
        <v>WTR RJ-10.121.99.4-LAKHTAR_6/2-10.121.16.138-BHADRA2_6/2</v>
      </c>
      <c r="AA954" s="48">
        <f t="shared" si="242"/>
        <v>13</v>
      </c>
      <c r="AB954" s="48">
        <f t="shared" si="243"/>
        <v>21</v>
      </c>
      <c r="AC954" s="48">
        <f t="shared" si="244"/>
        <v>15</v>
      </c>
      <c r="AD954" s="48">
        <f t="shared" si="245"/>
        <v>24</v>
      </c>
      <c r="AE954" s="48" t="str">
        <f t="shared" si="246"/>
        <v>10.121.99.4</v>
      </c>
      <c r="AF954" s="42" t="str">
        <f t="shared" si="247"/>
        <v>10.121.16.138</v>
      </c>
      <c r="AG954" s="7" t="str">
        <f t="shared" si="248"/>
        <v>LAKHTAR</v>
      </c>
      <c r="AH954" s="7" t="str">
        <f t="shared" si="249"/>
        <v>BHADRA 2</v>
      </c>
      <c r="AI954" s="7" t="str">
        <f t="shared" si="250"/>
        <v>S6P2</v>
      </c>
      <c r="AJ954" s="7" t="str">
        <f t="shared" si="251"/>
        <v>S6P2</v>
      </c>
      <c r="AK954" s="7" t="str">
        <f>IFERROR(VLOOKUP(Z954,'PASTE-DL-ALARMS'!$Q$10:$W$2200,7,FALSE),"")</f>
        <v/>
      </c>
      <c r="AL954" s="55" t="str">
        <f>IFERROR(VLOOKUP(Z954,'PASTE-DL-ALARMS'!$Q$10:$W$2200,3,FALSE),"")</f>
        <v/>
      </c>
      <c r="AM954" s="7" t="str">
        <f t="shared" si="252"/>
        <v>10.121.99.4_LAKHTAR_S6P2</v>
      </c>
      <c r="AN954" s="55" t="str">
        <f t="shared" si="253"/>
        <v>10.121.16.138_BHADRA 2_S6P2</v>
      </c>
      <c r="AO954" s="72" t="e">
        <f t="shared" ca="1" si="254"/>
        <v>#VALUE!</v>
      </c>
      <c r="AP954" s="7" t="str">
        <f>IFERROR(VLOOKUP(Z954,'PASTE-DL-ALARMS'!$Q$10:$Z$2800,8,FALSE),"")</f>
        <v/>
      </c>
    </row>
    <row r="955" spans="1:42" x14ac:dyDescent="0.25">
      <c r="A955" s="20"/>
      <c r="B955" s="20"/>
      <c r="C955" s="20" t="str">
        <f>IF(D955="Critical",MAX($C$8:C954)+1,"")</f>
        <v/>
      </c>
      <c r="D955" s="20" t="str">
        <f t="shared" si="238"/>
        <v>-</v>
      </c>
      <c r="E955" s="20" t="str">
        <f>VLOOKUP('PASTE-DOWN-DL'!F955,'SSA-CODE'!$D$4:$E$56,2,FALSE)</f>
        <v>WTR RJ</v>
      </c>
      <c r="F955" s="48" t="str">
        <f t="shared" si="239"/>
        <v>WTR RJ</v>
      </c>
      <c r="G955" s="48" t="str">
        <f t="shared" si="240"/>
        <v xml:space="preserve">	WTR RJ</v>
      </c>
      <c r="H955" s="20">
        <v>946</v>
      </c>
      <c r="I955" t="s">
        <v>11772</v>
      </c>
      <c r="J955" t="s">
        <v>6260</v>
      </c>
      <c r="K955" t="s">
        <v>6261</v>
      </c>
      <c r="L955" t="s">
        <v>6262</v>
      </c>
      <c r="M955" t="s">
        <v>6263</v>
      </c>
      <c r="N955" t="s">
        <v>11773</v>
      </c>
      <c r="O955" t="s">
        <v>11774</v>
      </c>
      <c r="P955" t="s">
        <v>6266</v>
      </c>
      <c r="Q955" t="s">
        <v>6629</v>
      </c>
      <c r="R955" t="s">
        <v>6876</v>
      </c>
      <c r="S955" t="s">
        <v>11775</v>
      </c>
      <c r="T955" t="s">
        <v>6500</v>
      </c>
      <c r="U955" t="s">
        <v>6610</v>
      </c>
      <c r="V955" t="s">
        <v>6271</v>
      </c>
      <c r="W955" t="s">
        <v>11776</v>
      </c>
      <c r="X955" t="s">
        <v>6488</v>
      </c>
      <c r="Y955" t="s">
        <v>6269</v>
      </c>
      <c r="Z955" s="48" t="str">
        <f t="shared" si="241"/>
        <v>WTR RJ-10.121.17.8-RATANPAR B1_4/1-10.121.17.45-Neknam B1_4/1</v>
      </c>
      <c r="AA955" s="48">
        <f t="shared" si="242"/>
        <v>13</v>
      </c>
      <c r="AB955" s="48">
        <f t="shared" si="243"/>
        <v>23</v>
      </c>
      <c r="AC955" s="48">
        <f t="shared" si="244"/>
        <v>14</v>
      </c>
      <c r="AD955" s="48">
        <f t="shared" si="245"/>
        <v>30</v>
      </c>
      <c r="AE955" s="48" t="str">
        <f t="shared" si="246"/>
        <v>10.121.17.8</v>
      </c>
      <c r="AF955" s="42" t="str">
        <f t="shared" si="247"/>
        <v>10.121.17.45</v>
      </c>
      <c r="AG955" s="7" t="str">
        <f t="shared" si="248"/>
        <v>BAMANBORE</v>
      </c>
      <c r="AH955" s="7" t="str">
        <f t="shared" si="249"/>
        <v>Hirasar Airport</v>
      </c>
      <c r="AI955" s="7" t="str">
        <f t="shared" si="250"/>
        <v>S4P1</v>
      </c>
      <c r="AJ955" s="7" t="str">
        <f t="shared" si="251"/>
        <v>S4P1</v>
      </c>
      <c r="AK955" s="7" t="str">
        <f>IFERROR(VLOOKUP(Z955,'PASTE-DL-ALARMS'!$Q$10:$W$2200,7,FALSE),"")</f>
        <v/>
      </c>
      <c r="AL955" s="55" t="str">
        <f>IFERROR(VLOOKUP(Z955,'PASTE-DL-ALARMS'!$Q$10:$W$2200,3,FALSE),"")</f>
        <v/>
      </c>
      <c r="AM955" s="7" t="str">
        <f t="shared" si="252"/>
        <v>10.121.17.8_BAMANBORE_S4P1</v>
      </c>
      <c r="AN955" s="55" t="str">
        <f t="shared" si="253"/>
        <v>10.121.17.45_Hirasar Airport_S4P1</v>
      </c>
      <c r="AO955" s="72" t="e">
        <f t="shared" ca="1" si="254"/>
        <v>#VALUE!</v>
      </c>
      <c r="AP955" s="7" t="str">
        <f>IFERROR(VLOOKUP(Z955,'PASTE-DL-ALARMS'!$Q$10:$Z$2800,8,FALSE),"")</f>
        <v/>
      </c>
    </row>
    <row r="956" spans="1:42" x14ac:dyDescent="0.25">
      <c r="A956" s="20"/>
      <c r="B956" s="20"/>
      <c r="C956" s="20" t="str">
        <f>IF(D956="Critical",MAX($C$8:C955)+1,"")</f>
        <v/>
      </c>
      <c r="D956" s="20" t="str">
        <f t="shared" si="238"/>
        <v>-</v>
      </c>
      <c r="E956" s="20" t="e">
        <f>VLOOKUP('PASTE-DOWN-DL'!F956,'SSA-CODE'!$D$4:$E$56,2,FALSE)</f>
        <v>#N/A</v>
      </c>
      <c r="F956" s="48" t="str">
        <f t="shared" si="239"/>
        <v>WTR BHOPAL</v>
      </c>
      <c r="G956" s="48" t="str">
        <f t="shared" si="240"/>
        <v xml:space="preserve">	WTR BHOPAL</v>
      </c>
      <c r="H956" s="20">
        <v>947</v>
      </c>
      <c r="I956" t="s">
        <v>11777</v>
      </c>
      <c r="J956" t="s">
        <v>6260</v>
      </c>
      <c r="K956" t="s">
        <v>6275</v>
      </c>
      <c r="L956" t="s">
        <v>6262</v>
      </c>
      <c r="M956" t="s">
        <v>6263</v>
      </c>
      <c r="N956" t="s">
        <v>11778</v>
      </c>
      <c r="O956" t="s">
        <v>11779</v>
      </c>
      <c r="P956" t="s">
        <v>6266</v>
      </c>
      <c r="Q956" t="s">
        <v>6587</v>
      </c>
      <c r="R956" t="s">
        <v>6587</v>
      </c>
      <c r="S956" t="s">
        <v>6269</v>
      </c>
      <c r="T956" t="s">
        <v>6743</v>
      </c>
      <c r="U956" t="s">
        <v>6743</v>
      </c>
      <c r="V956" t="s">
        <v>6271</v>
      </c>
      <c r="W956" t="s">
        <v>11780</v>
      </c>
      <c r="X956" t="s">
        <v>11781</v>
      </c>
      <c r="Y956" t="s">
        <v>11782</v>
      </c>
      <c r="Z956" s="48" t="str">
        <f t="shared" si="241"/>
        <v>WTR BHOPAL-10.121.71.148-TN725B_SHIVPURI_PH3 5/6-10.121.71.156-TN725B_ACHELESHER_B2_PH3 5/6</v>
      </c>
      <c r="AA956" s="48" t="e">
        <f t="shared" si="242"/>
        <v>#VALUE!</v>
      </c>
      <c r="AB956" s="48" t="e">
        <f t="shared" si="243"/>
        <v>#VALUE!</v>
      </c>
      <c r="AC956" s="48" t="e">
        <f t="shared" si="244"/>
        <v>#VALUE!</v>
      </c>
      <c r="AD956" s="48" t="e">
        <f t="shared" si="245"/>
        <v>#VALUE!</v>
      </c>
      <c r="AE956" s="48" t="e">
        <f t="shared" si="246"/>
        <v>#VALUE!</v>
      </c>
      <c r="AF956" s="42" t="e">
        <f t="shared" si="247"/>
        <v>#VALUE!</v>
      </c>
      <c r="AG956" s="7" t="e">
        <f t="shared" si="248"/>
        <v>#VALUE!</v>
      </c>
      <c r="AH956" s="7" t="e">
        <f t="shared" si="249"/>
        <v>#VALUE!</v>
      </c>
      <c r="AI956" s="7" t="e">
        <f t="shared" si="250"/>
        <v>#VALUE!</v>
      </c>
      <c r="AJ956" s="7" t="e">
        <f t="shared" si="251"/>
        <v>#VALUE!</v>
      </c>
      <c r="AK956" s="7" t="str">
        <f>IFERROR(VLOOKUP(Z956,'PASTE-DL-ALARMS'!$Q$10:$W$2200,7,FALSE),"")</f>
        <v/>
      </c>
      <c r="AL956" s="55" t="str">
        <f>IFERROR(VLOOKUP(Z956,'PASTE-DL-ALARMS'!$Q$10:$W$2200,3,FALSE),"")</f>
        <v/>
      </c>
      <c r="AM956" s="7" t="e">
        <f t="shared" si="252"/>
        <v>#VALUE!</v>
      </c>
      <c r="AN956" s="55" t="e">
        <f t="shared" si="253"/>
        <v>#VALUE!</v>
      </c>
      <c r="AO956" s="72" t="e">
        <f t="shared" ca="1" si="254"/>
        <v>#VALUE!</v>
      </c>
      <c r="AP956" s="7" t="str">
        <f>IFERROR(VLOOKUP(Z956,'PASTE-DL-ALARMS'!$Q$10:$Z$2800,8,FALSE),"")</f>
        <v/>
      </c>
    </row>
    <row r="957" spans="1:42" x14ac:dyDescent="0.25">
      <c r="A957" s="20"/>
      <c r="B957" s="20"/>
      <c r="C957" s="20" t="str">
        <f>IF(D957="Critical",MAX($C$8:C956)+1,"")</f>
        <v/>
      </c>
      <c r="D957" s="20" t="str">
        <f t="shared" si="238"/>
        <v>-</v>
      </c>
      <c r="E957" s="20" t="str">
        <f>VLOOKUP('PASTE-DOWN-DL'!F957,'SSA-CODE'!$D$4:$E$56,2,FALSE)</f>
        <v>HMR</v>
      </c>
      <c r="F957" s="48" t="str">
        <f t="shared" si="239"/>
        <v>SSA HMR</v>
      </c>
      <c r="G957" s="48" t="str">
        <f t="shared" si="240"/>
        <v xml:space="preserve">	SSA HMR</v>
      </c>
      <c r="H957" s="20">
        <v>948</v>
      </c>
      <c r="I957" t="s">
        <v>11783</v>
      </c>
      <c r="J957" t="s">
        <v>6260</v>
      </c>
      <c r="K957" t="s">
        <v>6275</v>
      </c>
      <c r="L957" t="s">
        <v>6262</v>
      </c>
      <c r="M957" t="s">
        <v>6263</v>
      </c>
      <c r="N957" t="s">
        <v>11784</v>
      </c>
      <c r="O957" t="s">
        <v>11785</v>
      </c>
      <c r="P957" t="s">
        <v>6266</v>
      </c>
      <c r="Q957" t="s">
        <v>7666</v>
      </c>
      <c r="R957" t="s">
        <v>6279</v>
      </c>
      <c r="S957" t="s">
        <v>7531</v>
      </c>
      <c r="T957" t="s">
        <v>6353</v>
      </c>
      <c r="U957" t="s">
        <v>7531</v>
      </c>
      <c r="V957" t="s">
        <v>6271</v>
      </c>
      <c r="W957" t="s">
        <v>11786</v>
      </c>
      <c r="X957" t="s">
        <v>11787</v>
      </c>
      <c r="Y957" t="s">
        <v>6269</v>
      </c>
      <c r="Z957" s="48" t="str">
        <f t="shared" si="241"/>
        <v>SSA HMR-10.121.16.198-Modasa_4/6-10.121.25.183-Royal Plaza_1/5</v>
      </c>
      <c r="AA957" s="48">
        <f t="shared" si="242"/>
        <v>15</v>
      </c>
      <c r="AB957" s="48">
        <f t="shared" si="243"/>
        <v>22</v>
      </c>
      <c r="AC957" s="48">
        <f t="shared" si="244"/>
        <v>15</v>
      </c>
      <c r="AD957" s="48">
        <f t="shared" si="245"/>
        <v>27</v>
      </c>
      <c r="AE957" s="48" t="str">
        <f t="shared" si="246"/>
        <v>10.121.16.198</v>
      </c>
      <c r="AF957" s="42" t="str">
        <f t="shared" si="247"/>
        <v>10.121.25.183</v>
      </c>
      <c r="AG957" s="7" t="str">
        <f t="shared" si="248"/>
        <v>Modasa</v>
      </c>
      <c r="AH957" s="7" t="str">
        <f t="shared" si="249"/>
        <v>Royal Plaza</v>
      </c>
      <c r="AI957" s="7" t="str">
        <f t="shared" si="250"/>
        <v>S4P6</v>
      </c>
      <c r="AJ957" s="7" t="str">
        <f t="shared" si="251"/>
        <v>S1P5</v>
      </c>
      <c r="AK957" s="7" t="str">
        <f>IFERROR(VLOOKUP(Z957,'PASTE-DL-ALARMS'!$Q$10:$W$2200,7,FALSE),"")</f>
        <v/>
      </c>
      <c r="AL957" s="55" t="str">
        <f>IFERROR(VLOOKUP(Z957,'PASTE-DL-ALARMS'!$Q$10:$W$2200,3,FALSE),"")</f>
        <v/>
      </c>
      <c r="AM957" s="7" t="str">
        <f t="shared" si="252"/>
        <v>10.121.16.198_Modasa_S4P6</v>
      </c>
      <c r="AN957" s="55" t="str">
        <f t="shared" si="253"/>
        <v>10.121.25.183_Royal Plaza_S1P5</v>
      </c>
      <c r="AO957" s="72" t="e">
        <f t="shared" ca="1" si="254"/>
        <v>#VALUE!</v>
      </c>
      <c r="AP957" s="7" t="str">
        <f>IFERROR(VLOOKUP(Z957,'PASTE-DL-ALARMS'!$Q$10:$Z$2800,8,FALSE),"")</f>
        <v/>
      </c>
    </row>
    <row r="958" spans="1:42" x14ac:dyDescent="0.25">
      <c r="A958" s="20"/>
      <c r="B958" s="20"/>
      <c r="C958" s="20" t="str">
        <f>IF(D958="Critical",MAX($C$8:C957)+1,"")</f>
        <v/>
      </c>
      <c r="D958" s="20" t="str">
        <f t="shared" si="238"/>
        <v>-</v>
      </c>
      <c r="E958" s="20" t="str">
        <f>VLOOKUP('PASTE-DOWN-DL'!F958,'SSA-CODE'!$D$4:$E$56,2,FALSE)</f>
        <v>WTR RJ</v>
      </c>
      <c r="F958" s="48" t="str">
        <f t="shared" si="239"/>
        <v>WTR RJ</v>
      </c>
      <c r="G958" s="48" t="str">
        <f t="shared" si="240"/>
        <v xml:space="preserve">	WTR RJ</v>
      </c>
      <c r="H958" s="20">
        <v>949</v>
      </c>
      <c r="I958" t="s">
        <v>11788</v>
      </c>
      <c r="J958" t="s">
        <v>6466</v>
      </c>
      <c r="K958" t="s">
        <v>6275</v>
      </c>
      <c r="L958" t="s">
        <v>6262</v>
      </c>
      <c r="M958" t="s">
        <v>6263</v>
      </c>
      <c r="N958" t="s">
        <v>11789</v>
      </c>
      <c r="O958" t="s">
        <v>11790</v>
      </c>
      <c r="P958" t="s">
        <v>6266</v>
      </c>
      <c r="Q958" t="s">
        <v>6401</v>
      </c>
      <c r="R958" t="s">
        <v>6279</v>
      </c>
      <c r="S958" t="s">
        <v>6269</v>
      </c>
      <c r="T958" t="s">
        <v>6693</v>
      </c>
      <c r="U958" t="s">
        <v>6269</v>
      </c>
      <c r="V958" t="s">
        <v>6271</v>
      </c>
      <c r="W958" t="s">
        <v>11791</v>
      </c>
      <c r="X958" t="s">
        <v>11792</v>
      </c>
      <c r="Y958" t="s">
        <v>6269</v>
      </c>
      <c r="Z958" s="48" t="str">
        <f t="shared" si="241"/>
        <v>WTR RJ-10.121.17.1-RAJKOT-KR(GNE) B2_6/8-10.121.17.26-RAJKOT B2_6/8</v>
      </c>
      <c r="AA958" s="48">
        <f t="shared" si="242"/>
        <v>13</v>
      </c>
      <c r="AB958" s="48">
        <f t="shared" si="243"/>
        <v>28</v>
      </c>
      <c r="AC958" s="48">
        <f t="shared" si="244"/>
        <v>14</v>
      </c>
      <c r="AD958" s="48">
        <f t="shared" si="245"/>
        <v>21</v>
      </c>
      <c r="AE958" s="48" t="str">
        <f t="shared" si="246"/>
        <v>10.121.17.1</v>
      </c>
      <c r="AF958" s="42" t="str">
        <f t="shared" si="247"/>
        <v>10.121.17.26</v>
      </c>
      <c r="AG958" s="7" t="str">
        <f t="shared" si="248"/>
        <v>RAJKOT KR(GNE)</v>
      </c>
      <c r="AH958" s="7" t="str">
        <f t="shared" si="249"/>
        <v>RAJKOT</v>
      </c>
      <c r="AI958" s="7" t="str">
        <f t="shared" si="250"/>
        <v>S6P8</v>
      </c>
      <c r="AJ958" s="7" t="str">
        <f t="shared" si="251"/>
        <v>S6P8</v>
      </c>
      <c r="AK958" s="7" t="str">
        <f>IFERROR(VLOOKUP(Z958,'PASTE-DL-ALARMS'!$Q$10:$W$2200,7,FALSE),"")</f>
        <v/>
      </c>
      <c r="AL958" s="55" t="str">
        <f>IFERROR(VLOOKUP(Z958,'PASTE-DL-ALARMS'!$Q$10:$W$2200,3,FALSE),"")</f>
        <v/>
      </c>
      <c r="AM958" s="7" t="str">
        <f t="shared" si="252"/>
        <v>10.121.17.1_RAJKOT KR(GNE)_S6P8</v>
      </c>
      <c r="AN958" s="55" t="str">
        <f t="shared" si="253"/>
        <v>10.121.17.26_RAJKOT_S6P8</v>
      </c>
      <c r="AO958" s="72" t="e">
        <f t="shared" ca="1" si="254"/>
        <v>#VALUE!</v>
      </c>
      <c r="AP958" s="7" t="str">
        <f>IFERROR(VLOOKUP(Z958,'PASTE-DL-ALARMS'!$Q$10:$Z$2800,8,FALSE),"")</f>
        <v/>
      </c>
    </row>
    <row r="959" spans="1:42" x14ac:dyDescent="0.25">
      <c r="A959" s="20"/>
      <c r="B959" s="20"/>
      <c r="C959" s="20" t="str">
        <f>IF(D959="Critical",MAX($C$8:C958)+1,"")</f>
        <v/>
      </c>
      <c r="D959" s="20" t="str">
        <f t="shared" si="238"/>
        <v>-</v>
      </c>
      <c r="E959" s="20" t="str">
        <f>VLOOKUP('PASTE-DOWN-DL'!F959,'SSA-CODE'!$D$4:$E$56,2,FALSE)</f>
        <v>BUJ</v>
      </c>
      <c r="F959" s="48" t="str">
        <f t="shared" si="239"/>
        <v>SSA BUJ</v>
      </c>
      <c r="G959" s="48" t="str">
        <f t="shared" si="240"/>
        <v xml:space="preserve">	SSA BUJ</v>
      </c>
      <c r="H959" s="20">
        <v>950</v>
      </c>
      <c r="I959" t="s">
        <v>11793</v>
      </c>
      <c r="J959" t="s">
        <v>6260</v>
      </c>
      <c r="K959" t="s">
        <v>6261</v>
      </c>
      <c r="L959" t="s">
        <v>6262</v>
      </c>
      <c r="M959" t="s">
        <v>6263</v>
      </c>
      <c r="N959" t="s">
        <v>11794</v>
      </c>
      <c r="O959" t="s">
        <v>11795</v>
      </c>
      <c r="P959" t="s">
        <v>6266</v>
      </c>
      <c r="Q959" t="s">
        <v>6360</v>
      </c>
      <c r="R959" t="s">
        <v>6343</v>
      </c>
      <c r="S959" t="s">
        <v>6269</v>
      </c>
      <c r="T959" t="s">
        <v>6559</v>
      </c>
      <c r="U959" t="s">
        <v>6269</v>
      </c>
      <c r="V959" t="s">
        <v>6271</v>
      </c>
      <c r="W959" t="s">
        <v>8803</v>
      </c>
      <c r="X959" t="s">
        <v>11796</v>
      </c>
      <c r="Y959" t="s">
        <v>8805</v>
      </c>
      <c r="Z959" s="48" t="str">
        <f t="shared" si="241"/>
        <v>SSA BUJ-10.121.17.76-Aadesar_3/1-10.121.15.160-AM Bhadra6_4/1</v>
      </c>
      <c r="AA959" s="48">
        <f t="shared" si="242"/>
        <v>14</v>
      </c>
      <c r="AB959" s="48">
        <f t="shared" si="243"/>
        <v>22</v>
      </c>
      <c r="AC959" s="48">
        <f t="shared" si="244"/>
        <v>15</v>
      </c>
      <c r="AD959" s="48">
        <f t="shared" si="245"/>
        <v>27</v>
      </c>
      <c r="AE959" s="48" t="str">
        <f t="shared" si="246"/>
        <v>10.121.17.76</v>
      </c>
      <c r="AF959" s="42" t="str">
        <f t="shared" si="247"/>
        <v>10.121.15.160</v>
      </c>
      <c r="AG959" s="7" t="str">
        <f t="shared" si="248"/>
        <v>AADESAR</v>
      </c>
      <c r="AH959" s="7" t="str">
        <f t="shared" si="249"/>
        <v>AM BHADRA 6</v>
      </c>
      <c r="AI959" s="7" t="str">
        <f t="shared" si="250"/>
        <v>S3P1</v>
      </c>
      <c r="AJ959" s="7" t="str">
        <f t="shared" si="251"/>
        <v>S4P1</v>
      </c>
      <c r="AK959" s="7" t="str">
        <f>IFERROR(VLOOKUP(Z959,'PASTE-DL-ALARMS'!$Q$10:$W$2200,7,FALSE),"")</f>
        <v/>
      </c>
      <c r="AL959" s="55" t="str">
        <f>IFERROR(VLOOKUP(Z959,'PASTE-DL-ALARMS'!$Q$10:$W$2200,3,FALSE),"")</f>
        <v/>
      </c>
      <c r="AM959" s="7" t="str">
        <f t="shared" si="252"/>
        <v>10.121.17.76_AADESAR_S3P1</v>
      </c>
      <c r="AN959" s="55" t="str">
        <f t="shared" si="253"/>
        <v>10.121.15.160_AM BHADRA 6_S4P1</v>
      </c>
      <c r="AO959" s="72" t="e">
        <f t="shared" ca="1" si="254"/>
        <v>#VALUE!</v>
      </c>
      <c r="AP959" s="7" t="str">
        <f>IFERROR(VLOOKUP(Z959,'PASTE-DL-ALARMS'!$Q$10:$Z$2800,8,FALSE),"")</f>
        <v/>
      </c>
    </row>
    <row r="960" spans="1:42" x14ac:dyDescent="0.25">
      <c r="A960" s="20"/>
      <c r="B960" s="20"/>
      <c r="C960" s="20" t="str">
        <f>IF(D960="Critical",MAX($C$8:C959)+1,"")</f>
        <v/>
      </c>
      <c r="D960" s="20" t="str">
        <f t="shared" si="238"/>
        <v>-</v>
      </c>
      <c r="E960" s="20" t="str">
        <f>VLOOKUP('PASTE-DOWN-DL'!F960,'SSA-CODE'!$D$4:$E$56,2,FALSE)</f>
        <v>JMN</v>
      </c>
      <c r="F960" s="48" t="str">
        <f t="shared" si="239"/>
        <v>SSA JMN</v>
      </c>
      <c r="G960" s="48" t="str">
        <f t="shared" si="240"/>
        <v xml:space="preserve">	SSA JMN</v>
      </c>
      <c r="H960" s="20">
        <v>951</v>
      </c>
      <c r="I960" t="s">
        <v>11797</v>
      </c>
      <c r="J960" t="s">
        <v>6260</v>
      </c>
      <c r="K960" t="s">
        <v>6261</v>
      </c>
      <c r="L960" t="s">
        <v>6262</v>
      </c>
      <c r="M960" t="s">
        <v>6263</v>
      </c>
      <c r="N960" t="s">
        <v>11798</v>
      </c>
      <c r="O960" t="s">
        <v>11799</v>
      </c>
      <c r="P960" t="s">
        <v>6266</v>
      </c>
      <c r="Q960" t="s">
        <v>6629</v>
      </c>
      <c r="R960" t="s">
        <v>6876</v>
      </c>
      <c r="S960" t="s">
        <v>6679</v>
      </c>
      <c r="T960" t="s">
        <v>6800</v>
      </c>
      <c r="U960" t="s">
        <v>6679</v>
      </c>
      <c r="V960" t="s">
        <v>6271</v>
      </c>
      <c r="W960" t="s">
        <v>11800</v>
      </c>
      <c r="X960" t="s">
        <v>11801</v>
      </c>
      <c r="Y960" t="s">
        <v>6269</v>
      </c>
      <c r="Z960" s="48" t="str">
        <f t="shared" si="241"/>
        <v>SSA JMN-10.121.97.132-ALIYABADA_3/1-10.121.97.129-Mehul Nagar Aliyabad b2_4/1</v>
      </c>
      <c r="AA960" s="48">
        <f t="shared" si="242"/>
        <v>15</v>
      </c>
      <c r="AB960" s="48">
        <f t="shared" si="243"/>
        <v>30</v>
      </c>
      <c r="AC960" s="48">
        <f t="shared" si="244"/>
        <v>15</v>
      </c>
      <c r="AD960" s="48">
        <f t="shared" si="245"/>
        <v>25</v>
      </c>
      <c r="AE960" s="48" t="str">
        <f t="shared" si="246"/>
        <v>10.121.97.129</v>
      </c>
      <c r="AF960" s="42" t="str">
        <f t="shared" si="247"/>
        <v>10.121.97.132</v>
      </c>
      <c r="AG960" s="7" t="str">
        <f t="shared" si="248"/>
        <v>Mehulnagar ALB</v>
      </c>
      <c r="AH960" s="7" t="str">
        <f t="shared" si="249"/>
        <v>Aliyabada</v>
      </c>
      <c r="AI960" s="7" t="str">
        <f t="shared" si="250"/>
        <v>S4P1</v>
      </c>
      <c r="AJ960" s="7" t="str">
        <f t="shared" si="251"/>
        <v>S3P1</v>
      </c>
      <c r="AK960" s="7" t="str">
        <f>IFERROR(VLOOKUP(Z960,'PASTE-DL-ALARMS'!$Q$10:$W$2200,7,FALSE),"")</f>
        <v/>
      </c>
      <c r="AL960" s="55" t="str">
        <f>IFERROR(VLOOKUP(Z960,'PASTE-DL-ALARMS'!$Q$10:$W$2200,3,FALSE),"")</f>
        <v/>
      </c>
      <c r="AM960" s="7" t="str">
        <f t="shared" si="252"/>
        <v>10.121.97.129_Mehulnagar ALB_S4P1</v>
      </c>
      <c r="AN960" s="55" t="str">
        <f t="shared" si="253"/>
        <v>10.121.97.132_Aliyabada_S3P1</v>
      </c>
      <c r="AO960" s="72" t="e">
        <f t="shared" ca="1" si="254"/>
        <v>#VALUE!</v>
      </c>
      <c r="AP960" s="7" t="str">
        <f>IFERROR(VLOOKUP(Z960,'PASTE-DL-ALARMS'!$Q$10:$Z$2800,8,FALSE),"")</f>
        <v/>
      </c>
    </row>
    <row r="961" spans="1:42" x14ac:dyDescent="0.25">
      <c r="A961" s="20"/>
      <c r="B961" s="20"/>
      <c r="C961" s="20" t="str">
        <f>IF(D961="Critical",MAX($C$8:C960)+1,"")</f>
        <v/>
      </c>
      <c r="D961" s="20" t="str">
        <f t="shared" si="238"/>
        <v>-</v>
      </c>
      <c r="E961" s="20" t="str">
        <f>VLOOKUP('PASTE-DOWN-DL'!F961,'SSA-CODE'!$D$4:$E$56,2,FALSE)</f>
        <v>WTR AM</v>
      </c>
      <c r="F961" s="48" t="str">
        <f t="shared" si="239"/>
        <v>WTR AM</v>
      </c>
      <c r="G961" s="48" t="str">
        <f t="shared" si="240"/>
        <v xml:space="preserve">	WTR AM</v>
      </c>
      <c r="H961" s="20">
        <v>952</v>
      </c>
      <c r="I961" t="s">
        <v>11802</v>
      </c>
      <c r="J961" t="s">
        <v>6260</v>
      </c>
      <c r="K961" t="s">
        <v>6261</v>
      </c>
      <c r="L961" t="s">
        <v>6262</v>
      </c>
      <c r="M961" t="s">
        <v>6263</v>
      </c>
      <c r="N961" t="s">
        <v>11803</v>
      </c>
      <c r="O961" t="s">
        <v>11804</v>
      </c>
      <c r="P961" t="s">
        <v>6266</v>
      </c>
      <c r="Q961" t="s">
        <v>6423</v>
      </c>
      <c r="R961" t="s">
        <v>6302</v>
      </c>
      <c r="S961" t="s">
        <v>11805</v>
      </c>
      <c r="T961" t="s">
        <v>6313</v>
      </c>
      <c r="U961" t="s">
        <v>11805</v>
      </c>
      <c r="V961" t="s">
        <v>6271</v>
      </c>
      <c r="W961" t="s">
        <v>11806</v>
      </c>
      <c r="X961" t="s">
        <v>11807</v>
      </c>
      <c r="Y961" t="s">
        <v>6269</v>
      </c>
      <c r="Z961" s="48" t="str">
        <f t="shared" si="241"/>
        <v>WTR AM-10.121.15.200-Palanpur 2 B1_3/1-10.121.98.134-Chappi B1_4/1</v>
      </c>
      <c r="AA961" s="48">
        <f t="shared" si="242"/>
        <v>15</v>
      </c>
      <c r="AB961" s="48">
        <f t="shared" si="243"/>
        <v>26</v>
      </c>
      <c r="AC961" s="48">
        <f t="shared" si="244"/>
        <v>15</v>
      </c>
      <c r="AD961" s="48">
        <f t="shared" si="245"/>
        <v>22</v>
      </c>
      <c r="AE961" s="48" t="str">
        <f t="shared" si="246"/>
        <v>10.121.15.200</v>
      </c>
      <c r="AF961" s="42" t="str">
        <f t="shared" si="247"/>
        <v>10.121.98.134</v>
      </c>
      <c r="AG961" s="7" t="str">
        <f t="shared" si="248"/>
        <v>Palanpur 2</v>
      </c>
      <c r="AH961" s="7" t="str">
        <f t="shared" si="249"/>
        <v>CHAPPI</v>
      </c>
      <c r="AI961" s="7" t="str">
        <f t="shared" si="250"/>
        <v>S3P1</v>
      </c>
      <c r="AJ961" s="7" t="str">
        <f t="shared" si="251"/>
        <v>S4P1</v>
      </c>
      <c r="AK961" s="7" t="str">
        <f>IFERROR(VLOOKUP(Z961,'PASTE-DL-ALARMS'!$Q$10:$W$2200,7,FALSE),"")</f>
        <v/>
      </c>
      <c r="AL961" s="55" t="str">
        <f>IFERROR(VLOOKUP(Z961,'PASTE-DL-ALARMS'!$Q$10:$W$2200,3,FALSE),"")</f>
        <v/>
      </c>
      <c r="AM961" s="7" t="str">
        <f t="shared" si="252"/>
        <v>10.121.15.200_Palanpur 2_S3P1</v>
      </c>
      <c r="AN961" s="55" t="str">
        <f t="shared" si="253"/>
        <v>10.121.98.134_CHAPPI_S4P1</v>
      </c>
      <c r="AO961" s="72" t="e">
        <f t="shared" ca="1" si="254"/>
        <v>#VALUE!</v>
      </c>
      <c r="AP961" s="7" t="str">
        <f>IFERROR(VLOOKUP(Z961,'PASTE-DL-ALARMS'!$Q$10:$Z$2800,8,FALSE),"")</f>
        <v/>
      </c>
    </row>
    <row r="962" spans="1:42" x14ac:dyDescent="0.25">
      <c r="A962" s="20"/>
      <c r="B962" s="20"/>
      <c r="C962" s="20" t="str">
        <f>IF(D962="Critical",MAX($C$8:C961)+1,"")</f>
        <v/>
      </c>
      <c r="D962" s="20" t="str">
        <f t="shared" si="238"/>
        <v>-</v>
      </c>
      <c r="E962" s="20" t="str">
        <f>VLOOKUP('PASTE-DOWN-DL'!F962,'SSA-CODE'!$D$4:$E$56,2,FALSE)</f>
        <v>AMR</v>
      </c>
      <c r="F962" s="48" t="str">
        <f t="shared" si="239"/>
        <v>SSA AMR</v>
      </c>
      <c r="G962" s="48" t="str">
        <f t="shared" si="240"/>
        <v xml:space="preserve">	SSA AMR</v>
      </c>
      <c r="H962" s="20">
        <v>953</v>
      </c>
      <c r="I962" t="s">
        <v>11808</v>
      </c>
      <c r="J962" t="s">
        <v>6260</v>
      </c>
      <c r="K962" t="s">
        <v>6275</v>
      </c>
      <c r="L962" t="s">
        <v>6262</v>
      </c>
      <c r="M962" t="s">
        <v>6263</v>
      </c>
      <c r="N962" t="s">
        <v>11809</v>
      </c>
      <c r="O962" t="s">
        <v>11810</v>
      </c>
      <c r="P962" t="s">
        <v>6266</v>
      </c>
      <c r="Q962" t="s">
        <v>6665</v>
      </c>
      <c r="R962" t="s">
        <v>6279</v>
      </c>
      <c r="S962" t="s">
        <v>11811</v>
      </c>
      <c r="T962" t="s">
        <v>6500</v>
      </c>
      <c r="U962" t="s">
        <v>6814</v>
      </c>
      <c r="V962" t="s">
        <v>6271</v>
      </c>
      <c r="W962" t="s">
        <v>11812</v>
      </c>
      <c r="X962" t="s">
        <v>11813</v>
      </c>
      <c r="Y962" t="s">
        <v>6269</v>
      </c>
      <c r="Z962" s="48" t="str">
        <f t="shared" si="241"/>
        <v>SSA AMR-10.121.96.7-CHALALA-2 B2_5/2-10.121.96.28-DHARAGNI A1_1/5</v>
      </c>
      <c r="AA962" s="48">
        <f t="shared" si="242"/>
        <v>13</v>
      </c>
      <c r="AB962" s="48">
        <f t="shared" si="243"/>
        <v>23</v>
      </c>
      <c r="AC962" s="48">
        <f t="shared" si="244"/>
        <v>14</v>
      </c>
      <c r="AD962" s="48">
        <f t="shared" si="245"/>
        <v>23</v>
      </c>
      <c r="AE962" s="48" t="str">
        <f t="shared" si="246"/>
        <v>10.121.96.7</v>
      </c>
      <c r="AF962" s="42" t="str">
        <f t="shared" si="247"/>
        <v>10.121.96.28</v>
      </c>
      <c r="AG962" s="7" t="str">
        <f t="shared" si="248"/>
        <v>Chalala 2</v>
      </c>
      <c r="AH962" s="7" t="str">
        <f t="shared" si="249"/>
        <v>Dharagni</v>
      </c>
      <c r="AI962" s="7" t="str">
        <f t="shared" si="250"/>
        <v>S5P2</v>
      </c>
      <c r="AJ962" s="7" t="str">
        <f t="shared" si="251"/>
        <v>S1P5</v>
      </c>
      <c r="AK962" s="7" t="str">
        <f>IFERROR(VLOOKUP(Z962,'PASTE-DL-ALARMS'!$Q$10:$W$2200,7,FALSE),"")</f>
        <v/>
      </c>
      <c r="AL962" s="55" t="str">
        <f>IFERROR(VLOOKUP(Z962,'PASTE-DL-ALARMS'!$Q$10:$W$2200,3,FALSE),"")</f>
        <v/>
      </c>
      <c r="AM962" s="7" t="str">
        <f t="shared" si="252"/>
        <v>10.121.96.7_Chalala 2_S5P2</v>
      </c>
      <c r="AN962" s="55" t="str">
        <f t="shared" si="253"/>
        <v>10.121.96.28_Dharagni_S1P5</v>
      </c>
      <c r="AO962" s="72" t="e">
        <f t="shared" ca="1" si="254"/>
        <v>#VALUE!</v>
      </c>
      <c r="AP962" s="7" t="str">
        <f>IFERROR(VLOOKUP(Z962,'PASTE-DL-ALARMS'!$Q$10:$Z$2800,8,FALSE),"")</f>
        <v/>
      </c>
    </row>
    <row r="963" spans="1:42" x14ac:dyDescent="0.25">
      <c r="A963" s="20"/>
      <c r="B963" s="20"/>
      <c r="C963" s="20" t="str">
        <f>IF(D963="Critical",MAX($C$8:C962)+1,"")</f>
        <v/>
      </c>
      <c r="D963" s="20" t="str">
        <f t="shared" si="238"/>
        <v>-</v>
      </c>
      <c r="E963" s="20" t="str">
        <f>VLOOKUP('PASTE-DOWN-DL'!F963,'SSA-CODE'!$D$4:$E$56,2,FALSE)</f>
        <v>SRT</v>
      </c>
      <c r="F963" s="48" t="str">
        <f t="shared" si="239"/>
        <v>SSA SR</v>
      </c>
      <c r="G963" s="48" t="str">
        <f t="shared" si="240"/>
        <v xml:space="preserve">	SSA SR</v>
      </c>
      <c r="H963" s="20">
        <v>954</v>
      </c>
      <c r="I963" t="s">
        <v>11814</v>
      </c>
      <c r="J963" t="s">
        <v>6260</v>
      </c>
      <c r="K963" t="s">
        <v>6275</v>
      </c>
      <c r="L963" t="s">
        <v>6262</v>
      </c>
      <c r="M963" t="s">
        <v>6263</v>
      </c>
      <c r="N963" t="s">
        <v>11815</v>
      </c>
      <c r="O963" t="s">
        <v>11816</v>
      </c>
      <c r="P963" t="s">
        <v>6266</v>
      </c>
      <c r="Q963" t="s">
        <v>6401</v>
      </c>
      <c r="R963" t="s">
        <v>6279</v>
      </c>
      <c r="S963" t="s">
        <v>11817</v>
      </c>
      <c r="T963" t="s">
        <v>6500</v>
      </c>
      <c r="U963" t="s">
        <v>7040</v>
      </c>
      <c r="V963" t="s">
        <v>6271</v>
      </c>
      <c r="W963" t="s">
        <v>11818</v>
      </c>
      <c r="X963" t="s">
        <v>11819</v>
      </c>
      <c r="Y963" t="s">
        <v>6269</v>
      </c>
      <c r="Z963" s="48" t="str">
        <f t="shared" si="241"/>
        <v>SSA SR-10.121.19.226-AIRPORT_3/6-10.121.19.199-RUNDH_6/3</v>
      </c>
      <c r="AA963" s="48">
        <f t="shared" si="242"/>
        <v>15</v>
      </c>
      <c r="AB963" s="48">
        <f t="shared" si="243"/>
        <v>23</v>
      </c>
      <c r="AC963" s="48">
        <f t="shared" si="244"/>
        <v>15</v>
      </c>
      <c r="AD963" s="48">
        <f t="shared" si="245"/>
        <v>21</v>
      </c>
      <c r="AE963" s="48" t="str">
        <f t="shared" si="246"/>
        <v>10.121.19.226</v>
      </c>
      <c r="AF963" s="42" t="str">
        <f t="shared" si="247"/>
        <v>10.121.19.199</v>
      </c>
      <c r="AG963" s="7" t="str">
        <f t="shared" si="248"/>
        <v>AIRPORT</v>
      </c>
      <c r="AH963" s="7" t="str">
        <f t="shared" si="249"/>
        <v>RUNDH</v>
      </c>
      <c r="AI963" s="7" t="str">
        <f t="shared" si="250"/>
        <v>S3P6</v>
      </c>
      <c r="AJ963" s="7" t="str">
        <f t="shared" si="251"/>
        <v>S6P3</v>
      </c>
      <c r="AK963" s="7" t="str">
        <f>IFERROR(VLOOKUP(Z963,'PASTE-DL-ALARMS'!$Q$10:$W$2200,7,FALSE),"")</f>
        <v/>
      </c>
      <c r="AL963" s="55" t="str">
        <f>IFERROR(VLOOKUP(Z963,'PASTE-DL-ALARMS'!$Q$10:$W$2200,3,FALSE),"")</f>
        <v/>
      </c>
      <c r="AM963" s="7" t="str">
        <f t="shared" si="252"/>
        <v>10.121.19.226_AIRPORT_S3P6</v>
      </c>
      <c r="AN963" s="55" t="str">
        <f t="shared" si="253"/>
        <v>10.121.19.199_RUNDH_S6P3</v>
      </c>
      <c r="AO963" s="72" t="e">
        <f t="shared" ca="1" si="254"/>
        <v>#VALUE!</v>
      </c>
      <c r="AP963" s="7" t="str">
        <f>IFERROR(VLOOKUP(Z963,'PASTE-DL-ALARMS'!$Q$10:$Z$2800,8,FALSE),"")</f>
        <v/>
      </c>
    </row>
    <row r="964" spans="1:42" x14ac:dyDescent="0.25">
      <c r="A964" s="20"/>
      <c r="B964" s="20"/>
      <c r="C964" s="20" t="str">
        <f>IF(D964="Critical",MAX($C$8:C963)+1,"")</f>
        <v/>
      </c>
      <c r="D964" s="20" t="str">
        <f t="shared" si="238"/>
        <v>-</v>
      </c>
      <c r="E964" s="20" t="str">
        <f>VLOOKUP('PASTE-DOWN-DL'!F964,'SSA-CODE'!$D$4:$E$56,2,FALSE)</f>
        <v>JMN</v>
      </c>
      <c r="F964" s="48" t="str">
        <f t="shared" si="239"/>
        <v>SSA JMN</v>
      </c>
      <c r="G964" s="48" t="str">
        <f t="shared" si="240"/>
        <v xml:space="preserve">	SSA JMN</v>
      </c>
      <c r="H964" s="20">
        <v>955</v>
      </c>
      <c r="I964" t="s">
        <v>11820</v>
      </c>
      <c r="J964" t="s">
        <v>6260</v>
      </c>
      <c r="K964" t="s">
        <v>6275</v>
      </c>
      <c r="L964" t="s">
        <v>6262</v>
      </c>
      <c r="M964" t="s">
        <v>6263</v>
      </c>
      <c r="N964" t="s">
        <v>11821</v>
      </c>
      <c r="O964" t="s">
        <v>11822</v>
      </c>
      <c r="P964" t="s">
        <v>6266</v>
      </c>
      <c r="Q964" t="s">
        <v>6629</v>
      </c>
      <c r="R964" t="s">
        <v>6630</v>
      </c>
      <c r="S964" t="s">
        <v>11823</v>
      </c>
      <c r="T964" t="s">
        <v>9509</v>
      </c>
      <c r="U964" t="s">
        <v>11823</v>
      </c>
      <c r="V964" t="s">
        <v>6271</v>
      </c>
      <c r="W964" t="s">
        <v>11824</v>
      </c>
      <c r="X964" t="s">
        <v>11825</v>
      </c>
      <c r="Y964" t="s">
        <v>6269</v>
      </c>
      <c r="Z964" s="48" t="str">
        <f t="shared" si="241"/>
        <v>SSA JMN-10.121.97.148-KOMAL NAGAR A1_1/5-10.121.97.129-Mehulnagar ALB B2_4/5</v>
      </c>
      <c r="AA964" s="48">
        <f t="shared" si="242"/>
        <v>15</v>
      </c>
      <c r="AB964" s="48">
        <f t="shared" si="243"/>
        <v>30</v>
      </c>
      <c r="AC964" s="48">
        <f t="shared" si="244"/>
        <v>15</v>
      </c>
      <c r="AD964" s="48">
        <f t="shared" si="245"/>
        <v>29</v>
      </c>
      <c r="AE964" s="48" t="str">
        <f t="shared" si="246"/>
        <v>10.121.97.129</v>
      </c>
      <c r="AF964" s="42" t="str">
        <f t="shared" si="247"/>
        <v>10.121.97.148</v>
      </c>
      <c r="AG964" s="7" t="str">
        <f t="shared" si="248"/>
        <v>Mehulnagar ALB</v>
      </c>
      <c r="AH964" s="7" t="str">
        <f t="shared" si="249"/>
        <v>Komalnagar A2</v>
      </c>
      <c r="AI964" s="7" t="str">
        <f t="shared" si="250"/>
        <v>S4P5</v>
      </c>
      <c r="AJ964" s="7" t="str">
        <f t="shared" si="251"/>
        <v>S1P5</v>
      </c>
      <c r="AK964" s="7" t="str">
        <f>IFERROR(VLOOKUP(Z964,'PASTE-DL-ALARMS'!$Q$10:$W$2200,7,FALSE),"")</f>
        <v/>
      </c>
      <c r="AL964" s="55" t="str">
        <f>IFERROR(VLOOKUP(Z964,'PASTE-DL-ALARMS'!$Q$10:$W$2200,3,FALSE),"")</f>
        <v/>
      </c>
      <c r="AM964" s="7" t="str">
        <f t="shared" si="252"/>
        <v>10.121.97.129_Mehulnagar ALB_S4P5</v>
      </c>
      <c r="AN964" s="55" t="str">
        <f t="shared" si="253"/>
        <v>10.121.97.148_Komalnagar A2_S1P5</v>
      </c>
      <c r="AO964" s="72" t="e">
        <f t="shared" ca="1" si="254"/>
        <v>#VALUE!</v>
      </c>
      <c r="AP964" s="7" t="str">
        <f>IFERROR(VLOOKUP(Z964,'PASTE-DL-ALARMS'!$Q$10:$Z$2800,8,FALSE),"")</f>
        <v/>
      </c>
    </row>
    <row r="965" spans="1:42" x14ac:dyDescent="0.25">
      <c r="A965" s="20"/>
      <c r="B965" s="20"/>
      <c r="C965" s="20" t="str">
        <f>IF(D965="Critical",MAX($C$8:C964)+1,"")</f>
        <v/>
      </c>
      <c r="D965" s="20" t="str">
        <f t="shared" si="238"/>
        <v>-</v>
      </c>
      <c r="E965" s="20" t="str">
        <f>VLOOKUP('PASTE-DOWN-DL'!F965,'SSA-CODE'!$D$4:$E$56,2,FALSE)</f>
        <v>JMN</v>
      </c>
      <c r="F965" s="48" t="str">
        <f t="shared" si="239"/>
        <v>SSA JMN</v>
      </c>
      <c r="G965" s="48" t="str">
        <f t="shared" si="240"/>
        <v xml:space="preserve">	SSA JMN</v>
      </c>
      <c r="H965" s="20">
        <v>956</v>
      </c>
      <c r="I965" t="s">
        <v>11826</v>
      </c>
      <c r="J965" t="s">
        <v>6260</v>
      </c>
      <c r="K965" t="s">
        <v>6275</v>
      </c>
      <c r="L965" t="s">
        <v>6262</v>
      </c>
      <c r="M965" t="s">
        <v>6263</v>
      </c>
      <c r="N965" t="s">
        <v>11827</v>
      </c>
      <c r="O965" t="s">
        <v>11828</v>
      </c>
      <c r="P965" t="s">
        <v>6266</v>
      </c>
      <c r="Q965" t="s">
        <v>6400</v>
      </c>
      <c r="R965" t="s">
        <v>6469</v>
      </c>
      <c r="S965" t="s">
        <v>11829</v>
      </c>
      <c r="T965" t="s">
        <v>6568</v>
      </c>
      <c r="U965" t="s">
        <v>8912</v>
      </c>
      <c r="V965" t="s">
        <v>6271</v>
      </c>
      <c r="W965" t="s">
        <v>11830</v>
      </c>
      <c r="X965" t="s">
        <v>11831</v>
      </c>
      <c r="Y965" t="s">
        <v>6269</v>
      </c>
      <c r="Z965" s="48" t="str">
        <f t="shared" si="241"/>
        <v>SSA JMN-10.121.20.57-TN703B_TRITHBH00MI_PH3\S1P5-10.121.20.7-TN705B_Jail Road_B1\S4P3</v>
      </c>
      <c r="AA965" s="48">
        <f t="shared" si="242"/>
        <v>14</v>
      </c>
      <c r="AB965" s="48">
        <f t="shared" si="243"/>
        <v>25</v>
      </c>
      <c r="AC965" s="48">
        <f t="shared" si="244"/>
        <v>13</v>
      </c>
      <c r="AD965" s="48">
        <f t="shared" si="245"/>
        <v>23</v>
      </c>
      <c r="AE965" s="48" t="str">
        <f t="shared" si="246"/>
        <v>10.121.20.57</v>
      </c>
      <c r="AF965" s="42" t="str">
        <f t="shared" si="247"/>
        <v>10.121.20.7</v>
      </c>
      <c r="AG965" s="7" t="str">
        <f t="shared" si="248"/>
        <v>Tirthbhumi</v>
      </c>
      <c r="AH965" s="7" t="str">
        <f t="shared" si="249"/>
        <v>Jail Road</v>
      </c>
      <c r="AI965" s="7" t="str">
        <f t="shared" si="250"/>
        <v>S1P5</v>
      </c>
      <c r="AJ965" s="7" t="str">
        <f t="shared" si="251"/>
        <v>S4P3</v>
      </c>
      <c r="AK965" s="7" t="str">
        <f>IFERROR(VLOOKUP(Z965,'PASTE-DL-ALARMS'!$Q$10:$W$2200,7,FALSE),"")</f>
        <v/>
      </c>
      <c r="AL965" s="55" t="str">
        <f>IFERROR(VLOOKUP(Z965,'PASTE-DL-ALARMS'!$Q$10:$W$2200,3,FALSE),"")</f>
        <v/>
      </c>
      <c r="AM965" s="7" t="str">
        <f t="shared" si="252"/>
        <v>10.121.20.57_Tirthbhumi_S1P5</v>
      </c>
      <c r="AN965" s="55" t="str">
        <f t="shared" si="253"/>
        <v>10.121.20.7_Jail Road_S4P3</v>
      </c>
      <c r="AO965" s="72" t="e">
        <f t="shared" ca="1" si="254"/>
        <v>#VALUE!</v>
      </c>
      <c r="AP965" s="7" t="str">
        <f>IFERROR(VLOOKUP(Z965,'PASTE-DL-ALARMS'!$Q$10:$Z$2800,8,FALSE),"")</f>
        <v/>
      </c>
    </row>
    <row r="966" spans="1:42" x14ac:dyDescent="0.25">
      <c r="A966" s="20"/>
      <c r="B966" s="20"/>
      <c r="C966" s="20" t="str">
        <f>IF(D966="Critical",MAX($C$8:C965)+1,"")</f>
        <v/>
      </c>
      <c r="D966" s="20" t="str">
        <f t="shared" si="238"/>
        <v>-</v>
      </c>
      <c r="E966" s="20" t="str">
        <f>VLOOKUP('PASTE-DOWN-DL'!F966,'SSA-CODE'!$D$4:$E$56,2,FALSE)</f>
        <v>WTR AM</v>
      </c>
      <c r="F966" s="48" t="str">
        <f t="shared" si="239"/>
        <v>WTR AM</v>
      </c>
      <c r="G966" s="48" t="str">
        <f t="shared" si="240"/>
        <v xml:space="preserve">	WTR AM</v>
      </c>
      <c r="H966" s="20">
        <v>957</v>
      </c>
      <c r="I966" t="s">
        <v>11832</v>
      </c>
      <c r="J966" t="s">
        <v>6466</v>
      </c>
      <c r="K966" t="s">
        <v>6275</v>
      </c>
      <c r="L966" t="s">
        <v>6262</v>
      </c>
      <c r="M966" t="s">
        <v>6263</v>
      </c>
      <c r="N966" t="s">
        <v>11834</v>
      </c>
      <c r="O966" t="s">
        <v>11833</v>
      </c>
      <c r="P966" t="s">
        <v>6266</v>
      </c>
      <c r="Q966" t="s">
        <v>6608</v>
      </c>
      <c r="R966" t="s">
        <v>6279</v>
      </c>
      <c r="S966" t="s">
        <v>7470</v>
      </c>
      <c r="T966" t="s">
        <v>6353</v>
      </c>
      <c r="U966" t="s">
        <v>7470</v>
      </c>
      <c r="V966" t="s">
        <v>6271</v>
      </c>
      <c r="W966" t="s">
        <v>11835</v>
      </c>
      <c r="X966" t="s">
        <v>11836</v>
      </c>
      <c r="Y966" t="s">
        <v>6269</v>
      </c>
      <c r="Z966" s="48" t="str">
        <f t="shared" si="241"/>
        <v>WTR AM-10.121.16.138-BHADRA-2 B2_5/10-10.121.16.193-Bhadra(GNE)3 B2_5/10</v>
      </c>
      <c r="AA966" s="48">
        <f t="shared" si="242"/>
        <v>15</v>
      </c>
      <c r="AB966" s="48">
        <f t="shared" si="243"/>
        <v>28</v>
      </c>
      <c r="AC966" s="48">
        <f t="shared" si="244"/>
        <v>15</v>
      </c>
      <c r="AD966" s="48">
        <f t="shared" si="245"/>
        <v>24</v>
      </c>
      <c r="AE966" s="48" t="str">
        <f t="shared" si="246"/>
        <v>10.121.16.193</v>
      </c>
      <c r="AF966" s="42" t="str">
        <f t="shared" si="247"/>
        <v>10.121.16.138</v>
      </c>
      <c r="AG966" s="7" t="str">
        <f t="shared" si="248"/>
        <v>Bhadra3(GNE)</v>
      </c>
      <c r="AH966" s="7" t="str">
        <f t="shared" si="249"/>
        <v>BHADRA 2</v>
      </c>
      <c r="AI966" s="7" t="str">
        <f t="shared" si="250"/>
        <v>S5P10</v>
      </c>
      <c r="AJ966" s="7" t="str">
        <f t="shared" si="251"/>
        <v>S5P10</v>
      </c>
      <c r="AK966" s="7" t="str">
        <f>IFERROR(VLOOKUP(Z966,'PASTE-DL-ALARMS'!$Q$10:$W$2200,7,FALSE),"")</f>
        <v/>
      </c>
      <c r="AL966" s="55" t="str">
        <f>IFERROR(VLOOKUP(Z966,'PASTE-DL-ALARMS'!$Q$10:$W$2200,3,FALSE),"")</f>
        <v/>
      </c>
      <c r="AM966" s="7" t="str">
        <f t="shared" si="252"/>
        <v>10.121.16.193_Bhadra3(GNE)_S5P10</v>
      </c>
      <c r="AN966" s="55" t="str">
        <f t="shared" si="253"/>
        <v>10.121.16.138_BHADRA 2_S5P10</v>
      </c>
      <c r="AO966" s="72" t="e">
        <f t="shared" ca="1" si="254"/>
        <v>#VALUE!</v>
      </c>
      <c r="AP966" s="7" t="str">
        <f>IFERROR(VLOOKUP(Z966,'PASTE-DL-ALARMS'!$Q$10:$Z$2800,8,FALSE),"")</f>
        <v/>
      </c>
    </row>
    <row r="967" spans="1:42" x14ac:dyDescent="0.25">
      <c r="A967" s="20"/>
      <c r="B967" s="20"/>
      <c r="C967" s="20">
        <f>IF(D967="Critical",MAX($C$8:C966)+1,"")</f>
        <v>39</v>
      </c>
      <c r="D967" s="20" t="str">
        <f t="shared" si="238"/>
        <v>Critical</v>
      </c>
      <c r="E967" s="20" t="str">
        <f>VLOOKUP('PASTE-DOWN-DL'!F967,'SSA-CODE'!$D$4:$E$56,2,FALSE)</f>
        <v>SRT</v>
      </c>
      <c r="F967" s="48" t="str">
        <f t="shared" si="239"/>
        <v>SSA SR</v>
      </c>
      <c r="G967" s="48" t="str">
        <f t="shared" si="240"/>
        <v xml:space="preserve">	SSA SR</v>
      </c>
      <c r="H967" s="20">
        <v>958</v>
      </c>
      <c r="I967" t="s">
        <v>11837</v>
      </c>
      <c r="J967" t="s">
        <v>6260</v>
      </c>
      <c r="K967" t="s">
        <v>6275</v>
      </c>
      <c r="L967" t="s">
        <v>6262</v>
      </c>
      <c r="M967" t="s">
        <v>6263</v>
      </c>
      <c r="N967" t="s">
        <v>11838</v>
      </c>
      <c r="O967" t="s">
        <v>11839</v>
      </c>
      <c r="P967" t="s">
        <v>6484</v>
      </c>
      <c r="Q967" t="s">
        <v>6692</v>
      </c>
      <c r="R967" t="s">
        <v>6279</v>
      </c>
      <c r="S967" t="s">
        <v>6269</v>
      </c>
      <c r="T967" t="s">
        <v>6394</v>
      </c>
      <c r="U967" t="s">
        <v>6269</v>
      </c>
      <c r="V967" t="s">
        <v>6271</v>
      </c>
      <c r="W967" t="s">
        <v>11840</v>
      </c>
      <c r="X967" t="s">
        <v>11841</v>
      </c>
      <c r="Y967" t="s">
        <v>6269</v>
      </c>
      <c r="Z967" s="48" t="str">
        <f t="shared" si="241"/>
        <v>SSA SR-10.121.100.22-NIZER_4/3-10.121.100.19-SONGADH FORT_3/3</v>
      </c>
      <c r="AA967" s="48">
        <f t="shared" si="242"/>
        <v>15</v>
      </c>
      <c r="AB967" s="48">
        <f t="shared" si="243"/>
        <v>21</v>
      </c>
      <c r="AC967" s="48">
        <f t="shared" si="244"/>
        <v>15</v>
      </c>
      <c r="AD967" s="48">
        <f t="shared" si="245"/>
        <v>28</v>
      </c>
      <c r="AE967" s="48" t="str">
        <f t="shared" si="246"/>
        <v>10.121.100.22</v>
      </c>
      <c r="AF967" s="42" t="str">
        <f t="shared" si="247"/>
        <v>10.121.100.19</v>
      </c>
      <c r="AG967" s="7" t="str">
        <f t="shared" si="248"/>
        <v>NIZER</v>
      </c>
      <c r="AH967" s="7" t="str">
        <f t="shared" si="249"/>
        <v>SONGADH FORT</v>
      </c>
      <c r="AI967" s="7" t="str">
        <f t="shared" si="250"/>
        <v>S4P3</v>
      </c>
      <c r="AJ967" s="7" t="str">
        <f t="shared" si="251"/>
        <v>S3P3</v>
      </c>
      <c r="AK967" s="7" t="str">
        <f>IFERROR(VLOOKUP(Z967,'PASTE-DL-ALARMS'!$Q$10:$W$2200,7,FALSE),"")</f>
        <v>15-05-2026</v>
      </c>
      <c r="AL967" s="55" t="str">
        <f>IFERROR(VLOOKUP(Z967,'PASTE-DL-ALARMS'!$Q$10:$W$2200,3,FALSE),"")</f>
        <v>14:54:09</v>
      </c>
      <c r="AM967" s="7" t="str">
        <f t="shared" si="252"/>
        <v>10.121.100.22_NIZER_S4P3</v>
      </c>
      <c r="AN967" s="55" t="str">
        <f t="shared" si="253"/>
        <v>10.121.100.19_SONGADH FORT_S3P3</v>
      </c>
      <c r="AO967" s="72">
        <f t="shared" ca="1" si="254"/>
        <v>0</v>
      </c>
      <c r="AP967" s="7" t="str">
        <f>IFERROR(VLOOKUP(Z967,'PASTE-DL-ALARMS'!$Q$10:$Z$2800,8,FALSE),"")</f>
        <v xml:space="preserve">	2026/05/15,14:54:09</v>
      </c>
    </row>
    <row r="968" spans="1:42" x14ac:dyDescent="0.25">
      <c r="A968" s="20"/>
      <c r="B968" s="20"/>
      <c r="C968" s="20" t="str">
        <f>IF(D968="Critical",MAX($C$8:C967)+1,"")</f>
        <v/>
      </c>
      <c r="D968" s="20" t="str">
        <f t="shared" si="238"/>
        <v>-</v>
      </c>
      <c r="E968" s="20" t="str">
        <f>VLOOKUP('PASTE-DOWN-DL'!F968,'SSA-CODE'!$D$4:$E$56,2,FALSE)</f>
        <v>VAL</v>
      </c>
      <c r="F968" s="48" t="str">
        <f t="shared" si="239"/>
        <v>SSA VAL</v>
      </c>
      <c r="G968" s="48" t="str">
        <f t="shared" si="240"/>
        <v xml:space="preserve">	SSA VAL</v>
      </c>
      <c r="H968" s="20">
        <v>959</v>
      </c>
      <c r="I968" t="s">
        <v>19519</v>
      </c>
      <c r="J968" t="s">
        <v>6260</v>
      </c>
      <c r="K968" t="s">
        <v>6275</v>
      </c>
      <c r="L968" t="s">
        <v>6262</v>
      </c>
      <c r="M968" t="s">
        <v>6263</v>
      </c>
      <c r="N968" t="s">
        <v>11842</v>
      </c>
      <c r="O968" t="s">
        <v>11843</v>
      </c>
      <c r="P968" t="s">
        <v>6266</v>
      </c>
      <c r="Q968" t="s">
        <v>6777</v>
      </c>
      <c r="R968" t="s">
        <v>6279</v>
      </c>
      <c r="S968" t="s">
        <v>11844</v>
      </c>
      <c r="T968" t="s">
        <v>6345</v>
      </c>
      <c r="U968" t="s">
        <v>7348</v>
      </c>
      <c r="V968" t="s">
        <v>6271</v>
      </c>
      <c r="W968" t="s">
        <v>11845</v>
      </c>
      <c r="X968" t="s">
        <v>19520</v>
      </c>
      <c r="Y968" t="s">
        <v>6269</v>
      </c>
      <c r="Z968" s="48" t="str">
        <f t="shared" si="241"/>
        <v>SSA VAL-10.121.16.83-Gangpur_A1 - 10.121.16.84-LIMZER A1</v>
      </c>
      <c r="AA968" s="48">
        <f t="shared" si="242"/>
        <v>14</v>
      </c>
      <c r="AB968" s="48">
        <f t="shared" si="243"/>
        <v>22</v>
      </c>
      <c r="AC968" s="48">
        <f t="shared" si="244"/>
        <v>14</v>
      </c>
      <c r="AD968" s="48">
        <f t="shared" si="245"/>
        <v>21</v>
      </c>
      <c r="AE968" s="48" t="str">
        <f t="shared" si="246"/>
        <v>10.121.16.83</v>
      </c>
      <c r="AF968" s="42" t="str">
        <f t="shared" si="247"/>
        <v>10.121.16.84</v>
      </c>
      <c r="AG968" s="7" t="str">
        <f t="shared" si="248"/>
        <v>GANGPUR</v>
      </c>
      <c r="AH968" s="7" t="str">
        <f t="shared" si="249"/>
        <v>LIMZER</v>
      </c>
      <c r="AI968" s="7" t="str">
        <f t="shared" si="250"/>
        <v>S1P6</v>
      </c>
      <c r="AJ968" s="7" t="str">
        <f t="shared" si="251"/>
        <v>S1P5</v>
      </c>
      <c r="AK968" s="7" t="str">
        <f>IFERROR(VLOOKUP(Z968,'PASTE-DL-ALARMS'!$Q$10:$W$2200,7,FALSE),"")</f>
        <v/>
      </c>
      <c r="AL968" s="55" t="str">
        <f>IFERROR(VLOOKUP(Z968,'PASTE-DL-ALARMS'!$Q$10:$W$2200,3,FALSE),"")</f>
        <v/>
      </c>
      <c r="AM968" s="7" t="str">
        <f t="shared" si="252"/>
        <v>10.121.16.83_GANGPUR_S1P6</v>
      </c>
      <c r="AN968" s="55" t="str">
        <f t="shared" si="253"/>
        <v>10.121.16.84_LIMZER_S1P5</v>
      </c>
      <c r="AO968" s="72" t="e">
        <f t="shared" ca="1" si="254"/>
        <v>#VALUE!</v>
      </c>
      <c r="AP968" s="7" t="str">
        <f>IFERROR(VLOOKUP(Z968,'PASTE-DL-ALARMS'!$Q$10:$Z$2800,8,FALSE),"")</f>
        <v/>
      </c>
    </row>
    <row r="969" spans="1:42" x14ac:dyDescent="0.25">
      <c r="A969" s="20"/>
      <c r="B969" s="20"/>
      <c r="C969" s="20" t="str">
        <f>IF(D969="Critical",MAX($C$8:C968)+1,"")</f>
        <v/>
      </c>
      <c r="D969" s="20" t="str">
        <f t="shared" si="238"/>
        <v>-</v>
      </c>
      <c r="E969" s="20" t="str">
        <f>VLOOKUP('PASTE-DOWN-DL'!F969,'SSA-CODE'!$D$4:$E$56,2,FALSE)</f>
        <v>BUJ</v>
      </c>
      <c r="F969" s="48" t="str">
        <f t="shared" si="239"/>
        <v>SSA BUJ</v>
      </c>
      <c r="G969" s="48" t="str">
        <f t="shared" si="240"/>
        <v xml:space="preserve">	SSA BUJ</v>
      </c>
      <c r="H969" s="20">
        <v>960</v>
      </c>
      <c r="I969" t="s">
        <v>11846</v>
      </c>
      <c r="J969" t="s">
        <v>6260</v>
      </c>
      <c r="K969" t="s">
        <v>6275</v>
      </c>
      <c r="L969" t="s">
        <v>6262</v>
      </c>
      <c r="M969" t="s">
        <v>6263</v>
      </c>
      <c r="N969" t="s">
        <v>11847</v>
      </c>
      <c r="O969" t="s">
        <v>11848</v>
      </c>
      <c r="P969" t="s">
        <v>6266</v>
      </c>
      <c r="Q969" t="s">
        <v>6629</v>
      </c>
      <c r="R969" t="s">
        <v>6630</v>
      </c>
      <c r="S969" t="s">
        <v>11849</v>
      </c>
      <c r="T969" t="s">
        <v>6486</v>
      </c>
      <c r="U969" t="s">
        <v>7387</v>
      </c>
      <c r="V969" t="s">
        <v>6271</v>
      </c>
      <c r="W969" t="s">
        <v>11850</v>
      </c>
      <c r="X969" t="s">
        <v>11851</v>
      </c>
      <c r="Y969" t="s">
        <v>6269</v>
      </c>
      <c r="Z969" s="48" t="str">
        <f t="shared" si="241"/>
        <v>SSA BUJ-10.121.24.86-BSF GDM_1/5-10.121.24.73-Bharat Nagar_4/6</v>
      </c>
      <c r="AA969" s="48">
        <f t="shared" si="242"/>
        <v>14</v>
      </c>
      <c r="AB969" s="48">
        <f t="shared" si="243"/>
        <v>22</v>
      </c>
      <c r="AC969" s="48">
        <f t="shared" si="244"/>
        <v>14</v>
      </c>
      <c r="AD969" s="48">
        <f t="shared" si="245"/>
        <v>27</v>
      </c>
      <c r="AE969" s="48" t="str">
        <f t="shared" si="246"/>
        <v>10.121.24.86</v>
      </c>
      <c r="AF969" s="42" t="str">
        <f t="shared" si="247"/>
        <v>10.121.24.73</v>
      </c>
      <c r="AG969" s="7" t="str">
        <f t="shared" si="248"/>
        <v>BSF GDM</v>
      </c>
      <c r="AH969" s="7" t="str">
        <f t="shared" si="249"/>
        <v>Bharat Nagar</v>
      </c>
      <c r="AI969" s="7" t="str">
        <f t="shared" si="250"/>
        <v>S1P5</v>
      </c>
      <c r="AJ969" s="7" t="str">
        <f t="shared" si="251"/>
        <v>S4P6</v>
      </c>
      <c r="AK969" s="7" t="str">
        <f>IFERROR(VLOOKUP(Z969,'PASTE-DL-ALARMS'!$Q$10:$W$2200,7,FALSE),"")</f>
        <v/>
      </c>
      <c r="AL969" s="55" t="str">
        <f>IFERROR(VLOOKUP(Z969,'PASTE-DL-ALARMS'!$Q$10:$W$2200,3,FALSE),"")</f>
        <v/>
      </c>
      <c r="AM969" s="7" t="str">
        <f t="shared" si="252"/>
        <v>10.121.24.86_BSF GDM_S1P5</v>
      </c>
      <c r="AN969" s="55" t="str">
        <f t="shared" si="253"/>
        <v>10.121.24.73_Bharat Nagar_S4P6</v>
      </c>
      <c r="AO969" s="72" t="e">
        <f t="shared" ca="1" si="254"/>
        <v>#VALUE!</v>
      </c>
      <c r="AP969" s="7" t="str">
        <f>IFERROR(VLOOKUP(Z969,'PASTE-DL-ALARMS'!$Q$10:$Z$2800,8,FALSE),"")</f>
        <v/>
      </c>
    </row>
    <row r="970" spans="1:42" x14ac:dyDescent="0.25">
      <c r="A970" s="20"/>
      <c r="B970" s="20"/>
      <c r="C970" s="20" t="str">
        <f>IF(D970="Critical",MAX($C$8:C969)+1,"")</f>
        <v/>
      </c>
      <c r="D970" s="20" t="str">
        <f t="shared" si="238"/>
        <v>-</v>
      </c>
      <c r="E970" s="20" t="str">
        <f>VLOOKUP('PASTE-DOWN-DL'!F970,'SSA-CODE'!$D$4:$E$56,2,FALSE)</f>
        <v>SRT</v>
      </c>
      <c r="F970" s="48" t="str">
        <f t="shared" si="239"/>
        <v>SSA SR</v>
      </c>
      <c r="G970" s="48" t="str">
        <f t="shared" si="240"/>
        <v xml:space="preserve">	SSA SR</v>
      </c>
      <c r="H970" s="20">
        <v>961</v>
      </c>
      <c r="I970" t="s">
        <v>11852</v>
      </c>
      <c r="J970" t="s">
        <v>6260</v>
      </c>
      <c r="K970" t="s">
        <v>6261</v>
      </c>
      <c r="L970" t="s">
        <v>6262</v>
      </c>
      <c r="M970" t="s">
        <v>6263</v>
      </c>
      <c r="N970" t="s">
        <v>11853</v>
      </c>
      <c r="O970" t="s">
        <v>11854</v>
      </c>
      <c r="P970" t="s">
        <v>6266</v>
      </c>
      <c r="Q970" t="s">
        <v>6400</v>
      </c>
      <c r="R970" t="s">
        <v>6608</v>
      </c>
      <c r="S970" t="s">
        <v>11855</v>
      </c>
      <c r="T970" t="s">
        <v>6313</v>
      </c>
      <c r="U970" t="s">
        <v>11855</v>
      </c>
      <c r="V970" t="s">
        <v>6271</v>
      </c>
      <c r="W970" t="s">
        <v>11856</v>
      </c>
      <c r="X970" t="s">
        <v>11857</v>
      </c>
      <c r="Y970" t="s">
        <v>6269</v>
      </c>
      <c r="Z970" s="48" t="str">
        <f t="shared" si="241"/>
        <v>SSA SR-10.121.99.204-ONGC Colony B1_4/1-10.121.99.203-ONGC Plant B1_3/1</v>
      </c>
      <c r="AA970" s="48">
        <f t="shared" si="242"/>
        <v>15</v>
      </c>
      <c r="AB970" s="48">
        <f t="shared" si="243"/>
        <v>26</v>
      </c>
      <c r="AC970" s="48">
        <f t="shared" si="244"/>
        <v>15</v>
      </c>
      <c r="AD970" s="48">
        <f t="shared" si="245"/>
        <v>27</v>
      </c>
      <c r="AE970" s="48" t="str">
        <f t="shared" si="246"/>
        <v>10.121.99.203</v>
      </c>
      <c r="AF970" s="42" t="str">
        <f t="shared" si="247"/>
        <v>10.121.99.204</v>
      </c>
      <c r="AG970" s="7" t="str">
        <f t="shared" si="248"/>
        <v>ONGC Plant</v>
      </c>
      <c r="AH970" s="7" t="str">
        <f t="shared" si="249"/>
        <v>ONGC Colony</v>
      </c>
      <c r="AI970" s="7" t="str">
        <f t="shared" si="250"/>
        <v>S3P1</v>
      </c>
      <c r="AJ970" s="7" t="str">
        <f t="shared" si="251"/>
        <v>S4P1</v>
      </c>
      <c r="AK970" s="7" t="str">
        <f>IFERROR(VLOOKUP(Z970,'PASTE-DL-ALARMS'!$Q$10:$W$2200,7,FALSE),"")</f>
        <v/>
      </c>
      <c r="AL970" s="55" t="str">
        <f>IFERROR(VLOOKUP(Z970,'PASTE-DL-ALARMS'!$Q$10:$W$2200,3,FALSE),"")</f>
        <v/>
      </c>
      <c r="AM970" s="7" t="str">
        <f t="shared" si="252"/>
        <v>10.121.99.203_ONGC Plant_S3P1</v>
      </c>
      <c r="AN970" s="55" t="str">
        <f t="shared" si="253"/>
        <v>10.121.99.204_ONGC Colony_S4P1</v>
      </c>
      <c r="AO970" s="72" t="e">
        <f t="shared" ca="1" si="254"/>
        <v>#VALUE!</v>
      </c>
      <c r="AP970" s="7" t="str">
        <f>IFERROR(VLOOKUP(Z970,'PASTE-DL-ALARMS'!$Q$10:$Z$2800,8,FALSE),"")</f>
        <v/>
      </c>
    </row>
    <row r="971" spans="1:42" x14ac:dyDescent="0.25">
      <c r="A971" s="20"/>
      <c r="B971" s="20"/>
      <c r="C971" s="20" t="str">
        <f>IF(D971="Critical",MAX($C$8:C970)+1,"")</f>
        <v/>
      </c>
      <c r="D971" s="20" t="str">
        <f t="shared" ref="D971:D1034" si="255">TRIM(CLEAN(P971))</f>
        <v>-</v>
      </c>
      <c r="E971" s="20" t="str">
        <f>VLOOKUP('PASTE-DOWN-DL'!F971,'SSA-CODE'!$D$4:$E$56,2,FALSE)</f>
        <v>BHV</v>
      </c>
      <c r="F971" s="48" t="str">
        <f t="shared" ref="F971:F1034" si="256">TRIM(CLEAN(SUBSTITUTE(G971,CHAR(160)," ")))</f>
        <v>SSA BV</v>
      </c>
      <c r="G971" s="48" t="str">
        <f t="shared" ref="G971:G1034" si="257">MID(I971,1,SEARCH("-",I971)-1)</f>
        <v xml:space="preserve">	SSA BV</v>
      </c>
      <c r="H971" s="20">
        <v>962</v>
      </c>
      <c r="I971" t="s">
        <v>11858</v>
      </c>
      <c r="J971" t="s">
        <v>6260</v>
      </c>
      <c r="K971" t="s">
        <v>6275</v>
      </c>
      <c r="L971" t="s">
        <v>6262</v>
      </c>
      <c r="M971" t="s">
        <v>6263</v>
      </c>
      <c r="N971" t="s">
        <v>11859</v>
      </c>
      <c r="O971" t="s">
        <v>11860</v>
      </c>
      <c r="P971" t="s">
        <v>6266</v>
      </c>
      <c r="Q971" t="s">
        <v>6876</v>
      </c>
      <c r="R971" t="s">
        <v>6279</v>
      </c>
      <c r="S971" t="s">
        <v>11861</v>
      </c>
      <c r="T971" t="s">
        <v>6313</v>
      </c>
      <c r="U971" t="s">
        <v>11861</v>
      </c>
      <c r="V971" t="s">
        <v>6271</v>
      </c>
      <c r="W971" t="s">
        <v>11862</v>
      </c>
      <c r="X971" t="s">
        <v>11863</v>
      </c>
      <c r="Y971" t="s">
        <v>6269</v>
      </c>
      <c r="Z971" s="48" t="str">
        <f t="shared" ref="Z971:Z1034" si="258">TRIM(CLEAN(I971))</f>
        <v>SSA BV-10.121.25.28-Shah Sales BTS_1/5-10.121.25.6-PANWADI 2_4/5</v>
      </c>
      <c r="AA971" s="48">
        <f t="shared" ref="AA971:AA1034" si="259">SEARCH("_",N971)</f>
        <v>14</v>
      </c>
      <c r="AB971" s="48">
        <f t="shared" ref="AB971:AB1034" si="260">SEARCH("_TN7",N971)</f>
        <v>30</v>
      </c>
      <c r="AC971" s="48">
        <f t="shared" ref="AC971:AC1034" si="261">SEARCH("_",O971)</f>
        <v>13</v>
      </c>
      <c r="AD971" s="48">
        <f t="shared" ref="AD971:AD1034" si="262">SEARCH("_TN7",O971)</f>
        <v>23</v>
      </c>
      <c r="AE971" s="48" t="str">
        <f t="shared" ref="AE971:AE1034" si="263">TRIM(CLEAN(MID(N971,1,SEARCH("_",N971)-1)))</f>
        <v>10.121.25.28</v>
      </c>
      <c r="AF971" s="42" t="str">
        <f t="shared" ref="AF971:AF1034" si="264">TRIM(CLEAN(MID(O971,1,SEARCH("_",O971)-1)))</f>
        <v>10.121.25.6</v>
      </c>
      <c r="AG971" s="7" t="str">
        <f t="shared" ref="AG971:AG1034" si="265">MID(N971,AA971+1,AB971-AA971-1)</f>
        <v>NIRMA-KALATALAV</v>
      </c>
      <c r="AH971" s="7" t="str">
        <f t="shared" ref="AH971:AH1034" si="266">MID(O971,AC971+1,AD971-AC971-1)</f>
        <v>PANWADI 2</v>
      </c>
      <c r="AI971" s="7" t="str">
        <f t="shared" ref="AI971:AI1034" si="267">RIGHT(N971,LEN(N971)-SEARCH("\",N971))</f>
        <v>S1P5</v>
      </c>
      <c r="AJ971" s="7" t="str">
        <f t="shared" ref="AJ971:AJ1034" si="268">RIGHT(O971,LEN(O971)-SEARCH("\",O971))</f>
        <v>S4P5</v>
      </c>
      <c r="AK971" s="7" t="str">
        <f>IFERROR(VLOOKUP(Z971,'PASTE-DL-ALARMS'!$Q$10:$W$2200,7,FALSE),"")</f>
        <v/>
      </c>
      <c r="AL971" s="55" t="str">
        <f>IFERROR(VLOOKUP(Z971,'PASTE-DL-ALARMS'!$Q$10:$W$2200,3,FALSE),"")</f>
        <v/>
      </c>
      <c r="AM971" s="7" t="str">
        <f t="shared" ref="AM971:AM1034" si="269">CONCATENATE(AE971,"_",AG971,"_",AI971)</f>
        <v>10.121.25.28_NIRMA-KALATALAV_S1P5</v>
      </c>
      <c r="AN971" s="55" t="str">
        <f t="shared" ref="AN971:AN1034" si="270">CONCATENATE(AF971,"_",AH971,"_",AJ971)</f>
        <v>10.121.25.6_PANWADI 2_S4P5</v>
      </c>
      <c r="AO971" s="72" t="e">
        <f t="shared" ref="AO971:AO1034" ca="1" si="271">$AL$3-AK971</f>
        <v>#VALUE!</v>
      </c>
      <c r="AP971" s="7" t="str">
        <f>IFERROR(VLOOKUP(Z971,'PASTE-DL-ALARMS'!$Q$10:$Z$2800,8,FALSE),"")</f>
        <v/>
      </c>
    </row>
    <row r="972" spans="1:42" x14ac:dyDescent="0.25">
      <c r="A972" s="20"/>
      <c r="B972" s="20"/>
      <c r="C972" s="20" t="str">
        <f>IF(D972="Critical",MAX($C$8:C971)+1,"")</f>
        <v/>
      </c>
      <c r="D972" s="20" t="str">
        <f t="shared" si="255"/>
        <v>-</v>
      </c>
      <c r="E972" s="20" t="str">
        <f>VLOOKUP('PASTE-DOWN-DL'!F972,'SSA-CODE'!$D$4:$E$56,2,FALSE)</f>
        <v>VAL</v>
      </c>
      <c r="F972" s="48" t="str">
        <f t="shared" si="256"/>
        <v>SSA VAL</v>
      </c>
      <c r="G972" s="48" t="str">
        <f t="shared" si="257"/>
        <v xml:space="preserve">	SSA VAL</v>
      </c>
      <c r="H972" s="20">
        <v>963</v>
      </c>
      <c r="I972" t="s">
        <v>11864</v>
      </c>
      <c r="J972" t="s">
        <v>6260</v>
      </c>
      <c r="K972" t="s">
        <v>6275</v>
      </c>
      <c r="L972" t="s">
        <v>6262</v>
      </c>
      <c r="M972" t="s">
        <v>6263</v>
      </c>
      <c r="N972" t="s">
        <v>11865</v>
      </c>
      <c r="O972" t="s">
        <v>11866</v>
      </c>
      <c r="P972" t="s">
        <v>6266</v>
      </c>
      <c r="Q972" t="s">
        <v>6416</v>
      </c>
      <c r="R972" t="s">
        <v>6279</v>
      </c>
      <c r="S972" t="s">
        <v>11867</v>
      </c>
      <c r="T972" t="s">
        <v>6500</v>
      </c>
      <c r="U972" t="s">
        <v>6931</v>
      </c>
      <c r="V972" t="s">
        <v>6271</v>
      </c>
      <c r="W972" t="s">
        <v>11868</v>
      </c>
      <c r="X972" t="s">
        <v>6488</v>
      </c>
      <c r="Y972" t="s">
        <v>6269</v>
      </c>
      <c r="Z972" s="48" t="str">
        <f t="shared" si="258"/>
        <v>SSA VAL-10.121.68.83-AHWA B2_3/3-10.121.68.86-SAMGAHAN B2_2/5</v>
      </c>
      <c r="AA972" s="48">
        <f t="shared" si="259"/>
        <v>14</v>
      </c>
      <c r="AB972" s="48">
        <f t="shared" si="260"/>
        <v>19</v>
      </c>
      <c r="AC972" s="48">
        <f t="shared" si="261"/>
        <v>14</v>
      </c>
      <c r="AD972" s="48">
        <f t="shared" si="262"/>
        <v>29</v>
      </c>
      <c r="AE972" s="48" t="str">
        <f t="shared" si="263"/>
        <v>10.121.68.83</v>
      </c>
      <c r="AF972" s="42" t="str">
        <f t="shared" si="264"/>
        <v>10.121.68.88</v>
      </c>
      <c r="AG972" s="7" t="str">
        <f t="shared" si="265"/>
        <v>AHWA</v>
      </c>
      <c r="AH972" s="7" t="str">
        <f t="shared" si="266"/>
        <v>AHWA-COLLECTOR</v>
      </c>
      <c r="AI972" s="7" t="str">
        <f t="shared" si="267"/>
        <v>S3P3</v>
      </c>
      <c r="AJ972" s="7" t="str">
        <f t="shared" si="268"/>
        <v>S2P5</v>
      </c>
      <c r="AK972" s="7" t="str">
        <f>IFERROR(VLOOKUP(Z972,'PASTE-DL-ALARMS'!$Q$10:$W$2200,7,FALSE),"")</f>
        <v/>
      </c>
      <c r="AL972" s="55" t="str">
        <f>IFERROR(VLOOKUP(Z972,'PASTE-DL-ALARMS'!$Q$10:$W$2200,3,FALSE),"")</f>
        <v/>
      </c>
      <c r="AM972" s="7" t="str">
        <f t="shared" si="269"/>
        <v>10.121.68.83_AHWA_S3P3</v>
      </c>
      <c r="AN972" s="55" t="str">
        <f t="shared" si="270"/>
        <v>10.121.68.88_AHWA-COLLECTOR_S2P5</v>
      </c>
      <c r="AO972" s="72" t="e">
        <f t="shared" ca="1" si="271"/>
        <v>#VALUE!</v>
      </c>
      <c r="AP972" s="7" t="str">
        <f>IFERROR(VLOOKUP(Z972,'PASTE-DL-ALARMS'!$Q$10:$Z$2800,8,FALSE),"")</f>
        <v/>
      </c>
    </row>
    <row r="973" spans="1:42" x14ac:dyDescent="0.25">
      <c r="A973" s="20"/>
      <c r="B973" s="20"/>
      <c r="C973" s="20" t="str">
        <f>IF(D973="Critical",MAX($C$8:C972)+1,"")</f>
        <v/>
      </c>
      <c r="D973" s="20" t="str">
        <f t="shared" si="255"/>
        <v>-</v>
      </c>
      <c r="E973" s="20" t="str">
        <f>VLOOKUP('PASTE-DOWN-DL'!F973,'SSA-CODE'!$D$4:$E$56,2,FALSE)</f>
        <v>VDA</v>
      </c>
      <c r="F973" s="48" t="str">
        <f t="shared" si="256"/>
        <v>SSA VDR</v>
      </c>
      <c r="G973" s="48" t="str">
        <f t="shared" si="257"/>
        <v xml:space="preserve">	SSA VDR</v>
      </c>
      <c r="H973" s="20">
        <v>964</v>
      </c>
      <c r="I973" t="s">
        <v>11869</v>
      </c>
      <c r="J973" t="s">
        <v>6260</v>
      </c>
      <c r="K973" t="s">
        <v>6275</v>
      </c>
      <c r="L973" t="s">
        <v>6262</v>
      </c>
      <c r="M973" t="s">
        <v>6263</v>
      </c>
      <c r="N973" t="s">
        <v>11870</v>
      </c>
      <c r="O973" t="s">
        <v>11871</v>
      </c>
      <c r="P973" t="s">
        <v>6266</v>
      </c>
      <c r="Q973" t="s">
        <v>6453</v>
      </c>
      <c r="R973" t="s">
        <v>6279</v>
      </c>
      <c r="S973" t="s">
        <v>11872</v>
      </c>
      <c r="T973" t="s">
        <v>6500</v>
      </c>
      <c r="U973" t="s">
        <v>6708</v>
      </c>
      <c r="V973" t="s">
        <v>6271</v>
      </c>
      <c r="W973" t="s">
        <v>11873</v>
      </c>
      <c r="X973" t="s">
        <v>11874</v>
      </c>
      <c r="Y973" t="s">
        <v>6269</v>
      </c>
      <c r="Z973" s="48" t="str">
        <f t="shared" si="258"/>
        <v>SSA VDR-10.121.99.146-ONGC OPAL MKP A1_1/6-10.121.19.132-MAKARPURA B2_4/6</v>
      </c>
      <c r="AA973" s="48">
        <f t="shared" si="259"/>
        <v>15</v>
      </c>
      <c r="AB973" s="48">
        <f t="shared" si="260"/>
        <v>29</v>
      </c>
      <c r="AC973" s="48">
        <f t="shared" si="261"/>
        <v>15</v>
      </c>
      <c r="AD973" s="48">
        <f t="shared" si="262"/>
        <v>25</v>
      </c>
      <c r="AE973" s="48" t="str">
        <f t="shared" si="263"/>
        <v>10.121.99.146</v>
      </c>
      <c r="AF973" s="42" t="str">
        <f t="shared" si="264"/>
        <v>10.121.19.132</v>
      </c>
      <c r="AG973" s="7" t="str">
        <f t="shared" si="265"/>
        <v>ONGC OPAL MKP</v>
      </c>
      <c r="AH973" s="7" t="str">
        <f t="shared" si="266"/>
        <v>MAKARPURA</v>
      </c>
      <c r="AI973" s="7" t="str">
        <f t="shared" si="267"/>
        <v>S1P6</v>
      </c>
      <c r="AJ973" s="7" t="str">
        <f t="shared" si="268"/>
        <v>S5P4</v>
      </c>
      <c r="AK973" s="7" t="str">
        <f>IFERROR(VLOOKUP(Z973,'PASTE-DL-ALARMS'!$Q$10:$W$2200,7,FALSE),"")</f>
        <v/>
      </c>
      <c r="AL973" s="55" t="str">
        <f>IFERROR(VLOOKUP(Z973,'PASTE-DL-ALARMS'!$Q$10:$W$2200,3,FALSE),"")</f>
        <v/>
      </c>
      <c r="AM973" s="7" t="str">
        <f t="shared" si="269"/>
        <v>10.121.99.146_ONGC OPAL MKP_S1P6</v>
      </c>
      <c r="AN973" s="55" t="str">
        <f t="shared" si="270"/>
        <v>10.121.19.132_MAKARPURA_S5P4</v>
      </c>
      <c r="AO973" s="72" t="e">
        <f t="shared" ca="1" si="271"/>
        <v>#VALUE!</v>
      </c>
      <c r="AP973" s="7" t="str">
        <f>IFERROR(VLOOKUP(Z973,'PASTE-DL-ALARMS'!$Q$10:$Z$2800,8,FALSE),"")</f>
        <v/>
      </c>
    </row>
    <row r="974" spans="1:42" x14ac:dyDescent="0.25">
      <c r="A974" s="20"/>
      <c r="B974" s="20"/>
      <c r="C974" s="20" t="str">
        <f>IF(D974="Critical",MAX($C$8:C973)+1,"")</f>
        <v/>
      </c>
      <c r="D974" s="20" t="str">
        <f t="shared" si="255"/>
        <v>-</v>
      </c>
      <c r="E974" s="20" t="str">
        <f>VLOOKUP('PASTE-DOWN-DL'!F974,'SSA-CODE'!$D$4:$E$56,2,FALSE)</f>
        <v>SRT</v>
      </c>
      <c r="F974" s="48" t="str">
        <f t="shared" si="256"/>
        <v>SSA SR</v>
      </c>
      <c r="G974" s="48" t="str">
        <f t="shared" si="257"/>
        <v xml:space="preserve">	SSA SR</v>
      </c>
      <c r="H974" s="20">
        <v>965</v>
      </c>
      <c r="I974" t="s">
        <v>11875</v>
      </c>
      <c r="J974" t="s">
        <v>6466</v>
      </c>
      <c r="K974" t="s">
        <v>6275</v>
      </c>
      <c r="L974" t="s">
        <v>6262</v>
      </c>
      <c r="M974" t="s">
        <v>6263</v>
      </c>
      <c r="N974" t="s">
        <v>11876</v>
      </c>
      <c r="O974" t="s">
        <v>11877</v>
      </c>
      <c r="P974" t="s">
        <v>6266</v>
      </c>
      <c r="Q974" t="s">
        <v>6706</v>
      </c>
      <c r="R974" t="s">
        <v>6279</v>
      </c>
      <c r="S974" t="s">
        <v>11878</v>
      </c>
      <c r="T974" t="s">
        <v>6304</v>
      </c>
      <c r="U974" t="s">
        <v>7026</v>
      </c>
      <c r="V974" t="s">
        <v>6271</v>
      </c>
      <c r="W974" t="s">
        <v>11879</v>
      </c>
      <c r="X974" t="s">
        <v>11880</v>
      </c>
      <c r="Y974" t="s">
        <v>6269</v>
      </c>
      <c r="Z974" s="48" t="str">
        <f t="shared" si="258"/>
        <v>SSA SR-10.121.19.193-MARKET 1(GNE)_PH2_S3P7-10.121.100.1-SURAT_PH3_S3P7</v>
      </c>
      <c r="AA974" s="48">
        <f t="shared" si="259"/>
        <v>14</v>
      </c>
      <c r="AB974" s="48">
        <f t="shared" si="260"/>
        <v>25</v>
      </c>
      <c r="AC974" s="48">
        <f t="shared" si="261"/>
        <v>15</v>
      </c>
      <c r="AD974" s="48">
        <f t="shared" si="262"/>
        <v>28</v>
      </c>
      <c r="AE974" s="48" t="str">
        <f t="shared" si="263"/>
        <v>10.121.100.1</v>
      </c>
      <c r="AF974" s="42" t="str">
        <f t="shared" si="264"/>
        <v>10.121.19.193</v>
      </c>
      <c r="AG974" s="7" t="str">
        <f t="shared" si="265"/>
        <v>SURAT(GNE)</v>
      </c>
      <c r="AH974" s="7" t="str">
        <f t="shared" si="266"/>
        <v>MARKET1(GNE)</v>
      </c>
      <c r="AI974" s="7" t="str">
        <f t="shared" si="267"/>
        <v>S3P7</v>
      </c>
      <c r="AJ974" s="7" t="str">
        <f t="shared" si="268"/>
        <v>S3P7</v>
      </c>
      <c r="AK974" s="7" t="str">
        <f>IFERROR(VLOOKUP(Z974,'PASTE-DL-ALARMS'!$Q$10:$W$2200,7,FALSE),"")</f>
        <v/>
      </c>
      <c r="AL974" s="55" t="str">
        <f>IFERROR(VLOOKUP(Z974,'PASTE-DL-ALARMS'!$Q$10:$W$2200,3,FALSE),"")</f>
        <v/>
      </c>
      <c r="AM974" s="7" t="str">
        <f t="shared" si="269"/>
        <v>10.121.100.1_SURAT(GNE)_S3P7</v>
      </c>
      <c r="AN974" s="55" t="str">
        <f t="shared" si="270"/>
        <v>10.121.19.193_MARKET1(GNE)_S3P7</v>
      </c>
      <c r="AO974" s="72" t="e">
        <f t="shared" ca="1" si="271"/>
        <v>#VALUE!</v>
      </c>
      <c r="AP974" s="7" t="str">
        <f>IFERROR(VLOOKUP(Z974,'PASTE-DL-ALARMS'!$Q$10:$Z$2800,8,FALSE),"")</f>
        <v/>
      </c>
    </row>
    <row r="975" spans="1:42" x14ac:dyDescent="0.25">
      <c r="A975" s="20"/>
      <c r="B975" s="20"/>
      <c r="C975" s="20" t="str">
        <f>IF(D975="Critical",MAX($C$8:C974)+1,"")</f>
        <v/>
      </c>
      <c r="D975" s="20" t="str">
        <f t="shared" si="255"/>
        <v>-</v>
      </c>
      <c r="E975" s="20" t="str">
        <f>VLOOKUP('PASTE-DOWN-DL'!F975,'SSA-CODE'!$D$4:$E$56,2,FALSE)</f>
        <v>WTR RJ</v>
      </c>
      <c r="F975" s="48" t="str">
        <f t="shared" si="256"/>
        <v>WTR RJ</v>
      </c>
      <c r="G975" s="48" t="str">
        <f t="shared" si="257"/>
        <v xml:space="preserve">	WTR RJ</v>
      </c>
      <c r="H975" s="20">
        <v>966</v>
      </c>
      <c r="I975" t="s">
        <v>11881</v>
      </c>
      <c r="J975" t="s">
        <v>6466</v>
      </c>
      <c r="K975" t="s">
        <v>6275</v>
      </c>
      <c r="L975" t="s">
        <v>6262</v>
      </c>
      <c r="M975" t="s">
        <v>6263</v>
      </c>
      <c r="N975" t="s">
        <v>11882</v>
      </c>
      <c r="O975" t="s">
        <v>11883</v>
      </c>
      <c r="P975" t="s">
        <v>6266</v>
      </c>
      <c r="Q975" t="s">
        <v>6742</v>
      </c>
      <c r="R975" t="s">
        <v>6279</v>
      </c>
      <c r="S975" t="s">
        <v>6269</v>
      </c>
      <c r="T975" t="s">
        <v>6602</v>
      </c>
      <c r="U975" t="s">
        <v>6269</v>
      </c>
      <c r="V975" t="s">
        <v>6271</v>
      </c>
      <c r="W975" t="s">
        <v>11884</v>
      </c>
      <c r="X975" t="s">
        <v>11885</v>
      </c>
      <c r="Y975" t="s">
        <v>11886</v>
      </c>
      <c r="Z975" s="48" t="str">
        <f t="shared" si="258"/>
        <v>WTR RJ-10.121.17.65-BHUJ1(GNE)_3/7-10.121.17.66-BHUJ2(GNE)_3/7</v>
      </c>
      <c r="AA975" s="48">
        <f t="shared" si="259"/>
        <v>14</v>
      </c>
      <c r="AB975" s="48">
        <f t="shared" si="260"/>
        <v>25</v>
      </c>
      <c r="AC975" s="48">
        <f t="shared" si="261"/>
        <v>14</v>
      </c>
      <c r="AD975" s="48">
        <f t="shared" si="262"/>
        <v>25</v>
      </c>
      <c r="AE975" s="48" t="str">
        <f t="shared" si="263"/>
        <v>10.121.17.65</v>
      </c>
      <c r="AF975" s="42" t="str">
        <f t="shared" si="264"/>
        <v>10.121.17.66</v>
      </c>
      <c r="AG975" s="7" t="str">
        <f t="shared" si="265"/>
        <v>BHUJ1(GNE)</v>
      </c>
      <c r="AH975" s="7" t="str">
        <f t="shared" si="266"/>
        <v>BHUJ2(GNE)</v>
      </c>
      <c r="AI975" s="7" t="str">
        <f t="shared" si="267"/>
        <v>S3P7</v>
      </c>
      <c r="AJ975" s="7" t="str">
        <f t="shared" si="268"/>
        <v>S3P7</v>
      </c>
      <c r="AK975" s="7" t="str">
        <f>IFERROR(VLOOKUP(Z975,'PASTE-DL-ALARMS'!$Q$10:$W$2200,7,FALSE),"")</f>
        <v/>
      </c>
      <c r="AL975" s="55" t="str">
        <f>IFERROR(VLOOKUP(Z975,'PASTE-DL-ALARMS'!$Q$10:$W$2200,3,FALSE),"")</f>
        <v/>
      </c>
      <c r="AM975" s="7" t="str">
        <f t="shared" si="269"/>
        <v>10.121.17.65_BHUJ1(GNE)_S3P7</v>
      </c>
      <c r="AN975" s="55" t="str">
        <f t="shared" si="270"/>
        <v>10.121.17.66_BHUJ2(GNE)_S3P7</v>
      </c>
      <c r="AO975" s="72" t="e">
        <f t="shared" ca="1" si="271"/>
        <v>#VALUE!</v>
      </c>
      <c r="AP975" s="7" t="str">
        <f>IFERROR(VLOOKUP(Z975,'PASTE-DL-ALARMS'!$Q$10:$Z$2800,8,FALSE),"")</f>
        <v/>
      </c>
    </row>
    <row r="976" spans="1:42" x14ac:dyDescent="0.25">
      <c r="A976" s="20"/>
      <c r="B976" s="20"/>
      <c r="C976" s="20" t="str">
        <f>IF(D976="Critical",MAX($C$8:C975)+1,"")</f>
        <v/>
      </c>
      <c r="D976" s="20" t="str">
        <f t="shared" si="255"/>
        <v>-</v>
      </c>
      <c r="E976" s="20" t="str">
        <f>VLOOKUP('PASTE-DOWN-DL'!F976,'SSA-CODE'!$D$4:$E$56,2,FALSE)</f>
        <v>WTR AM</v>
      </c>
      <c r="F976" s="48" t="str">
        <f t="shared" si="256"/>
        <v>WTR AM</v>
      </c>
      <c r="G976" s="48" t="str">
        <f t="shared" si="257"/>
        <v xml:space="preserve">	WTR AM</v>
      </c>
      <c r="H976" s="20">
        <v>967</v>
      </c>
      <c r="I976" t="s">
        <v>11887</v>
      </c>
      <c r="J976" t="s">
        <v>6260</v>
      </c>
      <c r="K976" t="s">
        <v>6261</v>
      </c>
      <c r="L976" t="s">
        <v>6262</v>
      </c>
      <c r="M976" t="s">
        <v>6263</v>
      </c>
      <c r="N976" t="s">
        <v>11888</v>
      </c>
      <c r="O976" t="s">
        <v>11889</v>
      </c>
      <c r="P976" t="s">
        <v>6266</v>
      </c>
      <c r="Q976" t="s">
        <v>6651</v>
      </c>
      <c r="R976" t="s">
        <v>6903</v>
      </c>
      <c r="S976" t="s">
        <v>6269</v>
      </c>
      <c r="T976" t="s">
        <v>6270</v>
      </c>
      <c r="U976" t="s">
        <v>6269</v>
      </c>
      <c r="V976" t="s">
        <v>6271</v>
      </c>
      <c r="W976" t="s">
        <v>11890</v>
      </c>
      <c r="X976" t="s">
        <v>11891</v>
      </c>
      <c r="Y976" t="s">
        <v>6583</v>
      </c>
      <c r="Z976" s="48" t="str">
        <f t="shared" si="258"/>
        <v>WTR AM-10.121.15.159-FEDRA_S4P1-10.121.15.148-DHANDUKA_S5P1</v>
      </c>
      <c r="AA976" s="48">
        <f t="shared" si="259"/>
        <v>15</v>
      </c>
      <c r="AB976" s="48">
        <f t="shared" si="260"/>
        <v>21</v>
      </c>
      <c r="AC976" s="48">
        <f t="shared" si="261"/>
        <v>15</v>
      </c>
      <c r="AD976" s="48">
        <f t="shared" si="262"/>
        <v>24</v>
      </c>
      <c r="AE976" s="48" t="str">
        <f t="shared" si="263"/>
        <v>10.121.15.159</v>
      </c>
      <c r="AF976" s="42" t="str">
        <f t="shared" si="264"/>
        <v>10.121.15.148</v>
      </c>
      <c r="AG976" s="7" t="str">
        <f t="shared" si="265"/>
        <v>FEDRA</v>
      </c>
      <c r="AH976" s="7" t="str">
        <f t="shared" si="266"/>
        <v>DHANDUKA</v>
      </c>
      <c r="AI976" s="7" t="str">
        <f t="shared" si="267"/>
        <v>S4P1</v>
      </c>
      <c r="AJ976" s="7" t="str">
        <f t="shared" si="268"/>
        <v>S5P1</v>
      </c>
      <c r="AK976" s="7" t="str">
        <f>IFERROR(VLOOKUP(Z976,'PASTE-DL-ALARMS'!$Q$10:$W$2200,7,FALSE),"")</f>
        <v/>
      </c>
      <c r="AL976" s="55" t="str">
        <f>IFERROR(VLOOKUP(Z976,'PASTE-DL-ALARMS'!$Q$10:$W$2200,3,FALSE),"")</f>
        <v/>
      </c>
      <c r="AM976" s="7" t="str">
        <f t="shared" si="269"/>
        <v>10.121.15.159_FEDRA_S4P1</v>
      </c>
      <c r="AN976" s="55" t="str">
        <f t="shared" si="270"/>
        <v>10.121.15.148_DHANDUKA_S5P1</v>
      </c>
      <c r="AO976" s="72" t="e">
        <f t="shared" ca="1" si="271"/>
        <v>#VALUE!</v>
      </c>
      <c r="AP976" s="7" t="str">
        <f>IFERROR(VLOOKUP(Z976,'PASTE-DL-ALARMS'!$Q$10:$Z$2800,8,FALSE),"")</f>
        <v/>
      </c>
    </row>
    <row r="977" spans="1:42" x14ac:dyDescent="0.25">
      <c r="A977" s="20"/>
      <c r="B977" s="20"/>
      <c r="C977" s="20" t="str">
        <f>IF(D977="Critical",MAX($C$8:C976)+1,"")</f>
        <v/>
      </c>
      <c r="D977" s="20" t="str">
        <f t="shared" si="255"/>
        <v>-</v>
      </c>
      <c r="E977" s="20" t="str">
        <f>VLOOKUP('PASTE-DOWN-DL'!F977,'SSA-CODE'!$D$4:$E$56,2,FALSE)</f>
        <v>WTR RJ</v>
      </c>
      <c r="F977" s="48" t="str">
        <f t="shared" si="256"/>
        <v>WTR RJ</v>
      </c>
      <c r="G977" s="48" t="str">
        <f t="shared" si="257"/>
        <v xml:space="preserve">	WTR RJ</v>
      </c>
      <c r="H977" s="20">
        <v>968</v>
      </c>
      <c r="I977" t="s">
        <v>11892</v>
      </c>
      <c r="J977" t="s">
        <v>6260</v>
      </c>
      <c r="K977" t="s">
        <v>6275</v>
      </c>
      <c r="L977" t="s">
        <v>6262</v>
      </c>
      <c r="M977" t="s">
        <v>6263</v>
      </c>
      <c r="N977" t="s">
        <v>11893</v>
      </c>
      <c r="O977" t="s">
        <v>11894</v>
      </c>
      <c r="P977" t="s">
        <v>6266</v>
      </c>
      <c r="Q977" t="s">
        <v>6393</v>
      </c>
      <c r="R977" t="s">
        <v>6279</v>
      </c>
      <c r="S977" t="s">
        <v>6269</v>
      </c>
      <c r="T977" t="s">
        <v>6693</v>
      </c>
      <c r="U977" t="s">
        <v>6269</v>
      </c>
      <c r="V977" t="s">
        <v>6271</v>
      </c>
      <c r="W977" t="s">
        <v>11895</v>
      </c>
      <c r="X977" t="s">
        <v>11896</v>
      </c>
      <c r="Y977" t="s">
        <v>11897</v>
      </c>
      <c r="Z977" s="48" t="str">
        <f t="shared" si="258"/>
        <v>WTR RJ-10.121.69.66-Surendranagar1_4/5-10.121.99.7-Chotila_6/5</v>
      </c>
      <c r="AA977" s="48">
        <f t="shared" si="259"/>
        <v>14</v>
      </c>
      <c r="AB977" s="48">
        <f t="shared" si="260"/>
        <v>30</v>
      </c>
      <c r="AC977" s="48">
        <f t="shared" si="261"/>
        <v>13</v>
      </c>
      <c r="AD977" s="48">
        <f t="shared" si="262"/>
        <v>21</v>
      </c>
      <c r="AE977" s="48" t="str">
        <f t="shared" si="263"/>
        <v>10.121.69.66</v>
      </c>
      <c r="AF977" s="42" t="str">
        <f t="shared" si="264"/>
        <v>10.121.99.7</v>
      </c>
      <c r="AG977" s="7" t="str">
        <f t="shared" si="265"/>
        <v>SURENDRA NAGAR1</v>
      </c>
      <c r="AH977" s="7" t="str">
        <f t="shared" si="266"/>
        <v>CHOTILA</v>
      </c>
      <c r="AI977" s="7" t="str">
        <f t="shared" si="267"/>
        <v>S4P5</v>
      </c>
      <c r="AJ977" s="7" t="str">
        <f t="shared" si="268"/>
        <v>S6P5</v>
      </c>
      <c r="AK977" s="7" t="str">
        <f>IFERROR(VLOOKUP(Z977,'PASTE-DL-ALARMS'!$Q$10:$W$2200,7,FALSE),"")</f>
        <v/>
      </c>
      <c r="AL977" s="55" t="str">
        <f>IFERROR(VLOOKUP(Z977,'PASTE-DL-ALARMS'!$Q$10:$W$2200,3,FALSE),"")</f>
        <v/>
      </c>
      <c r="AM977" s="7" t="str">
        <f t="shared" si="269"/>
        <v>10.121.69.66_SURENDRA NAGAR1_S4P5</v>
      </c>
      <c r="AN977" s="55" t="str">
        <f t="shared" si="270"/>
        <v>10.121.99.7_CHOTILA_S6P5</v>
      </c>
      <c r="AO977" s="72" t="e">
        <f t="shared" ca="1" si="271"/>
        <v>#VALUE!</v>
      </c>
      <c r="AP977" s="7" t="str">
        <f>IFERROR(VLOOKUP(Z977,'PASTE-DL-ALARMS'!$Q$10:$Z$2800,8,FALSE),"")</f>
        <v/>
      </c>
    </row>
    <row r="978" spans="1:42" x14ac:dyDescent="0.25">
      <c r="A978" s="20"/>
      <c r="B978" s="20"/>
      <c r="C978" s="20" t="str">
        <f>IF(D978="Critical",MAX($C$8:C977)+1,"")</f>
        <v/>
      </c>
      <c r="D978" s="20" t="str">
        <f t="shared" si="255"/>
        <v>-</v>
      </c>
      <c r="E978" s="20" t="str">
        <f>VLOOKUP('PASTE-DOWN-DL'!F978,'SSA-CODE'!$D$4:$E$56,2,FALSE)</f>
        <v>AHD</v>
      </c>
      <c r="F978" s="48" t="str">
        <f t="shared" si="256"/>
        <v>SSA AM</v>
      </c>
      <c r="G978" s="48" t="str">
        <f t="shared" si="257"/>
        <v xml:space="preserve">	SSA AM</v>
      </c>
      <c r="H978" s="20">
        <v>969</v>
      </c>
      <c r="I978" t="s">
        <v>11898</v>
      </c>
      <c r="J978" t="s">
        <v>6466</v>
      </c>
      <c r="K978" t="s">
        <v>6275</v>
      </c>
      <c r="L978" t="s">
        <v>6262</v>
      </c>
      <c r="M978" t="s">
        <v>6263</v>
      </c>
      <c r="N978" t="s">
        <v>11899</v>
      </c>
      <c r="O978" t="s">
        <v>11900</v>
      </c>
      <c r="P978" t="s">
        <v>6266</v>
      </c>
      <c r="Q978" t="s">
        <v>7248</v>
      </c>
      <c r="R978" t="s">
        <v>6279</v>
      </c>
      <c r="S978" t="s">
        <v>6269</v>
      </c>
      <c r="T978" t="s">
        <v>6287</v>
      </c>
      <c r="U978" t="s">
        <v>6269</v>
      </c>
      <c r="V978" t="s">
        <v>6271</v>
      </c>
      <c r="W978" t="s">
        <v>11901</v>
      </c>
      <c r="X978" t="s">
        <v>11902</v>
      </c>
      <c r="Y978" t="s">
        <v>6269</v>
      </c>
      <c r="Z978" s="48" t="str">
        <f t="shared" si="258"/>
        <v>SSA AM-10.121.18.194-Naroda_S6P9-10.121.18.135-Naroda_B2_S6P10</v>
      </c>
      <c r="AA978" s="48">
        <f t="shared" si="259"/>
        <v>15</v>
      </c>
      <c r="AB978" s="48">
        <f t="shared" si="260"/>
        <v>22</v>
      </c>
      <c r="AC978" s="48">
        <f t="shared" si="261"/>
        <v>15</v>
      </c>
      <c r="AD978" s="48">
        <f t="shared" si="262"/>
        <v>22</v>
      </c>
      <c r="AE978" s="48" t="str">
        <f t="shared" si="263"/>
        <v>10.121.18.194</v>
      </c>
      <c r="AF978" s="42" t="str">
        <f t="shared" si="264"/>
        <v>10.121.18.135</v>
      </c>
      <c r="AG978" s="7" t="str">
        <f t="shared" si="265"/>
        <v>Naroda</v>
      </c>
      <c r="AH978" s="7" t="str">
        <f t="shared" si="266"/>
        <v>NARODA</v>
      </c>
      <c r="AI978" s="7" t="str">
        <f t="shared" si="267"/>
        <v>S3P7</v>
      </c>
      <c r="AJ978" s="7" t="str">
        <f t="shared" si="268"/>
        <v>S6P10</v>
      </c>
      <c r="AK978" s="7" t="str">
        <f>IFERROR(VLOOKUP(Z978,'PASTE-DL-ALARMS'!$Q$10:$W$2200,7,FALSE),"")</f>
        <v/>
      </c>
      <c r="AL978" s="55" t="str">
        <f>IFERROR(VLOOKUP(Z978,'PASTE-DL-ALARMS'!$Q$10:$W$2200,3,FALSE),"")</f>
        <v/>
      </c>
      <c r="AM978" s="7" t="str">
        <f t="shared" si="269"/>
        <v>10.121.18.194_Naroda_S3P7</v>
      </c>
      <c r="AN978" s="55" t="str">
        <f t="shared" si="270"/>
        <v>10.121.18.135_NARODA_S6P10</v>
      </c>
      <c r="AO978" s="72" t="e">
        <f t="shared" ca="1" si="271"/>
        <v>#VALUE!</v>
      </c>
      <c r="AP978" s="7" t="str">
        <f>IFERROR(VLOOKUP(Z978,'PASTE-DL-ALARMS'!$Q$10:$Z$2800,8,FALSE),"")</f>
        <v/>
      </c>
    </row>
    <row r="979" spans="1:42" x14ac:dyDescent="0.25">
      <c r="A979" s="20"/>
      <c r="B979" s="20"/>
      <c r="C979" s="20" t="str">
        <f>IF(D979="Critical",MAX($C$8:C978)+1,"")</f>
        <v/>
      </c>
      <c r="D979" s="20" t="str">
        <f t="shared" si="255"/>
        <v>-</v>
      </c>
      <c r="E979" s="20" t="str">
        <f>VLOOKUP('PASTE-DOWN-DL'!F979,'SSA-CODE'!$D$4:$E$56,2,FALSE)</f>
        <v>WTR RJ</v>
      </c>
      <c r="F979" s="48" t="str">
        <f t="shared" si="256"/>
        <v>WTR RJ</v>
      </c>
      <c r="G979" s="48" t="str">
        <f t="shared" si="257"/>
        <v xml:space="preserve">	WTR RJ</v>
      </c>
      <c r="H979" s="20">
        <v>970</v>
      </c>
      <c r="I979" t="s">
        <v>11903</v>
      </c>
      <c r="J979" t="s">
        <v>6260</v>
      </c>
      <c r="K979" t="s">
        <v>6261</v>
      </c>
      <c r="L979" t="s">
        <v>6262</v>
      </c>
      <c r="M979" t="s">
        <v>6263</v>
      </c>
      <c r="N979" t="s">
        <v>11904</v>
      </c>
      <c r="O979" t="s">
        <v>11905</v>
      </c>
      <c r="P979" t="s">
        <v>6266</v>
      </c>
      <c r="Q979" t="s">
        <v>6461</v>
      </c>
      <c r="R979" t="s">
        <v>6446</v>
      </c>
      <c r="S979" t="s">
        <v>6269</v>
      </c>
      <c r="T979" t="s">
        <v>6270</v>
      </c>
      <c r="U979" t="s">
        <v>6269</v>
      </c>
      <c r="V979" t="s">
        <v>6271</v>
      </c>
      <c r="W979" t="s">
        <v>11906</v>
      </c>
      <c r="X979" t="s">
        <v>11907</v>
      </c>
      <c r="Y979" t="s">
        <v>6269</v>
      </c>
      <c r="Z979" s="48" t="str">
        <f t="shared" si="258"/>
        <v>WTR RJ-10.121.68.199-TN725B_LALPUR_PH2\S3P1-10.121.68.197-TN725B_BHANVAD_PH3\S4P1</v>
      </c>
      <c r="AA979" s="48">
        <f t="shared" si="259"/>
        <v>15</v>
      </c>
      <c r="AB979" s="48">
        <f t="shared" si="260"/>
        <v>23</v>
      </c>
      <c r="AC979" s="48">
        <f t="shared" si="261"/>
        <v>15</v>
      </c>
      <c r="AD979" s="48">
        <f t="shared" si="262"/>
        <v>22</v>
      </c>
      <c r="AE979" s="48" t="str">
        <f t="shared" si="263"/>
        <v>10.121.68.197</v>
      </c>
      <c r="AF979" s="42" t="str">
        <f t="shared" si="264"/>
        <v>10.121.68.199</v>
      </c>
      <c r="AG979" s="7" t="str">
        <f t="shared" si="265"/>
        <v>BHANVAD</v>
      </c>
      <c r="AH979" s="7" t="str">
        <f t="shared" si="266"/>
        <v>LALPUR</v>
      </c>
      <c r="AI979" s="7" t="str">
        <f t="shared" si="267"/>
        <v>S4P1</v>
      </c>
      <c r="AJ979" s="7" t="str">
        <f t="shared" si="268"/>
        <v>S3P1</v>
      </c>
      <c r="AK979" s="7" t="str">
        <f>IFERROR(VLOOKUP(Z979,'PASTE-DL-ALARMS'!$Q$10:$W$2200,7,FALSE),"")</f>
        <v/>
      </c>
      <c r="AL979" s="55" t="str">
        <f>IFERROR(VLOOKUP(Z979,'PASTE-DL-ALARMS'!$Q$10:$W$2200,3,FALSE),"")</f>
        <v/>
      </c>
      <c r="AM979" s="7" t="str">
        <f t="shared" si="269"/>
        <v>10.121.68.197_BHANVAD_S4P1</v>
      </c>
      <c r="AN979" s="55" t="str">
        <f t="shared" si="270"/>
        <v>10.121.68.199_LALPUR_S3P1</v>
      </c>
      <c r="AO979" s="72" t="e">
        <f t="shared" ca="1" si="271"/>
        <v>#VALUE!</v>
      </c>
      <c r="AP979" s="7" t="str">
        <f>IFERROR(VLOOKUP(Z979,'PASTE-DL-ALARMS'!$Q$10:$Z$2800,8,FALSE),"")</f>
        <v/>
      </c>
    </row>
    <row r="980" spans="1:42" x14ac:dyDescent="0.25">
      <c r="A980" s="20"/>
      <c r="B980" s="20"/>
      <c r="C980" s="20" t="str">
        <f>IF(D980="Critical",MAX($C$8:C979)+1,"")</f>
        <v/>
      </c>
      <c r="D980" s="20" t="str">
        <f t="shared" si="255"/>
        <v>-</v>
      </c>
      <c r="E980" s="20" t="str">
        <f>VLOOKUP('PASTE-DOWN-DL'!F980,'SSA-CODE'!$D$4:$E$56,2,FALSE)</f>
        <v>AHD</v>
      </c>
      <c r="F980" s="48" t="str">
        <f t="shared" si="256"/>
        <v>SSA AM</v>
      </c>
      <c r="G980" s="48" t="str">
        <f t="shared" si="257"/>
        <v xml:space="preserve">	SSA AM</v>
      </c>
      <c r="H980" s="20">
        <v>971</v>
      </c>
      <c r="I980" t="s">
        <v>11908</v>
      </c>
      <c r="J980" t="s">
        <v>6260</v>
      </c>
      <c r="K980" t="s">
        <v>6261</v>
      </c>
      <c r="L980" t="s">
        <v>6262</v>
      </c>
      <c r="M980" t="s">
        <v>6263</v>
      </c>
      <c r="N980" t="s">
        <v>11909</v>
      </c>
      <c r="O980" t="s">
        <v>11910</v>
      </c>
      <c r="P980" t="s">
        <v>6266</v>
      </c>
      <c r="Q980" t="s">
        <v>6267</v>
      </c>
      <c r="R980" t="s">
        <v>7083</v>
      </c>
      <c r="S980" t="s">
        <v>6269</v>
      </c>
      <c r="T980" t="s">
        <v>6602</v>
      </c>
      <c r="U980" t="s">
        <v>6269</v>
      </c>
      <c r="V980" t="s">
        <v>6271</v>
      </c>
      <c r="W980" t="s">
        <v>11911</v>
      </c>
      <c r="X980" t="s">
        <v>11912</v>
      </c>
      <c r="Y980" t="s">
        <v>11913</v>
      </c>
      <c r="Z980" s="48" t="str">
        <f t="shared" si="258"/>
        <v>SSA AM-10.121.18.143-TN725B_JML_B2\S4P1-10.121.18.144-TN725B_RPG_B2\S3P1</v>
      </c>
      <c r="AA980" s="48">
        <f t="shared" si="259"/>
        <v>15</v>
      </c>
      <c r="AB980" s="48">
        <f t="shared" si="260"/>
        <v>24</v>
      </c>
      <c r="AC980" s="48">
        <f t="shared" si="261"/>
        <v>15</v>
      </c>
      <c r="AD980" s="48">
        <f t="shared" si="262"/>
        <v>27</v>
      </c>
      <c r="AE980" s="48" t="str">
        <f t="shared" si="263"/>
        <v>10.121.18.143</v>
      </c>
      <c r="AF980" s="42" t="str">
        <f t="shared" si="264"/>
        <v>10.121.18.144</v>
      </c>
      <c r="AG980" s="7" t="str">
        <f t="shared" si="265"/>
        <v>Jamalpur</v>
      </c>
      <c r="AH980" s="7" t="str">
        <f t="shared" si="266"/>
        <v>Raipur Gate</v>
      </c>
      <c r="AI980" s="7" t="str">
        <f t="shared" si="267"/>
        <v>S4P1</v>
      </c>
      <c r="AJ980" s="7" t="str">
        <f t="shared" si="268"/>
        <v>S3P1</v>
      </c>
      <c r="AK980" s="7" t="str">
        <f>IFERROR(VLOOKUP(Z980,'PASTE-DL-ALARMS'!$Q$10:$W$2200,7,FALSE),"")</f>
        <v/>
      </c>
      <c r="AL980" s="55" t="str">
        <f>IFERROR(VLOOKUP(Z980,'PASTE-DL-ALARMS'!$Q$10:$W$2200,3,FALSE),"")</f>
        <v/>
      </c>
      <c r="AM980" s="7" t="str">
        <f t="shared" si="269"/>
        <v>10.121.18.143_Jamalpur_S4P1</v>
      </c>
      <c r="AN980" s="55" t="str">
        <f t="shared" si="270"/>
        <v>10.121.18.144_Raipur Gate_S3P1</v>
      </c>
      <c r="AO980" s="72" t="e">
        <f t="shared" ca="1" si="271"/>
        <v>#VALUE!</v>
      </c>
      <c r="AP980" s="7" t="str">
        <f>IFERROR(VLOOKUP(Z980,'PASTE-DL-ALARMS'!$Q$10:$Z$2800,8,FALSE),"")</f>
        <v/>
      </c>
    </row>
    <row r="981" spans="1:42" x14ac:dyDescent="0.25">
      <c r="A981" s="20"/>
      <c r="B981" s="20"/>
      <c r="C981" s="20" t="str">
        <f>IF(D981="Critical",MAX($C$8:C980)+1,"")</f>
        <v/>
      </c>
      <c r="D981" s="20" t="str">
        <f t="shared" si="255"/>
        <v>-</v>
      </c>
      <c r="E981" s="20" t="str">
        <f>VLOOKUP('PASTE-DOWN-DL'!F981,'SSA-CODE'!$D$4:$E$56,2,FALSE)</f>
        <v>MSN</v>
      </c>
      <c r="F981" s="48" t="str">
        <f t="shared" si="256"/>
        <v>SSA MEH</v>
      </c>
      <c r="G981" s="48" t="str">
        <f t="shared" si="257"/>
        <v xml:space="preserve">	SSA MEH</v>
      </c>
      <c r="H981" s="20">
        <v>972</v>
      </c>
      <c r="I981" t="s">
        <v>11914</v>
      </c>
      <c r="J981" t="s">
        <v>6260</v>
      </c>
      <c r="K981" t="s">
        <v>6275</v>
      </c>
      <c r="L981" t="s">
        <v>6262</v>
      </c>
      <c r="M981" t="s">
        <v>6263</v>
      </c>
      <c r="N981" t="s">
        <v>11915</v>
      </c>
      <c r="O981" t="s">
        <v>11916</v>
      </c>
      <c r="P981" t="s">
        <v>6266</v>
      </c>
      <c r="Q981" t="s">
        <v>6460</v>
      </c>
      <c r="R981" t="s">
        <v>6279</v>
      </c>
      <c r="S981" t="s">
        <v>11917</v>
      </c>
      <c r="T981" t="s">
        <v>6500</v>
      </c>
      <c r="U981" t="s">
        <v>6989</v>
      </c>
      <c r="V981" t="s">
        <v>6271</v>
      </c>
      <c r="W981" t="s">
        <v>11918</v>
      </c>
      <c r="X981" t="s">
        <v>11919</v>
      </c>
      <c r="Y981" t="s">
        <v>6269</v>
      </c>
      <c r="Z981" s="48" t="str">
        <f t="shared" si="258"/>
        <v>SSA MEH-10.121.25.92-UGVCL_1/5-10.121.25.123-PILAJIGANJ EXCG 4/2</v>
      </c>
      <c r="AA981" s="48">
        <f t="shared" si="259"/>
        <v>14</v>
      </c>
      <c r="AB981" s="48">
        <f t="shared" si="260"/>
        <v>20</v>
      </c>
      <c r="AC981" s="48">
        <f t="shared" si="261"/>
        <v>15</v>
      </c>
      <c r="AD981" s="48">
        <f t="shared" si="262"/>
        <v>31</v>
      </c>
      <c r="AE981" s="48" t="str">
        <f t="shared" si="263"/>
        <v>10.121.25.92</v>
      </c>
      <c r="AF981" s="42" t="str">
        <f t="shared" si="264"/>
        <v>10.121.25.123</v>
      </c>
      <c r="AG981" s="7" t="str">
        <f t="shared" si="265"/>
        <v>UGVCL</v>
      </c>
      <c r="AH981" s="7" t="str">
        <f t="shared" si="266"/>
        <v>PILAJIGANJ-EXCG</v>
      </c>
      <c r="AI981" s="7" t="str">
        <f t="shared" si="267"/>
        <v>S1P5</v>
      </c>
      <c r="AJ981" s="7" t="str">
        <f t="shared" si="268"/>
        <v>S4P2</v>
      </c>
      <c r="AK981" s="7" t="str">
        <f>IFERROR(VLOOKUP(Z981,'PASTE-DL-ALARMS'!$Q$10:$W$2200,7,FALSE),"")</f>
        <v/>
      </c>
      <c r="AL981" s="55" t="str">
        <f>IFERROR(VLOOKUP(Z981,'PASTE-DL-ALARMS'!$Q$10:$W$2200,3,FALSE),"")</f>
        <v/>
      </c>
      <c r="AM981" s="7" t="str">
        <f t="shared" si="269"/>
        <v>10.121.25.92_UGVCL_S1P5</v>
      </c>
      <c r="AN981" s="55" t="str">
        <f t="shared" si="270"/>
        <v>10.121.25.123_PILAJIGANJ-EXCG_S4P2</v>
      </c>
      <c r="AO981" s="72" t="e">
        <f t="shared" ca="1" si="271"/>
        <v>#VALUE!</v>
      </c>
      <c r="AP981" s="7" t="str">
        <f>IFERROR(VLOOKUP(Z981,'PASTE-DL-ALARMS'!$Q$10:$Z$2800,8,FALSE),"")</f>
        <v/>
      </c>
    </row>
    <row r="982" spans="1:42" x14ac:dyDescent="0.25">
      <c r="A982" s="20"/>
      <c r="B982" s="20"/>
      <c r="C982" s="20" t="str">
        <f>IF(D982="Critical",MAX($C$8:C981)+1,"")</f>
        <v/>
      </c>
      <c r="D982" s="20" t="str">
        <f t="shared" si="255"/>
        <v>-</v>
      </c>
      <c r="E982" s="20" t="str">
        <f>VLOOKUP('PASTE-DOWN-DL'!F982,'SSA-CODE'!$D$4:$E$56,2,FALSE)</f>
        <v>BUJ</v>
      </c>
      <c r="F982" s="48" t="str">
        <f t="shared" si="256"/>
        <v>SSA BUJ</v>
      </c>
      <c r="G982" s="48" t="str">
        <f t="shared" si="257"/>
        <v xml:space="preserve">	SSA BUJ</v>
      </c>
      <c r="H982" s="20">
        <v>973</v>
      </c>
      <c r="I982" t="s">
        <v>11920</v>
      </c>
      <c r="J982" t="s">
        <v>6260</v>
      </c>
      <c r="K982" t="s">
        <v>6275</v>
      </c>
      <c r="L982" t="s">
        <v>6262</v>
      </c>
      <c r="M982" t="s">
        <v>6263</v>
      </c>
      <c r="N982" t="s">
        <v>11921</v>
      </c>
      <c r="O982" t="s">
        <v>11922</v>
      </c>
      <c r="P982" t="s">
        <v>6266</v>
      </c>
      <c r="Q982" t="s">
        <v>6359</v>
      </c>
      <c r="R982" t="s">
        <v>6279</v>
      </c>
      <c r="S982" t="s">
        <v>11923</v>
      </c>
      <c r="T982" t="s">
        <v>6345</v>
      </c>
      <c r="U982" t="s">
        <v>6346</v>
      </c>
      <c r="V982" t="s">
        <v>6271</v>
      </c>
      <c r="W982" t="s">
        <v>11924</v>
      </c>
      <c r="X982" t="s">
        <v>11925</v>
      </c>
      <c r="Y982" t="s">
        <v>6269</v>
      </c>
      <c r="Z982" s="48" t="str">
        <f t="shared" si="258"/>
        <v>SSA BUJ-10.121.96.170-MISTRY BOARDING _TN703B_PH2\S1P6-10.121.24.66-Mundra Rd TE B2_PH2\S5P2</v>
      </c>
      <c r="AA982" s="48">
        <f t="shared" si="259"/>
        <v>15</v>
      </c>
      <c r="AB982" s="48">
        <f t="shared" si="260"/>
        <v>31</v>
      </c>
      <c r="AC982" s="48">
        <f t="shared" si="261"/>
        <v>14</v>
      </c>
      <c r="AD982" s="48">
        <f t="shared" si="262"/>
        <v>26</v>
      </c>
      <c r="AE982" s="48" t="str">
        <f t="shared" si="263"/>
        <v>10.121.96.170</v>
      </c>
      <c r="AF982" s="42" t="str">
        <f t="shared" si="264"/>
        <v>10.121.24.66</v>
      </c>
      <c r="AG982" s="7" t="str">
        <f t="shared" si="265"/>
        <v>MISTRY BOARDING</v>
      </c>
      <c r="AH982" s="7" t="str">
        <f t="shared" si="266"/>
        <v>MBM Bhuj B2</v>
      </c>
      <c r="AI982" s="7" t="str">
        <f t="shared" si="267"/>
        <v>S1P6</v>
      </c>
      <c r="AJ982" s="7" t="str">
        <f t="shared" si="268"/>
        <v>S5P2</v>
      </c>
      <c r="AK982" s="7" t="str">
        <f>IFERROR(VLOOKUP(Z982,'PASTE-DL-ALARMS'!$Q$10:$W$2200,7,FALSE),"")</f>
        <v/>
      </c>
      <c r="AL982" s="55" t="str">
        <f>IFERROR(VLOOKUP(Z982,'PASTE-DL-ALARMS'!$Q$10:$W$2200,3,FALSE),"")</f>
        <v/>
      </c>
      <c r="AM982" s="7" t="str">
        <f t="shared" si="269"/>
        <v>10.121.96.170_MISTRY BOARDING_S1P6</v>
      </c>
      <c r="AN982" s="55" t="str">
        <f t="shared" si="270"/>
        <v>10.121.24.66_MBM Bhuj B2_S5P2</v>
      </c>
      <c r="AO982" s="72" t="e">
        <f t="shared" ca="1" si="271"/>
        <v>#VALUE!</v>
      </c>
      <c r="AP982" s="7" t="str">
        <f>IFERROR(VLOOKUP(Z982,'PASTE-DL-ALARMS'!$Q$10:$Z$2800,8,FALSE),"")</f>
        <v/>
      </c>
    </row>
    <row r="983" spans="1:42" x14ac:dyDescent="0.25">
      <c r="A983" s="20"/>
      <c r="B983" s="20"/>
      <c r="C983" s="20" t="str">
        <f>IF(D983="Critical",MAX($C$8:C982)+1,"")</f>
        <v/>
      </c>
      <c r="D983" s="20" t="str">
        <f t="shared" si="255"/>
        <v>-</v>
      </c>
      <c r="E983" s="20" t="str">
        <f>VLOOKUP('PASTE-DOWN-DL'!F983,'SSA-CODE'!$D$4:$E$56,2,FALSE)</f>
        <v>VDA</v>
      </c>
      <c r="F983" s="48" t="str">
        <f t="shared" si="256"/>
        <v>SSA VDR</v>
      </c>
      <c r="G983" s="48" t="str">
        <f t="shared" si="257"/>
        <v xml:space="preserve">	SSA VDR</v>
      </c>
      <c r="H983" s="20">
        <v>974</v>
      </c>
      <c r="I983" t="s">
        <v>11926</v>
      </c>
      <c r="J983" t="s">
        <v>6260</v>
      </c>
      <c r="K983" t="s">
        <v>6275</v>
      </c>
      <c r="L983" t="s">
        <v>6262</v>
      </c>
      <c r="M983" t="s">
        <v>6263</v>
      </c>
      <c r="N983" t="s">
        <v>11927</v>
      </c>
      <c r="O983" t="s">
        <v>11928</v>
      </c>
      <c r="P983" t="s">
        <v>6266</v>
      </c>
      <c r="Q983" t="s">
        <v>6882</v>
      </c>
      <c r="R983" t="s">
        <v>6279</v>
      </c>
      <c r="S983" t="s">
        <v>8356</v>
      </c>
      <c r="T983" t="s">
        <v>6471</v>
      </c>
      <c r="U983" t="s">
        <v>6472</v>
      </c>
      <c r="V983" t="s">
        <v>6271</v>
      </c>
      <c r="W983" t="s">
        <v>11929</v>
      </c>
      <c r="X983" t="s">
        <v>11930</v>
      </c>
      <c r="Y983" t="s">
        <v>6269</v>
      </c>
      <c r="Z983" s="48" t="str">
        <f t="shared" si="258"/>
        <v>SSA VDR-10.121.99.129-ALKAPURI_5/6-10.121.16.12-BarodaAlkapuri1_5/6</v>
      </c>
      <c r="AA983" s="48">
        <f t="shared" si="259"/>
        <v>15</v>
      </c>
      <c r="AB983" s="48">
        <f t="shared" si="260"/>
        <v>29</v>
      </c>
      <c r="AC983" s="48">
        <f t="shared" si="261"/>
        <v>14</v>
      </c>
      <c r="AD983" s="48">
        <f t="shared" si="262"/>
        <v>36</v>
      </c>
      <c r="AE983" s="48" t="str">
        <f t="shared" si="263"/>
        <v>10.121.99.129</v>
      </c>
      <c r="AF983" s="42" t="str">
        <f t="shared" si="264"/>
        <v>10.121.16.12</v>
      </c>
      <c r="AG983" s="7" t="str">
        <f t="shared" si="265"/>
        <v>ALKAPURI(GNE)</v>
      </c>
      <c r="AH983" s="7" t="str">
        <f t="shared" si="266"/>
        <v>Baroda-Alkapuri1(GNE)</v>
      </c>
      <c r="AI983" s="7" t="str">
        <f t="shared" si="267"/>
        <v>S5P6</v>
      </c>
      <c r="AJ983" s="7" t="str">
        <f t="shared" si="268"/>
        <v>S5P6</v>
      </c>
      <c r="AK983" s="7" t="str">
        <f>IFERROR(VLOOKUP(Z983,'PASTE-DL-ALARMS'!$Q$10:$W$2200,7,FALSE),"")</f>
        <v/>
      </c>
      <c r="AL983" s="55" t="str">
        <f>IFERROR(VLOOKUP(Z983,'PASTE-DL-ALARMS'!$Q$10:$W$2200,3,FALSE),"")</f>
        <v/>
      </c>
      <c r="AM983" s="7" t="str">
        <f t="shared" si="269"/>
        <v>10.121.99.129_ALKAPURI(GNE)_S5P6</v>
      </c>
      <c r="AN983" s="55" t="str">
        <f t="shared" si="270"/>
        <v>10.121.16.12_Baroda-Alkapuri1(GNE)_S5P6</v>
      </c>
      <c r="AO983" s="72" t="e">
        <f t="shared" ca="1" si="271"/>
        <v>#VALUE!</v>
      </c>
      <c r="AP983" s="7" t="str">
        <f>IFERROR(VLOOKUP(Z983,'PASTE-DL-ALARMS'!$Q$10:$Z$2800,8,FALSE),"")</f>
        <v/>
      </c>
    </row>
    <row r="984" spans="1:42" x14ac:dyDescent="0.25">
      <c r="A984" s="20"/>
      <c r="B984" s="20"/>
      <c r="C984" s="20" t="str">
        <f>IF(D984="Critical",MAX($C$8:C983)+1,"")</f>
        <v/>
      </c>
      <c r="D984" s="20" t="str">
        <f t="shared" si="255"/>
        <v>-</v>
      </c>
      <c r="E984" s="20" t="str">
        <f>VLOOKUP('PASTE-DOWN-DL'!F984,'SSA-CODE'!$D$4:$E$56,2,FALSE)</f>
        <v>SRT</v>
      </c>
      <c r="F984" s="48" t="str">
        <f t="shared" si="256"/>
        <v>SSA SR</v>
      </c>
      <c r="G984" s="48" t="str">
        <f t="shared" si="257"/>
        <v xml:space="preserve">	SSA SR</v>
      </c>
      <c r="H984" s="20">
        <v>975</v>
      </c>
      <c r="I984" t="s">
        <v>11931</v>
      </c>
      <c r="J984" t="s">
        <v>6260</v>
      </c>
      <c r="K984" t="s">
        <v>6275</v>
      </c>
      <c r="L984" t="s">
        <v>6262</v>
      </c>
      <c r="M984" t="s">
        <v>6263</v>
      </c>
      <c r="N984" t="s">
        <v>11932</v>
      </c>
      <c r="O984" t="s">
        <v>11933</v>
      </c>
      <c r="P984" t="s">
        <v>6266</v>
      </c>
      <c r="Q984" t="s">
        <v>7273</v>
      </c>
      <c r="R984" t="s">
        <v>6279</v>
      </c>
      <c r="S984" t="s">
        <v>11934</v>
      </c>
      <c r="T984" t="s">
        <v>6321</v>
      </c>
      <c r="U984" t="s">
        <v>8490</v>
      </c>
      <c r="V984" t="s">
        <v>6271</v>
      </c>
      <c r="W984" t="s">
        <v>11935</v>
      </c>
      <c r="X984" t="s">
        <v>11936</v>
      </c>
      <c r="Y984" t="s">
        <v>6269</v>
      </c>
      <c r="Z984" s="48" t="str">
        <f t="shared" si="258"/>
        <v>SSA SR-10.121.19.211-COVID HOSPITAL_1/5-10.121.19.201-KARIMABAD2_3/6</v>
      </c>
      <c r="AA984" s="48">
        <f t="shared" si="259"/>
        <v>15</v>
      </c>
      <c r="AB984" s="48">
        <f t="shared" si="260"/>
        <v>30</v>
      </c>
      <c r="AC984" s="48">
        <f t="shared" si="261"/>
        <v>15</v>
      </c>
      <c r="AD984" s="48">
        <f t="shared" si="262"/>
        <v>26</v>
      </c>
      <c r="AE984" s="48" t="str">
        <f t="shared" si="263"/>
        <v>10.121.19.211</v>
      </c>
      <c r="AF984" s="42" t="str">
        <f t="shared" si="264"/>
        <v>10.121.19.201</v>
      </c>
      <c r="AG984" s="7" t="str">
        <f t="shared" si="265"/>
        <v>COVID HOSPITAL</v>
      </c>
      <c r="AH984" s="7" t="str">
        <f t="shared" si="266"/>
        <v>KARIMABAD2</v>
      </c>
      <c r="AI984" s="7" t="str">
        <f t="shared" si="267"/>
        <v>S1P5</v>
      </c>
      <c r="AJ984" s="7" t="str">
        <f t="shared" si="268"/>
        <v>S3P6</v>
      </c>
      <c r="AK984" s="7" t="str">
        <f>IFERROR(VLOOKUP(Z984,'PASTE-DL-ALARMS'!$Q$10:$W$2200,7,FALSE),"")</f>
        <v/>
      </c>
      <c r="AL984" s="55" t="str">
        <f>IFERROR(VLOOKUP(Z984,'PASTE-DL-ALARMS'!$Q$10:$W$2200,3,FALSE),"")</f>
        <v/>
      </c>
      <c r="AM984" s="7" t="str">
        <f t="shared" si="269"/>
        <v>10.121.19.211_COVID HOSPITAL_S1P5</v>
      </c>
      <c r="AN984" s="55" t="str">
        <f t="shared" si="270"/>
        <v>10.121.19.201_KARIMABAD2_S3P6</v>
      </c>
      <c r="AO984" s="72" t="e">
        <f t="shared" ca="1" si="271"/>
        <v>#VALUE!</v>
      </c>
      <c r="AP984" s="7" t="str">
        <f>IFERROR(VLOOKUP(Z984,'PASTE-DL-ALARMS'!$Q$10:$Z$2800,8,FALSE),"")</f>
        <v/>
      </c>
    </row>
    <row r="985" spans="1:42" x14ac:dyDescent="0.25">
      <c r="A985" s="20"/>
      <c r="B985" s="20"/>
      <c r="C985" s="20" t="str">
        <f>IF(D985="Critical",MAX($C$8:C984)+1,"")</f>
        <v/>
      </c>
      <c r="D985" s="20" t="str">
        <f t="shared" si="255"/>
        <v>-</v>
      </c>
      <c r="E985" s="20" t="str">
        <f>VLOOKUP('PASTE-DOWN-DL'!F985,'SSA-CODE'!$D$4:$E$56,2,FALSE)</f>
        <v>AHD</v>
      </c>
      <c r="F985" s="48" t="str">
        <f t="shared" si="256"/>
        <v>SSA AM</v>
      </c>
      <c r="G985" s="48" t="str">
        <f t="shared" si="257"/>
        <v xml:space="preserve">	SSA AM</v>
      </c>
      <c r="H985" s="20">
        <v>976</v>
      </c>
      <c r="I985" t="s">
        <v>11937</v>
      </c>
      <c r="J985" t="s">
        <v>6260</v>
      </c>
      <c r="K985" t="s">
        <v>6261</v>
      </c>
      <c r="L985" t="s">
        <v>6262</v>
      </c>
      <c r="M985" t="s">
        <v>6263</v>
      </c>
      <c r="N985" t="s">
        <v>11938</v>
      </c>
      <c r="O985" t="s">
        <v>11939</v>
      </c>
      <c r="P985" t="s">
        <v>6266</v>
      </c>
      <c r="Q985" t="s">
        <v>7217</v>
      </c>
      <c r="R985" t="s">
        <v>6665</v>
      </c>
      <c r="S985" t="s">
        <v>6269</v>
      </c>
      <c r="T985" t="s">
        <v>6602</v>
      </c>
      <c r="U985" t="s">
        <v>6269</v>
      </c>
      <c r="V985" t="s">
        <v>6271</v>
      </c>
      <c r="W985" t="s">
        <v>11940</v>
      </c>
      <c r="X985" t="s">
        <v>11941</v>
      </c>
      <c r="Y985" t="s">
        <v>6269</v>
      </c>
      <c r="Z985" s="48" t="str">
        <f t="shared" si="258"/>
        <v>SSA AM-10.121.18.206-Khokhara B1_4/1-10.121.18.207-Kankaria B2_3/1</v>
      </c>
      <c r="AA985" s="48">
        <f t="shared" si="259"/>
        <v>15</v>
      </c>
      <c r="AB985" s="48">
        <f t="shared" si="260"/>
        <v>24</v>
      </c>
      <c r="AC985" s="48">
        <f t="shared" si="261"/>
        <v>15</v>
      </c>
      <c r="AD985" s="48">
        <f t="shared" si="262"/>
        <v>24</v>
      </c>
      <c r="AE985" s="48" t="str">
        <f t="shared" si="263"/>
        <v>10.121.18.206</v>
      </c>
      <c r="AF985" s="42" t="str">
        <f t="shared" si="264"/>
        <v>10.121.18.207</v>
      </c>
      <c r="AG985" s="7" t="str">
        <f t="shared" si="265"/>
        <v>Khokhara</v>
      </c>
      <c r="AH985" s="7" t="str">
        <f t="shared" si="266"/>
        <v>Kankaria</v>
      </c>
      <c r="AI985" s="7" t="str">
        <f t="shared" si="267"/>
        <v>S4P1</v>
      </c>
      <c r="AJ985" s="7" t="str">
        <f t="shared" si="268"/>
        <v>S3P1</v>
      </c>
      <c r="AK985" s="7" t="str">
        <f>IFERROR(VLOOKUP(Z985,'PASTE-DL-ALARMS'!$Q$10:$W$2200,7,FALSE),"")</f>
        <v/>
      </c>
      <c r="AL985" s="55" t="str">
        <f>IFERROR(VLOOKUP(Z985,'PASTE-DL-ALARMS'!$Q$10:$W$2200,3,FALSE),"")</f>
        <v/>
      </c>
      <c r="AM985" s="7" t="str">
        <f t="shared" si="269"/>
        <v>10.121.18.206_Khokhara_S4P1</v>
      </c>
      <c r="AN985" s="55" t="str">
        <f t="shared" si="270"/>
        <v>10.121.18.207_Kankaria_S3P1</v>
      </c>
      <c r="AO985" s="72" t="e">
        <f t="shared" ca="1" si="271"/>
        <v>#VALUE!</v>
      </c>
      <c r="AP985" s="7" t="str">
        <f>IFERROR(VLOOKUP(Z985,'PASTE-DL-ALARMS'!$Q$10:$Z$2800,8,FALSE),"")</f>
        <v/>
      </c>
    </row>
    <row r="986" spans="1:42" x14ac:dyDescent="0.25">
      <c r="A986" s="20"/>
      <c r="B986" s="20"/>
      <c r="C986" s="20" t="str">
        <f>IF(D986="Critical",MAX($C$8:C985)+1,"")</f>
        <v/>
      </c>
      <c r="D986" s="20" t="str">
        <f t="shared" si="255"/>
        <v>-</v>
      </c>
      <c r="E986" s="20" t="str">
        <f>VLOOKUP('PASTE-DOWN-DL'!F986,'SSA-CODE'!$D$4:$E$56,2,FALSE)</f>
        <v>AHD</v>
      </c>
      <c r="F986" s="48" t="str">
        <f t="shared" si="256"/>
        <v>SSA AM</v>
      </c>
      <c r="G986" s="48" t="str">
        <f t="shared" si="257"/>
        <v xml:space="preserve">	SSA AM</v>
      </c>
      <c r="H986" s="20">
        <v>977</v>
      </c>
      <c r="I986" t="s">
        <v>11942</v>
      </c>
      <c r="J986" t="s">
        <v>6260</v>
      </c>
      <c r="K986" t="s">
        <v>6275</v>
      </c>
      <c r="L986" t="s">
        <v>6262</v>
      </c>
      <c r="M986" t="s">
        <v>6263</v>
      </c>
      <c r="N986" t="s">
        <v>11943</v>
      </c>
      <c r="O986" t="s">
        <v>11944</v>
      </c>
      <c r="P986" t="s">
        <v>6266</v>
      </c>
      <c r="Q986" t="s">
        <v>6529</v>
      </c>
      <c r="R986" t="s">
        <v>6279</v>
      </c>
      <c r="S986" t="s">
        <v>6269</v>
      </c>
      <c r="T986" t="s">
        <v>6313</v>
      </c>
      <c r="U986" t="s">
        <v>6269</v>
      </c>
      <c r="V986" t="s">
        <v>6271</v>
      </c>
      <c r="W986" t="s">
        <v>11945</v>
      </c>
      <c r="X986" t="s">
        <v>11946</v>
      </c>
      <c r="Y986" t="s">
        <v>6269</v>
      </c>
      <c r="Z986" s="48" t="str">
        <f t="shared" si="258"/>
        <v>SSA AM-10.121.18.193-TN725B_Bapunagar_B2\S6P6-10.121.18.145-Bapunagar_B2\S6P5</v>
      </c>
      <c r="AA986" s="48">
        <f t="shared" si="259"/>
        <v>15</v>
      </c>
      <c r="AB986" s="48">
        <f t="shared" si="260"/>
        <v>25</v>
      </c>
      <c r="AC986" s="48">
        <f t="shared" si="261"/>
        <v>15</v>
      </c>
      <c r="AD986" s="48">
        <f t="shared" si="262"/>
        <v>30</v>
      </c>
      <c r="AE986" s="48" t="str">
        <f t="shared" si="263"/>
        <v>10.121.18.145</v>
      </c>
      <c r="AF986" s="42" t="str">
        <f t="shared" si="264"/>
        <v>10.121.18.193</v>
      </c>
      <c r="AG986" s="7" t="str">
        <f t="shared" si="265"/>
        <v>Bapunagar</v>
      </c>
      <c r="AH986" s="7" t="str">
        <f t="shared" si="266"/>
        <v>Bapunagar(GNE)</v>
      </c>
      <c r="AI986" s="7" t="str">
        <f t="shared" si="267"/>
        <v>S6P5</v>
      </c>
      <c r="AJ986" s="7" t="str">
        <f t="shared" si="268"/>
        <v>S6P6</v>
      </c>
      <c r="AK986" s="7" t="str">
        <f>IFERROR(VLOOKUP(Z986,'PASTE-DL-ALARMS'!$Q$10:$W$2200,7,FALSE),"")</f>
        <v/>
      </c>
      <c r="AL986" s="55" t="str">
        <f>IFERROR(VLOOKUP(Z986,'PASTE-DL-ALARMS'!$Q$10:$W$2200,3,FALSE),"")</f>
        <v/>
      </c>
      <c r="AM986" s="7" t="str">
        <f t="shared" si="269"/>
        <v>10.121.18.145_Bapunagar_S6P5</v>
      </c>
      <c r="AN986" s="55" t="str">
        <f t="shared" si="270"/>
        <v>10.121.18.193_Bapunagar(GNE)_S6P6</v>
      </c>
      <c r="AO986" s="72" t="e">
        <f t="shared" ca="1" si="271"/>
        <v>#VALUE!</v>
      </c>
      <c r="AP986" s="7" t="str">
        <f>IFERROR(VLOOKUP(Z986,'PASTE-DL-ALARMS'!$Q$10:$Z$2800,8,FALSE),"")</f>
        <v/>
      </c>
    </row>
    <row r="987" spans="1:42" x14ac:dyDescent="0.25">
      <c r="A987" s="20"/>
      <c r="B987" s="20"/>
      <c r="C987" s="20" t="str">
        <f>IF(D987="Critical",MAX($C$8:C986)+1,"")</f>
        <v/>
      </c>
      <c r="D987" s="20" t="str">
        <f t="shared" si="255"/>
        <v>-</v>
      </c>
      <c r="E987" s="20" t="str">
        <f>VLOOKUP('PASTE-DOWN-DL'!F987,'SSA-CODE'!$D$4:$E$56,2,FALSE)</f>
        <v>WTR RJ</v>
      </c>
      <c r="F987" s="48" t="str">
        <f t="shared" si="256"/>
        <v>WTR RJ</v>
      </c>
      <c r="G987" s="48" t="str">
        <f t="shared" si="257"/>
        <v xml:space="preserve">	WTR RJ</v>
      </c>
      <c r="H987" s="20">
        <v>978</v>
      </c>
      <c r="I987" t="s">
        <v>11947</v>
      </c>
      <c r="J987" t="s">
        <v>6260</v>
      </c>
      <c r="K987" t="s">
        <v>6275</v>
      </c>
      <c r="L987" t="s">
        <v>6262</v>
      </c>
      <c r="M987" t="s">
        <v>6263</v>
      </c>
      <c r="N987" t="s">
        <v>11948</v>
      </c>
      <c r="O987" t="s">
        <v>11949</v>
      </c>
      <c r="P987" t="s">
        <v>6266</v>
      </c>
      <c r="Q987" t="s">
        <v>6446</v>
      </c>
      <c r="R987" t="s">
        <v>6279</v>
      </c>
      <c r="S987" t="s">
        <v>6269</v>
      </c>
      <c r="T987" t="s">
        <v>6693</v>
      </c>
      <c r="U987" t="s">
        <v>6269</v>
      </c>
      <c r="V987" t="s">
        <v>6271</v>
      </c>
      <c r="W987" t="s">
        <v>11950</v>
      </c>
      <c r="X987" t="s">
        <v>11951</v>
      </c>
      <c r="Y987" t="s">
        <v>11952</v>
      </c>
      <c r="Z987" s="48" t="str">
        <f t="shared" si="258"/>
        <v>WTR RJ-10.121.17.9-RJ BKT_3/2-10.121.19.70-BKT 2P3/2</v>
      </c>
      <c r="AA987" s="48">
        <f t="shared" si="259"/>
        <v>14</v>
      </c>
      <c r="AB987" s="48">
        <f t="shared" si="260"/>
        <v>27</v>
      </c>
      <c r="AC987" s="48">
        <f t="shared" si="261"/>
        <v>13</v>
      </c>
      <c r="AD987" s="48">
        <f t="shared" si="262"/>
        <v>28</v>
      </c>
      <c r="AE987" s="48" t="str">
        <f t="shared" si="263"/>
        <v>10.121.19.70</v>
      </c>
      <c r="AF987" s="42" t="str">
        <f t="shared" si="264"/>
        <v>10.121.17.9</v>
      </c>
      <c r="AG987" s="7" t="str">
        <f t="shared" si="265"/>
        <v>BHAKTINAGAR2</v>
      </c>
      <c r="AH987" s="7" t="str">
        <f t="shared" si="266"/>
        <v>RJ BHAKTINAGAR</v>
      </c>
      <c r="AI987" s="7" t="str">
        <f t="shared" si="267"/>
        <v>S3P2</v>
      </c>
      <c r="AJ987" s="7" t="str">
        <f t="shared" si="268"/>
        <v>S3P2</v>
      </c>
      <c r="AK987" s="7" t="str">
        <f>IFERROR(VLOOKUP(Z987,'PASTE-DL-ALARMS'!$Q$10:$W$2200,7,FALSE),"")</f>
        <v/>
      </c>
      <c r="AL987" s="55" t="str">
        <f>IFERROR(VLOOKUP(Z987,'PASTE-DL-ALARMS'!$Q$10:$W$2200,3,FALSE),"")</f>
        <v/>
      </c>
      <c r="AM987" s="7" t="str">
        <f t="shared" si="269"/>
        <v>10.121.19.70_BHAKTINAGAR2_S3P2</v>
      </c>
      <c r="AN987" s="55" t="str">
        <f t="shared" si="270"/>
        <v>10.121.17.9_RJ BHAKTINAGAR_S3P2</v>
      </c>
      <c r="AO987" s="72" t="e">
        <f t="shared" ca="1" si="271"/>
        <v>#VALUE!</v>
      </c>
      <c r="AP987" s="7" t="str">
        <f>IFERROR(VLOOKUP(Z987,'PASTE-DL-ALARMS'!$Q$10:$Z$2800,8,FALSE),"")</f>
        <v/>
      </c>
    </row>
    <row r="988" spans="1:42" x14ac:dyDescent="0.25">
      <c r="A988" s="20"/>
      <c r="B988" s="20"/>
      <c r="C988" s="20" t="str">
        <f>IF(D988="Critical",MAX($C$8:C987)+1,"")</f>
        <v/>
      </c>
      <c r="D988" s="20" t="str">
        <f t="shared" si="255"/>
        <v>-</v>
      </c>
      <c r="E988" s="20" t="str">
        <f>VLOOKUP('PASTE-DOWN-DL'!F988,'SSA-CODE'!$D$4:$E$56,2,FALSE)</f>
        <v>SRT</v>
      </c>
      <c r="F988" s="48" t="str">
        <f t="shared" si="256"/>
        <v>SSA SR</v>
      </c>
      <c r="G988" s="48" t="str">
        <f t="shared" si="257"/>
        <v xml:space="preserve">	SSA SR</v>
      </c>
      <c r="H988" s="20">
        <v>979</v>
      </c>
      <c r="I988" t="s">
        <v>11953</v>
      </c>
      <c r="J988" t="s">
        <v>6260</v>
      </c>
      <c r="K988" t="s">
        <v>6275</v>
      </c>
      <c r="L988" t="s">
        <v>6262</v>
      </c>
      <c r="M988" t="s">
        <v>6263</v>
      </c>
      <c r="N988" t="s">
        <v>11954</v>
      </c>
      <c r="O988" t="s">
        <v>11955</v>
      </c>
      <c r="P988" t="s">
        <v>6266</v>
      </c>
      <c r="Q988" t="s">
        <v>6587</v>
      </c>
      <c r="R988" t="s">
        <v>6588</v>
      </c>
      <c r="S988" t="s">
        <v>11956</v>
      </c>
      <c r="T988" t="s">
        <v>6371</v>
      </c>
      <c r="U988" t="s">
        <v>6372</v>
      </c>
      <c r="V988" t="s">
        <v>6271</v>
      </c>
      <c r="W988" t="s">
        <v>11957</v>
      </c>
      <c r="X988" t="s">
        <v>11958</v>
      </c>
      <c r="Y988" t="s">
        <v>6269</v>
      </c>
      <c r="Z988" s="48" t="str">
        <f t="shared" si="258"/>
        <v>SSA SR-10.121.99.225-PNB AAI MATA 2/5-10.121.99.193-VARACHHA 2(GNE) 6/5</v>
      </c>
      <c r="AA988" s="48">
        <f t="shared" si="259"/>
        <v>15</v>
      </c>
      <c r="AB988" s="48">
        <f t="shared" si="260"/>
        <v>29</v>
      </c>
      <c r="AC988" s="48">
        <f t="shared" si="261"/>
        <v>15</v>
      </c>
      <c r="AD988" s="48">
        <f t="shared" si="262"/>
        <v>31</v>
      </c>
      <c r="AE988" s="48" t="str">
        <f t="shared" si="263"/>
        <v>10.121.99.225</v>
      </c>
      <c r="AF988" s="42" t="str">
        <f t="shared" si="264"/>
        <v>10.121.99.193</v>
      </c>
      <c r="AG988" s="7" t="str">
        <f t="shared" si="265"/>
        <v xml:space="preserve">PNB AAI MATA </v>
      </c>
      <c r="AH988" s="7" t="str">
        <f t="shared" si="266"/>
        <v>VARACHHA 2(GNE)</v>
      </c>
      <c r="AI988" s="7" t="str">
        <f t="shared" si="267"/>
        <v>S2P5</v>
      </c>
      <c r="AJ988" s="7" t="str">
        <f t="shared" si="268"/>
        <v>S6P5</v>
      </c>
      <c r="AK988" s="7" t="str">
        <f>IFERROR(VLOOKUP(Z988,'PASTE-DL-ALARMS'!$Q$10:$W$2200,7,FALSE),"")</f>
        <v/>
      </c>
      <c r="AL988" s="55" t="str">
        <f>IFERROR(VLOOKUP(Z988,'PASTE-DL-ALARMS'!$Q$10:$W$2200,3,FALSE),"")</f>
        <v/>
      </c>
      <c r="AM988" s="7" t="str">
        <f t="shared" si="269"/>
        <v>10.121.99.225_PNB AAI MATA _S2P5</v>
      </c>
      <c r="AN988" s="55" t="str">
        <f t="shared" si="270"/>
        <v>10.121.99.193_VARACHHA 2(GNE)_S6P5</v>
      </c>
      <c r="AO988" s="72" t="e">
        <f t="shared" ca="1" si="271"/>
        <v>#VALUE!</v>
      </c>
      <c r="AP988" s="7" t="str">
        <f>IFERROR(VLOOKUP(Z988,'PASTE-DL-ALARMS'!$Q$10:$Z$2800,8,FALSE),"")</f>
        <v/>
      </c>
    </row>
    <row r="989" spans="1:42" x14ac:dyDescent="0.25">
      <c r="A989" s="20"/>
      <c r="B989" s="20"/>
      <c r="C989" s="20">
        <f>IF(D989="Critical",MAX($C$8:C988)+1,"")</f>
        <v>40</v>
      </c>
      <c r="D989" s="20" t="str">
        <f t="shared" si="255"/>
        <v>Critical</v>
      </c>
      <c r="E989" s="20" t="str">
        <f>VLOOKUP('PASTE-DOWN-DL'!F989,'SSA-CODE'!$D$4:$E$56,2,FALSE)</f>
        <v>WTR RJ</v>
      </c>
      <c r="F989" s="48" t="str">
        <f t="shared" si="256"/>
        <v>WTR RJ</v>
      </c>
      <c r="G989" s="48" t="str">
        <f t="shared" si="257"/>
        <v xml:space="preserve">	WTR RJ</v>
      </c>
      <c r="H989" s="20">
        <v>980</v>
      </c>
      <c r="I989" t="s">
        <v>11959</v>
      </c>
      <c r="J989" t="s">
        <v>6260</v>
      </c>
      <c r="K989" t="s">
        <v>6275</v>
      </c>
      <c r="L989" t="s">
        <v>6262</v>
      </c>
      <c r="M989" t="s">
        <v>6263</v>
      </c>
      <c r="N989" t="s">
        <v>11960</v>
      </c>
      <c r="O989" t="s">
        <v>11961</v>
      </c>
      <c r="P989" t="s">
        <v>6484</v>
      </c>
      <c r="Q989" t="s">
        <v>6327</v>
      </c>
      <c r="R989" t="s">
        <v>6279</v>
      </c>
      <c r="S989" t="s">
        <v>6269</v>
      </c>
      <c r="T989" t="s">
        <v>6394</v>
      </c>
      <c r="U989" t="s">
        <v>6269</v>
      </c>
      <c r="V989" t="s">
        <v>6271</v>
      </c>
      <c r="W989" t="s">
        <v>11962</v>
      </c>
      <c r="X989" t="s">
        <v>11963</v>
      </c>
      <c r="Y989" t="s">
        <v>6269</v>
      </c>
      <c r="Z989" s="48" t="str">
        <f t="shared" si="258"/>
        <v>WTR RJ-10.121.99.8-Sayla_4/3-10.121.99.3-Limbdi_3/3</v>
      </c>
      <c r="AA989" s="48">
        <f t="shared" si="259"/>
        <v>13</v>
      </c>
      <c r="AB989" s="48">
        <f t="shared" si="260"/>
        <v>20</v>
      </c>
      <c r="AC989" s="48">
        <f t="shared" si="261"/>
        <v>13</v>
      </c>
      <c r="AD989" s="48">
        <f t="shared" si="262"/>
        <v>19</v>
      </c>
      <c r="AE989" s="48" t="str">
        <f t="shared" si="263"/>
        <v>10.121.99.3</v>
      </c>
      <c r="AF989" s="42" t="str">
        <f t="shared" si="264"/>
        <v>10.121.99.8</v>
      </c>
      <c r="AG989" s="7" t="str">
        <f t="shared" si="265"/>
        <v>LIMBDI</v>
      </c>
      <c r="AH989" s="7" t="str">
        <f t="shared" si="266"/>
        <v>SAYLA</v>
      </c>
      <c r="AI989" s="7" t="str">
        <f t="shared" si="267"/>
        <v>S3P3</v>
      </c>
      <c r="AJ989" s="7" t="str">
        <f t="shared" si="268"/>
        <v>S4P3</v>
      </c>
      <c r="AK989" s="7" t="str">
        <f>IFERROR(VLOOKUP(Z989,'PASTE-DL-ALARMS'!$Q$10:$W$2200,7,FALSE),"")</f>
        <v>14-05-2026</v>
      </c>
      <c r="AL989" s="55" t="str">
        <f>IFERROR(VLOOKUP(Z989,'PASTE-DL-ALARMS'!$Q$10:$W$2200,3,FALSE),"")</f>
        <v>21:46:06</v>
      </c>
      <c r="AM989" s="7" t="str">
        <f t="shared" si="269"/>
        <v>10.121.99.3_LIMBDI_S3P3</v>
      </c>
      <c r="AN989" s="55" t="str">
        <f t="shared" si="270"/>
        <v>10.121.99.8_SAYLA_S4P3</v>
      </c>
      <c r="AO989" s="72">
        <f t="shared" ca="1" si="271"/>
        <v>1</v>
      </c>
      <c r="AP989" s="7" t="str">
        <f>IFERROR(VLOOKUP(Z989,'PASTE-DL-ALARMS'!$Q$10:$Z$2800,8,FALSE),"")</f>
        <v xml:space="preserve">	2026/05/14,21:46:06</v>
      </c>
    </row>
    <row r="990" spans="1:42" x14ac:dyDescent="0.25">
      <c r="A990" s="20"/>
      <c r="B990" s="20"/>
      <c r="C990" s="20" t="str">
        <f>IF(D990="Critical",MAX($C$8:C989)+1,"")</f>
        <v/>
      </c>
      <c r="D990" s="20" t="str">
        <f t="shared" si="255"/>
        <v>-</v>
      </c>
      <c r="E990" s="20" t="str">
        <f>VLOOKUP('PASTE-DOWN-DL'!F990,'SSA-CODE'!$D$4:$E$56,2,FALSE)</f>
        <v>SRT</v>
      </c>
      <c r="F990" s="48" t="str">
        <f t="shared" si="256"/>
        <v>SSA SR</v>
      </c>
      <c r="G990" s="48" t="str">
        <f t="shared" si="257"/>
        <v xml:space="preserve">	SSA SR</v>
      </c>
      <c r="H990" s="20">
        <v>981</v>
      </c>
      <c r="I990" t="s">
        <v>11964</v>
      </c>
      <c r="J990" t="s">
        <v>6260</v>
      </c>
      <c r="K990" t="s">
        <v>6275</v>
      </c>
      <c r="L990" t="s">
        <v>6262</v>
      </c>
      <c r="M990" t="s">
        <v>6263</v>
      </c>
      <c r="N990" t="s">
        <v>11965</v>
      </c>
      <c r="O990" t="s">
        <v>11966</v>
      </c>
      <c r="P990" t="s">
        <v>6266</v>
      </c>
      <c r="Q990" t="s">
        <v>6529</v>
      </c>
      <c r="R990" t="s">
        <v>6279</v>
      </c>
      <c r="S990" t="s">
        <v>11967</v>
      </c>
      <c r="T990" t="s">
        <v>6770</v>
      </c>
      <c r="U990" t="s">
        <v>11967</v>
      </c>
      <c r="V990" t="s">
        <v>6271</v>
      </c>
      <c r="W990" t="s">
        <v>11968</v>
      </c>
      <c r="X990" t="s">
        <v>11969</v>
      </c>
      <c r="Y990" t="s">
        <v>6269</v>
      </c>
      <c r="Z990" s="48" t="str">
        <f t="shared" si="258"/>
        <v>SSA SR-10.121.100.14-KUDIYANA B1_3/2-10.121.100.8-OLPAD B2_5/2</v>
      </c>
      <c r="AA990" s="48">
        <f t="shared" si="259"/>
        <v>15</v>
      </c>
      <c r="AB990" s="48">
        <f t="shared" si="260"/>
        <v>24</v>
      </c>
      <c r="AC990" s="48">
        <f t="shared" si="261"/>
        <v>14</v>
      </c>
      <c r="AD990" s="48">
        <f t="shared" si="262"/>
        <v>20</v>
      </c>
      <c r="AE990" s="48" t="str">
        <f t="shared" si="263"/>
        <v>10.121.100.14</v>
      </c>
      <c r="AF990" s="42" t="str">
        <f t="shared" si="264"/>
        <v>10.121.100.8</v>
      </c>
      <c r="AG990" s="7" t="str">
        <f t="shared" si="265"/>
        <v>KUDIYANA</v>
      </c>
      <c r="AH990" s="7" t="str">
        <f t="shared" si="266"/>
        <v>OLPAD</v>
      </c>
      <c r="AI990" s="7" t="str">
        <f t="shared" si="267"/>
        <v>S3P2</v>
      </c>
      <c r="AJ990" s="7" t="str">
        <f t="shared" si="268"/>
        <v>S5P2</v>
      </c>
      <c r="AK990" s="7" t="str">
        <f>IFERROR(VLOOKUP(Z990,'PASTE-DL-ALARMS'!$Q$10:$W$2200,7,FALSE),"")</f>
        <v/>
      </c>
      <c r="AL990" s="55" t="str">
        <f>IFERROR(VLOOKUP(Z990,'PASTE-DL-ALARMS'!$Q$10:$W$2200,3,FALSE),"")</f>
        <v/>
      </c>
      <c r="AM990" s="7" t="str">
        <f t="shared" si="269"/>
        <v>10.121.100.14_KUDIYANA_S3P2</v>
      </c>
      <c r="AN990" s="55" t="str">
        <f t="shared" si="270"/>
        <v>10.121.100.8_OLPAD_S5P2</v>
      </c>
      <c r="AO990" s="72" t="e">
        <f t="shared" ca="1" si="271"/>
        <v>#VALUE!</v>
      </c>
      <c r="AP990" s="7" t="str">
        <f>IFERROR(VLOOKUP(Z990,'PASTE-DL-ALARMS'!$Q$10:$Z$2800,8,FALSE),"")</f>
        <v/>
      </c>
    </row>
    <row r="991" spans="1:42" x14ac:dyDescent="0.25">
      <c r="A991" s="20"/>
      <c r="B991" s="20"/>
      <c r="C991" s="20" t="str">
        <f>IF(D991="Critical",MAX($C$8:C990)+1,"")</f>
        <v/>
      </c>
      <c r="D991" s="20" t="str">
        <f t="shared" si="255"/>
        <v>-</v>
      </c>
      <c r="E991" s="20" t="str">
        <f>VLOOKUP('PASTE-DOWN-DL'!F991,'SSA-CODE'!$D$4:$E$56,2,FALSE)</f>
        <v>AHD</v>
      </c>
      <c r="F991" s="48" t="str">
        <f t="shared" si="256"/>
        <v>SSA AM</v>
      </c>
      <c r="G991" s="48" t="str">
        <f t="shared" si="257"/>
        <v xml:space="preserve">	SSA AM</v>
      </c>
      <c r="H991" s="20">
        <v>982</v>
      </c>
      <c r="I991" t="s">
        <v>11970</v>
      </c>
      <c r="J991" t="s">
        <v>6260</v>
      </c>
      <c r="K991" t="s">
        <v>6275</v>
      </c>
      <c r="L991" t="s">
        <v>6262</v>
      </c>
      <c r="M991" t="s">
        <v>6263</v>
      </c>
      <c r="N991" t="s">
        <v>11971</v>
      </c>
      <c r="O991" t="s">
        <v>11972</v>
      </c>
      <c r="P991" t="s">
        <v>6266</v>
      </c>
      <c r="Q991" t="s">
        <v>6876</v>
      </c>
      <c r="R991" t="s">
        <v>6279</v>
      </c>
      <c r="S991" t="s">
        <v>11973</v>
      </c>
      <c r="T991" t="s">
        <v>6313</v>
      </c>
      <c r="U991" t="s">
        <v>11973</v>
      </c>
      <c r="V991" t="s">
        <v>6271</v>
      </c>
      <c r="W991" t="s">
        <v>11974</v>
      </c>
      <c r="X991" t="s">
        <v>11975</v>
      </c>
      <c r="Y991" t="s">
        <v>6269</v>
      </c>
      <c r="Z991" s="48" t="str">
        <f t="shared" si="258"/>
        <v>SSA AM-10.121.18.154-SP_MALL_2/5-10.121.18.216-HUDCO3/3</v>
      </c>
      <c r="AA991" s="48">
        <f t="shared" si="259"/>
        <v>15</v>
      </c>
      <c r="AB991" s="48">
        <f t="shared" si="260"/>
        <v>23</v>
      </c>
      <c r="AC991" s="48">
        <f t="shared" si="261"/>
        <v>15</v>
      </c>
      <c r="AD991" s="48">
        <f t="shared" si="262"/>
        <v>21</v>
      </c>
      <c r="AE991" s="48" t="str">
        <f t="shared" si="263"/>
        <v>10.121.18.154</v>
      </c>
      <c r="AF991" s="42" t="str">
        <f t="shared" si="264"/>
        <v>10.121.18.216</v>
      </c>
      <c r="AG991" s="7" t="str">
        <f t="shared" si="265"/>
        <v>SP MALL</v>
      </c>
      <c r="AH991" s="7" t="str">
        <f t="shared" si="266"/>
        <v>HUDCO</v>
      </c>
      <c r="AI991" s="7" t="str">
        <f t="shared" si="267"/>
        <v>S2P5</v>
      </c>
      <c r="AJ991" s="7" t="str">
        <f t="shared" si="268"/>
        <v>S3P3</v>
      </c>
      <c r="AK991" s="7" t="str">
        <f>IFERROR(VLOOKUP(Z991,'PASTE-DL-ALARMS'!$Q$10:$W$2200,7,FALSE),"")</f>
        <v/>
      </c>
      <c r="AL991" s="55" t="str">
        <f>IFERROR(VLOOKUP(Z991,'PASTE-DL-ALARMS'!$Q$10:$W$2200,3,FALSE),"")</f>
        <v/>
      </c>
      <c r="AM991" s="7" t="str">
        <f t="shared" si="269"/>
        <v>10.121.18.154_SP MALL_S2P5</v>
      </c>
      <c r="AN991" s="55" t="str">
        <f t="shared" si="270"/>
        <v>10.121.18.216_HUDCO_S3P3</v>
      </c>
      <c r="AO991" s="72" t="e">
        <f t="shared" ca="1" si="271"/>
        <v>#VALUE!</v>
      </c>
      <c r="AP991" s="7" t="str">
        <f>IFERROR(VLOOKUP(Z991,'PASTE-DL-ALARMS'!$Q$10:$Z$2800,8,FALSE),"")</f>
        <v/>
      </c>
    </row>
    <row r="992" spans="1:42" x14ac:dyDescent="0.25">
      <c r="A992" s="20"/>
      <c r="B992" s="20"/>
      <c r="C992" s="20" t="str">
        <f>IF(D992="Critical",MAX($C$8:C991)+1,"")</f>
        <v/>
      </c>
      <c r="D992" s="20" t="str">
        <f t="shared" si="255"/>
        <v>-</v>
      </c>
      <c r="E992" s="20" t="str">
        <f>VLOOKUP('PASTE-DOWN-DL'!F992,'SSA-CODE'!$D$4:$E$56,2,FALSE)</f>
        <v>JND</v>
      </c>
      <c r="F992" s="48" t="str">
        <f t="shared" si="256"/>
        <v>SSA JND</v>
      </c>
      <c r="G992" s="48" t="str">
        <f t="shared" si="257"/>
        <v xml:space="preserve">	SSA JND</v>
      </c>
      <c r="H992" s="20">
        <v>983</v>
      </c>
      <c r="I992" t="s">
        <v>11976</v>
      </c>
      <c r="J992" t="s">
        <v>6260</v>
      </c>
      <c r="K992" t="s">
        <v>6275</v>
      </c>
      <c r="L992" t="s">
        <v>6262</v>
      </c>
      <c r="M992" t="s">
        <v>6263</v>
      </c>
      <c r="N992" t="s">
        <v>11977</v>
      </c>
      <c r="O992" t="s">
        <v>11978</v>
      </c>
      <c r="P992" t="s">
        <v>6266</v>
      </c>
      <c r="Q992" t="s">
        <v>6431</v>
      </c>
      <c r="R992" t="s">
        <v>6294</v>
      </c>
      <c r="S992" t="s">
        <v>11979</v>
      </c>
      <c r="T992" t="s">
        <v>6937</v>
      </c>
      <c r="U992" t="s">
        <v>7288</v>
      </c>
      <c r="V992" t="s">
        <v>6271</v>
      </c>
      <c r="W992" t="s">
        <v>11980</v>
      </c>
      <c r="X992" t="s">
        <v>11981</v>
      </c>
      <c r="Y992" t="s">
        <v>6269</v>
      </c>
      <c r="Z992" s="48" t="str">
        <f t="shared" si="258"/>
        <v>SSA JND-10.121.97.194-BILKH_3/5-10.121.24.23-DURGAPUR_1/6</v>
      </c>
      <c r="AA992" s="48">
        <f t="shared" si="259"/>
        <v>14</v>
      </c>
      <c r="AB992" s="48">
        <f t="shared" si="260"/>
        <v>24</v>
      </c>
      <c r="AC992" s="48">
        <f t="shared" si="261"/>
        <v>15</v>
      </c>
      <c r="AD992" s="48">
        <f t="shared" si="262"/>
        <v>21</v>
      </c>
      <c r="AE992" s="48" t="str">
        <f t="shared" si="263"/>
        <v>10.121.24.23</v>
      </c>
      <c r="AF992" s="42" t="str">
        <f t="shared" si="264"/>
        <v>10.121.97.194</v>
      </c>
      <c r="AG992" s="7" t="str">
        <f t="shared" si="265"/>
        <v>DUNGARPUR</v>
      </c>
      <c r="AH992" s="7" t="str">
        <f t="shared" si="266"/>
        <v>BILKH</v>
      </c>
      <c r="AI992" s="7" t="str">
        <f t="shared" si="267"/>
        <v>S1P6</v>
      </c>
      <c r="AJ992" s="7" t="str">
        <f t="shared" si="268"/>
        <v>S3P5</v>
      </c>
      <c r="AK992" s="7" t="str">
        <f>IFERROR(VLOOKUP(Z992,'PASTE-DL-ALARMS'!$Q$10:$W$2200,7,FALSE),"")</f>
        <v/>
      </c>
      <c r="AL992" s="55" t="str">
        <f>IFERROR(VLOOKUP(Z992,'PASTE-DL-ALARMS'!$Q$10:$W$2200,3,FALSE),"")</f>
        <v/>
      </c>
      <c r="AM992" s="7" t="str">
        <f t="shared" si="269"/>
        <v>10.121.24.23_DUNGARPUR_S1P6</v>
      </c>
      <c r="AN992" s="55" t="str">
        <f t="shared" si="270"/>
        <v>10.121.97.194_BILKH_S3P5</v>
      </c>
      <c r="AO992" s="72" t="e">
        <f t="shared" ca="1" si="271"/>
        <v>#VALUE!</v>
      </c>
      <c r="AP992" s="7" t="str">
        <f>IFERROR(VLOOKUP(Z992,'PASTE-DL-ALARMS'!$Q$10:$Z$2800,8,FALSE),"")</f>
        <v/>
      </c>
    </row>
    <row r="993" spans="1:42" x14ac:dyDescent="0.25">
      <c r="A993" s="20"/>
      <c r="B993" s="20"/>
      <c r="C993" s="20" t="str">
        <f>IF(D993="Critical",MAX($C$8:C992)+1,"")</f>
        <v/>
      </c>
      <c r="D993" s="20" t="str">
        <f t="shared" si="255"/>
        <v>-</v>
      </c>
      <c r="E993" s="20" t="str">
        <f>VLOOKUP('PASTE-DOWN-DL'!F993,'SSA-CODE'!$D$4:$E$56,2,FALSE)</f>
        <v>NDD</v>
      </c>
      <c r="F993" s="48" t="str">
        <f t="shared" si="256"/>
        <v>SSA NAD</v>
      </c>
      <c r="G993" s="48" t="str">
        <f t="shared" si="257"/>
        <v xml:space="preserve">	SSA NAD</v>
      </c>
      <c r="H993" s="20">
        <v>984</v>
      </c>
      <c r="I993" t="s">
        <v>11982</v>
      </c>
      <c r="J993" t="s">
        <v>6260</v>
      </c>
      <c r="K993" t="s">
        <v>6275</v>
      </c>
      <c r="L993" t="s">
        <v>6262</v>
      </c>
      <c r="M993" t="s">
        <v>6263</v>
      </c>
      <c r="N993" t="s">
        <v>11983</v>
      </c>
      <c r="O993" t="s">
        <v>11984</v>
      </c>
      <c r="P993" t="s">
        <v>6266</v>
      </c>
      <c r="Q993" t="s">
        <v>6423</v>
      </c>
      <c r="R993" t="s">
        <v>6279</v>
      </c>
      <c r="S993" t="s">
        <v>11985</v>
      </c>
      <c r="T993" t="s">
        <v>6500</v>
      </c>
      <c r="U993" t="s">
        <v>6653</v>
      </c>
      <c r="V993" t="s">
        <v>6271</v>
      </c>
      <c r="W993" t="s">
        <v>11986</v>
      </c>
      <c r="X993" t="s">
        <v>6488</v>
      </c>
      <c r="Y993" t="s">
        <v>6269</v>
      </c>
      <c r="Z993" s="48" t="str">
        <f t="shared" si="258"/>
        <v>SSA NAD-10.121.16.154-ALINDRA A1_1/5-10.121.16.130-Kheda B2_3/6</v>
      </c>
      <c r="AA993" s="48">
        <f t="shared" si="259"/>
        <v>15</v>
      </c>
      <c r="AB993" s="48">
        <f t="shared" si="260"/>
        <v>23</v>
      </c>
      <c r="AC993" s="48">
        <f t="shared" si="261"/>
        <v>15</v>
      </c>
      <c r="AD993" s="48">
        <f t="shared" si="262"/>
        <v>21</v>
      </c>
      <c r="AE993" s="48" t="str">
        <f t="shared" si="263"/>
        <v>10.121.16.154</v>
      </c>
      <c r="AF993" s="42" t="str">
        <f t="shared" si="264"/>
        <v>10.121.16.130</v>
      </c>
      <c r="AG993" s="7" t="str">
        <f t="shared" si="265"/>
        <v>ALINDRA</v>
      </c>
      <c r="AH993" s="7" t="str">
        <f t="shared" si="266"/>
        <v>Kheda</v>
      </c>
      <c r="AI993" s="7" t="str">
        <f t="shared" si="267"/>
        <v>S1P5</v>
      </c>
      <c r="AJ993" s="7" t="str">
        <f t="shared" si="268"/>
        <v>S3P6</v>
      </c>
      <c r="AK993" s="7" t="str">
        <f>IFERROR(VLOOKUP(Z993,'PASTE-DL-ALARMS'!$Q$10:$W$2200,7,FALSE),"")</f>
        <v/>
      </c>
      <c r="AL993" s="55" t="str">
        <f>IFERROR(VLOOKUP(Z993,'PASTE-DL-ALARMS'!$Q$10:$W$2200,3,FALSE),"")</f>
        <v/>
      </c>
      <c r="AM993" s="7" t="str">
        <f t="shared" si="269"/>
        <v>10.121.16.154_ALINDRA_S1P5</v>
      </c>
      <c r="AN993" s="55" t="str">
        <f t="shared" si="270"/>
        <v>10.121.16.130_Kheda_S3P6</v>
      </c>
      <c r="AO993" s="72" t="e">
        <f t="shared" ca="1" si="271"/>
        <v>#VALUE!</v>
      </c>
      <c r="AP993" s="7" t="str">
        <f>IFERROR(VLOOKUP(Z993,'PASTE-DL-ALARMS'!$Q$10:$Z$2800,8,FALSE),"")</f>
        <v/>
      </c>
    </row>
    <row r="994" spans="1:42" x14ac:dyDescent="0.25">
      <c r="A994" s="20"/>
      <c r="B994" s="20"/>
      <c r="C994" s="20" t="str">
        <f>IF(D994="Critical",MAX($C$8:C993)+1,"")</f>
        <v/>
      </c>
      <c r="D994" s="20" t="str">
        <f t="shared" si="255"/>
        <v>-</v>
      </c>
      <c r="E994" s="20" t="str">
        <f>VLOOKUP('PASTE-DOWN-DL'!F994,'SSA-CODE'!$D$4:$E$56,2,FALSE)</f>
        <v>AHD</v>
      </c>
      <c r="F994" s="48" t="str">
        <f t="shared" si="256"/>
        <v>SSA AM</v>
      </c>
      <c r="G994" s="48" t="str">
        <f t="shared" si="257"/>
        <v xml:space="preserve">	SSA AM</v>
      </c>
      <c r="H994" s="20">
        <v>985</v>
      </c>
      <c r="I994" t="s">
        <v>11987</v>
      </c>
      <c r="J994" t="s">
        <v>6466</v>
      </c>
      <c r="K994" t="s">
        <v>6275</v>
      </c>
      <c r="L994" t="s">
        <v>6262</v>
      </c>
      <c r="M994" t="s">
        <v>6263</v>
      </c>
      <c r="N994" t="s">
        <v>11988</v>
      </c>
      <c r="O994" t="s">
        <v>11989</v>
      </c>
      <c r="P994" t="s">
        <v>6266</v>
      </c>
      <c r="Q994" t="s">
        <v>6438</v>
      </c>
      <c r="R994" t="s">
        <v>6439</v>
      </c>
      <c r="S994" t="s">
        <v>6269</v>
      </c>
      <c r="T994" t="s">
        <v>6313</v>
      </c>
      <c r="U994" t="s">
        <v>6269</v>
      </c>
      <c r="V994" t="s">
        <v>6271</v>
      </c>
      <c r="W994" t="s">
        <v>11990</v>
      </c>
      <c r="X994" t="s">
        <v>11991</v>
      </c>
      <c r="Y994" t="s">
        <v>6269</v>
      </c>
      <c r="Z994" s="48" t="str">
        <f t="shared" si="258"/>
        <v>SSA AM-10.121.15.160-AM Bhadra6_3/8-10.121.15.144-AM BHADRA(GNE)_5/8</v>
      </c>
      <c r="AA994" s="48">
        <f t="shared" si="259"/>
        <v>15</v>
      </c>
      <c r="AB994" s="48">
        <f t="shared" si="260"/>
        <v>27</v>
      </c>
      <c r="AC994" s="48">
        <f t="shared" si="261"/>
        <v>15</v>
      </c>
      <c r="AD994" s="48">
        <f t="shared" si="262"/>
        <v>30</v>
      </c>
      <c r="AE994" s="48" t="str">
        <f t="shared" si="263"/>
        <v>10.121.15.160</v>
      </c>
      <c r="AF994" s="42" t="str">
        <f t="shared" si="264"/>
        <v>10.121.15.144</v>
      </c>
      <c r="AG994" s="7" t="str">
        <f t="shared" si="265"/>
        <v>AM BHADRA 6</v>
      </c>
      <c r="AH994" s="7" t="str">
        <f t="shared" si="266"/>
        <v>AM BHADRA(GNE)</v>
      </c>
      <c r="AI994" s="7" t="str">
        <f t="shared" si="267"/>
        <v>S3P8</v>
      </c>
      <c r="AJ994" s="7" t="str">
        <f t="shared" si="268"/>
        <v>S5P8</v>
      </c>
      <c r="AK994" s="7" t="str">
        <f>IFERROR(VLOOKUP(Z994,'PASTE-DL-ALARMS'!$Q$10:$W$2200,7,FALSE),"")</f>
        <v/>
      </c>
      <c r="AL994" s="55" t="str">
        <f>IFERROR(VLOOKUP(Z994,'PASTE-DL-ALARMS'!$Q$10:$W$2200,3,FALSE),"")</f>
        <v/>
      </c>
      <c r="AM994" s="7" t="str">
        <f t="shared" si="269"/>
        <v>10.121.15.160_AM BHADRA 6_S3P8</v>
      </c>
      <c r="AN994" s="55" t="str">
        <f t="shared" si="270"/>
        <v>10.121.15.144_AM BHADRA(GNE)_S5P8</v>
      </c>
      <c r="AO994" s="72" t="e">
        <f t="shared" ca="1" si="271"/>
        <v>#VALUE!</v>
      </c>
      <c r="AP994" s="7" t="str">
        <f>IFERROR(VLOOKUP(Z994,'PASTE-DL-ALARMS'!$Q$10:$Z$2800,8,FALSE),"")</f>
        <v/>
      </c>
    </row>
    <row r="995" spans="1:42" x14ac:dyDescent="0.25">
      <c r="A995" s="20"/>
      <c r="B995" s="20"/>
      <c r="C995" s="20" t="str">
        <f>IF(D995="Critical",MAX($C$8:C994)+1,"")</f>
        <v/>
      </c>
      <c r="D995" s="20" t="str">
        <f t="shared" si="255"/>
        <v>-</v>
      </c>
      <c r="E995" s="20" t="str">
        <f>VLOOKUP('PASTE-DOWN-DL'!F995,'SSA-CODE'!$D$4:$E$56,2,FALSE)</f>
        <v>WTR AM</v>
      </c>
      <c r="F995" s="48" t="str">
        <f t="shared" si="256"/>
        <v>WTR AM</v>
      </c>
      <c r="G995" s="48" t="str">
        <f t="shared" si="257"/>
        <v xml:space="preserve">	WTR AM</v>
      </c>
      <c r="H995" s="20">
        <v>986</v>
      </c>
      <c r="I995" t="s">
        <v>11992</v>
      </c>
      <c r="J995" t="s">
        <v>6466</v>
      </c>
      <c r="K995" t="s">
        <v>6275</v>
      </c>
      <c r="L995" t="s">
        <v>6262</v>
      </c>
      <c r="M995" t="s">
        <v>6263</v>
      </c>
      <c r="N995" t="s">
        <v>11993</v>
      </c>
      <c r="O995" t="s">
        <v>11994</v>
      </c>
      <c r="P995" t="s">
        <v>6266</v>
      </c>
      <c r="Q995" t="s">
        <v>7248</v>
      </c>
      <c r="R995" t="s">
        <v>6279</v>
      </c>
      <c r="S995" t="s">
        <v>11995</v>
      </c>
      <c r="T995" t="s">
        <v>6471</v>
      </c>
      <c r="U995" t="s">
        <v>11996</v>
      </c>
      <c r="V995" t="s">
        <v>6271</v>
      </c>
      <c r="W995" t="s">
        <v>11997</v>
      </c>
      <c r="X995" t="s">
        <v>11998</v>
      </c>
      <c r="Y995" t="s">
        <v>6269</v>
      </c>
      <c r="Z995" s="48" t="str">
        <f t="shared" si="258"/>
        <v>WTR AM-10.121.16.132-Nadiad_4/7-10.121.16.243-Nadiad _4/7</v>
      </c>
      <c r="AA995" s="48">
        <f t="shared" si="259"/>
        <v>15</v>
      </c>
      <c r="AB995" s="48">
        <f t="shared" si="260"/>
        <v>22</v>
      </c>
      <c r="AC995" s="48">
        <f t="shared" si="261"/>
        <v>15</v>
      </c>
      <c r="AD995" s="48">
        <f t="shared" si="262"/>
        <v>28</v>
      </c>
      <c r="AE995" s="48" t="str">
        <f t="shared" si="263"/>
        <v>10.121.16.132</v>
      </c>
      <c r="AF995" s="42" t="str">
        <f t="shared" si="264"/>
        <v>10.121.16.243</v>
      </c>
      <c r="AG995" s="7" t="str">
        <f t="shared" si="265"/>
        <v>Nadiad</v>
      </c>
      <c r="AH995" s="7" t="str">
        <f t="shared" si="266"/>
        <v>Nadiad Micro</v>
      </c>
      <c r="AI995" s="7" t="str">
        <f t="shared" si="267"/>
        <v>S4P7</v>
      </c>
      <c r="AJ995" s="7" t="str">
        <f t="shared" si="268"/>
        <v>S4P7</v>
      </c>
      <c r="AK995" s="7" t="str">
        <f>IFERROR(VLOOKUP(Z995,'PASTE-DL-ALARMS'!$Q$10:$W$2200,7,FALSE),"")</f>
        <v/>
      </c>
      <c r="AL995" s="55" t="str">
        <f>IFERROR(VLOOKUP(Z995,'PASTE-DL-ALARMS'!$Q$10:$W$2200,3,FALSE),"")</f>
        <v/>
      </c>
      <c r="AM995" s="7" t="str">
        <f t="shared" si="269"/>
        <v>10.121.16.132_Nadiad_S4P7</v>
      </c>
      <c r="AN995" s="55" t="str">
        <f t="shared" si="270"/>
        <v>10.121.16.243_Nadiad Micro_S4P7</v>
      </c>
      <c r="AO995" s="72" t="e">
        <f t="shared" ca="1" si="271"/>
        <v>#VALUE!</v>
      </c>
      <c r="AP995" s="7" t="str">
        <f>IFERROR(VLOOKUP(Z995,'PASTE-DL-ALARMS'!$Q$10:$Z$2800,8,FALSE),"")</f>
        <v/>
      </c>
    </row>
    <row r="996" spans="1:42" x14ac:dyDescent="0.25">
      <c r="A996" s="20"/>
      <c r="B996" s="20"/>
      <c r="C996" s="20" t="str">
        <f>IF(D996="Critical",MAX($C$8:C995)+1,"")</f>
        <v/>
      </c>
      <c r="D996" s="20" t="str">
        <f t="shared" si="255"/>
        <v>-</v>
      </c>
      <c r="E996" s="20" t="str">
        <f>VLOOKUP('PASTE-DOWN-DL'!F996,'SSA-CODE'!$D$4:$E$56,2,FALSE)</f>
        <v>WTR AM</v>
      </c>
      <c r="F996" s="48" t="str">
        <f t="shared" si="256"/>
        <v>WTR AM</v>
      </c>
      <c r="G996" s="48" t="str">
        <f t="shared" si="257"/>
        <v xml:space="preserve">	WTR AM</v>
      </c>
      <c r="H996" s="20">
        <v>987</v>
      </c>
      <c r="I996" t="s">
        <v>11999</v>
      </c>
      <c r="J996" t="s">
        <v>6466</v>
      </c>
      <c r="K996" t="s">
        <v>6275</v>
      </c>
      <c r="L996" t="s">
        <v>6262</v>
      </c>
      <c r="M996" t="s">
        <v>6263</v>
      </c>
      <c r="N996" t="s">
        <v>12000</v>
      </c>
      <c r="O996" t="s">
        <v>12001</v>
      </c>
      <c r="P996" t="s">
        <v>6266</v>
      </c>
      <c r="Q996" t="s">
        <v>7033</v>
      </c>
      <c r="R996" t="s">
        <v>6279</v>
      </c>
      <c r="S996" t="s">
        <v>12002</v>
      </c>
      <c r="T996" t="s">
        <v>6287</v>
      </c>
      <c r="U996" t="s">
        <v>6269</v>
      </c>
      <c r="V996" t="s">
        <v>6271</v>
      </c>
      <c r="W996" t="s">
        <v>12003</v>
      </c>
      <c r="X996" t="s">
        <v>6488</v>
      </c>
      <c r="Y996" t="s">
        <v>6269</v>
      </c>
      <c r="Z996" s="48" t="str">
        <f t="shared" si="258"/>
        <v>WTR AM-10.121.15.193-MEHSANA3(GNE)_TN725B_WTR_AM_3/7-10.121.15.136-Mehsana 2 (GNE)_TN725B_WTR_AM_3/7</v>
      </c>
      <c r="AA996" s="48">
        <f t="shared" si="259"/>
        <v>15</v>
      </c>
      <c r="AB996" s="48">
        <f t="shared" si="260"/>
        <v>29</v>
      </c>
      <c r="AC996" s="48">
        <f t="shared" si="261"/>
        <v>15</v>
      </c>
      <c r="AD996" s="48">
        <f t="shared" si="262"/>
        <v>29</v>
      </c>
      <c r="AE996" s="48" t="str">
        <f t="shared" si="263"/>
        <v>10.121.15.193</v>
      </c>
      <c r="AF996" s="42" t="str">
        <f t="shared" si="264"/>
        <v>10.121.15.136</v>
      </c>
      <c r="AG996" s="7" t="str">
        <f t="shared" si="265"/>
        <v>Mehsana3(GNE)</v>
      </c>
      <c r="AH996" s="7" t="str">
        <f t="shared" si="266"/>
        <v>Mehsana2(GNE)</v>
      </c>
      <c r="AI996" s="7" t="str">
        <f t="shared" si="267"/>
        <v>S3P7</v>
      </c>
      <c r="AJ996" s="7" t="str">
        <f t="shared" si="268"/>
        <v>S3P7</v>
      </c>
      <c r="AK996" s="7" t="str">
        <f>IFERROR(VLOOKUP(Z996,'PASTE-DL-ALARMS'!$Q$10:$W$2200,7,FALSE),"")</f>
        <v/>
      </c>
      <c r="AL996" s="55" t="str">
        <f>IFERROR(VLOOKUP(Z996,'PASTE-DL-ALARMS'!$Q$10:$W$2200,3,FALSE),"")</f>
        <v/>
      </c>
      <c r="AM996" s="7" t="str">
        <f t="shared" si="269"/>
        <v>10.121.15.193_Mehsana3(GNE)_S3P7</v>
      </c>
      <c r="AN996" s="55" t="str">
        <f t="shared" si="270"/>
        <v>10.121.15.136_Mehsana2(GNE)_S3P7</v>
      </c>
      <c r="AO996" s="72" t="e">
        <f t="shared" ca="1" si="271"/>
        <v>#VALUE!</v>
      </c>
      <c r="AP996" s="7" t="str">
        <f>IFERROR(VLOOKUP(Z996,'PASTE-DL-ALARMS'!$Q$10:$Z$2800,8,FALSE),"")</f>
        <v/>
      </c>
    </row>
    <row r="997" spans="1:42" x14ac:dyDescent="0.25">
      <c r="A997" s="20"/>
      <c r="B997" s="20"/>
      <c r="C997" s="20" t="str">
        <f>IF(D997="Critical",MAX($C$8:C996)+1,"")</f>
        <v/>
      </c>
      <c r="D997" s="20" t="str">
        <f t="shared" si="255"/>
        <v>-</v>
      </c>
      <c r="E997" s="20" t="str">
        <f>VLOOKUP('PASTE-DOWN-DL'!F997,'SSA-CODE'!$D$4:$E$56,2,FALSE)</f>
        <v>BCH</v>
      </c>
      <c r="F997" s="48" t="str">
        <f t="shared" si="256"/>
        <v>SSA BCH</v>
      </c>
      <c r="G997" s="48" t="str">
        <f t="shared" si="257"/>
        <v xml:space="preserve">	SSA BCH</v>
      </c>
      <c r="H997" s="20">
        <v>988</v>
      </c>
      <c r="I997" t="s">
        <v>12004</v>
      </c>
      <c r="J997" t="s">
        <v>6260</v>
      </c>
      <c r="K997" t="s">
        <v>6275</v>
      </c>
      <c r="L997" t="s">
        <v>6262</v>
      </c>
      <c r="M997" t="s">
        <v>6263</v>
      </c>
      <c r="N997" t="s">
        <v>12005</v>
      </c>
      <c r="O997" t="s">
        <v>12006</v>
      </c>
      <c r="P997" t="s">
        <v>6266</v>
      </c>
      <c r="Q997" t="s">
        <v>6453</v>
      </c>
      <c r="R997" t="s">
        <v>6279</v>
      </c>
      <c r="S997" t="s">
        <v>12007</v>
      </c>
      <c r="T997" t="s">
        <v>6937</v>
      </c>
      <c r="U997" t="s">
        <v>12007</v>
      </c>
      <c r="V997" t="s">
        <v>6271</v>
      </c>
      <c r="W997" t="s">
        <v>12008</v>
      </c>
      <c r="X997" t="s">
        <v>6488</v>
      </c>
      <c r="Y997" t="s">
        <v>6269</v>
      </c>
      <c r="Z997" s="48" t="str">
        <f t="shared" si="258"/>
        <v>SSA BCH-10.121.24.193-Bharuch-TE(GNE) B2_5/5-10.121.96.107-ShriManglam_1/5</v>
      </c>
      <c r="AA997" s="48">
        <f t="shared" si="259"/>
        <v>15</v>
      </c>
      <c r="AB997" s="48">
        <f t="shared" si="260"/>
        <v>31</v>
      </c>
      <c r="AC997" s="48">
        <f t="shared" si="261"/>
        <v>15</v>
      </c>
      <c r="AD997" s="48">
        <f t="shared" si="262"/>
        <v>35</v>
      </c>
      <c r="AE997" s="48" t="str">
        <f t="shared" si="263"/>
        <v>10.121.24.193</v>
      </c>
      <c r="AF997" s="42" t="str">
        <f t="shared" si="264"/>
        <v>10.121.96.107</v>
      </c>
      <c r="AG997" s="7" t="str">
        <f t="shared" si="265"/>
        <v>Bharuch TE(GNE)</v>
      </c>
      <c r="AH997" s="7" t="str">
        <f t="shared" si="266"/>
        <v>Shree Magalam kasak</v>
      </c>
      <c r="AI997" s="7" t="str">
        <f t="shared" si="267"/>
        <v>S5P5</v>
      </c>
      <c r="AJ997" s="7" t="str">
        <f t="shared" si="268"/>
        <v>S1P5</v>
      </c>
      <c r="AK997" s="7" t="str">
        <f>IFERROR(VLOOKUP(Z997,'PASTE-DL-ALARMS'!$Q$10:$W$2200,7,FALSE),"")</f>
        <v/>
      </c>
      <c r="AL997" s="55" t="str">
        <f>IFERROR(VLOOKUP(Z997,'PASTE-DL-ALARMS'!$Q$10:$W$2200,3,FALSE),"")</f>
        <v/>
      </c>
      <c r="AM997" s="7" t="str">
        <f t="shared" si="269"/>
        <v>10.121.24.193_Bharuch TE(GNE)_S5P5</v>
      </c>
      <c r="AN997" s="55" t="str">
        <f t="shared" si="270"/>
        <v>10.121.96.107_Shree Magalam kasak_S1P5</v>
      </c>
      <c r="AO997" s="72" t="e">
        <f t="shared" ca="1" si="271"/>
        <v>#VALUE!</v>
      </c>
      <c r="AP997" s="7" t="str">
        <f>IFERROR(VLOOKUP(Z997,'PASTE-DL-ALARMS'!$Q$10:$Z$2800,8,FALSE),"")</f>
        <v/>
      </c>
    </row>
    <row r="998" spans="1:42" x14ac:dyDescent="0.25">
      <c r="A998" s="20"/>
      <c r="B998" s="20"/>
      <c r="C998" s="20" t="str">
        <f>IF(D998="Critical",MAX($C$8:C997)+1,"")</f>
        <v/>
      </c>
      <c r="D998" s="20" t="str">
        <f t="shared" si="255"/>
        <v>-</v>
      </c>
      <c r="E998" s="20" t="str">
        <f>VLOOKUP('PASTE-DOWN-DL'!F998,'SSA-CODE'!$D$4:$E$56,2,FALSE)</f>
        <v>AHD</v>
      </c>
      <c r="F998" s="48" t="str">
        <f t="shared" si="256"/>
        <v>SSA AM</v>
      </c>
      <c r="G998" s="48" t="str">
        <f t="shared" si="257"/>
        <v xml:space="preserve">	SSA AM</v>
      </c>
      <c r="H998" s="20">
        <v>989</v>
      </c>
      <c r="I998" t="s">
        <v>12009</v>
      </c>
      <c r="J998" t="s">
        <v>6260</v>
      </c>
      <c r="K998" t="s">
        <v>6261</v>
      </c>
      <c r="L998" t="s">
        <v>6262</v>
      </c>
      <c r="M998" t="s">
        <v>6263</v>
      </c>
      <c r="N998" t="s">
        <v>12010</v>
      </c>
      <c r="O998" t="s">
        <v>12011</v>
      </c>
      <c r="P998" t="s">
        <v>6266</v>
      </c>
      <c r="Q998" t="s">
        <v>6343</v>
      </c>
      <c r="R998" t="s">
        <v>6386</v>
      </c>
      <c r="S998" t="s">
        <v>6269</v>
      </c>
      <c r="T998" t="s">
        <v>6270</v>
      </c>
      <c r="U998" t="s">
        <v>6269</v>
      </c>
      <c r="V998" t="s">
        <v>6271</v>
      </c>
      <c r="W998" t="s">
        <v>12012</v>
      </c>
      <c r="X998" t="s">
        <v>12013</v>
      </c>
      <c r="Y998" t="s">
        <v>6269</v>
      </c>
      <c r="Z998" s="48" t="str">
        <f t="shared" si="258"/>
        <v>SSA AM-10.121.18.251-B2_INFO CITY_3/1-10.121.18.250-B2_SECTOR-11_4/1</v>
      </c>
      <c r="AA998" s="48">
        <f t="shared" si="259"/>
        <v>15</v>
      </c>
      <c r="AB998" s="48">
        <f t="shared" si="260"/>
        <v>25</v>
      </c>
      <c r="AC998" s="48">
        <f t="shared" si="261"/>
        <v>15</v>
      </c>
      <c r="AD998" s="48">
        <f t="shared" si="262"/>
        <v>25</v>
      </c>
      <c r="AE998" s="48" t="str">
        <f t="shared" si="263"/>
        <v>10.121.18.251</v>
      </c>
      <c r="AF998" s="42" t="str">
        <f t="shared" si="264"/>
        <v>10.121.18.250</v>
      </c>
      <c r="AG998" s="7" t="str">
        <f t="shared" si="265"/>
        <v>INFO CITY</v>
      </c>
      <c r="AH998" s="7" t="str">
        <f t="shared" si="266"/>
        <v>SECTOR 11</v>
      </c>
      <c r="AI998" s="7" t="str">
        <f t="shared" si="267"/>
        <v>S3P1</v>
      </c>
      <c r="AJ998" s="7" t="str">
        <f t="shared" si="268"/>
        <v>S4P1</v>
      </c>
      <c r="AK998" s="7" t="str">
        <f>IFERROR(VLOOKUP(Z998,'PASTE-DL-ALARMS'!$Q$10:$W$2200,7,FALSE),"")</f>
        <v/>
      </c>
      <c r="AL998" s="55" t="str">
        <f>IFERROR(VLOOKUP(Z998,'PASTE-DL-ALARMS'!$Q$10:$W$2200,3,FALSE),"")</f>
        <v/>
      </c>
      <c r="AM998" s="7" t="str">
        <f t="shared" si="269"/>
        <v>10.121.18.251_INFO CITY_S3P1</v>
      </c>
      <c r="AN998" s="55" t="str">
        <f t="shared" si="270"/>
        <v>10.121.18.250_SECTOR 11_S4P1</v>
      </c>
      <c r="AO998" s="72" t="e">
        <f t="shared" ca="1" si="271"/>
        <v>#VALUE!</v>
      </c>
      <c r="AP998" s="7" t="str">
        <f>IFERROR(VLOOKUP(Z998,'PASTE-DL-ALARMS'!$Q$10:$Z$2800,8,FALSE),"")</f>
        <v/>
      </c>
    </row>
    <row r="999" spans="1:42" x14ac:dyDescent="0.25">
      <c r="A999" s="20"/>
      <c r="B999" s="20"/>
      <c r="C999" s="20" t="str">
        <f>IF(D999="Critical",MAX($C$8:C998)+1,"")</f>
        <v/>
      </c>
      <c r="D999" s="20" t="str">
        <f t="shared" si="255"/>
        <v>-</v>
      </c>
      <c r="E999" s="20" t="str">
        <f>VLOOKUP('PASTE-DOWN-DL'!F999,'SSA-CODE'!$D$4:$E$56,2,FALSE)</f>
        <v>MSN</v>
      </c>
      <c r="F999" s="48" t="str">
        <f t="shared" si="256"/>
        <v>SSA MEH</v>
      </c>
      <c r="G999" s="48" t="str">
        <f t="shared" si="257"/>
        <v xml:space="preserve">	SSA MEH</v>
      </c>
      <c r="H999" s="20">
        <v>990</v>
      </c>
      <c r="I999" t="s">
        <v>19521</v>
      </c>
      <c r="J999" t="s">
        <v>6260</v>
      </c>
      <c r="K999" t="s">
        <v>6261</v>
      </c>
      <c r="L999" t="s">
        <v>6262</v>
      </c>
      <c r="M999" t="s">
        <v>6263</v>
      </c>
      <c r="N999" t="s">
        <v>12014</v>
      </c>
      <c r="O999" t="s">
        <v>12015</v>
      </c>
      <c r="P999" t="s">
        <v>6266</v>
      </c>
      <c r="Q999" t="s">
        <v>6360</v>
      </c>
      <c r="R999" t="s">
        <v>6686</v>
      </c>
      <c r="S999" t="s">
        <v>12016</v>
      </c>
      <c r="T999" t="s">
        <v>6287</v>
      </c>
      <c r="U999" t="s">
        <v>12017</v>
      </c>
      <c r="V999" t="s">
        <v>6271</v>
      </c>
      <c r="W999" t="s">
        <v>12018</v>
      </c>
      <c r="X999" t="s">
        <v>19522</v>
      </c>
      <c r="Y999" t="s">
        <v>6269</v>
      </c>
      <c r="Z999" s="48" t="str">
        <f t="shared" si="258"/>
        <v>SSA MEH-10.121.25.123-PILAJIGANJ EXCG_3/1-10.121.25.124-CARRRIER ROOM_5/1</v>
      </c>
      <c r="AA999" s="48">
        <f t="shared" si="259"/>
        <v>15</v>
      </c>
      <c r="AB999" s="48">
        <f t="shared" si="260"/>
        <v>31</v>
      </c>
      <c r="AC999" s="48">
        <f t="shared" si="261"/>
        <v>15</v>
      </c>
      <c r="AD999" s="48">
        <f t="shared" si="262"/>
        <v>28</v>
      </c>
      <c r="AE999" s="48" t="str">
        <f t="shared" si="263"/>
        <v>10.121.25.123</v>
      </c>
      <c r="AF999" s="42" t="str">
        <f t="shared" si="264"/>
        <v>10.121.25.124</v>
      </c>
      <c r="AG999" s="7" t="str">
        <f t="shared" si="265"/>
        <v>PILAJIGANJ-EXCG</v>
      </c>
      <c r="AH999" s="7" t="str">
        <f t="shared" si="266"/>
        <v>CARRIER-ROOM</v>
      </c>
      <c r="AI999" s="7" t="str">
        <f t="shared" si="267"/>
        <v>S3P1</v>
      </c>
      <c r="AJ999" s="7" t="str">
        <f t="shared" si="268"/>
        <v>S5P1</v>
      </c>
      <c r="AK999" s="7" t="str">
        <f>IFERROR(VLOOKUP(Z999,'PASTE-DL-ALARMS'!$Q$10:$W$2200,7,FALSE),"")</f>
        <v/>
      </c>
      <c r="AL999" s="55" t="str">
        <f>IFERROR(VLOOKUP(Z999,'PASTE-DL-ALARMS'!$Q$10:$W$2200,3,FALSE),"")</f>
        <v/>
      </c>
      <c r="AM999" s="7" t="str">
        <f t="shared" si="269"/>
        <v>10.121.25.123_PILAJIGANJ-EXCG_S3P1</v>
      </c>
      <c r="AN999" s="55" t="str">
        <f t="shared" si="270"/>
        <v>10.121.25.124_CARRIER-ROOM_S5P1</v>
      </c>
      <c r="AO999" s="72" t="e">
        <f t="shared" ca="1" si="271"/>
        <v>#VALUE!</v>
      </c>
      <c r="AP999" s="7" t="str">
        <f>IFERROR(VLOOKUP(Z999,'PASTE-DL-ALARMS'!$Q$10:$Z$2800,8,FALSE),"")</f>
        <v/>
      </c>
    </row>
    <row r="1000" spans="1:42" x14ac:dyDescent="0.25">
      <c r="A1000" s="20"/>
      <c r="B1000" s="20"/>
      <c r="C1000" s="20" t="str">
        <f>IF(D1000="Critical",MAX($C$8:C999)+1,"")</f>
        <v/>
      </c>
      <c r="D1000" s="20" t="str">
        <f t="shared" si="255"/>
        <v>-</v>
      </c>
      <c r="E1000" s="20" t="str">
        <f>VLOOKUP('PASTE-DOWN-DL'!F1000,'SSA-CODE'!$D$4:$E$56,2,FALSE)</f>
        <v>AHD</v>
      </c>
      <c r="F1000" s="48" t="str">
        <f t="shared" si="256"/>
        <v>SSA AM</v>
      </c>
      <c r="G1000" s="48" t="str">
        <f t="shared" si="257"/>
        <v xml:space="preserve">	SSA AM</v>
      </c>
      <c r="H1000" s="20">
        <v>991</v>
      </c>
      <c r="I1000" t="s">
        <v>19523</v>
      </c>
      <c r="J1000" t="s">
        <v>6260</v>
      </c>
      <c r="K1000" t="s">
        <v>6261</v>
      </c>
      <c r="L1000" t="s">
        <v>6262</v>
      </c>
      <c r="M1000" t="s">
        <v>6263</v>
      </c>
      <c r="N1000" t="s">
        <v>12019</v>
      </c>
      <c r="O1000" t="s">
        <v>12020</v>
      </c>
      <c r="P1000" t="s">
        <v>6266</v>
      </c>
      <c r="Q1000" t="s">
        <v>6431</v>
      </c>
      <c r="R1000" t="s">
        <v>7217</v>
      </c>
      <c r="S1000" t="s">
        <v>12021</v>
      </c>
      <c r="T1000" t="s">
        <v>6471</v>
      </c>
      <c r="U1000" t="s">
        <v>7799</v>
      </c>
      <c r="V1000" t="s">
        <v>6271</v>
      </c>
      <c r="W1000" t="s">
        <v>12022</v>
      </c>
      <c r="X1000" t="s">
        <v>19524</v>
      </c>
      <c r="Y1000" t="s">
        <v>6269</v>
      </c>
      <c r="Z1000" s="48" t="str">
        <f t="shared" si="258"/>
        <v>SSA AM-10.121.18.67-NARANPURA_5/1-10.121.18.19-R3 MALL_3/1</v>
      </c>
      <c r="AA1000" s="48">
        <f t="shared" si="259"/>
        <v>14</v>
      </c>
      <c r="AB1000" s="48">
        <f t="shared" si="260"/>
        <v>26</v>
      </c>
      <c r="AC1000" s="48">
        <f t="shared" si="261"/>
        <v>14</v>
      </c>
      <c r="AD1000" s="48">
        <f t="shared" si="262"/>
        <v>22</v>
      </c>
      <c r="AE1000" s="48" t="str">
        <f t="shared" si="263"/>
        <v>10.121.18.67</v>
      </c>
      <c r="AF1000" s="42" t="str">
        <f t="shared" si="264"/>
        <v>10.121.18.19</v>
      </c>
      <c r="AG1000" s="7" t="str">
        <f t="shared" si="265"/>
        <v>NARANPURA 3</v>
      </c>
      <c r="AH1000" s="7" t="str">
        <f t="shared" si="266"/>
        <v>R3 MALL</v>
      </c>
      <c r="AI1000" s="7" t="str">
        <f t="shared" si="267"/>
        <v>S5P1</v>
      </c>
      <c r="AJ1000" s="7" t="str">
        <f t="shared" si="268"/>
        <v>S3P1</v>
      </c>
      <c r="AK1000" s="7" t="str">
        <f>IFERROR(VLOOKUP(Z1000,'PASTE-DL-ALARMS'!$Q$10:$W$2200,7,FALSE),"")</f>
        <v/>
      </c>
      <c r="AL1000" s="55" t="str">
        <f>IFERROR(VLOOKUP(Z1000,'PASTE-DL-ALARMS'!$Q$10:$W$2200,3,FALSE),"")</f>
        <v/>
      </c>
      <c r="AM1000" s="7" t="str">
        <f t="shared" si="269"/>
        <v>10.121.18.67_NARANPURA 3_S5P1</v>
      </c>
      <c r="AN1000" s="55" t="str">
        <f t="shared" si="270"/>
        <v>10.121.18.19_R3 MALL_S3P1</v>
      </c>
      <c r="AO1000" s="72" t="e">
        <f t="shared" ca="1" si="271"/>
        <v>#VALUE!</v>
      </c>
      <c r="AP1000" s="7" t="str">
        <f>IFERROR(VLOOKUP(Z1000,'PASTE-DL-ALARMS'!$Q$10:$Z$2800,8,FALSE),"")</f>
        <v/>
      </c>
    </row>
    <row r="1001" spans="1:42" x14ac:dyDescent="0.25">
      <c r="A1001" s="20"/>
      <c r="B1001" s="20"/>
      <c r="C1001" s="20" t="str">
        <f>IF(D1001="Critical",MAX($C$8:C1000)+1,"")</f>
        <v/>
      </c>
      <c r="D1001" s="20" t="str">
        <f t="shared" si="255"/>
        <v>-</v>
      </c>
      <c r="E1001" s="20" t="str">
        <f>VLOOKUP('PASTE-DOWN-DL'!F1001,'SSA-CODE'!$D$4:$E$56,2,FALSE)</f>
        <v>WTR AM</v>
      </c>
      <c r="F1001" s="48" t="str">
        <f t="shared" si="256"/>
        <v>WTR AM</v>
      </c>
      <c r="G1001" s="48" t="str">
        <f t="shared" si="257"/>
        <v xml:space="preserve">	WTR AM</v>
      </c>
      <c r="H1001" s="20">
        <v>992</v>
      </c>
      <c r="I1001" t="s">
        <v>12023</v>
      </c>
      <c r="J1001" t="s">
        <v>6466</v>
      </c>
      <c r="K1001" t="s">
        <v>6275</v>
      </c>
      <c r="L1001" t="s">
        <v>6262</v>
      </c>
      <c r="M1001" t="s">
        <v>6263</v>
      </c>
      <c r="N1001" t="s">
        <v>12024</v>
      </c>
      <c r="O1001" t="s">
        <v>12025</v>
      </c>
      <c r="P1001" t="s">
        <v>6266</v>
      </c>
      <c r="Q1001" t="s">
        <v>6453</v>
      </c>
      <c r="R1001" t="s">
        <v>6279</v>
      </c>
      <c r="S1001" t="s">
        <v>6269</v>
      </c>
      <c r="T1001" t="s">
        <v>6559</v>
      </c>
      <c r="U1001" t="s">
        <v>6269</v>
      </c>
      <c r="V1001" t="s">
        <v>6271</v>
      </c>
      <c r="W1001" t="s">
        <v>12026</v>
      </c>
      <c r="X1001" t="s">
        <v>12027</v>
      </c>
      <c r="Y1001" t="s">
        <v>6269</v>
      </c>
      <c r="Z1001" s="48" t="str">
        <f t="shared" si="258"/>
        <v>WTR AM-10.121.6.237-THASARA_3/7-10.121.16.229-THASARA_3/7</v>
      </c>
      <c r="AA1001" s="48">
        <f t="shared" si="259"/>
        <v>15</v>
      </c>
      <c r="AB1001" s="48">
        <f t="shared" si="260"/>
        <v>23</v>
      </c>
      <c r="AC1001" s="48">
        <f t="shared" si="261"/>
        <v>15</v>
      </c>
      <c r="AD1001" s="48">
        <f t="shared" si="262"/>
        <v>22</v>
      </c>
      <c r="AE1001" s="48" t="str">
        <f t="shared" si="263"/>
        <v>10.121.16.237</v>
      </c>
      <c r="AF1001" s="42" t="str">
        <f t="shared" si="264"/>
        <v>10.121.16.229</v>
      </c>
      <c r="AG1001" s="7" t="str">
        <f t="shared" si="265"/>
        <v>Thasara</v>
      </c>
      <c r="AH1001" s="7" t="str">
        <f t="shared" si="266"/>
        <v>THASRA</v>
      </c>
      <c r="AI1001" s="7" t="str">
        <f t="shared" si="267"/>
        <v>S3P7</v>
      </c>
      <c r="AJ1001" s="7" t="str">
        <f t="shared" si="268"/>
        <v>S3P7</v>
      </c>
      <c r="AK1001" s="7" t="str">
        <f>IFERROR(VLOOKUP(Z1001,'PASTE-DL-ALARMS'!$Q$10:$W$2200,7,FALSE),"")</f>
        <v/>
      </c>
      <c r="AL1001" s="55" t="str">
        <f>IFERROR(VLOOKUP(Z1001,'PASTE-DL-ALARMS'!$Q$10:$W$2200,3,FALSE),"")</f>
        <v/>
      </c>
      <c r="AM1001" s="7" t="str">
        <f t="shared" si="269"/>
        <v>10.121.16.237_Thasara_S3P7</v>
      </c>
      <c r="AN1001" s="55" t="str">
        <f t="shared" si="270"/>
        <v>10.121.16.229_THASRA_S3P7</v>
      </c>
      <c r="AO1001" s="72" t="e">
        <f t="shared" ca="1" si="271"/>
        <v>#VALUE!</v>
      </c>
      <c r="AP1001" s="7" t="str">
        <f>IFERROR(VLOOKUP(Z1001,'PASTE-DL-ALARMS'!$Q$10:$Z$2800,8,FALSE),"")</f>
        <v/>
      </c>
    </row>
    <row r="1002" spans="1:42" x14ac:dyDescent="0.25">
      <c r="A1002" s="20"/>
      <c r="B1002" s="20"/>
      <c r="C1002" s="20" t="str">
        <f>IF(D1002="Critical",MAX($C$8:C1001)+1,"")</f>
        <v/>
      </c>
      <c r="D1002" s="20" t="str">
        <f t="shared" si="255"/>
        <v>-</v>
      </c>
      <c r="E1002" s="20" t="str">
        <f>VLOOKUP('PASTE-DOWN-DL'!F1002,'SSA-CODE'!$D$4:$E$56,2,FALSE)</f>
        <v>BCH</v>
      </c>
      <c r="F1002" s="48" t="str">
        <f t="shared" si="256"/>
        <v>SSA BCH</v>
      </c>
      <c r="G1002" s="48" t="str">
        <f t="shared" si="257"/>
        <v xml:space="preserve">	SSA BCH</v>
      </c>
      <c r="H1002" s="20">
        <v>993</v>
      </c>
      <c r="I1002" t="s">
        <v>12028</v>
      </c>
      <c r="J1002" t="s">
        <v>6260</v>
      </c>
      <c r="K1002" t="s">
        <v>6275</v>
      </c>
      <c r="L1002" t="s">
        <v>6262</v>
      </c>
      <c r="M1002" t="s">
        <v>6263</v>
      </c>
      <c r="N1002" t="s">
        <v>12029</v>
      </c>
      <c r="O1002" t="s">
        <v>12030</v>
      </c>
      <c r="P1002" t="s">
        <v>6266</v>
      </c>
      <c r="Q1002" t="s">
        <v>6851</v>
      </c>
      <c r="R1002" t="s">
        <v>6279</v>
      </c>
      <c r="S1002" t="s">
        <v>6269</v>
      </c>
      <c r="T1002" t="s">
        <v>6270</v>
      </c>
      <c r="U1002" t="s">
        <v>6269</v>
      </c>
      <c r="V1002" t="s">
        <v>6271</v>
      </c>
      <c r="W1002" t="s">
        <v>12031</v>
      </c>
      <c r="X1002" t="s">
        <v>12032</v>
      </c>
      <c r="Y1002" t="s">
        <v>6269</v>
      </c>
      <c r="Z1002" s="48" t="str">
        <f t="shared" si="258"/>
        <v>SSA BCH-10.121.96.65-TN705B_Derol_S3P3-10.121.96.93-TN703B_NEID GRASIM CHEM VILAYAT_S1P5</v>
      </c>
      <c r="AA1002" s="48">
        <f t="shared" si="259"/>
        <v>14</v>
      </c>
      <c r="AB1002" s="48">
        <f t="shared" si="260"/>
        <v>34</v>
      </c>
      <c r="AC1002" s="48">
        <f t="shared" si="261"/>
        <v>14</v>
      </c>
      <c r="AD1002" s="48">
        <f t="shared" si="262"/>
        <v>20</v>
      </c>
      <c r="AE1002" s="48" t="str">
        <f t="shared" si="263"/>
        <v>10.121.96.93</v>
      </c>
      <c r="AF1002" s="42" t="str">
        <f t="shared" si="264"/>
        <v>10.121.96.65</v>
      </c>
      <c r="AG1002" s="7" t="str">
        <f t="shared" si="265"/>
        <v>Grasim Chem Vilayat</v>
      </c>
      <c r="AH1002" s="7" t="str">
        <f t="shared" si="266"/>
        <v>Derol</v>
      </c>
      <c r="AI1002" s="7" t="str">
        <f t="shared" si="267"/>
        <v>S1P5</v>
      </c>
      <c r="AJ1002" s="7" t="str">
        <f t="shared" si="268"/>
        <v>S3P3</v>
      </c>
      <c r="AK1002" s="7" t="str">
        <f>IFERROR(VLOOKUP(Z1002,'PASTE-DL-ALARMS'!$Q$10:$W$2200,7,FALSE),"")</f>
        <v/>
      </c>
      <c r="AL1002" s="55" t="str">
        <f>IFERROR(VLOOKUP(Z1002,'PASTE-DL-ALARMS'!$Q$10:$W$2200,3,FALSE),"")</f>
        <v/>
      </c>
      <c r="AM1002" s="7" t="str">
        <f t="shared" si="269"/>
        <v>10.121.96.93_Grasim Chem Vilayat_S1P5</v>
      </c>
      <c r="AN1002" s="55" t="str">
        <f t="shared" si="270"/>
        <v>10.121.96.65_Derol_S3P3</v>
      </c>
      <c r="AO1002" s="72" t="e">
        <f t="shared" ca="1" si="271"/>
        <v>#VALUE!</v>
      </c>
      <c r="AP1002" s="7" t="str">
        <f>IFERROR(VLOOKUP(Z1002,'PASTE-DL-ALARMS'!$Q$10:$Z$2800,8,FALSE),"")</f>
        <v/>
      </c>
    </row>
    <row r="1003" spans="1:42" x14ac:dyDescent="0.25">
      <c r="A1003" s="20"/>
      <c r="B1003" s="20"/>
      <c r="C1003" s="20" t="str">
        <f>IF(D1003="Critical",MAX($C$8:C1002)+1,"")</f>
        <v/>
      </c>
      <c r="D1003" s="20" t="str">
        <f t="shared" si="255"/>
        <v>-</v>
      </c>
      <c r="E1003" s="20" t="str">
        <f>VLOOKUP('PASTE-DOWN-DL'!F1003,'SSA-CODE'!$D$4:$E$56,2,FALSE)</f>
        <v>VDA</v>
      </c>
      <c r="F1003" s="48" t="str">
        <f t="shared" si="256"/>
        <v>SSA VDR</v>
      </c>
      <c r="G1003" s="48" t="str">
        <f t="shared" si="257"/>
        <v xml:space="preserve">	SSA VDR</v>
      </c>
      <c r="H1003" s="20">
        <v>994</v>
      </c>
      <c r="I1003" t="s">
        <v>12033</v>
      </c>
      <c r="J1003" t="s">
        <v>6260</v>
      </c>
      <c r="K1003" t="s">
        <v>6275</v>
      </c>
      <c r="L1003" t="s">
        <v>6262</v>
      </c>
      <c r="M1003" t="s">
        <v>6263</v>
      </c>
      <c r="N1003" t="s">
        <v>12034</v>
      </c>
      <c r="O1003" t="s">
        <v>12035</v>
      </c>
      <c r="P1003" t="s">
        <v>6266</v>
      </c>
      <c r="Q1003" t="s">
        <v>6820</v>
      </c>
      <c r="R1003" t="s">
        <v>6279</v>
      </c>
      <c r="S1003" t="s">
        <v>12036</v>
      </c>
      <c r="T1003" t="s">
        <v>7280</v>
      </c>
      <c r="U1003" t="s">
        <v>6417</v>
      </c>
      <c r="V1003" t="s">
        <v>6271</v>
      </c>
      <c r="W1003" t="s">
        <v>12037</v>
      </c>
      <c r="X1003" t="s">
        <v>12038</v>
      </c>
      <c r="Y1003" t="s">
        <v>6269</v>
      </c>
      <c r="Z1003" s="48" t="str">
        <f t="shared" si="258"/>
        <v>SSA VDR-10.121.99.137-Chanakyapuri_B2_S4P5-10.121.19.154-PNT_COLONY_B1_S1P5</v>
      </c>
      <c r="AA1003" s="48">
        <f t="shared" si="259"/>
        <v>15</v>
      </c>
      <c r="AB1003" s="48">
        <f t="shared" si="260"/>
        <v>28</v>
      </c>
      <c r="AC1003" s="48">
        <f t="shared" si="261"/>
        <v>15</v>
      </c>
      <c r="AD1003" s="48">
        <f t="shared" si="262"/>
        <v>26</v>
      </c>
      <c r="AE1003" s="48" t="str">
        <f t="shared" si="263"/>
        <v>10.121.99.137</v>
      </c>
      <c r="AF1003" s="42" t="str">
        <f t="shared" si="264"/>
        <v>10.121.19.154</v>
      </c>
      <c r="AG1003" s="7" t="str">
        <f t="shared" si="265"/>
        <v>CHANAKYAPURI</v>
      </c>
      <c r="AH1003" s="7" t="str">
        <f t="shared" si="266"/>
        <v>PNT COLONY</v>
      </c>
      <c r="AI1003" s="7" t="str">
        <f t="shared" si="267"/>
        <v>S4P5</v>
      </c>
      <c r="AJ1003" s="7" t="str">
        <f t="shared" si="268"/>
        <v>S1P5</v>
      </c>
      <c r="AK1003" s="7" t="str">
        <f>IFERROR(VLOOKUP(Z1003,'PASTE-DL-ALARMS'!$Q$10:$W$2200,7,FALSE),"")</f>
        <v/>
      </c>
      <c r="AL1003" s="55" t="str">
        <f>IFERROR(VLOOKUP(Z1003,'PASTE-DL-ALARMS'!$Q$10:$W$2200,3,FALSE),"")</f>
        <v/>
      </c>
      <c r="AM1003" s="7" t="str">
        <f t="shared" si="269"/>
        <v>10.121.99.137_CHANAKYAPURI_S4P5</v>
      </c>
      <c r="AN1003" s="55" t="str">
        <f t="shared" si="270"/>
        <v>10.121.19.154_PNT COLONY_S1P5</v>
      </c>
      <c r="AO1003" s="72" t="e">
        <f t="shared" ca="1" si="271"/>
        <v>#VALUE!</v>
      </c>
      <c r="AP1003" s="7" t="str">
        <f>IFERROR(VLOOKUP(Z1003,'PASTE-DL-ALARMS'!$Q$10:$Z$2800,8,FALSE),"")</f>
        <v/>
      </c>
    </row>
    <row r="1004" spans="1:42" x14ac:dyDescent="0.25">
      <c r="A1004" s="20"/>
      <c r="B1004" s="20"/>
      <c r="C1004" s="20" t="str">
        <f>IF(D1004="Critical",MAX($C$8:C1003)+1,"")</f>
        <v/>
      </c>
      <c r="D1004" s="20" t="str">
        <f t="shared" si="255"/>
        <v>-</v>
      </c>
      <c r="E1004" s="20" t="str">
        <f>VLOOKUP('PASTE-DOWN-DL'!F1004,'SSA-CODE'!$D$4:$E$56,2,FALSE)</f>
        <v>JMN</v>
      </c>
      <c r="F1004" s="48" t="str">
        <f t="shared" si="256"/>
        <v>SSA JMN</v>
      </c>
      <c r="G1004" s="48" t="str">
        <f t="shared" si="257"/>
        <v xml:space="preserve">	SSA JMN</v>
      </c>
      <c r="H1004" s="20">
        <v>995</v>
      </c>
      <c r="I1004" t="s">
        <v>12039</v>
      </c>
      <c r="J1004" t="s">
        <v>6260</v>
      </c>
      <c r="K1004" t="s">
        <v>6275</v>
      </c>
      <c r="L1004" t="s">
        <v>6262</v>
      </c>
      <c r="M1004" t="s">
        <v>6263</v>
      </c>
      <c r="N1004" t="s">
        <v>12040</v>
      </c>
      <c r="O1004" t="s">
        <v>12041</v>
      </c>
      <c r="P1004" t="s">
        <v>6266</v>
      </c>
      <c r="Q1004" t="s">
        <v>7217</v>
      </c>
      <c r="R1004" t="s">
        <v>6279</v>
      </c>
      <c r="S1004" t="s">
        <v>12042</v>
      </c>
      <c r="T1004" t="s">
        <v>6313</v>
      </c>
      <c r="U1004" t="s">
        <v>6679</v>
      </c>
      <c r="V1004" t="s">
        <v>6271</v>
      </c>
      <c r="W1004" t="s">
        <v>12043</v>
      </c>
      <c r="X1004" t="s">
        <v>12044</v>
      </c>
      <c r="Y1004" t="s">
        <v>6269</v>
      </c>
      <c r="Z1004" s="48" t="str">
        <f t="shared" si="258"/>
        <v>SSA JMN-10.121.97.151-Medi A1_1/5-10.121.97.152-Jamvanthali A1_2/5</v>
      </c>
      <c r="AA1004" s="48">
        <f t="shared" si="259"/>
        <v>15</v>
      </c>
      <c r="AB1004" s="48">
        <f t="shared" si="260"/>
        <v>20</v>
      </c>
      <c r="AC1004" s="48">
        <f t="shared" si="261"/>
        <v>15</v>
      </c>
      <c r="AD1004" s="48">
        <f t="shared" si="262"/>
        <v>27</v>
      </c>
      <c r="AE1004" s="48" t="str">
        <f t="shared" si="263"/>
        <v>10.121.97.151</v>
      </c>
      <c r="AF1004" s="42" t="str">
        <f t="shared" si="264"/>
        <v>10.121.97.152</v>
      </c>
      <c r="AG1004" s="7" t="str">
        <f t="shared" si="265"/>
        <v>MEDI</v>
      </c>
      <c r="AH1004" s="7" t="str">
        <f t="shared" si="266"/>
        <v>JAMVANTHALI</v>
      </c>
      <c r="AI1004" s="7" t="str">
        <f t="shared" si="267"/>
        <v>S1P5</v>
      </c>
      <c r="AJ1004" s="7" t="str">
        <f t="shared" si="268"/>
        <v>S2P5</v>
      </c>
      <c r="AK1004" s="7" t="str">
        <f>IFERROR(VLOOKUP(Z1004,'PASTE-DL-ALARMS'!$Q$10:$W$2200,7,FALSE),"")</f>
        <v/>
      </c>
      <c r="AL1004" s="55" t="str">
        <f>IFERROR(VLOOKUP(Z1004,'PASTE-DL-ALARMS'!$Q$10:$W$2200,3,FALSE),"")</f>
        <v/>
      </c>
      <c r="AM1004" s="7" t="str">
        <f t="shared" si="269"/>
        <v>10.121.97.151_MEDI_S1P5</v>
      </c>
      <c r="AN1004" s="55" t="str">
        <f t="shared" si="270"/>
        <v>10.121.97.152_JAMVANTHALI_S2P5</v>
      </c>
      <c r="AO1004" s="72" t="e">
        <f t="shared" ca="1" si="271"/>
        <v>#VALUE!</v>
      </c>
      <c r="AP1004" s="7" t="str">
        <f>IFERROR(VLOOKUP(Z1004,'PASTE-DL-ALARMS'!$Q$10:$Z$2800,8,FALSE),"")</f>
        <v/>
      </c>
    </row>
    <row r="1005" spans="1:42" x14ac:dyDescent="0.25">
      <c r="A1005" s="20"/>
      <c r="B1005" s="20"/>
      <c r="C1005" s="20" t="str">
        <f>IF(D1005="Critical",MAX($C$8:C1004)+1,"")</f>
        <v/>
      </c>
      <c r="D1005" s="20" t="str">
        <f t="shared" si="255"/>
        <v>-</v>
      </c>
      <c r="E1005" s="20" t="str">
        <f>VLOOKUP('PASTE-DOWN-DL'!F1005,'SSA-CODE'!$D$4:$E$56,2,FALSE)</f>
        <v>NDD</v>
      </c>
      <c r="F1005" s="48" t="str">
        <f t="shared" si="256"/>
        <v>SSA NAD</v>
      </c>
      <c r="G1005" s="48" t="str">
        <f t="shared" si="257"/>
        <v xml:space="preserve">	SSA NAD</v>
      </c>
      <c r="H1005" s="20">
        <v>996</v>
      </c>
      <c r="I1005" t="s">
        <v>12045</v>
      </c>
      <c r="J1005" t="s">
        <v>6260</v>
      </c>
      <c r="K1005" t="s">
        <v>6275</v>
      </c>
      <c r="L1005" t="s">
        <v>6262</v>
      </c>
      <c r="M1005" t="s">
        <v>6263</v>
      </c>
      <c r="N1005" t="s">
        <v>12046</v>
      </c>
      <c r="O1005" t="s">
        <v>12047</v>
      </c>
      <c r="P1005" t="s">
        <v>6266</v>
      </c>
      <c r="Q1005" t="s">
        <v>6546</v>
      </c>
      <c r="R1005" t="s">
        <v>6279</v>
      </c>
      <c r="S1005" t="s">
        <v>12048</v>
      </c>
      <c r="T1005" t="s">
        <v>6425</v>
      </c>
      <c r="U1005" t="s">
        <v>12048</v>
      </c>
      <c r="V1005" t="s">
        <v>9302</v>
      </c>
      <c r="W1005" t="s">
        <v>12049</v>
      </c>
      <c r="X1005" t="s">
        <v>12050</v>
      </c>
      <c r="Y1005" t="s">
        <v>6269</v>
      </c>
      <c r="Z1005" s="48" t="str">
        <f t="shared" si="258"/>
        <v>SSA NAD-10.121.16.250-S1P5_AKLACHA-10.121.16.131-Memdabad_S4P3</v>
      </c>
      <c r="AA1005" s="48">
        <f t="shared" si="259"/>
        <v>15</v>
      </c>
      <c r="AB1005" s="48">
        <f t="shared" si="260"/>
        <v>23</v>
      </c>
      <c r="AC1005" s="48">
        <f t="shared" si="261"/>
        <v>15</v>
      </c>
      <c r="AD1005" s="48">
        <f t="shared" si="262"/>
        <v>24</v>
      </c>
      <c r="AE1005" s="48" t="str">
        <f t="shared" si="263"/>
        <v>10.121.16.250</v>
      </c>
      <c r="AF1005" s="42" t="str">
        <f t="shared" si="264"/>
        <v>10.121.16.131</v>
      </c>
      <c r="AG1005" s="7" t="str">
        <f t="shared" si="265"/>
        <v>AKLACHA</v>
      </c>
      <c r="AH1005" s="7" t="str">
        <f t="shared" si="266"/>
        <v>Memdabad</v>
      </c>
      <c r="AI1005" s="7" t="str">
        <f t="shared" si="267"/>
        <v>S1P5</v>
      </c>
      <c r="AJ1005" s="7" t="str">
        <f t="shared" si="268"/>
        <v>S4P3</v>
      </c>
      <c r="AK1005" s="7" t="str">
        <f>IFERROR(VLOOKUP(Z1005,'PASTE-DL-ALARMS'!$Q$10:$W$2200,7,FALSE),"")</f>
        <v/>
      </c>
      <c r="AL1005" s="55" t="str">
        <f>IFERROR(VLOOKUP(Z1005,'PASTE-DL-ALARMS'!$Q$10:$W$2200,3,FALSE),"")</f>
        <v/>
      </c>
      <c r="AM1005" s="7" t="str">
        <f t="shared" si="269"/>
        <v>10.121.16.250_AKLACHA_S1P5</v>
      </c>
      <c r="AN1005" s="55" t="str">
        <f t="shared" si="270"/>
        <v>10.121.16.131_Memdabad_S4P3</v>
      </c>
      <c r="AO1005" s="72" t="e">
        <f t="shared" ca="1" si="271"/>
        <v>#VALUE!</v>
      </c>
      <c r="AP1005" s="7" t="str">
        <f>IFERROR(VLOOKUP(Z1005,'PASTE-DL-ALARMS'!$Q$10:$Z$2800,8,FALSE),"")</f>
        <v/>
      </c>
    </row>
    <row r="1006" spans="1:42" x14ac:dyDescent="0.25">
      <c r="A1006" s="20"/>
      <c r="B1006" s="20"/>
      <c r="C1006" s="20" t="str">
        <f>IF(D1006="Critical",MAX($C$8:C1005)+1,"")</f>
        <v/>
      </c>
      <c r="D1006" s="20" t="str">
        <f t="shared" si="255"/>
        <v>-</v>
      </c>
      <c r="E1006" s="20" t="str">
        <f>VLOOKUP('PASTE-DOWN-DL'!F1006,'SSA-CODE'!$D$4:$E$56,2,FALSE)</f>
        <v>BUJ</v>
      </c>
      <c r="F1006" s="48" t="str">
        <f t="shared" si="256"/>
        <v>SSA BUJ</v>
      </c>
      <c r="G1006" s="48" t="str">
        <f t="shared" si="257"/>
        <v xml:space="preserve">	SSA BUJ</v>
      </c>
      <c r="H1006" s="20">
        <v>997</v>
      </c>
      <c r="I1006" t="s">
        <v>12051</v>
      </c>
      <c r="J1006" t="s">
        <v>6466</v>
      </c>
      <c r="K1006" t="s">
        <v>6275</v>
      </c>
      <c r="L1006" t="s">
        <v>6262</v>
      </c>
      <c r="M1006" t="s">
        <v>6263</v>
      </c>
      <c r="N1006" t="s">
        <v>12052</v>
      </c>
      <c r="O1006" t="s">
        <v>12053</v>
      </c>
      <c r="P1006" t="s">
        <v>6266</v>
      </c>
      <c r="Q1006" t="s">
        <v>6416</v>
      </c>
      <c r="R1006" t="s">
        <v>6279</v>
      </c>
      <c r="S1006" t="s">
        <v>12054</v>
      </c>
      <c r="T1006" t="s">
        <v>6321</v>
      </c>
      <c r="U1006" t="s">
        <v>6346</v>
      </c>
      <c r="V1006" t="s">
        <v>6271</v>
      </c>
      <c r="W1006" t="s">
        <v>12055</v>
      </c>
      <c r="X1006" t="s">
        <v>12056</v>
      </c>
      <c r="Y1006" t="s">
        <v>6269</v>
      </c>
      <c r="Z1006" s="48" t="str">
        <f t="shared" si="258"/>
        <v>SSA BUJ-10.121.24.126-Command Control_2/4-10.121.24.71-Bhimasar (C)_3/7</v>
      </c>
      <c r="AA1006" s="48">
        <f t="shared" si="259"/>
        <v>15</v>
      </c>
      <c r="AB1006" s="48">
        <f t="shared" si="260"/>
        <v>31</v>
      </c>
      <c r="AC1006" s="48">
        <f t="shared" si="261"/>
        <v>14</v>
      </c>
      <c r="AD1006" s="48">
        <f t="shared" si="262"/>
        <v>28</v>
      </c>
      <c r="AE1006" s="48" t="str">
        <f t="shared" si="263"/>
        <v>10.121.24.126</v>
      </c>
      <c r="AF1006" s="42" t="str">
        <f t="shared" si="264"/>
        <v>10.121.24.71</v>
      </c>
      <c r="AG1006" s="7" t="str">
        <f t="shared" si="265"/>
        <v>Command Control</v>
      </c>
      <c r="AH1006" s="7" t="str">
        <f t="shared" si="266"/>
        <v>Gandhidham II</v>
      </c>
      <c r="AI1006" s="7" t="str">
        <f t="shared" si="267"/>
        <v>S2P4</v>
      </c>
      <c r="AJ1006" s="7" t="str">
        <f t="shared" si="268"/>
        <v>S3P7</v>
      </c>
      <c r="AK1006" s="7" t="str">
        <f>IFERROR(VLOOKUP(Z1006,'PASTE-DL-ALARMS'!$Q$10:$W$2200,7,FALSE),"")</f>
        <v/>
      </c>
      <c r="AL1006" s="55" t="str">
        <f>IFERROR(VLOOKUP(Z1006,'PASTE-DL-ALARMS'!$Q$10:$W$2200,3,FALSE),"")</f>
        <v/>
      </c>
      <c r="AM1006" s="7" t="str">
        <f t="shared" si="269"/>
        <v>10.121.24.126_Command Control_S2P4</v>
      </c>
      <c r="AN1006" s="55" t="str">
        <f t="shared" si="270"/>
        <v>10.121.24.71_Gandhidham II_S3P7</v>
      </c>
      <c r="AO1006" s="72" t="e">
        <f t="shared" ca="1" si="271"/>
        <v>#VALUE!</v>
      </c>
      <c r="AP1006" s="7" t="str">
        <f>IFERROR(VLOOKUP(Z1006,'PASTE-DL-ALARMS'!$Q$10:$Z$2800,8,FALSE),"")</f>
        <v/>
      </c>
    </row>
    <row r="1007" spans="1:42" x14ac:dyDescent="0.25">
      <c r="A1007" s="20"/>
      <c r="B1007" s="20"/>
      <c r="C1007" s="20" t="str">
        <f>IF(D1007="Critical",MAX($C$8:C1006)+1,"")</f>
        <v/>
      </c>
      <c r="D1007" s="20" t="str">
        <f t="shared" si="255"/>
        <v>-</v>
      </c>
      <c r="E1007" s="20" t="str">
        <f>VLOOKUP('PASTE-DOWN-DL'!F1007,'SSA-CODE'!$D$4:$E$56,2,FALSE)</f>
        <v>AHD</v>
      </c>
      <c r="F1007" s="48" t="str">
        <f t="shared" si="256"/>
        <v>SSA AM</v>
      </c>
      <c r="G1007" s="48" t="str">
        <f t="shared" si="257"/>
        <v xml:space="preserve">	SSA AM</v>
      </c>
      <c r="H1007" s="20">
        <v>998</v>
      </c>
      <c r="I1007" t="s">
        <v>12057</v>
      </c>
      <c r="J1007" t="s">
        <v>6260</v>
      </c>
      <c r="K1007" t="s">
        <v>6275</v>
      </c>
      <c r="L1007" t="s">
        <v>6262</v>
      </c>
      <c r="M1007" t="s">
        <v>6263</v>
      </c>
      <c r="N1007" t="s">
        <v>12058</v>
      </c>
      <c r="O1007" t="s">
        <v>12059</v>
      </c>
      <c r="P1007" t="s">
        <v>6266</v>
      </c>
      <c r="Q1007" t="s">
        <v>6431</v>
      </c>
      <c r="R1007" t="s">
        <v>6294</v>
      </c>
      <c r="S1007" t="s">
        <v>6589</v>
      </c>
      <c r="T1007" t="s">
        <v>6287</v>
      </c>
      <c r="U1007" t="s">
        <v>6589</v>
      </c>
      <c r="V1007" t="s">
        <v>6271</v>
      </c>
      <c r="W1007" t="s">
        <v>12060</v>
      </c>
      <c r="X1007" t="s">
        <v>12061</v>
      </c>
      <c r="Y1007" t="s">
        <v>6269</v>
      </c>
      <c r="Z1007" s="48" t="str">
        <f t="shared" si="258"/>
        <v>SSA AM-10.121.18.222-GujAhmedabad_Hospital_BTS-10.121.18.143-GujAhmedabad_Jamalpur_B2</v>
      </c>
      <c r="AA1007" s="48">
        <f t="shared" si="259"/>
        <v>15</v>
      </c>
      <c r="AB1007" s="48">
        <f t="shared" si="260"/>
        <v>37</v>
      </c>
      <c r="AC1007" s="48">
        <f t="shared" si="261"/>
        <v>15</v>
      </c>
      <c r="AD1007" s="48">
        <f t="shared" si="262"/>
        <v>24</v>
      </c>
      <c r="AE1007" s="48" t="str">
        <f t="shared" si="263"/>
        <v>10.121.18.222</v>
      </c>
      <c r="AF1007" s="42" t="str">
        <f t="shared" si="264"/>
        <v>10.121.18.143</v>
      </c>
      <c r="AG1007" s="7" t="str">
        <f t="shared" si="265"/>
        <v>Chepirog Hospital BTS</v>
      </c>
      <c r="AH1007" s="7" t="str">
        <f t="shared" si="266"/>
        <v>Jamalpur</v>
      </c>
      <c r="AI1007" s="7" t="str">
        <f t="shared" si="267"/>
        <v>S1P5</v>
      </c>
      <c r="AJ1007" s="7" t="str">
        <f t="shared" si="268"/>
        <v>S4P5</v>
      </c>
      <c r="AK1007" s="7" t="str">
        <f>IFERROR(VLOOKUP(Z1007,'PASTE-DL-ALARMS'!$Q$10:$W$2200,7,FALSE),"")</f>
        <v/>
      </c>
      <c r="AL1007" s="55" t="str">
        <f>IFERROR(VLOOKUP(Z1007,'PASTE-DL-ALARMS'!$Q$10:$W$2200,3,FALSE),"")</f>
        <v/>
      </c>
      <c r="AM1007" s="7" t="str">
        <f t="shared" si="269"/>
        <v>10.121.18.222_Chepirog Hospital BTS_S1P5</v>
      </c>
      <c r="AN1007" s="55" t="str">
        <f t="shared" si="270"/>
        <v>10.121.18.143_Jamalpur_S4P5</v>
      </c>
      <c r="AO1007" s="72" t="e">
        <f t="shared" ca="1" si="271"/>
        <v>#VALUE!</v>
      </c>
      <c r="AP1007" s="7" t="str">
        <f>IFERROR(VLOOKUP(Z1007,'PASTE-DL-ALARMS'!$Q$10:$Z$2800,8,FALSE),"")</f>
        <v/>
      </c>
    </row>
    <row r="1008" spans="1:42" x14ac:dyDescent="0.25">
      <c r="A1008" s="20"/>
      <c r="B1008" s="20"/>
      <c r="C1008" s="20" t="str">
        <f>IF(D1008="Critical",MAX($C$8:C1007)+1,"")</f>
        <v/>
      </c>
      <c r="D1008" s="20" t="str">
        <f t="shared" si="255"/>
        <v>-</v>
      </c>
      <c r="E1008" s="20" t="str">
        <f>VLOOKUP('PASTE-DOWN-DL'!F1008,'SSA-CODE'!$D$4:$E$56,2,FALSE)</f>
        <v>WTR AM</v>
      </c>
      <c r="F1008" s="48" t="str">
        <f t="shared" si="256"/>
        <v>WTR AM</v>
      </c>
      <c r="G1008" s="48" t="str">
        <f t="shared" si="257"/>
        <v xml:space="preserve">	WTR AM</v>
      </c>
      <c r="H1008" s="20">
        <v>999</v>
      </c>
      <c r="I1008" t="s">
        <v>12062</v>
      </c>
      <c r="J1008" t="s">
        <v>6260</v>
      </c>
      <c r="K1008" t="s">
        <v>6261</v>
      </c>
      <c r="L1008" t="s">
        <v>6262</v>
      </c>
      <c r="M1008" t="s">
        <v>6263</v>
      </c>
      <c r="N1008" t="s">
        <v>12063</v>
      </c>
      <c r="O1008" t="s">
        <v>12064</v>
      </c>
      <c r="P1008" t="s">
        <v>6266</v>
      </c>
      <c r="Q1008" t="s">
        <v>6469</v>
      </c>
      <c r="R1008" t="s">
        <v>6279</v>
      </c>
      <c r="S1008" t="s">
        <v>6269</v>
      </c>
      <c r="T1008" t="s">
        <v>6602</v>
      </c>
      <c r="U1008" t="s">
        <v>6269</v>
      </c>
      <c r="V1008" t="s">
        <v>6271</v>
      </c>
      <c r="W1008" t="s">
        <v>12065</v>
      </c>
      <c r="X1008" t="s">
        <v>12066</v>
      </c>
      <c r="Y1008" t="s">
        <v>6269</v>
      </c>
      <c r="Z1008" s="48" t="str">
        <f t="shared" si="258"/>
        <v>WTR AM-10.121.16.196-TN705B_Lunawada (B1)\S4P1-10.121.16.195-TN705B_Sehra (B1)\S3P1</v>
      </c>
      <c r="AA1008" s="48">
        <f t="shared" si="259"/>
        <v>15</v>
      </c>
      <c r="AB1008" s="48">
        <f t="shared" si="260"/>
        <v>24</v>
      </c>
      <c r="AC1008" s="48">
        <f t="shared" si="261"/>
        <v>15</v>
      </c>
      <c r="AD1008" s="48">
        <f t="shared" si="262"/>
        <v>21</v>
      </c>
      <c r="AE1008" s="48" t="str">
        <f t="shared" si="263"/>
        <v>10.121.16.196</v>
      </c>
      <c r="AF1008" s="42" t="str">
        <f t="shared" si="264"/>
        <v>10.121.16.195</v>
      </c>
      <c r="AG1008" s="7" t="str">
        <f t="shared" si="265"/>
        <v>Lunawada</v>
      </c>
      <c r="AH1008" s="7" t="str">
        <f t="shared" si="266"/>
        <v>Sehra</v>
      </c>
      <c r="AI1008" s="7" t="str">
        <f t="shared" si="267"/>
        <v>S4P1</v>
      </c>
      <c r="AJ1008" s="7" t="str">
        <f t="shared" si="268"/>
        <v>S3P1</v>
      </c>
      <c r="AK1008" s="7" t="str">
        <f>IFERROR(VLOOKUP(Z1008,'PASTE-DL-ALARMS'!$Q$10:$W$2200,7,FALSE),"")</f>
        <v/>
      </c>
      <c r="AL1008" s="55" t="str">
        <f>IFERROR(VLOOKUP(Z1008,'PASTE-DL-ALARMS'!$Q$10:$W$2200,3,FALSE),"")</f>
        <v/>
      </c>
      <c r="AM1008" s="7" t="str">
        <f t="shared" si="269"/>
        <v>10.121.16.196_Lunawada_S4P1</v>
      </c>
      <c r="AN1008" s="55" t="str">
        <f t="shared" si="270"/>
        <v>10.121.16.195_Sehra_S3P1</v>
      </c>
      <c r="AO1008" s="72" t="e">
        <f t="shared" ca="1" si="271"/>
        <v>#VALUE!</v>
      </c>
      <c r="AP1008" s="7" t="str">
        <f>IFERROR(VLOOKUP(Z1008,'PASTE-DL-ALARMS'!$Q$10:$Z$2800,8,FALSE),"")</f>
        <v/>
      </c>
    </row>
    <row r="1009" spans="1:42" x14ac:dyDescent="0.25">
      <c r="A1009" s="20"/>
      <c r="B1009" s="20"/>
      <c r="C1009" s="20" t="str">
        <f>IF(D1009="Critical",MAX($C$8:C1008)+1,"")</f>
        <v/>
      </c>
      <c r="D1009" s="20" t="str">
        <f t="shared" si="255"/>
        <v>-</v>
      </c>
      <c r="E1009" s="20" t="str">
        <f>VLOOKUP('PASTE-DOWN-DL'!F1009,'SSA-CODE'!$D$4:$E$56,2,FALSE)</f>
        <v>VAL</v>
      </c>
      <c r="F1009" s="48" t="str">
        <f t="shared" si="256"/>
        <v>SSA VAL</v>
      </c>
      <c r="G1009" s="48" t="str">
        <f t="shared" si="257"/>
        <v xml:space="preserve">	SSA VAL</v>
      </c>
      <c r="H1009" s="20">
        <v>1000</v>
      </c>
      <c r="I1009" t="s">
        <v>12067</v>
      </c>
      <c r="J1009" t="s">
        <v>6260</v>
      </c>
      <c r="K1009" t="s">
        <v>6275</v>
      </c>
      <c r="L1009" t="s">
        <v>6262</v>
      </c>
      <c r="M1009" t="s">
        <v>6263</v>
      </c>
      <c r="N1009" t="s">
        <v>12068</v>
      </c>
      <c r="O1009" t="s">
        <v>12069</v>
      </c>
      <c r="P1009" t="s">
        <v>6266</v>
      </c>
      <c r="Q1009" t="s">
        <v>6629</v>
      </c>
      <c r="R1009" t="s">
        <v>6630</v>
      </c>
      <c r="S1009" t="s">
        <v>7747</v>
      </c>
      <c r="T1009" t="s">
        <v>6486</v>
      </c>
      <c r="U1009" t="s">
        <v>6286</v>
      </c>
      <c r="V1009" t="s">
        <v>6271</v>
      </c>
      <c r="W1009" t="s">
        <v>12070</v>
      </c>
      <c r="X1009" t="s">
        <v>12071</v>
      </c>
      <c r="Y1009" t="s">
        <v>6269</v>
      </c>
      <c r="Z1009" s="48" t="str">
        <f t="shared" si="258"/>
        <v>SSA VAL-10.121.24.183-Moldtek_TN703B_GJ_SSA VAL_PH3-10.121.68.98-Wind World_TN703B_GJ_SSA VAL_PH3</v>
      </c>
      <c r="AA1009" s="48">
        <f t="shared" si="259"/>
        <v>15</v>
      </c>
      <c r="AB1009" s="48">
        <f t="shared" si="260"/>
        <v>23</v>
      </c>
      <c r="AC1009" s="48">
        <f t="shared" si="261"/>
        <v>14</v>
      </c>
      <c r="AD1009" s="48">
        <f t="shared" si="262"/>
        <v>25</v>
      </c>
      <c r="AE1009" s="48" t="str">
        <f t="shared" si="263"/>
        <v>10.121.24.183</v>
      </c>
      <c r="AF1009" s="42" t="str">
        <f t="shared" si="264"/>
        <v>10.121.68.98</v>
      </c>
      <c r="AG1009" s="7" t="str">
        <f t="shared" si="265"/>
        <v>Moldtek</v>
      </c>
      <c r="AH1009" s="7" t="str">
        <f t="shared" si="266"/>
        <v>Wind-World</v>
      </c>
      <c r="AI1009" s="7" t="str">
        <f t="shared" si="267"/>
        <v>S2P6</v>
      </c>
      <c r="AJ1009" s="7" t="str">
        <f t="shared" si="268"/>
        <v>S1P6</v>
      </c>
      <c r="AK1009" s="7" t="str">
        <f>IFERROR(VLOOKUP(Z1009,'PASTE-DL-ALARMS'!$Q$10:$W$2200,7,FALSE),"")</f>
        <v/>
      </c>
      <c r="AL1009" s="55" t="str">
        <f>IFERROR(VLOOKUP(Z1009,'PASTE-DL-ALARMS'!$Q$10:$W$2200,3,FALSE),"")</f>
        <v/>
      </c>
      <c r="AM1009" s="7" t="str">
        <f t="shared" si="269"/>
        <v>10.121.24.183_Moldtek_S2P6</v>
      </c>
      <c r="AN1009" s="55" t="str">
        <f t="shared" si="270"/>
        <v>10.121.68.98_Wind-World_S1P6</v>
      </c>
      <c r="AO1009" s="72" t="e">
        <f t="shared" ca="1" si="271"/>
        <v>#VALUE!</v>
      </c>
      <c r="AP1009" s="7" t="str">
        <f>IFERROR(VLOOKUP(Z1009,'PASTE-DL-ALARMS'!$Q$10:$Z$2800,8,FALSE),"")</f>
        <v/>
      </c>
    </row>
    <row r="1010" spans="1:42" x14ac:dyDescent="0.25">
      <c r="A1010" s="20"/>
      <c r="B1010" s="20"/>
      <c r="C1010" s="20" t="str">
        <f>IF(D1010="Critical",MAX($C$8:C1009)+1,"")</f>
        <v/>
      </c>
      <c r="D1010" s="20" t="str">
        <f t="shared" si="255"/>
        <v>-</v>
      </c>
      <c r="E1010" s="20" t="str">
        <f>VLOOKUP('PASTE-DOWN-DL'!F1010,'SSA-CODE'!$D$4:$E$56,2,FALSE)</f>
        <v>BHV</v>
      </c>
      <c r="F1010" s="48" t="str">
        <f t="shared" si="256"/>
        <v>SSA BV</v>
      </c>
      <c r="G1010" s="48" t="str">
        <f t="shared" si="257"/>
        <v xml:space="preserve">	SSA BV</v>
      </c>
      <c r="H1010" s="20">
        <v>1001</v>
      </c>
      <c r="I1010" t="s">
        <v>12072</v>
      </c>
      <c r="J1010" t="s">
        <v>6260</v>
      </c>
      <c r="K1010" t="s">
        <v>6275</v>
      </c>
      <c r="L1010" t="s">
        <v>6262</v>
      </c>
      <c r="M1010" t="s">
        <v>6263</v>
      </c>
      <c r="N1010" t="s">
        <v>12073</v>
      </c>
      <c r="O1010" t="s">
        <v>12074</v>
      </c>
      <c r="P1010" t="s">
        <v>6266</v>
      </c>
      <c r="Q1010" t="s">
        <v>8085</v>
      </c>
      <c r="R1010" t="s">
        <v>6279</v>
      </c>
      <c r="S1010" t="s">
        <v>12075</v>
      </c>
      <c r="T1010" t="s">
        <v>6321</v>
      </c>
      <c r="U1010" t="s">
        <v>7308</v>
      </c>
      <c r="V1010" t="s">
        <v>6271</v>
      </c>
      <c r="W1010" t="s">
        <v>12076</v>
      </c>
      <c r="X1010" t="s">
        <v>12077</v>
      </c>
      <c r="Y1010" t="s">
        <v>6269</v>
      </c>
      <c r="Z1010" s="48" t="str">
        <f t="shared" si="258"/>
        <v>SSA BV-10.121.17.135-Mota Khutawada_TN703B_2/5-10.121.17.136-Shantinagar_TN703B_1/5</v>
      </c>
      <c r="AA1010" s="48">
        <f t="shared" si="259"/>
        <v>15</v>
      </c>
      <c r="AB1010" s="48">
        <f t="shared" si="260"/>
        <v>27</v>
      </c>
      <c r="AC1010" s="48">
        <f t="shared" si="261"/>
        <v>15</v>
      </c>
      <c r="AD1010" s="48">
        <f t="shared" si="262"/>
        <v>30</v>
      </c>
      <c r="AE1010" s="48" t="str">
        <f t="shared" si="263"/>
        <v>10.121.17.136</v>
      </c>
      <c r="AF1010" s="42" t="str">
        <f t="shared" si="264"/>
        <v>10.121.17.135</v>
      </c>
      <c r="AG1010" s="7" t="str">
        <f t="shared" si="265"/>
        <v>Shantinagar</v>
      </c>
      <c r="AH1010" s="7" t="str">
        <f t="shared" si="266"/>
        <v>Mota Khutawada</v>
      </c>
      <c r="AI1010" s="7" t="str">
        <f t="shared" si="267"/>
        <v>S1P5</v>
      </c>
      <c r="AJ1010" s="7" t="str">
        <f t="shared" si="268"/>
        <v>S2P5</v>
      </c>
      <c r="AK1010" s="7" t="str">
        <f>IFERROR(VLOOKUP(Z1010,'PASTE-DL-ALARMS'!$Q$10:$W$2200,7,FALSE),"")</f>
        <v/>
      </c>
      <c r="AL1010" s="55" t="str">
        <f>IFERROR(VLOOKUP(Z1010,'PASTE-DL-ALARMS'!$Q$10:$W$2200,3,FALSE),"")</f>
        <v/>
      </c>
      <c r="AM1010" s="7" t="str">
        <f t="shared" si="269"/>
        <v>10.121.17.136_Shantinagar_S1P5</v>
      </c>
      <c r="AN1010" s="55" t="str">
        <f t="shared" si="270"/>
        <v>10.121.17.135_Mota Khutawada_S2P5</v>
      </c>
      <c r="AO1010" s="72" t="e">
        <f t="shared" ca="1" si="271"/>
        <v>#VALUE!</v>
      </c>
      <c r="AP1010" s="7" t="str">
        <f>IFERROR(VLOOKUP(Z1010,'PASTE-DL-ALARMS'!$Q$10:$Z$2800,8,FALSE),"")</f>
        <v/>
      </c>
    </row>
    <row r="1011" spans="1:42" x14ac:dyDescent="0.25">
      <c r="A1011" s="20"/>
      <c r="B1011" s="20"/>
      <c r="C1011" s="20" t="str">
        <f>IF(D1011="Critical",MAX($C$8:C1010)+1,"")</f>
        <v/>
      </c>
      <c r="D1011" s="20" t="str">
        <f t="shared" si="255"/>
        <v>-</v>
      </c>
      <c r="E1011" s="20" t="str">
        <f>VLOOKUP('PASTE-DOWN-DL'!F1011,'SSA-CODE'!$D$4:$E$56,2,FALSE)</f>
        <v>NDD</v>
      </c>
      <c r="F1011" s="48" t="str">
        <f t="shared" si="256"/>
        <v>SSA NAD</v>
      </c>
      <c r="G1011" s="48" t="str">
        <f t="shared" si="257"/>
        <v xml:space="preserve">	SSA NAD</v>
      </c>
      <c r="H1011" s="20">
        <v>1002</v>
      </c>
      <c r="I1011" t="s">
        <v>12078</v>
      </c>
      <c r="J1011" t="s">
        <v>6466</v>
      </c>
      <c r="K1011" t="s">
        <v>6275</v>
      </c>
      <c r="L1011" t="s">
        <v>6262</v>
      </c>
      <c r="M1011" t="s">
        <v>6263</v>
      </c>
      <c r="N1011" t="s">
        <v>12079</v>
      </c>
      <c r="O1011" t="s">
        <v>12080</v>
      </c>
      <c r="P1011" t="s">
        <v>6266</v>
      </c>
      <c r="Q1011" t="s">
        <v>6446</v>
      </c>
      <c r="R1011" t="s">
        <v>6279</v>
      </c>
      <c r="S1011" t="s">
        <v>10261</v>
      </c>
      <c r="T1011" t="s">
        <v>6313</v>
      </c>
      <c r="U1011" t="s">
        <v>10261</v>
      </c>
      <c r="V1011" t="s">
        <v>6271</v>
      </c>
      <c r="W1011" t="s">
        <v>12081</v>
      </c>
      <c r="X1011" t="s">
        <v>12082</v>
      </c>
      <c r="Y1011" t="s">
        <v>6269</v>
      </c>
      <c r="Z1011" s="48" t="str">
        <f t="shared" si="258"/>
        <v>SSA NAD-10.121.16.234-Anand2_6/10-10.121.24.225-ANAND(GNE)_6/10</v>
      </c>
      <c r="AA1011" s="48">
        <f t="shared" si="259"/>
        <v>15</v>
      </c>
      <c r="AB1011" s="48">
        <f t="shared" si="260"/>
        <v>22</v>
      </c>
      <c r="AC1011" s="48">
        <f t="shared" si="261"/>
        <v>15</v>
      </c>
      <c r="AD1011" s="48">
        <f t="shared" si="262"/>
        <v>26</v>
      </c>
      <c r="AE1011" s="48" t="str">
        <f t="shared" si="263"/>
        <v>10.121.16.234</v>
      </c>
      <c r="AF1011" s="42" t="str">
        <f t="shared" si="264"/>
        <v>10.121.24.225</v>
      </c>
      <c r="AG1011" s="7" t="str">
        <f t="shared" si="265"/>
        <v>Anand2</v>
      </c>
      <c r="AH1011" s="7" t="str">
        <f t="shared" si="266"/>
        <v>ANAND(GNE)</v>
      </c>
      <c r="AI1011" s="7" t="str">
        <f t="shared" si="267"/>
        <v>S6P10</v>
      </c>
      <c r="AJ1011" s="7" t="str">
        <f t="shared" si="268"/>
        <v>S6P10</v>
      </c>
      <c r="AK1011" s="7" t="str">
        <f>IFERROR(VLOOKUP(Z1011,'PASTE-DL-ALARMS'!$Q$10:$W$2200,7,FALSE),"")</f>
        <v/>
      </c>
      <c r="AL1011" s="55" t="str">
        <f>IFERROR(VLOOKUP(Z1011,'PASTE-DL-ALARMS'!$Q$10:$W$2200,3,FALSE),"")</f>
        <v/>
      </c>
      <c r="AM1011" s="7" t="str">
        <f t="shared" si="269"/>
        <v>10.121.16.234_Anand2_S6P10</v>
      </c>
      <c r="AN1011" s="55" t="str">
        <f t="shared" si="270"/>
        <v>10.121.24.225_ANAND(GNE)_S6P10</v>
      </c>
      <c r="AO1011" s="72" t="e">
        <f t="shared" ca="1" si="271"/>
        <v>#VALUE!</v>
      </c>
      <c r="AP1011" s="7" t="str">
        <f>IFERROR(VLOOKUP(Z1011,'PASTE-DL-ALARMS'!$Q$10:$Z$2800,8,FALSE),"")</f>
        <v/>
      </c>
    </row>
    <row r="1012" spans="1:42" x14ac:dyDescent="0.25">
      <c r="A1012" s="20"/>
      <c r="B1012" s="20"/>
      <c r="C1012" s="20" t="str">
        <f>IF(D1012="Critical",MAX($C$8:C1011)+1,"")</f>
        <v/>
      </c>
      <c r="D1012" s="20" t="str">
        <f t="shared" si="255"/>
        <v>-</v>
      </c>
      <c r="E1012" s="20" t="str">
        <f>VLOOKUP('PASTE-DOWN-DL'!F1012,'SSA-CODE'!$D$4:$E$56,2,FALSE)</f>
        <v>BCH</v>
      </c>
      <c r="F1012" s="48" t="str">
        <f t="shared" si="256"/>
        <v>SSA BCH</v>
      </c>
      <c r="G1012" s="48" t="str">
        <f t="shared" si="257"/>
        <v xml:space="preserve">	SSA BCH</v>
      </c>
      <c r="H1012" s="20">
        <v>1003</v>
      </c>
      <c r="I1012" t="s">
        <v>12083</v>
      </c>
      <c r="J1012" t="s">
        <v>6466</v>
      </c>
      <c r="K1012" t="s">
        <v>6275</v>
      </c>
      <c r="L1012" t="s">
        <v>6262</v>
      </c>
      <c r="M1012" t="s">
        <v>6263</v>
      </c>
      <c r="N1012" t="s">
        <v>12084</v>
      </c>
      <c r="O1012" t="s">
        <v>12085</v>
      </c>
      <c r="P1012" t="s">
        <v>6266</v>
      </c>
      <c r="Q1012" t="s">
        <v>7090</v>
      </c>
      <c r="R1012" t="s">
        <v>7090</v>
      </c>
      <c r="S1012" t="s">
        <v>9319</v>
      </c>
      <c r="T1012" t="s">
        <v>6770</v>
      </c>
      <c r="U1012" t="s">
        <v>9319</v>
      </c>
      <c r="V1012" t="s">
        <v>6271</v>
      </c>
      <c r="W1012" t="s">
        <v>12086</v>
      </c>
      <c r="X1012" t="s">
        <v>6488</v>
      </c>
      <c r="Y1012" t="s">
        <v>6269</v>
      </c>
      <c r="Z1012" s="48" t="str">
        <f t="shared" si="258"/>
        <v>SSA BCH-10.121.16.1-Bharuch-City B2_6/7-10.121.16.9-Bharuch B2_6/7</v>
      </c>
      <c r="AA1012" s="48">
        <f t="shared" si="259"/>
        <v>13</v>
      </c>
      <c r="AB1012" s="48">
        <f t="shared" si="260"/>
        <v>26</v>
      </c>
      <c r="AC1012" s="48">
        <f t="shared" si="261"/>
        <v>13</v>
      </c>
      <c r="AD1012" s="48">
        <f t="shared" si="262"/>
        <v>21</v>
      </c>
      <c r="AE1012" s="48" t="str">
        <f t="shared" si="263"/>
        <v>10.121.16.1</v>
      </c>
      <c r="AF1012" s="42" t="str">
        <f t="shared" si="264"/>
        <v>10.121.16.9</v>
      </c>
      <c r="AG1012" s="7" t="str">
        <f t="shared" si="265"/>
        <v>Bharuch City</v>
      </c>
      <c r="AH1012" s="7" t="str">
        <f t="shared" si="266"/>
        <v>Bharuch</v>
      </c>
      <c r="AI1012" s="7" t="str">
        <f t="shared" si="267"/>
        <v>S6P7</v>
      </c>
      <c r="AJ1012" s="7" t="str">
        <f t="shared" si="268"/>
        <v>S6P7</v>
      </c>
      <c r="AK1012" s="7" t="str">
        <f>IFERROR(VLOOKUP(Z1012,'PASTE-DL-ALARMS'!$Q$10:$W$2200,7,FALSE),"")</f>
        <v/>
      </c>
      <c r="AL1012" s="55" t="str">
        <f>IFERROR(VLOOKUP(Z1012,'PASTE-DL-ALARMS'!$Q$10:$W$2200,3,FALSE),"")</f>
        <v/>
      </c>
      <c r="AM1012" s="7" t="str">
        <f t="shared" si="269"/>
        <v>10.121.16.1_Bharuch City_S6P7</v>
      </c>
      <c r="AN1012" s="55" t="str">
        <f t="shared" si="270"/>
        <v>10.121.16.9_Bharuch_S6P7</v>
      </c>
      <c r="AO1012" s="72" t="e">
        <f t="shared" ca="1" si="271"/>
        <v>#VALUE!</v>
      </c>
      <c r="AP1012" s="7" t="str">
        <f>IFERROR(VLOOKUP(Z1012,'PASTE-DL-ALARMS'!$Q$10:$Z$2800,8,FALSE),"")</f>
        <v/>
      </c>
    </row>
    <row r="1013" spans="1:42" x14ac:dyDescent="0.25">
      <c r="A1013" s="20"/>
      <c r="B1013" s="20"/>
      <c r="C1013" s="20" t="str">
        <f>IF(D1013="Critical",MAX($C$8:C1012)+1,"")</f>
        <v/>
      </c>
      <c r="D1013" s="20" t="str">
        <f t="shared" si="255"/>
        <v>-</v>
      </c>
      <c r="E1013" s="20" t="str">
        <f>VLOOKUP('PASTE-DOWN-DL'!F1013,'SSA-CODE'!$D$4:$E$56,2,FALSE)</f>
        <v>VAL</v>
      </c>
      <c r="F1013" s="48" t="str">
        <f t="shared" si="256"/>
        <v>SSA VAL</v>
      </c>
      <c r="G1013" s="48" t="str">
        <f t="shared" si="257"/>
        <v xml:space="preserve">	SSA VAL</v>
      </c>
      <c r="H1013" s="20">
        <v>1004</v>
      </c>
      <c r="I1013" t="s">
        <v>19525</v>
      </c>
      <c r="J1013" t="s">
        <v>6260</v>
      </c>
      <c r="K1013" t="s">
        <v>6261</v>
      </c>
      <c r="L1013" t="s">
        <v>6262</v>
      </c>
      <c r="M1013" t="s">
        <v>6263</v>
      </c>
      <c r="N1013" t="s">
        <v>12088</v>
      </c>
      <c r="O1013" t="s">
        <v>12087</v>
      </c>
      <c r="P1013" t="s">
        <v>6266</v>
      </c>
      <c r="Q1013" t="s">
        <v>6408</v>
      </c>
      <c r="R1013" t="s">
        <v>6378</v>
      </c>
      <c r="S1013" t="s">
        <v>12089</v>
      </c>
      <c r="T1013" t="s">
        <v>6486</v>
      </c>
      <c r="U1013" t="s">
        <v>6286</v>
      </c>
      <c r="V1013" t="s">
        <v>6271</v>
      </c>
      <c r="W1013" t="s">
        <v>12090</v>
      </c>
      <c r="X1013" t="s">
        <v>19526</v>
      </c>
      <c r="Y1013" t="s">
        <v>6269</v>
      </c>
      <c r="Z1013" s="48" t="str">
        <f t="shared" si="258"/>
        <v>SSA VAL-10.121.24.167-DAPADA_3/1-10.121.24.132-Rakholi_4/1</v>
      </c>
      <c r="AA1013" s="48">
        <f t="shared" si="259"/>
        <v>15</v>
      </c>
      <c r="AB1013" s="48">
        <f t="shared" si="260"/>
        <v>23</v>
      </c>
      <c r="AC1013" s="48">
        <f t="shared" si="261"/>
        <v>15</v>
      </c>
      <c r="AD1013" s="48">
        <f t="shared" si="262"/>
        <v>22</v>
      </c>
      <c r="AE1013" s="48" t="str">
        <f t="shared" si="263"/>
        <v>10.121.24.132</v>
      </c>
      <c r="AF1013" s="42" t="str">
        <f t="shared" si="264"/>
        <v>10.121.24.167</v>
      </c>
      <c r="AG1013" s="7" t="str">
        <f t="shared" si="265"/>
        <v>Rakholi</v>
      </c>
      <c r="AH1013" s="7" t="str">
        <f t="shared" si="266"/>
        <v>DAPADA</v>
      </c>
      <c r="AI1013" s="7" t="str">
        <f t="shared" si="267"/>
        <v>S4P1</v>
      </c>
      <c r="AJ1013" s="7" t="str">
        <f t="shared" si="268"/>
        <v>S3P1</v>
      </c>
      <c r="AK1013" s="7" t="str">
        <f>IFERROR(VLOOKUP(Z1013,'PASTE-DL-ALARMS'!$Q$10:$W$2200,7,FALSE),"")</f>
        <v/>
      </c>
      <c r="AL1013" s="55" t="str">
        <f>IFERROR(VLOOKUP(Z1013,'PASTE-DL-ALARMS'!$Q$10:$W$2200,3,FALSE),"")</f>
        <v/>
      </c>
      <c r="AM1013" s="7" t="str">
        <f t="shared" si="269"/>
        <v>10.121.24.132_Rakholi_S4P1</v>
      </c>
      <c r="AN1013" s="55" t="str">
        <f t="shared" si="270"/>
        <v>10.121.24.167_DAPADA_S3P1</v>
      </c>
      <c r="AO1013" s="72" t="e">
        <f t="shared" ca="1" si="271"/>
        <v>#VALUE!</v>
      </c>
      <c r="AP1013" s="7" t="str">
        <f>IFERROR(VLOOKUP(Z1013,'PASTE-DL-ALARMS'!$Q$10:$Z$2800,8,FALSE),"")</f>
        <v/>
      </c>
    </row>
    <row r="1014" spans="1:42" x14ac:dyDescent="0.25">
      <c r="A1014" s="20"/>
      <c r="B1014" s="20"/>
      <c r="C1014" s="20" t="str">
        <f>IF(D1014="Critical",MAX($C$8:C1013)+1,"")</f>
        <v/>
      </c>
      <c r="D1014" s="20" t="str">
        <f t="shared" si="255"/>
        <v>-</v>
      </c>
      <c r="E1014" s="20" t="str">
        <f>VLOOKUP('PASTE-DOWN-DL'!F1014,'SSA-CODE'!$D$4:$E$56,2,FALSE)</f>
        <v>RJT</v>
      </c>
      <c r="F1014" s="48" t="str">
        <f t="shared" si="256"/>
        <v>SSA RJ</v>
      </c>
      <c r="G1014" s="48" t="str">
        <f t="shared" si="257"/>
        <v xml:space="preserve">	SSA RJ</v>
      </c>
      <c r="H1014" s="20">
        <v>1005</v>
      </c>
      <c r="I1014" t="s">
        <v>12091</v>
      </c>
      <c r="J1014" t="s">
        <v>6260</v>
      </c>
      <c r="K1014" t="s">
        <v>6275</v>
      </c>
      <c r="L1014" t="s">
        <v>6262</v>
      </c>
      <c r="M1014" t="s">
        <v>6263</v>
      </c>
      <c r="N1014" t="s">
        <v>12092</v>
      </c>
      <c r="O1014" t="s">
        <v>12093</v>
      </c>
      <c r="P1014" t="s">
        <v>6266</v>
      </c>
      <c r="Q1014" t="s">
        <v>6359</v>
      </c>
      <c r="R1014" t="s">
        <v>6279</v>
      </c>
      <c r="S1014" t="s">
        <v>12094</v>
      </c>
      <c r="T1014" t="s">
        <v>6486</v>
      </c>
      <c r="U1014" t="s">
        <v>8615</v>
      </c>
      <c r="V1014" t="s">
        <v>6271</v>
      </c>
      <c r="W1014" t="s">
        <v>12095</v>
      </c>
      <c r="X1014" t="s">
        <v>12096</v>
      </c>
      <c r="Y1014" t="s">
        <v>6269</v>
      </c>
      <c r="Z1014" s="48" t="str">
        <f t="shared" si="258"/>
        <v>SSA RJ-10.121.19.100-Lotus_Resi_1/5-10.121.19.66-KR2_GNE_5/3</v>
      </c>
      <c r="AA1014" s="48">
        <f t="shared" si="259"/>
        <v>15</v>
      </c>
      <c r="AB1014" s="48">
        <f t="shared" si="260"/>
        <v>26</v>
      </c>
      <c r="AC1014" s="48">
        <f t="shared" si="261"/>
        <v>14</v>
      </c>
      <c r="AD1014" s="48">
        <f t="shared" si="262"/>
        <v>22</v>
      </c>
      <c r="AE1014" s="48" t="str">
        <f t="shared" si="263"/>
        <v>10.121.19.100</v>
      </c>
      <c r="AF1014" s="42" t="str">
        <f t="shared" si="264"/>
        <v>10.121.19.66</v>
      </c>
      <c r="AG1014" s="7" t="str">
        <f t="shared" si="265"/>
        <v>LOTUS RESI</v>
      </c>
      <c r="AH1014" s="7" t="str">
        <f t="shared" si="266"/>
        <v>KR2 GNE</v>
      </c>
      <c r="AI1014" s="7" t="str">
        <f t="shared" si="267"/>
        <v>S1P5</v>
      </c>
      <c r="AJ1014" s="7" t="str">
        <f t="shared" si="268"/>
        <v>S5P3</v>
      </c>
      <c r="AK1014" s="7" t="str">
        <f>IFERROR(VLOOKUP(Z1014,'PASTE-DL-ALARMS'!$Q$10:$W$2200,7,FALSE),"")</f>
        <v/>
      </c>
      <c r="AL1014" s="55" t="str">
        <f>IFERROR(VLOOKUP(Z1014,'PASTE-DL-ALARMS'!$Q$10:$W$2200,3,FALSE),"")</f>
        <v/>
      </c>
      <c r="AM1014" s="7" t="str">
        <f t="shared" si="269"/>
        <v>10.121.19.100_LOTUS RESI_S1P5</v>
      </c>
      <c r="AN1014" s="55" t="str">
        <f t="shared" si="270"/>
        <v>10.121.19.66_KR2 GNE_S5P3</v>
      </c>
      <c r="AO1014" s="72" t="e">
        <f t="shared" ca="1" si="271"/>
        <v>#VALUE!</v>
      </c>
      <c r="AP1014" s="7" t="str">
        <f>IFERROR(VLOOKUP(Z1014,'PASTE-DL-ALARMS'!$Q$10:$Z$2800,8,FALSE),"")</f>
        <v/>
      </c>
    </row>
    <row r="1015" spans="1:42" x14ac:dyDescent="0.25">
      <c r="A1015" s="20"/>
      <c r="B1015" s="20"/>
      <c r="C1015" s="20" t="str">
        <f>IF(D1015="Critical",MAX($C$8:C1014)+1,"")</f>
        <v/>
      </c>
      <c r="D1015" s="20" t="str">
        <f t="shared" si="255"/>
        <v>-</v>
      </c>
      <c r="E1015" s="20" t="str">
        <f>VLOOKUP('PASTE-DOWN-DL'!F1015,'SSA-CODE'!$D$4:$E$56,2,FALSE)</f>
        <v>AHD</v>
      </c>
      <c r="F1015" s="48" t="str">
        <f t="shared" si="256"/>
        <v>SSA AM</v>
      </c>
      <c r="G1015" s="48" t="str">
        <f t="shared" si="257"/>
        <v xml:space="preserve">	SSA AM</v>
      </c>
      <c r="H1015" s="20">
        <v>1006</v>
      </c>
      <c r="I1015" t="s">
        <v>12097</v>
      </c>
      <c r="J1015" t="s">
        <v>6260</v>
      </c>
      <c r="K1015" t="s">
        <v>6261</v>
      </c>
      <c r="L1015" t="s">
        <v>6262</v>
      </c>
      <c r="M1015" t="s">
        <v>6263</v>
      </c>
      <c r="N1015" t="s">
        <v>12098</v>
      </c>
      <c r="O1015" t="s">
        <v>12099</v>
      </c>
      <c r="P1015" t="s">
        <v>6266</v>
      </c>
      <c r="Q1015" t="s">
        <v>6302</v>
      </c>
      <c r="R1015" t="s">
        <v>6343</v>
      </c>
      <c r="S1015" t="s">
        <v>6269</v>
      </c>
      <c r="T1015" t="s">
        <v>6559</v>
      </c>
      <c r="U1015" t="s">
        <v>6269</v>
      </c>
      <c r="V1015" t="s">
        <v>6271</v>
      </c>
      <c r="W1015" t="s">
        <v>12100</v>
      </c>
      <c r="X1015" t="s">
        <v>12101</v>
      </c>
      <c r="Y1015" t="s">
        <v>12102</v>
      </c>
      <c r="Z1015" s="48" t="str">
        <f t="shared" si="258"/>
        <v>SSA AM-10.121.18.73-PNT_4/1-10.121.18.74-Bodakdev_3/1</v>
      </c>
      <c r="AA1015" s="48">
        <f t="shared" si="259"/>
        <v>14</v>
      </c>
      <c r="AB1015" s="48">
        <f t="shared" si="260"/>
        <v>18</v>
      </c>
      <c r="AC1015" s="48">
        <f t="shared" si="261"/>
        <v>14</v>
      </c>
      <c r="AD1015" s="48">
        <f t="shared" si="262"/>
        <v>23</v>
      </c>
      <c r="AE1015" s="48" t="str">
        <f t="shared" si="263"/>
        <v>10.121.18.73</v>
      </c>
      <c r="AF1015" s="42" t="str">
        <f t="shared" si="264"/>
        <v>10.121.18.74</v>
      </c>
      <c r="AG1015" s="7" t="str">
        <f t="shared" si="265"/>
        <v>PNT</v>
      </c>
      <c r="AH1015" s="7" t="str">
        <f t="shared" si="266"/>
        <v>Bodakdev</v>
      </c>
      <c r="AI1015" s="7" t="str">
        <f t="shared" si="267"/>
        <v>S4P1</v>
      </c>
      <c r="AJ1015" s="7" t="str">
        <f t="shared" si="268"/>
        <v>S3P1</v>
      </c>
      <c r="AK1015" s="7" t="str">
        <f>IFERROR(VLOOKUP(Z1015,'PASTE-DL-ALARMS'!$Q$10:$W$2200,7,FALSE),"")</f>
        <v/>
      </c>
      <c r="AL1015" s="55" t="str">
        <f>IFERROR(VLOOKUP(Z1015,'PASTE-DL-ALARMS'!$Q$10:$W$2200,3,FALSE),"")</f>
        <v/>
      </c>
      <c r="AM1015" s="7" t="str">
        <f t="shared" si="269"/>
        <v>10.121.18.73_PNT_S4P1</v>
      </c>
      <c r="AN1015" s="55" t="str">
        <f t="shared" si="270"/>
        <v>10.121.18.74_Bodakdev_S3P1</v>
      </c>
      <c r="AO1015" s="72" t="e">
        <f t="shared" ca="1" si="271"/>
        <v>#VALUE!</v>
      </c>
      <c r="AP1015" s="7" t="str">
        <f>IFERROR(VLOOKUP(Z1015,'PASTE-DL-ALARMS'!$Q$10:$Z$2800,8,FALSE),"")</f>
        <v/>
      </c>
    </row>
    <row r="1016" spans="1:42" x14ac:dyDescent="0.25">
      <c r="A1016" s="20"/>
      <c r="B1016" s="20"/>
      <c r="C1016" s="20" t="str">
        <f>IF(D1016="Critical",MAX($C$8:C1015)+1,"")</f>
        <v/>
      </c>
      <c r="D1016" s="20" t="str">
        <f t="shared" si="255"/>
        <v>-</v>
      </c>
      <c r="E1016" s="20" t="str">
        <f>VLOOKUP('PASTE-DOWN-DL'!F1016,'SSA-CODE'!$D$4:$E$56,2,FALSE)</f>
        <v>VDA</v>
      </c>
      <c r="F1016" s="48" t="str">
        <f t="shared" si="256"/>
        <v>SSA VDR</v>
      </c>
      <c r="G1016" s="48" t="str">
        <f t="shared" si="257"/>
        <v xml:space="preserve">	SSA VDR</v>
      </c>
      <c r="H1016" s="20">
        <v>1007</v>
      </c>
      <c r="I1016" t="s">
        <v>12103</v>
      </c>
      <c r="J1016" t="s">
        <v>6466</v>
      </c>
      <c r="K1016" t="s">
        <v>6275</v>
      </c>
      <c r="L1016" t="s">
        <v>6262</v>
      </c>
      <c r="M1016" t="s">
        <v>6263</v>
      </c>
      <c r="N1016" t="s">
        <v>12104</v>
      </c>
      <c r="O1016" t="s">
        <v>12105</v>
      </c>
      <c r="P1016" t="s">
        <v>6266</v>
      </c>
      <c r="Q1016" t="s">
        <v>7364</v>
      </c>
      <c r="R1016" t="s">
        <v>6279</v>
      </c>
      <c r="S1016" t="s">
        <v>7870</v>
      </c>
      <c r="T1016" t="s">
        <v>6770</v>
      </c>
      <c r="U1016" t="s">
        <v>7870</v>
      </c>
      <c r="V1016" t="s">
        <v>6271</v>
      </c>
      <c r="W1016" t="s">
        <v>12106</v>
      </c>
      <c r="X1016" t="s">
        <v>6488</v>
      </c>
      <c r="Y1016" t="s">
        <v>6269</v>
      </c>
      <c r="Z1016" s="48" t="str">
        <f t="shared" si="258"/>
        <v>SSA VDR-10.121.16.26--MAKARPURA-N2 B1_3/10-10.121.19.132-MAKARPURA B2_3/10</v>
      </c>
      <c r="AA1016" s="48">
        <f t="shared" si="259"/>
        <v>14</v>
      </c>
      <c r="AB1016" s="48">
        <f t="shared" si="260"/>
        <v>27</v>
      </c>
      <c r="AC1016" s="48">
        <f t="shared" si="261"/>
        <v>15</v>
      </c>
      <c r="AD1016" s="48">
        <f t="shared" si="262"/>
        <v>25</v>
      </c>
      <c r="AE1016" s="48" t="str">
        <f t="shared" si="263"/>
        <v>10.121.16.26</v>
      </c>
      <c r="AF1016" s="42" t="str">
        <f t="shared" si="264"/>
        <v>10.121.19.132</v>
      </c>
      <c r="AG1016" s="7" t="str">
        <f t="shared" si="265"/>
        <v>MAKARPURA N2</v>
      </c>
      <c r="AH1016" s="7" t="str">
        <f t="shared" si="266"/>
        <v>MAKARPURA</v>
      </c>
      <c r="AI1016" s="7" t="str">
        <f t="shared" si="267"/>
        <v>S3P10</v>
      </c>
      <c r="AJ1016" s="7" t="str">
        <f t="shared" si="268"/>
        <v>S3P10</v>
      </c>
      <c r="AK1016" s="7" t="str">
        <f>IFERROR(VLOOKUP(Z1016,'PASTE-DL-ALARMS'!$Q$10:$W$2200,7,FALSE),"")</f>
        <v/>
      </c>
      <c r="AL1016" s="55" t="str">
        <f>IFERROR(VLOOKUP(Z1016,'PASTE-DL-ALARMS'!$Q$10:$W$2200,3,FALSE),"")</f>
        <v/>
      </c>
      <c r="AM1016" s="7" t="str">
        <f t="shared" si="269"/>
        <v>10.121.16.26_MAKARPURA N2_S3P10</v>
      </c>
      <c r="AN1016" s="55" t="str">
        <f t="shared" si="270"/>
        <v>10.121.19.132_MAKARPURA_S3P10</v>
      </c>
      <c r="AO1016" s="72" t="e">
        <f t="shared" ca="1" si="271"/>
        <v>#VALUE!</v>
      </c>
      <c r="AP1016" s="7" t="str">
        <f>IFERROR(VLOOKUP(Z1016,'PASTE-DL-ALARMS'!$Q$10:$Z$2800,8,FALSE),"")</f>
        <v/>
      </c>
    </row>
    <row r="1017" spans="1:42" x14ac:dyDescent="0.25">
      <c r="A1017" s="20"/>
      <c r="B1017" s="20"/>
      <c r="C1017" s="20" t="str">
        <f>IF(D1017="Critical",MAX($C$8:C1016)+1,"")</f>
        <v/>
      </c>
      <c r="D1017" s="20" t="str">
        <f t="shared" si="255"/>
        <v>-</v>
      </c>
      <c r="E1017" s="20" t="str">
        <f>VLOOKUP('PASTE-DOWN-DL'!F1017,'SSA-CODE'!$D$4:$E$56,2,FALSE)</f>
        <v>VAL</v>
      </c>
      <c r="F1017" s="48" t="str">
        <f t="shared" si="256"/>
        <v>SSA VAL</v>
      </c>
      <c r="G1017" s="48" t="str">
        <f t="shared" si="257"/>
        <v xml:space="preserve">	SSA VAL</v>
      </c>
      <c r="H1017" s="20">
        <v>1008</v>
      </c>
      <c r="I1017" t="s">
        <v>12107</v>
      </c>
      <c r="J1017" t="s">
        <v>6260</v>
      </c>
      <c r="K1017" t="s">
        <v>6275</v>
      </c>
      <c r="L1017" t="s">
        <v>6262</v>
      </c>
      <c r="M1017" t="s">
        <v>6263</v>
      </c>
      <c r="N1017" t="s">
        <v>12108</v>
      </c>
      <c r="O1017" t="s">
        <v>12109</v>
      </c>
      <c r="P1017" t="s">
        <v>6266</v>
      </c>
      <c r="Q1017" t="s">
        <v>6453</v>
      </c>
      <c r="R1017" t="s">
        <v>6279</v>
      </c>
      <c r="S1017" t="s">
        <v>12110</v>
      </c>
      <c r="T1017" t="s">
        <v>6345</v>
      </c>
      <c r="U1017" t="s">
        <v>12110</v>
      </c>
      <c r="V1017" t="s">
        <v>6271</v>
      </c>
      <c r="W1017" t="s">
        <v>12111</v>
      </c>
      <c r="X1017" t="s">
        <v>12112</v>
      </c>
      <c r="Y1017" t="s">
        <v>6269</v>
      </c>
      <c r="Z1017" s="48" t="str">
        <f t="shared" si="258"/>
        <v>SSA VAL-10.121.16.109-UMERGAON B1_3/3-10.121.16.78-FOURTY-SHED A1_1/5</v>
      </c>
      <c r="AA1017" s="48">
        <f t="shared" si="259"/>
        <v>15</v>
      </c>
      <c r="AB1017" s="48">
        <f t="shared" si="260"/>
        <v>24</v>
      </c>
      <c r="AC1017" s="48">
        <f t="shared" si="261"/>
        <v>14</v>
      </c>
      <c r="AD1017" s="48">
        <f t="shared" si="262"/>
        <v>21</v>
      </c>
      <c r="AE1017" s="48" t="str">
        <f t="shared" si="263"/>
        <v>10.121.16.109</v>
      </c>
      <c r="AF1017" s="42" t="str">
        <f t="shared" si="264"/>
        <v>10.121.16.78</v>
      </c>
      <c r="AG1017" s="7" t="str">
        <f t="shared" si="265"/>
        <v>UMERGAON</v>
      </c>
      <c r="AH1017" s="7" t="str">
        <f t="shared" si="266"/>
        <v>NARGOL</v>
      </c>
      <c r="AI1017" s="7" t="str">
        <f t="shared" si="267"/>
        <v>S3P3</v>
      </c>
      <c r="AJ1017" s="7" t="str">
        <f t="shared" si="268"/>
        <v>S1P5</v>
      </c>
      <c r="AK1017" s="7" t="str">
        <f>IFERROR(VLOOKUP(Z1017,'PASTE-DL-ALARMS'!$Q$10:$W$2200,7,FALSE),"")</f>
        <v/>
      </c>
      <c r="AL1017" s="55" t="str">
        <f>IFERROR(VLOOKUP(Z1017,'PASTE-DL-ALARMS'!$Q$10:$W$2200,3,FALSE),"")</f>
        <v/>
      </c>
      <c r="AM1017" s="7" t="str">
        <f t="shared" si="269"/>
        <v>10.121.16.109_UMERGAON_S3P3</v>
      </c>
      <c r="AN1017" s="55" t="str">
        <f t="shared" si="270"/>
        <v>10.121.16.78_NARGOL_S1P5</v>
      </c>
      <c r="AO1017" s="72" t="e">
        <f t="shared" ca="1" si="271"/>
        <v>#VALUE!</v>
      </c>
      <c r="AP1017" s="7" t="str">
        <f>IFERROR(VLOOKUP(Z1017,'PASTE-DL-ALARMS'!$Q$10:$Z$2800,8,FALSE),"")</f>
        <v/>
      </c>
    </row>
    <row r="1018" spans="1:42" x14ac:dyDescent="0.25">
      <c r="A1018" s="20"/>
      <c r="B1018" s="20"/>
      <c r="C1018" s="20" t="str">
        <f>IF(D1018="Critical",MAX($C$8:C1017)+1,"")</f>
        <v/>
      </c>
      <c r="D1018" s="20" t="str">
        <f t="shared" si="255"/>
        <v>-</v>
      </c>
      <c r="E1018" s="20" t="str">
        <f>VLOOKUP('PASTE-DOWN-DL'!F1018,'SSA-CODE'!$D$4:$E$56,2,FALSE)</f>
        <v>AHD</v>
      </c>
      <c r="F1018" s="48" t="str">
        <f t="shared" si="256"/>
        <v>SSA AM</v>
      </c>
      <c r="G1018" s="48" t="str">
        <f t="shared" si="257"/>
        <v xml:space="preserve">	SSA AM</v>
      </c>
      <c r="H1018" s="20">
        <v>1009</v>
      </c>
      <c r="I1018" t="s">
        <v>12113</v>
      </c>
      <c r="J1018" t="s">
        <v>6260</v>
      </c>
      <c r="K1018" t="s">
        <v>6275</v>
      </c>
      <c r="L1018" t="s">
        <v>6262</v>
      </c>
      <c r="M1018" t="s">
        <v>6263</v>
      </c>
      <c r="N1018" t="s">
        <v>12114</v>
      </c>
      <c r="O1018" t="s">
        <v>12115</v>
      </c>
      <c r="P1018" t="s">
        <v>6266</v>
      </c>
      <c r="Q1018" t="s">
        <v>6706</v>
      </c>
      <c r="R1018" t="s">
        <v>6279</v>
      </c>
      <c r="S1018" t="s">
        <v>6589</v>
      </c>
      <c r="T1018" t="s">
        <v>6287</v>
      </c>
      <c r="U1018" t="s">
        <v>12116</v>
      </c>
      <c r="V1018" t="s">
        <v>6271</v>
      </c>
      <c r="W1018" t="s">
        <v>12117</v>
      </c>
      <c r="X1018" t="s">
        <v>12118</v>
      </c>
      <c r="Y1018" t="s">
        <v>6269</v>
      </c>
      <c r="Z1018" s="48" t="str">
        <f t="shared" si="258"/>
        <v>SSA AM-10.121.17.210-Bhadra2_4/2-10.121.18.119-AMC_Danapith_1/5</v>
      </c>
      <c r="AA1018" s="48">
        <f t="shared" si="259"/>
        <v>15</v>
      </c>
      <c r="AB1018" s="48">
        <f t="shared" si="260"/>
        <v>24</v>
      </c>
      <c r="AC1018" s="48">
        <f t="shared" si="261"/>
        <v>15</v>
      </c>
      <c r="AD1018" s="48">
        <f t="shared" si="262"/>
        <v>27</v>
      </c>
      <c r="AE1018" s="48" t="str">
        <f t="shared" si="263"/>
        <v>10.121.17.210</v>
      </c>
      <c r="AF1018" s="42" t="str">
        <f t="shared" si="264"/>
        <v>10.121.18.119</v>
      </c>
      <c r="AG1018" s="7" t="str">
        <f t="shared" si="265"/>
        <v>BHADRA 2</v>
      </c>
      <c r="AH1018" s="7" t="str">
        <f t="shared" si="266"/>
        <v>AMCDANAPITH</v>
      </c>
      <c r="AI1018" s="7" t="str">
        <f t="shared" si="267"/>
        <v>S4P2</v>
      </c>
      <c r="AJ1018" s="7" t="str">
        <f t="shared" si="268"/>
        <v>S1P5</v>
      </c>
      <c r="AK1018" s="7" t="str">
        <f>IFERROR(VLOOKUP(Z1018,'PASTE-DL-ALARMS'!$Q$10:$W$2200,7,FALSE),"")</f>
        <v/>
      </c>
      <c r="AL1018" s="55" t="str">
        <f>IFERROR(VLOOKUP(Z1018,'PASTE-DL-ALARMS'!$Q$10:$W$2200,3,FALSE),"")</f>
        <v/>
      </c>
      <c r="AM1018" s="7" t="str">
        <f t="shared" si="269"/>
        <v>10.121.17.210_BHADRA 2_S4P2</v>
      </c>
      <c r="AN1018" s="55" t="str">
        <f t="shared" si="270"/>
        <v>10.121.18.119_AMCDANAPITH_S1P5</v>
      </c>
      <c r="AO1018" s="72" t="e">
        <f t="shared" ca="1" si="271"/>
        <v>#VALUE!</v>
      </c>
      <c r="AP1018" s="7" t="str">
        <f>IFERROR(VLOOKUP(Z1018,'PASTE-DL-ALARMS'!$Q$10:$Z$2800,8,FALSE),"")</f>
        <v/>
      </c>
    </row>
    <row r="1019" spans="1:42" x14ac:dyDescent="0.25">
      <c r="A1019" s="20"/>
      <c r="B1019" s="20"/>
      <c r="C1019" s="20" t="str">
        <f>IF(D1019="Critical",MAX($C$8:C1018)+1,"")</f>
        <v/>
      </c>
      <c r="D1019" s="20" t="str">
        <f t="shared" si="255"/>
        <v>-</v>
      </c>
      <c r="E1019" s="20" t="str">
        <f>VLOOKUP('PASTE-DOWN-DL'!F1019,'SSA-CODE'!$D$4:$E$56,2,FALSE)</f>
        <v>WTR RJ</v>
      </c>
      <c r="F1019" s="48" t="str">
        <f t="shared" si="256"/>
        <v>WTR RJ</v>
      </c>
      <c r="G1019" s="48" t="str">
        <f t="shared" si="257"/>
        <v xml:space="preserve">	WTR RJ</v>
      </c>
      <c r="H1019" s="20">
        <v>1010</v>
      </c>
      <c r="I1019" t="s">
        <v>19527</v>
      </c>
      <c r="J1019" t="s">
        <v>6260</v>
      </c>
      <c r="K1019" t="s">
        <v>6275</v>
      </c>
      <c r="L1019" t="s">
        <v>6262</v>
      </c>
      <c r="M1019" t="s">
        <v>6263</v>
      </c>
      <c r="N1019" t="s">
        <v>12119</v>
      </c>
      <c r="O1019" t="s">
        <v>12120</v>
      </c>
      <c r="P1019" t="s">
        <v>6266</v>
      </c>
      <c r="Q1019" t="s">
        <v>7090</v>
      </c>
      <c r="R1019" t="s">
        <v>6498</v>
      </c>
      <c r="S1019" t="s">
        <v>6269</v>
      </c>
      <c r="T1019" t="s">
        <v>6693</v>
      </c>
      <c r="U1019" t="s">
        <v>6269</v>
      </c>
      <c r="V1019" t="s">
        <v>6271</v>
      </c>
      <c r="W1019" t="s">
        <v>12121</v>
      </c>
      <c r="X1019" t="s">
        <v>19528</v>
      </c>
      <c r="Y1019" t="s">
        <v>6269</v>
      </c>
      <c r="Z1019" s="48" t="str">
        <f t="shared" si="258"/>
        <v>WTR RJ-10.121.24.45-JUNAGADH B2_3/6-10.121.24.46-WTR JUNAGADH2 B2_3/6</v>
      </c>
      <c r="AA1019" s="48">
        <f t="shared" si="259"/>
        <v>14</v>
      </c>
      <c r="AB1019" s="48">
        <f t="shared" si="260"/>
        <v>23</v>
      </c>
      <c r="AC1019" s="48">
        <f t="shared" si="261"/>
        <v>14</v>
      </c>
      <c r="AD1019" s="48">
        <f t="shared" si="262"/>
        <v>28</v>
      </c>
      <c r="AE1019" s="48" t="str">
        <f t="shared" si="263"/>
        <v>10.121.24.45</v>
      </c>
      <c r="AF1019" s="42" t="str">
        <f t="shared" si="264"/>
        <v>10.121.24.46</v>
      </c>
      <c r="AG1019" s="7" t="str">
        <f t="shared" si="265"/>
        <v>JUNAGADH</v>
      </c>
      <c r="AH1019" s="7" t="str">
        <f t="shared" si="266"/>
        <v>WTR JUNAGADH2</v>
      </c>
      <c r="AI1019" s="7" t="str">
        <f t="shared" si="267"/>
        <v>S3P6</v>
      </c>
      <c r="AJ1019" s="7" t="str">
        <f t="shared" si="268"/>
        <v>S3P6</v>
      </c>
      <c r="AK1019" s="7" t="str">
        <f>IFERROR(VLOOKUP(Z1019,'PASTE-DL-ALARMS'!$Q$10:$W$2200,7,FALSE),"")</f>
        <v/>
      </c>
      <c r="AL1019" s="55" t="str">
        <f>IFERROR(VLOOKUP(Z1019,'PASTE-DL-ALARMS'!$Q$10:$W$2200,3,FALSE),"")</f>
        <v/>
      </c>
      <c r="AM1019" s="7" t="str">
        <f t="shared" si="269"/>
        <v>10.121.24.45_JUNAGADH_S3P6</v>
      </c>
      <c r="AN1019" s="55" t="str">
        <f t="shared" si="270"/>
        <v>10.121.24.46_WTR JUNAGADH2_S3P6</v>
      </c>
      <c r="AO1019" s="72" t="e">
        <f t="shared" ca="1" si="271"/>
        <v>#VALUE!</v>
      </c>
      <c r="AP1019" s="7" t="str">
        <f>IFERROR(VLOOKUP(Z1019,'PASTE-DL-ALARMS'!$Q$10:$Z$2800,8,FALSE),"")</f>
        <v/>
      </c>
    </row>
    <row r="1020" spans="1:42" x14ac:dyDescent="0.25">
      <c r="A1020" s="20"/>
      <c r="B1020" s="20"/>
      <c r="C1020" s="20" t="str">
        <f>IF(D1020="Critical",MAX($C$8:C1019)+1,"")</f>
        <v/>
      </c>
      <c r="D1020" s="20" t="str">
        <f t="shared" si="255"/>
        <v>-</v>
      </c>
      <c r="E1020" s="20" t="str">
        <f>VLOOKUP('PASTE-DOWN-DL'!F1020,'SSA-CODE'!$D$4:$E$56,2,FALSE)</f>
        <v>AHD</v>
      </c>
      <c r="F1020" s="48" t="str">
        <f t="shared" si="256"/>
        <v>SSA AM</v>
      </c>
      <c r="G1020" s="48" t="str">
        <f t="shared" si="257"/>
        <v xml:space="preserve">	SSA AM</v>
      </c>
      <c r="H1020" s="20">
        <v>1011</v>
      </c>
      <c r="I1020" t="s">
        <v>12122</v>
      </c>
      <c r="J1020" t="s">
        <v>6260</v>
      </c>
      <c r="K1020" t="s">
        <v>6261</v>
      </c>
      <c r="L1020" t="s">
        <v>6262</v>
      </c>
      <c r="M1020" t="s">
        <v>6263</v>
      </c>
      <c r="N1020" t="s">
        <v>12123</v>
      </c>
      <c r="O1020" t="s">
        <v>12124</v>
      </c>
      <c r="P1020" t="s">
        <v>6266</v>
      </c>
      <c r="Q1020" t="s">
        <v>6416</v>
      </c>
      <c r="R1020" t="s">
        <v>6692</v>
      </c>
      <c r="S1020" t="s">
        <v>8661</v>
      </c>
      <c r="T1020" t="s">
        <v>6471</v>
      </c>
      <c r="U1020" t="s">
        <v>7799</v>
      </c>
      <c r="V1020" t="s">
        <v>6271</v>
      </c>
      <c r="W1020" t="s">
        <v>12125</v>
      </c>
      <c r="X1020" t="s">
        <v>12126</v>
      </c>
      <c r="Y1020" t="s">
        <v>6269</v>
      </c>
      <c r="Z1020" s="48" t="str">
        <f t="shared" si="258"/>
        <v>SSA AM-10.121.18.251-INFO CITY_6/1-10.121.18.248-SECTOR 28_6/1</v>
      </c>
      <c r="AA1020" s="48">
        <f t="shared" si="259"/>
        <v>15</v>
      </c>
      <c r="AB1020" s="48">
        <f t="shared" si="260"/>
        <v>25</v>
      </c>
      <c r="AC1020" s="48">
        <f t="shared" si="261"/>
        <v>15</v>
      </c>
      <c r="AD1020" s="48">
        <f t="shared" si="262"/>
        <v>26</v>
      </c>
      <c r="AE1020" s="48" t="str">
        <f t="shared" si="263"/>
        <v>10.121.18.251</v>
      </c>
      <c r="AF1020" s="42" t="str">
        <f t="shared" si="264"/>
        <v>10.121.18.248</v>
      </c>
      <c r="AG1020" s="7" t="str">
        <f t="shared" si="265"/>
        <v>INFO CITY</v>
      </c>
      <c r="AH1020" s="7" t="str">
        <f t="shared" si="266"/>
        <v>SECTOR -28</v>
      </c>
      <c r="AI1020" s="7" t="str">
        <f t="shared" si="267"/>
        <v>S6P1</v>
      </c>
      <c r="AJ1020" s="7" t="str">
        <f t="shared" si="268"/>
        <v>S6P1</v>
      </c>
      <c r="AK1020" s="7" t="str">
        <f>IFERROR(VLOOKUP(Z1020,'PASTE-DL-ALARMS'!$Q$10:$W$2200,7,FALSE),"")</f>
        <v/>
      </c>
      <c r="AL1020" s="55" t="str">
        <f>IFERROR(VLOOKUP(Z1020,'PASTE-DL-ALARMS'!$Q$10:$W$2200,3,FALSE),"")</f>
        <v/>
      </c>
      <c r="AM1020" s="7" t="str">
        <f t="shared" si="269"/>
        <v>10.121.18.251_INFO CITY_S6P1</v>
      </c>
      <c r="AN1020" s="55" t="str">
        <f t="shared" si="270"/>
        <v>10.121.18.248_SECTOR -28_S6P1</v>
      </c>
      <c r="AO1020" s="72" t="e">
        <f t="shared" ca="1" si="271"/>
        <v>#VALUE!</v>
      </c>
      <c r="AP1020" s="7" t="str">
        <f>IFERROR(VLOOKUP(Z1020,'PASTE-DL-ALARMS'!$Q$10:$Z$2800,8,FALSE),"")</f>
        <v/>
      </c>
    </row>
    <row r="1021" spans="1:42" x14ac:dyDescent="0.25">
      <c r="A1021" s="20"/>
      <c r="B1021" s="20"/>
      <c r="C1021" s="20" t="str">
        <f>IF(D1021="Critical",MAX($C$8:C1020)+1,"")</f>
        <v/>
      </c>
      <c r="D1021" s="20" t="str">
        <f t="shared" si="255"/>
        <v>-</v>
      </c>
      <c r="E1021" s="20" t="str">
        <f>VLOOKUP('PASTE-DOWN-DL'!F1021,'SSA-CODE'!$D$4:$E$56,2,FALSE)</f>
        <v>AHD</v>
      </c>
      <c r="F1021" s="48" t="str">
        <f t="shared" si="256"/>
        <v>SSA AM</v>
      </c>
      <c r="G1021" s="48" t="str">
        <f t="shared" si="257"/>
        <v xml:space="preserve">	SSA AM</v>
      </c>
      <c r="H1021" s="20">
        <v>1012</v>
      </c>
      <c r="I1021" t="s">
        <v>12127</v>
      </c>
      <c r="J1021" t="s">
        <v>6260</v>
      </c>
      <c r="K1021" t="s">
        <v>6261</v>
      </c>
      <c r="L1021" t="s">
        <v>6262</v>
      </c>
      <c r="M1021" t="s">
        <v>6263</v>
      </c>
      <c r="N1021" t="s">
        <v>12128</v>
      </c>
      <c r="O1021" t="s">
        <v>12129</v>
      </c>
      <c r="P1021" t="s">
        <v>6266</v>
      </c>
      <c r="Q1021" t="s">
        <v>6546</v>
      </c>
      <c r="R1021" t="s">
        <v>6651</v>
      </c>
      <c r="S1021" t="s">
        <v>6269</v>
      </c>
      <c r="T1021" t="s">
        <v>6602</v>
      </c>
      <c r="U1021" t="s">
        <v>6269</v>
      </c>
      <c r="V1021" t="s">
        <v>6271</v>
      </c>
      <c r="W1021" t="s">
        <v>12130</v>
      </c>
      <c r="X1021" t="s">
        <v>12131</v>
      </c>
      <c r="Y1021" t="s">
        <v>6269</v>
      </c>
      <c r="Z1021" s="48" t="str">
        <f t="shared" si="258"/>
        <v>SSA AM-10.121.18.11-Motera_3/1-10.121.18.7-Sabarmati_5/1</v>
      </c>
      <c r="AA1021" s="48">
        <f t="shared" si="259"/>
        <v>14</v>
      </c>
      <c r="AB1021" s="48">
        <f t="shared" si="260"/>
        <v>21</v>
      </c>
      <c r="AC1021" s="48">
        <f t="shared" si="261"/>
        <v>13</v>
      </c>
      <c r="AD1021" s="48">
        <f t="shared" si="262"/>
        <v>23</v>
      </c>
      <c r="AE1021" s="48" t="str">
        <f t="shared" si="263"/>
        <v>10.121.18.11</v>
      </c>
      <c r="AF1021" s="42" t="str">
        <f t="shared" si="264"/>
        <v>10.121.18.7</v>
      </c>
      <c r="AG1021" s="7" t="str">
        <f t="shared" si="265"/>
        <v>MOTERA</v>
      </c>
      <c r="AH1021" s="7" t="str">
        <f t="shared" si="266"/>
        <v>SABARMATI</v>
      </c>
      <c r="AI1021" s="7" t="str">
        <f t="shared" si="267"/>
        <v>S3P1</v>
      </c>
      <c r="AJ1021" s="7" t="str">
        <f t="shared" si="268"/>
        <v>S5P1</v>
      </c>
      <c r="AK1021" s="7" t="str">
        <f>IFERROR(VLOOKUP(Z1021,'PASTE-DL-ALARMS'!$Q$10:$W$2200,7,FALSE),"")</f>
        <v/>
      </c>
      <c r="AL1021" s="55" t="str">
        <f>IFERROR(VLOOKUP(Z1021,'PASTE-DL-ALARMS'!$Q$10:$W$2200,3,FALSE),"")</f>
        <v/>
      </c>
      <c r="AM1021" s="7" t="str">
        <f t="shared" si="269"/>
        <v>10.121.18.11_MOTERA_S3P1</v>
      </c>
      <c r="AN1021" s="55" t="str">
        <f t="shared" si="270"/>
        <v>10.121.18.7_SABARMATI_S5P1</v>
      </c>
      <c r="AO1021" s="72" t="e">
        <f t="shared" ca="1" si="271"/>
        <v>#VALUE!</v>
      </c>
      <c r="AP1021" s="7" t="str">
        <f>IFERROR(VLOOKUP(Z1021,'PASTE-DL-ALARMS'!$Q$10:$Z$2800,8,FALSE),"")</f>
        <v/>
      </c>
    </row>
    <row r="1022" spans="1:42" x14ac:dyDescent="0.25">
      <c r="A1022" s="20"/>
      <c r="B1022" s="20"/>
      <c r="C1022" s="20" t="str">
        <f>IF(D1022="Critical",MAX($C$8:C1021)+1,"")</f>
        <v/>
      </c>
      <c r="D1022" s="20" t="str">
        <f t="shared" si="255"/>
        <v>-</v>
      </c>
      <c r="E1022" s="20" t="str">
        <f>VLOOKUP('PASTE-DOWN-DL'!F1022,'SSA-CODE'!$D$4:$E$56,2,FALSE)</f>
        <v>AHD</v>
      </c>
      <c r="F1022" s="48" t="str">
        <f t="shared" si="256"/>
        <v>SSA AM</v>
      </c>
      <c r="G1022" s="48" t="str">
        <f t="shared" si="257"/>
        <v xml:space="preserve">	SSA AM</v>
      </c>
      <c r="H1022" s="20">
        <v>1013</v>
      </c>
      <c r="I1022" t="s">
        <v>12132</v>
      </c>
      <c r="J1022" t="s">
        <v>6260</v>
      </c>
      <c r="K1022" t="s">
        <v>6261</v>
      </c>
      <c r="L1022" t="s">
        <v>6262</v>
      </c>
      <c r="M1022" t="s">
        <v>6263</v>
      </c>
      <c r="N1022" t="s">
        <v>12133</v>
      </c>
      <c r="O1022" t="s">
        <v>12134</v>
      </c>
      <c r="P1022" t="s">
        <v>6266</v>
      </c>
      <c r="Q1022" t="s">
        <v>6431</v>
      </c>
      <c r="R1022" t="s">
        <v>7217</v>
      </c>
      <c r="S1022" t="s">
        <v>6269</v>
      </c>
      <c r="T1022" t="s">
        <v>6602</v>
      </c>
      <c r="U1022" t="s">
        <v>6269</v>
      </c>
      <c r="V1022" t="s">
        <v>6271</v>
      </c>
      <c r="W1022" t="s">
        <v>12135</v>
      </c>
      <c r="X1022" t="s">
        <v>12136</v>
      </c>
      <c r="Y1022" t="s">
        <v>6269</v>
      </c>
      <c r="Z1022" s="48" t="str">
        <f t="shared" si="258"/>
        <v>SSA AM-10.121.18.17-Surdhara_3/1 -10.121.18.19-R3 Mall_4/1</v>
      </c>
      <c r="AA1022" s="48">
        <f t="shared" si="259"/>
        <v>14</v>
      </c>
      <c r="AB1022" s="48">
        <f t="shared" si="260"/>
        <v>23</v>
      </c>
      <c r="AC1022" s="48">
        <f t="shared" si="261"/>
        <v>14</v>
      </c>
      <c r="AD1022" s="48">
        <f t="shared" si="262"/>
        <v>22</v>
      </c>
      <c r="AE1022" s="48" t="str">
        <f t="shared" si="263"/>
        <v>10.121.18.17</v>
      </c>
      <c r="AF1022" s="42" t="str">
        <f t="shared" si="264"/>
        <v>10.121.18.19</v>
      </c>
      <c r="AG1022" s="7" t="str">
        <f t="shared" si="265"/>
        <v>SURDHARA</v>
      </c>
      <c r="AH1022" s="7" t="str">
        <f t="shared" si="266"/>
        <v>R3 MALL</v>
      </c>
      <c r="AI1022" s="7" t="str">
        <f t="shared" si="267"/>
        <v>S3P1</v>
      </c>
      <c r="AJ1022" s="7" t="str">
        <f t="shared" si="268"/>
        <v>S4P1</v>
      </c>
      <c r="AK1022" s="7" t="str">
        <f>IFERROR(VLOOKUP(Z1022,'PASTE-DL-ALARMS'!$Q$10:$W$2200,7,FALSE),"")</f>
        <v/>
      </c>
      <c r="AL1022" s="55" t="str">
        <f>IFERROR(VLOOKUP(Z1022,'PASTE-DL-ALARMS'!$Q$10:$W$2200,3,FALSE),"")</f>
        <v/>
      </c>
      <c r="AM1022" s="7" t="str">
        <f t="shared" si="269"/>
        <v>10.121.18.17_SURDHARA_S3P1</v>
      </c>
      <c r="AN1022" s="55" t="str">
        <f t="shared" si="270"/>
        <v>10.121.18.19_R3 MALL_S4P1</v>
      </c>
      <c r="AO1022" s="72" t="e">
        <f t="shared" ca="1" si="271"/>
        <v>#VALUE!</v>
      </c>
      <c r="AP1022" s="7" t="str">
        <f>IFERROR(VLOOKUP(Z1022,'PASTE-DL-ALARMS'!$Q$10:$Z$2800,8,FALSE),"")</f>
        <v/>
      </c>
    </row>
    <row r="1023" spans="1:42" x14ac:dyDescent="0.25">
      <c r="A1023" s="20"/>
      <c r="B1023" s="20"/>
      <c r="C1023" s="20" t="str">
        <f>IF(D1023="Critical",MAX($C$8:C1022)+1,"")</f>
        <v/>
      </c>
      <c r="D1023" s="20" t="str">
        <f t="shared" si="255"/>
        <v>-</v>
      </c>
      <c r="E1023" s="20" t="str">
        <f>VLOOKUP('PASTE-DOWN-DL'!F1023,'SSA-CODE'!$D$4:$E$56,2,FALSE)</f>
        <v>SRT</v>
      </c>
      <c r="F1023" s="48" t="str">
        <f t="shared" si="256"/>
        <v>SSA SR</v>
      </c>
      <c r="G1023" s="48" t="str">
        <f t="shared" si="257"/>
        <v xml:space="preserve">	SSA SR</v>
      </c>
      <c r="H1023" s="20">
        <v>1014</v>
      </c>
      <c r="I1023" t="s">
        <v>12137</v>
      </c>
      <c r="J1023" t="s">
        <v>6260</v>
      </c>
      <c r="K1023" t="s">
        <v>6261</v>
      </c>
      <c r="L1023" t="s">
        <v>6262</v>
      </c>
      <c r="M1023" t="s">
        <v>6263</v>
      </c>
      <c r="N1023" t="s">
        <v>12138</v>
      </c>
      <c r="O1023" t="s">
        <v>12139</v>
      </c>
      <c r="P1023" t="s">
        <v>6266</v>
      </c>
      <c r="Q1023" t="s">
        <v>6686</v>
      </c>
      <c r="R1023" t="s">
        <v>7477</v>
      </c>
      <c r="S1023" t="s">
        <v>10185</v>
      </c>
      <c r="T1023" t="s">
        <v>6770</v>
      </c>
      <c r="U1023" t="s">
        <v>10185</v>
      </c>
      <c r="V1023" t="s">
        <v>6271</v>
      </c>
      <c r="W1023" t="s">
        <v>10186</v>
      </c>
      <c r="X1023" t="s">
        <v>12140</v>
      </c>
      <c r="Y1023" t="s">
        <v>6269</v>
      </c>
      <c r="Z1023" s="48" t="str">
        <f t="shared" si="258"/>
        <v>SSA SR-10.121.68.9-MANGROL_TN705B_GJ_SSA SR_PH3\S3P1-10.121.100.16-LIMBADA TE B1_TN705B_GJ_SSA SR_PH3\S4P1 10GE</v>
      </c>
      <c r="AA1023" s="48">
        <f t="shared" si="259"/>
        <v>15</v>
      </c>
      <c r="AB1023" s="48">
        <f t="shared" si="260"/>
        <v>26</v>
      </c>
      <c r="AC1023" s="48">
        <f t="shared" si="261"/>
        <v>13</v>
      </c>
      <c r="AD1023" s="48">
        <f t="shared" si="262"/>
        <v>21</v>
      </c>
      <c r="AE1023" s="48" t="str">
        <f t="shared" si="263"/>
        <v>10.121.100.16</v>
      </c>
      <c r="AF1023" s="42" t="str">
        <f t="shared" si="264"/>
        <v>10.121.68.9</v>
      </c>
      <c r="AG1023" s="7" t="str">
        <f t="shared" si="265"/>
        <v>LIMBADA TE</v>
      </c>
      <c r="AH1023" s="7" t="str">
        <f t="shared" si="266"/>
        <v>MANGROL</v>
      </c>
      <c r="AI1023" s="7" t="str">
        <f t="shared" si="267"/>
        <v>S4P1</v>
      </c>
      <c r="AJ1023" s="7" t="str">
        <f t="shared" si="268"/>
        <v>S3P1</v>
      </c>
      <c r="AK1023" s="7" t="str">
        <f>IFERROR(VLOOKUP(Z1023,'PASTE-DL-ALARMS'!$Q$10:$W$2200,7,FALSE),"")</f>
        <v/>
      </c>
      <c r="AL1023" s="55" t="str">
        <f>IFERROR(VLOOKUP(Z1023,'PASTE-DL-ALARMS'!$Q$10:$W$2200,3,FALSE),"")</f>
        <v/>
      </c>
      <c r="AM1023" s="7" t="str">
        <f t="shared" si="269"/>
        <v>10.121.100.16_LIMBADA TE_S4P1</v>
      </c>
      <c r="AN1023" s="55" t="str">
        <f t="shared" si="270"/>
        <v>10.121.68.9_MANGROL_S3P1</v>
      </c>
      <c r="AO1023" s="72" t="e">
        <f t="shared" ca="1" si="271"/>
        <v>#VALUE!</v>
      </c>
      <c r="AP1023" s="7" t="str">
        <f>IFERROR(VLOOKUP(Z1023,'PASTE-DL-ALARMS'!$Q$10:$Z$2800,8,FALSE),"")</f>
        <v/>
      </c>
    </row>
    <row r="1024" spans="1:42" x14ac:dyDescent="0.25">
      <c r="A1024" s="20"/>
      <c r="B1024" s="20"/>
      <c r="C1024" s="20" t="str">
        <f>IF(D1024="Critical",MAX($C$8:C1023)+1,"")</f>
        <v/>
      </c>
      <c r="D1024" s="20" t="str">
        <f t="shared" si="255"/>
        <v>-</v>
      </c>
      <c r="E1024" s="20" t="str">
        <f>VLOOKUP('PASTE-DOWN-DL'!F1024,'SSA-CODE'!$D$4:$E$56,2,FALSE)</f>
        <v>WTR AM</v>
      </c>
      <c r="F1024" s="48" t="str">
        <f t="shared" si="256"/>
        <v>WTR AM</v>
      </c>
      <c r="G1024" s="48" t="str">
        <f t="shared" si="257"/>
        <v xml:space="preserve">	WTR AM</v>
      </c>
      <c r="H1024" s="20">
        <v>1015</v>
      </c>
      <c r="I1024" t="s">
        <v>12141</v>
      </c>
      <c r="J1024" t="s">
        <v>6260</v>
      </c>
      <c r="K1024" t="s">
        <v>6261</v>
      </c>
      <c r="L1024" t="s">
        <v>6262</v>
      </c>
      <c r="M1024" t="s">
        <v>6263</v>
      </c>
      <c r="N1024" t="s">
        <v>12142</v>
      </c>
      <c r="O1024" t="s">
        <v>12143</v>
      </c>
      <c r="P1024" t="s">
        <v>6266</v>
      </c>
      <c r="Q1024" t="s">
        <v>7127</v>
      </c>
      <c r="R1024" t="s">
        <v>7559</v>
      </c>
      <c r="S1024" t="s">
        <v>6269</v>
      </c>
      <c r="T1024" t="s">
        <v>6602</v>
      </c>
      <c r="U1024" t="s">
        <v>6269</v>
      </c>
      <c r="V1024" t="s">
        <v>6271</v>
      </c>
      <c r="W1024" t="s">
        <v>12144</v>
      </c>
      <c r="X1024" t="s">
        <v>12145</v>
      </c>
      <c r="Y1024" t="s">
        <v>6269</v>
      </c>
      <c r="Z1024" s="48" t="str">
        <f t="shared" si="258"/>
        <v>WTR AM-10.121.15.193-TN725B _Maisana Gne 3\S4P1-10.121.15.204-TN725B_Visnagar(B2)\S3P1</v>
      </c>
      <c r="AA1024" s="48">
        <f t="shared" si="259"/>
        <v>15</v>
      </c>
      <c r="AB1024" s="48">
        <f t="shared" si="260"/>
        <v>24</v>
      </c>
      <c r="AC1024" s="48">
        <f t="shared" si="261"/>
        <v>15</v>
      </c>
      <c r="AD1024" s="48">
        <f t="shared" si="262"/>
        <v>29</v>
      </c>
      <c r="AE1024" s="48" t="str">
        <f t="shared" si="263"/>
        <v>10.121.15.204</v>
      </c>
      <c r="AF1024" s="42" t="str">
        <f t="shared" si="264"/>
        <v>10.121.15.193</v>
      </c>
      <c r="AG1024" s="7" t="str">
        <f t="shared" si="265"/>
        <v>Visnagar</v>
      </c>
      <c r="AH1024" s="7" t="str">
        <f t="shared" si="266"/>
        <v>Mehsana3(GNE)</v>
      </c>
      <c r="AI1024" s="7" t="str">
        <f t="shared" si="267"/>
        <v>S3P1</v>
      </c>
      <c r="AJ1024" s="7" t="str">
        <f t="shared" si="268"/>
        <v>S4P1</v>
      </c>
      <c r="AK1024" s="7" t="str">
        <f>IFERROR(VLOOKUP(Z1024,'PASTE-DL-ALARMS'!$Q$10:$W$2200,7,FALSE),"")</f>
        <v/>
      </c>
      <c r="AL1024" s="55" t="str">
        <f>IFERROR(VLOOKUP(Z1024,'PASTE-DL-ALARMS'!$Q$10:$W$2200,3,FALSE),"")</f>
        <v/>
      </c>
      <c r="AM1024" s="7" t="str">
        <f t="shared" si="269"/>
        <v>10.121.15.204_Visnagar_S3P1</v>
      </c>
      <c r="AN1024" s="55" t="str">
        <f t="shared" si="270"/>
        <v>10.121.15.193_Mehsana3(GNE)_S4P1</v>
      </c>
      <c r="AO1024" s="72" t="e">
        <f t="shared" ca="1" si="271"/>
        <v>#VALUE!</v>
      </c>
      <c r="AP1024" s="7" t="str">
        <f>IFERROR(VLOOKUP(Z1024,'PASTE-DL-ALARMS'!$Q$10:$Z$2800,8,FALSE),"")</f>
        <v/>
      </c>
    </row>
    <row r="1025" spans="1:42" x14ac:dyDescent="0.25">
      <c r="A1025" s="20"/>
      <c r="B1025" s="20"/>
      <c r="C1025" s="20" t="str">
        <f>IF(D1025="Critical",MAX($C$8:C1024)+1,"")</f>
        <v/>
      </c>
      <c r="D1025" s="20" t="str">
        <f t="shared" si="255"/>
        <v>-</v>
      </c>
      <c r="E1025" s="20" t="str">
        <f>VLOOKUP('PASTE-DOWN-DL'!F1025,'SSA-CODE'!$D$4:$E$56,2,FALSE)</f>
        <v>WTR RJ</v>
      </c>
      <c r="F1025" s="48" t="str">
        <f t="shared" si="256"/>
        <v>WTR RJ</v>
      </c>
      <c r="G1025" s="48" t="str">
        <f t="shared" si="257"/>
        <v xml:space="preserve">	WTR RJ</v>
      </c>
      <c r="H1025" s="20">
        <v>1016</v>
      </c>
      <c r="I1025" t="s">
        <v>12146</v>
      </c>
      <c r="J1025" t="s">
        <v>6260</v>
      </c>
      <c r="K1025" t="s">
        <v>6261</v>
      </c>
      <c r="L1025" t="s">
        <v>6262</v>
      </c>
      <c r="M1025" t="s">
        <v>6263</v>
      </c>
      <c r="N1025" t="s">
        <v>12147</v>
      </c>
      <c r="O1025" t="s">
        <v>12148</v>
      </c>
      <c r="P1025" t="s">
        <v>6266</v>
      </c>
      <c r="Q1025" t="s">
        <v>6686</v>
      </c>
      <c r="R1025" t="s">
        <v>6903</v>
      </c>
      <c r="S1025" t="s">
        <v>6269</v>
      </c>
      <c r="T1025" t="s">
        <v>12149</v>
      </c>
      <c r="U1025" t="s">
        <v>6269</v>
      </c>
      <c r="V1025" t="s">
        <v>6271</v>
      </c>
      <c r="W1025" t="s">
        <v>12150</v>
      </c>
      <c r="X1025" t="s">
        <v>12151</v>
      </c>
      <c r="Y1025" t="s">
        <v>6269</v>
      </c>
      <c r="Z1025" s="48" t="str">
        <f t="shared" si="258"/>
        <v>WTR RJ-10.121.17.159-TALAJA_B2_5/1-10.121.17.160-MAHUVA_B1_4/1</v>
      </c>
      <c r="AA1025" s="48">
        <f t="shared" si="259"/>
        <v>15</v>
      </c>
      <c r="AB1025" s="48">
        <f t="shared" si="260"/>
        <v>22</v>
      </c>
      <c r="AC1025" s="48">
        <f t="shared" si="261"/>
        <v>15</v>
      </c>
      <c r="AD1025" s="48">
        <f t="shared" si="262"/>
        <v>22</v>
      </c>
      <c r="AE1025" s="48" t="str">
        <f t="shared" si="263"/>
        <v>10.121.17.159</v>
      </c>
      <c r="AF1025" s="42" t="str">
        <f t="shared" si="264"/>
        <v>10.121.17.160</v>
      </c>
      <c r="AG1025" s="7" t="str">
        <f t="shared" si="265"/>
        <v>TALAJA</v>
      </c>
      <c r="AH1025" s="7" t="str">
        <f t="shared" si="266"/>
        <v>MAHUVA</v>
      </c>
      <c r="AI1025" s="7" t="str">
        <f t="shared" si="267"/>
        <v>S5P1</v>
      </c>
      <c r="AJ1025" s="7" t="str">
        <f t="shared" si="268"/>
        <v>S4P1</v>
      </c>
      <c r="AK1025" s="7" t="str">
        <f>IFERROR(VLOOKUP(Z1025,'PASTE-DL-ALARMS'!$Q$10:$W$2200,7,FALSE),"")</f>
        <v/>
      </c>
      <c r="AL1025" s="55" t="str">
        <f>IFERROR(VLOOKUP(Z1025,'PASTE-DL-ALARMS'!$Q$10:$W$2200,3,FALSE),"")</f>
        <v/>
      </c>
      <c r="AM1025" s="7" t="str">
        <f t="shared" si="269"/>
        <v>10.121.17.159_TALAJA_S5P1</v>
      </c>
      <c r="AN1025" s="55" t="str">
        <f t="shared" si="270"/>
        <v>10.121.17.160_MAHUVA_S4P1</v>
      </c>
      <c r="AO1025" s="72" t="e">
        <f t="shared" ca="1" si="271"/>
        <v>#VALUE!</v>
      </c>
      <c r="AP1025" s="7" t="str">
        <f>IFERROR(VLOOKUP(Z1025,'PASTE-DL-ALARMS'!$Q$10:$Z$2800,8,FALSE),"")</f>
        <v/>
      </c>
    </row>
    <row r="1026" spans="1:42" x14ac:dyDescent="0.25">
      <c r="A1026" s="20"/>
      <c r="B1026" s="20"/>
      <c r="C1026" s="20" t="str">
        <f>IF(D1026="Critical",MAX($C$8:C1025)+1,"")</f>
        <v/>
      </c>
      <c r="D1026" s="20" t="str">
        <f t="shared" si="255"/>
        <v>-</v>
      </c>
      <c r="E1026" s="20" t="str">
        <f>VLOOKUP('PASTE-DOWN-DL'!F1026,'SSA-CODE'!$D$4:$E$56,2,FALSE)</f>
        <v>VDA</v>
      </c>
      <c r="F1026" s="48" t="str">
        <f t="shared" si="256"/>
        <v>SSA VDR</v>
      </c>
      <c r="G1026" s="48" t="str">
        <f t="shared" si="257"/>
        <v xml:space="preserve">	SSA VDR</v>
      </c>
      <c r="H1026" s="20">
        <v>1017</v>
      </c>
      <c r="I1026" t="s">
        <v>12152</v>
      </c>
      <c r="J1026" t="s">
        <v>6466</v>
      </c>
      <c r="K1026" t="s">
        <v>6275</v>
      </c>
      <c r="L1026" t="s">
        <v>6262</v>
      </c>
      <c r="M1026" t="s">
        <v>6263</v>
      </c>
      <c r="N1026" t="s">
        <v>12153</v>
      </c>
      <c r="O1026" t="s">
        <v>12154</v>
      </c>
      <c r="P1026" t="s">
        <v>6266</v>
      </c>
      <c r="Q1026" t="s">
        <v>6401</v>
      </c>
      <c r="R1026" t="s">
        <v>6279</v>
      </c>
      <c r="S1026" t="s">
        <v>12155</v>
      </c>
      <c r="T1026" t="s">
        <v>6345</v>
      </c>
      <c r="U1026" t="s">
        <v>12155</v>
      </c>
      <c r="V1026" t="s">
        <v>6271</v>
      </c>
      <c r="W1026" t="s">
        <v>12156</v>
      </c>
      <c r="X1026" t="s">
        <v>12157</v>
      </c>
      <c r="Y1026" t="s">
        <v>6269</v>
      </c>
      <c r="Z1026" s="48" t="str">
        <f t="shared" si="258"/>
        <v>SSA VDR-10.121.19.138-City2_B2_3/11-10.121.99.150-City3_B2_3/11</v>
      </c>
      <c r="AA1026" s="48">
        <f t="shared" si="259"/>
        <v>15</v>
      </c>
      <c r="AB1026" s="48">
        <f t="shared" si="260"/>
        <v>21</v>
      </c>
      <c r="AC1026" s="48">
        <f t="shared" si="261"/>
        <v>15</v>
      </c>
      <c r="AD1026" s="48">
        <f t="shared" si="262"/>
        <v>22</v>
      </c>
      <c r="AE1026" s="48" t="str">
        <f t="shared" si="263"/>
        <v>10.121.19.138</v>
      </c>
      <c r="AF1026" s="42" t="str">
        <f t="shared" si="264"/>
        <v>10.121.99.150</v>
      </c>
      <c r="AG1026" s="7" t="str">
        <f t="shared" si="265"/>
        <v>CITY2</v>
      </c>
      <c r="AH1026" s="7" t="str">
        <f t="shared" si="266"/>
        <v>CITY 3</v>
      </c>
      <c r="AI1026" s="7" t="str">
        <f t="shared" si="267"/>
        <v>S3P11</v>
      </c>
      <c r="AJ1026" s="7" t="str">
        <f t="shared" si="268"/>
        <v>S3P11</v>
      </c>
      <c r="AK1026" s="7" t="str">
        <f>IFERROR(VLOOKUP(Z1026,'PASTE-DL-ALARMS'!$Q$10:$W$2200,7,FALSE),"")</f>
        <v/>
      </c>
      <c r="AL1026" s="55" t="str">
        <f>IFERROR(VLOOKUP(Z1026,'PASTE-DL-ALARMS'!$Q$10:$W$2200,3,FALSE),"")</f>
        <v/>
      </c>
      <c r="AM1026" s="7" t="str">
        <f t="shared" si="269"/>
        <v>10.121.19.138_CITY2_S3P11</v>
      </c>
      <c r="AN1026" s="55" t="str">
        <f t="shared" si="270"/>
        <v>10.121.99.150_CITY 3_S3P11</v>
      </c>
      <c r="AO1026" s="72" t="e">
        <f t="shared" ca="1" si="271"/>
        <v>#VALUE!</v>
      </c>
      <c r="AP1026" s="7" t="str">
        <f>IFERROR(VLOOKUP(Z1026,'PASTE-DL-ALARMS'!$Q$10:$Z$2800,8,FALSE),"")</f>
        <v/>
      </c>
    </row>
    <row r="1027" spans="1:42" x14ac:dyDescent="0.25">
      <c r="A1027" s="20"/>
      <c r="B1027" s="20"/>
      <c r="C1027" s="20" t="str">
        <f>IF(D1027="Critical",MAX($C$8:C1026)+1,"")</f>
        <v/>
      </c>
      <c r="D1027" s="20" t="str">
        <f t="shared" si="255"/>
        <v>-</v>
      </c>
      <c r="E1027" s="20" t="str">
        <f>VLOOKUP('PASTE-DOWN-DL'!F1027,'SSA-CODE'!$D$4:$E$56,2,FALSE)</f>
        <v>WTR AM</v>
      </c>
      <c r="F1027" s="48" t="str">
        <f t="shared" si="256"/>
        <v>WTR AM</v>
      </c>
      <c r="G1027" s="48" t="str">
        <f t="shared" si="257"/>
        <v xml:space="preserve">	WTR AM</v>
      </c>
      <c r="H1027" s="20">
        <v>1018</v>
      </c>
      <c r="I1027" t="s">
        <v>12158</v>
      </c>
      <c r="J1027" t="s">
        <v>6260</v>
      </c>
      <c r="K1027" t="s">
        <v>6261</v>
      </c>
      <c r="L1027" t="s">
        <v>6262</v>
      </c>
      <c r="M1027" t="s">
        <v>6263</v>
      </c>
      <c r="N1027" t="s">
        <v>12159</v>
      </c>
      <c r="O1027" t="s">
        <v>12160</v>
      </c>
      <c r="P1027" t="s">
        <v>6266</v>
      </c>
      <c r="Q1027" t="s">
        <v>6692</v>
      </c>
      <c r="R1027" t="s">
        <v>6335</v>
      </c>
      <c r="S1027" t="s">
        <v>6286</v>
      </c>
      <c r="T1027" t="s">
        <v>6287</v>
      </c>
      <c r="U1027" t="s">
        <v>6286</v>
      </c>
      <c r="V1027" t="s">
        <v>6271</v>
      </c>
      <c r="W1027" t="s">
        <v>12161</v>
      </c>
      <c r="X1027" t="s">
        <v>12162</v>
      </c>
      <c r="Y1027" t="s">
        <v>6269</v>
      </c>
      <c r="Z1027" s="48" t="str">
        <f t="shared" si="258"/>
        <v>WTR AM-10.121.16.94-Valsad-New_TN725B_WTR_AM_PH3\S4P1-10.121.16.65-SURAT2(GNE)_TN725B_WTR_AM_PH1\S4P1 10GE</v>
      </c>
      <c r="AA1027" s="48">
        <f t="shared" si="259"/>
        <v>14</v>
      </c>
      <c r="AB1027" s="48">
        <f t="shared" si="260"/>
        <v>25</v>
      </c>
      <c r="AC1027" s="48">
        <f t="shared" si="261"/>
        <v>14</v>
      </c>
      <c r="AD1027" s="48">
        <f t="shared" si="262"/>
        <v>26</v>
      </c>
      <c r="AE1027" s="48" t="str">
        <f t="shared" si="263"/>
        <v>10.121.16.94</v>
      </c>
      <c r="AF1027" s="42" t="str">
        <f t="shared" si="264"/>
        <v>10.121.16.65</v>
      </c>
      <c r="AG1027" s="7" t="str">
        <f t="shared" si="265"/>
        <v>Valsad-New</v>
      </c>
      <c r="AH1027" s="7" t="str">
        <f t="shared" si="266"/>
        <v>SURAT2(GNE)</v>
      </c>
      <c r="AI1027" s="7" t="str">
        <f t="shared" si="267"/>
        <v>S4P1</v>
      </c>
      <c r="AJ1027" s="7" t="str">
        <f t="shared" si="268"/>
        <v>S4P1</v>
      </c>
      <c r="AK1027" s="7" t="str">
        <f>IFERROR(VLOOKUP(Z1027,'PASTE-DL-ALARMS'!$Q$10:$W$2200,7,FALSE),"")</f>
        <v/>
      </c>
      <c r="AL1027" s="55" t="str">
        <f>IFERROR(VLOOKUP(Z1027,'PASTE-DL-ALARMS'!$Q$10:$W$2200,3,FALSE),"")</f>
        <v/>
      </c>
      <c r="AM1027" s="7" t="str">
        <f t="shared" si="269"/>
        <v>10.121.16.94_Valsad-New_S4P1</v>
      </c>
      <c r="AN1027" s="55" t="str">
        <f t="shared" si="270"/>
        <v>10.121.16.65_SURAT2(GNE)_S4P1</v>
      </c>
      <c r="AO1027" s="72" t="e">
        <f t="shared" ca="1" si="271"/>
        <v>#VALUE!</v>
      </c>
      <c r="AP1027" s="7" t="str">
        <f>IFERROR(VLOOKUP(Z1027,'PASTE-DL-ALARMS'!$Q$10:$Z$2800,8,FALSE),"")</f>
        <v/>
      </c>
    </row>
    <row r="1028" spans="1:42" x14ac:dyDescent="0.25">
      <c r="A1028" s="20"/>
      <c r="B1028" s="20"/>
      <c r="C1028" s="20" t="str">
        <f>IF(D1028="Critical",MAX($C$8:C1027)+1,"")</f>
        <v/>
      </c>
      <c r="D1028" s="20" t="str">
        <f t="shared" si="255"/>
        <v>-</v>
      </c>
      <c r="E1028" s="20" t="str">
        <f>VLOOKUP('PASTE-DOWN-DL'!F1028,'SSA-CODE'!$D$4:$E$56,2,FALSE)</f>
        <v>SRT</v>
      </c>
      <c r="F1028" s="48" t="str">
        <f t="shared" si="256"/>
        <v>SSA SR</v>
      </c>
      <c r="G1028" s="48" t="str">
        <f t="shared" si="257"/>
        <v xml:space="preserve">	SSA SR</v>
      </c>
      <c r="H1028" s="20">
        <v>1019</v>
      </c>
      <c r="I1028" t="s">
        <v>12163</v>
      </c>
      <c r="J1028" t="s">
        <v>6260</v>
      </c>
      <c r="K1028" t="s">
        <v>6261</v>
      </c>
      <c r="L1028" t="s">
        <v>6262</v>
      </c>
      <c r="M1028" t="s">
        <v>6263</v>
      </c>
      <c r="N1028" t="s">
        <v>12164</v>
      </c>
      <c r="O1028" t="s">
        <v>12165</v>
      </c>
      <c r="P1028" t="s">
        <v>6266</v>
      </c>
      <c r="Q1028" t="s">
        <v>8333</v>
      </c>
      <c r="R1028" t="s">
        <v>6588</v>
      </c>
      <c r="S1028" t="s">
        <v>6269</v>
      </c>
      <c r="T1028" t="s">
        <v>6270</v>
      </c>
      <c r="U1028" t="s">
        <v>6269</v>
      </c>
      <c r="V1028" t="s">
        <v>6271</v>
      </c>
      <c r="W1028" t="s">
        <v>12166</v>
      </c>
      <c r="X1028" t="s">
        <v>12167</v>
      </c>
      <c r="Y1028" t="s">
        <v>6269</v>
      </c>
      <c r="Z1028" s="48" t="str">
        <f t="shared" si="258"/>
        <v>SSA SR-10.121.100.17-TN705B_KADODARA_S3P1-10.121.68.1-TN725B_SURAT 3_S5P1</v>
      </c>
      <c r="AA1028" s="48">
        <f t="shared" si="259"/>
        <v>15</v>
      </c>
      <c r="AB1028" s="48">
        <f t="shared" si="260"/>
        <v>24</v>
      </c>
      <c r="AC1028" s="48">
        <f t="shared" si="261"/>
        <v>13</v>
      </c>
      <c r="AD1028" s="48">
        <f t="shared" si="262"/>
        <v>26</v>
      </c>
      <c r="AE1028" s="48" t="str">
        <f t="shared" si="263"/>
        <v>10.121.100.17</v>
      </c>
      <c r="AF1028" s="42" t="str">
        <f t="shared" si="264"/>
        <v>10.121.68.1</v>
      </c>
      <c r="AG1028" s="7" t="str">
        <f t="shared" si="265"/>
        <v>KADODARA</v>
      </c>
      <c r="AH1028" s="7" t="str">
        <f t="shared" si="266"/>
        <v>Surat 3(GNE)</v>
      </c>
      <c r="AI1028" s="7" t="str">
        <f t="shared" si="267"/>
        <v>S3P1</v>
      </c>
      <c r="AJ1028" s="7" t="str">
        <f t="shared" si="268"/>
        <v>S5P1</v>
      </c>
      <c r="AK1028" s="7" t="str">
        <f>IFERROR(VLOOKUP(Z1028,'PASTE-DL-ALARMS'!$Q$10:$W$2200,7,FALSE),"")</f>
        <v/>
      </c>
      <c r="AL1028" s="55" t="str">
        <f>IFERROR(VLOOKUP(Z1028,'PASTE-DL-ALARMS'!$Q$10:$W$2200,3,FALSE),"")</f>
        <v/>
      </c>
      <c r="AM1028" s="7" t="str">
        <f t="shared" si="269"/>
        <v>10.121.100.17_KADODARA_S3P1</v>
      </c>
      <c r="AN1028" s="55" t="str">
        <f t="shared" si="270"/>
        <v>10.121.68.1_Surat 3(GNE)_S5P1</v>
      </c>
      <c r="AO1028" s="72" t="e">
        <f t="shared" ca="1" si="271"/>
        <v>#VALUE!</v>
      </c>
      <c r="AP1028" s="7" t="str">
        <f>IFERROR(VLOOKUP(Z1028,'PASTE-DL-ALARMS'!$Q$10:$Z$2800,8,FALSE),"")</f>
        <v/>
      </c>
    </row>
    <row r="1029" spans="1:42" x14ac:dyDescent="0.25">
      <c r="A1029" s="20"/>
      <c r="B1029" s="20"/>
      <c r="C1029" s="20" t="str">
        <f>IF(D1029="Critical",MAX($C$8:C1028)+1,"")</f>
        <v/>
      </c>
      <c r="D1029" s="20" t="str">
        <f t="shared" si="255"/>
        <v>-</v>
      </c>
      <c r="E1029" s="20" t="str">
        <f>VLOOKUP('PASTE-DOWN-DL'!F1029,'SSA-CODE'!$D$4:$E$56,2,FALSE)</f>
        <v>RJT</v>
      </c>
      <c r="F1029" s="48" t="str">
        <f t="shared" si="256"/>
        <v>SSA RJ</v>
      </c>
      <c r="G1029" s="48" t="str">
        <f t="shared" si="257"/>
        <v xml:space="preserve">	SSA RJ</v>
      </c>
      <c r="H1029" s="20">
        <v>1020</v>
      </c>
      <c r="I1029" t="s">
        <v>12168</v>
      </c>
      <c r="J1029" t="s">
        <v>6260</v>
      </c>
      <c r="K1029" t="s">
        <v>6275</v>
      </c>
      <c r="L1029" t="s">
        <v>6262</v>
      </c>
      <c r="M1029" t="s">
        <v>6263</v>
      </c>
      <c r="N1029" t="s">
        <v>12169</v>
      </c>
      <c r="O1029" t="s">
        <v>12170</v>
      </c>
      <c r="P1029" t="s">
        <v>6266</v>
      </c>
      <c r="Q1029" t="s">
        <v>6565</v>
      </c>
      <c r="R1029" t="s">
        <v>7018</v>
      </c>
      <c r="S1029" t="s">
        <v>12171</v>
      </c>
      <c r="T1029" t="s">
        <v>6500</v>
      </c>
      <c r="U1029" t="s">
        <v>6610</v>
      </c>
      <c r="V1029" t="s">
        <v>6271</v>
      </c>
      <c r="W1029" t="s">
        <v>12172</v>
      </c>
      <c r="X1029" t="s">
        <v>6488</v>
      </c>
      <c r="Y1029" t="s">
        <v>6269</v>
      </c>
      <c r="Z1029" s="48" t="str">
        <f t="shared" si="258"/>
        <v>SSA RJ-10.121.19.113-SADGURU-VATIKA-BTS-2 A1_2/5-10.121.19.179-DCB-Police-Office_1/5</v>
      </c>
      <c r="AA1029" s="48">
        <f t="shared" si="259"/>
        <v>15</v>
      </c>
      <c r="AB1029" s="48">
        <f t="shared" si="260"/>
        <v>36</v>
      </c>
      <c r="AC1029" s="48">
        <f t="shared" si="261"/>
        <v>15</v>
      </c>
      <c r="AD1029" s="48">
        <f t="shared" si="262"/>
        <v>33</v>
      </c>
      <c r="AE1029" s="48" t="str">
        <f t="shared" si="263"/>
        <v>10.121.19.113</v>
      </c>
      <c r="AF1029" s="42" t="str">
        <f t="shared" si="264"/>
        <v>10.121.19.107</v>
      </c>
      <c r="AG1029" s="7" t="str">
        <f t="shared" si="265"/>
        <v>SADGURU VATIKA BTS-2</v>
      </c>
      <c r="AH1029" s="7" t="str">
        <f t="shared" si="266"/>
        <v>DCB Police office</v>
      </c>
      <c r="AI1029" s="7" t="str">
        <f t="shared" si="267"/>
        <v>S2P5</v>
      </c>
      <c r="AJ1029" s="7" t="str">
        <f t="shared" si="268"/>
        <v>S1P5</v>
      </c>
      <c r="AK1029" s="7" t="str">
        <f>IFERROR(VLOOKUP(Z1029,'PASTE-DL-ALARMS'!$Q$10:$W$2200,7,FALSE),"")</f>
        <v/>
      </c>
      <c r="AL1029" s="55" t="str">
        <f>IFERROR(VLOOKUP(Z1029,'PASTE-DL-ALARMS'!$Q$10:$W$2200,3,FALSE),"")</f>
        <v/>
      </c>
      <c r="AM1029" s="7" t="str">
        <f t="shared" si="269"/>
        <v>10.121.19.113_SADGURU VATIKA BTS-2_S2P5</v>
      </c>
      <c r="AN1029" s="55" t="str">
        <f t="shared" si="270"/>
        <v>10.121.19.107_DCB Police office_S1P5</v>
      </c>
      <c r="AO1029" s="72" t="e">
        <f t="shared" ca="1" si="271"/>
        <v>#VALUE!</v>
      </c>
      <c r="AP1029" s="7" t="str">
        <f>IFERROR(VLOOKUP(Z1029,'PASTE-DL-ALARMS'!$Q$10:$Z$2800,8,FALSE),"")</f>
        <v/>
      </c>
    </row>
    <row r="1030" spans="1:42" x14ac:dyDescent="0.25">
      <c r="A1030" s="20"/>
      <c r="B1030" s="20"/>
      <c r="C1030" s="20" t="str">
        <f>IF(D1030="Critical",MAX($C$8:C1029)+1,"")</f>
        <v/>
      </c>
      <c r="D1030" s="20" t="str">
        <f t="shared" si="255"/>
        <v>-</v>
      </c>
      <c r="E1030" s="20" t="str">
        <f>VLOOKUP('PASTE-DOWN-DL'!F1030,'SSA-CODE'!$D$4:$E$56,2,FALSE)</f>
        <v>BUJ</v>
      </c>
      <c r="F1030" s="48" t="str">
        <f t="shared" si="256"/>
        <v>SSA BUJ</v>
      </c>
      <c r="G1030" s="48" t="str">
        <f t="shared" si="257"/>
        <v xml:space="preserve">	SSA BUJ</v>
      </c>
      <c r="H1030" s="20">
        <v>1021</v>
      </c>
      <c r="I1030" t="s">
        <v>12173</v>
      </c>
      <c r="J1030" t="s">
        <v>6260</v>
      </c>
      <c r="K1030" t="s">
        <v>6275</v>
      </c>
      <c r="L1030" t="s">
        <v>6262</v>
      </c>
      <c r="M1030" t="s">
        <v>6263</v>
      </c>
      <c r="N1030" t="s">
        <v>12174</v>
      </c>
      <c r="O1030" t="s">
        <v>12175</v>
      </c>
      <c r="P1030" t="s">
        <v>6266</v>
      </c>
      <c r="Q1030" t="s">
        <v>7364</v>
      </c>
      <c r="R1030" t="s">
        <v>6279</v>
      </c>
      <c r="S1030" t="s">
        <v>12176</v>
      </c>
      <c r="T1030" t="s">
        <v>6471</v>
      </c>
      <c r="U1030" t="s">
        <v>6510</v>
      </c>
      <c r="V1030" t="s">
        <v>6271</v>
      </c>
      <c r="W1030" t="s">
        <v>12177</v>
      </c>
      <c r="X1030" t="s">
        <v>12178</v>
      </c>
      <c r="Y1030" t="s">
        <v>6269</v>
      </c>
      <c r="Z1030" s="48" t="str">
        <f t="shared" si="258"/>
        <v>SSA BUJ-10.121.24.84-Halai Nagar-10.121.24.65-Bhuj Laltekri(GNE)_</v>
      </c>
      <c r="AA1030" s="48">
        <f t="shared" si="259"/>
        <v>14</v>
      </c>
      <c r="AB1030" s="48">
        <f t="shared" si="260"/>
        <v>29</v>
      </c>
      <c r="AC1030" s="48">
        <f t="shared" si="261"/>
        <v>14</v>
      </c>
      <c r="AD1030" s="48">
        <f t="shared" si="262"/>
        <v>33</v>
      </c>
      <c r="AE1030" s="48" t="str">
        <f t="shared" si="263"/>
        <v>10.121.24.84</v>
      </c>
      <c r="AF1030" s="42" t="str">
        <f t="shared" si="264"/>
        <v>10.121.24.65</v>
      </c>
      <c r="AG1030" s="7" t="str">
        <f t="shared" si="265"/>
        <v>Halai Nagar A1</v>
      </c>
      <c r="AH1030" s="7" t="str">
        <f t="shared" si="266"/>
        <v>Bhuj Laltekri(GNE)</v>
      </c>
      <c r="AI1030" s="7" t="str">
        <f t="shared" si="267"/>
        <v>S1P5</v>
      </c>
      <c r="AJ1030" s="7" t="str">
        <f t="shared" si="268"/>
        <v>S6P3</v>
      </c>
      <c r="AK1030" s="7" t="str">
        <f>IFERROR(VLOOKUP(Z1030,'PASTE-DL-ALARMS'!$Q$10:$W$2200,7,FALSE),"")</f>
        <v/>
      </c>
      <c r="AL1030" s="55" t="str">
        <f>IFERROR(VLOOKUP(Z1030,'PASTE-DL-ALARMS'!$Q$10:$W$2200,3,FALSE),"")</f>
        <v/>
      </c>
      <c r="AM1030" s="7" t="str">
        <f t="shared" si="269"/>
        <v>10.121.24.84_Halai Nagar A1_S1P5</v>
      </c>
      <c r="AN1030" s="55" t="str">
        <f t="shared" si="270"/>
        <v>10.121.24.65_Bhuj Laltekri(GNE)_S6P3</v>
      </c>
      <c r="AO1030" s="72" t="e">
        <f t="shared" ca="1" si="271"/>
        <v>#VALUE!</v>
      </c>
      <c r="AP1030" s="7" t="str">
        <f>IFERROR(VLOOKUP(Z1030,'PASTE-DL-ALARMS'!$Q$10:$Z$2800,8,FALSE),"")</f>
        <v/>
      </c>
    </row>
    <row r="1031" spans="1:42" x14ac:dyDescent="0.25">
      <c r="A1031" s="20"/>
      <c r="B1031" s="20"/>
      <c r="C1031" s="20" t="str">
        <f>IF(D1031="Critical",MAX($C$8:C1030)+1,"")</f>
        <v/>
      </c>
      <c r="D1031" s="20" t="str">
        <f t="shared" si="255"/>
        <v>-</v>
      </c>
      <c r="E1031" s="20" t="str">
        <f>VLOOKUP('PASTE-DOWN-DL'!F1031,'SSA-CODE'!$D$4:$E$56,2,FALSE)</f>
        <v>SEN</v>
      </c>
      <c r="F1031" s="48" t="str">
        <f t="shared" si="256"/>
        <v>SSA SEN</v>
      </c>
      <c r="G1031" s="48" t="str">
        <f t="shared" si="257"/>
        <v xml:space="preserve">	SSA SEN</v>
      </c>
      <c r="H1031" s="20">
        <v>1022</v>
      </c>
      <c r="I1031" t="s">
        <v>12179</v>
      </c>
      <c r="J1031" t="s">
        <v>6260</v>
      </c>
      <c r="K1031" t="s">
        <v>6275</v>
      </c>
      <c r="L1031" t="s">
        <v>6262</v>
      </c>
      <c r="M1031" t="s">
        <v>6263</v>
      </c>
      <c r="N1031" t="s">
        <v>12180</v>
      </c>
      <c r="O1031" t="s">
        <v>12181</v>
      </c>
      <c r="P1031" t="s">
        <v>6266</v>
      </c>
      <c r="Q1031" t="s">
        <v>6529</v>
      </c>
      <c r="R1031" t="s">
        <v>6279</v>
      </c>
      <c r="S1031" t="s">
        <v>12182</v>
      </c>
      <c r="T1031" t="s">
        <v>6500</v>
      </c>
      <c r="U1031" t="s">
        <v>6362</v>
      </c>
      <c r="V1031" t="s">
        <v>6271</v>
      </c>
      <c r="W1031" t="s">
        <v>12183</v>
      </c>
      <c r="X1031" t="s">
        <v>12184</v>
      </c>
      <c r="Y1031" t="s">
        <v>6269</v>
      </c>
      <c r="Z1031" s="48" t="str">
        <f t="shared" si="258"/>
        <v>SSA SEN-10.121.99.36-SURENDRANAGAR COLLECTOR OFFICE-10.121.99.26-OFC SEN</v>
      </c>
      <c r="AA1031" s="48">
        <f t="shared" si="259"/>
        <v>14</v>
      </c>
      <c r="AB1031" s="48">
        <f t="shared" si="260"/>
        <v>21</v>
      </c>
      <c r="AC1031" s="48">
        <f t="shared" si="261"/>
        <v>14</v>
      </c>
      <c r="AD1031" s="48">
        <f t="shared" si="262"/>
        <v>45</v>
      </c>
      <c r="AE1031" s="48" t="str">
        <f t="shared" si="263"/>
        <v>10.121.99.26</v>
      </c>
      <c r="AF1031" s="42" t="str">
        <f t="shared" si="264"/>
        <v>10.121.99.36</v>
      </c>
      <c r="AG1031" s="7" t="str">
        <f t="shared" si="265"/>
        <v>OCB TE</v>
      </c>
      <c r="AH1031" s="7" t="str">
        <f t="shared" si="266"/>
        <v>SURENDRANAGAR COLLECTOR OFFICE</v>
      </c>
      <c r="AI1031" s="7" t="str">
        <f t="shared" si="267"/>
        <v>S3P3</v>
      </c>
      <c r="AJ1031" s="7" t="str">
        <f t="shared" si="268"/>
        <v>S1P5</v>
      </c>
      <c r="AK1031" s="7" t="str">
        <f>IFERROR(VLOOKUP(Z1031,'PASTE-DL-ALARMS'!$Q$10:$W$2200,7,FALSE),"")</f>
        <v/>
      </c>
      <c r="AL1031" s="55" t="str">
        <f>IFERROR(VLOOKUP(Z1031,'PASTE-DL-ALARMS'!$Q$10:$W$2200,3,FALSE),"")</f>
        <v/>
      </c>
      <c r="AM1031" s="7" t="str">
        <f t="shared" si="269"/>
        <v>10.121.99.26_OCB TE_S3P3</v>
      </c>
      <c r="AN1031" s="55" t="str">
        <f t="shared" si="270"/>
        <v>10.121.99.36_SURENDRANAGAR COLLECTOR OFFICE_S1P5</v>
      </c>
      <c r="AO1031" s="72" t="e">
        <f t="shared" ca="1" si="271"/>
        <v>#VALUE!</v>
      </c>
      <c r="AP1031" s="7" t="str">
        <f>IFERROR(VLOOKUP(Z1031,'PASTE-DL-ALARMS'!$Q$10:$Z$2800,8,FALSE),"")</f>
        <v/>
      </c>
    </row>
    <row r="1032" spans="1:42" x14ac:dyDescent="0.25">
      <c r="A1032" s="20"/>
      <c r="B1032" s="20"/>
      <c r="C1032" s="20" t="str">
        <f>IF(D1032="Critical",MAX($C$8:C1031)+1,"")</f>
        <v/>
      </c>
      <c r="D1032" s="20" t="str">
        <f t="shared" si="255"/>
        <v>-</v>
      </c>
      <c r="E1032" s="20" t="str">
        <f>VLOOKUP('PASTE-DOWN-DL'!F1032,'SSA-CODE'!$D$4:$E$56,2,FALSE)</f>
        <v>VAL</v>
      </c>
      <c r="F1032" s="48" t="str">
        <f t="shared" si="256"/>
        <v>SSA VAL</v>
      </c>
      <c r="G1032" s="48" t="str">
        <f t="shared" si="257"/>
        <v xml:space="preserve">	SSA VAL</v>
      </c>
      <c r="H1032" s="20">
        <v>1023</v>
      </c>
      <c r="I1032" t="s">
        <v>12185</v>
      </c>
      <c r="J1032" t="s">
        <v>6260</v>
      </c>
      <c r="K1032" t="s">
        <v>6275</v>
      </c>
      <c r="L1032" t="s">
        <v>6262</v>
      </c>
      <c r="M1032" t="s">
        <v>6263</v>
      </c>
      <c r="N1032" t="s">
        <v>12186</v>
      </c>
      <c r="O1032" t="s">
        <v>12187</v>
      </c>
      <c r="P1032" t="s">
        <v>6266</v>
      </c>
      <c r="Q1032" t="s">
        <v>7273</v>
      </c>
      <c r="R1032" t="s">
        <v>6279</v>
      </c>
      <c r="S1032" t="s">
        <v>12188</v>
      </c>
      <c r="T1032" t="s">
        <v>6313</v>
      </c>
      <c r="U1032" t="s">
        <v>7348</v>
      </c>
      <c r="V1032" t="s">
        <v>6271</v>
      </c>
      <c r="W1032" t="s">
        <v>12189</v>
      </c>
      <c r="X1032" t="s">
        <v>12190</v>
      </c>
      <c r="Y1032" t="s">
        <v>6269</v>
      </c>
      <c r="Z1032" s="48" t="str">
        <f t="shared" si="258"/>
        <v>SSA VAL-10.121.24.147-Valsad_New2_1/5-10.121.24.148-TAIWAD_1/5</v>
      </c>
      <c r="AA1032" s="48">
        <f t="shared" si="259"/>
        <v>15</v>
      </c>
      <c r="AB1032" s="48">
        <f t="shared" si="260"/>
        <v>27</v>
      </c>
      <c r="AC1032" s="48">
        <f t="shared" si="261"/>
        <v>15</v>
      </c>
      <c r="AD1032" s="48">
        <f t="shared" si="262"/>
        <v>22</v>
      </c>
      <c r="AE1032" s="48" t="str">
        <f t="shared" si="263"/>
        <v>10.121.24.147</v>
      </c>
      <c r="AF1032" s="42" t="str">
        <f t="shared" si="264"/>
        <v>10.121.24.148</v>
      </c>
      <c r="AG1032" s="7" t="str">
        <f t="shared" si="265"/>
        <v>Valsad New2</v>
      </c>
      <c r="AH1032" s="7" t="str">
        <f t="shared" si="266"/>
        <v>TAIWAD</v>
      </c>
      <c r="AI1032" s="7" t="str">
        <f t="shared" si="267"/>
        <v>S1P5</v>
      </c>
      <c r="AJ1032" s="7" t="str">
        <f t="shared" si="268"/>
        <v>S1P5</v>
      </c>
      <c r="AK1032" s="7" t="str">
        <f>IFERROR(VLOOKUP(Z1032,'PASTE-DL-ALARMS'!$Q$10:$W$2200,7,FALSE),"")</f>
        <v/>
      </c>
      <c r="AL1032" s="55" t="str">
        <f>IFERROR(VLOOKUP(Z1032,'PASTE-DL-ALARMS'!$Q$10:$W$2200,3,FALSE),"")</f>
        <v/>
      </c>
      <c r="AM1032" s="7" t="str">
        <f t="shared" si="269"/>
        <v>10.121.24.147_Valsad New2_S1P5</v>
      </c>
      <c r="AN1032" s="55" t="str">
        <f t="shared" si="270"/>
        <v>10.121.24.148_TAIWAD_S1P5</v>
      </c>
      <c r="AO1032" s="72" t="e">
        <f t="shared" ca="1" si="271"/>
        <v>#VALUE!</v>
      </c>
      <c r="AP1032" s="7" t="str">
        <f>IFERROR(VLOOKUP(Z1032,'PASTE-DL-ALARMS'!$Q$10:$Z$2800,8,FALSE),"")</f>
        <v/>
      </c>
    </row>
    <row r="1033" spans="1:42" x14ac:dyDescent="0.25">
      <c r="A1033" s="20"/>
      <c r="B1033" s="20"/>
      <c r="C1033" s="20" t="str">
        <f>IF(D1033="Critical",MAX($C$8:C1032)+1,"")</f>
        <v/>
      </c>
      <c r="D1033" s="20" t="str">
        <f t="shared" si="255"/>
        <v>-</v>
      </c>
      <c r="E1033" s="20" t="str">
        <f>VLOOKUP('PASTE-DOWN-DL'!F1033,'SSA-CODE'!$D$4:$E$56,2,FALSE)</f>
        <v>WTR AM</v>
      </c>
      <c r="F1033" s="48" t="str">
        <f t="shared" si="256"/>
        <v>WTR AM</v>
      </c>
      <c r="G1033" s="48" t="str">
        <f t="shared" si="257"/>
        <v xml:space="preserve">	WTR AM</v>
      </c>
      <c r="H1033" s="20">
        <v>1024</v>
      </c>
      <c r="I1033" t="s">
        <v>12191</v>
      </c>
      <c r="J1033" t="s">
        <v>6260</v>
      </c>
      <c r="K1033" t="s">
        <v>6261</v>
      </c>
      <c r="L1033" t="s">
        <v>6262</v>
      </c>
      <c r="M1033" t="s">
        <v>6263</v>
      </c>
      <c r="N1033" t="s">
        <v>12192</v>
      </c>
      <c r="O1033" t="s">
        <v>12193</v>
      </c>
      <c r="P1033" t="s">
        <v>6266</v>
      </c>
      <c r="Q1033" t="s">
        <v>6343</v>
      </c>
      <c r="R1033" t="s">
        <v>6352</v>
      </c>
      <c r="S1033" t="s">
        <v>6269</v>
      </c>
      <c r="T1033" t="s">
        <v>7084</v>
      </c>
      <c r="U1033" t="s">
        <v>6269</v>
      </c>
      <c r="V1033" t="s">
        <v>6271</v>
      </c>
      <c r="W1033" t="s">
        <v>12194</v>
      </c>
      <c r="X1033" t="s">
        <v>12195</v>
      </c>
      <c r="Y1033" t="s">
        <v>6269</v>
      </c>
      <c r="Z1033" s="48" t="str">
        <f t="shared" si="258"/>
        <v>WTR AM-10.121.16.9-TN725B_Bharuch_B2\S5P1-10.121.16.1-TN725B_Bharuch City_B2\S5P1</v>
      </c>
      <c r="AA1033" s="48">
        <f t="shared" si="259"/>
        <v>13</v>
      </c>
      <c r="AB1033" s="48">
        <f t="shared" si="260"/>
        <v>21</v>
      </c>
      <c r="AC1033" s="48">
        <f t="shared" si="261"/>
        <v>13</v>
      </c>
      <c r="AD1033" s="48">
        <f t="shared" si="262"/>
        <v>26</v>
      </c>
      <c r="AE1033" s="48" t="str">
        <f t="shared" si="263"/>
        <v>10.121.16.9</v>
      </c>
      <c r="AF1033" s="42" t="str">
        <f t="shared" si="264"/>
        <v>10.121.16.1</v>
      </c>
      <c r="AG1033" s="7" t="str">
        <f t="shared" si="265"/>
        <v>Bharuch</v>
      </c>
      <c r="AH1033" s="7" t="str">
        <f t="shared" si="266"/>
        <v>Bharuch City</v>
      </c>
      <c r="AI1033" s="7" t="str">
        <f t="shared" si="267"/>
        <v>S5P1</v>
      </c>
      <c r="AJ1033" s="7" t="str">
        <f t="shared" si="268"/>
        <v>S5P1</v>
      </c>
      <c r="AK1033" s="7" t="str">
        <f>IFERROR(VLOOKUP(Z1033,'PASTE-DL-ALARMS'!$Q$10:$W$2200,7,FALSE),"")</f>
        <v/>
      </c>
      <c r="AL1033" s="55" t="str">
        <f>IFERROR(VLOOKUP(Z1033,'PASTE-DL-ALARMS'!$Q$10:$W$2200,3,FALSE),"")</f>
        <v/>
      </c>
      <c r="AM1033" s="7" t="str">
        <f t="shared" si="269"/>
        <v>10.121.16.9_Bharuch_S5P1</v>
      </c>
      <c r="AN1033" s="55" t="str">
        <f t="shared" si="270"/>
        <v>10.121.16.1_Bharuch City_S5P1</v>
      </c>
      <c r="AO1033" s="72" t="e">
        <f t="shared" ca="1" si="271"/>
        <v>#VALUE!</v>
      </c>
      <c r="AP1033" s="7" t="str">
        <f>IFERROR(VLOOKUP(Z1033,'PASTE-DL-ALARMS'!$Q$10:$Z$2800,8,FALSE),"")</f>
        <v/>
      </c>
    </row>
    <row r="1034" spans="1:42" x14ac:dyDescent="0.25">
      <c r="A1034" s="20"/>
      <c r="B1034" s="20"/>
      <c r="C1034" s="20" t="str">
        <f>IF(D1034="Critical",MAX($C$8:C1033)+1,"")</f>
        <v/>
      </c>
      <c r="D1034" s="20" t="str">
        <f t="shared" si="255"/>
        <v>-</v>
      </c>
      <c r="E1034" s="20" t="str">
        <f>VLOOKUP('PASTE-DOWN-DL'!F1034,'SSA-CODE'!$D$4:$E$56,2,FALSE)</f>
        <v>AHD</v>
      </c>
      <c r="F1034" s="48" t="str">
        <f t="shared" si="256"/>
        <v>SSA AM</v>
      </c>
      <c r="G1034" s="48" t="str">
        <f t="shared" si="257"/>
        <v xml:space="preserve">	SSA AM</v>
      </c>
      <c r="H1034" s="20">
        <v>1025</v>
      </c>
      <c r="I1034" t="s">
        <v>12196</v>
      </c>
      <c r="J1034" t="s">
        <v>6466</v>
      </c>
      <c r="K1034" t="s">
        <v>6275</v>
      </c>
      <c r="L1034" t="s">
        <v>6262</v>
      </c>
      <c r="M1034" t="s">
        <v>6263</v>
      </c>
      <c r="N1034" t="s">
        <v>12197</v>
      </c>
      <c r="O1034" t="s">
        <v>12198</v>
      </c>
      <c r="P1034" t="s">
        <v>6266</v>
      </c>
      <c r="Q1034" t="s">
        <v>6735</v>
      </c>
      <c r="R1034" t="s">
        <v>6279</v>
      </c>
      <c r="S1034" t="s">
        <v>6269</v>
      </c>
      <c r="T1034" t="s">
        <v>7673</v>
      </c>
      <c r="U1034" t="s">
        <v>12199</v>
      </c>
      <c r="V1034" t="s">
        <v>6271</v>
      </c>
      <c r="W1034" t="s">
        <v>12200</v>
      </c>
      <c r="X1034" t="s">
        <v>12201</v>
      </c>
      <c r="Y1034" t="s">
        <v>12199</v>
      </c>
      <c r="Z1034" s="48" t="str">
        <f t="shared" si="258"/>
        <v>SSA AM-10.121.18.210-BDR_S6P10-10.121.18.87-BDR_S6P10</v>
      </c>
      <c r="AA1034" s="48">
        <f t="shared" si="259"/>
        <v>14</v>
      </c>
      <c r="AB1034" s="48">
        <f t="shared" si="260"/>
        <v>23</v>
      </c>
      <c r="AC1034" s="48">
        <f t="shared" si="261"/>
        <v>15</v>
      </c>
      <c r="AD1034" s="48">
        <f t="shared" si="262"/>
        <v>24</v>
      </c>
      <c r="AE1034" s="48" t="str">
        <f t="shared" si="263"/>
        <v>10.121.18.87</v>
      </c>
      <c r="AF1034" s="42" t="str">
        <f t="shared" si="264"/>
        <v>10.121.17.210</v>
      </c>
      <c r="AG1034" s="7" t="str">
        <f t="shared" si="265"/>
        <v>BHADRA 3</v>
      </c>
      <c r="AH1034" s="7" t="str">
        <f t="shared" si="266"/>
        <v>BHADRA 2</v>
      </c>
      <c r="AI1034" s="7" t="str">
        <f t="shared" si="267"/>
        <v>S6P10</v>
      </c>
      <c r="AJ1034" s="7" t="str">
        <f t="shared" si="268"/>
        <v>S6P10</v>
      </c>
      <c r="AK1034" s="7" t="str">
        <f>IFERROR(VLOOKUP(Z1034,'PASTE-DL-ALARMS'!$Q$10:$W$2200,7,FALSE),"")</f>
        <v/>
      </c>
      <c r="AL1034" s="55" t="str">
        <f>IFERROR(VLOOKUP(Z1034,'PASTE-DL-ALARMS'!$Q$10:$W$2200,3,FALSE),"")</f>
        <v/>
      </c>
      <c r="AM1034" s="7" t="str">
        <f t="shared" si="269"/>
        <v>10.121.18.87_BHADRA 3_S6P10</v>
      </c>
      <c r="AN1034" s="55" t="str">
        <f t="shared" si="270"/>
        <v>10.121.17.210_BHADRA 2_S6P10</v>
      </c>
      <c r="AO1034" s="72" t="e">
        <f t="shared" ca="1" si="271"/>
        <v>#VALUE!</v>
      </c>
      <c r="AP1034" s="7" t="str">
        <f>IFERROR(VLOOKUP(Z1034,'PASTE-DL-ALARMS'!$Q$10:$Z$2800,8,FALSE),"")</f>
        <v/>
      </c>
    </row>
    <row r="1035" spans="1:42" x14ac:dyDescent="0.25">
      <c r="A1035" s="20"/>
      <c r="B1035" s="20"/>
      <c r="C1035" s="20" t="str">
        <f>IF(D1035="Critical",MAX($C$8:C1034)+1,"")</f>
        <v/>
      </c>
      <c r="D1035" s="20" t="str">
        <f t="shared" ref="D1035:D1098" si="272">TRIM(CLEAN(P1035))</f>
        <v>-</v>
      </c>
      <c r="E1035" s="20" t="str">
        <f>VLOOKUP('PASTE-DOWN-DL'!F1035,'SSA-CODE'!$D$4:$E$56,2,FALSE)</f>
        <v>BUJ</v>
      </c>
      <c r="F1035" s="48" t="str">
        <f t="shared" ref="F1035:F1098" si="273">TRIM(CLEAN(SUBSTITUTE(G1035,CHAR(160)," ")))</f>
        <v>SSA BUJ</v>
      </c>
      <c r="G1035" s="48" t="str">
        <f t="shared" ref="G1035:G1098" si="274">MID(I1035,1,SEARCH("-",I1035)-1)</f>
        <v xml:space="preserve">	SSA BUJ</v>
      </c>
      <c r="H1035" s="20">
        <v>1026</v>
      </c>
      <c r="I1035" t="s">
        <v>12202</v>
      </c>
      <c r="J1035" t="s">
        <v>6260</v>
      </c>
      <c r="K1035" t="s">
        <v>6275</v>
      </c>
      <c r="L1035" t="s">
        <v>6262</v>
      </c>
      <c r="M1035" t="s">
        <v>6263</v>
      </c>
      <c r="N1035" t="s">
        <v>12203</v>
      </c>
      <c r="O1035" t="s">
        <v>12204</v>
      </c>
      <c r="P1035" t="s">
        <v>6266</v>
      </c>
      <c r="Q1035" t="s">
        <v>6423</v>
      </c>
      <c r="R1035" t="s">
        <v>6279</v>
      </c>
      <c r="S1035" t="s">
        <v>7458</v>
      </c>
      <c r="T1035" t="s">
        <v>6500</v>
      </c>
      <c r="U1035" t="s">
        <v>6501</v>
      </c>
      <c r="V1035" t="s">
        <v>6271</v>
      </c>
      <c r="W1035" t="s">
        <v>12205</v>
      </c>
      <c r="X1035" t="s">
        <v>12206</v>
      </c>
      <c r="Y1035" t="s">
        <v>6269</v>
      </c>
      <c r="Z1035" s="48" t="str">
        <f t="shared" ref="Z1035:Z1098" si="275">TRIM(CLEAN(I1035))</f>
        <v>SSA BUJ-10.121.17.84-Vadala_2/5-10.121.17.82-LUNI TE_1/5</v>
      </c>
      <c r="AA1035" s="48">
        <f t="shared" ref="AA1035:AA1098" si="276">SEARCH("_",N1035)</f>
        <v>14</v>
      </c>
      <c r="AB1035" s="48">
        <f t="shared" ref="AB1035:AB1098" si="277">SEARCH("_TN7",N1035)</f>
        <v>21</v>
      </c>
      <c r="AC1035" s="48">
        <f t="shared" ref="AC1035:AC1098" si="278">SEARCH("_",O1035)</f>
        <v>14</v>
      </c>
      <c r="AD1035" s="48">
        <f t="shared" ref="AD1035:AD1098" si="279">SEARCH("_TN7",O1035)</f>
        <v>22</v>
      </c>
      <c r="AE1035" s="48" t="str">
        <f t="shared" ref="AE1035:AE1098" si="280">TRIM(CLEAN(MID(N1035,1,SEARCH("_",N1035)-1)))</f>
        <v>10.121.17.84</v>
      </c>
      <c r="AF1035" s="42" t="str">
        <f t="shared" ref="AF1035:AF1098" si="281">TRIM(CLEAN(MID(O1035,1,SEARCH("_",O1035)-1)))</f>
        <v>10.121.17.82</v>
      </c>
      <c r="AG1035" s="7" t="str">
        <f t="shared" ref="AG1035:AG1098" si="282">MID(N1035,AA1035+1,AB1035-AA1035-1)</f>
        <v>Vadala</v>
      </c>
      <c r="AH1035" s="7" t="str">
        <f t="shared" ref="AH1035:AH1098" si="283">MID(O1035,AC1035+1,AD1035-AC1035-1)</f>
        <v>Luni TE</v>
      </c>
      <c r="AI1035" s="7" t="str">
        <f t="shared" ref="AI1035:AI1098" si="284">RIGHT(N1035,LEN(N1035)-SEARCH("\",N1035))</f>
        <v>S2P5</v>
      </c>
      <c r="AJ1035" s="7" t="str">
        <f t="shared" ref="AJ1035:AJ1098" si="285">RIGHT(O1035,LEN(O1035)-SEARCH("\",O1035))</f>
        <v>S1P5</v>
      </c>
      <c r="AK1035" s="7" t="str">
        <f>IFERROR(VLOOKUP(Z1035,'PASTE-DL-ALARMS'!$Q$10:$W$2200,7,FALSE),"")</f>
        <v/>
      </c>
      <c r="AL1035" s="55" t="str">
        <f>IFERROR(VLOOKUP(Z1035,'PASTE-DL-ALARMS'!$Q$10:$W$2200,3,FALSE),"")</f>
        <v/>
      </c>
      <c r="AM1035" s="7" t="str">
        <f t="shared" ref="AM1035:AM1098" si="286">CONCATENATE(AE1035,"_",AG1035,"_",AI1035)</f>
        <v>10.121.17.84_Vadala_S2P5</v>
      </c>
      <c r="AN1035" s="55" t="str">
        <f t="shared" ref="AN1035:AN1098" si="287">CONCATENATE(AF1035,"_",AH1035,"_",AJ1035)</f>
        <v>10.121.17.82_Luni TE_S1P5</v>
      </c>
      <c r="AO1035" s="72" t="e">
        <f t="shared" ref="AO1035:AO1098" ca="1" si="288">$AL$3-AK1035</f>
        <v>#VALUE!</v>
      </c>
      <c r="AP1035" s="7" t="str">
        <f>IFERROR(VLOOKUP(Z1035,'PASTE-DL-ALARMS'!$Q$10:$Z$2800,8,FALSE),"")</f>
        <v/>
      </c>
    </row>
    <row r="1036" spans="1:42" x14ac:dyDescent="0.25">
      <c r="A1036" s="20"/>
      <c r="B1036" s="20"/>
      <c r="C1036" s="20" t="str">
        <f>IF(D1036="Critical",MAX($C$8:C1035)+1,"")</f>
        <v/>
      </c>
      <c r="D1036" s="20" t="str">
        <f t="shared" si="272"/>
        <v>-</v>
      </c>
      <c r="E1036" s="20" t="str">
        <f>VLOOKUP('PASTE-DOWN-DL'!F1036,'SSA-CODE'!$D$4:$E$56,2,FALSE)</f>
        <v>MSN</v>
      </c>
      <c r="F1036" s="48" t="str">
        <f t="shared" si="273"/>
        <v>SSA MEH</v>
      </c>
      <c r="G1036" s="48" t="str">
        <f t="shared" si="274"/>
        <v xml:space="preserve">	SSA MEH</v>
      </c>
      <c r="H1036" s="20">
        <v>1027</v>
      </c>
      <c r="I1036" t="s">
        <v>12207</v>
      </c>
      <c r="J1036" t="s">
        <v>6260</v>
      </c>
      <c r="K1036" t="s">
        <v>6261</v>
      </c>
      <c r="L1036" t="s">
        <v>6262</v>
      </c>
      <c r="M1036" t="s">
        <v>6263</v>
      </c>
      <c r="N1036" t="s">
        <v>12208</v>
      </c>
      <c r="O1036" t="s">
        <v>12209</v>
      </c>
      <c r="P1036" t="s">
        <v>6266</v>
      </c>
      <c r="Q1036" t="s">
        <v>6507</v>
      </c>
      <c r="R1036" t="s">
        <v>6546</v>
      </c>
      <c r="S1036" t="s">
        <v>12210</v>
      </c>
      <c r="T1036" t="s">
        <v>6500</v>
      </c>
      <c r="U1036" t="s">
        <v>6269</v>
      </c>
      <c r="V1036" t="s">
        <v>6271</v>
      </c>
      <c r="W1036" t="s">
        <v>12211</v>
      </c>
      <c r="X1036" t="s">
        <v>12212</v>
      </c>
      <c r="Y1036" t="s">
        <v>6269</v>
      </c>
      <c r="Z1036" s="48" t="str">
        <f t="shared" si="275"/>
        <v>SSA MEH-10.121.15.142-PATAN_6/1-10.121.15.214-PATAN EXCH_3/1</v>
      </c>
      <c r="AA1036" s="48">
        <f t="shared" si="276"/>
        <v>15</v>
      </c>
      <c r="AB1036" s="48">
        <f t="shared" si="277"/>
        <v>21</v>
      </c>
      <c r="AC1036" s="48">
        <f t="shared" si="278"/>
        <v>15</v>
      </c>
      <c r="AD1036" s="48">
        <f t="shared" si="279"/>
        <v>26</v>
      </c>
      <c r="AE1036" s="48" t="str">
        <f t="shared" si="280"/>
        <v>10.121.15.142</v>
      </c>
      <c r="AF1036" s="42" t="str">
        <f t="shared" si="281"/>
        <v>10.121.15.214</v>
      </c>
      <c r="AG1036" s="7" t="str">
        <f t="shared" si="282"/>
        <v>Patan</v>
      </c>
      <c r="AH1036" s="7" t="str">
        <f t="shared" si="283"/>
        <v>PATAN EXCH</v>
      </c>
      <c r="AI1036" s="7" t="str">
        <f t="shared" si="284"/>
        <v>S6P1</v>
      </c>
      <c r="AJ1036" s="7" t="str">
        <f t="shared" si="285"/>
        <v>S3P1</v>
      </c>
      <c r="AK1036" s="7" t="str">
        <f>IFERROR(VLOOKUP(Z1036,'PASTE-DL-ALARMS'!$Q$10:$W$2200,7,FALSE),"")</f>
        <v/>
      </c>
      <c r="AL1036" s="55" t="str">
        <f>IFERROR(VLOOKUP(Z1036,'PASTE-DL-ALARMS'!$Q$10:$W$2200,3,FALSE),"")</f>
        <v/>
      </c>
      <c r="AM1036" s="7" t="str">
        <f t="shared" si="286"/>
        <v>10.121.15.142_Patan_S6P1</v>
      </c>
      <c r="AN1036" s="55" t="str">
        <f t="shared" si="287"/>
        <v>10.121.15.214_PATAN EXCH_S3P1</v>
      </c>
      <c r="AO1036" s="72" t="e">
        <f t="shared" ca="1" si="288"/>
        <v>#VALUE!</v>
      </c>
      <c r="AP1036" s="7" t="str">
        <f>IFERROR(VLOOKUP(Z1036,'PASTE-DL-ALARMS'!$Q$10:$Z$2800,8,FALSE),"")</f>
        <v/>
      </c>
    </row>
    <row r="1037" spans="1:42" x14ac:dyDescent="0.25">
      <c r="A1037" s="20"/>
      <c r="B1037" s="20"/>
      <c r="C1037" s="20" t="str">
        <f>IF(D1037="Critical",MAX($C$8:C1036)+1,"")</f>
        <v/>
      </c>
      <c r="D1037" s="20" t="str">
        <f t="shared" si="272"/>
        <v>-</v>
      </c>
      <c r="E1037" s="20" t="str">
        <f>VLOOKUP('PASTE-DOWN-DL'!F1037,'SSA-CODE'!$D$4:$E$56,2,FALSE)</f>
        <v>WTR RJ</v>
      </c>
      <c r="F1037" s="48" t="str">
        <f t="shared" si="273"/>
        <v>WTR RJ</v>
      </c>
      <c r="G1037" s="48" t="str">
        <f t="shared" si="274"/>
        <v xml:space="preserve">	WTR RJ</v>
      </c>
      <c r="H1037" s="20">
        <v>1028</v>
      </c>
      <c r="I1037" t="s">
        <v>19529</v>
      </c>
      <c r="J1037" t="s">
        <v>6260</v>
      </c>
      <c r="K1037" t="s">
        <v>6261</v>
      </c>
      <c r="L1037" t="s">
        <v>6262</v>
      </c>
      <c r="M1037" t="s">
        <v>6263</v>
      </c>
      <c r="N1037" t="s">
        <v>12213</v>
      </c>
      <c r="O1037" t="s">
        <v>12214</v>
      </c>
      <c r="P1037" t="s">
        <v>6266</v>
      </c>
      <c r="Q1037" t="s">
        <v>6851</v>
      </c>
      <c r="R1037" t="s">
        <v>7710</v>
      </c>
      <c r="S1037" t="s">
        <v>6269</v>
      </c>
      <c r="T1037" t="s">
        <v>6602</v>
      </c>
      <c r="U1037" t="s">
        <v>6269</v>
      </c>
      <c r="V1037" t="s">
        <v>6271</v>
      </c>
      <c r="W1037" t="s">
        <v>12215</v>
      </c>
      <c r="X1037" t="s">
        <v>19530</v>
      </c>
      <c r="Y1037" t="s">
        <v>12216</v>
      </c>
      <c r="Z1037" s="48" t="str">
        <f t="shared" si="275"/>
        <v>WTR RJ-10.121.24.45-JUNAGADH B2_4/1-10.121.24.46-WTR JUNAGADH2_3/1</v>
      </c>
      <c r="AA1037" s="48">
        <f t="shared" si="276"/>
        <v>14</v>
      </c>
      <c r="AB1037" s="48">
        <f t="shared" si="277"/>
        <v>23</v>
      </c>
      <c r="AC1037" s="48">
        <f t="shared" si="278"/>
        <v>14</v>
      </c>
      <c r="AD1037" s="48">
        <f t="shared" si="279"/>
        <v>28</v>
      </c>
      <c r="AE1037" s="48" t="str">
        <f t="shared" si="280"/>
        <v>10.121.24.45</v>
      </c>
      <c r="AF1037" s="42" t="str">
        <f t="shared" si="281"/>
        <v>10.121.24.46</v>
      </c>
      <c r="AG1037" s="7" t="str">
        <f t="shared" si="282"/>
        <v>JUNAGADH</v>
      </c>
      <c r="AH1037" s="7" t="str">
        <f t="shared" si="283"/>
        <v>WTR JUNAGADH2</v>
      </c>
      <c r="AI1037" s="7" t="str">
        <f t="shared" si="284"/>
        <v>S4P1</v>
      </c>
      <c r="AJ1037" s="7" t="str">
        <f t="shared" si="285"/>
        <v>S3P1</v>
      </c>
      <c r="AK1037" s="7" t="str">
        <f>IFERROR(VLOOKUP(Z1037,'PASTE-DL-ALARMS'!$Q$10:$W$2200,7,FALSE),"")</f>
        <v/>
      </c>
      <c r="AL1037" s="55" t="str">
        <f>IFERROR(VLOOKUP(Z1037,'PASTE-DL-ALARMS'!$Q$10:$W$2200,3,FALSE),"")</f>
        <v/>
      </c>
      <c r="AM1037" s="7" t="str">
        <f t="shared" si="286"/>
        <v>10.121.24.45_JUNAGADH_S4P1</v>
      </c>
      <c r="AN1037" s="55" t="str">
        <f t="shared" si="287"/>
        <v>10.121.24.46_WTR JUNAGADH2_S3P1</v>
      </c>
      <c r="AO1037" s="72" t="e">
        <f t="shared" ca="1" si="288"/>
        <v>#VALUE!</v>
      </c>
      <c r="AP1037" s="7" t="str">
        <f>IFERROR(VLOOKUP(Z1037,'PASTE-DL-ALARMS'!$Q$10:$Z$2800,8,FALSE),"")</f>
        <v/>
      </c>
    </row>
    <row r="1038" spans="1:42" x14ac:dyDescent="0.25">
      <c r="A1038" s="20"/>
      <c r="B1038" s="20"/>
      <c r="C1038" s="20" t="str">
        <f>IF(D1038="Critical",MAX($C$8:C1037)+1,"")</f>
        <v/>
      </c>
      <c r="D1038" s="20" t="str">
        <f t="shared" si="272"/>
        <v>-</v>
      </c>
      <c r="E1038" s="20" t="str">
        <f>VLOOKUP('PASTE-DOWN-DL'!F1038,'SSA-CODE'!$D$4:$E$56,2,FALSE)</f>
        <v>NDD</v>
      </c>
      <c r="F1038" s="48" t="str">
        <f t="shared" si="273"/>
        <v>SSA NAD</v>
      </c>
      <c r="G1038" s="48" t="str">
        <f t="shared" si="274"/>
        <v xml:space="preserve">	SSA NAD</v>
      </c>
      <c r="H1038" s="20">
        <v>1029</v>
      </c>
      <c r="I1038" t="s">
        <v>12217</v>
      </c>
      <c r="J1038" t="s">
        <v>6260</v>
      </c>
      <c r="K1038" t="s">
        <v>6275</v>
      </c>
      <c r="L1038" t="s">
        <v>6262</v>
      </c>
      <c r="M1038" t="s">
        <v>6263</v>
      </c>
      <c r="N1038" t="s">
        <v>12218</v>
      </c>
      <c r="O1038" t="s">
        <v>12219</v>
      </c>
      <c r="P1038" t="s">
        <v>6266</v>
      </c>
      <c r="Q1038" t="s">
        <v>7217</v>
      </c>
      <c r="R1038" t="s">
        <v>6279</v>
      </c>
      <c r="S1038" t="s">
        <v>12220</v>
      </c>
      <c r="T1038" t="s">
        <v>6313</v>
      </c>
      <c r="U1038" t="s">
        <v>12220</v>
      </c>
      <c r="V1038" t="s">
        <v>6271</v>
      </c>
      <c r="W1038" t="s">
        <v>12221</v>
      </c>
      <c r="X1038" t="s">
        <v>12222</v>
      </c>
      <c r="Y1038" t="s">
        <v>6269</v>
      </c>
      <c r="Z1038" s="48" t="str">
        <f t="shared" si="275"/>
        <v>SSA NAD-10.121.98.93-Gudel_1/6-10.121.98.67-CAMBAY_3/5</v>
      </c>
      <c r="AA1038" s="48">
        <f t="shared" si="276"/>
        <v>14</v>
      </c>
      <c r="AB1038" s="48">
        <f t="shared" si="277"/>
        <v>21</v>
      </c>
      <c r="AC1038" s="48">
        <f t="shared" si="278"/>
        <v>14</v>
      </c>
      <c r="AD1038" s="48">
        <f t="shared" si="279"/>
        <v>20</v>
      </c>
      <c r="AE1038" s="48" t="str">
        <f t="shared" si="280"/>
        <v>10.121.98.67</v>
      </c>
      <c r="AF1038" s="42" t="str">
        <f t="shared" si="281"/>
        <v>10.121.98.93</v>
      </c>
      <c r="AG1038" s="7" t="str">
        <f t="shared" si="282"/>
        <v>CAMBAY</v>
      </c>
      <c r="AH1038" s="7" t="str">
        <f t="shared" si="283"/>
        <v>Gudel</v>
      </c>
      <c r="AI1038" s="7" t="str">
        <f t="shared" si="284"/>
        <v>S3P5</v>
      </c>
      <c r="AJ1038" s="7" t="str">
        <f t="shared" si="285"/>
        <v>S1P6</v>
      </c>
      <c r="AK1038" s="7" t="str">
        <f>IFERROR(VLOOKUP(Z1038,'PASTE-DL-ALARMS'!$Q$10:$W$2200,7,FALSE),"")</f>
        <v/>
      </c>
      <c r="AL1038" s="55" t="str">
        <f>IFERROR(VLOOKUP(Z1038,'PASTE-DL-ALARMS'!$Q$10:$W$2200,3,FALSE),"")</f>
        <v/>
      </c>
      <c r="AM1038" s="7" t="str">
        <f t="shared" si="286"/>
        <v>10.121.98.67_CAMBAY_S3P5</v>
      </c>
      <c r="AN1038" s="55" t="str">
        <f t="shared" si="287"/>
        <v>10.121.98.93_Gudel_S1P6</v>
      </c>
      <c r="AO1038" s="72" t="e">
        <f t="shared" ca="1" si="288"/>
        <v>#VALUE!</v>
      </c>
      <c r="AP1038" s="7" t="str">
        <f>IFERROR(VLOOKUP(Z1038,'PASTE-DL-ALARMS'!$Q$10:$Z$2800,8,FALSE),"")</f>
        <v/>
      </c>
    </row>
    <row r="1039" spans="1:42" x14ac:dyDescent="0.25">
      <c r="A1039" s="20"/>
      <c r="B1039" s="20"/>
      <c r="C1039" s="20" t="str">
        <f>IF(D1039="Critical",MAX($C$8:C1038)+1,"")</f>
        <v/>
      </c>
      <c r="D1039" s="20" t="str">
        <f t="shared" si="272"/>
        <v>-</v>
      </c>
      <c r="E1039" s="20" t="str">
        <f>VLOOKUP('PASTE-DOWN-DL'!F1039,'SSA-CODE'!$D$4:$E$56,2,FALSE)</f>
        <v>SEN</v>
      </c>
      <c r="F1039" s="48" t="str">
        <f t="shared" si="273"/>
        <v>SSA SEN</v>
      </c>
      <c r="G1039" s="48" t="str">
        <f t="shared" si="274"/>
        <v xml:space="preserve">	SSA SEN</v>
      </c>
      <c r="H1039" s="20">
        <v>1030</v>
      </c>
      <c r="I1039" t="s">
        <v>12223</v>
      </c>
      <c r="J1039" t="s">
        <v>6260</v>
      </c>
      <c r="K1039" t="s">
        <v>6275</v>
      </c>
      <c r="L1039" t="s">
        <v>6262</v>
      </c>
      <c r="M1039" t="s">
        <v>6263</v>
      </c>
      <c r="N1039" t="s">
        <v>12225</v>
      </c>
      <c r="O1039" t="s">
        <v>12224</v>
      </c>
      <c r="P1039" t="s">
        <v>6266</v>
      </c>
      <c r="Q1039" t="s">
        <v>6359</v>
      </c>
      <c r="R1039" t="s">
        <v>6279</v>
      </c>
      <c r="S1039" t="s">
        <v>6269</v>
      </c>
      <c r="T1039" t="s">
        <v>7260</v>
      </c>
      <c r="U1039" t="s">
        <v>6269</v>
      </c>
      <c r="V1039" t="s">
        <v>6271</v>
      </c>
      <c r="W1039" t="s">
        <v>12226</v>
      </c>
      <c r="X1039" t="s">
        <v>12227</v>
      </c>
      <c r="Y1039" t="s">
        <v>6269</v>
      </c>
      <c r="Z1039" s="48" t="str">
        <f t="shared" si="275"/>
        <v>SSA SEN-10.121.99.18-Joravarnagar2_1/5-10.121.99.17-Malod_BTS_1/5</v>
      </c>
      <c r="AA1039" s="48">
        <f t="shared" si="276"/>
        <v>14</v>
      </c>
      <c r="AB1039" s="48">
        <f t="shared" si="277"/>
        <v>24</v>
      </c>
      <c r="AC1039" s="48">
        <f t="shared" si="278"/>
        <v>14</v>
      </c>
      <c r="AD1039" s="48">
        <f t="shared" si="279"/>
        <v>29</v>
      </c>
      <c r="AE1039" s="48" t="str">
        <f t="shared" si="280"/>
        <v>10.121.99.17</v>
      </c>
      <c r="AF1039" s="42" t="str">
        <f t="shared" si="281"/>
        <v>10.121.99.18</v>
      </c>
      <c r="AG1039" s="7" t="str">
        <f t="shared" si="282"/>
        <v>MALOD BTS</v>
      </c>
      <c r="AH1039" s="7" t="str">
        <f t="shared" si="283"/>
        <v>JORAVARNAGAR 2</v>
      </c>
      <c r="AI1039" s="7" t="str">
        <f t="shared" si="284"/>
        <v>S1P5</v>
      </c>
      <c r="AJ1039" s="7" t="str">
        <f t="shared" si="285"/>
        <v>S1P5</v>
      </c>
      <c r="AK1039" s="7" t="str">
        <f>IFERROR(VLOOKUP(Z1039,'PASTE-DL-ALARMS'!$Q$10:$W$2200,7,FALSE),"")</f>
        <v/>
      </c>
      <c r="AL1039" s="55" t="str">
        <f>IFERROR(VLOOKUP(Z1039,'PASTE-DL-ALARMS'!$Q$10:$W$2200,3,FALSE),"")</f>
        <v/>
      </c>
      <c r="AM1039" s="7" t="str">
        <f t="shared" si="286"/>
        <v>10.121.99.17_MALOD BTS_S1P5</v>
      </c>
      <c r="AN1039" s="55" t="str">
        <f t="shared" si="287"/>
        <v>10.121.99.18_JORAVARNAGAR 2_S1P5</v>
      </c>
      <c r="AO1039" s="72" t="e">
        <f t="shared" ca="1" si="288"/>
        <v>#VALUE!</v>
      </c>
      <c r="AP1039" s="7" t="str">
        <f>IFERROR(VLOOKUP(Z1039,'PASTE-DL-ALARMS'!$Q$10:$Z$2800,8,FALSE),"")</f>
        <v/>
      </c>
    </row>
    <row r="1040" spans="1:42" x14ac:dyDescent="0.25">
      <c r="A1040" s="20"/>
      <c r="B1040" s="20"/>
      <c r="C1040" s="20">
        <f>IF(D1040="Critical",MAX($C$8:C1039)+1,"")</f>
        <v>41</v>
      </c>
      <c r="D1040" s="20" t="str">
        <f t="shared" si="272"/>
        <v>Critical</v>
      </c>
      <c r="E1040" s="20" t="str">
        <f>VLOOKUP('PASTE-DOWN-DL'!F1040,'SSA-CODE'!$D$4:$E$56,2,FALSE)</f>
        <v>WTR RJ</v>
      </c>
      <c r="F1040" s="48" t="str">
        <f t="shared" si="273"/>
        <v>WTR RJ</v>
      </c>
      <c r="G1040" s="48" t="str">
        <f t="shared" si="274"/>
        <v xml:space="preserve">	WTR RJ</v>
      </c>
      <c r="H1040" s="20">
        <v>1031</v>
      </c>
      <c r="I1040" t="s">
        <v>12228</v>
      </c>
      <c r="J1040" t="s">
        <v>6260</v>
      </c>
      <c r="K1040" t="s">
        <v>6261</v>
      </c>
      <c r="L1040" t="s">
        <v>6262</v>
      </c>
      <c r="M1040" t="s">
        <v>6263</v>
      </c>
      <c r="N1040" t="s">
        <v>12229</v>
      </c>
      <c r="O1040" t="s">
        <v>12230</v>
      </c>
      <c r="P1040" t="s">
        <v>6484</v>
      </c>
      <c r="Q1040" t="s">
        <v>6706</v>
      </c>
      <c r="R1040" t="s">
        <v>6279</v>
      </c>
      <c r="S1040" t="s">
        <v>6269</v>
      </c>
      <c r="T1040" t="s">
        <v>6270</v>
      </c>
      <c r="U1040" t="s">
        <v>6269</v>
      </c>
      <c r="V1040" t="s">
        <v>6271</v>
      </c>
      <c r="W1040" t="s">
        <v>12231</v>
      </c>
      <c r="X1040" t="s">
        <v>12232</v>
      </c>
      <c r="Y1040" t="s">
        <v>6269</v>
      </c>
      <c r="Z1040" s="48" t="str">
        <f t="shared" si="275"/>
        <v>WTR RJ-10.121.17.43-RIBDA_B1_S3P1-10.121.17.9-Bhakti_Nagar_B2_PH1_S4P1</v>
      </c>
      <c r="AA1040" s="48">
        <f t="shared" si="276"/>
        <v>13</v>
      </c>
      <c r="AB1040" s="48">
        <f t="shared" si="277"/>
        <v>28</v>
      </c>
      <c r="AC1040" s="48">
        <f t="shared" si="278"/>
        <v>14</v>
      </c>
      <c r="AD1040" s="48">
        <f t="shared" si="279"/>
        <v>20</v>
      </c>
      <c r="AE1040" s="48" t="str">
        <f t="shared" si="280"/>
        <v>10.121.17.9</v>
      </c>
      <c r="AF1040" s="42" t="str">
        <f t="shared" si="281"/>
        <v>10.121.17.43</v>
      </c>
      <c r="AG1040" s="7" t="str">
        <f t="shared" si="282"/>
        <v>RJ BHAKTINAGAR</v>
      </c>
      <c r="AH1040" s="7" t="str">
        <f t="shared" si="283"/>
        <v>RIBDA</v>
      </c>
      <c r="AI1040" s="7" t="str">
        <f t="shared" si="284"/>
        <v>S4P1</v>
      </c>
      <c r="AJ1040" s="7" t="str">
        <f t="shared" si="285"/>
        <v>S3P1</v>
      </c>
      <c r="AK1040" s="7" t="str">
        <f>IFERROR(VLOOKUP(Z1040,'PASTE-DL-ALARMS'!$Q$10:$W$2200,7,FALSE),"")</f>
        <v>15-05-2026</v>
      </c>
      <c r="AL1040" s="55" t="str">
        <f>IFERROR(VLOOKUP(Z1040,'PASTE-DL-ALARMS'!$Q$10:$W$2200,3,FALSE),"")</f>
        <v>16:10:42</v>
      </c>
      <c r="AM1040" s="7" t="str">
        <f t="shared" si="286"/>
        <v>10.121.17.9_RJ BHAKTINAGAR_S4P1</v>
      </c>
      <c r="AN1040" s="55" t="str">
        <f t="shared" si="287"/>
        <v>10.121.17.43_RIBDA_S3P1</v>
      </c>
      <c r="AO1040" s="72">
        <f t="shared" ca="1" si="288"/>
        <v>0</v>
      </c>
      <c r="AP1040" s="7" t="str">
        <f>IFERROR(VLOOKUP(Z1040,'PASTE-DL-ALARMS'!$Q$10:$Z$2800,8,FALSE),"")</f>
        <v xml:space="preserve">	2026/05/15,16:10:42</v>
      </c>
    </row>
    <row r="1041" spans="1:42" x14ac:dyDescent="0.25">
      <c r="A1041" s="20"/>
      <c r="B1041" s="20"/>
      <c r="C1041" s="20" t="str">
        <f>IF(D1041="Critical",MAX($C$8:C1040)+1,"")</f>
        <v/>
      </c>
      <c r="D1041" s="20" t="str">
        <f t="shared" si="272"/>
        <v>-</v>
      </c>
      <c r="E1041" s="20" t="str">
        <f>VLOOKUP('PASTE-DOWN-DL'!F1041,'SSA-CODE'!$D$4:$E$56,2,FALSE)</f>
        <v>BCH</v>
      </c>
      <c r="F1041" s="48" t="str">
        <f t="shared" si="273"/>
        <v>SSA BCH</v>
      </c>
      <c r="G1041" s="48" t="str">
        <f t="shared" si="274"/>
        <v xml:space="preserve">	SSA BCH</v>
      </c>
      <c r="H1041" s="20">
        <v>1032</v>
      </c>
      <c r="I1041" t="s">
        <v>12233</v>
      </c>
      <c r="J1041" t="s">
        <v>6466</v>
      </c>
      <c r="K1041" t="s">
        <v>6275</v>
      </c>
      <c r="L1041" t="s">
        <v>6262</v>
      </c>
      <c r="M1041" t="s">
        <v>6263</v>
      </c>
      <c r="N1041" t="s">
        <v>12234</v>
      </c>
      <c r="O1041" t="s">
        <v>12235</v>
      </c>
      <c r="P1041" t="s">
        <v>6266</v>
      </c>
      <c r="Q1041" t="s">
        <v>7090</v>
      </c>
      <c r="R1041" t="s">
        <v>7090</v>
      </c>
      <c r="S1041" t="s">
        <v>9319</v>
      </c>
      <c r="T1041" t="s">
        <v>6770</v>
      </c>
      <c r="U1041" t="s">
        <v>9319</v>
      </c>
      <c r="V1041" t="s">
        <v>6271</v>
      </c>
      <c r="W1041" t="s">
        <v>12236</v>
      </c>
      <c r="X1041" t="s">
        <v>6488</v>
      </c>
      <c r="Y1041" t="s">
        <v>6269</v>
      </c>
      <c r="Z1041" s="48" t="str">
        <f t="shared" si="275"/>
        <v>SSA BCH-10.121.16.1-Bharuch-City B2_6/10-10.121.16.9-Bharuch B2_6/10</v>
      </c>
      <c r="AA1041" s="48">
        <f t="shared" si="276"/>
        <v>13</v>
      </c>
      <c r="AB1041" s="48">
        <f t="shared" si="277"/>
        <v>26</v>
      </c>
      <c r="AC1041" s="48">
        <f t="shared" si="278"/>
        <v>13</v>
      </c>
      <c r="AD1041" s="48">
        <f t="shared" si="279"/>
        <v>21</v>
      </c>
      <c r="AE1041" s="48" t="str">
        <f t="shared" si="280"/>
        <v>10.121.16.1</v>
      </c>
      <c r="AF1041" s="42" t="str">
        <f t="shared" si="281"/>
        <v>10.121.16.9</v>
      </c>
      <c r="AG1041" s="7" t="str">
        <f t="shared" si="282"/>
        <v>Bharuch City</v>
      </c>
      <c r="AH1041" s="7" t="str">
        <f t="shared" si="283"/>
        <v>Bharuch</v>
      </c>
      <c r="AI1041" s="7" t="str">
        <f t="shared" si="284"/>
        <v>S6P10</v>
      </c>
      <c r="AJ1041" s="7" t="str">
        <f t="shared" si="285"/>
        <v>S6P10</v>
      </c>
      <c r="AK1041" s="7" t="str">
        <f>IFERROR(VLOOKUP(Z1041,'PASTE-DL-ALARMS'!$Q$10:$W$2200,7,FALSE),"")</f>
        <v/>
      </c>
      <c r="AL1041" s="55" t="str">
        <f>IFERROR(VLOOKUP(Z1041,'PASTE-DL-ALARMS'!$Q$10:$W$2200,3,FALSE),"")</f>
        <v/>
      </c>
      <c r="AM1041" s="7" t="str">
        <f t="shared" si="286"/>
        <v>10.121.16.1_Bharuch City_S6P10</v>
      </c>
      <c r="AN1041" s="55" t="str">
        <f t="shared" si="287"/>
        <v>10.121.16.9_Bharuch_S6P10</v>
      </c>
      <c r="AO1041" s="72" t="e">
        <f t="shared" ca="1" si="288"/>
        <v>#VALUE!</v>
      </c>
      <c r="AP1041" s="7" t="str">
        <f>IFERROR(VLOOKUP(Z1041,'PASTE-DL-ALARMS'!$Q$10:$Z$2800,8,FALSE),"")</f>
        <v/>
      </c>
    </row>
    <row r="1042" spans="1:42" x14ac:dyDescent="0.25">
      <c r="A1042" s="20"/>
      <c r="B1042" s="20"/>
      <c r="C1042" s="20" t="str">
        <f>IF(D1042="Critical",MAX($C$8:C1041)+1,"")</f>
        <v/>
      </c>
      <c r="D1042" s="20" t="str">
        <f t="shared" si="272"/>
        <v>-</v>
      </c>
      <c r="E1042" s="20" t="str">
        <f>VLOOKUP('PASTE-DOWN-DL'!F1042,'SSA-CODE'!$D$4:$E$56,2,FALSE)</f>
        <v>AHD</v>
      </c>
      <c r="F1042" s="48" t="str">
        <f t="shared" si="273"/>
        <v>SSA AM</v>
      </c>
      <c r="G1042" s="48" t="str">
        <f t="shared" si="274"/>
        <v xml:space="preserve">	SSA AM</v>
      </c>
      <c r="H1042" s="20">
        <v>1033</v>
      </c>
      <c r="I1042" t="s">
        <v>12237</v>
      </c>
      <c r="J1042" t="s">
        <v>6466</v>
      </c>
      <c r="K1042" t="s">
        <v>6275</v>
      </c>
      <c r="L1042" t="s">
        <v>6262</v>
      </c>
      <c r="M1042" t="s">
        <v>6263</v>
      </c>
      <c r="N1042" t="s">
        <v>12238</v>
      </c>
      <c r="O1042" t="s">
        <v>12239</v>
      </c>
      <c r="P1042" t="s">
        <v>6266</v>
      </c>
      <c r="Q1042" t="s">
        <v>6368</v>
      </c>
      <c r="R1042" t="s">
        <v>6279</v>
      </c>
      <c r="S1042" t="s">
        <v>12240</v>
      </c>
      <c r="T1042" t="s">
        <v>6287</v>
      </c>
      <c r="U1042" t="s">
        <v>12240</v>
      </c>
      <c r="V1042" t="s">
        <v>6271</v>
      </c>
      <c r="W1042" t="s">
        <v>12241</v>
      </c>
      <c r="X1042" t="s">
        <v>12242</v>
      </c>
      <c r="Y1042" t="s">
        <v>6269</v>
      </c>
      <c r="Z1042" s="48" t="str">
        <f t="shared" si="275"/>
        <v>SSA AM-10.121.18.135-Naroda2_B2_5/11 -10.121.18.194-Naroda_B2 _5/11</v>
      </c>
      <c r="AA1042" s="48">
        <f t="shared" si="276"/>
        <v>15</v>
      </c>
      <c r="AB1042" s="48">
        <f t="shared" si="277"/>
        <v>22</v>
      </c>
      <c r="AC1042" s="48">
        <f t="shared" si="278"/>
        <v>15</v>
      </c>
      <c r="AD1042" s="48">
        <f t="shared" si="279"/>
        <v>22</v>
      </c>
      <c r="AE1042" s="48" t="str">
        <f t="shared" si="280"/>
        <v>10.121.18.135</v>
      </c>
      <c r="AF1042" s="42" t="str">
        <f t="shared" si="281"/>
        <v>10.121.18.194</v>
      </c>
      <c r="AG1042" s="7" t="str">
        <f t="shared" si="282"/>
        <v>NARODA</v>
      </c>
      <c r="AH1042" s="7" t="str">
        <f t="shared" si="283"/>
        <v>Naroda</v>
      </c>
      <c r="AI1042" s="7" t="str">
        <f t="shared" si="284"/>
        <v>S5P11</v>
      </c>
      <c r="AJ1042" s="7" t="str">
        <f t="shared" si="285"/>
        <v>S5P11</v>
      </c>
      <c r="AK1042" s="7" t="str">
        <f>IFERROR(VLOOKUP(Z1042,'PASTE-DL-ALARMS'!$Q$10:$W$2200,7,FALSE),"")</f>
        <v/>
      </c>
      <c r="AL1042" s="55" t="str">
        <f>IFERROR(VLOOKUP(Z1042,'PASTE-DL-ALARMS'!$Q$10:$W$2200,3,FALSE),"")</f>
        <v/>
      </c>
      <c r="AM1042" s="7" t="str">
        <f t="shared" si="286"/>
        <v>10.121.18.135_NARODA_S5P11</v>
      </c>
      <c r="AN1042" s="55" t="str">
        <f t="shared" si="287"/>
        <v>10.121.18.194_Naroda_S5P11</v>
      </c>
      <c r="AO1042" s="72" t="e">
        <f t="shared" ca="1" si="288"/>
        <v>#VALUE!</v>
      </c>
      <c r="AP1042" s="7" t="str">
        <f>IFERROR(VLOOKUP(Z1042,'PASTE-DL-ALARMS'!$Q$10:$Z$2800,8,FALSE),"")</f>
        <v/>
      </c>
    </row>
    <row r="1043" spans="1:42" x14ac:dyDescent="0.25">
      <c r="A1043" s="20"/>
      <c r="B1043" s="20"/>
      <c r="C1043" s="20" t="str">
        <f>IF(D1043="Critical",MAX($C$8:C1042)+1,"")</f>
        <v/>
      </c>
      <c r="D1043" s="20" t="str">
        <f t="shared" si="272"/>
        <v>-</v>
      </c>
      <c r="E1043" s="20" t="str">
        <f>VLOOKUP('PASTE-DOWN-DL'!F1043,'SSA-CODE'!$D$4:$E$56,2,FALSE)</f>
        <v>WTR RJ</v>
      </c>
      <c r="F1043" s="48" t="str">
        <f t="shared" si="273"/>
        <v>WTR RJ</v>
      </c>
      <c r="G1043" s="48" t="str">
        <f t="shared" si="274"/>
        <v xml:space="preserve">	WTR RJ</v>
      </c>
      <c r="H1043" s="20">
        <v>1034</v>
      </c>
      <c r="I1043" t="s">
        <v>12243</v>
      </c>
      <c r="J1043" t="s">
        <v>6466</v>
      </c>
      <c r="K1043" t="s">
        <v>6275</v>
      </c>
      <c r="L1043" t="s">
        <v>6262</v>
      </c>
      <c r="M1043" t="s">
        <v>6263</v>
      </c>
      <c r="N1043" t="s">
        <v>12244</v>
      </c>
      <c r="O1043" t="s">
        <v>12245</v>
      </c>
      <c r="P1043" t="s">
        <v>6266</v>
      </c>
      <c r="Q1043" t="s">
        <v>6665</v>
      </c>
      <c r="R1043" t="s">
        <v>6279</v>
      </c>
      <c r="S1043" t="s">
        <v>12246</v>
      </c>
      <c r="T1043" t="s">
        <v>6371</v>
      </c>
      <c r="U1043" t="s">
        <v>7224</v>
      </c>
      <c r="V1043" t="s">
        <v>6271</v>
      </c>
      <c r="W1043" t="s">
        <v>12247</v>
      </c>
      <c r="X1043" t="s">
        <v>12248</v>
      </c>
      <c r="Y1043" t="s">
        <v>6269</v>
      </c>
      <c r="Z1043" s="48" t="str">
        <f t="shared" si="275"/>
        <v>WTR RJ-10.121.24.45-JUNAGADH B2_4/9-10.121.97.226-UNA B1_4/9</v>
      </c>
      <c r="AA1043" s="48">
        <f t="shared" si="276"/>
        <v>14</v>
      </c>
      <c r="AB1043" s="48">
        <f t="shared" si="277"/>
        <v>23</v>
      </c>
      <c r="AC1043" s="48">
        <f t="shared" si="278"/>
        <v>15</v>
      </c>
      <c r="AD1043" s="48">
        <f t="shared" si="279"/>
        <v>19</v>
      </c>
      <c r="AE1043" s="48" t="str">
        <f t="shared" si="280"/>
        <v>10.121.24.45</v>
      </c>
      <c r="AF1043" s="42" t="str">
        <f t="shared" si="281"/>
        <v>10.121.97.226</v>
      </c>
      <c r="AG1043" s="7" t="str">
        <f t="shared" si="282"/>
        <v>JUNAGADH</v>
      </c>
      <c r="AH1043" s="7" t="str">
        <f t="shared" si="283"/>
        <v>UNA</v>
      </c>
      <c r="AI1043" s="7" t="str">
        <f t="shared" si="284"/>
        <v>S4P9</v>
      </c>
      <c r="AJ1043" s="7" t="str">
        <f t="shared" si="285"/>
        <v>S4P9</v>
      </c>
      <c r="AK1043" s="7" t="str">
        <f>IFERROR(VLOOKUP(Z1043,'PASTE-DL-ALARMS'!$Q$10:$W$2200,7,FALSE),"")</f>
        <v/>
      </c>
      <c r="AL1043" s="55" t="str">
        <f>IFERROR(VLOOKUP(Z1043,'PASTE-DL-ALARMS'!$Q$10:$W$2200,3,FALSE),"")</f>
        <v/>
      </c>
      <c r="AM1043" s="7" t="str">
        <f t="shared" si="286"/>
        <v>10.121.24.45_JUNAGADH_S4P9</v>
      </c>
      <c r="AN1043" s="55" t="str">
        <f t="shared" si="287"/>
        <v>10.121.97.226_UNA_S4P9</v>
      </c>
      <c r="AO1043" s="72" t="e">
        <f t="shared" ca="1" si="288"/>
        <v>#VALUE!</v>
      </c>
      <c r="AP1043" s="7" t="str">
        <f>IFERROR(VLOOKUP(Z1043,'PASTE-DL-ALARMS'!$Q$10:$Z$2800,8,FALSE),"")</f>
        <v/>
      </c>
    </row>
    <row r="1044" spans="1:42" x14ac:dyDescent="0.25">
      <c r="A1044" s="20"/>
      <c r="B1044" s="20"/>
      <c r="C1044" s="20" t="str">
        <f>IF(D1044="Critical",MAX($C$8:C1043)+1,"")</f>
        <v/>
      </c>
      <c r="D1044" s="20" t="str">
        <f t="shared" si="272"/>
        <v>-</v>
      </c>
      <c r="E1044" s="20" t="str">
        <f>VLOOKUP('PASTE-DOWN-DL'!F1044,'SSA-CODE'!$D$4:$E$56,2,FALSE)</f>
        <v>AHD</v>
      </c>
      <c r="F1044" s="48" t="str">
        <f t="shared" si="273"/>
        <v>SSA AM</v>
      </c>
      <c r="G1044" s="48" t="str">
        <f t="shared" si="274"/>
        <v xml:space="preserve">	SSA AM</v>
      </c>
      <c r="H1044" s="20">
        <v>1035</v>
      </c>
      <c r="I1044" t="s">
        <v>12249</v>
      </c>
      <c r="J1044" t="s">
        <v>6260</v>
      </c>
      <c r="K1044" t="s">
        <v>6261</v>
      </c>
      <c r="L1044" t="s">
        <v>6262</v>
      </c>
      <c r="M1044" t="s">
        <v>6263</v>
      </c>
      <c r="N1044" t="s">
        <v>12250</v>
      </c>
      <c r="O1044" t="s">
        <v>12251</v>
      </c>
      <c r="P1044" t="s">
        <v>6266</v>
      </c>
      <c r="Q1044" t="s">
        <v>6360</v>
      </c>
      <c r="R1044" t="s">
        <v>6916</v>
      </c>
      <c r="S1044" t="s">
        <v>6269</v>
      </c>
      <c r="T1044" t="s">
        <v>6602</v>
      </c>
      <c r="U1044" t="s">
        <v>6269</v>
      </c>
      <c r="V1044" t="s">
        <v>6271</v>
      </c>
      <c r="W1044" t="s">
        <v>12252</v>
      </c>
      <c r="X1044" t="s">
        <v>12253</v>
      </c>
      <c r="Y1044" t="s">
        <v>12254</v>
      </c>
      <c r="Z1044" s="48" t="str">
        <f t="shared" si="275"/>
        <v>SSA AM-10.121.17.208-Bopal DOM_3/1-10.121.17.207-BOPAL_4/1</v>
      </c>
      <c r="AA1044" s="48">
        <f t="shared" si="276"/>
        <v>15</v>
      </c>
      <c r="AB1044" s="48">
        <f t="shared" si="277"/>
        <v>25</v>
      </c>
      <c r="AC1044" s="48">
        <f t="shared" si="278"/>
        <v>15</v>
      </c>
      <c r="AD1044" s="48">
        <f t="shared" si="279"/>
        <v>21</v>
      </c>
      <c r="AE1044" s="48" t="str">
        <f t="shared" si="280"/>
        <v>10.121.17.208</v>
      </c>
      <c r="AF1044" s="42" t="str">
        <f t="shared" si="281"/>
        <v>10.121.17.207</v>
      </c>
      <c r="AG1044" s="7" t="str">
        <f t="shared" si="282"/>
        <v>BOPAL DOM</v>
      </c>
      <c r="AH1044" s="7" t="str">
        <f t="shared" si="283"/>
        <v>BOPAL</v>
      </c>
      <c r="AI1044" s="7" t="str">
        <f t="shared" si="284"/>
        <v>S3P1</v>
      </c>
      <c r="AJ1044" s="7" t="str">
        <f t="shared" si="285"/>
        <v>S4P1</v>
      </c>
      <c r="AK1044" s="7" t="str">
        <f>IFERROR(VLOOKUP(Z1044,'PASTE-DL-ALARMS'!$Q$10:$W$2200,7,FALSE),"")</f>
        <v/>
      </c>
      <c r="AL1044" s="55" t="str">
        <f>IFERROR(VLOOKUP(Z1044,'PASTE-DL-ALARMS'!$Q$10:$W$2200,3,FALSE),"")</f>
        <v/>
      </c>
      <c r="AM1044" s="7" t="str">
        <f t="shared" si="286"/>
        <v>10.121.17.208_BOPAL DOM_S3P1</v>
      </c>
      <c r="AN1044" s="55" t="str">
        <f t="shared" si="287"/>
        <v>10.121.17.207_BOPAL_S4P1</v>
      </c>
      <c r="AO1044" s="72" t="e">
        <f t="shared" ca="1" si="288"/>
        <v>#VALUE!</v>
      </c>
      <c r="AP1044" s="7" t="str">
        <f>IFERROR(VLOOKUP(Z1044,'PASTE-DL-ALARMS'!$Q$10:$Z$2800,8,FALSE),"")</f>
        <v/>
      </c>
    </row>
    <row r="1045" spans="1:42" x14ac:dyDescent="0.25">
      <c r="A1045" s="20"/>
      <c r="B1045" s="20"/>
      <c r="C1045" s="20" t="str">
        <f>IF(D1045="Critical",MAX($C$8:C1044)+1,"")</f>
        <v/>
      </c>
      <c r="D1045" s="20" t="str">
        <f t="shared" si="272"/>
        <v>-</v>
      </c>
      <c r="E1045" s="20" t="str">
        <f>VLOOKUP('PASTE-DOWN-DL'!F1045,'SSA-CODE'!$D$4:$E$56,2,FALSE)</f>
        <v>VDA</v>
      </c>
      <c r="F1045" s="48" t="str">
        <f t="shared" si="273"/>
        <v>SSA VDR</v>
      </c>
      <c r="G1045" s="48" t="str">
        <f t="shared" si="274"/>
        <v xml:space="preserve">	SSA VDR</v>
      </c>
      <c r="H1045" s="20">
        <v>1036</v>
      </c>
      <c r="I1045" t="s">
        <v>12255</v>
      </c>
      <c r="J1045" t="s">
        <v>6260</v>
      </c>
      <c r="K1045" t="s">
        <v>6261</v>
      </c>
      <c r="L1045" t="s">
        <v>6262</v>
      </c>
      <c r="M1045" t="s">
        <v>6263</v>
      </c>
      <c r="N1045" t="s">
        <v>12256</v>
      </c>
      <c r="O1045" t="s">
        <v>19625</v>
      </c>
      <c r="P1045" t="s">
        <v>6266</v>
      </c>
      <c r="Q1045" t="s">
        <v>6369</v>
      </c>
      <c r="R1045" t="s">
        <v>6279</v>
      </c>
      <c r="S1045" t="s">
        <v>12257</v>
      </c>
      <c r="T1045" t="s">
        <v>6471</v>
      </c>
      <c r="U1045" t="s">
        <v>6472</v>
      </c>
      <c r="V1045" t="s">
        <v>6271</v>
      </c>
      <c r="W1045" t="s">
        <v>12258</v>
      </c>
      <c r="X1045" t="s">
        <v>12259</v>
      </c>
      <c r="Y1045" t="s">
        <v>6269</v>
      </c>
      <c r="Z1045" s="48" t="str">
        <f t="shared" si="275"/>
        <v>SSA VDR-10.121.19.135-SUBHANPURA_TN725B_PH2\S6P1-10.121.99.131-GORWA_TN705B_PH2\S4P1</v>
      </c>
      <c r="AA1045" s="48">
        <f t="shared" si="276"/>
        <v>15</v>
      </c>
      <c r="AB1045" s="48">
        <f t="shared" si="277"/>
        <v>26</v>
      </c>
      <c r="AC1045" s="48">
        <f t="shared" si="278"/>
        <v>15</v>
      </c>
      <c r="AD1045" s="48">
        <f t="shared" si="279"/>
        <v>21</v>
      </c>
      <c r="AE1045" s="48" t="str">
        <f t="shared" si="280"/>
        <v>10.121.19.135</v>
      </c>
      <c r="AF1045" s="42" t="str">
        <f t="shared" si="281"/>
        <v>10.121.99.131</v>
      </c>
      <c r="AG1045" s="7" t="str">
        <f t="shared" si="282"/>
        <v>SUBHANPURA</v>
      </c>
      <c r="AH1045" s="7" t="str">
        <f t="shared" si="283"/>
        <v>GORWA</v>
      </c>
      <c r="AI1045" s="7" t="str">
        <f t="shared" si="284"/>
        <v>S6P1</v>
      </c>
      <c r="AJ1045" s="7" t="str">
        <f t="shared" si="285"/>
        <v>S4P1</v>
      </c>
      <c r="AK1045" s="7" t="str">
        <f>IFERROR(VLOOKUP(Z1045,'PASTE-DL-ALARMS'!$Q$10:$W$2200,7,FALSE),"")</f>
        <v/>
      </c>
      <c r="AL1045" s="55" t="str">
        <f>IFERROR(VLOOKUP(Z1045,'PASTE-DL-ALARMS'!$Q$10:$W$2200,3,FALSE),"")</f>
        <v/>
      </c>
      <c r="AM1045" s="7" t="str">
        <f t="shared" si="286"/>
        <v>10.121.19.135_SUBHANPURA_S6P1</v>
      </c>
      <c r="AN1045" s="55" t="str">
        <f t="shared" si="287"/>
        <v>10.121.99.131_GORWA_S4P1</v>
      </c>
      <c r="AO1045" s="72" t="e">
        <f t="shared" ca="1" si="288"/>
        <v>#VALUE!</v>
      </c>
      <c r="AP1045" s="7" t="str">
        <f>IFERROR(VLOOKUP(Z1045,'PASTE-DL-ALARMS'!$Q$10:$Z$2800,8,FALSE),"")</f>
        <v/>
      </c>
    </row>
    <row r="1046" spans="1:42" x14ac:dyDescent="0.25">
      <c r="A1046" s="20"/>
      <c r="B1046" s="20"/>
      <c r="C1046" s="20" t="str">
        <f>IF(D1046="Critical",MAX($C$8:C1045)+1,"")</f>
        <v/>
      </c>
      <c r="D1046" s="20" t="str">
        <f t="shared" si="272"/>
        <v>-</v>
      </c>
      <c r="E1046" s="20" t="str">
        <f>VLOOKUP('PASTE-DOWN-DL'!F1046,'SSA-CODE'!$D$4:$E$56,2,FALSE)</f>
        <v>MSN</v>
      </c>
      <c r="F1046" s="48" t="str">
        <f t="shared" si="273"/>
        <v>SSA MEH</v>
      </c>
      <c r="G1046" s="48" t="str">
        <f t="shared" si="274"/>
        <v xml:space="preserve">	SSA MEH</v>
      </c>
      <c r="H1046" s="20">
        <v>1037</v>
      </c>
      <c r="I1046" t="s">
        <v>12260</v>
      </c>
      <c r="J1046" t="s">
        <v>6260</v>
      </c>
      <c r="K1046" t="s">
        <v>6275</v>
      </c>
      <c r="L1046" t="s">
        <v>6262</v>
      </c>
      <c r="M1046" t="s">
        <v>6263</v>
      </c>
      <c r="N1046" t="s">
        <v>12261</v>
      </c>
      <c r="O1046" t="s">
        <v>12262</v>
      </c>
      <c r="P1046" t="s">
        <v>6266</v>
      </c>
      <c r="Q1046" t="s">
        <v>6431</v>
      </c>
      <c r="R1046" t="s">
        <v>6294</v>
      </c>
      <c r="S1046" t="s">
        <v>12263</v>
      </c>
      <c r="T1046" t="s">
        <v>6950</v>
      </c>
      <c r="U1046" t="s">
        <v>12263</v>
      </c>
      <c r="V1046" t="s">
        <v>6271</v>
      </c>
      <c r="W1046" t="s">
        <v>12264</v>
      </c>
      <c r="X1046" t="s">
        <v>12265</v>
      </c>
      <c r="Y1046" t="s">
        <v>6269</v>
      </c>
      <c r="Z1046" s="48" t="str">
        <f t="shared" si="275"/>
        <v>SSA MEH-10.121.25.98-MujpurBTS_2/5-10.121.15.213-Harij_5/2</v>
      </c>
      <c r="AA1046" s="48">
        <f t="shared" si="276"/>
        <v>14</v>
      </c>
      <c r="AB1046" s="48">
        <f t="shared" si="277"/>
        <v>25</v>
      </c>
      <c r="AC1046" s="48">
        <f t="shared" si="278"/>
        <v>15</v>
      </c>
      <c r="AD1046" s="48">
        <f t="shared" si="279"/>
        <v>21</v>
      </c>
      <c r="AE1046" s="48" t="str">
        <f t="shared" si="280"/>
        <v>10.121.25.98</v>
      </c>
      <c r="AF1046" s="42" t="str">
        <f t="shared" si="281"/>
        <v>10.121.15.213</v>
      </c>
      <c r="AG1046" s="7" t="str">
        <f t="shared" si="282"/>
        <v>MUJPUR BTS</v>
      </c>
      <c r="AH1046" s="7" t="str">
        <f t="shared" si="283"/>
        <v>Harij</v>
      </c>
      <c r="AI1046" s="7" t="str">
        <f t="shared" si="284"/>
        <v>S2P5</v>
      </c>
      <c r="AJ1046" s="7" t="str">
        <f t="shared" si="285"/>
        <v>S5P2</v>
      </c>
      <c r="AK1046" s="7" t="str">
        <f>IFERROR(VLOOKUP(Z1046,'PASTE-DL-ALARMS'!$Q$10:$W$2200,7,FALSE),"")</f>
        <v/>
      </c>
      <c r="AL1046" s="55" t="str">
        <f>IFERROR(VLOOKUP(Z1046,'PASTE-DL-ALARMS'!$Q$10:$W$2200,3,FALSE),"")</f>
        <v/>
      </c>
      <c r="AM1046" s="7" t="str">
        <f t="shared" si="286"/>
        <v>10.121.25.98_MUJPUR BTS_S2P5</v>
      </c>
      <c r="AN1046" s="55" t="str">
        <f t="shared" si="287"/>
        <v>10.121.15.213_Harij_S5P2</v>
      </c>
      <c r="AO1046" s="72" t="e">
        <f t="shared" ca="1" si="288"/>
        <v>#VALUE!</v>
      </c>
      <c r="AP1046" s="7" t="str">
        <f>IFERROR(VLOOKUP(Z1046,'PASTE-DL-ALARMS'!$Q$10:$Z$2800,8,FALSE),"")</f>
        <v/>
      </c>
    </row>
    <row r="1047" spans="1:42" x14ac:dyDescent="0.25">
      <c r="A1047" s="20"/>
      <c r="B1047" s="20"/>
      <c r="C1047" s="20" t="str">
        <f>IF(D1047="Critical",MAX($C$8:C1046)+1,"")</f>
        <v/>
      </c>
      <c r="D1047" s="20" t="str">
        <f t="shared" si="272"/>
        <v>-</v>
      </c>
      <c r="E1047" s="20" t="str">
        <f>VLOOKUP('PASTE-DOWN-DL'!F1047,'SSA-CODE'!$D$4:$E$56,2,FALSE)</f>
        <v>WTR RJ</v>
      </c>
      <c r="F1047" s="48" t="str">
        <f t="shared" si="273"/>
        <v>WTR RJ</v>
      </c>
      <c r="G1047" s="48" t="str">
        <f t="shared" si="274"/>
        <v xml:space="preserve">	WTR RJ</v>
      </c>
      <c r="H1047" s="20">
        <v>1038</v>
      </c>
      <c r="I1047" t="s">
        <v>12266</v>
      </c>
      <c r="J1047" t="s">
        <v>6466</v>
      </c>
      <c r="K1047" t="s">
        <v>6275</v>
      </c>
      <c r="L1047" t="s">
        <v>6262</v>
      </c>
      <c r="M1047" t="s">
        <v>6263</v>
      </c>
      <c r="N1047" t="s">
        <v>12267</v>
      </c>
      <c r="O1047" t="s">
        <v>12268</v>
      </c>
      <c r="P1047" t="s">
        <v>6266</v>
      </c>
      <c r="Q1047" t="s">
        <v>6692</v>
      </c>
      <c r="R1047" t="s">
        <v>6279</v>
      </c>
      <c r="S1047" t="s">
        <v>6269</v>
      </c>
      <c r="T1047" t="s">
        <v>6693</v>
      </c>
      <c r="U1047" t="s">
        <v>6269</v>
      </c>
      <c r="V1047" t="s">
        <v>6271</v>
      </c>
      <c r="W1047" t="s">
        <v>12269</v>
      </c>
      <c r="X1047" t="s">
        <v>12270</v>
      </c>
      <c r="Y1047" t="s">
        <v>6269</v>
      </c>
      <c r="Z1047" s="48" t="str">
        <f t="shared" si="275"/>
        <v>WTR RJ-10.121.17.26-RAJKOT B2_4/8-10.121.17.27-RAJKOT-KR B2_5/8</v>
      </c>
      <c r="AA1047" s="48">
        <f t="shared" si="276"/>
        <v>14</v>
      </c>
      <c r="AB1047" s="48">
        <f t="shared" si="277"/>
        <v>21</v>
      </c>
      <c r="AC1047" s="48">
        <f t="shared" si="278"/>
        <v>14</v>
      </c>
      <c r="AD1047" s="48">
        <f t="shared" si="279"/>
        <v>24</v>
      </c>
      <c r="AE1047" s="48" t="str">
        <f t="shared" si="280"/>
        <v>10.121.17.26</v>
      </c>
      <c r="AF1047" s="42" t="str">
        <f t="shared" si="281"/>
        <v>10.121.17.27</v>
      </c>
      <c r="AG1047" s="7" t="str">
        <f t="shared" si="282"/>
        <v>RAJKOT</v>
      </c>
      <c r="AH1047" s="7" t="str">
        <f t="shared" si="283"/>
        <v>RAJKOT KR</v>
      </c>
      <c r="AI1047" s="7" t="str">
        <f t="shared" si="284"/>
        <v>S4P8</v>
      </c>
      <c r="AJ1047" s="7" t="str">
        <f t="shared" si="285"/>
        <v>S5P8</v>
      </c>
      <c r="AK1047" s="7" t="str">
        <f>IFERROR(VLOOKUP(Z1047,'PASTE-DL-ALARMS'!$Q$10:$W$2200,7,FALSE),"")</f>
        <v/>
      </c>
      <c r="AL1047" s="55" t="str">
        <f>IFERROR(VLOOKUP(Z1047,'PASTE-DL-ALARMS'!$Q$10:$W$2200,3,FALSE),"")</f>
        <v/>
      </c>
      <c r="AM1047" s="7" t="str">
        <f t="shared" si="286"/>
        <v>10.121.17.26_RAJKOT_S4P8</v>
      </c>
      <c r="AN1047" s="55" t="str">
        <f t="shared" si="287"/>
        <v>10.121.17.27_RAJKOT KR_S5P8</v>
      </c>
      <c r="AO1047" s="72" t="e">
        <f t="shared" ca="1" si="288"/>
        <v>#VALUE!</v>
      </c>
      <c r="AP1047" s="7" t="str">
        <f>IFERROR(VLOOKUP(Z1047,'PASTE-DL-ALARMS'!$Q$10:$Z$2800,8,FALSE),"")</f>
        <v/>
      </c>
    </row>
    <row r="1048" spans="1:42" x14ac:dyDescent="0.25">
      <c r="A1048" s="20"/>
      <c r="B1048" s="20"/>
      <c r="C1048" s="20" t="str">
        <f>IF(D1048="Critical",MAX($C$8:C1047)+1,"")</f>
        <v/>
      </c>
      <c r="D1048" s="20" t="str">
        <f t="shared" si="272"/>
        <v>-</v>
      </c>
      <c r="E1048" s="20" t="str">
        <f>VLOOKUP('PASTE-DOWN-DL'!F1048,'SSA-CODE'!$D$4:$E$56,2,FALSE)</f>
        <v>AHD</v>
      </c>
      <c r="F1048" s="48" t="str">
        <f t="shared" si="273"/>
        <v>SSA AM</v>
      </c>
      <c r="G1048" s="48" t="str">
        <f t="shared" si="274"/>
        <v xml:space="preserve">	SSA AM</v>
      </c>
      <c r="H1048" s="20">
        <v>1039</v>
      </c>
      <c r="I1048" t="s">
        <v>12271</v>
      </c>
      <c r="J1048" t="s">
        <v>6260</v>
      </c>
      <c r="K1048" t="s">
        <v>6275</v>
      </c>
      <c r="L1048" t="s">
        <v>6262</v>
      </c>
      <c r="M1048" t="s">
        <v>6263</v>
      </c>
      <c r="N1048" t="s">
        <v>12272</v>
      </c>
      <c r="O1048" t="s">
        <v>12273</v>
      </c>
      <c r="P1048" t="s">
        <v>6266</v>
      </c>
      <c r="Q1048" t="s">
        <v>6876</v>
      </c>
      <c r="R1048" t="s">
        <v>6279</v>
      </c>
      <c r="S1048" t="s">
        <v>12274</v>
      </c>
      <c r="T1048" t="s">
        <v>6425</v>
      </c>
      <c r="U1048" t="s">
        <v>12274</v>
      </c>
      <c r="V1048" t="s">
        <v>6271</v>
      </c>
      <c r="W1048" t="s">
        <v>12275</v>
      </c>
      <c r="X1048" t="s">
        <v>12276</v>
      </c>
      <c r="Y1048" t="s">
        <v>6269</v>
      </c>
      <c r="Z1048" s="48" t="str">
        <f t="shared" si="275"/>
        <v>SSA AM-10.121.18.217-Amraiwadi_S3P4-10.121.18.201-CTM_S3P4</v>
      </c>
      <c r="AA1048" s="48">
        <f t="shared" si="276"/>
        <v>15</v>
      </c>
      <c r="AB1048" s="48">
        <f t="shared" si="277"/>
        <v>25</v>
      </c>
      <c r="AC1048" s="48">
        <f t="shared" si="278"/>
        <v>15</v>
      </c>
      <c r="AD1048" s="48">
        <f t="shared" si="279"/>
        <v>19</v>
      </c>
      <c r="AE1048" s="48" t="str">
        <f t="shared" si="280"/>
        <v>10.121.18.217</v>
      </c>
      <c r="AF1048" s="42" t="str">
        <f t="shared" si="281"/>
        <v>10.121.18.201</v>
      </c>
      <c r="AG1048" s="7" t="str">
        <f t="shared" si="282"/>
        <v>Amraiwadi</v>
      </c>
      <c r="AH1048" s="7" t="str">
        <f t="shared" si="283"/>
        <v>CTM</v>
      </c>
      <c r="AI1048" s="7" t="str">
        <f t="shared" si="284"/>
        <v>S3P4</v>
      </c>
      <c r="AJ1048" s="7" t="str">
        <f t="shared" si="285"/>
        <v>S3P4</v>
      </c>
      <c r="AK1048" s="7" t="str">
        <f>IFERROR(VLOOKUP(Z1048,'PASTE-DL-ALARMS'!$Q$10:$W$2200,7,FALSE),"")</f>
        <v/>
      </c>
      <c r="AL1048" s="55" t="str">
        <f>IFERROR(VLOOKUP(Z1048,'PASTE-DL-ALARMS'!$Q$10:$W$2200,3,FALSE),"")</f>
        <v/>
      </c>
      <c r="AM1048" s="7" t="str">
        <f t="shared" si="286"/>
        <v>10.121.18.217_Amraiwadi_S3P4</v>
      </c>
      <c r="AN1048" s="55" t="str">
        <f t="shared" si="287"/>
        <v>10.121.18.201_CTM_S3P4</v>
      </c>
      <c r="AO1048" s="72" t="e">
        <f t="shared" ca="1" si="288"/>
        <v>#VALUE!</v>
      </c>
      <c r="AP1048" s="7" t="str">
        <f>IFERROR(VLOOKUP(Z1048,'PASTE-DL-ALARMS'!$Q$10:$Z$2800,8,FALSE),"")</f>
        <v/>
      </c>
    </row>
    <row r="1049" spans="1:42" x14ac:dyDescent="0.25">
      <c r="A1049" s="20"/>
      <c r="B1049" s="20"/>
      <c r="C1049" s="20" t="str">
        <f>IF(D1049="Critical",MAX($C$8:C1048)+1,"")</f>
        <v/>
      </c>
      <c r="D1049" s="20" t="str">
        <f t="shared" si="272"/>
        <v>-</v>
      </c>
      <c r="E1049" s="20" t="str">
        <f>VLOOKUP('PASTE-DOWN-DL'!F1049,'SSA-CODE'!$D$4:$E$56,2,FALSE)</f>
        <v>SRT</v>
      </c>
      <c r="F1049" s="48" t="str">
        <f t="shared" si="273"/>
        <v>SSA SR</v>
      </c>
      <c r="G1049" s="48" t="str">
        <f t="shared" si="274"/>
        <v xml:space="preserve">	SSA SR</v>
      </c>
      <c r="H1049" s="20">
        <v>1040</v>
      </c>
      <c r="I1049" t="s">
        <v>12277</v>
      </c>
      <c r="J1049" t="s">
        <v>6260</v>
      </c>
      <c r="K1049" t="s">
        <v>6275</v>
      </c>
      <c r="L1049" t="s">
        <v>6262</v>
      </c>
      <c r="M1049" t="s">
        <v>6263</v>
      </c>
      <c r="N1049" t="s">
        <v>12278</v>
      </c>
      <c r="O1049" t="s">
        <v>12279</v>
      </c>
      <c r="P1049" t="s">
        <v>6266</v>
      </c>
      <c r="Q1049" t="s">
        <v>6438</v>
      </c>
      <c r="R1049" t="s">
        <v>6439</v>
      </c>
      <c r="S1049" t="s">
        <v>12280</v>
      </c>
      <c r="T1049" t="s">
        <v>6770</v>
      </c>
      <c r="U1049" t="s">
        <v>12280</v>
      </c>
      <c r="V1049" t="s">
        <v>6271</v>
      </c>
      <c r="W1049" t="s">
        <v>12281</v>
      </c>
      <c r="X1049" t="s">
        <v>6488</v>
      </c>
      <c r="Y1049" t="s">
        <v>6269</v>
      </c>
      <c r="Z1049" s="48" t="str">
        <f t="shared" si="275"/>
        <v>SSA SR-10.121.100.1-SURAT(GNE) B2_4/2-10.121.19.208-ESIC-HOSPITAL A1_1/6</v>
      </c>
      <c r="AA1049" s="48">
        <f t="shared" si="276"/>
        <v>14</v>
      </c>
      <c r="AB1049" s="48">
        <f t="shared" si="277"/>
        <v>25</v>
      </c>
      <c r="AC1049" s="48">
        <f t="shared" si="278"/>
        <v>15</v>
      </c>
      <c r="AD1049" s="48">
        <f t="shared" si="279"/>
        <v>29</v>
      </c>
      <c r="AE1049" s="48" t="str">
        <f t="shared" si="280"/>
        <v>10.121.100.1</v>
      </c>
      <c r="AF1049" s="42" t="str">
        <f t="shared" si="281"/>
        <v>10.121.19.208</v>
      </c>
      <c r="AG1049" s="7" t="str">
        <f t="shared" si="282"/>
        <v>SURAT(GNE)</v>
      </c>
      <c r="AH1049" s="7" t="str">
        <f t="shared" si="283"/>
        <v>ESIC HOSPITAL</v>
      </c>
      <c r="AI1049" s="7" t="str">
        <f t="shared" si="284"/>
        <v>S4P2</v>
      </c>
      <c r="AJ1049" s="7" t="str">
        <f t="shared" si="285"/>
        <v>S1P6</v>
      </c>
      <c r="AK1049" s="7" t="str">
        <f>IFERROR(VLOOKUP(Z1049,'PASTE-DL-ALARMS'!$Q$10:$W$2200,7,FALSE),"")</f>
        <v/>
      </c>
      <c r="AL1049" s="55" t="str">
        <f>IFERROR(VLOOKUP(Z1049,'PASTE-DL-ALARMS'!$Q$10:$W$2200,3,FALSE),"")</f>
        <v/>
      </c>
      <c r="AM1049" s="7" t="str">
        <f t="shared" si="286"/>
        <v>10.121.100.1_SURAT(GNE)_S4P2</v>
      </c>
      <c r="AN1049" s="55" t="str">
        <f t="shared" si="287"/>
        <v>10.121.19.208_ESIC HOSPITAL_S1P6</v>
      </c>
      <c r="AO1049" s="72" t="e">
        <f t="shared" ca="1" si="288"/>
        <v>#VALUE!</v>
      </c>
      <c r="AP1049" s="7" t="str">
        <f>IFERROR(VLOOKUP(Z1049,'PASTE-DL-ALARMS'!$Q$10:$Z$2800,8,FALSE),"")</f>
        <v/>
      </c>
    </row>
    <row r="1050" spans="1:42" x14ac:dyDescent="0.25">
      <c r="A1050" s="20"/>
      <c r="B1050" s="20"/>
      <c r="C1050" s="20" t="str">
        <f>IF(D1050="Critical",MAX($C$8:C1049)+1,"")</f>
        <v/>
      </c>
      <c r="D1050" s="20" t="str">
        <f t="shared" si="272"/>
        <v>-</v>
      </c>
      <c r="E1050" s="20" t="str">
        <f>VLOOKUP('PASTE-DOWN-DL'!F1050,'SSA-CODE'!$D$4:$E$56,2,FALSE)</f>
        <v>BUJ</v>
      </c>
      <c r="F1050" s="48" t="str">
        <f t="shared" si="273"/>
        <v>SSA BUJ</v>
      </c>
      <c r="G1050" s="48" t="str">
        <f t="shared" si="274"/>
        <v xml:space="preserve">	SSA BUJ</v>
      </c>
      <c r="H1050" s="20">
        <v>1041</v>
      </c>
      <c r="I1050" t="s">
        <v>12282</v>
      </c>
      <c r="J1050" t="s">
        <v>6260</v>
      </c>
      <c r="K1050" t="s">
        <v>6261</v>
      </c>
      <c r="L1050" t="s">
        <v>6262</v>
      </c>
      <c r="M1050" t="s">
        <v>6263</v>
      </c>
      <c r="N1050" t="s">
        <v>12283</v>
      </c>
      <c r="O1050" t="s">
        <v>12284</v>
      </c>
      <c r="P1050" t="s">
        <v>6266</v>
      </c>
      <c r="Q1050" t="s">
        <v>6431</v>
      </c>
      <c r="R1050" t="s">
        <v>7217</v>
      </c>
      <c r="S1050" t="s">
        <v>12285</v>
      </c>
      <c r="T1050" t="s">
        <v>6500</v>
      </c>
      <c r="U1050" t="s">
        <v>6501</v>
      </c>
      <c r="V1050" t="s">
        <v>6271</v>
      </c>
      <c r="W1050" t="s">
        <v>12286</v>
      </c>
      <c r="X1050" t="s">
        <v>12287</v>
      </c>
      <c r="Y1050" t="s">
        <v>6269</v>
      </c>
      <c r="Z1050" s="48" t="str">
        <f t="shared" si="275"/>
        <v>SSA BUJ-10.121.96.189-Bhirandiyara B1_4/1-10.121.96.187-Khavda B2_3/1</v>
      </c>
      <c r="AA1050" s="48">
        <f t="shared" si="276"/>
        <v>15</v>
      </c>
      <c r="AB1050" s="48">
        <f t="shared" si="277"/>
        <v>28</v>
      </c>
      <c r="AC1050" s="48">
        <f t="shared" si="278"/>
        <v>15</v>
      </c>
      <c r="AD1050" s="48">
        <f t="shared" si="279"/>
        <v>22</v>
      </c>
      <c r="AE1050" s="48" t="str">
        <f t="shared" si="280"/>
        <v>10.121.96.189</v>
      </c>
      <c r="AF1050" s="42" t="str">
        <f t="shared" si="281"/>
        <v>10.121.96.187</v>
      </c>
      <c r="AG1050" s="7" t="str">
        <f t="shared" si="282"/>
        <v>BHIRANDIYARA</v>
      </c>
      <c r="AH1050" s="7" t="str">
        <f t="shared" si="283"/>
        <v>KHAVDA</v>
      </c>
      <c r="AI1050" s="7" t="str">
        <f t="shared" si="284"/>
        <v>S4P1</v>
      </c>
      <c r="AJ1050" s="7" t="str">
        <f t="shared" si="285"/>
        <v>S3P1</v>
      </c>
      <c r="AK1050" s="7" t="str">
        <f>IFERROR(VLOOKUP(Z1050,'PASTE-DL-ALARMS'!$Q$10:$W$2200,7,FALSE),"")</f>
        <v/>
      </c>
      <c r="AL1050" s="55" t="str">
        <f>IFERROR(VLOOKUP(Z1050,'PASTE-DL-ALARMS'!$Q$10:$W$2200,3,FALSE),"")</f>
        <v/>
      </c>
      <c r="AM1050" s="7" t="str">
        <f t="shared" si="286"/>
        <v>10.121.96.189_BHIRANDIYARA_S4P1</v>
      </c>
      <c r="AN1050" s="55" t="str">
        <f t="shared" si="287"/>
        <v>10.121.96.187_KHAVDA_S3P1</v>
      </c>
      <c r="AO1050" s="72" t="e">
        <f t="shared" ca="1" si="288"/>
        <v>#VALUE!</v>
      </c>
      <c r="AP1050" s="7" t="str">
        <f>IFERROR(VLOOKUP(Z1050,'PASTE-DL-ALARMS'!$Q$10:$Z$2800,8,FALSE),"")</f>
        <v/>
      </c>
    </row>
    <row r="1051" spans="1:42" x14ac:dyDescent="0.25">
      <c r="A1051" s="20"/>
      <c r="B1051" s="20"/>
      <c r="C1051" s="20">
        <f>IF(D1051="Critical",MAX($C$8:C1050)+1,"")</f>
        <v>42</v>
      </c>
      <c r="D1051" s="20" t="str">
        <f t="shared" si="272"/>
        <v>Critical</v>
      </c>
      <c r="E1051" s="20" t="str">
        <f>VLOOKUP('PASTE-DOWN-DL'!F1051,'SSA-CODE'!$D$4:$E$56,2,FALSE)</f>
        <v>AMR</v>
      </c>
      <c r="F1051" s="48" t="str">
        <f t="shared" si="273"/>
        <v>SSA AMR</v>
      </c>
      <c r="G1051" s="48" t="str">
        <f t="shared" si="274"/>
        <v xml:space="preserve">	SSA AMR</v>
      </c>
      <c r="H1051" s="20">
        <v>1042</v>
      </c>
      <c r="I1051" t="s">
        <v>12288</v>
      </c>
      <c r="J1051" t="s">
        <v>6260</v>
      </c>
      <c r="K1051" t="s">
        <v>6275</v>
      </c>
      <c r="L1051" t="s">
        <v>6262</v>
      </c>
      <c r="M1051" t="s">
        <v>6263</v>
      </c>
      <c r="N1051" t="s">
        <v>12289</v>
      </c>
      <c r="O1051" t="s">
        <v>12290</v>
      </c>
      <c r="P1051" t="s">
        <v>6484</v>
      </c>
      <c r="Q1051" t="s">
        <v>6651</v>
      </c>
      <c r="R1051" t="s">
        <v>6279</v>
      </c>
      <c r="S1051" t="s">
        <v>12291</v>
      </c>
      <c r="T1051" t="s">
        <v>6500</v>
      </c>
      <c r="U1051" t="s">
        <v>6814</v>
      </c>
      <c r="V1051" t="s">
        <v>6271</v>
      </c>
      <c r="W1051" t="s">
        <v>12292</v>
      </c>
      <c r="X1051" t="s">
        <v>12293</v>
      </c>
      <c r="Y1051" t="s">
        <v>6269</v>
      </c>
      <c r="Z1051" s="48" t="str">
        <f t="shared" si="275"/>
        <v>SSA AMR-10.121.96.2-Savarkundla B2_4/6-10.121.17.187-Jesar-Exch A1_2/6</v>
      </c>
      <c r="AA1051" s="48">
        <f t="shared" si="276"/>
        <v>13</v>
      </c>
      <c r="AB1051" s="48">
        <f t="shared" si="277"/>
        <v>25</v>
      </c>
      <c r="AC1051" s="48">
        <f t="shared" si="278"/>
        <v>15</v>
      </c>
      <c r="AD1051" s="48">
        <f t="shared" si="279"/>
        <v>26</v>
      </c>
      <c r="AE1051" s="48" t="str">
        <f t="shared" si="280"/>
        <v>10.121.96.2</v>
      </c>
      <c r="AF1051" s="42" t="str">
        <f t="shared" si="281"/>
        <v>10.121.17.187</v>
      </c>
      <c r="AG1051" s="7" t="str">
        <f t="shared" si="282"/>
        <v>SAVARKUNDLA</v>
      </c>
      <c r="AH1051" s="7" t="str">
        <f t="shared" si="283"/>
        <v>Jesar Exch</v>
      </c>
      <c r="AI1051" s="7" t="str">
        <f t="shared" si="284"/>
        <v>S4P6</v>
      </c>
      <c r="AJ1051" s="7" t="str">
        <f t="shared" si="285"/>
        <v>S2P6</v>
      </c>
      <c r="AK1051" s="7" t="str">
        <f>IFERROR(VLOOKUP(Z1051,'PASTE-DL-ALARMS'!$Q$10:$W$2200,7,FALSE),"")</f>
        <v>02-05-2026</v>
      </c>
      <c r="AL1051" s="55" t="str">
        <f>IFERROR(VLOOKUP(Z1051,'PASTE-DL-ALARMS'!$Q$10:$W$2200,3,FALSE),"")</f>
        <v>14:31:11</v>
      </c>
      <c r="AM1051" s="7" t="str">
        <f t="shared" si="286"/>
        <v>10.121.96.2_SAVARKUNDLA_S4P6</v>
      </c>
      <c r="AN1051" s="55" t="str">
        <f t="shared" si="287"/>
        <v>10.121.17.187_Jesar Exch_S2P6</v>
      </c>
      <c r="AO1051" s="72">
        <f t="shared" ca="1" si="288"/>
        <v>13</v>
      </c>
      <c r="AP1051" s="7" t="str">
        <f>IFERROR(VLOOKUP(Z1051,'PASTE-DL-ALARMS'!$Q$10:$Z$2800,8,FALSE),"")</f>
        <v xml:space="preserve">	2026/05/02,14:31:11</v>
      </c>
    </row>
    <row r="1052" spans="1:42" x14ac:dyDescent="0.25">
      <c r="A1052" s="20"/>
      <c r="B1052" s="20"/>
      <c r="C1052" s="20" t="str">
        <f>IF(D1052="Critical",MAX($C$8:C1051)+1,"")</f>
        <v/>
      </c>
      <c r="D1052" s="20" t="str">
        <f t="shared" si="272"/>
        <v>-</v>
      </c>
      <c r="E1052" s="20" t="str">
        <f>VLOOKUP('PASTE-DOWN-DL'!F1052,'SSA-CODE'!$D$4:$E$56,2,FALSE)</f>
        <v>VDA</v>
      </c>
      <c r="F1052" s="48" t="str">
        <f t="shared" si="273"/>
        <v>SSA VDR</v>
      </c>
      <c r="G1052" s="48" t="str">
        <f t="shared" si="274"/>
        <v xml:space="preserve">	SSA VDR</v>
      </c>
      <c r="H1052" s="20">
        <v>1043</v>
      </c>
      <c r="I1052" t="s">
        <v>12294</v>
      </c>
      <c r="J1052" t="s">
        <v>6466</v>
      </c>
      <c r="K1052" t="s">
        <v>6275</v>
      </c>
      <c r="L1052" t="s">
        <v>6262</v>
      </c>
      <c r="M1052" t="s">
        <v>6263</v>
      </c>
      <c r="N1052" t="s">
        <v>12295</v>
      </c>
      <c r="O1052" t="s">
        <v>12296</v>
      </c>
      <c r="P1052" t="s">
        <v>6266</v>
      </c>
      <c r="Q1052" t="s">
        <v>6401</v>
      </c>
      <c r="R1052" t="s">
        <v>6279</v>
      </c>
      <c r="S1052" t="s">
        <v>12297</v>
      </c>
      <c r="T1052" t="s">
        <v>6770</v>
      </c>
      <c r="U1052" t="s">
        <v>12297</v>
      </c>
      <c r="V1052" t="s">
        <v>6271</v>
      </c>
      <c r="W1052" t="s">
        <v>12298</v>
      </c>
      <c r="X1052" t="s">
        <v>12299</v>
      </c>
      <c r="Y1052" t="s">
        <v>12300</v>
      </c>
      <c r="Z1052" s="48" t="str">
        <f t="shared" si="275"/>
        <v>SSA VDR-10.121.18.250-Sector11B2_4/8-10.121.18.245-Sector11B2_4/8</v>
      </c>
      <c r="AA1052" s="48">
        <f t="shared" si="276"/>
        <v>15</v>
      </c>
      <c r="AB1052" s="48">
        <f t="shared" si="277"/>
        <v>25</v>
      </c>
      <c r="AC1052" s="48">
        <f t="shared" si="278"/>
        <v>15</v>
      </c>
      <c r="AD1052" s="48">
        <f t="shared" si="279"/>
        <v>29</v>
      </c>
      <c r="AE1052" s="48" t="str">
        <f t="shared" si="280"/>
        <v>10.121.18.250</v>
      </c>
      <c r="AF1052" s="42" t="str">
        <f t="shared" si="281"/>
        <v>10.121.18.245</v>
      </c>
      <c r="AG1052" s="7" t="str">
        <f t="shared" si="282"/>
        <v>SECTOR 11</v>
      </c>
      <c r="AH1052" s="7" t="str">
        <f t="shared" si="283"/>
        <v>SECTOR 11 GNE</v>
      </c>
      <c r="AI1052" s="7" t="str">
        <f t="shared" si="284"/>
        <v>S4P8</v>
      </c>
      <c r="AJ1052" s="7" t="str">
        <f t="shared" si="285"/>
        <v>S4P8</v>
      </c>
      <c r="AK1052" s="7" t="str">
        <f>IFERROR(VLOOKUP(Z1052,'PASTE-DL-ALARMS'!$Q$10:$W$2200,7,FALSE),"")</f>
        <v/>
      </c>
      <c r="AL1052" s="55" t="str">
        <f>IFERROR(VLOOKUP(Z1052,'PASTE-DL-ALARMS'!$Q$10:$W$2200,3,FALSE),"")</f>
        <v/>
      </c>
      <c r="AM1052" s="7" t="str">
        <f t="shared" si="286"/>
        <v>10.121.18.250_SECTOR 11_S4P8</v>
      </c>
      <c r="AN1052" s="55" t="str">
        <f t="shared" si="287"/>
        <v>10.121.18.245_SECTOR 11 GNE_S4P8</v>
      </c>
      <c r="AO1052" s="72" t="e">
        <f t="shared" ca="1" si="288"/>
        <v>#VALUE!</v>
      </c>
      <c r="AP1052" s="7" t="str">
        <f>IFERROR(VLOOKUP(Z1052,'PASTE-DL-ALARMS'!$Q$10:$Z$2800,8,FALSE),"")</f>
        <v/>
      </c>
    </row>
    <row r="1053" spans="1:42" x14ac:dyDescent="0.25">
      <c r="A1053" s="20"/>
      <c r="B1053" s="20"/>
      <c r="C1053" s="20" t="str">
        <f>IF(D1053="Critical",MAX($C$8:C1052)+1,"")</f>
        <v/>
      </c>
      <c r="D1053" s="20" t="str">
        <f t="shared" si="272"/>
        <v>-</v>
      </c>
      <c r="E1053" s="20" t="str">
        <f>VLOOKUP('PASTE-DOWN-DL'!F1053,'SSA-CODE'!$D$4:$E$56,2,FALSE)</f>
        <v>WTR RJ</v>
      </c>
      <c r="F1053" s="48" t="str">
        <f t="shared" si="273"/>
        <v>WTR RJ</v>
      </c>
      <c r="G1053" s="48" t="str">
        <f t="shared" si="274"/>
        <v xml:space="preserve">	WTR RJ</v>
      </c>
      <c r="H1053" s="20">
        <v>1044</v>
      </c>
      <c r="I1053" t="s">
        <v>12301</v>
      </c>
      <c r="J1053" t="s">
        <v>6466</v>
      </c>
      <c r="K1053" t="s">
        <v>6275</v>
      </c>
      <c r="L1053" t="s">
        <v>6262</v>
      </c>
      <c r="M1053" t="s">
        <v>6263</v>
      </c>
      <c r="N1053" t="s">
        <v>12302</v>
      </c>
      <c r="O1053" t="s">
        <v>12303</v>
      </c>
      <c r="P1053" t="s">
        <v>6266</v>
      </c>
      <c r="Q1053" t="s">
        <v>6416</v>
      </c>
      <c r="R1053" t="s">
        <v>6279</v>
      </c>
      <c r="S1053" t="s">
        <v>6269</v>
      </c>
      <c r="T1053" t="s">
        <v>6500</v>
      </c>
      <c r="U1053" t="s">
        <v>12304</v>
      </c>
      <c r="V1053" t="s">
        <v>6271</v>
      </c>
      <c r="W1053" t="s">
        <v>12305</v>
      </c>
      <c r="X1053" t="s">
        <v>12306</v>
      </c>
      <c r="Y1053" t="s">
        <v>6269</v>
      </c>
      <c r="Z1053" s="48" t="str">
        <f t="shared" si="275"/>
        <v>WTR RJ-10.121.17.26-RAJKOT B2_6/11-10.121.17.28-RAJKOT-KR B2_6/11</v>
      </c>
      <c r="AA1053" s="48">
        <f t="shared" si="276"/>
        <v>14</v>
      </c>
      <c r="AB1053" s="48">
        <f t="shared" si="277"/>
        <v>21</v>
      </c>
      <c r="AC1053" s="48">
        <f t="shared" si="278"/>
        <v>14</v>
      </c>
      <c r="AD1053" s="48">
        <f t="shared" si="279"/>
        <v>24</v>
      </c>
      <c r="AE1053" s="48" t="str">
        <f t="shared" si="280"/>
        <v>10.121.17.26</v>
      </c>
      <c r="AF1053" s="42" t="str">
        <f t="shared" si="281"/>
        <v>10.121.17.28</v>
      </c>
      <c r="AG1053" s="7" t="str">
        <f t="shared" si="282"/>
        <v>RAJKOT</v>
      </c>
      <c r="AH1053" s="7" t="str">
        <f t="shared" si="283"/>
        <v>RAJKOT KR</v>
      </c>
      <c r="AI1053" s="7" t="str">
        <f t="shared" si="284"/>
        <v>S6P11</v>
      </c>
      <c r="AJ1053" s="7" t="str">
        <f t="shared" si="285"/>
        <v>S6P11</v>
      </c>
      <c r="AK1053" s="7" t="str">
        <f>IFERROR(VLOOKUP(Z1053,'PASTE-DL-ALARMS'!$Q$10:$W$2200,7,FALSE),"")</f>
        <v/>
      </c>
      <c r="AL1053" s="55" t="str">
        <f>IFERROR(VLOOKUP(Z1053,'PASTE-DL-ALARMS'!$Q$10:$W$2200,3,FALSE),"")</f>
        <v/>
      </c>
      <c r="AM1053" s="7" t="str">
        <f t="shared" si="286"/>
        <v>10.121.17.26_RAJKOT_S6P11</v>
      </c>
      <c r="AN1053" s="55" t="str">
        <f t="shared" si="287"/>
        <v>10.121.17.28_RAJKOT KR_S6P11</v>
      </c>
      <c r="AO1053" s="72" t="e">
        <f t="shared" ca="1" si="288"/>
        <v>#VALUE!</v>
      </c>
      <c r="AP1053" s="7" t="str">
        <f>IFERROR(VLOOKUP(Z1053,'PASTE-DL-ALARMS'!$Q$10:$Z$2800,8,FALSE),"")</f>
        <v/>
      </c>
    </row>
    <row r="1054" spans="1:42" x14ac:dyDescent="0.25">
      <c r="A1054" s="20"/>
      <c r="B1054" s="20"/>
      <c r="C1054" s="20" t="str">
        <f>IF(D1054="Critical",MAX($C$8:C1053)+1,"")</f>
        <v/>
      </c>
      <c r="D1054" s="20" t="str">
        <f t="shared" si="272"/>
        <v>-</v>
      </c>
      <c r="E1054" s="20" t="str">
        <f>VLOOKUP('PASTE-DOWN-DL'!F1054,'SSA-CODE'!$D$4:$E$56,2,FALSE)</f>
        <v>WTR AM</v>
      </c>
      <c r="F1054" s="48" t="str">
        <f t="shared" si="273"/>
        <v>WTR AM</v>
      </c>
      <c r="G1054" s="48" t="str">
        <f t="shared" si="274"/>
        <v xml:space="preserve">	WTR AM</v>
      </c>
      <c r="H1054" s="20">
        <v>1045</v>
      </c>
      <c r="I1054" t="s">
        <v>12307</v>
      </c>
      <c r="J1054" t="s">
        <v>6260</v>
      </c>
      <c r="K1054" t="s">
        <v>6275</v>
      </c>
      <c r="L1054" t="s">
        <v>6262</v>
      </c>
      <c r="M1054" t="s">
        <v>6263</v>
      </c>
      <c r="N1054" t="s">
        <v>12308</v>
      </c>
      <c r="O1054" t="s">
        <v>12309</v>
      </c>
      <c r="P1054" t="s">
        <v>6266</v>
      </c>
      <c r="Q1054" t="s">
        <v>6416</v>
      </c>
      <c r="R1054" t="s">
        <v>6279</v>
      </c>
      <c r="S1054" t="s">
        <v>6269</v>
      </c>
      <c r="T1054" t="s">
        <v>7155</v>
      </c>
      <c r="U1054" t="s">
        <v>6269</v>
      </c>
      <c r="V1054" t="s">
        <v>6271</v>
      </c>
      <c r="W1054" t="s">
        <v>12310</v>
      </c>
      <c r="X1054" t="s">
        <v>12311</v>
      </c>
      <c r="Y1054" t="s">
        <v>6269</v>
      </c>
      <c r="Z1054" s="48" t="str">
        <f t="shared" si="275"/>
        <v>WTR AM-10.121.15.140-Unja_TN705B_WTR_AM_PH1\S4P3-10.121.15.141-Sidhpur_TN725B_WTR_AM_PH2\S5P3</v>
      </c>
      <c r="AA1054" s="48">
        <f t="shared" si="276"/>
        <v>15</v>
      </c>
      <c r="AB1054" s="48">
        <f t="shared" si="277"/>
        <v>20</v>
      </c>
      <c r="AC1054" s="48">
        <f t="shared" si="278"/>
        <v>15</v>
      </c>
      <c r="AD1054" s="48">
        <f t="shared" si="279"/>
        <v>23</v>
      </c>
      <c r="AE1054" s="48" t="str">
        <f t="shared" si="280"/>
        <v>10.121.15.140</v>
      </c>
      <c r="AF1054" s="42" t="str">
        <f t="shared" si="281"/>
        <v>10.121.15.141</v>
      </c>
      <c r="AG1054" s="7" t="str">
        <f t="shared" si="282"/>
        <v>Unja</v>
      </c>
      <c r="AH1054" s="7" t="str">
        <f t="shared" si="283"/>
        <v>Sidhpur</v>
      </c>
      <c r="AI1054" s="7" t="str">
        <f t="shared" si="284"/>
        <v>S4P3</v>
      </c>
      <c r="AJ1054" s="7" t="str">
        <f t="shared" si="285"/>
        <v>S5P3</v>
      </c>
      <c r="AK1054" s="7" t="str">
        <f>IFERROR(VLOOKUP(Z1054,'PASTE-DL-ALARMS'!$Q$10:$W$2200,7,FALSE),"")</f>
        <v/>
      </c>
      <c r="AL1054" s="55" t="str">
        <f>IFERROR(VLOOKUP(Z1054,'PASTE-DL-ALARMS'!$Q$10:$W$2200,3,FALSE),"")</f>
        <v/>
      </c>
      <c r="AM1054" s="7" t="str">
        <f t="shared" si="286"/>
        <v>10.121.15.140_Unja_S4P3</v>
      </c>
      <c r="AN1054" s="55" t="str">
        <f t="shared" si="287"/>
        <v>10.121.15.141_Sidhpur_S5P3</v>
      </c>
      <c r="AO1054" s="72" t="e">
        <f t="shared" ca="1" si="288"/>
        <v>#VALUE!</v>
      </c>
      <c r="AP1054" s="7" t="str">
        <f>IFERROR(VLOOKUP(Z1054,'PASTE-DL-ALARMS'!$Q$10:$Z$2800,8,FALSE),"")</f>
        <v/>
      </c>
    </row>
    <row r="1055" spans="1:42" x14ac:dyDescent="0.25">
      <c r="A1055" s="20"/>
      <c r="B1055" s="20"/>
      <c r="C1055" s="20" t="str">
        <f>IF(D1055="Critical",MAX($C$8:C1054)+1,"")</f>
        <v/>
      </c>
      <c r="D1055" s="20" t="str">
        <f t="shared" si="272"/>
        <v>-</v>
      </c>
      <c r="E1055" s="20" t="str">
        <f>VLOOKUP('PASTE-DOWN-DL'!F1055,'SSA-CODE'!$D$4:$E$56,2,FALSE)</f>
        <v>VDA</v>
      </c>
      <c r="F1055" s="48" t="str">
        <f t="shared" si="273"/>
        <v>SSA VDR</v>
      </c>
      <c r="G1055" s="48" t="str">
        <f t="shared" si="274"/>
        <v xml:space="preserve">	SSA VDR</v>
      </c>
      <c r="H1055" s="20">
        <v>1046</v>
      </c>
      <c r="I1055" t="s">
        <v>12312</v>
      </c>
      <c r="J1055" t="s">
        <v>6260</v>
      </c>
      <c r="K1055" t="s">
        <v>6261</v>
      </c>
      <c r="L1055" t="s">
        <v>6262</v>
      </c>
      <c r="M1055" t="s">
        <v>6263</v>
      </c>
      <c r="N1055" t="s">
        <v>12313</v>
      </c>
      <c r="O1055" t="s">
        <v>12314</v>
      </c>
      <c r="P1055" t="s">
        <v>6266</v>
      </c>
      <c r="Q1055" t="s">
        <v>7230</v>
      </c>
      <c r="R1055" t="s">
        <v>6279</v>
      </c>
      <c r="S1055" t="s">
        <v>7553</v>
      </c>
      <c r="T1055" t="s">
        <v>6800</v>
      </c>
      <c r="U1055" t="s">
        <v>6417</v>
      </c>
      <c r="V1055" t="s">
        <v>6271</v>
      </c>
      <c r="W1055" t="s">
        <v>12315</v>
      </c>
      <c r="X1055" t="s">
        <v>12316</v>
      </c>
      <c r="Y1055" t="s">
        <v>6269</v>
      </c>
      <c r="Z1055" s="48" t="str">
        <f t="shared" si="275"/>
        <v>SSA VDR-10.121.99.129-Alkapuri_PH3(GNE)_B2 / S6P1-10.121.99.163-Trident_BTS_B2 / S3P1</v>
      </c>
      <c r="AA1055" s="48">
        <f t="shared" si="276"/>
        <v>15</v>
      </c>
      <c r="AB1055" s="48">
        <f t="shared" si="277"/>
        <v>29</v>
      </c>
      <c r="AC1055" s="48">
        <f t="shared" si="278"/>
        <v>15</v>
      </c>
      <c r="AD1055" s="48">
        <f t="shared" si="279"/>
        <v>27</v>
      </c>
      <c r="AE1055" s="48" t="str">
        <f t="shared" si="280"/>
        <v>10.121.99.129</v>
      </c>
      <c r="AF1055" s="42" t="str">
        <f t="shared" si="281"/>
        <v>10.121.99.163</v>
      </c>
      <c r="AG1055" s="7" t="str">
        <f t="shared" si="282"/>
        <v>ALKAPURI(GNE)</v>
      </c>
      <c r="AH1055" s="7" t="str">
        <f t="shared" si="283"/>
        <v>TRIDENT BTS</v>
      </c>
      <c r="AI1055" s="7" t="str">
        <f t="shared" si="284"/>
        <v>S6P1</v>
      </c>
      <c r="AJ1055" s="7" t="str">
        <f t="shared" si="285"/>
        <v>S3P1</v>
      </c>
      <c r="AK1055" s="7" t="str">
        <f>IFERROR(VLOOKUP(Z1055,'PASTE-DL-ALARMS'!$Q$10:$W$2200,7,FALSE),"")</f>
        <v/>
      </c>
      <c r="AL1055" s="55" t="str">
        <f>IFERROR(VLOOKUP(Z1055,'PASTE-DL-ALARMS'!$Q$10:$W$2200,3,FALSE),"")</f>
        <v/>
      </c>
      <c r="AM1055" s="7" t="str">
        <f t="shared" si="286"/>
        <v>10.121.99.129_ALKAPURI(GNE)_S6P1</v>
      </c>
      <c r="AN1055" s="55" t="str">
        <f t="shared" si="287"/>
        <v>10.121.99.163_TRIDENT BTS_S3P1</v>
      </c>
      <c r="AO1055" s="72" t="e">
        <f t="shared" ca="1" si="288"/>
        <v>#VALUE!</v>
      </c>
      <c r="AP1055" s="7" t="str">
        <f>IFERROR(VLOOKUP(Z1055,'PASTE-DL-ALARMS'!$Q$10:$Z$2800,8,FALSE),"")</f>
        <v/>
      </c>
    </row>
    <row r="1056" spans="1:42" x14ac:dyDescent="0.25">
      <c r="A1056" s="20"/>
      <c r="B1056" s="20"/>
      <c r="C1056" s="20" t="str">
        <f>IF(D1056="Critical",MAX($C$8:C1055)+1,"")</f>
        <v/>
      </c>
      <c r="D1056" s="20" t="str">
        <f t="shared" si="272"/>
        <v>-</v>
      </c>
      <c r="E1056" s="20" t="str">
        <f>VLOOKUP('PASTE-DOWN-DL'!F1056,'SSA-CODE'!$D$4:$E$56,2,FALSE)</f>
        <v>WTR RJ</v>
      </c>
      <c r="F1056" s="48" t="str">
        <f t="shared" si="273"/>
        <v>WTR RJ</v>
      </c>
      <c r="G1056" s="48" t="str">
        <f t="shared" si="274"/>
        <v xml:space="preserve">	WTR RJ</v>
      </c>
      <c r="H1056" s="20">
        <v>1047</v>
      </c>
      <c r="I1056" t="s">
        <v>12317</v>
      </c>
      <c r="J1056" t="s">
        <v>6260</v>
      </c>
      <c r="K1056" t="s">
        <v>6261</v>
      </c>
      <c r="L1056" t="s">
        <v>6262</v>
      </c>
      <c r="M1056" t="s">
        <v>6263</v>
      </c>
      <c r="N1056" t="s">
        <v>12318</v>
      </c>
      <c r="O1056" t="s">
        <v>12319</v>
      </c>
      <c r="P1056" t="s">
        <v>6266</v>
      </c>
      <c r="Q1056" t="s">
        <v>7273</v>
      </c>
      <c r="R1056" t="s">
        <v>6671</v>
      </c>
      <c r="S1056" t="s">
        <v>6269</v>
      </c>
      <c r="T1056" t="s">
        <v>7109</v>
      </c>
      <c r="U1056" t="s">
        <v>6269</v>
      </c>
      <c r="V1056" t="s">
        <v>6271</v>
      </c>
      <c r="W1056" t="s">
        <v>12320</v>
      </c>
      <c r="X1056" t="s">
        <v>12321</v>
      </c>
      <c r="Y1056" t="s">
        <v>6269</v>
      </c>
      <c r="Z1056" s="48" t="str">
        <f t="shared" si="275"/>
        <v>WTR RJ-10.121.17.47-SARDHAR PORT 4/1-10.121.17.49-ATKOT PORT 4/1</v>
      </c>
      <c r="AA1056" s="48">
        <f t="shared" si="276"/>
        <v>14</v>
      </c>
      <c r="AB1056" s="48">
        <f t="shared" si="277"/>
        <v>22</v>
      </c>
      <c r="AC1056" s="48">
        <f t="shared" si="278"/>
        <v>14</v>
      </c>
      <c r="AD1056" s="48">
        <f t="shared" si="279"/>
        <v>20</v>
      </c>
      <c r="AE1056" s="48" t="str">
        <f t="shared" si="280"/>
        <v>10.121.17.47</v>
      </c>
      <c r="AF1056" s="42" t="str">
        <f t="shared" si="281"/>
        <v>10.121.17.49</v>
      </c>
      <c r="AG1056" s="7" t="str">
        <f t="shared" si="282"/>
        <v>SARDHAR</v>
      </c>
      <c r="AH1056" s="7" t="str">
        <f t="shared" si="283"/>
        <v>ATKOT</v>
      </c>
      <c r="AI1056" s="7" t="str">
        <f t="shared" si="284"/>
        <v>S4P1</v>
      </c>
      <c r="AJ1056" s="7" t="str">
        <f t="shared" si="285"/>
        <v>S4P1</v>
      </c>
      <c r="AK1056" s="7" t="str">
        <f>IFERROR(VLOOKUP(Z1056,'PASTE-DL-ALARMS'!$Q$10:$W$2200,7,FALSE),"")</f>
        <v/>
      </c>
      <c r="AL1056" s="55" t="str">
        <f>IFERROR(VLOOKUP(Z1056,'PASTE-DL-ALARMS'!$Q$10:$W$2200,3,FALSE),"")</f>
        <v/>
      </c>
      <c r="AM1056" s="7" t="str">
        <f t="shared" si="286"/>
        <v>10.121.17.47_SARDHAR_S4P1</v>
      </c>
      <c r="AN1056" s="55" t="str">
        <f t="shared" si="287"/>
        <v>10.121.17.49_ATKOT_S4P1</v>
      </c>
      <c r="AO1056" s="72" t="e">
        <f t="shared" ca="1" si="288"/>
        <v>#VALUE!</v>
      </c>
      <c r="AP1056" s="7" t="str">
        <f>IFERROR(VLOOKUP(Z1056,'PASTE-DL-ALARMS'!$Q$10:$Z$2800,8,FALSE),"")</f>
        <v/>
      </c>
    </row>
    <row r="1057" spans="1:42" x14ac:dyDescent="0.25">
      <c r="A1057" s="20"/>
      <c r="B1057" s="20"/>
      <c r="C1057" s="20" t="str">
        <f>IF(D1057="Critical",MAX($C$8:C1056)+1,"")</f>
        <v/>
      </c>
      <c r="D1057" s="20" t="str">
        <f t="shared" si="272"/>
        <v>-</v>
      </c>
      <c r="E1057" s="20" t="str">
        <f>VLOOKUP('PASTE-DOWN-DL'!F1057,'SSA-CODE'!$D$4:$E$56,2,FALSE)</f>
        <v>BHV</v>
      </c>
      <c r="F1057" s="48" t="str">
        <f t="shared" si="273"/>
        <v>SSA BV</v>
      </c>
      <c r="G1057" s="48" t="str">
        <f t="shared" si="274"/>
        <v xml:space="preserve">	SSA BV</v>
      </c>
      <c r="H1057" s="20">
        <v>1048</v>
      </c>
      <c r="I1057" t="s">
        <v>12322</v>
      </c>
      <c r="J1057" t="s">
        <v>6260</v>
      </c>
      <c r="K1057" t="s">
        <v>6275</v>
      </c>
      <c r="L1057" t="s">
        <v>6262</v>
      </c>
      <c r="M1057" t="s">
        <v>6263</v>
      </c>
      <c r="N1057" t="s">
        <v>12323</v>
      </c>
      <c r="O1057" t="s">
        <v>12324</v>
      </c>
      <c r="P1057" t="s">
        <v>6266</v>
      </c>
      <c r="Q1057" t="s">
        <v>6784</v>
      </c>
      <c r="R1057" t="s">
        <v>6279</v>
      </c>
      <c r="S1057" t="s">
        <v>6269</v>
      </c>
      <c r="T1057" t="s">
        <v>6540</v>
      </c>
      <c r="U1057" t="s">
        <v>6269</v>
      </c>
      <c r="V1057" t="s">
        <v>6271</v>
      </c>
      <c r="W1057" t="s">
        <v>12325</v>
      </c>
      <c r="X1057" t="s">
        <v>12326</v>
      </c>
      <c r="Y1057" t="s">
        <v>6269</v>
      </c>
      <c r="Z1057" s="48" t="str">
        <f t="shared" si="275"/>
        <v>SSA BV-10.121.17.176-MAHUVA RSU_B1_3/2-10.121.17.160-MAHUVA_WTR_RJ_B1_3/3</v>
      </c>
      <c r="AA1057" s="48">
        <f t="shared" si="276"/>
        <v>15</v>
      </c>
      <c r="AB1057" s="48">
        <f t="shared" si="277"/>
        <v>26</v>
      </c>
      <c r="AC1057" s="48">
        <f t="shared" si="278"/>
        <v>15</v>
      </c>
      <c r="AD1057" s="48">
        <f t="shared" si="279"/>
        <v>22</v>
      </c>
      <c r="AE1057" s="48" t="str">
        <f t="shared" si="280"/>
        <v>10.121.17.176</v>
      </c>
      <c r="AF1057" s="42" t="str">
        <f t="shared" si="281"/>
        <v>10.121.17.160</v>
      </c>
      <c r="AG1057" s="7" t="str">
        <f t="shared" si="282"/>
        <v>MAHUVA RSU</v>
      </c>
      <c r="AH1057" s="7" t="str">
        <f t="shared" si="283"/>
        <v>MAHUVA</v>
      </c>
      <c r="AI1057" s="7" t="str">
        <f t="shared" si="284"/>
        <v>S3P2</v>
      </c>
      <c r="AJ1057" s="7" t="str">
        <f t="shared" si="285"/>
        <v>S3P3</v>
      </c>
      <c r="AK1057" s="7" t="str">
        <f>IFERROR(VLOOKUP(Z1057,'PASTE-DL-ALARMS'!$Q$10:$W$2200,7,FALSE),"")</f>
        <v/>
      </c>
      <c r="AL1057" s="55" t="str">
        <f>IFERROR(VLOOKUP(Z1057,'PASTE-DL-ALARMS'!$Q$10:$W$2200,3,FALSE),"")</f>
        <v/>
      </c>
      <c r="AM1057" s="7" t="str">
        <f t="shared" si="286"/>
        <v>10.121.17.176_MAHUVA RSU_S3P2</v>
      </c>
      <c r="AN1057" s="55" t="str">
        <f t="shared" si="287"/>
        <v>10.121.17.160_MAHUVA_S3P3</v>
      </c>
      <c r="AO1057" s="72" t="e">
        <f t="shared" ca="1" si="288"/>
        <v>#VALUE!</v>
      </c>
      <c r="AP1057" s="7" t="str">
        <f>IFERROR(VLOOKUP(Z1057,'PASTE-DL-ALARMS'!$Q$10:$Z$2800,8,FALSE),"")</f>
        <v/>
      </c>
    </row>
    <row r="1058" spans="1:42" x14ac:dyDescent="0.25">
      <c r="A1058" s="20"/>
      <c r="B1058" s="20"/>
      <c r="C1058" s="20" t="str">
        <f>IF(D1058="Critical",MAX($C$8:C1057)+1,"")</f>
        <v/>
      </c>
      <c r="D1058" s="20" t="str">
        <f t="shared" si="272"/>
        <v>-</v>
      </c>
      <c r="E1058" s="20" t="str">
        <f>VLOOKUP('PASTE-DOWN-DL'!F1058,'SSA-CODE'!$D$4:$E$56,2,FALSE)</f>
        <v>BUJ</v>
      </c>
      <c r="F1058" s="48" t="str">
        <f t="shared" si="273"/>
        <v>SSA BUJ</v>
      </c>
      <c r="G1058" s="48" t="str">
        <f t="shared" si="274"/>
        <v xml:space="preserve">	SSA BUJ</v>
      </c>
      <c r="H1058" s="20">
        <v>1049</v>
      </c>
      <c r="I1058" t="s">
        <v>12327</v>
      </c>
      <c r="J1058" t="s">
        <v>6260</v>
      </c>
      <c r="K1058" t="s">
        <v>6275</v>
      </c>
      <c r="L1058" t="s">
        <v>6262</v>
      </c>
      <c r="M1058" t="s">
        <v>6263</v>
      </c>
      <c r="N1058" t="s">
        <v>12328</v>
      </c>
      <c r="O1058" t="s">
        <v>12329</v>
      </c>
      <c r="P1058" t="s">
        <v>6266</v>
      </c>
      <c r="Q1058" t="s">
        <v>7217</v>
      </c>
      <c r="R1058" t="s">
        <v>6279</v>
      </c>
      <c r="S1058" t="s">
        <v>12330</v>
      </c>
      <c r="T1058" t="s">
        <v>6800</v>
      </c>
      <c r="U1058" t="s">
        <v>12331</v>
      </c>
      <c r="V1058" t="s">
        <v>6271</v>
      </c>
      <c r="W1058" t="s">
        <v>12332</v>
      </c>
      <c r="X1058" t="s">
        <v>12333</v>
      </c>
      <c r="Y1058" t="s">
        <v>6269</v>
      </c>
      <c r="Z1058" s="48" t="str">
        <f t="shared" si="275"/>
        <v>SSA BUJ-10.121.24.107-Varu Nisha A1_2/5-10.121.24.108-KPT Colony A1_1/5</v>
      </c>
      <c r="AA1058" s="48">
        <f t="shared" si="276"/>
        <v>15</v>
      </c>
      <c r="AB1058" s="48">
        <f t="shared" si="277"/>
        <v>26</v>
      </c>
      <c r="AC1058" s="48">
        <f t="shared" si="278"/>
        <v>15</v>
      </c>
      <c r="AD1058" s="48">
        <f t="shared" si="279"/>
        <v>26</v>
      </c>
      <c r="AE1058" s="48" t="str">
        <f t="shared" si="280"/>
        <v>10.121.24.107</v>
      </c>
      <c r="AF1058" s="42" t="str">
        <f t="shared" si="281"/>
        <v>10.121.24.108</v>
      </c>
      <c r="AG1058" s="7" t="str">
        <f t="shared" si="282"/>
        <v>Varu Nisha</v>
      </c>
      <c r="AH1058" s="7" t="str">
        <f t="shared" si="283"/>
        <v>KPT Colony</v>
      </c>
      <c r="AI1058" s="7" t="str">
        <f t="shared" si="284"/>
        <v>S2P5</v>
      </c>
      <c r="AJ1058" s="7" t="str">
        <f t="shared" si="285"/>
        <v>S1P5</v>
      </c>
      <c r="AK1058" s="7" t="str">
        <f>IFERROR(VLOOKUP(Z1058,'PASTE-DL-ALARMS'!$Q$10:$W$2200,7,FALSE),"")</f>
        <v/>
      </c>
      <c r="AL1058" s="55" t="str">
        <f>IFERROR(VLOOKUP(Z1058,'PASTE-DL-ALARMS'!$Q$10:$W$2200,3,FALSE),"")</f>
        <v/>
      </c>
      <c r="AM1058" s="7" t="str">
        <f t="shared" si="286"/>
        <v>10.121.24.107_Varu Nisha_S2P5</v>
      </c>
      <c r="AN1058" s="55" t="str">
        <f t="shared" si="287"/>
        <v>10.121.24.108_KPT Colony_S1P5</v>
      </c>
      <c r="AO1058" s="72" t="e">
        <f t="shared" ca="1" si="288"/>
        <v>#VALUE!</v>
      </c>
      <c r="AP1058" s="7" t="str">
        <f>IFERROR(VLOOKUP(Z1058,'PASTE-DL-ALARMS'!$Q$10:$Z$2800,8,FALSE),"")</f>
        <v/>
      </c>
    </row>
    <row r="1059" spans="1:42" x14ac:dyDescent="0.25">
      <c r="A1059" s="20"/>
      <c r="B1059" s="20"/>
      <c r="C1059" s="20" t="str">
        <f>IF(D1059="Critical",MAX($C$8:C1058)+1,"")</f>
        <v/>
      </c>
      <c r="D1059" s="20" t="str">
        <f t="shared" si="272"/>
        <v>-</v>
      </c>
      <c r="E1059" s="20" t="str">
        <f>VLOOKUP('PASTE-DOWN-DL'!F1059,'SSA-CODE'!$D$4:$E$56,2,FALSE)</f>
        <v>VAL</v>
      </c>
      <c r="F1059" s="48" t="str">
        <f t="shared" si="273"/>
        <v>SSA VAL</v>
      </c>
      <c r="G1059" s="48" t="str">
        <f t="shared" si="274"/>
        <v xml:space="preserve">	SSA VAL</v>
      </c>
      <c r="H1059" s="20">
        <v>1050</v>
      </c>
      <c r="I1059" t="s">
        <v>19421</v>
      </c>
      <c r="J1059" t="s">
        <v>6260</v>
      </c>
      <c r="K1059" t="s">
        <v>6275</v>
      </c>
      <c r="L1059" t="s">
        <v>6262</v>
      </c>
      <c r="M1059" t="s">
        <v>6263</v>
      </c>
      <c r="N1059" t="s">
        <v>12335</v>
      </c>
      <c r="O1059" t="s">
        <v>12334</v>
      </c>
      <c r="P1059" t="s">
        <v>6266</v>
      </c>
      <c r="Q1059" t="s">
        <v>6319</v>
      </c>
      <c r="R1059" t="s">
        <v>6279</v>
      </c>
      <c r="S1059" t="s">
        <v>6269</v>
      </c>
      <c r="T1059" t="s">
        <v>9509</v>
      </c>
      <c r="U1059" t="s">
        <v>6269</v>
      </c>
      <c r="V1059" t="s">
        <v>6271</v>
      </c>
      <c r="W1059" t="s">
        <v>12336</v>
      </c>
      <c r="X1059" t="s">
        <v>19422</v>
      </c>
      <c r="Y1059" t="s">
        <v>6269</v>
      </c>
      <c r="Z1059" s="48" t="str">
        <f t="shared" si="275"/>
        <v>SSA VAL-10.121.8.95_Nashik_2/5-10.121.68.65_Valsad_OLD(GNE)_4/5</v>
      </c>
      <c r="AA1059" s="48">
        <f t="shared" si="276"/>
        <v>13</v>
      </c>
      <c r="AB1059" s="48">
        <f t="shared" si="277"/>
        <v>23</v>
      </c>
      <c r="AC1059" s="48">
        <f t="shared" si="278"/>
        <v>14</v>
      </c>
      <c r="AD1059" s="48">
        <f t="shared" si="279"/>
        <v>30</v>
      </c>
      <c r="AE1059" s="48" t="str">
        <f t="shared" si="280"/>
        <v>10.121.8.95</v>
      </c>
      <c r="AF1059" s="42" t="str">
        <f t="shared" si="281"/>
        <v>10.121.68.65</v>
      </c>
      <c r="AG1059" s="7" t="str">
        <f t="shared" si="282"/>
        <v>NASHIK A1</v>
      </c>
      <c r="AH1059" s="7" t="str">
        <f t="shared" si="283"/>
        <v>VALSAD-OLD(GNE)</v>
      </c>
      <c r="AI1059" s="7" t="str">
        <f t="shared" si="284"/>
        <v>S2P5</v>
      </c>
      <c r="AJ1059" s="7" t="str">
        <f t="shared" si="285"/>
        <v>S4P5</v>
      </c>
      <c r="AK1059" s="7" t="str">
        <f>IFERROR(VLOOKUP(Z1059,'PASTE-DL-ALARMS'!$Q$10:$W$2200,7,FALSE),"")</f>
        <v/>
      </c>
      <c r="AL1059" s="55" t="str">
        <f>IFERROR(VLOOKUP(Z1059,'PASTE-DL-ALARMS'!$Q$10:$W$2200,3,FALSE),"")</f>
        <v/>
      </c>
      <c r="AM1059" s="7" t="str">
        <f t="shared" si="286"/>
        <v>10.121.8.95_NASHIK A1_S2P5</v>
      </c>
      <c r="AN1059" s="55" t="str">
        <f t="shared" si="287"/>
        <v>10.121.68.65_VALSAD-OLD(GNE)_S4P5</v>
      </c>
      <c r="AO1059" s="72" t="e">
        <f t="shared" ca="1" si="288"/>
        <v>#VALUE!</v>
      </c>
      <c r="AP1059" s="7" t="str">
        <f>IFERROR(VLOOKUP(Z1059,'PASTE-DL-ALARMS'!$Q$10:$Z$2800,8,FALSE),"")</f>
        <v/>
      </c>
    </row>
    <row r="1060" spans="1:42" x14ac:dyDescent="0.25">
      <c r="A1060" s="20"/>
      <c r="B1060" s="20"/>
      <c r="C1060" s="20" t="str">
        <f>IF(D1060="Critical",MAX($C$8:C1059)+1,"")</f>
        <v/>
      </c>
      <c r="D1060" s="20" t="str">
        <f t="shared" si="272"/>
        <v>-</v>
      </c>
      <c r="E1060" s="20" t="str">
        <f>VLOOKUP('PASTE-DOWN-DL'!F1060,'SSA-CODE'!$D$4:$E$56,2,FALSE)</f>
        <v>VDA</v>
      </c>
      <c r="F1060" s="48" t="str">
        <f t="shared" si="273"/>
        <v>SSA VDR</v>
      </c>
      <c r="G1060" s="48" t="str">
        <f t="shared" si="274"/>
        <v xml:space="preserve">	SSA VDR</v>
      </c>
      <c r="H1060" s="20">
        <v>1051</v>
      </c>
      <c r="I1060" t="s">
        <v>12337</v>
      </c>
      <c r="J1060" t="s">
        <v>6260</v>
      </c>
      <c r="K1060" t="s">
        <v>6261</v>
      </c>
      <c r="L1060" t="s">
        <v>6262</v>
      </c>
      <c r="M1060" t="s">
        <v>6263</v>
      </c>
      <c r="N1060" t="s">
        <v>12338</v>
      </c>
      <c r="O1060" t="s">
        <v>12339</v>
      </c>
      <c r="P1060" t="s">
        <v>6266</v>
      </c>
      <c r="Q1060" t="s">
        <v>6400</v>
      </c>
      <c r="R1060" t="s">
        <v>6608</v>
      </c>
      <c r="S1060" t="s">
        <v>12340</v>
      </c>
      <c r="T1060" t="s">
        <v>6345</v>
      </c>
      <c r="U1060" t="s">
        <v>6417</v>
      </c>
      <c r="V1060" t="s">
        <v>6271</v>
      </c>
      <c r="W1060" t="s">
        <v>12341</v>
      </c>
      <c r="X1060" t="s">
        <v>12342</v>
      </c>
      <c r="Y1060" t="s">
        <v>6269</v>
      </c>
      <c r="Z1060" s="48" t="str">
        <f t="shared" si="275"/>
        <v>SSA VDR-10.121.99.150-CITY 3_3/1-10.121.99.149-RAVI PARK MANEJA_4/1</v>
      </c>
      <c r="AA1060" s="48">
        <f t="shared" si="276"/>
        <v>15</v>
      </c>
      <c r="AB1060" s="48">
        <f t="shared" si="277"/>
        <v>22</v>
      </c>
      <c r="AC1060" s="48">
        <f t="shared" si="278"/>
        <v>15</v>
      </c>
      <c r="AD1060" s="48">
        <f t="shared" si="279"/>
        <v>32</v>
      </c>
      <c r="AE1060" s="48" t="str">
        <f t="shared" si="280"/>
        <v>10.121.99.150</v>
      </c>
      <c r="AF1060" s="42" t="str">
        <f t="shared" si="281"/>
        <v>10.121.99.149</v>
      </c>
      <c r="AG1060" s="7" t="str">
        <f t="shared" si="282"/>
        <v>CITY 3</v>
      </c>
      <c r="AH1060" s="7" t="str">
        <f t="shared" si="283"/>
        <v>RAVI PARK MANEJA</v>
      </c>
      <c r="AI1060" s="7" t="str">
        <f t="shared" si="284"/>
        <v>S3P1</v>
      </c>
      <c r="AJ1060" s="7" t="str">
        <f t="shared" si="285"/>
        <v>S4P1</v>
      </c>
      <c r="AK1060" s="7" t="str">
        <f>IFERROR(VLOOKUP(Z1060,'PASTE-DL-ALARMS'!$Q$10:$W$2200,7,FALSE),"")</f>
        <v/>
      </c>
      <c r="AL1060" s="55" t="str">
        <f>IFERROR(VLOOKUP(Z1060,'PASTE-DL-ALARMS'!$Q$10:$W$2200,3,FALSE),"")</f>
        <v/>
      </c>
      <c r="AM1060" s="7" t="str">
        <f t="shared" si="286"/>
        <v>10.121.99.150_CITY 3_S3P1</v>
      </c>
      <c r="AN1060" s="55" t="str">
        <f t="shared" si="287"/>
        <v>10.121.99.149_RAVI PARK MANEJA_S4P1</v>
      </c>
      <c r="AO1060" s="72" t="e">
        <f t="shared" ca="1" si="288"/>
        <v>#VALUE!</v>
      </c>
      <c r="AP1060" s="7" t="str">
        <f>IFERROR(VLOOKUP(Z1060,'PASTE-DL-ALARMS'!$Q$10:$Z$2800,8,FALSE),"")</f>
        <v/>
      </c>
    </row>
    <row r="1061" spans="1:42" x14ac:dyDescent="0.25">
      <c r="A1061" s="20"/>
      <c r="B1061" s="20"/>
      <c r="C1061" s="20">
        <f>IF(D1061="Critical",MAX($C$8:C1060)+1,"")</f>
        <v>43</v>
      </c>
      <c r="D1061" s="20" t="str">
        <f t="shared" si="272"/>
        <v>Critical</v>
      </c>
      <c r="E1061" s="20" t="str">
        <f>VLOOKUP('PASTE-DOWN-DL'!F1061,'SSA-CODE'!$D$4:$E$56,2,FALSE)</f>
        <v>BCH</v>
      </c>
      <c r="F1061" s="48" t="str">
        <f t="shared" si="273"/>
        <v>SSA BCH</v>
      </c>
      <c r="G1061" s="48" t="str">
        <f t="shared" si="274"/>
        <v xml:space="preserve">	SSA BCH</v>
      </c>
      <c r="H1061" s="20">
        <v>1052</v>
      </c>
      <c r="I1061" t="s">
        <v>12343</v>
      </c>
      <c r="J1061" t="s">
        <v>6260</v>
      </c>
      <c r="K1061" t="s">
        <v>6261</v>
      </c>
      <c r="L1061" t="s">
        <v>6262</v>
      </c>
      <c r="M1061" t="s">
        <v>6263</v>
      </c>
      <c r="N1061" t="s">
        <v>12344</v>
      </c>
      <c r="O1061" t="s">
        <v>12345</v>
      </c>
      <c r="P1061" t="s">
        <v>6484</v>
      </c>
      <c r="Q1061" t="s">
        <v>6423</v>
      </c>
      <c r="R1061" t="s">
        <v>6302</v>
      </c>
      <c r="S1061" t="s">
        <v>8837</v>
      </c>
      <c r="T1061" t="s">
        <v>6471</v>
      </c>
      <c r="U1061" t="s">
        <v>8838</v>
      </c>
      <c r="V1061" t="s">
        <v>6271</v>
      </c>
      <c r="W1061" t="s">
        <v>12346</v>
      </c>
      <c r="X1061" t="s">
        <v>12347</v>
      </c>
      <c r="Y1061" t="s">
        <v>6269</v>
      </c>
      <c r="Z1061" s="48" t="str">
        <f t="shared" si="275"/>
        <v>SSA BCH-10.121.96.74-IKHAR_4/1-10.121.16.15-Palej_5/1</v>
      </c>
      <c r="AA1061" s="48">
        <f t="shared" si="276"/>
        <v>14</v>
      </c>
      <c r="AB1061" s="48">
        <f t="shared" si="277"/>
        <v>23</v>
      </c>
      <c r="AC1061" s="48">
        <f t="shared" si="278"/>
        <v>14</v>
      </c>
      <c r="AD1061" s="48">
        <f t="shared" si="279"/>
        <v>20</v>
      </c>
      <c r="AE1061" s="48" t="str">
        <f t="shared" si="280"/>
        <v>10.121.96.74</v>
      </c>
      <c r="AF1061" s="42" t="str">
        <f t="shared" si="281"/>
        <v>10.121.16.15</v>
      </c>
      <c r="AG1061" s="7" t="str">
        <f t="shared" si="282"/>
        <v>IKHAR B1</v>
      </c>
      <c r="AH1061" s="7" t="str">
        <f t="shared" si="283"/>
        <v>Palej</v>
      </c>
      <c r="AI1061" s="7" t="str">
        <f t="shared" si="284"/>
        <v>S4P1</v>
      </c>
      <c r="AJ1061" s="7" t="str">
        <f t="shared" si="285"/>
        <v>S5P1</v>
      </c>
      <c r="AK1061" s="7" t="str">
        <f>IFERROR(VLOOKUP(Z1061,'PASTE-DL-ALARMS'!$Q$10:$W$2200,7,FALSE),"")</f>
        <v>15-05-2026</v>
      </c>
      <c r="AL1061" s="55" t="str">
        <f>IFERROR(VLOOKUP(Z1061,'PASTE-DL-ALARMS'!$Q$10:$W$2200,3,FALSE),"")</f>
        <v>16:05:53</v>
      </c>
      <c r="AM1061" s="7" t="str">
        <f t="shared" si="286"/>
        <v>10.121.96.74_IKHAR B1_S4P1</v>
      </c>
      <c r="AN1061" s="55" t="str">
        <f t="shared" si="287"/>
        <v>10.121.16.15_Palej_S5P1</v>
      </c>
      <c r="AO1061" s="72">
        <f t="shared" ca="1" si="288"/>
        <v>0</v>
      </c>
      <c r="AP1061" s="7" t="str">
        <f>IFERROR(VLOOKUP(Z1061,'PASTE-DL-ALARMS'!$Q$10:$Z$2800,8,FALSE),"")</f>
        <v xml:space="preserve">	2026/05/15,16:05:53</v>
      </c>
    </row>
    <row r="1062" spans="1:42" x14ac:dyDescent="0.25">
      <c r="A1062" s="20"/>
      <c r="B1062" s="20"/>
      <c r="C1062" s="20" t="str">
        <f>IF(D1062="Critical",MAX($C$8:C1061)+1,"")</f>
        <v/>
      </c>
      <c r="D1062" s="20" t="str">
        <f t="shared" si="272"/>
        <v>-</v>
      </c>
      <c r="E1062" s="20" t="str">
        <f>VLOOKUP('PASTE-DOWN-DL'!F1062,'SSA-CODE'!$D$4:$E$56,2,FALSE)</f>
        <v>JND</v>
      </c>
      <c r="F1062" s="48" t="str">
        <f t="shared" si="273"/>
        <v>SSA JND</v>
      </c>
      <c r="G1062" s="48" t="str">
        <f t="shared" si="274"/>
        <v xml:space="preserve">	SSA JND</v>
      </c>
      <c r="H1062" s="20">
        <v>1053</v>
      </c>
      <c r="I1062" t="s">
        <v>12348</v>
      </c>
      <c r="J1062" t="s">
        <v>6466</v>
      </c>
      <c r="K1062" t="s">
        <v>6275</v>
      </c>
      <c r="L1062" t="s">
        <v>6262</v>
      </c>
      <c r="M1062" t="s">
        <v>6263</v>
      </c>
      <c r="N1062" t="s">
        <v>12349</v>
      </c>
      <c r="O1062" t="s">
        <v>12350</v>
      </c>
      <c r="P1062" t="s">
        <v>6266</v>
      </c>
      <c r="Q1062" t="s">
        <v>6431</v>
      </c>
      <c r="R1062" t="s">
        <v>6294</v>
      </c>
      <c r="S1062" t="s">
        <v>6269</v>
      </c>
      <c r="T1062" t="s">
        <v>9509</v>
      </c>
      <c r="U1062" t="s">
        <v>6269</v>
      </c>
      <c r="V1062" t="s">
        <v>6271</v>
      </c>
      <c r="W1062" t="s">
        <v>12351</v>
      </c>
      <c r="X1062" t="s">
        <v>12352</v>
      </c>
      <c r="Y1062" t="s">
        <v>6269</v>
      </c>
      <c r="Z1062" s="48" t="str">
        <f t="shared" si="275"/>
        <v>SSA JND-10.121.97.212-PORBANDAR B2_6/11-10.121.24.45-JUNAGADH B2_6/11</v>
      </c>
      <c r="AA1062" s="48">
        <f t="shared" si="276"/>
        <v>15</v>
      </c>
      <c r="AB1062" s="48">
        <f t="shared" si="277"/>
        <v>25</v>
      </c>
      <c r="AC1062" s="48">
        <f t="shared" si="278"/>
        <v>14</v>
      </c>
      <c r="AD1062" s="48">
        <f t="shared" si="279"/>
        <v>23</v>
      </c>
      <c r="AE1062" s="48" t="str">
        <f t="shared" si="280"/>
        <v>10.121.97.212</v>
      </c>
      <c r="AF1062" s="42" t="str">
        <f t="shared" si="281"/>
        <v>10.121.24.45</v>
      </c>
      <c r="AG1062" s="7" t="str">
        <f t="shared" si="282"/>
        <v>PORBANDAR</v>
      </c>
      <c r="AH1062" s="7" t="str">
        <f t="shared" si="283"/>
        <v>JUNAGADH</v>
      </c>
      <c r="AI1062" s="7" t="str">
        <f t="shared" si="284"/>
        <v>S6P11</v>
      </c>
      <c r="AJ1062" s="7" t="str">
        <f t="shared" si="285"/>
        <v>S6P11</v>
      </c>
      <c r="AK1062" s="7" t="str">
        <f>IFERROR(VLOOKUP(Z1062,'PASTE-DL-ALARMS'!$Q$10:$W$2200,7,FALSE),"")</f>
        <v/>
      </c>
      <c r="AL1062" s="55" t="str">
        <f>IFERROR(VLOOKUP(Z1062,'PASTE-DL-ALARMS'!$Q$10:$W$2200,3,FALSE),"")</f>
        <v/>
      </c>
      <c r="AM1062" s="7" t="str">
        <f t="shared" si="286"/>
        <v>10.121.97.212_PORBANDAR_S6P11</v>
      </c>
      <c r="AN1062" s="55" t="str">
        <f t="shared" si="287"/>
        <v>10.121.24.45_JUNAGADH_S6P11</v>
      </c>
      <c r="AO1062" s="72" t="e">
        <f t="shared" ca="1" si="288"/>
        <v>#VALUE!</v>
      </c>
      <c r="AP1062" s="7" t="str">
        <f>IFERROR(VLOOKUP(Z1062,'PASTE-DL-ALARMS'!$Q$10:$Z$2800,8,FALSE),"")</f>
        <v/>
      </c>
    </row>
    <row r="1063" spans="1:42" x14ac:dyDescent="0.25">
      <c r="A1063" s="20"/>
      <c r="B1063" s="20"/>
      <c r="C1063" s="20" t="str">
        <f>IF(D1063="Critical",MAX($C$8:C1062)+1,"")</f>
        <v/>
      </c>
      <c r="D1063" s="20" t="str">
        <f t="shared" si="272"/>
        <v>-</v>
      </c>
      <c r="E1063" s="20" t="str">
        <f>VLOOKUP('PASTE-DOWN-DL'!F1063,'SSA-CODE'!$D$4:$E$56,2,FALSE)</f>
        <v>HMR</v>
      </c>
      <c r="F1063" s="48" t="str">
        <f t="shared" si="273"/>
        <v>SSA HMR</v>
      </c>
      <c r="G1063" s="48" t="str">
        <f t="shared" si="274"/>
        <v xml:space="preserve">	SSA HMR</v>
      </c>
      <c r="H1063" s="20">
        <v>1054</v>
      </c>
      <c r="I1063" t="s">
        <v>12353</v>
      </c>
      <c r="J1063" t="s">
        <v>6260</v>
      </c>
      <c r="K1063" t="s">
        <v>6275</v>
      </c>
      <c r="L1063" t="s">
        <v>6262</v>
      </c>
      <c r="M1063" t="s">
        <v>6263</v>
      </c>
      <c r="N1063" t="s">
        <v>12354</v>
      </c>
      <c r="O1063" t="s">
        <v>12355</v>
      </c>
      <c r="P1063" t="s">
        <v>6266</v>
      </c>
      <c r="Q1063" t="s">
        <v>6850</v>
      </c>
      <c r="R1063" t="s">
        <v>6279</v>
      </c>
      <c r="S1063" t="s">
        <v>12356</v>
      </c>
      <c r="T1063" t="s">
        <v>6313</v>
      </c>
      <c r="U1063" t="s">
        <v>7531</v>
      </c>
      <c r="V1063" t="s">
        <v>6271</v>
      </c>
      <c r="W1063" t="s">
        <v>12357</v>
      </c>
      <c r="X1063" t="s">
        <v>12358</v>
      </c>
      <c r="Y1063" t="s">
        <v>6269</v>
      </c>
      <c r="Z1063" s="48" t="str">
        <f t="shared" si="275"/>
        <v>SSA HMR-10.121.25.165-GAMBHOI_3/2-10.121.25.174-Chadarni CPAN_2/6</v>
      </c>
      <c r="AA1063" s="48">
        <f t="shared" si="276"/>
        <v>15</v>
      </c>
      <c r="AB1063" s="48">
        <f t="shared" si="277"/>
        <v>29</v>
      </c>
      <c r="AC1063" s="48">
        <f t="shared" si="278"/>
        <v>15</v>
      </c>
      <c r="AD1063" s="48">
        <f t="shared" si="279"/>
        <v>23</v>
      </c>
      <c r="AE1063" s="48" t="str">
        <f t="shared" si="280"/>
        <v>10.121.25.174</v>
      </c>
      <c r="AF1063" s="42" t="str">
        <f t="shared" si="281"/>
        <v>10.121.25.165</v>
      </c>
      <c r="AG1063" s="7" t="str">
        <f t="shared" si="282"/>
        <v>Chadarni CPAN</v>
      </c>
      <c r="AH1063" s="7" t="str">
        <f t="shared" si="283"/>
        <v>GAMBHOI</v>
      </c>
      <c r="AI1063" s="7" t="str">
        <f t="shared" si="284"/>
        <v>S2P6</v>
      </c>
      <c r="AJ1063" s="7" t="str">
        <f t="shared" si="285"/>
        <v>S3P2</v>
      </c>
      <c r="AK1063" s="7" t="str">
        <f>IFERROR(VLOOKUP(Z1063,'PASTE-DL-ALARMS'!$Q$10:$W$2200,7,FALSE),"")</f>
        <v/>
      </c>
      <c r="AL1063" s="55" t="str">
        <f>IFERROR(VLOOKUP(Z1063,'PASTE-DL-ALARMS'!$Q$10:$W$2200,3,FALSE),"")</f>
        <v/>
      </c>
      <c r="AM1063" s="7" t="str">
        <f t="shared" si="286"/>
        <v>10.121.25.174_Chadarni CPAN_S2P6</v>
      </c>
      <c r="AN1063" s="55" t="str">
        <f t="shared" si="287"/>
        <v>10.121.25.165_GAMBHOI_S3P2</v>
      </c>
      <c r="AO1063" s="72" t="e">
        <f t="shared" ca="1" si="288"/>
        <v>#VALUE!</v>
      </c>
      <c r="AP1063" s="7" t="str">
        <f>IFERROR(VLOOKUP(Z1063,'PASTE-DL-ALARMS'!$Q$10:$Z$2800,8,FALSE),"")</f>
        <v/>
      </c>
    </row>
    <row r="1064" spans="1:42" x14ac:dyDescent="0.25">
      <c r="A1064" s="20"/>
      <c r="B1064" s="20"/>
      <c r="C1064" s="20" t="str">
        <f>IF(D1064="Critical",MAX($C$8:C1063)+1,"")</f>
        <v/>
      </c>
      <c r="D1064" s="20" t="str">
        <f t="shared" si="272"/>
        <v>-</v>
      </c>
      <c r="E1064" s="20" t="str">
        <f>VLOOKUP('PASTE-DOWN-DL'!F1064,'SSA-CODE'!$D$4:$E$56,2,FALSE)</f>
        <v>SEN</v>
      </c>
      <c r="F1064" s="48" t="str">
        <f t="shared" si="273"/>
        <v>SSA SEN</v>
      </c>
      <c r="G1064" s="48" t="str">
        <f t="shared" si="274"/>
        <v xml:space="preserve">	SSA SEN</v>
      </c>
      <c r="H1064" s="20">
        <v>1055</v>
      </c>
      <c r="I1064" t="s">
        <v>12359</v>
      </c>
      <c r="J1064" t="s">
        <v>6260</v>
      </c>
      <c r="K1064" t="s">
        <v>6275</v>
      </c>
      <c r="L1064" t="s">
        <v>6262</v>
      </c>
      <c r="M1064" t="s">
        <v>6263</v>
      </c>
      <c r="N1064" t="s">
        <v>12360</v>
      </c>
      <c r="O1064" t="s">
        <v>12361</v>
      </c>
      <c r="P1064" t="s">
        <v>6266</v>
      </c>
      <c r="Q1064" t="s">
        <v>6378</v>
      </c>
      <c r="R1064" t="s">
        <v>6279</v>
      </c>
      <c r="S1064" t="s">
        <v>12362</v>
      </c>
      <c r="T1064" t="s">
        <v>6937</v>
      </c>
      <c r="U1064" t="s">
        <v>12362</v>
      </c>
      <c r="V1064" t="s">
        <v>6271</v>
      </c>
      <c r="W1064" t="s">
        <v>12363</v>
      </c>
      <c r="X1064" t="s">
        <v>6488</v>
      </c>
      <c r="Y1064" t="s">
        <v>6269</v>
      </c>
      <c r="Z1064" s="48" t="str">
        <f t="shared" si="275"/>
        <v>SSA SEN-10.121.99.35-SURENDRANAGAR-PNT A1_2/6-10.121.99.22-KHARVA-BTS A1_1/5</v>
      </c>
      <c r="AA1064" s="48">
        <f t="shared" si="276"/>
        <v>14</v>
      </c>
      <c r="AB1064" s="48">
        <f t="shared" si="277"/>
        <v>32</v>
      </c>
      <c r="AC1064" s="48">
        <f t="shared" si="278"/>
        <v>14</v>
      </c>
      <c r="AD1064" s="48">
        <f t="shared" si="279"/>
        <v>21</v>
      </c>
      <c r="AE1064" s="48" t="str">
        <f t="shared" si="280"/>
        <v>10.121.99.35</v>
      </c>
      <c r="AF1064" s="42" t="str">
        <f t="shared" si="281"/>
        <v>10.121.99.22</v>
      </c>
      <c r="AG1064" s="7" t="str">
        <f t="shared" si="282"/>
        <v>SURENDRANAGAR PNT</v>
      </c>
      <c r="AH1064" s="7" t="str">
        <f t="shared" si="283"/>
        <v>RANAVM</v>
      </c>
      <c r="AI1064" s="7" t="str">
        <f t="shared" si="284"/>
        <v>S2P6</v>
      </c>
      <c r="AJ1064" s="7" t="str">
        <f t="shared" si="285"/>
        <v>S1P5</v>
      </c>
      <c r="AK1064" s="7" t="str">
        <f>IFERROR(VLOOKUP(Z1064,'PASTE-DL-ALARMS'!$Q$10:$W$2200,7,FALSE),"")</f>
        <v/>
      </c>
      <c r="AL1064" s="55" t="str">
        <f>IFERROR(VLOOKUP(Z1064,'PASTE-DL-ALARMS'!$Q$10:$W$2200,3,FALSE),"")</f>
        <v/>
      </c>
      <c r="AM1064" s="7" t="str">
        <f t="shared" si="286"/>
        <v>10.121.99.35_SURENDRANAGAR PNT_S2P6</v>
      </c>
      <c r="AN1064" s="55" t="str">
        <f t="shared" si="287"/>
        <v>10.121.99.22_RANAVM_S1P5</v>
      </c>
      <c r="AO1064" s="72" t="e">
        <f t="shared" ca="1" si="288"/>
        <v>#VALUE!</v>
      </c>
      <c r="AP1064" s="7" t="str">
        <f>IFERROR(VLOOKUP(Z1064,'PASTE-DL-ALARMS'!$Q$10:$Z$2800,8,FALSE),"")</f>
        <v/>
      </c>
    </row>
    <row r="1065" spans="1:42" x14ac:dyDescent="0.25">
      <c r="A1065" s="20"/>
      <c r="B1065" s="20"/>
      <c r="C1065" s="20" t="str">
        <f>IF(D1065="Critical",MAX($C$8:C1064)+1,"")</f>
        <v/>
      </c>
      <c r="D1065" s="20" t="str">
        <f t="shared" si="272"/>
        <v>-</v>
      </c>
      <c r="E1065" s="20" t="str">
        <f>VLOOKUP('PASTE-DOWN-DL'!F1065,'SSA-CODE'!$D$4:$E$56,2,FALSE)</f>
        <v>AHD</v>
      </c>
      <c r="F1065" s="48" t="str">
        <f t="shared" si="273"/>
        <v>SSA AM</v>
      </c>
      <c r="G1065" s="48" t="str">
        <f t="shared" si="274"/>
        <v xml:space="preserve">	SSA AM</v>
      </c>
      <c r="H1065" s="20">
        <v>1056</v>
      </c>
      <c r="I1065" t="s">
        <v>12364</v>
      </c>
      <c r="J1065" t="s">
        <v>6466</v>
      </c>
      <c r="K1065" t="s">
        <v>6275</v>
      </c>
      <c r="L1065" t="s">
        <v>6262</v>
      </c>
      <c r="M1065" t="s">
        <v>6263</v>
      </c>
      <c r="N1065" t="s">
        <v>12365</v>
      </c>
      <c r="O1065" t="s">
        <v>12366</v>
      </c>
      <c r="P1065" t="s">
        <v>6266</v>
      </c>
      <c r="Q1065" t="s">
        <v>6876</v>
      </c>
      <c r="R1065" t="s">
        <v>6279</v>
      </c>
      <c r="S1065" t="s">
        <v>12367</v>
      </c>
      <c r="T1065" t="s">
        <v>6304</v>
      </c>
      <c r="U1065" t="s">
        <v>12367</v>
      </c>
      <c r="V1065" t="s">
        <v>6271</v>
      </c>
      <c r="W1065" t="s">
        <v>12368</v>
      </c>
      <c r="X1065" t="s">
        <v>12369</v>
      </c>
      <c r="Y1065" t="s">
        <v>6269</v>
      </c>
      <c r="Z1065" s="48" t="str">
        <f t="shared" si="275"/>
        <v>SSA AM-10.121.18.79-Vejalpur_4/7-10.121.18.110-Vejalpur_Exch_1/3</v>
      </c>
      <c r="AA1065" s="48">
        <f t="shared" si="276"/>
        <v>15</v>
      </c>
      <c r="AB1065" s="48">
        <f t="shared" si="277"/>
        <v>33</v>
      </c>
      <c r="AC1065" s="48">
        <f t="shared" si="278"/>
        <v>14</v>
      </c>
      <c r="AD1065" s="48">
        <f t="shared" si="279"/>
        <v>23</v>
      </c>
      <c r="AE1065" s="48" t="str">
        <f t="shared" si="280"/>
        <v>10.121.18.110</v>
      </c>
      <c r="AF1065" s="42" t="str">
        <f t="shared" si="281"/>
        <v>10.121.18.79</v>
      </c>
      <c r="AG1065" s="7" t="str">
        <f t="shared" si="282"/>
        <v>VEJALPUR EXCHANGE</v>
      </c>
      <c r="AH1065" s="7" t="str">
        <f t="shared" si="283"/>
        <v>VEJALPUR</v>
      </c>
      <c r="AI1065" s="7" t="str">
        <f t="shared" si="284"/>
        <v>S1P3</v>
      </c>
      <c r="AJ1065" s="7" t="str">
        <f t="shared" si="285"/>
        <v>S4P7</v>
      </c>
      <c r="AK1065" s="7" t="str">
        <f>IFERROR(VLOOKUP(Z1065,'PASTE-DL-ALARMS'!$Q$10:$W$2200,7,FALSE),"")</f>
        <v/>
      </c>
      <c r="AL1065" s="55" t="str">
        <f>IFERROR(VLOOKUP(Z1065,'PASTE-DL-ALARMS'!$Q$10:$W$2200,3,FALSE),"")</f>
        <v/>
      </c>
      <c r="AM1065" s="7" t="str">
        <f t="shared" si="286"/>
        <v>10.121.18.110_VEJALPUR EXCHANGE_S1P3</v>
      </c>
      <c r="AN1065" s="55" t="str">
        <f t="shared" si="287"/>
        <v>10.121.18.79_VEJALPUR_S4P7</v>
      </c>
      <c r="AO1065" s="72" t="e">
        <f t="shared" ca="1" si="288"/>
        <v>#VALUE!</v>
      </c>
      <c r="AP1065" s="7" t="str">
        <f>IFERROR(VLOOKUP(Z1065,'PASTE-DL-ALARMS'!$Q$10:$Z$2800,8,FALSE),"")</f>
        <v/>
      </c>
    </row>
    <row r="1066" spans="1:42" x14ac:dyDescent="0.25">
      <c r="A1066" s="20"/>
      <c r="B1066" s="20"/>
      <c r="C1066" s="20" t="str">
        <f>IF(D1066="Critical",MAX($C$8:C1065)+1,"")</f>
        <v/>
      </c>
      <c r="D1066" s="20" t="str">
        <f t="shared" si="272"/>
        <v>-</v>
      </c>
      <c r="E1066" s="20" t="str">
        <f>VLOOKUP('PASTE-DOWN-DL'!F1066,'SSA-CODE'!$D$4:$E$56,2,FALSE)</f>
        <v>AHD</v>
      </c>
      <c r="F1066" s="48" t="str">
        <f t="shared" si="273"/>
        <v>SSA AM</v>
      </c>
      <c r="G1066" s="48" t="str">
        <f t="shared" si="274"/>
        <v xml:space="preserve">	SSA AM</v>
      </c>
      <c r="H1066" s="20">
        <v>1057</v>
      </c>
      <c r="I1066" t="s">
        <v>12370</v>
      </c>
      <c r="J1066" t="s">
        <v>6260</v>
      </c>
      <c r="K1066" t="s">
        <v>6261</v>
      </c>
      <c r="L1066" t="s">
        <v>6262</v>
      </c>
      <c r="M1066" t="s">
        <v>6263</v>
      </c>
      <c r="N1066" t="s">
        <v>12371</v>
      </c>
      <c r="O1066" t="s">
        <v>12372</v>
      </c>
      <c r="P1066" t="s">
        <v>6266</v>
      </c>
      <c r="Q1066" t="s">
        <v>6546</v>
      </c>
      <c r="R1066" t="s">
        <v>6311</v>
      </c>
      <c r="S1066" t="s">
        <v>12373</v>
      </c>
      <c r="T1066" t="s">
        <v>6287</v>
      </c>
      <c r="U1066" t="s">
        <v>12374</v>
      </c>
      <c r="V1066" t="s">
        <v>6271</v>
      </c>
      <c r="W1066" t="s">
        <v>12375</v>
      </c>
      <c r="X1066" t="s">
        <v>12376</v>
      </c>
      <c r="Y1066" t="s">
        <v>12377</v>
      </c>
      <c r="Z1066" s="48" t="str">
        <f t="shared" si="275"/>
        <v>SSA AM-10.121.17.199-Memnagar_3/1-10.121.18.66-GulbaiTekra_4/1</v>
      </c>
      <c r="AA1066" s="48">
        <f t="shared" si="276"/>
        <v>14</v>
      </c>
      <c r="AB1066" s="48">
        <f t="shared" si="277"/>
        <v>28</v>
      </c>
      <c r="AC1066" s="48">
        <f t="shared" si="278"/>
        <v>15</v>
      </c>
      <c r="AD1066" s="48">
        <f t="shared" si="279"/>
        <v>24</v>
      </c>
      <c r="AE1066" s="48" t="str">
        <f t="shared" si="280"/>
        <v>10.121.18.66</v>
      </c>
      <c r="AF1066" s="42" t="str">
        <f t="shared" si="281"/>
        <v>10.121.17.199</v>
      </c>
      <c r="AG1066" s="7" t="str">
        <f t="shared" si="282"/>
        <v>GULABAI TEKRA</v>
      </c>
      <c r="AH1066" s="7" t="str">
        <f t="shared" si="283"/>
        <v>MEMNAGAR</v>
      </c>
      <c r="AI1066" s="7" t="str">
        <f t="shared" si="284"/>
        <v>S4P1</v>
      </c>
      <c r="AJ1066" s="7" t="str">
        <f t="shared" si="285"/>
        <v>S3P1</v>
      </c>
      <c r="AK1066" s="7" t="str">
        <f>IFERROR(VLOOKUP(Z1066,'PASTE-DL-ALARMS'!$Q$10:$W$2200,7,FALSE),"")</f>
        <v/>
      </c>
      <c r="AL1066" s="55" t="str">
        <f>IFERROR(VLOOKUP(Z1066,'PASTE-DL-ALARMS'!$Q$10:$W$2200,3,FALSE),"")</f>
        <v/>
      </c>
      <c r="AM1066" s="7" t="str">
        <f t="shared" si="286"/>
        <v>10.121.18.66_GULABAI TEKRA_S4P1</v>
      </c>
      <c r="AN1066" s="55" t="str">
        <f t="shared" si="287"/>
        <v>10.121.17.199_MEMNAGAR_S3P1</v>
      </c>
      <c r="AO1066" s="72" t="e">
        <f t="shared" ca="1" si="288"/>
        <v>#VALUE!</v>
      </c>
      <c r="AP1066" s="7" t="str">
        <f>IFERROR(VLOOKUP(Z1066,'PASTE-DL-ALARMS'!$Q$10:$Z$2800,8,FALSE),"")</f>
        <v/>
      </c>
    </row>
    <row r="1067" spans="1:42" x14ac:dyDescent="0.25">
      <c r="A1067" s="20"/>
      <c r="B1067" s="20"/>
      <c r="C1067" s="20" t="str">
        <f>IF(D1067="Critical",MAX($C$8:C1066)+1,"")</f>
        <v/>
      </c>
      <c r="D1067" s="20" t="str">
        <f t="shared" si="272"/>
        <v>-</v>
      </c>
      <c r="E1067" s="20" t="str">
        <f>VLOOKUP('PASTE-DOWN-DL'!F1067,'SSA-CODE'!$D$4:$E$56,2,FALSE)</f>
        <v>JMN</v>
      </c>
      <c r="F1067" s="48" t="str">
        <f t="shared" si="273"/>
        <v>SSA JMN</v>
      </c>
      <c r="G1067" s="48" t="str">
        <f t="shared" si="274"/>
        <v xml:space="preserve">	SSA JMN</v>
      </c>
      <c r="H1067" s="20">
        <v>1058</v>
      </c>
      <c r="I1067" t="s">
        <v>12378</v>
      </c>
      <c r="J1067" t="s">
        <v>6260</v>
      </c>
      <c r="K1067" t="s">
        <v>6275</v>
      </c>
      <c r="L1067" t="s">
        <v>6262</v>
      </c>
      <c r="M1067" t="s">
        <v>6263</v>
      </c>
      <c r="N1067" t="s">
        <v>12379</v>
      </c>
      <c r="O1067" t="s">
        <v>12380</v>
      </c>
      <c r="P1067" t="s">
        <v>6266</v>
      </c>
      <c r="Q1067" t="s">
        <v>6616</v>
      </c>
      <c r="R1067" t="s">
        <v>6279</v>
      </c>
      <c r="S1067" t="s">
        <v>12381</v>
      </c>
      <c r="T1067" t="s">
        <v>6313</v>
      </c>
      <c r="U1067" t="s">
        <v>12381</v>
      </c>
      <c r="V1067" t="s">
        <v>6271</v>
      </c>
      <c r="W1067" t="s">
        <v>12382</v>
      </c>
      <c r="X1067" t="s">
        <v>12383</v>
      </c>
      <c r="Y1067" t="s">
        <v>6269</v>
      </c>
      <c r="Z1067" s="48" t="str">
        <f t="shared" si="275"/>
        <v>SSA JMN-10.121.20.1-Mehul Nagar(GNE)_5/3-10.121.20.6-Dared_5/3</v>
      </c>
      <c r="AA1067" s="48">
        <f t="shared" si="276"/>
        <v>13</v>
      </c>
      <c r="AB1067" s="48">
        <f t="shared" si="277"/>
        <v>30</v>
      </c>
      <c r="AC1067" s="48">
        <f t="shared" si="278"/>
        <v>13</v>
      </c>
      <c r="AD1067" s="48">
        <f t="shared" si="279"/>
        <v>19</v>
      </c>
      <c r="AE1067" s="48" t="str">
        <f t="shared" si="280"/>
        <v>10.121.20.1</v>
      </c>
      <c r="AF1067" s="42" t="str">
        <f t="shared" si="281"/>
        <v>10.121.20.6</v>
      </c>
      <c r="AG1067" s="7" t="str">
        <f t="shared" si="282"/>
        <v>Mehul Nagar(GNE)</v>
      </c>
      <c r="AH1067" s="7" t="str">
        <f t="shared" si="283"/>
        <v>Dared</v>
      </c>
      <c r="AI1067" s="7" t="str">
        <f t="shared" si="284"/>
        <v>S5P3</v>
      </c>
      <c r="AJ1067" s="7" t="str">
        <f t="shared" si="285"/>
        <v>S5P3</v>
      </c>
      <c r="AK1067" s="7" t="str">
        <f>IFERROR(VLOOKUP(Z1067,'PASTE-DL-ALARMS'!$Q$10:$W$2200,7,FALSE),"")</f>
        <v/>
      </c>
      <c r="AL1067" s="55" t="str">
        <f>IFERROR(VLOOKUP(Z1067,'PASTE-DL-ALARMS'!$Q$10:$W$2200,3,FALSE),"")</f>
        <v/>
      </c>
      <c r="AM1067" s="7" t="str">
        <f t="shared" si="286"/>
        <v>10.121.20.1_Mehul Nagar(GNE)_S5P3</v>
      </c>
      <c r="AN1067" s="55" t="str">
        <f t="shared" si="287"/>
        <v>10.121.20.6_Dared_S5P3</v>
      </c>
      <c r="AO1067" s="72" t="e">
        <f t="shared" ca="1" si="288"/>
        <v>#VALUE!</v>
      </c>
      <c r="AP1067" s="7" t="str">
        <f>IFERROR(VLOOKUP(Z1067,'PASTE-DL-ALARMS'!$Q$10:$Z$2800,8,FALSE),"")</f>
        <v/>
      </c>
    </row>
    <row r="1068" spans="1:42" x14ac:dyDescent="0.25">
      <c r="A1068" s="20"/>
      <c r="B1068" s="20"/>
      <c r="C1068" s="20" t="str">
        <f>IF(D1068="Critical",MAX($C$8:C1067)+1,"")</f>
        <v/>
      </c>
      <c r="D1068" s="20" t="str">
        <f t="shared" si="272"/>
        <v>-</v>
      </c>
      <c r="E1068" s="20" t="str">
        <f>VLOOKUP('PASTE-DOWN-DL'!F1068,'SSA-CODE'!$D$4:$E$56,2,FALSE)</f>
        <v>JND</v>
      </c>
      <c r="F1068" s="48" t="str">
        <f t="shared" si="273"/>
        <v>SSA JND</v>
      </c>
      <c r="G1068" s="48" t="str">
        <f t="shared" si="274"/>
        <v xml:space="preserve">	SSA JND</v>
      </c>
      <c r="H1068" s="20">
        <v>1059</v>
      </c>
      <c r="I1068" t="s">
        <v>12384</v>
      </c>
      <c r="J1068" t="s">
        <v>6260</v>
      </c>
      <c r="K1068" t="s">
        <v>6261</v>
      </c>
      <c r="L1068" t="s">
        <v>6262</v>
      </c>
      <c r="M1068" t="s">
        <v>6263</v>
      </c>
      <c r="N1068" t="s">
        <v>12385</v>
      </c>
      <c r="O1068" t="s">
        <v>12386</v>
      </c>
      <c r="P1068" t="s">
        <v>6266</v>
      </c>
      <c r="Q1068" t="s">
        <v>7364</v>
      </c>
      <c r="R1068" t="s">
        <v>7559</v>
      </c>
      <c r="S1068" t="s">
        <v>12387</v>
      </c>
      <c r="T1068" t="s">
        <v>6800</v>
      </c>
      <c r="U1068" t="s">
        <v>10012</v>
      </c>
      <c r="V1068" t="s">
        <v>6271</v>
      </c>
      <c r="W1068" t="s">
        <v>12388</v>
      </c>
      <c r="X1068" t="s">
        <v>12389</v>
      </c>
      <c r="Y1068" t="s">
        <v>6269</v>
      </c>
      <c r="Z1068" s="48" t="str">
        <f t="shared" si="275"/>
        <v>SSA JND-10.121.97.207-Keshod_B2 / S5P1-10.121.97.208-Mangrol_B2 / S3P1</v>
      </c>
      <c r="AA1068" s="48">
        <f t="shared" si="276"/>
        <v>15</v>
      </c>
      <c r="AB1068" s="48">
        <f t="shared" si="277"/>
        <v>23</v>
      </c>
      <c r="AC1068" s="48">
        <f t="shared" si="278"/>
        <v>15</v>
      </c>
      <c r="AD1068" s="48">
        <f t="shared" si="279"/>
        <v>22</v>
      </c>
      <c r="AE1068" s="48" t="str">
        <f t="shared" si="280"/>
        <v>10.121.97.208</v>
      </c>
      <c r="AF1068" s="42" t="str">
        <f t="shared" si="281"/>
        <v>10.121.97.207</v>
      </c>
      <c r="AG1068" s="7" t="str">
        <f t="shared" si="282"/>
        <v>MANGROL</v>
      </c>
      <c r="AH1068" s="7" t="str">
        <f t="shared" si="283"/>
        <v>KESHOD</v>
      </c>
      <c r="AI1068" s="7" t="str">
        <f t="shared" si="284"/>
        <v>S3P1</v>
      </c>
      <c r="AJ1068" s="7" t="str">
        <f t="shared" si="285"/>
        <v>S5P1</v>
      </c>
      <c r="AK1068" s="7" t="str">
        <f>IFERROR(VLOOKUP(Z1068,'PASTE-DL-ALARMS'!$Q$10:$W$2200,7,FALSE),"")</f>
        <v/>
      </c>
      <c r="AL1068" s="55" t="str">
        <f>IFERROR(VLOOKUP(Z1068,'PASTE-DL-ALARMS'!$Q$10:$W$2200,3,FALSE),"")</f>
        <v/>
      </c>
      <c r="AM1068" s="7" t="str">
        <f t="shared" si="286"/>
        <v>10.121.97.208_MANGROL_S3P1</v>
      </c>
      <c r="AN1068" s="55" t="str">
        <f t="shared" si="287"/>
        <v>10.121.97.207_KESHOD_S5P1</v>
      </c>
      <c r="AO1068" s="72" t="e">
        <f t="shared" ca="1" si="288"/>
        <v>#VALUE!</v>
      </c>
      <c r="AP1068" s="7" t="str">
        <f>IFERROR(VLOOKUP(Z1068,'PASTE-DL-ALARMS'!$Q$10:$Z$2800,8,FALSE),"")</f>
        <v/>
      </c>
    </row>
    <row r="1069" spans="1:42" x14ac:dyDescent="0.25">
      <c r="A1069" s="20"/>
      <c r="B1069" s="20"/>
      <c r="C1069" s="20" t="str">
        <f>IF(D1069="Critical",MAX($C$8:C1068)+1,"")</f>
        <v/>
      </c>
      <c r="D1069" s="20" t="str">
        <f t="shared" si="272"/>
        <v>-</v>
      </c>
      <c r="E1069" s="20" t="str">
        <f>VLOOKUP('PASTE-DOWN-DL'!F1069,'SSA-CODE'!$D$4:$E$56,2,FALSE)</f>
        <v>NDD</v>
      </c>
      <c r="F1069" s="48" t="str">
        <f t="shared" si="273"/>
        <v>SSA NAD</v>
      </c>
      <c r="G1069" s="48" t="str">
        <f t="shared" si="274"/>
        <v xml:space="preserve">	SSA NAD</v>
      </c>
      <c r="H1069" s="20">
        <v>1060</v>
      </c>
      <c r="I1069" t="s">
        <v>12390</v>
      </c>
      <c r="J1069" t="s">
        <v>6260</v>
      </c>
      <c r="K1069" t="s">
        <v>6275</v>
      </c>
      <c r="L1069" t="s">
        <v>6262</v>
      </c>
      <c r="M1069" t="s">
        <v>6263</v>
      </c>
      <c r="N1069" t="s">
        <v>12391</v>
      </c>
      <c r="O1069" t="s">
        <v>12392</v>
      </c>
      <c r="P1069" t="s">
        <v>6266</v>
      </c>
      <c r="Q1069" t="s">
        <v>6498</v>
      </c>
      <c r="R1069" t="s">
        <v>6279</v>
      </c>
      <c r="S1069" t="s">
        <v>12393</v>
      </c>
      <c r="T1069" t="s">
        <v>6500</v>
      </c>
      <c r="U1069" t="s">
        <v>6653</v>
      </c>
      <c r="V1069" t="s">
        <v>6271</v>
      </c>
      <c r="W1069" t="s">
        <v>12394</v>
      </c>
      <c r="X1069" t="s">
        <v>6488</v>
      </c>
      <c r="Y1069" t="s">
        <v>6269</v>
      </c>
      <c r="Z1069" s="48" t="str">
        <f t="shared" si="275"/>
        <v>SSA NAD-10.121.24.239-CHAKLASI A1_1/5-10.121.24.237-Uttarsanda B1_4/6</v>
      </c>
      <c r="AA1069" s="48">
        <f t="shared" si="276"/>
        <v>15</v>
      </c>
      <c r="AB1069" s="48">
        <f t="shared" si="277"/>
        <v>24</v>
      </c>
      <c r="AC1069" s="48">
        <f t="shared" si="278"/>
        <v>15</v>
      </c>
      <c r="AD1069" s="48">
        <f t="shared" si="279"/>
        <v>26</v>
      </c>
      <c r="AE1069" s="48" t="str">
        <f t="shared" si="280"/>
        <v>10.121.24.239</v>
      </c>
      <c r="AF1069" s="42" t="str">
        <f t="shared" si="281"/>
        <v>10.121.24.237</v>
      </c>
      <c r="AG1069" s="7" t="str">
        <f t="shared" si="282"/>
        <v>CHAKLASI</v>
      </c>
      <c r="AH1069" s="7" t="str">
        <f t="shared" si="283"/>
        <v>UTTARSANDA</v>
      </c>
      <c r="AI1069" s="7" t="str">
        <f t="shared" si="284"/>
        <v>S1P5</v>
      </c>
      <c r="AJ1069" s="7" t="str">
        <f t="shared" si="285"/>
        <v>S4P6</v>
      </c>
      <c r="AK1069" s="7" t="str">
        <f>IFERROR(VLOOKUP(Z1069,'PASTE-DL-ALARMS'!$Q$10:$W$2200,7,FALSE),"")</f>
        <v/>
      </c>
      <c r="AL1069" s="55" t="str">
        <f>IFERROR(VLOOKUP(Z1069,'PASTE-DL-ALARMS'!$Q$10:$W$2200,3,FALSE),"")</f>
        <v/>
      </c>
      <c r="AM1069" s="7" t="str">
        <f t="shared" si="286"/>
        <v>10.121.24.239_CHAKLASI_S1P5</v>
      </c>
      <c r="AN1069" s="55" t="str">
        <f t="shared" si="287"/>
        <v>10.121.24.237_UTTARSANDA_S4P6</v>
      </c>
      <c r="AO1069" s="72" t="e">
        <f t="shared" ca="1" si="288"/>
        <v>#VALUE!</v>
      </c>
      <c r="AP1069" s="7" t="str">
        <f>IFERROR(VLOOKUP(Z1069,'PASTE-DL-ALARMS'!$Q$10:$Z$2800,8,FALSE),"")</f>
        <v/>
      </c>
    </row>
    <row r="1070" spans="1:42" x14ac:dyDescent="0.25">
      <c r="A1070" s="20"/>
      <c r="B1070" s="20"/>
      <c r="C1070" s="20">
        <f>IF(D1070="Critical",MAX($C$8:C1069)+1,"")</f>
        <v>44</v>
      </c>
      <c r="D1070" s="20" t="str">
        <f t="shared" si="272"/>
        <v>Critical</v>
      </c>
      <c r="E1070" s="20" t="str">
        <f>VLOOKUP('PASTE-DOWN-DL'!F1070,'SSA-CODE'!$D$4:$E$56,2,FALSE)</f>
        <v>WTR RJ</v>
      </c>
      <c r="F1070" s="48" t="str">
        <f t="shared" si="273"/>
        <v>WTR RJ</v>
      </c>
      <c r="G1070" s="48" t="str">
        <f t="shared" si="274"/>
        <v xml:space="preserve">	WTR RJ</v>
      </c>
      <c r="H1070" s="20">
        <v>1061</v>
      </c>
      <c r="I1070" t="s">
        <v>12395</v>
      </c>
      <c r="J1070" t="s">
        <v>6260</v>
      </c>
      <c r="K1070" t="s">
        <v>6261</v>
      </c>
      <c r="L1070" t="s">
        <v>6262</v>
      </c>
      <c r="M1070" t="s">
        <v>6263</v>
      </c>
      <c r="N1070" t="s">
        <v>12396</v>
      </c>
      <c r="O1070" t="s">
        <v>12397</v>
      </c>
      <c r="P1070" t="s">
        <v>6484</v>
      </c>
      <c r="Q1070" t="s">
        <v>6686</v>
      </c>
      <c r="R1070" t="s">
        <v>7052</v>
      </c>
      <c r="S1070" t="s">
        <v>6269</v>
      </c>
      <c r="T1070" t="s">
        <v>6462</v>
      </c>
      <c r="U1070" t="s">
        <v>6269</v>
      </c>
      <c r="V1070" t="s">
        <v>6271</v>
      </c>
      <c r="W1070" t="s">
        <v>12398</v>
      </c>
      <c r="X1070" t="s">
        <v>12399</v>
      </c>
      <c r="Y1070" t="s">
        <v>6269</v>
      </c>
      <c r="Z1070" s="48" t="str">
        <f t="shared" si="275"/>
        <v>WTR RJ-10.121.68.206-TN725B_JAM JODHPUR_PH3\S4P1-10.121.68.197-TN725B_BHANVAD_PH3\S5P1</v>
      </c>
      <c r="AA1070" s="48">
        <f t="shared" si="276"/>
        <v>15</v>
      </c>
      <c r="AB1070" s="48">
        <f t="shared" si="277"/>
        <v>23</v>
      </c>
      <c r="AC1070" s="48">
        <f t="shared" si="278"/>
        <v>15</v>
      </c>
      <c r="AD1070" s="48">
        <f t="shared" si="279"/>
        <v>26</v>
      </c>
      <c r="AE1070" s="48" t="str">
        <f t="shared" si="280"/>
        <v>10.121.68.197</v>
      </c>
      <c r="AF1070" s="42" t="str">
        <f t="shared" si="281"/>
        <v>10.121.68.206</v>
      </c>
      <c r="AG1070" s="7" t="str">
        <f t="shared" si="282"/>
        <v>BHANVAD</v>
      </c>
      <c r="AH1070" s="7" t="str">
        <f t="shared" si="283"/>
        <v>JAMJODHPUR</v>
      </c>
      <c r="AI1070" s="7" t="str">
        <f t="shared" si="284"/>
        <v>S5P1</v>
      </c>
      <c r="AJ1070" s="7" t="str">
        <f t="shared" si="285"/>
        <v>S4P1</v>
      </c>
      <c r="AK1070" s="7" t="str">
        <f>IFERROR(VLOOKUP(Z1070,'PASTE-DL-ALARMS'!$Q$10:$W$2200,7,FALSE),"")</f>
        <v>13-05-2026</v>
      </c>
      <c r="AL1070" s="55" t="str">
        <f>IFERROR(VLOOKUP(Z1070,'PASTE-DL-ALARMS'!$Q$10:$W$2200,3,FALSE),"")</f>
        <v>14:16:24</v>
      </c>
      <c r="AM1070" s="7" t="str">
        <f t="shared" si="286"/>
        <v>10.121.68.197_BHANVAD_S5P1</v>
      </c>
      <c r="AN1070" s="55" t="str">
        <f t="shared" si="287"/>
        <v>10.121.68.206_JAMJODHPUR_S4P1</v>
      </c>
      <c r="AO1070" s="72">
        <f t="shared" ca="1" si="288"/>
        <v>2</v>
      </c>
      <c r="AP1070" s="7" t="str">
        <f>IFERROR(VLOOKUP(Z1070,'PASTE-DL-ALARMS'!$Q$10:$Z$2800,8,FALSE),"")</f>
        <v xml:space="preserve">	2026/05/13,14:16:24</v>
      </c>
    </row>
    <row r="1071" spans="1:42" x14ac:dyDescent="0.25">
      <c r="A1071" s="20"/>
      <c r="B1071" s="20"/>
      <c r="C1071" s="20" t="str">
        <f>IF(D1071="Critical",MAX($C$8:C1070)+1,"")</f>
        <v/>
      </c>
      <c r="D1071" s="20" t="str">
        <f t="shared" si="272"/>
        <v>-</v>
      </c>
      <c r="E1071" s="20" t="str">
        <f>VLOOKUP('PASTE-DOWN-DL'!F1071,'SSA-CODE'!$D$4:$E$56,2,FALSE)</f>
        <v>VDA</v>
      </c>
      <c r="F1071" s="48" t="str">
        <f t="shared" si="273"/>
        <v>SSA VDR</v>
      </c>
      <c r="G1071" s="48" t="str">
        <f t="shared" si="274"/>
        <v xml:space="preserve">	SSA VDR</v>
      </c>
      <c r="H1071" s="20">
        <v>1062</v>
      </c>
      <c r="I1071" t="s">
        <v>12400</v>
      </c>
      <c r="J1071" t="s">
        <v>6466</v>
      </c>
      <c r="K1071" t="s">
        <v>6275</v>
      </c>
      <c r="L1071" t="s">
        <v>6262</v>
      </c>
      <c r="M1071" t="s">
        <v>6263</v>
      </c>
      <c r="N1071" t="s">
        <v>12401</v>
      </c>
      <c r="O1071" t="s">
        <v>12402</v>
      </c>
      <c r="P1071" t="s">
        <v>6266</v>
      </c>
      <c r="Q1071" t="s">
        <v>6319</v>
      </c>
      <c r="R1071" t="s">
        <v>6279</v>
      </c>
      <c r="S1071" t="s">
        <v>12403</v>
      </c>
      <c r="T1071" t="s">
        <v>6313</v>
      </c>
      <c r="U1071" t="s">
        <v>6417</v>
      </c>
      <c r="V1071" t="s">
        <v>6271</v>
      </c>
      <c r="W1071" t="s">
        <v>12404</v>
      </c>
      <c r="X1071" t="s">
        <v>12405</v>
      </c>
      <c r="Y1071" t="s">
        <v>6269</v>
      </c>
      <c r="Z1071" s="48" t="str">
        <f t="shared" si="275"/>
        <v>SSA VDR-10.121.19.137-CITY 1_3/11-10.121.99.150-CITY 3_3/7</v>
      </c>
      <c r="AA1071" s="48">
        <f t="shared" si="276"/>
        <v>15</v>
      </c>
      <c r="AB1071" s="48">
        <f t="shared" si="277"/>
        <v>22</v>
      </c>
      <c r="AC1071" s="48">
        <f t="shared" si="278"/>
        <v>15</v>
      </c>
      <c r="AD1071" s="48">
        <f t="shared" si="279"/>
        <v>22</v>
      </c>
      <c r="AE1071" s="48" t="str">
        <f t="shared" si="280"/>
        <v>10.121.19.137</v>
      </c>
      <c r="AF1071" s="42" t="str">
        <f t="shared" si="281"/>
        <v>10.121.99.150</v>
      </c>
      <c r="AG1071" s="7" t="str">
        <f t="shared" si="282"/>
        <v>CITY 1</v>
      </c>
      <c r="AH1071" s="7" t="str">
        <f t="shared" si="283"/>
        <v>CITY 3</v>
      </c>
      <c r="AI1071" s="7" t="str">
        <f t="shared" si="284"/>
        <v>S3P11</v>
      </c>
      <c r="AJ1071" s="7" t="str">
        <f t="shared" si="285"/>
        <v>S3P7</v>
      </c>
      <c r="AK1071" s="7" t="str">
        <f>IFERROR(VLOOKUP(Z1071,'PASTE-DL-ALARMS'!$Q$10:$W$2200,7,FALSE),"")</f>
        <v/>
      </c>
      <c r="AL1071" s="55" t="str">
        <f>IFERROR(VLOOKUP(Z1071,'PASTE-DL-ALARMS'!$Q$10:$W$2200,3,FALSE),"")</f>
        <v/>
      </c>
      <c r="AM1071" s="7" t="str">
        <f t="shared" si="286"/>
        <v>10.121.19.137_CITY 1_S3P11</v>
      </c>
      <c r="AN1071" s="55" t="str">
        <f t="shared" si="287"/>
        <v>10.121.99.150_CITY 3_S3P7</v>
      </c>
      <c r="AO1071" s="72" t="e">
        <f t="shared" ca="1" si="288"/>
        <v>#VALUE!</v>
      </c>
      <c r="AP1071" s="7" t="str">
        <f>IFERROR(VLOOKUP(Z1071,'PASTE-DL-ALARMS'!$Q$10:$Z$2800,8,FALSE),"")</f>
        <v/>
      </c>
    </row>
    <row r="1072" spans="1:42" x14ac:dyDescent="0.25">
      <c r="A1072" s="20"/>
      <c r="B1072" s="20"/>
      <c r="C1072" s="20" t="str">
        <f>IF(D1072="Critical",MAX($C$8:C1071)+1,"")</f>
        <v/>
      </c>
      <c r="D1072" s="20" t="str">
        <f t="shared" si="272"/>
        <v>-</v>
      </c>
      <c r="E1072" s="20" t="str">
        <f>VLOOKUP('PASTE-DOWN-DL'!F1072,'SSA-CODE'!$D$4:$E$56,2,FALSE)</f>
        <v>VAL</v>
      </c>
      <c r="F1072" s="48" t="str">
        <f t="shared" si="273"/>
        <v>SSA VAL</v>
      </c>
      <c r="G1072" s="48" t="str">
        <f t="shared" si="274"/>
        <v xml:space="preserve">	SSA VAL</v>
      </c>
      <c r="H1072" s="20">
        <v>1063</v>
      </c>
      <c r="I1072" t="s">
        <v>19531</v>
      </c>
      <c r="J1072" t="s">
        <v>6260</v>
      </c>
      <c r="K1072" t="s">
        <v>6275</v>
      </c>
      <c r="L1072" t="s">
        <v>6262</v>
      </c>
      <c r="M1072" t="s">
        <v>6263</v>
      </c>
      <c r="N1072" t="s">
        <v>12406</v>
      </c>
      <c r="O1072" t="s">
        <v>12407</v>
      </c>
      <c r="P1072" t="s">
        <v>6266</v>
      </c>
      <c r="Q1072" t="s">
        <v>6671</v>
      </c>
      <c r="R1072" t="s">
        <v>6279</v>
      </c>
      <c r="S1072" t="s">
        <v>12408</v>
      </c>
      <c r="T1072" t="s">
        <v>6500</v>
      </c>
      <c r="U1072" t="s">
        <v>6931</v>
      </c>
      <c r="V1072" t="s">
        <v>6271</v>
      </c>
      <c r="W1072" t="s">
        <v>12409</v>
      </c>
      <c r="X1072" t="s">
        <v>19532</v>
      </c>
      <c r="Y1072" t="s">
        <v>19531</v>
      </c>
      <c r="Z1072" s="48" t="str">
        <f t="shared" si="275"/>
        <v>SSA VAL-10.121.24.157-SEGVI BTS_1/5-10.121.24.177-SBI MAGOD_1/6</v>
      </c>
      <c r="AA1072" s="48">
        <f t="shared" si="276"/>
        <v>15</v>
      </c>
      <c r="AB1072" s="48">
        <f t="shared" si="277"/>
        <v>25</v>
      </c>
      <c r="AC1072" s="48">
        <f t="shared" si="278"/>
        <v>15</v>
      </c>
      <c r="AD1072" s="48">
        <f t="shared" si="279"/>
        <v>25</v>
      </c>
      <c r="AE1072" s="48" t="str">
        <f t="shared" si="280"/>
        <v>10.121.24.157</v>
      </c>
      <c r="AF1072" s="42" t="str">
        <f t="shared" si="281"/>
        <v>10.121.24.177</v>
      </c>
      <c r="AG1072" s="7" t="str">
        <f t="shared" si="282"/>
        <v>SEGVI-BTS</v>
      </c>
      <c r="AH1072" s="7" t="str">
        <f t="shared" si="283"/>
        <v>SBI-MAGOD</v>
      </c>
      <c r="AI1072" s="7" t="str">
        <f t="shared" si="284"/>
        <v>S1P5</v>
      </c>
      <c r="AJ1072" s="7" t="str">
        <f t="shared" si="285"/>
        <v>S1P6</v>
      </c>
      <c r="AK1072" s="7" t="str">
        <f>IFERROR(VLOOKUP(Z1072,'PASTE-DL-ALARMS'!$Q$10:$W$2200,7,FALSE),"")</f>
        <v/>
      </c>
      <c r="AL1072" s="55" t="str">
        <f>IFERROR(VLOOKUP(Z1072,'PASTE-DL-ALARMS'!$Q$10:$W$2200,3,FALSE),"")</f>
        <v/>
      </c>
      <c r="AM1072" s="7" t="str">
        <f t="shared" si="286"/>
        <v>10.121.24.157_SEGVI-BTS_S1P5</v>
      </c>
      <c r="AN1072" s="55" t="str">
        <f t="shared" si="287"/>
        <v>10.121.24.177_SBI-MAGOD_S1P6</v>
      </c>
      <c r="AO1072" s="72" t="e">
        <f t="shared" ca="1" si="288"/>
        <v>#VALUE!</v>
      </c>
      <c r="AP1072" s="7" t="str">
        <f>IFERROR(VLOOKUP(Z1072,'PASTE-DL-ALARMS'!$Q$10:$Z$2800,8,FALSE),"")</f>
        <v/>
      </c>
    </row>
    <row r="1073" spans="1:42" x14ac:dyDescent="0.25">
      <c r="A1073" s="20"/>
      <c r="B1073" s="20"/>
      <c r="C1073" s="20" t="str">
        <f>IF(D1073="Critical",MAX($C$8:C1072)+1,"")</f>
        <v/>
      </c>
      <c r="D1073" s="20" t="str">
        <f t="shared" si="272"/>
        <v>-</v>
      </c>
      <c r="E1073" s="20" t="str">
        <f>VLOOKUP('PASTE-DOWN-DL'!F1073,'SSA-CODE'!$D$4:$E$56,2,FALSE)</f>
        <v>MSN</v>
      </c>
      <c r="F1073" s="48" t="str">
        <f t="shared" si="273"/>
        <v>SSA MEH</v>
      </c>
      <c r="G1073" s="48" t="str">
        <f t="shared" si="274"/>
        <v xml:space="preserve">	SSA MEH</v>
      </c>
      <c r="H1073" s="20">
        <v>1064</v>
      </c>
      <c r="I1073" t="s">
        <v>12410</v>
      </c>
      <c r="J1073" t="s">
        <v>6466</v>
      </c>
      <c r="K1073" t="s">
        <v>6275</v>
      </c>
      <c r="L1073" t="s">
        <v>6262</v>
      </c>
      <c r="M1073" t="s">
        <v>6263</v>
      </c>
      <c r="N1073" t="s">
        <v>12411</v>
      </c>
      <c r="O1073" t="s">
        <v>12412</v>
      </c>
      <c r="P1073" t="s">
        <v>6266</v>
      </c>
      <c r="Q1073" t="s">
        <v>6643</v>
      </c>
      <c r="R1073" t="s">
        <v>6279</v>
      </c>
      <c r="S1073" t="s">
        <v>6799</v>
      </c>
      <c r="T1073" t="s">
        <v>6800</v>
      </c>
      <c r="U1073" t="s">
        <v>6801</v>
      </c>
      <c r="V1073" t="s">
        <v>6271</v>
      </c>
      <c r="W1073" t="s">
        <v>12413</v>
      </c>
      <c r="X1073" t="s">
        <v>12414</v>
      </c>
      <c r="Y1073" t="s">
        <v>6269</v>
      </c>
      <c r="Z1073" s="48" t="str">
        <f t="shared" si="275"/>
        <v>SSA MEH-10.121.15.193-Mehsana3 (GNE)_B2 / S4P10-10.121.15.129-Mehsana1_B2 / S4P10</v>
      </c>
      <c r="AA1073" s="48">
        <f t="shared" si="276"/>
        <v>15</v>
      </c>
      <c r="AB1073" s="48">
        <f t="shared" si="277"/>
        <v>29</v>
      </c>
      <c r="AC1073" s="48">
        <f t="shared" si="278"/>
        <v>15</v>
      </c>
      <c r="AD1073" s="48">
        <f t="shared" si="279"/>
        <v>24</v>
      </c>
      <c r="AE1073" s="48" t="str">
        <f t="shared" si="280"/>
        <v>10.121.15.193</v>
      </c>
      <c r="AF1073" s="42" t="str">
        <f t="shared" si="281"/>
        <v>10.121.15.129</v>
      </c>
      <c r="AG1073" s="7" t="str">
        <f t="shared" si="282"/>
        <v>Mehsana3(GNE)</v>
      </c>
      <c r="AH1073" s="7" t="str">
        <f t="shared" si="283"/>
        <v>MEHSANA1</v>
      </c>
      <c r="AI1073" s="7" t="str">
        <f t="shared" si="284"/>
        <v>S4P10</v>
      </c>
      <c r="AJ1073" s="7" t="str">
        <f t="shared" si="285"/>
        <v>S4P10</v>
      </c>
      <c r="AK1073" s="7" t="str">
        <f>IFERROR(VLOOKUP(Z1073,'PASTE-DL-ALARMS'!$Q$10:$W$2200,7,FALSE),"")</f>
        <v/>
      </c>
      <c r="AL1073" s="55" t="str">
        <f>IFERROR(VLOOKUP(Z1073,'PASTE-DL-ALARMS'!$Q$10:$W$2200,3,FALSE),"")</f>
        <v/>
      </c>
      <c r="AM1073" s="7" t="str">
        <f t="shared" si="286"/>
        <v>10.121.15.193_Mehsana3(GNE)_S4P10</v>
      </c>
      <c r="AN1073" s="55" t="str">
        <f t="shared" si="287"/>
        <v>10.121.15.129_MEHSANA1_S4P10</v>
      </c>
      <c r="AO1073" s="72" t="e">
        <f t="shared" ca="1" si="288"/>
        <v>#VALUE!</v>
      </c>
      <c r="AP1073" s="7" t="str">
        <f>IFERROR(VLOOKUP(Z1073,'PASTE-DL-ALARMS'!$Q$10:$Z$2800,8,FALSE),"")</f>
        <v/>
      </c>
    </row>
    <row r="1074" spans="1:42" x14ac:dyDescent="0.25">
      <c r="A1074" s="20"/>
      <c r="B1074" s="20"/>
      <c r="C1074" s="20" t="str">
        <f>IF(D1074="Critical",MAX($C$8:C1073)+1,"")</f>
        <v/>
      </c>
      <c r="D1074" s="20" t="str">
        <f t="shared" si="272"/>
        <v>-</v>
      </c>
      <c r="E1074" s="20" t="str">
        <f>VLOOKUP('PASTE-DOWN-DL'!F1074,'SSA-CODE'!$D$4:$E$56,2,FALSE)</f>
        <v>WTR AM</v>
      </c>
      <c r="F1074" s="48" t="str">
        <f t="shared" si="273"/>
        <v>WTR AM</v>
      </c>
      <c r="G1074" s="48" t="str">
        <f t="shared" si="274"/>
        <v xml:space="preserve">	WTR AM</v>
      </c>
      <c r="H1074" s="20">
        <v>1065</v>
      </c>
      <c r="I1074" t="s">
        <v>12415</v>
      </c>
      <c r="J1074" t="s">
        <v>6260</v>
      </c>
      <c r="K1074" t="s">
        <v>6261</v>
      </c>
      <c r="L1074" t="s">
        <v>6262</v>
      </c>
      <c r="M1074" t="s">
        <v>6263</v>
      </c>
      <c r="N1074" t="s">
        <v>12416</v>
      </c>
      <c r="O1074" t="s">
        <v>12417</v>
      </c>
      <c r="P1074" t="s">
        <v>6266</v>
      </c>
      <c r="Q1074" t="s">
        <v>6516</v>
      </c>
      <c r="R1074" t="s">
        <v>6750</v>
      </c>
      <c r="S1074" t="s">
        <v>7470</v>
      </c>
      <c r="T1074" t="s">
        <v>6353</v>
      </c>
      <c r="U1074" t="s">
        <v>7471</v>
      </c>
      <c r="V1074" t="s">
        <v>6271</v>
      </c>
      <c r="W1074" t="s">
        <v>12418</v>
      </c>
      <c r="X1074" t="s">
        <v>12419</v>
      </c>
      <c r="Y1074" t="s">
        <v>6269</v>
      </c>
      <c r="Z1074" s="48" t="str">
        <f t="shared" si="275"/>
        <v>WTR AM-10.121.16.5-TN725B_Surat_B2\S5P1-10.121.16.134-TN725B_Baroda City-2_B2\S6P1</v>
      </c>
      <c r="AA1074" s="48">
        <f t="shared" si="276"/>
        <v>14</v>
      </c>
      <c r="AB1074" s="48">
        <f t="shared" si="277"/>
        <v>20</v>
      </c>
      <c r="AC1074" s="48">
        <f t="shared" si="278"/>
        <v>15</v>
      </c>
      <c r="AD1074" s="48">
        <f t="shared" si="279"/>
        <v>29</v>
      </c>
      <c r="AE1074" s="48" t="str">
        <f t="shared" si="280"/>
        <v>10.121.100.2</v>
      </c>
      <c r="AF1074" s="42" t="str">
        <f t="shared" si="281"/>
        <v>10.121.16.134</v>
      </c>
      <c r="AG1074" s="7" t="str">
        <f t="shared" si="282"/>
        <v>Surat</v>
      </c>
      <c r="AH1074" s="7" t="str">
        <f t="shared" si="283"/>
        <v>BARODA CITY 2</v>
      </c>
      <c r="AI1074" s="7" t="str">
        <f t="shared" si="284"/>
        <v>S5P1</v>
      </c>
      <c r="AJ1074" s="7" t="str">
        <f t="shared" si="285"/>
        <v>S6P1</v>
      </c>
      <c r="AK1074" s="7" t="str">
        <f>IFERROR(VLOOKUP(Z1074,'PASTE-DL-ALARMS'!$Q$10:$W$2200,7,FALSE),"")</f>
        <v/>
      </c>
      <c r="AL1074" s="55" t="str">
        <f>IFERROR(VLOOKUP(Z1074,'PASTE-DL-ALARMS'!$Q$10:$W$2200,3,FALSE),"")</f>
        <v/>
      </c>
      <c r="AM1074" s="7" t="str">
        <f t="shared" si="286"/>
        <v>10.121.100.2_Surat_S5P1</v>
      </c>
      <c r="AN1074" s="55" t="str">
        <f t="shared" si="287"/>
        <v>10.121.16.134_BARODA CITY 2_S6P1</v>
      </c>
      <c r="AO1074" s="72" t="e">
        <f t="shared" ca="1" si="288"/>
        <v>#VALUE!</v>
      </c>
      <c r="AP1074" s="7" t="str">
        <f>IFERROR(VLOOKUP(Z1074,'PASTE-DL-ALARMS'!$Q$10:$Z$2800,8,FALSE),"")</f>
        <v/>
      </c>
    </row>
    <row r="1075" spans="1:42" x14ac:dyDescent="0.25">
      <c r="A1075" s="20"/>
      <c r="B1075" s="20"/>
      <c r="C1075" s="20" t="str">
        <f>IF(D1075="Critical",MAX($C$8:C1074)+1,"")</f>
        <v/>
      </c>
      <c r="D1075" s="20" t="str">
        <f t="shared" si="272"/>
        <v>-</v>
      </c>
      <c r="E1075" s="20" t="str">
        <f>VLOOKUP('PASTE-DOWN-DL'!F1075,'SSA-CODE'!$D$4:$E$56,2,FALSE)</f>
        <v>SRT</v>
      </c>
      <c r="F1075" s="48" t="str">
        <f t="shared" si="273"/>
        <v>SSA SR</v>
      </c>
      <c r="G1075" s="48" t="str">
        <f t="shared" si="274"/>
        <v xml:space="preserve">	SSA SR</v>
      </c>
      <c r="H1075" s="20">
        <v>1066</v>
      </c>
      <c r="I1075" t="s">
        <v>12420</v>
      </c>
      <c r="J1075" t="s">
        <v>6260</v>
      </c>
      <c r="K1075" t="s">
        <v>6275</v>
      </c>
      <c r="L1075" t="s">
        <v>6262</v>
      </c>
      <c r="M1075" t="s">
        <v>6263</v>
      </c>
      <c r="N1075" t="s">
        <v>12421</v>
      </c>
      <c r="O1075" t="s">
        <v>12422</v>
      </c>
      <c r="P1075" t="s">
        <v>6266</v>
      </c>
      <c r="Q1075" t="s">
        <v>6507</v>
      </c>
      <c r="R1075" t="s">
        <v>6401</v>
      </c>
      <c r="S1075" t="s">
        <v>12423</v>
      </c>
      <c r="T1075" t="s">
        <v>7280</v>
      </c>
      <c r="U1075" t="s">
        <v>6778</v>
      </c>
      <c r="V1075" t="s">
        <v>6271</v>
      </c>
      <c r="W1075" t="s">
        <v>12424</v>
      </c>
      <c r="X1075" t="s">
        <v>12425</v>
      </c>
      <c r="Y1075" t="s">
        <v>6269</v>
      </c>
      <c r="Z1075" s="48" t="str">
        <f t="shared" si="275"/>
        <v>SSA SR-10.121.19.229-SBI_Admin_1.5-10.121.19.201-Karimabad2_6/3</v>
      </c>
      <c r="AA1075" s="48">
        <f t="shared" si="276"/>
        <v>15</v>
      </c>
      <c r="AB1075" s="48">
        <f t="shared" si="277"/>
        <v>25</v>
      </c>
      <c r="AC1075" s="48">
        <f t="shared" si="278"/>
        <v>15</v>
      </c>
      <c r="AD1075" s="48">
        <f t="shared" si="279"/>
        <v>26</v>
      </c>
      <c r="AE1075" s="48" t="str">
        <f t="shared" si="280"/>
        <v>10.121.19.229</v>
      </c>
      <c r="AF1075" s="42" t="str">
        <f t="shared" si="281"/>
        <v>10.121.19.201</v>
      </c>
      <c r="AG1075" s="7" t="str">
        <f t="shared" si="282"/>
        <v>SBI ADMIN</v>
      </c>
      <c r="AH1075" s="7" t="str">
        <f t="shared" si="283"/>
        <v>KARIMABAD2</v>
      </c>
      <c r="AI1075" s="7" t="str">
        <f t="shared" si="284"/>
        <v>S1P5</v>
      </c>
      <c r="AJ1075" s="7" t="str">
        <f t="shared" si="285"/>
        <v>S6P3</v>
      </c>
      <c r="AK1075" s="7" t="str">
        <f>IFERROR(VLOOKUP(Z1075,'PASTE-DL-ALARMS'!$Q$10:$W$2200,7,FALSE),"")</f>
        <v/>
      </c>
      <c r="AL1075" s="55" t="str">
        <f>IFERROR(VLOOKUP(Z1075,'PASTE-DL-ALARMS'!$Q$10:$W$2200,3,FALSE),"")</f>
        <v/>
      </c>
      <c r="AM1075" s="7" t="str">
        <f t="shared" si="286"/>
        <v>10.121.19.229_SBI ADMIN_S1P5</v>
      </c>
      <c r="AN1075" s="55" t="str">
        <f t="shared" si="287"/>
        <v>10.121.19.201_KARIMABAD2_S6P3</v>
      </c>
      <c r="AO1075" s="72" t="e">
        <f t="shared" ca="1" si="288"/>
        <v>#VALUE!</v>
      </c>
      <c r="AP1075" s="7" t="str">
        <f>IFERROR(VLOOKUP(Z1075,'PASTE-DL-ALARMS'!$Q$10:$Z$2800,8,FALSE),"")</f>
        <v/>
      </c>
    </row>
    <row r="1076" spans="1:42" x14ac:dyDescent="0.25">
      <c r="A1076" s="20"/>
      <c r="B1076" s="20"/>
      <c r="C1076" s="20" t="str">
        <f>IF(D1076="Critical",MAX($C$8:C1075)+1,"")</f>
        <v/>
      </c>
      <c r="D1076" s="20" t="str">
        <f t="shared" si="272"/>
        <v>-</v>
      </c>
      <c r="E1076" s="20" t="str">
        <f>VLOOKUP('PASTE-DOWN-DL'!F1076,'SSA-CODE'!$D$4:$E$56,2,FALSE)</f>
        <v>JND</v>
      </c>
      <c r="F1076" s="48" t="str">
        <f t="shared" si="273"/>
        <v>SSA JND</v>
      </c>
      <c r="G1076" s="48" t="str">
        <f t="shared" si="274"/>
        <v xml:space="preserve">	SSA JND</v>
      </c>
      <c r="H1076" s="20">
        <v>1067</v>
      </c>
      <c r="I1076" t="s">
        <v>19533</v>
      </c>
      <c r="J1076" t="s">
        <v>6260</v>
      </c>
      <c r="K1076" t="s">
        <v>6275</v>
      </c>
      <c r="L1076" t="s">
        <v>6262</v>
      </c>
      <c r="M1076" t="s">
        <v>6263</v>
      </c>
      <c r="N1076" t="s">
        <v>12426</v>
      </c>
      <c r="O1076" t="s">
        <v>12427</v>
      </c>
      <c r="P1076" t="s">
        <v>6266</v>
      </c>
      <c r="Q1076" t="s">
        <v>6587</v>
      </c>
      <c r="R1076" t="s">
        <v>6588</v>
      </c>
      <c r="S1076" t="s">
        <v>12428</v>
      </c>
      <c r="T1076" t="s">
        <v>6486</v>
      </c>
      <c r="U1076" t="s">
        <v>7224</v>
      </c>
      <c r="V1076" t="s">
        <v>6271</v>
      </c>
      <c r="W1076" t="s">
        <v>12429</v>
      </c>
      <c r="X1076" t="s">
        <v>19534</v>
      </c>
      <c r="Y1076" t="s">
        <v>6269</v>
      </c>
      <c r="Z1076" s="48" t="str">
        <f t="shared" si="275"/>
        <v>SSA JND-10.121.97.226-UNA_3/2-10.121.24.12-BHAVNATH BTS_1/5</v>
      </c>
      <c r="AA1076" s="48">
        <f t="shared" si="276"/>
        <v>15</v>
      </c>
      <c r="AB1076" s="48">
        <f t="shared" si="277"/>
        <v>19</v>
      </c>
      <c r="AC1076" s="48">
        <f t="shared" si="278"/>
        <v>14</v>
      </c>
      <c r="AD1076" s="48">
        <f t="shared" si="279"/>
        <v>28</v>
      </c>
      <c r="AE1076" s="48" t="str">
        <f t="shared" si="280"/>
        <v>10.121.97.226</v>
      </c>
      <c r="AF1076" s="42" t="str">
        <f t="shared" si="281"/>
        <v>10.121.24.12</v>
      </c>
      <c r="AG1076" s="7" t="str">
        <f t="shared" si="282"/>
        <v>UNA</v>
      </c>
      <c r="AH1076" s="7" t="str">
        <f t="shared" si="283"/>
        <v>ANANDWADI BTS</v>
      </c>
      <c r="AI1076" s="7" t="str">
        <f t="shared" si="284"/>
        <v>S3P2</v>
      </c>
      <c r="AJ1076" s="7" t="str">
        <f t="shared" si="285"/>
        <v>S1P5</v>
      </c>
      <c r="AK1076" s="7" t="str">
        <f>IFERROR(VLOOKUP(Z1076,'PASTE-DL-ALARMS'!$Q$10:$W$2200,7,FALSE),"")</f>
        <v/>
      </c>
      <c r="AL1076" s="55" t="str">
        <f>IFERROR(VLOOKUP(Z1076,'PASTE-DL-ALARMS'!$Q$10:$W$2200,3,FALSE),"")</f>
        <v/>
      </c>
      <c r="AM1076" s="7" t="str">
        <f t="shared" si="286"/>
        <v>10.121.97.226_UNA_S3P2</v>
      </c>
      <c r="AN1076" s="55" t="str">
        <f t="shared" si="287"/>
        <v>10.121.24.12_ANANDWADI BTS_S1P5</v>
      </c>
      <c r="AO1076" s="72" t="e">
        <f t="shared" ca="1" si="288"/>
        <v>#VALUE!</v>
      </c>
      <c r="AP1076" s="7" t="str">
        <f>IFERROR(VLOOKUP(Z1076,'PASTE-DL-ALARMS'!$Q$10:$Z$2800,8,FALSE),"")</f>
        <v/>
      </c>
    </row>
    <row r="1077" spans="1:42" x14ac:dyDescent="0.25">
      <c r="A1077" s="20"/>
      <c r="B1077" s="20"/>
      <c r="C1077" s="20" t="str">
        <f>IF(D1077="Critical",MAX($C$8:C1076)+1,"")</f>
        <v/>
      </c>
      <c r="D1077" s="20" t="str">
        <f t="shared" si="272"/>
        <v>-</v>
      </c>
      <c r="E1077" s="20" t="str">
        <f>VLOOKUP('PASTE-DOWN-DL'!F1077,'SSA-CODE'!$D$4:$E$56,2,FALSE)</f>
        <v>SRT</v>
      </c>
      <c r="F1077" s="48" t="str">
        <f t="shared" si="273"/>
        <v>SSA SR</v>
      </c>
      <c r="G1077" s="48" t="str">
        <f t="shared" si="274"/>
        <v xml:space="preserve">	SSA SR</v>
      </c>
      <c r="H1077" s="20">
        <v>1068</v>
      </c>
      <c r="I1077" t="s">
        <v>12430</v>
      </c>
      <c r="J1077" t="s">
        <v>6260</v>
      </c>
      <c r="K1077" t="s">
        <v>6275</v>
      </c>
      <c r="L1077" t="s">
        <v>6262</v>
      </c>
      <c r="M1077" t="s">
        <v>6263</v>
      </c>
      <c r="N1077" t="s">
        <v>12431</v>
      </c>
      <c r="O1077" t="s">
        <v>12432</v>
      </c>
      <c r="P1077" t="s">
        <v>6266</v>
      </c>
      <c r="Q1077" t="s">
        <v>6498</v>
      </c>
      <c r="R1077" t="s">
        <v>6279</v>
      </c>
      <c r="S1077" t="s">
        <v>12433</v>
      </c>
      <c r="T1077" t="s">
        <v>6800</v>
      </c>
      <c r="U1077" t="s">
        <v>6778</v>
      </c>
      <c r="V1077" t="s">
        <v>6271</v>
      </c>
      <c r="W1077" t="s">
        <v>12434</v>
      </c>
      <c r="X1077" t="s">
        <v>12435</v>
      </c>
      <c r="Y1077" t="s">
        <v>6269</v>
      </c>
      <c r="Z1077" s="48" t="str">
        <f t="shared" si="275"/>
        <v>SSA SR-10.121.16.5-TN725B_Surat_B2\S3P5-10.121.19.196-TN725B_Market_2_B2\S6P5</v>
      </c>
      <c r="AA1077" s="48">
        <f t="shared" si="276"/>
        <v>15</v>
      </c>
      <c r="AB1077" s="48">
        <f t="shared" si="277"/>
        <v>29</v>
      </c>
      <c r="AC1077" s="48">
        <f t="shared" si="278"/>
        <v>14</v>
      </c>
      <c r="AD1077" s="48">
        <f t="shared" si="279"/>
        <v>20</v>
      </c>
      <c r="AE1077" s="48" t="str">
        <f t="shared" si="280"/>
        <v>10.121.19.196</v>
      </c>
      <c r="AF1077" s="42" t="str">
        <f t="shared" si="281"/>
        <v>10.121.100.2</v>
      </c>
      <c r="AG1077" s="7" t="str">
        <f t="shared" si="282"/>
        <v>SURAT-MARKET2</v>
      </c>
      <c r="AH1077" s="7" t="str">
        <f t="shared" si="283"/>
        <v>Surat</v>
      </c>
      <c r="AI1077" s="7" t="str">
        <f t="shared" si="284"/>
        <v>S6P5</v>
      </c>
      <c r="AJ1077" s="7" t="str">
        <f t="shared" si="285"/>
        <v>S3P5</v>
      </c>
      <c r="AK1077" s="7" t="str">
        <f>IFERROR(VLOOKUP(Z1077,'PASTE-DL-ALARMS'!$Q$10:$W$2200,7,FALSE),"")</f>
        <v/>
      </c>
      <c r="AL1077" s="55" t="str">
        <f>IFERROR(VLOOKUP(Z1077,'PASTE-DL-ALARMS'!$Q$10:$W$2200,3,FALSE),"")</f>
        <v/>
      </c>
      <c r="AM1077" s="7" t="str">
        <f t="shared" si="286"/>
        <v>10.121.19.196_SURAT-MARKET2_S6P5</v>
      </c>
      <c r="AN1077" s="55" t="str">
        <f t="shared" si="287"/>
        <v>10.121.100.2_Surat_S3P5</v>
      </c>
      <c r="AO1077" s="72" t="e">
        <f t="shared" ca="1" si="288"/>
        <v>#VALUE!</v>
      </c>
      <c r="AP1077" s="7" t="str">
        <f>IFERROR(VLOOKUP(Z1077,'PASTE-DL-ALARMS'!$Q$10:$Z$2800,8,FALSE),"")</f>
        <v/>
      </c>
    </row>
    <row r="1078" spans="1:42" x14ac:dyDescent="0.25">
      <c r="A1078" s="20"/>
      <c r="B1078" s="20"/>
      <c r="C1078" s="20" t="str">
        <f>IF(D1078="Critical",MAX($C$8:C1077)+1,"")</f>
        <v/>
      </c>
      <c r="D1078" s="20" t="str">
        <f t="shared" si="272"/>
        <v>-</v>
      </c>
      <c r="E1078" s="20" t="str">
        <f>VLOOKUP('PASTE-DOWN-DL'!F1078,'SSA-CODE'!$D$4:$E$56,2,FALSE)</f>
        <v>SEN</v>
      </c>
      <c r="F1078" s="48" t="str">
        <f t="shared" si="273"/>
        <v>SSA SEN</v>
      </c>
      <c r="G1078" s="48" t="str">
        <f t="shared" si="274"/>
        <v xml:space="preserve">	SSA SEN</v>
      </c>
      <c r="H1078" s="20">
        <v>1069</v>
      </c>
      <c r="I1078" t="s">
        <v>12436</v>
      </c>
      <c r="J1078" t="s">
        <v>6260</v>
      </c>
      <c r="K1078" t="s">
        <v>6275</v>
      </c>
      <c r="L1078" t="s">
        <v>6262</v>
      </c>
      <c r="M1078" t="s">
        <v>6263</v>
      </c>
      <c r="N1078" t="s">
        <v>12437</v>
      </c>
      <c r="O1078" t="s">
        <v>12438</v>
      </c>
      <c r="P1078" t="s">
        <v>6266</v>
      </c>
      <c r="Q1078" t="s">
        <v>6431</v>
      </c>
      <c r="R1078" t="s">
        <v>6294</v>
      </c>
      <c r="S1078" t="s">
        <v>12439</v>
      </c>
      <c r="T1078" t="s">
        <v>6500</v>
      </c>
      <c r="U1078" t="s">
        <v>6362</v>
      </c>
      <c r="V1078" t="s">
        <v>6271</v>
      </c>
      <c r="W1078" t="s">
        <v>12440</v>
      </c>
      <c r="X1078" t="s">
        <v>12441</v>
      </c>
      <c r="Y1078" t="s">
        <v>6269</v>
      </c>
      <c r="Z1078" s="48" t="str">
        <f t="shared" si="275"/>
        <v>SSA SEN-10.121.99.36-Surendranagar Collector Office_1/6-10.121.99.26-OCB TE_4/5</v>
      </c>
      <c r="AA1078" s="48">
        <f t="shared" si="276"/>
        <v>14</v>
      </c>
      <c r="AB1078" s="48">
        <f t="shared" si="277"/>
        <v>45</v>
      </c>
      <c r="AC1078" s="48">
        <f t="shared" si="278"/>
        <v>14</v>
      </c>
      <c r="AD1078" s="48">
        <f t="shared" si="279"/>
        <v>21</v>
      </c>
      <c r="AE1078" s="48" t="str">
        <f t="shared" si="280"/>
        <v>10.121.99.36</v>
      </c>
      <c r="AF1078" s="42" t="str">
        <f t="shared" si="281"/>
        <v>10.121.99.26</v>
      </c>
      <c r="AG1078" s="7" t="str">
        <f t="shared" si="282"/>
        <v>SURENDRANAGAR COLLECTOR OFFICE</v>
      </c>
      <c r="AH1078" s="7" t="str">
        <f t="shared" si="283"/>
        <v>OCB TE</v>
      </c>
      <c r="AI1078" s="7" t="str">
        <f t="shared" si="284"/>
        <v>S1P6</v>
      </c>
      <c r="AJ1078" s="7" t="str">
        <f t="shared" si="285"/>
        <v>S4P5</v>
      </c>
      <c r="AK1078" s="7" t="str">
        <f>IFERROR(VLOOKUP(Z1078,'PASTE-DL-ALARMS'!$Q$10:$W$2200,7,FALSE),"")</f>
        <v/>
      </c>
      <c r="AL1078" s="55" t="str">
        <f>IFERROR(VLOOKUP(Z1078,'PASTE-DL-ALARMS'!$Q$10:$W$2200,3,FALSE),"")</f>
        <v/>
      </c>
      <c r="AM1078" s="7" t="str">
        <f t="shared" si="286"/>
        <v>10.121.99.36_SURENDRANAGAR COLLECTOR OFFICE_S1P6</v>
      </c>
      <c r="AN1078" s="55" t="str">
        <f t="shared" si="287"/>
        <v>10.121.99.26_OCB TE_S4P5</v>
      </c>
      <c r="AO1078" s="72" t="e">
        <f t="shared" ca="1" si="288"/>
        <v>#VALUE!</v>
      </c>
      <c r="AP1078" s="7" t="str">
        <f>IFERROR(VLOOKUP(Z1078,'PASTE-DL-ALARMS'!$Q$10:$Z$2800,8,FALSE),"")</f>
        <v/>
      </c>
    </row>
    <row r="1079" spans="1:42" x14ac:dyDescent="0.25">
      <c r="A1079" s="20"/>
      <c r="B1079" s="20"/>
      <c r="C1079" s="20" t="str">
        <f>IF(D1079="Critical",MAX($C$8:C1078)+1,"")</f>
        <v/>
      </c>
      <c r="D1079" s="20" t="str">
        <f t="shared" si="272"/>
        <v>-</v>
      </c>
      <c r="E1079" s="20" t="str">
        <f>VLOOKUP('PASTE-DOWN-DL'!F1079,'SSA-CODE'!$D$4:$E$56,2,FALSE)</f>
        <v>VDA</v>
      </c>
      <c r="F1079" s="48" t="str">
        <f t="shared" si="273"/>
        <v>SSA VDR</v>
      </c>
      <c r="G1079" s="48" t="str">
        <f t="shared" si="274"/>
        <v xml:space="preserve">	SSA VDR</v>
      </c>
      <c r="H1079" s="20">
        <v>1070</v>
      </c>
      <c r="I1079" t="s">
        <v>12442</v>
      </c>
      <c r="J1079" t="s">
        <v>6260</v>
      </c>
      <c r="K1079" t="s">
        <v>6261</v>
      </c>
      <c r="L1079" t="s">
        <v>6262</v>
      </c>
      <c r="M1079" t="s">
        <v>6263</v>
      </c>
      <c r="N1079" t="s">
        <v>12443</v>
      </c>
      <c r="O1079" t="s">
        <v>12444</v>
      </c>
      <c r="P1079" t="s">
        <v>6266</v>
      </c>
      <c r="Q1079" t="s">
        <v>6461</v>
      </c>
      <c r="R1079" t="s">
        <v>7341</v>
      </c>
      <c r="S1079" t="s">
        <v>12445</v>
      </c>
      <c r="T1079" t="s">
        <v>6800</v>
      </c>
      <c r="U1079" t="s">
        <v>6417</v>
      </c>
      <c r="V1079" t="s">
        <v>6271</v>
      </c>
      <c r="W1079" t="s">
        <v>12446</v>
      </c>
      <c r="X1079" t="s">
        <v>12447</v>
      </c>
      <c r="Y1079" t="s">
        <v>6269</v>
      </c>
      <c r="Z1079" s="48" t="str">
        <f t="shared" si="275"/>
        <v>SSA VDR-10.121.99.143-GujVadodara_JayYogeshwar_PH3_B1 / S3P1-10.121.19.133-GujVadodara_Panigate_B2 / S5P1</v>
      </c>
      <c r="AA1079" s="48">
        <f t="shared" si="276"/>
        <v>15</v>
      </c>
      <c r="AB1079" s="48">
        <f t="shared" si="277"/>
        <v>29</v>
      </c>
      <c r="AC1079" s="48">
        <f t="shared" si="278"/>
        <v>15</v>
      </c>
      <c r="AD1079" s="48">
        <f t="shared" si="279"/>
        <v>24</v>
      </c>
      <c r="AE1079" s="48" t="str">
        <f t="shared" si="280"/>
        <v>10.121.99.143</v>
      </c>
      <c r="AF1079" s="42" t="str">
        <f t="shared" si="281"/>
        <v>10.121.19.133</v>
      </c>
      <c r="AG1079" s="7" t="str">
        <f t="shared" si="282"/>
        <v>JAY YOGESHWAR</v>
      </c>
      <c r="AH1079" s="7" t="str">
        <f t="shared" si="283"/>
        <v>PANIGATE</v>
      </c>
      <c r="AI1079" s="7" t="str">
        <f t="shared" si="284"/>
        <v>S3P1</v>
      </c>
      <c r="AJ1079" s="7" t="str">
        <f t="shared" si="285"/>
        <v>S5P1</v>
      </c>
      <c r="AK1079" s="7" t="str">
        <f>IFERROR(VLOOKUP(Z1079,'PASTE-DL-ALARMS'!$Q$10:$W$2200,7,FALSE),"")</f>
        <v/>
      </c>
      <c r="AL1079" s="55" t="str">
        <f>IFERROR(VLOOKUP(Z1079,'PASTE-DL-ALARMS'!$Q$10:$W$2200,3,FALSE),"")</f>
        <v/>
      </c>
      <c r="AM1079" s="7" t="str">
        <f t="shared" si="286"/>
        <v>10.121.99.143_JAY YOGESHWAR_S3P1</v>
      </c>
      <c r="AN1079" s="55" t="str">
        <f t="shared" si="287"/>
        <v>10.121.19.133_PANIGATE_S5P1</v>
      </c>
      <c r="AO1079" s="72" t="e">
        <f t="shared" ca="1" si="288"/>
        <v>#VALUE!</v>
      </c>
      <c r="AP1079" s="7" t="str">
        <f>IFERROR(VLOOKUP(Z1079,'PASTE-DL-ALARMS'!$Q$10:$Z$2800,8,FALSE),"")</f>
        <v/>
      </c>
    </row>
    <row r="1080" spans="1:42" x14ac:dyDescent="0.25">
      <c r="A1080" s="20"/>
      <c r="B1080" s="20"/>
      <c r="C1080" s="20" t="str">
        <f>IF(D1080="Critical",MAX($C$8:C1079)+1,"")</f>
        <v/>
      </c>
      <c r="D1080" s="20" t="str">
        <f t="shared" si="272"/>
        <v>-</v>
      </c>
      <c r="E1080" s="20" t="str">
        <f>VLOOKUP('PASTE-DOWN-DL'!F1080,'SSA-CODE'!$D$4:$E$56,2,FALSE)</f>
        <v>WTR AM</v>
      </c>
      <c r="F1080" s="48" t="str">
        <f t="shared" si="273"/>
        <v>WTR AM</v>
      </c>
      <c r="G1080" s="48" t="str">
        <f t="shared" si="274"/>
        <v xml:space="preserve">	WTR AM</v>
      </c>
      <c r="H1080" s="20">
        <v>1071</v>
      </c>
      <c r="I1080" t="s">
        <v>12448</v>
      </c>
      <c r="J1080" t="s">
        <v>6260</v>
      </c>
      <c r="K1080" t="s">
        <v>6261</v>
      </c>
      <c r="L1080" t="s">
        <v>6262</v>
      </c>
      <c r="M1080" t="s">
        <v>6263</v>
      </c>
      <c r="N1080" t="s">
        <v>12449</v>
      </c>
      <c r="O1080" t="s">
        <v>12450</v>
      </c>
      <c r="P1080" t="s">
        <v>6266</v>
      </c>
      <c r="Q1080" t="s">
        <v>6587</v>
      </c>
      <c r="R1080" t="s">
        <v>7273</v>
      </c>
      <c r="S1080" t="s">
        <v>11805</v>
      </c>
      <c r="T1080" t="s">
        <v>6313</v>
      </c>
      <c r="U1080" t="s">
        <v>11805</v>
      </c>
      <c r="V1080" t="s">
        <v>6271</v>
      </c>
      <c r="W1080" t="s">
        <v>12451</v>
      </c>
      <c r="X1080" t="s">
        <v>12452</v>
      </c>
      <c r="Y1080" t="s">
        <v>6269</v>
      </c>
      <c r="Z1080" s="48" t="str">
        <f t="shared" si="275"/>
        <v>WTR AM-10.121.15.200-Palanpur 2 B1_4/1-10.121.15.141-Sidhpur B2_6/1</v>
      </c>
      <c r="AA1080" s="48">
        <f t="shared" si="276"/>
        <v>15</v>
      </c>
      <c r="AB1080" s="48">
        <f t="shared" si="277"/>
        <v>26</v>
      </c>
      <c r="AC1080" s="48">
        <f t="shared" si="278"/>
        <v>15</v>
      </c>
      <c r="AD1080" s="48">
        <f t="shared" si="279"/>
        <v>23</v>
      </c>
      <c r="AE1080" s="48" t="str">
        <f t="shared" si="280"/>
        <v>10.121.15.200</v>
      </c>
      <c r="AF1080" s="42" t="str">
        <f t="shared" si="281"/>
        <v>10.121.15.141</v>
      </c>
      <c r="AG1080" s="7" t="str">
        <f t="shared" si="282"/>
        <v>Palanpur 2</v>
      </c>
      <c r="AH1080" s="7" t="str">
        <f t="shared" si="283"/>
        <v>Sidhpur</v>
      </c>
      <c r="AI1080" s="7" t="str">
        <f t="shared" si="284"/>
        <v>S4P1</v>
      </c>
      <c r="AJ1080" s="7" t="str">
        <f t="shared" si="285"/>
        <v>S6P1</v>
      </c>
      <c r="AK1080" s="7" t="str">
        <f>IFERROR(VLOOKUP(Z1080,'PASTE-DL-ALARMS'!$Q$10:$W$2200,7,FALSE),"")</f>
        <v/>
      </c>
      <c r="AL1080" s="55" t="str">
        <f>IFERROR(VLOOKUP(Z1080,'PASTE-DL-ALARMS'!$Q$10:$W$2200,3,FALSE),"")</f>
        <v/>
      </c>
      <c r="AM1080" s="7" t="str">
        <f t="shared" si="286"/>
        <v>10.121.15.200_Palanpur 2_S4P1</v>
      </c>
      <c r="AN1080" s="55" t="str">
        <f t="shared" si="287"/>
        <v>10.121.15.141_Sidhpur_S6P1</v>
      </c>
      <c r="AO1080" s="72" t="e">
        <f t="shared" ca="1" si="288"/>
        <v>#VALUE!</v>
      </c>
      <c r="AP1080" s="7" t="str">
        <f>IFERROR(VLOOKUP(Z1080,'PASTE-DL-ALARMS'!$Q$10:$Z$2800,8,FALSE),"")</f>
        <v/>
      </c>
    </row>
    <row r="1081" spans="1:42" x14ac:dyDescent="0.25">
      <c r="A1081" s="20"/>
      <c r="B1081" s="20"/>
      <c r="C1081" s="20" t="str">
        <f>IF(D1081="Critical",MAX($C$8:C1080)+1,"")</f>
        <v/>
      </c>
      <c r="D1081" s="20" t="str">
        <f t="shared" si="272"/>
        <v>-</v>
      </c>
      <c r="E1081" s="20" t="str">
        <f>VLOOKUP('PASTE-DOWN-DL'!F1081,'SSA-CODE'!$D$4:$E$56,2,FALSE)</f>
        <v>WTR AM</v>
      </c>
      <c r="F1081" s="48" t="str">
        <f t="shared" si="273"/>
        <v>WTR AM</v>
      </c>
      <c r="G1081" s="48" t="str">
        <f t="shared" si="274"/>
        <v xml:space="preserve">	WTR AM</v>
      </c>
      <c r="H1081" s="20">
        <v>1072</v>
      </c>
      <c r="I1081" t="s">
        <v>12453</v>
      </c>
      <c r="J1081" t="s">
        <v>6260</v>
      </c>
      <c r="K1081" t="s">
        <v>6261</v>
      </c>
      <c r="L1081" t="s">
        <v>6262</v>
      </c>
      <c r="M1081" t="s">
        <v>6263</v>
      </c>
      <c r="N1081" t="s">
        <v>12454</v>
      </c>
      <c r="O1081" t="s">
        <v>12455</v>
      </c>
      <c r="P1081" t="s">
        <v>6266</v>
      </c>
      <c r="Q1081" t="s">
        <v>6903</v>
      </c>
      <c r="R1081" t="s">
        <v>6294</v>
      </c>
      <c r="S1081" t="s">
        <v>6269</v>
      </c>
      <c r="T1081" t="s">
        <v>6602</v>
      </c>
      <c r="U1081" t="s">
        <v>6269</v>
      </c>
      <c r="V1081" t="s">
        <v>6271</v>
      </c>
      <c r="W1081" t="s">
        <v>12456</v>
      </c>
      <c r="X1081" t="s">
        <v>12457</v>
      </c>
      <c r="Y1081" t="s">
        <v>6269</v>
      </c>
      <c r="Z1081" s="48" t="str">
        <f t="shared" si="275"/>
        <v>WTR AM-10.121.15.140-TN705B_UNJA_B1\S4P1-10.121.15.141-TN725B_SIDHPUR_B2\S3P1</v>
      </c>
      <c r="AA1081" s="48">
        <f t="shared" si="276"/>
        <v>15</v>
      </c>
      <c r="AB1081" s="48">
        <f t="shared" si="277"/>
        <v>20</v>
      </c>
      <c r="AC1081" s="48">
        <f t="shared" si="278"/>
        <v>15</v>
      </c>
      <c r="AD1081" s="48">
        <f t="shared" si="279"/>
        <v>23</v>
      </c>
      <c r="AE1081" s="48" t="str">
        <f t="shared" si="280"/>
        <v>10.121.15.140</v>
      </c>
      <c r="AF1081" s="42" t="str">
        <f t="shared" si="281"/>
        <v>10.121.15.141</v>
      </c>
      <c r="AG1081" s="7" t="str">
        <f t="shared" si="282"/>
        <v>Unja</v>
      </c>
      <c r="AH1081" s="7" t="str">
        <f t="shared" si="283"/>
        <v>Sidhpur</v>
      </c>
      <c r="AI1081" s="7" t="str">
        <f t="shared" si="284"/>
        <v>S4P1</v>
      </c>
      <c r="AJ1081" s="7" t="str">
        <f t="shared" si="285"/>
        <v>S3P1</v>
      </c>
      <c r="AK1081" s="7" t="str">
        <f>IFERROR(VLOOKUP(Z1081,'PASTE-DL-ALARMS'!$Q$10:$W$2200,7,FALSE),"")</f>
        <v/>
      </c>
      <c r="AL1081" s="55" t="str">
        <f>IFERROR(VLOOKUP(Z1081,'PASTE-DL-ALARMS'!$Q$10:$W$2200,3,FALSE),"")</f>
        <v/>
      </c>
      <c r="AM1081" s="7" t="str">
        <f t="shared" si="286"/>
        <v>10.121.15.140_Unja_S4P1</v>
      </c>
      <c r="AN1081" s="55" t="str">
        <f t="shared" si="287"/>
        <v>10.121.15.141_Sidhpur_S3P1</v>
      </c>
      <c r="AO1081" s="72" t="e">
        <f t="shared" ca="1" si="288"/>
        <v>#VALUE!</v>
      </c>
      <c r="AP1081" s="7" t="str">
        <f>IFERROR(VLOOKUP(Z1081,'PASTE-DL-ALARMS'!$Q$10:$Z$2800,8,FALSE),"")</f>
        <v/>
      </c>
    </row>
    <row r="1082" spans="1:42" x14ac:dyDescent="0.25">
      <c r="A1082" s="20"/>
      <c r="B1082" s="20"/>
      <c r="C1082" s="20">
        <f>IF(D1082="Critical",MAX($C$8:C1081)+1,"")</f>
        <v>45</v>
      </c>
      <c r="D1082" s="20" t="str">
        <f t="shared" si="272"/>
        <v>Critical</v>
      </c>
      <c r="E1082" s="20" t="str">
        <f>VLOOKUP('PASTE-DOWN-DL'!F1082,'SSA-CODE'!$D$4:$E$56,2,FALSE)</f>
        <v>BHV</v>
      </c>
      <c r="F1082" s="48" t="str">
        <f t="shared" si="273"/>
        <v>SSA BV</v>
      </c>
      <c r="G1082" s="48" t="str">
        <f t="shared" si="274"/>
        <v xml:space="preserve">	SSA BV</v>
      </c>
      <c r="H1082" s="20">
        <v>1073</v>
      </c>
      <c r="I1082" t="s">
        <v>12458</v>
      </c>
      <c r="J1082" t="s">
        <v>6260</v>
      </c>
      <c r="K1082" t="s">
        <v>6275</v>
      </c>
      <c r="L1082" t="s">
        <v>6262</v>
      </c>
      <c r="M1082" t="s">
        <v>6263</v>
      </c>
      <c r="N1082" t="s">
        <v>12459</v>
      </c>
      <c r="O1082" t="s">
        <v>12460</v>
      </c>
      <c r="P1082" t="s">
        <v>6484</v>
      </c>
      <c r="Q1082" t="s">
        <v>6423</v>
      </c>
      <c r="R1082" t="s">
        <v>6279</v>
      </c>
      <c r="S1082" t="s">
        <v>12461</v>
      </c>
      <c r="T1082" t="s">
        <v>6500</v>
      </c>
      <c r="U1082" t="s">
        <v>11306</v>
      </c>
      <c r="V1082" t="s">
        <v>6271</v>
      </c>
      <c r="W1082" t="s">
        <v>12462</v>
      </c>
      <c r="X1082" t="s">
        <v>12463</v>
      </c>
      <c r="Y1082" t="s">
        <v>6269</v>
      </c>
      <c r="Z1082" s="48" t="str">
        <f t="shared" si="275"/>
        <v>SSA BV-10.121.17.151-MahuvaBhadra_2/5-10.121.17.135-Mota Khutawada_1/5</v>
      </c>
      <c r="AA1082" s="48">
        <f t="shared" si="276"/>
        <v>15</v>
      </c>
      <c r="AB1082" s="48">
        <f t="shared" si="277"/>
        <v>30</v>
      </c>
      <c r="AC1082" s="48">
        <f t="shared" si="278"/>
        <v>15</v>
      </c>
      <c r="AD1082" s="48">
        <f t="shared" si="279"/>
        <v>28</v>
      </c>
      <c r="AE1082" s="48" t="str">
        <f t="shared" si="280"/>
        <v>10.121.17.135</v>
      </c>
      <c r="AF1082" s="42" t="str">
        <f t="shared" si="281"/>
        <v>10.121.17.151</v>
      </c>
      <c r="AG1082" s="7" t="str">
        <f t="shared" si="282"/>
        <v>Mota Khutawada</v>
      </c>
      <c r="AH1082" s="7" t="str">
        <f t="shared" si="283"/>
        <v>MahuvaBhadra</v>
      </c>
      <c r="AI1082" s="7" t="str">
        <f t="shared" si="284"/>
        <v>S1P5</v>
      </c>
      <c r="AJ1082" s="7" t="str">
        <f t="shared" si="285"/>
        <v>S2P5</v>
      </c>
      <c r="AK1082" s="7" t="str">
        <f>IFERROR(VLOOKUP(Z1082,'PASTE-DL-ALARMS'!$Q$10:$W$2200,7,FALSE),"")</f>
        <v>15-05-2026</v>
      </c>
      <c r="AL1082" s="55" t="str">
        <f>IFERROR(VLOOKUP(Z1082,'PASTE-DL-ALARMS'!$Q$10:$W$2200,3,FALSE),"")</f>
        <v>07:27:53</v>
      </c>
      <c r="AM1082" s="7" t="str">
        <f t="shared" si="286"/>
        <v>10.121.17.135_Mota Khutawada_S1P5</v>
      </c>
      <c r="AN1082" s="55" t="str">
        <f t="shared" si="287"/>
        <v>10.121.17.151_MahuvaBhadra_S2P5</v>
      </c>
      <c r="AO1082" s="72">
        <f t="shared" ca="1" si="288"/>
        <v>0</v>
      </c>
      <c r="AP1082" s="7" t="str">
        <f>IFERROR(VLOOKUP(Z1082,'PASTE-DL-ALARMS'!$Q$10:$Z$2800,8,FALSE),"")</f>
        <v xml:space="preserve">	2026/05/15,07:27:53</v>
      </c>
    </row>
    <row r="1083" spans="1:42" x14ac:dyDescent="0.25">
      <c r="A1083" s="20"/>
      <c r="B1083" s="20"/>
      <c r="C1083" s="20" t="str">
        <f>IF(D1083="Critical",MAX($C$8:C1082)+1,"")</f>
        <v/>
      </c>
      <c r="D1083" s="20" t="str">
        <f t="shared" si="272"/>
        <v>-</v>
      </c>
      <c r="E1083" s="20" t="str">
        <f>VLOOKUP('PASTE-DOWN-DL'!F1083,'SSA-CODE'!$D$4:$E$56,2,FALSE)</f>
        <v>AMR</v>
      </c>
      <c r="F1083" s="48" t="str">
        <f t="shared" si="273"/>
        <v>SSA AMR</v>
      </c>
      <c r="G1083" s="48" t="str">
        <f t="shared" si="274"/>
        <v xml:space="preserve">	SSA AMR</v>
      </c>
      <c r="H1083" s="20">
        <v>1074</v>
      </c>
      <c r="I1083" t="s">
        <v>12464</v>
      </c>
      <c r="J1083" t="s">
        <v>6260</v>
      </c>
      <c r="K1083" t="s">
        <v>6261</v>
      </c>
      <c r="L1083" t="s">
        <v>6262</v>
      </c>
      <c r="M1083" t="s">
        <v>6263</v>
      </c>
      <c r="N1083" t="s">
        <v>12465</v>
      </c>
      <c r="O1083" t="s">
        <v>12466</v>
      </c>
      <c r="P1083" t="s">
        <v>6266</v>
      </c>
      <c r="Q1083" t="s">
        <v>6352</v>
      </c>
      <c r="R1083" t="s">
        <v>6335</v>
      </c>
      <c r="S1083" t="s">
        <v>11207</v>
      </c>
      <c r="T1083" t="s">
        <v>6800</v>
      </c>
      <c r="U1083" t="s">
        <v>7199</v>
      </c>
      <c r="V1083" t="s">
        <v>6271</v>
      </c>
      <c r="W1083" t="s">
        <v>12467</v>
      </c>
      <c r="X1083" t="s">
        <v>12468</v>
      </c>
      <c r="Y1083" t="s">
        <v>6269</v>
      </c>
      <c r="Z1083" s="48" t="str">
        <f t="shared" si="275"/>
        <v>SSA AMR-10.121.96.6-Chalala-1 B2_4/1-10.121.96.1-Amreli-3 B2_3/1</v>
      </c>
      <c r="AA1083" s="48">
        <f t="shared" si="276"/>
        <v>13</v>
      </c>
      <c r="AB1083" s="48">
        <f t="shared" si="277"/>
        <v>23</v>
      </c>
      <c r="AC1083" s="48">
        <f t="shared" si="278"/>
        <v>13</v>
      </c>
      <c r="AD1083" s="48">
        <f t="shared" si="279"/>
        <v>22</v>
      </c>
      <c r="AE1083" s="48" t="str">
        <f t="shared" si="280"/>
        <v>10.121.96.6</v>
      </c>
      <c r="AF1083" s="42" t="str">
        <f t="shared" si="281"/>
        <v>10.121.96.1</v>
      </c>
      <c r="AG1083" s="7" t="str">
        <f t="shared" si="282"/>
        <v>Chalala 1</v>
      </c>
      <c r="AH1083" s="7" t="str">
        <f t="shared" si="283"/>
        <v>Amreli 3</v>
      </c>
      <c r="AI1083" s="7" t="str">
        <f t="shared" si="284"/>
        <v>S4P1</v>
      </c>
      <c r="AJ1083" s="7" t="str">
        <f t="shared" si="285"/>
        <v>S3P1</v>
      </c>
      <c r="AK1083" s="7" t="str">
        <f>IFERROR(VLOOKUP(Z1083,'PASTE-DL-ALARMS'!$Q$10:$W$2200,7,FALSE),"")</f>
        <v/>
      </c>
      <c r="AL1083" s="55" t="str">
        <f>IFERROR(VLOOKUP(Z1083,'PASTE-DL-ALARMS'!$Q$10:$W$2200,3,FALSE),"")</f>
        <v/>
      </c>
      <c r="AM1083" s="7" t="str">
        <f t="shared" si="286"/>
        <v>10.121.96.6_Chalala 1_S4P1</v>
      </c>
      <c r="AN1083" s="55" t="str">
        <f t="shared" si="287"/>
        <v>10.121.96.1_Amreli 3_S3P1</v>
      </c>
      <c r="AO1083" s="72" t="e">
        <f t="shared" ca="1" si="288"/>
        <v>#VALUE!</v>
      </c>
      <c r="AP1083" s="7" t="str">
        <f>IFERROR(VLOOKUP(Z1083,'PASTE-DL-ALARMS'!$Q$10:$Z$2800,8,FALSE),"")</f>
        <v/>
      </c>
    </row>
    <row r="1084" spans="1:42" x14ac:dyDescent="0.25">
      <c r="A1084" s="20"/>
      <c r="B1084" s="20"/>
      <c r="C1084" s="20" t="str">
        <f>IF(D1084="Critical",MAX($C$8:C1083)+1,"")</f>
        <v/>
      </c>
      <c r="D1084" s="20" t="str">
        <f t="shared" si="272"/>
        <v>-</v>
      </c>
      <c r="E1084" s="20" t="str">
        <f>VLOOKUP('PASTE-DOWN-DL'!F1084,'SSA-CODE'!$D$4:$E$56,2,FALSE)</f>
        <v>VAL</v>
      </c>
      <c r="F1084" s="48" t="str">
        <f t="shared" si="273"/>
        <v>SSA VAL</v>
      </c>
      <c r="G1084" s="48" t="str">
        <f t="shared" si="274"/>
        <v xml:space="preserve">	SSA VAL</v>
      </c>
      <c r="H1084" s="20">
        <v>1075</v>
      </c>
      <c r="I1084" t="s">
        <v>12469</v>
      </c>
      <c r="J1084" t="s">
        <v>6260</v>
      </c>
      <c r="K1084" t="s">
        <v>6275</v>
      </c>
      <c r="L1084" t="s">
        <v>6262</v>
      </c>
      <c r="M1084" t="s">
        <v>6263</v>
      </c>
      <c r="N1084" t="s">
        <v>12470</v>
      </c>
      <c r="O1084" t="s">
        <v>12471</v>
      </c>
      <c r="P1084" t="s">
        <v>6266</v>
      </c>
      <c r="Q1084" t="s">
        <v>6453</v>
      </c>
      <c r="R1084" t="s">
        <v>6279</v>
      </c>
      <c r="S1084" t="s">
        <v>12472</v>
      </c>
      <c r="T1084" t="s">
        <v>6371</v>
      </c>
      <c r="U1084" t="s">
        <v>6286</v>
      </c>
      <c r="V1084" t="s">
        <v>6271</v>
      </c>
      <c r="W1084" t="s">
        <v>12473</v>
      </c>
      <c r="X1084" t="s">
        <v>12474</v>
      </c>
      <c r="Y1084" t="s">
        <v>6269</v>
      </c>
      <c r="Z1084" s="48" t="str">
        <f t="shared" si="275"/>
        <v>SSA VAL-10.121.24.129-Valsad-Old-TE(GNE)_3/6-10.121.99.73-NANAPONDHA_1/6</v>
      </c>
      <c r="AA1084" s="48">
        <f t="shared" si="276"/>
        <v>15</v>
      </c>
      <c r="AB1084" s="48">
        <f t="shared" si="277"/>
        <v>34</v>
      </c>
      <c r="AC1084" s="48">
        <f t="shared" si="278"/>
        <v>14</v>
      </c>
      <c r="AD1084" s="48">
        <f t="shared" si="279"/>
        <v>26</v>
      </c>
      <c r="AE1084" s="48" t="str">
        <f t="shared" si="280"/>
        <v>10.121.24.129</v>
      </c>
      <c r="AF1084" s="42" t="str">
        <f t="shared" si="281"/>
        <v>10.121.99.73</v>
      </c>
      <c r="AG1084" s="7" t="str">
        <f t="shared" si="282"/>
        <v>Valsad-Old-TE(GNE)</v>
      </c>
      <c r="AH1084" s="7" t="str">
        <f t="shared" si="283"/>
        <v>EnggCollege</v>
      </c>
      <c r="AI1084" s="7" t="str">
        <f t="shared" si="284"/>
        <v>S3P6</v>
      </c>
      <c r="AJ1084" s="7" t="str">
        <f t="shared" si="285"/>
        <v>S1P6</v>
      </c>
      <c r="AK1084" s="7" t="str">
        <f>IFERROR(VLOOKUP(Z1084,'PASTE-DL-ALARMS'!$Q$10:$W$2200,7,FALSE),"")</f>
        <v/>
      </c>
      <c r="AL1084" s="55" t="str">
        <f>IFERROR(VLOOKUP(Z1084,'PASTE-DL-ALARMS'!$Q$10:$W$2200,3,FALSE),"")</f>
        <v/>
      </c>
      <c r="AM1084" s="7" t="str">
        <f t="shared" si="286"/>
        <v>10.121.24.129_Valsad-Old-TE(GNE)_S3P6</v>
      </c>
      <c r="AN1084" s="55" t="str">
        <f t="shared" si="287"/>
        <v>10.121.99.73_EnggCollege_S1P6</v>
      </c>
      <c r="AO1084" s="72" t="e">
        <f t="shared" ca="1" si="288"/>
        <v>#VALUE!</v>
      </c>
      <c r="AP1084" s="7" t="str">
        <f>IFERROR(VLOOKUP(Z1084,'PASTE-DL-ALARMS'!$Q$10:$Z$2800,8,FALSE),"")</f>
        <v/>
      </c>
    </row>
    <row r="1085" spans="1:42" x14ac:dyDescent="0.25">
      <c r="A1085" s="20"/>
      <c r="B1085" s="20"/>
      <c r="C1085" s="20" t="str">
        <f>IF(D1085="Critical",MAX($C$8:C1084)+1,"")</f>
        <v/>
      </c>
      <c r="D1085" s="20" t="str">
        <f t="shared" si="272"/>
        <v>-</v>
      </c>
      <c r="E1085" s="20" t="str">
        <f>VLOOKUP('PASTE-DOWN-DL'!F1085,'SSA-CODE'!$D$4:$E$56,2,FALSE)</f>
        <v>VAL</v>
      </c>
      <c r="F1085" s="48" t="str">
        <f t="shared" si="273"/>
        <v>SSA VAL</v>
      </c>
      <c r="G1085" s="48" t="str">
        <f t="shared" si="274"/>
        <v xml:space="preserve">	SSA VAL</v>
      </c>
      <c r="H1085" s="20">
        <v>1076</v>
      </c>
      <c r="I1085" t="s">
        <v>12475</v>
      </c>
      <c r="J1085" t="s">
        <v>6260</v>
      </c>
      <c r="K1085" t="s">
        <v>6275</v>
      </c>
      <c r="L1085" t="s">
        <v>6262</v>
      </c>
      <c r="M1085" t="s">
        <v>6263</v>
      </c>
      <c r="N1085" t="s">
        <v>12476</v>
      </c>
      <c r="O1085" t="s">
        <v>12477</v>
      </c>
      <c r="P1085" t="s">
        <v>6266</v>
      </c>
      <c r="Q1085" t="s">
        <v>6903</v>
      </c>
      <c r="R1085" t="s">
        <v>6279</v>
      </c>
      <c r="S1085" t="s">
        <v>12478</v>
      </c>
      <c r="T1085" t="s">
        <v>6471</v>
      </c>
      <c r="U1085" t="s">
        <v>7857</v>
      </c>
      <c r="V1085" t="s">
        <v>6271</v>
      </c>
      <c r="W1085" t="s">
        <v>12479</v>
      </c>
      <c r="X1085" t="s">
        <v>12480</v>
      </c>
      <c r="Y1085" t="s">
        <v>6269</v>
      </c>
      <c r="Z1085" s="48" t="str">
        <f t="shared" si="275"/>
        <v>SSA VAL-10.121.68.89-PIMPARI_2/5-10.121.68.92-Hamvanchod_1/5</v>
      </c>
      <c r="AA1085" s="48">
        <f t="shared" si="276"/>
        <v>14</v>
      </c>
      <c r="AB1085" s="48">
        <f t="shared" si="277"/>
        <v>22</v>
      </c>
      <c r="AC1085" s="48">
        <f t="shared" si="278"/>
        <v>14</v>
      </c>
      <c r="AD1085" s="48">
        <f t="shared" si="279"/>
        <v>25</v>
      </c>
      <c r="AE1085" s="48" t="str">
        <f t="shared" si="280"/>
        <v>10.121.68.89</v>
      </c>
      <c r="AF1085" s="42" t="str">
        <f t="shared" si="281"/>
        <v>10.121.68.92</v>
      </c>
      <c r="AG1085" s="7" t="str">
        <f t="shared" si="282"/>
        <v>PIMPARI</v>
      </c>
      <c r="AH1085" s="7" t="str">
        <f t="shared" si="283"/>
        <v>Hamvanchod</v>
      </c>
      <c r="AI1085" s="7" t="str">
        <f t="shared" si="284"/>
        <v>S2P5</v>
      </c>
      <c r="AJ1085" s="7" t="str">
        <f t="shared" si="285"/>
        <v>S1P5</v>
      </c>
      <c r="AK1085" s="7" t="str">
        <f>IFERROR(VLOOKUP(Z1085,'PASTE-DL-ALARMS'!$Q$10:$W$2200,7,FALSE),"")</f>
        <v/>
      </c>
      <c r="AL1085" s="55" t="str">
        <f>IFERROR(VLOOKUP(Z1085,'PASTE-DL-ALARMS'!$Q$10:$W$2200,3,FALSE),"")</f>
        <v/>
      </c>
      <c r="AM1085" s="7" t="str">
        <f t="shared" si="286"/>
        <v>10.121.68.89_PIMPARI_S2P5</v>
      </c>
      <c r="AN1085" s="55" t="str">
        <f t="shared" si="287"/>
        <v>10.121.68.92_Hamvanchod_S1P5</v>
      </c>
      <c r="AO1085" s="72" t="e">
        <f t="shared" ca="1" si="288"/>
        <v>#VALUE!</v>
      </c>
      <c r="AP1085" s="7" t="str">
        <f>IFERROR(VLOOKUP(Z1085,'PASTE-DL-ALARMS'!$Q$10:$Z$2800,8,FALSE),"")</f>
        <v/>
      </c>
    </row>
    <row r="1086" spans="1:42" x14ac:dyDescent="0.25">
      <c r="A1086" s="20"/>
      <c r="B1086" s="20"/>
      <c r="C1086" s="20" t="str">
        <f>IF(D1086="Critical",MAX($C$8:C1085)+1,"")</f>
        <v/>
      </c>
      <c r="D1086" s="20" t="str">
        <f t="shared" si="272"/>
        <v>-</v>
      </c>
      <c r="E1086" s="20" t="str">
        <f>VLOOKUP('PASTE-DOWN-DL'!F1086,'SSA-CODE'!$D$4:$E$56,2,FALSE)</f>
        <v>WTR RJ</v>
      </c>
      <c r="F1086" s="48" t="str">
        <f t="shared" si="273"/>
        <v>WTR RJ</v>
      </c>
      <c r="G1086" s="48" t="str">
        <f t="shared" si="274"/>
        <v xml:space="preserve">	WTR RJ</v>
      </c>
      <c r="H1086" s="20">
        <v>1077</v>
      </c>
      <c r="I1086" t="s">
        <v>12481</v>
      </c>
      <c r="J1086" t="s">
        <v>6260</v>
      </c>
      <c r="K1086" t="s">
        <v>6275</v>
      </c>
      <c r="L1086" t="s">
        <v>6262</v>
      </c>
      <c r="M1086" t="s">
        <v>6263</v>
      </c>
      <c r="N1086" t="s">
        <v>12482</v>
      </c>
      <c r="O1086" t="s">
        <v>12483</v>
      </c>
      <c r="P1086" t="s">
        <v>6266</v>
      </c>
      <c r="Q1086" t="s">
        <v>7477</v>
      </c>
      <c r="R1086" t="s">
        <v>6279</v>
      </c>
      <c r="S1086" t="s">
        <v>12484</v>
      </c>
      <c r="T1086" t="s">
        <v>6425</v>
      </c>
      <c r="U1086" t="s">
        <v>7387</v>
      </c>
      <c r="V1086" t="s">
        <v>6271</v>
      </c>
      <c r="W1086" t="s">
        <v>12485</v>
      </c>
      <c r="X1086" t="s">
        <v>12486</v>
      </c>
      <c r="Y1086" t="s">
        <v>6269</v>
      </c>
      <c r="Z1086" s="48" t="str">
        <f t="shared" si="275"/>
        <v>WTR RJ-10.121.17.66-BHUJ2(GNE) B2_4/2-10.121.17.93-Bhuj3 B2_3/4</v>
      </c>
      <c r="AA1086" s="48">
        <f t="shared" si="276"/>
        <v>14</v>
      </c>
      <c r="AB1086" s="48">
        <f t="shared" si="277"/>
        <v>25</v>
      </c>
      <c r="AC1086" s="48">
        <f t="shared" si="278"/>
        <v>14</v>
      </c>
      <c r="AD1086" s="48">
        <f t="shared" si="279"/>
        <v>20</v>
      </c>
      <c r="AE1086" s="48" t="str">
        <f t="shared" si="280"/>
        <v>10.121.17.66</v>
      </c>
      <c r="AF1086" s="42" t="str">
        <f t="shared" si="281"/>
        <v>10.121.17.93</v>
      </c>
      <c r="AG1086" s="7" t="str">
        <f t="shared" si="282"/>
        <v>BHUJ2(GNE)</v>
      </c>
      <c r="AH1086" s="7" t="str">
        <f t="shared" si="283"/>
        <v>BHUJ3</v>
      </c>
      <c r="AI1086" s="7" t="str">
        <f t="shared" si="284"/>
        <v>S4P2</v>
      </c>
      <c r="AJ1086" s="7" t="str">
        <f t="shared" si="285"/>
        <v>S3P4</v>
      </c>
      <c r="AK1086" s="7" t="str">
        <f>IFERROR(VLOOKUP(Z1086,'PASTE-DL-ALARMS'!$Q$10:$W$2200,7,FALSE),"")</f>
        <v/>
      </c>
      <c r="AL1086" s="55" t="str">
        <f>IFERROR(VLOOKUP(Z1086,'PASTE-DL-ALARMS'!$Q$10:$W$2200,3,FALSE),"")</f>
        <v/>
      </c>
      <c r="AM1086" s="7" t="str">
        <f t="shared" si="286"/>
        <v>10.121.17.66_BHUJ2(GNE)_S4P2</v>
      </c>
      <c r="AN1086" s="55" t="str">
        <f t="shared" si="287"/>
        <v>10.121.17.93_BHUJ3_S3P4</v>
      </c>
      <c r="AO1086" s="72" t="e">
        <f t="shared" ca="1" si="288"/>
        <v>#VALUE!</v>
      </c>
      <c r="AP1086" s="7" t="str">
        <f>IFERROR(VLOOKUP(Z1086,'PASTE-DL-ALARMS'!$Q$10:$Z$2800,8,FALSE),"")</f>
        <v/>
      </c>
    </row>
    <row r="1087" spans="1:42" x14ac:dyDescent="0.25">
      <c r="A1087" s="20"/>
      <c r="B1087" s="20"/>
      <c r="C1087" s="20" t="str">
        <f>IF(D1087="Critical",MAX($C$8:C1086)+1,"")</f>
        <v/>
      </c>
      <c r="D1087" s="20" t="str">
        <f t="shared" si="272"/>
        <v>-</v>
      </c>
      <c r="E1087" s="20" t="str">
        <f>VLOOKUP('PASTE-DOWN-DL'!F1087,'SSA-CODE'!$D$4:$E$56,2,FALSE)</f>
        <v>AHD</v>
      </c>
      <c r="F1087" s="48" t="str">
        <f t="shared" si="273"/>
        <v>SSA AM</v>
      </c>
      <c r="G1087" s="48" t="str">
        <f t="shared" si="274"/>
        <v xml:space="preserve">	SSA AM</v>
      </c>
      <c r="H1087" s="20">
        <v>1078</v>
      </c>
      <c r="I1087" t="s">
        <v>12487</v>
      </c>
      <c r="J1087" t="s">
        <v>6260</v>
      </c>
      <c r="K1087" t="s">
        <v>6261</v>
      </c>
      <c r="L1087" t="s">
        <v>6262</v>
      </c>
      <c r="M1087" t="s">
        <v>6263</v>
      </c>
      <c r="N1087" t="s">
        <v>12488</v>
      </c>
      <c r="O1087" t="s">
        <v>12489</v>
      </c>
      <c r="P1087" t="s">
        <v>6266</v>
      </c>
      <c r="Q1087" t="s">
        <v>8333</v>
      </c>
      <c r="R1087" t="s">
        <v>6643</v>
      </c>
      <c r="S1087" t="s">
        <v>6269</v>
      </c>
      <c r="T1087" t="s">
        <v>6559</v>
      </c>
      <c r="U1087" t="s">
        <v>6269</v>
      </c>
      <c r="V1087" t="s">
        <v>6271</v>
      </c>
      <c r="W1087" t="s">
        <v>12490</v>
      </c>
      <c r="X1087" t="s">
        <v>12491</v>
      </c>
      <c r="Y1087" t="s">
        <v>6269</v>
      </c>
      <c r="Z1087" s="48" t="str">
        <f t="shared" si="275"/>
        <v>SSA AM-10.121.16.196-Lunawada_3/1-10.121.16.197-Malpur 4/1</v>
      </c>
      <c r="AA1087" s="48">
        <f t="shared" si="276"/>
        <v>15</v>
      </c>
      <c r="AB1087" s="48">
        <f t="shared" si="277"/>
        <v>22</v>
      </c>
      <c r="AC1087" s="48">
        <f t="shared" si="278"/>
        <v>15</v>
      </c>
      <c r="AD1087" s="48">
        <f t="shared" si="279"/>
        <v>24</v>
      </c>
      <c r="AE1087" s="48" t="str">
        <f t="shared" si="280"/>
        <v>10.121.16.197</v>
      </c>
      <c r="AF1087" s="42" t="str">
        <f t="shared" si="281"/>
        <v>10.121.16.196</v>
      </c>
      <c r="AG1087" s="7" t="str">
        <f t="shared" si="282"/>
        <v>Malpur</v>
      </c>
      <c r="AH1087" s="7" t="str">
        <f t="shared" si="283"/>
        <v>Lunawada</v>
      </c>
      <c r="AI1087" s="7" t="str">
        <f t="shared" si="284"/>
        <v>S4P1</v>
      </c>
      <c r="AJ1087" s="7" t="str">
        <f t="shared" si="285"/>
        <v>S3P1</v>
      </c>
      <c r="AK1087" s="7" t="str">
        <f>IFERROR(VLOOKUP(Z1087,'PASTE-DL-ALARMS'!$Q$10:$W$2200,7,FALSE),"")</f>
        <v/>
      </c>
      <c r="AL1087" s="55" t="str">
        <f>IFERROR(VLOOKUP(Z1087,'PASTE-DL-ALARMS'!$Q$10:$W$2200,3,FALSE),"")</f>
        <v/>
      </c>
      <c r="AM1087" s="7" t="str">
        <f t="shared" si="286"/>
        <v>10.121.16.197_Malpur_S4P1</v>
      </c>
      <c r="AN1087" s="55" t="str">
        <f t="shared" si="287"/>
        <v>10.121.16.196_Lunawada_S3P1</v>
      </c>
      <c r="AO1087" s="72" t="e">
        <f t="shared" ca="1" si="288"/>
        <v>#VALUE!</v>
      </c>
      <c r="AP1087" s="7" t="str">
        <f>IFERROR(VLOOKUP(Z1087,'PASTE-DL-ALARMS'!$Q$10:$Z$2800,8,FALSE),"")</f>
        <v/>
      </c>
    </row>
    <row r="1088" spans="1:42" x14ac:dyDescent="0.25">
      <c r="A1088" s="20"/>
      <c r="B1088" s="20"/>
      <c r="C1088" s="20" t="str">
        <f>IF(D1088="Critical",MAX($C$8:C1087)+1,"")</f>
        <v/>
      </c>
      <c r="D1088" s="20" t="str">
        <f t="shared" si="272"/>
        <v>-</v>
      </c>
      <c r="E1088" s="20" t="str">
        <f>VLOOKUP('PASTE-DOWN-DL'!F1088,'SSA-CODE'!$D$4:$E$56,2,FALSE)</f>
        <v>WTR AM</v>
      </c>
      <c r="F1088" s="48" t="str">
        <f t="shared" si="273"/>
        <v>WTR AM</v>
      </c>
      <c r="G1088" s="48" t="str">
        <f t="shared" si="274"/>
        <v xml:space="preserve">	WTR AM</v>
      </c>
      <c r="H1088" s="20">
        <v>1079</v>
      </c>
      <c r="I1088" t="s">
        <v>12492</v>
      </c>
      <c r="J1088" t="s">
        <v>6260</v>
      </c>
      <c r="K1088" t="s">
        <v>6261</v>
      </c>
      <c r="L1088" t="s">
        <v>6262</v>
      </c>
      <c r="M1088" t="s">
        <v>6263</v>
      </c>
      <c r="N1088" t="s">
        <v>12493</v>
      </c>
      <c r="O1088" t="s">
        <v>12494</v>
      </c>
      <c r="P1088" t="s">
        <v>6266</v>
      </c>
      <c r="Q1088" t="s">
        <v>7341</v>
      </c>
      <c r="R1088" t="s">
        <v>7033</v>
      </c>
      <c r="S1088" t="s">
        <v>6269</v>
      </c>
      <c r="T1088" t="s">
        <v>6270</v>
      </c>
      <c r="U1088" t="s">
        <v>6269</v>
      </c>
      <c r="V1088" t="s">
        <v>6271</v>
      </c>
      <c r="W1088" t="s">
        <v>12495</v>
      </c>
      <c r="X1088" t="s">
        <v>12496</v>
      </c>
      <c r="Y1088" t="s">
        <v>6269</v>
      </c>
      <c r="Z1088" s="48" t="str">
        <f t="shared" si="275"/>
        <v>WTR AM-10.121.68.65-VALSAD-OLD(GNE)_TN725B_WTR_AM_PH3\S6P1-10.121.99.75-DHARAMPUR_TN725B_GJ_SSA VAL_PH3\S5P1 10GE</v>
      </c>
      <c r="AA1088" s="48">
        <f t="shared" si="276"/>
        <v>14</v>
      </c>
      <c r="AB1088" s="48">
        <f t="shared" si="277"/>
        <v>30</v>
      </c>
      <c r="AC1088" s="48">
        <f t="shared" si="278"/>
        <v>14</v>
      </c>
      <c r="AD1088" s="48">
        <f t="shared" si="279"/>
        <v>24</v>
      </c>
      <c r="AE1088" s="48" t="str">
        <f t="shared" si="280"/>
        <v>10.121.68.65</v>
      </c>
      <c r="AF1088" s="42" t="str">
        <f t="shared" si="281"/>
        <v>10.121.99.75</v>
      </c>
      <c r="AG1088" s="7" t="str">
        <f t="shared" si="282"/>
        <v>VALSAD-OLD(GNE)</v>
      </c>
      <c r="AH1088" s="7" t="str">
        <f t="shared" si="283"/>
        <v>DHARAMPUR</v>
      </c>
      <c r="AI1088" s="7" t="str">
        <f t="shared" si="284"/>
        <v>S6P1</v>
      </c>
      <c r="AJ1088" s="7" t="str">
        <f t="shared" si="285"/>
        <v>S5P1</v>
      </c>
      <c r="AK1088" s="7" t="str">
        <f>IFERROR(VLOOKUP(Z1088,'PASTE-DL-ALARMS'!$Q$10:$W$2200,7,FALSE),"")</f>
        <v/>
      </c>
      <c r="AL1088" s="55" t="str">
        <f>IFERROR(VLOOKUP(Z1088,'PASTE-DL-ALARMS'!$Q$10:$W$2200,3,FALSE),"")</f>
        <v/>
      </c>
      <c r="AM1088" s="7" t="str">
        <f t="shared" si="286"/>
        <v>10.121.68.65_VALSAD-OLD(GNE)_S6P1</v>
      </c>
      <c r="AN1088" s="55" t="str">
        <f t="shared" si="287"/>
        <v>10.121.99.75_DHARAMPUR_S5P1</v>
      </c>
      <c r="AO1088" s="72" t="e">
        <f t="shared" ca="1" si="288"/>
        <v>#VALUE!</v>
      </c>
      <c r="AP1088" s="7" t="str">
        <f>IFERROR(VLOOKUP(Z1088,'PASTE-DL-ALARMS'!$Q$10:$Z$2800,8,FALSE),"")</f>
        <v/>
      </c>
    </row>
    <row r="1089" spans="1:42" x14ac:dyDescent="0.25">
      <c r="A1089" s="20"/>
      <c r="B1089" s="20"/>
      <c r="C1089" s="20" t="str">
        <f>IF(D1089="Critical",MAX($C$8:C1088)+1,"")</f>
        <v/>
      </c>
      <c r="D1089" s="20" t="str">
        <f t="shared" si="272"/>
        <v>-</v>
      </c>
      <c r="E1089" s="20" t="str">
        <f>VLOOKUP('PASTE-DOWN-DL'!F1089,'SSA-CODE'!$D$4:$E$56,2,FALSE)</f>
        <v>MSN</v>
      </c>
      <c r="F1089" s="48" t="str">
        <f t="shared" si="273"/>
        <v>SSA MEH</v>
      </c>
      <c r="G1089" s="48" t="str">
        <f t="shared" si="274"/>
        <v xml:space="preserve">	SSA MEH</v>
      </c>
      <c r="H1089" s="20">
        <v>1080</v>
      </c>
      <c r="I1089" t="s">
        <v>12497</v>
      </c>
      <c r="J1089" t="s">
        <v>6260</v>
      </c>
      <c r="K1089" t="s">
        <v>6275</v>
      </c>
      <c r="L1089" t="s">
        <v>6262</v>
      </c>
      <c r="M1089" t="s">
        <v>6263</v>
      </c>
      <c r="N1089" t="s">
        <v>12498</v>
      </c>
      <c r="O1089" t="s">
        <v>12499</v>
      </c>
      <c r="P1089" t="s">
        <v>6266</v>
      </c>
      <c r="Q1089" t="s">
        <v>6820</v>
      </c>
      <c r="R1089" t="s">
        <v>6279</v>
      </c>
      <c r="S1089" t="s">
        <v>6269</v>
      </c>
      <c r="T1089" t="s">
        <v>6287</v>
      </c>
      <c r="U1089" t="s">
        <v>6269</v>
      </c>
      <c r="V1089" t="s">
        <v>6271</v>
      </c>
      <c r="W1089" t="s">
        <v>12500</v>
      </c>
      <c r="X1089" t="s">
        <v>12501</v>
      </c>
      <c r="Y1089" t="s">
        <v>6269</v>
      </c>
      <c r="Z1089" s="48" t="str">
        <f t="shared" si="275"/>
        <v>SSA MEH-10.121.25.124-Carrier_Room_B2_4/5-10.121.98.12-KDM_Bhavan_4/3</v>
      </c>
      <c r="AA1089" s="48">
        <f t="shared" si="276"/>
        <v>15</v>
      </c>
      <c r="AB1089" s="48">
        <f t="shared" si="277"/>
        <v>28</v>
      </c>
      <c r="AC1089" s="48">
        <f t="shared" si="278"/>
        <v>14</v>
      </c>
      <c r="AD1089" s="48">
        <f t="shared" si="279"/>
        <v>26</v>
      </c>
      <c r="AE1089" s="48" t="str">
        <f t="shared" si="280"/>
        <v>10.121.25.124</v>
      </c>
      <c r="AF1089" s="42" t="str">
        <f t="shared" si="281"/>
        <v>10.121.98.12</v>
      </c>
      <c r="AG1089" s="7" t="str">
        <f t="shared" si="282"/>
        <v>CARRIER-ROOM</v>
      </c>
      <c r="AH1089" s="7" t="str">
        <f t="shared" si="283"/>
        <v xml:space="preserve"> KDM BHAVAN</v>
      </c>
      <c r="AI1089" s="7" t="str">
        <f t="shared" si="284"/>
        <v>S4P5</v>
      </c>
      <c r="AJ1089" s="7" t="str">
        <f t="shared" si="285"/>
        <v>S4P3</v>
      </c>
      <c r="AK1089" s="7" t="str">
        <f>IFERROR(VLOOKUP(Z1089,'PASTE-DL-ALARMS'!$Q$10:$W$2200,7,FALSE),"")</f>
        <v/>
      </c>
      <c r="AL1089" s="55" t="str">
        <f>IFERROR(VLOOKUP(Z1089,'PASTE-DL-ALARMS'!$Q$10:$W$2200,3,FALSE),"")</f>
        <v/>
      </c>
      <c r="AM1089" s="7" t="str">
        <f t="shared" si="286"/>
        <v>10.121.25.124_CARRIER-ROOM_S4P5</v>
      </c>
      <c r="AN1089" s="55" t="str">
        <f t="shared" si="287"/>
        <v>10.121.98.12_ KDM BHAVAN_S4P3</v>
      </c>
      <c r="AO1089" s="72" t="e">
        <f t="shared" ca="1" si="288"/>
        <v>#VALUE!</v>
      </c>
      <c r="AP1089" s="7" t="str">
        <f>IFERROR(VLOOKUP(Z1089,'PASTE-DL-ALARMS'!$Q$10:$Z$2800,8,FALSE),"")</f>
        <v/>
      </c>
    </row>
    <row r="1090" spans="1:42" x14ac:dyDescent="0.25">
      <c r="A1090" s="20"/>
      <c r="B1090" s="20"/>
      <c r="C1090" s="20" t="str">
        <f>IF(D1090="Critical",MAX($C$8:C1089)+1,"")</f>
        <v/>
      </c>
      <c r="D1090" s="20" t="str">
        <f t="shared" si="272"/>
        <v>-</v>
      </c>
      <c r="E1090" s="20" t="str">
        <f>VLOOKUP('PASTE-DOWN-DL'!F1090,'SSA-CODE'!$D$4:$E$56,2,FALSE)</f>
        <v>JMN</v>
      </c>
      <c r="F1090" s="48" t="str">
        <f t="shared" si="273"/>
        <v>SSA JMN</v>
      </c>
      <c r="G1090" s="48" t="str">
        <f t="shared" si="274"/>
        <v xml:space="preserve">	SSA JMN</v>
      </c>
      <c r="H1090" s="20">
        <v>1081</v>
      </c>
      <c r="I1090" t="s">
        <v>12502</v>
      </c>
      <c r="J1090" t="s">
        <v>6260</v>
      </c>
      <c r="K1090" t="s">
        <v>6261</v>
      </c>
      <c r="L1090" t="s">
        <v>6262</v>
      </c>
      <c r="M1090" t="s">
        <v>6263</v>
      </c>
      <c r="N1090" t="s">
        <v>12503</v>
      </c>
      <c r="O1090" t="s">
        <v>12504</v>
      </c>
      <c r="P1090" t="s">
        <v>6266</v>
      </c>
      <c r="Q1090" t="s">
        <v>6302</v>
      </c>
      <c r="R1090" t="s">
        <v>6882</v>
      </c>
      <c r="S1090" t="s">
        <v>6269</v>
      </c>
      <c r="T1090" t="s">
        <v>6394</v>
      </c>
      <c r="U1090" t="s">
        <v>6269</v>
      </c>
      <c r="V1090" t="s">
        <v>6271</v>
      </c>
      <c r="W1090" t="s">
        <v>12505</v>
      </c>
      <c r="X1090" t="s">
        <v>12506</v>
      </c>
      <c r="Y1090" t="s">
        <v>6269</v>
      </c>
      <c r="Z1090" s="48" t="str">
        <f t="shared" si="275"/>
        <v>SSA JMN-10.121.20.6-TN725B_Dared\S4P1-10.121.20.3-TN725B_GIDC\S3P1</v>
      </c>
      <c r="AA1090" s="48">
        <f t="shared" si="276"/>
        <v>13</v>
      </c>
      <c r="AB1090" s="48">
        <f t="shared" si="277"/>
        <v>19</v>
      </c>
      <c r="AC1090" s="48">
        <f t="shared" si="278"/>
        <v>13</v>
      </c>
      <c r="AD1090" s="48">
        <f t="shared" si="279"/>
        <v>18</v>
      </c>
      <c r="AE1090" s="48" t="str">
        <f t="shared" si="280"/>
        <v>10.121.20.6</v>
      </c>
      <c r="AF1090" s="42" t="str">
        <f t="shared" si="281"/>
        <v>10.121.20.3</v>
      </c>
      <c r="AG1090" s="7" t="str">
        <f t="shared" si="282"/>
        <v>Dared</v>
      </c>
      <c r="AH1090" s="7" t="str">
        <f t="shared" si="283"/>
        <v>GIDC</v>
      </c>
      <c r="AI1090" s="7" t="str">
        <f t="shared" si="284"/>
        <v>S4P1</v>
      </c>
      <c r="AJ1090" s="7" t="str">
        <f t="shared" si="285"/>
        <v>S3P1</v>
      </c>
      <c r="AK1090" s="7" t="str">
        <f>IFERROR(VLOOKUP(Z1090,'PASTE-DL-ALARMS'!$Q$10:$W$2200,7,FALSE),"")</f>
        <v/>
      </c>
      <c r="AL1090" s="55" t="str">
        <f>IFERROR(VLOOKUP(Z1090,'PASTE-DL-ALARMS'!$Q$10:$W$2200,3,FALSE),"")</f>
        <v/>
      </c>
      <c r="AM1090" s="7" t="str">
        <f t="shared" si="286"/>
        <v>10.121.20.6_Dared_S4P1</v>
      </c>
      <c r="AN1090" s="55" t="str">
        <f t="shared" si="287"/>
        <v>10.121.20.3_GIDC_S3P1</v>
      </c>
      <c r="AO1090" s="72" t="e">
        <f t="shared" ca="1" si="288"/>
        <v>#VALUE!</v>
      </c>
      <c r="AP1090" s="7" t="str">
        <f>IFERROR(VLOOKUP(Z1090,'PASTE-DL-ALARMS'!$Q$10:$Z$2800,8,FALSE),"")</f>
        <v/>
      </c>
    </row>
    <row r="1091" spans="1:42" x14ac:dyDescent="0.25">
      <c r="A1091" s="20"/>
      <c r="B1091" s="20"/>
      <c r="C1091" s="20" t="str">
        <f>IF(D1091="Critical",MAX($C$8:C1090)+1,"")</f>
        <v/>
      </c>
      <c r="D1091" s="20" t="str">
        <f t="shared" si="272"/>
        <v>-</v>
      </c>
      <c r="E1091" s="20" t="str">
        <f>VLOOKUP('PASTE-DOWN-DL'!F1091,'SSA-CODE'!$D$4:$E$56,2,FALSE)</f>
        <v>VAL</v>
      </c>
      <c r="F1091" s="48" t="str">
        <f t="shared" si="273"/>
        <v>SSA VAL</v>
      </c>
      <c r="G1091" s="48" t="str">
        <f t="shared" si="274"/>
        <v xml:space="preserve">	SSA VAL</v>
      </c>
      <c r="H1091" s="20">
        <v>1082</v>
      </c>
      <c r="I1091" t="s">
        <v>12507</v>
      </c>
      <c r="J1091" t="s">
        <v>6260</v>
      </c>
      <c r="K1091" t="s">
        <v>6261</v>
      </c>
      <c r="L1091" t="s">
        <v>6262</v>
      </c>
      <c r="M1091" t="s">
        <v>6263</v>
      </c>
      <c r="N1091" t="s">
        <v>12508</v>
      </c>
      <c r="O1091" t="s">
        <v>12509</v>
      </c>
      <c r="P1091" t="s">
        <v>6266</v>
      </c>
      <c r="Q1091" t="s">
        <v>6460</v>
      </c>
      <c r="R1091" t="s">
        <v>6267</v>
      </c>
      <c r="S1091" t="s">
        <v>6269</v>
      </c>
      <c r="T1091" t="s">
        <v>6270</v>
      </c>
      <c r="U1091" t="s">
        <v>6269</v>
      </c>
      <c r="V1091" t="s">
        <v>6271</v>
      </c>
      <c r="W1091" t="s">
        <v>12510</v>
      </c>
      <c r="X1091" t="s">
        <v>12511</v>
      </c>
      <c r="Y1091" t="s">
        <v>6269</v>
      </c>
      <c r="Z1091" s="48" t="str">
        <f t="shared" si="275"/>
        <v>SSA VAL-10.121.68.67-TN725B SILVASSA_S4P1-10.121.99.71-TN705B R2.9.1_DADRA_S3P1</v>
      </c>
      <c r="AA1091" s="48">
        <f t="shared" si="276"/>
        <v>14</v>
      </c>
      <c r="AB1091" s="48">
        <f t="shared" si="277"/>
        <v>23</v>
      </c>
      <c r="AC1091" s="48">
        <f t="shared" si="278"/>
        <v>14</v>
      </c>
      <c r="AD1091" s="48">
        <f t="shared" si="279"/>
        <v>20</v>
      </c>
      <c r="AE1091" s="48" t="str">
        <f t="shared" si="280"/>
        <v>10.121.68.67</v>
      </c>
      <c r="AF1091" s="42" t="str">
        <f t="shared" si="281"/>
        <v>10.121.68.93</v>
      </c>
      <c r="AG1091" s="7" t="str">
        <f t="shared" si="282"/>
        <v>Silvassa</v>
      </c>
      <c r="AH1091" s="7" t="str">
        <f t="shared" si="283"/>
        <v>Dadra</v>
      </c>
      <c r="AI1091" s="7" t="str">
        <f t="shared" si="284"/>
        <v>S4P1</v>
      </c>
      <c r="AJ1091" s="7" t="str">
        <f t="shared" si="285"/>
        <v>S3P1</v>
      </c>
      <c r="AK1091" s="7" t="str">
        <f>IFERROR(VLOOKUP(Z1091,'PASTE-DL-ALARMS'!$Q$10:$W$2200,7,FALSE),"")</f>
        <v/>
      </c>
      <c r="AL1091" s="55" t="str">
        <f>IFERROR(VLOOKUP(Z1091,'PASTE-DL-ALARMS'!$Q$10:$W$2200,3,FALSE),"")</f>
        <v/>
      </c>
      <c r="AM1091" s="7" t="str">
        <f t="shared" si="286"/>
        <v>10.121.68.67_Silvassa_S4P1</v>
      </c>
      <c r="AN1091" s="55" t="str">
        <f t="shared" si="287"/>
        <v>10.121.68.93_Dadra_S3P1</v>
      </c>
      <c r="AO1091" s="72" t="e">
        <f t="shared" ca="1" si="288"/>
        <v>#VALUE!</v>
      </c>
      <c r="AP1091" s="7" t="str">
        <f>IFERROR(VLOOKUP(Z1091,'PASTE-DL-ALARMS'!$Q$10:$Z$2800,8,FALSE),"")</f>
        <v/>
      </c>
    </row>
    <row r="1092" spans="1:42" x14ac:dyDescent="0.25">
      <c r="A1092" s="20"/>
      <c r="B1092" s="20"/>
      <c r="C1092" s="20" t="str">
        <f>IF(D1092="Critical",MAX($C$8:C1091)+1,"")</f>
        <v/>
      </c>
      <c r="D1092" s="20" t="str">
        <f t="shared" si="272"/>
        <v>-</v>
      </c>
      <c r="E1092" s="20" t="str">
        <f>VLOOKUP('PASTE-DOWN-DL'!F1092,'SSA-CODE'!$D$4:$E$56,2,FALSE)</f>
        <v>JND</v>
      </c>
      <c r="F1092" s="48" t="str">
        <f t="shared" si="273"/>
        <v>SSA JND</v>
      </c>
      <c r="G1092" s="48" t="str">
        <f t="shared" si="274"/>
        <v xml:space="preserve">	SSA JND</v>
      </c>
      <c r="H1092" s="20">
        <v>1083</v>
      </c>
      <c r="I1092" t="s">
        <v>12512</v>
      </c>
      <c r="J1092" t="s">
        <v>6260</v>
      </c>
      <c r="K1092" t="s">
        <v>6275</v>
      </c>
      <c r="L1092" t="s">
        <v>6262</v>
      </c>
      <c r="M1092" t="s">
        <v>6263</v>
      </c>
      <c r="N1092" t="s">
        <v>12513</v>
      </c>
      <c r="O1092" t="s">
        <v>12514</v>
      </c>
      <c r="P1092" t="s">
        <v>6266</v>
      </c>
      <c r="Q1092" t="s">
        <v>6319</v>
      </c>
      <c r="R1092" t="s">
        <v>6279</v>
      </c>
      <c r="S1092" t="s">
        <v>12515</v>
      </c>
      <c r="T1092" t="s">
        <v>6471</v>
      </c>
      <c r="U1092" t="s">
        <v>8402</v>
      </c>
      <c r="V1092" t="s">
        <v>6271</v>
      </c>
      <c r="W1092" t="s">
        <v>12516</v>
      </c>
      <c r="X1092" t="s">
        <v>12517</v>
      </c>
      <c r="Y1092" t="s">
        <v>6269</v>
      </c>
      <c r="Z1092" s="48" t="str">
        <f t="shared" si="275"/>
        <v>SSA JND-10.121.24.25-GIDC VRL-10.121.24.7-VERAVALTE</v>
      </c>
      <c r="AA1092" s="48">
        <f t="shared" si="276"/>
        <v>14</v>
      </c>
      <c r="AB1092" s="48">
        <f t="shared" si="277"/>
        <v>23</v>
      </c>
      <c r="AC1092" s="48">
        <f t="shared" si="278"/>
        <v>13</v>
      </c>
      <c r="AD1092" s="48">
        <f t="shared" si="279"/>
        <v>26</v>
      </c>
      <c r="AE1092" s="48" t="str">
        <f t="shared" si="280"/>
        <v>10.121.24.25</v>
      </c>
      <c r="AF1092" s="42" t="str">
        <f t="shared" si="281"/>
        <v>10.121.24.7</v>
      </c>
      <c r="AG1092" s="7" t="str">
        <f t="shared" si="282"/>
        <v>GIDC VRL</v>
      </c>
      <c r="AH1092" s="7" t="str">
        <f t="shared" si="283"/>
        <v>VERAVALTE B1</v>
      </c>
      <c r="AI1092" s="7" t="str">
        <f t="shared" si="284"/>
        <v>S1P6</v>
      </c>
      <c r="AJ1092" s="7" t="str">
        <f t="shared" si="285"/>
        <v>S4P5</v>
      </c>
      <c r="AK1092" s="7" t="str">
        <f>IFERROR(VLOOKUP(Z1092,'PASTE-DL-ALARMS'!$Q$10:$W$2200,7,FALSE),"")</f>
        <v/>
      </c>
      <c r="AL1092" s="55" t="str">
        <f>IFERROR(VLOOKUP(Z1092,'PASTE-DL-ALARMS'!$Q$10:$W$2200,3,FALSE),"")</f>
        <v/>
      </c>
      <c r="AM1092" s="7" t="str">
        <f t="shared" si="286"/>
        <v>10.121.24.25_GIDC VRL_S1P6</v>
      </c>
      <c r="AN1092" s="55" t="str">
        <f t="shared" si="287"/>
        <v>10.121.24.7_VERAVALTE B1_S4P5</v>
      </c>
      <c r="AO1092" s="72" t="e">
        <f t="shared" ca="1" si="288"/>
        <v>#VALUE!</v>
      </c>
      <c r="AP1092" s="7" t="str">
        <f>IFERROR(VLOOKUP(Z1092,'PASTE-DL-ALARMS'!$Q$10:$Z$2800,8,FALSE),"")</f>
        <v/>
      </c>
    </row>
    <row r="1093" spans="1:42" x14ac:dyDescent="0.25">
      <c r="A1093" s="20"/>
      <c r="B1093" s="20"/>
      <c r="C1093" s="20" t="str">
        <f>IF(D1093="Critical",MAX($C$8:C1092)+1,"")</f>
        <v/>
      </c>
      <c r="D1093" s="20" t="str">
        <f t="shared" si="272"/>
        <v>-</v>
      </c>
      <c r="E1093" s="20" t="str">
        <f>VLOOKUP('PASTE-DOWN-DL'!F1093,'SSA-CODE'!$D$4:$E$56,2,FALSE)</f>
        <v>GDR</v>
      </c>
      <c r="F1093" s="48" t="str">
        <f t="shared" si="273"/>
        <v>SSA GDH</v>
      </c>
      <c r="G1093" s="48" t="str">
        <f t="shared" si="274"/>
        <v xml:space="preserve">	SSA GDH</v>
      </c>
      <c r="H1093" s="20">
        <v>1084</v>
      </c>
      <c r="I1093" t="s">
        <v>12518</v>
      </c>
      <c r="J1093" t="s">
        <v>6260</v>
      </c>
      <c r="K1093" t="s">
        <v>6261</v>
      </c>
      <c r="L1093" t="s">
        <v>6262</v>
      </c>
      <c r="M1093" t="s">
        <v>6263</v>
      </c>
      <c r="N1093" t="s">
        <v>12519</v>
      </c>
      <c r="O1093" t="s">
        <v>12520</v>
      </c>
      <c r="P1093" t="s">
        <v>6266</v>
      </c>
      <c r="Q1093" t="s">
        <v>7127</v>
      </c>
      <c r="R1093" t="s">
        <v>6446</v>
      </c>
      <c r="S1093" t="s">
        <v>12521</v>
      </c>
      <c r="T1093" t="s">
        <v>6500</v>
      </c>
      <c r="U1093" t="s">
        <v>6305</v>
      </c>
      <c r="V1093" t="s">
        <v>6271</v>
      </c>
      <c r="W1093" t="s">
        <v>12522</v>
      </c>
      <c r="X1093" t="s">
        <v>12523</v>
      </c>
      <c r="Y1093" t="s">
        <v>6269</v>
      </c>
      <c r="Z1093" s="48" t="str">
        <f t="shared" si="275"/>
        <v>SSA GDH-10.121.26.70-Dahod_6/1-10.121.26.77-Zalod_6/1</v>
      </c>
      <c r="AA1093" s="48">
        <f t="shared" si="276"/>
        <v>14</v>
      </c>
      <c r="AB1093" s="48">
        <f t="shared" si="277"/>
        <v>20</v>
      </c>
      <c r="AC1093" s="48">
        <f t="shared" si="278"/>
        <v>14</v>
      </c>
      <c r="AD1093" s="48">
        <f t="shared" si="279"/>
        <v>20</v>
      </c>
      <c r="AE1093" s="48" t="str">
        <f t="shared" si="280"/>
        <v>10.121.26.70</v>
      </c>
      <c r="AF1093" s="42" t="str">
        <f t="shared" si="281"/>
        <v>10.121.26.77</v>
      </c>
      <c r="AG1093" s="7" t="str">
        <f t="shared" si="282"/>
        <v>Dahod</v>
      </c>
      <c r="AH1093" s="7" t="str">
        <f t="shared" si="283"/>
        <v>Zalod</v>
      </c>
      <c r="AI1093" s="7" t="str">
        <f t="shared" si="284"/>
        <v>S6P1</v>
      </c>
      <c r="AJ1093" s="7" t="str">
        <f t="shared" si="285"/>
        <v>S6P1</v>
      </c>
      <c r="AK1093" s="7" t="str">
        <f>IFERROR(VLOOKUP(Z1093,'PASTE-DL-ALARMS'!$Q$10:$W$2200,7,FALSE),"")</f>
        <v/>
      </c>
      <c r="AL1093" s="55" t="str">
        <f>IFERROR(VLOOKUP(Z1093,'PASTE-DL-ALARMS'!$Q$10:$W$2200,3,FALSE),"")</f>
        <v/>
      </c>
      <c r="AM1093" s="7" t="str">
        <f t="shared" si="286"/>
        <v>10.121.26.70_Dahod_S6P1</v>
      </c>
      <c r="AN1093" s="55" t="str">
        <f t="shared" si="287"/>
        <v>10.121.26.77_Zalod_S6P1</v>
      </c>
      <c r="AO1093" s="72" t="e">
        <f t="shared" ca="1" si="288"/>
        <v>#VALUE!</v>
      </c>
      <c r="AP1093" s="7" t="str">
        <f>IFERROR(VLOOKUP(Z1093,'PASTE-DL-ALARMS'!$Q$10:$Z$2800,8,FALSE),"")</f>
        <v/>
      </c>
    </row>
    <row r="1094" spans="1:42" x14ac:dyDescent="0.25">
      <c r="A1094" s="20"/>
      <c r="B1094" s="20"/>
      <c r="C1094" s="20" t="str">
        <f>IF(D1094="Critical",MAX($C$8:C1093)+1,"")</f>
        <v/>
      </c>
      <c r="D1094" s="20" t="str">
        <f t="shared" si="272"/>
        <v>-</v>
      </c>
      <c r="E1094" s="20" t="str">
        <f>VLOOKUP('PASTE-DOWN-DL'!F1094,'SSA-CODE'!$D$4:$E$56,2,FALSE)</f>
        <v>BCH</v>
      </c>
      <c r="F1094" s="48" t="str">
        <f t="shared" si="273"/>
        <v>SSA BCH</v>
      </c>
      <c r="G1094" s="48" t="str">
        <f t="shared" si="274"/>
        <v xml:space="preserve">	SSA BCH</v>
      </c>
      <c r="H1094" s="20">
        <v>1085</v>
      </c>
      <c r="I1094" t="s">
        <v>12524</v>
      </c>
      <c r="J1094" t="s">
        <v>6260</v>
      </c>
      <c r="K1094" t="s">
        <v>6261</v>
      </c>
      <c r="L1094" t="s">
        <v>6262</v>
      </c>
      <c r="M1094" t="s">
        <v>6263</v>
      </c>
      <c r="N1094" t="s">
        <v>12525</v>
      </c>
      <c r="O1094" t="s">
        <v>12526</v>
      </c>
      <c r="P1094" t="s">
        <v>6266</v>
      </c>
      <c r="Q1094" t="s">
        <v>6629</v>
      </c>
      <c r="R1094" t="s">
        <v>6876</v>
      </c>
      <c r="S1094" t="s">
        <v>12527</v>
      </c>
      <c r="T1094" t="s">
        <v>6321</v>
      </c>
      <c r="U1094" t="s">
        <v>7400</v>
      </c>
      <c r="V1094" t="s">
        <v>6271</v>
      </c>
      <c r="W1094" t="s">
        <v>12528</v>
      </c>
      <c r="X1094" t="s">
        <v>6488</v>
      </c>
      <c r="Y1094" t="s">
        <v>6269</v>
      </c>
      <c r="Z1094" s="48" t="str">
        <f t="shared" si="275"/>
        <v>SSA BCH-10.121.96.82_Dediapada_S4P1-10.121.24197_CHOPADVAV_S4P1</v>
      </c>
      <c r="AA1094" s="48">
        <f t="shared" si="276"/>
        <v>14</v>
      </c>
      <c r="AB1094" s="48">
        <f t="shared" si="277"/>
        <v>24</v>
      </c>
      <c r="AC1094" s="48">
        <f t="shared" si="278"/>
        <v>15</v>
      </c>
      <c r="AD1094" s="48">
        <f t="shared" si="279"/>
        <v>25</v>
      </c>
      <c r="AE1094" s="48" t="str">
        <f t="shared" si="280"/>
        <v>10.121.96.82</v>
      </c>
      <c r="AF1094" s="42" t="str">
        <f t="shared" si="281"/>
        <v>10.121.24.197</v>
      </c>
      <c r="AG1094" s="7" t="str">
        <f t="shared" si="282"/>
        <v>Dediapada</v>
      </c>
      <c r="AH1094" s="7" t="str">
        <f t="shared" si="283"/>
        <v>CHOPADVAV</v>
      </c>
      <c r="AI1094" s="7" t="str">
        <f t="shared" si="284"/>
        <v>S4P1</v>
      </c>
      <c r="AJ1094" s="7" t="str">
        <f t="shared" si="285"/>
        <v>S4P1</v>
      </c>
      <c r="AK1094" s="7" t="str">
        <f>IFERROR(VLOOKUP(Z1094,'PASTE-DL-ALARMS'!$Q$10:$W$2200,7,FALSE),"")</f>
        <v/>
      </c>
      <c r="AL1094" s="55" t="str">
        <f>IFERROR(VLOOKUP(Z1094,'PASTE-DL-ALARMS'!$Q$10:$W$2200,3,FALSE),"")</f>
        <v/>
      </c>
      <c r="AM1094" s="7" t="str">
        <f t="shared" si="286"/>
        <v>10.121.96.82_Dediapada_S4P1</v>
      </c>
      <c r="AN1094" s="55" t="str">
        <f t="shared" si="287"/>
        <v>10.121.24.197_CHOPADVAV_S4P1</v>
      </c>
      <c r="AO1094" s="72" t="e">
        <f t="shared" ca="1" si="288"/>
        <v>#VALUE!</v>
      </c>
      <c r="AP1094" s="7" t="str">
        <f>IFERROR(VLOOKUP(Z1094,'PASTE-DL-ALARMS'!$Q$10:$Z$2800,8,FALSE),"")</f>
        <v/>
      </c>
    </row>
    <row r="1095" spans="1:42" x14ac:dyDescent="0.25">
      <c r="A1095" s="20"/>
      <c r="B1095" s="20"/>
      <c r="C1095" s="20" t="str">
        <f>IF(D1095="Critical",MAX($C$8:C1094)+1,"")</f>
        <v/>
      </c>
      <c r="D1095" s="20" t="str">
        <f t="shared" si="272"/>
        <v>-</v>
      </c>
      <c r="E1095" s="20" t="str">
        <f>VLOOKUP('PASTE-DOWN-DL'!F1095,'SSA-CODE'!$D$4:$E$56,2,FALSE)</f>
        <v>VDA</v>
      </c>
      <c r="F1095" s="48" t="str">
        <f t="shared" si="273"/>
        <v>SSA VDR</v>
      </c>
      <c r="G1095" s="48" t="str">
        <f t="shared" si="274"/>
        <v xml:space="preserve">	SSA VDR</v>
      </c>
      <c r="H1095" s="20">
        <v>1086</v>
      </c>
      <c r="I1095" t="s">
        <v>12529</v>
      </c>
      <c r="J1095" t="s">
        <v>6260</v>
      </c>
      <c r="K1095" t="s">
        <v>6261</v>
      </c>
      <c r="L1095" t="s">
        <v>6262</v>
      </c>
      <c r="M1095" t="s">
        <v>6263</v>
      </c>
      <c r="N1095" t="s">
        <v>12530</v>
      </c>
      <c r="O1095" t="s">
        <v>12531</v>
      </c>
      <c r="P1095" t="s">
        <v>6266</v>
      </c>
      <c r="Q1095" t="s">
        <v>6268</v>
      </c>
      <c r="R1095" t="s">
        <v>6393</v>
      </c>
      <c r="S1095" t="s">
        <v>6269</v>
      </c>
      <c r="T1095" t="s">
        <v>6353</v>
      </c>
      <c r="U1095" t="s">
        <v>6417</v>
      </c>
      <c r="V1095" t="s">
        <v>6271</v>
      </c>
      <c r="W1095" t="s">
        <v>12532</v>
      </c>
      <c r="X1095" t="s">
        <v>12533</v>
      </c>
      <c r="Y1095" t="s">
        <v>6269</v>
      </c>
      <c r="Z1095" s="48" t="str">
        <f t="shared" si="275"/>
        <v>SSA VDR-10.121.19.132-TN725B_Makarpura_B2\S3P1-10.121.19.133-TN725B_Panigate_B2\S4P1</v>
      </c>
      <c r="AA1095" s="48">
        <f t="shared" si="276"/>
        <v>15</v>
      </c>
      <c r="AB1095" s="48">
        <f t="shared" si="277"/>
        <v>25</v>
      </c>
      <c r="AC1095" s="48">
        <f t="shared" si="278"/>
        <v>15</v>
      </c>
      <c r="AD1095" s="48">
        <f t="shared" si="279"/>
        <v>24</v>
      </c>
      <c r="AE1095" s="48" t="str">
        <f t="shared" si="280"/>
        <v>10.121.19.132</v>
      </c>
      <c r="AF1095" s="42" t="str">
        <f t="shared" si="281"/>
        <v>10.121.19.133</v>
      </c>
      <c r="AG1095" s="7" t="str">
        <f t="shared" si="282"/>
        <v>MAKARPURA</v>
      </c>
      <c r="AH1095" s="7" t="str">
        <f t="shared" si="283"/>
        <v>PANIGATE</v>
      </c>
      <c r="AI1095" s="7" t="str">
        <f t="shared" si="284"/>
        <v>S3P1</v>
      </c>
      <c r="AJ1095" s="7" t="str">
        <f t="shared" si="285"/>
        <v>S4P1</v>
      </c>
      <c r="AK1095" s="7" t="str">
        <f>IFERROR(VLOOKUP(Z1095,'PASTE-DL-ALARMS'!$Q$10:$W$2200,7,FALSE),"")</f>
        <v/>
      </c>
      <c r="AL1095" s="55" t="str">
        <f>IFERROR(VLOOKUP(Z1095,'PASTE-DL-ALARMS'!$Q$10:$W$2200,3,FALSE),"")</f>
        <v/>
      </c>
      <c r="AM1095" s="7" t="str">
        <f t="shared" si="286"/>
        <v>10.121.19.132_MAKARPURA_S3P1</v>
      </c>
      <c r="AN1095" s="55" t="str">
        <f t="shared" si="287"/>
        <v>10.121.19.133_PANIGATE_S4P1</v>
      </c>
      <c r="AO1095" s="72" t="e">
        <f t="shared" ca="1" si="288"/>
        <v>#VALUE!</v>
      </c>
      <c r="AP1095" s="7" t="str">
        <f>IFERROR(VLOOKUP(Z1095,'PASTE-DL-ALARMS'!$Q$10:$Z$2800,8,FALSE),"")</f>
        <v/>
      </c>
    </row>
    <row r="1096" spans="1:42" x14ac:dyDescent="0.25">
      <c r="A1096" s="20"/>
      <c r="B1096" s="20"/>
      <c r="C1096" s="20" t="str">
        <f>IF(D1096="Critical",MAX($C$8:C1095)+1,"")</f>
        <v/>
      </c>
      <c r="D1096" s="20" t="str">
        <f t="shared" si="272"/>
        <v>-</v>
      </c>
      <c r="E1096" s="20" t="str">
        <f>VLOOKUP('PASTE-DOWN-DL'!F1096,'SSA-CODE'!$D$4:$E$56,2,FALSE)</f>
        <v>VDA</v>
      </c>
      <c r="F1096" s="48" t="str">
        <f t="shared" si="273"/>
        <v>SSA VDR</v>
      </c>
      <c r="G1096" s="48" t="str">
        <f t="shared" si="274"/>
        <v xml:space="preserve">	SSA VDR</v>
      </c>
      <c r="H1096" s="20">
        <v>1087</v>
      </c>
      <c r="I1096" t="s">
        <v>12534</v>
      </c>
      <c r="J1096" t="s">
        <v>6260</v>
      </c>
      <c r="K1096" t="s">
        <v>6275</v>
      </c>
      <c r="L1096" t="s">
        <v>6262</v>
      </c>
      <c r="M1096" t="s">
        <v>6263</v>
      </c>
      <c r="N1096" t="s">
        <v>12535</v>
      </c>
      <c r="O1096" t="s">
        <v>12536</v>
      </c>
      <c r="P1096" t="s">
        <v>6266</v>
      </c>
      <c r="Q1096" t="s">
        <v>6319</v>
      </c>
      <c r="R1096" t="s">
        <v>6279</v>
      </c>
      <c r="S1096" t="s">
        <v>12537</v>
      </c>
      <c r="T1096" t="s">
        <v>6950</v>
      </c>
      <c r="U1096" t="s">
        <v>12537</v>
      </c>
      <c r="V1096" t="s">
        <v>6271</v>
      </c>
      <c r="W1096" t="s">
        <v>12538</v>
      </c>
      <c r="X1096" t="s">
        <v>12539</v>
      </c>
      <c r="Y1096" t="s">
        <v>6269</v>
      </c>
      <c r="Z1096" s="48" t="str">
        <f t="shared" si="275"/>
        <v>SSA VDR-10.121.19.153-ONGC DRDC VADODARA_2/6-10.121.19.132-MAKARPURA_3/5</v>
      </c>
      <c r="AA1096" s="48">
        <f t="shared" si="276"/>
        <v>15</v>
      </c>
      <c r="AB1096" s="48">
        <f t="shared" si="277"/>
        <v>25</v>
      </c>
      <c r="AC1096" s="48">
        <f t="shared" si="278"/>
        <v>15</v>
      </c>
      <c r="AD1096" s="48">
        <f t="shared" si="279"/>
        <v>34</v>
      </c>
      <c r="AE1096" s="48" t="str">
        <f t="shared" si="280"/>
        <v>10.121.19.132</v>
      </c>
      <c r="AF1096" s="42" t="str">
        <f t="shared" si="281"/>
        <v>10.121.19.153</v>
      </c>
      <c r="AG1096" s="7" t="str">
        <f t="shared" si="282"/>
        <v>MAKARPURA</v>
      </c>
      <c r="AH1096" s="7" t="str">
        <f t="shared" si="283"/>
        <v>ONGC DRDC VADODARA</v>
      </c>
      <c r="AI1096" s="7" t="str">
        <f t="shared" si="284"/>
        <v>S3P5</v>
      </c>
      <c r="AJ1096" s="7" t="str">
        <f t="shared" si="285"/>
        <v>S2P6</v>
      </c>
      <c r="AK1096" s="7" t="str">
        <f>IFERROR(VLOOKUP(Z1096,'PASTE-DL-ALARMS'!$Q$10:$W$2200,7,FALSE),"")</f>
        <v/>
      </c>
      <c r="AL1096" s="55" t="str">
        <f>IFERROR(VLOOKUP(Z1096,'PASTE-DL-ALARMS'!$Q$10:$W$2200,3,FALSE),"")</f>
        <v/>
      </c>
      <c r="AM1096" s="7" t="str">
        <f t="shared" si="286"/>
        <v>10.121.19.132_MAKARPURA_S3P5</v>
      </c>
      <c r="AN1096" s="55" t="str">
        <f t="shared" si="287"/>
        <v>10.121.19.153_ONGC DRDC VADODARA_S2P6</v>
      </c>
      <c r="AO1096" s="72" t="e">
        <f t="shared" ca="1" si="288"/>
        <v>#VALUE!</v>
      </c>
      <c r="AP1096" s="7" t="str">
        <f>IFERROR(VLOOKUP(Z1096,'PASTE-DL-ALARMS'!$Q$10:$Z$2800,8,FALSE),"")</f>
        <v/>
      </c>
    </row>
    <row r="1097" spans="1:42" x14ac:dyDescent="0.25">
      <c r="A1097" s="20"/>
      <c r="B1097" s="20"/>
      <c r="C1097" s="20" t="str">
        <f>IF(D1097="Critical",MAX($C$8:C1096)+1,"")</f>
        <v/>
      </c>
      <c r="D1097" s="20" t="str">
        <f t="shared" si="272"/>
        <v>-</v>
      </c>
      <c r="E1097" s="20" t="str">
        <f>VLOOKUP('PASTE-DOWN-DL'!F1097,'SSA-CODE'!$D$4:$E$56,2,FALSE)</f>
        <v>MSN</v>
      </c>
      <c r="F1097" s="48" t="str">
        <f t="shared" si="273"/>
        <v>SSA MEH</v>
      </c>
      <c r="G1097" s="48" t="str">
        <f t="shared" si="274"/>
        <v xml:space="preserve">	SSA MEH</v>
      </c>
      <c r="H1097" s="20">
        <v>1088</v>
      </c>
      <c r="I1097" t="s">
        <v>12540</v>
      </c>
      <c r="J1097" t="s">
        <v>6260</v>
      </c>
      <c r="K1097" t="s">
        <v>6275</v>
      </c>
      <c r="L1097" t="s">
        <v>6262</v>
      </c>
      <c r="M1097" t="s">
        <v>6263</v>
      </c>
      <c r="N1097" t="s">
        <v>12541</v>
      </c>
      <c r="O1097" t="s">
        <v>12542</v>
      </c>
      <c r="P1097" t="s">
        <v>6266</v>
      </c>
      <c r="Q1097" t="s">
        <v>6882</v>
      </c>
      <c r="R1097" t="s">
        <v>6279</v>
      </c>
      <c r="S1097" t="s">
        <v>6269</v>
      </c>
      <c r="T1097" t="s">
        <v>9216</v>
      </c>
      <c r="U1097" t="s">
        <v>6269</v>
      </c>
      <c r="V1097" t="s">
        <v>6271</v>
      </c>
      <c r="W1097" t="s">
        <v>12543</v>
      </c>
      <c r="X1097" t="s">
        <v>12544</v>
      </c>
      <c r="Y1097" t="s">
        <v>6269</v>
      </c>
      <c r="Z1097" s="48" t="str">
        <f t="shared" si="275"/>
        <v>SSA MEH-10.121.25.94-Dhabad_2/5-10.121.25.95-Sudasana_2/5</v>
      </c>
      <c r="AA1097" s="48">
        <f t="shared" si="276"/>
        <v>14</v>
      </c>
      <c r="AB1097" s="48">
        <f t="shared" si="277"/>
        <v>21</v>
      </c>
      <c r="AC1097" s="48">
        <f t="shared" si="278"/>
        <v>14</v>
      </c>
      <c r="AD1097" s="48">
        <f t="shared" si="279"/>
        <v>23</v>
      </c>
      <c r="AE1097" s="48" t="str">
        <f t="shared" si="280"/>
        <v>10.121.25.94</v>
      </c>
      <c r="AF1097" s="42" t="str">
        <f t="shared" si="281"/>
        <v>10.121.25.95</v>
      </c>
      <c r="AG1097" s="7" t="str">
        <f t="shared" si="282"/>
        <v>Dhabad</v>
      </c>
      <c r="AH1097" s="7" t="str">
        <f t="shared" si="283"/>
        <v>Sudasana</v>
      </c>
      <c r="AI1097" s="7" t="str">
        <f t="shared" si="284"/>
        <v>S2P5</v>
      </c>
      <c r="AJ1097" s="7" t="str">
        <f t="shared" si="285"/>
        <v>S2P5</v>
      </c>
      <c r="AK1097" s="7" t="str">
        <f>IFERROR(VLOOKUP(Z1097,'PASTE-DL-ALARMS'!$Q$10:$W$2200,7,FALSE),"")</f>
        <v/>
      </c>
      <c r="AL1097" s="55" t="str">
        <f>IFERROR(VLOOKUP(Z1097,'PASTE-DL-ALARMS'!$Q$10:$W$2200,3,FALSE),"")</f>
        <v/>
      </c>
      <c r="AM1097" s="7" t="str">
        <f t="shared" si="286"/>
        <v>10.121.25.94_Dhabad_S2P5</v>
      </c>
      <c r="AN1097" s="55" t="str">
        <f t="shared" si="287"/>
        <v>10.121.25.95_Sudasana_S2P5</v>
      </c>
      <c r="AO1097" s="72" t="e">
        <f t="shared" ca="1" si="288"/>
        <v>#VALUE!</v>
      </c>
      <c r="AP1097" s="7" t="str">
        <f>IFERROR(VLOOKUP(Z1097,'PASTE-DL-ALARMS'!$Q$10:$Z$2800,8,FALSE),"")</f>
        <v/>
      </c>
    </row>
    <row r="1098" spans="1:42" x14ac:dyDescent="0.25">
      <c r="A1098" s="20"/>
      <c r="B1098" s="20"/>
      <c r="C1098" s="20" t="str">
        <f>IF(D1098="Critical",MAX($C$8:C1097)+1,"")</f>
        <v/>
      </c>
      <c r="D1098" s="20" t="str">
        <f t="shared" si="272"/>
        <v>-</v>
      </c>
      <c r="E1098" s="20" t="str">
        <f>VLOOKUP('PASTE-DOWN-DL'!F1098,'SSA-CODE'!$D$4:$E$56,2,FALSE)</f>
        <v>WTR AM</v>
      </c>
      <c r="F1098" s="48" t="str">
        <f t="shared" si="273"/>
        <v>WTR AM</v>
      </c>
      <c r="G1098" s="48" t="str">
        <f t="shared" si="274"/>
        <v xml:space="preserve">	WTR AM</v>
      </c>
      <c r="H1098" s="20">
        <v>1089</v>
      </c>
      <c r="I1098" t="s">
        <v>12545</v>
      </c>
      <c r="J1098" t="s">
        <v>6260</v>
      </c>
      <c r="K1098" t="s">
        <v>6261</v>
      </c>
      <c r="L1098" t="s">
        <v>6262</v>
      </c>
      <c r="M1098" t="s">
        <v>6263</v>
      </c>
      <c r="N1098" t="s">
        <v>12546</v>
      </c>
      <c r="O1098" t="s">
        <v>12547</v>
      </c>
      <c r="P1098" t="s">
        <v>6266</v>
      </c>
      <c r="Q1098" t="s">
        <v>6319</v>
      </c>
      <c r="R1098" t="s">
        <v>7032</v>
      </c>
      <c r="S1098" t="s">
        <v>6269</v>
      </c>
      <c r="T1098" t="s">
        <v>6602</v>
      </c>
      <c r="U1098" t="s">
        <v>6269</v>
      </c>
      <c r="V1098" t="s">
        <v>6271</v>
      </c>
      <c r="W1098" t="s">
        <v>12548</v>
      </c>
      <c r="X1098" t="s">
        <v>12549</v>
      </c>
      <c r="Y1098" t="s">
        <v>6269</v>
      </c>
      <c r="Z1098" s="48" t="str">
        <f t="shared" si="275"/>
        <v>WTR AM-10.121.16.65-SURAT_B2\S3P1-10.121.16.67-NAVSARI_B1\S4P1</v>
      </c>
      <c r="AA1098" s="48">
        <f t="shared" si="276"/>
        <v>14</v>
      </c>
      <c r="AB1098" s="48">
        <f t="shared" si="277"/>
        <v>23</v>
      </c>
      <c r="AC1098" s="48">
        <f t="shared" si="278"/>
        <v>14</v>
      </c>
      <c r="AD1098" s="48">
        <f t="shared" si="279"/>
        <v>26</v>
      </c>
      <c r="AE1098" s="48" t="str">
        <f t="shared" si="280"/>
        <v>10.121.16.67</v>
      </c>
      <c r="AF1098" s="42" t="str">
        <f t="shared" si="281"/>
        <v>10.121.16.65</v>
      </c>
      <c r="AG1098" s="7" t="str">
        <f t="shared" si="282"/>
        <v>NAVASARI</v>
      </c>
      <c r="AH1098" s="7" t="str">
        <f t="shared" si="283"/>
        <v>SURAT2(GNE)</v>
      </c>
      <c r="AI1098" s="7" t="str">
        <f t="shared" si="284"/>
        <v>S4P1</v>
      </c>
      <c r="AJ1098" s="7" t="str">
        <f t="shared" si="285"/>
        <v>S3P1</v>
      </c>
      <c r="AK1098" s="7" t="str">
        <f>IFERROR(VLOOKUP(Z1098,'PASTE-DL-ALARMS'!$Q$10:$W$2200,7,FALSE),"")</f>
        <v/>
      </c>
      <c r="AL1098" s="55" t="str">
        <f>IFERROR(VLOOKUP(Z1098,'PASTE-DL-ALARMS'!$Q$10:$W$2200,3,FALSE),"")</f>
        <v/>
      </c>
      <c r="AM1098" s="7" t="str">
        <f t="shared" si="286"/>
        <v>10.121.16.67_NAVASARI_S4P1</v>
      </c>
      <c r="AN1098" s="55" t="str">
        <f t="shared" si="287"/>
        <v>10.121.16.65_SURAT2(GNE)_S3P1</v>
      </c>
      <c r="AO1098" s="72" t="e">
        <f t="shared" ca="1" si="288"/>
        <v>#VALUE!</v>
      </c>
      <c r="AP1098" s="7" t="str">
        <f>IFERROR(VLOOKUP(Z1098,'PASTE-DL-ALARMS'!$Q$10:$Z$2800,8,FALSE),"")</f>
        <v/>
      </c>
    </row>
    <row r="1099" spans="1:42" x14ac:dyDescent="0.25">
      <c r="A1099" s="20"/>
      <c r="B1099" s="20"/>
      <c r="C1099" s="20" t="str">
        <f>IF(D1099="Critical",MAX($C$8:C1098)+1,"")</f>
        <v/>
      </c>
      <c r="D1099" s="20" t="str">
        <f t="shared" ref="D1099:D1162" si="289">TRIM(CLEAN(P1099))</f>
        <v>-</v>
      </c>
      <c r="E1099" s="20" t="str">
        <f>VLOOKUP('PASTE-DOWN-DL'!F1099,'SSA-CODE'!$D$4:$E$56,2,FALSE)</f>
        <v>VDA</v>
      </c>
      <c r="F1099" s="48" t="str">
        <f t="shared" ref="F1099:F1162" si="290">TRIM(CLEAN(SUBSTITUTE(G1099,CHAR(160)," ")))</f>
        <v>SSA VDR</v>
      </c>
      <c r="G1099" s="48" t="str">
        <f t="shared" ref="G1099:G1162" si="291">MID(I1099,1,SEARCH("-",I1099)-1)</f>
        <v xml:space="preserve">	SSA VDR</v>
      </c>
      <c r="H1099" s="20">
        <v>1090</v>
      </c>
      <c r="I1099" t="s">
        <v>12550</v>
      </c>
      <c r="J1099" t="s">
        <v>6260</v>
      </c>
      <c r="K1099" t="s">
        <v>6275</v>
      </c>
      <c r="L1099" t="s">
        <v>6262</v>
      </c>
      <c r="M1099" t="s">
        <v>6263</v>
      </c>
      <c r="N1099" t="s">
        <v>12551</v>
      </c>
      <c r="O1099" t="s">
        <v>12552</v>
      </c>
      <c r="P1099" t="s">
        <v>6266</v>
      </c>
      <c r="Q1099" t="s">
        <v>6566</v>
      </c>
      <c r="R1099" t="s">
        <v>6279</v>
      </c>
      <c r="S1099" t="s">
        <v>12553</v>
      </c>
      <c r="T1099" t="s">
        <v>6950</v>
      </c>
      <c r="U1099" t="s">
        <v>12553</v>
      </c>
      <c r="V1099" t="s">
        <v>6271</v>
      </c>
      <c r="W1099" t="s">
        <v>12554</v>
      </c>
      <c r="X1099" t="s">
        <v>12555</v>
      </c>
      <c r="Y1099" t="s">
        <v>6269</v>
      </c>
      <c r="Z1099" s="48" t="str">
        <f t="shared" ref="Z1099:Z1162" si="292">TRIM(CLEAN(I1099))</f>
        <v>SSA VDR-10.121.99.182-PowerGridSama_2/5-10.121.19.131-Karelibaug_3/2</v>
      </c>
      <c r="AA1099" s="48">
        <f t="shared" ref="AA1099:AA1162" si="293">SEARCH("_",N1099)</f>
        <v>15</v>
      </c>
      <c r="AB1099" s="48">
        <f t="shared" ref="AB1099:AB1162" si="294">SEARCH("_TN7",N1099)</f>
        <v>31</v>
      </c>
      <c r="AC1099" s="48">
        <f t="shared" ref="AC1099:AC1162" si="295">SEARCH("_",O1099)</f>
        <v>15</v>
      </c>
      <c r="AD1099" s="48">
        <f t="shared" ref="AD1099:AD1162" si="296">SEARCH("_TN7",O1099)</f>
        <v>26</v>
      </c>
      <c r="AE1099" s="48" t="str">
        <f t="shared" ref="AE1099:AE1162" si="297">TRIM(CLEAN(MID(N1099,1,SEARCH("_",N1099)-1)))</f>
        <v>10.121.99.182</v>
      </c>
      <c r="AF1099" s="42" t="str">
        <f t="shared" ref="AF1099:AF1162" si="298">TRIM(CLEAN(MID(O1099,1,SEARCH("_",O1099)-1)))</f>
        <v>10.121.19.131</v>
      </c>
      <c r="AG1099" s="7" t="str">
        <f t="shared" ref="AG1099:AG1162" si="299">MID(N1099,AA1099+1,AB1099-AA1099-1)</f>
        <v>POWER GRID SAMA</v>
      </c>
      <c r="AH1099" s="7" t="str">
        <f t="shared" ref="AH1099:AH1162" si="300">MID(O1099,AC1099+1,AD1099-AC1099-1)</f>
        <v>KARELIBAGH</v>
      </c>
      <c r="AI1099" s="7" t="str">
        <f t="shared" ref="AI1099:AI1162" si="301">RIGHT(N1099,LEN(N1099)-SEARCH("\",N1099))</f>
        <v>S2P5</v>
      </c>
      <c r="AJ1099" s="7" t="str">
        <f t="shared" ref="AJ1099:AJ1162" si="302">RIGHT(O1099,LEN(O1099)-SEARCH("\",O1099))</f>
        <v>S3P2</v>
      </c>
      <c r="AK1099" s="7" t="str">
        <f>IFERROR(VLOOKUP(Z1099,'PASTE-DL-ALARMS'!$Q$10:$W$2200,7,FALSE),"")</f>
        <v/>
      </c>
      <c r="AL1099" s="55" t="str">
        <f>IFERROR(VLOOKUP(Z1099,'PASTE-DL-ALARMS'!$Q$10:$W$2200,3,FALSE),"")</f>
        <v/>
      </c>
      <c r="AM1099" s="7" t="str">
        <f t="shared" ref="AM1099:AM1162" si="303">CONCATENATE(AE1099,"_",AG1099,"_",AI1099)</f>
        <v>10.121.99.182_POWER GRID SAMA_S2P5</v>
      </c>
      <c r="AN1099" s="55" t="str">
        <f t="shared" ref="AN1099:AN1162" si="304">CONCATENATE(AF1099,"_",AH1099,"_",AJ1099)</f>
        <v>10.121.19.131_KARELIBAGH_S3P2</v>
      </c>
      <c r="AO1099" s="72" t="e">
        <f t="shared" ref="AO1099:AO1162" ca="1" si="305">$AL$3-AK1099</f>
        <v>#VALUE!</v>
      </c>
      <c r="AP1099" s="7" t="str">
        <f>IFERROR(VLOOKUP(Z1099,'PASTE-DL-ALARMS'!$Q$10:$Z$2800,8,FALSE),"")</f>
        <v/>
      </c>
    </row>
    <row r="1100" spans="1:42" x14ac:dyDescent="0.25">
      <c r="A1100" s="20"/>
      <c r="B1100" s="20"/>
      <c r="C1100" s="20" t="str">
        <f>IF(D1100="Critical",MAX($C$8:C1099)+1,"")</f>
        <v/>
      </c>
      <c r="D1100" s="20" t="str">
        <f t="shared" si="289"/>
        <v>-</v>
      </c>
      <c r="E1100" s="20" t="str">
        <f>VLOOKUP('PASTE-DOWN-DL'!F1100,'SSA-CODE'!$D$4:$E$56,2,FALSE)</f>
        <v>JND</v>
      </c>
      <c r="F1100" s="48" t="str">
        <f t="shared" si="290"/>
        <v>SSA JND</v>
      </c>
      <c r="G1100" s="48" t="str">
        <f t="shared" si="291"/>
        <v xml:space="preserve">	SSA JND</v>
      </c>
      <c r="H1100" s="20">
        <v>1091</v>
      </c>
      <c r="I1100" t="s">
        <v>12556</v>
      </c>
      <c r="J1100" t="s">
        <v>6260</v>
      </c>
      <c r="K1100" t="s">
        <v>6275</v>
      </c>
      <c r="L1100" t="s">
        <v>6262</v>
      </c>
      <c r="M1100" t="s">
        <v>6263</v>
      </c>
      <c r="N1100" t="s">
        <v>12557</v>
      </c>
      <c r="O1100" t="s">
        <v>12558</v>
      </c>
      <c r="P1100" t="s">
        <v>6266</v>
      </c>
      <c r="Q1100" t="s">
        <v>6360</v>
      </c>
      <c r="R1100" t="s">
        <v>6279</v>
      </c>
      <c r="S1100" t="s">
        <v>12559</v>
      </c>
      <c r="T1100" t="s">
        <v>6486</v>
      </c>
      <c r="U1100" t="s">
        <v>7224</v>
      </c>
      <c r="V1100" t="s">
        <v>6271</v>
      </c>
      <c r="W1100" t="s">
        <v>12560</v>
      </c>
      <c r="X1100" t="s">
        <v>12561</v>
      </c>
      <c r="Y1100" t="s">
        <v>6269</v>
      </c>
      <c r="Z1100" s="48" t="str">
        <f t="shared" si="292"/>
        <v>SSA JND-10.121.97.211-TALALA_4/2-10.121.24.38-Sasangir_1/5</v>
      </c>
      <c r="AA1100" s="48">
        <f t="shared" si="293"/>
        <v>15</v>
      </c>
      <c r="AB1100" s="48">
        <f t="shared" si="294"/>
        <v>22</v>
      </c>
      <c r="AC1100" s="48">
        <f t="shared" si="295"/>
        <v>14</v>
      </c>
      <c r="AD1100" s="48">
        <f t="shared" si="296"/>
        <v>23</v>
      </c>
      <c r="AE1100" s="48" t="str">
        <f t="shared" si="297"/>
        <v>10.121.97.211</v>
      </c>
      <c r="AF1100" s="42" t="str">
        <f t="shared" si="298"/>
        <v>10.121.24.38</v>
      </c>
      <c r="AG1100" s="7" t="str">
        <f t="shared" si="299"/>
        <v>TALALA</v>
      </c>
      <c r="AH1100" s="7" t="str">
        <f t="shared" si="300"/>
        <v>SASANGIR</v>
      </c>
      <c r="AI1100" s="7" t="str">
        <f t="shared" si="301"/>
        <v>S4P2</v>
      </c>
      <c r="AJ1100" s="7" t="str">
        <f t="shared" si="302"/>
        <v>S1P5</v>
      </c>
      <c r="AK1100" s="7" t="str">
        <f>IFERROR(VLOOKUP(Z1100,'PASTE-DL-ALARMS'!$Q$10:$W$2200,7,FALSE),"")</f>
        <v/>
      </c>
      <c r="AL1100" s="55" t="str">
        <f>IFERROR(VLOOKUP(Z1100,'PASTE-DL-ALARMS'!$Q$10:$W$2200,3,FALSE),"")</f>
        <v/>
      </c>
      <c r="AM1100" s="7" t="str">
        <f t="shared" si="303"/>
        <v>10.121.97.211_TALALA_S4P2</v>
      </c>
      <c r="AN1100" s="55" t="str">
        <f t="shared" si="304"/>
        <v>10.121.24.38_SASANGIR_S1P5</v>
      </c>
      <c r="AO1100" s="72" t="e">
        <f t="shared" ca="1" si="305"/>
        <v>#VALUE!</v>
      </c>
      <c r="AP1100" s="7" t="str">
        <f>IFERROR(VLOOKUP(Z1100,'PASTE-DL-ALARMS'!$Q$10:$Z$2800,8,FALSE),"")</f>
        <v/>
      </c>
    </row>
    <row r="1101" spans="1:42" x14ac:dyDescent="0.25">
      <c r="A1101" s="20"/>
      <c r="B1101" s="20"/>
      <c r="C1101" s="20" t="str">
        <f>IF(D1101="Critical",MAX($C$8:C1100)+1,"")</f>
        <v/>
      </c>
      <c r="D1101" s="20" t="str">
        <f t="shared" si="289"/>
        <v>-</v>
      </c>
      <c r="E1101" s="20" t="str">
        <f>VLOOKUP('PASTE-DOWN-DL'!F1101,'SSA-CODE'!$D$4:$E$56,2,FALSE)</f>
        <v>WTR RJ</v>
      </c>
      <c r="F1101" s="48" t="str">
        <f t="shared" si="290"/>
        <v>WTR RJ</v>
      </c>
      <c r="G1101" s="48" t="str">
        <f t="shared" si="291"/>
        <v xml:space="preserve">	WTR RJ</v>
      </c>
      <c r="H1101" s="20">
        <v>1092</v>
      </c>
      <c r="I1101" t="s">
        <v>12562</v>
      </c>
      <c r="J1101" t="s">
        <v>6260</v>
      </c>
      <c r="K1101" t="s">
        <v>6261</v>
      </c>
      <c r="L1101" t="s">
        <v>6262</v>
      </c>
      <c r="M1101" t="s">
        <v>6263</v>
      </c>
      <c r="N1101" t="s">
        <v>12563</v>
      </c>
      <c r="O1101" t="s">
        <v>12564</v>
      </c>
      <c r="P1101" t="s">
        <v>6266</v>
      </c>
      <c r="Q1101" t="s">
        <v>6453</v>
      </c>
      <c r="R1101" t="s">
        <v>6416</v>
      </c>
      <c r="S1101" t="s">
        <v>6269</v>
      </c>
      <c r="T1101" t="s">
        <v>7260</v>
      </c>
      <c r="U1101" t="s">
        <v>6269</v>
      </c>
      <c r="V1101" t="s">
        <v>6271</v>
      </c>
      <c r="W1101" t="s">
        <v>12565</v>
      </c>
      <c r="X1101" t="s">
        <v>12566</v>
      </c>
      <c r="Y1101" t="s">
        <v>12567</v>
      </c>
      <c r="Z1101" s="48" t="str">
        <f t="shared" si="292"/>
        <v>WTR RJ-10.121.17.48-JASDAN_3/1-10.121.17.49-ATKOT_3/1</v>
      </c>
      <c r="AA1101" s="48">
        <f t="shared" si="293"/>
        <v>14</v>
      </c>
      <c r="AB1101" s="48">
        <f t="shared" si="294"/>
        <v>21</v>
      </c>
      <c r="AC1101" s="48">
        <f t="shared" si="295"/>
        <v>14</v>
      </c>
      <c r="AD1101" s="48">
        <f t="shared" si="296"/>
        <v>20</v>
      </c>
      <c r="AE1101" s="48" t="str">
        <f t="shared" si="297"/>
        <v>10.121.17.48</v>
      </c>
      <c r="AF1101" s="42" t="str">
        <f t="shared" si="298"/>
        <v>10.121.17.49</v>
      </c>
      <c r="AG1101" s="7" t="str">
        <f t="shared" si="299"/>
        <v>JASDAN</v>
      </c>
      <c r="AH1101" s="7" t="str">
        <f t="shared" si="300"/>
        <v>ATKOT</v>
      </c>
      <c r="AI1101" s="7" t="str">
        <f t="shared" si="301"/>
        <v>S3P1</v>
      </c>
      <c r="AJ1101" s="7" t="str">
        <f t="shared" si="302"/>
        <v>S3P1</v>
      </c>
      <c r="AK1101" s="7" t="str">
        <f>IFERROR(VLOOKUP(Z1101,'PASTE-DL-ALARMS'!$Q$10:$W$2200,7,FALSE),"")</f>
        <v/>
      </c>
      <c r="AL1101" s="55" t="str">
        <f>IFERROR(VLOOKUP(Z1101,'PASTE-DL-ALARMS'!$Q$10:$W$2200,3,FALSE),"")</f>
        <v/>
      </c>
      <c r="AM1101" s="7" t="str">
        <f t="shared" si="303"/>
        <v>10.121.17.48_JASDAN_S3P1</v>
      </c>
      <c r="AN1101" s="55" t="str">
        <f t="shared" si="304"/>
        <v>10.121.17.49_ATKOT_S3P1</v>
      </c>
      <c r="AO1101" s="72" t="e">
        <f t="shared" ca="1" si="305"/>
        <v>#VALUE!</v>
      </c>
      <c r="AP1101" s="7" t="str">
        <f>IFERROR(VLOOKUP(Z1101,'PASTE-DL-ALARMS'!$Q$10:$Z$2800,8,FALSE),"")</f>
        <v/>
      </c>
    </row>
    <row r="1102" spans="1:42" x14ac:dyDescent="0.25">
      <c r="A1102" s="20"/>
      <c r="B1102" s="20"/>
      <c r="C1102" s="20" t="str">
        <f>IF(D1102="Critical",MAX($C$8:C1101)+1,"")</f>
        <v/>
      </c>
      <c r="D1102" s="20" t="str">
        <f t="shared" si="289"/>
        <v>-</v>
      </c>
      <c r="E1102" s="20" t="str">
        <f>VLOOKUP('PASTE-DOWN-DL'!F1102,'SSA-CODE'!$D$4:$E$56,2,FALSE)</f>
        <v>VAL</v>
      </c>
      <c r="F1102" s="48" t="str">
        <f t="shared" si="290"/>
        <v>SSA VAL</v>
      </c>
      <c r="G1102" s="48" t="str">
        <f t="shared" si="291"/>
        <v xml:space="preserve">	SSA VAL</v>
      </c>
      <c r="H1102" s="20">
        <v>1093</v>
      </c>
      <c r="I1102" t="s">
        <v>12568</v>
      </c>
      <c r="J1102" t="s">
        <v>6260</v>
      </c>
      <c r="K1102" t="s">
        <v>6275</v>
      </c>
      <c r="L1102" t="s">
        <v>6262</v>
      </c>
      <c r="M1102" t="s">
        <v>6263</v>
      </c>
      <c r="N1102" t="s">
        <v>12569</v>
      </c>
      <c r="O1102" t="s">
        <v>12570</v>
      </c>
      <c r="P1102" t="s">
        <v>6266</v>
      </c>
      <c r="Q1102" t="s">
        <v>6507</v>
      </c>
      <c r="R1102" t="s">
        <v>6401</v>
      </c>
      <c r="S1102" t="s">
        <v>12571</v>
      </c>
      <c r="T1102" t="s">
        <v>6471</v>
      </c>
      <c r="U1102" t="s">
        <v>7857</v>
      </c>
      <c r="V1102" t="s">
        <v>6271</v>
      </c>
      <c r="W1102" t="s">
        <v>12572</v>
      </c>
      <c r="X1102" t="s">
        <v>12573</v>
      </c>
      <c r="Y1102" t="s">
        <v>6269</v>
      </c>
      <c r="Z1102" s="48" t="str">
        <f t="shared" si="292"/>
        <v>SSA VAL-10.121.24.159-LILAPOR_1/5-10.121.24.129-Valsad Old 4/2</v>
      </c>
      <c r="AA1102" s="48">
        <f t="shared" si="293"/>
        <v>15</v>
      </c>
      <c r="AB1102" s="48">
        <f t="shared" si="294"/>
        <v>23</v>
      </c>
      <c r="AC1102" s="48">
        <f t="shared" si="295"/>
        <v>15</v>
      </c>
      <c r="AD1102" s="48">
        <f t="shared" si="296"/>
        <v>34</v>
      </c>
      <c r="AE1102" s="48" t="str">
        <f t="shared" si="297"/>
        <v>10.121.24.159</v>
      </c>
      <c r="AF1102" s="42" t="str">
        <f t="shared" si="298"/>
        <v>10.121.24.129</v>
      </c>
      <c r="AG1102" s="7" t="str">
        <f t="shared" si="299"/>
        <v>LILAPOR</v>
      </c>
      <c r="AH1102" s="7" t="str">
        <f t="shared" si="300"/>
        <v>Valsad-Old-TE(GNE)</v>
      </c>
      <c r="AI1102" s="7" t="str">
        <f t="shared" si="301"/>
        <v>S1P5</v>
      </c>
      <c r="AJ1102" s="7" t="str">
        <f t="shared" si="302"/>
        <v>S4P2</v>
      </c>
      <c r="AK1102" s="7" t="str">
        <f>IFERROR(VLOOKUP(Z1102,'PASTE-DL-ALARMS'!$Q$10:$W$2200,7,FALSE),"")</f>
        <v/>
      </c>
      <c r="AL1102" s="55" t="str">
        <f>IFERROR(VLOOKUP(Z1102,'PASTE-DL-ALARMS'!$Q$10:$W$2200,3,FALSE),"")</f>
        <v/>
      </c>
      <c r="AM1102" s="7" t="str">
        <f t="shared" si="303"/>
        <v>10.121.24.159_LILAPOR_S1P5</v>
      </c>
      <c r="AN1102" s="55" t="str">
        <f t="shared" si="304"/>
        <v>10.121.24.129_Valsad-Old-TE(GNE)_S4P2</v>
      </c>
      <c r="AO1102" s="72" t="e">
        <f t="shared" ca="1" si="305"/>
        <v>#VALUE!</v>
      </c>
      <c r="AP1102" s="7" t="str">
        <f>IFERROR(VLOOKUP(Z1102,'PASTE-DL-ALARMS'!$Q$10:$Z$2800,8,FALSE),"")</f>
        <v/>
      </c>
    </row>
    <row r="1103" spans="1:42" x14ac:dyDescent="0.25">
      <c r="A1103" s="20"/>
      <c r="B1103" s="20"/>
      <c r="C1103" s="20" t="str">
        <f>IF(D1103="Critical",MAX($C$8:C1102)+1,"")</f>
        <v/>
      </c>
      <c r="D1103" s="20" t="str">
        <f t="shared" si="289"/>
        <v>-</v>
      </c>
      <c r="E1103" s="20" t="str">
        <f>VLOOKUP('PASTE-DOWN-DL'!F1103,'SSA-CODE'!$D$4:$E$56,2,FALSE)</f>
        <v>AHD</v>
      </c>
      <c r="F1103" s="48" t="str">
        <f t="shared" si="290"/>
        <v>SSA AM</v>
      </c>
      <c r="G1103" s="48" t="str">
        <f t="shared" si="291"/>
        <v xml:space="preserve">	SSA AM</v>
      </c>
      <c r="H1103" s="20">
        <v>1094</v>
      </c>
      <c r="I1103" t="s">
        <v>12574</v>
      </c>
      <c r="J1103" t="s">
        <v>6260</v>
      </c>
      <c r="K1103" t="s">
        <v>6261</v>
      </c>
      <c r="L1103" t="s">
        <v>6262</v>
      </c>
      <c r="M1103" t="s">
        <v>6263</v>
      </c>
      <c r="N1103" t="s">
        <v>12575</v>
      </c>
      <c r="O1103" t="s">
        <v>12576</v>
      </c>
      <c r="P1103" t="s">
        <v>6266</v>
      </c>
      <c r="Q1103" t="s">
        <v>6546</v>
      </c>
      <c r="R1103" t="s">
        <v>7083</v>
      </c>
      <c r="S1103" t="s">
        <v>12577</v>
      </c>
      <c r="T1103" t="s">
        <v>6304</v>
      </c>
      <c r="U1103" t="s">
        <v>8825</v>
      </c>
      <c r="V1103" t="s">
        <v>6271</v>
      </c>
      <c r="W1103" t="s">
        <v>12578</v>
      </c>
      <c r="X1103" t="s">
        <v>6488</v>
      </c>
      <c r="Y1103" t="s">
        <v>6269</v>
      </c>
      <c r="Z1103" s="48" t="str">
        <f t="shared" si="292"/>
        <v>SSA AM-10.121.18.162-RRU LAVAD_4/1-10.121.18.68-DEHGAM_6/1</v>
      </c>
      <c r="AA1103" s="48">
        <f t="shared" si="293"/>
        <v>15</v>
      </c>
      <c r="AB1103" s="48">
        <f t="shared" si="294"/>
        <v>25</v>
      </c>
      <c r="AC1103" s="48">
        <f t="shared" si="295"/>
        <v>14</v>
      </c>
      <c r="AD1103" s="48">
        <f t="shared" si="296"/>
        <v>21</v>
      </c>
      <c r="AE1103" s="48" t="str">
        <f t="shared" si="297"/>
        <v>10.121.18.162</v>
      </c>
      <c r="AF1103" s="42" t="str">
        <f t="shared" si="298"/>
        <v>10.121.18.68</v>
      </c>
      <c r="AG1103" s="7" t="str">
        <f t="shared" si="299"/>
        <v>RRU LAVAD</v>
      </c>
      <c r="AH1103" s="7" t="str">
        <f t="shared" si="300"/>
        <v>DEHGAM</v>
      </c>
      <c r="AI1103" s="7" t="str">
        <f t="shared" si="301"/>
        <v>S4P1</v>
      </c>
      <c r="AJ1103" s="7" t="str">
        <f t="shared" si="302"/>
        <v>S6P1</v>
      </c>
      <c r="AK1103" s="7" t="str">
        <f>IFERROR(VLOOKUP(Z1103,'PASTE-DL-ALARMS'!$Q$10:$W$2200,7,FALSE),"")</f>
        <v/>
      </c>
      <c r="AL1103" s="55" t="str">
        <f>IFERROR(VLOOKUP(Z1103,'PASTE-DL-ALARMS'!$Q$10:$W$2200,3,FALSE),"")</f>
        <v/>
      </c>
      <c r="AM1103" s="7" t="str">
        <f t="shared" si="303"/>
        <v>10.121.18.162_RRU LAVAD_S4P1</v>
      </c>
      <c r="AN1103" s="55" t="str">
        <f t="shared" si="304"/>
        <v>10.121.18.68_DEHGAM_S6P1</v>
      </c>
      <c r="AO1103" s="72" t="e">
        <f t="shared" ca="1" si="305"/>
        <v>#VALUE!</v>
      </c>
      <c r="AP1103" s="7" t="str">
        <f>IFERROR(VLOOKUP(Z1103,'PASTE-DL-ALARMS'!$Q$10:$Z$2800,8,FALSE),"")</f>
        <v/>
      </c>
    </row>
    <row r="1104" spans="1:42" x14ac:dyDescent="0.25">
      <c r="A1104" s="20"/>
      <c r="B1104" s="20"/>
      <c r="C1104" s="20" t="str">
        <f>IF(D1104="Critical",MAX($C$8:C1103)+1,"")</f>
        <v/>
      </c>
      <c r="D1104" s="20" t="str">
        <f t="shared" si="289"/>
        <v>-</v>
      </c>
      <c r="E1104" s="20" t="str">
        <f>VLOOKUP('PASTE-DOWN-DL'!F1104,'SSA-CODE'!$D$4:$E$56,2,FALSE)</f>
        <v>NDD</v>
      </c>
      <c r="F1104" s="48" t="str">
        <f t="shared" si="290"/>
        <v>SSA NAD</v>
      </c>
      <c r="G1104" s="48" t="str">
        <f t="shared" si="291"/>
        <v xml:space="preserve">	SSA NAD</v>
      </c>
      <c r="H1104" s="20">
        <v>1095</v>
      </c>
      <c r="I1104" t="s">
        <v>12579</v>
      </c>
      <c r="J1104" t="s">
        <v>6260</v>
      </c>
      <c r="K1104" t="s">
        <v>6275</v>
      </c>
      <c r="L1104" t="s">
        <v>6262</v>
      </c>
      <c r="M1104" t="s">
        <v>6263</v>
      </c>
      <c r="N1104" t="s">
        <v>12580</v>
      </c>
      <c r="O1104" t="s">
        <v>12581</v>
      </c>
      <c r="P1104" t="s">
        <v>6266</v>
      </c>
      <c r="Q1104" t="s">
        <v>6438</v>
      </c>
      <c r="R1104" t="s">
        <v>6439</v>
      </c>
      <c r="S1104" t="s">
        <v>12582</v>
      </c>
      <c r="T1104" t="s">
        <v>6950</v>
      </c>
      <c r="U1104" t="s">
        <v>12582</v>
      </c>
      <c r="V1104" t="s">
        <v>6271</v>
      </c>
      <c r="W1104" t="s">
        <v>12583</v>
      </c>
      <c r="X1104" t="s">
        <v>6488</v>
      </c>
      <c r="Y1104" t="s">
        <v>6269</v>
      </c>
      <c r="Z1104" s="48" t="str">
        <f t="shared" si="292"/>
        <v>SSA NAD-10.121.16.132-Nadiad B2_4/2-10.121.16.137-Mankwa A1_2/5</v>
      </c>
      <c r="AA1104" s="48">
        <f t="shared" si="293"/>
        <v>15</v>
      </c>
      <c r="AB1104" s="48">
        <f t="shared" si="294"/>
        <v>22</v>
      </c>
      <c r="AC1104" s="48">
        <f t="shared" si="295"/>
        <v>15</v>
      </c>
      <c r="AD1104" s="48">
        <f t="shared" si="296"/>
        <v>27</v>
      </c>
      <c r="AE1104" s="48" t="str">
        <f t="shared" si="297"/>
        <v>10.121.16.132</v>
      </c>
      <c r="AF1104" s="42" t="str">
        <f t="shared" si="298"/>
        <v>10.121.16.137</v>
      </c>
      <c r="AG1104" s="7" t="str">
        <f t="shared" si="299"/>
        <v>Nadiad</v>
      </c>
      <c r="AH1104" s="7" t="str">
        <f t="shared" si="300"/>
        <v>MS BUILDING</v>
      </c>
      <c r="AI1104" s="7" t="str">
        <f t="shared" si="301"/>
        <v>S4P2</v>
      </c>
      <c r="AJ1104" s="7" t="str">
        <f t="shared" si="302"/>
        <v>S2P5</v>
      </c>
      <c r="AK1104" s="7" t="str">
        <f>IFERROR(VLOOKUP(Z1104,'PASTE-DL-ALARMS'!$Q$10:$W$2200,7,FALSE),"")</f>
        <v/>
      </c>
      <c r="AL1104" s="55" t="str">
        <f>IFERROR(VLOOKUP(Z1104,'PASTE-DL-ALARMS'!$Q$10:$W$2200,3,FALSE),"")</f>
        <v/>
      </c>
      <c r="AM1104" s="7" t="str">
        <f t="shared" si="303"/>
        <v>10.121.16.132_Nadiad_S4P2</v>
      </c>
      <c r="AN1104" s="55" t="str">
        <f t="shared" si="304"/>
        <v>10.121.16.137_MS BUILDING_S2P5</v>
      </c>
      <c r="AO1104" s="72" t="e">
        <f t="shared" ca="1" si="305"/>
        <v>#VALUE!</v>
      </c>
      <c r="AP1104" s="7" t="str">
        <f>IFERROR(VLOOKUP(Z1104,'PASTE-DL-ALARMS'!$Q$10:$Z$2800,8,FALSE),"")</f>
        <v/>
      </c>
    </row>
    <row r="1105" spans="1:42" x14ac:dyDescent="0.25">
      <c r="A1105" s="20"/>
      <c r="B1105" s="20"/>
      <c r="C1105" s="20" t="str">
        <f>IF(D1105="Critical",MAX($C$8:C1104)+1,"")</f>
        <v/>
      </c>
      <c r="D1105" s="20" t="str">
        <f t="shared" si="289"/>
        <v>-</v>
      </c>
      <c r="E1105" s="20" t="str">
        <f>VLOOKUP('PASTE-DOWN-DL'!F1105,'SSA-CODE'!$D$4:$E$56,2,FALSE)</f>
        <v>NDD</v>
      </c>
      <c r="F1105" s="48" t="str">
        <f t="shared" si="290"/>
        <v>SSA NAD</v>
      </c>
      <c r="G1105" s="48" t="str">
        <f t="shared" si="291"/>
        <v xml:space="preserve">	SSA NAD</v>
      </c>
      <c r="H1105" s="20">
        <v>1096</v>
      </c>
      <c r="I1105" t="s">
        <v>12584</v>
      </c>
      <c r="J1105" t="s">
        <v>6260</v>
      </c>
      <c r="K1105" t="s">
        <v>6261</v>
      </c>
      <c r="L1105" t="s">
        <v>6262</v>
      </c>
      <c r="M1105" t="s">
        <v>6263</v>
      </c>
      <c r="N1105" t="s">
        <v>12585</v>
      </c>
      <c r="O1105" t="s">
        <v>12586</v>
      </c>
      <c r="P1105" t="s">
        <v>6266</v>
      </c>
      <c r="Q1105" t="s">
        <v>6431</v>
      </c>
      <c r="R1105" t="s">
        <v>7217</v>
      </c>
      <c r="S1105" t="s">
        <v>12587</v>
      </c>
      <c r="T1105" t="s">
        <v>6770</v>
      </c>
      <c r="U1105" t="s">
        <v>12587</v>
      </c>
      <c r="V1105" t="s">
        <v>6271</v>
      </c>
      <c r="W1105" t="s">
        <v>12588</v>
      </c>
      <c r="X1105" t="s">
        <v>6488</v>
      </c>
      <c r="Y1105" t="s">
        <v>12589</v>
      </c>
      <c r="Z1105" s="48" t="str">
        <f t="shared" si="292"/>
        <v>SSA NAD-10.121.16.244-VIRPUR B1_3/1-10.121.16.196-Lunawada B2_6/1</v>
      </c>
      <c r="AA1105" s="48">
        <f t="shared" si="293"/>
        <v>15</v>
      </c>
      <c r="AB1105" s="48">
        <f t="shared" si="294"/>
        <v>22</v>
      </c>
      <c r="AC1105" s="48">
        <f t="shared" si="295"/>
        <v>15</v>
      </c>
      <c r="AD1105" s="48">
        <f t="shared" si="296"/>
        <v>24</v>
      </c>
      <c r="AE1105" s="48" t="str">
        <f t="shared" si="297"/>
        <v>10.121.16.244</v>
      </c>
      <c r="AF1105" s="42" t="str">
        <f t="shared" si="298"/>
        <v>10.121.16.196</v>
      </c>
      <c r="AG1105" s="7" t="str">
        <f t="shared" si="299"/>
        <v>VIRPUR</v>
      </c>
      <c r="AH1105" s="7" t="str">
        <f t="shared" si="300"/>
        <v>Lunawada</v>
      </c>
      <c r="AI1105" s="7" t="str">
        <f t="shared" si="301"/>
        <v>S3P1</v>
      </c>
      <c r="AJ1105" s="7" t="str">
        <f t="shared" si="302"/>
        <v>S6P1</v>
      </c>
      <c r="AK1105" s="7" t="str">
        <f>IFERROR(VLOOKUP(Z1105,'PASTE-DL-ALARMS'!$Q$10:$W$2200,7,FALSE),"")</f>
        <v/>
      </c>
      <c r="AL1105" s="55" t="str">
        <f>IFERROR(VLOOKUP(Z1105,'PASTE-DL-ALARMS'!$Q$10:$W$2200,3,FALSE),"")</f>
        <v/>
      </c>
      <c r="AM1105" s="7" t="str">
        <f t="shared" si="303"/>
        <v>10.121.16.244_VIRPUR_S3P1</v>
      </c>
      <c r="AN1105" s="55" t="str">
        <f t="shared" si="304"/>
        <v>10.121.16.196_Lunawada_S6P1</v>
      </c>
      <c r="AO1105" s="72" t="e">
        <f t="shared" ca="1" si="305"/>
        <v>#VALUE!</v>
      </c>
      <c r="AP1105" s="7" t="str">
        <f>IFERROR(VLOOKUP(Z1105,'PASTE-DL-ALARMS'!$Q$10:$Z$2800,8,FALSE),"")</f>
        <v/>
      </c>
    </row>
    <row r="1106" spans="1:42" x14ac:dyDescent="0.25">
      <c r="A1106" s="20"/>
      <c r="B1106" s="20"/>
      <c r="C1106" s="20" t="str">
        <f>IF(D1106="Critical",MAX($C$8:C1105)+1,"")</f>
        <v/>
      </c>
      <c r="D1106" s="20" t="str">
        <f t="shared" si="289"/>
        <v>-</v>
      </c>
      <c r="E1106" s="20" t="str">
        <f>VLOOKUP('PASTE-DOWN-DL'!F1106,'SSA-CODE'!$D$4:$E$56,2,FALSE)</f>
        <v>WTR AM</v>
      </c>
      <c r="F1106" s="48" t="str">
        <f t="shared" si="290"/>
        <v>WTR AM</v>
      </c>
      <c r="G1106" s="48" t="str">
        <f t="shared" si="291"/>
        <v xml:space="preserve">	WTR AM</v>
      </c>
      <c r="H1106" s="20">
        <v>1097</v>
      </c>
      <c r="I1106" t="s">
        <v>12590</v>
      </c>
      <c r="J1106" t="s">
        <v>6260</v>
      </c>
      <c r="K1106" t="s">
        <v>6275</v>
      </c>
      <c r="L1106" t="s">
        <v>6262</v>
      </c>
      <c r="M1106" t="s">
        <v>6263</v>
      </c>
      <c r="N1106" t="s">
        <v>12591</v>
      </c>
      <c r="O1106" t="s">
        <v>12592</v>
      </c>
      <c r="P1106" t="s">
        <v>6266</v>
      </c>
      <c r="Q1106" t="s">
        <v>7354</v>
      </c>
      <c r="R1106" t="s">
        <v>6279</v>
      </c>
      <c r="S1106" t="s">
        <v>9421</v>
      </c>
      <c r="T1106" t="s">
        <v>6471</v>
      </c>
      <c r="U1106" t="s">
        <v>7513</v>
      </c>
      <c r="V1106" t="s">
        <v>6271</v>
      </c>
      <c r="W1106" t="s">
        <v>12593</v>
      </c>
      <c r="X1106" t="s">
        <v>12594</v>
      </c>
      <c r="Y1106" t="s">
        <v>6269</v>
      </c>
      <c r="Z1106" s="48" t="str">
        <f t="shared" si="292"/>
        <v>WTR AM-10.121.15.211-TN705B_SHIHORI_PH1_B1_4/6-10.121.15.198-TN725B_Deesa_B2_6/6</v>
      </c>
      <c r="AA1106" s="48">
        <f t="shared" si="293"/>
        <v>15</v>
      </c>
      <c r="AB1106" s="48">
        <f t="shared" si="294"/>
        <v>23</v>
      </c>
      <c r="AC1106" s="48">
        <f t="shared" si="295"/>
        <v>15</v>
      </c>
      <c r="AD1106" s="48">
        <f t="shared" si="296"/>
        <v>21</v>
      </c>
      <c r="AE1106" s="48" t="str">
        <f t="shared" si="297"/>
        <v>10.121.15.211</v>
      </c>
      <c r="AF1106" s="42" t="str">
        <f t="shared" si="298"/>
        <v>10.121.15.198</v>
      </c>
      <c r="AG1106" s="7" t="str">
        <f t="shared" si="299"/>
        <v>SHIHORI</v>
      </c>
      <c r="AH1106" s="7" t="str">
        <f t="shared" si="300"/>
        <v>Deesa</v>
      </c>
      <c r="AI1106" s="7" t="str">
        <f t="shared" si="301"/>
        <v>S4P6</v>
      </c>
      <c r="AJ1106" s="7" t="str">
        <f t="shared" si="302"/>
        <v>S6P6</v>
      </c>
      <c r="AK1106" s="7" t="str">
        <f>IFERROR(VLOOKUP(Z1106,'PASTE-DL-ALARMS'!$Q$10:$W$2200,7,FALSE),"")</f>
        <v/>
      </c>
      <c r="AL1106" s="55" t="str">
        <f>IFERROR(VLOOKUP(Z1106,'PASTE-DL-ALARMS'!$Q$10:$W$2200,3,FALSE),"")</f>
        <v/>
      </c>
      <c r="AM1106" s="7" t="str">
        <f t="shared" si="303"/>
        <v>10.121.15.211_SHIHORI_S4P6</v>
      </c>
      <c r="AN1106" s="55" t="str">
        <f t="shared" si="304"/>
        <v>10.121.15.198_Deesa_S6P6</v>
      </c>
      <c r="AO1106" s="72" t="e">
        <f t="shared" ca="1" si="305"/>
        <v>#VALUE!</v>
      </c>
      <c r="AP1106" s="7" t="str">
        <f>IFERROR(VLOOKUP(Z1106,'PASTE-DL-ALARMS'!$Q$10:$Z$2800,8,FALSE),"")</f>
        <v/>
      </c>
    </row>
    <row r="1107" spans="1:42" x14ac:dyDescent="0.25">
      <c r="A1107" s="20"/>
      <c r="B1107" s="20"/>
      <c r="C1107" s="20">
        <f>IF(D1107="Critical",MAX($C$8:C1106)+1,"")</f>
        <v>46</v>
      </c>
      <c r="D1107" s="20" t="str">
        <f t="shared" si="289"/>
        <v>Critical</v>
      </c>
      <c r="E1107" s="20" t="str">
        <f>VLOOKUP('PASTE-DOWN-DL'!F1107,'SSA-CODE'!$D$4:$E$56,2,FALSE)</f>
        <v>VDA</v>
      </c>
      <c r="F1107" s="48" t="str">
        <f t="shared" si="290"/>
        <v>SSA VDR</v>
      </c>
      <c r="G1107" s="48" t="str">
        <f t="shared" si="291"/>
        <v xml:space="preserve">	SSA VDR</v>
      </c>
      <c r="H1107" s="20">
        <v>1098</v>
      </c>
      <c r="I1107" t="s">
        <v>12595</v>
      </c>
      <c r="J1107" t="s">
        <v>6260</v>
      </c>
      <c r="K1107" t="s">
        <v>6261</v>
      </c>
      <c r="L1107" t="s">
        <v>6262</v>
      </c>
      <c r="M1107" t="s">
        <v>6263</v>
      </c>
      <c r="N1107" t="s">
        <v>12596</v>
      </c>
      <c r="O1107" t="s">
        <v>12597</v>
      </c>
      <c r="P1107" t="s">
        <v>6484</v>
      </c>
      <c r="Q1107" t="s">
        <v>6565</v>
      </c>
      <c r="R1107" t="s">
        <v>6566</v>
      </c>
      <c r="S1107" t="s">
        <v>12598</v>
      </c>
      <c r="T1107" t="s">
        <v>6471</v>
      </c>
      <c r="U1107" t="s">
        <v>6472</v>
      </c>
      <c r="V1107" t="s">
        <v>6271</v>
      </c>
      <c r="W1107" t="s">
        <v>12599</v>
      </c>
      <c r="X1107" t="s">
        <v>12600</v>
      </c>
      <c r="Y1107" t="s">
        <v>6269</v>
      </c>
      <c r="Z1107" s="48" t="str">
        <f t="shared" si="292"/>
        <v>SSA VDR-10.121.19.140-VASANA_6/1-10.121.19.139-ATLADRA_5/1</v>
      </c>
      <c r="AA1107" s="48">
        <f t="shared" si="293"/>
        <v>15</v>
      </c>
      <c r="AB1107" s="48">
        <f t="shared" si="294"/>
        <v>23</v>
      </c>
      <c r="AC1107" s="48">
        <f t="shared" si="295"/>
        <v>15</v>
      </c>
      <c r="AD1107" s="48">
        <f t="shared" si="296"/>
        <v>22</v>
      </c>
      <c r="AE1107" s="48" t="str">
        <f t="shared" si="297"/>
        <v>10.121.19.139</v>
      </c>
      <c r="AF1107" s="42" t="str">
        <f t="shared" si="298"/>
        <v>10.121.19.140</v>
      </c>
      <c r="AG1107" s="7" t="str">
        <f t="shared" si="299"/>
        <v>ATLADRA</v>
      </c>
      <c r="AH1107" s="7" t="str">
        <f t="shared" si="300"/>
        <v>VASANA</v>
      </c>
      <c r="AI1107" s="7" t="str">
        <f t="shared" si="301"/>
        <v>S5P1</v>
      </c>
      <c r="AJ1107" s="7" t="str">
        <f t="shared" si="302"/>
        <v>S6P1</v>
      </c>
      <c r="AK1107" s="7" t="str">
        <f>IFERROR(VLOOKUP(Z1107,'PASTE-DL-ALARMS'!$Q$10:$W$2200,7,FALSE),"")</f>
        <v>14-05-2026</v>
      </c>
      <c r="AL1107" s="55" t="str">
        <f>IFERROR(VLOOKUP(Z1107,'PASTE-DL-ALARMS'!$Q$10:$W$2200,3,FALSE),"")</f>
        <v>12:22:17</v>
      </c>
      <c r="AM1107" s="7" t="str">
        <f t="shared" si="303"/>
        <v>10.121.19.139_ATLADRA_S5P1</v>
      </c>
      <c r="AN1107" s="55" t="str">
        <f t="shared" si="304"/>
        <v>10.121.19.140_VASANA_S6P1</v>
      </c>
      <c r="AO1107" s="72">
        <f t="shared" ca="1" si="305"/>
        <v>1</v>
      </c>
      <c r="AP1107" s="7" t="str">
        <f>IFERROR(VLOOKUP(Z1107,'PASTE-DL-ALARMS'!$Q$10:$Z$2800,8,FALSE),"")</f>
        <v xml:space="preserve">	2026/05/14,12:22:17</v>
      </c>
    </row>
    <row r="1108" spans="1:42" x14ac:dyDescent="0.25">
      <c r="A1108" s="20"/>
      <c r="B1108" s="20"/>
      <c r="C1108" s="20" t="str">
        <f>IF(D1108="Critical",MAX($C$8:C1107)+1,"")</f>
        <v/>
      </c>
      <c r="D1108" s="20" t="str">
        <f t="shared" si="289"/>
        <v>-</v>
      </c>
      <c r="E1108" s="20" t="str">
        <f>VLOOKUP('PASTE-DOWN-DL'!F1108,'SSA-CODE'!$D$4:$E$56,2,FALSE)</f>
        <v>MSN</v>
      </c>
      <c r="F1108" s="48" t="str">
        <f t="shared" si="290"/>
        <v>SSA MEH</v>
      </c>
      <c r="G1108" s="48" t="str">
        <f t="shared" si="291"/>
        <v xml:space="preserve">	SSA MEH</v>
      </c>
      <c r="H1108" s="20">
        <v>1099</v>
      </c>
      <c r="I1108" t="s">
        <v>12601</v>
      </c>
      <c r="J1108" t="s">
        <v>6260</v>
      </c>
      <c r="K1108" t="s">
        <v>6275</v>
      </c>
      <c r="L1108" t="s">
        <v>6262</v>
      </c>
      <c r="M1108" t="s">
        <v>6263</v>
      </c>
      <c r="N1108" t="s">
        <v>12602</v>
      </c>
      <c r="O1108" t="s">
        <v>12603</v>
      </c>
      <c r="P1108" t="s">
        <v>6266</v>
      </c>
      <c r="Q1108" t="s">
        <v>7217</v>
      </c>
      <c r="R1108" t="s">
        <v>6279</v>
      </c>
      <c r="S1108" t="s">
        <v>6269</v>
      </c>
      <c r="T1108" t="s">
        <v>7260</v>
      </c>
      <c r="U1108" t="s">
        <v>6269</v>
      </c>
      <c r="V1108" t="s">
        <v>6271</v>
      </c>
      <c r="W1108" t="s">
        <v>12604</v>
      </c>
      <c r="X1108" t="s">
        <v>12605</v>
      </c>
      <c r="Y1108" t="s">
        <v>6269</v>
      </c>
      <c r="Z1108" s="48" t="str">
        <f t="shared" si="292"/>
        <v>SSA MEH-10.121.25.76-TN703B_BASPA_PH3 1/5-10.121.98.10-TN705B_SAMI_PH3 4/4</v>
      </c>
      <c r="AA1108" s="48">
        <f t="shared" si="293"/>
        <v>14</v>
      </c>
      <c r="AB1108" s="48">
        <f t="shared" si="294"/>
        <v>20</v>
      </c>
      <c r="AC1108" s="48">
        <f t="shared" si="295"/>
        <v>14</v>
      </c>
      <c r="AD1108" s="48">
        <f t="shared" si="296"/>
        <v>19</v>
      </c>
      <c r="AE1108" s="48" t="str">
        <f t="shared" si="297"/>
        <v>10.121.25.76</v>
      </c>
      <c r="AF1108" s="42" t="str">
        <f t="shared" si="298"/>
        <v>10.121.98.10</v>
      </c>
      <c r="AG1108" s="7" t="str">
        <f t="shared" si="299"/>
        <v>BASPA</v>
      </c>
      <c r="AH1108" s="7" t="str">
        <f t="shared" si="300"/>
        <v>SAMI</v>
      </c>
      <c r="AI1108" s="7" t="str">
        <f t="shared" si="301"/>
        <v>S1P5</v>
      </c>
      <c r="AJ1108" s="7" t="str">
        <f t="shared" si="302"/>
        <v>S4P4</v>
      </c>
      <c r="AK1108" s="7" t="str">
        <f>IFERROR(VLOOKUP(Z1108,'PASTE-DL-ALARMS'!$Q$10:$W$2200,7,FALSE),"")</f>
        <v/>
      </c>
      <c r="AL1108" s="55" t="str">
        <f>IFERROR(VLOOKUP(Z1108,'PASTE-DL-ALARMS'!$Q$10:$W$2200,3,FALSE),"")</f>
        <v/>
      </c>
      <c r="AM1108" s="7" t="str">
        <f t="shared" si="303"/>
        <v>10.121.25.76_BASPA_S1P5</v>
      </c>
      <c r="AN1108" s="55" t="str">
        <f t="shared" si="304"/>
        <v>10.121.98.10_SAMI_S4P4</v>
      </c>
      <c r="AO1108" s="72" t="e">
        <f t="shared" ca="1" si="305"/>
        <v>#VALUE!</v>
      </c>
      <c r="AP1108" s="7" t="str">
        <f>IFERROR(VLOOKUP(Z1108,'PASTE-DL-ALARMS'!$Q$10:$Z$2800,8,FALSE),"")</f>
        <v/>
      </c>
    </row>
    <row r="1109" spans="1:42" x14ac:dyDescent="0.25">
      <c r="A1109" s="20"/>
      <c r="B1109" s="20"/>
      <c r="C1109" s="20" t="str">
        <f>IF(D1109="Critical",MAX($C$8:C1108)+1,"")</f>
        <v/>
      </c>
      <c r="D1109" s="20" t="str">
        <f t="shared" si="289"/>
        <v>-</v>
      </c>
      <c r="E1109" s="20" t="str">
        <f>VLOOKUP('PASTE-DOWN-DL'!F1109,'SSA-CODE'!$D$4:$E$56,2,FALSE)</f>
        <v>BHV</v>
      </c>
      <c r="F1109" s="48" t="str">
        <f t="shared" si="290"/>
        <v>SSA BV</v>
      </c>
      <c r="G1109" s="48" t="str">
        <f t="shared" si="291"/>
        <v xml:space="preserve">	SSA BV</v>
      </c>
      <c r="H1109" s="20">
        <v>1100</v>
      </c>
      <c r="I1109" t="s">
        <v>12606</v>
      </c>
      <c r="J1109" t="s">
        <v>6260</v>
      </c>
      <c r="K1109" t="s">
        <v>6275</v>
      </c>
      <c r="L1109" t="s">
        <v>6262</v>
      </c>
      <c r="M1109" t="s">
        <v>6263</v>
      </c>
      <c r="N1109" t="s">
        <v>12607</v>
      </c>
      <c r="O1109" t="s">
        <v>12608</v>
      </c>
      <c r="P1109" t="s">
        <v>6266</v>
      </c>
      <c r="Q1109" t="s">
        <v>6546</v>
      </c>
      <c r="R1109" t="s">
        <v>6279</v>
      </c>
      <c r="S1109" t="s">
        <v>12609</v>
      </c>
      <c r="T1109" t="s">
        <v>6345</v>
      </c>
      <c r="U1109" t="s">
        <v>7308</v>
      </c>
      <c r="V1109" t="s">
        <v>6271</v>
      </c>
      <c r="W1109" t="s">
        <v>12610</v>
      </c>
      <c r="X1109" t="s">
        <v>12611</v>
      </c>
      <c r="Y1109" t="s">
        <v>6269</v>
      </c>
      <c r="Z1109" s="48" t="str">
        <f t="shared" si="292"/>
        <v>SSA BV-10.121.25.40-AXARDEEP_TN703B_PH2\S1P5-10.121.25.1-Panwadi_TN725B_PH2\S3P4</v>
      </c>
      <c r="AA1109" s="48">
        <f t="shared" si="293"/>
        <v>13</v>
      </c>
      <c r="AB1109" s="48">
        <f t="shared" si="294"/>
        <v>26</v>
      </c>
      <c r="AC1109" s="48">
        <f t="shared" si="295"/>
        <v>14</v>
      </c>
      <c r="AD1109" s="48">
        <f t="shared" si="296"/>
        <v>23</v>
      </c>
      <c r="AE1109" s="48" t="str">
        <f t="shared" si="297"/>
        <v>10.121.25.1</v>
      </c>
      <c r="AF1109" s="42" t="str">
        <f t="shared" si="298"/>
        <v>10.121.25.40</v>
      </c>
      <c r="AG1109" s="7" t="str">
        <f t="shared" si="299"/>
        <v>Panwadi(GNE)</v>
      </c>
      <c r="AH1109" s="7" t="str">
        <f t="shared" si="300"/>
        <v>AXARDEEP</v>
      </c>
      <c r="AI1109" s="7" t="str">
        <f t="shared" si="301"/>
        <v>S3P4</v>
      </c>
      <c r="AJ1109" s="7" t="str">
        <f t="shared" si="302"/>
        <v>S1P5</v>
      </c>
      <c r="AK1109" s="7" t="str">
        <f>IFERROR(VLOOKUP(Z1109,'PASTE-DL-ALARMS'!$Q$10:$W$2200,7,FALSE),"")</f>
        <v/>
      </c>
      <c r="AL1109" s="55" t="str">
        <f>IFERROR(VLOOKUP(Z1109,'PASTE-DL-ALARMS'!$Q$10:$W$2200,3,FALSE),"")</f>
        <v/>
      </c>
      <c r="AM1109" s="7" t="str">
        <f t="shared" si="303"/>
        <v>10.121.25.1_Panwadi(GNE)_S3P4</v>
      </c>
      <c r="AN1109" s="55" t="str">
        <f t="shared" si="304"/>
        <v>10.121.25.40_AXARDEEP_S1P5</v>
      </c>
      <c r="AO1109" s="72" t="e">
        <f t="shared" ca="1" si="305"/>
        <v>#VALUE!</v>
      </c>
      <c r="AP1109" s="7" t="str">
        <f>IFERROR(VLOOKUP(Z1109,'PASTE-DL-ALARMS'!$Q$10:$Z$2800,8,FALSE),"")</f>
        <v/>
      </c>
    </row>
    <row r="1110" spans="1:42" x14ac:dyDescent="0.25">
      <c r="A1110" s="20"/>
      <c r="B1110" s="20"/>
      <c r="C1110" s="20" t="str">
        <f>IF(D1110="Critical",MAX($C$8:C1109)+1,"")</f>
        <v/>
      </c>
      <c r="D1110" s="20" t="str">
        <f t="shared" si="289"/>
        <v>-</v>
      </c>
      <c r="E1110" s="20" t="str">
        <f>VLOOKUP('PASTE-DOWN-DL'!F1110,'SSA-CODE'!$D$4:$E$56,2,FALSE)</f>
        <v>AHD</v>
      </c>
      <c r="F1110" s="48" t="str">
        <f t="shared" si="290"/>
        <v>SSA AM</v>
      </c>
      <c r="G1110" s="48" t="str">
        <f t="shared" si="291"/>
        <v xml:space="preserve">	SSA AM</v>
      </c>
      <c r="H1110" s="20">
        <v>1101</v>
      </c>
      <c r="I1110" t="s">
        <v>12612</v>
      </c>
      <c r="J1110" t="s">
        <v>6260</v>
      </c>
      <c r="K1110" t="s">
        <v>6275</v>
      </c>
      <c r="L1110" t="s">
        <v>6262</v>
      </c>
      <c r="M1110" t="s">
        <v>6263</v>
      </c>
      <c r="N1110" t="s">
        <v>12613</v>
      </c>
      <c r="O1110" t="s">
        <v>12614</v>
      </c>
      <c r="P1110" t="s">
        <v>6266</v>
      </c>
      <c r="Q1110" t="s">
        <v>6431</v>
      </c>
      <c r="R1110" t="s">
        <v>6279</v>
      </c>
      <c r="S1110" t="s">
        <v>6269</v>
      </c>
      <c r="T1110" t="s">
        <v>6910</v>
      </c>
      <c r="U1110" t="s">
        <v>6269</v>
      </c>
      <c r="V1110" t="s">
        <v>6271</v>
      </c>
      <c r="W1110" t="s">
        <v>12615</v>
      </c>
      <c r="X1110" t="s">
        <v>12616</v>
      </c>
      <c r="Y1110" t="s">
        <v>12617</v>
      </c>
      <c r="Z1110" s="48" t="str">
        <f t="shared" si="292"/>
        <v>SSA AM-10.121.18.125-IncomeTax_1/5-10.121.18.71-Jodhpur_3/2</v>
      </c>
      <c r="AA1110" s="48">
        <f t="shared" si="293"/>
        <v>15</v>
      </c>
      <c r="AB1110" s="48">
        <f t="shared" si="294"/>
        <v>26</v>
      </c>
      <c r="AC1110" s="48">
        <f t="shared" si="295"/>
        <v>14</v>
      </c>
      <c r="AD1110" s="48">
        <f t="shared" si="296"/>
        <v>22</v>
      </c>
      <c r="AE1110" s="48" t="str">
        <f t="shared" si="297"/>
        <v>10.121.18.125</v>
      </c>
      <c r="AF1110" s="42" t="str">
        <f t="shared" si="298"/>
        <v>10.121.18.71</v>
      </c>
      <c r="AG1110" s="7" t="str">
        <f t="shared" si="299"/>
        <v>INCOME TAX</v>
      </c>
      <c r="AH1110" s="7" t="str">
        <f t="shared" si="300"/>
        <v>JODHPUR</v>
      </c>
      <c r="AI1110" s="7" t="str">
        <f t="shared" si="301"/>
        <v>S1P5</v>
      </c>
      <c r="AJ1110" s="7" t="str">
        <f t="shared" si="302"/>
        <v>S3P2</v>
      </c>
      <c r="AK1110" s="7" t="str">
        <f>IFERROR(VLOOKUP(Z1110,'PASTE-DL-ALARMS'!$Q$10:$W$2200,7,FALSE),"")</f>
        <v/>
      </c>
      <c r="AL1110" s="55" t="str">
        <f>IFERROR(VLOOKUP(Z1110,'PASTE-DL-ALARMS'!$Q$10:$W$2200,3,FALSE),"")</f>
        <v/>
      </c>
      <c r="AM1110" s="7" t="str">
        <f t="shared" si="303"/>
        <v>10.121.18.125_INCOME TAX_S1P5</v>
      </c>
      <c r="AN1110" s="55" t="str">
        <f t="shared" si="304"/>
        <v>10.121.18.71_JODHPUR_S3P2</v>
      </c>
      <c r="AO1110" s="72" t="e">
        <f t="shared" ca="1" si="305"/>
        <v>#VALUE!</v>
      </c>
      <c r="AP1110" s="7" t="str">
        <f>IFERROR(VLOOKUP(Z1110,'PASTE-DL-ALARMS'!$Q$10:$Z$2800,8,FALSE),"")</f>
        <v/>
      </c>
    </row>
    <row r="1111" spans="1:42" x14ac:dyDescent="0.25">
      <c r="A1111" s="20"/>
      <c r="B1111" s="20"/>
      <c r="C1111" s="20" t="str">
        <f>IF(D1111="Critical",MAX($C$8:C1110)+1,"")</f>
        <v/>
      </c>
      <c r="D1111" s="20" t="str">
        <f t="shared" si="289"/>
        <v>-</v>
      </c>
      <c r="E1111" s="20" t="str">
        <f>VLOOKUP('PASTE-DOWN-DL'!F1111,'SSA-CODE'!$D$4:$E$56,2,FALSE)</f>
        <v>VDA</v>
      </c>
      <c r="F1111" s="48" t="str">
        <f t="shared" si="290"/>
        <v>SSA VDR</v>
      </c>
      <c r="G1111" s="48" t="str">
        <f t="shared" si="291"/>
        <v xml:space="preserve">	SSA VDR</v>
      </c>
      <c r="H1111" s="20">
        <v>1102</v>
      </c>
      <c r="I1111" t="s">
        <v>12618</v>
      </c>
      <c r="J1111" t="s">
        <v>6260</v>
      </c>
      <c r="K1111" t="s">
        <v>6261</v>
      </c>
      <c r="L1111" t="s">
        <v>6262</v>
      </c>
      <c r="M1111" t="s">
        <v>6263</v>
      </c>
      <c r="N1111" t="s">
        <v>12619</v>
      </c>
      <c r="O1111" t="s">
        <v>12620</v>
      </c>
      <c r="P1111" t="s">
        <v>6266</v>
      </c>
      <c r="Q1111" t="s">
        <v>6359</v>
      </c>
      <c r="R1111" t="s">
        <v>6360</v>
      </c>
      <c r="S1111" t="s">
        <v>6269</v>
      </c>
      <c r="T1111" t="s">
        <v>6353</v>
      </c>
      <c r="U1111" t="s">
        <v>6417</v>
      </c>
      <c r="V1111" t="s">
        <v>6271</v>
      </c>
      <c r="W1111" t="s">
        <v>12621</v>
      </c>
      <c r="X1111" t="s">
        <v>12622</v>
      </c>
      <c r="Y1111" t="s">
        <v>6269</v>
      </c>
      <c r="Z1111" s="48" t="str">
        <f t="shared" si="292"/>
        <v>SSA VDR-10.121.19.130-ALK_4/1-10.121.99.139-SLD GOTRI_3/1</v>
      </c>
      <c r="AA1111" s="48">
        <f t="shared" si="293"/>
        <v>15</v>
      </c>
      <c r="AB1111" s="48">
        <f t="shared" si="294"/>
        <v>29</v>
      </c>
      <c r="AC1111" s="48">
        <f t="shared" si="295"/>
        <v>15</v>
      </c>
      <c r="AD1111" s="48">
        <f t="shared" si="296"/>
        <v>26</v>
      </c>
      <c r="AE1111" s="48" t="str">
        <f t="shared" si="297"/>
        <v>10.121.19.130</v>
      </c>
      <c r="AF1111" s="42" t="str">
        <f t="shared" si="298"/>
        <v>10.121.99.139</v>
      </c>
      <c r="AG1111" s="7" t="str">
        <f t="shared" si="299"/>
        <v>ALKAPURI(GNE)</v>
      </c>
      <c r="AH1111" s="7" t="str">
        <f t="shared" si="300"/>
        <v>SLDC GOTRI</v>
      </c>
      <c r="AI1111" s="7" t="str">
        <f t="shared" si="301"/>
        <v>S4P1</v>
      </c>
      <c r="AJ1111" s="7" t="str">
        <f t="shared" si="302"/>
        <v>S3P1</v>
      </c>
      <c r="AK1111" s="7" t="str">
        <f>IFERROR(VLOOKUP(Z1111,'PASTE-DL-ALARMS'!$Q$10:$W$2200,7,FALSE),"")</f>
        <v/>
      </c>
      <c r="AL1111" s="55" t="str">
        <f>IFERROR(VLOOKUP(Z1111,'PASTE-DL-ALARMS'!$Q$10:$W$2200,3,FALSE),"")</f>
        <v/>
      </c>
      <c r="AM1111" s="7" t="str">
        <f t="shared" si="303"/>
        <v>10.121.19.130_ALKAPURI(GNE)_S4P1</v>
      </c>
      <c r="AN1111" s="55" t="str">
        <f t="shared" si="304"/>
        <v>10.121.99.139_SLDC GOTRI_S3P1</v>
      </c>
      <c r="AO1111" s="72" t="e">
        <f t="shared" ca="1" si="305"/>
        <v>#VALUE!</v>
      </c>
      <c r="AP1111" s="7" t="str">
        <f>IFERROR(VLOOKUP(Z1111,'PASTE-DL-ALARMS'!$Q$10:$Z$2800,8,FALSE),"")</f>
        <v/>
      </c>
    </row>
    <row r="1112" spans="1:42" x14ac:dyDescent="0.25">
      <c r="A1112" s="20"/>
      <c r="B1112" s="20"/>
      <c r="C1112" s="20" t="str">
        <f>IF(D1112="Critical",MAX($C$8:C1111)+1,"")</f>
        <v/>
      </c>
      <c r="D1112" s="20" t="str">
        <f t="shared" si="289"/>
        <v>-</v>
      </c>
      <c r="E1112" s="20" t="str">
        <f>VLOOKUP('PASTE-DOWN-DL'!F1112,'SSA-CODE'!$D$4:$E$56,2,FALSE)</f>
        <v>AHD</v>
      </c>
      <c r="F1112" s="48" t="str">
        <f t="shared" si="290"/>
        <v>SSA AM</v>
      </c>
      <c r="G1112" s="48" t="str">
        <f t="shared" si="291"/>
        <v xml:space="preserve">	SSA AM</v>
      </c>
      <c r="H1112" s="20">
        <v>1103</v>
      </c>
      <c r="I1112" t="s">
        <v>12623</v>
      </c>
      <c r="J1112" t="s">
        <v>6260</v>
      </c>
      <c r="K1112" t="s">
        <v>6275</v>
      </c>
      <c r="L1112" t="s">
        <v>6262</v>
      </c>
      <c r="M1112" t="s">
        <v>6263</v>
      </c>
      <c r="N1112" t="s">
        <v>12624</v>
      </c>
      <c r="O1112" t="s">
        <v>12625</v>
      </c>
      <c r="P1112" t="s">
        <v>6266</v>
      </c>
      <c r="Q1112" t="s">
        <v>7771</v>
      </c>
      <c r="R1112" t="s">
        <v>6279</v>
      </c>
      <c r="S1112" t="s">
        <v>6269</v>
      </c>
      <c r="T1112" t="s">
        <v>6659</v>
      </c>
      <c r="U1112" t="s">
        <v>6269</v>
      </c>
      <c r="V1112" t="s">
        <v>6271</v>
      </c>
      <c r="W1112" t="s">
        <v>12626</v>
      </c>
      <c r="X1112" t="s">
        <v>12627</v>
      </c>
      <c r="Y1112" t="s">
        <v>6269</v>
      </c>
      <c r="Z1112" s="48" t="str">
        <f t="shared" si="292"/>
        <v>SSA AM-10.121.18.85-Gulbai Tekra Cpan 1 B2_3/3-10.121.16.136-Gbt B2_3/3</v>
      </c>
      <c r="AA1112" s="48">
        <f t="shared" si="293"/>
        <v>14</v>
      </c>
      <c r="AB1112" s="48">
        <f t="shared" si="294"/>
        <v>34</v>
      </c>
      <c r="AC1112" s="48">
        <f t="shared" si="295"/>
        <v>15</v>
      </c>
      <c r="AD1112" s="48">
        <f t="shared" si="296"/>
        <v>19</v>
      </c>
      <c r="AE1112" s="48" t="str">
        <f t="shared" si="297"/>
        <v>10.121.18.85</v>
      </c>
      <c r="AF1112" s="42" t="str">
        <f t="shared" si="298"/>
        <v>10.121.16.136</v>
      </c>
      <c r="AG1112" s="7" t="str">
        <f t="shared" si="299"/>
        <v>GULBAI TEKRA CPAN 1</v>
      </c>
      <c r="AH1112" s="7" t="str">
        <f t="shared" si="300"/>
        <v>GBT</v>
      </c>
      <c r="AI1112" s="7" t="str">
        <f t="shared" si="301"/>
        <v>S3P3</v>
      </c>
      <c r="AJ1112" s="7" t="str">
        <f t="shared" si="302"/>
        <v>S3P3</v>
      </c>
      <c r="AK1112" s="7" t="str">
        <f>IFERROR(VLOOKUP(Z1112,'PASTE-DL-ALARMS'!$Q$10:$W$2200,7,FALSE),"")</f>
        <v/>
      </c>
      <c r="AL1112" s="55" t="str">
        <f>IFERROR(VLOOKUP(Z1112,'PASTE-DL-ALARMS'!$Q$10:$W$2200,3,FALSE),"")</f>
        <v/>
      </c>
      <c r="AM1112" s="7" t="str">
        <f t="shared" si="303"/>
        <v>10.121.18.85_GULBAI TEKRA CPAN 1_S3P3</v>
      </c>
      <c r="AN1112" s="55" t="str">
        <f t="shared" si="304"/>
        <v>10.121.16.136_GBT_S3P3</v>
      </c>
      <c r="AO1112" s="72" t="e">
        <f t="shared" ca="1" si="305"/>
        <v>#VALUE!</v>
      </c>
      <c r="AP1112" s="7" t="str">
        <f>IFERROR(VLOOKUP(Z1112,'PASTE-DL-ALARMS'!$Q$10:$Z$2800,8,FALSE),"")</f>
        <v/>
      </c>
    </row>
    <row r="1113" spans="1:42" x14ac:dyDescent="0.25">
      <c r="A1113" s="20"/>
      <c r="B1113" s="20"/>
      <c r="C1113" s="20" t="str">
        <f>IF(D1113="Critical",MAX($C$8:C1112)+1,"")</f>
        <v/>
      </c>
      <c r="D1113" s="20" t="str">
        <f t="shared" si="289"/>
        <v>-</v>
      </c>
      <c r="E1113" s="20" t="str">
        <f>VLOOKUP('PASTE-DOWN-DL'!F1113,'SSA-CODE'!$D$4:$E$56,2,FALSE)</f>
        <v>SRT</v>
      </c>
      <c r="F1113" s="48" t="str">
        <f t="shared" si="290"/>
        <v>SSA SR</v>
      </c>
      <c r="G1113" s="48" t="str">
        <f t="shared" si="291"/>
        <v xml:space="preserve">	SSA SR</v>
      </c>
      <c r="H1113" s="20">
        <v>1104</v>
      </c>
      <c r="I1113" t="s">
        <v>12628</v>
      </c>
      <c r="J1113" t="s">
        <v>6260</v>
      </c>
      <c r="K1113" t="s">
        <v>6275</v>
      </c>
      <c r="L1113" t="s">
        <v>6262</v>
      </c>
      <c r="M1113" t="s">
        <v>6263</v>
      </c>
      <c r="N1113" t="s">
        <v>12629</v>
      </c>
      <c r="O1113" t="s">
        <v>12630</v>
      </c>
      <c r="P1113" t="s">
        <v>6266</v>
      </c>
      <c r="Q1113" t="s">
        <v>6369</v>
      </c>
      <c r="R1113" t="s">
        <v>6279</v>
      </c>
      <c r="S1113" t="s">
        <v>12631</v>
      </c>
      <c r="T1113" t="s">
        <v>6313</v>
      </c>
      <c r="U1113" t="s">
        <v>12631</v>
      </c>
      <c r="V1113" t="s">
        <v>6271</v>
      </c>
      <c r="W1113" t="s">
        <v>12632</v>
      </c>
      <c r="X1113" t="s">
        <v>12633</v>
      </c>
      <c r="Y1113" t="s">
        <v>6269</v>
      </c>
      <c r="Z1113" s="48" t="str">
        <f t="shared" si="292"/>
        <v>SSA SR-10.121.19.200-ALTHAN_4/5-10.121.19.194-PANDESARA_5/6</v>
      </c>
      <c r="AA1113" s="48">
        <f t="shared" si="293"/>
        <v>15</v>
      </c>
      <c r="AB1113" s="48">
        <f t="shared" si="294"/>
        <v>22</v>
      </c>
      <c r="AC1113" s="48">
        <f t="shared" si="295"/>
        <v>15</v>
      </c>
      <c r="AD1113" s="48">
        <f t="shared" si="296"/>
        <v>25</v>
      </c>
      <c r="AE1113" s="48" t="str">
        <f t="shared" si="297"/>
        <v>10.121.19.200</v>
      </c>
      <c r="AF1113" s="42" t="str">
        <f t="shared" si="298"/>
        <v>10.121.19.194</v>
      </c>
      <c r="AG1113" s="7" t="str">
        <f t="shared" si="299"/>
        <v>ALTHAN</v>
      </c>
      <c r="AH1113" s="7" t="str">
        <f t="shared" si="300"/>
        <v>PANDESARA</v>
      </c>
      <c r="AI1113" s="7" t="str">
        <f t="shared" si="301"/>
        <v>S4P5</v>
      </c>
      <c r="AJ1113" s="7" t="str">
        <f t="shared" si="302"/>
        <v>S5P6</v>
      </c>
      <c r="AK1113" s="7" t="str">
        <f>IFERROR(VLOOKUP(Z1113,'PASTE-DL-ALARMS'!$Q$10:$W$2200,7,FALSE),"")</f>
        <v/>
      </c>
      <c r="AL1113" s="55" t="str">
        <f>IFERROR(VLOOKUP(Z1113,'PASTE-DL-ALARMS'!$Q$10:$W$2200,3,FALSE),"")</f>
        <v/>
      </c>
      <c r="AM1113" s="7" t="str">
        <f t="shared" si="303"/>
        <v>10.121.19.200_ALTHAN_S4P5</v>
      </c>
      <c r="AN1113" s="55" t="str">
        <f t="shared" si="304"/>
        <v>10.121.19.194_PANDESARA_S5P6</v>
      </c>
      <c r="AO1113" s="72" t="e">
        <f t="shared" ca="1" si="305"/>
        <v>#VALUE!</v>
      </c>
      <c r="AP1113" s="7" t="str">
        <f>IFERROR(VLOOKUP(Z1113,'PASTE-DL-ALARMS'!$Q$10:$Z$2800,8,FALSE),"")</f>
        <v/>
      </c>
    </row>
    <row r="1114" spans="1:42" x14ac:dyDescent="0.25">
      <c r="A1114" s="20"/>
      <c r="B1114" s="20"/>
      <c r="C1114" s="20" t="str">
        <f>IF(D1114="Critical",MAX($C$8:C1113)+1,"")</f>
        <v/>
      </c>
      <c r="D1114" s="20" t="str">
        <f t="shared" si="289"/>
        <v>-</v>
      </c>
      <c r="E1114" s="20" t="str">
        <f>VLOOKUP('PASTE-DOWN-DL'!F1114,'SSA-CODE'!$D$4:$E$56,2,FALSE)</f>
        <v>JND</v>
      </c>
      <c r="F1114" s="48" t="str">
        <f t="shared" si="290"/>
        <v>SSA JND</v>
      </c>
      <c r="G1114" s="48" t="str">
        <f t="shared" si="291"/>
        <v xml:space="preserve">	SSA JND</v>
      </c>
      <c r="H1114" s="20">
        <v>1105</v>
      </c>
      <c r="I1114" t="s">
        <v>12634</v>
      </c>
      <c r="J1114" t="s">
        <v>6260</v>
      </c>
      <c r="K1114" t="s">
        <v>6261</v>
      </c>
      <c r="L1114" t="s">
        <v>6262</v>
      </c>
      <c r="M1114" t="s">
        <v>6263</v>
      </c>
      <c r="N1114" t="s">
        <v>12635</v>
      </c>
      <c r="O1114" t="s">
        <v>12636</v>
      </c>
      <c r="P1114" t="s">
        <v>6266</v>
      </c>
      <c r="Q1114" t="s">
        <v>6416</v>
      </c>
      <c r="R1114" t="s">
        <v>6267</v>
      </c>
      <c r="S1114" t="s">
        <v>12637</v>
      </c>
      <c r="T1114" t="s">
        <v>6500</v>
      </c>
      <c r="U1114" t="s">
        <v>7288</v>
      </c>
      <c r="V1114" t="s">
        <v>6271</v>
      </c>
      <c r="W1114" t="s">
        <v>12638</v>
      </c>
      <c r="X1114" t="s">
        <v>12639</v>
      </c>
      <c r="Y1114" t="s">
        <v>6269</v>
      </c>
      <c r="Z1114" s="48" t="str">
        <f t="shared" si="292"/>
        <v>SSA JND-10.121.24.2-VERAVAL M/W B2_3/1-10.121.97.228-GHANTIA PRACHI B1_5/1</v>
      </c>
      <c r="AA1114" s="48">
        <f t="shared" si="293"/>
        <v>15</v>
      </c>
      <c r="AB1114" s="48">
        <f t="shared" si="294"/>
        <v>30</v>
      </c>
      <c r="AC1114" s="48">
        <f t="shared" si="295"/>
        <v>13</v>
      </c>
      <c r="AD1114" s="48">
        <f t="shared" si="296"/>
        <v>25</v>
      </c>
      <c r="AE1114" s="48" t="str">
        <f t="shared" si="297"/>
        <v>10.121.97.228</v>
      </c>
      <c r="AF1114" s="42" t="str">
        <f t="shared" si="298"/>
        <v>10.121.24.2</v>
      </c>
      <c r="AG1114" s="7" t="str">
        <f t="shared" si="299"/>
        <v>GHANTIA PRACHI</v>
      </c>
      <c r="AH1114" s="7" t="str">
        <f t="shared" si="300"/>
        <v>VERAVAL M/W</v>
      </c>
      <c r="AI1114" s="7" t="str">
        <f t="shared" si="301"/>
        <v>S5P1</v>
      </c>
      <c r="AJ1114" s="7" t="str">
        <f t="shared" si="302"/>
        <v>S3P1</v>
      </c>
      <c r="AK1114" s="7" t="str">
        <f>IFERROR(VLOOKUP(Z1114,'PASTE-DL-ALARMS'!$Q$10:$W$2200,7,FALSE),"")</f>
        <v/>
      </c>
      <c r="AL1114" s="55" t="str">
        <f>IFERROR(VLOOKUP(Z1114,'PASTE-DL-ALARMS'!$Q$10:$W$2200,3,FALSE),"")</f>
        <v/>
      </c>
      <c r="AM1114" s="7" t="str">
        <f t="shared" si="303"/>
        <v>10.121.97.228_GHANTIA PRACHI_S5P1</v>
      </c>
      <c r="AN1114" s="55" t="str">
        <f t="shared" si="304"/>
        <v>10.121.24.2_VERAVAL M/W_S3P1</v>
      </c>
      <c r="AO1114" s="72" t="e">
        <f t="shared" ca="1" si="305"/>
        <v>#VALUE!</v>
      </c>
      <c r="AP1114" s="7" t="str">
        <f>IFERROR(VLOOKUP(Z1114,'PASTE-DL-ALARMS'!$Q$10:$Z$2800,8,FALSE),"")</f>
        <v/>
      </c>
    </row>
    <row r="1115" spans="1:42" x14ac:dyDescent="0.25">
      <c r="A1115" s="20"/>
      <c r="B1115" s="20"/>
      <c r="C1115" s="20" t="str">
        <f>IF(D1115="Critical",MAX($C$8:C1114)+1,"")</f>
        <v/>
      </c>
      <c r="D1115" s="20" t="str">
        <f t="shared" si="289"/>
        <v>-</v>
      </c>
      <c r="E1115" s="20" t="str">
        <f>VLOOKUP('PASTE-DOWN-DL'!F1115,'SSA-CODE'!$D$4:$E$56,2,FALSE)</f>
        <v>VDA</v>
      </c>
      <c r="F1115" s="48" t="str">
        <f t="shared" si="290"/>
        <v>SSA VDR</v>
      </c>
      <c r="G1115" s="48" t="str">
        <f t="shared" si="291"/>
        <v xml:space="preserve">	SSA VDR</v>
      </c>
      <c r="H1115" s="20">
        <v>1106</v>
      </c>
      <c r="I1115" t="s">
        <v>12640</v>
      </c>
      <c r="J1115" t="s">
        <v>6466</v>
      </c>
      <c r="K1115" t="s">
        <v>6275</v>
      </c>
      <c r="L1115" t="s">
        <v>6262</v>
      </c>
      <c r="M1115" t="s">
        <v>6263</v>
      </c>
      <c r="N1115" t="s">
        <v>12641</v>
      </c>
      <c r="O1115" t="s">
        <v>12642</v>
      </c>
      <c r="P1115" t="s">
        <v>6266</v>
      </c>
      <c r="Q1115" t="s">
        <v>6469</v>
      </c>
      <c r="R1115" t="s">
        <v>6279</v>
      </c>
      <c r="S1115" t="s">
        <v>12643</v>
      </c>
      <c r="T1115" t="s">
        <v>6471</v>
      </c>
      <c r="U1115" t="s">
        <v>6472</v>
      </c>
      <c r="V1115" t="s">
        <v>6271</v>
      </c>
      <c r="W1115" t="s">
        <v>12644</v>
      </c>
      <c r="X1115" t="s">
        <v>12645</v>
      </c>
      <c r="Y1115" t="s">
        <v>6269</v>
      </c>
      <c r="Z1115" s="48" t="str">
        <f t="shared" si="292"/>
        <v>SSA VDR-10.121.19.138-CITY2_5/9-10.121.99.150-CITY 3_5/9</v>
      </c>
      <c r="AA1115" s="48">
        <f t="shared" si="293"/>
        <v>15</v>
      </c>
      <c r="AB1115" s="48">
        <f t="shared" si="294"/>
        <v>22</v>
      </c>
      <c r="AC1115" s="48">
        <f t="shared" si="295"/>
        <v>15</v>
      </c>
      <c r="AD1115" s="48">
        <f t="shared" si="296"/>
        <v>21</v>
      </c>
      <c r="AE1115" s="48" t="str">
        <f t="shared" si="297"/>
        <v>10.121.99.150</v>
      </c>
      <c r="AF1115" s="42" t="str">
        <f t="shared" si="298"/>
        <v>10.121.19.138</v>
      </c>
      <c r="AG1115" s="7" t="str">
        <f t="shared" si="299"/>
        <v>CITY 3</v>
      </c>
      <c r="AH1115" s="7" t="str">
        <f t="shared" si="300"/>
        <v>CITY2</v>
      </c>
      <c r="AI1115" s="7" t="str">
        <f t="shared" si="301"/>
        <v>S5P9</v>
      </c>
      <c r="AJ1115" s="7" t="str">
        <f t="shared" si="302"/>
        <v>S5P9</v>
      </c>
      <c r="AK1115" s="7" t="str">
        <f>IFERROR(VLOOKUP(Z1115,'PASTE-DL-ALARMS'!$Q$10:$W$2200,7,FALSE),"")</f>
        <v/>
      </c>
      <c r="AL1115" s="55" t="str">
        <f>IFERROR(VLOOKUP(Z1115,'PASTE-DL-ALARMS'!$Q$10:$W$2200,3,FALSE),"")</f>
        <v/>
      </c>
      <c r="AM1115" s="7" t="str">
        <f t="shared" si="303"/>
        <v>10.121.99.150_CITY 3_S5P9</v>
      </c>
      <c r="AN1115" s="55" t="str">
        <f t="shared" si="304"/>
        <v>10.121.19.138_CITY2_S5P9</v>
      </c>
      <c r="AO1115" s="72" t="e">
        <f t="shared" ca="1" si="305"/>
        <v>#VALUE!</v>
      </c>
      <c r="AP1115" s="7" t="str">
        <f>IFERROR(VLOOKUP(Z1115,'PASTE-DL-ALARMS'!$Q$10:$Z$2800,8,FALSE),"")</f>
        <v/>
      </c>
    </row>
    <row r="1116" spans="1:42" x14ac:dyDescent="0.25">
      <c r="A1116" s="20"/>
      <c r="B1116" s="20"/>
      <c r="C1116" s="20" t="str">
        <f>IF(D1116="Critical",MAX($C$8:C1115)+1,"")</f>
        <v/>
      </c>
      <c r="D1116" s="20" t="str">
        <f t="shared" si="289"/>
        <v>-</v>
      </c>
      <c r="E1116" s="20" t="str">
        <f>VLOOKUP('PASTE-DOWN-DL'!F1116,'SSA-CODE'!$D$4:$E$56,2,FALSE)</f>
        <v>BUJ</v>
      </c>
      <c r="F1116" s="48" t="str">
        <f t="shared" si="290"/>
        <v>SSA BUJ</v>
      </c>
      <c r="G1116" s="48" t="str">
        <f t="shared" si="291"/>
        <v xml:space="preserve">	SSA BUJ</v>
      </c>
      <c r="H1116" s="20">
        <v>1107</v>
      </c>
      <c r="I1116" t="s">
        <v>12646</v>
      </c>
      <c r="J1116" t="s">
        <v>6260</v>
      </c>
      <c r="K1116" t="s">
        <v>6261</v>
      </c>
      <c r="L1116" t="s">
        <v>6262</v>
      </c>
      <c r="M1116" t="s">
        <v>6263</v>
      </c>
      <c r="N1116" t="s">
        <v>12647</v>
      </c>
      <c r="O1116" t="s">
        <v>12648</v>
      </c>
      <c r="P1116" t="s">
        <v>6266</v>
      </c>
      <c r="Q1116" t="s">
        <v>7248</v>
      </c>
      <c r="R1116" t="s">
        <v>6832</v>
      </c>
      <c r="S1116" t="s">
        <v>7128</v>
      </c>
      <c r="T1116" t="s">
        <v>7129</v>
      </c>
      <c r="U1116" t="s">
        <v>6346</v>
      </c>
      <c r="V1116" t="s">
        <v>6271</v>
      </c>
      <c r="W1116" t="s">
        <v>7130</v>
      </c>
      <c r="X1116" t="s">
        <v>12649</v>
      </c>
      <c r="Y1116" t="s">
        <v>6269</v>
      </c>
      <c r="Z1116" s="48" t="str">
        <f t="shared" si="292"/>
        <v>SSA BUJ-10.121.17.66-Bhuj 2_B2_PH3\S5P1-10.121.96.184-AIRFORCE_B1_PH3\S3P1</v>
      </c>
      <c r="AA1116" s="48">
        <f t="shared" si="293"/>
        <v>15</v>
      </c>
      <c r="AB1116" s="48">
        <f t="shared" si="294"/>
        <v>29</v>
      </c>
      <c r="AC1116" s="48">
        <f t="shared" si="295"/>
        <v>14</v>
      </c>
      <c r="AD1116" s="48">
        <f t="shared" si="296"/>
        <v>25</v>
      </c>
      <c r="AE1116" s="48" t="str">
        <f t="shared" si="297"/>
        <v>10.121.96.184</v>
      </c>
      <c r="AF1116" s="42" t="str">
        <f t="shared" si="298"/>
        <v>10.121.17.66</v>
      </c>
      <c r="AG1116" s="7" t="str">
        <f t="shared" si="299"/>
        <v>AIRFORCE BHUJ</v>
      </c>
      <c r="AH1116" s="7" t="str">
        <f t="shared" si="300"/>
        <v>BHUJ2(GNE)</v>
      </c>
      <c r="AI1116" s="7" t="str">
        <f t="shared" si="301"/>
        <v>S3P1</v>
      </c>
      <c r="AJ1116" s="7" t="str">
        <f t="shared" si="302"/>
        <v>S5P1</v>
      </c>
      <c r="AK1116" s="7" t="str">
        <f>IFERROR(VLOOKUP(Z1116,'PASTE-DL-ALARMS'!$Q$10:$W$2200,7,FALSE),"")</f>
        <v/>
      </c>
      <c r="AL1116" s="55" t="str">
        <f>IFERROR(VLOOKUP(Z1116,'PASTE-DL-ALARMS'!$Q$10:$W$2200,3,FALSE),"")</f>
        <v/>
      </c>
      <c r="AM1116" s="7" t="str">
        <f t="shared" si="303"/>
        <v>10.121.96.184_AIRFORCE BHUJ_S3P1</v>
      </c>
      <c r="AN1116" s="55" t="str">
        <f t="shared" si="304"/>
        <v>10.121.17.66_BHUJ2(GNE)_S5P1</v>
      </c>
      <c r="AO1116" s="72" t="e">
        <f t="shared" ca="1" si="305"/>
        <v>#VALUE!</v>
      </c>
      <c r="AP1116" s="7" t="str">
        <f>IFERROR(VLOOKUP(Z1116,'PASTE-DL-ALARMS'!$Q$10:$Z$2800,8,FALSE),"")</f>
        <v/>
      </c>
    </row>
    <row r="1117" spans="1:42" x14ac:dyDescent="0.25">
      <c r="A1117" s="20"/>
      <c r="B1117" s="20"/>
      <c r="C1117" s="20" t="str">
        <f>IF(D1117="Critical",MAX($C$8:C1116)+1,"")</f>
        <v/>
      </c>
      <c r="D1117" s="20" t="str">
        <f t="shared" si="289"/>
        <v>-</v>
      </c>
      <c r="E1117" s="20" t="str">
        <f>VLOOKUP('PASTE-DOWN-DL'!F1117,'SSA-CODE'!$D$4:$E$56,2,FALSE)</f>
        <v>WTR RJ</v>
      </c>
      <c r="F1117" s="48" t="str">
        <f t="shared" si="290"/>
        <v>WTR RJ</v>
      </c>
      <c r="G1117" s="48" t="str">
        <f t="shared" si="291"/>
        <v xml:space="preserve">	WTR RJ</v>
      </c>
      <c r="H1117" s="20">
        <v>1108</v>
      </c>
      <c r="I1117" t="s">
        <v>19535</v>
      </c>
      <c r="J1117" t="s">
        <v>6260</v>
      </c>
      <c r="K1117" t="s">
        <v>6275</v>
      </c>
      <c r="L1117" t="s">
        <v>6262</v>
      </c>
      <c r="M1117" t="s">
        <v>6263</v>
      </c>
      <c r="N1117" t="s">
        <v>12650</v>
      </c>
      <c r="O1117" t="s">
        <v>12651</v>
      </c>
      <c r="P1117" t="s">
        <v>6266</v>
      </c>
      <c r="Q1117" t="s">
        <v>7090</v>
      </c>
      <c r="R1117" t="s">
        <v>7090</v>
      </c>
      <c r="S1117" t="s">
        <v>6269</v>
      </c>
      <c r="T1117" t="s">
        <v>6693</v>
      </c>
      <c r="U1117" t="s">
        <v>6269</v>
      </c>
      <c r="V1117" t="s">
        <v>6271</v>
      </c>
      <c r="W1117" t="s">
        <v>12652</v>
      </c>
      <c r="X1117" t="s">
        <v>19536</v>
      </c>
      <c r="Y1117" t="s">
        <v>6269</v>
      </c>
      <c r="Z1117" s="48" t="str">
        <f t="shared" si="292"/>
        <v>WTR RJ-10.121.24.45-JUNAGADH B2_3/4-10.121.24.46-WTR JUNAGADH 2 B2_3/4</v>
      </c>
      <c r="AA1117" s="48">
        <f t="shared" si="293"/>
        <v>14</v>
      </c>
      <c r="AB1117" s="48">
        <f t="shared" si="294"/>
        <v>23</v>
      </c>
      <c r="AC1117" s="48">
        <f t="shared" si="295"/>
        <v>14</v>
      </c>
      <c r="AD1117" s="48">
        <f t="shared" si="296"/>
        <v>28</v>
      </c>
      <c r="AE1117" s="48" t="str">
        <f t="shared" si="297"/>
        <v>10.121.24.45</v>
      </c>
      <c r="AF1117" s="42" t="str">
        <f t="shared" si="298"/>
        <v>10.121.24.46</v>
      </c>
      <c r="AG1117" s="7" t="str">
        <f t="shared" si="299"/>
        <v>JUNAGADH</v>
      </c>
      <c r="AH1117" s="7" t="str">
        <f t="shared" si="300"/>
        <v>WTR JUNAGADH2</v>
      </c>
      <c r="AI1117" s="7" t="str">
        <f t="shared" si="301"/>
        <v>S3P4</v>
      </c>
      <c r="AJ1117" s="7" t="str">
        <f t="shared" si="302"/>
        <v>S3P4</v>
      </c>
      <c r="AK1117" s="7" t="str">
        <f>IFERROR(VLOOKUP(Z1117,'PASTE-DL-ALARMS'!$Q$10:$W$2200,7,FALSE),"")</f>
        <v/>
      </c>
      <c r="AL1117" s="55" t="str">
        <f>IFERROR(VLOOKUP(Z1117,'PASTE-DL-ALARMS'!$Q$10:$W$2200,3,FALSE),"")</f>
        <v/>
      </c>
      <c r="AM1117" s="7" t="str">
        <f t="shared" si="303"/>
        <v>10.121.24.45_JUNAGADH_S3P4</v>
      </c>
      <c r="AN1117" s="55" t="str">
        <f t="shared" si="304"/>
        <v>10.121.24.46_WTR JUNAGADH2_S3P4</v>
      </c>
      <c r="AO1117" s="72" t="e">
        <f t="shared" ca="1" si="305"/>
        <v>#VALUE!</v>
      </c>
      <c r="AP1117" s="7" t="str">
        <f>IFERROR(VLOOKUP(Z1117,'PASTE-DL-ALARMS'!$Q$10:$Z$2800,8,FALSE),"")</f>
        <v/>
      </c>
    </row>
    <row r="1118" spans="1:42" x14ac:dyDescent="0.25">
      <c r="A1118" s="20"/>
      <c r="B1118" s="20"/>
      <c r="C1118" s="20" t="str">
        <f>IF(D1118="Critical",MAX($C$8:C1117)+1,"")</f>
        <v/>
      </c>
      <c r="D1118" s="20" t="str">
        <f t="shared" si="289"/>
        <v>-</v>
      </c>
      <c r="E1118" s="20" t="str">
        <f>VLOOKUP('PASTE-DOWN-DL'!F1118,'SSA-CODE'!$D$4:$E$56,2,FALSE)</f>
        <v>VAL</v>
      </c>
      <c r="F1118" s="48" t="str">
        <f t="shared" si="290"/>
        <v>SSA VAL</v>
      </c>
      <c r="G1118" s="48" t="str">
        <f t="shared" si="291"/>
        <v xml:space="preserve">	SSA VAL</v>
      </c>
      <c r="H1118" s="20">
        <v>1109</v>
      </c>
      <c r="I1118" t="s">
        <v>12653</v>
      </c>
      <c r="J1118" t="s">
        <v>6260</v>
      </c>
      <c r="K1118" t="s">
        <v>6275</v>
      </c>
      <c r="L1118" t="s">
        <v>6262</v>
      </c>
      <c r="M1118" t="s">
        <v>6263</v>
      </c>
      <c r="N1118" t="s">
        <v>12654</v>
      </c>
      <c r="O1118" t="s">
        <v>12655</v>
      </c>
      <c r="P1118" t="s">
        <v>6266</v>
      </c>
      <c r="Q1118" t="s">
        <v>6327</v>
      </c>
      <c r="R1118" t="s">
        <v>6279</v>
      </c>
      <c r="S1118" t="s">
        <v>6269</v>
      </c>
      <c r="T1118" t="s">
        <v>6394</v>
      </c>
      <c r="U1118" t="s">
        <v>6269</v>
      </c>
      <c r="V1118" t="s">
        <v>6271</v>
      </c>
      <c r="W1118" t="s">
        <v>12656</v>
      </c>
      <c r="X1118" t="s">
        <v>12657</v>
      </c>
      <c r="Y1118" t="s">
        <v>6269</v>
      </c>
      <c r="Z1118" s="48" t="str">
        <f t="shared" si="292"/>
        <v>SSA VAL-10.121.16.86-PIMPARI_A_1/5-10.121.68.84-Waghai_B2_3/4</v>
      </c>
      <c r="AA1118" s="48">
        <f t="shared" si="293"/>
        <v>14</v>
      </c>
      <c r="AB1118" s="48">
        <f t="shared" si="294"/>
        <v>22</v>
      </c>
      <c r="AC1118" s="48">
        <f t="shared" si="295"/>
        <v>14</v>
      </c>
      <c r="AD1118" s="48">
        <f t="shared" si="296"/>
        <v>21</v>
      </c>
      <c r="AE1118" s="48" t="str">
        <f t="shared" si="297"/>
        <v>10.121.68.89</v>
      </c>
      <c r="AF1118" s="42" t="str">
        <f t="shared" si="298"/>
        <v>10.121.68.84</v>
      </c>
      <c r="AG1118" s="7" t="str">
        <f t="shared" si="299"/>
        <v>PIMPARI</v>
      </c>
      <c r="AH1118" s="7" t="str">
        <f t="shared" si="300"/>
        <v>WAGHAI</v>
      </c>
      <c r="AI1118" s="7" t="str">
        <f t="shared" si="301"/>
        <v>S1P5</v>
      </c>
      <c r="AJ1118" s="7" t="str">
        <f t="shared" si="302"/>
        <v>S3P4</v>
      </c>
      <c r="AK1118" s="7" t="str">
        <f>IFERROR(VLOOKUP(Z1118,'PASTE-DL-ALARMS'!$Q$10:$W$2200,7,FALSE),"")</f>
        <v/>
      </c>
      <c r="AL1118" s="55" t="str">
        <f>IFERROR(VLOOKUP(Z1118,'PASTE-DL-ALARMS'!$Q$10:$W$2200,3,FALSE),"")</f>
        <v/>
      </c>
      <c r="AM1118" s="7" t="str">
        <f t="shared" si="303"/>
        <v>10.121.68.89_PIMPARI_S1P5</v>
      </c>
      <c r="AN1118" s="55" t="str">
        <f t="shared" si="304"/>
        <v>10.121.68.84_WAGHAI_S3P4</v>
      </c>
      <c r="AO1118" s="72" t="e">
        <f t="shared" ca="1" si="305"/>
        <v>#VALUE!</v>
      </c>
      <c r="AP1118" s="7" t="str">
        <f>IFERROR(VLOOKUP(Z1118,'PASTE-DL-ALARMS'!$Q$10:$Z$2800,8,FALSE),"")</f>
        <v/>
      </c>
    </row>
    <row r="1119" spans="1:42" x14ac:dyDescent="0.25">
      <c r="A1119" s="20"/>
      <c r="B1119" s="20"/>
      <c r="C1119" s="20" t="str">
        <f>IF(D1119="Critical",MAX($C$8:C1118)+1,"")</f>
        <v/>
      </c>
      <c r="D1119" s="20" t="str">
        <f t="shared" si="289"/>
        <v>-</v>
      </c>
      <c r="E1119" s="20" t="str">
        <f>VLOOKUP('PASTE-DOWN-DL'!F1119,'SSA-CODE'!$D$4:$E$56,2,FALSE)</f>
        <v>VAL</v>
      </c>
      <c r="F1119" s="48" t="str">
        <f t="shared" si="290"/>
        <v>SSA VAL</v>
      </c>
      <c r="G1119" s="48" t="str">
        <f t="shared" si="291"/>
        <v xml:space="preserve">	SSA VAL</v>
      </c>
      <c r="H1119" s="20">
        <v>1110</v>
      </c>
      <c r="I1119" t="s">
        <v>12658</v>
      </c>
      <c r="J1119" t="s">
        <v>6260</v>
      </c>
      <c r="K1119" t="s">
        <v>6275</v>
      </c>
      <c r="L1119" t="s">
        <v>6262</v>
      </c>
      <c r="M1119" t="s">
        <v>6263</v>
      </c>
      <c r="N1119" t="s">
        <v>12659</v>
      </c>
      <c r="O1119" t="s">
        <v>12660</v>
      </c>
      <c r="P1119" t="s">
        <v>6266</v>
      </c>
      <c r="Q1119" t="s">
        <v>6378</v>
      </c>
      <c r="R1119" t="s">
        <v>6279</v>
      </c>
      <c r="S1119" t="s">
        <v>12661</v>
      </c>
      <c r="T1119" t="s">
        <v>6313</v>
      </c>
      <c r="U1119" t="s">
        <v>12661</v>
      </c>
      <c r="V1119" t="s">
        <v>6271</v>
      </c>
      <c r="W1119" t="s">
        <v>12662</v>
      </c>
      <c r="X1119" t="s">
        <v>12663</v>
      </c>
      <c r="Y1119" t="s">
        <v>6269</v>
      </c>
      <c r="Z1119" s="48" t="str">
        <f t="shared" si="292"/>
        <v>SSA VAL-10.121.24.138-UDWADAGAM TE_1/5-10.121.16.99-Daman_4/4</v>
      </c>
      <c r="AA1119" s="48">
        <f t="shared" si="293"/>
        <v>14</v>
      </c>
      <c r="AB1119" s="48">
        <f t="shared" si="294"/>
        <v>20</v>
      </c>
      <c r="AC1119" s="48">
        <f t="shared" si="295"/>
        <v>15</v>
      </c>
      <c r="AD1119" s="48">
        <f t="shared" si="296"/>
        <v>28</v>
      </c>
      <c r="AE1119" s="48" t="str">
        <f t="shared" si="297"/>
        <v>10.121.16.99</v>
      </c>
      <c r="AF1119" s="42" t="str">
        <f t="shared" si="298"/>
        <v>10.121.24.138</v>
      </c>
      <c r="AG1119" s="7" t="str">
        <f t="shared" si="299"/>
        <v>Daman</v>
      </c>
      <c r="AH1119" s="7" t="str">
        <f t="shared" si="300"/>
        <v>UDWADAGAM TE</v>
      </c>
      <c r="AI1119" s="7" t="str">
        <f t="shared" si="301"/>
        <v>S4P4</v>
      </c>
      <c r="AJ1119" s="7" t="str">
        <f t="shared" si="302"/>
        <v>S1P5</v>
      </c>
      <c r="AK1119" s="7" t="str">
        <f>IFERROR(VLOOKUP(Z1119,'PASTE-DL-ALARMS'!$Q$10:$W$2200,7,FALSE),"")</f>
        <v/>
      </c>
      <c r="AL1119" s="55" t="str">
        <f>IFERROR(VLOOKUP(Z1119,'PASTE-DL-ALARMS'!$Q$10:$W$2200,3,FALSE),"")</f>
        <v/>
      </c>
      <c r="AM1119" s="7" t="str">
        <f t="shared" si="303"/>
        <v>10.121.16.99_Daman_S4P4</v>
      </c>
      <c r="AN1119" s="55" t="str">
        <f t="shared" si="304"/>
        <v>10.121.24.138_UDWADAGAM TE_S1P5</v>
      </c>
      <c r="AO1119" s="72" t="e">
        <f t="shared" ca="1" si="305"/>
        <v>#VALUE!</v>
      </c>
      <c r="AP1119" s="7" t="str">
        <f>IFERROR(VLOOKUP(Z1119,'PASTE-DL-ALARMS'!$Q$10:$Z$2800,8,FALSE),"")</f>
        <v/>
      </c>
    </row>
    <row r="1120" spans="1:42" x14ac:dyDescent="0.25">
      <c r="A1120" s="20"/>
      <c r="B1120" s="20"/>
      <c r="C1120" s="20" t="str">
        <f>IF(D1120="Critical",MAX($C$8:C1119)+1,"")</f>
        <v/>
      </c>
      <c r="D1120" s="20" t="str">
        <f t="shared" si="289"/>
        <v>-</v>
      </c>
      <c r="E1120" s="20" t="str">
        <f>VLOOKUP('PASTE-DOWN-DL'!F1120,'SSA-CODE'!$D$4:$E$56,2,FALSE)</f>
        <v>AMR</v>
      </c>
      <c r="F1120" s="48" t="str">
        <f t="shared" si="290"/>
        <v>SSA AMR</v>
      </c>
      <c r="G1120" s="48" t="str">
        <f t="shared" si="291"/>
        <v xml:space="preserve">	SSA AMR</v>
      </c>
      <c r="H1120" s="20">
        <v>1111</v>
      </c>
      <c r="I1120" t="s">
        <v>12664</v>
      </c>
      <c r="J1120" t="s">
        <v>6260</v>
      </c>
      <c r="K1120" t="s">
        <v>6275</v>
      </c>
      <c r="L1120" t="s">
        <v>6262</v>
      </c>
      <c r="M1120" t="s">
        <v>6263</v>
      </c>
      <c r="N1120" t="s">
        <v>12665</v>
      </c>
      <c r="O1120" t="s">
        <v>12666</v>
      </c>
      <c r="P1120" t="s">
        <v>6266</v>
      </c>
      <c r="Q1120" t="s">
        <v>6784</v>
      </c>
      <c r="R1120" t="s">
        <v>6279</v>
      </c>
      <c r="S1120" t="s">
        <v>7046</v>
      </c>
      <c r="T1120" t="s">
        <v>6500</v>
      </c>
      <c r="U1120" t="s">
        <v>6814</v>
      </c>
      <c r="V1120" t="s">
        <v>6271</v>
      </c>
      <c r="W1120" t="s">
        <v>12667</v>
      </c>
      <c r="X1120" t="s">
        <v>12668</v>
      </c>
      <c r="Y1120" t="s">
        <v>6269</v>
      </c>
      <c r="Z1120" s="48" t="str">
        <f t="shared" si="292"/>
        <v>SSA AMR-10.121.96.36-AMRELI-2 B2_6/3-10.121.96.56-Amreli-GNE B1_6/3</v>
      </c>
      <c r="AA1120" s="48">
        <f t="shared" si="293"/>
        <v>14</v>
      </c>
      <c r="AB1120" s="48">
        <f t="shared" si="294"/>
        <v>23</v>
      </c>
      <c r="AC1120" s="48">
        <f t="shared" si="295"/>
        <v>14</v>
      </c>
      <c r="AD1120" s="48">
        <f t="shared" si="296"/>
        <v>25</v>
      </c>
      <c r="AE1120" s="48" t="str">
        <f t="shared" si="297"/>
        <v>10.121.96.36</v>
      </c>
      <c r="AF1120" s="42" t="str">
        <f t="shared" si="298"/>
        <v>10.121.96.56</v>
      </c>
      <c r="AG1120" s="7" t="str">
        <f t="shared" si="299"/>
        <v>AMRELI 2</v>
      </c>
      <c r="AH1120" s="7" t="str">
        <f t="shared" si="300"/>
        <v>Amreli GNE</v>
      </c>
      <c r="AI1120" s="7" t="str">
        <f t="shared" si="301"/>
        <v>S6P3</v>
      </c>
      <c r="AJ1120" s="7" t="str">
        <f t="shared" si="302"/>
        <v>S6P3</v>
      </c>
      <c r="AK1120" s="7" t="str">
        <f>IFERROR(VLOOKUP(Z1120,'PASTE-DL-ALARMS'!$Q$10:$W$2200,7,FALSE),"")</f>
        <v/>
      </c>
      <c r="AL1120" s="55" t="str">
        <f>IFERROR(VLOOKUP(Z1120,'PASTE-DL-ALARMS'!$Q$10:$W$2200,3,FALSE),"")</f>
        <v/>
      </c>
      <c r="AM1120" s="7" t="str">
        <f t="shared" si="303"/>
        <v>10.121.96.36_AMRELI 2_S6P3</v>
      </c>
      <c r="AN1120" s="55" t="str">
        <f t="shared" si="304"/>
        <v>10.121.96.56_Amreli GNE_S6P3</v>
      </c>
      <c r="AO1120" s="72" t="e">
        <f t="shared" ca="1" si="305"/>
        <v>#VALUE!</v>
      </c>
      <c r="AP1120" s="7" t="str">
        <f>IFERROR(VLOOKUP(Z1120,'PASTE-DL-ALARMS'!$Q$10:$Z$2800,8,FALSE),"")</f>
        <v/>
      </c>
    </row>
    <row r="1121" spans="1:42" x14ac:dyDescent="0.25">
      <c r="A1121" s="20"/>
      <c r="B1121" s="20"/>
      <c r="C1121" s="20" t="str">
        <f>IF(D1121="Critical",MAX($C$8:C1120)+1,"")</f>
        <v/>
      </c>
      <c r="D1121" s="20" t="str">
        <f t="shared" si="289"/>
        <v>-</v>
      </c>
      <c r="E1121" s="20" t="str">
        <f>VLOOKUP('PASTE-DOWN-DL'!F1121,'SSA-CODE'!$D$4:$E$56,2,FALSE)</f>
        <v>AHD</v>
      </c>
      <c r="F1121" s="48" t="str">
        <f t="shared" si="290"/>
        <v>SSA AM</v>
      </c>
      <c r="G1121" s="48" t="str">
        <f t="shared" si="291"/>
        <v xml:space="preserve">	SSA AM</v>
      </c>
      <c r="H1121" s="20">
        <v>1112</v>
      </c>
      <c r="I1121" t="s">
        <v>12669</v>
      </c>
      <c r="J1121" t="s">
        <v>6260</v>
      </c>
      <c r="K1121" t="s">
        <v>6261</v>
      </c>
      <c r="L1121" t="s">
        <v>6262</v>
      </c>
      <c r="M1121" t="s">
        <v>6263</v>
      </c>
      <c r="N1121" t="s">
        <v>12670</v>
      </c>
      <c r="O1121" t="s">
        <v>12671</v>
      </c>
      <c r="P1121" t="s">
        <v>6266</v>
      </c>
      <c r="Q1121" t="s">
        <v>7273</v>
      </c>
      <c r="R1121" t="s">
        <v>6671</v>
      </c>
      <c r="S1121" t="s">
        <v>6269</v>
      </c>
      <c r="T1121" t="s">
        <v>7301</v>
      </c>
      <c r="U1121" t="s">
        <v>6269</v>
      </c>
      <c r="V1121" t="s">
        <v>6271</v>
      </c>
      <c r="W1121" t="s">
        <v>12672</v>
      </c>
      <c r="X1121" t="s">
        <v>12673</v>
      </c>
      <c r="Y1121" t="s">
        <v>6269</v>
      </c>
      <c r="Z1121" s="48" t="str">
        <f t="shared" si="292"/>
        <v>SSA AM-10.121.18.202-TN705B_VASTRAL_B1\S4P1-10.121.18.201-TN705B_CTM_B1\S5P1</v>
      </c>
      <c r="AA1121" s="48">
        <f t="shared" si="293"/>
        <v>15</v>
      </c>
      <c r="AB1121" s="48">
        <f t="shared" si="294"/>
        <v>29</v>
      </c>
      <c r="AC1121" s="48">
        <f t="shared" si="295"/>
        <v>15</v>
      </c>
      <c r="AD1121" s="48">
        <f t="shared" si="296"/>
        <v>19</v>
      </c>
      <c r="AE1121" s="48" t="str">
        <f t="shared" si="297"/>
        <v>10.121.18.202</v>
      </c>
      <c r="AF1121" s="42" t="str">
        <f t="shared" si="298"/>
        <v>10.121.18.201</v>
      </c>
      <c r="AG1121" s="7" t="str">
        <f t="shared" si="299"/>
        <v>DASKROI TC B1</v>
      </c>
      <c r="AH1121" s="7" t="str">
        <f t="shared" si="300"/>
        <v>CTM</v>
      </c>
      <c r="AI1121" s="7" t="str">
        <f t="shared" si="301"/>
        <v>S4P1</v>
      </c>
      <c r="AJ1121" s="7" t="str">
        <f t="shared" si="302"/>
        <v>S5P1</v>
      </c>
      <c r="AK1121" s="7" t="str">
        <f>IFERROR(VLOOKUP(Z1121,'PASTE-DL-ALARMS'!$Q$10:$W$2200,7,FALSE),"")</f>
        <v/>
      </c>
      <c r="AL1121" s="55" t="str">
        <f>IFERROR(VLOOKUP(Z1121,'PASTE-DL-ALARMS'!$Q$10:$W$2200,3,FALSE),"")</f>
        <v/>
      </c>
      <c r="AM1121" s="7" t="str">
        <f t="shared" si="303"/>
        <v>10.121.18.202_DASKROI TC B1_S4P1</v>
      </c>
      <c r="AN1121" s="55" t="str">
        <f t="shared" si="304"/>
        <v>10.121.18.201_CTM_S5P1</v>
      </c>
      <c r="AO1121" s="72" t="e">
        <f t="shared" ca="1" si="305"/>
        <v>#VALUE!</v>
      </c>
      <c r="AP1121" s="7" t="str">
        <f>IFERROR(VLOOKUP(Z1121,'PASTE-DL-ALARMS'!$Q$10:$Z$2800,8,FALSE),"")</f>
        <v/>
      </c>
    </row>
    <row r="1122" spans="1:42" x14ac:dyDescent="0.25">
      <c r="A1122" s="20"/>
      <c r="B1122" s="20"/>
      <c r="C1122" s="20" t="str">
        <f>IF(D1122="Critical",MAX($C$8:C1121)+1,"")</f>
        <v/>
      </c>
      <c r="D1122" s="20" t="str">
        <f t="shared" si="289"/>
        <v>-</v>
      </c>
      <c r="E1122" s="20" t="str">
        <f>VLOOKUP('PASTE-DOWN-DL'!F1122,'SSA-CODE'!$D$4:$E$56,2,FALSE)</f>
        <v>HMR</v>
      </c>
      <c r="F1122" s="48" t="str">
        <f t="shared" si="290"/>
        <v>SSA HMR</v>
      </c>
      <c r="G1122" s="48" t="str">
        <f t="shared" si="291"/>
        <v xml:space="preserve">	SSA HMR</v>
      </c>
      <c r="H1122" s="20">
        <v>1113</v>
      </c>
      <c r="I1122" t="s">
        <v>12674</v>
      </c>
      <c r="J1122" t="s">
        <v>6260</v>
      </c>
      <c r="K1122" t="s">
        <v>6275</v>
      </c>
      <c r="L1122" t="s">
        <v>6262</v>
      </c>
      <c r="M1122" t="s">
        <v>6263</v>
      </c>
      <c r="N1122" t="s">
        <v>12675</v>
      </c>
      <c r="O1122" t="s">
        <v>12676</v>
      </c>
      <c r="P1122" t="s">
        <v>6266</v>
      </c>
      <c r="Q1122" t="s">
        <v>6302</v>
      </c>
      <c r="R1122" t="s">
        <v>6279</v>
      </c>
      <c r="S1122" t="s">
        <v>12677</v>
      </c>
      <c r="T1122" t="s">
        <v>6500</v>
      </c>
      <c r="U1122" t="s">
        <v>9589</v>
      </c>
      <c r="V1122" t="s">
        <v>6271</v>
      </c>
      <c r="W1122" t="s">
        <v>12678</v>
      </c>
      <c r="X1122" t="s">
        <v>12679</v>
      </c>
      <c r="Y1122" t="s">
        <v>6269</v>
      </c>
      <c r="Z1122" s="48" t="str">
        <f t="shared" si="292"/>
        <v>SSA HMR-10.121.16.192-Meghraj College A1_1/5-10.121.16.197-Malpur B2_5/3</v>
      </c>
      <c r="AA1122" s="48">
        <f t="shared" si="293"/>
        <v>15</v>
      </c>
      <c r="AB1122" s="48">
        <f t="shared" si="294"/>
        <v>25</v>
      </c>
      <c r="AC1122" s="48">
        <f t="shared" si="295"/>
        <v>15</v>
      </c>
      <c r="AD1122" s="48">
        <f t="shared" si="296"/>
        <v>22</v>
      </c>
      <c r="AE1122" s="48" t="str">
        <f t="shared" si="297"/>
        <v>10.121.16.192</v>
      </c>
      <c r="AF1122" s="42" t="str">
        <f t="shared" si="298"/>
        <v>10.121.16.197</v>
      </c>
      <c r="AG1122" s="7" t="str">
        <f t="shared" si="299"/>
        <v>KASANA EX</v>
      </c>
      <c r="AH1122" s="7" t="str">
        <f t="shared" si="300"/>
        <v>Malpur</v>
      </c>
      <c r="AI1122" s="7" t="str">
        <f t="shared" si="301"/>
        <v>S1P5</v>
      </c>
      <c r="AJ1122" s="7" t="str">
        <f t="shared" si="302"/>
        <v>S5P3</v>
      </c>
      <c r="AK1122" s="7" t="str">
        <f>IFERROR(VLOOKUP(Z1122,'PASTE-DL-ALARMS'!$Q$10:$W$2200,7,FALSE),"")</f>
        <v/>
      </c>
      <c r="AL1122" s="55" t="str">
        <f>IFERROR(VLOOKUP(Z1122,'PASTE-DL-ALARMS'!$Q$10:$W$2200,3,FALSE),"")</f>
        <v/>
      </c>
      <c r="AM1122" s="7" t="str">
        <f t="shared" si="303"/>
        <v>10.121.16.192_KASANA EX_S1P5</v>
      </c>
      <c r="AN1122" s="55" t="str">
        <f t="shared" si="304"/>
        <v>10.121.16.197_Malpur_S5P3</v>
      </c>
      <c r="AO1122" s="72" t="e">
        <f t="shared" ca="1" si="305"/>
        <v>#VALUE!</v>
      </c>
      <c r="AP1122" s="7" t="str">
        <f>IFERROR(VLOOKUP(Z1122,'PASTE-DL-ALARMS'!$Q$10:$Z$2800,8,FALSE),"")</f>
        <v/>
      </c>
    </row>
    <row r="1123" spans="1:42" x14ac:dyDescent="0.25">
      <c r="A1123" s="20"/>
      <c r="B1123" s="20"/>
      <c r="C1123" s="20" t="str">
        <f>IF(D1123="Critical",MAX($C$8:C1122)+1,"")</f>
        <v/>
      </c>
      <c r="D1123" s="20" t="str">
        <f t="shared" si="289"/>
        <v>-</v>
      </c>
      <c r="E1123" s="20" t="str">
        <f>VLOOKUP('PASTE-DOWN-DL'!F1123,'SSA-CODE'!$D$4:$E$56,2,FALSE)</f>
        <v>BUJ</v>
      </c>
      <c r="F1123" s="48" t="str">
        <f t="shared" si="290"/>
        <v>SSA BUJ</v>
      </c>
      <c r="G1123" s="48" t="str">
        <f t="shared" si="291"/>
        <v xml:space="preserve">	SSA BUJ</v>
      </c>
      <c r="H1123" s="20">
        <v>1114</v>
      </c>
      <c r="I1123" t="s">
        <v>12680</v>
      </c>
      <c r="J1123" t="s">
        <v>6466</v>
      </c>
      <c r="K1123" t="s">
        <v>6275</v>
      </c>
      <c r="L1123" t="s">
        <v>6262</v>
      </c>
      <c r="M1123" t="s">
        <v>6263</v>
      </c>
      <c r="N1123" t="s">
        <v>12681</v>
      </c>
      <c r="O1123" t="s">
        <v>12682</v>
      </c>
      <c r="P1123" t="s">
        <v>6266</v>
      </c>
      <c r="Q1123" t="s">
        <v>6588</v>
      </c>
      <c r="R1123" t="s">
        <v>6279</v>
      </c>
      <c r="S1123" t="s">
        <v>12683</v>
      </c>
      <c r="T1123" t="s">
        <v>7129</v>
      </c>
      <c r="U1123" t="s">
        <v>6346</v>
      </c>
      <c r="V1123" t="s">
        <v>6271</v>
      </c>
      <c r="W1123" t="s">
        <v>12684</v>
      </c>
      <c r="X1123" t="s">
        <v>12685</v>
      </c>
      <c r="Y1123" t="s">
        <v>6269</v>
      </c>
      <c r="Z1123" s="48" t="str">
        <f t="shared" si="292"/>
        <v>SSA BUJ-10.121.17.66-Bhuj-2_B2(GNE)_PH3_5/10-10.121.24.65-Bhuj Laltekri(GNE)_B2_5/10</v>
      </c>
      <c r="AA1123" s="48">
        <f t="shared" si="293"/>
        <v>14</v>
      </c>
      <c r="AB1123" s="48">
        <f t="shared" si="294"/>
        <v>25</v>
      </c>
      <c r="AC1123" s="48">
        <f t="shared" si="295"/>
        <v>14</v>
      </c>
      <c r="AD1123" s="48">
        <f t="shared" si="296"/>
        <v>33</v>
      </c>
      <c r="AE1123" s="48" t="str">
        <f t="shared" si="297"/>
        <v>10.121.17.66</v>
      </c>
      <c r="AF1123" s="42" t="str">
        <f t="shared" si="298"/>
        <v>10.121.24.65</v>
      </c>
      <c r="AG1123" s="7" t="str">
        <f t="shared" si="299"/>
        <v>BHUJ2(GNE)</v>
      </c>
      <c r="AH1123" s="7" t="str">
        <f t="shared" si="300"/>
        <v>Bhuj Laltekri(GNE)</v>
      </c>
      <c r="AI1123" s="7" t="str">
        <f t="shared" si="301"/>
        <v>S5P10</v>
      </c>
      <c r="AJ1123" s="7" t="str">
        <f t="shared" si="302"/>
        <v>S5P10</v>
      </c>
      <c r="AK1123" s="7" t="str">
        <f>IFERROR(VLOOKUP(Z1123,'PASTE-DL-ALARMS'!$Q$10:$W$2200,7,FALSE),"")</f>
        <v/>
      </c>
      <c r="AL1123" s="55" t="str">
        <f>IFERROR(VLOOKUP(Z1123,'PASTE-DL-ALARMS'!$Q$10:$W$2200,3,FALSE),"")</f>
        <v/>
      </c>
      <c r="AM1123" s="7" t="str">
        <f t="shared" si="303"/>
        <v>10.121.17.66_BHUJ2(GNE)_S5P10</v>
      </c>
      <c r="AN1123" s="55" t="str">
        <f t="shared" si="304"/>
        <v>10.121.24.65_Bhuj Laltekri(GNE)_S5P10</v>
      </c>
      <c r="AO1123" s="72" t="e">
        <f t="shared" ca="1" si="305"/>
        <v>#VALUE!</v>
      </c>
      <c r="AP1123" s="7" t="str">
        <f>IFERROR(VLOOKUP(Z1123,'PASTE-DL-ALARMS'!$Q$10:$Z$2800,8,FALSE),"")</f>
        <v/>
      </c>
    </row>
    <row r="1124" spans="1:42" x14ac:dyDescent="0.25">
      <c r="A1124" s="20"/>
      <c r="B1124" s="20"/>
      <c r="C1124" s="20" t="str">
        <f>IF(D1124="Critical",MAX($C$8:C1123)+1,"")</f>
        <v/>
      </c>
      <c r="D1124" s="20" t="str">
        <f t="shared" si="289"/>
        <v>-</v>
      </c>
      <c r="E1124" s="20" t="str">
        <f>VLOOKUP('PASTE-DOWN-DL'!F1124,'SSA-CODE'!$D$4:$E$56,2,FALSE)</f>
        <v>SRT</v>
      </c>
      <c r="F1124" s="48" t="str">
        <f t="shared" si="290"/>
        <v>SSA SR</v>
      </c>
      <c r="G1124" s="48" t="str">
        <f t="shared" si="291"/>
        <v xml:space="preserve">	SSA SR</v>
      </c>
      <c r="H1124" s="20">
        <v>1115</v>
      </c>
      <c r="I1124" t="s">
        <v>12686</v>
      </c>
      <c r="J1124" t="s">
        <v>6260</v>
      </c>
      <c r="K1124" t="s">
        <v>6275</v>
      </c>
      <c r="L1124" t="s">
        <v>6262</v>
      </c>
      <c r="M1124" t="s">
        <v>6263</v>
      </c>
      <c r="N1124" t="s">
        <v>12687</v>
      </c>
      <c r="O1124" t="s">
        <v>12688</v>
      </c>
      <c r="P1124" t="s">
        <v>6266</v>
      </c>
      <c r="Q1124" t="s">
        <v>6408</v>
      </c>
      <c r="R1124" t="s">
        <v>6558</v>
      </c>
      <c r="S1124" t="s">
        <v>12689</v>
      </c>
      <c r="T1124" t="s">
        <v>6471</v>
      </c>
      <c r="U1124" t="s">
        <v>7026</v>
      </c>
      <c r="V1124" t="s">
        <v>6271</v>
      </c>
      <c r="W1124" t="s">
        <v>12690</v>
      </c>
      <c r="X1124" t="s">
        <v>12691</v>
      </c>
      <c r="Y1124" t="s">
        <v>6269</v>
      </c>
      <c r="Z1124" s="48" t="str">
        <f t="shared" si="292"/>
        <v>SSA SR-10.121.19.246-CBEC WHITE HOUSE_2/5-10.121.19.200-ALTHAN_4/6</v>
      </c>
      <c r="AA1124" s="48">
        <f t="shared" si="293"/>
        <v>15</v>
      </c>
      <c r="AB1124" s="48">
        <f t="shared" si="294"/>
        <v>22</v>
      </c>
      <c r="AC1124" s="48">
        <f t="shared" si="295"/>
        <v>15</v>
      </c>
      <c r="AD1124" s="48">
        <f t="shared" si="296"/>
        <v>32</v>
      </c>
      <c r="AE1124" s="48" t="str">
        <f t="shared" si="297"/>
        <v>10.121.19.200</v>
      </c>
      <c r="AF1124" s="42" t="str">
        <f t="shared" si="298"/>
        <v>10.121.19.246</v>
      </c>
      <c r="AG1124" s="7" t="str">
        <f t="shared" si="299"/>
        <v>ALTHAN</v>
      </c>
      <c r="AH1124" s="7" t="str">
        <f t="shared" si="300"/>
        <v>CBEC WHITE HOUSE</v>
      </c>
      <c r="AI1124" s="7" t="str">
        <f t="shared" si="301"/>
        <v>S4P6</v>
      </c>
      <c r="AJ1124" s="7" t="str">
        <f t="shared" si="302"/>
        <v>S2P5</v>
      </c>
      <c r="AK1124" s="7" t="str">
        <f>IFERROR(VLOOKUP(Z1124,'PASTE-DL-ALARMS'!$Q$10:$W$2200,7,FALSE),"")</f>
        <v/>
      </c>
      <c r="AL1124" s="55" t="str">
        <f>IFERROR(VLOOKUP(Z1124,'PASTE-DL-ALARMS'!$Q$10:$W$2200,3,FALSE),"")</f>
        <v/>
      </c>
      <c r="AM1124" s="7" t="str">
        <f t="shared" si="303"/>
        <v>10.121.19.200_ALTHAN_S4P6</v>
      </c>
      <c r="AN1124" s="55" t="str">
        <f t="shared" si="304"/>
        <v>10.121.19.246_CBEC WHITE HOUSE_S2P5</v>
      </c>
      <c r="AO1124" s="72" t="e">
        <f t="shared" ca="1" si="305"/>
        <v>#VALUE!</v>
      </c>
      <c r="AP1124" s="7" t="str">
        <f>IFERROR(VLOOKUP(Z1124,'PASTE-DL-ALARMS'!$Q$10:$Z$2800,8,FALSE),"")</f>
        <v/>
      </c>
    </row>
    <row r="1125" spans="1:42" x14ac:dyDescent="0.25">
      <c r="A1125" s="20"/>
      <c r="B1125" s="20"/>
      <c r="C1125" s="20" t="str">
        <f>IF(D1125="Critical",MAX($C$8:C1124)+1,"")</f>
        <v/>
      </c>
      <c r="D1125" s="20" t="str">
        <f t="shared" si="289"/>
        <v>-</v>
      </c>
      <c r="E1125" s="20" t="str">
        <f>VLOOKUP('PASTE-DOWN-DL'!F1125,'SSA-CODE'!$D$4:$E$56,2,FALSE)</f>
        <v>RJT</v>
      </c>
      <c r="F1125" s="48" t="str">
        <f t="shared" si="290"/>
        <v>SSA RJ</v>
      </c>
      <c r="G1125" s="48" t="str">
        <f t="shared" si="291"/>
        <v xml:space="preserve">	SSA RJ</v>
      </c>
      <c r="H1125" s="20">
        <v>1116</v>
      </c>
      <c r="I1125" t="s">
        <v>12692</v>
      </c>
      <c r="J1125" t="s">
        <v>6260</v>
      </c>
      <c r="K1125" t="s">
        <v>6275</v>
      </c>
      <c r="L1125" t="s">
        <v>6262</v>
      </c>
      <c r="M1125" t="s">
        <v>6263</v>
      </c>
      <c r="N1125" t="s">
        <v>12693</v>
      </c>
      <c r="O1125" t="s">
        <v>12694</v>
      </c>
      <c r="P1125" t="s">
        <v>6266</v>
      </c>
      <c r="Q1125" t="s">
        <v>6423</v>
      </c>
      <c r="R1125" t="s">
        <v>6279</v>
      </c>
      <c r="S1125" t="s">
        <v>12695</v>
      </c>
      <c r="T1125" t="s">
        <v>6770</v>
      </c>
      <c r="U1125" t="s">
        <v>12695</v>
      </c>
      <c r="V1125" t="s">
        <v>6271</v>
      </c>
      <c r="W1125" t="s">
        <v>12696</v>
      </c>
      <c r="X1125" t="s">
        <v>6488</v>
      </c>
      <c r="Y1125" t="s">
        <v>6269</v>
      </c>
      <c r="Z1125" s="48" t="str">
        <f t="shared" si="292"/>
        <v>SSA RJ-10.121.19.109-PGVCL-Kanak-Rd A1_1/5-10.121.19.67-JB-1 B2_6/3</v>
      </c>
      <c r="AA1125" s="48">
        <f t="shared" si="293"/>
        <v>15</v>
      </c>
      <c r="AB1125" s="48">
        <f t="shared" si="294"/>
        <v>30</v>
      </c>
      <c r="AC1125" s="48">
        <f t="shared" si="295"/>
        <v>14</v>
      </c>
      <c r="AD1125" s="48">
        <f t="shared" si="296"/>
        <v>18</v>
      </c>
      <c r="AE1125" s="48" t="str">
        <f t="shared" si="297"/>
        <v>10.121.19.109</v>
      </c>
      <c r="AF1125" s="42" t="str">
        <f t="shared" si="298"/>
        <v>10.121.19.67</v>
      </c>
      <c r="AG1125" s="7" t="str">
        <f t="shared" si="299"/>
        <v>PGVCL Kanak Rd</v>
      </c>
      <c r="AH1125" s="7" t="str">
        <f t="shared" si="300"/>
        <v>JB1</v>
      </c>
      <c r="AI1125" s="7" t="str">
        <f t="shared" si="301"/>
        <v>S1P5</v>
      </c>
      <c r="AJ1125" s="7" t="str">
        <f t="shared" si="302"/>
        <v>S6P3</v>
      </c>
      <c r="AK1125" s="7" t="str">
        <f>IFERROR(VLOOKUP(Z1125,'PASTE-DL-ALARMS'!$Q$10:$W$2200,7,FALSE),"")</f>
        <v/>
      </c>
      <c r="AL1125" s="55" t="str">
        <f>IFERROR(VLOOKUP(Z1125,'PASTE-DL-ALARMS'!$Q$10:$W$2200,3,FALSE),"")</f>
        <v/>
      </c>
      <c r="AM1125" s="7" t="str">
        <f t="shared" si="303"/>
        <v>10.121.19.109_PGVCL Kanak Rd_S1P5</v>
      </c>
      <c r="AN1125" s="55" t="str">
        <f t="shared" si="304"/>
        <v>10.121.19.67_JB1_S6P3</v>
      </c>
      <c r="AO1125" s="72" t="e">
        <f t="shared" ca="1" si="305"/>
        <v>#VALUE!</v>
      </c>
      <c r="AP1125" s="7" t="str">
        <f>IFERROR(VLOOKUP(Z1125,'PASTE-DL-ALARMS'!$Q$10:$Z$2800,8,FALSE),"")</f>
        <v/>
      </c>
    </row>
    <row r="1126" spans="1:42" x14ac:dyDescent="0.25">
      <c r="A1126" s="20"/>
      <c r="B1126" s="20"/>
      <c r="C1126" s="20" t="str">
        <f>IF(D1126="Critical",MAX($C$8:C1125)+1,"")</f>
        <v/>
      </c>
      <c r="D1126" s="20" t="str">
        <f t="shared" si="289"/>
        <v>-</v>
      </c>
      <c r="E1126" s="20" t="str">
        <f>VLOOKUP('PASTE-DOWN-DL'!F1126,'SSA-CODE'!$D$4:$E$56,2,FALSE)</f>
        <v>JND</v>
      </c>
      <c r="F1126" s="48" t="str">
        <f t="shared" si="290"/>
        <v>SSA JND</v>
      </c>
      <c r="G1126" s="48" t="str">
        <f t="shared" si="291"/>
        <v xml:space="preserve">	SSA JND</v>
      </c>
      <c r="H1126" s="20">
        <v>1117</v>
      </c>
      <c r="I1126" t="s">
        <v>12697</v>
      </c>
      <c r="J1126" t="s">
        <v>6260</v>
      </c>
      <c r="K1126" t="s">
        <v>6275</v>
      </c>
      <c r="L1126" t="s">
        <v>6262</v>
      </c>
      <c r="M1126" t="s">
        <v>6263</v>
      </c>
      <c r="N1126" t="s">
        <v>12698</v>
      </c>
      <c r="O1126" t="s">
        <v>12699</v>
      </c>
      <c r="P1126" t="s">
        <v>6266</v>
      </c>
      <c r="Q1126" t="s">
        <v>6469</v>
      </c>
      <c r="R1126" t="s">
        <v>6279</v>
      </c>
      <c r="S1126" t="s">
        <v>6269</v>
      </c>
      <c r="T1126" t="s">
        <v>6715</v>
      </c>
      <c r="U1126" t="s">
        <v>6269</v>
      </c>
      <c r="V1126" t="s">
        <v>6271</v>
      </c>
      <c r="W1126" t="s">
        <v>12700</v>
      </c>
      <c r="X1126" t="s">
        <v>12701</v>
      </c>
      <c r="Y1126" t="s">
        <v>6269</v>
      </c>
      <c r="Z1126" s="48" t="str">
        <f t="shared" si="292"/>
        <v>SSA JND-10.121.24.1-Jawahaar-RD-TE(GNE) B2_5/6-10.121.24.45-JUNAGADH B2_6/3</v>
      </c>
      <c r="AA1126" s="48">
        <f t="shared" si="293"/>
        <v>13</v>
      </c>
      <c r="AB1126" s="48">
        <f t="shared" si="294"/>
        <v>33</v>
      </c>
      <c r="AC1126" s="48">
        <f t="shared" si="295"/>
        <v>14</v>
      </c>
      <c r="AD1126" s="48">
        <f t="shared" si="296"/>
        <v>23</v>
      </c>
      <c r="AE1126" s="48" t="str">
        <f t="shared" si="297"/>
        <v>10.121.24.1</v>
      </c>
      <c r="AF1126" s="42" t="str">
        <f t="shared" si="298"/>
        <v>10.121.24.45</v>
      </c>
      <c r="AG1126" s="7" t="str">
        <f t="shared" si="299"/>
        <v>Jawahaar RD TE(GNE)</v>
      </c>
      <c r="AH1126" s="7" t="str">
        <f t="shared" si="300"/>
        <v>JUNAGADH</v>
      </c>
      <c r="AI1126" s="7" t="str">
        <f t="shared" si="301"/>
        <v>S5P6</v>
      </c>
      <c r="AJ1126" s="7" t="str">
        <f t="shared" si="302"/>
        <v>S6P3</v>
      </c>
      <c r="AK1126" s="7" t="str">
        <f>IFERROR(VLOOKUP(Z1126,'PASTE-DL-ALARMS'!$Q$10:$W$2200,7,FALSE),"")</f>
        <v/>
      </c>
      <c r="AL1126" s="55" t="str">
        <f>IFERROR(VLOOKUP(Z1126,'PASTE-DL-ALARMS'!$Q$10:$W$2200,3,FALSE),"")</f>
        <v/>
      </c>
      <c r="AM1126" s="7" t="str">
        <f t="shared" si="303"/>
        <v>10.121.24.1_Jawahaar RD TE(GNE)_S5P6</v>
      </c>
      <c r="AN1126" s="55" t="str">
        <f t="shared" si="304"/>
        <v>10.121.24.45_JUNAGADH_S6P3</v>
      </c>
      <c r="AO1126" s="72" t="e">
        <f t="shared" ca="1" si="305"/>
        <v>#VALUE!</v>
      </c>
      <c r="AP1126" s="7" t="str">
        <f>IFERROR(VLOOKUP(Z1126,'PASTE-DL-ALARMS'!$Q$10:$Z$2800,8,FALSE),"")</f>
        <v/>
      </c>
    </row>
    <row r="1127" spans="1:42" x14ac:dyDescent="0.25">
      <c r="A1127" s="20"/>
      <c r="B1127" s="20"/>
      <c r="C1127" s="20" t="str">
        <f>IF(D1127="Critical",MAX($C$8:C1126)+1,"")</f>
        <v/>
      </c>
      <c r="D1127" s="20" t="str">
        <f t="shared" si="289"/>
        <v>-</v>
      </c>
      <c r="E1127" s="20" t="str">
        <f>VLOOKUP('PASTE-DOWN-DL'!F1127,'SSA-CODE'!$D$4:$E$56,2,FALSE)</f>
        <v>AHD</v>
      </c>
      <c r="F1127" s="48" t="str">
        <f t="shared" si="290"/>
        <v>SSA AM</v>
      </c>
      <c r="G1127" s="48" t="str">
        <f t="shared" si="291"/>
        <v xml:space="preserve">	SSA AM</v>
      </c>
      <c r="H1127" s="20">
        <v>1118</v>
      </c>
      <c r="I1127" t="s">
        <v>12702</v>
      </c>
      <c r="J1127" t="s">
        <v>6260</v>
      </c>
      <c r="K1127" t="s">
        <v>6261</v>
      </c>
      <c r="L1127" t="s">
        <v>6262</v>
      </c>
      <c r="M1127" t="s">
        <v>6263</v>
      </c>
      <c r="N1127" t="s">
        <v>12703</v>
      </c>
      <c r="O1127" t="s">
        <v>12704</v>
      </c>
      <c r="P1127" t="s">
        <v>6266</v>
      </c>
      <c r="Q1127" t="s">
        <v>6359</v>
      </c>
      <c r="R1127" t="s">
        <v>6686</v>
      </c>
      <c r="S1127" t="s">
        <v>6269</v>
      </c>
      <c r="T1127" t="s">
        <v>6559</v>
      </c>
      <c r="U1127" t="s">
        <v>6269</v>
      </c>
      <c r="V1127" t="s">
        <v>6271</v>
      </c>
      <c r="W1127" t="s">
        <v>12705</v>
      </c>
      <c r="X1127" t="s">
        <v>12706</v>
      </c>
      <c r="Y1127" t="s">
        <v>12707</v>
      </c>
      <c r="Z1127" s="48" t="str">
        <f t="shared" si="292"/>
        <v>SSA AM-10.121.18.71-Jodhpur_3/1-10.121.18.70-Vastrapur_4/1</v>
      </c>
      <c r="AA1127" s="48">
        <f t="shared" si="293"/>
        <v>14</v>
      </c>
      <c r="AB1127" s="48">
        <f t="shared" si="294"/>
        <v>22</v>
      </c>
      <c r="AC1127" s="48">
        <f t="shared" si="295"/>
        <v>14</v>
      </c>
      <c r="AD1127" s="48">
        <f t="shared" si="296"/>
        <v>26</v>
      </c>
      <c r="AE1127" s="48" t="str">
        <f t="shared" si="297"/>
        <v>10.121.18.71</v>
      </c>
      <c r="AF1127" s="42" t="str">
        <f t="shared" si="298"/>
        <v>10.121.18.70</v>
      </c>
      <c r="AG1127" s="7" t="str">
        <f t="shared" si="299"/>
        <v>JODHPUR</v>
      </c>
      <c r="AH1127" s="7" t="str">
        <f t="shared" si="300"/>
        <v>VASTRAPUR 2</v>
      </c>
      <c r="AI1127" s="7" t="str">
        <f t="shared" si="301"/>
        <v>S3P1</v>
      </c>
      <c r="AJ1127" s="7" t="str">
        <f t="shared" si="302"/>
        <v>S4P1</v>
      </c>
      <c r="AK1127" s="7" t="str">
        <f>IFERROR(VLOOKUP(Z1127,'PASTE-DL-ALARMS'!$Q$10:$W$2200,7,FALSE),"")</f>
        <v/>
      </c>
      <c r="AL1127" s="55" t="str">
        <f>IFERROR(VLOOKUP(Z1127,'PASTE-DL-ALARMS'!$Q$10:$W$2200,3,FALSE),"")</f>
        <v/>
      </c>
      <c r="AM1127" s="7" t="str">
        <f t="shared" si="303"/>
        <v>10.121.18.71_JODHPUR_S3P1</v>
      </c>
      <c r="AN1127" s="55" t="str">
        <f t="shared" si="304"/>
        <v>10.121.18.70_VASTRAPUR 2_S4P1</v>
      </c>
      <c r="AO1127" s="72" t="e">
        <f t="shared" ca="1" si="305"/>
        <v>#VALUE!</v>
      </c>
      <c r="AP1127" s="7" t="str">
        <f>IFERROR(VLOOKUP(Z1127,'PASTE-DL-ALARMS'!$Q$10:$Z$2800,8,FALSE),"")</f>
        <v/>
      </c>
    </row>
    <row r="1128" spans="1:42" x14ac:dyDescent="0.25">
      <c r="A1128" s="20"/>
      <c r="B1128" s="20"/>
      <c r="C1128" s="20" t="str">
        <f>IF(D1128="Critical",MAX($C$8:C1127)+1,"")</f>
        <v/>
      </c>
      <c r="D1128" s="20" t="str">
        <f t="shared" si="289"/>
        <v>-</v>
      </c>
      <c r="E1128" s="20" t="str">
        <f>VLOOKUP('PASTE-DOWN-DL'!F1128,'SSA-CODE'!$D$4:$E$56,2,FALSE)</f>
        <v>AHD</v>
      </c>
      <c r="F1128" s="48" t="str">
        <f t="shared" si="290"/>
        <v>SSA AM</v>
      </c>
      <c r="G1128" s="48" t="str">
        <f t="shared" si="291"/>
        <v xml:space="preserve">	SSA AM</v>
      </c>
      <c r="H1128" s="20">
        <v>1119</v>
      </c>
      <c r="I1128" t="s">
        <v>12708</v>
      </c>
      <c r="J1128" t="s">
        <v>6466</v>
      </c>
      <c r="K1128" t="s">
        <v>6275</v>
      </c>
      <c r="L1128" t="s">
        <v>6262</v>
      </c>
      <c r="M1128" t="s">
        <v>6263</v>
      </c>
      <c r="N1128" t="s">
        <v>12709</v>
      </c>
      <c r="O1128" t="s">
        <v>12710</v>
      </c>
      <c r="P1128" t="s">
        <v>6266</v>
      </c>
      <c r="Q1128" t="s">
        <v>6735</v>
      </c>
      <c r="R1128" t="s">
        <v>6279</v>
      </c>
      <c r="S1128" t="s">
        <v>12711</v>
      </c>
      <c r="T1128" t="s">
        <v>6287</v>
      </c>
      <c r="U1128" t="s">
        <v>12711</v>
      </c>
      <c r="V1128" t="s">
        <v>6271</v>
      </c>
      <c r="W1128" t="s">
        <v>12712</v>
      </c>
      <c r="X1128" t="s">
        <v>12713</v>
      </c>
      <c r="Y1128" t="s">
        <v>6269</v>
      </c>
      <c r="Z1128" s="48" t="str">
        <f t="shared" si="292"/>
        <v>SSA AM-10.121.17.205-INFO_3/11-10.121.17.203-INFO_3/11</v>
      </c>
      <c r="AA1128" s="48">
        <f t="shared" si="293"/>
        <v>15</v>
      </c>
      <c r="AB1128" s="48">
        <f t="shared" si="294"/>
        <v>20</v>
      </c>
      <c r="AC1128" s="48">
        <f t="shared" si="295"/>
        <v>15</v>
      </c>
      <c r="AD1128" s="48">
        <f t="shared" si="296"/>
        <v>20</v>
      </c>
      <c r="AE1128" s="48" t="str">
        <f t="shared" si="297"/>
        <v>10.121.17.205</v>
      </c>
      <c r="AF1128" s="42" t="str">
        <f t="shared" si="298"/>
        <v>10.121.17.203</v>
      </c>
      <c r="AG1128" s="7" t="str">
        <f t="shared" si="299"/>
        <v>INFO</v>
      </c>
      <c r="AH1128" s="7" t="str">
        <f t="shared" si="300"/>
        <v>INFO</v>
      </c>
      <c r="AI1128" s="7" t="str">
        <f t="shared" si="301"/>
        <v>S3P11</v>
      </c>
      <c r="AJ1128" s="7" t="str">
        <f t="shared" si="302"/>
        <v>S3P11</v>
      </c>
      <c r="AK1128" s="7" t="str">
        <f>IFERROR(VLOOKUP(Z1128,'PASTE-DL-ALARMS'!$Q$10:$W$2200,7,FALSE),"")</f>
        <v/>
      </c>
      <c r="AL1128" s="55" t="str">
        <f>IFERROR(VLOOKUP(Z1128,'PASTE-DL-ALARMS'!$Q$10:$W$2200,3,FALSE),"")</f>
        <v/>
      </c>
      <c r="AM1128" s="7" t="str">
        <f t="shared" si="303"/>
        <v>10.121.17.205_INFO_S3P11</v>
      </c>
      <c r="AN1128" s="55" t="str">
        <f t="shared" si="304"/>
        <v>10.121.17.203_INFO_S3P11</v>
      </c>
      <c r="AO1128" s="72" t="e">
        <f t="shared" ca="1" si="305"/>
        <v>#VALUE!</v>
      </c>
      <c r="AP1128" s="7" t="str">
        <f>IFERROR(VLOOKUP(Z1128,'PASTE-DL-ALARMS'!$Q$10:$Z$2800,8,FALSE),"")</f>
        <v/>
      </c>
    </row>
    <row r="1129" spans="1:42" x14ac:dyDescent="0.25">
      <c r="A1129" s="20"/>
      <c r="B1129" s="20"/>
      <c r="C1129" s="20" t="str">
        <f>IF(D1129="Critical",MAX($C$8:C1128)+1,"")</f>
        <v/>
      </c>
      <c r="D1129" s="20" t="str">
        <f t="shared" si="289"/>
        <v>-</v>
      </c>
      <c r="E1129" s="20" t="str">
        <f>VLOOKUP('PASTE-DOWN-DL'!F1129,'SSA-CODE'!$D$4:$E$56,2,FALSE)</f>
        <v>RJT</v>
      </c>
      <c r="F1129" s="48" t="str">
        <f t="shared" si="290"/>
        <v>SSA RJ</v>
      </c>
      <c r="G1129" s="48" t="str">
        <f t="shared" si="291"/>
        <v xml:space="preserve">	SSA RJ</v>
      </c>
      <c r="H1129" s="20">
        <v>1120</v>
      </c>
      <c r="I1129" t="s">
        <v>12714</v>
      </c>
      <c r="J1129" t="s">
        <v>6260</v>
      </c>
      <c r="K1129" t="s">
        <v>6275</v>
      </c>
      <c r="L1129" t="s">
        <v>6262</v>
      </c>
      <c r="M1129" t="s">
        <v>6263</v>
      </c>
      <c r="N1129" t="s">
        <v>12715</v>
      </c>
      <c r="O1129" t="s">
        <v>12716</v>
      </c>
      <c r="P1129" t="s">
        <v>6266</v>
      </c>
      <c r="Q1129" t="s">
        <v>6423</v>
      </c>
      <c r="R1129" t="s">
        <v>6279</v>
      </c>
      <c r="S1129" t="s">
        <v>12717</v>
      </c>
      <c r="T1129" t="s">
        <v>6770</v>
      </c>
      <c r="U1129" t="s">
        <v>12717</v>
      </c>
      <c r="V1129" t="s">
        <v>6271</v>
      </c>
      <c r="W1129" t="s">
        <v>12718</v>
      </c>
      <c r="X1129" t="s">
        <v>12719</v>
      </c>
      <c r="Y1129" t="s">
        <v>6269</v>
      </c>
      <c r="Z1129" s="48" t="str">
        <f t="shared" si="292"/>
        <v>SSA RJ-10.121.17.23-KUVADAVAROADBTSA1_1/5-10.121.17.1-RAJKOTKR(GNE)B2_5/3</v>
      </c>
      <c r="AA1129" s="48">
        <f t="shared" si="293"/>
        <v>14</v>
      </c>
      <c r="AB1129" s="48">
        <f t="shared" si="294"/>
        <v>32</v>
      </c>
      <c r="AC1129" s="48">
        <f t="shared" si="295"/>
        <v>13</v>
      </c>
      <c r="AD1129" s="48">
        <f t="shared" si="296"/>
        <v>28</v>
      </c>
      <c r="AE1129" s="48" t="str">
        <f t="shared" si="297"/>
        <v>10.121.17.23</v>
      </c>
      <c r="AF1129" s="42" t="str">
        <f t="shared" si="298"/>
        <v>10.121.17.1</v>
      </c>
      <c r="AG1129" s="7" t="str">
        <f t="shared" si="299"/>
        <v>KUVADAVA ROAD BTS</v>
      </c>
      <c r="AH1129" s="7" t="str">
        <f t="shared" si="300"/>
        <v>RAJKOT KR(GNE)</v>
      </c>
      <c r="AI1129" s="7" t="str">
        <f t="shared" si="301"/>
        <v>S1P5</v>
      </c>
      <c r="AJ1129" s="7" t="str">
        <f t="shared" si="302"/>
        <v>S5P3</v>
      </c>
      <c r="AK1129" s="7" t="str">
        <f>IFERROR(VLOOKUP(Z1129,'PASTE-DL-ALARMS'!$Q$10:$W$2200,7,FALSE),"")</f>
        <v/>
      </c>
      <c r="AL1129" s="55" t="str">
        <f>IFERROR(VLOOKUP(Z1129,'PASTE-DL-ALARMS'!$Q$10:$W$2200,3,FALSE),"")</f>
        <v/>
      </c>
      <c r="AM1129" s="7" t="str">
        <f t="shared" si="303"/>
        <v>10.121.17.23_KUVADAVA ROAD BTS_S1P5</v>
      </c>
      <c r="AN1129" s="55" t="str">
        <f t="shared" si="304"/>
        <v>10.121.17.1_RAJKOT KR(GNE)_S5P3</v>
      </c>
      <c r="AO1129" s="72" t="e">
        <f t="shared" ca="1" si="305"/>
        <v>#VALUE!</v>
      </c>
      <c r="AP1129" s="7" t="str">
        <f>IFERROR(VLOOKUP(Z1129,'PASTE-DL-ALARMS'!$Q$10:$Z$2800,8,FALSE),"")</f>
        <v/>
      </c>
    </row>
    <row r="1130" spans="1:42" x14ac:dyDescent="0.25">
      <c r="A1130" s="20"/>
      <c r="B1130" s="20"/>
      <c r="C1130" s="20" t="str">
        <f>IF(D1130="Critical",MAX($C$8:C1129)+1,"")</f>
        <v/>
      </c>
      <c r="D1130" s="20" t="str">
        <f t="shared" si="289"/>
        <v>-</v>
      </c>
      <c r="E1130" s="20" t="str">
        <f>VLOOKUP('PASTE-DOWN-DL'!F1130,'SSA-CODE'!$D$4:$E$56,2,FALSE)</f>
        <v>VDA</v>
      </c>
      <c r="F1130" s="48" t="str">
        <f t="shared" si="290"/>
        <v>SSA VDR</v>
      </c>
      <c r="G1130" s="48" t="str">
        <f t="shared" si="291"/>
        <v xml:space="preserve">	SSA VDR</v>
      </c>
      <c r="H1130" s="20">
        <v>1121</v>
      </c>
      <c r="I1130" t="s">
        <v>12720</v>
      </c>
      <c r="J1130" t="s">
        <v>6260</v>
      </c>
      <c r="K1130" t="s">
        <v>6275</v>
      </c>
      <c r="L1130" t="s">
        <v>6262</v>
      </c>
      <c r="M1130" t="s">
        <v>6263</v>
      </c>
      <c r="N1130" t="s">
        <v>12721</v>
      </c>
      <c r="O1130" t="s">
        <v>12722</v>
      </c>
      <c r="P1130" t="s">
        <v>6266</v>
      </c>
      <c r="Q1130" t="s">
        <v>6798</v>
      </c>
      <c r="R1130" t="s">
        <v>6279</v>
      </c>
      <c r="S1130" t="s">
        <v>12723</v>
      </c>
      <c r="T1130" t="s">
        <v>6345</v>
      </c>
      <c r="U1130" t="s">
        <v>12723</v>
      </c>
      <c r="V1130" t="s">
        <v>6271</v>
      </c>
      <c r="W1130" t="s">
        <v>12724</v>
      </c>
      <c r="X1130" t="s">
        <v>12725</v>
      </c>
      <c r="Y1130" t="s">
        <v>6269</v>
      </c>
      <c r="Z1130" s="48" t="str">
        <f t="shared" si="292"/>
        <v>SSA VDR-10.121.19.186-RICHMOND BTS-10.121.19.133-PANIGATE__PH2</v>
      </c>
      <c r="AA1130" s="48">
        <f t="shared" si="293"/>
        <v>15</v>
      </c>
      <c r="AB1130" s="48">
        <f t="shared" si="294"/>
        <v>26</v>
      </c>
      <c r="AC1130" s="48">
        <f t="shared" si="295"/>
        <v>15</v>
      </c>
      <c r="AD1130" s="48">
        <f t="shared" si="296"/>
        <v>24</v>
      </c>
      <c r="AE1130" s="48" t="str">
        <f t="shared" si="297"/>
        <v>10.121.19.186</v>
      </c>
      <c r="AF1130" s="42" t="str">
        <f t="shared" si="298"/>
        <v>10.121.19.133</v>
      </c>
      <c r="AG1130" s="7" t="str">
        <f t="shared" si="299"/>
        <v>SBI Mandvi</v>
      </c>
      <c r="AH1130" s="7" t="str">
        <f t="shared" si="300"/>
        <v>PANIGATE</v>
      </c>
      <c r="AI1130" s="7" t="str">
        <f t="shared" si="301"/>
        <v>S1P5</v>
      </c>
      <c r="AJ1130" s="7" t="str">
        <f t="shared" si="302"/>
        <v>S5P3</v>
      </c>
      <c r="AK1130" s="7" t="str">
        <f>IFERROR(VLOOKUP(Z1130,'PASTE-DL-ALARMS'!$Q$10:$W$2200,7,FALSE),"")</f>
        <v/>
      </c>
      <c r="AL1130" s="55" t="str">
        <f>IFERROR(VLOOKUP(Z1130,'PASTE-DL-ALARMS'!$Q$10:$W$2200,3,FALSE),"")</f>
        <v/>
      </c>
      <c r="AM1130" s="7" t="str">
        <f t="shared" si="303"/>
        <v>10.121.19.186_SBI Mandvi_S1P5</v>
      </c>
      <c r="AN1130" s="55" t="str">
        <f t="shared" si="304"/>
        <v>10.121.19.133_PANIGATE_S5P3</v>
      </c>
      <c r="AO1130" s="72" t="e">
        <f t="shared" ca="1" si="305"/>
        <v>#VALUE!</v>
      </c>
      <c r="AP1130" s="7" t="str">
        <f>IFERROR(VLOOKUP(Z1130,'PASTE-DL-ALARMS'!$Q$10:$Z$2800,8,FALSE),"")</f>
        <v/>
      </c>
    </row>
    <row r="1131" spans="1:42" x14ac:dyDescent="0.25">
      <c r="A1131" s="20"/>
      <c r="B1131" s="20"/>
      <c r="C1131" s="20" t="str">
        <f>IF(D1131="Critical",MAX($C$8:C1130)+1,"")</f>
        <v/>
      </c>
      <c r="D1131" s="20" t="str">
        <f t="shared" si="289"/>
        <v>-</v>
      </c>
      <c r="E1131" s="20" t="str">
        <f>VLOOKUP('PASTE-DOWN-DL'!F1131,'SSA-CODE'!$D$4:$E$56,2,FALSE)</f>
        <v>NDD</v>
      </c>
      <c r="F1131" s="48" t="str">
        <f t="shared" si="290"/>
        <v>SSA NAD</v>
      </c>
      <c r="G1131" s="48" t="str">
        <f t="shared" si="291"/>
        <v xml:space="preserve">	SSA NAD</v>
      </c>
      <c r="H1131" s="20">
        <v>1122</v>
      </c>
      <c r="I1131" t="s">
        <v>12726</v>
      </c>
      <c r="J1131" t="s">
        <v>6260</v>
      </c>
      <c r="K1131" t="s">
        <v>6275</v>
      </c>
      <c r="L1131" t="s">
        <v>6262</v>
      </c>
      <c r="M1131" t="s">
        <v>6263</v>
      </c>
      <c r="N1131" t="s">
        <v>12727</v>
      </c>
      <c r="O1131" t="s">
        <v>12728</v>
      </c>
      <c r="P1131" t="s">
        <v>6266</v>
      </c>
      <c r="Q1131" t="s">
        <v>6820</v>
      </c>
      <c r="R1131" t="s">
        <v>6279</v>
      </c>
      <c r="S1131" t="s">
        <v>12729</v>
      </c>
      <c r="T1131" t="s">
        <v>6500</v>
      </c>
      <c r="U1131" t="s">
        <v>6653</v>
      </c>
      <c r="V1131" t="s">
        <v>6271</v>
      </c>
      <c r="W1131" t="s">
        <v>12730</v>
      </c>
      <c r="X1131" t="s">
        <v>6488</v>
      </c>
      <c r="Y1131" t="s">
        <v>6269</v>
      </c>
      <c r="Z1131" s="48" t="str">
        <f t="shared" si="292"/>
        <v>SSA NAD-10.121.24.232-Borsad(Bxr) B1_4/3-10.121.24.230-Townhall B1_3/6</v>
      </c>
      <c r="AA1131" s="48">
        <f t="shared" si="293"/>
        <v>15</v>
      </c>
      <c r="AB1131" s="48">
        <f t="shared" si="294"/>
        <v>27</v>
      </c>
      <c r="AC1131" s="48">
        <f t="shared" si="295"/>
        <v>15</v>
      </c>
      <c r="AD1131" s="48">
        <f t="shared" si="296"/>
        <v>24</v>
      </c>
      <c r="AE1131" s="48" t="str">
        <f t="shared" si="297"/>
        <v>10.121.24.232</v>
      </c>
      <c r="AF1131" s="42" t="str">
        <f t="shared" si="298"/>
        <v>10.121.24.230</v>
      </c>
      <c r="AG1131" s="7" t="str">
        <f t="shared" si="299"/>
        <v>BORSAD(BXR)</v>
      </c>
      <c r="AH1131" s="7" t="str">
        <f t="shared" si="300"/>
        <v>TOWNHALL</v>
      </c>
      <c r="AI1131" s="7" t="str">
        <f t="shared" si="301"/>
        <v>S4P3</v>
      </c>
      <c r="AJ1131" s="7" t="str">
        <f t="shared" si="302"/>
        <v>S3P6</v>
      </c>
      <c r="AK1131" s="7" t="str">
        <f>IFERROR(VLOOKUP(Z1131,'PASTE-DL-ALARMS'!$Q$10:$W$2200,7,FALSE),"")</f>
        <v/>
      </c>
      <c r="AL1131" s="55" t="str">
        <f>IFERROR(VLOOKUP(Z1131,'PASTE-DL-ALARMS'!$Q$10:$W$2200,3,FALSE),"")</f>
        <v/>
      </c>
      <c r="AM1131" s="7" t="str">
        <f t="shared" si="303"/>
        <v>10.121.24.232_BORSAD(BXR)_S4P3</v>
      </c>
      <c r="AN1131" s="55" t="str">
        <f t="shared" si="304"/>
        <v>10.121.24.230_TOWNHALL_S3P6</v>
      </c>
      <c r="AO1131" s="72" t="e">
        <f t="shared" ca="1" si="305"/>
        <v>#VALUE!</v>
      </c>
      <c r="AP1131" s="7" t="str">
        <f>IFERROR(VLOOKUP(Z1131,'PASTE-DL-ALARMS'!$Q$10:$Z$2800,8,FALSE),"")</f>
        <v/>
      </c>
    </row>
    <row r="1132" spans="1:42" x14ac:dyDescent="0.25">
      <c r="A1132" s="20"/>
      <c r="B1132" s="20"/>
      <c r="C1132" s="20" t="str">
        <f>IF(D1132="Critical",MAX($C$8:C1131)+1,"")</f>
        <v/>
      </c>
      <c r="D1132" s="20" t="str">
        <f t="shared" si="289"/>
        <v>-</v>
      </c>
      <c r="E1132" s="20" t="str">
        <f>VLOOKUP('PASTE-DOWN-DL'!F1132,'SSA-CODE'!$D$4:$E$56,2,FALSE)</f>
        <v>BHV</v>
      </c>
      <c r="F1132" s="48" t="str">
        <f t="shared" si="290"/>
        <v>SSA BV</v>
      </c>
      <c r="G1132" s="48" t="str">
        <f t="shared" si="291"/>
        <v xml:space="preserve">	SSA BV</v>
      </c>
      <c r="H1132" s="20">
        <v>1123</v>
      </c>
      <c r="I1132" t="s">
        <v>12731</v>
      </c>
      <c r="J1132" t="s">
        <v>6260</v>
      </c>
      <c r="K1132" t="s">
        <v>6275</v>
      </c>
      <c r="L1132" t="s">
        <v>6262</v>
      </c>
      <c r="M1132" t="s">
        <v>6263</v>
      </c>
      <c r="N1132" t="s">
        <v>12732</v>
      </c>
      <c r="O1132" t="s">
        <v>12733</v>
      </c>
      <c r="P1132" t="s">
        <v>6266</v>
      </c>
      <c r="Q1132" t="s">
        <v>7771</v>
      </c>
      <c r="R1132" t="s">
        <v>6279</v>
      </c>
      <c r="S1132" t="s">
        <v>12734</v>
      </c>
      <c r="T1132" t="s">
        <v>6500</v>
      </c>
      <c r="U1132" t="s">
        <v>11306</v>
      </c>
      <c r="V1132" t="s">
        <v>6271</v>
      </c>
      <c r="W1132" t="s">
        <v>12735</v>
      </c>
      <c r="X1132" t="s">
        <v>12736</v>
      </c>
      <c r="Y1132" t="s">
        <v>6269</v>
      </c>
      <c r="Z1132" s="48" t="str">
        <f t="shared" si="292"/>
        <v>SSA BV-10.121.17.150-Otha_3/3-10.121.17.177-Gundarana_1/5</v>
      </c>
      <c r="AA1132" s="48">
        <f t="shared" si="293"/>
        <v>15</v>
      </c>
      <c r="AB1132" s="48">
        <f t="shared" si="294"/>
        <v>25</v>
      </c>
      <c r="AC1132" s="48">
        <f t="shared" si="295"/>
        <v>15</v>
      </c>
      <c r="AD1132" s="48">
        <f t="shared" si="296"/>
        <v>23</v>
      </c>
      <c r="AE1132" s="48" t="str">
        <f t="shared" si="297"/>
        <v>10.121.17.177</v>
      </c>
      <c r="AF1132" s="42" t="str">
        <f t="shared" si="298"/>
        <v>10.121.17.150</v>
      </c>
      <c r="AG1132" s="7" t="str">
        <f t="shared" si="299"/>
        <v>GUNDARANA</v>
      </c>
      <c r="AH1132" s="7" t="str">
        <f t="shared" si="300"/>
        <v>OTHA B1</v>
      </c>
      <c r="AI1132" s="7" t="str">
        <f t="shared" si="301"/>
        <v>S1P5</v>
      </c>
      <c r="AJ1132" s="7" t="str">
        <f t="shared" si="302"/>
        <v>S3P3</v>
      </c>
      <c r="AK1132" s="7" t="str">
        <f>IFERROR(VLOOKUP(Z1132,'PASTE-DL-ALARMS'!$Q$10:$W$2200,7,FALSE),"")</f>
        <v/>
      </c>
      <c r="AL1132" s="55" t="str">
        <f>IFERROR(VLOOKUP(Z1132,'PASTE-DL-ALARMS'!$Q$10:$W$2200,3,FALSE),"")</f>
        <v/>
      </c>
      <c r="AM1132" s="7" t="str">
        <f t="shared" si="303"/>
        <v>10.121.17.177_GUNDARANA_S1P5</v>
      </c>
      <c r="AN1132" s="55" t="str">
        <f t="shared" si="304"/>
        <v>10.121.17.150_OTHA B1_S3P3</v>
      </c>
      <c r="AO1132" s="72" t="e">
        <f t="shared" ca="1" si="305"/>
        <v>#VALUE!</v>
      </c>
      <c r="AP1132" s="7" t="str">
        <f>IFERROR(VLOOKUP(Z1132,'PASTE-DL-ALARMS'!$Q$10:$Z$2800,8,FALSE),"")</f>
        <v/>
      </c>
    </row>
    <row r="1133" spans="1:42" x14ac:dyDescent="0.25">
      <c r="A1133" s="20"/>
      <c r="B1133" s="20"/>
      <c r="C1133" s="20" t="str">
        <f>IF(D1133="Critical",MAX($C$8:C1132)+1,"")</f>
        <v/>
      </c>
      <c r="D1133" s="20" t="str">
        <f t="shared" si="289"/>
        <v>-</v>
      </c>
      <c r="E1133" s="20" t="str">
        <f>VLOOKUP('PASTE-DOWN-DL'!F1133,'SSA-CODE'!$D$4:$E$56,2,FALSE)</f>
        <v>SRT</v>
      </c>
      <c r="F1133" s="48" t="str">
        <f t="shared" si="290"/>
        <v>SSA SR</v>
      </c>
      <c r="G1133" s="48" t="str">
        <f t="shared" si="291"/>
        <v xml:space="preserve">	SSA SR</v>
      </c>
      <c r="H1133" s="20">
        <v>1124</v>
      </c>
      <c r="I1133" t="s">
        <v>12737</v>
      </c>
      <c r="J1133" t="s">
        <v>6260</v>
      </c>
      <c r="K1133" t="s">
        <v>6275</v>
      </c>
      <c r="L1133" t="s">
        <v>6262</v>
      </c>
      <c r="M1133" t="s">
        <v>6263</v>
      </c>
      <c r="N1133" t="s">
        <v>12738</v>
      </c>
      <c r="O1133" t="s">
        <v>12739</v>
      </c>
      <c r="P1133" t="s">
        <v>6266</v>
      </c>
      <c r="Q1133" t="s">
        <v>6826</v>
      </c>
      <c r="R1133" t="s">
        <v>6279</v>
      </c>
      <c r="S1133" t="s">
        <v>11817</v>
      </c>
      <c r="T1133" t="s">
        <v>6500</v>
      </c>
      <c r="U1133" t="s">
        <v>7040</v>
      </c>
      <c r="V1133" t="s">
        <v>6271</v>
      </c>
      <c r="W1133" t="s">
        <v>12740</v>
      </c>
      <c r="X1133" t="s">
        <v>12741</v>
      </c>
      <c r="Y1133" t="s">
        <v>6269</v>
      </c>
      <c r="Z1133" s="48" t="str">
        <f t="shared" si="292"/>
        <v>SSA SR-10.121.19.226-AIRPORT_4/4-10.121.19.220-DUMAS AMBAWADI_1/5</v>
      </c>
      <c r="AA1133" s="48">
        <f t="shared" si="293"/>
        <v>15</v>
      </c>
      <c r="AB1133" s="48">
        <f t="shared" si="294"/>
        <v>23</v>
      </c>
      <c r="AC1133" s="48">
        <f t="shared" si="295"/>
        <v>15</v>
      </c>
      <c r="AD1133" s="48">
        <f t="shared" si="296"/>
        <v>30</v>
      </c>
      <c r="AE1133" s="48" t="str">
        <f t="shared" si="297"/>
        <v>10.121.19.226</v>
      </c>
      <c r="AF1133" s="42" t="str">
        <f t="shared" si="298"/>
        <v>10.121.19.220</v>
      </c>
      <c r="AG1133" s="7" t="str">
        <f t="shared" si="299"/>
        <v>AIRPORT</v>
      </c>
      <c r="AH1133" s="7" t="str">
        <f t="shared" si="300"/>
        <v>DUMAS AMBAWADI</v>
      </c>
      <c r="AI1133" s="7" t="str">
        <f t="shared" si="301"/>
        <v>S4P4</v>
      </c>
      <c r="AJ1133" s="7" t="str">
        <f t="shared" si="302"/>
        <v>S1P5</v>
      </c>
      <c r="AK1133" s="7" t="str">
        <f>IFERROR(VLOOKUP(Z1133,'PASTE-DL-ALARMS'!$Q$10:$W$2200,7,FALSE),"")</f>
        <v/>
      </c>
      <c r="AL1133" s="55" t="str">
        <f>IFERROR(VLOOKUP(Z1133,'PASTE-DL-ALARMS'!$Q$10:$W$2200,3,FALSE),"")</f>
        <v/>
      </c>
      <c r="AM1133" s="7" t="str">
        <f t="shared" si="303"/>
        <v>10.121.19.226_AIRPORT_S4P4</v>
      </c>
      <c r="AN1133" s="55" t="str">
        <f t="shared" si="304"/>
        <v>10.121.19.220_DUMAS AMBAWADI_S1P5</v>
      </c>
      <c r="AO1133" s="72" t="e">
        <f t="shared" ca="1" si="305"/>
        <v>#VALUE!</v>
      </c>
      <c r="AP1133" s="7" t="str">
        <f>IFERROR(VLOOKUP(Z1133,'PASTE-DL-ALARMS'!$Q$10:$Z$2800,8,FALSE),"")</f>
        <v/>
      </c>
    </row>
    <row r="1134" spans="1:42" x14ac:dyDescent="0.25">
      <c r="A1134" s="20"/>
      <c r="B1134" s="20"/>
      <c r="C1134" s="20" t="str">
        <f>IF(D1134="Critical",MAX($C$8:C1133)+1,"")</f>
        <v/>
      </c>
      <c r="D1134" s="20" t="str">
        <f t="shared" si="289"/>
        <v>-</v>
      </c>
      <c r="E1134" s="20" t="str">
        <f>VLOOKUP('PASTE-DOWN-DL'!F1134,'SSA-CODE'!$D$4:$E$56,2,FALSE)</f>
        <v>BCH</v>
      </c>
      <c r="F1134" s="48" t="str">
        <f t="shared" si="290"/>
        <v>SSA BCH</v>
      </c>
      <c r="G1134" s="48" t="str">
        <f t="shared" si="291"/>
        <v xml:space="preserve">	SSA BCH</v>
      </c>
      <c r="H1134" s="20">
        <v>1125</v>
      </c>
      <c r="I1134" t="s">
        <v>12742</v>
      </c>
      <c r="J1134" t="s">
        <v>6466</v>
      </c>
      <c r="K1134" t="s">
        <v>6275</v>
      </c>
      <c r="L1134" t="s">
        <v>6262</v>
      </c>
      <c r="M1134" t="s">
        <v>6263</v>
      </c>
      <c r="N1134" t="s">
        <v>12743</v>
      </c>
      <c r="O1134" t="s">
        <v>12744</v>
      </c>
      <c r="P1134" t="s">
        <v>6266</v>
      </c>
      <c r="Q1134" t="s">
        <v>7090</v>
      </c>
      <c r="R1134" t="s">
        <v>7090</v>
      </c>
      <c r="S1134" t="s">
        <v>9319</v>
      </c>
      <c r="T1134" t="s">
        <v>6770</v>
      </c>
      <c r="U1134" t="s">
        <v>9319</v>
      </c>
      <c r="V1134" t="s">
        <v>6271</v>
      </c>
      <c r="W1134" t="s">
        <v>12745</v>
      </c>
      <c r="X1134" t="s">
        <v>6488</v>
      </c>
      <c r="Y1134" t="s">
        <v>6269</v>
      </c>
      <c r="Z1134" s="48" t="str">
        <f t="shared" si="292"/>
        <v>SSA BCH-10.121.16.1-Bharuch-City B2_4/11-10.121.16.9-Bharuch B2_4/11</v>
      </c>
      <c r="AA1134" s="48">
        <f t="shared" si="293"/>
        <v>13</v>
      </c>
      <c r="AB1134" s="48">
        <f t="shared" si="294"/>
        <v>26</v>
      </c>
      <c r="AC1134" s="48">
        <f t="shared" si="295"/>
        <v>13</v>
      </c>
      <c r="AD1134" s="48">
        <f t="shared" si="296"/>
        <v>21</v>
      </c>
      <c r="AE1134" s="48" t="str">
        <f t="shared" si="297"/>
        <v>10.121.16.1</v>
      </c>
      <c r="AF1134" s="42" t="str">
        <f t="shared" si="298"/>
        <v>10.121.16.9</v>
      </c>
      <c r="AG1134" s="7" t="str">
        <f t="shared" si="299"/>
        <v>Bharuch City</v>
      </c>
      <c r="AH1134" s="7" t="str">
        <f t="shared" si="300"/>
        <v>Bharuch</v>
      </c>
      <c r="AI1134" s="7" t="str">
        <f t="shared" si="301"/>
        <v>S4P11</v>
      </c>
      <c r="AJ1134" s="7" t="str">
        <f t="shared" si="302"/>
        <v>S4P11</v>
      </c>
      <c r="AK1134" s="7" t="str">
        <f>IFERROR(VLOOKUP(Z1134,'PASTE-DL-ALARMS'!$Q$10:$W$2200,7,FALSE),"")</f>
        <v/>
      </c>
      <c r="AL1134" s="55" t="str">
        <f>IFERROR(VLOOKUP(Z1134,'PASTE-DL-ALARMS'!$Q$10:$W$2200,3,FALSE),"")</f>
        <v/>
      </c>
      <c r="AM1134" s="7" t="str">
        <f t="shared" si="303"/>
        <v>10.121.16.1_Bharuch City_S4P11</v>
      </c>
      <c r="AN1134" s="55" t="str">
        <f t="shared" si="304"/>
        <v>10.121.16.9_Bharuch_S4P11</v>
      </c>
      <c r="AO1134" s="72" t="e">
        <f t="shared" ca="1" si="305"/>
        <v>#VALUE!</v>
      </c>
      <c r="AP1134" s="7" t="str">
        <f>IFERROR(VLOOKUP(Z1134,'PASTE-DL-ALARMS'!$Q$10:$Z$2800,8,FALSE),"")</f>
        <v/>
      </c>
    </row>
    <row r="1135" spans="1:42" x14ac:dyDescent="0.25">
      <c r="A1135" s="20"/>
      <c r="B1135" s="20"/>
      <c r="C1135" s="20" t="str">
        <f>IF(D1135="Critical",MAX($C$8:C1134)+1,"")</f>
        <v/>
      </c>
      <c r="D1135" s="20" t="str">
        <f t="shared" si="289"/>
        <v>-</v>
      </c>
      <c r="E1135" s="20" t="str">
        <f>VLOOKUP('PASTE-DOWN-DL'!F1135,'SSA-CODE'!$D$4:$E$56,2,FALSE)</f>
        <v>AHD</v>
      </c>
      <c r="F1135" s="48" t="str">
        <f t="shared" si="290"/>
        <v>SSA AM</v>
      </c>
      <c r="G1135" s="48" t="str">
        <f t="shared" si="291"/>
        <v xml:space="preserve">	SSA AM</v>
      </c>
      <c r="H1135" s="20">
        <v>1126</v>
      </c>
      <c r="I1135" t="s">
        <v>12746</v>
      </c>
      <c r="J1135" t="s">
        <v>6260</v>
      </c>
      <c r="K1135" t="s">
        <v>6275</v>
      </c>
      <c r="L1135" t="s">
        <v>6262</v>
      </c>
      <c r="M1135" t="s">
        <v>6263</v>
      </c>
      <c r="N1135" t="s">
        <v>12747</v>
      </c>
      <c r="O1135" t="s">
        <v>12748</v>
      </c>
      <c r="P1135" t="s">
        <v>6266</v>
      </c>
      <c r="Q1135" t="s">
        <v>6876</v>
      </c>
      <c r="R1135" t="s">
        <v>6279</v>
      </c>
      <c r="S1135" t="s">
        <v>12749</v>
      </c>
      <c r="T1135" t="s">
        <v>6425</v>
      </c>
      <c r="U1135" t="s">
        <v>12750</v>
      </c>
      <c r="V1135" t="s">
        <v>6271</v>
      </c>
      <c r="W1135" t="s">
        <v>12751</v>
      </c>
      <c r="X1135" t="s">
        <v>12752</v>
      </c>
      <c r="Y1135" t="s">
        <v>6269</v>
      </c>
      <c r="Z1135" s="48" t="str">
        <f t="shared" si="292"/>
        <v>SSA AM-10.121.18.156-CUSTOM AIR CARGO_1/5-10.121.18.158-Airport ATC Bldg_4/5</v>
      </c>
      <c r="AA1135" s="48">
        <f t="shared" si="293"/>
        <v>15</v>
      </c>
      <c r="AB1135" s="48">
        <f t="shared" si="294"/>
        <v>36</v>
      </c>
      <c r="AC1135" s="48">
        <f t="shared" si="295"/>
        <v>15</v>
      </c>
      <c r="AD1135" s="48">
        <f t="shared" si="296"/>
        <v>32</v>
      </c>
      <c r="AE1135" s="48" t="str">
        <f t="shared" si="297"/>
        <v>10.121.18.156</v>
      </c>
      <c r="AF1135" s="42" t="str">
        <f t="shared" si="298"/>
        <v>10.121.18.158</v>
      </c>
      <c r="AG1135" s="7" t="str">
        <f t="shared" si="299"/>
        <v>GujSailCivilAviation</v>
      </c>
      <c r="AH1135" s="7" t="str">
        <f t="shared" si="300"/>
        <v>Airport-ATC-Bldg</v>
      </c>
      <c r="AI1135" s="7" t="str">
        <f t="shared" si="301"/>
        <v>S1P5</v>
      </c>
      <c r="AJ1135" s="7" t="str">
        <f t="shared" si="302"/>
        <v>S4P5</v>
      </c>
      <c r="AK1135" s="7" t="str">
        <f>IFERROR(VLOOKUP(Z1135,'PASTE-DL-ALARMS'!$Q$10:$W$2200,7,FALSE),"")</f>
        <v/>
      </c>
      <c r="AL1135" s="55" t="str">
        <f>IFERROR(VLOOKUP(Z1135,'PASTE-DL-ALARMS'!$Q$10:$W$2200,3,FALSE),"")</f>
        <v/>
      </c>
      <c r="AM1135" s="7" t="str">
        <f t="shared" si="303"/>
        <v>10.121.18.156_GujSailCivilAviation_S1P5</v>
      </c>
      <c r="AN1135" s="55" t="str">
        <f t="shared" si="304"/>
        <v>10.121.18.158_Airport-ATC-Bldg_S4P5</v>
      </c>
      <c r="AO1135" s="72" t="e">
        <f t="shared" ca="1" si="305"/>
        <v>#VALUE!</v>
      </c>
      <c r="AP1135" s="7" t="str">
        <f>IFERROR(VLOOKUP(Z1135,'PASTE-DL-ALARMS'!$Q$10:$Z$2800,8,FALSE),"")</f>
        <v/>
      </c>
    </row>
    <row r="1136" spans="1:42" x14ac:dyDescent="0.25">
      <c r="A1136" s="20"/>
      <c r="B1136" s="20"/>
      <c r="C1136" s="20" t="str">
        <f>IF(D1136="Critical",MAX($C$8:C1135)+1,"")</f>
        <v/>
      </c>
      <c r="D1136" s="20" t="str">
        <f t="shared" si="289"/>
        <v>-</v>
      </c>
      <c r="E1136" s="20" t="e">
        <f>VLOOKUP('PASTE-DOWN-DL'!F1136,'SSA-CODE'!$D$4:$E$56,2,FALSE)</f>
        <v>#N/A</v>
      </c>
      <c r="F1136" s="48" t="str">
        <f t="shared" si="290"/>
        <v>SSA</v>
      </c>
      <c r="G1136" s="48" t="str">
        <f t="shared" si="291"/>
        <v xml:space="preserve">	SSA</v>
      </c>
      <c r="H1136" s="20">
        <v>1127</v>
      </c>
      <c r="I1136" t="s">
        <v>19537</v>
      </c>
      <c r="J1136" t="s">
        <v>6260</v>
      </c>
      <c r="K1136" t="s">
        <v>6275</v>
      </c>
      <c r="L1136" t="s">
        <v>6262</v>
      </c>
      <c r="M1136" t="s">
        <v>6263</v>
      </c>
      <c r="N1136" t="s">
        <v>19538</v>
      </c>
      <c r="O1136" t="s">
        <v>19539</v>
      </c>
      <c r="P1136" t="s">
        <v>6266</v>
      </c>
      <c r="Q1136" t="s">
        <v>7090</v>
      </c>
      <c r="R1136" t="s">
        <v>7090</v>
      </c>
      <c r="S1136" t="s">
        <v>19540</v>
      </c>
      <c r="T1136" t="s">
        <v>6313</v>
      </c>
      <c r="U1136" t="s">
        <v>19540</v>
      </c>
      <c r="V1136" t="s">
        <v>6271</v>
      </c>
      <c r="W1136" t="s">
        <v>19541</v>
      </c>
      <c r="X1136" t="s">
        <v>6488</v>
      </c>
      <c r="Y1136" t="s">
        <v>6269</v>
      </c>
      <c r="Z1136" s="48" t="str">
        <f t="shared" si="292"/>
        <v>SSA-VAL-10.121.68.65_VALSAD-OLD(GNE)_4/2-10.121.5.219_NASHIK_5/3</v>
      </c>
      <c r="AA1136" s="48">
        <f t="shared" si="293"/>
        <v>14</v>
      </c>
      <c r="AB1136" s="48">
        <f t="shared" si="294"/>
        <v>30</v>
      </c>
      <c r="AC1136" s="48">
        <f t="shared" si="295"/>
        <v>14</v>
      </c>
      <c r="AD1136" s="48">
        <f t="shared" si="296"/>
        <v>21</v>
      </c>
      <c r="AE1136" s="48" t="str">
        <f t="shared" si="297"/>
        <v>10.121.68.65</v>
      </c>
      <c r="AF1136" s="42" t="str">
        <f t="shared" si="298"/>
        <v>10.121.5.219</v>
      </c>
      <c r="AG1136" s="7" t="str">
        <f t="shared" si="299"/>
        <v>VALSAD-OLD(GNE)</v>
      </c>
      <c r="AH1136" s="7" t="str">
        <f t="shared" si="300"/>
        <v>NASHIK</v>
      </c>
      <c r="AI1136" s="7" t="str">
        <f t="shared" si="301"/>
        <v>S4P2</v>
      </c>
      <c r="AJ1136" s="7" t="str">
        <f t="shared" si="302"/>
        <v>S5P3</v>
      </c>
      <c r="AK1136" s="7" t="str">
        <f>IFERROR(VLOOKUP(Z1136,'PASTE-DL-ALARMS'!$Q$10:$W$2200,7,FALSE),"")</f>
        <v/>
      </c>
      <c r="AL1136" s="55" t="str">
        <f>IFERROR(VLOOKUP(Z1136,'PASTE-DL-ALARMS'!$Q$10:$W$2200,3,FALSE),"")</f>
        <v/>
      </c>
      <c r="AM1136" s="7" t="str">
        <f t="shared" si="303"/>
        <v>10.121.68.65_VALSAD-OLD(GNE)_S4P2</v>
      </c>
      <c r="AN1136" s="55" t="str">
        <f t="shared" si="304"/>
        <v>10.121.5.219_NASHIK_S5P3</v>
      </c>
      <c r="AO1136" s="72" t="e">
        <f t="shared" ca="1" si="305"/>
        <v>#VALUE!</v>
      </c>
      <c r="AP1136" s="7" t="str">
        <f>IFERROR(VLOOKUP(Z1136,'PASTE-DL-ALARMS'!$Q$10:$Z$2800,8,FALSE),"")</f>
        <v/>
      </c>
    </row>
    <row r="1137" spans="1:42" x14ac:dyDescent="0.25">
      <c r="A1137" s="20"/>
      <c r="B1137" s="20"/>
      <c r="C1137" s="20" t="str">
        <f>IF(D1137="Critical",MAX($C$8:C1136)+1,"")</f>
        <v/>
      </c>
      <c r="D1137" s="20" t="str">
        <f t="shared" si="289"/>
        <v>-</v>
      </c>
      <c r="E1137" s="20" t="str">
        <f>VLOOKUP('PASTE-DOWN-DL'!F1137,'SSA-CODE'!$D$4:$E$56,2,FALSE)</f>
        <v>VAL</v>
      </c>
      <c r="F1137" s="48" t="str">
        <f t="shared" si="290"/>
        <v>SSA VAL</v>
      </c>
      <c r="G1137" s="48" t="str">
        <f t="shared" si="291"/>
        <v xml:space="preserve">	SSA VAL</v>
      </c>
      <c r="H1137" s="20">
        <v>1128</v>
      </c>
      <c r="I1137" t="s">
        <v>12753</v>
      </c>
      <c r="J1137" t="s">
        <v>6260</v>
      </c>
      <c r="K1137" t="s">
        <v>6275</v>
      </c>
      <c r="L1137" t="s">
        <v>6262</v>
      </c>
      <c r="M1137" t="s">
        <v>6263</v>
      </c>
      <c r="N1137" t="s">
        <v>12754</v>
      </c>
      <c r="O1137" t="s">
        <v>12755</v>
      </c>
      <c r="P1137" t="s">
        <v>6266</v>
      </c>
      <c r="Q1137" t="s">
        <v>7052</v>
      </c>
      <c r="R1137" t="s">
        <v>6279</v>
      </c>
      <c r="S1137" t="s">
        <v>12756</v>
      </c>
      <c r="T1137" t="s">
        <v>6304</v>
      </c>
      <c r="U1137" t="s">
        <v>6931</v>
      </c>
      <c r="V1137" t="s">
        <v>6271</v>
      </c>
      <c r="W1137" t="s">
        <v>12757</v>
      </c>
      <c r="X1137" t="s">
        <v>12758</v>
      </c>
      <c r="Y1137" t="s">
        <v>6269</v>
      </c>
      <c r="Z1137" s="48" t="str">
        <f t="shared" si="292"/>
        <v>SSA VAL-10.121.16.95-KAKADVEL-10.121.16.84-LIMZER</v>
      </c>
      <c r="AA1137" s="48">
        <f t="shared" si="293"/>
        <v>14</v>
      </c>
      <c r="AB1137" s="48">
        <f t="shared" si="294"/>
        <v>23</v>
      </c>
      <c r="AC1137" s="48">
        <f t="shared" si="295"/>
        <v>14</v>
      </c>
      <c r="AD1137" s="48">
        <f t="shared" si="296"/>
        <v>21</v>
      </c>
      <c r="AE1137" s="48" t="str">
        <f t="shared" si="297"/>
        <v>10.121.16.95</v>
      </c>
      <c r="AF1137" s="42" t="str">
        <f t="shared" si="298"/>
        <v>10.121.16.84</v>
      </c>
      <c r="AG1137" s="7" t="str">
        <f t="shared" si="299"/>
        <v>KAKADVEL</v>
      </c>
      <c r="AH1137" s="7" t="str">
        <f t="shared" si="300"/>
        <v>LIMZER</v>
      </c>
      <c r="AI1137" s="7" t="str">
        <f t="shared" si="301"/>
        <v>S2P5</v>
      </c>
      <c r="AJ1137" s="7" t="str">
        <f t="shared" si="302"/>
        <v>S2P6</v>
      </c>
      <c r="AK1137" s="7" t="str">
        <f>IFERROR(VLOOKUP(Z1137,'PASTE-DL-ALARMS'!$Q$10:$W$2200,7,FALSE),"")</f>
        <v/>
      </c>
      <c r="AL1137" s="55" t="str">
        <f>IFERROR(VLOOKUP(Z1137,'PASTE-DL-ALARMS'!$Q$10:$W$2200,3,FALSE),"")</f>
        <v/>
      </c>
      <c r="AM1137" s="7" t="str">
        <f t="shared" si="303"/>
        <v>10.121.16.95_KAKADVEL_S2P5</v>
      </c>
      <c r="AN1137" s="55" t="str">
        <f t="shared" si="304"/>
        <v>10.121.16.84_LIMZER_S2P6</v>
      </c>
      <c r="AO1137" s="72" t="e">
        <f t="shared" ca="1" si="305"/>
        <v>#VALUE!</v>
      </c>
      <c r="AP1137" s="7" t="str">
        <f>IFERROR(VLOOKUP(Z1137,'PASTE-DL-ALARMS'!$Q$10:$Z$2800,8,FALSE),"")</f>
        <v/>
      </c>
    </row>
    <row r="1138" spans="1:42" x14ac:dyDescent="0.25">
      <c r="A1138" s="20"/>
      <c r="B1138" s="20"/>
      <c r="C1138" s="20" t="str">
        <f>IF(D1138="Critical",MAX($C$8:C1137)+1,"")</f>
        <v/>
      </c>
      <c r="D1138" s="20" t="str">
        <f t="shared" si="289"/>
        <v>-</v>
      </c>
      <c r="E1138" s="20" t="str">
        <f>VLOOKUP('PASTE-DOWN-DL'!F1138,'SSA-CODE'!$D$4:$E$56,2,FALSE)</f>
        <v>WTR RJ</v>
      </c>
      <c r="F1138" s="48" t="str">
        <f t="shared" si="290"/>
        <v>WTR RJ</v>
      </c>
      <c r="G1138" s="48" t="str">
        <f t="shared" si="291"/>
        <v xml:space="preserve">	WTR RJ</v>
      </c>
      <c r="H1138" s="20">
        <v>1129</v>
      </c>
      <c r="I1138" t="s">
        <v>12759</v>
      </c>
      <c r="J1138" t="s">
        <v>6466</v>
      </c>
      <c r="K1138" t="s">
        <v>6275</v>
      </c>
      <c r="L1138" t="s">
        <v>6262</v>
      </c>
      <c r="M1138" t="s">
        <v>6263</v>
      </c>
      <c r="N1138" t="s">
        <v>12760</v>
      </c>
      <c r="O1138" t="s">
        <v>12761</v>
      </c>
      <c r="P1138" t="s">
        <v>6266</v>
      </c>
      <c r="Q1138" t="s">
        <v>6916</v>
      </c>
      <c r="R1138" t="s">
        <v>6279</v>
      </c>
      <c r="S1138" t="s">
        <v>7759</v>
      </c>
      <c r="T1138" t="s">
        <v>6313</v>
      </c>
      <c r="U1138" t="s">
        <v>7199</v>
      </c>
      <c r="V1138" t="s">
        <v>6271</v>
      </c>
      <c r="W1138" t="s">
        <v>12762</v>
      </c>
      <c r="X1138" t="s">
        <v>12763</v>
      </c>
      <c r="Y1138" t="s">
        <v>6269</v>
      </c>
      <c r="Z1138" s="48" t="str">
        <f t="shared" si="292"/>
        <v>WTR RJ-10.121.69.11-AMRELI 2-10.121.96.1-Amreli 3</v>
      </c>
      <c r="AA1138" s="48">
        <f t="shared" si="293"/>
        <v>14</v>
      </c>
      <c r="AB1138" s="48">
        <f t="shared" si="294"/>
        <v>23</v>
      </c>
      <c r="AC1138" s="48">
        <f t="shared" si="295"/>
        <v>13</v>
      </c>
      <c r="AD1138" s="48">
        <f t="shared" si="296"/>
        <v>22</v>
      </c>
      <c r="AE1138" s="48" t="str">
        <f t="shared" si="297"/>
        <v>10.121.96.36</v>
      </c>
      <c r="AF1138" s="42" t="str">
        <f t="shared" si="298"/>
        <v>10.121.96.1</v>
      </c>
      <c r="AG1138" s="7" t="str">
        <f t="shared" si="299"/>
        <v>AMRELI 2</v>
      </c>
      <c r="AH1138" s="7" t="str">
        <f t="shared" si="300"/>
        <v>Amreli 3</v>
      </c>
      <c r="AI1138" s="7" t="str">
        <f t="shared" si="301"/>
        <v>S6P8</v>
      </c>
      <c r="AJ1138" s="7" t="str">
        <f t="shared" si="302"/>
        <v>S6P8</v>
      </c>
      <c r="AK1138" s="7" t="str">
        <f>IFERROR(VLOOKUP(Z1138,'PASTE-DL-ALARMS'!$Q$10:$W$2200,7,FALSE),"")</f>
        <v/>
      </c>
      <c r="AL1138" s="55" t="str">
        <f>IFERROR(VLOOKUP(Z1138,'PASTE-DL-ALARMS'!$Q$10:$W$2200,3,FALSE),"")</f>
        <v/>
      </c>
      <c r="AM1138" s="7" t="str">
        <f t="shared" si="303"/>
        <v>10.121.96.36_AMRELI 2_S6P8</v>
      </c>
      <c r="AN1138" s="55" t="str">
        <f t="shared" si="304"/>
        <v>10.121.96.1_Amreli 3_S6P8</v>
      </c>
      <c r="AO1138" s="72" t="e">
        <f t="shared" ca="1" si="305"/>
        <v>#VALUE!</v>
      </c>
      <c r="AP1138" s="7" t="str">
        <f>IFERROR(VLOOKUP(Z1138,'PASTE-DL-ALARMS'!$Q$10:$Z$2800,8,FALSE),"")</f>
        <v/>
      </c>
    </row>
    <row r="1139" spans="1:42" x14ac:dyDescent="0.25">
      <c r="A1139" s="20"/>
      <c r="B1139" s="20"/>
      <c r="C1139" s="20" t="str">
        <f>IF(D1139="Critical",MAX($C$8:C1138)+1,"")</f>
        <v/>
      </c>
      <c r="D1139" s="20" t="str">
        <f t="shared" si="289"/>
        <v>-</v>
      </c>
      <c r="E1139" s="20" t="str">
        <f>VLOOKUP('PASTE-DOWN-DL'!F1139,'SSA-CODE'!$D$4:$E$56,2,FALSE)</f>
        <v>BUJ</v>
      </c>
      <c r="F1139" s="48" t="str">
        <f t="shared" si="290"/>
        <v>SSA BUJ</v>
      </c>
      <c r="G1139" s="48" t="str">
        <f t="shared" si="291"/>
        <v xml:space="preserve">	SSA BUJ</v>
      </c>
      <c r="H1139" s="20">
        <v>1130</v>
      </c>
      <c r="I1139" t="s">
        <v>12764</v>
      </c>
      <c r="J1139" t="s">
        <v>6260</v>
      </c>
      <c r="K1139" t="s">
        <v>6275</v>
      </c>
      <c r="L1139" t="s">
        <v>6262</v>
      </c>
      <c r="M1139" t="s">
        <v>6263</v>
      </c>
      <c r="N1139" t="s">
        <v>12765</v>
      </c>
      <c r="O1139" t="s">
        <v>12766</v>
      </c>
      <c r="P1139" t="s">
        <v>6266</v>
      </c>
      <c r="Q1139" t="s">
        <v>6608</v>
      </c>
      <c r="R1139" t="s">
        <v>6279</v>
      </c>
      <c r="S1139" t="s">
        <v>6269</v>
      </c>
      <c r="T1139" t="s">
        <v>6394</v>
      </c>
      <c r="U1139" t="s">
        <v>6269</v>
      </c>
      <c r="V1139" t="s">
        <v>6271</v>
      </c>
      <c r="W1139" t="s">
        <v>12767</v>
      </c>
      <c r="X1139" t="s">
        <v>12768</v>
      </c>
      <c r="Y1139" t="s">
        <v>6269</v>
      </c>
      <c r="Z1139" s="48" t="str">
        <f t="shared" si="292"/>
        <v>SSA BUJ-10.121.17.85-Sharma Guest House2 A1_1/6-10.121.24.106-Zanda Chowk A1_1/5</v>
      </c>
      <c r="AA1139" s="48">
        <f t="shared" si="293"/>
        <v>14</v>
      </c>
      <c r="AB1139" s="48">
        <f t="shared" si="294"/>
        <v>35</v>
      </c>
      <c r="AC1139" s="48">
        <f t="shared" si="295"/>
        <v>15</v>
      </c>
      <c r="AD1139" s="48">
        <f t="shared" si="296"/>
        <v>27</v>
      </c>
      <c r="AE1139" s="48" t="str">
        <f t="shared" si="297"/>
        <v>10.121.17.85</v>
      </c>
      <c r="AF1139" s="42" t="str">
        <f t="shared" si="298"/>
        <v>10.121.24.106</v>
      </c>
      <c r="AG1139" s="7" t="str">
        <f t="shared" si="299"/>
        <v>Sharma Guest House 2</v>
      </c>
      <c r="AH1139" s="7" t="str">
        <f t="shared" si="300"/>
        <v>Zanda Chowk</v>
      </c>
      <c r="AI1139" s="7" t="str">
        <f t="shared" si="301"/>
        <v>S1P6</v>
      </c>
      <c r="AJ1139" s="7" t="str">
        <f t="shared" si="302"/>
        <v>S1P5</v>
      </c>
      <c r="AK1139" s="7" t="str">
        <f>IFERROR(VLOOKUP(Z1139,'PASTE-DL-ALARMS'!$Q$10:$W$2200,7,FALSE),"")</f>
        <v/>
      </c>
      <c r="AL1139" s="55" t="str">
        <f>IFERROR(VLOOKUP(Z1139,'PASTE-DL-ALARMS'!$Q$10:$W$2200,3,FALSE),"")</f>
        <v/>
      </c>
      <c r="AM1139" s="7" t="str">
        <f t="shared" si="303"/>
        <v>10.121.17.85_Sharma Guest House 2_S1P6</v>
      </c>
      <c r="AN1139" s="55" t="str">
        <f t="shared" si="304"/>
        <v>10.121.24.106_Zanda Chowk_S1P5</v>
      </c>
      <c r="AO1139" s="72" t="e">
        <f t="shared" ca="1" si="305"/>
        <v>#VALUE!</v>
      </c>
      <c r="AP1139" s="7" t="str">
        <f>IFERROR(VLOOKUP(Z1139,'PASTE-DL-ALARMS'!$Q$10:$Z$2800,8,FALSE),"")</f>
        <v/>
      </c>
    </row>
    <row r="1140" spans="1:42" x14ac:dyDescent="0.25">
      <c r="A1140" s="20"/>
      <c r="B1140" s="20"/>
      <c r="C1140" s="20" t="str">
        <f>IF(D1140="Critical",MAX($C$8:C1139)+1,"")</f>
        <v/>
      </c>
      <c r="D1140" s="20" t="str">
        <f t="shared" si="289"/>
        <v>-</v>
      </c>
      <c r="E1140" s="20" t="str">
        <f>VLOOKUP('PASTE-DOWN-DL'!F1140,'SSA-CODE'!$D$4:$E$56,2,FALSE)</f>
        <v>WTR RJ</v>
      </c>
      <c r="F1140" s="48" t="str">
        <f t="shared" si="290"/>
        <v>WTR RJ</v>
      </c>
      <c r="G1140" s="48" t="str">
        <f t="shared" si="291"/>
        <v xml:space="preserve">	WTR RJ</v>
      </c>
      <c r="H1140" s="20">
        <v>1131</v>
      </c>
      <c r="I1140" t="s">
        <v>12769</v>
      </c>
      <c r="J1140" t="s">
        <v>6260</v>
      </c>
      <c r="K1140" t="s">
        <v>6261</v>
      </c>
      <c r="L1140" t="s">
        <v>6262</v>
      </c>
      <c r="M1140" t="s">
        <v>6263</v>
      </c>
      <c r="N1140" t="s">
        <v>12770</v>
      </c>
      <c r="O1140" t="s">
        <v>12771</v>
      </c>
      <c r="P1140" t="s">
        <v>6266</v>
      </c>
      <c r="Q1140" t="s">
        <v>6629</v>
      </c>
      <c r="R1140" t="s">
        <v>6876</v>
      </c>
      <c r="S1140" t="s">
        <v>6269</v>
      </c>
      <c r="T1140" t="s">
        <v>6693</v>
      </c>
      <c r="U1140" t="s">
        <v>6269</v>
      </c>
      <c r="V1140" t="s">
        <v>6271</v>
      </c>
      <c r="W1140" t="s">
        <v>12772</v>
      </c>
      <c r="X1140" t="s">
        <v>12773</v>
      </c>
      <c r="Y1140" t="s">
        <v>12774</v>
      </c>
      <c r="Z1140" s="48" t="str">
        <f t="shared" si="292"/>
        <v>WTR RJ-10.121.17.8-BAMANBORE_3/1-10.121.99.7-CHOTILA_6/1</v>
      </c>
      <c r="AA1140" s="48">
        <f t="shared" si="293"/>
        <v>13</v>
      </c>
      <c r="AB1140" s="48">
        <f t="shared" si="294"/>
        <v>23</v>
      </c>
      <c r="AC1140" s="48">
        <f t="shared" si="295"/>
        <v>13</v>
      </c>
      <c r="AD1140" s="48">
        <f t="shared" si="296"/>
        <v>21</v>
      </c>
      <c r="AE1140" s="48" t="str">
        <f t="shared" si="297"/>
        <v>10.121.17.8</v>
      </c>
      <c r="AF1140" s="42" t="str">
        <f t="shared" si="298"/>
        <v>10.121.99.7</v>
      </c>
      <c r="AG1140" s="7" t="str">
        <f t="shared" si="299"/>
        <v>BAMANBORE</v>
      </c>
      <c r="AH1140" s="7" t="str">
        <f t="shared" si="300"/>
        <v>CHOTILA</v>
      </c>
      <c r="AI1140" s="7" t="str">
        <f t="shared" si="301"/>
        <v>S3P1</v>
      </c>
      <c r="AJ1140" s="7" t="str">
        <f t="shared" si="302"/>
        <v>S6P1</v>
      </c>
      <c r="AK1140" s="7" t="str">
        <f>IFERROR(VLOOKUP(Z1140,'PASTE-DL-ALARMS'!$Q$10:$W$2200,7,FALSE),"")</f>
        <v/>
      </c>
      <c r="AL1140" s="55" t="str">
        <f>IFERROR(VLOOKUP(Z1140,'PASTE-DL-ALARMS'!$Q$10:$W$2200,3,FALSE),"")</f>
        <v/>
      </c>
      <c r="AM1140" s="7" t="str">
        <f t="shared" si="303"/>
        <v>10.121.17.8_BAMANBORE_S3P1</v>
      </c>
      <c r="AN1140" s="55" t="str">
        <f t="shared" si="304"/>
        <v>10.121.99.7_CHOTILA_S6P1</v>
      </c>
      <c r="AO1140" s="72" t="e">
        <f t="shared" ca="1" si="305"/>
        <v>#VALUE!</v>
      </c>
      <c r="AP1140" s="7" t="str">
        <f>IFERROR(VLOOKUP(Z1140,'PASTE-DL-ALARMS'!$Q$10:$Z$2800,8,FALSE),"")</f>
        <v/>
      </c>
    </row>
    <row r="1141" spans="1:42" x14ac:dyDescent="0.25">
      <c r="A1141" s="20"/>
      <c r="B1141" s="20"/>
      <c r="C1141" s="20" t="str">
        <f>IF(D1141="Critical",MAX($C$8:C1140)+1,"")</f>
        <v/>
      </c>
      <c r="D1141" s="20" t="str">
        <f t="shared" si="289"/>
        <v>-</v>
      </c>
      <c r="E1141" s="20" t="str">
        <f>VLOOKUP('PASTE-DOWN-DL'!F1141,'SSA-CODE'!$D$4:$E$56,2,FALSE)</f>
        <v>MSN</v>
      </c>
      <c r="F1141" s="48" t="str">
        <f t="shared" si="290"/>
        <v>SSA MEH</v>
      </c>
      <c r="G1141" s="48" t="str">
        <f t="shared" si="291"/>
        <v xml:space="preserve">	SSA MEH</v>
      </c>
      <c r="H1141" s="20">
        <v>1132</v>
      </c>
      <c r="I1141" t="s">
        <v>12775</v>
      </c>
      <c r="J1141" t="s">
        <v>6260</v>
      </c>
      <c r="K1141" t="s">
        <v>6275</v>
      </c>
      <c r="L1141" t="s">
        <v>6262</v>
      </c>
      <c r="M1141" t="s">
        <v>6263</v>
      </c>
      <c r="N1141" t="s">
        <v>12776</v>
      </c>
      <c r="O1141" t="s">
        <v>12777</v>
      </c>
      <c r="P1141" t="s">
        <v>6266</v>
      </c>
      <c r="Q1141" t="s">
        <v>6302</v>
      </c>
      <c r="R1141" t="s">
        <v>6279</v>
      </c>
      <c r="S1141" t="s">
        <v>12778</v>
      </c>
      <c r="T1141" t="s">
        <v>6471</v>
      </c>
      <c r="U1141" t="s">
        <v>11334</v>
      </c>
      <c r="V1141" t="s">
        <v>6271</v>
      </c>
      <c r="W1141" t="s">
        <v>12779</v>
      </c>
      <c r="X1141" t="s">
        <v>12780</v>
      </c>
      <c r="Y1141" t="s">
        <v>6269</v>
      </c>
      <c r="Z1141" s="48" t="str">
        <f t="shared" si="292"/>
        <v>SSA MEH-10.121.15.215-PIMPAL EXCG A1-10.121.15.143-Chanasma</v>
      </c>
      <c r="AA1141" s="48">
        <f t="shared" si="293"/>
        <v>15</v>
      </c>
      <c r="AB1141" s="48">
        <f t="shared" si="294"/>
        <v>30</v>
      </c>
      <c r="AC1141" s="48">
        <f t="shared" si="295"/>
        <v>15</v>
      </c>
      <c r="AD1141" s="48">
        <f t="shared" si="296"/>
        <v>24</v>
      </c>
      <c r="AE1141" s="48" t="str">
        <f t="shared" si="297"/>
        <v>10.121.15.215</v>
      </c>
      <c r="AF1141" s="42" t="str">
        <f t="shared" si="298"/>
        <v>10.121.15.143</v>
      </c>
      <c r="AG1141" s="7" t="str">
        <f t="shared" si="299"/>
        <v>PIMPAL EXCG A1</v>
      </c>
      <c r="AH1141" s="7" t="str">
        <f t="shared" si="300"/>
        <v>Chanasma</v>
      </c>
      <c r="AI1141" s="7" t="str">
        <f t="shared" si="301"/>
        <v>S1P5</v>
      </c>
      <c r="AJ1141" s="7" t="str">
        <f t="shared" si="302"/>
        <v>S5P3</v>
      </c>
      <c r="AK1141" s="7" t="str">
        <f>IFERROR(VLOOKUP(Z1141,'PASTE-DL-ALARMS'!$Q$10:$W$2200,7,FALSE),"")</f>
        <v/>
      </c>
      <c r="AL1141" s="55" t="str">
        <f>IFERROR(VLOOKUP(Z1141,'PASTE-DL-ALARMS'!$Q$10:$W$2200,3,FALSE),"")</f>
        <v/>
      </c>
      <c r="AM1141" s="7" t="str">
        <f t="shared" si="303"/>
        <v>10.121.15.215_PIMPAL EXCG A1_S1P5</v>
      </c>
      <c r="AN1141" s="55" t="str">
        <f t="shared" si="304"/>
        <v>10.121.15.143_Chanasma_S5P3</v>
      </c>
      <c r="AO1141" s="72" t="e">
        <f t="shared" ca="1" si="305"/>
        <v>#VALUE!</v>
      </c>
      <c r="AP1141" s="7" t="str">
        <f>IFERROR(VLOOKUP(Z1141,'PASTE-DL-ALARMS'!$Q$10:$Z$2800,8,FALSE),"")</f>
        <v/>
      </c>
    </row>
    <row r="1142" spans="1:42" x14ac:dyDescent="0.25">
      <c r="A1142" s="20"/>
      <c r="B1142" s="20"/>
      <c r="C1142" s="20" t="str">
        <f>IF(D1142="Critical",MAX($C$8:C1141)+1,"")</f>
        <v/>
      </c>
      <c r="D1142" s="20" t="str">
        <f t="shared" si="289"/>
        <v>-</v>
      </c>
      <c r="E1142" s="20" t="str">
        <f>VLOOKUP('PASTE-DOWN-DL'!F1142,'SSA-CODE'!$D$4:$E$56,2,FALSE)</f>
        <v>AHD</v>
      </c>
      <c r="F1142" s="48" t="str">
        <f t="shared" si="290"/>
        <v>SSA AM</v>
      </c>
      <c r="G1142" s="48" t="str">
        <f t="shared" si="291"/>
        <v xml:space="preserve">	SSA AM</v>
      </c>
      <c r="H1142" s="20">
        <v>1133</v>
      </c>
      <c r="I1142" t="s">
        <v>12781</v>
      </c>
      <c r="J1142" t="s">
        <v>6260</v>
      </c>
      <c r="K1142" t="s">
        <v>6261</v>
      </c>
      <c r="L1142" t="s">
        <v>6262</v>
      </c>
      <c r="M1142" t="s">
        <v>6263</v>
      </c>
      <c r="N1142" t="s">
        <v>12782</v>
      </c>
      <c r="O1142" t="s">
        <v>12783</v>
      </c>
      <c r="P1142" t="s">
        <v>6266</v>
      </c>
      <c r="Q1142" t="s">
        <v>6735</v>
      </c>
      <c r="R1142" t="s">
        <v>6279</v>
      </c>
      <c r="S1142" t="s">
        <v>10018</v>
      </c>
      <c r="T1142" t="s">
        <v>6287</v>
      </c>
      <c r="U1142" t="s">
        <v>12784</v>
      </c>
      <c r="V1142" t="s">
        <v>6271</v>
      </c>
      <c r="W1142" t="s">
        <v>12785</v>
      </c>
      <c r="X1142" t="s">
        <v>12786</v>
      </c>
      <c r="Y1142" t="s">
        <v>12787</v>
      </c>
      <c r="Z1142" s="48" t="str">
        <f t="shared" si="292"/>
        <v>SSA AM-10.121.18.66-GulbaiTekra_3/1-10.121.18.65-Navrangpura(GNE)_4/1</v>
      </c>
      <c r="AA1142" s="48">
        <f t="shared" si="293"/>
        <v>14</v>
      </c>
      <c r="AB1142" s="48">
        <f t="shared" si="294"/>
        <v>28</v>
      </c>
      <c r="AC1142" s="48">
        <f t="shared" si="295"/>
        <v>14</v>
      </c>
      <c r="AD1142" s="48">
        <f t="shared" si="296"/>
        <v>32</v>
      </c>
      <c r="AE1142" s="48" t="str">
        <f t="shared" si="297"/>
        <v>10.121.18.66</v>
      </c>
      <c r="AF1142" s="42" t="str">
        <f t="shared" si="298"/>
        <v>10.121.18.65</v>
      </c>
      <c r="AG1142" s="7" t="str">
        <f t="shared" si="299"/>
        <v>GULABAI TEKRA</v>
      </c>
      <c r="AH1142" s="7" t="str">
        <f t="shared" si="300"/>
        <v>NAVRANGPURA (GNE)</v>
      </c>
      <c r="AI1142" s="7" t="str">
        <f t="shared" si="301"/>
        <v>S3P1</v>
      </c>
      <c r="AJ1142" s="7" t="str">
        <f t="shared" si="302"/>
        <v>S4P1</v>
      </c>
      <c r="AK1142" s="7" t="str">
        <f>IFERROR(VLOOKUP(Z1142,'PASTE-DL-ALARMS'!$Q$10:$W$2200,7,FALSE),"")</f>
        <v/>
      </c>
      <c r="AL1142" s="55" t="str">
        <f>IFERROR(VLOOKUP(Z1142,'PASTE-DL-ALARMS'!$Q$10:$W$2200,3,FALSE),"")</f>
        <v/>
      </c>
      <c r="AM1142" s="7" t="str">
        <f t="shared" si="303"/>
        <v>10.121.18.66_GULABAI TEKRA_S3P1</v>
      </c>
      <c r="AN1142" s="55" t="str">
        <f t="shared" si="304"/>
        <v>10.121.18.65_NAVRANGPURA (GNE)_S4P1</v>
      </c>
      <c r="AO1142" s="72" t="e">
        <f t="shared" ca="1" si="305"/>
        <v>#VALUE!</v>
      </c>
      <c r="AP1142" s="7" t="str">
        <f>IFERROR(VLOOKUP(Z1142,'PASTE-DL-ALARMS'!$Q$10:$Z$2800,8,FALSE),"")</f>
        <v/>
      </c>
    </row>
    <row r="1143" spans="1:42" x14ac:dyDescent="0.25">
      <c r="A1143" s="20"/>
      <c r="B1143" s="20"/>
      <c r="C1143" s="20">
        <f>IF(D1143="Critical",MAX($C$8:C1142)+1,"")</f>
        <v>47</v>
      </c>
      <c r="D1143" s="20" t="str">
        <f t="shared" si="289"/>
        <v>Critical</v>
      </c>
      <c r="E1143" s="20" t="str">
        <f>VLOOKUP('PASTE-DOWN-DL'!F1143,'SSA-CODE'!$D$4:$E$56,2,FALSE)</f>
        <v>VDA</v>
      </c>
      <c r="F1143" s="48" t="str">
        <f t="shared" si="290"/>
        <v>SSA VDR</v>
      </c>
      <c r="G1143" s="48" t="str">
        <f t="shared" si="291"/>
        <v xml:space="preserve">	SSA VDR</v>
      </c>
      <c r="H1143" s="20">
        <v>1134</v>
      </c>
      <c r="I1143" t="s">
        <v>12788</v>
      </c>
      <c r="J1143" t="s">
        <v>6260</v>
      </c>
      <c r="K1143" t="s">
        <v>6275</v>
      </c>
      <c r="L1143" t="s">
        <v>6262</v>
      </c>
      <c r="M1143" t="s">
        <v>6263</v>
      </c>
      <c r="N1143" t="s">
        <v>12789</v>
      </c>
      <c r="O1143" t="s">
        <v>12790</v>
      </c>
      <c r="P1143" t="s">
        <v>6484</v>
      </c>
      <c r="Q1143" t="s">
        <v>6302</v>
      </c>
      <c r="R1143" t="s">
        <v>6279</v>
      </c>
      <c r="S1143" t="s">
        <v>12791</v>
      </c>
      <c r="T1143" t="s">
        <v>6500</v>
      </c>
      <c r="U1143" t="s">
        <v>6708</v>
      </c>
      <c r="V1143" t="s">
        <v>6271</v>
      </c>
      <c r="W1143" t="s">
        <v>12792</v>
      </c>
      <c r="X1143" t="s">
        <v>12793</v>
      </c>
      <c r="Y1143" t="s">
        <v>6269</v>
      </c>
      <c r="Z1143" s="48" t="str">
        <f t="shared" si="292"/>
        <v>SSA VDR-10.121.19.131-KARELIBAGH B2_4/6-10.121.99.152-APMC-BTS A1_1/5</v>
      </c>
      <c r="AA1143" s="48">
        <f t="shared" si="293"/>
        <v>15</v>
      </c>
      <c r="AB1143" s="48">
        <f t="shared" si="294"/>
        <v>24</v>
      </c>
      <c r="AC1143" s="48">
        <f t="shared" si="295"/>
        <v>15</v>
      </c>
      <c r="AD1143" s="48">
        <f t="shared" si="296"/>
        <v>26</v>
      </c>
      <c r="AE1143" s="48" t="str">
        <f t="shared" si="297"/>
        <v>10.121.99.152</v>
      </c>
      <c r="AF1143" s="42" t="str">
        <f t="shared" si="298"/>
        <v>10.121.19.131</v>
      </c>
      <c r="AG1143" s="7" t="str">
        <f t="shared" si="299"/>
        <v>APMC-BTS</v>
      </c>
      <c r="AH1143" s="7" t="str">
        <f t="shared" si="300"/>
        <v>KARELIBAGH</v>
      </c>
      <c r="AI1143" s="7" t="str">
        <f t="shared" si="301"/>
        <v>S1P5</v>
      </c>
      <c r="AJ1143" s="7" t="str">
        <f t="shared" si="302"/>
        <v>S4P6</v>
      </c>
      <c r="AK1143" s="7" t="str">
        <f>IFERROR(VLOOKUP(Z1143,'PASTE-DL-ALARMS'!$Q$10:$W$2200,7,FALSE),"")</f>
        <v>15-05-2026</v>
      </c>
      <c r="AL1143" s="55" t="str">
        <f>IFERROR(VLOOKUP(Z1143,'PASTE-DL-ALARMS'!$Q$10:$W$2200,3,FALSE),"")</f>
        <v>15:30:48</v>
      </c>
      <c r="AM1143" s="7" t="str">
        <f t="shared" si="303"/>
        <v>10.121.99.152_APMC-BTS_S1P5</v>
      </c>
      <c r="AN1143" s="55" t="str">
        <f t="shared" si="304"/>
        <v>10.121.19.131_KARELIBAGH_S4P6</v>
      </c>
      <c r="AO1143" s="72">
        <f t="shared" ca="1" si="305"/>
        <v>0</v>
      </c>
      <c r="AP1143" s="7" t="str">
        <f>IFERROR(VLOOKUP(Z1143,'PASTE-DL-ALARMS'!$Q$10:$Z$2800,8,FALSE),"")</f>
        <v xml:space="preserve">	2026/05/15,15:30:48</v>
      </c>
    </row>
    <row r="1144" spans="1:42" x14ac:dyDescent="0.25">
      <c r="A1144" s="20"/>
      <c r="B1144" s="20"/>
      <c r="C1144" s="20" t="str">
        <f>IF(D1144="Critical",MAX($C$8:C1143)+1,"")</f>
        <v/>
      </c>
      <c r="D1144" s="20" t="str">
        <f t="shared" si="289"/>
        <v>-</v>
      </c>
      <c r="E1144" s="20" t="str">
        <f>VLOOKUP('PASTE-DOWN-DL'!F1144,'SSA-CODE'!$D$4:$E$56,2,FALSE)</f>
        <v>WTR RJ</v>
      </c>
      <c r="F1144" s="48" t="str">
        <f t="shared" si="290"/>
        <v>WTR RJ</v>
      </c>
      <c r="G1144" s="48" t="str">
        <f t="shared" si="291"/>
        <v xml:space="preserve">	WTR RJ</v>
      </c>
      <c r="H1144" s="20">
        <v>1135</v>
      </c>
      <c r="I1144" t="s">
        <v>12794</v>
      </c>
      <c r="J1144" t="s">
        <v>6466</v>
      </c>
      <c r="K1144" t="s">
        <v>6275</v>
      </c>
      <c r="L1144" t="s">
        <v>6262</v>
      </c>
      <c r="M1144" t="s">
        <v>6263</v>
      </c>
      <c r="N1144" t="s">
        <v>12795</v>
      </c>
      <c r="O1144" t="s">
        <v>12796</v>
      </c>
      <c r="P1144" t="s">
        <v>6266</v>
      </c>
      <c r="Q1144" t="s">
        <v>6826</v>
      </c>
      <c r="R1144" t="s">
        <v>6279</v>
      </c>
      <c r="S1144" t="s">
        <v>6269</v>
      </c>
      <c r="T1144" t="s">
        <v>6540</v>
      </c>
      <c r="U1144" t="s">
        <v>6269</v>
      </c>
      <c r="V1144" t="s">
        <v>6271</v>
      </c>
      <c r="W1144" t="s">
        <v>12797</v>
      </c>
      <c r="X1144" t="s">
        <v>12798</v>
      </c>
      <c r="Y1144" t="s">
        <v>6269</v>
      </c>
      <c r="Z1144" s="48" t="str">
        <f t="shared" si="292"/>
        <v>WTR RJ-10.121.68.213-JAMNAGAR_B2 6/10-10.121.68.193-JAMNAGAR B2_PH3 6/10</v>
      </c>
      <c r="AA1144" s="48">
        <f t="shared" si="293"/>
        <v>15</v>
      </c>
      <c r="AB1144" s="48">
        <f t="shared" si="294"/>
        <v>28</v>
      </c>
      <c r="AC1144" s="48">
        <f t="shared" si="295"/>
        <v>15</v>
      </c>
      <c r="AD1144" s="48">
        <f t="shared" si="296"/>
        <v>24</v>
      </c>
      <c r="AE1144" s="48" t="str">
        <f t="shared" si="297"/>
        <v>10.121.68.193</v>
      </c>
      <c r="AF1144" s="42" t="str">
        <f t="shared" si="298"/>
        <v>10.121.68.213</v>
      </c>
      <c r="AG1144" s="7" t="str">
        <f t="shared" si="299"/>
        <v>JAMNAGAR GNE</v>
      </c>
      <c r="AH1144" s="7" t="str">
        <f t="shared" si="300"/>
        <v>JAMNAGAR</v>
      </c>
      <c r="AI1144" s="7" t="str">
        <f t="shared" si="301"/>
        <v>S6P10</v>
      </c>
      <c r="AJ1144" s="7" t="str">
        <f t="shared" si="302"/>
        <v>S6P10</v>
      </c>
      <c r="AK1144" s="7" t="str">
        <f>IFERROR(VLOOKUP(Z1144,'PASTE-DL-ALARMS'!$Q$10:$W$2200,7,FALSE),"")</f>
        <v/>
      </c>
      <c r="AL1144" s="55" t="str">
        <f>IFERROR(VLOOKUP(Z1144,'PASTE-DL-ALARMS'!$Q$10:$W$2200,3,FALSE),"")</f>
        <v/>
      </c>
      <c r="AM1144" s="7" t="str">
        <f t="shared" si="303"/>
        <v>10.121.68.193_JAMNAGAR GNE_S6P10</v>
      </c>
      <c r="AN1144" s="55" t="str">
        <f t="shared" si="304"/>
        <v>10.121.68.213_JAMNAGAR_S6P10</v>
      </c>
      <c r="AO1144" s="72" t="e">
        <f t="shared" ca="1" si="305"/>
        <v>#VALUE!</v>
      </c>
      <c r="AP1144" s="7" t="str">
        <f>IFERROR(VLOOKUP(Z1144,'PASTE-DL-ALARMS'!$Q$10:$Z$2800,8,FALSE),"")</f>
        <v/>
      </c>
    </row>
    <row r="1145" spans="1:42" x14ac:dyDescent="0.25">
      <c r="A1145" s="20"/>
      <c r="B1145" s="20"/>
      <c r="C1145" s="20" t="str">
        <f>IF(D1145="Critical",MAX($C$8:C1144)+1,"")</f>
        <v/>
      </c>
      <c r="D1145" s="20" t="str">
        <f t="shared" si="289"/>
        <v>-</v>
      </c>
      <c r="E1145" s="20" t="str">
        <f>VLOOKUP('PASTE-DOWN-DL'!F1145,'SSA-CODE'!$D$4:$E$56,2,FALSE)</f>
        <v>BHV</v>
      </c>
      <c r="F1145" s="48" t="str">
        <f t="shared" si="290"/>
        <v>SSA BV</v>
      </c>
      <c r="G1145" s="48" t="str">
        <f t="shared" si="291"/>
        <v xml:space="preserve">	SSA BV</v>
      </c>
      <c r="H1145" s="20">
        <v>1136</v>
      </c>
      <c r="I1145" t="s">
        <v>12799</v>
      </c>
      <c r="J1145" t="s">
        <v>6260</v>
      </c>
      <c r="K1145" t="s">
        <v>6275</v>
      </c>
      <c r="L1145" t="s">
        <v>6262</v>
      </c>
      <c r="M1145" t="s">
        <v>6263</v>
      </c>
      <c r="N1145" t="s">
        <v>12800</v>
      </c>
      <c r="O1145" t="s">
        <v>12801</v>
      </c>
      <c r="P1145" t="s">
        <v>6266</v>
      </c>
      <c r="Q1145" t="s">
        <v>6566</v>
      </c>
      <c r="R1145" t="s">
        <v>6279</v>
      </c>
      <c r="S1145" t="s">
        <v>12802</v>
      </c>
      <c r="T1145" t="s">
        <v>6471</v>
      </c>
      <c r="U1145" t="s">
        <v>9357</v>
      </c>
      <c r="V1145" t="s">
        <v>6271</v>
      </c>
      <c r="W1145" t="s">
        <v>12803</v>
      </c>
      <c r="X1145" t="s">
        <v>12804</v>
      </c>
      <c r="Y1145" t="s">
        <v>6269</v>
      </c>
      <c r="Z1145" s="48" t="str">
        <f t="shared" si="292"/>
        <v>SSA BV-10.121.25.38-SHELAR SHAH BTS_1/5-10.121.25.6-PANWADI 2_TN705B_GJ_SSA BV_3/6</v>
      </c>
      <c r="AA1145" s="48">
        <f t="shared" si="293"/>
        <v>14</v>
      </c>
      <c r="AB1145" s="48">
        <f t="shared" si="294"/>
        <v>30</v>
      </c>
      <c r="AC1145" s="48">
        <f t="shared" si="295"/>
        <v>13</v>
      </c>
      <c r="AD1145" s="48">
        <f t="shared" si="296"/>
        <v>23</v>
      </c>
      <c r="AE1145" s="48" t="str">
        <f t="shared" si="297"/>
        <v>10.121.25.38</v>
      </c>
      <c r="AF1145" s="42" t="str">
        <f t="shared" si="298"/>
        <v>10.121.25.6</v>
      </c>
      <c r="AG1145" s="7" t="str">
        <f t="shared" si="299"/>
        <v>SHELAR SHAH BTS</v>
      </c>
      <c r="AH1145" s="7" t="str">
        <f t="shared" si="300"/>
        <v>PANWADI 2</v>
      </c>
      <c r="AI1145" s="7" t="str">
        <f t="shared" si="301"/>
        <v>S1P5</v>
      </c>
      <c r="AJ1145" s="7" t="str">
        <f t="shared" si="302"/>
        <v>S3P6</v>
      </c>
      <c r="AK1145" s="7" t="str">
        <f>IFERROR(VLOOKUP(Z1145,'PASTE-DL-ALARMS'!$Q$10:$W$2200,7,FALSE),"")</f>
        <v/>
      </c>
      <c r="AL1145" s="55" t="str">
        <f>IFERROR(VLOOKUP(Z1145,'PASTE-DL-ALARMS'!$Q$10:$W$2200,3,FALSE),"")</f>
        <v/>
      </c>
      <c r="AM1145" s="7" t="str">
        <f t="shared" si="303"/>
        <v>10.121.25.38_SHELAR SHAH BTS_S1P5</v>
      </c>
      <c r="AN1145" s="55" t="str">
        <f t="shared" si="304"/>
        <v>10.121.25.6_PANWADI 2_S3P6</v>
      </c>
      <c r="AO1145" s="72" t="e">
        <f t="shared" ca="1" si="305"/>
        <v>#VALUE!</v>
      </c>
      <c r="AP1145" s="7" t="str">
        <f>IFERROR(VLOOKUP(Z1145,'PASTE-DL-ALARMS'!$Q$10:$Z$2800,8,FALSE),"")</f>
        <v/>
      </c>
    </row>
    <row r="1146" spans="1:42" x14ac:dyDescent="0.25">
      <c r="A1146" s="20"/>
      <c r="B1146" s="20"/>
      <c r="C1146" s="20" t="str">
        <f>IF(D1146="Critical",MAX($C$8:C1145)+1,"")</f>
        <v/>
      </c>
      <c r="D1146" s="20" t="str">
        <f t="shared" si="289"/>
        <v>-</v>
      </c>
      <c r="E1146" s="20" t="str">
        <f>VLOOKUP('PASTE-DOWN-DL'!F1146,'SSA-CODE'!$D$4:$E$56,2,FALSE)</f>
        <v>WTR RJ</v>
      </c>
      <c r="F1146" s="48" t="str">
        <f t="shared" si="290"/>
        <v>WTR RJ</v>
      </c>
      <c r="G1146" s="48" t="str">
        <f t="shared" si="291"/>
        <v xml:space="preserve">	WTR RJ</v>
      </c>
      <c r="H1146" s="20">
        <v>1137</v>
      </c>
      <c r="I1146" t="s">
        <v>12805</v>
      </c>
      <c r="J1146" t="s">
        <v>6260</v>
      </c>
      <c r="K1146" t="s">
        <v>6261</v>
      </c>
      <c r="L1146" t="s">
        <v>6262</v>
      </c>
      <c r="M1146" t="s">
        <v>6263</v>
      </c>
      <c r="N1146" t="s">
        <v>12806</v>
      </c>
      <c r="O1146" t="s">
        <v>12807</v>
      </c>
      <c r="P1146" t="s">
        <v>6266</v>
      </c>
      <c r="Q1146" t="s">
        <v>6776</v>
      </c>
      <c r="R1146" t="s">
        <v>6369</v>
      </c>
      <c r="S1146" t="s">
        <v>6269</v>
      </c>
      <c r="T1146" t="s">
        <v>6559</v>
      </c>
      <c r="U1146" t="s">
        <v>6269</v>
      </c>
      <c r="V1146" t="s">
        <v>6271</v>
      </c>
      <c r="W1146" t="s">
        <v>12808</v>
      </c>
      <c r="X1146" t="s">
        <v>12809</v>
      </c>
      <c r="Y1146" t="s">
        <v>6619</v>
      </c>
      <c r="Z1146" s="48" t="str">
        <f t="shared" si="292"/>
        <v>WTR RJ-10.121.17.69-GANDHIDHAM B1_4/SP4-10.121.17.70-BHACHAU B1_4/SP1</v>
      </c>
      <c r="AA1146" s="48">
        <f t="shared" si="293"/>
        <v>14</v>
      </c>
      <c r="AB1146" s="48">
        <f t="shared" si="294"/>
        <v>22</v>
      </c>
      <c r="AC1146" s="48">
        <f t="shared" si="295"/>
        <v>14</v>
      </c>
      <c r="AD1146" s="48">
        <f t="shared" si="296"/>
        <v>25</v>
      </c>
      <c r="AE1146" s="48" t="str">
        <f t="shared" si="297"/>
        <v>10.121.17.70</v>
      </c>
      <c r="AF1146" s="42" t="str">
        <f t="shared" si="298"/>
        <v>10.121.17.69</v>
      </c>
      <c r="AG1146" s="7" t="str">
        <f t="shared" si="299"/>
        <v>BHACHAU</v>
      </c>
      <c r="AH1146" s="7" t="str">
        <f t="shared" si="300"/>
        <v>GANDHIDHAM</v>
      </c>
      <c r="AI1146" s="7" t="str">
        <f t="shared" si="301"/>
        <v>S4P1</v>
      </c>
      <c r="AJ1146" s="7" t="str">
        <f t="shared" si="302"/>
        <v>S3P1</v>
      </c>
      <c r="AK1146" s="7" t="str">
        <f>IFERROR(VLOOKUP(Z1146,'PASTE-DL-ALARMS'!$Q$10:$W$2200,7,FALSE),"")</f>
        <v/>
      </c>
      <c r="AL1146" s="55" t="str">
        <f>IFERROR(VLOOKUP(Z1146,'PASTE-DL-ALARMS'!$Q$10:$W$2200,3,FALSE),"")</f>
        <v/>
      </c>
      <c r="AM1146" s="7" t="str">
        <f t="shared" si="303"/>
        <v>10.121.17.70_BHACHAU_S4P1</v>
      </c>
      <c r="AN1146" s="55" t="str">
        <f t="shared" si="304"/>
        <v>10.121.17.69_GANDHIDHAM_S3P1</v>
      </c>
      <c r="AO1146" s="72" t="e">
        <f t="shared" ca="1" si="305"/>
        <v>#VALUE!</v>
      </c>
      <c r="AP1146" s="7" t="str">
        <f>IFERROR(VLOOKUP(Z1146,'PASTE-DL-ALARMS'!$Q$10:$Z$2800,8,FALSE),"")</f>
        <v/>
      </c>
    </row>
    <row r="1147" spans="1:42" x14ac:dyDescent="0.25">
      <c r="A1147" s="20"/>
      <c r="B1147" s="20"/>
      <c r="C1147" s="20" t="str">
        <f>IF(D1147="Critical",MAX($C$8:C1146)+1,"")</f>
        <v/>
      </c>
      <c r="D1147" s="20" t="str">
        <f t="shared" si="289"/>
        <v>-</v>
      </c>
      <c r="E1147" s="20" t="str">
        <f>VLOOKUP('PASTE-DOWN-DL'!F1147,'SSA-CODE'!$D$4:$E$56,2,FALSE)</f>
        <v>MSN</v>
      </c>
      <c r="F1147" s="48" t="str">
        <f t="shared" si="290"/>
        <v>SSA MEH</v>
      </c>
      <c r="G1147" s="48" t="str">
        <f t="shared" si="291"/>
        <v xml:space="preserve">	SSA MEH</v>
      </c>
      <c r="H1147" s="20">
        <v>1138</v>
      </c>
      <c r="I1147" t="s">
        <v>12810</v>
      </c>
      <c r="J1147" t="s">
        <v>6260</v>
      </c>
      <c r="K1147" t="s">
        <v>6275</v>
      </c>
      <c r="L1147" t="s">
        <v>6262</v>
      </c>
      <c r="M1147" t="s">
        <v>6263</v>
      </c>
      <c r="N1147" t="s">
        <v>12811</v>
      </c>
      <c r="O1147" t="s">
        <v>12812</v>
      </c>
      <c r="P1147" t="s">
        <v>6266</v>
      </c>
      <c r="Q1147" t="s">
        <v>7771</v>
      </c>
      <c r="R1147" t="s">
        <v>6279</v>
      </c>
      <c r="S1147" t="s">
        <v>12813</v>
      </c>
      <c r="T1147" t="s">
        <v>6313</v>
      </c>
      <c r="U1147" t="s">
        <v>12813</v>
      </c>
      <c r="V1147" t="s">
        <v>6271</v>
      </c>
      <c r="W1147" t="s">
        <v>12814</v>
      </c>
      <c r="X1147" t="s">
        <v>12815</v>
      </c>
      <c r="Y1147" t="s">
        <v>6269</v>
      </c>
      <c r="Z1147" s="48" t="str">
        <f t="shared" si="292"/>
        <v>SSA MEH-10.121.25.124-CARRIER-ROOM_4/3-10.121.15.193-Mehsana3(GNE)_3/2</v>
      </c>
      <c r="AA1147" s="48">
        <f t="shared" si="293"/>
        <v>15</v>
      </c>
      <c r="AB1147" s="48">
        <f t="shared" si="294"/>
        <v>28</v>
      </c>
      <c r="AC1147" s="48">
        <f t="shared" si="295"/>
        <v>15</v>
      </c>
      <c r="AD1147" s="48">
        <f t="shared" si="296"/>
        <v>29</v>
      </c>
      <c r="AE1147" s="48" t="str">
        <f t="shared" si="297"/>
        <v>10.121.25.124</v>
      </c>
      <c r="AF1147" s="42" t="str">
        <f t="shared" si="298"/>
        <v>10.121.15.193</v>
      </c>
      <c r="AG1147" s="7" t="str">
        <f t="shared" si="299"/>
        <v>CARRIER-ROOM</v>
      </c>
      <c r="AH1147" s="7" t="str">
        <f t="shared" si="300"/>
        <v>Mehsana3(GNE)</v>
      </c>
      <c r="AI1147" s="7" t="str">
        <f t="shared" si="301"/>
        <v>S4P3</v>
      </c>
      <c r="AJ1147" s="7" t="str">
        <f t="shared" si="302"/>
        <v>S3P2</v>
      </c>
      <c r="AK1147" s="7" t="str">
        <f>IFERROR(VLOOKUP(Z1147,'PASTE-DL-ALARMS'!$Q$10:$W$2200,7,FALSE),"")</f>
        <v/>
      </c>
      <c r="AL1147" s="55" t="str">
        <f>IFERROR(VLOOKUP(Z1147,'PASTE-DL-ALARMS'!$Q$10:$W$2200,3,FALSE),"")</f>
        <v/>
      </c>
      <c r="AM1147" s="7" t="str">
        <f t="shared" si="303"/>
        <v>10.121.25.124_CARRIER-ROOM_S4P3</v>
      </c>
      <c r="AN1147" s="55" t="str">
        <f t="shared" si="304"/>
        <v>10.121.15.193_Mehsana3(GNE)_S3P2</v>
      </c>
      <c r="AO1147" s="72" t="e">
        <f t="shared" ca="1" si="305"/>
        <v>#VALUE!</v>
      </c>
      <c r="AP1147" s="7" t="str">
        <f>IFERROR(VLOOKUP(Z1147,'PASTE-DL-ALARMS'!$Q$10:$Z$2800,8,FALSE),"")</f>
        <v/>
      </c>
    </row>
    <row r="1148" spans="1:42" x14ac:dyDescent="0.25">
      <c r="A1148" s="20"/>
      <c r="B1148" s="20"/>
      <c r="C1148" s="20" t="str">
        <f>IF(D1148="Critical",MAX($C$8:C1147)+1,"")</f>
        <v/>
      </c>
      <c r="D1148" s="20" t="str">
        <f t="shared" si="289"/>
        <v>-</v>
      </c>
      <c r="E1148" s="20" t="str">
        <f>VLOOKUP('PASTE-DOWN-DL'!F1148,'SSA-CODE'!$D$4:$E$56,2,FALSE)</f>
        <v>WTR AM</v>
      </c>
      <c r="F1148" s="48" t="str">
        <f t="shared" si="290"/>
        <v>WTR AM</v>
      </c>
      <c r="G1148" s="48" t="str">
        <f t="shared" si="291"/>
        <v xml:space="preserve">	WTR AM</v>
      </c>
      <c r="H1148" s="20">
        <v>1139</v>
      </c>
      <c r="I1148" t="s">
        <v>12816</v>
      </c>
      <c r="J1148" t="s">
        <v>6260</v>
      </c>
      <c r="K1148" t="s">
        <v>6261</v>
      </c>
      <c r="L1148" t="s">
        <v>6262</v>
      </c>
      <c r="M1148" t="s">
        <v>6263</v>
      </c>
      <c r="N1148" t="s">
        <v>12817</v>
      </c>
      <c r="O1148" t="s">
        <v>12818</v>
      </c>
      <c r="P1148" t="s">
        <v>6266</v>
      </c>
      <c r="Q1148" t="s">
        <v>6360</v>
      </c>
      <c r="R1148" t="s">
        <v>6343</v>
      </c>
      <c r="S1148" t="s">
        <v>6269</v>
      </c>
      <c r="T1148" t="s">
        <v>6387</v>
      </c>
      <c r="U1148" t="s">
        <v>6269</v>
      </c>
      <c r="V1148" t="s">
        <v>6271</v>
      </c>
      <c r="W1148" t="s">
        <v>12819</v>
      </c>
      <c r="X1148" t="s">
        <v>12820</v>
      </c>
      <c r="Y1148" t="s">
        <v>6269</v>
      </c>
      <c r="Z1148" s="48" t="str">
        <f t="shared" si="292"/>
        <v>WTR AM-10.121.16.14-TN705B Miagoam_B1S3P1-10.121.16.15-TN725B Palej_B2 S4P1</v>
      </c>
      <c r="AA1148" s="48">
        <f t="shared" si="293"/>
        <v>14</v>
      </c>
      <c r="AB1148" s="48">
        <f t="shared" si="294"/>
        <v>20</v>
      </c>
      <c r="AC1148" s="48">
        <f t="shared" si="295"/>
        <v>14</v>
      </c>
      <c r="AD1148" s="48">
        <f t="shared" si="296"/>
        <v>22</v>
      </c>
      <c r="AE1148" s="48" t="str">
        <f t="shared" si="297"/>
        <v>10.121.16.15</v>
      </c>
      <c r="AF1148" s="42" t="str">
        <f t="shared" si="298"/>
        <v>10.121.16.14</v>
      </c>
      <c r="AG1148" s="7" t="str">
        <f t="shared" si="299"/>
        <v>Palej</v>
      </c>
      <c r="AH1148" s="7" t="str">
        <f t="shared" si="300"/>
        <v>MIYAGAM</v>
      </c>
      <c r="AI1148" s="7" t="str">
        <f t="shared" si="301"/>
        <v>S4P1</v>
      </c>
      <c r="AJ1148" s="7" t="str">
        <f t="shared" si="302"/>
        <v>S3P1</v>
      </c>
      <c r="AK1148" s="7" t="str">
        <f>IFERROR(VLOOKUP(Z1148,'PASTE-DL-ALARMS'!$Q$10:$W$2200,7,FALSE),"")</f>
        <v/>
      </c>
      <c r="AL1148" s="55" t="str">
        <f>IFERROR(VLOOKUP(Z1148,'PASTE-DL-ALARMS'!$Q$10:$W$2200,3,FALSE),"")</f>
        <v/>
      </c>
      <c r="AM1148" s="7" t="str">
        <f t="shared" si="303"/>
        <v>10.121.16.15_Palej_S4P1</v>
      </c>
      <c r="AN1148" s="55" t="str">
        <f t="shared" si="304"/>
        <v>10.121.16.14_MIYAGAM_S3P1</v>
      </c>
      <c r="AO1148" s="72" t="e">
        <f t="shared" ca="1" si="305"/>
        <v>#VALUE!</v>
      </c>
      <c r="AP1148" s="7" t="str">
        <f>IFERROR(VLOOKUP(Z1148,'PASTE-DL-ALARMS'!$Q$10:$Z$2800,8,FALSE),"")</f>
        <v/>
      </c>
    </row>
    <row r="1149" spans="1:42" x14ac:dyDescent="0.25">
      <c r="A1149" s="20"/>
      <c r="B1149" s="20"/>
      <c r="C1149" s="20" t="str">
        <f>IF(D1149="Critical",MAX($C$8:C1148)+1,"")</f>
        <v/>
      </c>
      <c r="D1149" s="20" t="str">
        <f t="shared" si="289"/>
        <v>-</v>
      </c>
      <c r="E1149" s="20" t="str">
        <f>VLOOKUP('PASTE-DOWN-DL'!F1149,'SSA-CODE'!$D$4:$E$56,2,FALSE)</f>
        <v>SRT</v>
      </c>
      <c r="F1149" s="48" t="str">
        <f t="shared" si="290"/>
        <v>SSA SR</v>
      </c>
      <c r="G1149" s="48" t="str">
        <f t="shared" si="291"/>
        <v xml:space="preserve">	SSA SR</v>
      </c>
      <c r="H1149" s="20">
        <v>1140</v>
      </c>
      <c r="I1149" t="s">
        <v>12821</v>
      </c>
      <c r="J1149" t="s">
        <v>6260</v>
      </c>
      <c r="K1149" t="s">
        <v>6275</v>
      </c>
      <c r="L1149" t="s">
        <v>6262</v>
      </c>
      <c r="M1149" t="s">
        <v>6263</v>
      </c>
      <c r="N1149" t="s">
        <v>12822</v>
      </c>
      <c r="O1149" t="s">
        <v>12823</v>
      </c>
      <c r="P1149" t="s">
        <v>6266</v>
      </c>
      <c r="Q1149" t="s">
        <v>6359</v>
      </c>
      <c r="R1149" t="s">
        <v>6279</v>
      </c>
      <c r="S1149" t="s">
        <v>12824</v>
      </c>
      <c r="T1149" t="s">
        <v>6950</v>
      </c>
      <c r="U1149" t="s">
        <v>12824</v>
      </c>
      <c r="V1149" t="s">
        <v>6271</v>
      </c>
      <c r="W1149" t="s">
        <v>12825</v>
      </c>
      <c r="X1149" t="s">
        <v>12826</v>
      </c>
      <c r="Y1149" t="s">
        <v>6269</v>
      </c>
      <c r="Z1149" s="48" t="str">
        <f t="shared" si="292"/>
        <v>SSA SR-10.121.16.4-Kamrej_6/2-10.121.16.29-Torrent_Sugen_1/5</v>
      </c>
      <c r="AA1149" s="48">
        <f t="shared" si="293"/>
        <v>14</v>
      </c>
      <c r="AB1149" s="48">
        <f t="shared" si="294"/>
        <v>21</v>
      </c>
      <c r="AC1149" s="48">
        <f t="shared" si="295"/>
        <v>15</v>
      </c>
      <c r="AD1149" s="48">
        <f t="shared" si="296"/>
        <v>29</v>
      </c>
      <c r="AE1149" s="48" t="str">
        <f t="shared" si="297"/>
        <v>10.121.100.3</v>
      </c>
      <c r="AF1149" s="42" t="str">
        <f t="shared" si="298"/>
        <v>10.121.100.18</v>
      </c>
      <c r="AG1149" s="7" t="str">
        <f t="shared" si="299"/>
        <v>Kamrej</v>
      </c>
      <c r="AH1149" s="7" t="str">
        <f t="shared" si="300"/>
        <v>TORRENT SUGEN</v>
      </c>
      <c r="AI1149" s="7" t="str">
        <f t="shared" si="301"/>
        <v>S6P2</v>
      </c>
      <c r="AJ1149" s="7" t="str">
        <f t="shared" si="302"/>
        <v>S1P5</v>
      </c>
      <c r="AK1149" s="7" t="str">
        <f>IFERROR(VLOOKUP(Z1149,'PASTE-DL-ALARMS'!$Q$10:$W$2200,7,FALSE),"")</f>
        <v/>
      </c>
      <c r="AL1149" s="55" t="str">
        <f>IFERROR(VLOOKUP(Z1149,'PASTE-DL-ALARMS'!$Q$10:$W$2200,3,FALSE),"")</f>
        <v/>
      </c>
      <c r="AM1149" s="7" t="str">
        <f t="shared" si="303"/>
        <v>10.121.100.3_Kamrej_S6P2</v>
      </c>
      <c r="AN1149" s="55" t="str">
        <f t="shared" si="304"/>
        <v>10.121.100.18_TORRENT SUGEN_S1P5</v>
      </c>
      <c r="AO1149" s="72" t="e">
        <f t="shared" ca="1" si="305"/>
        <v>#VALUE!</v>
      </c>
      <c r="AP1149" s="7" t="str">
        <f>IFERROR(VLOOKUP(Z1149,'PASTE-DL-ALARMS'!$Q$10:$Z$2800,8,FALSE),"")</f>
        <v/>
      </c>
    </row>
    <row r="1150" spans="1:42" x14ac:dyDescent="0.25">
      <c r="A1150" s="20"/>
      <c r="B1150" s="20"/>
      <c r="C1150" s="20" t="str">
        <f>IF(D1150="Critical",MAX($C$8:C1149)+1,"")</f>
        <v/>
      </c>
      <c r="D1150" s="20" t="str">
        <f t="shared" si="289"/>
        <v>-</v>
      </c>
      <c r="E1150" s="20" t="str">
        <f>VLOOKUP('PASTE-DOWN-DL'!F1150,'SSA-CODE'!$D$4:$E$56,2,FALSE)</f>
        <v>WTR AM</v>
      </c>
      <c r="F1150" s="48" t="str">
        <f t="shared" si="290"/>
        <v>WTR AM</v>
      </c>
      <c r="G1150" s="48" t="str">
        <f t="shared" si="291"/>
        <v xml:space="preserve">	WTR AM</v>
      </c>
      <c r="H1150" s="20">
        <v>1141</v>
      </c>
      <c r="I1150" t="s">
        <v>12827</v>
      </c>
      <c r="J1150" t="s">
        <v>6466</v>
      </c>
      <c r="K1150" t="s">
        <v>6275</v>
      </c>
      <c r="L1150" t="s">
        <v>6262</v>
      </c>
      <c r="M1150" t="s">
        <v>6263</v>
      </c>
      <c r="N1150" t="s">
        <v>12828</v>
      </c>
      <c r="O1150" t="s">
        <v>12829</v>
      </c>
      <c r="P1150" t="s">
        <v>6266</v>
      </c>
      <c r="Q1150" t="s">
        <v>6302</v>
      </c>
      <c r="R1150" t="s">
        <v>6279</v>
      </c>
      <c r="S1150" t="s">
        <v>6269</v>
      </c>
      <c r="T1150" t="s">
        <v>6659</v>
      </c>
      <c r="U1150" t="s">
        <v>6269</v>
      </c>
      <c r="V1150" t="s">
        <v>6271</v>
      </c>
      <c r="W1150" t="s">
        <v>12830</v>
      </c>
      <c r="X1150" t="s">
        <v>12831</v>
      </c>
      <c r="Y1150" t="s">
        <v>6269</v>
      </c>
      <c r="Z1150" s="48" t="str">
        <f t="shared" si="292"/>
        <v>WTR AM-10.121.15.134- BHADRA 1(GNE) PH1\S5P8-10.121.17.148-BHADRA 2_TN725B_WTR_AM_PH1\S4P7</v>
      </c>
      <c r="AA1150" s="48">
        <f t="shared" si="293"/>
        <v>15</v>
      </c>
      <c r="AB1150" s="48">
        <f t="shared" si="294"/>
        <v>25</v>
      </c>
      <c r="AC1150" s="48">
        <f t="shared" si="295"/>
        <v>15</v>
      </c>
      <c r="AD1150" s="48">
        <f t="shared" si="296"/>
        <v>24</v>
      </c>
      <c r="AE1150" s="48" t="str">
        <f t="shared" si="297"/>
        <v>10.121.15.134</v>
      </c>
      <c r="AF1150" s="42" t="str">
        <f t="shared" si="298"/>
        <v>10.121.16.138</v>
      </c>
      <c r="AG1150" s="7" t="str">
        <f t="shared" si="299"/>
        <v>AM-BHADRA</v>
      </c>
      <c r="AH1150" s="7" t="str">
        <f t="shared" si="300"/>
        <v>BHADRA 2</v>
      </c>
      <c r="AI1150" s="7" t="str">
        <f t="shared" si="301"/>
        <v>S5P8</v>
      </c>
      <c r="AJ1150" s="7" t="str">
        <f t="shared" si="302"/>
        <v>S4P7</v>
      </c>
      <c r="AK1150" s="7" t="str">
        <f>IFERROR(VLOOKUP(Z1150,'PASTE-DL-ALARMS'!$Q$10:$W$2200,7,FALSE),"")</f>
        <v/>
      </c>
      <c r="AL1150" s="55" t="str">
        <f>IFERROR(VLOOKUP(Z1150,'PASTE-DL-ALARMS'!$Q$10:$W$2200,3,FALSE),"")</f>
        <v/>
      </c>
      <c r="AM1150" s="7" t="str">
        <f t="shared" si="303"/>
        <v>10.121.15.134_AM-BHADRA_S5P8</v>
      </c>
      <c r="AN1150" s="55" t="str">
        <f t="shared" si="304"/>
        <v>10.121.16.138_BHADRA 2_S4P7</v>
      </c>
      <c r="AO1150" s="72" t="e">
        <f t="shared" ca="1" si="305"/>
        <v>#VALUE!</v>
      </c>
      <c r="AP1150" s="7" t="str">
        <f>IFERROR(VLOOKUP(Z1150,'PASTE-DL-ALARMS'!$Q$10:$Z$2800,8,FALSE),"")</f>
        <v/>
      </c>
    </row>
    <row r="1151" spans="1:42" x14ac:dyDescent="0.25">
      <c r="A1151" s="20"/>
      <c r="B1151" s="20"/>
      <c r="C1151" s="20" t="str">
        <f>IF(D1151="Critical",MAX($C$8:C1150)+1,"")</f>
        <v/>
      </c>
      <c r="D1151" s="20" t="str">
        <f t="shared" si="289"/>
        <v>-</v>
      </c>
      <c r="E1151" s="20" t="str">
        <f>VLOOKUP('PASTE-DOWN-DL'!F1151,'SSA-CODE'!$D$4:$E$56,2,FALSE)</f>
        <v>AHD</v>
      </c>
      <c r="F1151" s="48" t="str">
        <f t="shared" si="290"/>
        <v>SSA AM</v>
      </c>
      <c r="G1151" s="48" t="str">
        <f t="shared" si="291"/>
        <v xml:space="preserve">	SSA AM</v>
      </c>
      <c r="H1151" s="20">
        <v>1142</v>
      </c>
      <c r="I1151" t="s">
        <v>12832</v>
      </c>
      <c r="J1151" t="s">
        <v>6260</v>
      </c>
      <c r="K1151" t="s">
        <v>6275</v>
      </c>
      <c r="L1151" t="s">
        <v>6262</v>
      </c>
      <c r="M1151" t="s">
        <v>6263</v>
      </c>
      <c r="N1151" t="s">
        <v>12833</v>
      </c>
      <c r="O1151" t="s">
        <v>12834</v>
      </c>
      <c r="P1151" t="s">
        <v>6266</v>
      </c>
      <c r="Q1151" t="s">
        <v>6401</v>
      </c>
      <c r="R1151" t="s">
        <v>6279</v>
      </c>
      <c r="S1151" t="s">
        <v>12835</v>
      </c>
      <c r="T1151" t="s">
        <v>6500</v>
      </c>
      <c r="U1151" t="s">
        <v>8825</v>
      </c>
      <c r="V1151" t="s">
        <v>6271</v>
      </c>
      <c r="W1151" t="s">
        <v>12836</v>
      </c>
      <c r="X1151" t="s">
        <v>12837</v>
      </c>
      <c r="Y1151" t="s">
        <v>6269</v>
      </c>
      <c r="Z1151" s="48" t="str">
        <f t="shared" si="292"/>
        <v>SSA AM-10.121.18.205-Vatva 2_6/2-10.121.18.146-Railwaypura 2_3/5</v>
      </c>
      <c r="AA1151" s="48">
        <f t="shared" si="293"/>
        <v>15</v>
      </c>
      <c r="AB1151" s="48">
        <f t="shared" si="294"/>
        <v>23</v>
      </c>
      <c r="AC1151" s="48">
        <f t="shared" si="295"/>
        <v>15</v>
      </c>
      <c r="AD1151" s="48">
        <f t="shared" si="296"/>
        <v>29</v>
      </c>
      <c r="AE1151" s="48" t="str">
        <f t="shared" si="297"/>
        <v>10.121.18.205</v>
      </c>
      <c r="AF1151" s="42" t="str">
        <f t="shared" si="298"/>
        <v>10.121.18.146</v>
      </c>
      <c r="AG1151" s="7" t="str">
        <f t="shared" si="299"/>
        <v>Vatva 2</v>
      </c>
      <c r="AH1151" s="7" t="str">
        <f t="shared" si="300"/>
        <v>Railwaypura 2</v>
      </c>
      <c r="AI1151" s="7" t="str">
        <f t="shared" si="301"/>
        <v>S6P2</v>
      </c>
      <c r="AJ1151" s="7" t="str">
        <f t="shared" si="302"/>
        <v>S3P5</v>
      </c>
      <c r="AK1151" s="7" t="str">
        <f>IFERROR(VLOOKUP(Z1151,'PASTE-DL-ALARMS'!$Q$10:$W$2200,7,FALSE),"")</f>
        <v/>
      </c>
      <c r="AL1151" s="55" t="str">
        <f>IFERROR(VLOOKUP(Z1151,'PASTE-DL-ALARMS'!$Q$10:$W$2200,3,FALSE),"")</f>
        <v/>
      </c>
      <c r="AM1151" s="7" t="str">
        <f t="shared" si="303"/>
        <v>10.121.18.205_Vatva 2_S6P2</v>
      </c>
      <c r="AN1151" s="55" t="str">
        <f t="shared" si="304"/>
        <v>10.121.18.146_Railwaypura 2_S3P5</v>
      </c>
      <c r="AO1151" s="72" t="e">
        <f t="shared" ca="1" si="305"/>
        <v>#VALUE!</v>
      </c>
      <c r="AP1151" s="7" t="str">
        <f>IFERROR(VLOOKUP(Z1151,'PASTE-DL-ALARMS'!$Q$10:$Z$2800,8,FALSE),"")</f>
        <v/>
      </c>
    </row>
    <row r="1152" spans="1:42" x14ac:dyDescent="0.25">
      <c r="A1152" s="20"/>
      <c r="B1152" s="20"/>
      <c r="C1152" s="20" t="str">
        <f>IF(D1152="Critical",MAX($C$8:C1151)+1,"")</f>
        <v/>
      </c>
      <c r="D1152" s="20" t="str">
        <f t="shared" si="289"/>
        <v>-</v>
      </c>
      <c r="E1152" s="20" t="str">
        <f>VLOOKUP('PASTE-DOWN-DL'!F1152,'SSA-CODE'!$D$4:$E$56,2,FALSE)</f>
        <v>WTR RJ</v>
      </c>
      <c r="F1152" s="48" t="str">
        <f t="shared" si="290"/>
        <v>WTR RJ</v>
      </c>
      <c r="G1152" s="48" t="str">
        <f t="shared" si="291"/>
        <v xml:space="preserve">	WTR RJ</v>
      </c>
      <c r="H1152" s="20">
        <v>1143</v>
      </c>
      <c r="I1152" t="s">
        <v>12838</v>
      </c>
      <c r="J1152" t="s">
        <v>6466</v>
      </c>
      <c r="K1152" t="s">
        <v>6275</v>
      </c>
      <c r="L1152" t="s">
        <v>6262</v>
      </c>
      <c r="M1152" t="s">
        <v>6263</v>
      </c>
      <c r="N1152" t="s">
        <v>12839</v>
      </c>
      <c r="O1152" t="s">
        <v>12840</v>
      </c>
      <c r="P1152" t="s">
        <v>6266</v>
      </c>
      <c r="Q1152" t="s">
        <v>6894</v>
      </c>
      <c r="R1152" t="s">
        <v>6279</v>
      </c>
      <c r="S1152" t="s">
        <v>7470</v>
      </c>
      <c r="T1152" t="s">
        <v>6353</v>
      </c>
      <c r="U1152" t="s">
        <v>7470</v>
      </c>
      <c r="V1152" t="s">
        <v>6271</v>
      </c>
      <c r="W1152" t="s">
        <v>12841</v>
      </c>
      <c r="X1152" t="s">
        <v>12842</v>
      </c>
      <c r="Y1152" t="s">
        <v>6269</v>
      </c>
      <c r="Z1152" s="48" t="str">
        <f t="shared" si="292"/>
        <v>WTR RJ-10.121.17.148-Bhadra2_S6P7-10.121.16.129-Bhadra2_S6P7</v>
      </c>
      <c r="AA1152" s="48">
        <f t="shared" si="293"/>
        <v>15</v>
      </c>
      <c r="AB1152" s="48">
        <f t="shared" si="294"/>
        <v>29</v>
      </c>
      <c r="AC1152" s="48">
        <f t="shared" si="295"/>
        <v>15</v>
      </c>
      <c r="AD1152" s="48">
        <f t="shared" si="296"/>
        <v>24</v>
      </c>
      <c r="AE1152" s="48" t="str">
        <f t="shared" si="297"/>
        <v>10.121.16.129</v>
      </c>
      <c r="AF1152" s="42" t="str">
        <f t="shared" si="298"/>
        <v>10.121.16.138</v>
      </c>
      <c r="AG1152" s="7" t="str">
        <f t="shared" si="299"/>
        <v>Bhadra 4(GNE)</v>
      </c>
      <c r="AH1152" s="7" t="str">
        <f t="shared" si="300"/>
        <v>BHADRA 2</v>
      </c>
      <c r="AI1152" s="7" t="str">
        <f t="shared" si="301"/>
        <v>S6P7</v>
      </c>
      <c r="AJ1152" s="7" t="str">
        <f t="shared" si="302"/>
        <v>S6P7</v>
      </c>
      <c r="AK1152" s="7" t="str">
        <f>IFERROR(VLOOKUP(Z1152,'PASTE-DL-ALARMS'!$Q$10:$W$2200,7,FALSE),"")</f>
        <v/>
      </c>
      <c r="AL1152" s="55" t="str">
        <f>IFERROR(VLOOKUP(Z1152,'PASTE-DL-ALARMS'!$Q$10:$W$2200,3,FALSE),"")</f>
        <v/>
      </c>
      <c r="AM1152" s="7" t="str">
        <f t="shared" si="303"/>
        <v>10.121.16.129_Bhadra 4(GNE)_S6P7</v>
      </c>
      <c r="AN1152" s="55" t="str">
        <f t="shared" si="304"/>
        <v>10.121.16.138_BHADRA 2_S6P7</v>
      </c>
      <c r="AO1152" s="72" t="e">
        <f t="shared" ca="1" si="305"/>
        <v>#VALUE!</v>
      </c>
      <c r="AP1152" s="7" t="str">
        <f>IFERROR(VLOOKUP(Z1152,'PASTE-DL-ALARMS'!$Q$10:$Z$2800,8,FALSE),"")</f>
        <v/>
      </c>
    </row>
    <row r="1153" spans="1:42" x14ac:dyDescent="0.25">
      <c r="A1153" s="20"/>
      <c r="B1153" s="20"/>
      <c r="C1153" s="20" t="str">
        <f>IF(D1153="Critical",MAX($C$8:C1152)+1,"")</f>
        <v/>
      </c>
      <c r="D1153" s="20" t="str">
        <f t="shared" si="289"/>
        <v>-</v>
      </c>
      <c r="E1153" s="20" t="str">
        <f>VLOOKUP('PASTE-DOWN-DL'!F1153,'SSA-CODE'!$D$4:$E$56,2,FALSE)</f>
        <v>AHD</v>
      </c>
      <c r="F1153" s="48" t="str">
        <f t="shared" si="290"/>
        <v>SSA AM</v>
      </c>
      <c r="G1153" s="48" t="str">
        <f t="shared" si="291"/>
        <v xml:space="preserve">	SSA AM</v>
      </c>
      <c r="H1153" s="20">
        <v>1144</v>
      </c>
      <c r="I1153" t="s">
        <v>12843</v>
      </c>
      <c r="J1153" t="s">
        <v>6260</v>
      </c>
      <c r="K1153" t="s">
        <v>6261</v>
      </c>
      <c r="L1153" t="s">
        <v>6262</v>
      </c>
      <c r="M1153" t="s">
        <v>6263</v>
      </c>
      <c r="N1153" t="s">
        <v>12844</v>
      </c>
      <c r="O1153" t="s">
        <v>12845</v>
      </c>
      <c r="P1153" t="s">
        <v>6266</v>
      </c>
      <c r="Q1153" t="s">
        <v>6529</v>
      </c>
      <c r="R1153" t="s">
        <v>6916</v>
      </c>
      <c r="S1153" t="s">
        <v>6269</v>
      </c>
      <c r="T1153" t="s">
        <v>7301</v>
      </c>
      <c r="U1153" t="s">
        <v>6269</v>
      </c>
      <c r="V1153" t="s">
        <v>6271</v>
      </c>
      <c r="W1153" t="s">
        <v>12846</v>
      </c>
      <c r="X1153" t="s">
        <v>12847</v>
      </c>
      <c r="Y1153" t="s">
        <v>12848</v>
      </c>
      <c r="Z1153" s="48" t="str">
        <f t="shared" si="292"/>
        <v>SSA AM-10.121.17.194-AshramRoad_3/1-10.121.17.195-Ellisbridge_4/1</v>
      </c>
      <c r="AA1153" s="48">
        <f t="shared" si="293"/>
        <v>15</v>
      </c>
      <c r="AB1153" s="48">
        <f t="shared" si="294"/>
        <v>25</v>
      </c>
      <c r="AC1153" s="48">
        <f t="shared" si="295"/>
        <v>15</v>
      </c>
      <c r="AD1153" s="48">
        <f t="shared" si="296"/>
        <v>27</v>
      </c>
      <c r="AE1153" s="48" t="str">
        <f t="shared" si="297"/>
        <v>10.121.17.194</v>
      </c>
      <c r="AF1153" s="42" t="str">
        <f t="shared" si="298"/>
        <v>10.121.17.195</v>
      </c>
      <c r="AG1153" s="7" t="str">
        <f t="shared" si="299"/>
        <v>ASHRAM RD</v>
      </c>
      <c r="AH1153" s="7" t="str">
        <f t="shared" si="300"/>
        <v>ELLISBRIDGE</v>
      </c>
      <c r="AI1153" s="7" t="str">
        <f t="shared" si="301"/>
        <v>S3P1</v>
      </c>
      <c r="AJ1153" s="7" t="str">
        <f t="shared" si="302"/>
        <v>S4P1</v>
      </c>
      <c r="AK1153" s="7" t="str">
        <f>IFERROR(VLOOKUP(Z1153,'PASTE-DL-ALARMS'!$Q$10:$W$2200,7,FALSE),"")</f>
        <v/>
      </c>
      <c r="AL1153" s="55" t="str">
        <f>IFERROR(VLOOKUP(Z1153,'PASTE-DL-ALARMS'!$Q$10:$W$2200,3,FALSE),"")</f>
        <v/>
      </c>
      <c r="AM1153" s="7" t="str">
        <f t="shared" si="303"/>
        <v>10.121.17.194_ASHRAM RD_S3P1</v>
      </c>
      <c r="AN1153" s="55" t="str">
        <f t="shared" si="304"/>
        <v>10.121.17.195_ELLISBRIDGE_S4P1</v>
      </c>
      <c r="AO1153" s="72" t="e">
        <f t="shared" ca="1" si="305"/>
        <v>#VALUE!</v>
      </c>
      <c r="AP1153" s="7" t="str">
        <f>IFERROR(VLOOKUP(Z1153,'PASTE-DL-ALARMS'!$Q$10:$Z$2800,8,FALSE),"")</f>
        <v/>
      </c>
    </row>
    <row r="1154" spans="1:42" x14ac:dyDescent="0.25">
      <c r="A1154" s="20"/>
      <c r="B1154" s="20"/>
      <c r="C1154" s="20" t="str">
        <f>IF(D1154="Critical",MAX($C$8:C1153)+1,"")</f>
        <v/>
      </c>
      <c r="D1154" s="20" t="str">
        <f t="shared" si="289"/>
        <v>-</v>
      </c>
      <c r="E1154" s="20" t="str">
        <f>VLOOKUP('PASTE-DOWN-DL'!F1154,'SSA-CODE'!$D$4:$E$56,2,FALSE)</f>
        <v>WTR AM</v>
      </c>
      <c r="F1154" s="48" t="str">
        <f t="shared" si="290"/>
        <v>WTR AM</v>
      </c>
      <c r="G1154" s="48" t="str">
        <f t="shared" si="291"/>
        <v xml:space="preserve">	WTR AM</v>
      </c>
      <c r="H1154" s="20">
        <v>1145</v>
      </c>
      <c r="I1154" t="s">
        <v>12849</v>
      </c>
      <c r="J1154" t="s">
        <v>6260</v>
      </c>
      <c r="K1154" t="s">
        <v>6261</v>
      </c>
      <c r="L1154" t="s">
        <v>6262</v>
      </c>
      <c r="M1154" t="s">
        <v>6263</v>
      </c>
      <c r="N1154" t="s">
        <v>12850</v>
      </c>
      <c r="O1154" t="s">
        <v>12851</v>
      </c>
      <c r="P1154" t="s">
        <v>6266</v>
      </c>
      <c r="Q1154" t="s">
        <v>6903</v>
      </c>
      <c r="R1154" t="s">
        <v>7300</v>
      </c>
      <c r="S1154" t="s">
        <v>6269</v>
      </c>
      <c r="T1154" t="s">
        <v>6602</v>
      </c>
      <c r="U1154" t="s">
        <v>6269</v>
      </c>
      <c r="V1154" t="s">
        <v>6271</v>
      </c>
      <c r="W1154" t="s">
        <v>12852</v>
      </c>
      <c r="X1154" t="s">
        <v>12853</v>
      </c>
      <c r="Y1154" t="s">
        <v>6269</v>
      </c>
      <c r="Z1154" s="48" t="str">
        <f t="shared" si="292"/>
        <v>WTR AM-10.121.16.131-TN705B_MEMDABAD_B1\S3P1-10.121.16.132-TN725B_NADIAD_B2\S4P1</v>
      </c>
      <c r="AA1154" s="48">
        <f t="shared" si="293"/>
        <v>15</v>
      </c>
      <c r="AB1154" s="48">
        <f t="shared" si="294"/>
        <v>24</v>
      </c>
      <c r="AC1154" s="48">
        <f t="shared" si="295"/>
        <v>15</v>
      </c>
      <c r="AD1154" s="48">
        <f t="shared" si="296"/>
        <v>22</v>
      </c>
      <c r="AE1154" s="48" t="str">
        <f t="shared" si="297"/>
        <v>10.121.16.131</v>
      </c>
      <c r="AF1154" s="42" t="str">
        <f t="shared" si="298"/>
        <v>10.121.16.132</v>
      </c>
      <c r="AG1154" s="7" t="str">
        <f t="shared" si="299"/>
        <v>Memdabad</v>
      </c>
      <c r="AH1154" s="7" t="str">
        <f t="shared" si="300"/>
        <v>Nadiad</v>
      </c>
      <c r="AI1154" s="7" t="str">
        <f t="shared" si="301"/>
        <v>S3P1</v>
      </c>
      <c r="AJ1154" s="7" t="str">
        <f t="shared" si="302"/>
        <v>S4P1</v>
      </c>
      <c r="AK1154" s="7" t="str">
        <f>IFERROR(VLOOKUP(Z1154,'PASTE-DL-ALARMS'!$Q$10:$W$2200,7,FALSE),"")</f>
        <v/>
      </c>
      <c r="AL1154" s="55" t="str">
        <f>IFERROR(VLOOKUP(Z1154,'PASTE-DL-ALARMS'!$Q$10:$W$2200,3,FALSE),"")</f>
        <v/>
      </c>
      <c r="AM1154" s="7" t="str">
        <f t="shared" si="303"/>
        <v>10.121.16.131_Memdabad_S3P1</v>
      </c>
      <c r="AN1154" s="55" t="str">
        <f t="shared" si="304"/>
        <v>10.121.16.132_Nadiad_S4P1</v>
      </c>
      <c r="AO1154" s="72" t="e">
        <f t="shared" ca="1" si="305"/>
        <v>#VALUE!</v>
      </c>
      <c r="AP1154" s="7" t="str">
        <f>IFERROR(VLOOKUP(Z1154,'PASTE-DL-ALARMS'!$Q$10:$Z$2800,8,FALSE),"")</f>
        <v/>
      </c>
    </row>
    <row r="1155" spans="1:42" x14ac:dyDescent="0.25">
      <c r="A1155" s="20"/>
      <c r="B1155" s="20"/>
      <c r="C1155" s="20" t="str">
        <f>IF(D1155="Critical",MAX($C$8:C1154)+1,"")</f>
        <v/>
      </c>
      <c r="D1155" s="20" t="str">
        <f t="shared" si="289"/>
        <v>-</v>
      </c>
      <c r="E1155" s="20" t="str">
        <f>VLOOKUP('PASTE-DOWN-DL'!F1155,'SSA-CODE'!$D$4:$E$56,2,FALSE)</f>
        <v>JND</v>
      </c>
      <c r="F1155" s="48" t="str">
        <f t="shared" si="290"/>
        <v>SSA JND</v>
      </c>
      <c r="G1155" s="48" t="str">
        <f t="shared" si="291"/>
        <v xml:space="preserve">	SSA JND</v>
      </c>
      <c r="H1155" s="20">
        <v>1146</v>
      </c>
      <c r="I1155" t="s">
        <v>12854</v>
      </c>
      <c r="J1155" t="s">
        <v>6466</v>
      </c>
      <c r="K1155" t="s">
        <v>6275</v>
      </c>
      <c r="L1155" t="s">
        <v>6262</v>
      </c>
      <c r="M1155" t="s">
        <v>6263</v>
      </c>
      <c r="N1155" t="s">
        <v>12855</v>
      </c>
      <c r="O1155" t="s">
        <v>12856</v>
      </c>
      <c r="P1155" t="s">
        <v>6266</v>
      </c>
      <c r="Q1155" t="s">
        <v>8333</v>
      </c>
      <c r="R1155" t="s">
        <v>6279</v>
      </c>
      <c r="S1155" t="s">
        <v>12857</v>
      </c>
      <c r="T1155" t="s">
        <v>6770</v>
      </c>
      <c r="U1155" t="s">
        <v>12857</v>
      </c>
      <c r="V1155" t="s">
        <v>6271</v>
      </c>
      <c r="W1155" t="s">
        <v>12858</v>
      </c>
      <c r="X1155" t="s">
        <v>6488</v>
      </c>
      <c r="Y1155" t="s">
        <v>6269</v>
      </c>
      <c r="Z1155" s="48" t="str">
        <f t="shared" si="292"/>
        <v>SSA JND-10.121.97.193-JUNAGADH-JR2 B2_4/11-10.121.24.1-Jawahaar-RD-TE(GNE) B2_4/11</v>
      </c>
      <c r="AA1155" s="48">
        <f t="shared" si="293"/>
        <v>15</v>
      </c>
      <c r="AB1155" s="48">
        <f t="shared" si="294"/>
        <v>28</v>
      </c>
      <c r="AC1155" s="48">
        <f t="shared" si="295"/>
        <v>13</v>
      </c>
      <c r="AD1155" s="48">
        <f t="shared" si="296"/>
        <v>33</v>
      </c>
      <c r="AE1155" s="48" t="str">
        <f t="shared" si="297"/>
        <v>10.121.97.193</v>
      </c>
      <c r="AF1155" s="42" t="str">
        <f t="shared" si="298"/>
        <v>10.121.24.1</v>
      </c>
      <c r="AG1155" s="7" t="str">
        <f t="shared" si="299"/>
        <v>JUNAGADH JR2</v>
      </c>
      <c r="AH1155" s="7" t="str">
        <f t="shared" si="300"/>
        <v>Jawahaar RD TE(GNE)</v>
      </c>
      <c r="AI1155" s="7" t="str">
        <f t="shared" si="301"/>
        <v>S4P11</v>
      </c>
      <c r="AJ1155" s="7" t="str">
        <f t="shared" si="302"/>
        <v>S4P11</v>
      </c>
      <c r="AK1155" s="7" t="str">
        <f>IFERROR(VLOOKUP(Z1155,'PASTE-DL-ALARMS'!$Q$10:$W$2200,7,FALSE),"")</f>
        <v/>
      </c>
      <c r="AL1155" s="55" t="str">
        <f>IFERROR(VLOOKUP(Z1155,'PASTE-DL-ALARMS'!$Q$10:$W$2200,3,FALSE),"")</f>
        <v/>
      </c>
      <c r="AM1155" s="7" t="str">
        <f t="shared" si="303"/>
        <v>10.121.97.193_JUNAGADH JR2_S4P11</v>
      </c>
      <c r="AN1155" s="55" t="str">
        <f t="shared" si="304"/>
        <v>10.121.24.1_Jawahaar RD TE(GNE)_S4P11</v>
      </c>
      <c r="AO1155" s="72" t="e">
        <f t="shared" ca="1" si="305"/>
        <v>#VALUE!</v>
      </c>
      <c r="AP1155" s="7" t="str">
        <f>IFERROR(VLOOKUP(Z1155,'PASTE-DL-ALARMS'!$Q$10:$Z$2800,8,FALSE),"")</f>
        <v/>
      </c>
    </row>
    <row r="1156" spans="1:42" x14ac:dyDescent="0.25">
      <c r="A1156" s="20"/>
      <c r="B1156" s="20"/>
      <c r="C1156" s="20" t="str">
        <f>IF(D1156="Critical",MAX($C$8:C1155)+1,"")</f>
        <v/>
      </c>
      <c r="D1156" s="20" t="str">
        <f t="shared" si="289"/>
        <v>-</v>
      </c>
      <c r="E1156" s="20" t="str">
        <f>VLOOKUP('PASTE-DOWN-DL'!F1156,'SSA-CODE'!$D$4:$E$56,2,FALSE)</f>
        <v>BHV</v>
      </c>
      <c r="F1156" s="48" t="str">
        <f t="shared" si="290"/>
        <v>SSA BV</v>
      </c>
      <c r="G1156" s="48" t="str">
        <f t="shared" si="291"/>
        <v xml:space="preserve">	SSA BV</v>
      </c>
      <c r="H1156" s="20">
        <v>1147</v>
      </c>
      <c r="I1156" t="s">
        <v>12859</v>
      </c>
      <c r="J1156" t="s">
        <v>6260</v>
      </c>
      <c r="K1156" t="s">
        <v>6275</v>
      </c>
      <c r="L1156" t="s">
        <v>6262</v>
      </c>
      <c r="M1156" t="s">
        <v>6263</v>
      </c>
      <c r="N1156" t="s">
        <v>12860</v>
      </c>
      <c r="O1156" t="s">
        <v>12861</v>
      </c>
      <c r="P1156" t="s">
        <v>6266</v>
      </c>
      <c r="Q1156" t="s">
        <v>6876</v>
      </c>
      <c r="R1156" t="s">
        <v>6279</v>
      </c>
      <c r="S1156" t="s">
        <v>12862</v>
      </c>
      <c r="T1156" t="s">
        <v>6770</v>
      </c>
      <c r="U1156" t="s">
        <v>12862</v>
      </c>
      <c r="V1156" t="s">
        <v>6271</v>
      </c>
      <c r="W1156" t="s">
        <v>12863</v>
      </c>
      <c r="X1156" t="s">
        <v>12864</v>
      </c>
      <c r="Y1156" t="s">
        <v>6269</v>
      </c>
      <c r="Z1156" s="48" t="str">
        <f t="shared" si="292"/>
        <v>SSA BV-10.121.25.28-NIRMA KALATALAV A1_2/5-10.121.17.129-BHAVNAGAR(GNE) B2_3/5</v>
      </c>
      <c r="AA1156" s="48">
        <f t="shared" si="293"/>
        <v>14</v>
      </c>
      <c r="AB1156" s="48">
        <f t="shared" si="294"/>
        <v>30</v>
      </c>
      <c r="AC1156" s="48">
        <f t="shared" si="295"/>
        <v>15</v>
      </c>
      <c r="AD1156" s="48">
        <f t="shared" si="296"/>
        <v>30</v>
      </c>
      <c r="AE1156" s="48" t="str">
        <f t="shared" si="297"/>
        <v>10.121.25.28</v>
      </c>
      <c r="AF1156" s="42" t="str">
        <f t="shared" si="298"/>
        <v>10.121.17.129</v>
      </c>
      <c r="AG1156" s="7" t="str">
        <f t="shared" si="299"/>
        <v>NIRMA-KALATALAV</v>
      </c>
      <c r="AH1156" s="7" t="str">
        <f t="shared" si="300"/>
        <v>BHAVNAGAR(GNE)</v>
      </c>
      <c r="AI1156" s="7" t="str">
        <f t="shared" si="301"/>
        <v>S2P5</v>
      </c>
      <c r="AJ1156" s="7" t="str">
        <f t="shared" si="302"/>
        <v>S3P5</v>
      </c>
      <c r="AK1156" s="7" t="str">
        <f>IFERROR(VLOOKUP(Z1156,'PASTE-DL-ALARMS'!$Q$10:$W$2200,7,FALSE),"")</f>
        <v/>
      </c>
      <c r="AL1156" s="55" t="str">
        <f>IFERROR(VLOOKUP(Z1156,'PASTE-DL-ALARMS'!$Q$10:$W$2200,3,FALSE),"")</f>
        <v/>
      </c>
      <c r="AM1156" s="7" t="str">
        <f t="shared" si="303"/>
        <v>10.121.25.28_NIRMA-KALATALAV_S2P5</v>
      </c>
      <c r="AN1156" s="55" t="str">
        <f t="shared" si="304"/>
        <v>10.121.17.129_BHAVNAGAR(GNE)_S3P5</v>
      </c>
      <c r="AO1156" s="72" t="e">
        <f t="shared" ca="1" si="305"/>
        <v>#VALUE!</v>
      </c>
      <c r="AP1156" s="7" t="str">
        <f>IFERROR(VLOOKUP(Z1156,'PASTE-DL-ALARMS'!$Q$10:$Z$2800,8,FALSE),"")</f>
        <v/>
      </c>
    </row>
    <row r="1157" spans="1:42" x14ac:dyDescent="0.25">
      <c r="A1157" s="20"/>
      <c r="B1157" s="20"/>
      <c r="C1157" s="20" t="str">
        <f>IF(D1157="Critical",MAX($C$8:C1156)+1,"")</f>
        <v/>
      </c>
      <c r="D1157" s="20" t="str">
        <f t="shared" si="289"/>
        <v>-</v>
      </c>
      <c r="E1157" s="20" t="str">
        <f>VLOOKUP('PASTE-DOWN-DL'!F1157,'SSA-CODE'!$D$4:$E$56,2,FALSE)</f>
        <v>RJT</v>
      </c>
      <c r="F1157" s="48" t="str">
        <f t="shared" si="290"/>
        <v>SSA RJ</v>
      </c>
      <c r="G1157" s="48" t="str">
        <f t="shared" si="291"/>
        <v xml:space="preserve">	SSA RJ</v>
      </c>
      <c r="H1157" s="20">
        <v>1148</v>
      </c>
      <c r="I1157" t="s">
        <v>12865</v>
      </c>
      <c r="J1157" t="s">
        <v>6260</v>
      </c>
      <c r="K1157" t="s">
        <v>6261</v>
      </c>
      <c r="L1157" t="s">
        <v>6262</v>
      </c>
      <c r="M1157" t="s">
        <v>6263</v>
      </c>
      <c r="N1157" t="s">
        <v>12866</v>
      </c>
      <c r="O1157" t="s">
        <v>12867</v>
      </c>
      <c r="P1157" t="s">
        <v>6266</v>
      </c>
      <c r="Q1157" t="s">
        <v>6438</v>
      </c>
      <c r="R1157" t="s">
        <v>6894</v>
      </c>
      <c r="S1157" t="s">
        <v>12868</v>
      </c>
      <c r="T1157" t="s">
        <v>6937</v>
      </c>
      <c r="U1157" t="s">
        <v>12868</v>
      </c>
      <c r="V1157" t="s">
        <v>6271</v>
      </c>
      <c r="W1157" t="s">
        <v>12869</v>
      </c>
      <c r="X1157" t="s">
        <v>6488</v>
      </c>
      <c r="Y1157" t="s">
        <v>6269</v>
      </c>
      <c r="Z1157" s="48" t="str">
        <f t="shared" si="292"/>
        <v>SSA RJ-10.121.17.54-DHORAJI B2_5/1-10.121.68.203-KALAWAD B2_3/1</v>
      </c>
      <c r="AA1157" s="48">
        <f t="shared" si="293"/>
        <v>14</v>
      </c>
      <c r="AB1157" s="48">
        <f t="shared" si="294"/>
        <v>22</v>
      </c>
      <c r="AC1157" s="48">
        <f t="shared" si="295"/>
        <v>15</v>
      </c>
      <c r="AD1157" s="48">
        <f t="shared" si="296"/>
        <v>23</v>
      </c>
      <c r="AE1157" s="48" t="str">
        <f t="shared" si="297"/>
        <v>10.121.17.54</v>
      </c>
      <c r="AF1157" s="42" t="str">
        <f t="shared" si="298"/>
        <v>10.121.68.203</v>
      </c>
      <c r="AG1157" s="7" t="str">
        <f t="shared" si="299"/>
        <v>DHORAJI</v>
      </c>
      <c r="AH1157" s="7" t="str">
        <f t="shared" si="300"/>
        <v>KALAWAD</v>
      </c>
      <c r="AI1157" s="7" t="str">
        <f t="shared" si="301"/>
        <v>S5P1</v>
      </c>
      <c r="AJ1157" s="7" t="str">
        <f t="shared" si="302"/>
        <v>S3P1</v>
      </c>
      <c r="AK1157" s="7" t="str">
        <f>IFERROR(VLOOKUP(Z1157,'PASTE-DL-ALARMS'!$Q$10:$W$2200,7,FALSE),"")</f>
        <v/>
      </c>
      <c r="AL1157" s="55" t="str">
        <f>IFERROR(VLOOKUP(Z1157,'PASTE-DL-ALARMS'!$Q$10:$W$2200,3,FALSE),"")</f>
        <v/>
      </c>
      <c r="AM1157" s="7" t="str">
        <f t="shared" si="303"/>
        <v>10.121.17.54_DHORAJI_S5P1</v>
      </c>
      <c r="AN1157" s="55" t="str">
        <f t="shared" si="304"/>
        <v>10.121.68.203_KALAWAD_S3P1</v>
      </c>
      <c r="AO1157" s="72" t="e">
        <f t="shared" ca="1" si="305"/>
        <v>#VALUE!</v>
      </c>
      <c r="AP1157" s="7" t="str">
        <f>IFERROR(VLOOKUP(Z1157,'PASTE-DL-ALARMS'!$Q$10:$Z$2800,8,FALSE),"")</f>
        <v/>
      </c>
    </row>
    <row r="1158" spans="1:42" x14ac:dyDescent="0.25">
      <c r="A1158" s="20"/>
      <c r="B1158" s="20"/>
      <c r="C1158" s="20" t="str">
        <f>IF(D1158="Critical",MAX($C$8:C1157)+1,"")</f>
        <v/>
      </c>
      <c r="D1158" s="20" t="str">
        <f t="shared" si="289"/>
        <v>-</v>
      </c>
      <c r="E1158" s="20" t="str">
        <f>VLOOKUP('PASTE-DOWN-DL'!F1158,'SSA-CODE'!$D$4:$E$56,2,FALSE)</f>
        <v>WTR AM</v>
      </c>
      <c r="F1158" s="48" t="str">
        <f t="shared" si="290"/>
        <v>WTR AM</v>
      </c>
      <c r="G1158" s="48" t="str">
        <f t="shared" si="291"/>
        <v xml:space="preserve">	WTR AM</v>
      </c>
      <c r="H1158" s="20">
        <v>1149</v>
      </c>
      <c r="I1158" t="s">
        <v>12870</v>
      </c>
      <c r="J1158" t="s">
        <v>6260</v>
      </c>
      <c r="K1158" t="s">
        <v>6261</v>
      </c>
      <c r="L1158" t="s">
        <v>6262</v>
      </c>
      <c r="M1158" t="s">
        <v>6263</v>
      </c>
      <c r="N1158" t="s">
        <v>12871</v>
      </c>
      <c r="O1158" t="s">
        <v>12872</v>
      </c>
      <c r="P1158" t="s">
        <v>6266</v>
      </c>
      <c r="Q1158" t="s">
        <v>6278</v>
      </c>
      <c r="R1158" t="s">
        <v>7666</v>
      </c>
      <c r="S1158" t="s">
        <v>12873</v>
      </c>
      <c r="T1158" t="s">
        <v>6800</v>
      </c>
      <c r="U1158" t="s">
        <v>6328</v>
      </c>
      <c r="V1158" t="s">
        <v>6271</v>
      </c>
      <c r="W1158" t="s">
        <v>12874</v>
      </c>
      <c r="X1158" t="s">
        <v>12875</v>
      </c>
      <c r="Y1158" t="s">
        <v>6269</v>
      </c>
      <c r="Z1158" s="48" t="str">
        <f t="shared" si="292"/>
        <v>WTR AM-10.121.26.80-TN725B_Richhwani_B2\S4P1-10.121.26.65-TN725B _Godhra (GNE)_B2\S3P1</v>
      </c>
      <c r="AA1158" s="48">
        <f t="shared" si="293"/>
        <v>14</v>
      </c>
      <c r="AB1158" s="48">
        <f t="shared" si="294"/>
        <v>24</v>
      </c>
      <c r="AC1158" s="48">
        <f t="shared" si="295"/>
        <v>14</v>
      </c>
      <c r="AD1158" s="48">
        <f t="shared" si="296"/>
        <v>27</v>
      </c>
      <c r="AE1158" s="48" t="str">
        <f t="shared" si="297"/>
        <v>10.121.26.80</v>
      </c>
      <c r="AF1158" s="42" t="str">
        <f t="shared" si="298"/>
        <v>10.121.26.65</v>
      </c>
      <c r="AG1158" s="7" t="str">
        <f t="shared" si="299"/>
        <v>Richhwani</v>
      </c>
      <c r="AH1158" s="7" t="str">
        <f t="shared" si="300"/>
        <v>Godhra (GNE)</v>
      </c>
      <c r="AI1158" s="7" t="str">
        <f t="shared" si="301"/>
        <v>S4P1</v>
      </c>
      <c r="AJ1158" s="7" t="str">
        <f t="shared" si="302"/>
        <v>S3P1</v>
      </c>
      <c r="AK1158" s="7" t="str">
        <f>IFERROR(VLOOKUP(Z1158,'PASTE-DL-ALARMS'!$Q$10:$W$2200,7,FALSE),"")</f>
        <v/>
      </c>
      <c r="AL1158" s="55" t="str">
        <f>IFERROR(VLOOKUP(Z1158,'PASTE-DL-ALARMS'!$Q$10:$W$2200,3,FALSE),"")</f>
        <v/>
      </c>
      <c r="AM1158" s="7" t="str">
        <f t="shared" si="303"/>
        <v>10.121.26.80_Richhwani_S4P1</v>
      </c>
      <c r="AN1158" s="55" t="str">
        <f t="shared" si="304"/>
        <v>10.121.26.65_Godhra (GNE)_S3P1</v>
      </c>
      <c r="AO1158" s="72" t="e">
        <f t="shared" ca="1" si="305"/>
        <v>#VALUE!</v>
      </c>
      <c r="AP1158" s="7" t="str">
        <f>IFERROR(VLOOKUP(Z1158,'PASTE-DL-ALARMS'!$Q$10:$Z$2800,8,FALSE),"")</f>
        <v/>
      </c>
    </row>
    <row r="1159" spans="1:42" x14ac:dyDescent="0.25">
      <c r="A1159" s="20"/>
      <c r="B1159" s="20"/>
      <c r="C1159" s="20" t="str">
        <f>IF(D1159="Critical",MAX($C$8:C1158)+1,"")</f>
        <v/>
      </c>
      <c r="D1159" s="20" t="str">
        <f t="shared" si="289"/>
        <v>-</v>
      </c>
      <c r="E1159" s="20" t="str">
        <f>VLOOKUP('PASTE-DOWN-DL'!F1159,'SSA-CODE'!$D$4:$E$56,2,FALSE)</f>
        <v>AHD</v>
      </c>
      <c r="F1159" s="48" t="str">
        <f t="shared" si="290"/>
        <v>SSA AM</v>
      </c>
      <c r="G1159" s="48" t="str">
        <f t="shared" si="291"/>
        <v xml:space="preserve">	SSA AM</v>
      </c>
      <c r="H1159" s="20">
        <v>1150</v>
      </c>
      <c r="I1159" t="s">
        <v>12876</v>
      </c>
      <c r="J1159" t="s">
        <v>6466</v>
      </c>
      <c r="K1159" t="s">
        <v>6275</v>
      </c>
      <c r="L1159" t="s">
        <v>6262</v>
      </c>
      <c r="M1159" t="s">
        <v>6263</v>
      </c>
      <c r="N1159" t="s">
        <v>12877</v>
      </c>
      <c r="O1159" t="s">
        <v>12878</v>
      </c>
      <c r="P1159" t="s">
        <v>6266</v>
      </c>
      <c r="Q1159" t="s">
        <v>7083</v>
      </c>
      <c r="R1159" t="s">
        <v>6279</v>
      </c>
      <c r="S1159" t="s">
        <v>6589</v>
      </c>
      <c r="T1159" t="s">
        <v>6353</v>
      </c>
      <c r="U1159" t="s">
        <v>6589</v>
      </c>
      <c r="V1159" t="s">
        <v>6271</v>
      </c>
      <c r="W1159" t="s">
        <v>12879</v>
      </c>
      <c r="X1159" t="s">
        <v>12880</v>
      </c>
      <c r="Y1159" t="s">
        <v>6269</v>
      </c>
      <c r="Z1159" s="48" t="str">
        <f t="shared" si="292"/>
        <v>SSA AM-10.121.18.88-GujAhmedabad_Shahibag_B2-10.121.18.151-GujAhmedabad_Shahibaug_2_B2-2</v>
      </c>
      <c r="AA1159" s="48">
        <f t="shared" si="293"/>
        <v>14</v>
      </c>
      <c r="AB1159" s="48">
        <f t="shared" si="294"/>
        <v>24</v>
      </c>
      <c r="AC1159" s="48">
        <f t="shared" si="295"/>
        <v>15</v>
      </c>
      <c r="AD1159" s="48">
        <f t="shared" si="296"/>
        <v>28</v>
      </c>
      <c r="AE1159" s="48" t="str">
        <f t="shared" si="297"/>
        <v>10.121.18.88</v>
      </c>
      <c r="AF1159" s="42" t="str">
        <f t="shared" si="298"/>
        <v>10.121.18.151</v>
      </c>
      <c r="AG1159" s="7" t="str">
        <f t="shared" si="299"/>
        <v>SHAHIBAUG</v>
      </c>
      <c r="AH1159" s="7" t="str">
        <f t="shared" si="300"/>
        <v>Shahibaugh 2</v>
      </c>
      <c r="AI1159" s="7" t="str">
        <f t="shared" si="301"/>
        <v>S5P10</v>
      </c>
      <c r="AJ1159" s="7" t="str">
        <f t="shared" si="302"/>
        <v>S5P10</v>
      </c>
      <c r="AK1159" s="7" t="str">
        <f>IFERROR(VLOOKUP(Z1159,'PASTE-DL-ALARMS'!$Q$10:$W$2200,7,FALSE),"")</f>
        <v/>
      </c>
      <c r="AL1159" s="55" t="str">
        <f>IFERROR(VLOOKUP(Z1159,'PASTE-DL-ALARMS'!$Q$10:$W$2200,3,FALSE),"")</f>
        <v/>
      </c>
      <c r="AM1159" s="7" t="str">
        <f t="shared" si="303"/>
        <v>10.121.18.88_SHAHIBAUG_S5P10</v>
      </c>
      <c r="AN1159" s="55" t="str">
        <f t="shared" si="304"/>
        <v>10.121.18.151_Shahibaugh 2_S5P10</v>
      </c>
      <c r="AO1159" s="72" t="e">
        <f t="shared" ca="1" si="305"/>
        <v>#VALUE!</v>
      </c>
      <c r="AP1159" s="7" t="str">
        <f>IFERROR(VLOOKUP(Z1159,'PASTE-DL-ALARMS'!$Q$10:$Z$2800,8,FALSE),"")</f>
        <v/>
      </c>
    </row>
    <row r="1160" spans="1:42" x14ac:dyDescent="0.25">
      <c r="A1160" s="20"/>
      <c r="B1160" s="20"/>
      <c r="C1160" s="20" t="str">
        <f>IF(D1160="Critical",MAX($C$8:C1159)+1,"")</f>
        <v/>
      </c>
      <c r="D1160" s="20" t="str">
        <f t="shared" si="289"/>
        <v>-</v>
      </c>
      <c r="E1160" s="20" t="str">
        <f>VLOOKUP('PASTE-DOWN-DL'!F1160,'SSA-CODE'!$D$4:$E$56,2,FALSE)</f>
        <v>MSN</v>
      </c>
      <c r="F1160" s="48" t="str">
        <f t="shared" si="290"/>
        <v>SSA MEH</v>
      </c>
      <c r="G1160" s="48" t="str">
        <f t="shared" si="291"/>
        <v xml:space="preserve">	SSA MEH</v>
      </c>
      <c r="H1160" s="20">
        <v>1151</v>
      </c>
      <c r="I1160" t="s">
        <v>12881</v>
      </c>
      <c r="J1160" t="s">
        <v>6260</v>
      </c>
      <c r="K1160" t="s">
        <v>6275</v>
      </c>
      <c r="L1160" t="s">
        <v>6262</v>
      </c>
      <c r="M1160" t="s">
        <v>6263</v>
      </c>
      <c r="N1160" t="s">
        <v>12882</v>
      </c>
      <c r="O1160" t="s">
        <v>12883</v>
      </c>
      <c r="P1160" t="s">
        <v>6266</v>
      </c>
      <c r="Q1160" t="s">
        <v>6360</v>
      </c>
      <c r="R1160" t="s">
        <v>6279</v>
      </c>
      <c r="S1160" t="s">
        <v>12884</v>
      </c>
      <c r="T1160" t="s">
        <v>6345</v>
      </c>
      <c r="U1160" t="s">
        <v>12884</v>
      </c>
      <c r="V1160" t="s">
        <v>6271</v>
      </c>
      <c r="W1160" t="s">
        <v>12885</v>
      </c>
      <c r="X1160" t="s">
        <v>12886</v>
      </c>
      <c r="Y1160" t="s">
        <v>6269</v>
      </c>
      <c r="Z1160" s="48" t="str">
        <f t="shared" si="292"/>
        <v>SSA MEH-10.121.15.137-Vijapur_TN725B_WTR_AM_4/4-10.121.15.153-GERITA_TN703B_GJ_SSA MEH_1/6</v>
      </c>
      <c r="AA1160" s="48">
        <f t="shared" si="293"/>
        <v>15</v>
      </c>
      <c r="AB1160" s="48">
        <f t="shared" si="294"/>
        <v>22</v>
      </c>
      <c r="AC1160" s="48">
        <f t="shared" si="295"/>
        <v>15</v>
      </c>
      <c r="AD1160" s="48">
        <f t="shared" si="296"/>
        <v>23</v>
      </c>
      <c r="AE1160" s="48" t="str">
        <f t="shared" si="297"/>
        <v>10.121.15.153</v>
      </c>
      <c r="AF1160" s="42" t="str">
        <f t="shared" si="298"/>
        <v>10.121.15.137</v>
      </c>
      <c r="AG1160" s="7" t="str">
        <f t="shared" si="299"/>
        <v>GERITA</v>
      </c>
      <c r="AH1160" s="7" t="str">
        <f t="shared" si="300"/>
        <v>Vijapur</v>
      </c>
      <c r="AI1160" s="7" t="str">
        <f t="shared" si="301"/>
        <v>S1P6</v>
      </c>
      <c r="AJ1160" s="7" t="str">
        <f t="shared" si="302"/>
        <v>S4P4</v>
      </c>
      <c r="AK1160" s="7" t="str">
        <f>IFERROR(VLOOKUP(Z1160,'PASTE-DL-ALARMS'!$Q$10:$W$2200,7,FALSE),"")</f>
        <v/>
      </c>
      <c r="AL1160" s="55" t="str">
        <f>IFERROR(VLOOKUP(Z1160,'PASTE-DL-ALARMS'!$Q$10:$W$2200,3,FALSE),"")</f>
        <v/>
      </c>
      <c r="AM1160" s="7" t="str">
        <f t="shared" si="303"/>
        <v>10.121.15.153_GERITA_S1P6</v>
      </c>
      <c r="AN1160" s="55" t="str">
        <f t="shared" si="304"/>
        <v>10.121.15.137_Vijapur_S4P4</v>
      </c>
      <c r="AO1160" s="72" t="e">
        <f t="shared" ca="1" si="305"/>
        <v>#VALUE!</v>
      </c>
      <c r="AP1160" s="7" t="str">
        <f>IFERROR(VLOOKUP(Z1160,'PASTE-DL-ALARMS'!$Q$10:$Z$2800,8,FALSE),"")</f>
        <v/>
      </c>
    </row>
    <row r="1161" spans="1:42" x14ac:dyDescent="0.25">
      <c r="A1161" s="20"/>
      <c r="B1161" s="20"/>
      <c r="C1161" s="20" t="str">
        <f>IF(D1161="Critical",MAX($C$8:C1160)+1,"")</f>
        <v/>
      </c>
      <c r="D1161" s="20" t="str">
        <f t="shared" si="289"/>
        <v>-</v>
      </c>
      <c r="E1161" s="20" t="str">
        <f>VLOOKUP('PASTE-DOWN-DL'!F1161,'SSA-CODE'!$D$4:$E$56,2,FALSE)</f>
        <v>AHD</v>
      </c>
      <c r="F1161" s="48" t="str">
        <f t="shared" si="290"/>
        <v>SSA AM</v>
      </c>
      <c r="G1161" s="48" t="str">
        <f t="shared" si="291"/>
        <v xml:space="preserve">	SSA AM</v>
      </c>
      <c r="H1161" s="20">
        <v>1152</v>
      </c>
      <c r="I1161" t="s">
        <v>12887</v>
      </c>
      <c r="J1161" t="s">
        <v>6260</v>
      </c>
      <c r="K1161" t="s">
        <v>6275</v>
      </c>
      <c r="L1161" t="s">
        <v>6262</v>
      </c>
      <c r="M1161" t="s">
        <v>6263</v>
      </c>
      <c r="N1161" t="s">
        <v>12888</v>
      </c>
      <c r="O1161" t="s">
        <v>12889</v>
      </c>
      <c r="P1161" t="s">
        <v>6266</v>
      </c>
      <c r="Q1161" t="s">
        <v>6507</v>
      </c>
      <c r="R1161" t="s">
        <v>6279</v>
      </c>
      <c r="S1161" t="s">
        <v>6589</v>
      </c>
      <c r="T1161" t="s">
        <v>6287</v>
      </c>
      <c r="U1161" t="s">
        <v>6589</v>
      </c>
      <c r="V1161" t="s">
        <v>6271</v>
      </c>
      <c r="W1161" t="s">
        <v>12890</v>
      </c>
      <c r="X1161" t="s">
        <v>12891</v>
      </c>
      <c r="Y1161" t="s">
        <v>6269</v>
      </c>
      <c r="Z1161" s="48" t="str">
        <f t="shared" si="292"/>
        <v>SSA AM-10.121.18.193-Bapunagar_B2_4/5-10.121.18.107-RajivGandhi_Bhavan_A1_1/5</v>
      </c>
      <c r="AA1161" s="48">
        <f t="shared" si="293"/>
        <v>15</v>
      </c>
      <c r="AB1161" s="48">
        <f t="shared" si="294"/>
        <v>30</v>
      </c>
      <c r="AC1161" s="48">
        <f t="shared" si="295"/>
        <v>15</v>
      </c>
      <c r="AD1161" s="48">
        <f t="shared" si="296"/>
        <v>35</v>
      </c>
      <c r="AE1161" s="48" t="str">
        <f t="shared" si="297"/>
        <v>10.121.18.193</v>
      </c>
      <c r="AF1161" s="42" t="str">
        <f t="shared" si="298"/>
        <v>10.121.18.107</v>
      </c>
      <c r="AG1161" s="7" t="str">
        <f t="shared" si="299"/>
        <v>Bapunagar(GNE)</v>
      </c>
      <c r="AH1161" s="7" t="str">
        <f t="shared" si="300"/>
        <v>RAJIV GANDHI BHAVAN</v>
      </c>
      <c r="AI1161" s="7" t="str">
        <f t="shared" si="301"/>
        <v>S4P5</v>
      </c>
      <c r="AJ1161" s="7" t="str">
        <f t="shared" si="302"/>
        <v>S1P5</v>
      </c>
      <c r="AK1161" s="7" t="str">
        <f>IFERROR(VLOOKUP(Z1161,'PASTE-DL-ALARMS'!$Q$10:$W$2200,7,FALSE),"")</f>
        <v/>
      </c>
      <c r="AL1161" s="55" t="str">
        <f>IFERROR(VLOOKUP(Z1161,'PASTE-DL-ALARMS'!$Q$10:$W$2200,3,FALSE),"")</f>
        <v/>
      </c>
      <c r="AM1161" s="7" t="str">
        <f t="shared" si="303"/>
        <v>10.121.18.193_Bapunagar(GNE)_S4P5</v>
      </c>
      <c r="AN1161" s="55" t="str">
        <f t="shared" si="304"/>
        <v>10.121.18.107_RAJIV GANDHI BHAVAN_S1P5</v>
      </c>
      <c r="AO1161" s="72" t="e">
        <f t="shared" ca="1" si="305"/>
        <v>#VALUE!</v>
      </c>
      <c r="AP1161" s="7" t="str">
        <f>IFERROR(VLOOKUP(Z1161,'PASTE-DL-ALARMS'!$Q$10:$Z$2800,8,FALSE),"")</f>
        <v/>
      </c>
    </row>
    <row r="1162" spans="1:42" x14ac:dyDescent="0.25">
      <c r="A1162" s="20"/>
      <c r="B1162" s="20"/>
      <c r="C1162" s="20" t="str">
        <f>IF(D1162="Critical",MAX($C$8:C1161)+1,"")</f>
        <v/>
      </c>
      <c r="D1162" s="20" t="str">
        <f t="shared" si="289"/>
        <v>-</v>
      </c>
      <c r="E1162" s="20" t="str">
        <f>VLOOKUP('PASTE-DOWN-DL'!F1162,'SSA-CODE'!$D$4:$E$56,2,FALSE)</f>
        <v>VDA</v>
      </c>
      <c r="F1162" s="48" t="str">
        <f t="shared" si="290"/>
        <v>SSA VDR</v>
      </c>
      <c r="G1162" s="48" t="str">
        <f t="shared" si="291"/>
        <v xml:space="preserve">	SSA VDR</v>
      </c>
      <c r="H1162" s="20">
        <v>1153</v>
      </c>
      <c r="I1162" t="s">
        <v>12892</v>
      </c>
      <c r="J1162" t="s">
        <v>6260</v>
      </c>
      <c r="K1162" t="s">
        <v>6275</v>
      </c>
      <c r="L1162" t="s">
        <v>6262</v>
      </c>
      <c r="M1162" t="s">
        <v>6263</v>
      </c>
      <c r="N1162" t="s">
        <v>12894</v>
      </c>
      <c r="O1162" t="s">
        <v>12893</v>
      </c>
      <c r="P1162" t="s">
        <v>6266</v>
      </c>
      <c r="Q1162" t="s">
        <v>6438</v>
      </c>
      <c r="R1162" t="s">
        <v>6469</v>
      </c>
      <c r="S1162" t="s">
        <v>12895</v>
      </c>
      <c r="T1162" t="s">
        <v>6304</v>
      </c>
      <c r="U1162" t="s">
        <v>6708</v>
      </c>
      <c r="V1162" t="s">
        <v>6271</v>
      </c>
      <c r="W1162" t="s">
        <v>12896</v>
      </c>
      <c r="X1162" t="s">
        <v>12897</v>
      </c>
      <c r="Y1162" t="s">
        <v>6269</v>
      </c>
      <c r="Z1162" s="48" t="str">
        <f t="shared" si="292"/>
        <v>SSA VDR-10.121.19.191-Kelanpur_Exch_1/5-10.121.19.137-City1_4/2</v>
      </c>
      <c r="AA1162" s="48">
        <f t="shared" si="293"/>
        <v>15</v>
      </c>
      <c r="AB1162" s="48">
        <f t="shared" si="294"/>
        <v>22</v>
      </c>
      <c r="AC1162" s="48">
        <f t="shared" si="295"/>
        <v>15</v>
      </c>
      <c r="AD1162" s="48">
        <f t="shared" si="296"/>
        <v>33</v>
      </c>
      <c r="AE1162" s="48" t="str">
        <f t="shared" si="297"/>
        <v>10.121.19.137</v>
      </c>
      <c r="AF1162" s="42" t="str">
        <f t="shared" si="298"/>
        <v>10.121.19.191</v>
      </c>
      <c r="AG1162" s="7" t="str">
        <f t="shared" si="299"/>
        <v>CITY 1</v>
      </c>
      <c r="AH1162" s="7" t="str">
        <f t="shared" si="300"/>
        <v>Kelanpur Exchange</v>
      </c>
      <c r="AI1162" s="7" t="str">
        <f t="shared" si="301"/>
        <v>S4P2</v>
      </c>
      <c r="AJ1162" s="7" t="str">
        <f t="shared" si="302"/>
        <v>S1P5</v>
      </c>
      <c r="AK1162" s="7" t="str">
        <f>IFERROR(VLOOKUP(Z1162,'PASTE-DL-ALARMS'!$Q$10:$W$2200,7,FALSE),"")</f>
        <v/>
      </c>
      <c r="AL1162" s="55" t="str">
        <f>IFERROR(VLOOKUP(Z1162,'PASTE-DL-ALARMS'!$Q$10:$W$2200,3,FALSE),"")</f>
        <v/>
      </c>
      <c r="AM1162" s="7" t="str">
        <f t="shared" si="303"/>
        <v>10.121.19.137_CITY 1_S4P2</v>
      </c>
      <c r="AN1162" s="55" t="str">
        <f t="shared" si="304"/>
        <v>10.121.19.191_Kelanpur Exchange_S1P5</v>
      </c>
      <c r="AO1162" s="72" t="e">
        <f t="shared" ca="1" si="305"/>
        <v>#VALUE!</v>
      </c>
      <c r="AP1162" s="7" t="str">
        <f>IFERROR(VLOOKUP(Z1162,'PASTE-DL-ALARMS'!$Q$10:$Z$2800,8,FALSE),"")</f>
        <v/>
      </c>
    </row>
    <row r="1163" spans="1:42" x14ac:dyDescent="0.25">
      <c r="A1163" s="20"/>
      <c r="B1163" s="20"/>
      <c r="C1163" s="20" t="str">
        <f>IF(D1163="Critical",MAX($C$8:C1162)+1,"")</f>
        <v/>
      </c>
      <c r="D1163" s="20" t="str">
        <f t="shared" ref="D1163:D1226" si="306">TRIM(CLEAN(P1163))</f>
        <v>-</v>
      </c>
      <c r="E1163" s="20" t="str">
        <f>VLOOKUP('PASTE-DOWN-DL'!F1163,'SSA-CODE'!$D$4:$E$56,2,FALSE)</f>
        <v>BUJ</v>
      </c>
      <c r="F1163" s="48" t="str">
        <f t="shared" ref="F1163:F1226" si="307">TRIM(CLEAN(SUBSTITUTE(G1163,CHAR(160)," ")))</f>
        <v>SSA BUJ</v>
      </c>
      <c r="G1163" s="48" t="str">
        <f t="shared" ref="G1163:G1226" si="308">MID(I1163,1,SEARCH("-",I1163)-1)</f>
        <v xml:space="preserve">	SSA BUJ</v>
      </c>
      <c r="H1163" s="20">
        <v>1154</v>
      </c>
      <c r="I1163" t="s">
        <v>12898</v>
      </c>
      <c r="J1163" t="s">
        <v>6260</v>
      </c>
      <c r="K1163" t="s">
        <v>6275</v>
      </c>
      <c r="L1163" t="s">
        <v>6262</v>
      </c>
      <c r="M1163" t="s">
        <v>6263</v>
      </c>
      <c r="N1163" t="s">
        <v>12899</v>
      </c>
      <c r="O1163" t="s">
        <v>12900</v>
      </c>
      <c r="P1163" t="s">
        <v>6266</v>
      </c>
      <c r="Q1163" t="s">
        <v>6460</v>
      </c>
      <c r="R1163" t="s">
        <v>6279</v>
      </c>
      <c r="S1163" t="s">
        <v>12901</v>
      </c>
      <c r="T1163" t="s">
        <v>6500</v>
      </c>
      <c r="U1163" t="s">
        <v>6501</v>
      </c>
      <c r="V1163" t="s">
        <v>6271</v>
      </c>
      <c r="W1163" t="s">
        <v>12902</v>
      </c>
      <c r="X1163" t="s">
        <v>12903</v>
      </c>
      <c r="Y1163" t="s">
        <v>6269</v>
      </c>
      <c r="Z1163" s="48" t="str">
        <f t="shared" ref="Z1163:Z1226" si="309">TRIM(CLEAN(I1163))</f>
        <v>SSA BUJ-10.121.17.89-SMRUTI VAN A1_2/5-10.121.24.95-M/S BKT BHUJ A1_1/5</v>
      </c>
      <c r="AA1163" s="48">
        <f t="shared" ref="AA1163:AA1226" si="310">SEARCH("_",N1163)</f>
        <v>14</v>
      </c>
      <c r="AB1163" s="48">
        <f t="shared" ref="AB1163:AB1226" si="311">SEARCH("_TN7",N1163)</f>
        <v>25</v>
      </c>
      <c r="AC1163" s="48">
        <f t="shared" ref="AC1163:AC1226" si="312">SEARCH("_",O1163)</f>
        <v>14</v>
      </c>
      <c r="AD1163" s="48">
        <f t="shared" ref="AD1163:AD1226" si="313">SEARCH("_TN7",O1163)</f>
        <v>26</v>
      </c>
      <c r="AE1163" s="48" t="str">
        <f t="shared" ref="AE1163:AE1226" si="314">TRIM(CLEAN(MID(N1163,1,SEARCH("_",N1163)-1)))</f>
        <v>10.121.17.89</v>
      </c>
      <c r="AF1163" s="42" t="str">
        <f t="shared" ref="AF1163:AF1226" si="315">TRIM(CLEAN(MID(O1163,1,SEARCH("_",O1163)-1)))</f>
        <v>10.121.24.95</v>
      </c>
      <c r="AG1163" s="7" t="str">
        <f t="shared" ref="AG1163:AG1226" si="316">MID(N1163,AA1163+1,AB1163-AA1163-1)</f>
        <v>SMRUTI VAN</v>
      </c>
      <c r="AH1163" s="7" t="str">
        <f t="shared" ref="AH1163:AH1226" si="317">MID(O1163,AC1163+1,AD1163-AC1163-1)</f>
        <v>MS BKT BHUJ</v>
      </c>
      <c r="AI1163" s="7" t="str">
        <f t="shared" ref="AI1163:AI1226" si="318">RIGHT(N1163,LEN(N1163)-SEARCH("\",N1163))</f>
        <v>S2P5</v>
      </c>
      <c r="AJ1163" s="7" t="str">
        <f t="shared" ref="AJ1163:AJ1226" si="319">RIGHT(O1163,LEN(O1163)-SEARCH("\",O1163))</f>
        <v>S1P5</v>
      </c>
      <c r="AK1163" s="7" t="str">
        <f>IFERROR(VLOOKUP(Z1163,'PASTE-DL-ALARMS'!$Q$10:$W$2200,7,FALSE),"")</f>
        <v/>
      </c>
      <c r="AL1163" s="55" t="str">
        <f>IFERROR(VLOOKUP(Z1163,'PASTE-DL-ALARMS'!$Q$10:$W$2200,3,FALSE),"")</f>
        <v/>
      </c>
      <c r="AM1163" s="7" t="str">
        <f t="shared" ref="AM1163:AM1226" si="320">CONCATENATE(AE1163,"_",AG1163,"_",AI1163)</f>
        <v>10.121.17.89_SMRUTI VAN_S2P5</v>
      </c>
      <c r="AN1163" s="55" t="str">
        <f t="shared" ref="AN1163:AN1226" si="321">CONCATENATE(AF1163,"_",AH1163,"_",AJ1163)</f>
        <v>10.121.24.95_MS BKT BHUJ_S1P5</v>
      </c>
      <c r="AO1163" s="72" t="e">
        <f t="shared" ref="AO1163:AO1226" ca="1" si="322">$AL$3-AK1163</f>
        <v>#VALUE!</v>
      </c>
      <c r="AP1163" s="7" t="str">
        <f>IFERROR(VLOOKUP(Z1163,'PASTE-DL-ALARMS'!$Q$10:$Z$2800,8,FALSE),"")</f>
        <v/>
      </c>
    </row>
    <row r="1164" spans="1:42" x14ac:dyDescent="0.25">
      <c r="A1164" s="20"/>
      <c r="B1164" s="20"/>
      <c r="C1164" s="20" t="str">
        <f>IF(D1164="Critical",MAX($C$8:C1163)+1,"")</f>
        <v/>
      </c>
      <c r="D1164" s="20" t="str">
        <f t="shared" si="306"/>
        <v>-</v>
      </c>
      <c r="E1164" s="20" t="str">
        <f>VLOOKUP('PASTE-DOWN-DL'!F1164,'SSA-CODE'!$D$4:$E$56,2,FALSE)</f>
        <v>WTR RJ</v>
      </c>
      <c r="F1164" s="48" t="str">
        <f t="shared" si="307"/>
        <v>WTR RJ</v>
      </c>
      <c r="G1164" s="48" t="str">
        <f t="shared" si="308"/>
        <v xml:space="preserve">	WTR RJ</v>
      </c>
      <c r="H1164" s="20">
        <v>1155</v>
      </c>
      <c r="I1164" t="s">
        <v>12904</v>
      </c>
      <c r="J1164" t="s">
        <v>6260</v>
      </c>
      <c r="K1164" t="s">
        <v>6275</v>
      </c>
      <c r="L1164" t="s">
        <v>6262</v>
      </c>
      <c r="M1164" t="s">
        <v>6263</v>
      </c>
      <c r="N1164" t="s">
        <v>12905</v>
      </c>
      <c r="O1164" t="s">
        <v>12906</v>
      </c>
      <c r="P1164" t="s">
        <v>6266</v>
      </c>
      <c r="Q1164" t="s">
        <v>6894</v>
      </c>
      <c r="R1164" t="s">
        <v>6279</v>
      </c>
      <c r="S1164" t="s">
        <v>6269</v>
      </c>
      <c r="T1164" t="s">
        <v>7260</v>
      </c>
      <c r="U1164" t="s">
        <v>12907</v>
      </c>
      <c r="V1164" t="s">
        <v>6271</v>
      </c>
      <c r="W1164" t="s">
        <v>12908</v>
      </c>
      <c r="X1164" t="s">
        <v>12909</v>
      </c>
      <c r="Y1164" t="s">
        <v>12907</v>
      </c>
      <c r="Z1164" s="48" t="str">
        <f t="shared" si="309"/>
        <v>WTR RJ-10.121.97.135-Nikava_4/3-10.121.68.203-Kalawad_5/2</v>
      </c>
      <c r="AA1164" s="48">
        <f t="shared" si="310"/>
        <v>15</v>
      </c>
      <c r="AB1164" s="48">
        <f t="shared" si="311"/>
        <v>22</v>
      </c>
      <c r="AC1164" s="48">
        <f t="shared" si="312"/>
        <v>15</v>
      </c>
      <c r="AD1164" s="48">
        <f t="shared" si="313"/>
        <v>23</v>
      </c>
      <c r="AE1164" s="48" t="str">
        <f t="shared" si="314"/>
        <v>10.121.97.135</v>
      </c>
      <c r="AF1164" s="42" t="str">
        <f t="shared" si="315"/>
        <v>10.121.68.203</v>
      </c>
      <c r="AG1164" s="7" t="str">
        <f t="shared" si="316"/>
        <v>Nikava</v>
      </c>
      <c r="AH1164" s="7" t="str">
        <f t="shared" si="317"/>
        <v>KALAWAD</v>
      </c>
      <c r="AI1164" s="7" t="str">
        <f t="shared" si="318"/>
        <v>S4P3</v>
      </c>
      <c r="AJ1164" s="7" t="str">
        <f t="shared" si="319"/>
        <v>S5P2</v>
      </c>
      <c r="AK1164" s="7" t="str">
        <f>IFERROR(VLOOKUP(Z1164,'PASTE-DL-ALARMS'!$Q$10:$W$2200,7,FALSE),"")</f>
        <v/>
      </c>
      <c r="AL1164" s="55" t="str">
        <f>IFERROR(VLOOKUP(Z1164,'PASTE-DL-ALARMS'!$Q$10:$W$2200,3,FALSE),"")</f>
        <v/>
      </c>
      <c r="AM1164" s="7" t="str">
        <f t="shared" si="320"/>
        <v>10.121.97.135_Nikava_S4P3</v>
      </c>
      <c r="AN1164" s="55" t="str">
        <f t="shared" si="321"/>
        <v>10.121.68.203_KALAWAD_S5P2</v>
      </c>
      <c r="AO1164" s="72" t="e">
        <f t="shared" ca="1" si="322"/>
        <v>#VALUE!</v>
      </c>
      <c r="AP1164" s="7" t="str">
        <f>IFERROR(VLOOKUP(Z1164,'PASTE-DL-ALARMS'!$Q$10:$Z$2800,8,FALSE),"")</f>
        <v/>
      </c>
    </row>
    <row r="1165" spans="1:42" x14ac:dyDescent="0.25">
      <c r="A1165" s="20"/>
      <c r="B1165" s="20"/>
      <c r="C1165" s="20" t="str">
        <f>IF(D1165="Critical",MAX($C$8:C1164)+1,"")</f>
        <v/>
      </c>
      <c r="D1165" s="20" t="str">
        <f t="shared" si="306"/>
        <v>-</v>
      </c>
      <c r="E1165" s="20" t="str">
        <f>VLOOKUP('PASTE-DOWN-DL'!F1165,'SSA-CODE'!$D$4:$E$56,2,FALSE)</f>
        <v>JND</v>
      </c>
      <c r="F1165" s="48" t="str">
        <f t="shared" si="307"/>
        <v>SSA JND</v>
      </c>
      <c r="G1165" s="48" t="str">
        <f t="shared" si="308"/>
        <v xml:space="preserve">	SSA JND</v>
      </c>
      <c r="H1165" s="20">
        <v>1156</v>
      </c>
      <c r="I1165" t="s">
        <v>12910</v>
      </c>
      <c r="J1165" t="s">
        <v>6260</v>
      </c>
      <c r="K1165" t="s">
        <v>6261</v>
      </c>
      <c r="L1165" t="s">
        <v>6262</v>
      </c>
      <c r="M1165" t="s">
        <v>6263</v>
      </c>
      <c r="N1165" t="s">
        <v>12911</v>
      </c>
      <c r="O1165" t="s">
        <v>12912</v>
      </c>
      <c r="P1165" t="s">
        <v>6266</v>
      </c>
      <c r="Q1165" t="s">
        <v>6360</v>
      </c>
      <c r="R1165" t="s">
        <v>6686</v>
      </c>
      <c r="S1165" t="s">
        <v>6269</v>
      </c>
      <c r="T1165" t="s">
        <v>6540</v>
      </c>
      <c r="U1165" t="s">
        <v>6269</v>
      </c>
      <c r="V1165" t="s">
        <v>6271</v>
      </c>
      <c r="W1165" t="s">
        <v>12913</v>
      </c>
      <c r="X1165" t="s">
        <v>12914</v>
      </c>
      <c r="Y1165" t="s">
        <v>6269</v>
      </c>
      <c r="Z1165" s="48" t="str">
        <f t="shared" si="309"/>
        <v>SSA JND-10.121.97.208-MANGROL_TN725B-10.121.97.227-JND_PH2</v>
      </c>
      <c r="AA1165" s="48">
        <f t="shared" si="310"/>
        <v>15</v>
      </c>
      <c r="AB1165" s="48">
        <f t="shared" si="311"/>
        <v>23</v>
      </c>
      <c r="AC1165" s="48">
        <f t="shared" si="312"/>
        <v>15</v>
      </c>
      <c r="AD1165" s="48">
        <f t="shared" si="313"/>
        <v>20</v>
      </c>
      <c r="AE1165" s="48" t="str">
        <f t="shared" si="314"/>
        <v>10.121.97.208</v>
      </c>
      <c r="AF1165" s="42" t="str">
        <f t="shared" si="315"/>
        <v>10.121.97.227</v>
      </c>
      <c r="AG1165" s="7" t="str">
        <f t="shared" si="316"/>
        <v>MANGROL</v>
      </c>
      <c r="AH1165" s="7" t="str">
        <f t="shared" si="317"/>
        <v>SHIL</v>
      </c>
      <c r="AI1165" s="7" t="str">
        <f t="shared" si="318"/>
        <v>S4P1</v>
      </c>
      <c r="AJ1165" s="7" t="str">
        <f t="shared" si="319"/>
        <v>S3P1</v>
      </c>
      <c r="AK1165" s="7" t="str">
        <f>IFERROR(VLOOKUP(Z1165,'PASTE-DL-ALARMS'!$Q$10:$W$2200,7,FALSE),"")</f>
        <v/>
      </c>
      <c r="AL1165" s="55" t="str">
        <f>IFERROR(VLOOKUP(Z1165,'PASTE-DL-ALARMS'!$Q$10:$W$2200,3,FALSE),"")</f>
        <v/>
      </c>
      <c r="AM1165" s="7" t="str">
        <f t="shared" si="320"/>
        <v>10.121.97.208_MANGROL_S4P1</v>
      </c>
      <c r="AN1165" s="55" t="str">
        <f t="shared" si="321"/>
        <v>10.121.97.227_SHIL_S3P1</v>
      </c>
      <c r="AO1165" s="72" t="e">
        <f t="shared" ca="1" si="322"/>
        <v>#VALUE!</v>
      </c>
      <c r="AP1165" s="7" t="str">
        <f>IFERROR(VLOOKUP(Z1165,'PASTE-DL-ALARMS'!$Q$10:$Z$2800,8,FALSE),"")</f>
        <v/>
      </c>
    </row>
    <row r="1166" spans="1:42" x14ac:dyDescent="0.25">
      <c r="A1166" s="20"/>
      <c r="B1166" s="20"/>
      <c r="C1166" s="20" t="str">
        <f>IF(D1166="Critical",MAX($C$8:C1165)+1,"")</f>
        <v/>
      </c>
      <c r="D1166" s="20" t="str">
        <f t="shared" si="306"/>
        <v>-</v>
      </c>
      <c r="E1166" s="20" t="str">
        <f>VLOOKUP('PASTE-DOWN-DL'!F1166,'SSA-CODE'!$D$4:$E$56,2,FALSE)</f>
        <v>PLR</v>
      </c>
      <c r="F1166" s="48" t="str">
        <f t="shared" si="307"/>
        <v>SSA PNP</v>
      </c>
      <c r="G1166" s="48" t="str">
        <f t="shared" si="308"/>
        <v xml:space="preserve">	SSA PNP</v>
      </c>
      <c r="H1166" s="20">
        <v>1157</v>
      </c>
      <c r="I1166" t="s">
        <v>12915</v>
      </c>
      <c r="J1166" t="s">
        <v>6260</v>
      </c>
      <c r="K1166" t="s">
        <v>6261</v>
      </c>
      <c r="L1166" t="s">
        <v>6262</v>
      </c>
      <c r="M1166" t="s">
        <v>6263</v>
      </c>
      <c r="N1166" t="s">
        <v>12916</v>
      </c>
      <c r="O1166" t="s">
        <v>12917</v>
      </c>
      <c r="P1166" t="s">
        <v>6266</v>
      </c>
      <c r="Q1166" t="s">
        <v>7273</v>
      </c>
      <c r="R1166" t="s">
        <v>6671</v>
      </c>
      <c r="S1166" t="s">
        <v>6269</v>
      </c>
      <c r="T1166" t="s">
        <v>6462</v>
      </c>
      <c r="U1166" t="s">
        <v>6269</v>
      </c>
      <c r="V1166" t="s">
        <v>6271</v>
      </c>
      <c r="W1166" t="s">
        <v>12918</v>
      </c>
      <c r="X1166" t="s">
        <v>12919</v>
      </c>
      <c r="Y1166" t="s">
        <v>6269</v>
      </c>
      <c r="Z1166" s="48" t="str">
        <f t="shared" si="309"/>
        <v>SSA PNP-10.121.98.130-PALANPUR B2_4/1-10.121.98.132-GIDC CHANDISAR_3/1</v>
      </c>
      <c r="AA1166" s="48">
        <f t="shared" si="310"/>
        <v>15</v>
      </c>
      <c r="AB1166" s="48">
        <f t="shared" si="311"/>
        <v>30</v>
      </c>
      <c r="AC1166" s="48">
        <f t="shared" si="312"/>
        <v>15</v>
      </c>
      <c r="AD1166" s="48">
        <f t="shared" si="313"/>
        <v>27</v>
      </c>
      <c r="AE1166" s="48" t="str">
        <f t="shared" si="314"/>
        <v>10.121.98.132</v>
      </c>
      <c r="AF1166" s="42" t="str">
        <f t="shared" si="315"/>
        <v>10.121.98.130</v>
      </c>
      <c r="AG1166" s="7" t="str">
        <f t="shared" si="316"/>
        <v>GIDC CHANDISAR</v>
      </c>
      <c r="AH1166" s="7" t="str">
        <f t="shared" si="317"/>
        <v>PALANPUR B2</v>
      </c>
      <c r="AI1166" s="7" t="str">
        <f t="shared" si="318"/>
        <v>S3P1</v>
      </c>
      <c r="AJ1166" s="7" t="str">
        <f t="shared" si="319"/>
        <v>S4P1</v>
      </c>
      <c r="AK1166" s="7" t="str">
        <f>IFERROR(VLOOKUP(Z1166,'PASTE-DL-ALARMS'!$Q$10:$W$2200,7,FALSE),"")</f>
        <v/>
      </c>
      <c r="AL1166" s="55" t="str">
        <f>IFERROR(VLOOKUP(Z1166,'PASTE-DL-ALARMS'!$Q$10:$W$2200,3,FALSE),"")</f>
        <v/>
      </c>
      <c r="AM1166" s="7" t="str">
        <f t="shared" si="320"/>
        <v>10.121.98.132_GIDC CHANDISAR_S3P1</v>
      </c>
      <c r="AN1166" s="55" t="str">
        <f t="shared" si="321"/>
        <v>10.121.98.130_PALANPUR B2_S4P1</v>
      </c>
      <c r="AO1166" s="72" t="e">
        <f t="shared" ca="1" si="322"/>
        <v>#VALUE!</v>
      </c>
      <c r="AP1166" s="7" t="str">
        <f>IFERROR(VLOOKUP(Z1166,'PASTE-DL-ALARMS'!$Q$10:$Z$2800,8,FALSE),"")</f>
        <v/>
      </c>
    </row>
    <row r="1167" spans="1:42" x14ac:dyDescent="0.25">
      <c r="A1167" s="20"/>
      <c r="B1167" s="20"/>
      <c r="C1167" s="20" t="str">
        <f>IF(D1167="Critical",MAX($C$8:C1166)+1,"")</f>
        <v/>
      </c>
      <c r="D1167" s="20" t="str">
        <f t="shared" si="306"/>
        <v>-</v>
      </c>
      <c r="E1167" s="20" t="str">
        <f>VLOOKUP('PASTE-DOWN-DL'!F1167,'SSA-CODE'!$D$4:$E$56,2,FALSE)</f>
        <v>SRT</v>
      </c>
      <c r="F1167" s="48" t="str">
        <f t="shared" si="307"/>
        <v>SSA SR</v>
      </c>
      <c r="G1167" s="48" t="str">
        <f t="shared" si="308"/>
        <v xml:space="preserve">	SSA SR</v>
      </c>
      <c r="H1167" s="20">
        <v>1158</v>
      </c>
      <c r="I1167" t="s">
        <v>12920</v>
      </c>
      <c r="J1167" t="s">
        <v>6260</v>
      </c>
      <c r="K1167" t="s">
        <v>6275</v>
      </c>
      <c r="L1167" t="s">
        <v>6262</v>
      </c>
      <c r="M1167" t="s">
        <v>6263</v>
      </c>
      <c r="N1167" t="s">
        <v>12921</v>
      </c>
      <c r="O1167" t="s">
        <v>12922</v>
      </c>
      <c r="P1167" t="s">
        <v>6266</v>
      </c>
      <c r="Q1167" t="s">
        <v>6587</v>
      </c>
      <c r="R1167" t="s">
        <v>6587</v>
      </c>
      <c r="S1167" t="s">
        <v>8350</v>
      </c>
      <c r="T1167" t="s">
        <v>6471</v>
      </c>
      <c r="U1167" t="s">
        <v>7026</v>
      </c>
      <c r="V1167" t="s">
        <v>6271</v>
      </c>
      <c r="W1167" t="s">
        <v>12923</v>
      </c>
      <c r="X1167" t="s">
        <v>12924</v>
      </c>
      <c r="Y1167" t="s">
        <v>6269</v>
      </c>
      <c r="Z1167" s="48" t="str">
        <f t="shared" si="309"/>
        <v>SSA SR-10.121.19.245-DHARMANANDAN VST-10.121.19.207-VASTADEVDI</v>
      </c>
      <c r="AA1167" s="48">
        <f t="shared" si="310"/>
        <v>15</v>
      </c>
      <c r="AB1167" s="48">
        <f t="shared" si="311"/>
        <v>32</v>
      </c>
      <c r="AC1167" s="48">
        <f t="shared" si="312"/>
        <v>15</v>
      </c>
      <c r="AD1167" s="48">
        <f t="shared" si="313"/>
        <v>26</v>
      </c>
      <c r="AE1167" s="48" t="str">
        <f t="shared" si="314"/>
        <v>10.121.19.245</v>
      </c>
      <c r="AF1167" s="42" t="str">
        <f t="shared" si="315"/>
        <v>10.121.19.207</v>
      </c>
      <c r="AG1167" s="7" t="str">
        <f t="shared" si="316"/>
        <v>DHARMANANDAN VST</v>
      </c>
      <c r="AH1167" s="7" t="str">
        <f t="shared" si="317"/>
        <v>VASTADEVDI</v>
      </c>
      <c r="AI1167" s="7" t="str">
        <f t="shared" si="318"/>
        <v>S1P5</v>
      </c>
      <c r="AJ1167" s="7" t="str">
        <f t="shared" si="319"/>
        <v>S2P6</v>
      </c>
      <c r="AK1167" s="7" t="str">
        <f>IFERROR(VLOOKUP(Z1167,'PASTE-DL-ALARMS'!$Q$10:$W$2200,7,FALSE),"")</f>
        <v/>
      </c>
      <c r="AL1167" s="55" t="str">
        <f>IFERROR(VLOOKUP(Z1167,'PASTE-DL-ALARMS'!$Q$10:$W$2200,3,FALSE),"")</f>
        <v/>
      </c>
      <c r="AM1167" s="7" t="str">
        <f t="shared" si="320"/>
        <v>10.121.19.245_DHARMANANDAN VST_S1P5</v>
      </c>
      <c r="AN1167" s="55" t="str">
        <f t="shared" si="321"/>
        <v>10.121.19.207_VASTADEVDI_S2P6</v>
      </c>
      <c r="AO1167" s="72" t="e">
        <f t="shared" ca="1" si="322"/>
        <v>#VALUE!</v>
      </c>
      <c r="AP1167" s="7" t="str">
        <f>IFERROR(VLOOKUP(Z1167,'PASTE-DL-ALARMS'!$Q$10:$Z$2800,8,FALSE),"")</f>
        <v/>
      </c>
    </row>
    <row r="1168" spans="1:42" x14ac:dyDescent="0.25">
      <c r="A1168" s="20"/>
      <c r="B1168" s="20"/>
      <c r="C1168" s="20" t="str">
        <f>IF(D1168="Critical",MAX($C$8:C1167)+1,"")</f>
        <v/>
      </c>
      <c r="D1168" s="20" t="str">
        <f t="shared" si="306"/>
        <v>-</v>
      </c>
      <c r="E1168" s="20" t="str">
        <f>VLOOKUP('PASTE-DOWN-DL'!F1168,'SSA-CODE'!$D$4:$E$56,2,FALSE)</f>
        <v>WTR RJ</v>
      </c>
      <c r="F1168" s="48" t="str">
        <f t="shared" si="307"/>
        <v>WTR RJ</v>
      </c>
      <c r="G1168" s="48" t="str">
        <f t="shared" si="308"/>
        <v xml:space="preserve">	WTR RJ</v>
      </c>
      <c r="H1168" s="20">
        <v>1159</v>
      </c>
      <c r="I1168" t="s">
        <v>12925</v>
      </c>
      <c r="J1168" t="s">
        <v>6466</v>
      </c>
      <c r="K1168" t="s">
        <v>6275</v>
      </c>
      <c r="L1168" t="s">
        <v>6262</v>
      </c>
      <c r="M1168" t="s">
        <v>6263</v>
      </c>
      <c r="N1168" t="s">
        <v>12926</v>
      </c>
      <c r="O1168" t="s">
        <v>12927</v>
      </c>
      <c r="P1168" t="s">
        <v>6266</v>
      </c>
      <c r="Q1168" t="s">
        <v>6302</v>
      </c>
      <c r="R1168" t="s">
        <v>6279</v>
      </c>
      <c r="S1168" t="s">
        <v>6269</v>
      </c>
      <c r="T1168" t="s">
        <v>6500</v>
      </c>
      <c r="U1168" t="s">
        <v>12304</v>
      </c>
      <c r="V1168" t="s">
        <v>6271</v>
      </c>
      <c r="W1168" t="s">
        <v>12928</v>
      </c>
      <c r="X1168" t="s">
        <v>12929</v>
      </c>
      <c r="Y1168" t="s">
        <v>6269</v>
      </c>
      <c r="Z1168" s="48" t="str">
        <f t="shared" si="309"/>
        <v>WTR RJ-10.121.17.136-Rajkot B2_6/10-10.121.17.139-Rajkot Kr B2_6/10</v>
      </c>
      <c r="AA1168" s="48">
        <f t="shared" si="310"/>
        <v>14</v>
      </c>
      <c r="AB1168" s="48">
        <f t="shared" si="311"/>
        <v>24</v>
      </c>
      <c r="AC1168" s="48">
        <f t="shared" si="312"/>
        <v>14</v>
      </c>
      <c r="AD1168" s="48">
        <f t="shared" si="313"/>
        <v>21</v>
      </c>
      <c r="AE1168" s="48" t="str">
        <f t="shared" si="314"/>
        <v>10.121.17.28</v>
      </c>
      <c r="AF1168" s="42" t="str">
        <f t="shared" si="315"/>
        <v>10.121.17.26</v>
      </c>
      <c r="AG1168" s="7" t="str">
        <f t="shared" si="316"/>
        <v>RAJKOT KR</v>
      </c>
      <c r="AH1168" s="7" t="str">
        <f t="shared" si="317"/>
        <v>RAJKOT</v>
      </c>
      <c r="AI1168" s="7" t="str">
        <f t="shared" si="318"/>
        <v>S6P10</v>
      </c>
      <c r="AJ1168" s="7" t="str">
        <f t="shared" si="319"/>
        <v>S6P10</v>
      </c>
      <c r="AK1168" s="7" t="str">
        <f>IFERROR(VLOOKUP(Z1168,'PASTE-DL-ALARMS'!$Q$10:$W$2200,7,FALSE),"")</f>
        <v/>
      </c>
      <c r="AL1168" s="55" t="str">
        <f>IFERROR(VLOOKUP(Z1168,'PASTE-DL-ALARMS'!$Q$10:$W$2200,3,FALSE),"")</f>
        <v/>
      </c>
      <c r="AM1168" s="7" t="str">
        <f t="shared" si="320"/>
        <v>10.121.17.28_RAJKOT KR_S6P10</v>
      </c>
      <c r="AN1168" s="55" t="str">
        <f t="shared" si="321"/>
        <v>10.121.17.26_RAJKOT_S6P10</v>
      </c>
      <c r="AO1168" s="72" t="e">
        <f t="shared" ca="1" si="322"/>
        <v>#VALUE!</v>
      </c>
      <c r="AP1168" s="7" t="str">
        <f>IFERROR(VLOOKUP(Z1168,'PASTE-DL-ALARMS'!$Q$10:$Z$2800,8,FALSE),"")</f>
        <v/>
      </c>
    </row>
    <row r="1169" spans="1:42" x14ac:dyDescent="0.25">
      <c r="A1169" s="20"/>
      <c r="B1169" s="20"/>
      <c r="C1169" s="20" t="str">
        <f>IF(D1169="Critical",MAX($C$8:C1168)+1,"")</f>
        <v/>
      </c>
      <c r="D1169" s="20" t="str">
        <f t="shared" si="306"/>
        <v>-</v>
      </c>
      <c r="E1169" s="20" t="str">
        <f>VLOOKUP('PASTE-DOWN-DL'!F1169,'SSA-CODE'!$D$4:$E$56,2,FALSE)</f>
        <v>JMN</v>
      </c>
      <c r="F1169" s="48" t="str">
        <f t="shared" si="307"/>
        <v>SSA JMN</v>
      </c>
      <c r="G1169" s="48" t="str">
        <f t="shared" si="308"/>
        <v xml:space="preserve">	SSA JMN</v>
      </c>
      <c r="H1169" s="20">
        <v>1160</v>
      </c>
      <c r="I1169" t="s">
        <v>12930</v>
      </c>
      <c r="J1169" t="s">
        <v>6260</v>
      </c>
      <c r="K1169" t="s">
        <v>6275</v>
      </c>
      <c r="L1169" t="s">
        <v>6262</v>
      </c>
      <c r="M1169" t="s">
        <v>6263</v>
      </c>
      <c r="N1169" t="s">
        <v>12931</v>
      </c>
      <c r="O1169" t="s">
        <v>12932</v>
      </c>
      <c r="P1169" t="s">
        <v>6266</v>
      </c>
      <c r="Q1169" t="s">
        <v>6587</v>
      </c>
      <c r="R1169" t="s">
        <v>6588</v>
      </c>
      <c r="S1169" t="s">
        <v>12933</v>
      </c>
      <c r="T1169" t="s">
        <v>6304</v>
      </c>
      <c r="U1169" t="s">
        <v>8912</v>
      </c>
      <c r="V1169" t="s">
        <v>6271</v>
      </c>
      <c r="W1169" t="s">
        <v>12934</v>
      </c>
      <c r="X1169" t="s">
        <v>12935</v>
      </c>
      <c r="Y1169" t="s">
        <v>6269</v>
      </c>
      <c r="Z1169" s="48" t="str">
        <f t="shared" si="309"/>
        <v>SSA JMN-10.121.20.53-Falla_A_PH2_2/5-10.121.68.201-DHROL_B1_PH3_3/3</v>
      </c>
      <c r="AA1169" s="48">
        <f t="shared" si="310"/>
        <v>15</v>
      </c>
      <c r="AB1169" s="48">
        <f t="shared" si="311"/>
        <v>21</v>
      </c>
      <c r="AC1169" s="48">
        <f t="shared" si="312"/>
        <v>14</v>
      </c>
      <c r="AD1169" s="48">
        <f t="shared" si="313"/>
        <v>20</v>
      </c>
      <c r="AE1169" s="48" t="str">
        <f t="shared" si="314"/>
        <v>10.121.68.201</v>
      </c>
      <c r="AF1169" s="42" t="str">
        <f t="shared" si="315"/>
        <v>10.121.20.53</v>
      </c>
      <c r="AG1169" s="7" t="str">
        <f t="shared" si="316"/>
        <v>DHROL</v>
      </c>
      <c r="AH1169" s="7" t="str">
        <f t="shared" si="317"/>
        <v>Falla</v>
      </c>
      <c r="AI1169" s="7" t="str">
        <f t="shared" si="318"/>
        <v>S3P3</v>
      </c>
      <c r="AJ1169" s="7" t="str">
        <f t="shared" si="319"/>
        <v>S2P5</v>
      </c>
      <c r="AK1169" s="7" t="str">
        <f>IFERROR(VLOOKUP(Z1169,'PASTE-DL-ALARMS'!$Q$10:$W$2200,7,FALSE),"")</f>
        <v/>
      </c>
      <c r="AL1169" s="55" t="str">
        <f>IFERROR(VLOOKUP(Z1169,'PASTE-DL-ALARMS'!$Q$10:$W$2200,3,FALSE),"")</f>
        <v/>
      </c>
      <c r="AM1169" s="7" t="str">
        <f t="shared" si="320"/>
        <v>10.121.68.201_DHROL_S3P3</v>
      </c>
      <c r="AN1169" s="55" t="str">
        <f t="shared" si="321"/>
        <v>10.121.20.53_Falla_S2P5</v>
      </c>
      <c r="AO1169" s="72" t="e">
        <f t="shared" ca="1" si="322"/>
        <v>#VALUE!</v>
      </c>
      <c r="AP1169" s="7" t="str">
        <f>IFERROR(VLOOKUP(Z1169,'PASTE-DL-ALARMS'!$Q$10:$Z$2800,8,FALSE),"")</f>
        <v/>
      </c>
    </row>
    <row r="1170" spans="1:42" x14ac:dyDescent="0.25">
      <c r="A1170" s="20"/>
      <c r="B1170" s="20"/>
      <c r="C1170" s="20" t="str">
        <f>IF(D1170="Critical",MAX($C$8:C1169)+1,"")</f>
        <v/>
      </c>
      <c r="D1170" s="20" t="str">
        <f t="shared" si="306"/>
        <v>-</v>
      </c>
      <c r="E1170" s="20" t="str">
        <f>VLOOKUP('PASTE-DOWN-DL'!F1170,'SSA-CODE'!$D$4:$E$56,2,FALSE)</f>
        <v>NDD</v>
      </c>
      <c r="F1170" s="48" t="str">
        <f t="shared" si="307"/>
        <v>SSA NAD</v>
      </c>
      <c r="G1170" s="48" t="str">
        <f t="shared" si="308"/>
        <v xml:space="preserve">	SSA NAD</v>
      </c>
      <c r="H1170" s="20">
        <v>1161</v>
      </c>
      <c r="I1170" t="s">
        <v>12936</v>
      </c>
      <c r="J1170" t="s">
        <v>6260</v>
      </c>
      <c r="K1170" t="s">
        <v>6275</v>
      </c>
      <c r="L1170" t="s">
        <v>6262</v>
      </c>
      <c r="M1170" t="s">
        <v>6263</v>
      </c>
      <c r="N1170" t="s">
        <v>12937</v>
      </c>
      <c r="O1170" t="s">
        <v>12938</v>
      </c>
      <c r="P1170" t="s">
        <v>6266</v>
      </c>
      <c r="Q1170" t="s">
        <v>7273</v>
      </c>
      <c r="R1170" t="s">
        <v>6279</v>
      </c>
      <c r="S1170" t="s">
        <v>12939</v>
      </c>
      <c r="T1170" t="s">
        <v>6500</v>
      </c>
      <c r="U1170" t="s">
        <v>6653</v>
      </c>
      <c r="V1170" t="s">
        <v>6271</v>
      </c>
      <c r="W1170" t="s">
        <v>12940</v>
      </c>
      <c r="X1170" t="s">
        <v>12941</v>
      </c>
      <c r="Y1170" t="s">
        <v>6269</v>
      </c>
      <c r="Z1170" s="48" t="str">
        <f t="shared" si="309"/>
        <v>SSA NAD-10.121.18.231-AngelBroking_1/5-10.121.24.227-OCB NADIAD B1_3/6</v>
      </c>
      <c r="AA1170" s="48">
        <f t="shared" si="310"/>
        <v>15</v>
      </c>
      <c r="AB1170" s="48">
        <f t="shared" si="311"/>
        <v>29</v>
      </c>
      <c r="AC1170" s="48">
        <f t="shared" si="312"/>
        <v>15</v>
      </c>
      <c r="AD1170" s="48">
        <f t="shared" si="313"/>
        <v>26</v>
      </c>
      <c r="AE1170" s="48" t="str">
        <f t="shared" si="314"/>
        <v>10.121.16.231</v>
      </c>
      <c r="AF1170" s="42" t="str">
        <f t="shared" si="315"/>
        <v>10.121.24.227</v>
      </c>
      <c r="AG1170" s="7" t="str">
        <f t="shared" si="316"/>
        <v>ANGLE-BROKING</v>
      </c>
      <c r="AH1170" s="7" t="str">
        <f t="shared" si="317"/>
        <v>OCB NADIAD</v>
      </c>
      <c r="AI1170" s="7" t="str">
        <f t="shared" si="318"/>
        <v>S1P5</v>
      </c>
      <c r="AJ1170" s="7" t="str">
        <f t="shared" si="319"/>
        <v>S3P6</v>
      </c>
      <c r="AK1170" s="7" t="str">
        <f>IFERROR(VLOOKUP(Z1170,'PASTE-DL-ALARMS'!$Q$10:$W$2200,7,FALSE),"")</f>
        <v/>
      </c>
      <c r="AL1170" s="55" t="str">
        <f>IFERROR(VLOOKUP(Z1170,'PASTE-DL-ALARMS'!$Q$10:$W$2200,3,FALSE),"")</f>
        <v/>
      </c>
      <c r="AM1170" s="7" t="str">
        <f t="shared" si="320"/>
        <v>10.121.16.231_ANGLE-BROKING_S1P5</v>
      </c>
      <c r="AN1170" s="55" t="str">
        <f t="shared" si="321"/>
        <v>10.121.24.227_OCB NADIAD_S3P6</v>
      </c>
      <c r="AO1170" s="72" t="e">
        <f t="shared" ca="1" si="322"/>
        <v>#VALUE!</v>
      </c>
      <c r="AP1170" s="7" t="str">
        <f>IFERROR(VLOOKUP(Z1170,'PASTE-DL-ALARMS'!$Q$10:$Z$2800,8,FALSE),"")</f>
        <v/>
      </c>
    </row>
    <row r="1171" spans="1:42" x14ac:dyDescent="0.25">
      <c r="A1171" s="20"/>
      <c r="B1171" s="20"/>
      <c r="C1171" s="20" t="str">
        <f>IF(D1171="Critical",MAX($C$8:C1170)+1,"")</f>
        <v/>
      </c>
      <c r="D1171" s="20" t="str">
        <f t="shared" si="306"/>
        <v>-</v>
      </c>
      <c r="E1171" s="20" t="str">
        <f>VLOOKUP('PASTE-DOWN-DL'!F1171,'SSA-CODE'!$D$4:$E$56,2,FALSE)</f>
        <v>VDA</v>
      </c>
      <c r="F1171" s="48" t="str">
        <f t="shared" si="307"/>
        <v>SSA VDR</v>
      </c>
      <c r="G1171" s="48" t="str">
        <f t="shared" si="308"/>
        <v xml:space="preserve">	SSA VDR</v>
      </c>
      <c r="H1171" s="20">
        <v>1162</v>
      </c>
      <c r="I1171" t="s">
        <v>12942</v>
      </c>
      <c r="J1171" t="s">
        <v>6260</v>
      </c>
      <c r="K1171" t="s">
        <v>6275</v>
      </c>
      <c r="L1171" t="s">
        <v>6262</v>
      </c>
      <c r="M1171" t="s">
        <v>6263</v>
      </c>
      <c r="N1171" t="s">
        <v>12943</v>
      </c>
      <c r="O1171" t="s">
        <v>12944</v>
      </c>
      <c r="P1171" t="s">
        <v>6266</v>
      </c>
      <c r="Q1171" t="s">
        <v>6416</v>
      </c>
      <c r="R1171" t="s">
        <v>6279</v>
      </c>
      <c r="S1171" t="s">
        <v>6417</v>
      </c>
      <c r="T1171" t="s">
        <v>6287</v>
      </c>
      <c r="U1171" t="s">
        <v>6269</v>
      </c>
      <c r="V1171" t="s">
        <v>6271</v>
      </c>
      <c r="W1171" t="s">
        <v>12945</v>
      </c>
      <c r="X1171" t="s">
        <v>6488</v>
      </c>
      <c r="Y1171" t="s">
        <v>6269</v>
      </c>
      <c r="Z1171" s="48" t="str">
        <f t="shared" si="309"/>
        <v>SSA VDR-10.121.19.185-GujVadodara_Shivtimbar_Bts_2/5-10.121.19.132-GujVadodara_Makarpura2_B1_3/4</v>
      </c>
      <c r="AA1171" s="48">
        <f t="shared" si="310"/>
        <v>15</v>
      </c>
      <c r="AB1171" s="48">
        <f t="shared" si="311"/>
        <v>28</v>
      </c>
      <c r="AC1171" s="48">
        <f t="shared" si="312"/>
        <v>15</v>
      </c>
      <c r="AD1171" s="48">
        <f t="shared" si="313"/>
        <v>25</v>
      </c>
      <c r="AE1171" s="48" t="str">
        <f t="shared" si="314"/>
        <v>10.121.19.185</v>
      </c>
      <c r="AF1171" s="42" t="str">
        <f t="shared" si="315"/>
        <v>10.121.19.132</v>
      </c>
      <c r="AG1171" s="7" t="str">
        <f t="shared" si="316"/>
        <v>AMRAPALI BTS</v>
      </c>
      <c r="AH1171" s="7" t="str">
        <f t="shared" si="317"/>
        <v>MAKARPURA</v>
      </c>
      <c r="AI1171" s="7" t="str">
        <f t="shared" si="318"/>
        <v>S2P5</v>
      </c>
      <c r="AJ1171" s="7" t="str">
        <f t="shared" si="319"/>
        <v>S3P4</v>
      </c>
      <c r="AK1171" s="7" t="str">
        <f>IFERROR(VLOOKUP(Z1171,'PASTE-DL-ALARMS'!$Q$10:$W$2200,7,FALSE),"")</f>
        <v/>
      </c>
      <c r="AL1171" s="55" t="str">
        <f>IFERROR(VLOOKUP(Z1171,'PASTE-DL-ALARMS'!$Q$10:$W$2200,3,FALSE),"")</f>
        <v/>
      </c>
      <c r="AM1171" s="7" t="str">
        <f t="shared" si="320"/>
        <v>10.121.19.185_AMRAPALI BTS_S2P5</v>
      </c>
      <c r="AN1171" s="55" t="str">
        <f t="shared" si="321"/>
        <v>10.121.19.132_MAKARPURA_S3P4</v>
      </c>
      <c r="AO1171" s="72" t="e">
        <f t="shared" ca="1" si="322"/>
        <v>#VALUE!</v>
      </c>
      <c r="AP1171" s="7" t="str">
        <f>IFERROR(VLOOKUP(Z1171,'PASTE-DL-ALARMS'!$Q$10:$Z$2800,8,FALSE),"")</f>
        <v/>
      </c>
    </row>
    <row r="1172" spans="1:42" x14ac:dyDescent="0.25">
      <c r="A1172" s="20"/>
      <c r="B1172" s="20"/>
      <c r="C1172" s="20" t="str">
        <f>IF(D1172="Critical",MAX($C$8:C1171)+1,"")</f>
        <v/>
      </c>
      <c r="D1172" s="20" t="str">
        <f t="shared" si="306"/>
        <v>-</v>
      </c>
      <c r="E1172" s="20" t="str">
        <f>VLOOKUP('PASTE-DOWN-DL'!F1172,'SSA-CODE'!$D$4:$E$56,2,FALSE)</f>
        <v>VDA</v>
      </c>
      <c r="F1172" s="48" t="str">
        <f t="shared" si="307"/>
        <v>SSA VDR</v>
      </c>
      <c r="G1172" s="48" t="str">
        <f t="shared" si="308"/>
        <v xml:space="preserve">	SSA VDR</v>
      </c>
      <c r="H1172" s="20">
        <v>1163</v>
      </c>
      <c r="I1172" t="s">
        <v>12946</v>
      </c>
      <c r="J1172" t="s">
        <v>6260</v>
      </c>
      <c r="K1172" t="s">
        <v>6275</v>
      </c>
      <c r="L1172" t="s">
        <v>6262</v>
      </c>
      <c r="M1172" t="s">
        <v>6263</v>
      </c>
      <c r="N1172" t="s">
        <v>12947</v>
      </c>
      <c r="O1172" t="s">
        <v>12948</v>
      </c>
      <c r="P1172" t="s">
        <v>6266</v>
      </c>
      <c r="Q1172" t="s">
        <v>6565</v>
      </c>
      <c r="R1172" t="s">
        <v>7018</v>
      </c>
      <c r="S1172" t="s">
        <v>12949</v>
      </c>
      <c r="T1172" t="s">
        <v>6486</v>
      </c>
      <c r="U1172" t="s">
        <v>12950</v>
      </c>
      <c r="V1172" t="s">
        <v>6271</v>
      </c>
      <c r="W1172" t="s">
        <v>12951</v>
      </c>
      <c r="X1172" t="s">
        <v>12952</v>
      </c>
      <c r="Y1172" t="s">
        <v>6269</v>
      </c>
      <c r="Z1172" s="48" t="str">
        <f t="shared" si="309"/>
        <v>SSA VDR-10.121.99.160-GEB-SCADA-GORWA_1/5-10.121.19.135-SUBHANPURA_6/3</v>
      </c>
      <c r="AA1172" s="48">
        <f t="shared" si="310"/>
        <v>15</v>
      </c>
      <c r="AB1172" s="48">
        <f t="shared" si="311"/>
        <v>31</v>
      </c>
      <c r="AC1172" s="48">
        <f t="shared" si="312"/>
        <v>15</v>
      </c>
      <c r="AD1172" s="48">
        <f t="shared" si="313"/>
        <v>26</v>
      </c>
      <c r="AE1172" s="48" t="str">
        <f t="shared" si="314"/>
        <v>10.121.99.160</v>
      </c>
      <c r="AF1172" s="42" t="str">
        <f t="shared" si="315"/>
        <v>10.121.19.135</v>
      </c>
      <c r="AG1172" s="7" t="str">
        <f t="shared" si="316"/>
        <v>GEB-SCADA-GORWA</v>
      </c>
      <c r="AH1172" s="7" t="str">
        <f t="shared" si="317"/>
        <v>SUBHANPURA</v>
      </c>
      <c r="AI1172" s="7" t="str">
        <f t="shared" si="318"/>
        <v>S1P5</v>
      </c>
      <c r="AJ1172" s="7" t="str">
        <f t="shared" si="319"/>
        <v>S6P3</v>
      </c>
      <c r="AK1172" s="7" t="str">
        <f>IFERROR(VLOOKUP(Z1172,'PASTE-DL-ALARMS'!$Q$10:$W$2200,7,FALSE),"")</f>
        <v/>
      </c>
      <c r="AL1172" s="55" t="str">
        <f>IFERROR(VLOOKUP(Z1172,'PASTE-DL-ALARMS'!$Q$10:$W$2200,3,FALSE),"")</f>
        <v/>
      </c>
      <c r="AM1172" s="7" t="str">
        <f t="shared" si="320"/>
        <v>10.121.99.160_GEB-SCADA-GORWA_S1P5</v>
      </c>
      <c r="AN1172" s="55" t="str">
        <f t="shared" si="321"/>
        <v>10.121.19.135_SUBHANPURA_S6P3</v>
      </c>
      <c r="AO1172" s="72" t="e">
        <f t="shared" ca="1" si="322"/>
        <v>#VALUE!</v>
      </c>
      <c r="AP1172" s="7" t="str">
        <f>IFERROR(VLOOKUP(Z1172,'PASTE-DL-ALARMS'!$Q$10:$Z$2800,8,FALSE),"")</f>
        <v/>
      </c>
    </row>
    <row r="1173" spans="1:42" x14ac:dyDescent="0.25">
      <c r="A1173" s="20"/>
      <c r="B1173" s="20"/>
      <c r="C1173" s="20" t="str">
        <f>IF(D1173="Critical",MAX($C$8:C1172)+1,"")</f>
        <v/>
      </c>
      <c r="D1173" s="20" t="str">
        <f t="shared" si="306"/>
        <v>-</v>
      </c>
      <c r="E1173" s="20" t="str">
        <f>VLOOKUP('PASTE-DOWN-DL'!F1173,'SSA-CODE'!$D$4:$E$56,2,FALSE)</f>
        <v>BCH</v>
      </c>
      <c r="F1173" s="48" t="str">
        <f t="shared" si="307"/>
        <v>SSA BCH</v>
      </c>
      <c r="G1173" s="48" t="str">
        <f t="shared" si="308"/>
        <v xml:space="preserve">	SSA BCH</v>
      </c>
      <c r="H1173" s="20">
        <v>1164</v>
      </c>
      <c r="I1173" t="s">
        <v>12953</v>
      </c>
      <c r="J1173" t="s">
        <v>6260</v>
      </c>
      <c r="K1173" t="s">
        <v>6261</v>
      </c>
      <c r="L1173" t="s">
        <v>6262</v>
      </c>
      <c r="M1173" t="s">
        <v>6263</v>
      </c>
      <c r="N1173" t="s">
        <v>12954</v>
      </c>
      <c r="O1173" t="s">
        <v>12955</v>
      </c>
      <c r="P1173" t="s">
        <v>6266</v>
      </c>
      <c r="Q1173" t="s">
        <v>6359</v>
      </c>
      <c r="R1173" t="s">
        <v>6360</v>
      </c>
      <c r="S1173" t="s">
        <v>8559</v>
      </c>
      <c r="T1173" t="s">
        <v>6770</v>
      </c>
      <c r="U1173" t="s">
        <v>8559</v>
      </c>
      <c r="V1173" t="s">
        <v>6271</v>
      </c>
      <c r="W1173" t="s">
        <v>12956</v>
      </c>
      <c r="X1173" t="s">
        <v>12957</v>
      </c>
      <c r="Y1173" t="s">
        <v>6269</v>
      </c>
      <c r="Z1173" s="48" t="str">
        <f t="shared" si="309"/>
        <v>SSA BCH-10.121.96.71-Bhensli B1_4/1-10.121.96.80-Amleshwar-2 B1_3/1</v>
      </c>
      <c r="AA1173" s="48">
        <f t="shared" si="310"/>
        <v>14</v>
      </c>
      <c r="AB1173" s="48">
        <f t="shared" si="311"/>
        <v>22</v>
      </c>
      <c r="AC1173" s="48">
        <f t="shared" si="312"/>
        <v>14</v>
      </c>
      <c r="AD1173" s="48">
        <f t="shared" si="313"/>
        <v>26</v>
      </c>
      <c r="AE1173" s="48" t="str">
        <f t="shared" si="314"/>
        <v>10.121.96.71</v>
      </c>
      <c r="AF1173" s="42" t="str">
        <f t="shared" si="315"/>
        <v>10.121.96.80</v>
      </c>
      <c r="AG1173" s="7" t="str">
        <f t="shared" si="316"/>
        <v>Bhensli</v>
      </c>
      <c r="AH1173" s="7" t="str">
        <f t="shared" si="317"/>
        <v>AMLESHWAR-2</v>
      </c>
      <c r="AI1173" s="7" t="str">
        <f t="shared" si="318"/>
        <v>S4P1</v>
      </c>
      <c r="AJ1173" s="7" t="str">
        <f t="shared" si="319"/>
        <v>S3P1</v>
      </c>
      <c r="AK1173" s="7" t="str">
        <f>IFERROR(VLOOKUP(Z1173,'PASTE-DL-ALARMS'!$Q$10:$W$2200,7,FALSE),"")</f>
        <v/>
      </c>
      <c r="AL1173" s="55" t="str">
        <f>IFERROR(VLOOKUP(Z1173,'PASTE-DL-ALARMS'!$Q$10:$W$2200,3,FALSE),"")</f>
        <v/>
      </c>
      <c r="AM1173" s="7" t="str">
        <f t="shared" si="320"/>
        <v>10.121.96.71_Bhensli_S4P1</v>
      </c>
      <c r="AN1173" s="55" t="str">
        <f t="shared" si="321"/>
        <v>10.121.96.80_AMLESHWAR-2_S3P1</v>
      </c>
      <c r="AO1173" s="72" t="e">
        <f t="shared" ca="1" si="322"/>
        <v>#VALUE!</v>
      </c>
      <c r="AP1173" s="7" t="str">
        <f>IFERROR(VLOOKUP(Z1173,'PASTE-DL-ALARMS'!$Q$10:$Z$2800,8,FALSE),"")</f>
        <v/>
      </c>
    </row>
    <row r="1174" spans="1:42" x14ac:dyDescent="0.25">
      <c r="A1174" s="20"/>
      <c r="B1174" s="20"/>
      <c r="C1174" s="20" t="str">
        <f>IF(D1174="Critical",MAX($C$8:C1173)+1,"")</f>
        <v/>
      </c>
      <c r="D1174" s="20" t="str">
        <f t="shared" si="306"/>
        <v>-</v>
      </c>
      <c r="E1174" s="20" t="str">
        <f>VLOOKUP('PASTE-DOWN-DL'!F1174,'SSA-CODE'!$D$4:$E$56,2,FALSE)</f>
        <v>AHD</v>
      </c>
      <c r="F1174" s="48" t="str">
        <f t="shared" si="307"/>
        <v>SSA AM</v>
      </c>
      <c r="G1174" s="48" t="str">
        <f t="shared" si="308"/>
        <v xml:space="preserve">	SSA AM</v>
      </c>
      <c r="H1174" s="20">
        <v>1165</v>
      </c>
      <c r="I1174" t="s">
        <v>12958</v>
      </c>
      <c r="J1174" t="s">
        <v>6466</v>
      </c>
      <c r="K1174" t="s">
        <v>6275</v>
      </c>
      <c r="L1174" t="s">
        <v>6262</v>
      </c>
      <c r="M1174" t="s">
        <v>6263</v>
      </c>
      <c r="N1174" t="s">
        <v>12959</v>
      </c>
      <c r="O1174" t="s">
        <v>12960</v>
      </c>
      <c r="P1174" t="s">
        <v>6266</v>
      </c>
      <c r="Q1174" t="s">
        <v>7053</v>
      </c>
      <c r="R1174" t="s">
        <v>6279</v>
      </c>
      <c r="S1174" t="s">
        <v>6269</v>
      </c>
      <c r="T1174" t="s">
        <v>6910</v>
      </c>
      <c r="U1174" t="s">
        <v>6269</v>
      </c>
      <c r="V1174" t="s">
        <v>6271</v>
      </c>
      <c r="W1174" t="s">
        <v>12961</v>
      </c>
      <c r="X1174" t="s">
        <v>12962</v>
      </c>
      <c r="Y1174" t="s">
        <v>6269</v>
      </c>
      <c r="Z1174" s="48" t="str">
        <f t="shared" si="309"/>
        <v>SSA AM-10.121.17.198-Naranpura_3/11-10.121.18.67-Naranpura3_3/11</v>
      </c>
      <c r="AA1174" s="48">
        <f t="shared" si="310"/>
        <v>14</v>
      </c>
      <c r="AB1174" s="48">
        <f t="shared" si="311"/>
        <v>26</v>
      </c>
      <c r="AC1174" s="48">
        <f t="shared" si="312"/>
        <v>15</v>
      </c>
      <c r="AD1174" s="48">
        <f t="shared" si="313"/>
        <v>25</v>
      </c>
      <c r="AE1174" s="48" t="str">
        <f t="shared" si="314"/>
        <v>10.121.18.67</v>
      </c>
      <c r="AF1174" s="42" t="str">
        <f t="shared" si="315"/>
        <v>10.121.17.198</v>
      </c>
      <c r="AG1174" s="7" t="str">
        <f t="shared" si="316"/>
        <v>NARANPURA 3</v>
      </c>
      <c r="AH1174" s="7" t="str">
        <f t="shared" si="317"/>
        <v>NARANPURA</v>
      </c>
      <c r="AI1174" s="7" t="str">
        <f t="shared" si="318"/>
        <v>S3P11</v>
      </c>
      <c r="AJ1174" s="7" t="str">
        <f t="shared" si="319"/>
        <v>S3P11</v>
      </c>
      <c r="AK1174" s="7" t="str">
        <f>IFERROR(VLOOKUP(Z1174,'PASTE-DL-ALARMS'!$Q$10:$W$2200,7,FALSE),"")</f>
        <v/>
      </c>
      <c r="AL1174" s="55" t="str">
        <f>IFERROR(VLOOKUP(Z1174,'PASTE-DL-ALARMS'!$Q$10:$W$2200,3,FALSE),"")</f>
        <v/>
      </c>
      <c r="AM1174" s="7" t="str">
        <f t="shared" si="320"/>
        <v>10.121.18.67_NARANPURA 3_S3P11</v>
      </c>
      <c r="AN1174" s="55" t="str">
        <f t="shared" si="321"/>
        <v>10.121.17.198_NARANPURA_S3P11</v>
      </c>
      <c r="AO1174" s="72" t="e">
        <f t="shared" ca="1" si="322"/>
        <v>#VALUE!</v>
      </c>
      <c r="AP1174" s="7" t="str">
        <f>IFERROR(VLOOKUP(Z1174,'PASTE-DL-ALARMS'!$Q$10:$Z$2800,8,FALSE),"")</f>
        <v/>
      </c>
    </row>
    <row r="1175" spans="1:42" x14ac:dyDescent="0.25">
      <c r="A1175" s="20"/>
      <c r="B1175" s="20"/>
      <c r="C1175" s="20" t="str">
        <f>IF(D1175="Critical",MAX($C$8:C1174)+1,"")</f>
        <v/>
      </c>
      <c r="D1175" s="20" t="str">
        <f t="shared" si="306"/>
        <v>-</v>
      </c>
      <c r="E1175" s="20" t="str">
        <f>VLOOKUP('PASTE-DOWN-DL'!F1175,'SSA-CODE'!$D$4:$E$56,2,FALSE)</f>
        <v>RJT</v>
      </c>
      <c r="F1175" s="48" t="str">
        <f t="shared" si="307"/>
        <v>SSA RJ</v>
      </c>
      <c r="G1175" s="48" t="str">
        <f t="shared" si="308"/>
        <v xml:space="preserve">	SSA RJ</v>
      </c>
      <c r="H1175" s="20">
        <v>1166</v>
      </c>
      <c r="I1175" t="s">
        <v>12963</v>
      </c>
      <c r="J1175" t="s">
        <v>6260</v>
      </c>
      <c r="K1175" t="s">
        <v>6275</v>
      </c>
      <c r="L1175" t="s">
        <v>6262</v>
      </c>
      <c r="M1175" t="s">
        <v>6263</v>
      </c>
      <c r="N1175" t="s">
        <v>12964</v>
      </c>
      <c r="O1175" t="s">
        <v>12965</v>
      </c>
      <c r="P1175" t="s">
        <v>6266</v>
      </c>
      <c r="Q1175" t="s">
        <v>7053</v>
      </c>
      <c r="R1175" t="s">
        <v>6279</v>
      </c>
      <c r="S1175" t="s">
        <v>12966</v>
      </c>
      <c r="T1175" t="s">
        <v>6287</v>
      </c>
      <c r="U1175" t="s">
        <v>12966</v>
      </c>
      <c r="V1175" t="s">
        <v>6271</v>
      </c>
      <c r="W1175" t="s">
        <v>12967</v>
      </c>
      <c r="X1175" t="s">
        <v>12968</v>
      </c>
      <c r="Y1175" t="s">
        <v>6269</v>
      </c>
      <c r="Z1175" s="48" t="str">
        <f t="shared" si="309"/>
        <v>SSA RJ-10.121.26.76-GujWTR_Limbdi_B1_3/2-10.121.26.75-GujGoddhra_Chhapari_B1_4/4</v>
      </c>
      <c r="AA1175" s="48">
        <f t="shared" si="310"/>
        <v>14</v>
      </c>
      <c r="AB1175" s="48">
        <f t="shared" si="311"/>
        <v>23</v>
      </c>
      <c r="AC1175" s="48">
        <f t="shared" si="312"/>
        <v>14</v>
      </c>
      <c r="AD1175" s="48">
        <f t="shared" si="313"/>
        <v>23</v>
      </c>
      <c r="AE1175" s="48" t="str">
        <f t="shared" si="314"/>
        <v>10.121.26.76</v>
      </c>
      <c r="AF1175" s="42" t="str">
        <f t="shared" si="315"/>
        <v>10.121.26.75</v>
      </c>
      <c r="AG1175" s="7" t="str">
        <f t="shared" si="316"/>
        <v>LIMDI B1</v>
      </c>
      <c r="AH1175" s="7" t="str">
        <f t="shared" si="317"/>
        <v>CHHAPARI</v>
      </c>
      <c r="AI1175" s="7" t="str">
        <f t="shared" si="318"/>
        <v>S3P2</v>
      </c>
      <c r="AJ1175" s="7" t="str">
        <f t="shared" si="319"/>
        <v>S4P4</v>
      </c>
      <c r="AK1175" s="7" t="str">
        <f>IFERROR(VLOOKUP(Z1175,'PASTE-DL-ALARMS'!$Q$10:$W$2200,7,FALSE),"")</f>
        <v/>
      </c>
      <c r="AL1175" s="55" t="str">
        <f>IFERROR(VLOOKUP(Z1175,'PASTE-DL-ALARMS'!$Q$10:$W$2200,3,FALSE),"")</f>
        <v/>
      </c>
      <c r="AM1175" s="7" t="str">
        <f t="shared" si="320"/>
        <v>10.121.26.76_LIMDI B1_S3P2</v>
      </c>
      <c r="AN1175" s="55" t="str">
        <f t="shared" si="321"/>
        <v>10.121.26.75_CHHAPARI_S4P4</v>
      </c>
      <c r="AO1175" s="72" t="e">
        <f t="shared" ca="1" si="322"/>
        <v>#VALUE!</v>
      </c>
      <c r="AP1175" s="7" t="str">
        <f>IFERROR(VLOOKUP(Z1175,'PASTE-DL-ALARMS'!$Q$10:$Z$2800,8,FALSE),"")</f>
        <v/>
      </c>
    </row>
    <row r="1176" spans="1:42" x14ac:dyDescent="0.25">
      <c r="A1176" s="20"/>
      <c r="B1176" s="20"/>
      <c r="C1176" s="20" t="str">
        <f>IF(D1176="Critical",MAX($C$8:C1175)+1,"")</f>
        <v/>
      </c>
      <c r="D1176" s="20" t="str">
        <f t="shared" si="306"/>
        <v>-</v>
      </c>
      <c r="E1176" s="20" t="str">
        <f>VLOOKUP('PASTE-DOWN-DL'!F1176,'SSA-CODE'!$D$4:$E$56,2,FALSE)</f>
        <v>BHV</v>
      </c>
      <c r="F1176" s="48" t="str">
        <f t="shared" si="307"/>
        <v>SSA BV</v>
      </c>
      <c r="G1176" s="48" t="str">
        <f t="shared" si="308"/>
        <v xml:space="preserve">	SSA BV</v>
      </c>
      <c r="H1176" s="20">
        <v>1167</v>
      </c>
      <c r="I1176" t="s">
        <v>12969</v>
      </c>
      <c r="J1176" t="s">
        <v>6260</v>
      </c>
      <c r="K1176" t="s">
        <v>6275</v>
      </c>
      <c r="L1176" t="s">
        <v>6262</v>
      </c>
      <c r="M1176" t="s">
        <v>6263</v>
      </c>
      <c r="N1176" t="s">
        <v>12971</v>
      </c>
      <c r="O1176" t="s">
        <v>12970</v>
      </c>
      <c r="P1176" t="s">
        <v>6266</v>
      </c>
      <c r="Q1176" t="s">
        <v>6278</v>
      </c>
      <c r="R1176" t="s">
        <v>6279</v>
      </c>
      <c r="S1176" t="s">
        <v>12972</v>
      </c>
      <c r="T1176" t="s">
        <v>6770</v>
      </c>
      <c r="U1176" t="s">
        <v>12972</v>
      </c>
      <c r="V1176" t="s">
        <v>6271</v>
      </c>
      <c r="W1176" t="s">
        <v>12973</v>
      </c>
      <c r="X1176" t="s">
        <v>12974</v>
      </c>
      <c r="Y1176" t="s">
        <v>6269</v>
      </c>
      <c r="Z1176" s="48" t="str">
        <f t="shared" si="309"/>
        <v>SSA BV-10.121.17.168-SAGWADIBTSA1_2/5-10.121.17.167-JambalaA1_1/5</v>
      </c>
      <c r="AA1176" s="48">
        <f t="shared" si="310"/>
        <v>15</v>
      </c>
      <c r="AB1176" s="48">
        <f t="shared" si="311"/>
        <v>23</v>
      </c>
      <c r="AC1176" s="48">
        <f t="shared" si="312"/>
        <v>15</v>
      </c>
      <c r="AD1176" s="48">
        <f t="shared" si="313"/>
        <v>26</v>
      </c>
      <c r="AE1176" s="48" t="str">
        <f t="shared" si="314"/>
        <v>10.121.17.167</v>
      </c>
      <c r="AF1176" s="42" t="str">
        <f t="shared" si="315"/>
        <v>10.121.17.168</v>
      </c>
      <c r="AG1176" s="7" t="str">
        <f t="shared" si="316"/>
        <v>JAMBALA</v>
      </c>
      <c r="AH1176" s="7" t="str">
        <f t="shared" si="317"/>
        <v>SAGWADIBTS</v>
      </c>
      <c r="AI1176" s="7" t="str">
        <f t="shared" si="318"/>
        <v>S1P5</v>
      </c>
      <c r="AJ1176" s="7" t="str">
        <f t="shared" si="319"/>
        <v>S2P5</v>
      </c>
      <c r="AK1176" s="7" t="str">
        <f>IFERROR(VLOOKUP(Z1176,'PASTE-DL-ALARMS'!$Q$10:$W$2200,7,FALSE),"")</f>
        <v/>
      </c>
      <c r="AL1176" s="55" t="str">
        <f>IFERROR(VLOOKUP(Z1176,'PASTE-DL-ALARMS'!$Q$10:$W$2200,3,FALSE),"")</f>
        <v/>
      </c>
      <c r="AM1176" s="7" t="str">
        <f t="shared" si="320"/>
        <v>10.121.17.167_JAMBALA_S1P5</v>
      </c>
      <c r="AN1176" s="55" t="str">
        <f t="shared" si="321"/>
        <v>10.121.17.168_SAGWADIBTS_S2P5</v>
      </c>
      <c r="AO1176" s="72" t="e">
        <f t="shared" ca="1" si="322"/>
        <v>#VALUE!</v>
      </c>
      <c r="AP1176" s="7" t="str">
        <f>IFERROR(VLOOKUP(Z1176,'PASTE-DL-ALARMS'!$Q$10:$Z$2800,8,FALSE),"")</f>
        <v/>
      </c>
    </row>
    <row r="1177" spans="1:42" x14ac:dyDescent="0.25">
      <c r="A1177" s="20"/>
      <c r="B1177" s="20"/>
      <c r="C1177" s="20" t="str">
        <f>IF(D1177="Critical",MAX($C$8:C1176)+1,"")</f>
        <v/>
      </c>
      <c r="D1177" s="20" t="str">
        <f t="shared" si="306"/>
        <v>-</v>
      </c>
      <c r="E1177" s="20" t="str">
        <f>VLOOKUP('PASTE-DOWN-DL'!F1177,'SSA-CODE'!$D$4:$E$56,2,FALSE)</f>
        <v>AHD</v>
      </c>
      <c r="F1177" s="48" t="str">
        <f t="shared" si="307"/>
        <v>SSA AM</v>
      </c>
      <c r="G1177" s="48" t="str">
        <f t="shared" si="308"/>
        <v xml:space="preserve">	SSA AM</v>
      </c>
      <c r="H1177" s="20">
        <v>1168</v>
      </c>
      <c r="I1177" t="s">
        <v>12975</v>
      </c>
      <c r="J1177" t="s">
        <v>6466</v>
      </c>
      <c r="K1177" t="s">
        <v>6275</v>
      </c>
      <c r="L1177" t="s">
        <v>6262</v>
      </c>
      <c r="M1177" t="s">
        <v>6263</v>
      </c>
      <c r="N1177" t="s">
        <v>12976</v>
      </c>
      <c r="O1177" t="s">
        <v>19626</v>
      </c>
      <c r="P1177" t="s">
        <v>6266</v>
      </c>
      <c r="Q1177" t="s">
        <v>6565</v>
      </c>
      <c r="R1177" t="s">
        <v>7018</v>
      </c>
      <c r="S1177" t="s">
        <v>12977</v>
      </c>
      <c r="T1177" t="s">
        <v>6321</v>
      </c>
      <c r="U1177" t="s">
        <v>11028</v>
      </c>
      <c r="V1177" t="s">
        <v>6271</v>
      </c>
      <c r="W1177" t="s">
        <v>12978</v>
      </c>
      <c r="X1177" t="s">
        <v>12979</v>
      </c>
      <c r="Y1177" t="s">
        <v>6269</v>
      </c>
      <c r="Z1177" s="48" t="str">
        <f t="shared" si="309"/>
        <v>SSA AM-10.121.18.124-Sukhramnagar BTS_2/3-10.121.18.191-KATHWADA BTS A1_2/3</v>
      </c>
      <c r="AA1177" s="48">
        <f t="shared" si="310"/>
        <v>15</v>
      </c>
      <c r="AB1177" s="48">
        <f t="shared" si="311"/>
        <v>32</v>
      </c>
      <c r="AC1177" s="48">
        <f t="shared" si="312"/>
        <v>15</v>
      </c>
      <c r="AD1177" s="48">
        <f t="shared" si="313"/>
        <v>30</v>
      </c>
      <c r="AE1177" s="48" t="str">
        <f t="shared" si="314"/>
        <v>10.121.18.124</v>
      </c>
      <c r="AF1177" s="42" t="str">
        <f t="shared" si="315"/>
        <v>10.121.18.191</v>
      </c>
      <c r="AG1177" s="7" t="str">
        <f t="shared" si="316"/>
        <v>Sukhramnagar BTS</v>
      </c>
      <c r="AH1177" s="7" t="str">
        <f t="shared" si="317"/>
        <v>Rakhial BST A1</v>
      </c>
      <c r="AI1177" s="7" t="str">
        <f t="shared" si="318"/>
        <v>S2P3</v>
      </c>
      <c r="AJ1177" s="7" t="str">
        <f t="shared" si="319"/>
        <v>S2P3</v>
      </c>
      <c r="AK1177" s="7" t="str">
        <f>IFERROR(VLOOKUP(Z1177,'PASTE-DL-ALARMS'!$Q$10:$W$2200,7,FALSE),"")</f>
        <v/>
      </c>
      <c r="AL1177" s="55" t="str">
        <f>IFERROR(VLOOKUP(Z1177,'PASTE-DL-ALARMS'!$Q$10:$W$2200,3,FALSE),"")</f>
        <v/>
      </c>
      <c r="AM1177" s="7" t="str">
        <f t="shared" si="320"/>
        <v>10.121.18.124_Sukhramnagar BTS_S2P3</v>
      </c>
      <c r="AN1177" s="55" t="str">
        <f t="shared" si="321"/>
        <v>10.121.18.191_Rakhial BST A1_S2P3</v>
      </c>
      <c r="AO1177" s="72" t="e">
        <f t="shared" ca="1" si="322"/>
        <v>#VALUE!</v>
      </c>
      <c r="AP1177" s="7" t="str">
        <f>IFERROR(VLOOKUP(Z1177,'PASTE-DL-ALARMS'!$Q$10:$Z$2800,8,FALSE),"")</f>
        <v/>
      </c>
    </row>
    <row r="1178" spans="1:42" x14ac:dyDescent="0.25">
      <c r="A1178" s="20"/>
      <c r="B1178" s="20"/>
      <c r="C1178" s="20" t="str">
        <f>IF(D1178="Critical",MAX($C$8:C1177)+1,"")</f>
        <v/>
      </c>
      <c r="D1178" s="20" t="str">
        <f t="shared" si="306"/>
        <v>-</v>
      </c>
      <c r="E1178" s="20" t="str">
        <f>VLOOKUP('PASTE-DOWN-DL'!F1178,'SSA-CODE'!$D$4:$E$56,2,FALSE)</f>
        <v>BCH</v>
      </c>
      <c r="F1178" s="48" t="str">
        <f t="shared" si="307"/>
        <v>SSA BCH</v>
      </c>
      <c r="G1178" s="48" t="str">
        <f t="shared" si="308"/>
        <v xml:space="preserve">	SSA BCH</v>
      </c>
      <c r="H1178" s="20">
        <v>1169</v>
      </c>
      <c r="I1178" t="s">
        <v>12980</v>
      </c>
      <c r="J1178" t="s">
        <v>6466</v>
      </c>
      <c r="K1178" t="s">
        <v>6275</v>
      </c>
      <c r="L1178" t="s">
        <v>6262</v>
      </c>
      <c r="M1178" t="s">
        <v>6263</v>
      </c>
      <c r="N1178" t="s">
        <v>12981</v>
      </c>
      <c r="O1178" t="s">
        <v>12982</v>
      </c>
      <c r="P1178" t="s">
        <v>6266</v>
      </c>
      <c r="Q1178" t="s">
        <v>6423</v>
      </c>
      <c r="R1178" t="s">
        <v>6279</v>
      </c>
      <c r="S1178" t="s">
        <v>6269</v>
      </c>
      <c r="T1178" t="s">
        <v>7109</v>
      </c>
      <c r="U1178" t="s">
        <v>6269</v>
      </c>
      <c r="V1178" t="s">
        <v>6271</v>
      </c>
      <c r="W1178" t="s">
        <v>12983</v>
      </c>
      <c r="X1178" t="s">
        <v>6488</v>
      </c>
      <c r="Y1178" t="s">
        <v>6269</v>
      </c>
      <c r="Z1178" s="48" t="str">
        <f t="shared" si="309"/>
        <v>SSA BCH-10.121.96.120-Muler_Chokdi_BTS A1_1/4-10.121.96.75-CHANCHVEL B1_3/11</v>
      </c>
      <c r="AA1178" s="48">
        <f t="shared" si="310"/>
        <v>15</v>
      </c>
      <c r="AB1178" s="48">
        <f t="shared" si="311"/>
        <v>32</v>
      </c>
      <c r="AC1178" s="48">
        <f t="shared" si="312"/>
        <v>14</v>
      </c>
      <c r="AD1178" s="48">
        <f t="shared" si="313"/>
        <v>24</v>
      </c>
      <c r="AE1178" s="48" t="str">
        <f t="shared" si="314"/>
        <v>10.121.96.120</v>
      </c>
      <c r="AF1178" s="42" t="str">
        <f t="shared" si="315"/>
        <v>10.121.96.75</v>
      </c>
      <c r="AG1178" s="7" t="str">
        <f t="shared" si="316"/>
        <v>Muler Chokdi BTS</v>
      </c>
      <c r="AH1178" s="7" t="str">
        <f t="shared" si="317"/>
        <v>CHANCHVEL</v>
      </c>
      <c r="AI1178" s="7" t="str">
        <f t="shared" si="318"/>
        <v>S1P4</v>
      </c>
      <c r="AJ1178" s="7" t="str">
        <f t="shared" si="319"/>
        <v>S3P11</v>
      </c>
      <c r="AK1178" s="7" t="str">
        <f>IFERROR(VLOOKUP(Z1178,'PASTE-DL-ALARMS'!$Q$10:$W$2200,7,FALSE),"")</f>
        <v/>
      </c>
      <c r="AL1178" s="55" t="str">
        <f>IFERROR(VLOOKUP(Z1178,'PASTE-DL-ALARMS'!$Q$10:$W$2200,3,FALSE),"")</f>
        <v/>
      </c>
      <c r="AM1178" s="7" t="str">
        <f t="shared" si="320"/>
        <v>10.121.96.120_Muler Chokdi BTS_S1P4</v>
      </c>
      <c r="AN1178" s="55" t="str">
        <f t="shared" si="321"/>
        <v>10.121.96.75_CHANCHVEL_S3P11</v>
      </c>
      <c r="AO1178" s="72" t="e">
        <f t="shared" ca="1" si="322"/>
        <v>#VALUE!</v>
      </c>
      <c r="AP1178" s="7" t="str">
        <f>IFERROR(VLOOKUP(Z1178,'PASTE-DL-ALARMS'!$Q$10:$Z$2800,8,FALSE),"")</f>
        <v/>
      </c>
    </row>
    <row r="1179" spans="1:42" x14ac:dyDescent="0.25">
      <c r="A1179" s="20"/>
      <c r="B1179" s="20"/>
      <c r="C1179" s="20" t="str">
        <f>IF(D1179="Critical",MAX($C$8:C1178)+1,"")</f>
        <v/>
      </c>
      <c r="D1179" s="20" t="str">
        <f t="shared" si="306"/>
        <v>-</v>
      </c>
      <c r="E1179" s="20" t="str">
        <f>VLOOKUP('PASTE-DOWN-DL'!F1179,'SSA-CODE'!$D$4:$E$56,2,FALSE)</f>
        <v>BUJ</v>
      </c>
      <c r="F1179" s="48" t="str">
        <f t="shared" si="307"/>
        <v>SSA BUJ</v>
      </c>
      <c r="G1179" s="48" t="str">
        <f t="shared" si="308"/>
        <v xml:space="preserve">	SSA BUJ</v>
      </c>
      <c r="H1179" s="20">
        <v>1170</v>
      </c>
      <c r="I1179" t="s">
        <v>12984</v>
      </c>
      <c r="J1179" t="s">
        <v>6260</v>
      </c>
      <c r="K1179" t="s">
        <v>6275</v>
      </c>
      <c r="L1179" t="s">
        <v>6262</v>
      </c>
      <c r="M1179" t="s">
        <v>6263</v>
      </c>
      <c r="N1179" t="s">
        <v>12985</v>
      </c>
      <c r="O1179" t="s">
        <v>12986</v>
      </c>
      <c r="P1179" t="s">
        <v>6266</v>
      </c>
      <c r="Q1179" t="s">
        <v>6278</v>
      </c>
      <c r="R1179" t="s">
        <v>6279</v>
      </c>
      <c r="S1179" t="s">
        <v>12987</v>
      </c>
      <c r="T1179" t="s">
        <v>6313</v>
      </c>
      <c r="U1179" t="s">
        <v>6346</v>
      </c>
      <c r="V1179" t="s">
        <v>6271</v>
      </c>
      <c r="W1179" t="s">
        <v>12988</v>
      </c>
      <c r="X1179" t="s">
        <v>12989</v>
      </c>
      <c r="Y1179" t="s">
        <v>6269</v>
      </c>
      <c r="Z1179" s="48" t="str">
        <f t="shared" si="309"/>
        <v>SSA BUJ-10.121.96.164-Army A1_2/5-10.121.17.85-Sharma Guest House 2 A1_2/5</v>
      </c>
      <c r="AA1179" s="48">
        <f t="shared" si="310"/>
        <v>14</v>
      </c>
      <c r="AB1179" s="48">
        <f t="shared" si="311"/>
        <v>35</v>
      </c>
      <c r="AC1179" s="48">
        <f t="shared" si="312"/>
        <v>15</v>
      </c>
      <c r="AD1179" s="48">
        <f t="shared" si="313"/>
        <v>20</v>
      </c>
      <c r="AE1179" s="48" t="str">
        <f t="shared" si="314"/>
        <v>10.121.17.85</v>
      </c>
      <c r="AF1179" s="42" t="str">
        <f t="shared" si="315"/>
        <v>10.121.96.164</v>
      </c>
      <c r="AG1179" s="7" t="str">
        <f t="shared" si="316"/>
        <v>Sharma Guest House 2</v>
      </c>
      <c r="AH1179" s="7" t="str">
        <f t="shared" si="317"/>
        <v>Army</v>
      </c>
      <c r="AI1179" s="7" t="str">
        <f t="shared" si="318"/>
        <v>S2P5</v>
      </c>
      <c r="AJ1179" s="7" t="str">
        <f t="shared" si="319"/>
        <v>S2P5</v>
      </c>
      <c r="AK1179" s="7" t="str">
        <f>IFERROR(VLOOKUP(Z1179,'PASTE-DL-ALARMS'!$Q$10:$W$2200,7,FALSE),"")</f>
        <v/>
      </c>
      <c r="AL1179" s="55" t="str">
        <f>IFERROR(VLOOKUP(Z1179,'PASTE-DL-ALARMS'!$Q$10:$W$2200,3,FALSE),"")</f>
        <v/>
      </c>
      <c r="AM1179" s="7" t="str">
        <f t="shared" si="320"/>
        <v>10.121.17.85_Sharma Guest House 2_S2P5</v>
      </c>
      <c r="AN1179" s="55" t="str">
        <f t="shared" si="321"/>
        <v>10.121.96.164_Army_S2P5</v>
      </c>
      <c r="AO1179" s="72" t="e">
        <f t="shared" ca="1" si="322"/>
        <v>#VALUE!</v>
      </c>
      <c r="AP1179" s="7" t="str">
        <f>IFERROR(VLOOKUP(Z1179,'PASTE-DL-ALARMS'!$Q$10:$Z$2800,8,FALSE),"")</f>
        <v/>
      </c>
    </row>
    <row r="1180" spans="1:42" x14ac:dyDescent="0.25">
      <c r="A1180" s="20"/>
      <c r="B1180" s="20"/>
      <c r="C1180" s="20" t="str">
        <f>IF(D1180="Critical",MAX($C$8:C1179)+1,"")</f>
        <v/>
      </c>
      <c r="D1180" s="20" t="str">
        <f t="shared" si="306"/>
        <v>-</v>
      </c>
      <c r="E1180" s="20" t="str">
        <f>VLOOKUP('PASTE-DOWN-DL'!F1180,'SSA-CODE'!$D$4:$E$56,2,FALSE)</f>
        <v>WTR RJ</v>
      </c>
      <c r="F1180" s="48" t="str">
        <f t="shared" si="307"/>
        <v>WTR RJ</v>
      </c>
      <c r="G1180" s="48" t="str">
        <f t="shared" si="308"/>
        <v xml:space="preserve">	WTR RJ</v>
      </c>
      <c r="H1180" s="20">
        <v>1171</v>
      </c>
      <c r="I1180" t="s">
        <v>12990</v>
      </c>
      <c r="J1180" t="s">
        <v>6466</v>
      </c>
      <c r="K1180" t="s">
        <v>6275</v>
      </c>
      <c r="L1180" t="s">
        <v>6262</v>
      </c>
      <c r="M1180" t="s">
        <v>6263</v>
      </c>
      <c r="N1180" t="s">
        <v>12991</v>
      </c>
      <c r="O1180" t="s">
        <v>12992</v>
      </c>
      <c r="P1180" t="s">
        <v>6266</v>
      </c>
      <c r="Q1180" t="s">
        <v>6369</v>
      </c>
      <c r="R1180" t="s">
        <v>6279</v>
      </c>
      <c r="S1180" t="s">
        <v>6269</v>
      </c>
      <c r="T1180" t="s">
        <v>6523</v>
      </c>
      <c r="U1180" t="s">
        <v>6269</v>
      </c>
      <c r="V1180" t="s">
        <v>6271</v>
      </c>
      <c r="W1180" t="s">
        <v>12993</v>
      </c>
      <c r="X1180" t="s">
        <v>12994</v>
      </c>
      <c r="Y1180" t="s">
        <v>6269</v>
      </c>
      <c r="Z1180" s="48" t="str">
        <f t="shared" si="309"/>
        <v>WTR RJ-10.121.17.66-BHUJ2(GNE)_4/9-10.121.17.65-BHUJ1(GNE)_4/9</v>
      </c>
      <c r="AA1180" s="48">
        <f t="shared" si="310"/>
        <v>14</v>
      </c>
      <c r="AB1180" s="48">
        <f t="shared" si="311"/>
        <v>25</v>
      </c>
      <c r="AC1180" s="48">
        <f t="shared" si="312"/>
        <v>14</v>
      </c>
      <c r="AD1180" s="48">
        <f t="shared" si="313"/>
        <v>25</v>
      </c>
      <c r="AE1180" s="48" t="str">
        <f t="shared" si="314"/>
        <v>10.121.17.65</v>
      </c>
      <c r="AF1180" s="42" t="str">
        <f t="shared" si="315"/>
        <v>10.121.17.66</v>
      </c>
      <c r="AG1180" s="7" t="str">
        <f t="shared" si="316"/>
        <v>BHUJ1(GNE)</v>
      </c>
      <c r="AH1180" s="7" t="str">
        <f t="shared" si="317"/>
        <v>BHUJ2(GNE)</v>
      </c>
      <c r="AI1180" s="7" t="str">
        <f t="shared" si="318"/>
        <v>S4P9</v>
      </c>
      <c r="AJ1180" s="7" t="str">
        <f t="shared" si="319"/>
        <v>S4P9</v>
      </c>
      <c r="AK1180" s="7" t="str">
        <f>IFERROR(VLOOKUP(Z1180,'PASTE-DL-ALARMS'!$Q$10:$W$2200,7,FALSE),"")</f>
        <v/>
      </c>
      <c r="AL1180" s="55" t="str">
        <f>IFERROR(VLOOKUP(Z1180,'PASTE-DL-ALARMS'!$Q$10:$W$2200,3,FALSE),"")</f>
        <v/>
      </c>
      <c r="AM1180" s="7" t="str">
        <f t="shared" si="320"/>
        <v>10.121.17.65_BHUJ1(GNE)_S4P9</v>
      </c>
      <c r="AN1180" s="55" t="str">
        <f t="shared" si="321"/>
        <v>10.121.17.66_BHUJ2(GNE)_S4P9</v>
      </c>
      <c r="AO1180" s="72" t="e">
        <f t="shared" ca="1" si="322"/>
        <v>#VALUE!</v>
      </c>
      <c r="AP1180" s="7" t="str">
        <f>IFERROR(VLOOKUP(Z1180,'PASTE-DL-ALARMS'!$Q$10:$Z$2800,8,FALSE),"")</f>
        <v/>
      </c>
    </row>
    <row r="1181" spans="1:42" x14ac:dyDescent="0.25">
      <c r="A1181" s="20"/>
      <c r="B1181" s="20"/>
      <c r="C1181" s="20" t="str">
        <f>IF(D1181="Critical",MAX($C$8:C1180)+1,"")</f>
        <v/>
      </c>
      <c r="D1181" s="20" t="str">
        <f t="shared" si="306"/>
        <v>-</v>
      </c>
      <c r="E1181" s="20" t="str">
        <f>VLOOKUP('PASTE-DOWN-DL'!F1181,'SSA-CODE'!$D$4:$E$56,2,FALSE)</f>
        <v>VDA</v>
      </c>
      <c r="F1181" s="48" t="str">
        <f t="shared" si="307"/>
        <v>SSA VDR</v>
      </c>
      <c r="G1181" s="48" t="str">
        <f t="shared" si="308"/>
        <v xml:space="preserve">	SSA VDR</v>
      </c>
      <c r="H1181" s="20">
        <v>1172</v>
      </c>
      <c r="I1181" t="s">
        <v>12995</v>
      </c>
      <c r="J1181" t="s">
        <v>6260</v>
      </c>
      <c r="K1181" t="s">
        <v>6261</v>
      </c>
      <c r="L1181" t="s">
        <v>6262</v>
      </c>
      <c r="M1181" t="s">
        <v>6263</v>
      </c>
      <c r="N1181" t="s">
        <v>12996</v>
      </c>
      <c r="O1181" t="s">
        <v>12997</v>
      </c>
      <c r="P1181" t="s">
        <v>6266</v>
      </c>
      <c r="Q1181" t="s">
        <v>6851</v>
      </c>
      <c r="R1181" t="s">
        <v>6750</v>
      </c>
      <c r="S1181" t="s">
        <v>7553</v>
      </c>
      <c r="T1181" t="s">
        <v>6800</v>
      </c>
      <c r="U1181" t="s">
        <v>6417</v>
      </c>
      <c r="V1181" t="s">
        <v>6271</v>
      </c>
      <c r="W1181" t="s">
        <v>12998</v>
      </c>
      <c r="X1181" t="s">
        <v>12999</v>
      </c>
      <c r="Y1181" t="s">
        <v>6269</v>
      </c>
      <c r="Z1181" s="48" t="str">
        <f t="shared" si="309"/>
        <v>SSA VDR-10.121.99.141-GujVadodara_Wadi_PH3_B1 / S4P1 -10.121.19.133-GujVadodara_Panigate_B2 / S6P1</v>
      </c>
      <c r="AA1181" s="48">
        <f t="shared" si="310"/>
        <v>15</v>
      </c>
      <c r="AB1181" s="48">
        <f t="shared" si="311"/>
        <v>20</v>
      </c>
      <c r="AC1181" s="48">
        <f t="shared" si="312"/>
        <v>15</v>
      </c>
      <c r="AD1181" s="48">
        <f t="shared" si="313"/>
        <v>24</v>
      </c>
      <c r="AE1181" s="48" t="str">
        <f t="shared" si="314"/>
        <v>10.121.99.141</v>
      </c>
      <c r="AF1181" s="42" t="str">
        <f t="shared" si="315"/>
        <v>10.121.19.133</v>
      </c>
      <c r="AG1181" s="7" t="str">
        <f t="shared" si="316"/>
        <v>WADI</v>
      </c>
      <c r="AH1181" s="7" t="str">
        <f t="shared" si="317"/>
        <v>PANIGATE</v>
      </c>
      <c r="AI1181" s="7" t="str">
        <f t="shared" si="318"/>
        <v>S4P1</v>
      </c>
      <c r="AJ1181" s="7" t="str">
        <f t="shared" si="319"/>
        <v>S6P1</v>
      </c>
      <c r="AK1181" s="7" t="str">
        <f>IFERROR(VLOOKUP(Z1181,'PASTE-DL-ALARMS'!$Q$10:$W$2200,7,FALSE),"")</f>
        <v/>
      </c>
      <c r="AL1181" s="55" t="str">
        <f>IFERROR(VLOOKUP(Z1181,'PASTE-DL-ALARMS'!$Q$10:$W$2200,3,FALSE),"")</f>
        <v/>
      </c>
      <c r="AM1181" s="7" t="str">
        <f t="shared" si="320"/>
        <v>10.121.99.141_WADI_S4P1</v>
      </c>
      <c r="AN1181" s="55" t="str">
        <f t="shared" si="321"/>
        <v>10.121.19.133_PANIGATE_S6P1</v>
      </c>
      <c r="AO1181" s="72" t="e">
        <f t="shared" ca="1" si="322"/>
        <v>#VALUE!</v>
      </c>
      <c r="AP1181" s="7" t="str">
        <f>IFERROR(VLOOKUP(Z1181,'PASTE-DL-ALARMS'!$Q$10:$Z$2800,8,FALSE),"")</f>
        <v/>
      </c>
    </row>
    <row r="1182" spans="1:42" x14ac:dyDescent="0.25">
      <c r="A1182" s="20"/>
      <c r="B1182" s="20"/>
      <c r="C1182" s="20" t="str">
        <f>IF(D1182="Critical",MAX($C$8:C1181)+1,"")</f>
        <v/>
      </c>
      <c r="D1182" s="20" t="str">
        <f t="shared" si="306"/>
        <v>-</v>
      </c>
      <c r="E1182" s="20" t="str">
        <f>VLOOKUP('PASTE-DOWN-DL'!F1182,'SSA-CODE'!$D$4:$E$56,2,FALSE)</f>
        <v>WTR RJ</v>
      </c>
      <c r="F1182" s="48" t="str">
        <f t="shared" si="307"/>
        <v>WTR RJ</v>
      </c>
      <c r="G1182" s="48" t="str">
        <f t="shared" si="308"/>
        <v xml:space="preserve">	WTR RJ</v>
      </c>
      <c r="H1182" s="20">
        <v>1173</v>
      </c>
      <c r="I1182" t="s">
        <v>13000</v>
      </c>
      <c r="J1182" t="s">
        <v>6260</v>
      </c>
      <c r="K1182" t="s">
        <v>6261</v>
      </c>
      <c r="L1182" t="s">
        <v>6262</v>
      </c>
      <c r="M1182" t="s">
        <v>6263</v>
      </c>
      <c r="N1182" t="s">
        <v>13001</v>
      </c>
      <c r="O1182" t="s">
        <v>13002</v>
      </c>
      <c r="P1182" t="s">
        <v>6266</v>
      </c>
      <c r="Q1182" t="s">
        <v>6882</v>
      </c>
      <c r="R1182" t="s">
        <v>6903</v>
      </c>
      <c r="S1182" t="s">
        <v>6269</v>
      </c>
      <c r="T1182" t="s">
        <v>6559</v>
      </c>
      <c r="U1182" t="s">
        <v>6269</v>
      </c>
      <c r="V1182" t="s">
        <v>6271</v>
      </c>
      <c r="W1182" t="s">
        <v>13003</v>
      </c>
      <c r="X1182" t="s">
        <v>13004</v>
      </c>
      <c r="Y1182" t="s">
        <v>6619</v>
      </c>
      <c r="Z1182" s="48" t="str">
        <f t="shared" si="309"/>
        <v>WTR RJ-10.121.17.68-ANJAR 4/B1_4/1-10.121.17.67-MUNDRA_B2_PH1_3/1</v>
      </c>
      <c r="AA1182" s="48">
        <f t="shared" si="310"/>
        <v>14</v>
      </c>
      <c r="AB1182" s="48">
        <f t="shared" si="311"/>
        <v>21</v>
      </c>
      <c r="AC1182" s="48">
        <f t="shared" si="312"/>
        <v>14</v>
      </c>
      <c r="AD1182" s="48">
        <f t="shared" si="313"/>
        <v>20</v>
      </c>
      <c r="AE1182" s="48" t="str">
        <f t="shared" si="314"/>
        <v>10.121.17.67</v>
      </c>
      <c r="AF1182" s="42" t="str">
        <f t="shared" si="315"/>
        <v>10.121.17.68</v>
      </c>
      <c r="AG1182" s="7" t="str">
        <f t="shared" si="316"/>
        <v>MUNDRA</v>
      </c>
      <c r="AH1182" s="7" t="str">
        <f t="shared" si="317"/>
        <v>ANJAR</v>
      </c>
      <c r="AI1182" s="7" t="str">
        <f t="shared" si="318"/>
        <v>S3P1</v>
      </c>
      <c r="AJ1182" s="7" t="str">
        <f t="shared" si="319"/>
        <v>S4P1</v>
      </c>
      <c r="AK1182" s="7" t="str">
        <f>IFERROR(VLOOKUP(Z1182,'PASTE-DL-ALARMS'!$Q$10:$W$2200,7,FALSE),"")</f>
        <v/>
      </c>
      <c r="AL1182" s="55" t="str">
        <f>IFERROR(VLOOKUP(Z1182,'PASTE-DL-ALARMS'!$Q$10:$W$2200,3,FALSE),"")</f>
        <v/>
      </c>
      <c r="AM1182" s="7" t="str">
        <f t="shared" si="320"/>
        <v>10.121.17.67_MUNDRA_S3P1</v>
      </c>
      <c r="AN1182" s="55" t="str">
        <f t="shared" si="321"/>
        <v>10.121.17.68_ANJAR_S4P1</v>
      </c>
      <c r="AO1182" s="72" t="e">
        <f t="shared" ca="1" si="322"/>
        <v>#VALUE!</v>
      </c>
      <c r="AP1182" s="7" t="str">
        <f>IFERROR(VLOOKUP(Z1182,'PASTE-DL-ALARMS'!$Q$10:$Z$2800,8,FALSE),"")</f>
        <v/>
      </c>
    </row>
    <row r="1183" spans="1:42" x14ac:dyDescent="0.25">
      <c r="A1183" s="20"/>
      <c r="B1183" s="20"/>
      <c r="C1183" s="20" t="str">
        <f>IF(D1183="Critical",MAX($C$8:C1182)+1,"")</f>
        <v/>
      </c>
      <c r="D1183" s="20" t="str">
        <f t="shared" si="306"/>
        <v>-</v>
      </c>
      <c r="E1183" s="20" t="str">
        <f>VLOOKUP('PASTE-DOWN-DL'!F1183,'SSA-CODE'!$D$4:$E$56,2,FALSE)</f>
        <v>BUJ</v>
      </c>
      <c r="F1183" s="48" t="str">
        <f t="shared" si="307"/>
        <v>SSA BUJ</v>
      </c>
      <c r="G1183" s="48" t="str">
        <f t="shared" si="308"/>
        <v xml:space="preserve">	SSA BUJ</v>
      </c>
      <c r="H1183" s="20">
        <v>1174</v>
      </c>
      <c r="I1183" t="s">
        <v>13005</v>
      </c>
      <c r="J1183" t="s">
        <v>6260</v>
      </c>
      <c r="K1183" t="s">
        <v>6275</v>
      </c>
      <c r="L1183" t="s">
        <v>6262</v>
      </c>
      <c r="M1183" t="s">
        <v>6263</v>
      </c>
      <c r="N1183" t="s">
        <v>13006</v>
      </c>
      <c r="O1183" t="s">
        <v>13007</v>
      </c>
      <c r="P1183" t="s">
        <v>6266</v>
      </c>
      <c r="Q1183" t="s">
        <v>6692</v>
      </c>
      <c r="R1183" t="s">
        <v>6279</v>
      </c>
      <c r="S1183" t="s">
        <v>6346</v>
      </c>
      <c r="T1183" t="s">
        <v>6353</v>
      </c>
      <c r="U1183" t="s">
        <v>6346</v>
      </c>
      <c r="V1183" t="s">
        <v>6271</v>
      </c>
      <c r="W1183" t="s">
        <v>13008</v>
      </c>
      <c r="X1183" t="s">
        <v>13009</v>
      </c>
      <c r="Y1183" t="s">
        <v>6269</v>
      </c>
      <c r="Z1183" s="48" t="str">
        <f t="shared" si="309"/>
        <v>SSA BUJ-10.121.24.67-Gandhidham_5/6-10.121.17.85-Sharma Guest House2_1/5</v>
      </c>
      <c r="AA1183" s="48">
        <f t="shared" si="310"/>
        <v>14</v>
      </c>
      <c r="AB1183" s="48">
        <f t="shared" si="311"/>
        <v>25</v>
      </c>
      <c r="AC1183" s="48">
        <f t="shared" si="312"/>
        <v>14</v>
      </c>
      <c r="AD1183" s="48">
        <f t="shared" si="313"/>
        <v>35</v>
      </c>
      <c r="AE1183" s="48" t="str">
        <f t="shared" si="314"/>
        <v>10.121.24.67</v>
      </c>
      <c r="AF1183" s="42" t="str">
        <f t="shared" si="315"/>
        <v>10.121.17.85</v>
      </c>
      <c r="AG1183" s="7" t="str">
        <f t="shared" si="316"/>
        <v>Gandhidham</v>
      </c>
      <c r="AH1183" s="7" t="str">
        <f t="shared" si="317"/>
        <v>Sharma Guest House 2</v>
      </c>
      <c r="AI1183" s="7" t="str">
        <f t="shared" si="318"/>
        <v>S5P6</v>
      </c>
      <c r="AJ1183" s="7" t="str">
        <f t="shared" si="319"/>
        <v>S1P5</v>
      </c>
      <c r="AK1183" s="7" t="str">
        <f>IFERROR(VLOOKUP(Z1183,'PASTE-DL-ALARMS'!$Q$10:$W$2200,7,FALSE),"")</f>
        <v/>
      </c>
      <c r="AL1183" s="55" t="str">
        <f>IFERROR(VLOOKUP(Z1183,'PASTE-DL-ALARMS'!$Q$10:$W$2200,3,FALSE),"")</f>
        <v/>
      </c>
      <c r="AM1183" s="7" t="str">
        <f t="shared" si="320"/>
        <v>10.121.24.67_Gandhidham_S5P6</v>
      </c>
      <c r="AN1183" s="55" t="str">
        <f t="shared" si="321"/>
        <v>10.121.17.85_Sharma Guest House 2_S1P5</v>
      </c>
      <c r="AO1183" s="72" t="e">
        <f t="shared" ca="1" si="322"/>
        <v>#VALUE!</v>
      </c>
      <c r="AP1183" s="7" t="str">
        <f>IFERROR(VLOOKUP(Z1183,'PASTE-DL-ALARMS'!$Q$10:$Z$2800,8,FALSE),"")</f>
        <v/>
      </c>
    </row>
    <row r="1184" spans="1:42" x14ac:dyDescent="0.25">
      <c r="A1184" s="20"/>
      <c r="B1184" s="20"/>
      <c r="C1184" s="20" t="str">
        <f>IF(D1184="Critical",MAX($C$8:C1183)+1,"")</f>
        <v/>
      </c>
      <c r="D1184" s="20" t="str">
        <f t="shared" si="306"/>
        <v>-</v>
      </c>
      <c r="E1184" s="20" t="str">
        <f>VLOOKUP('PASTE-DOWN-DL'!F1184,'SSA-CODE'!$D$4:$E$56,2,FALSE)</f>
        <v>WTR AM</v>
      </c>
      <c r="F1184" s="48" t="str">
        <f t="shared" si="307"/>
        <v>WTR AM</v>
      </c>
      <c r="G1184" s="48" t="str">
        <f t="shared" si="308"/>
        <v xml:space="preserve">	WTR AM</v>
      </c>
      <c r="H1184" s="20">
        <v>1175</v>
      </c>
      <c r="I1184" t="s">
        <v>13010</v>
      </c>
      <c r="J1184" t="s">
        <v>6466</v>
      </c>
      <c r="K1184" t="s">
        <v>6275</v>
      </c>
      <c r="L1184" t="s">
        <v>6262</v>
      </c>
      <c r="M1184" t="s">
        <v>6263</v>
      </c>
      <c r="N1184" t="s">
        <v>13011</v>
      </c>
      <c r="O1184" t="s">
        <v>13012</v>
      </c>
      <c r="P1184" t="s">
        <v>6266</v>
      </c>
      <c r="Q1184" t="s">
        <v>6882</v>
      </c>
      <c r="R1184" t="s">
        <v>6279</v>
      </c>
      <c r="S1184" t="s">
        <v>6269</v>
      </c>
      <c r="T1184" t="s">
        <v>6270</v>
      </c>
      <c r="U1184" t="s">
        <v>6269</v>
      </c>
      <c r="V1184" t="s">
        <v>6271</v>
      </c>
      <c r="W1184" t="s">
        <v>13013</v>
      </c>
      <c r="X1184" t="s">
        <v>13014</v>
      </c>
      <c r="Y1184" t="s">
        <v>6269</v>
      </c>
      <c r="Z1184" s="48" t="str">
        <f t="shared" si="309"/>
        <v>WTR AM-10.121.68.1-TN725B_SURAT_S6P11-10.121.16.65-TN725B_Surat-2_S6P11</v>
      </c>
      <c r="AA1184" s="48">
        <f t="shared" si="310"/>
        <v>13</v>
      </c>
      <c r="AB1184" s="48">
        <f t="shared" si="311"/>
        <v>26</v>
      </c>
      <c r="AC1184" s="48">
        <f t="shared" si="312"/>
        <v>14</v>
      </c>
      <c r="AD1184" s="48">
        <f t="shared" si="313"/>
        <v>26</v>
      </c>
      <c r="AE1184" s="48" t="str">
        <f t="shared" si="314"/>
        <v>10.121.68.1</v>
      </c>
      <c r="AF1184" s="42" t="str">
        <f t="shared" si="315"/>
        <v>10.121.16.65</v>
      </c>
      <c r="AG1184" s="7" t="str">
        <f t="shared" si="316"/>
        <v>Surat 3(GNE)</v>
      </c>
      <c r="AH1184" s="7" t="str">
        <f t="shared" si="317"/>
        <v>SURAT2(GNE)</v>
      </c>
      <c r="AI1184" s="7" t="str">
        <f t="shared" si="318"/>
        <v>S6P11</v>
      </c>
      <c r="AJ1184" s="7" t="str">
        <f t="shared" si="319"/>
        <v>S6P11</v>
      </c>
      <c r="AK1184" s="7" t="str">
        <f>IFERROR(VLOOKUP(Z1184,'PASTE-DL-ALARMS'!$Q$10:$W$2200,7,FALSE),"")</f>
        <v/>
      </c>
      <c r="AL1184" s="55" t="str">
        <f>IFERROR(VLOOKUP(Z1184,'PASTE-DL-ALARMS'!$Q$10:$W$2200,3,FALSE),"")</f>
        <v/>
      </c>
      <c r="AM1184" s="7" t="str">
        <f t="shared" si="320"/>
        <v>10.121.68.1_Surat 3(GNE)_S6P11</v>
      </c>
      <c r="AN1184" s="55" t="str">
        <f t="shared" si="321"/>
        <v>10.121.16.65_SURAT2(GNE)_S6P11</v>
      </c>
      <c r="AO1184" s="72" t="e">
        <f t="shared" ca="1" si="322"/>
        <v>#VALUE!</v>
      </c>
      <c r="AP1184" s="7" t="str">
        <f>IFERROR(VLOOKUP(Z1184,'PASTE-DL-ALARMS'!$Q$10:$Z$2800,8,FALSE),"")</f>
        <v/>
      </c>
    </row>
    <row r="1185" spans="1:42" x14ac:dyDescent="0.25">
      <c r="A1185" s="20"/>
      <c r="B1185" s="20"/>
      <c r="C1185" s="20" t="str">
        <f>IF(D1185="Critical",MAX($C$8:C1184)+1,"")</f>
        <v/>
      </c>
      <c r="D1185" s="20" t="str">
        <f t="shared" si="306"/>
        <v>-</v>
      </c>
      <c r="E1185" s="20" t="str">
        <f>VLOOKUP('PASTE-DOWN-DL'!F1185,'SSA-CODE'!$D$4:$E$56,2,FALSE)</f>
        <v>VDA</v>
      </c>
      <c r="F1185" s="48" t="str">
        <f t="shared" si="307"/>
        <v>SSA VDR</v>
      </c>
      <c r="G1185" s="48" t="str">
        <f t="shared" si="308"/>
        <v xml:space="preserve">	SSA VDR</v>
      </c>
      <c r="H1185" s="20">
        <v>1176</v>
      </c>
      <c r="I1185" t="s">
        <v>13015</v>
      </c>
      <c r="J1185" t="s">
        <v>6260</v>
      </c>
      <c r="K1185" t="s">
        <v>6261</v>
      </c>
      <c r="L1185" t="s">
        <v>6262</v>
      </c>
      <c r="M1185" t="s">
        <v>6263</v>
      </c>
      <c r="N1185" t="s">
        <v>13016</v>
      </c>
      <c r="O1185" t="s">
        <v>13017</v>
      </c>
      <c r="P1185" t="s">
        <v>6266</v>
      </c>
      <c r="Q1185" t="s">
        <v>6686</v>
      </c>
      <c r="R1185" t="s">
        <v>7477</v>
      </c>
      <c r="S1185" t="s">
        <v>6269</v>
      </c>
      <c r="T1185" t="s">
        <v>6462</v>
      </c>
      <c r="U1185" t="s">
        <v>6269</v>
      </c>
      <c r="V1185" t="s">
        <v>6271</v>
      </c>
      <c r="W1185" t="s">
        <v>13018</v>
      </c>
      <c r="X1185" t="s">
        <v>13019</v>
      </c>
      <c r="Y1185" t="s">
        <v>6269</v>
      </c>
      <c r="Z1185" s="48" t="str">
        <f t="shared" si="309"/>
        <v>SSA VDR-10.121.99.148-GEB RACE COURSE_S4P1-10.121.99.135-GSFC_6/1</v>
      </c>
      <c r="AA1185" s="48">
        <f t="shared" si="310"/>
        <v>15</v>
      </c>
      <c r="AB1185" s="48">
        <f t="shared" si="311"/>
        <v>30</v>
      </c>
      <c r="AC1185" s="48">
        <f t="shared" si="312"/>
        <v>15</v>
      </c>
      <c r="AD1185" s="48">
        <f t="shared" si="313"/>
        <v>20</v>
      </c>
      <c r="AE1185" s="48" t="str">
        <f t="shared" si="314"/>
        <v>10.121.99.148</v>
      </c>
      <c r="AF1185" s="42" t="str">
        <f t="shared" si="315"/>
        <v>10.121.99.135</v>
      </c>
      <c r="AG1185" s="7" t="str">
        <f t="shared" si="316"/>
        <v>SATYAM COMPLEX</v>
      </c>
      <c r="AH1185" s="7" t="str">
        <f t="shared" si="317"/>
        <v>GSFC</v>
      </c>
      <c r="AI1185" s="7" t="str">
        <f t="shared" si="318"/>
        <v>S4P1</v>
      </c>
      <c r="AJ1185" s="7" t="str">
        <f t="shared" si="319"/>
        <v>S6P1</v>
      </c>
      <c r="AK1185" s="7" t="str">
        <f>IFERROR(VLOOKUP(Z1185,'PASTE-DL-ALARMS'!$Q$10:$W$2200,7,FALSE),"")</f>
        <v/>
      </c>
      <c r="AL1185" s="55" t="str">
        <f>IFERROR(VLOOKUP(Z1185,'PASTE-DL-ALARMS'!$Q$10:$W$2200,3,FALSE),"")</f>
        <v/>
      </c>
      <c r="AM1185" s="7" t="str">
        <f t="shared" si="320"/>
        <v>10.121.99.148_SATYAM COMPLEX_S4P1</v>
      </c>
      <c r="AN1185" s="55" t="str">
        <f t="shared" si="321"/>
        <v>10.121.99.135_GSFC_S6P1</v>
      </c>
      <c r="AO1185" s="72" t="e">
        <f t="shared" ca="1" si="322"/>
        <v>#VALUE!</v>
      </c>
      <c r="AP1185" s="7" t="str">
        <f>IFERROR(VLOOKUP(Z1185,'PASTE-DL-ALARMS'!$Q$10:$Z$2800,8,FALSE),"")</f>
        <v/>
      </c>
    </row>
    <row r="1186" spans="1:42" x14ac:dyDescent="0.25">
      <c r="A1186" s="20"/>
      <c r="B1186" s="20"/>
      <c r="C1186" s="20" t="str">
        <f>IF(D1186="Critical",MAX($C$8:C1185)+1,"")</f>
        <v/>
      </c>
      <c r="D1186" s="20" t="str">
        <f t="shared" si="306"/>
        <v>-</v>
      </c>
      <c r="E1186" s="20" t="str">
        <f>VLOOKUP('PASTE-DOWN-DL'!F1186,'SSA-CODE'!$D$4:$E$56,2,FALSE)</f>
        <v>VDA</v>
      </c>
      <c r="F1186" s="48" t="str">
        <f t="shared" si="307"/>
        <v>SSA VDR</v>
      </c>
      <c r="G1186" s="48" t="str">
        <f t="shared" si="308"/>
        <v xml:space="preserve">	SSA VDR</v>
      </c>
      <c r="H1186" s="20">
        <v>1177</v>
      </c>
      <c r="I1186" t="s">
        <v>13020</v>
      </c>
      <c r="J1186" t="s">
        <v>6260</v>
      </c>
      <c r="K1186" t="s">
        <v>6275</v>
      </c>
      <c r="L1186" t="s">
        <v>6262</v>
      </c>
      <c r="M1186" t="s">
        <v>6263</v>
      </c>
      <c r="N1186" t="s">
        <v>13021</v>
      </c>
      <c r="O1186" t="s">
        <v>13022</v>
      </c>
      <c r="P1186" t="s">
        <v>6266</v>
      </c>
      <c r="Q1186" t="s">
        <v>6546</v>
      </c>
      <c r="R1186" t="s">
        <v>6279</v>
      </c>
      <c r="S1186" t="s">
        <v>8356</v>
      </c>
      <c r="T1186" t="s">
        <v>6471</v>
      </c>
      <c r="U1186" t="s">
        <v>13023</v>
      </c>
      <c r="V1186" t="s">
        <v>6271</v>
      </c>
      <c r="W1186" t="s">
        <v>13024</v>
      </c>
      <c r="X1186" t="s">
        <v>13025</v>
      </c>
      <c r="Y1186" t="s">
        <v>6269</v>
      </c>
      <c r="Z1186" s="48" t="str">
        <f t="shared" si="309"/>
        <v>SSA VDR-10.121.99.129-ALKAPURI_6/6-10.121.16.12-BarodaAlkapuri1_6/4</v>
      </c>
      <c r="AA1186" s="48">
        <f t="shared" si="310"/>
        <v>15</v>
      </c>
      <c r="AB1186" s="48">
        <f t="shared" si="311"/>
        <v>29</v>
      </c>
      <c r="AC1186" s="48">
        <f t="shared" si="312"/>
        <v>14</v>
      </c>
      <c r="AD1186" s="48">
        <f t="shared" si="313"/>
        <v>36</v>
      </c>
      <c r="AE1186" s="48" t="str">
        <f t="shared" si="314"/>
        <v>10.121.99.129</v>
      </c>
      <c r="AF1186" s="42" t="str">
        <f t="shared" si="315"/>
        <v>10.121.16.12</v>
      </c>
      <c r="AG1186" s="7" t="str">
        <f t="shared" si="316"/>
        <v>ALKAPURI(GNE)</v>
      </c>
      <c r="AH1186" s="7" t="str">
        <f t="shared" si="317"/>
        <v>Baroda-Alkapuri1(GNE)</v>
      </c>
      <c r="AI1186" s="7" t="str">
        <f t="shared" si="318"/>
        <v>S6P6</v>
      </c>
      <c r="AJ1186" s="7" t="str">
        <f t="shared" si="319"/>
        <v>S6P4</v>
      </c>
      <c r="AK1186" s="7" t="str">
        <f>IFERROR(VLOOKUP(Z1186,'PASTE-DL-ALARMS'!$Q$10:$W$2200,7,FALSE),"")</f>
        <v/>
      </c>
      <c r="AL1186" s="55" t="str">
        <f>IFERROR(VLOOKUP(Z1186,'PASTE-DL-ALARMS'!$Q$10:$W$2200,3,FALSE),"")</f>
        <v/>
      </c>
      <c r="AM1186" s="7" t="str">
        <f t="shared" si="320"/>
        <v>10.121.99.129_ALKAPURI(GNE)_S6P6</v>
      </c>
      <c r="AN1186" s="55" t="str">
        <f t="shared" si="321"/>
        <v>10.121.16.12_Baroda-Alkapuri1(GNE)_S6P4</v>
      </c>
      <c r="AO1186" s="72" t="e">
        <f t="shared" ca="1" si="322"/>
        <v>#VALUE!</v>
      </c>
      <c r="AP1186" s="7" t="str">
        <f>IFERROR(VLOOKUP(Z1186,'PASTE-DL-ALARMS'!$Q$10:$Z$2800,8,FALSE),"")</f>
        <v/>
      </c>
    </row>
    <row r="1187" spans="1:42" x14ac:dyDescent="0.25">
      <c r="A1187" s="20"/>
      <c r="B1187" s="20"/>
      <c r="C1187" s="20" t="str">
        <f>IF(D1187="Critical",MAX($C$8:C1186)+1,"")</f>
        <v/>
      </c>
      <c r="D1187" s="20" t="str">
        <f t="shared" si="306"/>
        <v>-</v>
      </c>
      <c r="E1187" s="20" t="str">
        <f>VLOOKUP('PASTE-DOWN-DL'!F1187,'SSA-CODE'!$D$4:$E$56,2,FALSE)</f>
        <v>WTR AM</v>
      </c>
      <c r="F1187" s="48" t="str">
        <f t="shared" si="307"/>
        <v>WTR AM</v>
      </c>
      <c r="G1187" s="48" t="str">
        <f t="shared" si="308"/>
        <v xml:space="preserve">	WTR AM</v>
      </c>
      <c r="H1187" s="20">
        <v>1178</v>
      </c>
      <c r="I1187" t="s">
        <v>13026</v>
      </c>
      <c r="J1187" t="s">
        <v>6260</v>
      </c>
      <c r="K1187" t="s">
        <v>6261</v>
      </c>
      <c r="L1187" t="s">
        <v>6262</v>
      </c>
      <c r="M1187" t="s">
        <v>6263</v>
      </c>
      <c r="N1187" t="s">
        <v>13027</v>
      </c>
      <c r="O1187" t="s">
        <v>13028</v>
      </c>
      <c r="P1187" t="s">
        <v>6266</v>
      </c>
      <c r="Q1187" t="s">
        <v>6750</v>
      </c>
      <c r="R1187" t="s">
        <v>6279</v>
      </c>
      <c r="S1187" t="s">
        <v>13029</v>
      </c>
      <c r="T1187" t="s">
        <v>6313</v>
      </c>
      <c r="U1187" t="s">
        <v>13029</v>
      </c>
      <c r="V1187" t="s">
        <v>6271</v>
      </c>
      <c r="W1187" t="s">
        <v>13030</v>
      </c>
      <c r="X1187" t="s">
        <v>13031</v>
      </c>
      <c r="Y1187" t="s">
        <v>6269</v>
      </c>
      <c r="Z1187" s="48" t="str">
        <f t="shared" si="309"/>
        <v>WTR AM-10.121.17.148-Bhadra 2 B2_4/1-10.121.17.129-BHAVNAGAR(GNE) B2_3/1</v>
      </c>
      <c r="AA1187" s="48">
        <f t="shared" si="310"/>
        <v>15</v>
      </c>
      <c r="AB1187" s="48">
        <f t="shared" si="311"/>
        <v>24</v>
      </c>
      <c r="AC1187" s="48">
        <f t="shared" si="312"/>
        <v>15</v>
      </c>
      <c r="AD1187" s="48">
        <f t="shared" si="313"/>
        <v>30</v>
      </c>
      <c r="AE1187" s="48" t="str">
        <f t="shared" si="314"/>
        <v>10.121.16.138</v>
      </c>
      <c r="AF1187" s="42" t="str">
        <f t="shared" si="315"/>
        <v>10.121.17.129</v>
      </c>
      <c r="AG1187" s="7" t="str">
        <f t="shared" si="316"/>
        <v>BHADRA 2</v>
      </c>
      <c r="AH1187" s="7" t="str">
        <f t="shared" si="317"/>
        <v>BHAVNAGAR(GNE)</v>
      </c>
      <c r="AI1187" s="7" t="str">
        <f t="shared" si="318"/>
        <v>S4P1</v>
      </c>
      <c r="AJ1187" s="7" t="str">
        <f t="shared" si="319"/>
        <v>S3P1</v>
      </c>
      <c r="AK1187" s="7" t="str">
        <f>IFERROR(VLOOKUP(Z1187,'PASTE-DL-ALARMS'!$Q$10:$W$2200,7,FALSE),"")</f>
        <v/>
      </c>
      <c r="AL1187" s="55" t="str">
        <f>IFERROR(VLOOKUP(Z1187,'PASTE-DL-ALARMS'!$Q$10:$W$2200,3,FALSE),"")</f>
        <v/>
      </c>
      <c r="AM1187" s="7" t="str">
        <f t="shared" si="320"/>
        <v>10.121.16.138_BHADRA 2_S4P1</v>
      </c>
      <c r="AN1187" s="55" t="str">
        <f t="shared" si="321"/>
        <v>10.121.17.129_BHAVNAGAR(GNE)_S3P1</v>
      </c>
      <c r="AO1187" s="72" t="e">
        <f t="shared" ca="1" si="322"/>
        <v>#VALUE!</v>
      </c>
      <c r="AP1187" s="7" t="str">
        <f>IFERROR(VLOOKUP(Z1187,'PASTE-DL-ALARMS'!$Q$10:$Z$2800,8,FALSE),"")</f>
        <v/>
      </c>
    </row>
    <row r="1188" spans="1:42" x14ac:dyDescent="0.25">
      <c r="A1188" s="20"/>
      <c r="B1188" s="20"/>
      <c r="C1188" s="20" t="str">
        <f>IF(D1188="Critical",MAX($C$8:C1187)+1,"")</f>
        <v/>
      </c>
      <c r="D1188" s="20" t="str">
        <f t="shared" si="306"/>
        <v>-</v>
      </c>
      <c r="E1188" s="20" t="str">
        <f>VLOOKUP('PASTE-DOWN-DL'!F1188,'SSA-CODE'!$D$4:$E$56,2,FALSE)</f>
        <v>VDA</v>
      </c>
      <c r="F1188" s="48" t="str">
        <f t="shared" si="307"/>
        <v>SSA VDR</v>
      </c>
      <c r="G1188" s="48" t="str">
        <f t="shared" si="308"/>
        <v xml:space="preserve">	SSA VDR</v>
      </c>
      <c r="H1188" s="20">
        <v>1179</v>
      </c>
      <c r="I1188" t="s">
        <v>13032</v>
      </c>
      <c r="J1188" t="s">
        <v>6260</v>
      </c>
      <c r="K1188" t="s">
        <v>6275</v>
      </c>
      <c r="L1188" t="s">
        <v>6262</v>
      </c>
      <c r="M1188" t="s">
        <v>6263</v>
      </c>
      <c r="N1188" t="s">
        <v>13033</v>
      </c>
      <c r="O1188" t="s">
        <v>13034</v>
      </c>
      <c r="P1188" t="s">
        <v>6266</v>
      </c>
      <c r="Q1188" t="s">
        <v>6529</v>
      </c>
      <c r="R1188" t="s">
        <v>6279</v>
      </c>
      <c r="S1188" t="s">
        <v>13035</v>
      </c>
      <c r="T1188" t="s">
        <v>6321</v>
      </c>
      <c r="U1188" t="s">
        <v>9449</v>
      </c>
      <c r="V1188" t="s">
        <v>6271</v>
      </c>
      <c r="W1188" t="s">
        <v>13036</v>
      </c>
      <c r="X1188" t="s">
        <v>13037</v>
      </c>
      <c r="Y1188" t="s">
        <v>6269</v>
      </c>
      <c r="Z1188" s="48" t="str">
        <f t="shared" si="309"/>
        <v>SSA VDR-10.121.19.179-MANJALPUR-NEW_4/6-10.121.99.169-BOB INDRA COMPLEX_1/6</v>
      </c>
      <c r="AA1188" s="48">
        <f t="shared" si="310"/>
        <v>15</v>
      </c>
      <c r="AB1188" s="48">
        <f t="shared" si="311"/>
        <v>33</v>
      </c>
      <c r="AC1188" s="48">
        <f t="shared" si="312"/>
        <v>15</v>
      </c>
      <c r="AD1188" s="48">
        <f t="shared" si="313"/>
        <v>29</v>
      </c>
      <c r="AE1188" s="48" t="str">
        <f t="shared" si="314"/>
        <v>10.121.99.169</v>
      </c>
      <c r="AF1188" s="42" t="str">
        <f t="shared" si="315"/>
        <v>10.121.19.179</v>
      </c>
      <c r="AG1188" s="7" t="str">
        <f t="shared" si="316"/>
        <v>BOB INDRA COMPLEX</v>
      </c>
      <c r="AH1188" s="7" t="str">
        <f t="shared" si="317"/>
        <v>MANJALPUR-NEW</v>
      </c>
      <c r="AI1188" s="7" t="str">
        <f t="shared" si="318"/>
        <v>S1P6</v>
      </c>
      <c r="AJ1188" s="7" t="str">
        <f t="shared" si="319"/>
        <v>S4P6</v>
      </c>
      <c r="AK1188" s="7" t="str">
        <f>IFERROR(VLOOKUP(Z1188,'PASTE-DL-ALARMS'!$Q$10:$W$2200,7,FALSE),"")</f>
        <v/>
      </c>
      <c r="AL1188" s="55" t="str">
        <f>IFERROR(VLOOKUP(Z1188,'PASTE-DL-ALARMS'!$Q$10:$W$2200,3,FALSE),"")</f>
        <v/>
      </c>
      <c r="AM1188" s="7" t="str">
        <f t="shared" si="320"/>
        <v>10.121.99.169_BOB INDRA COMPLEX_S1P6</v>
      </c>
      <c r="AN1188" s="55" t="str">
        <f t="shared" si="321"/>
        <v>10.121.19.179_MANJALPUR-NEW_S4P6</v>
      </c>
      <c r="AO1188" s="72" t="e">
        <f t="shared" ca="1" si="322"/>
        <v>#VALUE!</v>
      </c>
      <c r="AP1188" s="7" t="str">
        <f>IFERROR(VLOOKUP(Z1188,'PASTE-DL-ALARMS'!$Q$10:$Z$2800,8,FALSE),"")</f>
        <v/>
      </c>
    </row>
    <row r="1189" spans="1:42" x14ac:dyDescent="0.25">
      <c r="A1189" s="20"/>
      <c r="B1189" s="20"/>
      <c r="C1189" s="20" t="str">
        <f>IF(D1189="Critical",MAX($C$8:C1188)+1,"")</f>
        <v/>
      </c>
      <c r="D1189" s="20" t="str">
        <f t="shared" si="306"/>
        <v>-</v>
      </c>
      <c r="E1189" s="20" t="str">
        <f>VLOOKUP('PASTE-DOWN-DL'!F1189,'SSA-CODE'!$D$4:$E$56,2,FALSE)</f>
        <v>WTR RJ</v>
      </c>
      <c r="F1189" s="48" t="str">
        <f t="shared" si="307"/>
        <v>WTR RJ</v>
      </c>
      <c r="G1189" s="48" t="str">
        <f t="shared" si="308"/>
        <v xml:space="preserve">	WTR RJ</v>
      </c>
      <c r="H1189" s="20">
        <v>1180</v>
      </c>
      <c r="I1189" t="s">
        <v>13038</v>
      </c>
      <c r="J1189" t="s">
        <v>6260</v>
      </c>
      <c r="K1189" t="s">
        <v>6261</v>
      </c>
      <c r="L1189" t="s">
        <v>6262</v>
      </c>
      <c r="M1189" t="s">
        <v>6263</v>
      </c>
      <c r="N1189" t="s">
        <v>13039</v>
      </c>
      <c r="O1189" t="s">
        <v>13040</v>
      </c>
      <c r="P1189" t="s">
        <v>6266</v>
      </c>
      <c r="Q1189" t="s">
        <v>6360</v>
      </c>
      <c r="R1189" t="s">
        <v>6686</v>
      </c>
      <c r="S1189" t="s">
        <v>6269</v>
      </c>
      <c r="T1189" t="s">
        <v>7633</v>
      </c>
      <c r="U1189" t="s">
        <v>6269</v>
      </c>
      <c r="V1189" t="s">
        <v>6271</v>
      </c>
      <c r="W1189" t="s">
        <v>13041</v>
      </c>
      <c r="X1189" t="s">
        <v>6488</v>
      </c>
      <c r="Y1189" t="s">
        <v>6269</v>
      </c>
      <c r="Z1189" s="48" t="str">
        <f t="shared" si="309"/>
        <v>WTR RJ-10.121.17.47-Sardhar B1_3/1-10.121.17.1-RAJKOT KR(GNE) B2_4/1</v>
      </c>
      <c r="AA1189" s="48">
        <f t="shared" si="310"/>
        <v>13</v>
      </c>
      <c r="AB1189" s="48">
        <f t="shared" si="311"/>
        <v>28</v>
      </c>
      <c r="AC1189" s="48">
        <f t="shared" si="312"/>
        <v>14</v>
      </c>
      <c r="AD1189" s="48">
        <f t="shared" si="313"/>
        <v>22</v>
      </c>
      <c r="AE1189" s="48" t="str">
        <f t="shared" si="314"/>
        <v>10.121.17.1</v>
      </c>
      <c r="AF1189" s="42" t="str">
        <f t="shared" si="315"/>
        <v>10.121.17.47</v>
      </c>
      <c r="AG1189" s="7" t="str">
        <f t="shared" si="316"/>
        <v>RAJKOT KR(GNE)</v>
      </c>
      <c r="AH1189" s="7" t="str">
        <f t="shared" si="317"/>
        <v>SARDHAR</v>
      </c>
      <c r="AI1189" s="7" t="str">
        <f t="shared" si="318"/>
        <v>S4P1</v>
      </c>
      <c r="AJ1189" s="7" t="str">
        <f t="shared" si="319"/>
        <v>S3P1</v>
      </c>
      <c r="AK1189" s="7" t="str">
        <f>IFERROR(VLOOKUP(Z1189,'PASTE-DL-ALARMS'!$Q$10:$W$2200,7,FALSE),"")</f>
        <v/>
      </c>
      <c r="AL1189" s="55" t="str">
        <f>IFERROR(VLOOKUP(Z1189,'PASTE-DL-ALARMS'!$Q$10:$W$2200,3,FALSE),"")</f>
        <v/>
      </c>
      <c r="AM1189" s="7" t="str">
        <f t="shared" si="320"/>
        <v>10.121.17.1_RAJKOT KR(GNE)_S4P1</v>
      </c>
      <c r="AN1189" s="55" t="str">
        <f t="shared" si="321"/>
        <v>10.121.17.47_SARDHAR_S3P1</v>
      </c>
      <c r="AO1189" s="72" t="e">
        <f t="shared" ca="1" si="322"/>
        <v>#VALUE!</v>
      </c>
      <c r="AP1189" s="7" t="str">
        <f>IFERROR(VLOOKUP(Z1189,'PASTE-DL-ALARMS'!$Q$10:$Z$2800,8,FALSE),"")</f>
        <v/>
      </c>
    </row>
    <row r="1190" spans="1:42" x14ac:dyDescent="0.25">
      <c r="A1190" s="20"/>
      <c r="B1190" s="20"/>
      <c r="C1190" s="20" t="str">
        <f>IF(D1190="Critical",MAX($C$8:C1189)+1,"")</f>
        <v/>
      </c>
      <c r="D1190" s="20" t="str">
        <f t="shared" si="306"/>
        <v>-</v>
      </c>
      <c r="E1190" s="20" t="str">
        <f>VLOOKUP('PASTE-DOWN-DL'!F1190,'SSA-CODE'!$D$4:$E$56,2,FALSE)</f>
        <v>JND</v>
      </c>
      <c r="F1190" s="48" t="str">
        <f t="shared" si="307"/>
        <v>SSA JND</v>
      </c>
      <c r="G1190" s="48" t="str">
        <f t="shared" si="308"/>
        <v xml:space="preserve">	SSA JND</v>
      </c>
      <c r="H1190" s="20">
        <v>1181</v>
      </c>
      <c r="I1190" t="s">
        <v>13042</v>
      </c>
      <c r="J1190" t="s">
        <v>6260</v>
      </c>
      <c r="K1190" t="s">
        <v>6275</v>
      </c>
      <c r="L1190" t="s">
        <v>6262</v>
      </c>
      <c r="M1190" t="s">
        <v>6263</v>
      </c>
      <c r="N1190" t="s">
        <v>13043</v>
      </c>
      <c r="O1190" t="s">
        <v>13044</v>
      </c>
      <c r="P1190" t="s">
        <v>6266</v>
      </c>
      <c r="Q1190" t="s">
        <v>7499</v>
      </c>
      <c r="R1190" t="s">
        <v>6279</v>
      </c>
      <c r="S1190" t="s">
        <v>13045</v>
      </c>
      <c r="T1190" t="s">
        <v>6313</v>
      </c>
      <c r="U1190" t="s">
        <v>13045</v>
      </c>
      <c r="V1190" t="s">
        <v>6271</v>
      </c>
      <c r="W1190" t="s">
        <v>13046</v>
      </c>
      <c r="X1190" t="s">
        <v>13047</v>
      </c>
      <c r="Y1190" t="s">
        <v>6269</v>
      </c>
      <c r="Z1190" s="48" t="str">
        <f t="shared" si="309"/>
        <v>SSA JND-10.121.97.207-KESHOD_6/6-10.121.97.209-GADU_6/6</v>
      </c>
      <c r="AA1190" s="48">
        <f t="shared" si="310"/>
        <v>15</v>
      </c>
      <c r="AB1190" s="48">
        <f t="shared" si="311"/>
        <v>20</v>
      </c>
      <c r="AC1190" s="48">
        <f t="shared" si="312"/>
        <v>15</v>
      </c>
      <c r="AD1190" s="48">
        <f t="shared" si="313"/>
        <v>22</v>
      </c>
      <c r="AE1190" s="48" t="str">
        <f t="shared" si="314"/>
        <v>10.121.97.209</v>
      </c>
      <c r="AF1190" s="42" t="str">
        <f t="shared" si="315"/>
        <v>10.121.97.207</v>
      </c>
      <c r="AG1190" s="7" t="str">
        <f t="shared" si="316"/>
        <v>GADU</v>
      </c>
      <c r="AH1190" s="7" t="str">
        <f t="shared" si="317"/>
        <v>KESHOD</v>
      </c>
      <c r="AI1190" s="7" t="str">
        <f t="shared" si="318"/>
        <v>S6P6</v>
      </c>
      <c r="AJ1190" s="7" t="str">
        <f t="shared" si="319"/>
        <v>S6P6</v>
      </c>
      <c r="AK1190" s="7" t="str">
        <f>IFERROR(VLOOKUP(Z1190,'PASTE-DL-ALARMS'!$Q$10:$W$2200,7,FALSE),"")</f>
        <v/>
      </c>
      <c r="AL1190" s="55" t="str">
        <f>IFERROR(VLOOKUP(Z1190,'PASTE-DL-ALARMS'!$Q$10:$W$2200,3,FALSE),"")</f>
        <v/>
      </c>
      <c r="AM1190" s="7" t="str">
        <f t="shared" si="320"/>
        <v>10.121.97.209_GADU_S6P6</v>
      </c>
      <c r="AN1190" s="55" t="str">
        <f t="shared" si="321"/>
        <v>10.121.97.207_KESHOD_S6P6</v>
      </c>
      <c r="AO1190" s="72" t="e">
        <f t="shared" ca="1" si="322"/>
        <v>#VALUE!</v>
      </c>
      <c r="AP1190" s="7" t="str">
        <f>IFERROR(VLOOKUP(Z1190,'PASTE-DL-ALARMS'!$Q$10:$Z$2800,8,FALSE),"")</f>
        <v/>
      </c>
    </row>
    <row r="1191" spans="1:42" x14ac:dyDescent="0.25">
      <c r="A1191" s="20"/>
      <c r="B1191" s="20"/>
      <c r="C1191" s="20" t="str">
        <f>IF(D1191="Critical",MAX($C$8:C1190)+1,"")</f>
        <v/>
      </c>
      <c r="D1191" s="20" t="str">
        <f t="shared" si="306"/>
        <v>-</v>
      </c>
      <c r="E1191" s="20" t="str">
        <f>VLOOKUP('PASTE-DOWN-DL'!F1191,'SSA-CODE'!$D$4:$E$56,2,FALSE)</f>
        <v>WTR RJ</v>
      </c>
      <c r="F1191" s="48" t="str">
        <f t="shared" si="307"/>
        <v>WTR RJ</v>
      </c>
      <c r="G1191" s="48" t="str">
        <f t="shared" si="308"/>
        <v xml:space="preserve">	WTR RJ</v>
      </c>
      <c r="H1191" s="20">
        <v>1182</v>
      </c>
      <c r="I1191" t="s">
        <v>13048</v>
      </c>
      <c r="J1191" t="s">
        <v>6260</v>
      </c>
      <c r="K1191" t="s">
        <v>6261</v>
      </c>
      <c r="L1191" t="s">
        <v>6262</v>
      </c>
      <c r="M1191" t="s">
        <v>6263</v>
      </c>
      <c r="N1191" t="s">
        <v>13049</v>
      </c>
      <c r="O1191" t="s">
        <v>13050</v>
      </c>
      <c r="P1191" t="s">
        <v>6266</v>
      </c>
      <c r="Q1191" t="s">
        <v>7499</v>
      </c>
      <c r="R1191" t="s">
        <v>6279</v>
      </c>
      <c r="S1191" t="s">
        <v>6269</v>
      </c>
      <c r="T1191" t="s">
        <v>6394</v>
      </c>
      <c r="U1191" t="s">
        <v>6269</v>
      </c>
      <c r="V1191" t="s">
        <v>6271</v>
      </c>
      <c r="W1191" t="s">
        <v>13051</v>
      </c>
      <c r="X1191" t="s">
        <v>13052</v>
      </c>
      <c r="Y1191" t="s">
        <v>6269</v>
      </c>
      <c r="Z1191" s="48" t="str">
        <f t="shared" si="309"/>
        <v>WTR RJ-10.121.69.67-Surendranagar2_3/1-10.121.69.66-Surendranagar1_4/1</v>
      </c>
      <c r="AA1191" s="48">
        <f t="shared" si="310"/>
        <v>14</v>
      </c>
      <c r="AB1191" s="48">
        <f t="shared" si="311"/>
        <v>30</v>
      </c>
      <c r="AC1191" s="48">
        <f t="shared" si="312"/>
        <v>14</v>
      </c>
      <c r="AD1191" s="48">
        <f t="shared" si="313"/>
        <v>30</v>
      </c>
      <c r="AE1191" s="48" t="str">
        <f t="shared" si="314"/>
        <v>10.121.69.67</v>
      </c>
      <c r="AF1191" s="42" t="str">
        <f t="shared" si="315"/>
        <v>10.121.69.66</v>
      </c>
      <c r="AG1191" s="7" t="str">
        <f t="shared" si="316"/>
        <v>SURENDRA NAGAR2</v>
      </c>
      <c r="AH1191" s="7" t="str">
        <f t="shared" si="317"/>
        <v>SURENDRA NAGAR1</v>
      </c>
      <c r="AI1191" s="7" t="str">
        <f t="shared" si="318"/>
        <v>S3P1</v>
      </c>
      <c r="AJ1191" s="7" t="str">
        <f t="shared" si="319"/>
        <v>S4P1</v>
      </c>
      <c r="AK1191" s="7" t="str">
        <f>IFERROR(VLOOKUP(Z1191,'PASTE-DL-ALARMS'!$Q$10:$W$2200,7,FALSE),"")</f>
        <v/>
      </c>
      <c r="AL1191" s="55" t="str">
        <f>IFERROR(VLOOKUP(Z1191,'PASTE-DL-ALARMS'!$Q$10:$W$2200,3,FALSE),"")</f>
        <v/>
      </c>
      <c r="AM1191" s="7" t="str">
        <f t="shared" si="320"/>
        <v>10.121.69.67_SURENDRA NAGAR2_S3P1</v>
      </c>
      <c r="AN1191" s="55" t="str">
        <f t="shared" si="321"/>
        <v>10.121.69.66_SURENDRA NAGAR1_S4P1</v>
      </c>
      <c r="AO1191" s="72" t="e">
        <f t="shared" ca="1" si="322"/>
        <v>#VALUE!</v>
      </c>
      <c r="AP1191" s="7" t="str">
        <f>IFERROR(VLOOKUP(Z1191,'PASTE-DL-ALARMS'!$Q$10:$Z$2800,8,FALSE),"")</f>
        <v/>
      </c>
    </row>
    <row r="1192" spans="1:42" x14ac:dyDescent="0.25">
      <c r="A1192" s="20"/>
      <c r="B1192" s="20"/>
      <c r="C1192" s="20" t="str">
        <f>IF(D1192="Critical",MAX($C$8:C1191)+1,"")</f>
        <v/>
      </c>
      <c r="D1192" s="20" t="str">
        <f t="shared" si="306"/>
        <v>-</v>
      </c>
      <c r="E1192" s="20" t="str">
        <f>VLOOKUP('PASTE-DOWN-DL'!F1192,'SSA-CODE'!$D$4:$E$56,2,FALSE)</f>
        <v>SRT</v>
      </c>
      <c r="F1192" s="48" t="str">
        <f t="shared" si="307"/>
        <v>SSA SR</v>
      </c>
      <c r="G1192" s="48" t="str">
        <f t="shared" si="308"/>
        <v xml:space="preserve">	SSA SR</v>
      </c>
      <c r="H1192" s="20">
        <v>1183</v>
      </c>
      <c r="I1192" t="s">
        <v>13053</v>
      </c>
      <c r="J1192" t="s">
        <v>6260</v>
      </c>
      <c r="K1192" t="s">
        <v>6261</v>
      </c>
      <c r="L1192" t="s">
        <v>6262</v>
      </c>
      <c r="M1192" t="s">
        <v>6263</v>
      </c>
      <c r="N1192" t="s">
        <v>13054</v>
      </c>
      <c r="O1192" t="s">
        <v>13055</v>
      </c>
      <c r="P1192" t="s">
        <v>6266</v>
      </c>
      <c r="Q1192" t="s">
        <v>7666</v>
      </c>
      <c r="R1192" t="s">
        <v>7499</v>
      </c>
      <c r="S1192" t="s">
        <v>6778</v>
      </c>
      <c r="T1192" t="s">
        <v>6353</v>
      </c>
      <c r="U1192" t="s">
        <v>6778</v>
      </c>
      <c r="V1192" t="s">
        <v>6271</v>
      </c>
      <c r="W1192" t="s">
        <v>13056</v>
      </c>
      <c r="X1192" t="s">
        <v>13057</v>
      </c>
      <c r="Y1192" t="s">
        <v>6269</v>
      </c>
      <c r="Z1192" s="48" t="str">
        <f t="shared" si="309"/>
        <v>SSA SR-10.121.19.196-TN725B_Market 2_B2\S3P1-10.121.19.197-TN725B_Mahidharpur 1_B2\S4P1</v>
      </c>
      <c r="AA1192" s="48">
        <f t="shared" si="310"/>
        <v>15</v>
      </c>
      <c r="AB1192" s="48">
        <f t="shared" si="311"/>
        <v>28</v>
      </c>
      <c r="AC1192" s="48">
        <f t="shared" si="312"/>
        <v>15</v>
      </c>
      <c r="AD1192" s="48">
        <f t="shared" si="313"/>
        <v>29</v>
      </c>
      <c r="AE1192" s="48" t="str">
        <f t="shared" si="314"/>
        <v>10.121.19.197</v>
      </c>
      <c r="AF1192" s="42" t="str">
        <f t="shared" si="315"/>
        <v>10.121.19.196</v>
      </c>
      <c r="AG1192" s="7" t="str">
        <f t="shared" si="316"/>
        <v>MAHIDHARPUR1</v>
      </c>
      <c r="AH1192" s="7" t="str">
        <f t="shared" si="317"/>
        <v>SURAT-MARKET2</v>
      </c>
      <c r="AI1192" s="7" t="str">
        <f t="shared" si="318"/>
        <v>S4P1</v>
      </c>
      <c r="AJ1192" s="7" t="str">
        <f t="shared" si="319"/>
        <v>S3P1</v>
      </c>
      <c r="AK1192" s="7" t="str">
        <f>IFERROR(VLOOKUP(Z1192,'PASTE-DL-ALARMS'!$Q$10:$W$2200,7,FALSE),"")</f>
        <v/>
      </c>
      <c r="AL1192" s="55" t="str">
        <f>IFERROR(VLOOKUP(Z1192,'PASTE-DL-ALARMS'!$Q$10:$W$2200,3,FALSE),"")</f>
        <v/>
      </c>
      <c r="AM1192" s="7" t="str">
        <f t="shared" si="320"/>
        <v>10.121.19.197_MAHIDHARPUR1_S4P1</v>
      </c>
      <c r="AN1192" s="55" t="str">
        <f t="shared" si="321"/>
        <v>10.121.19.196_SURAT-MARKET2_S3P1</v>
      </c>
      <c r="AO1192" s="72" t="e">
        <f t="shared" ca="1" si="322"/>
        <v>#VALUE!</v>
      </c>
      <c r="AP1192" s="7" t="str">
        <f>IFERROR(VLOOKUP(Z1192,'PASTE-DL-ALARMS'!$Q$10:$Z$2800,8,FALSE),"")</f>
        <v/>
      </c>
    </row>
    <row r="1193" spans="1:42" x14ac:dyDescent="0.25">
      <c r="A1193" s="20"/>
      <c r="B1193" s="20"/>
      <c r="C1193" s="20" t="str">
        <f>IF(D1193="Critical",MAX($C$8:C1192)+1,"")</f>
        <v/>
      </c>
      <c r="D1193" s="20" t="str">
        <f t="shared" si="306"/>
        <v>-</v>
      </c>
      <c r="E1193" s="20" t="str">
        <f>VLOOKUP('PASTE-DOWN-DL'!F1193,'SSA-CODE'!$D$4:$E$56,2,FALSE)</f>
        <v>MSN</v>
      </c>
      <c r="F1193" s="48" t="str">
        <f t="shared" si="307"/>
        <v>SSA MEH</v>
      </c>
      <c r="G1193" s="48" t="str">
        <f t="shared" si="308"/>
        <v xml:space="preserve">	SSA MEH</v>
      </c>
      <c r="H1193" s="20">
        <v>1184</v>
      </c>
      <c r="I1193" t="s">
        <v>13058</v>
      </c>
      <c r="J1193" t="s">
        <v>6260</v>
      </c>
      <c r="K1193" t="s">
        <v>6275</v>
      </c>
      <c r="L1193" t="s">
        <v>6262</v>
      </c>
      <c r="M1193" t="s">
        <v>6263</v>
      </c>
      <c r="N1193" t="s">
        <v>13059</v>
      </c>
      <c r="O1193" t="s">
        <v>13060</v>
      </c>
      <c r="P1193" t="s">
        <v>6266</v>
      </c>
      <c r="Q1193" t="s">
        <v>7559</v>
      </c>
      <c r="R1193" t="s">
        <v>6279</v>
      </c>
      <c r="S1193" t="s">
        <v>10870</v>
      </c>
      <c r="T1193" t="s">
        <v>6500</v>
      </c>
      <c r="U1193" t="s">
        <v>6989</v>
      </c>
      <c r="V1193" t="s">
        <v>6271</v>
      </c>
      <c r="W1193" t="s">
        <v>13061</v>
      </c>
      <c r="X1193" t="s">
        <v>6488</v>
      </c>
      <c r="Y1193" t="s">
        <v>6269</v>
      </c>
      <c r="Z1193" s="48" t="str">
        <f t="shared" si="309"/>
        <v>SSA MEH-10.121.98.8-SATLASANA B1_3/2-10.121.15.216-DANTA B1_4/4</v>
      </c>
      <c r="AA1193" s="48">
        <f t="shared" si="310"/>
        <v>13</v>
      </c>
      <c r="AB1193" s="48">
        <f t="shared" si="311"/>
        <v>23</v>
      </c>
      <c r="AC1193" s="48">
        <f t="shared" si="312"/>
        <v>15</v>
      </c>
      <c r="AD1193" s="48">
        <f t="shared" si="313"/>
        <v>21</v>
      </c>
      <c r="AE1193" s="48" t="str">
        <f t="shared" si="314"/>
        <v>10.121.98.8</v>
      </c>
      <c r="AF1193" s="42" t="str">
        <f t="shared" si="315"/>
        <v>10.121.15.216</v>
      </c>
      <c r="AG1193" s="7" t="str">
        <f t="shared" si="316"/>
        <v>SATLASANA</v>
      </c>
      <c r="AH1193" s="7" t="str">
        <f t="shared" si="317"/>
        <v>DANTA</v>
      </c>
      <c r="AI1193" s="7" t="str">
        <f t="shared" si="318"/>
        <v>S3P2</v>
      </c>
      <c r="AJ1193" s="7" t="str">
        <f t="shared" si="319"/>
        <v>S4P4</v>
      </c>
      <c r="AK1193" s="7" t="str">
        <f>IFERROR(VLOOKUP(Z1193,'PASTE-DL-ALARMS'!$Q$10:$W$2200,7,FALSE),"")</f>
        <v/>
      </c>
      <c r="AL1193" s="55" t="str">
        <f>IFERROR(VLOOKUP(Z1193,'PASTE-DL-ALARMS'!$Q$10:$W$2200,3,FALSE),"")</f>
        <v/>
      </c>
      <c r="AM1193" s="7" t="str">
        <f t="shared" si="320"/>
        <v>10.121.98.8_SATLASANA_S3P2</v>
      </c>
      <c r="AN1193" s="55" t="str">
        <f t="shared" si="321"/>
        <v>10.121.15.216_DANTA_S4P4</v>
      </c>
      <c r="AO1193" s="72" t="e">
        <f t="shared" ca="1" si="322"/>
        <v>#VALUE!</v>
      </c>
      <c r="AP1193" s="7" t="str">
        <f>IFERROR(VLOOKUP(Z1193,'PASTE-DL-ALARMS'!$Q$10:$Z$2800,8,FALSE),"")</f>
        <v/>
      </c>
    </row>
    <row r="1194" spans="1:42" x14ac:dyDescent="0.25">
      <c r="A1194" s="20"/>
      <c r="B1194" s="20"/>
      <c r="C1194" s="20" t="str">
        <f>IF(D1194="Critical",MAX($C$8:C1193)+1,"")</f>
        <v/>
      </c>
      <c r="D1194" s="20" t="str">
        <f t="shared" si="306"/>
        <v>-</v>
      </c>
      <c r="E1194" s="20" t="str">
        <f>VLOOKUP('PASTE-DOWN-DL'!F1194,'SSA-CODE'!$D$4:$E$56,2,FALSE)</f>
        <v>VDA</v>
      </c>
      <c r="F1194" s="48" t="str">
        <f t="shared" si="307"/>
        <v>SSA VDR</v>
      </c>
      <c r="G1194" s="48" t="str">
        <f t="shared" si="308"/>
        <v xml:space="preserve">	SSA VDR</v>
      </c>
      <c r="H1194" s="20">
        <v>1185</v>
      </c>
      <c r="I1194" t="s">
        <v>13062</v>
      </c>
      <c r="J1194" t="s">
        <v>6260</v>
      </c>
      <c r="K1194" t="s">
        <v>6275</v>
      </c>
      <c r="L1194" t="s">
        <v>6262</v>
      </c>
      <c r="M1194" t="s">
        <v>6263</v>
      </c>
      <c r="N1194" t="s">
        <v>13063</v>
      </c>
      <c r="O1194" t="s">
        <v>13064</v>
      </c>
      <c r="P1194" t="s">
        <v>6266</v>
      </c>
      <c r="Q1194" t="s">
        <v>6359</v>
      </c>
      <c r="R1194" t="s">
        <v>6279</v>
      </c>
      <c r="S1194" t="s">
        <v>13065</v>
      </c>
      <c r="T1194" t="s">
        <v>6471</v>
      </c>
      <c r="U1194" t="s">
        <v>6472</v>
      </c>
      <c r="V1194" t="s">
        <v>6271</v>
      </c>
      <c r="W1194" t="s">
        <v>13066</v>
      </c>
      <c r="X1194" t="s">
        <v>13067</v>
      </c>
      <c r="Y1194" t="s">
        <v>6269</v>
      </c>
      <c r="Z1194" s="48" t="str">
        <f t="shared" si="309"/>
        <v>SSA VDR-10.121.19.171-UIA SAYAJIGUNG-10.121.19.141-BHAYALI</v>
      </c>
      <c r="AA1194" s="48">
        <f t="shared" si="310"/>
        <v>15</v>
      </c>
      <c r="AB1194" s="48">
        <f t="shared" si="311"/>
        <v>30</v>
      </c>
      <c r="AC1194" s="48">
        <f t="shared" si="312"/>
        <v>15</v>
      </c>
      <c r="AD1194" s="48">
        <f t="shared" si="313"/>
        <v>23</v>
      </c>
      <c r="AE1194" s="48" t="str">
        <f t="shared" si="314"/>
        <v>10.121.19.171</v>
      </c>
      <c r="AF1194" s="42" t="str">
        <f t="shared" si="315"/>
        <v>10.121.19.141</v>
      </c>
      <c r="AG1194" s="7" t="str">
        <f t="shared" si="316"/>
        <v>VIBGYOR SCHOOL</v>
      </c>
      <c r="AH1194" s="7" t="str">
        <f t="shared" si="317"/>
        <v>BHAYALI</v>
      </c>
      <c r="AI1194" s="7" t="str">
        <f t="shared" si="318"/>
        <v>S1P5</v>
      </c>
      <c r="AJ1194" s="7" t="str">
        <f t="shared" si="319"/>
        <v>S4P2</v>
      </c>
      <c r="AK1194" s="7" t="str">
        <f>IFERROR(VLOOKUP(Z1194,'PASTE-DL-ALARMS'!$Q$10:$W$2200,7,FALSE),"")</f>
        <v/>
      </c>
      <c r="AL1194" s="55" t="str">
        <f>IFERROR(VLOOKUP(Z1194,'PASTE-DL-ALARMS'!$Q$10:$W$2200,3,FALSE),"")</f>
        <v/>
      </c>
      <c r="AM1194" s="7" t="str">
        <f t="shared" si="320"/>
        <v>10.121.19.171_VIBGYOR SCHOOL_S1P5</v>
      </c>
      <c r="AN1194" s="55" t="str">
        <f t="shared" si="321"/>
        <v>10.121.19.141_BHAYALI_S4P2</v>
      </c>
      <c r="AO1194" s="72" t="e">
        <f t="shared" ca="1" si="322"/>
        <v>#VALUE!</v>
      </c>
      <c r="AP1194" s="7" t="str">
        <f>IFERROR(VLOOKUP(Z1194,'PASTE-DL-ALARMS'!$Q$10:$Z$2800,8,FALSE),"")</f>
        <v/>
      </c>
    </row>
    <row r="1195" spans="1:42" x14ac:dyDescent="0.25">
      <c r="A1195" s="20"/>
      <c r="B1195" s="20"/>
      <c r="C1195" s="20" t="str">
        <f>IF(D1195="Critical",MAX($C$8:C1194)+1,"")</f>
        <v/>
      </c>
      <c r="D1195" s="20" t="str">
        <f t="shared" si="306"/>
        <v>-</v>
      </c>
      <c r="E1195" s="20" t="str">
        <f>VLOOKUP('PASTE-DOWN-DL'!F1195,'SSA-CODE'!$D$4:$E$56,2,FALSE)</f>
        <v>JND</v>
      </c>
      <c r="F1195" s="48" t="str">
        <f t="shared" si="307"/>
        <v>SSA JND</v>
      </c>
      <c r="G1195" s="48" t="str">
        <f t="shared" si="308"/>
        <v xml:space="preserve">	SSA JND</v>
      </c>
      <c r="H1195" s="20">
        <v>1186</v>
      </c>
      <c r="I1195" t="s">
        <v>13068</v>
      </c>
      <c r="J1195" t="s">
        <v>6260</v>
      </c>
      <c r="K1195" t="s">
        <v>6275</v>
      </c>
      <c r="L1195" t="s">
        <v>6262</v>
      </c>
      <c r="M1195" t="s">
        <v>6263</v>
      </c>
      <c r="N1195" t="s">
        <v>13069</v>
      </c>
      <c r="O1195" t="s">
        <v>13070</v>
      </c>
      <c r="P1195" t="s">
        <v>6266</v>
      </c>
      <c r="Q1195" t="s">
        <v>6438</v>
      </c>
      <c r="R1195" t="s">
        <v>6439</v>
      </c>
      <c r="S1195" t="s">
        <v>13071</v>
      </c>
      <c r="T1195" t="s">
        <v>6500</v>
      </c>
      <c r="U1195" t="s">
        <v>7288</v>
      </c>
      <c r="V1195" t="s">
        <v>6271</v>
      </c>
      <c r="W1195" t="s">
        <v>13072</v>
      </c>
      <c r="X1195" t="s">
        <v>13073</v>
      </c>
      <c r="Y1195" t="s">
        <v>6269</v>
      </c>
      <c r="Z1195" s="48" t="str">
        <f t="shared" si="309"/>
        <v>SSA JND-10.121.97.225-KODINAR_4/4-10.121.24.13-AMBUJA-NAGAR-BTS_1/5</v>
      </c>
      <c r="AA1195" s="48">
        <f t="shared" si="310"/>
        <v>15</v>
      </c>
      <c r="AB1195" s="48">
        <f t="shared" si="311"/>
        <v>23</v>
      </c>
      <c r="AC1195" s="48">
        <f t="shared" si="312"/>
        <v>14</v>
      </c>
      <c r="AD1195" s="48">
        <f t="shared" si="313"/>
        <v>31</v>
      </c>
      <c r="AE1195" s="48" t="str">
        <f t="shared" si="314"/>
        <v>10.121.97.225</v>
      </c>
      <c r="AF1195" s="42" t="str">
        <f t="shared" si="315"/>
        <v>10.121.24.13</v>
      </c>
      <c r="AG1195" s="7" t="str">
        <f t="shared" si="316"/>
        <v>KODINAR</v>
      </c>
      <c r="AH1195" s="7" t="str">
        <f t="shared" si="317"/>
        <v>AMBUJA-NAGAR-BTS</v>
      </c>
      <c r="AI1195" s="7" t="str">
        <f t="shared" si="318"/>
        <v>S4P4</v>
      </c>
      <c r="AJ1195" s="7" t="str">
        <f t="shared" si="319"/>
        <v>S1P5</v>
      </c>
      <c r="AK1195" s="7" t="str">
        <f>IFERROR(VLOOKUP(Z1195,'PASTE-DL-ALARMS'!$Q$10:$W$2200,7,FALSE),"")</f>
        <v/>
      </c>
      <c r="AL1195" s="55" t="str">
        <f>IFERROR(VLOOKUP(Z1195,'PASTE-DL-ALARMS'!$Q$10:$W$2200,3,FALSE),"")</f>
        <v/>
      </c>
      <c r="AM1195" s="7" t="str">
        <f t="shared" si="320"/>
        <v>10.121.97.225_KODINAR_S4P4</v>
      </c>
      <c r="AN1195" s="55" t="str">
        <f t="shared" si="321"/>
        <v>10.121.24.13_AMBUJA-NAGAR-BTS_S1P5</v>
      </c>
      <c r="AO1195" s="72" t="e">
        <f t="shared" ca="1" si="322"/>
        <v>#VALUE!</v>
      </c>
      <c r="AP1195" s="7" t="str">
        <f>IFERROR(VLOOKUP(Z1195,'PASTE-DL-ALARMS'!$Q$10:$Z$2800,8,FALSE),"")</f>
        <v/>
      </c>
    </row>
    <row r="1196" spans="1:42" x14ac:dyDescent="0.25">
      <c r="A1196" s="20"/>
      <c r="B1196" s="20"/>
      <c r="C1196" s="20" t="str">
        <f>IF(D1196="Critical",MAX($C$8:C1195)+1,"")</f>
        <v/>
      </c>
      <c r="D1196" s="20" t="str">
        <f t="shared" si="306"/>
        <v>-</v>
      </c>
      <c r="E1196" s="20" t="str">
        <f>VLOOKUP('PASTE-DOWN-DL'!F1196,'SSA-CODE'!$D$4:$E$56,2,FALSE)</f>
        <v>VDA</v>
      </c>
      <c r="F1196" s="48" t="str">
        <f t="shared" si="307"/>
        <v>SSA VDR</v>
      </c>
      <c r="G1196" s="48" t="str">
        <f t="shared" si="308"/>
        <v xml:space="preserve">	SSA VDR</v>
      </c>
      <c r="H1196" s="20">
        <v>1187</v>
      </c>
      <c r="I1196" t="s">
        <v>13074</v>
      </c>
      <c r="J1196" t="s">
        <v>6260</v>
      </c>
      <c r="K1196" t="s">
        <v>6261</v>
      </c>
      <c r="L1196" t="s">
        <v>6262</v>
      </c>
      <c r="M1196" t="s">
        <v>6263</v>
      </c>
      <c r="N1196" t="s">
        <v>13075</v>
      </c>
      <c r="O1196" t="s">
        <v>13076</v>
      </c>
      <c r="P1196" t="s">
        <v>6266</v>
      </c>
      <c r="Q1196" t="s">
        <v>6453</v>
      </c>
      <c r="R1196" t="s">
        <v>6343</v>
      </c>
      <c r="S1196" t="s">
        <v>6575</v>
      </c>
      <c r="T1196" t="s">
        <v>6471</v>
      </c>
      <c r="U1196" t="s">
        <v>6575</v>
      </c>
      <c r="V1196" t="s">
        <v>6271</v>
      </c>
      <c r="W1196" t="s">
        <v>13077</v>
      </c>
      <c r="X1196" t="s">
        <v>13078</v>
      </c>
      <c r="Y1196" t="s">
        <v>6269</v>
      </c>
      <c r="Z1196" s="48" t="str">
        <f t="shared" si="309"/>
        <v>SSA VDR-10.121.16.26- MAKARPURA_N2-10.121.16.25-PANIGATE_N2</v>
      </c>
      <c r="AA1196" s="48">
        <f t="shared" si="310"/>
        <v>14</v>
      </c>
      <c r="AB1196" s="48">
        <f t="shared" si="311"/>
        <v>27</v>
      </c>
      <c r="AC1196" s="48">
        <f t="shared" si="312"/>
        <v>14</v>
      </c>
      <c r="AD1196" s="48">
        <f t="shared" si="313"/>
        <v>26</v>
      </c>
      <c r="AE1196" s="48" t="str">
        <f t="shared" si="314"/>
        <v>10.121.16.26</v>
      </c>
      <c r="AF1196" s="42" t="str">
        <f t="shared" si="315"/>
        <v>10.121.16.25</v>
      </c>
      <c r="AG1196" s="7" t="str">
        <f t="shared" si="316"/>
        <v>MAKARPURA N2</v>
      </c>
      <c r="AH1196" s="7" t="str">
        <f t="shared" si="317"/>
        <v>PANIGATE N2</v>
      </c>
      <c r="AI1196" s="7" t="str">
        <f t="shared" si="318"/>
        <v>S3P1</v>
      </c>
      <c r="AJ1196" s="7" t="str">
        <f t="shared" si="319"/>
        <v>S4P1</v>
      </c>
      <c r="AK1196" s="7" t="str">
        <f>IFERROR(VLOOKUP(Z1196,'PASTE-DL-ALARMS'!$Q$10:$W$2200,7,FALSE),"")</f>
        <v/>
      </c>
      <c r="AL1196" s="55" t="str">
        <f>IFERROR(VLOOKUP(Z1196,'PASTE-DL-ALARMS'!$Q$10:$W$2200,3,FALSE),"")</f>
        <v/>
      </c>
      <c r="AM1196" s="7" t="str">
        <f t="shared" si="320"/>
        <v>10.121.16.26_MAKARPURA N2_S3P1</v>
      </c>
      <c r="AN1196" s="55" t="str">
        <f t="shared" si="321"/>
        <v>10.121.16.25_PANIGATE N2_S4P1</v>
      </c>
      <c r="AO1196" s="72" t="e">
        <f t="shared" ca="1" si="322"/>
        <v>#VALUE!</v>
      </c>
      <c r="AP1196" s="7" t="str">
        <f>IFERROR(VLOOKUP(Z1196,'PASTE-DL-ALARMS'!$Q$10:$Z$2800,8,FALSE),"")</f>
        <v/>
      </c>
    </row>
    <row r="1197" spans="1:42" x14ac:dyDescent="0.25">
      <c r="A1197" s="20"/>
      <c r="B1197" s="20"/>
      <c r="C1197" s="20" t="str">
        <f>IF(D1197="Critical",MAX($C$8:C1196)+1,"")</f>
        <v/>
      </c>
      <c r="D1197" s="20" t="str">
        <f t="shared" si="306"/>
        <v>-</v>
      </c>
      <c r="E1197" s="20" t="str">
        <f>VLOOKUP('PASTE-DOWN-DL'!F1197,'SSA-CODE'!$D$4:$E$56,2,FALSE)</f>
        <v>SEN</v>
      </c>
      <c r="F1197" s="48" t="str">
        <f t="shared" si="307"/>
        <v>SSA SEN</v>
      </c>
      <c r="G1197" s="48" t="str">
        <f t="shared" si="308"/>
        <v xml:space="preserve">	SSA SEN</v>
      </c>
      <c r="H1197" s="20">
        <v>1188</v>
      </c>
      <c r="I1197" t="s">
        <v>13079</v>
      </c>
      <c r="J1197" t="s">
        <v>6260</v>
      </c>
      <c r="K1197" t="s">
        <v>6275</v>
      </c>
      <c r="L1197" t="s">
        <v>6262</v>
      </c>
      <c r="M1197" t="s">
        <v>6263</v>
      </c>
      <c r="N1197" t="s">
        <v>13080</v>
      </c>
      <c r="O1197" t="s">
        <v>13081</v>
      </c>
      <c r="P1197" t="s">
        <v>6266</v>
      </c>
      <c r="Q1197" t="s">
        <v>6423</v>
      </c>
      <c r="R1197" t="s">
        <v>6439</v>
      </c>
      <c r="S1197" t="s">
        <v>6269</v>
      </c>
      <c r="T1197" t="s">
        <v>7260</v>
      </c>
      <c r="U1197" t="s">
        <v>6269</v>
      </c>
      <c r="V1197" t="s">
        <v>6271</v>
      </c>
      <c r="W1197" t="s">
        <v>13082</v>
      </c>
      <c r="X1197" t="s">
        <v>13083</v>
      </c>
      <c r="Y1197" t="s">
        <v>6269</v>
      </c>
      <c r="Z1197" s="48" t="str">
        <f t="shared" si="309"/>
        <v>SSA SEN-10.121.99.16-Kholadiad_1/5-10.121.99.17-Malod_BTS_2/5</v>
      </c>
      <c r="AA1197" s="48">
        <f t="shared" si="310"/>
        <v>14</v>
      </c>
      <c r="AB1197" s="48">
        <f t="shared" si="311"/>
        <v>24</v>
      </c>
      <c r="AC1197" s="48">
        <f t="shared" si="312"/>
        <v>14</v>
      </c>
      <c r="AD1197" s="48">
        <f t="shared" si="313"/>
        <v>24</v>
      </c>
      <c r="AE1197" s="48" t="str">
        <f t="shared" si="314"/>
        <v>10.121.99.16</v>
      </c>
      <c r="AF1197" s="42" t="str">
        <f t="shared" si="315"/>
        <v>10.121.99.17</v>
      </c>
      <c r="AG1197" s="7" t="str">
        <f t="shared" si="316"/>
        <v>KHOLADIAD</v>
      </c>
      <c r="AH1197" s="7" t="str">
        <f t="shared" si="317"/>
        <v>MALOD BTS</v>
      </c>
      <c r="AI1197" s="7" t="str">
        <f t="shared" si="318"/>
        <v>S1P5</v>
      </c>
      <c r="AJ1197" s="7" t="str">
        <f t="shared" si="319"/>
        <v>S2P5</v>
      </c>
      <c r="AK1197" s="7" t="str">
        <f>IFERROR(VLOOKUP(Z1197,'PASTE-DL-ALARMS'!$Q$10:$W$2200,7,FALSE),"")</f>
        <v/>
      </c>
      <c r="AL1197" s="55" t="str">
        <f>IFERROR(VLOOKUP(Z1197,'PASTE-DL-ALARMS'!$Q$10:$W$2200,3,FALSE),"")</f>
        <v/>
      </c>
      <c r="AM1197" s="7" t="str">
        <f t="shared" si="320"/>
        <v>10.121.99.16_KHOLADIAD_S1P5</v>
      </c>
      <c r="AN1197" s="55" t="str">
        <f t="shared" si="321"/>
        <v>10.121.99.17_MALOD BTS_S2P5</v>
      </c>
      <c r="AO1197" s="72" t="e">
        <f t="shared" ca="1" si="322"/>
        <v>#VALUE!</v>
      </c>
      <c r="AP1197" s="7" t="str">
        <f>IFERROR(VLOOKUP(Z1197,'PASTE-DL-ALARMS'!$Q$10:$Z$2800,8,FALSE),"")</f>
        <v/>
      </c>
    </row>
    <row r="1198" spans="1:42" x14ac:dyDescent="0.25">
      <c r="A1198" s="20"/>
      <c r="B1198" s="20"/>
      <c r="C1198" s="20" t="str">
        <f>IF(D1198="Critical",MAX($C$8:C1197)+1,"")</f>
        <v/>
      </c>
      <c r="D1198" s="20" t="str">
        <f t="shared" si="306"/>
        <v>-</v>
      </c>
      <c r="E1198" s="20" t="str">
        <f>VLOOKUP('PASTE-DOWN-DL'!F1198,'SSA-CODE'!$D$4:$E$56,2,FALSE)</f>
        <v>JND</v>
      </c>
      <c r="F1198" s="48" t="str">
        <f t="shared" si="307"/>
        <v>SSA JND</v>
      </c>
      <c r="G1198" s="48" t="str">
        <f t="shared" si="308"/>
        <v xml:space="preserve">	SSA JND</v>
      </c>
      <c r="H1198" s="20">
        <v>1189</v>
      </c>
      <c r="I1198" t="s">
        <v>13084</v>
      </c>
      <c r="J1198" t="s">
        <v>6260</v>
      </c>
      <c r="K1198" t="s">
        <v>6261</v>
      </c>
      <c r="L1198" t="s">
        <v>6262</v>
      </c>
      <c r="M1198" t="s">
        <v>6263</v>
      </c>
      <c r="N1198" t="s">
        <v>13085</v>
      </c>
      <c r="O1198" t="s">
        <v>13086</v>
      </c>
      <c r="P1198" t="s">
        <v>6266</v>
      </c>
      <c r="Q1198" t="s">
        <v>6608</v>
      </c>
      <c r="R1198" t="s">
        <v>6686</v>
      </c>
      <c r="S1198" t="s">
        <v>7600</v>
      </c>
      <c r="T1198" t="s">
        <v>6304</v>
      </c>
      <c r="U1198" t="s">
        <v>7288</v>
      </c>
      <c r="V1198" t="s">
        <v>6271</v>
      </c>
      <c r="W1198" t="s">
        <v>13087</v>
      </c>
      <c r="X1198" t="s">
        <v>13088</v>
      </c>
      <c r="Y1198" t="s">
        <v>6269</v>
      </c>
      <c r="Z1198" s="48" t="str">
        <f t="shared" si="309"/>
        <v>SSA JND-10.121.97.196-Visavadar B2_4/1-10.121.97.197-Motimonpari B1_3/1</v>
      </c>
      <c r="AA1198" s="48">
        <f t="shared" si="310"/>
        <v>15</v>
      </c>
      <c r="AB1198" s="48">
        <f t="shared" si="311"/>
        <v>27</v>
      </c>
      <c r="AC1198" s="48">
        <f t="shared" si="312"/>
        <v>15</v>
      </c>
      <c r="AD1198" s="48">
        <f t="shared" si="313"/>
        <v>25</v>
      </c>
      <c r="AE1198" s="48" t="str">
        <f t="shared" si="314"/>
        <v>10.121.97.197</v>
      </c>
      <c r="AF1198" s="42" t="str">
        <f t="shared" si="315"/>
        <v>10.121.97.196</v>
      </c>
      <c r="AG1198" s="7" t="str">
        <f t="shared" si="316"/>
        <v>MOTIMONPARI</v>
      </c>
      <c r="AH1198" s="7" t="str">
        <f t="shared" si="317"/>
        <v>VISAVADAR</v>
      </c>
      <c r="AI1198" s="7" t="str">
        <f t="shared" si="318"/>
        <v>S3P1</v>
      </c>
      <c r="AJ1198" s="7" t="str">
        <f t="shared" si="319"/>
        <v>S4P1</v>
      </c>
      <c r="AK1198" s="7" t="str">
        <f>IFERROR(VLOOKUP(Z1198,'PASTE-DL-ALARMS'!$Q$10:$W$2200,7,FALSE),"")</f>
        <v/>
      </c>
      <c r="AL1198" s="55" t="str">
        <f>IFERROR(VLOOKUP(Z1198,'PASTE-DL-ALARMS'!$Q$10:$W$2200,3,FALSE),"")</f>
        <v/>
      </c>
      <c r="AM1198" s="7" t="str">
        <f t="shared" si="320"/>
        <v>10.121.97.197_MOTIMONPARI_S3P1</v>
      </c>
      <c r="AN1198" s="55" t="str">
        <f t="shared" si="321"/>
        <v>10.121.97.196_VISAVADAR_S4P1</v>
      </c>
      <c r="AO1198" s="72" t="e">
        <f t="shared" ca="1" si="322"/>
        <v>#VALUE!</v>
      </c>
      <c r="AP1198" s="7" t="str">
        <f>IFERROR(VLOOKUP(Z1198,'PASTE-DL-ALARMS'!$Q$10:$Z$2800,8,FALSE),"")</f>
        <v/>
      </c>
    </row>
    <row r="1199" spans="1:42" x14ac:dyDescent="0.25">
      <c r="A1199" s="20"/>
      <c r="B1199" s="20"/>
      <c r="C1199" s="20" t="str">
        <f>IF(D1199="Critical",MAX($C$8:C1198)+1,"")</f>
        <v/>
      </c>
      <c r="D1199" s="20" t="str">
        <f t="shared" si="306"/>
        <v>-</v>
      </c>
      <c r="E1199" s="20" t="str">
        <f>VLOOKUP('PASTE-DOWN-DL'!F1199,'SSA-CODE'!$D$4:$E$56,2,FALSE)</f>
        <v>BUJ</v>
      </c>
      <c r="F1199" s="48" t="str">
        <f t="shared" si="307"/>
        <v>SSA BUJ</v>
      </c>
      <c r="G1199" s="48" t="str">
        <f t="shared" si="308"/>
        <v xml:space="preserve">	SSA BUJ</v>
      </c>
      <c r="H1199" s="20">
        <v>1190</v>
      </c>
      <c r="I1199" t="s">
        <v>13089</v>
      </c>
      <c r="J1199" t="s">
        <v>6260</v>
      </c>
      <c r="K1199" t="s">
        <v>6275</v>
      </c>
      <c r="L1199" t="s">
        <v>6262</v>
      </c>
      <c r="M1199" t="s">
        <v>6263</v>
      </c>
      <c r="N1199" t="s">
        <v>13090</v>
      </c>
      <c r="O1199" t="s">
        <v>13091</v>
      </c>
      <c r="P1199" t="s">
        <v>6266</v>
      </c>
      <c r="Q1199" t="s">
        <v>6431</v>
      </c>
      <c r="R1199" t="s">
        <v>6294</v>
      </c>
      <c r="S1199" t="s">
        <v>13092</v>
      </c>
      <c r="T1199" t="s">
        <v>6321</v>
      </c>
      <c r="U1199" t="s">
        <v>6346</v>
      </c>
      <c r="V1199" t="s">
        <v>6271</v>
      </c>
      <c r="W1199" t="s">
        <v>13093</v>
      </c>
      <c r="X1199" t="s">
        <v>13094</v>
      </c>
      <c r="Y1199" t="s">
        <v>6269</v>
      </c>
      <c r="Z1199" s="48" t="str">
        <f t="shared" si="309"/>
        <v>SSA BUJ-10.121.96.167-SHIRVA_1/5-10.121.96.161-MANDAVI_4/5</v>
      </c>
      <c r="AA1199" s="48">
        <f t="shared" si="310"/>
        <v>15</v>
      </c>
      <c r="AB1199" s="48">
        <f t="shared" si="311"/>
        <v>22</v>
      </c>
      <c r="AC1199" s="48">
        <f t="shared" si="312"/>
        <v>15</v>
      </c>
      <c r="AD1199" s="48">
        <f t="shared" si="313"/>
        <v>23</v>
      </c>
      <c r="AE1199" s="48" t="str">
        <f t="shared" si="314"/>
        <v>10.121.96.167</v>
      </c>
      <c r="AF1199" s="42" t="str">
        <f t="shared" si="315"/>
        <v>10.121.96.161</v>
      </c>
      <c r="AG1199" s="7" t="str">
        <f t="shared" si="316"/>
        <v>SHIRVA</v>
      </c>
      <c r="AH1199" s="7" t="str">
        <f t="shared" si="317"/>
        <v>MANDAVI</v>
      </c>
      <c r="AI1199" s="7" t="str">
        <f t="shared" si="318"/>
        <v>S1P5</v>
      </c>
      <c r="AJ1199" s="7" t="str">
        <f t="shared" si="319"/>
        <v>S4P5</v>
      </c>
      <c r="AK1199" s="7" t="str">
        <f>IFERROR(VLOOKUP(Z1199,'PASTE-DL-ALARMS'!$Q$10:$W$2200,7,FALSE),"")</f>
        <v/>
      </c>
      <c r="AL1199" s="55" t="str">
        <f>IFERROR(VLOOKUP(Z1199,'PASTE-DL-ALARMS'!$Q$10:$W$2200,3,FALSE),"")</f>
        <v/>
      </c>
      <c r="AM1199" s="7" t="str">
        <f t="shared" si="320"/>
        <v>10.121.96.167_SHIRVA_S1P5</v>
      </c>
      <c r="AN1199" s="55" t="str">
        <f t="shared" si="321"/>
        <v>10.121.96.161_MANDAVI_S4P5</v>
      </c>
      <c r="AO1199" s="72" t="e">
        <f t="shared" ca="1" si="322"/>
        <v>#VALUE!</v>
      </c>
      <c r="AP1199" s="7" t="str">
        <f>IFERROR(VLOOKUP(Z1199,'PASTE-DL-ALARMS'!$Q$10:$Z$2800,8,FALSE),"")</f>
        <v/>
      </c>
    </row>
    <row r="1200" spans="1:42" x14ac:dyDescent="0.25">
      <c r="A1200" s="20"/>
      <c r="B1200" s="20"/>
      <c r="C1200" s="20" t="str">
        <f>IF(D1200="Critical",MAX($C$8:C1199)+1,"")</f>
        <v/>
      </c>
      <c r="D1200" s="20" t="str">
        <f t="shared" si="306"/>
        <v>-</v>
      </c>
      <c r="E1200" s="20" t="str">
        <f>VLOOKUP('PASTE-DOWN-DL'!F1200,'SSA-CODE'!$D$4:$E$56,2,FALSE)</f>
        <v>WTR RJ</v>
      </c>
      <c r="F1200" s="48" t="str">
        <f t="shared" si="307"/>
        <v>WTR RJ</v>
      </c>
      <c r="G1200" s="48" t="str">
        <f t="shared" si="308"/>
        <v xml:space="preserve">	WTR RJ</v>
      </c>
      <c r="H1200" s="20">
        <v>1191</v>
      </c>
      <c r="I1200" t="s">
        <v>13095</v>
      </c>
      <c r="J1200" t="s">
        <v>6260</v>
      </c>
      <c r="K1200" t="s">
        <v>6261</v>
      </c>
      <c r="L1200" t="s">
        <v>6262</v>
      </c>
      <c r="M1200" t="s">
        <v>6263</v>
      </c>
      <c r="N1200" t="s">
        <v>13096</v>
      </c>
      <c r="O1200" t="s">
        <v>13097</v>
      </c>
      <c r="P1200" t="s">
        <v>6266</v>
      </c>
      <c r="Q1200" t="s">
        <v>6453</v>
      </c>
      <c r="R1200" t="s">
        <v>6416</v>
      </c>
      <c r="S1200" t="s">
        <v>6269</v>
      </c>
      <c r="T1200" t="s">
        <v>6559</v>
      </c>
      <c r="U1200" t="s">
        <v>6269</v>
      </c>
      <c r="V1200" t="s">
        <v>6271</v>
      </c>
      <c r="W1200" t="s">
        <v>13098</v>
      </c>
      <c r="X1200" t="s">
        <v>13099</v>
      </c>
      <c r="Y1200" t="s">
        <v>8805</v>
      </c>
      <c r="Z1200" s="48" t="str">
        <f t="shared" si="309"/>
        <v>WTR RJ-10.121.17.72-Rapar_3/1-10.121.17.76-Aadesar_4/1</v>
      </c>
      <c r="AA1200" s="48">
        <f t="shared" si="310"/>
        <v>14</v>
      </c>
      <c r="AB1200" s="48">
        <f t="shared" si="311"/>
        <v>20</v>
      </c>
      <c r="AC1200" s="48">
        <f t="shared" si="312"/>
        <v>14</v>
      </c>
      <c r="AD1200" s="48">
        <f t="shared" si="313"/>
        <v>22</v>
      </c>
      <c r="AE1200" s="48" t="str">
        <f t="shared" si="314"/>
        <v>10.121.17.72</v>
      </c>
      <c r="AF1200" s="42" t="str">
        <f t="shared" si="315"/>
        <v>10.121.17.76</v>
      </c>
      <c r="AG1200" s="7" t="str">
        <f t="shared" si="316"/>
        <v>RAPAR</v>
      </c>
      <c r="AH1200" s="7" t="str">
        <f t="shared" si="317"/>
        <v>AADESAR</v>
      </c>
      <c r="AI1200" s="7" t="str">
        <f t="shared" si="318"/>
        <v>S3P1</v>
      </c>
      <c r="AJ1200" s="7" t="str">
        <f t="shared" si="319"/>
        <v>S4P1</v>
      </c>
      <c r="AK1200" s="7" t="str">
        <f>IFERROR(VLOOKUP(Z1200,'PASTE-DL-ALARMS'!$Q$10:$W$2200,7,FALSE),"")</f>
        <v/>
      </c>
      <c r="AL1200" s="55" t="str">
        <f>IFERROR(VLOOKUP(Z1200,'PASTE-DL-ALARMS'!$Q$10:$W$2200,3,FALSE),"")</f>
        <v/>
      </c>
      <c r="AM1200" s="7" t="str">
        <f t="shared" si="320"/>
        <v>10.121.17.72_RAPAR_S3P1</v>
      </c>
      <c r="AN1200" s="55" t="str">
        <f t="shared" si="321"/>
        <v>10.121.17.76_AADESAR_S4P1</v>
      </c>
      <c r="AO1200" s="72" t="e">
        <f t="shared" ca="1" si="322"/>
        <v>#VALUE!</v>
      </c>
      <c r="AP1200" s="7" t="str">
        <f>IFERROR(VLOOKUP(Z1200,'PASTE-DL-ALARMS'!$Q$10:$Z$2800,8,FALSE),"")</f>
        <v/>
      </c>
    </row>
    <row r="1201" spans="1:42" x14ac:dyDescent="0.25">
      <c r="A1201" s="20"/>
      <c r="B1201" s="20"/>
      <c r="C1201" s="20" t="str">
        <f>IF(D1201="Critical",MAX($C$8:C1200)+1,"")</f>
        <v/>
      </c>
      <c r="D1201" s="20" t="str">
        <f t="shared" si="306"/>
        <v>-</v>
      </c>
      <c r="E1201" s="20" t="str">
        <f>VLOOKUP('PASTE-DOWN-DL'!F1201,'SSA-CODE'!$D$4:$E$56,2,FALSE)</f>
        <v>AHD</v>
      </c>
      <c r="F1201" s="48" t="str">
        <f t="shared" si="307"/>
        <v>SSA AM</v>
      </c>
      <c r="G1201" s="48" t="str">
        <f t="shared" si="308"/>
        <v xml:space="preserve">	SSA AM</v>
      </c>
      <c r="H1201" s="20">
        <v>1192</v>
      </c>
      <c r="I1201" t="s">
        <v>13100</v>
      </c>
      <c r="J1201" t="s">
        <v>6260</v>
      </c>
      <c r="K1201" t="s">
        <v>6275</v>
      </c>
      <c r="L1201" t="s">
        <v>6262</v>
      </c>
      <c r="M1201" t="s">
        <v>6263</v>
      </c>
      <c r="N1201" t="s">
        <v>13101</v>
      </c>
      <c r="O1201" t="s">
        <v>13102</v>
      </c>
      <c r="P1201" t="s">
        <v>6266</v>
      </c>
      <c r="Q1201" t="s">
        <v>7217</v>
      </c>
      <c r="R1201" t="s">
        <v>6279</v>
      </c>
      <c r="S1201" t="s">
        <v>6589</v>
      </c>
      <c r="T1201" t="s">
        <v>6287</v>
      </c>
      <c r="U1201" t="s">
        <v>6589</v>
      </c>
      <c r="V1201" t="s">
        <v>6271</v>
      </c>
      <c r="W1201" t="s">
        <v>13103</v>
      </c>
      <c r="X1201" t="s">
        <v>13104</v>
      </c>
      <c r="Y1201" t="s">
        <v>6269</v>
      </c>
      <c r="Z1201" s="48" t="str">
        <f t="shared" si="309"/>
        <v>SSA AM-10.121.18.23-Jagatpur_3/5-10.121.18.34-Satyamev_BTS_1/5</v>
      </c>
      <c r="AA1201" s="48">
        <f t="shared" si="310"/>
        <v>14</v>
      </c>
      <c r="AB1201" s="48">
        <f t="shared" si="311"/>
        <v>23</v>
      </c>
      <c r="AC1201" s="48">
        <f t="shared" si="312"/>
        <v>14</v>
      </c>
      <c r="AD1201" s="48">
        <f t="shared" si="313"/>
        <v>27</v>
      </c>
      <c r="AE1201" s="48" t="str">
        <f t="shared" si="314"/>
        <v>10.121.18.23</v>
      </c>
      <c r="AF1201" s="42" t="str">
        <f t="shared" si="315"/>
        <v>10.121.18.34</v>
      </c>
      <c r="AG1201" s="7" t="str">
        <f t="shared" si="316"/>
        <v>JAGATPUR</v>
      </c>
      <c r="AH1201" s="7" t="str">
        <f t="shared" si="317"/>
        <v>SATYAMEV BTS</v>
      </c>
      <c r="AI1201" s="7" t="str">
        <f t="shared" si="318"/>
        <v>S3P5</v>
      </c>
      <c r="AJ1201" s="7" t="str">
        <f t="shared" si="319"/>
        <v>S1P5</v>
      </c>
      <c r="AK1201" s="7" t="str">
        <f>IFERROR(VLOOKUP(Z1201,'PASTE-DL-ALARMS'!$Q$10:$W$2200,7,FALSE),"")</f>
        <v/>
      </c>
      <c r="AL1201" s="55" t="str">
        <f>IFERROR(VLOOKUP(Z1201,'PASTE-DL-ALARMS'!$Q$10:$W$2200,3,FALSE),"")</f>
        <v/>
      </c>
      <c r="AM1201" s="7" t="str">
        <f t="shared" si="320"/>
        <v>10.121.18.23_JAGATPUR_S3P5</v>
      </c>
      <c r="AN1201" s="55" t="str">
        <f t="shared" si="321"/>
        <v>10.121.18.34_SATYAMEV BTS_S1P5</v>
      </c>
      <c r="AO1201" s="72" t="e">
        <f t="shared" ca="1" si="322"/>
        <v>#VALUE!</v>
      </c>
      <c r="AP1201" s="7" t="str">
        <f>IFERROR(VLOOKUP(Z1201,'PASTE-DL-ALARMS'!$Q$10:$Z$2800,8,FALSE),"")</f>
        <v/>
      </c>
    </row>
    <row r="1202" spans="1:42" x14ac:dyDescent="0.25">
      <c r="A1202" s="20"/>
      <c r="B1202" s="20"/>
      <c r="C1202" s="20" t="str">
        <f>IF(D1202="Critical",MAX($C$8:C1201)+1,"")</f>
        <v/>
      </c>
      <c r="D1202" s="20" t="str">
        <f t="shared" si="306"/>
        <v>-</v>
      </c>
      <c r="E1202" s="20" t="str">
        <f>VLOOKUP('PASTE-DOWN-DL'!F1202,'SSA-CODE'!$D$4:$E$56,2,FALSE)</f>
        <v>VDA</v>
      </c>
      <c r="F1202" s="48" t="str">
        <f t="shared" si="307"/>
        <v>SSA VDR</v>
      </c>
      <c r="G1202" s="48" t="str">
        <f t="shared" si="308"/>
        <v xml:space="preserve">	SSA VDR</v>
      </c>
      <c r="H1202" s="20">
        <v>1193</v>
      </c>
      <c r="I1202" t="s">
        <v>13105</v>
      </c>
      <c r="J1202" t="s">
        <v>6260</v>
      </c>
      <c r="K1202" t="s">
        <v>6275</v>
      </c>
      <c r="L1202" t="s">
        <v>6262</v>
      </c>
      <c r="M1202" t="s">
        <v>6263</v>
      </c>
      <c r="N1202" t="s">
        <v>13106</v>
      </c>
      <c r="O1202" t="s">
        <v>13107</v>
      </c>
      <c r="P1202" t="s">
        <v>6266</v>
      </c>
      <c r="Q1202" t="s">
        <v>6665</v>
      </c>
      <c r="R1202" t="s">
        <v>6439</v>
      </c>
      <c r="S1202" t="s">
        <v>8356</v>
      </c>
      <c r="T1202" t="s">
        <v>6471</v>
      </c>
      <c r="U1202" t="s">
        <v>6472</v>
      </c>
      <c r="V1202" t="s">
        <v>6271</v>
      </c>
      <c r="W1202" t="s">
        <v>13108</v>
      </c>
      <c r="X1202" t="s">
        <v>13109</v>
      </c>
      <c r="Y1202" t="s">
        <v>6269</v>
      </c>
      <c r="Z1202" s="48" t="str">
        <f t="shared" si="309"/>
        <v>SSA VDR-10.121.99.129-ALKAPURI_6/5-10.121.16.12-BarodaAlkapuri1_5/5</v>
      </c>
      <c r="AA1202" s="48">
        <f t="shared" si="310"/>
        <v>15</v>
      </c>
      <c r="AB1202" s="48">
        <f t="shared" si="311"/>
        <v>29</v>
      </c>
      <c r="AC1202" s="48">
        <f t="shared" si="312"/>
        <v>14</v>
      </c>
      <c r="AD1202" s="48">
        <f t="shared" si="313"/>
        <v>36</v>
      </c>
      <c r="AE1202" s="48" t="str">
        <f t="shared" si="314"/>
        <v>10.121.99.129</v>
      </c>
      <c r="AF1202" s="42" t="str">
        <f t="shared" si="315"/>
        <v>10.121.16.12</v>
      </c>
      <c r="AG1202" s="7" t="str">
        <f t="shared" si="316"/>
        <v>ALKAPURI(GNE)</v>
      </c>
      <c r="AH1202" s="7" t="str">
        <f t="shared" si="317"/>
        <v>Baroda-Alkapuri1(GNE)</v>
      </c>
      <c r="AI1202" s="7" t="str">
        <f t="shared" si="318"/>
        <v>S6P5</v>
      </c>
      <c r="AJ1202" s="7" t="str">
        <f t="shared" si="319"/>
        <v>S5P5</v>
      </c>
      <c r="AK1202" s="7" t="str">
        <f>IFERROR(VLOOKUP(Z1202,'PASTE-DL-ALARMS'!$Q$10:$W$2200,7,FALSE),"")</f>
        <v/>
      </c>
      <c r="AL1202" s="55" t="str">
        <f>IFERROR(VLOOKUP(Z1202,'PASTE-DL-ALARMS'!$Q$10:$W$2200,3,FALSE),"")</f>
        <v/>
      </c>
      <c r="AM1202" s="7" t="str">
        <f t="shared" si="320"/>
        <v>10.121.99.129_ALKAPURI(GNE)_S6P5</v>
      </c>
      <c r="AN1202" s="55" t="str">
        <f t="shared" si="321"/>
        <v>10.121.16.12_Baroda-Alkapuri1(GNE)_S5P5</v>
      </c>
      <c r="AO1202" s="72" t="e">
        <f t="shared" ca="1" si="322"/>
        <v>#VALUE!</v>
      </c>
      <c r="AP1202" s="7" t="str">
        <f>IFERROR(VLOOKUP(Z1202,'PASTE-DL-ALARMS'!$Q$10:$Z$2800,8,FALSE),"")</f>
        <v/>
      </c>
    </row>
    <row r="1203" spans="1:42" x14ac:dyDescent="0.25">
      <c r="A1203" s="20"/>
      <c r="B1203" s="20"/>
      <c r="C1203" s="20" t="str">
        <f>IF(D1203="Critical",MAX($C$8:C1202)+1,"")</f>
        <v/>
      </c>
      <c r="D1203" s="20" t="str">
        <f t="shared" si="306"/>
        <v>-</v>
      </c>
      <c r="E1203" s="20" t="str">
        <f>VLOOKUP('PASTE-DOWN-DL'!F1203,'SSA-CODE'!$D$4:$E$56,2,FALSE)</f>
        <v>AHD</v>
      </c>
      <c r="F1203" s="48" t="str">
        <f t="shared" si="307"/>
        <v>SSA AM</v>
      </c>
      <c r="G1203" s="48" t="str">
        <f t="shared" si="308"/>
        <v xml:space="preserve">	SSA AM</v>
      </c>
      <c r="H1203" s="20">
        <v>1194</v>
      </c>
      <c r="I1203" t="s">
        <v>13110</v>
      </c>
      <c r="J1203" t="s">
        <v>6466</v>
      </c>
      <c r="K1203" t="s">
        <v>6275</v>
      </c>
      <c r="L1203" t="s">
        <v>6262</v>
      </c>
      <c r="M1203" t="s">
        <v>6263</v>
      </c>
      <c r="N1203" t="s">
        <v>13111</v>
      </c>
      <c r="O1203" t="s">
        <v>13112</v>
      </c>
      <c r="P1203" t="s">
        <v>6266</v>
      </c>
      <c r="Q1203" t="s">
        <v>6750</v>
      </c>
      <c r="R1203" t="s">
        <v>6279</v>
      </c>
      <c r="S1203" t="s">
        <v>13113</v>
      </c>
      <c r="T1203" t="s">
        <v>6287</v>
      </c>
      <c r="U1203" t="s">
        <v>13113</v>
      </c>
      <c r="V1203" t="s">
        <v>6271</v>
      </c>
      <c r="W1203" t="s">
        <v>13114</v>
      </c>
      <c r="X1203" t="s">
        <v>13115</v>
      </c>
      <c r="Y1203" t="s">
        <v>6269</v>
      </c>
      <c r="Z1203" s="48" t="str">
        <f t="shared" si="309"/>
        <v>SSA AM-10.121.18.193-Bapunagar_B2_5/11-10.121.18.145-Bapunagar_2_B2_5/11</v>
      </c>
      <c r="AA1203" s="48">
        <f t="shared" si="310"/>
        <v>15</v>
      </c>
      <c r="AB1203" s="48">
        <f t="shared" si="311"/>
        <v>30</v>
      </c>
      <c r="AC1203" s="48">
        <f t="shared" si="312"/>
        <v>15</v>
      </c>
      <c r="AD1203" s="48">
        <f t="shared" si="313"/>
        <v>25</v>
      </c>
      <c r="AE1203" s="48" t="str">
        <f t="shared" si="314"/>
        <v>10.121.18.193</v>
      </c>
      <c r="AF1203" s="42" t="str">
        <f t="shared" si="315"/>
        <v>10.121.18.145</v>
      </c>
      <c r="AG1203" s="7" t="str">
        <f t="shared" si="316"/>
        <v>Bapunagar(GNE)</v>
      </c>
      <c r="AH1203" s="7" t="str">
        <f t="shared" si="317"/>
        <v>Bapunagar</v>
      </c>
      <c r="AI1203" s="7" t="str">
        <f t="shared" si="318"/>
        <v>S5P11</v>
      </c>
      <c r="AJ1203" s="7" t="str">
        <f t="shared" si="319"/>
        <v>S5P11</v>
      </c>
      <c r="AK1203" s="7" t="str">
        <f>IFERROR(VLOOKUP(Z1203,'PASTE-DL-ALARMS'!$Q$10:$W$2200,7,FALSE),"")</f>
        <v/>
      </c>
      <c r="AL1203" s="55" t="str">
        <f>IFERROR(VLOOKUP(Z1203,'PASTE-DL-ALARMS'!$Q$10:$W$2200,3,FALSE),"")</f>
        <v/>
      </c>
      <c r="AM1203" s="7" t="str">
        <f t="shared" si="320"/>
        <v>10.121.18.193_Bapunagar(GNE)_S5P11</v>
      </c>
      <c r="AN1203" s="55" t="str">
        <f t="shared" si="321"/>
        <v>10.121.18.145_Bapunagar_S5P11</v>
      </c>
      <c r="AO1203" s="72" t="e">
        <f t="shared" ca="1" si="322"/>
        <v>#VALUE!</v>
      </c>
      <c r="AP1203" s="7" t="str">
        <f>IFERROR(VLOOKUP(Z1203,'PASTE-DL-ALARMS'!$Q$10:$Z$2800,8,FALSE),"")</f>
        <v/>
      </c>
    </row>
    <row r="1204" spans="1:42" x14ac:dyDescent="0.25">
      <c r="A1204" s="20"/>
      <c r="B1204" s="20"/>
      <c r="C1204" s="20" t="str">
        <f>IF(D1204="Critical",MAX($C$8:C1203)+1,"")</f>
        <v/>
      </c>
      <c r="D1204" s="20" t="str">
        <f t="shared" si="306"/>
        <v>-</v>
      </c>
      <c r="E1204" s="20" t="str">
        <f>VLOOKUP('PASTE-DOWN-DL'!F1204,'SSA-CODE'!$D$4:$E$56,2,FALSE)</f>
        <v>VDA</v>
      </c>
      <c r="F1204" s="48" t="str">
        <f t="shared" si="307"/>
        <v>SSA VDR</v>
      </c>
      <c r="G1204" s="48" t="str">
        <f t="shared" si="308"/>
        <v xml:space="preserve">	SSA VDR</v>
      </c>
      <c r="H1204" s="20">
        <v>1195</v>
      </c>
      <c r="I1204" t="s">
        <v>13116</v>
      </c>
      <c r="J1204" t="s">
        <v>6260</v>
      </c>
      <c r="K1204" t="s">
        <v>6275</v>
      </c>
      <c r="L1204" t="s">
        <v>6262</v>
      </c>
      <c r="M1204" t="s">
        <v>6263</v>
      </c>
      <c r="N1204" t="s">
        <v>13117</v>
      </c>
      <c r="O1204" t="s">
        <v>13118</v>
      </c>
      <c r="P1204" t="s">
        <v>6266</v>
      </c>
      <c r="Q1204" t="s">
        <v>7273</v>
      </c>
      <c r="R1204" t="s">
        <v>6279</v>
      </c>
      <c r="S1204" t="s">
        <v>13119</v>
      </c>
      <c r="T1204" t="s">
        <v>6321</v>
      </c>
      <c r="U1204" t="s">
        <v>6417</v>
      </c>
      <c r="V1204" t="s">
        <v>6271</v>
      </c>
      <c r="W1204" t="s">
        <v>13120</v>
      </c>
      <c r="X1204" t="s">
        <v>13121</v>
      </c>
      <c r="Y1204" t="s">
        <v>6269</v>
      </c>
      <c r="Z1204" s="48" t="str">
        <f t="shared" si="309"/>
        <v>SSA VDR-10.121.99.175-BOB SURAJ PLAZA-3_2/6-10.121.19.130-ALKAPURI(GNE)_5/5</v>
      </c>
      <c r="AA1204" s="48">
        <f t="shared" si="310"/>
        <v>15</v>
      </c>
      <c r="AB1204" s="48">
        <f t="shared" si="311"/>
        <v>33</v>
      </c>
      <c r="AC1204" s="48">
        <f t="shared" si="312"/>
        <v>15</v>
      </c>
      <c r="AD1204" s="48">
        <f t="shared" si="313"/>
        <v>29</v>
      </c>
      <c r="AE1204" s="48" t="str">
        <f t="shared" si="314"/>
        <v>10.121.99.175</v>
      </c>
      <c r="AF1204" s="42" t="str">
        <f t="shared" si="315"/>
        <v>10.121.19.130</v>
      </c>
      <c r="AG1204" s="7" t="str">
        <f t="shared" si="316"/>
        <v>BOB SURAJ PLAZA-3</v>
      </c>
      <c r="AH1204" s="7" t="str">
        <f t="shared" si="317"/>
        <v>ALKAPURI(GNE)</v>
      </c>
      <c r="AI1204" s="7" t="str">
        <f t="shared" si="318"/>
        <v>S2P6</v>
      </c>
      <c r="AJ1204" s="7" t="str">
        <f t="shared" si="319"/>
        <v>S5P5</v>
      </c>
      <c r="AK1204" s="7" t="str">
        <f>IFERROR(VLOOKUP(Z1204,'PASTE-DL-ALARMS'!$Q$10:$W$2200,7,FALSE),"")</f>
        <v/>
      </c>
      <c r="AL1204" s="55" t="str">
        <f>IFERROR(VLOOKUP(Z1204,'PASTE-DL-ALARMS'!$Q$10:$W$2200,3,FALSE),"")</f>
        <v/>
      </c>
      <c r="AM1204" s="7" t="str">
        <f t="shared" si="320"/>
        <v>10.121.99.175_BOB SURAJ PLAZA-3_S2P6</v>
      </c>
      <c r="AN1204" s="55" t="str">
        <f t="shared" si="321"/>
        <v>10.121.19.130_ALKAPURI(GNE)_S5P5</v>
      </c>
      <c r="AO1204" s="72" t="e">
        <f t="shared" ca="1" si="322"/>
        <v>#VALUE!</v>
      </c>
      <c r="AP1204" s="7" t="str">
        <f>IFERROR(VLOOKUP(Z1204,'PASTE-DL-ALARMS'!$Q$10:$Z$2800,8,FALSE),"")</f>
        <v/>
      </c>
    </row>
    <row r="1205" spans="1:42" x14ac:dyDescent="0.25">
      <c r="A1205" s="20"/>
      <c r="B1205" s="20"/>
      <c r="C1205" s="20">
        <f>IF(D1205="Critical",MAX($C$8:C1204)+1,"")</f>
        <v>48</v>
      </c>
      <c r="D1205" s="20" t="str">
        <f t="shared" si="306"/>
        <v>Critical</v>
      </c>
      <c r="E1205" s="20" t="str">
        <f>VLOOKUP('PASTE-DOWN-DL'!F1205,'SSA-CODE'!$D$4:$E$56,2,FALSE)</f>
        <v>NDD</v>
      </c>
      <c r="F1205" s="48" t="str">
        <f t="shared" si="307"/>
        <v>SSA NAD</v>
      </c>
      <c r="G1205" s="48" t="str">
        <f t="shared" si="308"/>
        <v xml:space="preserve">	SSA NAD</v>
      </c>
      <c r="H1205" s="20">
        <v>1196</v>
      </c>
      <c r="I1205" t="s">
        <v>13122</v>
      </c>
      <c r="J1205" t="s">
        <v>6260</v>
      </c>
      <c r="K1205" t="s">
        <v>6275</v>
      </c>
      <c r="L1205" t="s">
        <v>6262</v>
      </c>
      <c r="M1205" t="s">
        <v>6263</v>
      </c>
      <c r="N1205" t="s">
        <v>13123</v>
      </c>
      <c r="O1205" t="s">
        <v>13124</v>
      </c>
      <c r="P1205" t="s">
        <v>6484</v>
      </c>
      <c r="Q1205" t="s">
        <v>6461</v>
      </c>
      <c r="R1205" t="s">
        <v>6279</v>
      </c>
      <c r="S1205" t="s">
        <v>13125</v>
      </c>
      <c r="T1205" t="s">
        <v>6770</v>
      </c>
      <c r="U1205" t="s">
        <v>13125</v>
      </c>
      <c r="V1205" t="s">
        <v>6271</v>
      </c>
      <c r="W1205" t="s">
        <v>13126</v>
      </c>
      <c r="X1205" t="s">
        <v>6488</v>
      </c>
      <c r="Y1205" t="s">
        <v>6269</v>
      </c>
      <c r="Z1205" s="48" t="str">
        <f t="shared" si="309"/>
        <v>SSA NAD-10.121.16.152-TRAJ A1_1/5-10.121.24.245-MATAR B1_3/4</v>
      </c>
      <c r="AA1205" s="48">
        <f t="shared" si="310"/>
        <v>15</v>
      </c>
      <c r="AB1205" s="48">
        <f t="shared" si="311"/>
        <v>20</v>
      </c>
      <c r="AC1205" s="48">
        <f t="shared" si="312"/>
        <v>15</v>
      </c>
      <c r="AD1205" s="48">
        <f t="shared" si="313"/>
        <v>21</v>
      </c>
      <c r="AE1205" s="48" t="str">
        <f t="shared" si="314"/>
        <v>10.121.16.152</v>
      </c>
      <c r="AF1205" s="42" t="str">
        <f t="shared" si="315"/>
        <v>10.121.24.245</v>
      </c>
      <c r="AG1205" s="7" t="str">
        <f t="shared" si="316"/>
        <v>TRAJ</v>
      </c>
      <c r="AH1205" s="7" t="str">
        <f t="shared" si="317"/>
        <v>MATAR</v>
      </c>
      <c r="AI1205" s="7" t="str">
        <f t="shared" si="318"/>
        <v>S1P5</v>
      </c>
      <c r="AJ1205" s="7" t="str">
        <f t="shared" si="319"/>
        <v>S3P4</v>
      </c>
      <c r="AK1205" s="7" t="str">
        <f>IFERROR(VLOOKUP(Z1205,'PASTE-DL-ALARMS'!$Q$10:$W$2200,7,FALSE),"")</f>
        <v>15-05-2026</v>
      </c>
      <c r="AL1205" s="55" t="str">
        <f>IFERROR(VLOOKUP(Z1205,'PASTE-DL-ALARMS'!$Q$10:$W$2200,3,FALSE),"")</f>
        <v>12:02:41</v>
      </c>
      <c r="AM1205" s="7" t="str">
        <f t="shared" si="320"/>
        <v>10.121.16.152_TRAJ_S1P5</v>
      </c>
      <c r="AN1205" s="55" t="str">
        <f t="shared" si="321"/>
        <v>10.121.24.245_MATAR_S3P4</v>
      </c>
      <c r="AO1205" s="72">
        <f t="shared" ca="1" si="322"/>
        <v>0</v>
      </c>
      <c r="AP1205" s="7" t="str">
        <f>IFERROR(VLOOKUP(Z1205,'PASTE-DL-ALARMS'!$Q$10:$Z$2800,8,FALSE),"")</f>
        <v xml:space="preserve">	2026/05/15,12:02:41</v>
      </c>
    </row>
    <row r="1206" spans="1:42" x14ac:dyDescent="0.25">
      <c r="A1206" s="20"/>
      <c r="B1206" s="20"/>
      <c r="C1206" s="20" t="str">
        <f>IF(D1206="Critical",MAX($C$8:C1205)+1,"")</f>
        <v/>
      </c>
      <c r="D1206" s="20" t="str">
        <f t="shared" si="306"/>
        <v>-</v>
      </c>
      <c r="E1206" s="20" t="str">
        <f>VLOOKUP('PASTE-DOWN-DL'!F1206,'SSA-CODE'!$D$4:$E$56,2,FALSE)</f>
        <v>JMN</v>
      </c>
      <c r="F1206" s="48" t="str">
        <f t="shared" si="307"/>
        <v>SSA JMN</v>
      </c>
      <c r="G1206" s="48" t="str">
        <f t="shared" si="308"/>
        <v xml:space="preserve">	SSA JMN</v>
      </c>
      <c r="H1206" s="20">
        <v>1197</v>
      </c>
      <c r="I1206" t="s">
        <v>13127</v>
      </c>
      <c r="J1206" t="s">
        <v>6260</v>
      </c>
      <c r="K1206" t="s">
        <v>6261</v>
      </c>
      <c r="L1206" t="s">
        <v>6262</v>
      </c>
      <c r="M1206" t="s">
        <v>6263</v>
      </c>
      <c r="N1206" t="s">
        <v>13128</v>
      </c>
      <c r="O1206" t="s">
        <v>13129</v>
      </c>
      <c r="P1206" t="s">
        <v>6266</v>
      </c>
      <c r="Q1206" t="s">
        <v>6359</v>
      </c>
      <c r="R1206" t="s">
        <v>6360</v>
      </c>
      <c r="S1206" t="s">
        <v>6269</v>
      </c>
      <c r="T1206" t="s">
        <v>6715</v>
      </c>
      <c r="U1206" t="s">
        <v>6269</v>
      </c>
      <c r="V1206" t="s">
        <v>6271</v>
      </c>
      <c r="W1206" t="s">
        <v>13130</v>
      </c>
      <c r="X1206" t="s">
        <v>13131</v>
      </c>
      <c r="Y1206" t="s">
        <v>6269</v>
      </c>
      <c r="Z1206" s="48" t="str">
        <f t="shared" si="309"/>
        <v>SSA JMN-10.121.68.214-BANGUR_6/1-10.121.20.20-KV ROAD_6/1</v>
      </c>
      <c r="AA1206" s="48">
        <f t="shared" si="310"/>
        <v>15</v>
      </c>
      <c r="AB1206" s="48">
        <f t="shared" si="311"/>
        <v>23</v>
      </c>
      <c r="AC1206" s="48">
        <f t="shared" si="312"/>
        <v>13</v>
      </c>
      <c r="AD1206" s="48">
        <f t="shared" si="313"/>
        <v>21</v>
      </c>
      <c r="AE1206" s="48" t="str">
        <f t="shared" si="314"/>
        <v>10.121.68.214</v>
      </c>
      <c r="AF1206" s="42" t="str">
        <f t="shared" si="315"/>
        <v>10.121.20.2</v>
      </c>
      <c r="AG1206" s="7" t="str">
        <f t="shared" si="316"/>
        <v>BANUGAR</v>
      </c>
      <c r="AH1206" s="7" t="str">
        <f t="shared" si="317"/>
        <v>KV Road</v>
      </c>
      <c r="AI1206" s="7" t="str">
        <f t="shared" si="318"/>
        <v>S6P1</v>
      </c>
      <c r="AJ1206" s="7" t="str">
        <f t="shared" si="319"/>
        <v>S6P1</v>
      </c>
      <c r="AK1206" s="7" t="str">
        <f>IFERROR(VLOOKUP(Z1206,'PASTE-DL-ALARMS'!$Q$10:$W$2200,7,FALSE),"")</f>
        <v/>
      </c>
      <c r="AL1206" s="55" t="str">
        <f>IFERROR(VLOOKUP(Z1206,'PASTE-DL-ALARMS'!$Q$10:$W$2200,3,FALSE),"")</f>
        <v/>
      </c>
      <c r="AM1206" s="7" t="str">
        <f t="shared" si="320"/>
        <v>10.121.68.214_BANUGAR_S6P1</v>
      </c>
      <c r="AN1206" s="55" t="str">
        <f t="shared" si="321"/>
        <v>10.121.20.2_KV Road_S6P1</v>
      </c>
      <c r="AO1206" s="72" t="e">
        <f t="shared" ca="1" si="322"/>
        <v>#VALUE!</v>
      </c>
      <c r="AP1206" s="7" t="str">
        <f>IFERROR(VLOOKUP(Z1206,'PASTE-DL-ALARMS'!$Q$10:$Z$2800,8,FALSE),"")</f>
        <v/>
      </c>
    </row>
    <row r="1207" spans="1:42" x14ac:dyDescent="0.25">
      <c r="A1207" s="20"/>
      <c r="B1207" s="20"/>
      <c r="C1207" s="20" t="str">
        <f>IF(D1207="Critical",MAX($C$8:C1206)+1,"")</f>
        <v/>
      </c>
      <c r="D1207" s="20" t="str">
        <f t="shared" si="306"/>
        <v>-</v>
      </c>
      <c r="E1207" s="20" t="str">
        <f>VLOOKUP('PASTE-DOWN-DL'!F1207,'SSA-CODE'!$D$4:$E$56,2,FALSE)</f>
        <v>RJT</v>
      </c>
      <c r="F1207" s="48" t="str">
        <f t="shared" si="307"/>
        <v>SSA RJ</v>
      </c>
      <c r="G1207" s="48" t="str">
        <f t="shared" si="308"/>
        <v xml:space="preserve">	SSA RJ</v>
      </c>
      <c r="H1207" s="20">
        <v>1198</v>
      </c>
      <c r="I1207" t="s">
        <v>13132</v>
      </c>
      <c r="J1207" t="s">
        <v>6260</v>
      </c>
      <c r="K1207" t="s">
        <v>6275</v>
      </c>
      <c r="L1207" t="s">
        <v>6262</v>
      </c>
      <c r="M1207" t="s">
        <v>6263</v>
      </c>
      <c r="N1207" t="s">
        <v>13133</v>
      </c>
      <c r="O1207" t="s">
        <v>13134</v>
      </c>
      <c r="P1207" t="s">
        <v>6266</v>
      </c>
      <c r="Q1207" t="s">
        <v>6566</v>
      </c>
      <c r="R1207" t="s">
        <v>6279</v>
      </c>
      <c r="S1207" t="s">
        <v>13135</v>
      </c>
      <c r="T1207" t="s">
        <v>6471</v>
      </c>
      <c r="U1207" t="s">
        <v>7012</v>
      </c>
      <c r="V1207" t="s">
        <v>6271</v>
      </c>
      <c r="W1207" t="s">
        <v>13136</v>
      </c>
      <c r="X1207" t="s">
        <v>13137</v>
      </c>
      <c r="Y1207" t="s">
        <v>6269</v>
      </c>
      <c r="Z1207" s="48" t="str">
        <f t="shared" si="309"/>
        <v>SSA RJ-10.121.19.70-BHAKTINAGAR2_5/2-10.121.19.103-KOTHARIYA_1/5</v>
      </c>
      <c r="AA1207" s="48">
        <f t="shared" si="310"/>
        <v>14</v>
      </c>
      <c r="AB1207" s="48">
        <f t="shared" si="311"/>
        <v>27</v>
      </c>
      <c r="AC1207" s="48">
        <f t="shared" si="312"/>
        <v>15</v>
      </c>
      <c r="AD1207" s="48">
        <f t="shared" si="313"/>
        <v>25</v>
      </c>
      <c r="AE1207" s="48" t="str">
        <f t="shared" si="314"/>
        <v>10.121.19.70</v>
      </c>
      <c r="AF1207" s="42" t="str">
        <f t="shared" si="315"/>
        <v>10.121.19.103</v>
      </c>
      <c r="AG1207" s="7" t="str">
        <f t="shared" si="316"/>
        <v>BHAKTINAGAR2</v>
      </c>
      <c r="AH1207" s="7" t="str">
        <f t="shared" si="317"/>
        <v>KOTHARIYA</v>
      </c>
      <c r="AI1207" s="7" t="str">
        <f t="shared" si="318"/>
        <v>S5P2</v>
      </c>
      <c r="AJ1207" s="7" t="str">
        <f t="shared" si="319"/>
        <v>S1P5</v>
      </c>
      <c r="AK1207" s="7" t="str">
        <f>IFERROR(VLOOKUP(Z1207,'PASTE-DL-ALARMS'!$Q$10:$W$2200,7,FALSE),"")</f>
        <v/>
      </c>
      <c r="AL1207" s="55" t="str">
        <f>IFERROR(VLOOKUP(Z1207,'PASTE-DL-ALARMS'!$Q$10:$W$2200,3,FALSE),"")</f>
        <v/>
      </c>
      <c r="AM1207" s="7" t="str">
        <f t="shared" si="320"/>
        <v>10.121.19.70_BHAKTINAGAR2_S5P2</v>
      </c>
      <c r="AN1207" s="55" t="str">
        <f t="shared" si="321"/>
        <v>10.121.19.103_KOTHARIYA_S1P5</v>
      </c>
      <c r="AO1207" s="72" t="e">
        <f t="shared" ca="1" si="322"/>
        <v>#VALUE!</v>
      </c>
      <c r="AP1207" s="7" t="str">
        <f>IFERROR(VLOOKUP(Z1207,'PASTE-DL-ALARMS'!$Q$10:$Z$2800,8,FALSE),"")</f>
        <v/>
      </c>
    </row>
    <row r="1208" spans="1:42" x14ac:dyDescent="0.25">
      <c r="A1208" s="20"/>
      <c r="B1208" s="20"/>
      <c r="C1208" s="20" t="str">
        <f>IF(D1208="Critical",MAX($C$8:C1207)+1,"")</f>
        <v/>
      </c>
      <c r="D1208" s="20" t="str">
        <f t="shared" si="306"/>
        <v>-</v>
      </c>
      <c r="E1208" s="20" t="str">
        <f>VLOOKUP('PASTE-DOWN-DL'!F1208,'SSA-CODE'!$D$4:$E$56,2,FALSE)</f>
        <v>WTR AM</v>
      </c>
      <c r="F1208" s="48" t="str">
        <f t="shared" si="307"/>
        <v>WTR AM</v>
      </c>
      <c r="G1208" s="48" t="str">
        <f t="shared" si="308"/>
        <v xml:space="preserve">	WTR AM</v>
      </c>
      <c r="H1208" s="20">
        <v>1199</v>
      </c>
      <c r="I1208" t="s">
        <v>13138</v>
      </c>
      <c r="J1208" t="s">
        <v>6466</v>
      </c>
      <c r="K1208" t="s">
        <v>6275</v>
      </c>
      <c r="L1208" t="s">
        <v>6262</v>
      </c>
      <c r="M1208" t="s">
        <v>6263</v>
      </c>
      <c r="N1208" t="s">
        <v>13139</v>
      </c>
      <c r="O1208" t="s">
        <v>13140</v>
      </c>
      <c r="P1208" t="s">
        <v>6266</v>
      </c>
      <c r="Q1208" t="s">
        <v>6777</v>
      </c>
      <c r="R1208" t="s">
        <v>6279</v>
      </c>
      <c r="S1208" t="s">
        <v>6269</v>
      </c>
      <c r="T1208" t="s">
        <v>6462</v>
      </c>
      <c r="U1208" t="s">
        <v>6269</v>
      </c>
      <c r="V1208" t="s">
        <v>6271</v>
      </c>
      <c r="W1208" t="s">
        <v>13141</v>
      </c>
      <c r="X1208" t="s">
        <v>13142</v>
      </c>
      <c r="Y1208" t="s">
        <v>6269</v>
      </c>
      <c r="Z1208" s="48" t="str">
        <f t="shared" si="309"/>
        <v>WTR AM-10.121.68.66-TN725B_Vapi_B2\S4P9-10.121.16.71-WTR_TN705B_WTR_Vapi_B1\S4P9</v>
      </c>
      <c r="AA1208" s="48">
        <f t="shared" si="310"/>
        <v>14</v>
      </c>
      <c r="AB1208" s="48">
        <f t="shared" si="311"/>
        <v>21</v>
      </c>
      <c r="AC1208" s="48">
        <f t="shared" si="312"/>
        <v>14</v>
      </c>
      <c r="AD1208" s="48">
        <f t="shared" si="313"/>
        <v>19</v>
      </c>
      <c r="AE1208" s="48" t="str">
        <f t="shared" si="314"/>
        <v>10.121.68.66</v>
      </c>
      <c r="AF1208" s="42" t="str">
        <f t="shared" si="315"/>
        <v>10.121.16.71</v>
      </c>
      <c r="AG1208" s="7" t="str">
        <f t="shared" si="316"/>
        <v>VAPI 2</v>
      </c>
      <c r="AH1208" s="7" t="str">
        <f t="shared" si="317"/>
        <v>Vapi</v>
      </c>
      <c r="AI1208" s="7" t="str">
        <f t="shared" si="318"/>
        <v>S4P9</v>
      </c>
      <c r="AJ1208" s="7" t="str">
        <f t="shared" si="319"/>
        <v>S4P9</v>
      </c>
      <c r="AK1208" s="7" t="str">
        <f>IFERROR(VLOOKUP(Z1208,'PASTE-DL-ALARMS'!$Q$10:$W$2200,7,FALSE),"")</f>
        <v/>
      </c>
      <c r="AL1208" s="55" t="str">
        <f>IFERROR(VLOOKUP(Z1208,'PASTE-DL-ALARMS'!$Q$10:$W$2200,3,FALSE),"")</f>
        <v/>
      </c>
      <c r="AM1208" s="7" t="str">
        <f t="shared" si="320"/>
        <v>10.121.68.66_VAPI 2_S4P9</v>
      </c>
      <c r="AN1208" s="55" t="str">
        <f t="shared" si="321"/>
        <v>10.121.16.71_Vapi_S4P9</v>
      </c>
      <c r="AO1208" s="72" t="e">
        <f t="shared" ca="1" si="322"/>
        <v>#VALUE!</v>
      </c>
      <c r="AP1208" s="7" t="str">
        <f>IFERROR(VLOOKUP(Z1208,'PASTE-DL-ALARMS'!$Q$10:$Z$2800,8,FALSE),"")</f>
        <v/>
      </c>
    </row>
    <row r="1209" spans="1:42" x14ac:dyDescent="0.25">
      <c r="A1209" s="20"/>
      <c r="B1209" s="20"/>
      <c r="C1209" s="20" t="str">
        <f>IF(D1209="Critical",MAX($C$8:C1208)+1,"")</f>
        <v/>
      </c>
      <c r="D1209" s="20" t="str">
        <f t="shared" si="306"/>
        <v>-</v>
      </c>
      <c r="E1209" s="20" t="str">
        <f>VLOOKUP('PASTE-DOWN-DL'!F1209,'SSA-CODE'!$D$4:$E$56,2,FALSE)</f>
        <v>AHD</v>
      </c>
      <c r="F1209" s="48" t="str">
        <f t="shared" si="307"/>
        <v>SSA AM</v>
      </c>
      <c r="G1209" s="48" t="str">
        <f t="shared" si="308"/>
        <v xml:space="preserve">	SSA AM</v>
      </c>
      <c r="H1209" s="20">
        <v>1200</v>
      </c>
      <c r="I1209" t="s">
        <v>13143</v>
      </c>
      <c r="J1209" t="s">
        <v>6260</v>
      </c>
      <c r="K1209" t="s">
        <v>6275</v>
      </c>
      <c r="L1209" t="s">
        <v>6262</v>
      </c>
      <c r="M1209" t="s">
        <v>6263</v>
      </c>
      <c r="N1209" t="s">
        <v>13144</v>
      </c>
      <c r="O1209" t="s">
        <v>13145</v>
      </c>
      <c r="P1209" t="s">
        <v>6266</v>
      </c>
      <c r="Q1209" t="s">
        <v>6327</v>
      </c>
      <c r="R1209" t="s">
        <v>6279</v>
      </c>
      <c r="S1209" t="s">
        <v>6589</v>
      </c>
      <c r="T1209" t="s">
        <v>6287</v>
      </c>
      <c r="U1209" t="s">
        <v>6589</v>
      </c>
      <c r="V1209" t="s">
        <v>6271</v>
      </c>
      <c r="W1209" t="s">
        <v>13146</v>
      </c>
      <c r="X1209" t="s">
        <v>13147</v>
      </c>
      <c r="Y1209" t="s">
        <v>6269</v>
      </c>
      <c r="Z1209" s="48" t="str">
        <f t="shared" si="309"/>
        <v>SSA AM-10.121.18.158-B1_Airport_ATC_Bldg_3/3-10.121.18.136-CNT_B2_5/5</v>
      </c>
      <c r="AA1209" s="48">
        <f t="shared" si="310"/>
        <v>15</v>
      </c>
      <c r="AB1209" s="48">
        <f t="shared" si="311"/>
        <v>32</v>
      </c>
      <c r="AC1209" s="48">
        <f t="shared" si="312"/>
        <v>15</v>
      </c>
      <c r="AD1209" s="48">
        <f t="shared" si="313"/>
        <v>26</v>
      </c>
      <c r="AE1209" s="48" t="str">
        <f t="shared" si="314"/>
        <v>10.121.18.158</v>
      </c>
      <c r="AF1209" s="42" t="str">
        <f t="shared" si="315"/>
        <v>10.121.18.136</v>
      </c>
      <c r="AG1209" s="7" t="str">
        <f t="shared" si="316"/>
        <v>Airport-ATC-Bldg</v>
      </c>
      <c r="AH1209" s="7" t="str">
        <f t="shared" si="317"/>
        <v>Cantonment</v>
      </c>
      <c r="AI1209" s="7" t="str">
        <f t="shared" si="318"/>
        <v>S3P3</v>
      </c>
      <c r="AJ1209" s="7" t="str">
        <f t="shared" si="319"/>
        <v>S5P5</v>
      </c>
      <c r="AK1209" s="7" t="str">
        <f>IFERROR(VLOOKUP(Z1209,'PASTE-DL-ALARMS'!$Q$10:$W$2200,7,FALSE),"")</f>
        <v/>
      </c>
      <c r="AL1209" s="55" t="str">
        <f>IFERROR(VLOOKUP(Z1209,'PASTE-DL-ALARMS'!$Q$10:$W$2200,3,FALSE),"")</f>
        <v/>
      </c>
      <c r="AM1209" s="7" t="str">
        <f t="shared" si="320"/>
        <v>10.121.18.158_Airport-ATC-Bldg_S3P3</v>
      </c>
      <c r="AN1209" s="55" t="str">
        <f t="shared" si="321"/>
        <v>10.121.18.136_Cantonment_S5P5</v>
      </c>
      <c r="AO1209" s="72" t="e">
        <f t="shared" ca="1" si="322"/>
        <v>#VALUE!</v>
      </c>
      <c r="AP1209" s="7" t="str">
        <f>IFERROR(VLOOKUP(Z1209,'PASTE-DL-ALARMS'!$Q$10:$Z$2800,8,FALSE),"")</f>
        <v/>
      </c>
    </row>
    <row r="1210" spans="1:42" x14ac:dyDescent="0.25">
      <c r="A1210" s="20"/>
      <c r="B1210" s="20"/>
      <c r="C1210" s="20" t="str">
        <f>IF(D1210="Critical",MAX($C$8:C1209)+1,"")</f>
        <v/>
      </c>
      <c r="D1210" s="20" t="str">
        <f t="shared" si="306"/>
        <v>-</v>
      </c>
      <c r="E1210" s="20" t="str">
        <f>VLOOKUP('PASTE-DOWN-DL'!F1210,'SSA-CODE'!$D$4:$E$56,2,FALSE)</f>
        <v>AHD</v>
      </c>
      <c r="F1210" s="48" t="str">
        <f t="shared" si="307"/>
        <v>SSA AM</v>
      </c>
      <c r="G1210" s="48" t="str">
        <f t="shared" si="308"/>
        <v xml:space="preserve">	SSA AM</v>
      </c>
      <c r="H1210" s="20">
        <v>1201</v>
      </c>
      <c r="I1210" t="s">
        <v>13148</v>
      </c>
      <c r="J1210" t="s">
        <v>6260</v>
      </c>
      <c r="K1210" t="s">
        <v>6275</v>
      </c>
      <c r="L1210" t="s">
        <v>6262</v>
      </c>
      <c r="M1210" t="s">
        <v>6263</v>
      </c>
      <c r="N1210" t="s">
        <v>13149</v>
      </c>
      <c r="O1210" t="s">
        <v>13150</v>
      </c>
      <c r="P1210" t="s">
        <v>6266</v>
      </c>
      <c r="Q1210" t="s">
        <v>6368</v>
      </c>
      <c r="R1210" t="s">
        <v>6279</v>
      </c>
      <c r="S1210" t="s">
        <v>6589</v>
      </c>
      <c r="T1210" t="s">
        <v>6287</v>
      </c>
      <c r="U1210" t="s">
        <v>6589</v>
      </c>
      <c r="V1210" t="s">
        <v>6271</v>
      </c>
      <c r="W1210" t="s">
        <v>13151</v>
      </c>
      <c r="X1210" t="s">
        <v>13152</v>
      </c>
      <c r="Y1210" t="s">
        <v>6269</v>
      </c>
      <c r="Z1210" s="48" t="str">
        <f t="shared" si="309"/>
        <v>SSA AM-10.121.18.197-LAvarpur_B1_3/6-10.121.18.236-IIT_Palaj_A1_2/6</v>
      </c>
      <c r="AA1210" s="48">
        <f t="shared" si="310"/>
        <v>15</v>
      </c>
      <c r="AB1210" s="48">
        <f t="shared" si="311"/>
        <v>25</v>
      </c>
      <c r="AC1210" s="48">
        <f t="shared" si="312"/>
        <v>15</v>
      </c>
      <c r="AD1210" s="48">
        <f t="shared" si="313"/>
        <v>24</v>
      </c>
      <c r="AE1210" s="48" t="str">
        <f t="shared" si="314"/>
        <v>10.121.18.236</v>
      </c>
      <c r="AF1210" s="42" t="str">
        <f t="shared" si="315"/>
        <v>10.121.18.197</v>
      </c>
      <c r="AG1210" s="7" t="str">
        <f t="shared" si="316"/>
        <v>IIT PALAJ</v>
      </c>
      <c r="AH1210" s="7" t="str">
        <f t="shared" si="317"/>
        <v>Lavarpur</v>
      </c>
      <c r="AI1210" s="7" t="str">
        <f t="shared" si="318"/>
        <v>S2P6</v>
      </c>
      <c r="AJ1210" s="7" t="str">
        <f t="shared" si="319"/>
        <v>S3P6</v>
      </c>
      <c r="AK1210" s="7" t="str">
        <f>IFERROR(VLOOKUP(Z1210,'PASTE-DL-ALARMS'!$Q$10:$W$2200,7,FALSE),"")</f>
        <v/>
      </c>
      <c r="AL1210" s="55" t="str">
        <f>IFERROR(VLOOKUP(Z1210,'PASTE-DL-ALARMS'!$Q$10:$W$2200,3,FALSE),"")</f>
        <v/>
      </c>
      <c r="AM1210" s="7" t="str">
        <f t="shared" si="320"/>
        <v>10.121.18.236_IIT PALAJ_S2P6</v>
      </c>
      <c r="AN1210" s="55" t="str">
        <f t="shared" si="321"/>
        <v>10.121.18.197_Lavarpur_S3P6</v>
      </c>
      <c r="AO1210" s="72" t="e">
        <f t="shared" ca="1" si="322"/>
        <v>#VALUE!</v>
      </c>
      <c r="AP1210" s="7" t="str">
        <f>IFERROR(VLOOKUP(Z1210,'PASTE-DL-ALARMS'!$Q$10:$Z$2800,8,FALSE),"")</f>
        <v/>
      </c>
    </row>
    <row r="1211" spans="1:42" x14ac:dyDescent="0.25">
      <c r="A1211" s="20"/>
      <c r="B1211" s="20"/>
      <c r="C1211" s="20" t="str">
        <f>IF(D1211="Critical",MAX($C$8:C1210)+1,"")</f>
        <v/>
      </c>
      <c r="D1211" s="20" t="str">
        <f t="shared" si="306"/>
        <v>-</v>
      </c>
      <c r="E1211" s="20" t="str">
        <f>VLOOKUP('PASTE-DOWN-DL'!F1211,'SSA-CODE'!$D$4:$E$56,2,FALSE)</f>
        <v>HMR</v>
      </c>
      <c r="F1211" s="48" t="str">
        <f t="shared" si="307"/>
        <v>SSA HMR</v>
      </c>
      <c r="G1211" s="48" t="str">
        <f t="shared" si="308"/>
        <v xml:space="preserve">	SSA HMR</v>
      </c>
      <c r="H1211" s="20">
        <v>1202</v>
      </c>
      <c r="I1211" t="s">
        <v>13153</v>
      </c>
      <c r="J1211" t="s">
        <v>6260</v>
      </c>
      <c r="K1211" t="s">
        <v>6275</v>
      </c>
      <c r="L1211" t="s">
        <v>6262</v>
      </c>
      <c r="M1211" t="s">
        <v>6263</v>
      </c>
      <c r="N1211" t="s">
        <v>13154</v>
      </c>
      <c r="O1211" t="s">
        <v>13155</v>
      </c>
      <c r="P1211" t="s">
        <v>6266</v>
      </c>
      <c r="Q1211" t="s">
        <v>6508</v>
      </c>
      <c r="R1211" t="s">
        <v>6279</v>
      </c>
      <c r="S1211" t="s">
        <v>13156</v>
      </c>
      <c r="T1211" t="s">
        <v>6471</v>
      </c>
      <c r="U1211" t="s">
        <v>9993</v>
      </c>
      <c r="V1211" t="s">
        <v>6271</v>
      </c>
      <c r="W1211" t="s">
        <v>13157</v>
      </c>
      <c r="X1211" t="s">
        <v>13158</v>
      </c>
      <c r="Y1211" t="s">
        <v>6269</v>
      </c>
      <c r="Z1211" s="48" t="str">
        <f t="shared" si="309"/>
        <v>SSA HMR-10.121.25.176-Salal_1/6-10.121.25.172-Rampura CR_4/4</v>
      </c>
      <c r="AA1211" s="48">
        <f t="shared" si="310"/>
        <v>15</v>
      </c>
      <c r="AB1211" s="48">
        <f t="shared" si="311"/>
        <v>21</v>
      </c>
      <c r="AC1211" s="48">
        <f t="shared" si="312"/>
        <v>15</v>
      </c>
      <c r="AD1211" s="48">
        <f t="shared" si="313"/>
        <v>26</v>
      </c>
      <c r="AE1211" s="48" t="str">
        <f t="shared" si="314"/>
        <v>10.121.25.176</v>
      </c>
      <c r="AF1211" s="42" t="str">
        <f t="shared" si="315"/>
        <v>10.121.25.172</v>
      </c>
      <c r="AG1211" s="7" t="str">
        <f t="shared" si="316"/>
        <v>Salal</v>
      </c>
      <c r="AH1211" s="7" t="str">
        <f t="shared" si="317"/>
        <v>Rampura CR</v>
      </c>
      <c r="AI1211" s="7" t="str">
        <f t="shared" si="318"/>
        <v>S1P6</v>
      </c>
      <c r="AJ1211" s="7" t="str">
        <f t="shared" si="319"/>
        <v>S4P4</v>
      </c>
      <c r="AK1211" s="7" t="str">
        <f>IFERROR(VLOOKUP(Z1211,'PASTE-DL-ALARMS'!$Q$10:$W$2200,7,FALSE),"")</f>
        <v/>
      </c>
      <c r="AL1211" s="55" t="str">
        <f>IFERROR(VLOOKUP(Z1211,'PASTE-DL-ALARMS'!$Q$10:$W$2200,3,FALSE),"")</f>
        <v/>
      </c>
      <c r="AM1211" s="7" t="str">
        <f t="shared" si="320"/>
        <v>10.121.25.176_Salal_S1P6</v>
      </c>
      <c r="AN1211" s="55" t="str">
        <f t="shared" si="321"/>
        <v>10.121.25.172_Rampura CR_S4P4</v>
      </c>
      <c r="AO1211" s="72" t="e">
        <f t="shared" ca="1" si="322"/>
        <v>#VALUE!</v>
      </c>
      <c r="AP1211" s="7" t="str">
        <f>IFERROR(VLOOKUP(Z1211,'PASTE-DL-ALARMS'!$Q$10:$Z$2800,8,FALSE),"")</f>
        <v/>
      </c>
    </row>
    <row r="1212" spans="1:42" x14ac:dyDescent="0.25">
      <c r="A1212" s="20"/>
      <c r="B1212" s="20"/>
      <c r="C1212" s="20" t="str">
        <f>IF(D1212="Critical",MAX($C$8:C1211)+1,"")</f>
        <v/>
      </c>
      <c r="D1212" s="20" t="str">
        <f t="shared" si="306"/>
        <v>-</v>
      </c>
      <c r="E1212" s="20" t="str">
        <f>VLOOKUP('PASTE-DOWN-DL'!F1212,'SSA-CODE'!$D$4:$E$56,2,FALSE)</f>
        <v>JMN</v>
      </c>
      <c r="F1212" s="48" t="str">
        <f t="shared" si="307"/>
        <v>SSA JMN</v>
      </c>
      <c r="G1212" s="48" t="str">
        <f t="shared" si="308"/>
        <v xml:space="preserve">	SSA JMN</v>
      </c>
      <c r="H1212" s="20">
        <v>1203</v>
      </c>
      <c r="I1212" t="s">
        <v>13159</v>
      </c>
      <c r="J1212" t="s">
        <v>6260</v>
      </c>
      <c r="K1212" t="s">
        <v>6275</v>
      </c>
      <c r="L1212" t="s">
        <v>6262</v>
      </c>
      <c r="M1212" t="s">
        <v>6263</v>
      </c>
      <c r="N1212" t="s">
        <v>13160</v>
      </c>
      <c r="O1212" t="s">
        <v>13161</v>
      </c>
      <c r="P1212" t="s">
        <v>6266</v>
      </c>
      <c r="Q1212" t="s">
        <v>6587</v>
      </c>
      <c r="R1212" t="s">
        <v>6588</v>
      </c>
      <c r="S1212" t="s">
        <v>10255</v>
      </c>
      <c r="T1212" t="s">
        <v>6500</v>
      </c>
      <c r="U1212" t="s">
        <v>8912</v>
      </c>
      <c r="V1212" t="s">
        <v>6271</v>
      </c>
      <c r="W1212" t="s">
        <v>13162</v>
      </c>
      <c r="X1212" t="s">
        <v>13163</v>
      </c>
      <c r="Y1212" t="s">
        <v>6269</v>
      </c>
      <c r="Z1212" s="48" t="str">
        <f t="shared" si="309"/>
        <v>SSA JMN-10.121.97.146-BAGADHARA-10.121.97.143-SADODAR</v>
      </c>
      <c r="AA1212" s="48">
        <f t="shared" si="310"/>
        <v>15</v>
      </c>
      <c r="AB1212" s="48">
        <f t="shared" si="311"/>
        <v>25</v>
      </c>
      <c r="AC1212" s="48">
        <f t="shared" si="312"/>
        <v>15</v>
      </c>
      <c r="AD1212" s="48">
        <f t="shared" si="313"/>
        <v>23</v>
      </c>
      <c r="AE1212" s="48" t="str">
        <f t="shared" si="314"/>
        <v>10.121.97.146</v>
      </c>
      <c r="AF1212" s="42" t="str">
        <f t="shared" si="315"/>
        <v>10.121.97.143</v>
      </c>
      <c r="AG1212" s="7" t="str">
        <f t="shared" si="316"/>
        <v>BAGADHARA</v>
      </c>
      <c r="AH1212" s="7" t="str">
        <f t="shared" si="317"/>
        <v>SADODAR</v>
      </c>
      <c r="AI1212" s="7" t="str">
        <f t="shared" si="318"/>
        <v>S1P5</v>
      </c>
      <c r="AJ1212" s="7" t="str">
        <f t="shared" si="319"/>
        <v>S2P5</v>
      </c>
      <c r="AK1212" s="7" t="str">
        <f>IFERROR(VLOOKUP(Z1212,'PASTE-DL-ALARMS'!$Q$10:$W$2200,7,FALSE),"")</f>
        <v/>
      </c>
      <c r="AL1212" s="55" t="str">
        <f>IFERROR(VLOOKUP(Z1212,'PASTE-DL-ALARMS'!$Q$10:$W$2200,3,FALSE),"")</f>
        <v/>
      </c>
      <c r="AM1212" s="7" t="str">
        <f t="shared" si="320"/>
        <v>10.121.97.146_BAGADHARA_S1P5</v>
      </c>
      <c r="AN1212" s="55" t="str">
        <f t="shared" si="321"/>
        <v>10.121.97.143_SADODAR_S2P5</v>
      </c>
      <c r="AO1212" s="72" t="e">
        <f t="shared" ca="1" si="322"/>
        <v>#VALUE!</v>
      </c>
      <c r="AP1212" s="7" t="str">
        <f>IFERROR(VLOOKUP(Z1212,'PASTE-DL-ALARMS'!$Q$10:$Z$2800,8,FALSE),"")</f>
        <v/>
      </c>
    </row>
    <row r="1213" spans="1:42" x14ac:dyDescent="0.25">
      <c r="A1213" s="20"/>
      <c r="B1213" s="20"/>
      <c r="C1213" s="20" t="str">
        <f>IF(D1213="Critical",MAX($C$8:C1212)+1,"")</f>
        <v/>
      </c>
      <c r="D1213" s="20" t="str">
        <f t="shared" si="306"/>
        <v>-</v>
      </c>
      <c r="E1213" s="20" t="str">
        <f>VLOOKUP('PASTE-DOWN-DL'!F1213,'SSA-CODE'!$D$4:$E$56,2,FALSE)</f>
        <v>WTR RJ</v>
      </c>
      <c r="F1213" s="48" t="str">
        <f t="shared" si="307"/>
        <v>WTR RJ</v>
      </c>
      <c r="G1213" s="48" t="str">
        <f t="shared" si="308"/>
        <v xml:space="preserve">	WTR RJ</v>
      </c>
      <c r="H1213" s="20">
        <v>1204</v>
      </c>
      <c r="I1213" t="s">
        <v>13164</v>
      </c>
      <c r="J1213" t="s">
        <v>6260</v>
      </c>
      <c r="K1213" t="s">
        <v>6261</v>
      </c>
      <c r="L1213" t="s">
        <v>6262</v>
      </c>
      <c r="M1213" t="s">
        <v>6263</v>
      </c>
      <c r="N1213" t="s">
        <v>13165</v>
      </c>
      <c r="O1213" t="s">
        <v>13166</v>
      </c>
      <c r="P1213" t="s">
        <v>6266</v>
      </c>
      <c r="Q1213" t="s">
        <v>6386</v>
      </c>
      <c r="R1213" t="s">
        <v>6279</v>
      </c>
      <c r="S1213" t="s">
        <v>6269</v>
      </c>
      <c r="T1213" t="s">
        <v>6394</v>
      </c>
      <c r="U1213" t="s">
        <v>6269</v>
      </c>
      <c r="V1213" t="s">
        <v>6271</v>
      </c>
      <c r="W1213" t="s">
        <v>13167</v>
      </c>
      <c r="X1213" t="s">
        <v>13168</v>
      </c>
      <c r="Y1213" t="s">
        <v>6269</v>
      </c>
      <c r="Z1213" s="48" t="str">
        <f t="shared" si="309"/>
        <v>WTR RJ-10.121.17.136-Rajkot B2_3/1-10.121.17.148-Bhadra 2 B2_3/1</v>
      </c>
      <c r="AA1213" s="48">
        <f t="shared" si="310"/>
        <v>15</v>
      </c>
      <c r="AB1213" s="48">
        <f t="shared" si="311"/>
        <v>24</v>
      </c>
      <c r="AC1213" s="48">
        <f t="shared" si="312"/>
        <v>14</v>
      </c>
      <c r="AD1213" s="48">
        <f t="shared" si="313"/>
        <v>21</v>
      </c>
      <c r="AE1213" s="48" t="str">
        <f t="shared" si="314"/>
        <v>10.121.16.138</v>
      </c>
      <c r="AF1213" s="42" t="str">
        <f t="shared" si="315"/>
        <v>10.121.17.26</v>
      </c>
      <c r="AG1213" s="7" t="str">
        <f t="shared" si="316"/>
        <v>BHADRA 2</v>
      </c>
      <c r="AH1213" s="7" t="str">
        <f t="shared" si="317"/>
        <v>RAJKOT</v>
      </c>
      <c r="AI1213" s="7" t="str">
        <f t="shared" si="318"/>
        <v>S3P1</v>
      </c>
      <c r="AJ1213" s="7" t="str">
        <f t="shared" si="319"/>
        <v>S3P1</v>
      </c>
      <c r="AK1213" s="7" t="str">
        <f>IFERROR(VLOOKUP(Z1213,'PASTE-DL-ALARMS'!$Q$10:$W$2200,7,FALSE),"")</f>
        <v/>
      </c>
      <c r="AL1213" s="55" t="str">
        <f>IFERROR(VLOOKUP(Z1213,'PASTE-DL-ALARMS'!$Q$10:$W$2200,3,FALSE),"")</f>
        <v/>
      </c>
      <c r="AM1213" s="7" t="str">
        <f t="shared" si="320"/>
        <v>10.121.16.138_BHADRA 2_S3P1</v>
      </c>
      <c r="AN1213" s="55" t="str">
        <f t="shared" si="321"/>
        <v>10.121.17.26_RAJKOT_S3P1</v>
      </c>
      <c r="AO1213" s="72" t="e">
        <f t="shared" ca="1" si="322"/>
        <v>#VALUE!</v>
      </c>
      <c r="AP1213" s="7" t="str">
        <f>IFERROR(VLOOKUP(Z1213,'PASTE-DL-ALARMS'!$Q$10:$Z$2800,8,FALSE),"")</f>
        <v/>
      </c>
    </row>
    <row r="1214" spans="1:42" x14ac:dyDescent="0.25">
      <c r="A1214" s="20"/>
      <c r="B1214" s="20"/>
      <c r="C1214" s="20" t="str">
        <f>IF(D1214="Critical",MAX($C$8:C1213)+1,"")</f>
        <v/>
      </c>
      <c r="D1214" s="20" t="str">
        <f t="shared" si="306"/>
        <v>-</v>
      </c>
      <c r="E1214" s="20" t="str">
        <f>VLOOKUP('PASTE-DOWN-DL'!F1214,'SSA-CODE'!$D$4:$E$56,2,FALSE)</f>
        <v>AHD</v>
      </c>
      <c r="F1214" s="48" t="str">
        <f t="shared" si="307"/>
        <v>SSA AM</v>
      </c>
      <c r="G1214" s="48" t="str">
        <f t="shared" si="308"/>
        <v xml:space="preserve">	SSA AM</v>
      </c>
      <c r="H1214" s="20">
        <v>1205</v>
      </c>
      <c r="I1214" t="s">
        <v>13169</v>
      </c>
      <c r="J1214" t="s">
        <v>6466</v>
      </c>
      <c r="K1214" t="s">
        <v>6275</v>
      </c>
      <c r="L1214" t="s">
        <v>6262</v>
      </c>
      <c r="M1214" t="s">
        <v>6263</v>
      </c>
      <c r="N1214" t="s">
        <v>13170</v>
      </c>
      <c r="O1214" t="s">
        <v>13171</v>
      </c>
      <c r="P1214" t="s">
        <v>6266</v>
      </c>
      <c r="Q1214" t="s">
        <v>7722</v>
      </c>
      <c r="R1214" t="s">
        <v>6279</v>
      </c>
      <c r="S1214" t="s">
        <v>13172</v>
      </c>
      <c r="T1214" t="s">
        <v>6910</v>
      </c>
      <c r="U1214" t="s">
        <v>13172</v>
      </c>
      <c r="V1214" t="s">
        <v>6271</v>
      </c>
      <c r="W1214" t="s">
        <v>13173</v>
      </c>
      <c r="X1214" t="s">
        <v>13174</v>
      </c>
      <c r="Y1214" t="s">
        <v>6269</v>
      </c>
      <c r="Z1214" s="48" t="str">
        <f t="shared" si="309"/>
        <v>SSA AM-10.121.18.66-GulbaiTekra_3/8- 10.121.18.85-GulbaiTekra CPAN1_3/8</v>
      </c>
      <c r="AA1214" s="48">
        <f t="shared" si="310"/>
        <v>14</v>
      </c>
      <c r="AB1214" s="48">
        <f t="shared" si="311"/>
        <v>28</v>
      </c>
      <c r="AC1214" s="48">
        <f t="shared" si="312"/>
        <v>14</v>
      </c>
      <c r="AD1214" s="48">
        <f t="shared" si="313"/>
        <v>34</v>
      </c>
      <c r="AE1214" s="48" t="str">
        <f t="shared" si="314"/>
        <v>10.121.18.66</v>
      </c>
      <c r="AF1214" s="42" t="str">
        <f t="shared" si="315"/>
        <v>10.121.18.85</v>
      </c>
      <c r="AG1214" s="7" t="str">
        <f t="shared" si="316"/>
        <v>GULABAI TEKRA</v>
      </c>
      <c r="AH1214" s="7" t="str">
        <f t="shared" si="317"/>
        <v>GULBAI TEKRA CPAN 1</v>
      </c>
      <c r="AI1214" s="7" t="str">
        <f t="shared" si="318"/>
        <v>S3P8</v>
      </c>
      <c r="AJ1214" s="7" t="str">
        <f t="shared" si="319"/>
        <v>S3P8</v>
      </c>
      <c r="AK1214" s="7" t="str">
        <f>IFERROR(VLOOKUP(Z1214,'PASTE-DL-ALARMS'!$Q$10:$W$2200,7,FALSE),"")</f>
        <v/>
      </c>
      <c r="AL1214" s="55" t="str">
        <f>IFERROR(VLOOKUP(Z1214,'PASTE-DL-ALARMS'!$Q$10:$W$2200,3,FALSE),"")</f>
        <v/>
      </c>
      <c r="AM1214" s="7" t="str">
        <f t="shared" si="320"/>
        <v>10.121.18.66_GULABAI TEKRA_S3P8</v>
      </c>
      <c r="AN1214" s="55" t="str">
        <f t="shared" si="321"/>
        <v>10.121.18.85_GULBAI TEKRA CPAN 1_S3P8</v>
      </c>
      <c r="AO1214" s="72" t="e">
        <f t="shared" ca="1" si="322"/>
        <v>#VALUE!</v>
      </c>
      <c r="AP1214" s="7" t="str">
        <f>IFERROR(VLOOKUP(Z1214,'PASTE-DL-ALARMS'!$Q$10:$Z$2800,8,FALSE),"")</f>
        <v/>
      </c>
    </row>
    <row r="1215" spans="1:42" x14ac:dyDescent="0.25">
      <c r="A1215" s="20"/>
      <c r="B1215" s="20"/>
      <c r="C1215" s="20" t="str">
        <f>IF(D1215="Critical",MAX($C$8:C1214)+1,"")</f>
        <v/>
      </c>
      <c r="D1215" s="20" t="str">
        <f t="shared" si="306"/>
        <v>-</v>
      </c>
      <c r="E1215" s="20" t="str">
        <f>VLOOKUP('PASTE-DOWN-DL'!F1215,'SSA-CODE'!$D$4:$E$56,2,FALSE)</f>
        <v>WTR RJ</v>
      </c>
      <c r="F1215" s="48" t="str">
        <f t="shared" si="307"/>
        <v>WTR RJ</v>
      </c>
      <c r="G1215" s="48" t="str">
        <f t="shared" si="308"/>
        <v xml:space="preserve">	WTR RJ</v>
      </c>
      <c r="H1215" s="20">
        <v>1206</v>
      </c>
      <c r="I1215" t="s">
        <v>13175</v>
      </c>
      <c r="J1215" t="s">
        <v>6260</v>
      </c>
      <c r="K1215" t="s">
        <v>6261</v>
      </c>
      <c r="L1215" t="s">
        <v>6262</v>
      </c>
      <c r="M1215" t="s">
        <v>6263</v>
      </c>
      <c r="N1215" t="s">
        <v>13176</v>
      </c>
      <c r="O1215" t="s">
        <v>13177</v>
      </c>
      <c r="P1215" t="s">
        <v>6266</v>
      </c>
      <c r="Q1215" t="s">
        <v>6608</v>
      </c>
      <c r="R1215" t="s">
        <v>6460</v>
      </c>
      <c r="S1215" t="s">
        <v>6269</v>
      </c>
      <c r="T1215" t="s">
        <v>8374</v>
      </c>
      <c r="U1215" t="s">
        <v>6269</v>
      </c>
      <c r="V1215" t="s">
        <v>6271</v>
      </c>
      <c r="W1215" t="s">
        <v>13178</v>
      </c>
      <c r="X1215" t="s">
        <v>13179</v>
      </c>
      <c r="Y1215" t="s">
        <v>6269</v>
      </c>
      <c r="Z1215" s="48" t="str">
        <f t="shared" si="309"/>
        <v>WTR RJ-10.121.99.5-Dhangdhra_5/1-10.121.69.71-Dudapur_3/1</v>
      </c>
      <c r="AA1215" s="48">
        <f t="shared" si="310"/>
        <v>13</v>
      </c>
      <c r="AB1215" s="48">
        <f t="shared" si="311"/>
        <v>23</v>
      </c>
      <c r="AC1215" s="48">
        <f t="shared" si="312"/>
        <v>14</v>
      </c>
      <c r="AD1215" s="48">
        <f t="shared" si="313"/>
        <v>22</v>
      </c>
      <c r="AE1215" s="48" t="str">
        <f t="shared" si="314"/>
        <v>10.121.99.5</v>
      </c>
      <c r="AF1215" s="42" t="str">
        <f t="shared" si="315"/>
        <v>10.121.69.71</v>
      </c>
      <c r="AG1215" s="7" t="str">
        <f t="shared" si="316"/>
        <v>DHANGDHRA</v>
      </c>
      <c r="AH1215" s="7" t="str">
        <f t="shared" si="317"/>
        <v>DUDAPUR</v>
      </c>
      <c r="AI1215" s="7" t="str">
        <f t="shared" si="318"/>
        <v>S5P1</v>
      </c>
      <c r="AJ1215" s="7" t="str">
        <f t="shared" si="319"/>
        <v>S3P1</v>
      </c>
      <c r="AK1215" s="7" t="str">
        <f>IFERROR(VLOOKUP(Z1215,'PASTE-DL-ALARMS'!$Q$10:$W$2200,7,FALSE),"")</f>
        <v/>
      </c>
      <c r="AL1215" s="55" t="str">
        <f>IFERROR(VLOOKUP(Z1215,'PASTE-DL-ALARMS'!$Q$10:$W$2200,3,FALSE),"")</f>
        <v/>
      </c>
      <c r="AM1215" s="7" t="str">
        <f t="shared" si="320"/>
        <v>10.121.99.5_DHANGDHRA_S5P1</v>
      </c>
      <c r="AN1215" s="55" t="str">
        <f t="shared" si="321"/>
        <v>10.121.69.71_DUDAPUR_S3P1</v>
      </c>
      <c r="AO1215" s="72" t="e">
        <f t="shared" ca="1" si="322"/>
        <v>#VALUE!</v>
      </c>
      <c r="AP1215" s="7" t="str">
        <f>IFERROR(VLOOKUP(Z1215,'PASTE-DL-ALARMS'!$Q$10:$Z$2800,8,FALSE),"")</f>
        <v/>
      </c>
    </row>
    <row r="1216" spans="1:42" x14ac:dyDescent="0.25">
      <c r="A1216" s="20"/>
      <c r="B1216" s="20"/>
      <c r="C1216" s="20" t="str">
        <f>IF(D1216="Critical",MAX($C$8:C1215)+1,"")</f>
        <v/>
      </c>
      <c r="D1216" s="20" t="str">
        <f t="shared" si="306"/>
        <v>-</v>
      </c>
      <c r="E1216" s="20" t="str">
        <f>VLOOKUP('PASTE-DOWN-DL'!F1216,'SSA-CODE'!$D$4:$E$56,2,FALSE)</f>
        <v>HMR</v>
      </c>
      <c r="F1216" s="48" t="str">
        <f t="shared" si="307"/>
        <v>SSA HMR</v>
      </c>
      <c r="G1216" s="48" t="str">
        <f t="shared" si="308"/>
        <v xml:space="preserve">	SSA HMR</v>
      </c>
      <c r="H1216" s="20">
        <v>1207</v>
      </c>
      <c r="I1216" t="s">
        <v>13180</v>
      </c>
      <c r="J1216" t="s">
        <v>6260</v>
      </c>
      <c r="K1216" t="s">
        <v>6275</v>
      </c>
      <c r="L1216" t="s">
        <v>6262</v>
      </c>
      <c r="M1216" t="s">
        <v>6263</v>
      </c>
      <c r="N1216" t="s">
        <v>13181</v>
      </c>
      <c r="O1216" t="s">
        <v>13182</v>
      </c>
      <c r="P1216" t="s">
        <v>6266</v>
      </c>
      <c r="Q1216" t="s">
        <v>6461</v>
      </c>
      <c r="R1216" t="s">
        <v>6279</v>
      </c>
      <c r="S1216" t="s">
        <v>13183</v>
      </c>
      <c r="T1216" t="s">
        <v>6345</v>
      </c>
      <c r="U1216" t="s">
        <v>7531</v>
      </c>
      <c r="V1216" t="s">
        <v>6271</v>
      </c>
      <c r="W1216" t="s">
        <v>13184</v>
      </c>
      <c r="X1216" t="s">
        <v>13185</v>
      </c>
      <c r="Y1216" t="s">
        <v>6269</v>
      </c>
      <c r="Z1216" s="48" t="str">
        <f t="shared" si="309"/>
        <v>SSA HMR-10.121.97.99-SAGAR_COMPLEX_A_PH3_1/5-10.121.26.2-Idar_B2_PH2_5/5</v>
      </c>
      <c r="AA1216" s="48">
        <f t="shared" si="310"/>
        <v>14</v>
      </c>
      <c r="AB1216" s="48">
        <f t="shared" si="311"/>
        <v>28</v>
      </c>
      <c r="AC1216" s="48">
        <f t="shared" si="312"/>
        <v>13</v>
      </c>
      <c r="AD1216" s="48">
        <f t="shared" si="313"/>
        <v>18</v>
      </c>
      <c r="AE1216" s="48" t="str">
        <f t="shared" si="314"/>
        <v>10.121.97.99</v>
      </c>
      <c r="AF1216" s="42" t="str">
        <f t="shared" si="315"/>
        <v>10.121.26.2</v>
      </c>
      <c r="AG1216" s="7" t="str">
        <f t="shared" si="316"/>
        <v>SAGAR COMPLEX</v>
      </c>
      <c r="AH1216" s="7" t="str">
        <f t="shared" si="317"/>
        <v>Idar</v>
      </c>
      <c r="AI1216" s="7" t="str">
        <f t="shared" si="318"/>
        <v>S1P5</v>
      </c>
      <c r="AJ1216" s="7" t="str">
        <f t="shared" si="319"/>
        <v>S5P5</v>
      </c>
      <c r="AK1216" s="7" t="str">
        <f>IFERROR(VLOOKUP(Z1216,'PASTE-DL-ALARMS'!$Q$10:$W$2200,7,FALSE),"")</f>
        <v/>
      </c>
      <c r="AL1216" s="55" t="str">
        <f>IFERROR(VLOOKUP(Z1216,'PASTE-DL-ALARMS'!$Q$10:$W$2200,3,FALSE),"")</f>
        <v/>
      </c>
      <c r="AM1216" s="7" t="str">
        <f t="shared" si="320"/>
        <v>10.121.97.99_SAGAR COMPLEX_S1P5</v>
      </c>
      <c r="AN1216" s="55" t="str">
        <f t="shared" si="321"/>
        <v>10.121.26.2_Idar_S5P5</v>
      </c>
      <c r="AO1216" s="72" t="e">
        <f t="shared" ca="1" si="322"/>
        <v>#VALUE!</v>
      </c>
      <c r="AP1216" s="7" t="str">
        <f>IFERROR(VLOOKUP(Z1216,'PASTE-DL-ALARMS'!$Q$10:$Z$2800,8,FALSE),"")</f>
        <v/>
      </c>
    </row>
    <row r="1217" spans="1:42" x14ac:dyDescent="0.25">
      <c r="A1217" s="20"/>
      <c r="B1217" s="20"/>
      <c r="C1217" s="20" t="str">
        <f>IF(D1217="Critical",MAX($C$8:C1216)+1,"")</f>
        <v/>
      </c>
      <c r="D1217" s="20" t="str">
        <f t="shared" si="306"/>
        <v>-</v>
      </c>
      <c r="E1217" s="20" t="str">
        <f>VLOOKUP('PASTE-DOWN-DL'!F1217,'SSA-CODE'!$D$4:$E$56,2,FALSE)</f>
        <v>AHD</v>
      </c>
      <c r="F1217" s="48" t="str">
        <f t="shared" si="307"/>
        <v>SSA AM</v>
      </c>
      <c r="G1217" s="48" t="str">
        <f t="shared" si="308"/>
        <v xml:space="preserve">	SSA AM</v>
      </c>
      <c r="H1217" s="20">
        <v>1208</v>
      </c>
      <c r="I1217" t="s">
        <v>13186</v>
      </c>
      <c r="J1217" t="s">
        <v>6466</v>
      </c>
      <c r="K1217" t="s">
        <v>6275</v>
      </c>
      <c r="L1217" t="s">
        <v>6262</v>
      </c>
      <c r="M1217" t="s">
        <v>6263</v>
      </c>
      <c r="N1217" t="s">
        <v>13187</v>
      </c>
      <c r="O1217" t="s">
        <v>13188</v>
      </c>
      <c r="P1217" t="s">
        <v>6266</v>
      </c>
      <c r="Q1217" t="s">
        <v>7053</v>
      </c>
      <c r="R1217" t="s">
        <v>6279</v>
      </c>
      <c r="S1217" t="s">
        <v>6589</v>
      </c>
      <c r="T1217" t="s">
        <v>6287</v>
      </c>
      <c r="U1217" t="s">
        <v>13189</v>
      </c>
      <c r="V1217" t="s">
        <v>6271</v>
      </c>
      <c r="W1217" t="s">
        <v>13190</v>
      </c>
      <c r="X1217" t="s">
        <v>13191</v>
      </c>
      <c r="Y1217" t="s">
        <v>6269</v>
      </c>
      <c r="Z1217" s="48" t="str">
        <f t="shared" si="309"/>
        <v>SSA AM-10.121.18.135-Naroda2_B2_S4P7-10.121.18.194-Naroda_B2 _S6P9</v>
      </c>
      <c r="AA1217" s="48">
        <f t="shared" si="310"/>
        <v>15</v>
      </c>
      <c r="AB1217" s="48">
        <f t="shared" si="311"/>
        <v>22</v>
      </c>
      <c r="AC1217" s="48">
        <f t="shared" si="312"/>
        <v>15</v>
      </c>
      <c r="AD1217" s="48">
        <f t="shared" si="313"/>
        <v>22</v>
      </c>
      <c r="AE1217" s="48" t="str">
        <f t="shared" si="314"/>
        <v>10.121.18.135</v>
      </c>
      <c r="AF1217" s="42" t="str">
        <f t="shared" si="315"/>
        <v>10.121.18.194</v>
      </c>
      <c r="AG1217" s="7" t="str">
        <f t="shared" si="316"/>
        <v>NARODA</v>
      </c>
      <c r="AH1217" s="7" t="str">
        <f t="shared" si="317"/>
        <v>Naroda</v>
      </c>
      <c r="AI1217" s="7" t="str">
        <f t="shared" si="318"/>
        <v>S4P7</v>
      </c>
      <c r="AJ1217" s="7" t="str">
        <f t="shared" si="319"/>
        <v>S6P9</v>
      </c>
      <c r="AK1217" s="7" t="str">
        <f>IFERROR(VLOOKUP(Z1217,'PASTE-DL-ALARMS'!$Q$10:$W$2200,7,FALSE),"")</f>
        <v/>
      </c>
      <c r="AL1217" s="55" t="str">
        <f>IFERROR(VLOOKUP(Z1217,'PASTE-DL-ALARMS'!$Q$10:$W$2200,3,FALSE),"")</f>
        <v/>
      </c>
      <c r="AM1217" s="7" t="str">
        <f t="shared" si="320"/>
        <v>10.121.18.135_NARODA_S4P7</v>
      </c>
      <c r="AN1217" s="55" t="str">
        <f t="shared" si="321"/>
        <v>10.121.18.194_Naroda_S6P9</v>
      </c>
      <c r="AO1217" s="72" t="e">
        <f t="shared" ca="1" si="322"/>
        <v>#VALUE!</v>
      </c>
      <c r="AP1217" s="7" t="str">
        <f>IFERROR(VLOOKUP(Z1217,'PASTE-DL-ALARMS'!$Q$10:$Z$2800,8,FALSE),"")</f>
        <v/>
      </c>
    </row>
    <row r="1218" spans="1:42" x14ac:dyDescent="0.25">
      <c r="A1218" s="20"/>
      <c r="B1218" s="20"/>
      <c r="C1218" s="20" t="str">
        <f>IF(D1218="Critical",MAX($C$8:C1217)+1,"")</f>
        <v/>
      </c>
      <c r="D1218" s="20" t="str">
        <f t="shared" si="306"/>
        <v>-</v>
      </c>
      <c r="E1218" s="20" t="str">
        <f>VLOOKUP('PASTE-DOWN-DL'!F1218,'SSA-CODE'!$D$4:$E$56,2,FALSE)</f>
        <v>SRT</v>
      </c>
      <c r="F1218" s="48" t="str">
        <f t="shared" si="307"/>
        <v>SSA SR</v>
      </c>
      <c r="G1218" s="48" t="str">
        <f t="shared" si="308"/>
        <v xml:space="preserve">	SSA SR</v>
      </c>
      <c r="H1218" s="20">
        <v>1209</v>
      </c>
      <c r="I1218" t="s">
        <v>13192</v>
      </c>
      <c r="J1218" t="s">
        <v>6260</v>
      </c>
      <c r="K1218" t="s">
        <v>6275</v>
      </c>
      <c r="L1218" t="s">
        <v>6262</v>
      </c>
      <c r="M1218" t="s">
        <v>6263</v>
      </c>
      <c r="N1218" t="s">
        <v>13193</v>
      </c>
      <c r="O1218" t="s">
        <v>13194</v>
      </c>
      <c r="P1218" t="s">
        <v>6266</v>
      </c>
      <c r="Q1218" t="s">
        <v>6408</v>
      </c>
      <c r="R1218" t="s">
        <v>7033</v>
      </c>
      <c r="S1218" t="s">
        <v>7811</v>
      </c>
      <c r="T1218" t="s">
        <v>6500</v>
      </c>
      <c r="U1218" t="s">
        <v>7040</v>
      </c>
      <c r="V1218" t="s">
        <v>6271</v>
      </c>
      <c r="W1218" t="s">
        <v>13195</v>
      </c>
      <c r="X1218" t="s">
        <v>13196</v>
      </c>
      <c r="Y1218" t="s">
        <v>13197</v>
      </c>
      <c r="Z1218" s="48" t="str">
        <f t="shared" si="309"/>
        <v>SSA SR-10.121.19.240-CP OFFICE A1_2/5-10.121.19.201-KARIMABAD2 B2_5/2</v>
      </c>
      <c r="AA1218" s="48">
        <f t="shared" si="310"/>
        <v>15</v>
      </c>
      <c r="AB1218" s="48">
        <f t="shared" si="311"/>
        <v>26</v>
      </c>
      <c r="AC1218" s="48">
        <f t="shared" si="312"/>
        <v>15</v>
      </c>
      <c r="AD1218" s="48">
        <f t="shared" si="313"/>
        <v>25</v>
      </c>
      <c r="AE1218" s="48" t="str">
        <f t="shared" si="314"/>
        <v>10.121.19.201</v>
      </c>
      <c r="AF1218" s="42" t="str">
        <f t="shared" si="315"/>
        <v>10.121.19.240</v>
      </c>
      <c r="AG1218" s="7" t="str">
        <f t="shared" si="316"/>
        <v>KARIMABAD2</v>
      </c>
      <c r="AH1218" s="7" t="str">
        <f t="shared" si="317"/>
        <v>CP OFFICE</v>
      </c>
      <c r="AI1218" s="7" t="str">
        <f t="shared" si="318"/>
        <v>S5P2</v>
      </c>
      <c r="AJ1218" s="7" t="str">
        <f t="shared" si="319"/>
        <v>S2P5</v>
      </c>
      <c r="AK1218" s="7" t="str">
        <f>IFERROR(VLOOKUP(Z1218,'PASTE-DL-ALARMS'!$Q$10:$W$2200,7,FALSE),"")</f>
        <v/>
      </c>
      <c r="AL1218" s="55" t="str">
        <f>IFERROR(VLOOKUP(Z1218,'PASTE-DL-ALARMS'!$Q$10:$W$2200,3,FALSE),"")</f>
        <v/>
      </c>
      <c r="AM1218" s="7" t="str">
        <f t="shared" si="320"/>
        <v>10.121.19.201_KARIMABAD2_S5P2</v>
      </c>
      <c r="AN1218" s="55" t="str">
        <f t="shared" si="321"/>
        <v>10.121.19.240_CP OFFICE_S2P5</v>
      </c>
      <c r="AO1218" s="72" t="e">
        <f t="shared" ca="1" si="322"/>
        <v>#VALUE!</v>
      </c>
      <c r="AP1218" s="7" t="str">
        <f>IFERROR(VLOOKUP(Z1218,'PASTE-DL-ALARMS'!$Q$10:$Z$2800,8,FALSE),"")</f>
        <v/>
      </c>
    </row>
    <row r="1219" spans="1:42" x14ac:dyDescent="0.25">
      <c r="A1219" s="20"/>
      <c r="B1219" s="20"/>
      <c r="C1219" s="20" t="str">
        <f>IF(D1219="Critical",MAX($C$8:C1218)+1,"")</f>
        <v/>
      </c>
      <c r="D1219" s="20" t="str">
        <f t="shared" si="306"/>
        <v>-</v>
      </c>
      <c r="E1219" s="20" t="str">
        <f>VLOOKUP('PASTE-DOWN-DL'!F1219,'SSA-CODE'!$D$4:$E$56,2,FALSE)</f>
        <v>AHD</v>
      </c>
      <c r="F1219" s="48" t="str">
        <f t="shared" si="307"/>
        <v>SSA AM</v>
      </c>
      <c r="G1219" s="48" t="str">
        <f t="shared" si="308"/>
        <v xml:space="preserve">	SSA AM</v>
      </c>
      <c r="H1219" s="20">
        <v>1210</v>
      </c>
      <c r="I1219" t="s">
        <v>13198</v>
      </c>
      <c r="J1219" t="s">
        <v>6260</v>
      </c>
      <c r="K1219" t="s">
        <v>6275</v>
      </c>
      <c r="L1219" t="s">
        <v>6262</v>
      </c>
      <c r="M1219" t="s">
        <v>6263</v>
      </c>
      <c r="N1219" t="s">
        <v>13199</v>
      </c>
      <c r="O1219" t="s">
        <v>13200</v>
      </c>
      <c r="P1219" t="s">
        <v>6266</v>
      </c>
      <c r="Q1219" t="s">
        <v>6608</v>
      </c>
      <c r="R1219" t="s">
        <v>6279</v>
      </c>
      <c r="S1219" t="s">
        <v>13201</v>
      </c>
      <c r="T1219" t="s">
        <v>6313</v>
      </c>
      <c r="U1219" t="s">
        <v>13201</v>
      </c>
      <c r="V1219" t="s">
        <v>6271</v>
      </c>
      <c r="W1219" t="s">
        <v>13202</v>
      </c>
      <c r="X1219" t="s">
        <v>6488</v>
      </c>
      <c r="Y1219" t="s">
        <v>6269</v>
      </c>
      <c r="Z1219" s="48" t="str">
        <f t="shared" si="309"/>
        <v>SSA AM-10.121.18.246-SECTOR 20_4/6-10.121.18.244-Old Kudasan_3/5</v>
      </c>
      <c r="AA1219" s="48">
        <f t="shared" si="310"/>
        <v>15</v>
      </c>
      <c r="AB1219" s="48">
        <f t="shared" si="311"/>
        <v>20</v>
      </c>
      <c r="AC1219" s="48">
        <f t="shared" si="312"/>
        <v>15</v>
      </c>
      <c r="AD1219" s="48">
        <f t="shared" si="313"/>
        <v>27</v>
      </c>
      <c r="AE1219" s="48" t="str">
        <f t="shared" si="314"/>
        <v>10.121.18.246</v>
      </c>
      <c r="AF1219" s="42" t="str">
        <f t="shared" si="315"/>
        <v>10.121.18.244</v>
      </c>
      <c r="AG1219" s="7" t="str">
        <f t="shared" si="316"/>
        <v>GNLU</v>
      </c>
      <c r="AH1219" s="7" t="str">
        <f t="shared" si="317"/>
        <v>Old Kudasan</v>
      </c>
      <c r="AI1219" s="7" t="str">
        <f t="shared" si="318"/>
        <v>S4P6</v>
      </c>
      <c r="AJ1219" s="7" t="str">
        <f t="shared" si="319"/>
        <v>S3P5</v>
      </c>
      <c r="AK1219" s="7" t="str">
        <f>IFERROR(VLOOKUP(Z1219,'PASTE-DL-ALARMS'!$Q$10:$W$2200,7,FALSE),"")</f>
        <v/>
      </c>
      <c r="AL1219" s="55" t="str">
        <f>IFERROR(VLOOKUP(Z1219,'PASTE-DL-ALARMS'!$Q$10:$W$2200,3,FALSE),"")</f>
        <v/>
      </c>
      <c r="AM1219" s="7" t="str">
        <f t="shared" si="320"/>
        <v>10.121.18.246_GNLU_S4P6</v>
      </c>
      <c r="AN1219" s="55" t="str">
        <f t="shared" si="321"/>
        <v>10.121.18.244_Old Kudasan_S3P5</v>
      </c>
      <c r="AO1219" s="72" t="e">
        <f t="shared" ca="1" si="322"/>
        <v>#VALUE!</v>
      </c>
      <c r="AP1219" s="7" t="str">
        <f>IFERROR(VLOOKUP(Z1219,'PASTE-DL-ALARMS'!$Q$10:$Z$2800,8,FALSE),"")</f>
        <v/>
      </c>
    </row>
    <row r="1220" spans="1:42" x14ac:dyDescent="0.25">
      <c r="A1220" s="20"/>
      <c r="B1220" s="20"/>
      <c r="C1220" s="20" t="str">
        <f>IF(D1220="Critical",MAX($C$8:C1219)+1,"")</f>
        <v/>
      </c>
      <c r="D1220" s="20" t="str">
        <f t="shared" si="306"/>
        <v>-</v>
      </c>
      <c r="E1220" s="20" t="str">
        <f>VLOOKUP('PASTE-DOWN-DL'!F1220,'SSA-CODE'!$D$4:$E$56,2,FALSE)</f>
        <v>VDA</v>
      </c>
      <c r="F1220" s="48" t="str">
        <f t="shared" si="307"/>
        <v>SSA VDR</v>
      </c>
      <c r="G1220" s="48" t="str">
        <f t="shared" si="308"/>
        <v xml:space="preserve">	SSA VDR</v>
      </c>
      <c r="H1220" s="20">
        <v>1211</v>
      </c>
      <c r="I1220" t="s">
        <v>13203</v>
      </c>
      <c r="J1220" t="s">
        <v>6466</v>
      </c>
      <c r="K1220" t="s">
        <v>6275</v>
      </c>
      <c r="L1220" t="s">
        <v>6262</v>
      </c>
      <c r="M1220" t="s">
        <v>6263</v>
      </c>
      <c r="N1220" t="s">
        <v>13204</v>
      </c>
      <c r="O1220" t="s">
        <v>13205</v>
      </c>
      <c r="P1220" t="s">
        <v>6266</v>
      </c>
      <c r="Q1220" t="s">
        <v>6267</v>
      </c>
      <c r="R1220" t="s">
        <v>6279</v>
      </c>
      <c r="S1220" t="s">
        <v>9521</v>
      </c>
      <c r="T1220" t="s">
        <v>6770</v>
      </c>
      <c r="U1220" t="s">
        <v>9521</v>
      </c>
      <c r="V1220" t="s">
        <v>6271</v>
      </c>
      <c r="W1220" t="s">
        <v>13206</v>
      </c>
      <c r="X1220" t="s">
        <v>6488</v>
      </c>
      <c r="Y1220" t="s">
        <v>6269</v>
      </c>
      <c r="Z1220" s="48" t="str">
        <f t="shared" si="309"/>
        <v>SSA VDR-10.121.16.22-ALKAPURI-N4 B2_5/10-10.121.99.129-ALKAPURI(GNE) B2_4/10</v>
      </c>
      <c r="AA1220" s="48">
        <f t="shared" si="310"/>
        <v>14</v>
      </c>
      <c r="AB1220" s="48">
        <f t="shared" si="311"/>
        <v>27</v>
      </c>
      <c r="AC1220" s="48">
        <f t="shared" si="312"/>
        <v>15</v>
      </c>
      <c r="AD1220" s="48">
        <f t="shared" si="313"/>
        <v>29</v>
      </c>
      <c r="AE1220" s="48" t="str">
        <f t="shared" si="314"/>
        <v>10.121.16.22</v>
      </c>
      <c r="AF1220" s="42" t="str">
        <f t="shared" si="315"/>
        <v>10.121.99.129</v>
      </c>
      <c r="AG1220" s="7" t="str">
        <f t="shared" si="316"/>
        <v xml:space="preserve">ALKAPURI N4 </v>
      </c>
      <c r="AH1220" s="7" t="str">
        <f t="shared" si="317"/>
        <v>ALKAPURI(GNE)</v>
      </c>
      <c r="AI1220" s="7" t="str">
        <f t="shared" si="318"/>
        <v>S5P10</v>
      </c>
      <c r="AJ1220" s="7" t="str">
        <f t="shared" si="319"/>
        <v>S4P10</v>
      </c>
      <c r="AK1220" s="7" t="str">
        <f>IFERROR(VLOOKUP(Z1220,'PASTE-DL-ALARMS'!$Q$10:$W$2200,7,FALSE),"")</f>
        <v/>
      </c>
      <c r="AL1220" s="55" t="str">
        <f>IFERROR(VLOOKUP(Z1220,'PASTE-DL-ALARMS'!$Q$10:$W$2200,3,FALSE),"")</f>
        <v/>
      </c>
      <c r="AM1220" s="7" t="str">
        <f t="shared" si="320"/>
        <v>10.121.16.22_ALKAPURI N4 _S5P10</v>
      </c>
      <c r="AN1220" s="55" t="str">
        <f t="shared" si="321"/>
        <v>10.121.99.129_ALKAPURI(GNE)_S4P10</v>
      </c>
      <c r="AO1220" s="72" t="e">
        <f t="shared" ca="1" si="322"/>
        <v>#VALUE!</v>
      </c>
      <c r="AP1220" s="7" t="str">
        <f>IFERROR(VLOOKUP(Z1220,'PASTE-DL-ALARMS'!$Q$10:$Z$2800,8,FALSE),"")</f>
        <v/>
      </c>
    </row>
    <row r="1221" spans="1:42" x14ac:dyDescent="0.25">
      <c r="A1221" s="20"/>
      <c r="B1221" s="20"/>
      <c r="C1221" s="20" t="str">
        <f>IF(D1221="Critical",MAX($C$8:C1220)+1,"")</f>
        <v/>
      </c>
      <c r="D1221" s="20" t="str">
        <f t="shared" si="306"/>
        <v>-</v>
      </c>
      <c r="E1221" s="20" t="str">
        <f>VLOOKUP('PASTE-DOWN-DL'!F1221,'SSA-CODE'!$D$4:$E$56,2,FALSE)</f>
        <v>SEN</v>
      </c>
      <c r="F1221" s="48" t="str">
        <f t="shared" si="307"/>
        <v>SSA SEN</v>
      </c>
      <c r="G1221" s="48" t="str">
        <f t="shared" si="308"/>
        <v xml:space="preserve">	SSA SEN</v>
      </c>
      <c r="H1221" s="20">
        <v>1212</v>
      </c>
      <c r="I1221" t="s">
        <v>13207</v>
      </c>
      <c r="J1221" t="s">
        <v>6260</v>
      </c>
      <c r="K1221" t="s">
        <v>6275</v>
      </c>
      <c r="L1221" t="s">
        <v>6262</v>
      </c>
      <c r="M1221" t="s">
        <v>6263</v>
      </c>
      <c r="N1221" t="s">
        <v>13208</v>
      </c>
      <c r="O1221" t="s">
        <v>13209</v>
      </c>
      <c r="P1221" t="s">
        <v>6266</v>
      </c>
      <c r="Q1221" t="s">
        <v>6507</v>
      </c>
      <c r="R1221" t="s">
        <v>6279</v>
      </c>
      <c r="S1221" t="s">
        <v>6269</v>
      </c>
      <c r="T1221" t="s">
        <v>6559</v>
      </c>
      <c r="U1221" t="s">
        <v>6269</v>
      </c>
      <c r="V1221" t="s">
        <v>6271</v>
      </c>
      <c r="W1221" t="s">
        <v>13210</v>
      </c>
      <c r="X1221" t="s">
        <v>13211</v>
      </c>
      <c r="Y1221" t="s">
        <v>6269</v>
      </c>
      <c r="Z1221" s="48" t="str">
        <f t="shared" si="309"/>
        <v>SSA SEN-10.121.99.11-SARA CHOWKDI _PH3\S1P5-10.121.99.6-HALWAD_B2_PH3\S4P2</v>
      </c>
      <c r="AA1221" s="48">
        <f t="shared" si="310"/>
        <v>14</v>
      </c>
      <c r="AB1221" s="48">
        <f t="shared" si="311"/>
        <v>27</v>
      </c>
      <c r="AC1221" s="48">
        <f t="shared" si="312"/>
        <v>13</v>
      </c>
      <c r="AD1221" s="48">
        <f t="shared" si="313"/>
        <v>20</v>
      </c>
      <c r="AE1221" s="48" t="str">
        <f t="shared" si="314"/>
        <v>10.121.99.11</v>
      </c>
      <c r="AF1221" s="42" t="str">
        <f t="shared" si="315"/>
        <v>10.121.99.6</v>
      </c>
      <c r="AG1221" s="7" t="str">
        <f t="shared" si="316"/>
        <v>SARA-CHOWKDI</v>
      </c>
      <c r="AH1221" s="7" t="str">
        <f t="shared" si="317"/>
        <v>HALWAD</v>
      </c>
      <c r="AI1221" s="7" t="str">
        <f t="shared" si="318"/>
        <v>S1P5</v>
      </c>
      <c r="AJ1221" s="7" t="str">
        <f t="shared" si="319"/>
        <v>S4P2</v>
      </c>
      <c r="AK1221" s="7" t="str">
        <f>IFERROR(VLOOKUP(Z1221,'PASTE-DL-ALARMS'!$Q$10:$W$2200,7,FALSE),"")</f>
        <v/>
      </c>
      <c r="AL1221" s="55" t="str">
        <f>IFERROR(VLOOKUP(Z1221,'PASTE-DL-ALARMS'!$Q$10:$W$2200,3,FALSE),"")</f>
        <v/>
      </c>
      <c r="AM1221" s="7" t="str">
        <f t="shared" si="320"/>
        <v>10.121.99.11_SARA-CHOWKDI_S1P5</v>
      </c>
      <c r="AN1221" s="55" t="str">
        <f t="shared" si="321"/>
        <v>10.121.99.6_HALWAD_S4P2</v>
      </c>
      <c r="AO1221" s="72" t="e">
        <f t="shared" ca="1" si="322"/>
        <v>#VALUE!</v>
      </c>
      <c r="AP1221" s="7" t="str">
        <f>IFERROR(VLOOKUP(Z1221,'PASTE-DL-ALARMS'!$Q$10:$Z$2800,8,FALSE),"")</f>
        <v/>
      </c>
    </row>
    <row r="1222" spans="1:42" x14ac:dyDescent="0.25">
      <c r="A1222" s="20"/>
      <c r="B1222" s="20"/>
      <c r="C1222" s="20" t="str">
        <f>IF(D1222="Critical",MAX($C$8:C1221)+1,"")</f>
        <v/>
      </c>
      <c r="D1222" s="20" t="str">
        <f t="shared" si="306"/>
        <v>-</v>
      </c>
      <c r="E1222" s="20" t="str">
        <f>VLOOKUP('PASTE-DOWN-DL'!F1222,'SSA-CODE'!$D$4:$E$56,2,FALSE)</f>
        <v>BCH</v>
      </c>
      <c r="F1222" s="48" t="str">
        <f t="shared" si="307"/>
        <v>SSA BCH</v>
      </c>
      <c r="G1222" s="48" t="str">
        <f t="shared" si="308"/>
        <v xml:space="preserve">	SSA BCH</v>
      </c>
      <c r="H1222" s="20">
        <v>1213</v>
      </c>
      <c r="I1222" t="s">
        <v>13212</v>
      </c>
      <c r="J1222" t="s">
        <v>6260</v>
      </c>
      <c r="K1222" t="s">
        <v>6275</v>
      </c>
      <c r="L1222" t="s">
        <v>6262</v>
      </c>
      <c r="M1222" t="s">
        <v>6263</v>
      </c>
      <c r="N1222" t="s">
        <v>13213</v>
      </c>
      <c r="O1222" t="s">
        <v>13214</v>
      </c>
      <c r="P1222" t="s">
        <v>6266</v>
      </c>
      <c r="Q1222" t="s">
        <v>6616</v>
      </c>
      <c r="R1222" t="s">
        <v>6279</v>
      </c>
      <c r="S1222" t="s">
        <v>6269</v>
      </c>
      <c r="T1222" t="s">
        <v>6313</v>
      </c>
      <c r="U1222" t="s">
        <v>6269</v>
      </c>
      <c r="V1222" t="s">
        <v>6271</v>
      </c>
      <c r="W1222" t="s">
        <v>13215</v>
      </c>
      <c r="X1222" t="s">
        <v>13216</v>
      </c>
      <c r="Y1222" t="s">
        <v>6269</v>
      </c>
      <c r="Z1222" s="48" t="str">
        <f t="shared" si="309"/>
        <v>SSA BCH-10.121.96.112-ACCHOD_3/6-10.121.96.115-CPFGandhar_1/5</v>
      </c>
      <c r="AA1222" s="48">
        <f t="shared" si="310"/>
        <v>15</v>
      </c>
      <c r="AB1222" s="48">
        <f t="shared" si="311"/>
        <v>22</v>
      </c>
      <c r="AC1222" s="48">
        <f t="shared" si="312"/>
        <v>15</v>
      </c>
      <c r="AD1222" s="48">
        <f t="shared" si="313"/>
        <v>26</v>
      </c>
      <c r="AE1222" s="48" t="str">
        <f t="shared" si="314"/>
        <v>10.121.96.112</v>
      </c>
      <c r="AF1222" s="42" t="str">
        <f t="shared" si="315"/>
        <v>10.121.96.115</v>
      </c>
      <c r="AG1222" s="7" t="str">
        <f t="shared" si="316"/>
        <v>ACCHOD</v>
      </c>
      <c r="AH1222" s="7" t="str">
        <f t="shared" si="317"/>
        <v>CPFGandhar</v>
      </c>
      <c r="AI1222" s="7" t="str">
        <f t="shared" si="318"/>
        <v>S3P6</v>
      </c>
      <c r="AJ1222" s="7" t="str">
        <f t="shared" si="319"/>
        <v>S1P5</v>
      </c>
      <c r="AK1222" s="7" t="str">
        <f>IFERROR(VLOOKUP(Z1222,'PASTE-DL-ALARMS'!$Q$10:$W$2200,7,FALSE),"")</f>
        <v/>
      </c>
      <c r="AL1222" s="55" t="str">
        <f>IFERROR(VLOOKUP(Z1222,'PASTE-DL-ALARMS'!$Q$10:$W$2200,3,FALSE),"")</f>
        <v/>
      </c>
      <c r="AM1222" s="7" t="str">
        <f t="shared" si="320"/>
        <v>10.121.96.112_ACCHOD_S3P6</v>
      </c>
      <c r="AN1222" s="55" t="str">
        <f t="shared" si="321"/>
        <v>10.121.96.115_CPFGandhar_S1P5</v>
      </c>
      <c r="AO1222" s="72" t="e">
        <f t="shared" ca="1" si="322"/>
        <v>#VALUE!</v>
      </c>
      <c r="AP1222" s="7" t="str">
        <f>IFERROR(VLOOKUP(Z1222,'PASTE-DL-ALARMS'!$Q$10:$Z$2800,8,FALSE),"")</f>
        <v/>
      </c>
    </row>
    <row r="1223" spans="1:42" x14ac:dyDescent="0.25">
      <c r="A1223" s="20"/>
      <c r="B1223" s="20"/>
      <c r="C1223" s="20" t="str">
        <f>IF(D1223="Critical",MAX($C$8:C1222)+1,"")</f>
        <v/>
      </c>
      <c r="D1223" s="20" t="str">
        <f t="shared" si="306"/>
        <v>-</v>
      </c>
      <c r="E1223" s="20" t="str">
        <f>VLOOKUP('PASTE-DOWN-DL'!F1223,'SSA-CODE'!$D$4:$E$56,2,FALSE)</f>
        <v>BHV</v>
      </c>
      <c r="F1223" s="48" t="str">
        <f t="shared" si="307"/>
        <v>SSA BV</v>
      </c>
      <c r="G1223" s="48" t="str">
        <f t="shared" si="308"/>
        <v xml:space="preserve">	SSA BV</v>
      </c>
      <c r="H1223" s="20">
        <v>1214</v>
      </c>
      <c r="I1223" t="s">
        <v>13217</v>
      </c>
      <c r="J1223" t="s">
        <v>6260</v>
      </c>
      <c r="K1223" t="s">
        <v>6275</v>
      </c>
      <c r="L1223" t="s">
        <v>6262</v>
      </c>
      <c r="M1223" t="s">
        <v>6263</v>
      </c>
      <c r="N1223" t="s">
        <v>13218</v>
      </c>
      <c r="O1223" t="s">
        <v>13219</v>
      </c>
      <c r="P1223" t="s">
        <v>6266</v>
      </c>
      <c r="Q1223" t="s">
        <v>6311</v>
      </c>
      <c r="R1223" t="s">
        <v>6279</v>
      </c>
      <c r="S1223" t="s">
        <v>6312</v>
      </c>
      <c r="T1223" t="s">
        <v>6313</v>
      </c>
      <c r="U1223" t="s">
        <v>6312</v>
      </c>
      <c r="V1223" t="s">
        <v>6271</v>
      </c>
      <c r="W1223" t="s">
        <v>13220</v>
      </c>
      <c r="X1223" t="s">
        <v>13221</v>
      </c>
      <c r="Y1223" t="s">
        <v>6269</v>
      </c>
      <c r="Z1223" s="48" t="str">
        <f t="shared" si="309"/>
        <v>SSA BV-10.121.17.165-Tana_1/5-10.121.17.167-JAMBALA_2/5</v>
      </c>
      <c r="AA1223" s="48">
        <f t="shared" si="310"/>
        <v>15</v>
      </c>
      <c r="AB1223" s="48">
        <f t="shared" si="311"/>
        <v>20</v>
      </c>
      <c r="AC1223" s="48">
        <f t="shared" si="312"/>
        <v>15</v>
      </c>
      <c r="AD1223" s="48">
        <f t="shared" si="313"/>
        <v>23</v>
      </c>
      <c r="AE1223" s="48" t="str">
        <f t="shared" si="314"/>
        <v>10.121.17.165</v>
      </c>
      <c r="AF1223" s="42" t="str">
        <f t="shared" si="315"/>
        <v>10.121.17.167</v>
      </c>
      <c r="AG1223" s="7" t="str">
        <f t="shared" si="316"/>
        <v>Tana</v>
      </c>
      <c r="AH1223" s="7" t="str">
        <f t="shared" si="317"/>
        <v>JAMBALA</v>
      </c>
      <c r="AI1223" s="7" t="str">
        <f t="shared" si="318"/>
        <v>S1P5</v>
      </c>
      <c r="AJ1223" s="7" t="str">
        <f t="shared" si="319"/>
        <v>S2P5</v>
      </c>
      <c r="AK1223" s="7" t="str">
        <f>IFERROR(VLOOKUP(Z1223,'PASTE-DL-ALARMS'!$Q$10:$W$2200,7,FALSE),"")</f>
        <v/>
      </c>
      <c r="AL1223" s="55" t="str">
        <f>IFERROR(VLOOKUP(Z1223,'PASTE-DL-ALARMS'!$Q$10:$W$2200,3,FALSE),"")</f>
        <v/>
      </c>
      <c r="AM1223" s="7" t="str">
        <f t="shared" si="320"/>
        <v>10.121.17.165_Tana_S1P5</v>
      </c>
      <c r="AN1223" s="55" t="str">
        <f t="shared" si="321"/>
        <v>10.121.17.167_JAMBALA_S2P5</v>
      </c>
      <c r="AO1223" s="72" t="e">
        <f t="shared" ca="1" si="322"/>
        <v>#VALUE!</v>
      </c>
      <c r="AP1223" s="7" t="str">
        <f>IFERROR(VLOOKUP(Z1223,'PASTE-DL-ALARMS'!$Q$10:$Z$2800,8,FALSE),"")</f>
        <v/>
      </c>
    </row>
    <row r="1224" spans="1:42" x14ac:dyDescent="0.25">
      <c r="A1224" s="20"/>
      <c r="B1224" s="20"/>
      <c r="C1224" s="20" t="str">
        <f>IF(D1224="Critical",MAX($C$8:C1223)+1,"")</f>
        <v/>
      </c>
      <c r="D1224" s="20" t="str">
        <f t="shared" si="306"/>
        <v>-</v>
      </c>
      <c r="E1224" s="20" t="str">
        <f>VLOOKUP('PASTE-DOWN-DL'!F1224,'SSA-CODE'!$D$4:$E$56,2,FALSE)</f>
        <v>AHD</v>
      </c>
      <c r="F1224" s="48" t="str">
        <f t="shared" si="307"/>
        <v>SSA AM</v>
      </c>
      <c r="G1224" s="48" t="str">
        <f t="shared" si="308"/>
        <v xml:space="preserve">	SSA AM</v>
      </c>
      <c r="H1224" s="20">
        <v>1215</v>
      </c>
      <c r="I1224" t="s">
        <v>13222</v>
      </c>
      <c r="J1224" t="s">
        <v>6260</v>
      </c>
      <c r="K1224" t="s">
        <v>6275</v>
      </c>
      <c r="L1224" t="s">
        <v>6262</v>
      </c>
      <c r="M1224" t="s">
        <v>6263</v>
      </c>
      <c r="N1224" t="s">
        <v>13223</v>
      </c>
      <c r="O1224" t="s">
        <v>13224</v>
      </c>
      <c r="P1224" t="s">
        <v>6266</v>
      </c>
      <c r="Q1224" t="s">
        <v>7477</v>
      </c>
      <c r="R1224" t="s">
        <v>6279</v>
      </c>
      <c r="S1224" t="s">
        <v>13225</v>
      </c>
      <c r="T1224" t="s">
        <v>6313</v>
      </c>
      <c r="U1224" t="s">
        <v>13225</v>
      </c>
      <c r="V1224" t="s">
        <v>6271</v>
      </c>
      <c r="W1224" t="s">
        <v>13226</v>
      </c>
      <c r="X1224" t="s">
        <v>13227</v>
      </c>
      <c r="Y1224" t="s">
        <v>6269</v>
      </c>
      <c r="Z1224" s="48" t="str">
        <f t="shared" si="309"/>
        <v>SSA AM-10.121.18.122-BAREJA_4/5-10.121.18.66-GULABAI TEKRA_3/4</v>
      </c>
      <c r="AA1224" s="48">
        <f t="shared" si="310"/>
        <v>15</v>
      </c>
      <c r="AB1224" s="48">
        <f t="shared" si="311"/>
        <v>22</v>
      </c>
      <c r="AC1224" s="48">
        <f t="shared" si="312"/>
        <v>14</v>
      </c>
      <c r="AD1224" s="48">
        <f t="shared" si="313"/>
        <v>28</v>
      </c>
      <c r="AE1224" s="48" t="str">
        <f t="shared" si="314"/>
        <v>10.121.18.122</v>
      </c>
      <c r="AF1224" s="42" t="str">
        <f t="shared" si="315"/>
        <v>10.121.18.66</v>
      </c>
      <c r="AG1224" s="7" t="str">
        <f t="shared" si="316"/>
        <v>BAREJA</v>
      </c>
      <c r="AH1224" s="7" t="str">
        <f t="shared" si="317"/>
        <v>GULABAI TEKRA</v>
      </c>
      <c r="AI1224" s="7" t="str">
        <f t="shared" si="318"/>
        <v>S4P5</v>
      </c>
      <c r="AJ1224" s="7" t="str">
        <f t="shared" si="319"/>
        <v>S3P4</v>
      </c>
      <c r="AK1224" s="7" t="str">
        <f>IFERROR(VLOOKUP(Z1224,'PASTE-DL-ALARMS'!$Q$10:$W$2200,7,FALSE),"")</f>
        <v/>
      </c>
      <c r="AL1224" s="55" t="str">
        <f>IFERROR(VLOOKUP(Z1224,'PASTE-DL-ALARMS'!$Q$10:$W$2200,3,FALSE),"")</f>
        <v/>
      </c>
      <c r="AM1224" s="7" t="str">
        <f t="shared" si="320"/>
        <v>10.121.18.122_BAREJA_S4P5</v>
      </c>
      <c r="AN1224" s="55" t="str">
        <f t="shared" si="321"/>
        <v>10.121.18.66_GULABAI TEKRA_S3P4</v>
      </c>
      <c r="AO1224" s="72" t="e">
        <f t="shared" ca="1" si="322"/>
        <v>#VALUE!</v>
      </c>
      <c r="AP1224" s="7" t="str">
        <f>IFERROR(VLOOKUP(Z1224,'PASTE-DL-ALARMS'!$Q$10:$Z$2800,8,FALSE),"")</f>
        <v/>
      </c>
    </row>
    <row r="1225" spans="1:42" x14ac:dyDescent="0.25">
      <c r="A1225" s="20"/>
      <c r="B1225" s="20"/>
      <c r="C1225" s="20" t="str">
        <f>IF(D1225="Critical",MAX($C$8:C1224)+1,"")</f>
        <v/>
      </c>
      <c r="D1225" s="20" t="str">
        <f t="shared" si="306"/>
        <v>-</v>
      </c>
      <c r="E1225" s="20" t="str">
        <f>VLOOKUP('PASTE-DOWN-DL'!F1225,'SSA-CODE'!$D$4:$E$56,2,FALSE)</f>
        <v>AHD</v>
      </c>
      <c r="F1225" s="48" t="str">
        <f t="shared" si="307"/>
        <v>SSA AM</v>
      </c>
      <c r="G1225" s="48" t="str">
        <f t="shared" si="308"/>
        <v xml:space="preserve">	SSA AM</v>
      </c>
      <c r="H1225" s="20">
        <v>1216</v>
      </c>
      <c r="I1225" t="s">
        <v>13228</v>
      </c>
      <c r="J1225" t="s">
        <v>6260</v>
      </c>
      <c r="K1225" t="s">
        <v>6261</v>
      </c>
      <c r="L1225" t="s">
        <v>6262</v>
      </c>
      <c r="M1225" t="s">
        <v>6263</v>
      </c>
      <c r="N1225" t="s">
        <v>13229</v>
      </c>
      <c r="O1225" t="s">
        <v>13230</v>
      </c>
      <c r="P1225" t="s">
        <v>6266</v>
      </c>
      <c r="Q1225" t="s">
        <v>6461</v>
      </c>
      <c r="R1225" t="s">
        <v>6352</v>
      </c>
      <c r="S1225" t="s">
        <v>6269</v>
      </c>
      <c r="T1225" t="s">
        <v>6910</v>
      </c>
      <c r="U1225" t="s">
        <v>6269</v>
      </c>
      <c r="V1225" t="s">
        <v>6271</v>
      </c>
      <c r="W1225" t="s">
        <v>13231</v>
      </c>
      <c r="X1225" t="s">
        <v>13232</v>
      </c>
      <c r="Y1225" t="s">
        <v>6269</v>
      </c>
      <c r="Z1225" s="48" t="str">
        <f t="shared" si="309"/>
        <v>SSA AM-10.121.18.23-Jagatpur_5/1-10.121.17.204-Naranpura_5/1</v>
      </c>
      <c r="AA1225" s="48">
        <f t="shared" si="310"/>
        <v>14</v>
      </c>
      <c r="AB1225" s="48">
        <f t="shared" si="311"/>
        <v>23</v>
      </c>
      <c r="AC1225" s="48">
        <f t="shared" si="312"/>
        <v>15</v>
      </c>
      <c r="AD1225" s="48">
        <f t="shared" si="313"/>
        <v>25</v>
      </c>
      <c r="AE1225" s="48" t="str">
        <f t="shared" si="314"/>
        <v>10.121.18.23</v>
      </c>
      <c r="AF1225" s="42" t="str">
        <f t="shared" si="315"/>
        <v>10.121.17.204</v>
      </c>
      <c r="AG1225" s="7" t="str">
        <f t="shared" si="316"/>
        <v>JAGATPUR</v>
      </c>
      <c r="AH1225" s="7" t="str">
        <f t="shared" si="317"/>
        <v>NARANPURA</v>
      </c>
      <c r="AI1225" s="7" t="str">
        <f t="shared" si="318"/>
        <v>S5P1</v>
      </c>
      <c r="AJ1225" s="7" t="str">
        <f t="shared" si="319"/>
        <v>S5P1</v>
      </c>
      <c r="AK1225" s="7" t="str">
        <f>IFERROR(VLOOKUP(Z1225,'PASTE-DL-ALARMS'!$Q$10:$W$2200,7,FALSE),"")</f>
        <v/>
      </c>
      <c r="AL1225" s="55" t="str">
        <f>IFERROR(VLOOKUP(Z1225,'PASTE-DL-ALARMS'!$Q$10:$W$2200,3,FALSE),"")</f>
        <v/>
      </c>
      <c r="AM1225" s="7" t="str">
        <f t="shared" si="320"/>
        <v>10.121.18.23_JAGATPUR_S5P1</v>
      </c>
      <c r="AN1225" s="55" t="str">
        <f t="shared" si="321"/>
        <v>10.121.17.204_NARANPURA_S5P1</v>
      </c>
      <c r="AO1225" s="72" t="e">
        <f t="shared" ca="1" si="322"/>
        <v>#VALUE!</v>
      </c>
      <c r="AP1225" s="7" t="str">
        <f>IFERROR(VLOOKUP(Z1225,'PASTE-DL-ALARMS'!$Q$10:$Z$2800,8,FALSE),"")</f>
        <v/>
      </c>
    </row>
    <row r="1226" spans="1:42" x14ac:dyDescent="0.25">
      <c r="A1226" s="20"/>
      <c r="B1226" s="20"/>
      <c r="C1226" s="20" t="str">
        <f>IF(D1226="Critical",MAX($C$8:C1225)+1,"")</f>
        <v/>
      </c>
      <c r="D1226" s="20" t="str">
        <f t="shared" si="306"/>
        <v>-</v>
      </c>
      <c r="E1226" s="20" t="str">
        <f>VLOOKUP('PASTE-DOWN-DL'!F1226,'SSA-CODE'!$D$4:$E$56,2,FALSE)</f>
        <v>AHD</v>
      </c>
      <c r="F1226" s="48" t="str">
        <f t="shared" si="307"/>
        <v>SSA AM</v>
      </c>
      <c r="G1226" s="48" t="str">
        <f t="shared" si="308"/>
        <v xml:space="preserve">	SSA AM</v>
      </c>
      <c r="H1226" s="20">
        <v>1217</v>
      </c>
      <c r="I1226" t="s">
        <v>13233</v>
      </c>
      <c r="J1226" t="s">
        <v>6260</v>
      </c>
      <c r="K1226" t="s">
        <v>6275</v>
      </c>
      <c r="L1226" t="s">
        <v>6262</v>
      </c>
      <c r="M1226" t="s">
        <v>6263</v>
      </c>
      <c r="N1226" t="s">
        <v>13234</v>
      </c>
      <c r="O1226" t="s">
        <v>13235</v>
      </c>
      <c r="P1226" t="s">
        <v>6266</v>
      </c>
      <c r="Q1226" t="s">
        <v>6565</v>
      </c>
      <c r="R1226" t="s">
        <v>7018</v>
      </c>
      <c r="S1226" t="s">
        <v>13236</v>
      </c>
      <c r="T1226" t="s">
        <v>6500</v>
      </c>
      <c r="U1226" t="s">
        <v>8825</v>
      </c>
      <c r="V1226" t="s">
        <v>6271</v>
      </c>
      <c r="W1226" t="s">
        <v>13237</v>
      </c>
      <c r="X1226" t="s">
        <v>13238</v>
      </c>
      <c r="Y1226" t="s">
        <v>13239</v>
      </c>
      <c r="Z1226" s="48" t="str">
        <f t="shared" si="309"/>
        <v>SSA AM-10.121.17.213-DRDO_1/5-10.121.18.66-GulbaiTekra_4/4</v>
      </c>
      <c r="AA1226" s="48">
        <f t="shared" si="310"/>
        <v>15</v>
      </c>
      <c r="AB1226" s="48">
        <f t="shared" si="311"/>
        <v>20</v>
      </c>
      <c r="AC1226" s="48">
        <f t="shared" si="312"/>
        <v>14</v>
      </c>
      <c r="AD1226" s="48">
        <f t="shared" si="313"/>
        <v>28</v>
      </c>
      <c r="AE1226" s="48" t="str">
        <f t="shared" si="314"/>
        <v>10.121.17.213</v>
      </c>
      <c r="AF1226" s="42" t="str">
        <f t="shared" si="315"/>
        <v>10.121.18.66</v>
      </c>
      <c r="AG1226" s="7" t="str">
        <f t="shared" si="316"/>
        <v>DRDO</v>
      </c>
      <c r="AH1226" s="7" t="str">
        <f t="shared" si="317"/>
        <v>GULABAI TEKRA</v>
      </c>
      <c r="AI1226" s="7" t="str">
        <f t="shared" si="318"/>
        <v>S1P5</v>
      </c>
      <c r="AJ1226" s="7" t="str">
        <f t="shared" si="319"/>
        <v>S4P4</v>
      </c>
      <c r="AK1226" s="7" t="str">
        <f>IFERROR(VLOOKUP(Z1226,'PASTE-DL-ALARMS'!$Q$10:$W$2200,7,FALSE),"")</f>
        <v/>
      </c>
      <c r="AL1226" s="55" t="str">
        <f>IFERROR(VLOOKUP(Z1226,'PASTE-DL-ALARMS'!$Q$10:$W$2200,3,FALSE),"")</f>
        <v/>
      </c>
      <c r="AM1226" s="7" t="str">
        <f t="shared" si="320"/>
        <v>10.121.17.213_DRDO_S1P5</v>
      </c>
      <c r="AN1226" s="55" t="str">
        <f t="shared" si="321"/>
        <v>10.121.18.66_GULABAI TEKRA_S4P4</v>
      </c>
      <c r="AO1226" s="72" t="e">
        <f t="shared" ca="1" si="322"/>
        <v>#VALUE!</v>
      </c>
      <c r="AP1226" s="7" t="str">
        <f>IFERROR(VLOOKUP(Z1226,'PASTE-DL-ALARMS'!$Q$10:$Z$2800,8,FALSE),"")</f>
        <v/>
      </c>
    </row>
    <row r="1227" spans="1:42" x14ac:dyDescent="0.25">
      <c r="A1227" s="20"/>
      <c r="B1227" s="20"/>
      <c r="C1227" s="20" t="str">
        <f>IF(D1227="Critical",MAX($C$8:C1226)+1,"")</f>
        <v/>
      </c>
      <c r="D1227" s="20" t="str">
        <f t="shared" ref="D1227:D1290" si="323">TRIM(CLEAN(P1227))</f>
        <v>-</v>
      </c>
      <c r="E1227" s="20" t="str">
        <f>VLOOKUP('PASTE-DOWN-DL'!F1227,'SSA-CODE'!$D$4:$E$56,2,FALSE)</f>
        <v>AHD</v>
      </c>
      <c r="F1227" s="48" t="str">
        <f t="shared" ref="F1227:F1290" si="324">TRIM(CLEAN(SUBSTITUTE(G1227,CHAR(160)," ")))</f>
        <v>SSA AM</v>
      </c>
      <c r="G1227" s="48" t="str">
        <f t="shared" ref="G1227:G1290" si="325">MID(I1227,1,SEARCH("-",I1227)-1)</f>
        <v xml:space="preserve">	SSA AM</v>
      </c>
      <c r="H1227" s="20">
        <v>1218</v>
      </c>
      <c r="I1227" t="s">
        <v>13240</v>
      </c>
      <c r="J1227" t="s">
        <v>6466</v>
      </c>
      <c r="K1227" t="s">
        <v>6275</v>
      </c>
      <c r="L1227" t="s">
        <v>6262</v>
      </c>
      <c r="M1227" t="s">
        <v>6263</v>
      </c>
      <c r="N1227" t="s">
        <v>13241</v>
      </c>
      <c r="O1227" t="s">
        <v>13242</v>
      </c>
      <c r="P1227" t="s">
        <v>6266</v>
      </c>
      <c r="Q1227" t="s">
        <v>6735</v>
      </c>
      <c r="R1227" t="s">
        <v>6279</v>
      </c>
      <c r="S1227" t="s">
        <v>13243</v>
      </c>
      <c r="T1227" t="s">
        <v>6287</v>
      </c>
      <c r="U1227" t="s">
        <v>13243</v>
      </c>
      <c r="V1227" t="s">
        <v>6271</v>
      </c>
      <c r="W1227" t="s">
        <v>13244</v>
      </c>
      <c r="X1227" t="s">
        <v>13245</v>
      </c>
      <c r="Y1227" t="s">
        <v>6269</v>
      </c>
      <c r="Z1227" s="48" t="str">
        <f t="shared" ref="Z1227:Z1290" si="326">TRIM(CLEAN(I1227))</f>
        <v>SSA AM-10.121.18.146-Railwaypura_2_B2\S6P11-10.121.17.209-Railwaypura_B2\S6P11</v>
      </c>
      <c r="AA1227" s="48">
        <f t="shared" ref="AA1227:AA1290" si="327">SEARCH("_",N1227)</f>
        <v>15</v>
      </c>
      <c r="AB1227" s="48">
        <f t="shared" ref="AB1227:AB1290" si="328">SEARCH("_TN7",N1227)</f>
        <v>29</v>
      </c>
      <c r="AC1227" s="48">
        <f t="shared" ref="AC1227:AC1290" si="329">SEARCH("_",O1227)</f>
        <v>15</v>
      </c>
      <c r="AD1227" s="48">
        <f t="shared" ref="AD1227:AD1290" si="330">SEARCH("_TN7",O1227)</f>
        <v>27</v>
      </c>
      <c r="AE1227" s="48" t="str">
        <f t="shared" ref="AE1227:AE1290" si="331">TRIM(CLEAN(MID(N1227,1,SEARCH("_",N1227)-1)))</f>
        <v>10.121.18.146</v>
      </c>
      <c r="AF1227" s="42" t="str">
        <f t="shared" ref="AF1227:AF1290" si="332">TRIM(CLEAN(MID(O1227,1,SEARCH("_",O1227)-1)))</f>
        <v>10.121.17.209</v>
      </c>
      <c r="AG1227" s="7" t="str">
        <f t="shared" ref="AG1227:AG1290" si="333">MID(N1227,AA1227+1,AB1227-AA1227-1)</f>
        <v>Railwaypura 2</v>
      </c>
      <c r="AH1227" s="7" t="str">
        <f t="shared" ref="AH1227:AH1290" si="334">MID(O1227,AC1227+1,AD1227-AC1227-1)</f>
        <v>RAILWAYPURA</v>
      </c>
      <c r="AI1227" s="7" t="str">
        <f t="shared" ref="AI1227:AI1290" si="335">RIGHT(N1227,LEN(N1227)-SEARCH("\",N1227))</f>
        <v>S6P11</v>
      </c>
      <c r="AJ1227" s="7" t="str">
        <f t="shared" ref="AJ1227:AJ1290" si="336">RIGHT(O1227,LEN(O1227)-SEARCH("\",O1227))</f>
        <v>S6P11</v>
      </c>
      <c r="AK1227" s="7" t="str">
        <f>IFERROR(VLOOKUP(Z1227,'PASTE-DL-ALARMS'!$Q$10:$W$2200,7,FALSE),"")</f>
        <v/>
      </c>
      <c r="AL1227" s="55" t="str">
        <f>IFERROR(VLOOKUP(Z1227,'PASTE-DL-ALARMS'!$Q$10:$W$2200,3,FALSE),"")</f>
        <v/>
      </c>
      <c r="AM1227" s="7" t="str">
        <f t="shared" ref="AM1227:AM1290" si="337">CONCATENATE(AE1227,"_",AG1227,"_",AI1227)</f>
        <v>10.121.18.146_Railwaypura 2_S6P11</v>
      </c>
      <c r="AN1227" s="55" t="str">
        <f t="shared" ref="AN1227:AN1290" si="338">CONCATENATE(AF1227,"_",AH1227,"_",AJ1227)</f>
        <v>10.121.17.209_RAILWAYPURA_S6P11</v>
      </c>
      <c r="AO1227" s="72" t="e">
        <f t="shared" ref="AO1227:AO1290" ca="1" si="339">$AL$3-AK1227</f>
        <v>#VALUE!</v>
      </c>
      <c r="AP1227" s="7" t="str">
        <f>IFERROR(VLOOKUP(Z1227,'PASTE-DL-ALARMS'!$Q$10:$Z$2800,8,FALSE),"")</f>
        <v/>
      </c>
    </row>
    <row r="1228" spans="1:42" x14ac:dyDescent="0.25">
      <c r="A1228" s="20"/>
      <c r="B1228" s="20"/>
      <c r="C1228" s="20" t="str">
        <f>IF(D1228="Critical",MAX($C$8:C1227)+1,"")</f>
        <v/>
      </c>
      <c r="D1228" s="20" t="str">
        <f t="shared" si="323"/>
        <v>-</v>
      </c>
      <c r="E1228" s="20" t="str">
        <f>VLOOKUP('PASTE-DOWN-DL'!F1228,'SSA-CODE'!$D$4:$E$56,2,FALSE)</f>
        <v>WTR AM</v>
      </c>
      <c r="F1228" s="48" t="str">
        <f t="shared" si="324"/>
        <v>WTR AM</v>
      </c>
      <c r="G1228" s="48" t="str">
        <f t="shared" si="325"/>
        <v xml:space="preserve">	WTR AM</v>
      </c>
      <c r="H1228" s="20">
        <v>1219</v>
      </c>
      <c r="I1228" t="s">
        <v>13246</v>
      </c>
      <c r="J1228" t="s">
        <v>6466</v>
      </c>
      <c r="K1228" t="s">
        <v>6275</v>
      </c>
      <c r="L1228" t="s">
        <v>6262</v>
      </c>
      <c r="M1228" t="s">
        <v>6263</v>
      </c>
      <c r="N1228" t="s">
        <v>13247</v>
      </c>
      <c r="O1228" t="s">
        <v>13248</v>
      </c>
      <c r="P1228" t="s">
        <v>6266</v>
      </c>
      <c r="Q1228" t="s">
        <v>7052</v>
      </c>
      <c r="R1228" t="s">
        <v>6279</v>
      </c>
      <c r="S1228" t="s">
        <v>7470</v>
      </c>
      <c r="T1228" t="s">
        <v>6353</v>
      </c>
      <c r="U1228" t="s">
        <v>7470</v>
      </c>
      <c r="V1228" t="s">
        <v>6271</v>
      </c>
      <c r="W1228" t="s">
        <v>13249</v>
      </c>
      <c r="X1228" t="s">
        <v>13250</v>
      </c>
      <c r="Y1228" t="s">
        <v>6269</v>
      </c>
      <c r="Z1228" s="48" t="str">
        <f t="shared" si="326"/>
        <v>WTR AM-10.121.16.237-B2_Thasara\S3P9-10.121.16.229-B1_THASRA_S3P9</v>
      </c>
      <c r="AA1228" s="48">
        <f t="shared" si="327"/>
        <v>15</v>
      </c>
      <c r="AB1228" s="48">
        <f t="shared" si="328"/>
        <v>23</v>
      </c>
      <c r="AC1228" s="48">
        <f t="shared" si="329"/>
        <v>15</v>
      </c>
      <c r="AD1228" s="48">
        <f t="shared" si="330"/>
        <v>22</v>
      </c>
      <c r="AE1228" s="48" t="str">
        <f t="shared" si="331"/>
        <v>10.121.16.237</v>
      </c>
      <c r="AF1228" s="42" t="str">
        <f t="shared" si="332"/>
        <v>10.121.16.229</v>
      </c>
      <c r="AG1228" s="7" t="str">
        <f t="shared" si="333"/>
        <v>Thasara</v>
      </c>
      <c r="AH1228" s="7" t="str">
        <f t="shared" si="334"/>
        <v>THASRA</v>
      </c>
      <c r="AI1228" s="7" t="str">
        <f t="shared" si="335"/>
        <v>S3P9</v>
      </c>
      <c r="AJ1228" s="7" t="str">
        <f t="shared" si="336"/>
        <v>S3P9</v>
      </c>
      <c r="AK1228" s="7" t="str">
        <f>IFERROR(VLOOKUP(Z1228,'PASTE-DL-ALARMS'!$Q$10:$W$2200,7,FALSE),"")</f>
        <v/>
      </c>
      <c r="AL1228" s="55" t="str">
        <f>IFERROR(VLOOKUP(Z1228,'PASTE-DL-ALARMS'!$Q$10:$W$2200,3,FALSE),"")</f>
        <v/>
      </c>
      <c r="AM1228" s="7" t="str">
        <f t="shared" si="337"/>
        <v>10.121.16.237_Thasara_S3P9</v>
      </c>
      <c r="AN1228" s="55" t="str">
        <f t="shared" si="338"/>
        <v>10.121.16.229_THASRA_S3P9</v>
      </c>
      <c r="AO1228" s="72" t="e">
        <f t="shared" ca="1" si="339"/>
        <v>#VALUE!</v>
      </c>
      <c r="AP1228" s="7" t="str">
        <f>IFERROR(VLOOKUP(Z1228,'PASTE-DL-ALARMS'!$Q$10:$Z$2800,8,FALSE),"")</f>
        <v/>
      </c>
    </row>
    <row r="1229" spans="1:42" x14ac:dyDescent="0.25">
      <c r="A1229" s="20"/>
      <c r="B1229" s="20"/>
      <c r="C1229" s="20" t="str">
        <f>IF(D1229="Critical",MAX($C$8:C1228)+1,"")</f>
        <v/>
      </c>
      <c r="D1229" s="20" t="str">
        <f t="shared" si="323"/>
        <v>-</v>
      </c>
      <c r="E1229" s="20" t="str">
        <f>VLOOKUP('PASTE-DOWN-DL'!F1229,'SSA-CODE'!$D$4:$E$56,2,FALSE)</f>
        <v>WTR RJ</v>
      </c>
      <c r="F1229" s="48" t="str">
        <f t="shared" si="324"/>
        <v>WTR RJ</v>
      </c>
      <c r="G1229" s="48" t="str">
        <f t="shared" si="325"/>
        <v xml:space="preserve">	WTR RJ</v>
      </c>
      <c r="H1229" s="20">
        <v>1220</v>
      </c>
      <c r="I1229" t="s">
        <v>13251</v>
      </c>
      <c r="J1229" t="s">
        <v>6260</v>
      </c>
      <c r="K1229" t="s">
        <v>6275</v>
      </c>
      <c r="L1229" t="s">
        <v>6262</v>
      </c>
      <c r="M1229" t="s">
        <v>6263</v>
      </c>
      <c r="N1229" t="s">
        <v>13253</v>
      </c>
      <c r="O1229" t="s">
        <v>13252</v>
      </c>
      <c r="P1229" t="s">
        <v>6266</v>
      </c>
      <c r="Q1229" t="s">
        <v>6319</v>
      </c>
      <c r="R1229" t="s">
        <v>6279</v>
      </c>
      <c r="S1229" t="s">
        <v>6269</v>
      </c>
      <c r="T1229" t="s">
        <v>13254</v>
      </c>
      <c r="U1229" t="s">
        <v>6269</v>
      </c>
      <c r="V1229" t="s">
        <v>6271</v>
      </c>
      <c r="W1229" t="s">
        <v>13255</v>
      </c>
      <c r="X1229" t="s">
        <v>13256</v>
      </c>
      <c r="Y1229" t="s">
        <v>13257</v>
      </c>
      <c r="Z1229" s="48" t="str">
        <f t="shared" si="326"/>
        <v>WTR RJ-10.121.17.49-ATKOT_5/3 -10.121.96.39-BABRA_5/3</v>
      </c>
      <c r="AA1229" s="48">
        <f t="shared" si="327"/>
        <v>14</v>
      </c>
      <c r="AB1229" s="48">
        <f t="shared" si="328"/>
        <v>20</v>
      </c>
      <c r="AC1229" s="48">
        <f t="shared" si="329"/>
        <v>14</v>
      </c>
      <c r="AD1229" s="48">
        <f t="shared" si="330"/>
        <v>20</v>
      </c>
      <c r="AE1229" s="48" t="str">
        <f t="shared" si="331"/>
        <v>10.121.96.39</v>
      </c>
      <c r="AF1229" s="42" t="str">
        <f t="shared" si="332"/>
        <v>10.121.17.49</v>
      </c>
      <c r="AG1229" s="7" t="str">
        <f t="shared" si="333"/>
        <v>BABRA</v>
      </c>
      <c r="AH1229" s="7" t="str">
        <f t="shared" si="334"/>
        <v>ATKOT</v>
      </c>
      <c r="AI1229" s="7" t="str">
        <f t="shared" si="335"/>
        <v>S5P3</v>
      </c>
      <c r="AJ1229" s="7" t="str">
        <f t="shared" si="336"/>
        <v>S5P3</v>
      </c>
      <c r="AK1229" s="7" t="str">
        <f>IFERROR(VLOOKUP(Z1229,'PASTE-DL-ALARMS'!$Q$10:$W$2200,7,FALSE),"")</f>
        <v/>
      </c>
      <c r="AL1229" s="55" t="str">
        <f>IFERROR(VLOOKUP(Z1229,'PASTE-DL-ALARMS'!$Q$10:$W$2200,3,FALSE),"")</f>
        <v/>
      </c>
      <c r="AM1229" s="7" t="str">
        <f t="shared" si="337"/>
        <v>10.121.96.39_BABRA_S5P3</v>
      </c>
      <c r="AN1229" s="55" t="str">
        <f t="shared" si="338"/>
        <v>10.121.17.49_ATKOT_S5P3</v>
      </c>
      <c r="AO1229" s="72" t="e">
        <f t="shared" ca="1" si="339"/>
        <v>#VALUE!</v>
      </c>
      <c r="AP1229" s="7" t="str">
        <f>IFERROR(VLOOKUP(Z1229,'PASTE-DL-ALARMS'!$Q$10:$Z$2800,8,FALSE),"")</f>
        <v/>
      </c>
    </row>
    <row r="1230" spans="1:42" x14ac:dyDescent="0.25">
      <c r="A1230" s="20"/>
      <c r="B1230" s="20"/>
      <c r="C1230" s="20" t="str">
        <f>IF(D1230="Critical",MAX($C$8:C1229)+1,"")</f>
        <v/>
      </c>
      <c r="D1230" s="20" t="str">
        <f t="shared" si="323"/>
        <v>-</v>
      </c>
      <c r="E1230" s="20" t="str">
        <f>VLOOKUP('PASTE-DOWN-DL'!F1230,'SSA-CODE'!$D$4:$E$56,2,FALSE)</f>
        <v>WTR AM</v>
      </c>
      <c r="F1230" s="48" t="str">
        <f t="shared" si="324"/>
        <v>WTR AM</v>
      </c>
      <c r="G1230" s="48" t="str">
        <f t="shared" si="325"/>
        <v xml:space="preserve">	WTR AM</v>
      </c>
      <c r="H1230" s="20">
        <v>1221</v>
      </c>
      <c r="I1230" t="s">
        <v>13258</v>
      </c>
      <c r="J1230" t="s">
        <v>6260</v>
      </c>
      <c r="K1230" t="s">
        <v>6261</v>
      </c>
      <c r="L1230" t="s">
        <v>6262</v>
      </c>
      <c r="M1230" t="s">
        <v>6263</v>
      </c>
      <c r="N1230" t="s">
        <v>13259</v>
      </c>
      <c r="O1230" t="s">
        <v>13260</v>
      </c>
      <c r="P1230" t="s">
        <v>6266</v>
      </c>
      <c r="Q1230" t="s">
        <v>7559</v>
      </c>
      <c r="R1230" t="s">
        <v>6401</v>
      </c>
      <c r="S1230" t="s">
        <v>6269</v>
      </c>
      <c r="T1230" t="s">
        <v>6602</v>
      </c>
      <c r="U1230" t="s">
        <v>6269</v>
      </c>
      <c r="V1230" t="s">
        <v>6271</v>
      </c>
      <c r="W1230" t="s">
        <v>13261</v>
      </c>
      <c r="X1230" t="s">
        <v>13262</v>
      </c>
      <c r="Y1230" t="s">
        <v>6269</v>
      </c>
      <c r="Z1230" s="48" t="str">
        <f t="shared" si="326"/>
        <v>WTR AM-10.121.15.136-TN725B_Mehsana 2 (GNE)_B2\S4P1-10.121.15.140-TN705B_Unja_B1\S3P1</v>
      </c>
      <c r="AA1230" s="48">
        <f t="shared" si="327"/>
        <v>15</v>
      </c>
      <c r="AB1230" s="48">
        <f t="shared" si="328"/>
        <v>20</v>
      </c>
      <c r="AC1230" s="48">
        <f t="shared" si="329"/>
        <v>15</v>
      </c>
      <c r="AD1230" s="48">
        <f t="shared" si="330"/>
        <v>29</v>
      </c>
      <c r="AE1230" s="48" t="str">
        <f t="shared" si="331"/>
        <v>10.121.15.140</v>
      </c>
      <c r="AF1230" s="42" t="str">
        <f t="shared" si="332"/>
        <v>10.121.15.136</v>
      </c>
      <c r="AG1230" s="7" t="str">
        <f t="shared" si="333"/>
        <v>Unja</v>
      </c>
      <c r="AH1230" s="7" t="str">
        <f t="shared" si="334"/>
        <v>Mehsana2(GNE)</v>
      </c>
      <c r="AI1230" s="7" t="str">
        <f t="shared" si="335"/>
        <v>S3P1</v>
      </c>
      <c r="AJ1230" s="7" t="str">
        <f t="shared" si="336"/>
        <v>S4P1</v>
      </c>
      <c r="AK1230" s="7" t="str">
        <f>IFERROR(VLOOKUP(Z1230,'PASTE-DL-ALARMS'!$Q$10:$W$2200,7,FALSE),"")</f>
        <v/>
      </c>
      <c r="AL1230" s="55" t="str">
        <f>IFERROR(VLOOKUP(Z1230,'PASTE-DL-ALARMS'!$Q$10:$W$2200,3,FALSE),"")</f>
        <v/>
      </c>
      <c r="AM1230" s="7" t="str">
        <f t="shared" si="337"/>
        <v>10.121.15.140_Unja_S3P1</v>
      </c>
      <c r="AN1230" s="55" t="str">
        <f t="shared" si="338"/>
        <v>10.121.15.136_Mehsana2(GNE)_S4P1</v>
      </c>
      <c r="AO1230" s="72" t="e">
        <f t="shared" ca="1" si="339"/>
        <v>#VALUE!</v>
      </c>
      <c r="AP1230" s="7" t="str">
        <f>IFERROR(VLOOKUP(Z1230,'PASTE-DL-ALARMS'!$Q$10:$Z$2800,8,FALSE),"")</f>
        <v/>
      </c>
    </row>
    <row r="1231" spans="1:42" x14ac:dyDescent="0.25">
      <c r="A1231" s="20"/>
      <c r="B1231" s="20"/>
      <c r="C1231" s="20" t="str">
        <f>IF(D1231="Critical",MAX($C$8:C1230)+1,"")</f>
        <v/>
      </c>
      <c r="D1231" s="20" t="str">
        <f t="shared" si="323"/>
        <v>-</v>
      </c>
      <c r="E1231" s="20" t="str">
        <f>VLOOKUP('PASTE-DOWN-DL'!F1231,'SSA-CODE'!$D$4:$E$56,2,FALSE)</f>
        <v>VDA</v>
      </c>
      <c r="F1231" s="48" t="str">
        <f t="shared" si="324"/>
        <v>SSA VDR</v>
      </c>
      <c r="G1231" s="48" t="str">
        <f t="shared" si="325"/>
        <v xml:space="preserve">	SSA VDR</v>
      </c>
      <c r="H1231" s="20">
        <v>1222</v>
      </c>
      <c r="I1231" t="s">
        <v>13263</v>
      </c>
      <c r="J1231" t="s">
        <v>6260</v>
      </c>
      <c r="K1231" t="s">
        <v>6275</v>
      </c>
      <c r="L1231" t="s">
        <v>6262</v>
      </c>
      <c r="M1231" t="s">
        <v>6263</v>
      </c>
      <c r="N1231" t="s">
        <v>13264</v>
      </c>
      <c r="O1231" t="s">
        <v>13265</v>
      </c>
      <c r="P1231" t="s">
        <v>6266</v>
      </c>
      <c r="Q1231" t="s">
        <v>6378</v>
      </c>
      <c r="R1231" t="s">
        <v>6279</v>
      </c>
      <c r="S1231" t="s">
        <v>13266</v>
      </c>
      <c r="T1231" t="s">
        <v>6950</v>
      </c>
      <c r="U1231" t="s">
        <v>13266</v>
      </c>
      <c r="V1231" t="s">
        <v>13267</v>
      </c>
      <c r="W1231" t="s">
        <v>13268</v>
      </c>
      <c r="X1231" t="s">
        <v>6488</v>
      </c>
      <c r="Y1231" t="s">
        <v>6269</v>
      </c>
      <c r="Z1231" s="48" t="str">
        <f t="shared" si="326"/>
        <v>SSA VDR-10.121.99.129-ALKAPURI(GNE) B2_5/5-10.121.19.183-Sk-Colony-A1 A1_2/5</v>
      </c>
      <c r="AA1231" s="48">
        <f t="shared" si="327"/>
        <v>15</v>
      </c>
      <c r="AB1231" s="48">
        <f t="shared" si="328"/>
        <v>29</v>
      </c>
      <c r="AC1231" s="48">
        <f t="shared" si="329"/>
        <v>15</v>
      </c>
      <c r="AD1231" s="48">
        <f t="shared" si="330"/>
        <v>26</v>
      </c>
      <c r="AE1231" s="48" t="str">
        <f t="shared" si="331"/>
        <v>10.121.99.129</v>
      </c>
      <c r="AF1231" s="42" t="str">
        <f t="shared" si="332"/>
        <v>10.121.19.183</v>
      </c>
      <c r="AG1231" s="7" t="str">
        <f t="shared" si="333"/>
        <v>ALKAPURI(GNE)</v>
      </c>
      <c r="AH1231" s="7" t="str">
        <f t="shared" si="334"/>
        <v>UIA SYG A1</v>
      </c>
      <c r="AI1231" s="7" t="str">
        <f t="shared" si="335"/>
        <v>S5P5</v>
      </c>
      <c r="AJ1231" s="7" t="str">
        <f t="shared" si="336"/>
        <v>S2P5</v>
      </c>
      <c r="AK1231" s="7" t="str">
        <f>IFERROR(VLOOKUP(Z1231,'PASTE-DL-ALARMS'!$Q$10:$W$2200,7,FALSE),"")</f>
        <v/>
      </c>
      <c r="AL1231" s="55" t="str">
        <f>IFERROR(VLOOKUP(Z1231,'PASTE-DL-ALARMS'!$Q$10:$W$2200,3,FALSE),"")</f>
        <v/>
      </c>
      <c r="AM1231" s="7" t="str">
        <f t="shared" si="337"/>
        <v>10.121.99.129_ALKAPURI(GNE)_S5P5</v>
      </c>
      <c r="AN1231" s="55" t="str">
        <f t="shared" si="338"/>
        <v>10.121.19.183_UIA SYG A1_S2P5</v>
      </c>
      <c r="AO1231" s="72" t="e">
        <f t="shared" ca="1" si="339"/>
        <v>#VALUE!</v>
      </c>
      <c r="AP1231" s="7" t="str">
        <f>IFERROR(VLOOKUP(Z1231,'PASTE-DL-ALARMS'!$Q$10:$Z$2800,8,FALSE),"")</f>
        <v/>
      </c>
    </row>
    <row r="1232" spans="1:42" x14ac:dyDescent="0.25">
      <c r="A1232" s="20"/>
      <c r="B1232" s="20"/>
      <c r="C1232" s="20" t="str">
        <f>IF(D1232="Critical",MAX($C$8:C1231)+1,"")</f>
        <v/>
      </c>
      <c r="D1232" s="20" t="str">
        <f t="shared" si="323"/>
        <v>-</v>
      </c>
      <c r="E1232" s="20" t="str">
        <f>VLOOKUP('PASTE-DOWN-DL'!F1232,'SSA-CODE'!$D$4:$E$56,2,FALSE)</f>
        <v>VDA</v>
      </c>
      <c r="F1232" s="48" t="str">
        <f t="shared" si="324"/>
        <v>SSA VDR</v>
      </c>
      <c r="G1232" s="48" t="str">
        <f t="shared" si="325"/>
        <v xml:space="preserve">	SSA VDR</v>
      </c>
      <c r="H1232" s="20">
        <v>1223</v>
      </c>
      <c r="I1232" t="s">
        <v>13269</v>
      </c>
      <c r="J1232" t="s">
        <v>6260</v>
      </c>
      <c r="K1232" t="s">
        <v>6275</v>
      </c>
      <c r="L1232" t="s">
        <v>6262</v>
      </c>
      <c r="M1232" t="s">
        <v>6263</v>
      </c>
      <c r="N1232" t="s">
        <v>13270</v>
      </c>
      <c r="O1232" t="s">
        <v>13271</v>
      </c>
      <c r="P1232" t="s">
        <v>6266</v>
      </c>
      <c r="Q1232" t="s">
        <v>6359</v>
      </c>
      <c r="R1232" t="s">
        <v>6279</v>
      </c>
      <c r="S1232" t="s">
        <v>13272</v>
      </c>
      <c r="T1232" t="s">
        <v>6313</v>
      </c>
      <c r="U1232" t="s">
        <v>6417</v>
      </c>
      <c r="V1232" t="s">
        <v>6271</v>
      </c>
      <c r="W1232" t="s">
        <v>13273</v>
      </c>
      <c r="X1232" t="s">
        <v>13274</v>
      </c>
      <c r="Y1232" t="s">
        <v>6269</v>
      </c>
      <c r="Z1232" s="48" t="str">
        <f t="shared" si="326"/>
        <v>SSA VDR-10.121.99.168-SANGAM ROADLINES BTS A1_1/5-10.121.99.138-Golden Choukadi B2_3/3</v>
      </c>
      <c r="AA1232" s="48">
        <f t="shared" si="327"/>
        <v>15</v>
      </c>
      <c r="AB1232" s="48">
        <f t="shared" si="328"/>
        <v>27</v>
      </c>
      <c r="AC1232" s="48">
        <f t="shared" si="329"/>
        <v>15</v>
      </c>
      <c r="AD1232" s="48">
        <f t="shared" si="330"/>
        <v>36</v>
      </c>
      <c r="AE1232" s="48" t="str">
        <f t="shared" si="331"/>
        <v>10.121.99.168</v>
      </c>
      <c r="AF1232" s="42" t="str">
        <f t="shared" si="332"/>
        <v>10.121.99.138</v>
      </c>
      <c r="AG1232" s="7" t="str">
        <f t="shared" si="333"/>
        <v xml:space="preserve">AIRPORT A1 </v>
      </c>
      <c r="AH1232" s="7" t="str">
        <f t="shared" si="334"/>
        <v>SANGAM ROAD LINE BTS</v>
      </c>
      <c r="AI1232" s="7" t="str">
        <f t="shared" si="335"/>
        <v>S1P5</v>
      </c>
      <c r="AJ1232" s="7" t="str">
        <f t="shared" si="336"/>
        <v>S3P3</v>
      </c>
      <c r="AK1232" s="7" t="str">
        <f>IFERROR(VLOOKUP(Z1232,'PASTE-DL-ALARMS'!$Q$10:$W$2200,7,FALSE),"")</f>
        <v/>
      </c>
      <c r="AL1232" s="55" t="str">
        <f>IFERROR(VLOOKUP(Z1232,'PASTE-DL-ALARMS'!$Q$10:$W$2200,3,FALSE),"")</f>
        <v/>
      </c>
      <c r="AM1232" s="7" t="str">
        <f t="shared" si="337"/>
        <v>10.121.99.168_AIRPORT A1 _S1P5</v>
      </c>
      <c r="AN1232" s="55" t="str">
        <f t="shared" si="338"/>
        <v>10.121.99.138_SANGAM ROAD LINE BTS_S3P3</v>
      </c>
      <c r="AO1232" s="72" t="e">
        <f t="shared" ca="1" si="339"/>
        <v>#VALUE!</v>
      </c>
      <c r="AP1232" s="7" t="str">
        <f>IFERROR(VLOOKUP(Z1232,'PASTE-DL-ALARMS'!$Q$10:$Z$2800,8,FALSE),"")</f>
        <v/>
      </c>
    </row>
    <row r="1233" spans="1:42" x14ac:dyDescent="0.25">
      <c r="A1233" s="20"/>
      <c r="B1233" s="20"/>
      <c r="C1233" s="20" t="str">
        <f>IF(D1233="Critical",MAX($C$8:C1232)+1,"")</f>
        <v/>
      </c>
      <c r="D1233" s="20" t="str">
        <f t="shared" si="323"/>
        <v>-</v>
      </c>
      <c r="E1233" s="20" t="str">
        <f>VLOOKUP('PASTE-DOWN-DL'!F1233,'SSA-CODE'!$D$4:$E$56,2,FALSE)</f>
        <v>BCH</v>
      </c>
      <c r="F1233" s="48" t="str">
        <f t="shared" si="324"/>
        <v>SSA BCH</v>
      </c>
      <c r="G1233" s="48" t="str">
        <f t="shared" si="325"/>
        <v xml:space="preserve">	SSA BCH</v>
      </c>
      <c r="H1233" s="20">
        <v>1224</v>
      </c>
      <c r="I1233" t="s">
        <v>13275</v>
      </c>
      <c r="J1233" t="s">
        <v>6466</v>
      </c>
      <c r="K1233" t="s">
        <v>6275</v>
      </c>
      <c r="L1233" t="s">
        <v>6262</v>
      </c>
      <c r="M1233" t="s">
        <v>6263</v>
      </c>
      <c r="N1233" t="s">
        <v>13276</v>
      </c>
      <c r="O1233" t="s">
        <v>13277</v>
      </c>
      <c r="P1233" t="s">
        <v>6266</v>
      </c>
      <c r="Q1233" t="s">
        <v>7266</v>
      </c>
      <c r="R1233" t="s">
        <v>6279</v>
      </c>
      <c r="S1233" t="s">
        <v>13278</v>
      </c>
      <c r="T1233" t="s">
        <v>6500</v>
      </c>
      <c r="U1233" t="s">
        <v>8581</v>
      </c>
      <c r="V1233" t="s">
        <v>6271</v>
      </c>
      <c r="W1233" t="s">
        <v>13279</v>
      </c>
      <c r="X1233" t="s">
        <v>13280</v>
      </c>
      <c r="Y1233" t="s">
        <v>6269</v>
      </c>
      <c r="Z1233" s="48" t="str">
        <f t="shared" si="326"/>
        <v>SSA BCH-10.121.24.193-Bharuch TE(GNE-10.121.16.9-Bharuch</v>
      </c>
      <c r="AA1233" s="48">
        <f t="shared" si="327"/>
        <v>13</v>
      </c>
      <c r="AB1233" s="48">
        <f t="shared" si="328"/>
        <v>21</v>
      </c>
      <c r="AC1233" s="48">
        <f t="shared" si="329"/>
        <v>15</v>
      </c>
      <c r="AD1233" s="48">
        <f t="shared" si="330"/>
        <v>31</v>
      </c>
      <c r="AE1233" s="48" t="str">
        <f t="shared" si="331"/>
        <v>10.121.16.9</v>
      </c>
      <c r="AF1233" s="42" t="str">
        <f t="shared" si="332"/>
        <v>10.121.24.193</v>
      </c>
      <c r="AG1233" s="7" t="str">
        <f t="shared" si="333"/>
        <v>Bharuch</v>
      </c>
      <c r="AH1233" s="7" t="str">
        <f t="shared" si="334"/>
        <v>Bharuch TE(GNE)</v>
      </c>
      <c r="AI1233" s="7" t="str">
        <f t="shared" si="335"/>
        <v>S4P10</v>
      </c>
      <c r="AJ1233" s="7" t="str">
        <f t="shared" si="336"/>
        <v>S4P10</v>
      </c>
      <c r="AK1233" s="7" t="str">
        <f>IFERROR(VLOOKUP(Z1233,'PASTE-DL-ALARMS'!$Q$10:$W$2200,7,FALSE),"")</f>
        <v/>
      </c>
      <c r="AL1233" s="55" t="str">
        <f>IFERROR(VLOOKUP(Z1233,'PASTE-DL-ALARMS'!$Q$10:$W$2200,3,FALSE),"")</f>
        <v/>
      </c>
      <c r="AM1233" s="7" t="str">
        <f t="shared" si="337"/>
        <v>10.121.16.9_Bharuch_S4P10</v>
      </c>
      <c r="AN1233" s="55" t="str">
        <f t="shared" si="338"/>
        <v>10.121.24.193_Bharuch TE(GNE)_S4P10</v>
      </c>
      <c r="AO1233" s="72" t="e">
        <f t="shared" ca="1" si="339"/>
        <v>#VALUE!</v>
      </c>
      <c r="AP1233" s="7" t="str">
        <f>IFERROR(VLOOKUP(Z1233,'PASTE-DL-ALARMS'!$Q$10:$Z$2800,8,FALSE),"")</f>
        <v/>
      </c>
    </row>
    <row r="1234" spans="1:42" x14ac:dyDescent="0.25">
      <c r="A1234" s="20"/>
      <c r="B1234" s="20"/>
      <c r="C1234" s="20" t="str">
        <f>IF(D1234="Critical",MAX($C$8:C1233)+1,"")</f>
        <v/>
      </c>
      <c r="D1234" s="20" t="str">
        <f t="shared" si="323"/>
        <v>-</v>
      </c>
      <c r="E1234" s="20" t="str">
        <f>VLOOKUP('PASTE-DOWN-DL'!F1234,'SSA-CODE'!$D$4:$E$56,2,FALSE)</f>
        <v>MSN</v>
      </c>
      <c r="F1234" s="48" t="str">
        <f t="shared" si="324"/>
        <v>SSA MEH</v>
      </c>
      <c r="G1234" s="48" t="str">
        <f t="shared" si="325"/>
        <v xml:space="preserve">	SSA MEH</v>
      </c>
      <c r="H1234" s="20">
        <v>1225</v>
      </c>
      <c r="I1234" t="s">
        <v>13281</v>
      </c>
      <c r="J1234" t="s">
        <v>6260</v>
      </c>
      <c r="K1234" t="s">
        <v>6275</v>
      </c>
      <c r="L1234" t="s">
        <v>6262</v>
      </c>
      <c r="M1234" t="s">
        <v>6263</v>
      </c>
      <c r="N1234" t="s">
        <v>13282</v>
      </c>
      <c r="O1234" t="s">
        <v>13283</v>
      </c>
      <c r="P1234" t="s">
        <v>6266</v>
      </c>
      <c r="Q1234" t="s">
        <v>6692</v>
      </c>
      <c r="R1234" t="s">
        <v>6279</v>
      </c>
      <c r="S1234" t="s">
        <v>13284</v>
      </c>
      <c r="T1234" t="s">
        <v>7280</v>
      </c>
      <c r="U1234" t="s">
        <v>6801</v>
      </c>
      <c r="V1234" t="s">
        <v>6271</v>
      </c>
      <c r="W1234" t="s">
        <v>13285</v>
      </c>
      <c r="X1234" t="s">
        <v>13286</v>
      </c>
      <c r="Y1234" t="s">
        <v>6269</v>
      </c>
      <c r="Z1234" s="48" t="str">
        <f t="shared" si="326"/>
        <v>SSA MEH-10.121.25.104-Balisana_B1_4/3 -10.121.25.83-VISAL VASNA_A1_2/5</v>
      </c>
      <c r="AA1234" s="48">
        <f t="shared" si="327"/>
        <v>14</v>
      </c>
      <c r="AB1234" s="48">
        <f t="shared" si="328"/>
        <v>27</v>
      </c>
      <c r="AC1234" s="48">
        <f t="shared" si="329"/>
        <v>15</v>
      </c>
      <c r="AD1234" s="48">
        <f t="shared" si="330"/>
        <v>24</v>
      </c>
      <c r="AE1234" s="48" t="str">
        <f t="shared" si="331"/>
        <v>10.121.25.83</v>
      </c>
      <c r="AF1234" s="42" t="str">
        <f t="shared" si="332"/>
        <v>10.121.25.104</v>
      </c>
      <c r="AG1234" s="7" t="str">
        <f t="shared" si="333"/>
        <v>Visal Vasana</v>
      </c>
      <c r="AH1234" s="7" t="str">
        <f t="shared" si="334"/>
        <v>Balisana</v>
      </c>
      <c r="AI1234" s="7" t="str">
        <f t="shared" si="335"/>
        <v>S2P5</v>
      </c>
      <c r="AJ1234" s="7" t="str">
        <f t="shared" si="336"/>
        <v>S4P3</v>
      </c>
      <c r="AK1234" s="7" t="str">
        <f>IFERROR(VLOOKUP(Z1234,'PASTE-DL-ALARMS'!$Q$10:$W$2200,7,FALSE),"")</f>
        <v/>
      </c>
      <c r="AL1234" s="55" t="str">
        <f>IFERROR(VLOOKUP(Z1234,'PASTE-DL-ALARMS'!$Q$10:$W$2200,3,FALSE),"")</f>
        <v/>
      </c>
      <c r="AM1234" s="7" t="str">
        <f t="shared" si="337"/>
        <v>10.121.25.83_Visal Vasana_S2P5</v>
      </c>
      <c r="AN1234" s="55" t="str">
        <f t="shared" si="338"/>
        <v>10.121.25.104_Balisana_S4P3</v>
      </c>
      <c r="AO1234" s="72" t="e">
        <f t="shared" ca="1" si="339"/>
        <v>#VALUE!</v>
      </c>
      <c r="AP1234" s="7" t="str">
        <f>IFERROR(VLOOKUP(Z1234,'PASTE-DL-ALARMS'!$Q$10:$Z$2800,8,FALSE),"")</f>
        <v/>
      </c>
    </row>
    <row r="1235" spans="1:42" x14ac:dyDescent="0.25">
      <c r="A1235" s="20"/>
      <c r="B1235" s="20"/>
      <c r="C1235" s="20" t="str">
        <f>IF(D1235="Critical",MAX($C$8:C1234)+1,"")</f>
        <v/>
      </c>
      <c r="D1235" s="20" t="str">
        <f t="shared" si="323"/>
        <v>-</v>
      </c>
      <c r="E1235" s="20" t="str">
        <f>VLOOKUP('PASTE-DOWN-DL'!F1235,'SSA-CODE'!$D$4:$E$56,2,FALSE)</f>
        <v>MSN</v>
      </c>
      <c r="F1235" s="48" t="str">
        <f t="shared" si="324"/>
        <v>SSA MEH</v>
      </c>
      <c r="G1235" s="48" t="str">
        <f t="shared" si="325"/>
        <v xml:space="preserve">	SSA MEH</v>
      </c>
      <c r="H1235" s="20">
        <v>1226</v>
      </c>
      <c r="I1235" t="s">
        <v>13287</v>
      </c>
      <c r="J1235" t="s">
        <v>6260</v>
      </c>
      <c r="K1235" t="s">
        <v>6261</v>
      </c>
      <c r="L1235" t="s">
        <v>6262</v>
      </c>
      <c r="M1235" t="s">
        <v>6263</v>
      </c>
      <c r="N1235" t="s">
        <v>13288</v>
      </c>
      <c r="O1235" t="s">
        <v>13289</v>
      </c>
      <c r="P1235" t="s">
        <v>6266</v>
      </c>
      <c r="Q1235" t="s">
        <v>6629</v>
      </c>
      <c r="R1235" t="s">
        <v>6876</v>
      </c>
      <c r="S1235" t="s">
        <v>13290</v>
      </c>
      <c r="T1235" t="s">
        <v>6304</v>
      </c>
      <c r="U1235" t="s">
        <v>6989</v>
      </c>
      <c r="V1235" t="s">
        <v>6271</v>
      </c>
      <c r="W1235" t="s">
        <v>13291</v>
      </c>
      <c r="X1235" t="s">
        <v>13292</v>
      </c>
      <c r="Y1235" t="s">
        <v>6269</v>
      </c>
      <c r="Z1235" s="48" t="str">
        <f t="shared" si="326"/>
        <v>SSA MEH-10.121.15.208-VADNAGAR_4/1-10.121.15.204-VISNAGAR_5/1</v>
      </c>
      <c r="AA1235" s="48">
        <f t="shared" si="327"/>
        <v>15</v>
      </c>
      <c r="AB1235" s="48">
        <f t="shared" si="328"/>
        <v>24</v>
      </c>
      <c r="AC1235" s="48">
        <f t="shared" si="329"/>
        <v>15</v>
      </c>
      <c r="AD1235" s="48">
        <f t="shared" si="330"/>
        <v>24</v>
      </c>
      <c r="AE1235" s="48" t="str">
        <f t="shared" si="331"/>
        <v>10.121.15.202</v>
      </c>
      <c r="AF1235" s="42" t="str">
        <f t="shared" si="332"/>
        <v>10.121.15.204</v>
      </c>
      <c r="AG1235" s="7" t="str">
        <f t="shared" si="333"/>
        <v>VADNAGAR</v>
      </c>
      <c r="AH1235" s="7" t="str">
        <f t="shared" si="334"/>
        <v>Visnagar</v>
      </c>
      <c r="AI1235" s="7" t="str">
        <f t="shared" si="335"/>
        <v>S4P1</v>
      </c>
      <c r="AJ1235" s="7" t="str">
        <f t="shared" si="336"/>
        <v>S5P1</v>
      </c>
      <c r="AK1235" s="7" t="str">
        <f>IFERROR(VLOOKUP(Z1235,'PASTE-DL-ALARMS'!$Q$10:$W$2200,7,FALSE),"")</f>
        <v/>
      </c>
      <c r="AL1235" s="55" t="str">
        <f>IFERROR(VLOOKUP(Z1235,'PASTE-DL-ALARMS'!$Q$10:$W$2200,3,FALSE),"")</f>
        <v/>
      </c>
      <c r="AM1235" s="7" t="str">
        <f t="shared" si="337"/>
        <v>10.121.15.202_VADNAGAR_S4P1</v>
      </c>
      <c r="AN1235" s="55" t="str">
        <f t="shared" si="338"/>
        <v>10.121.15.204_Visnagar_S5P1</v>
      </c>
      <c r="AO1235" s="72" t="e">
        <f t="shared" ca="1" si="339"/>
        <v>#VALUE!</v>
      </c>
      <c r="AP1235" s="7" t="str">
        <f>IFERROR(VLOOKUP(Z1235,'PASTE-DL-ALARMS'!$Q$10:$Z$2800,8,FALSE),"")</f>
        <v/>
      </c>
    </row>
    <row r="1236" spans="1:42" x14ac:dyDescent="0.25">
      <c r="A1236" s="20"/>
      <c r="B1236" s="20"/>
      <c r="C1236" s="20" t="str">
        <f>IF(D1236="Critical",MAX($C$8:C1235)+1,"")</f>
        <v/>
      </c>
      <c r="D1236" s="20" t="str">
        <f t="shared" si="323"/>
        <v>-</v>
      </c>
      <c r="E1236" s="20" t="str">
        <f>VLOOKUP('PASTE-DOWN-DL'!F1236,'SSA-CODE'!$D$4:$E$56,2,FALSE)</f>
        <v>PLR</v>
      </c>
      <c r="F1236" s="48" t="str">
        <f t="shared" si="324"/>
        <v>SSA PNP</v>
      </c>
      <c r="G1236" s="48" t="str">
        <f t="shared" si="325"/>
        <v xml:space="preserve">	SSA PNP</v>
      </c>
      <c r="H1236" s="20">
        <v>1227</v>
      </c>
      <c r="I1236" t="s">
        <v>13293</v>
      </c>
      <c r="J1236" t="s">
        <v>6260</v>
      </c>
      <c r="K1236" t="s">
        <v>6261</v>
      </c>
      <c r="L1236" t="s">
        <v>6262</v>
      </c>
      <c r="M1236" t="s">
        <v>6263</v>
      </c>
      <c r="N1236" t="s">
        <v>13294</v>
      </c>
      <c r="O1236" t="s">
        <v>13295</v>
      </c>
      <c r="P1236" t="s">
        <v>6266</v>
      </c>
      <c r="Q1236" t="s">
        <v>6507</v>
      </c>
      <c r="R1236" t="s">
        <v>6453</v>
      </c>
      <c r="S1236" t="s">
        <v>13296</v>
      </c>
      <c r="T1236" t="s">
        <v>6770</v>
      </c>
      <c r="U1236" t="s">
        <v>13296</v>
      </c>
      <c r="V1236" t="s">
        <v>6271</v>
      </c>
      <c r="W1236" t="s">
        <v>13297</v>
      </c>
      <c r="X1236" t="s">
        <v>6488</v>
      </c>
      <c r="Y1236" t="s">
        <v>6269</v>
      </c>
      <c r="Z1236" s="48" t="str">
        <f t="shared" si="326"/>
        <v>SSA PNP-10.121.98.129-Chitrasani B2 B2_5/1-10.121.98.133-Moti Bakhar B1_3/1</v>
      </c>
      <c r="AA1236" s="48">
        <f t="shared" si="327"/>
        <v>15</v>
      </c>
      <c r="AB1236" s="48">
        <f t="shared" si="328"/>
        <v>29</v>
      </c>
      <c r="AC1236" s="48">
        <f t="shared" si="329"/>
        <v>15</v>
      </c>
      <c r="AD1236" s="48">
        <f t="shared" si="330"/>
        <v>24</v>
      </c>
      <c r="AE1236" s="48" t="str">
        <f t="shared" si="331"/>
        <v>10.121.98.129</v>
      </c>
      <c r="AF1236" s="42" t="str">
        <f t="shared" si="332"/>
        <v>10.121.98.133</v>
      </c>
      <c r="AG1236" s="7" t="str">
        <f t="shared" si="333"/>
        <v>CHITRASANI B2</v>
      </c>
      <c r="AH1236" s="7" t="str">
        <f t="shared" si="334"/>
        <v>AMIRGADH</v>
      </c>
      <c r="AI1236" s="7" t="str">
        <f t="shared" si="335"/>
        <v>S5P1</v>
      </c>
      <c r="AJ1236" s="7" t="str">
        <f t="shared" si="336"/>
        <v>S3P1</v>
      </c>
      <c r="AK1236" s="7" t="str">
        <f>IFERROR(VLOOKUP(Z1236,'PASTE-DL-ALARMS'!$Q$10:$W$2200,7,FALSE),"")</f>
        <v/>
      </c>
      <c r="AL1236" s="55" t="str">
        <f>IFERROR(VLOOKUP(Z1236,'PASTE-DL-ALARMS'!$Q$10:$W$2200,3,FALSE),"")</f>
        <v/>
      </c>
      <c r="AM1236" s="7" t="str">
        <f t="shared" si="337"/>
        <v>10.121.98.129_CHITRASANI B2_S5P1</v>
      </c>
      <c r="AN1236" s="55" t="str">
        <f t="shared" si="338"/>
        <v>10.121.98.133_AMIRGADH_S3P1</v>
      </c>
      <c r="AO1236" s="72" t="e">
        <f t="shared" ca="1" si="339"/>
        <v>#VALUE!</v>
      </c>
      <c r="AP1236" s="7" t="str">
        <f>IFERROR(VLOOKUP(Z1236,'PASTE-DL-ALARMS'!$Q$10:$Z$2800,8,FALSE),"")</f>
        <v/>
      </c>
    </row>
    <row r="1237" spans="1:42" x14ac:dyDescent="0.25">
      <c r="A1237" s="20"/>
      <c r="B1237" s="20"/>
      <c r="C1237" s="20" t="str">
        <f>IF(D1237="Critical",MAX($C$8:C1236)+1,"")</f>
        <v/>
      </c>
      <c r="D1237" s="20" t="str">
        <f t="shared" si="323"/>
        <v>-</v>
      </c>
      <c r="E1237" s="20" t="str">
        <f>VLOOKUP('PASTE-DOWN-DL'!F1237,'SSA-CODE'!$D$4:$E$56,2,FALSE)</f>
        <v>WTR RJ</v>
      </c>
      <c r="F1237" s="48" t="str">
        <f t="shared" si="324"/>
        <v>WTR RJ</v>
      </c>
      <c r="G1237" s="48" t="str">
        <f t="shared" si="325"/>
        <v xml:space="preserve">	WTR RJ</v>
      </c>
      <c r="H1237" s="20">
        <v>1228</v>
      </c>
      <c r="I1237" t="s">
        <v>13298</v>
      </c>
      <c r="J1237" t="s">
        <v>6260</v>
      </c>
      <c r="K1237" t="s">
        <v>6275</v>
      </c>
      <c r="L1237" t="s">
        <v>6262</v>
      </c>
      <c r="M1237" t="s">
        <v>6263</v>
      </c>
      <c r="N1237" t="s">
        <v>13300</v>
      </c>
      <c r="O1237" t="s">
        <v>13299</v>
      </c>
      <c r="P1237" t="s">
        <v>6266</v>
      </c>
      <c r="Q1237" t="s">
        <v>7710</v>
      </c>
      <c r="R1237" t="s">
        <v>6279</v>
      </c>
      <c r="S1237" t="s">
        <v>6269</v>
      </c>
      <c r="T1237" t="s">
        <v>6602</v>
      </c>
      <c r="U1237" t="s">
        <v>6269</v>
      </c>
      <c r="V1237" t="s">
        <v>6271</v>
      </c>
      <c r="W1237" t="s">
        <v>13301</v>
      </c>
      <c r="X1237" t="s">
        <v>13302</v>
      </c>
      <c r="Y1237" t="s">
        <v>7872</v>
      </c>
      <c r="Z1237" s="48" t="str">
        <f t="shared" si="326"/>
        <v>WTR RJ-10.121.16.138-Bhadra2_4/2-10.121.69.66-Surendranagar1_3/2</v>
      </c>
      <c r="AA1237" s="48">
        <f t="shared" si="327"/>
        <v>15</v>
      </c>
      <c r="AB1237" s="48">
        <f t="shared" si="328"/>
        <v>24</v>
      </c>
      <c r="AC1237" s="48">
        <f t="shared" si="329"/>
        <v>14</v>
      </c>
      <c r="AD1237" s="48">
        <f t="shared" si="330"/>
        <v>30</v>
      </c>
      <c r="AE1237" s="48" t="str">
        <f t="shared" si="331"/>
        <v>10.121.16.138</v>
      </c>
      <c r="AF1237" s="42" t="str">
        <f t="shared" si="332"/>
        <v>10.121.69.66</v>
      </c>
      <c r="AG1237" s="7" t="str">
        <f t="shared" si="333"/>
        <v>BHADRA 2</v>
      </c>
      <c r="AH1237" s="7" t="str">
        <f t="shared" si="334"/>
        <v>SURENDRA NAGAR1</v>
      </c>
      <c r="AI1237" s="7" t="str">
        <f t="shared" si="335"/>
        <v>S4P2</v>
      </c>
      <c r="AJ1237" s="7" t="str">
        <f t="shared" si="336"/>
        <v>S3P2</v>
      </c>
      <c r="AK1237" s="7" t="str">
        <f>IFERROR(VLOOKUP(Z1237,'PASTE-DL-ALARMS'!$Q$10:$W$2200,7,FALSE),"")</f>
        <v/>
      </c>
      <c r="AL1237" s="55" t="str">
        <f>IFERROR(VLOOKUP(Z1237,'PASTE-DL-ALARMS'!$Q$10:$W$2200,3,FALSE),"")</f>
        <v/>
      </c>
      <c r="AM1237" s="7" t="str">
        <f t="shared" si="337"/>
        <v>10.121.16.138_BHADRA 2_S4P2</v>
      </c>
      <c r="AN1237" s="55" t="str">
        <f t="shared" si="338"/>
        <v>10.121.69.66_SURENDRA NAGAR1_S3P2</v>
      </c>
      <c r="AO1237" s="72" t="e">
        <f t="shared" ca="1" si="339"/>
        <v>#VALUE!</v>
      </c>
      <c r="AP1237" s="7" t="str">
        <f>IFERROR(VLOOKUP(Z1237,'PASTE-DL-ALARMS'!$Q$10:$Z$2800,8,FALSE),"")</f>
        <v/>
      </c>
    </row>
    <row r="1238" spans="1:42" x14ac:dyDescent="0.25">
      <c r="A1238" s="20"/>
      <c r="B1238" s="20"/>
      <c r="C1238" s="20">
        <f>IF(D1238="Critical",MAX($C$8:C1237)+1,"")</f>
        <v>49</v>
      </c>
      <c r="D1238" s="20" t="str">
        <f t="shared" si="323"/>
        <v>Critical</v>
      </c>
      <c r="E1238" s="20" t="str">
        <f>VLOOKUP('PASTE-DOWN-DL'!F1238,'SSA-CODE'!$D$4:$E$56,2,FALSE)</f>
        <v>BUJ</v>
      </c>
      <c r="F1238" s="48" t="str">
        <f t="shared" si="324"/>
        <v>SSA BUJ</v>
      </c>
      <c r="G1238" s="48" t="str">
        <f t="shared" si="325"/>
        <v xml:space="preserve">	SSA BUJ</v>
      </c>
      <c r="H1238" s="20">
        <v>1229</v>
      </c>
      <c r="I1238" t="s">
        <v>13303</v>
      </c>
      <c r="J1238" t="s">
        <v>6260</v>
      </c>
      <c r="K1238" t="s">
        <v>6261</v>
      </c>
      <c r="L1238" t="s">
        <v>6262</v>
      </c>
      <c r="M1238" t="s">
        <v>6263</v>
      </c>
      <c r="N1238" t="s">
        <v>13304</v>
      </c>
      <c r="O1238" t="s">
        <v>13305</v>
      </c>
      <c r="P1238" t="s">
        <v>6484</v>
      </c>
      <c r="Q1238" t="s">
        <v>6629</v>
      </c>
      <c r="R1238" t="s">
        <v>6876</v>
      </c>
      <c r="S1238" t="s">
        <v>6269</v>
      </c>
      <c r="T1238" t="s">
        <v>6540</v>
      </c>
      <c r="U1238" t="s">
        <v>6269</v>
      </c>
      <c r="V1238" t="s">
        <v>6271</v>
      </c>
      <c r="W1238" t="s">
        <v>13306</v>
      </c>
      <c r="X1238" t="s">
        <v>13307</v>
      </c>
      <c r="Y1238" t="s">
        <v>6269</v>
      </c>
      <c r="Z1238" s="48" t="str">
        <f t="shared" si="326"/>
        <v>SSA BUJ-10.121.17.72-Rapar B2_6/1-10.121.17.100-Gagodhar B1_3/1</v>
      </c>
      <c r="AA1238" s="48">
        <f t="shared" si="327"/>
        <v>14</v>
      </c>
      <c r="AB1238" s="48">
        <f t="shared" si="328"/>
        <v>20</v>
      </c>
      <c r="AC1238" s="48">
        <f t="shared" si="329"/>
        <v>15</v>
      </c>
      <c r="AD1238" s="48">
        <f t="shared" si="330"/>
        <v>24</v>
      </c>
      <c r="AE1238" s="48" t="str">
        <f t="shared" si="331"/>
        <v>10.121.17.72</v>
      </c>
      <c r="AF1238" s="42" t="str">
        <f t="shared" si="332"/>
        <v>10.121.17.100</v>
      </c>
      <c r="AG1238" s="7" t="str">
        <f t="shared" si="333"/>
        <v>RAPAR</v>
      </c>
      <c r="AH1238" s="7" t="str">
        <f t="shared" si="334"/>
        <v>GAGODHAR</v>
      </c>
      <c r="AI1238" s="7" t="str">
        <f t="shared" si="335"/>
        <v>S6P1</v>
      </c>
      <c r="AJ1238" s="7" t="str">
        <f t="shared" si="336"/>
        <v>S3P1</v>
      </c>
      <c r="AK1238" s="7" t="str">
        <f>IFERROR(VLOOKUP(Z1238,'PASTE-DL-ALARMS'!$Q$10:$W$2200,7,FALSE),"")</f>
        <v/>
      </c>
      <c r="AL1238" s="55" t="str">
        <f>IFERROR(VLOOKUP(Z1238,'PASTE-DL-ALARMS'!$Q$10:$W$2200,3,FALSE),"")</f>
        <v/>
      </c>
      <c r="AM1238" s="7" t="str">
        <f t="shared" si="337"/>
        <v>10.121.17.72_RAPAR_S6P1</v>
      </c>
      <c r="AN1238" s="55" t="str">
        <f t="shared" si="338"/>
        <v>10.121.17.100_GAGODHAR_S3P1</v>
      </c>
      <c r="AO1238" s="72" t="e">
        <f t="shared" ca="1" si="339"/>
        <v>#VALUE!</v>
      </c>
      <c r="AP1238" s="7" t="str">
        <f>IFERROR(VLOOKUP(Z1238,'PASTE-DL-ALARMS'!$Q$10:$Z$2800,8,FALSE),"")</f>
        <v/>
      </c>
    </row>
    <row r="1239" spans="1:42" x14ac:dyDescent="0.25">
      <c r="A1239" s="20"/>
      <c r="B1239" s="20"/>
      <c r="C1239" s="20" t="str">
        <f>IF(D1239="Critical",MAX($C$8:C1238)+1,"")</f>
        <v/>
      </c>
      <c r="D1239" s="20" t="str">
        <f t="shared" si="323"/>
        <v>-</v>
      </c>
      <c r="E1239" s="20" t="str">
        <f>VLOOKUP('PASTE-DOWN-DL'!F1239,'SSA-CODE'!$D$4:$E$56,2,FALSE)</f>
        <v>VAL</v>
      </c>
      <c r="F1239" s="48" t="str">
        <f t="shared" si="324"/>
        <v>SSA VAL</v>
      </c>
      <c r="G1239" s="48" t="str">
        <f t="shared" si="325"/>
        <v xml:space="preserve">	SSA VAL</v>
      </c>
      <c r="H1239" s="20">
        <v>1230</v>
      </c>
      <c r="I1239" t="s">
        <v>13308</v>
      </c>
      <c r="J1239" t="s">
        <v>6260</v>
      </c>
      <c r="K1239" t="s">
        <v>6261</v>
      </c>
      <c r="L1239" t="s">
        <v>6262</v>
      </c>
      <c r="M1239" t="s">
        <v>6263</v>
      </c>
      <c r="N1239" t="s">
        <v>13309</v>
      </c>
      <c r="O1239" t="s">
        <v>13310</v>
      </c>
      <c r="P1239" t="s">
        <v>6266</v>
      </c>
      <c r="Q1239" t="s">
        <v>6423</v>
      </c>
      <c r="R1239" t="s">
        <v>6302</v>
      </c>
      <c r="S1239" t="s">
        <v>13311</v>
      </c>
      <c r="T1239" t="s">
        <v>6770</v>
      </c>
      <c r="U1239" t="s">
        <v>13311</v>
      </c>
      <c r="V1239" t="s">
        <v>6271</v>
      </c>
      <c r="W1239" t="s">
        <v>13312</v>
      </c>
      <c r="X1239" t="s">
        <v>6488</v>
      </c>
      <c r="Y1239" t="s">
        <v>6269</v>
      </c>
      <c r="Z1239" s="48" t="str">
        <f t="shared" si="326"/>
        <v>SSA VAL-10.121.68.67-Silvassa B2_6/1-10.121.24.132-Rakholi B1_3/1</v>
      </c>
      <c r="AA1239" s="48">
        <f t="shared" si="327"/>
        <v>14</v>
      </c>
      <c r="AB1239" s="48">
        <f t="shared" si="328"/>
        <v>23</v>
      </c>
      <c r="AC1239" s="48">
        <f t="shared" si="329"/>
        <v>15</v>
      </c>
      <c r="AD1239" s="48">
        <f t="shared" si="330"/>
        <v>23</v>
      </c>
      <c r="AE1239" s="48" t="str">
        <f t="shared" si="331"/>
        <v>10.121.68.67</v>
      </c>
      <c r="AF1239" s="42" t="str">
        <f t="shared" si="332"/>
        <v>10.121.24.132</v>
      </c>
      <c r="AG1239" s="7" t="str">
        <f t="shared" si="333"/>
        <v>Silvassa</v>
      </c>
      <c r="AH1239" s="7" t="str">
        <f t="shared" si="334"/>
        <v>Rakholi</v>
      </c>
      <c r="AI1239" s="7" t="str">
        <f t="shared" si="335"/>
        <v>S6P1</v>
      </c>
      <c r="AJ1239" s="7" t="str">
        <f t="shared" si="336"/>
        <v>S3P1</v>
      </c>
      <c r="AK1239" s="7" t="str">
        <f>IFERROR(VLOOKUP(Z1239,'PASTE-DL-ALARMS'!$Q$10:$W$2200,7,FALSE),"")</f>
        <v/>
      </c>
      <c r="AL1239" s="55" t="str">
        <f>IFERROR(VLOOKUP(Z1239,'PASTE-DL-ALARMS'!$Q$10:$W$2200,3,FALSE),"")</f>
        <v/>
      </c>
      <c r="AM1239" s="7" t="str">
        <f t="shared" si="337"/>
        <v>10.121.68.67_Silvassa_S6P1</v>
      </c>
      <c r="AN1239" s="55" t="str">
        <f t="shared" si="338"/>
        <v>10.121.24.132_Rakholi_S3P1</v>
      </c>
      <c r="AO1239" s="72" t="e">
        <f t="shared" ca="1" si="339"/>
        <v>#VALUE!</v>
      </c>
      <c r="AP1239" s="7" t="str">
        <f>IFERROR(VLOOKUP(Z1239,'PASTE-DL-ALARMS'!$Q$10:$Z$2800,8,FALSE),"")</f>
        <v/>
      </c>
    </row>
    <row r="1240" spans="1:42" x14ac:dyDescent="0.25">
      <c r="A1240" s="20"/>
      <c r="B1240" s="20"/>
      <c r="C1240" s="20" t="str">
        <f>IF(D1240="Critical",MAX($C$8:C1239)+1,"")</f>
        <v/>
      </c>
      <c r="D1240" s="20" t="str">
        <f t="shared" si="323"/>
        <v>-</v>
      </c>
      <c r="E1240" s="20" t="str">
        <f>VLOOKUP('PASTE-DOWN-DL'!F1240,'SSA-CODE'!$D$4:$E$56,2,FALSE)</f>
        <v>WTR AM</v>
      </c>
      <c r="F1240" s="48" t="str">
        <f t="shared" si="324"/>
        <v>WTR AM</v>
      </c>
      <c r="G1240" s="48" t="str">
        <f t="shared" si="325"/>
        <v xml:space="preserve">	WTR AM</v>
      </c>
      <c r="H1240" s="20">
        <v>1231</v>
      </c>
      <c r="I1240" t="s">
        <v>13313</v>
      </c>
      <c r="J1240" t="s">
        <v>6260</v>
      </c>
      <c r="K1240" t="s">
        <v>6261</v>
      </c>
      <c r="L1240" t="s">
        <v>6262</v>
      </c>
      <c r="M1240" t="s">
        <v>6263</v>
      </c>
      <c r="N1240" t="s">
        <v>13314</v>
      </c>
      <c r="O1240" t="s">
        <v>13315</v>
      </c>
      <c r="P1240" t="s">
        <v>6266</v>
      </c>
      <c r="Q1240" t="s">
        <v>6267</v>
      </c>
      <c r="R1240" t="s">
        <v>7559</v>
      </c>
      <c r="S1240" t="s">
        <v>6269</v>
      </c>
      <c r="T1240" t="s">
        <v>6500</v>
      </c>
      <c r="U1240" t="s">
        <v>13316</v>
      </c>
      <c r="V1240" t="s">
        <v>6271</v>
      </c>
      <c r="W1240" t="s">
        <v>13317</v>
      </c>
      <c r="X1240" t="s">
        <v>6488</v>
      </c>
      <c r="Y1240" t="s">
        <v>6269</v>
      </c>
      <c r="Z1240" s="48" t="str">
        <f t="shared" si="326"/>
        <v>WTR AM-10.121.15.151-Dholka B2_3/1-10.121.15.155-BAGODARA_3/1</v>
      </c>
      <c r="AA1240" s="48">
        <f t="shared" si="327"/>
        <v>15</v>
      </c>
      <c r="AB1240" s="48">
        <f t="shared" si="328"/>
        <v>22</v>
      </c>
      <c r="AC1240" s="48">
        <f t="shared" si="329"/>
        <v>15</v>
      </c>
      <c r="AD1240" s="48">
        <f t="shared" si="330"/>
        <v>24</v>
      </c>
      <c r="AE1240" s="48" t="str">
        <f t="shared" si="331"/>
        <v>10.121.15.151</v>
      </c>
      <c r="AF1240" s="42" t="str">
        <f t="shared" si="332"/>
        <v>10.121.15.155</v>
      </c>
      <c r="AG1240" s="7" t="str">
        <f t="shared" si="333"/>
        <v>DHOLKA</v>
      </c>
      <c r="AH1240" s="7" t="str">
        <f t="shared" si="334"/>
        <v>BAGODARA</v>
      </c>
      <c r="AI1240" s="7" t="str">
        <f t="shared" si="335"/>
        <v>S3P1</v>
      </c>
      <c r="AJ1240" s="7" t="str">
        <f t="shared" si="336"/>
        <v>S3P1</v>
      </c>
      <c r="AK1240" s="7" t="str">
        <f>IFERROR(VLOOKUP(Z1240,'PASTE-DL-ALARMS'!$Q$10:$W$2200,7,FALSE),"")</f>
        <v/>
      </c>
      <c r="AL1240" s="55" t="str">
        <f>IFERROR(VLOOKUP(Z1240,'PASTE-DL-ALARMS'!$Q$10:$W$2200,3,FALSE),"")</f>
        <v/>
      </c>
      <c r="AM1240" s="7" t="str">
        <f t="shared" si="337"/>
        <v>10.121.15.151_DHOLKA_S3P1</v>
      </c>
      <c r="AN1240" s="55" t="str">
        <f t="shared" si="338"/>
        <v>10.121.15.155_BAGODARA_S3P1</v>
      </c>
      <c r="AO1240" s="72" t="e">
        <f t="shared" ca="1" si="339"/>
        <v>#VALUE!</v>
      </c>
      <c r="AP1240" s="7" t="str">
        <f>IFERROR(VLOOKUP(Z1240,'PASTE-DL-ALARMS'!$Q$10:$Z$2800,8,FALSE),"")</f>
        <v/>
      </c>
    </row>
    <row r="1241" spans="1:42" x14ac:dyDescent="0.25">
      <c r="A1241" s="20"/>
      <c r="B1241" s="20"/>
      <c r="C1241" s="20" t="str">
        <f>IF(D1241="Critical",MAX($C$8:C1240)+1,"")</f>
        <v/>
      </c>
      <c r="D1241" s="20" t="str">
        <f t="shared" si="323"/>
        <v>-</v>
      </c>
      <c r="E1241" s="20" t="str">
        <f>VLOOKUP('PASTE-DOWN-DL'!F1241,'SSA-CODE'!$D$4:$E$56,2,FALSE)</f>
        <v>JND</v>
      </c>
      <c r="F1241" s="48" t="str">
        <f t="shared" si="324"/>
        <v>SSA JND</v>
      </c>
      <c r="G1241" s="48" t="str">
        <f t="shared" si="325"/>
        <v xml:space="preserve">	SSA JND</v>
      </c>
      <c r="H1241" s="20">
        <v>1232</v>
      </c>
      <c r="I1241" t="s">
        <v>13318</v>
      </c>
      <c r="J1241" t="s">
        <v>6260</v>
      </c>
      <c r="K1241" t="s">
        <v>6261</v>
      </c>
      <c r="L1241" t="s">
        <v>6262</v>
      </c>
      <c r="M1241" t="s">
        <v>6263</v>
      </c>
      <c r="N1241" t="s">
        <v>13319</v>
      </c>
      <c r="O1241" t="s">
        <v>13320</v>
      </c>
      <c r="P1241" t="s">
        <v>6266</v>
      </c>
      <c r="Q1241" t="s">
        <v>6784</v>
      </c>
      <c r="R1241" t="s">
        <v>6343</v>
      </c>
      <c r="S1241" t="s">
        <v>13321</v>
      </c>
      <c r="T1241" t="s">
        <v>6950</v>
      </c>
      <c r="U1241" t="s">
        <v>13321</v>
      </c>
      <c r="V1241" t="s">
        <v>6271</v>
      </c>
      <c r="W1241" t="s">
        <v>13322</v>
      </c>
      <c r="X1241" t="s">
        <v>13323</v>
      </c>
      <c r="Y1241" t="s">
        <v>6269</v>
      </c>
      <c r="Z1241" s="48" t="str">
        <f t="shared" si="326"/>
        <v>SSA JND-10.121.97.208-Mangrol B2_6/1-10.121.97.209-Gadu B2_6/1</v>
      </c>
      <c r="AA1241" s="48">
        <f t="shared" si="327"/>
        <v>15</v>
      </c>
      <c r="AB1241" s="48">
        <f t="shared" si="328"/>
        <v>20</v>
      </c>
      <c r="AC1241" s="48">
        <f t="shared" si="329"/>
        <v>15</v>
      </c>
      <c r="AD1241" s="48">
        <f t="shared" si="330"/>
        <v>23</v>
      </c>
      <c r="AE1241" s="48" t="str">
        <f t="shared" si="331"/>
        <v>10.121.97.209</v>
      </c>
      <c r="AF1241" s="42" t="str">
        <f t="shared" si="332"/>
        <v>10.121.97.208</v>
      </c>
      <c r="AG1241" s="7" t="str">
        <f t="shared" si="333"/>
        <v>GADU</v>
      </c>
      <c r="AH1241" s="7" t="str">
        <f t="shared" si="334"/>
        <v>MANGROL</v>
      </c>
      <c r="AI1241" s="7" t="str">
        <f t="shared" si="335"/>
        <v>S6P1</v>
      </c>
      <c r="AJ1241" s="7" t="str">
        <f t="shared" si="336"/>
        <v>S6P1</v>
      </c>
      <c r="AK1241" s="7" t="str">
        <f>IFERROR(VLOOKUP(Z1241,'PASTE-DL-ALARMS'!$Q$10:$W$2200,7,FALSE),"")</f>
        <v/>
      </c>
      <c r="AL1241" s="55" t="str">
        <f>IFERROR(VLOOKUP(Z1241,'PASTE-DL-ALARMS'!$Q$10:$W$2200,3,FALSE),"")</f>
        <v/>
      </c>
      <c r="AM1241" s="7" t="str">
        <f t="shared" si="337"/>
        <v>10.121.97.209_GADU_S6P1</v>
      </c>
      <c r="AN1241" s="55" t="str">
        <f t="shared" si="338"/>
        <v>10.121.97.208_MANGROL_S6P1</v>
      </c>
      <c r="AO1241" s="72" t="e">
        <f t="shared" ca="1" si="339"/>
        <v>#VALUE!</v>
      </c>
      <c r="AP1241" s="7" t="str">
        <f>IFERROR(VLOOKUP(Z1241,'PASTE-DL-ALARMS'!$Q$10:$Z$2800,8,FALSE),"")</f>
        <v/>
      </c>
    </row>
    <row r="1242" spans="1:42" x14ac:dyDescent="0.25">
      <c r="A1242" s="20"/>
      <c r="B1242" s="20"/>
      <c r="C1242" s="20" t="str">
        <f>IF(D1242="Critical",MAX($C$8:C1241)+1,"")</f>
        <v/>
      </c>
      <c r="D1242" s="20" t="str">
        <f t="shared" si="323"/>
        <v>-</v>
      </c>
      <c r="E1242" s="20" t="str">
        <f>VLOOKUP('PASTE-DOWN-DL'!F1242,'SSA-CODE'!$D$4:$E$56,2,FALSE)</f>
        <v>MSN</v>
      </c>
      <c r="F1242" s="48" t="str">
        <f t="shared" si="324"/>
        <v>SSA MEH</v>
      </c>
      <c r="G1242" s="48" t="str">
        <f t="shared" si="325"/>
        <v xml:space="preserve">	SSA MEH</v>
      </c>
      <c r="H1242" s="20">
        <v>1233</v>
      </c>
      <c r="I1242" t="s">
        <v>13324</v>
      </c>
      <c r="J1242" t="s">
        <v>6260</v>
      </c>
      <c r="K1242" t="s">
        <v>6275</v>
      </c>
      <c r="L1242" t="s">
        <v>6262</v>
      </c>
      <c r="M1242" t="s">
        <v>6263</v>
      </c>
      <c r="N1242" t="s">
        <v>13325</v>
      </c>
      <c r="O1242" t="s">
        <v>13326</v>
      </c>
      <c r="P1242" t="s">
        <v>6266</v>
      </c>
      <c r="Q1242" t="s">
        <v>7840</v>
      </c>
      <c r="R1242" t="s">
        <v>6279</v>
      </c>
      <c r="S1242" t="s">
        <v>13327</v>
      </c>
      <c r="T1242" t="s">
        <v>6425</v>
      </c>
      <c r="U1242" t="s">
        <v>13328</v>
      </c>
      <c r="V1242" t="s">
        <v>6271</v>
      </c>
      <c r="W1242" t="s">
        <v>13329</v>
      </c>
      <c r="X1242" t="s">
        <v>13330</v>
      </c>
      <c r="Y1242" t="s">
        <v>6269</v>
      </c>
      <c r="Z1242" s="48" t="str">
        <f t="shared" si="326"/>
        <v>SSA MEH-10.121.25.124-CARRIER-ROOM_B2_PH2_S5P3-10.121.15.136-Mehsana 2 (GNE)_B2_PH1_S5P5</v>
      </c>
      <c r="AA1242" s="48">
        <f t="shared" si="327"/>
        <v>15</v>
      </c>
      <c r="AB1242" s="48">
        <f t="shared" si="328"/>
        <v>29</v>
      </c>
      <c r="AC1242" s="48">
        <f t="shared" si="329"/>
        <v>15</v>
      </c>
      <c r="AD1242" s="48">
        <f t="shared" si="330"/>
        <v>28</v>
      </c>
      <c r="AE1242" s="48" t="str">
        <f t="shared" si="331"/>
        <v>10.121.15.136</v>
      </c>
      <c r="AF1242" s="42" t="str">
        <f t="shared" si="332"/>
        <v>10.121.25.124</v>
      </c>
      <c r="AG1242" s="7" t="str">
        <f t="shared" si="333"/>
        <v>Mehsana2(GNE)</v>
      </c>
      <c r="AH1242" s="7" t="str">
        <f t="shared" si="334"/>
        <v>CARRIER-ROOM</v>
      </c>
      <c r="AI1242" s="7" t="str">
        <f t="shared" si="335"/>
        <v>S5P5</v>
      </c>
      <c r="AJ1242" s="7" t="str">
        <f t="shared" si="336"/>
        <v>S5P3</v>
      </c>
      <c r="AK1242" s="7" t="str">
        <f>IFERROR(VLOOKUP(Z1242,'PASTE-DL-ALARMS'!$Q$10:$W$2200,7,FALSE),"")</f>
        <v/>
      </c>
      <c r="AL1242" s="55" t="str">
        <f>IFERROR(VLOOKUP(Z1242,'PASTE-DL-ALARMS'!$Q$10:$W$2200,3,FALSE),"")</f>
        <v/>
      </c>
      <c r="AM1242" s="7" t="str">
        <f t="shared" si="337"/>
        <v>10.121.15.136_Mehsana2(GNE)_S5P5</v>
      </c>
      <c r="AN1242" s="55" t="str">
        <f t="shared" si="338"/>
        <v>10.121.25.124_CARRIER-ROOM_S5P3</v>
      </c>
      <c r="AO1242" s="72" t="e">
        <f t="shared" ca="1" si="339"/>
        <v>#VALUE!</v>
      </c>
      <c r="AP1242" s="7" t="str">
        <f>IFERROR(VLOOKUP(Z1242,'PASTE-DL-ALARMS'!$Q$10:$Z$2800,8,FALSE),"")</f>
        <v/>
      </c>
    </row>
    <row r="1243" spans="1:42" x14ac:dyDescent="0.25">
      <c r="A1243" s="20"/>
      <c r="B1243" s="20"/>
      <c r="C1243" s="20" t="str">
        <f>IF(D1243="Critical",MAX($C$8:C1242)+1,"")</f>
        <v/>
      </c>
      <c r="D1243" s="20" t="str">
        <f t="shared" si="323"/>
        <v>-</v>
      </c>
      <c r="E1243" s="20" t="str">
        <f>VLOOKUP('PASTE-DOWN-DL'!F1243,'SSA-CODE'!$D$4:$E$56,2,FALSE)</f>
        <v>SEN</v>
      </c>
      <c r="F1243" s="48" t="str">
        <f t="shared" si="324"/>
        <v>SSA SEN</v>
      </c>
      <c r="G1243" s="48" t="str">
        <f t="shared" si="325"/>
        <v xml:space="preserve">	SSA SEN</v>
      </c>
      <c r="H1243" s="20">
        <v>1234</v>
      </c>
      <c r="I1243" t="s">
        <v>13331</v>
      </c>
      <c r="J1243" t="s">
        <v>6260</v>
      </c>
      <c r="K1243" t="s">
        <v>6261</v>
      </c>
      <c r="L1243" t="s">
        <v>6262</v>
      </c>
      <c r="M1243" t="s">
        <v>6263</v>
      </c>
      <c r="N1243" t="s">
        <v>13332</v>
      </c>
      <c r="O1243" t="s">
        <v>13333</v>
      </c>
      <c r="P1243" t="s">
        <v>6266</v>
      </c>
      <c r="Q1243" t="s">
        <v>6706</v>
      </c>
      <c r="R1243" t="s">
        <v>6352</v>
      </c>
      <c r="S1243" t="s">
        <v>6269</v>
      </c>
      <c r="T1243" t="s">
        <v>6500</v>
      </c>
      <c r="U1243" t="s">
        <v>6362</v>
      </c>
      <c r="V1243" t="s">
        <v>6271</v>
      </c>
      <c r="W1243" t="s">
        <v>13334</v>
      </c>
      <c r="X1243" t="s">
        <v>13335</v>
      </c>
      <c r="Y1243" t="s">
        <v>6269</v>
      </c>
      <c r="Z1243" s="48" t="str">
        <f t="shared" si="326"/>
        <v>SSA SEN-10.121.99.2-WADHWAN-10.121.69.75-NANAKERALA</v>
      </c>
      <c r="AA1243" s="48">
        <f t="shared" si="327"/>
        <v>13</v>
      </c>
      <c r="AB1243" s="48">
        <f t="shared" si="328"/>
        <v>21</v>
      </c>
      <c r="AC1243" s="48">
        <f t="shared" si="329"/>
        <v>14</v>
      </c>
      <c r="AD1243" s="48">
        <f t="shared" si="330"/>
        <v>25</v>
      </c>
      <c r="AE1243" s="48" t="str">
        <f t="shared" si="331"/>
        <v>10.121.99.2</v>
      </c>
      <c r="AF1243" s="42" t="str">
        <f t="shared" si="332"/>
        <v>10.121.69.75</v>
      </c>
      <c r="AG1243" s="7" t="str">
        <f t="shared" si="333"/>
        <v>WADHWAN</v>
      </c>
      <c r="AH1243" s="7" t="str">
        <f t="shared" si="334"/>
        <v>NANAKERALA</v>
      </c>
      <c r="AI1243" s="7" t="str">
        <f t="shared" si="335"/>
        <v>S5P1</v>
      </c>
      <c r="AJ1243" s="7" t="str">
        <f t="shared" si="336"/>
        <v>S3P1</v>
      </c>
      <c r="AK1243" s="7" t="str">
        <f>IFERROR(VLOOKUP(Z1243,'PASTE-DL-ALARMS'!$Q$10:$W$2200,7,FALSE),"")</f>
        <v/>
      </c>
      <c r="AL1243" s="55" t="str">
        <f>IFERROR(VLOOKUP(Z1243,'PASTE-DL-ALARMS'!$Q$10:$W$2200,3,FALSE),"")</f>
        <v/>
      </c>
      <c r="AM1243" s="7" t="str">
        <f t="shared" si="337"/>
        <v>10.121.99.2_WADHWAN_S5P1</v>
      </c>
      <c r="AN1243" s="55" t="str">
        <f t="shared" si="338"/>
        <v>10.121.69.75_NANAKERALA_S3P1</v>
      </c>
      <c r="AO1243" s="72" t="e">
        <f t="shared" ca="1" si="339"/>
        <v>#VALUE!</v>
      </c>
      <c r="AP1243" s="7" t="str">
        <f>IFERROR(VLOOKUP(Z1243,'PASTE-DL-ALARMS'!$Q$10:$Z$2800,8,FALSE),"")</f>
        <v/>
      </c>
    </row>
    <row r="1244" spans="1:42" x14ac:dyDescent="0.25">
      <c r="A1244" s="20"/>
      <c r="B1244" s="20"/>
      <c r="C1244" s="20" t="str">
        <f>IF(D1244="Critical",MAX($C$8:C1243)+1,"")</f>
        <v/>
      </c>
      <c r="D1244" s="20" t="str">
        <f t="shared" si="323"/>
        <v>-</v>
      </c>
      <c r="E1244" s="20" t="str">
        <f>VLOOKUP('PASTE-DOWN-DL'!F1244,'SSA-CODE'!$D$4:$E$56,2,FALSE)</f>
        <v>SRT</v>
      </c>
      <c r="F1244" s="48" t="str">
        <f t="shared" si="324"/>
        <v>SSA SR</v>
      </c>
      <c r="G1244" s="48" t="str">
        <f t="shared" si="325"/>
        <v xml:space="preserve">	SSA SR</v>
      </c>
      <c r="H1244" s="20">
        <v>1235</v>
      </c>
      <c r="I1244" t="s">
        <v>13336</v>
      </c>
      <c r="J1244" t="s">
        <v>6260</v>
      </c>
      <c r="K1244" t="s">
        <v>6275</v>
      </c>
      <c r="L1244" t="s">
        <v>6262</v>
      </c>
      <c r="M1244" t="s">
        <v>6263</v>
      </c>
      <c r="N1244" t="s">
        <v>13337</v>
      </c>
      <c r="O1244" t="s">
        <v>13338</v>
      </c>
      <c r="P1244" t="s">
        <v>6266</v>
      </c>
      <c r="Q1244" t="s">
        <v>7090</v>
      </c>
      <c r="R1244" t="s">
        <v>7090</v>
      </c>
      <c r="S1244" t="s">
        <v>13339</v>
      </c>
      <c r="T1244" t="s">
        <v>6770</v>
      </c>
      <c r="U1244" t="s">
        <v>13339</v>
      </c>
      <c r="V1244" t="s">
        <v>6271</v>
      </c>
      <c r="W1244" t="s">
        <v>13340</v>
      </c>
      <c r="X1244" t="s">
        <v>6488</v>
      </c>
      <c r="Y1244" t="s">
        <v>6269</v>
      </c>
      <c r="Z1244" s="48" t="str">
        <f t="shared" si="326"/>
        <v>SSA SR-10.121.19.217-ESSAR A1_1/5-10.121.19.206-HAZIRA-EXCG B1_4/4</v>
      </c>
      <c r="AA1244" s="48">
        <f t="shared" si="327"/>
        <v>15</v>
      </c>
      <c r="AB1244" s="48">
        <f t="shared" si="328"/>
        <v>24</v>
      </c>
      <c r="AC1244" s="48">
        <f t="shared" si="329"/>
        <v>15</v>
      </c>
      <c r="AD1244" s="48">
        <f t="shared" si="330"/>
        <v>27</v>
      </c>
      <c r="AE1244" s="48" t="str">
        <f t="shared" si="331"/>
        <v>10.121.19.217</v>
      </c>
      <c r="AF1244" s="42" t="str">
        <f t="shared" si="332"/>
        <v>10.121.19.206</v>
      </c>
      <c r="AG1244" s="7" t="str">
        <f t="shared" si="333"/>
        <v>ESSAR A1</v>
      </c>
      <c r="AH1244" s="7" t="str">
        <f t="shared" si="334"/>
        <v>HAZIRA EXCG</v>
      </c>
      <c r="AI1244" s="7" t="str">
        <f t="shared" si="335"/>
        <v>S1P5</v>
      </c>
      <c r="AJ1244" s="7" t="str">
        <f t="shared" si="336"/>
        <v>S4P4</v>
      </c>
      <c r="AK1244" s="7" t="str">
        <f>IFERROR(VLOOKUP(Z1244,'PASTE-DL-ALARMS'!$Q$10:$W$2200,7,FALSE),"")</f>
        <v/>
      </c>
      <c r="AL1244" s="55" t="str">
        <f>IFERROR(VLOOKUP(Z1244,'PASTE-DL-ALARMS'!$Q$10:$W$2200,3,FALSE),"")</f>
        <v/>
      </c>
      <c r="AM1244" s="7" t="str">
        <f t="shared" si="337"/>
        <v>10.121.19.217_ESSAR A1_S1P5</v>
      </c>
      <c r="AN1244" s="55" t="str">
        <f t="shared" si="338"/>
        <v>10.121.19.206_HAZIRA EXCG_S4P4</v>
      </c>
      <c r="AO1244" s="72" t="e">
        <f t="shared" ca="1" si="339"/>
        <v>#VALUE!</v>
      </c>
      <c r="AP1244" s="7" t="str">
        <f>IFERROR(VLOOKUP(Z1244,'PASTE-DL-ALARMS'!$Q$10:$Z$2800,8,FALSE),"")</f>
        <v/>
      </c>
    </row>
    <row r="1245" spans="1:42" x14ac:dyDescent="0.25">
      <c r="A1245" s="20"/>
      <c r="B1245" s="20"/>
      <c r="C1245" s="20" t="str">
        <f>IF(D1245="Critical",MAX($C$8:C1244)+1,"")</f>
        <v/>
      </c>
      <c r="D1245" s="20" t="str">
        <f t="shared" si="323"/>
        <v>-</v>
      </c>
      <c r="E1245" s="20" t="str">
        <f>VLOOKUP('PASTE-DOWN-DL'!F1245,'SSA-CODE'!$D$4:$E$56,2,FALSE)</f>
        <v>WTR AM</v>
      </c>
      <c r="F1245" s="48" t="str">
        <f t="shared" si="324"/>
        <v>WTR AM</v>
      </c>
      <c r="G1245" s="48" t="str">
        <f t="shared" si="325"/>
        <v xml:space="preserve">	WTR AM</v>
      </c>
      <c r="H1245" s="20">
        <v>1236</v>
      </c>
      <c r="I1245" t="s">
        <v>13341</v>
      </c>
      <c r="J1245" t="s">
        <v>6260</v>
      </c>
      <c r="K1245" t="s">
        <v>6261</v>
      </c>
      <c r="L1245" t="s">
        <v>6262</v>
      </c>
      <c r="M1245" t="s">
        <v>6263</v>
      </c>
      <c r="N1245" t="s">
        <v>13342</v>
      </c>
      <c r="O1245" t="s">
        <v>13343</v>
      </c>
      <c r="P1245" t="s">
        <v>6266</v>
      </c>
      <c r="Q1245" t="s">
        <v>6369</v>
      </c>
      <c r="R1245" t="s">
        <v>8085</v>
      </c>
      <c r="S1245" t="s">
        <v>7470</v>
      </c>
      <c r="T1245" t="s">
        <v>6353</v>
      </c>
      <c r="U1245" t="s">
        <v>7470</v>
      </c>
      <c r="V1245" t="s">
        <v>6271</v>
      </c>
      <c r="W1245" t="s">
        <v>13344</v>
      </c>
      <c r="X1245" t="s">
        <v>13345</v>
      </c>
      <c r="Y1245" t="s">
        <v>6269</v>
      </c>
      <c r="Z1245" s="48" t="str">
        <f t="shared" si="326"/>
        <v>WTR AM-10.121.15.134-TN725B_Bhadra 1(GNE)_B2\S5P1-10.121.16.129-TN725B_Bhadra 4(GNE)_B2\S6P1</v>
      </c>
      <c r="AA1245" s="48">
        <f t="shared" si="327"/>
        <v>15</v>
      </c>
      <c r="AB1245" s="48">
        <f t="shared" si="328"/>
        <v>25</v>
      </c>
      <c r="AC1245" s="48">
        <f t="shared" si="329"/>
        <v>15</v>
      </c>
      <c r="AD1245" s="48">
        <f t="shared" si="330"/>
        <v>29</v>
      </c>
      <c r="AE1245" s="48" t="str">
        <f t="shared" si="331"/>
        <v>10.121.15.134</v>
      </c>
      <c r="AF1245" s="42" t="str">
        <f t="shared" si="332"/>
        <v>10.121.16.129</v>
      </c>
      <c r="AG1245" s="7" t="str">
        <f t="shared" si="333"/>
        <v>AM-BHADRA</v>
      </c>
      <c r="AH1245" s="7" t="str">
        <f t="shared" si="334"/>
        <v>Bhadra 4(GNE)</v>
      </c>
      <c r="AI1245" s="7" t="str">
        <f t="shared" si="335"/>
        <v>S5P1</v>
      </c>
      <c r="AJ1245" s="7" t="str">
        <f t="shared" si="336"/>
        <v>S6P1</v>
      </c>
      <c r="AK1245" s="7" t="str">
        <f>IFERROR(VLOOKUP(Z1245,'PASTE-DL-ALARMS'!$Q$10:$W$2200,7,FALSE),"")</f>
        <v/>
      </c>
      <c r="AL1245" s="55" t="str">
        <f>IFERROR(VLOOKUP(Z1245,'PASTE-DL-ALARMS'!$Q$10:$W$2200,3,FALSE),"")</f>
        <v/>
      </c>
      <c r="AM1245" s="7" t="str">
        <f t="shared" si="337"/>
        <v>10.121.15.134_AM-BHADRA_S5P1</v>
      </c>
      <c r="AN1245" s="55" t="str">
        <f t="shared" si="338"/>
        <v>10.121.16.129_Bhadra 4(GNE)_S6P1</v>
      </c>
      <c r="AO1245" s="72" t="e">
        <f t="shared" ca="1" si="339"/>
        <v>#VALUE!</v>
      </c>
      <c r="AP1245" s="7" t="str">
        <f>IFERROR(VLOOKUP(Z1245,'PASTE-DL-ALARMS'!$Q$10:$Z$2800,8,FALSE),"")</f>
        <v/>
      </c>
    </row>
    <row r="1246" spans="1:42" x14ac:dyDescent="0.25">
      <c r="A1246" s="20"/>
      <c r="B1246" s="20"/>
      <c r="C1246" s="20" t="str">
        <f>IF(D1246="Critical",MAX($C$8:C1245)+1,"")</f>
        <v/>
      </c>
      <c r="D1246" s="20" t="str">
        <f t="shared" si="323"/>
        <v>-</v>
      </c>
      <c r="E1246" s="20" t="e">
        <f>VLOOKUP('PASTE-DOWN-DL'!F1246,'SSA-CODE'!$D$4:$E$56,2,FALSE)</f>
        <v>#N/A</v>
      </c>
      <c r="F1246" s="48" t="str">
        <f t="shared" si="324"/>
        <v>SSA RJ 10.121.17.43</v>
      </c>
      <c r="G1246" s="48" t="str">
        <f t="shared" si="325"/>
        <v xml:space="preserve">	SSA RJ 10.121.17.43</v>
      </c>
      <c r="H1246" s="20">
        <v>1237</v>
      </c>
      <c r="I1246" t="s">
        <v>13346</v>
      </c>
      <c r="J1246" t="s">
        <v>6260</v>
      </c>
      <c r="K1246" t="s">
        <v>6261</v>
      </c>
      <c r="L1246" t="s">
        <v>6262</v>
      </c>
      <c r="M1246" t="s">
        <v>6263</v>
      </c>
      <c r="N1246" t="s">
        <v>13347</v>
      </c>
      <c r="O1246" t="s">
        <v>13348</v>
      </c>
      <c r="P1246" t="s">
        <v>6266</v>
      </c>
      <c r="Q1246" t="s">
        <v>6311</v>
      </c>
      <c r="R1246" t="s">
        <v>6279</v>
      </c>
      <c r="S1246" t="s">
        <v>6269</v>
      </c>
      <c r="T1246" t="s">
        <v>7155</v>
      </c>
      <c r="U1246" t="s">
        <v>6269</v>
      </c>
      <c r="V1246" t="s">
        <v>6271</v>
      </c>
      <c r="W1246" t="s">
        <v>13349</v>
      </c>
      <c r="X1246" t="s">
        <v>13350</v>
      </c>
      <c r="Y1246" t="s">
        <v>6269</v>
      </c>
      <c r="Z1246" s="48" t="str">
        <f t="shared" si="326"/>
        <v>SSA RJ 10.121.17.43-RIBDA_B1_S5P1-10.121.17.52_SHAPAR_TN725B_GJ_SSA RJ_PH3_S5P1</v>
      </c>
      <c r="AA1246" s="48">
        <f t="shared" si="327"/>
        <v>14</v>
      </c>
      <c r="AB1246" s="48">
        <f t="shared" si="328"/>
        <v>21</v>
      </c>
      <c r="AC1246" s="48">
        <f t="shared" si="329"/>
        <v>14</v>
      </c>
      <c r="AD1246" s="48">
        <f t="shared" si="330"/>
        <v>20</v>
      </c>
      <c r="AE1246" s="48" t="str">
        <f t="shared" si="331"/>
        <v>10.121.17.52</v>
      </c>
      <c r="AF1246" s="42" t="str">
        <f t="shared" si="332"/>
        <v>10.121.17.43</v>
      </c>
      <c r="AG1246" s="7" t="str">
        <f t="shared" si="333"/>
        <v>SHAPAR</v>
      </c>
      <c r="AH1246" s="7" t="str">
        <f t="shared" si="334"/>
        <v>RIBDA</v>
      </c>
      <c r="AI1246" s="7" t="str">
        <f t="shared" si="335"/>
        <v>S5P1</v>
      </c>
      <c r="AJ1246" s="7" t="str">
        <f t="shared" si="336"/>
        <v>S5P1</v>
      </c>
      <c r="AK1246" s="7" t="str">
        <f>IFERROR(VLOOKUP(Z1246,'PASTE-DL-ALARMS'!$Q$10:$W$2200,7,FALSE),"")</f>
        <v/>
      </c>
      <c r="AL1246" s="55" t="str">
        <f>IFERROR(VLOOKUP(Z1246,'PASTE-DL-ALARMS'!$Q$10:$W$2200,3,FALSE),"")</f>
        <v/>
      </c>
      <c r="AM1246" s="7" t="str">
        <f t="shared" si="337"/>
        <v>10.121.17.52_SHAPAR_S5P1</v>
      </c>
      <c r="AN1246" s="55" t="str">
        <f t="shared" si="338"/>
        <v>10.121.17.43_RIBDA_S5P1</v>
      </c>
      <c r="AO1246" s="72" t="e">
        <f t="shared" ca="1" si="339"/>
        <v>#VALUE!</v>
      </c>
      <c r="AP1246" s="7" t="str">
        <f>IFERROR(VLOOKUP(Z1246,'PASTE-DL-ALARMS'!$Q$10:$Z$2800,8,FALSE),"")</f>
        <v/>
      </c>
    </row>
    <row r="1247" spans="1:42" x14ac:dyDescent="0.25">
      <c r="A1247" s="20"/>
      <c r="B1247" s="20"/>
      <c r="C1247" s="20" t="str">
        <f>IF(D1247="Critical",MAX($C$8:C1246)+1,"")</f>
        <v/>
      </c>
      <c r="D1247" s="20" t="str">
        <f t="shared" si="323"/>
        <v>-</v>
      </c>
      <c r="E1247" s="20" t="str">
        <f>VLOOKUP('PASTE-DOWN-DL'!F1247,'SSA-CODE'!$D$4:$E$56,2,FALSE)</f>
        <v>WTR AM</v>
      </c>
      <c r="F1247" s="48" t="str">
        <f t="shared" si="324"/>
        <v>WTR AM</v>
      </c>
      <c r="G1247" s="48" t="str">
        <f t="shared" si="325"/>
        <v xml:space="preserve">	WTR AM</v>
      </c>
      <c r="H1247" s="20">
        <v>1238</v>
      </c>
      <c r="I1247" t="s">
        <v>13351</v>
      </c>
      <c r="J1247" t="s">
        <v>6260</v>
      </c>
      <c r="K1247" t="s">
        <v>6261</v>
      </c>
      <c r="L1247" t="s">
        <v>6262</v>
      </c>
      <c r="M1247" t="s">
        <v>6263</v>
      </c>
      <c r="N1247" t="s">
        <v>13352</v>
      </c>
      <c r="O1247" t="s">
        <v>13353</v>
      </c>
      <c r="P1247" t="s">
        <v>6266</v>
      </c>
      <c r="Q1247" t="s">
        <v>6588</v>
      </c>
      <c r="R1247" t="s">
        <v>6279</v>
      </c>
      <c r="S1247" t="s">
        <v>6269</v>
      </c>
      <c r="T1247" t="s">
        <v>6270</v>
      </c>
      <c r="U1247" t="s">
        <v>6269</v>
      </c>
      <c r="V1247" t="s">
        <v>6271</v>
      </c>
      <c r="W1247" t="s">
        <v>13354</v>
      </c>
      <c r="X1247" t="s">
        <v>13355</v>
      </c>
      <c r="Y1247" t="s">
        <v>6269</v>
      </c>
      <c r="Z1247" s="48" t="str">
        <f t="shared" si="326"/>
        <v>WTR AM-10.121.15.150-GULBAITEKRA (4/1)-10.121.15.144-BHADRA_(3/1)</v>
      </c>
      <c r="AA1247" s="48">
        <f t="shared" si="327"/>
        <v>15</v>
      </c>
      <c r="AB1247" s="48">
        <f t="shared" si="328"/>
        <v>30</v>
      </c>
      <c r="AC1247" s="48">
        <f t="shared" si="329"/>
        <v>15</v>
      </c>
      <c r="AD1247" s="48">
        <f t="shared" si="330"/>
        <v>30</v>
      </c>
      <c r="AE1247" s="48" t="str">
        <f t="shared" si="331"/>
        <v>10.121.15.144</v>
      </c>
      <c r="AF1247" s="42" t="str">
        <f t="shared" si="332"/>
        <v>10.121.15.150</v>
      </c>
      <c r="AG1247" s="7" t="str">
        <f t="shared" si="333"/>
        <v>AM BHADRA(GNE)</v>
      </c>
      <c r="AH1247" s="7" t="str">
        <f t="shared" si="334"/>
        <v>AM GULBAITEKRA</v>
      </c>
      <c r="AI1247" s="7" t="str">
        <f t="shared" si="335"/>
        <v>S3P1</v>
      </c>
      <c r="AJ1247" s="7" t="str">
        <f t="shared" si="336"/>
        <v>S4P1</v>
      </c>
      <c r="AK1247" s="7" t="str">
        <f>IFERROR(VLOOKUP(Z1247,'PASTE-DL-ALARMS'!$Q$10:$W$2200,7,FALSE),"")</f>
        <v/>
      </c>
      <c r="AL1247" s="55" t="str">
        <f>IFERROR(VLOOKUP(Z1247,'PASTE-DL-ALARMS'!$Q$10:$W$2200,3,FALSE),"")</f>
        <v/>
      </c>
      <c r="AM1247" s="7" t="str">
        <f t="shared" si="337"/>
        <v>10.121.15.144_AM BHADRA(GNE)_S3P1</v>
      </c>
      <c r="AN1247" s="55" t="str">
        <f t="shared" si="338"/>
        <v>10.121.15.150_AM GULBAITEKRA_S4P1</v>
      </c>
      <c r="AO1247" s="72" t="e">
        <f t="shared" ca="1" si="339"/>
        <v>#VALUE!</v>
      </c>
      <c r="AP1247" s="7" t="str">
        <f>IFERROR(VLOOKUP(Z1247,'PASTE-DL-ALARMS'!$Q$10:$Z$2800,8,FALSE),"")</f>
        <v/>
      </c>
    </row>
    <row r="1248" spans="1:42" x14ac:dyDescent="0.25">
      <c r="A1248" s="20"/>
      <c r="B1248" s="20"/>
      <c r="C1248" s="20" t="str">
        <f>IF(D1248="Critical",MAX($C$8:C1247)+1,"")</f>
        <v/>
      </c>
      <c r="D1248" s="20" t="str">
        <f t="shared" si="323"/>
        <v>-</v>
      </c>
      <c r="E1248" s="20" t="str">
        <f>VLOOKUP('PASTE-DOWN-DL'!F1248,'SSA-CODE'!$D$4:$E$56,2,FALSE)</f>
        <v>BUJ</v>
      </c>
      <c r="F1248" s="48" t="str">
        <f t="shared" si="324"/>
        <v>SSA BUJ</v>
      </c>
      <c r="G1248" s="48" t="str">
        <f t="shared" si="325"/>
        <v xml:space="preserve">	SSA BUJ</v>
      </c>
      <c r="H1248" s="20">
        <v>1239</v>
      </c>
      <c r="I1248" t="s">
        <v>13356</v>
      </c>
      <c r="J1248" t="s">
        <v>6260</v>
      </c>
      <c r="K1248" t="s">
        <v>6275</v>
      </c>
      <c r="L1248" t="s">
        <v>6262</v>
      </c>
      <c r="M1248" t="s">
        <v>6263</v>
      </c>
      <c r="N1248" t="s">
        <v>13357</v>
      </c>
      <c r="O1248" t="s">
        <v>13358</v>
      </c>
      <c r="P1248" t="s">
        <v>6266</v>
      </c>
      <c r="Q1248" t="s">
        <v>6311</v>
      </c>
      <c r="R1248" t="s">
        <v>6279</v>
      </c>
      <c r="S1248" t="s">
        <v>13359</v>
      </c>
      <c r="T1248" t="s">
        <v>6321</v>
      </c>
      <c r="U1248" t="s">
        <v>6346</v>
      </c>
      <c r="V1248" t="s">
        <v>6271</v>
      </c>
      <c r="W1248" t="s">
        <v>13360</v>
      </c>
      <c r="X1248" t="s">
        <v>13361</v>
      </c>
      <c r="Y1248" t="s">
        <v>6269</v>
      </c>
      <c r="Z1248" s="48" t="str">
        <f t="shared" si="326"/>
        <v>SSA BUJ-10.121.24.96-DHORDO_TN703B_GJ_SSA BUJ_1/5-10.121.96.182-HUDCO_TN703B_GJ_SSA BUJ_1/5</v>
      </c>
      <c r="AA1248" s="48">
        <f t="shared" si="327"/>
        <v>14</v>
      </c>
      <c r="AB1248" s="48">
        <f t="shared" si="328"/>
        <v>21</v>
      </c>
      <c r="AC1248" s="48">
        <f t="shared" si="329"/>
        <v>15</v>
      </c>
      <c r="AD1248" s="48">
        <f t="shared" si="330"/>
        <v>21</v>
      </c>
      <c r="AE1248" s="48" t="str">
        <f t="shared" si="331"/>
        <v>10.121.24.96</v>
      </c>
      <c r="AF1248" s="42" t="str">
        <f t="shared" si="332"/>
        <v>10.121.96.182</v>
      </c>
      <c r="AG1248" s="7" t="str">
        <f t="shared" si="333"/>
        <v>DHORDO</v>
      </c>
      <c r="AH1248" s="7" t="str">
        <f t="shared" si="334"/>
        <v>HUDCO</v>
      </c>
      <c r="AI1248" s="7" t="str">
        <f t="shared" si="335"/>
        <v>S1P5</v>
      </c>
      <c r="AJ1248" s="7" t="str">
        <f t="shared" si="336"/>
        <v>S1P5</v>
      </c>
      <c r="AK1248" s="7" t="str">
        <f>IFERROR(VLOOKUP(Z1248,'PASTE-DL-ALARMS'!$Q$10:$W$2200,7,FALSE),"")</f>
        <v/>
      </c>
      <c r="AL1248" s="55" t="str">
        <f>IFERROR(VLOOKUP(Z1248,'PASTE-DL-ALARMS'!$Q$10:$W$2200,3,FALSE),"")</f>
        <v/>
      </c>
      <c r="AM1248" s="7" t="str">
        <f t="shared" si="337"/>
        <v>10.121.24.96_DHORDO_S1P5</v>
      </c>
      <c r="AN1248" s="55" t="str">
        <f t="shared" si="338"/>
        <v>10.121.96.182_HUDCO_S1P5</v>
      </c>
      <c r="AO1248" s="72" t="e">
        <f t="shared" ca="1" si="339"/>
        <v>#VALUE!</v>
      </c>
      <c r="AP1248" s="7" t="str">
        <f>IFERROR(VLOOKUP(Z1248,'PASTE-DL-ALARMS'!$Q$10:$Z$2800,8,FALSE),"")</f>
        <v/>
      </c>
    </row>
    <row r="1249" spans="1:42" x14ac:dyDescent="0.25">
      <c r="A1249" s="20"/>
      <c r="B1249" s="20"/>
      <c r="C1249" s="20" t="str">
        <f>IF(D1249="Critical",MAX($C$8:C1248)+1,"")</f>
        <v/>
      </c>
      <c r="D1249" s="20" t="str">
        <f t="shared" si="323"/>
        <v>-</v>
      </c>
      <c r="E1249" s="20" t="str">
        <f>VLOOKUP('PASTE-DOWN-DL'!F1249,'SSA-CODE'!$D$4:$E$56,2,FALSE)</f>
        <v>BUJ</v>
      </c>
      <c r="F1249" s="48" t="str">
        <f t="shared" si="324"/>
        <v>SSA BUJ</v>
      </c>
      <c r="G1249" s="48" t="str">
        <f t="shared" si="325"/>
        <v xml:space="preserve">	SSA BUJ</v>
      </c>
      <c r="H1249" s="20">
        <v>1240</v>
      </c>
      <c r="I1249" t="s">
        <v>13362</v>
      </c>
      <c r="J1249" t="s">
        <v>6260</v>
      </c>
      <c r="K1249" t="s">
        <v>6275</v>
      </c>
      <c r="L1249" t="s">
        <v>6262</v>
      </c>
      <c r="M1249" t="s">
        <v>6263</v>
      </c>
      <c r="N1249" t="s">
        <v>13363</v>
      </c>
      <c r="O1249" t="s">
        <v>13364</v>
      </c>
      <c r="P1249" t="s">
        <v>6266</v>
      </c>
      <c r="Q1249" t="s">
        <v>6686</v>
      </c>
      <c r="R1249" t="s">
        <v>6279</v>
      </c>
      <c r="S1249" t="s">
        <v>13365</v>
      </c>
      <c r="T1249" t="s">
        <v>6770</v>
      </c>
      <c r="U1249" t="s">
        <v>13365</v>
      </c>
      <c r="V1249" t="s">
        <v>6271</v>
      </c>
      <c r="W1249" t="s">
        <v>13366</v>
      </c>
      <c r="X1249" t="s">
        <v>6488</v>
      </c>
      <c r="Y1249" t="s">
        <v>6269</v>
      </c>
      <c r="Z1249" s="48" t="str">
        <f t="shared" si="326"/>
        <v>SSA BUJ-10.121.17.129-BHAVNAGAR(GNE) B2_5/3-10.121.17.132-RANGHOLA B1_4/3</v>
      </c>
      <c r="AA1249" s="48">
        <f t="shared" si="327"/>
        <v>15</v>
      </c>
      <c r="AB1249" s="48">
        <f t="shared" si="328"/>
        <v>30</v>
      </c>
      <c r="AC1249" s="48">
        <f t="shared" si="329"/>
        <v>15</v>
      </c>
      <c r="AD1249" s="48">
        <f t="shared" si="330"/>
        <v>24</v>
      </c>
      <c r="AE1249" s="48" t="str">
        <f t="shared" si="331"/>
        <v>10.121.17.129</v>
      </c>
      <c r="AF1249" s="42" t="str">
        <f t="shared" si="332"/>
        <v>10.121.17.132</v>
      </c>
      <c r="AG1249" s="7" t="str">
        <f t="shared" si="333"/>
        <v>BHAVNAGAR(GNE)</v>
      </c>
      <c r="AH1249" s="7" t="str">
        <f t="shared" si="334"/>
        <v>RANGHOLA</v>
      </c>
      <c r="AI1249" s="7" t="str">
        <f t="shared" si="335"/>
        <v>S5P3</v>
      </c>
      <c r="AJ1249" s="7" t="str">
        <f t="shared" si="336"/>
        <v>S4P3</v>
      </c>
      <c r="AK1249" s="7" t="str">
        <f>IFERROR(VLOOKUP(Z1249,'PASTE-DL-ALARMS'!$Q$10:$W$2200,7,FALSE),"")</f>
        <v/>
      </c>
      <c r="AL1249" s="55" t="str">
        <f>IFERROR(VLOOKUP(Z1249,'PASTE-DL-ALARMS'!$Q$10:$W$2200,3,FALSE),"")</f>
        <v/>
      </c>
      <c r="AM1249" s="7" t="str">
        <f t="shared" si="337"/>
        <v>10.121.17.129_BHAVNAGAR(GNE)_S5P3</v>
      </c>
      <c r="AN1249" s="55" t="str">
        <f t="shared" si="338"/>
        <v>10.121.17.132_RANGHOLA_S4P3</v>
      </c>
      <c r="AO1249" s="72" t="e">
        <f t="shared" ca="1" si="339"/>
        <v>#VALUE!</v>
      </c>
      <c r="AP1249" s="7" t="str">
        <f>IFERROR(VLOOKUP(Z1249,'PASTE-DL-ALARMS'!$Q$10:$Z$2800,8,FALSE),"")</f>
        <v/>
      </c>
    </row>
    <row r="1250" spans="1:42" x14ac:dyDescent="0.25">
      <c r="A1250" s="20"/>
      <c r="B1250" s="20"/>
      <c r="C1250" s="20" t="str">
        <f>IF(D1250="Critical",MAX($C$8:C1249)+1,"")</f>
        <v/>
      </c>
      <c r="D1250" s="20" t="str">
        <f t="shared" si="323"/>
        <v>-</v>
      </c>
      <c r="E1250" s="20" t="str">
        <f>VLOOKUP('PASTE-DOWN-DL'!F1250,'SSA-CODE'!$D$4:$E$56,2,FALSE)</f>
        <v>VDA</v>
      </c>
      <c r="F1250" s="48" t="str">
        <f t="shared" si="324"/>
        <v>SSA VDR</v>
      </c>
      <c r="G1250" s="48" t="str">
        <f t="shared" si="325"/>
        <v xml:space="preserve">	SSA VDR</v>
      </c>
      <c r="H1250" s="20">
        <v>1241</v>
      </c>
      <c r="I1250" t="s">
        <v>13367</v>
      </c>
      <c r="J1250" t="s">
        <v>6260</v>
      </c>
      <c r="K1250" t="s">
        <v>6275</v>
      </c>
      <c r="L1250" t="s">
        <v>6262</v>
      </c>
      <c r="M1250" t="s">
        <v>6263</v>
      </c>
      <c r="N1250" t="s">
        <v>13368</v>
      </c>
      <c r="O1250" t="s">
        <v>13369</v>
      </c>
      <c r="P1250" t="s">
        <v>6266</v>
      </c>
      <c r="Q1250" t="s">
        <v>6529</v>
      </c>
      <c r="R1250" t="s">
        <v>6279</v>
      </c>
      <c r="S1250" t="s">
        <v>6269</v>
      </c>
      <c r="T1250" t="s">
        <v>6462</v>
      </c>
      <c r="U1250" t="s">
        <v>6269</v>
      </c>
      <c r="V1250" t="s">
        <v>6271</v>
      </c>
      <c r="W1250" t="s">
        <v>13370</v>
      </c>
      <c r="X1250" t="s">
        <v>13371</v>
      </c>
      <c r="Y1250" t="s">
        <v>6269</v>
      </c>
      <c r="Z1250" s="48" t="str">
        <f t="shared" si="326"/>
        <v>SSA VDR-10.121.19.169-Indra_BTS_1/6-10.121.19.170-Pyramid_BTS_1/5</v>
      </c>
      <c r="AA1250" s="48">
        <f t="shared" si="327"/>
        <v>15</v>
      </c>
      <c r="AB1250" s="48">
        <f t="shared" si="328"/>
        <v>25</v>
      </c>
      <c r="AC1250" s="48">
        <f t="shared" si="329"/>
        <v>15</v>
      </c>
      <c r="AD1250" s="48">
        <f t="shared" si="330"/>
        <v>27</v>
      </c>
      <c r="AE1250" s="48" t="str">
        <f t="shared" si="331"/>
        <v>10.121.19.169</v>
      </c>
      <c r="AF1250" s="42" t="str">
        <f t="shared" si="332"/>
        <v>10.121.19.170</v>
      </c>
      <c r="AG1250" s="7" t="str">
        <f t="shared" si="333"/>
        <v>INDRA BTS</v>
      </c>
      <c r="AH1250" s="7" t="str">
        <f t="shared" si="334"/>
        <v>PYRAMID BTS</v>
      </c>
      <c r="AI1250" s="7" t="str">
        <f t="shared" si="335"/>
        <v>S1P6</v>
      </c>
      <c r="AJ1250" s="7" t="str">
        <f t="shared" si="336"/>
        <v>S1P5</v>
      </c>
      <c r="AK1250" s="7" t="str">
        <f>IFERROR(VLOOKUP(Z1250,'PASTE-DL-ALARMS'!$Q$10:$W$2200,7,FALSE),"")</f>
        <v/>
      </c>
      <c r="AL1250" s="55" t="str">
        <f>IFERROR(VLOOKUP(Z1250,'PASTE-DL-ALARMS'!$Q$10:$W$2200,3,FALSE),"")</f>
        <v/>
      </c>
      <c r="AM1250" s="7" t="str">
        <f t="shared" si="337"/>
        <v>10.121.19.169_INDRA BTS_S1P6</v>
      </c>
      <c r="AN1250" s="55" t="str">
        <f t="shared" si="338"/>
        <v>10.121.19.170_PYRAMID BTS_S1P5</v>
      </c>
      <c r="AO1250" s="72" t="e">
        <f t="shared" ca="1" si="339"/>
        <v>#VALUE!</v>
      </c>
      <c r="AP1250" s="7" t="str">
        <f>IFERROR(VLOOKUP(Z1250,'PASTE-DL-ALARMS'!$Q$10:$Z$2800,8,FALSE),"")</f>
        <v/>
      </c>
    </row>
    <row r="1251" spans="1:42" x14ac:dyDescent="0.25">
      <c r="A1251" s="20"/>
      <c r="B1251" s="20"/>
      <c r="C1251" s="20" t="str">
        <f>IF(D1251="Critical",MAX($C$8:C1250)+1,"")</f>
        <v/>
      </c>
      <c r="D1251" s="20" t="str">
        <f t="shared" si="323"/>
        <v>-</v>
      </c>
      <c r="E1251" s="20" t="str">
        <f>VLOOKUP('PASTE-DOWN-DL'!F1251,'SSA-CODE'!$D$4:$E$56,2,FALSE)</f>
        <v>WTR RJ</v>
      </c>
      <c r="F1251" s="48" t="str">
        <f t="shared" si="324"/>
        <v>WTR RJ</v>
      </c>
      <c r="G1251" s="48" t="str">
        <f t="shared" si="325"/>
        <v xml:space="preserve">	WTR RJ</v>
      </c>
      <c r="H1251" s="20">
        <v>1242</v>
      </c>
      <c r="I1251" t="s">
        <v>13372</v>
      </c>
      <c r="J1251" t="s">
        <v>6466</v>
      </c>
      <c r="K1251" t="s">
        <v>6275</v>
      </c>
      <c r="L1251" t="s">
        <v>6262</v>
      </c>
      <c r="M1251" t="s">
        <v>6263</v>
      </c>
      <c r="N1251" t="s">
        <v>13373</v>
      </c>
      <c r="O1251" t="s">
        <v>13374</v>
      </c>
      <c r="P1251" t="s">
        <v>6266</v>
      </c>
      <c r="Q1251" t="s">
        <v>8333</v>
      </c>
      <c r="R1251" t="s">
        <v>6279</v>
      </c>
      <c r="S1251" t="s">
        <v>13375</v>
      </c>
      <c r="T1251" t="s">
        <v>6471</v>
      </c>
      <c r="U1251" t="s">
        <v>8477</v>
      </c>
      <c r="V1251" t="s">
        <v>6271</v>
      </c>
      <c r="W1251" t="s">
        <v>13376</v>
      </c>
      <c r="X1251" t="s">
        <v>13377</v>
      </c>
      <c r="Y1251" t="s">
        <v>6269</v>
      </c>
      <c r="Z1251" s="48" t="str">
        <f t="shared" si="326"/>
        <v>WTR RJ-10.121.96.35-AMRELI_B2_5/7-10.121.96.1-Amreli 3B2_5/7</v>
      </c>
      <c r="AA1251" s="48">
        <f t="shared" si="327"/>
        <v>13</v>
      </c>
      <c r="AB1251" s="48">
        <f t="shared" si="328"/>
        <v>22</v>
      </c>
      <c r="AC1251" s="48">
        <f t="shared" si="329"/>
        <v>15</v>
      </c>
      <c r="AD1251" s="48">
        <f t="shared" si="330"/>
        <v>22</v>
      </c>
      <c r="AE1251" s="48" t="str">
        <f t="shared" si="331"/>
        <v>10.121.96.1</v>
      </c>
      <c r="AF1251" s="42" t="str">
        <f t="shared" si="332"/>
        <v>10.121.17.141</v>
      </c>
      <c r="AG1251" s="7" t="str">
        <f t="shared" si="333"/>
        <v>Amreli 3</v>
      </c>
      <c r="AH1251" s="7" t="str">
        <f t="shared" si="334"/>
        <v>AMRELI</v>
      </c>
      <c r="AI1251" s="7" t="str">
        <f t="shared" si="335"/>
        <v>S5P7</v>
      </c>
      <c r="AJ1251" s="7" t="str">
        <f t="shared" si="336"/>
        <v>S5P7</v>
      </c>
      <c r="AK1251" s="7" t="str">
        <f>IFERROR(VLOOKUP(Z1251,'PASTE-DL-ALARMS'!$Q$10:$W$2200,7,FALSE),"")</f>
        <v/>
      </c>
      <c r="AL1251" s="55" t="str">
        <f>IFERROR(VLOOKUP(Z1251,'PASTE-DL-ALARMS'!$Q$10:$W$2200,3,FALSE),"")</f>
        <v/>
      </c>
      <c r="AM1251" s="7" t="str">
        <f t="shared" si="337"/>
        <v>10.121.96.1_Amreli 3_S5P7</v>
      </c>
      <c r="AN1251" s="55" t="str">
        <f t="shared" si="338"/>
        <v>10.121.17.141_AMRELI_S5P7</v>
      </c>
      <c r="AO1251" s="72" t="e">
        <f t="shared" ca="1" si="339"/>
        <v>#VALUE!</v>
      </c>
      <c r="AP1251" s="7" t="str">
        <f>IFERROR(VLOOKUP(Z1251,'PASTE-DL-ALARMS'!$Q$10:$Z$2800,8,FALSE),"")</f>
        <v/>
      </c>
    </row>
    <row r="1252" spans="1:42" x14ac:dyDescent="0.25">
      <c r="A1252" s="20"/>
      <c r="B1252" s="20"/>
      <c r="C1252" s="20" t="str">
        <f>IF(D1252="Critical",MAX($C$8:C1251)+1,"")</f>
        <v/>
      </c>
      <c r="D1252" s="20" t="str">
        <f t="shared" si="323"/>
        <v>-</v>
      </c>
      <c r="E1252" s="20" t="str">
        <f>VLOOKUP('PASTE-DOWN-DL'!F1252,'SSA-CODE'!$D$4:$E$56,2,FALSE)</f>
        <v>BUJ</v>
      </c>
      <c r="F1252" s="48" t="str">
        <f t="shared" si="324"/>
        <v>SSA BUJ</v>
      </c>
      <c r="G1252" s="48" t="str">
        <f t="shared" si="325"/>
        <v xml:space="preserve">	SSA BUJ</v>
      </c>
      <c r="H1252" s="20">
        <v>1243</v>
      </c>
      <c r="I1252" t="s">
        <v>13378</v>
      </c>
      <c r="J1252" t="s">
        <v>6260</v>
      </c>
      <c r="K1252" t="s">
        <v>6275</v>
      </c>
      <c r="L1252" t="s">
        <v>6262</v>
      </c>
      <c r="M1252" t="s">
        <v>6263</v>
      </c>
      <c r="N1252" t="s">
        <v>13379</v>
      </c>
      <c r="O1252" t="s">
        <v>13380</v>
      </c>
      <c r="P1252" t="s">
        <v>6266</v>
      </c>
      <c r="Q1252" t="s">
        <v>6665</v>
      </c>
      <c r="R1252" t="s">
        <v>6279</v>
      </c>
      <c r="S1252" t="s">
        <v>13381</v>
      </c>
      <c r="T1252" t="s">
        <v>6471</v>
      </c>
      <c r="U1252" t="s">
        <v>6510</v>
      </c>
      <c r="V1252" t="s">
        <v>6271</v>
      </c>
      <c r="W1252" t="s">
        <v>13382</v>
      </c>
      <c r="X1252" t="s">
        <v>13383</v>
      </c>
      <c r="Y1252" t="s">
        <v>6269</v>
      </c>
      <c r="Z1252" s="48" t="str">
        <f t="shared" si="326"/>
        <v>SSA BUJ-10.121.17.74-CONCOR_2/5-10.121.17.82-Luni TE_2/5</v>
      </c>
      <c r="AA1252" s="48">
        <f t="shared" si="327"/>
        <v>14</v>
      </c>
      <c r="AB1252" s="48">
        <f t="shared" si="328"/>
        <v>22</v>
      </c>
      <c r="AC1252" s="48">
        <f t="shared" si="329"/>
        <v>14</v>
      </c>
      <c r="AD1252" s="48">
        <f t="shared" si="330"/>
        <v>21</v>
      </c>
      <c r="AE1252" s="48" t="str">
        <f t="shared" si="331"/>
        <v>10.121.17.82</v>
      </c>
      <c r="AF1252" s="42" t="str">
        <f t="shared" si="332"/>
        <v>10.121.17.74</v>
      </c>
      <c r="AG1252" s="7" t="str">
        <f t="shared" si="333"/>
        <v>Luni TE</v>
      </c>
      <c r="AH1252" s="7" t="str">
        <f t="shared" si="334"/>
        <v>CONCOR</v>
      </c>
      <c r="AI1252" s="7" t="str">
        <f t="shared" si="335"/>
        <v>S2P5</v>
      </c>
      <c r="AJ1252" s="7" t="str">
        <f t="shared" si="336"/>
        <v>S2P5</v>
      </c>
      <c r="AK1252" s="7" t="str">
        <f>IFERROR(VLOOKUP(Z1252,'PASTE-DL-ALARMS'!$Q$10:$W$2200,7,FALSE),"")</f>
        <v/>
      </c>
      <c r="AL1252" s="55" t="str">
        <f>IFERROR(VLOOKUP(Z1252,'PASTE-DL-ALARMS'!$Q$10:$W$2200,3,FALSE),"")</f>
        <v/>
      </c>
      <c r="AM1252" s="7" t="str">
        <f t="shared" si="337"/>
        <v>10.121.17.82_Luni TE_S2P5</v>
      </c>
      <c r="AN1252" s="55" t="str">
        <f t="shared" si="338"/>
        <v>10.121.17.74_CONCOR_S2P5</v>
      </c>
      <c r="AO1252" s="72" t="e">
        <f t="shared" ca="1" si="339"/>
        <v>#VALUE!</v>
      </c>
      <c r="AP1252" s="7" t="str">
        <f>IFERROR(VLOOKUP(Z1252,'PASTE-DL-ALARMS'!$Q$10:$Z$2800,8,FALSE),"")</f>
        <v/>
      </c>
    </row>
    <row r="1253" spans="1:42" x14ac:dyDescent="0.25">
      <c r="A1253" s="20"/>
      <c r="B1253" s="20"/>
      <c r="C1253" s="20" t="str">
        <f>IF(D1253="Critical",MAX($C$8:C1252)+1,"")</f>
        <v/>
      </c>
      <c r="D1253" s="20" t="str">
        <f t="shared" si="323"/>
        <v>-</v>
      </c>
      <c r="E1253" s="20" t="str">
        <f>VLOOKUP('PASTE-DOWN-DL'!F1253,'SSA-CODE'!$D$4:$E$56,2,FALSE)</f>
        <v>GDR</v>
      </c>
      <c r="F1253" s="48" t="str">
        <f t="shared" si="324"/>
        <v>SSA GDH</v>
      </c>
      <c r="G1253" s="48" t="str">
        <f t="shared" si="325"/>
        <v xml:space="preserve">	SSA GDH</v>
      </c>
      <c r="H1253" s="20">
        <v>1244</v>
      </c>
      <c r="I1253" t="s">
        <v>13384</v>
      </c>
      <c r="J1253" t="s">
        <v>6260</v>
      </c>
      <c r="K1253" t="s">
        <v>6275</v>
      </c>
      <c r="L1253" t="s">
        <v>6262</v>
      </c>
      <c r="M1253" t="s">
        <v>6263</v>
      </c>
      <c r="N1253" t="s">
        <v>13385</v>
      </c>
      <c r="O1253" t="s">
        <v>13386</v>
      </c>
      <c r="P1253" t="s">
        <v>6266</v>
      </c>
      <c r="Q1253" t="s">
        <v>6359</v>
      </c>
      <c r="R1253" t="s">
        <v>6279</v>
      </c>
      <c r="S1253" t="s">
        <v>13387</v>
      </c>
      <c r="T1253" t="s">
        <v>6313</v>
      </c>
      <c r="U1253" t="s">
        <v>13387</v>
      </c>
      <c r="V1253" t="s">
        <v>6271</v>
      </c>
      <c r="W1253" t="s">
        <v>13388</v>
      </c>
      <c r="X1253" t="s">
        <v>13389</v>
      </c>
      <c r="Y1253" t="s">
        <v>6269</v>
      </c>
      <c r="Z1253" s="48" t="str">
        <f t="shared" si="326"/>
        <v>SSA GDH-10.121.16.213-POLYCAB UNIT3_1/5-10.121.16.227-Halol_4/4</v>
      </c>
      <c r="AA1253" s="48">
        <f t="shared" si="327"/>
        <v>15</v>
      </c>
      <c r="AB1253" s="48">
        <f t="shared" si="328"/>
        <v>21</v>
      </c>
      <c r="AC1253" s="48">
        <f t="shared" si="329"/>
        <v>15</v>
      </c>
      <c r="AD1253" s="48">
        <f t="shared" si="330"/>
        <v>29</v>
      </c>
      <c r="AE1253" s="48" t="str">
        <f t="shared" si="331"/>
        <v>10.121.16.227</v>
      </c>
      <c r="AF1253" s="42" t="str">
        <f t="shared" si="332"/>
        <v>10.121.16.213</v>
      </c>
      <c r="AG1253" s="7" t="str">
        <f t="shared" si="333"/>
        <v>Halol</v>
      </c>
      <c r="AH1253" s="7" t="str">
        <f t="shared" si="334"/>
        <v>POLYCAB UNIT3</v>
      </c>
      <c r="AI1253" s="7" t="str">
        <f t="shared" si="335"/>
        <v>S4P4</v>
      </c>
      <c r="AJ1253" s="7" t="str">
        <f t="shared" si="336"/>
        <v>S1P5</v>
      </c>
      <c r="AK1253" s="7" t="str">
        <f>IFERROR(VLOOKUP(Z1253,'PASTE-DL-ALARMS'!$Q$10:$W$2200,7,FALSE),"")</f>
        <v/>
      </c>
      <c r="AL1253" s="55" t="str">
        <f>IFERROR(VLOOKUP(Z1253,'PASTE-DL-ALARMS'!$Q$10:$W$2200,3,FALSE),"")</f>
        <v/>
      </c>
      <c r="AM1253" s="7" t="str">
        <f t="shared" si="337"/>
        <v>10.121.16.227_Halol_S4P4</v>
      </c>
      <c r="AN1253" s="55" t="str">
        <f t="shared" si="338"/>
        <v>10.121.16.213_POLYCAB UNIT3_S1P5</v>
      </c>
      <c r="AO1253" s="72" t="e">
        <f t="shared" ca="1" si="339"/>
        <v>#VALUE!</v>
      </c>
      <c r="AP1253" s="7" t="str">
        <f>IFERROR(VLOOKUP(Z1253,'PASTE-DL-ALARMS'!$Q$10:$Z$2800,8,FALSE),"")</f>
        <v/>
      </c>
    </row>
    <row r="1254" spans="1:42" x14ac:dyDescent="0.25">
      <c r="A1254" s="20"/>
      <c r="B1254" s="20"/>
      <c r="C1254" s="20" t="str">
        <f>IF(D1254="Critical",MAX($C$8:C1253)+1,"")</f>
        <v/>
      </c>
      <c r="D1254" s="20" t="str">
        <f t="shared" si="323"/>
        <v>-</v>
      </c>
      <c r="E1254" s="20" t="str">
        <f>VLOOKUP('PASTE-DOWN-DL'!F1254,'SSA-CODE'!$D$4:$E$56,2,FALSE)</f>
        <v>BUJ</v>
      </c>
      <c r="F1254" s="48" t="str">
        <f t="shared" si="324"/>
        <v>SSA BUJ</v>
      </c>
      <c r="G1254" s="48" t="str">
        <f t="shared" si="325"/>
        <v xml:space="preserve">	SSA BUJ</v>
      </c>
      <c r="H1254" s="20">
        <v>1245</v>
      </c>
      <c r="I1254" t="s">
        <v>13390</v>
      </c>
      <c r="J1254" t="s">
        <v>6260</v>
      </c>
      <c r="K1254" t="s">
        <v>6261</v>
      </c>
      <c r="L1254" t="s">
        <v>6262</v>
      </c>
      <c r="M1254" t="s">
        <v>6263</v>
      </c>
      <c r="N1254" t="s">
        <v>13391</v>
      </c>
      <c r="O1254" t="s">
        <v>13392</v>
      </c>
      <c r="P1254" t="s">
        <v>6266</v>
      </c>
      <c r="Q1254" t="s">
        <v>6438</v>
      </c>
      <c r="R1254" t="s">
        <v>6446</v>
      </c>
      <c r="S1254" t="s">
        <v>6269</v>
      </c>
      <c r="T1254" t="s">
        <v>13393</v>
      </c>
      <c r="U1254" t="s">
        <v>6269</v>
      </c>
      <c r="V1254" t="s">
        <v>6271</v>
      </c>
      <c r="W1254" t="s">
        <v>13394</v>
      </c>
      <c r="X1254" t="s">
        <v>13395</v>
      </c>
      <c r="Y1254" t="s">
        <v>6269</v>
      </c>
      <c r="Z1254" s="48" t="str">
        <f t="shared" si="326"/>
        <v>SSA BUJ-10.121.24.76-COLLECTOR OFFICE _3/1-10.121.24.65-Bhuj Laltekri(GNE)_5/1</v>
      </c>
      <c r="AA1254" s="48">
        <f t="shared" si="327"/>
        <v>14</v>
      </c>
      <c r="AB1254" s="48">
        <f t="shared" si="328"/>
        <v>31</v>
      </c>
      <c r="AC1254" s="48">
        <f t="shared" si="329"/>
        <v>14</v>
      </c>
      <c r="AD1254" s="48">
        <f t="shared" si="330"/>
        <v>33</v>
      </c>
      <c r="AE1254" s="48" t="str">
        <f t="shared" si="331"/>
        <v>10.121.24.76</v>
      </c>
      <c r="AF1254" s="42" t="str">
        <f t="shared" si="332"/>
        <v>10.121.24.65</v>
      </c>
      <c r="AG1254" s="7" t="str">
        <f t="shared" si="333"/>
        <v>COLLECTOR OFFICE</v>
      </c>
      <c r="AH1254" s="7" t="str">
        <f t="shared" si="334"/>
        <v>Bhuj Laltekri(GNE)</v>
      </c>
      <c r="AI1254" s="7" t="str">
        <f t="shared" si="335"/>
        <v>S3P1</v>
      </c>
      <c r="AJ1254" s="7" t="str">
        <f t="shared" si="336"/>
        <v>S5P1</v>
      </c>
      <c r="AK1254" s="7" t="str">
        <f>IFERROR(VLOOKUP(Z1254,'PASTE-DL-ALARMS'!$Q$10:$W$2200,7,FALSE),"")</f>
        <v/>
      </c>
      <c r="AL1254" s="55" t="str">
        <f>IFERROR(VLOOKUP(Z1254,'PASTE-DL-ALARMS'!$Q$10:$W$2200,3,FALSE),"")</f>
        <v/>
      </c>
      <c r="AM1254" s="7" t="str">
        <f t="shared" si="337"/>
        <v>10.121.24.76_COLLECTOR OFFICE_S3P1</v>
      </c>
      <c r="AN1254" s="55" t="str">
        <f t="shared" si="338"/>
        <v>10.121.24.65_Bhuj Laltekri(GNE)_S5P1</v>
      </c>
      <c r="AO1254" s="72" t="e">
        <f t="shared" ca="1" si="339"/>
        <v>#VALUE!</v>
      </c>
      <c r="AP1254" s="7" t="str">
        <f>IFERROR(VLOOKUP(Z1254,'PASTE-DL-ALARMS'!$Q$10:$Z$2800,8,FALSE),"")</f>
        <v/>
      </c>
    </row>
    <row r="1255" spans="1:42" x14ac:dyDescent="0.25">
      <c r="A1255" s="20"/>
      <c r="B1255" s="20"/>
      <c r="C1255" s="20" t="str">
        <f>IF(D1255="Critical",MAX($C$8:C1254)+1,"")</f>
        <v/>
      </c>
      <c r="D1255" s="20" t="str">
        <f t="shared" si="323"/>
        <v>-</v>
      </c>
      <c r="E1255" s="20" t="str">
        <f>VLOOKUP('PASTE-DOWN-DL'!F1255,'SSA-CODE'!$D$4:$E$56,2,FALSE)</f>
        <v>VAL</v>
      </c>
      <c r="F1255" s="48" t="str">
        <f t="shared" si="324"/>
        <v>SSA VAL</v>
      </c>
      <c r="G1255" s="48" t="str">
        <f t="shared" si="325"/>
        <v xml:space="preserve">	SSA VAL</v>
      </c>
      <c r="H1255" s="20">
        <v>1246</v>
      </c>
      <c r="I1255" t="s">
        <v>13396</v>
      </c>
      <c r="J1255" t="s">
        <v>6260</v>
      </c>
      <c r="K1255" t="s">
        <v>6275</v>
      </c>
      <c r="L1255" t="s">
        <v>6262</v>
      </c>
      <c r="M1255" t="s">
        <v>6263</v>
      </c>
      <c r="N1255" t="s">
        <v>13397</v>
      </c>
      <c r="O1255" t="s">
        <v>13398</v>
      </c>
      <c r="P1255" t="s">
        <v>6266</v>
      </c>
      <c r="Q1255" t="s">
        <v>9853</v>
      </c>
      <c r="R1255" t="s">
        <v>6279</v>
      </c>
      <c r="S1255" t="s">
        <v>13399</v>
      </c>
      <c r="T1255" t="s">
        <v>6500</v>
      </c>
      <c r="U1255" t="s">
        <v>6931</v>
      </c>
      <c r="V1255" t="s">
        <v>6271</v>
      </c>
      <c r="W1255" t="s">
        <v>13400</v>
      </c>
      <c r="X1255" t="s">
        <v>13401</v>
      </c>
      <c r="Y1255" t="s">
        <v>6269</v>
      </c>
      <c r="Z1255" s="48" t="str">
        <f t="shared" si="326"/>
        <v>SSA VAL-10.121.16.100-Moti_Daman_4/2-10.121.16.99-Daman B2_4/3</v>
      </c>
      <c r="AA1255" s="48">
        <f t="shared" si="327"/>
        <v>14</v>
      </c>
      <c r="AB1255" s="48">
        <f t="shared" si="328"/>
        <v>20</v>
      </c>
      <c r="AC1255" s="48">
        <f t="shared" si="329"/>
        <v>15</v>
      </c>
      <c r="AD1255" s="48">
        <f t="shared" si="330"/>
        <v>26</v>
      </c>
      <c r="AE1255" s="48" t="str">
        <f t="shared" si="331"/>
        <v>10.121.16.99</v>
      </c>
      <c r="AF1255" s="42" t="str">
        <f t="shared" si="332"/>
        <v>10.121.16.100</v>
      </c>
      <c r="AG1255" s="7" t="str">
        <f t="shared" si="333"/>
        <v>Daman</v>
      </c>
      <c r="AH1255" s="7" t="str">
        <f t="shared" si="334"/>
        <v>MOTI DAMAN</v>
      </c>
      <c r="AI1255" s="7" t="str">
        <f t="shared" si="335"/>
        <v>S4P3</v>
      </c>
      <c r="AJ1255" s="7" t="str">
        <f t="shared" si="336"/>
        <v>S4P2</v>
      </c>
      <c r="AK1255" s="7" t="str">
        <f>IFERROR(VLOOKUP(Z1255,'PASTE-DL-ALARMS'!$Q$10:$W$2200,7,FALSE),"")</f>
        <v/>
      </c>
      <c r="AL1255" s="55" t="str">
        <f>IFERROR(VLOOKUP(Z1255,'PASTE-DL-ALARMS'!$Q$10:$W$2200,3,FALSE),"")</f>
        <v/>
      </c>
      <c r="AM1255" s="7" t="str">
        <f t="shared" si="337"/>
        <v>10.121.16.99_Daman_S4P3</v>
      </c>
      <c r="AN1255" s="55" t="str">
        <f t="shared" si="338"/>
        <v>10.121.16.100_MOTI DAMAN_S4P2</v>
      </c>
      <c r="AO1255" s="72" t="e">
        <f t="shared" ca="1" si="339"/>
        <v>#VALUE!</v>
      </c>
      <c r="AP1255" s="7" t="str">
        <f>IFERROR(VLOOKUP(Z1255,'PASTE-DL-ALARMS'!$Q$10:$Z$2800,8,FALSE),"")</f>
        <v/>
      </c>
    </row>
    <row r="1256" spans="1:42" x14ac:dyDescent="0.25">
      <c r="A1256" s="20"/>
      <c r="B1256" s="20"/>
      <c r="C1256" s="20" t="str">
        <f>IF(D1256="Critical",MAX($C$8:C1255)+1,"")</f>
        <v/>
      </c>
      <c r="D1256" s="20" t="str">
        <f t="shared" si="323"/>
        <v>-</v>
      </c>
      <c r="E1256" s="20" t="str">
        <f>VLOOKUP('PASTE-DOWN-DL'!F1256,'SSA-CODE'!$D$4:$E$56,2,FALSE)</f>
        <v>JND</v>
      </c>
      <c r="F1256" s="48" t="str">
        <f t="shared" si="324"/>
        <v>SSA JND</v>
      </c>
      <c r="G1256" s="48" t="str">
        <f t="shared" si="325"/>
        <v xml:space="preserve">	SSA JND</v>
      </c>
      <c r="H1256" s="20">
        <v>1247</v>
      </c>
      <c r="I1256" t="s">
        <v>13402</v>
      </c>
      <c r="J1256" t="s">
        <v>6260</v>
      </c>
      <c r="K1256" t="s">
        <v>6261</v>
      </c>
      <c r="L1256" t="s">
        <v>6262</v>
      </c>
      <c r="M1256" t="s">
        <v>6263</v>
      </c>
      <c r="N1256" t="s">
        <v>13403</v>
      </c>
      <c r="O1256" t="s">
        <v>13404</v>
      </c>
      <c r="P1256" t="s">
        <v>6266</v>
      </c>
      <c r="Q1256" t="s">
        <v>6882</v>
      </c>
      <c r="R1256" t="s">
        <v>6903</v>
      </c>
      <c r="S1256" t="s">
        <v>6269</v>
      </c>
      <c r="T1256" t="s">
        <v>13405</v>
      </c>
      <c r="U1256" t="s">
        <v>6269</v>
      </c>
      <c r="V1256" t="s">
        <v>6271</v>
      </c>
      <c r="W1256" t="s">
        <v>13406</v>
      </c>
      <c r="X1256" t="s">
        <v>13407</v>
      </c>
      <c r="Y1256" t="s">
        <v>6269</v>
      </c>
      <c r="Z1256" s="48" t="str">
        <f t="shared" si="326"/>
        <v>SSA JND-10.121.97.226-UNA_TN725B_WTR_RJ_PH3_5/1-10.121.96.54-TN705B_GJ_SSA_JND_3/1</v>
      </c>
      <c r="AA1256" s="48">
        <f t="shared" si="327"/>
        <v>14</v>
      </c>
      <c r="AB1256" s="48">
        <f t="shared" si="328"/>
        <v>20</v>
      </c>
      <c r="AC1256" s="48">
        <f t="shared" si="329"/>
        <v>15</v>
      </c>
      <c r="AD1256" s="48">
        <f t="shared" si="330"/>
        <v>19</v>
      </c>
      <c r="AE1256" s="48" t="str">
        <f t="shared" si="331"/>
        <v>10.121.96.54</v>
      </c>
      <c r="AF1256" s="42" t="str">
        <f t="shared" si="332"/>
        <v>10.121.97.226</v>
      </c>
      <c r="AG1256" s="7" t="str">
        <f t="shared" si="333"/>
        <v>TIMBI</v>
      </c>
      <c r="AH1256" s="7" t="str">
        <f t="shared" si="334"/>
        <v>UNA</v>
      </c>
      <c r="AI1256" s="7" t="str">
        <f t="shared" si="335"/>
        <v>S3P1</v>
      </c>
      <c r="AJ1256" s="7" t="str">
        <f t="shared" si="336"/>
        <v>S5P1</v>
      </c>
      <c r="AK1256" s="7" t="str">
        <f>IFERROR(VLOOKUP(Z1256,'PASTE-DL-ALARMS'!$Q$10:$W$2200,7,FALSE),"")</f>
        <v/>
      </c>
      <c r="AL1256" s="55" t="str">
        <f>IFERROR(VLOOKUP(Z1256,'PASTE-DL-ALARMS'!$Q$10:$W$2200,3,FALSE),"")</f>
        <v/>
      </c>
      <c r="AM1256" s="7" t="str">
        <f t="shared" si="337"/>
        <v>10.121.96.54_TIMBI_S3P1</v>
      </c>
      <c r="AN1256" s="55" t="str">
        <f t="shared" si="338"/>
        <v>10.121.97.226_UNA_S5P1</v>
      </c>
      <c r="AO1256" s="72" t="e">
        <f t="shared" ca="1" si="339"/>
        <v>#VALUE!</v>
      </c>
      <c r="AP1256" s="7" t="str">
        <f>IFERROR(VLOOKUP(Z1256,'PASTE-DL-ALARMS'!$Q$10:$Z$2800,8,FALSE),"")</f>
        <v/>
      </c>
    </row>
    <row r="1257" spans="1:42" x14ac:dyDescent="0.25">
      <c r="A1257" s="20"/>
      <c r="B1257" s="20"/>
      <c r="C1257" s="20" t="str">
        <f>IF(D1257="Critical",MAX($C$8:C1256)+1,"")</f>
        <v/>
      </c>
      <c r="D1257" s="20" t="str">
        <f t="shared" si="323"/>
        <v>-</v>
      </c>
      <c r="E1257" s="20" t="str">
        <f>VLOOKUP('PASTE-DOWN-DL'!F1257,'SSA-CODE'!$D$4:$E$56,2,FALSE)</f>
        <v>AHD</v>
      </c>
      <c r="F1257" s="48" t="str">
        <f t="shared" si="324"/>
        <v>SSA AM</v>
      </c>
      <c r="G1257" s="48" t="str">
        <f t="shared" si="325"/>
        <v xml:space="preserve">	SSA AM</v>
      </c>
      <c r="H1257" s="20">
        <v>1248</v>
      </c>
      <c r="I1257" t="s">
        <v>13408</v>
      </c>
      <c r="J1257" t="s">
        <v>6466</v>
      </c>
      <c r="K1257" t="s">
        <v>6275</v>
      </c>
      <c r="L1257" t="s">
        <v>6262</v>
      </c>
      <c r="M1257" t="s">
        <v>6263</v>
      </c>
      <c r="N1257" t="s">
        <v>13409</v>
      </c>
      <c r="O1257" t="s">
        <v>13410</v>
      </c>
      <c r="P1257" t="s">
        <v>6266</v>
      </c>
      <c r="Q1257" t="s">
        <v>7230</v>
      </c>
      <c r="R1257" t="s">
        <v>6279</v>
      </c>
      <c r="S1257" t="s">
        <v>6589</v>
      </c>
      <c r="T1257" t="s">
        <v>6287</v>
      </c>
      <c r="U1257" t="s">
        <v>6589</v>
      </c>
      <c r="V1257" t="s">
        <v>6271</v>
      </c>
      <c r="W1257" t="s">
        <v>13411</v>
      </c>
      <c r="X1257" t="s">
        <v>13412</v>
      </c>
      <c r="Y1257" t="s">
        <v>6269</v>
      </c>
      <c r="Z1257" s="48" t="str">
        <f t="shared" si="326"/>
        <v>SSA AM-10.121.17.204-Naranpura_5/8-10.121.18.67-Naranpura3_5/8</v>
      </c>
      <c r="AA1257" s="48">
        <f t="shared" si="327"/>
        <v>14</v>
      </c>
      <c r="AB1257" s="48">
        <f t="shared" si="328"/>
        <v>26</v>
      </c>
      <c r="AC1257" s="48">
        <f t="shared" si="329"/>
        <v>15</v>
      </c>
      <c r="AD1257" s="48">
        <f t="shared" si="330"/>
        <v>25</v>
      </c>
      <c r="AE1257" s="48" t="str">
        <f t="shared" si="331"/>
        <v>10.121.18.67</v>
      </c>
      <c r="AF1257" s="42" t="str">
        <f t="shared" si="332"/>
        <v>10.121.17.204</v>
      </c>
      <c r="AG1257" s="7" t="str">
        <f t="shared" si="333"/>
        <v>NARANPURA 3</v>
      </c>
      <c r="AH1257" s="7" t="str">
        <f t="shared" si="334"/>
        <v>NARANPURA</v>
      </c>
      <c r="AI1257" s="7" t="str">
        <f t="shared" si="335"/>
        <v>S5P8</v>
      </c>
      <c r="AJ1257" s="7" t="str">
        <f t="shared" si="336"/>
        <v>S5P8</v>
      </c>
      <c r="AK1257" s="7" t="str">
        <f>IFERROR(VLOOKUP(Z1257,'PASTE-DL-ALARMS'!$Q$10:$W$2200,7,FALSE),"")</f>
        <v/>
      </c>
      <c r="AL1257" s="55" t="str">
        <f>IFERROR(VLOOKUP(Z1257,'PASTE-DL-ALARMS'!$Q$10:$W$2200,3,FALSE),"")</f>
        <v/>
      </c>
      <c r="AM1257" s="7" t="str">
        <f t="shared" si="337"/>
        <v>10.121.18.67_NARANPURA 3_S5P8</v>
      </c>
      <c r="AN1257" s="55" t="str">
        <f t="shared" si="338"/>
        <v>10.121.17.204_NARANPURA_S5P8</v>
      </c>
      <c r="AO1257" s="72" t="e">
        <f t="shared" ca="1" si="339"/>
        <v>#VALUE!</v>
      </c>
      <c r="AP1257" s="7" t="str">
        <f>IFERROR(VLOOKUP(Z1257,'PASTE-DL-ALARMS'!$Q$10:$Z$2800,8,FALSE),"")</f>
        <v/>
      </c>
    </row>
    <row r="1258" spans="1:42" x14ac:dyDescent="0.25">
      <c r="A1258" s="20"/>
      <c r="B1258" s="20"/>
      <c r="C1258" s="20" t="str">
        <f>IF(D1258="Critical",MAX($C$8:C1257)+1,"")</f>
        <v/>
      </c>
      <c r="D1258" s="20" t="str">
        <f t="shared" si="323"/>
        <v>-</v>
      </c>
      <c r="E1258" s="20" t="str">
        <f>VLOOKUP('PASTE-DOWN-DL'!F1258,'SSA-CODE'!$D$4:$E$56,2,FALSE)</f>
        <v>WTR AM</v>
      </c>
      <c r="F1258" s="48" t="str">
        <f t="shared" si="324"/>
        <v>WTR AM</v>
      </c>
      <c r="G1258" s="48" t="str">
        <f t="shared" si="325"/>
        <v xml:space="preserve">	WTR AM</v>
      </c>
      <c r="H1258" s="20">
        <v>1249</v>
      </c>
      <c r="I1258" t="s">
        <v>13413</v>
      </c>
      <c r="J1258" t="s">
        <v>6260</v>
      </c>
      <c r="K1258" t="s">
        <v>6261</v>
      </c>
      <c r="L1258" t="s">
        <v>6262</v>
      </c>
      <c r="M1258" t="s">
        <v>6263</v>
      </c>
      <c r="N1258" t="s">
        <v>13414</v>
      </c>
      <c r="O1258" t="s">
        <v>13415</v>
      </c>
      <c r="P1258" t="s">
        <v>6266</v>
      </c>
      <c r="Q1258" t="s">
        <v>6876</v>
      </c>
      <c r="R1258" t="s">
        <v>6894</v>
      </c>
      <c r="S1258" t="s">
        <v>6269</v>
      </c>
      <c r="T1258" t="s">
        <v>9216</v>
      </c>
      <c r="U1258" t="s">
        <v>6269</v>
      </c>
      <c r="V1258" t="s">
        <v>6271</v>
      </c>
      <c r="W1258" t="s">
        <v>13416</v>
      </c>
      <c r="X1258" t="s">
        <v>13417</v>
      </c>
      <c r="Y1258" t="s">
        <v>6269</v>
      </c>
      <c r="Z1258" s="48" t="str">
        <f t="shared" si="326"/>
        <v>WTR AM-10.121.26.4-Khedbramha_B2_PH2_3/1-10.121.15.217-Ambaji_B1_PH2_4/1</v>
      </c>
      <c r="AA1258" s="48">
        <f t="shared" si="327"/>
        <v>15</v>
      </c>
      <c r="AB1258" s="48">
        <f t="shared" si="328"/>
        <v>22</v>
      </c>
      <c r="AC1258" s="48">
        <f t="shared" si="329"/>
        <v>13</v>
      </c>
      <c r="AD1258" s="48">
        <f t="shared" si="330"/>
        <v>24</v>
      </c>
      <c r="AE1258" s="48" t="str">
        <f t="shared" si="331"/>
        <v>10.121.15.217</v>
      </c>
      <c r="AF1258" s="42" t="str">
        <f t="shared" si="332"/>
        <v>10.121.26.4</v>
      </c>
      <c r="AG1258" s="7" t="str">
        <f t="shared" si="333"/>
        <v>Ambaji</v>
      </c>
      <c r="AH1258" s="7" t="str">
        <f t="shared" si="334"/>
        <v>Khedbrahma</v>
      </c>
      <c r="AI1258" s="7" t="str">
        <f t="shared" si="335"/>
        <v>S4P1</v>
      </c>
      <c r="AJ1258" s="7" t="str">
        <f t="shared" si="336"/>
        <v>S3P1</v>
      </c>
      <c r="AK1258" s="7" t="str">
        <f>IFERROR(VLOOKUP(Z1258,'PASTE-DL-ALARMS'!$Q$10:$W$2200,7,FALSE),"")</f>
        <v/>
      </c>
      <c r="AL1258" s="55" t="str">
        <f>IFERROR(VLOOKUP(Z1258,'PASTE-DL-ALARMS'!$Q$10:$W$2200,3,FALSE),"")</f>
        <v/>
      </c>
      <c r="AM1258" s="7" t="str">
        <f t="shared" si="337"/>
        <v>10.121.15.217_Ambaji_S4P1</v>
      </c>
      <c r="AN1258" s="55" t="str">
        <f t="shared" si="338"/>
        <v>10.121.26.4_Khedbrahma_S3P1</v>
      </c>
      <c r="AO1258" s="72" t="e">
        <f t="shared" ca="1" si="339"/>
        <v>#VALUE!</v>
      </c>
      <c r="AP1258" s="7" t="str">
        <f>IFERROR(VLOOKUP(Z1258,'PASTE-DL-ALARMS'!$Q$10:$Z$2800,8,FALSE),"")</f>
        <v/>
      </c>
    </row>
    <row r="1259" spans="1:42" x14ac:dyDescent="0.25">
      <c r="A1259" s="20"/>
      <c r="B1259" s="20"/>
      <c r="C1259" s="20" t="str">
        <f>IF(D1259="Critical",MAX($C$8:C1258)+1,"")</f>
        <v/>
      </c>
      <c r="D1259" s="20" t="str">
        <f t="shared" si="323"/>
        <v>-</v>
      </c>
      <c r="E1259" s="20" t="str">
        <f>VLOOKUP('PASTE-DOWN-DL'!F1259,'SSA-CODE'!$D$4:$E$56,2,FALSE)</f>
        <v>VAL</v>
      </c>
      <c r="F1259" s="48" t="str">
        <f t="shared" si="324"/>
        <v>SSA VAL</v>
      </c>
      <c r="G1259" s="48" t="str">
        <f t="shared" si="325"/>
        <v xml:space="preserve">	SSA VAL</v>
      </c>
      <c r="H1259" s="20">
        <v>1250</v>
      </c>
      <c r="I1259" t="s">
        <v>13418</v>
      </c>
      <c r="J1259" t="s">
        <v>6260</v>
      </c>
      <c r="K1259" t="s">
        <v>6275</v>
      </c>
      <c r="L1259" t="s">
        <v>6262</v>
      </c>
      <c r="M1259" t="s">
        <v>6263</v>
      </c>
      <c r="N1259" t="s">
        <v>13419</v>
      </c>
      <c r="O1259" t="s">
        <v>13420</v>
      </c>
      <c r="P1259" t="s">
        <v>6266</v>
      </c>
      <c r="Q1259" t="s">
        <v>6588</v>
      </c>
      <c r="R1259" t="s">
        <v>6279</v>
      </c>
      <c r="S1259" t="s">
        <v>13421</v>
      </c>
      <c r="T1259" t="s">
        <v>6471</v>
      </c>
      <c r="U1259" t="s">
        <v>7857</v>
      </c>
      <c r="V1259" t="s">
        <v>6271</v>
      </c>
      <c r="W1259" t="s">
        <v>13422</v>
      </c>
      <c r="X1259" t="s">
        <v>13423</v>
      </c>
      <c r="Y1259" t="s">
        <v>6269</v>
      </c>
      <c r="Z1259" s="48" t="str">
        <f t="shared" si="326"/>
        <v>SSA VAL-10.121.68.67-Silvassa-10.121.68.66-VAPI 2</v>
      </c>
      <c r="AA1259" s="48">
        <f t="shared" si="327"/>
        <v>14</v>
      </c>
      <c r="AB1259" s="48">
        <f t="shared" si="328"/>
        <v>23</v>
      </c>
      <c r="AC1259" s="48">
        <f t="shared" si="329"/>
        <v>14</v>
      </c>
      <c r="AD1259" s="48">
        <f t="shared" si="330"/>
        <v>21</v>
      </c>
      <c r="AE1259" s="48" t="str">
        <f t="shared" si="331"/>
        <v>10.121.68.67</v>
      </c>
      <c r="AF1259" s="42" t="str">
        <f t="shared" si="332"/>
        <v>10.121.68.66</v>
      </c>
      <c r="AG1259" s="7" t="str">
        <f t="shared" si="333"/>
        <v>Silvassa</v>
      </c>
      <c r="AH1259" s="7" t="str">
        <f t="shared" si="334"/>
        <v>VAPI 2</v>
      </c>
      <c r="AI1259" s="7" t="str">
        <f t="shared" si="335"/>
        <v>S3P4</v>
      </c>
      <c r="AJ1259" s="7" t="str">
        <f t="shared" si="336"/>
        <v>S4P4</v>
      </c>
      <c r="AK1259" s="7" t="str">
        <f>IFERROR(VLOOKUP(Z1259,'PASTE-DL-ALARMS'!$Q$10:$W$2200,7,FALSE),"")</f>
        <v/>
      </c>
      <c r="AL1259" s="55" t="str">
        <f>IFERROR(VLOOKUP(Z1259,'PASTE-DL-ALARMS'!$Q$10:$W$2200,3,FALSE),"")</f>
        <v/>
      </c>
      <c r="AM1259" s="7" t="str">
        <f t="shared" si="337"/>
        <v>10.121.68.67_Silvassa_S3P4</v>
      </c>
      <c r="AN1259" s="55" t="str">
        <f t="shared" si="338"/>
        <v>10.121.68.66_VAPI 2_S4P4</v>
      </c>
      <c r="AO1259" s="72" t="e">
        <f t="shared" ca="1" si="339"/>
        <v>#VALUE!</v>
      </c>
      <c r="AP1259" s="7" t="str">
        <f>IFERROR(VLOOKUP(Z1259,'PASTE-DL-ALARMS'!$Q$10:$Z$2800,8,FALSE),"")</f>
        <v/>
      </c>
    </row>
    <row r="1260" spans="1:42" x14ac:dyDescent="0.25">
      <c r="A1260" s="20"/>
      <c r="B1260" s="20"/>
      <c r="C1260" s="20" t="str">
        <f>IF(D1260="Critical",MAX($C$8:C1259)+1,"")</f>
        <v/>
      </c>
      <c r="D1260" s="20" t="str">
        <f t="shared" si="323"/>
        <v>-</v>
      </c>
      <c r="E1260" s="20" t="str">
        <f>VLOOKUP('PASTE-DOWN-DL'!F1260,'SSA-CODE'!$D$4:$E$56,2,FALSE)</f>
        <v>VAL</v>
      </c>
      <c r="F1260" s="48" t="str">
        <f t="shared" si="324"/>
        <v>SSA VAL</v>
      </c>
      <c r="G1260" s="48" t="str">
        <f t="shared" si="325"/>
        <v xml:space="preserve">	SSA VAL</v>
      </c>
      <c r="H1260" s="20">
        <v>1251</v>
      </c>
      <c r="I1260" t="s">
        <v>13424</v>
      </c>
      <c r="J1260" t="s">
        <v>6260</v>
      </c>
      <c r="K1260" t="s">
        <v>6275</v>
      </c>
      <c r="L1260" t="s">
        <v>6262</v>
      </c>
      <c r="M1260" t="s">
        <v>6263</v>
      </c>
      <c r="N1260" t="s">
        <v>13425</v>
      </c>
      <c r="O1260" t="s">
        <v>13426</v>
      </c>
      <c r="P1260" t="s">
        <v>6266</v>
      </c>
      <c r="Q1260" t="s">
        <v>6431</v>
      </c>
      <c r="R1260" t="s">
        <v>6294</v>
      </c>
      <c r="S1260" t="s">
        <v>7348</v>
      </c>
      <c r="T1260" t="s">
        <v>6287</v>
      </c>
      <c r="U1260" t="s">
        <v>7348</v>
      </c>
      <c r="V1260" t="s">
        <v>6271</v>
      </c>
      <c r="W1260" t="s">
        <v>13427</v>
      </c>
      <c r="X1260" t="s">
        <v>13428</v>
      </c>
      <c r="Y1260" t="s">
        <v>6269</v>
      </c>
      <c r="Z1260" s="48" t="str">
        <f t="shared" si="326"/>
        <v>SSA VAL-10.121.16.117-AAT_1/6-10.121.16.118-ONJAL_1/5</v>
      </c>
      <c r="AA1260" s="48">
        <f t="shared" si="327"/>
        <v>15</v>
      </c>
      <c r="AB1260" s="48">
        <f t="shared" si="328"/>
        <v>19</v>
      </c>
      <c r="AC1260" s="48">
        <f t="shared" si="329"/>
        <v>15</v>
      </c>
      <c r="AD1260" s="48">
        <f t="shared" si="330"/>
        <v>21</v>
      </c>
      <c r="AE1260" s="48" t="str">
        <f t="shared" si="331"/>
        <v>10.121.16.117</v>
      </c>
      <c r="AF1260" s="42" t="str">
        <f t="shared" si="332"/>
        <v>10.121.16.118</v>
      </c>
      <c r="AG1260" s="7" t="str">
        <f t="shared" si="333"/>
        <v>AAT</v>
      </c>
      <c r="AH1260" s="7" t="str">
        <f t="shared" si="334"/>
        <v>ONJAL</v>
      </c>
      <c r="AI1260" s="7" t="str">
        <f t="shared" si="335"/>
        <v>S1P6</v>
      </c>
      <c r="AJ1260" s="7" t="str">
        <f t="shared" si="336"/>
        <v>S1P5</v>
      </c>
      <c r="AK1260" s="7" t="str">
        <f>IFERROR(VLOOKUP(Z1260,'PASTE-DL-ALARMS'!$Q$10:$W$2200,7,FALSE),"")</f>
        <v/>
      </c>
      <c r="AL1260" s="55" t="str">
        <f>IFERROR(VLOOKUP(Z1260,'PASTE-DL-ALARMS'!$Q$10:$W$2200,3,FALSE),"")</f>
        <v/>
      </c>
      <c r="AM1260" s="7" t="str">
        <f t="shared" si="337"/>
        <v>10.121.16.117_AAT_S1P6</v>
      </c>
      <c r="AN1260" s="55" t="str">
        <f t="shared" si="338"/>
        <v>10.121.16.118_ONJAL_S1P5</v>
      </c>
      <c r="AO1260" s="72" t="e">
        <f t="shared" ca="1" si="339"/>
        <v>#VALUE!</v>
      </c>
      <c r="AP1260" s="7" t="str">
        <f>IFERROR(VLOOKUP(Z1260,'PASTE-DL-ALARMS'!$Q$10:$Z$2800,8,FALSE),"")</f>
        <v/>
      </c>
    </row>
    <row r="1261" spans="1:42" x14ac:dyDescent="0.25">
      <c r="A1261" s="20"/>
      <c r="B1261" s="20"/>
      <c r="C1261" s="20" t="str">
        <f>IF(D1261="Critical",MAX($C$8:C1260)+1,"")</f>
        <v/>
      </c>
      <c r="D1261" s="20" t="str">
        <f t="shared" si="323"/>
        <v>-</v>
      </c>
      <c r="E1261" s="20" t="str">
        <f>VLOOKUP('PASTE-DOWN-DL'!F1261,'SSA-CODE'!$D$4:$E$56,2,FALSE)</f>
        <v>VDA</v>
      </c>
      <c r="F1261" s="48" t="str">
        <f t="shared" si="324"/>
        <v>SSA VDR</v>
      </c>
      <c r="G1261" s="48" t="str">
        <f t="shared" si="325"/>
        <v xml:space="preserve">	SSA VDR</v>
      </c>
      <c r="H1261" s="20">
        <v>1252</v>
      </c>
      <c r="I1261" t="s">
        <v>13429</v>
      </c>
      <c r="J1261" t="s">
        <v>6260</v>
      </c>
      <c r="K1261" t="s">
        <v>6275</v>
      </c>
      <c r="L1261" t="s">
        <v>6262</v>
      </c>
      <c r="M1261" t="s">
        <v>6263</v>
      </c>
      <c r="N1261" t="s">
        <v>13430</v>
      </c>
      <c r="O1261" t="s">
        <v>13431</v>
      </c>
      <c r="P1261" t="s">
        <v>6266</v>
      </c>
      <c r="Q1261" t="s">
        <v>6335</v>
      </c>
      <c r="R1261" t="s">
        <v>6279</v>
      </c>
      <c r="S1261" t="s">
        <v>6269</v>
      </c>
      <c r="T1261" t="s">
        <v>6462</v>
      </c>
      <c r="U1261" t="s">
        <v>6269</v>
      </c>
      <c r="V1261" t="s">
        <v>6271</v>
      </c>
      <c r="W1261" t="s">
        <v>13432</v>
      </c>
      <c r="X1261" t="s">
        <v>13433</v>
      </c>
      <c r="Y1261" t="s">
        <v>6269</v>
      </c>
      <c r="Z1261" s="48" t="str">
        <f t="shared" si="326"/>
        <v>SSA VDR-10.121.19.160-Roshni_BTS_1/6-10.121.19161-Centre_Point_BTS_1/5</v>
      </c>
      <c r="AA1261" s="48">
        <f t="shared" si="327"/>
        <v>15</v>
      </c>
      <c r="AB1261" s="48">
        <f t="shared" si="328"/>
        <v>26</v>
      </c>
      <c r="AC1261" s="48">
        <f t="shared" si="329"/>
        <v>15</v>
      </c>
      <c r="AD1261" s="48">
        <f t="shared" si="330"/>
        <v>32</v>
      </c>
      <c r="AE1261" s="48" t="str">
        <f t="shared" si="331"/>
        <v>10.121.19.160</v>
      </c>
      <c r="AF1261" s="42" t="str">
        <f t="shared" si="332"/>
        <v>10.121.19.161</v>
      </c>
      <c r="AG1261" s="7" t="str">
        <f t="shared" si="333"/>
        <v>ROSHNI BTS</v>
      </c>
      <c r="AH1261" s="7" t="str">
        <f t="shared" si="334"/>
        <v>CENTRE POINT BTS</v>
      </c>
      <c r="AI1261" s="7" t="str">
        <f t="shared" si="335"/>
        <v>S1P6</v>
      </c>
      <c r="AJ1261" s="7" t="str">
        <f t="shared" si="336"/>
        <v>S1P5</v>
      </c>
      <c r="AK1261" s="7" t="str">
        <f>IFERROR(VLOOKUP(Z1261,'PASTE-DL-ALARMS'!$Q$10:$W$2200,7,FALSE),"")</f>
        <v/>
      </c>
      <c r="AL1261" s="55" t="str">
        <f>IFERROR(VLOOKUP(Z1261,'PASTE-DL-ALARMS'!$Q$10:$W$2200,3,FALSE),"")</f>
        <v/>
      </c>
      <c r="AM1261" s="7" t="str">
        <f t="shared" si="337"/>
        <v>10.121.19.160_ROSHNI BTS_S1P6</v>
      </c>
      <c r="AN1261" s="55" t="str">
        <f t="shared" si="338"/>
        <v>10.121.19.161_CENTRE POINT BTS_S1P5</v>
      </c>
      <c r="AO1261" s="72" t="e">
        <f t="shared" ca="1" si="339"/>
        <v>#VALUE!</v>
      </c>
      <c r="AP1261" s="7" t="str">
        <f>IFERROR(VLOOKUP(Z1261,'PASTE-DL-ALARMS'!$Q$10:$Z$2800,8,FALSE),"")</f>
        <v/>
      </c>
    </row>
    <row r="1262" spans="1:42" x14ac:dyDescent="0.25">
      <c r="A1262" s="20"/>
      <c r="B1262" s="20"/>
      <c r="C1262" s="20" t="str">
        <f>IF(D1262="Critical",MAX($C$8:C1261)+1,"")</f>
        <v/>
      </c>
      <c r="D1262" s="20" t="str">
        <f t="shared" si="323"/>
        <v>-</v>
      </c>
      <c r="E1262" s="20" t="str">
        <f>VLOOKUP('PASTE-DOWN-DL'!F1262,'SSA-CODE'!$D$4:$E$56,2,FALSE)</f>
        <v>WTR AM</v>
      </c>
      <c r="F1262" s="48" t="str">
        <f t="shared" si="324"/>
        <v>WTR AM</v>
      </c>
      <c r="G1262" s="48" t="str">
        <f t="shared" si="325"/>
        <v xml:space="preserve">	WTR AM</v>
      </c>
      <c r="H1262" s="20">
        <v>1253</v>
      </c>
      <c r="I1262" t="s">
        <v>13434</v>
      </c>
      <c r="J1262" t="s">
        <v>6260</v>
      </c>
      <c r="K1262" t="s">
        <v>6261</v>
      </c>
      <c r="L1262" t="s">
        <v>6262</v>
      </c>
      <c r="M1262" t="s">
        <v>6263</v>
      </c>
      <c r="N1262" t="s">
        <v>13435</v>
      </c>
      <c r="O1262" t="s">
        <v>13436</v>
      </c>
      <c r="P1262" t="s">
        <v>6266</v>
      </c>
      <c r="Q1262" t="s">
        <v>6776</v>
      </c>
      <c r="R1262" t="s">
        <v>7666</v>
      </c>
      <c r="S1262" t="s">
        <v>6269</v>
      </c>
      <c r="T1262" t="s">
        <v>6659</v>
      </c>
      <c r="U1262" t="s">
        <v>6269</v>
      </c>
      <c r="V1262" t="s">
        <v>6271</v>
      </c>
      <c r="W1262" t="s">
        <v>13437</v>
      </c>
      <c r="X1262" t="s">
        <v>13438</v>
      </c>
      <c r="Y1262" t="s">
        <v>6269</v>
      </c>
      <c r="Z1262" s="48" t="str">
        <f t="shared" si="326"/>
        <v>WTR AM-10.121.16.242-TN705B_Mahuda 4/1-10.121.16.241 -Kathlal_TN705B R2.8.1 3/1</v>
      </c>
      <c r="AA1262" s="48">
        <f t="shared" si="327"/>
        <v>15</v>
      </c>
      <c r="AB1262" s="48">
        <f t="shared" si="328"/>
        <v>23</v>
      </c>
      <c r="AC1262" s="48">
        <f t="shared" si="329"/>
        <v>15</v>
      </c>
      <c r="AD1262" s="48">
        <f t="shared" si="330"/>
        <v>22</v>
      </c>
      <c r="AE1262" s="48" t="str">
        <f t="shared" si="331"/>
        <v>10.121.16.241</v>
      </c>
      <c r="AF1262" s="42" t="str">
        <f t="shared" si="332"/>
        <v>10.121.16.242</v>
      </c>
      <c r="AG1262" s="7" t="str">
        <f t="shared" si="333"/>
        <v>Kathlal</v>
      </c>
      <c r="AH1262" s="7" t="str">
        <f t="shared" si="334"/>
        <v>Mahuda</v>
      </c>
      <c r="AI1262" s="7" t="str">
        <f t="shared" si="335"/>
        <v>S3P1</v>
      </c>
      <c r="AJ1262" s="7" t="str">
        <f t="shared" si="336"/>
        <v>S4P1</v>
      </c>
      <c r="AK1262" s="7" t="str">
        <f>IFERROR(VLOOKUP(Z1262,'PASTE-DL-ALARMS'!$Q$10:$W$2200,7,FALSE),"")</f>
        <v/>
      </c>
      <c r="AL1262" s="55" t="str">
        <f>IFERROR(VLOOKUP(Z1262,'PASTE-DL-ALARMS'!$Q$10:$W$2200,3,FALSE),"")</f>
        <v/>
      </c>
      <c r="AM1262" s="7" t="str">
        <f t="shared" si="337"/>
        <v>10.121.16.241_Kathlal_S3P1</v>
      </c>
      <c r="AN1262" s="55" t="str">
        <f t="shared" si="338"/>
        <v>10.121.16.242_Mahuda_S4P1</v>
      </c>
      <c r="AO1262" s="72" t="e">
        <f t="shared" ca="1" si="339"/>
        <v>#VALUE!</v>
      </c>
      <c r="AP1262" s="7" t="str">
        <f>IFERROR(VLOOKUP(Z1262,'PASTE-DL-ALARMS'!$Q$10:$Z$2800,8,FALSE),"")</f>
        <v/>
      </c>
    </row>
    <row r="1263" spans="1:42" x14ac:dyDescent="0.25">
      <c r="A1263" s="20"/>
      <c r="B1263" s="20"/>
      <c r="C1263" s="20" t="str">
        <f>IF(D1263="Critical",MAX($C$8:C1262)+1,"")</f>
        <v/>
      </c>
      <c r="D1263" s="20" t="str">
        <f t="shared" si="323"/>
        <v>-</v>
      </c>
      <c r="E1263" s="20" t="str">
        <f>VLOOKUP('PASTE-DOWN-DL'!F1263,'SSA-CODE'!$D$4:$E$56,2,FALSE)</f>
        <v>HMR</v>
      </c>
      <c r="F1263" s="48" t="str">
        <f t="shared" si="324"/>
        <v>SSA HMR</v>
      </c>
      <c r="G1263" s="48" t="str">
        <f t="shared" si="325"/>
        <v xml:space="preserve">	SSA HMR</v>
      </c>
      <c r="H1263" s="20">
        <v>1254</v>
      </c>
      <c r="I1263" t="s">
        <v>13439</v>
      </c>
      <c r="J1263" t="s">
        <v>6260</v>
      </c>
      <c r="K1263" t="s">
        <v>6275</v>
      </c>
      <c r="L1263" t="s">
        <v>6262</v>
      </c>
      <c r="M1263" t="s">
        <v>6263</v>
      </c>
      <c r="N1263" t="s">
        <v>13440</v>
      </c>
      <c r="O1263" t="s">
        <v>13441</v>
      </c>
      <c r="P1263" t="s">
        <v>6266</v>
      </c>
      <c r="Q1263" t="s">
        <v>6343</v>
      </c>
      <c r="R1263" t="s">
        <v>6279</v>
      </c>
      <c r="S1263" t="s">
        <v>13442</v>
      </c>
      <c r="T1263" t="s">
        <v>6345</v>
      </c>
      <c r="U1263" t="s">
        <v>6269</v>
      </c>
      <c r="V1263" t="s">
        <v>6271</v>
      </c>
      <c r="W1263" t="s">
        <v>13443</v>
      </c>
      <c r="X1263" t="s">
        <v>13444</v>
      </c>
      <c r="Y1263" t="s">
        <v>6269</v>
      </c>
      <c r="Z1263" s="48" t="str">
        <f t="shared" si="326"/>
        <v>SSA HMR-10.121.97.68-CHHITODA_3/2-10.121.97.101-KODIYAWADA_2/5</v>
      </c>
      <c r="AA1263" s="48">
        <f t="shared" si="327"/>
        <v>14</v>
      </c>
      <c r="AB1263" s="48">
        <f t="shared" si="328"/>
        <v>30</v>
      </c>
      <c r="AC1263" s="48">
        <f t="shared" si="329"/>
        <v>15</v>
      </c>
      <c r="AD1263" s="48">
        <f t="shared" si="330"/>
        <v>26</v>
      </c>
      <c r="AE1263" s="48" t="str">
        <f t="shared" si="331"/>
        <v>10.121.97.68</v>
      </c>
      <c r="AF1263" s="42" t="str">
        <f t="shared" si="332"/>
        <v>10.121.97.101</v>
      </c>
      <c r="AG1263" s="7" t="str">
        <f t="shared" si="333"/>
        <v>Chhitoda EXCpan</v>
      </c>
      <c r="AH1263" s="7" t="str">
        <f t="shared" si="334"/>
        <v>KODIYAWADA</v>
      </c>
      <c r="AI1263" s="7" t="str">
        <f t="shared" si="335"/>
        <v>S3P2</v>
      </c>
      <c r="AJ1263" s="7" t="str">
        <f t="shared" si="336"/>
        <v>S2P5</v>
      </c>
      <c r="AK1263" s="7" t="str">
        <f>IFERROR(VLOOKUP(Z1263,'PASTE-DL-ALARMS'!$Q$10:$W$2200,7,FALSE),"")</f>
        <v/>
      </c>
      <c r="AL1263" s="55" t="str">
        <f>IFERROR(VLOOKUP(Z1263,'PASTE-DL-ALARMS'!$Q$10:$W$2200,3,FALSE),"")</f>
        <v/>
      </c>
      <c r="AM1263" s="7" t="str">
        <f t="shared" si="337"/>
        <v>10.121.97.68_Chhitoda EXCpan_S3P2</v>
      </c>
      <c r="AN1263" s="55" t="str">
        <f t="shared" si="338"/>
        <v>10.121.97.101_KODIYAWADA_S2P5</v>
      </c>
      <c r="AO1263" s="72" t="e">
        <f t="shared" ca="1" si="339"/>
        <v>#VALUE!</v>
      </c>
      <c r="AP1263" s="7" t="str">
        <f>IFERROR(VLOOKUP(Z1263,'PASTE-DL-ALARMS'!$Q$10:$Z$2800,8,FALSE),"")</f>
        <v/>
      </c>
    </row>
    <row r="1264" spans="1:42" x14ac:dyDescent="0.25">
      <c r="A1264" s="20"/>
      <c r="B1264" s="20"/>
      <c r="C1264" s="20" t="str">
        <f>IF(D1264="Critical",MAX($C$8:C1263)+1,"")</f>
        <v/>
      </c>
      <c r="D1264" s="20" t="str">
        <f t="shared" si="323"/>
        <v>-</v>
      </c>
      <c r="E1264" s="20" t="str">
        <f>VLOOKUP('PASTE-DOWN-DL'!F1264,'SSA-CODE'!$D$4:$E$56,2,FALSE)</f>
        <v>AMR</v>
      </c>
      <c r="F1264" s="48" t="str">
        <f t="shared" si="324"/>
        <v>SSA AMR</v>
      </c>
      <c r="G1264" s="48" t="str">
        <f t="shared" si="325"/>
        <v xml:space="preserve">	SSA AMR</v>
      </c>
      <c r="H1264" s="20">
        <v>1255</v>
      </c>
      <c r="I1264" t="s">
        <v>13445</v>
      </c>
      <c r="J1264" t="s">
        <v>6260</v>
      </c>
      <c r="K1264" t="s">
        <v>6275</v>
      </c>
      <c r="L1264" t="s">
        <v>6262</v>
      </c>
      <c r="M1264" t="s">
        <v>6263</v>
      </c>
      <c r="N1264" t="s">
        <v>13447</v>
      </c>
      <c r="O1264" t="s">
        <v>13446</v>
      </c>
      <c r="P1264" t="s">
        <v>6266</v>
      </c>
      <c r="Q1264" t="s">
        <v>7248</v>
      </c>
      <c r="R1264" t="s">
        <v>6279</v>
      </c>
      <c r="S1264" t="s">
        <v>11009</v>
      </c>
      <c r="T1264" t="s">
        <v>6345</v>
      </c>
      <c r="U1264" t="s">
        <v>7199</v>
      </c>
      <c r="V1264" t="s">
        <v>6271</v>
      </c>
      <c r="W1264" t="s">
        <v>13448</v>
      </c>
      <c r="X1264" t="s">
        <v>13449</v>
      </c>
      <c r="Y1264" t="s">
        <v>6269</v>
      </c>
      <c r="Z1264" s="48" t="str">
        <f t="shared" si="326"/>
        <v>SSA AMR-10.121.96.23-Bhojaldarshan_BTS_2/6-10.121.96.24-Nesdi_BTS_1/6</v>
      </c>
      <c r="AA1264" s="48">
        <f t="shared" si="327"/>
        <v>14</v>
      </c>
      <c r="AB1264" s="48">
        <f t="shared" si="328"/>
        <v>24</v>
      </c>
      <c r="AC1264" s="48">
        <f t="shared" si="329"/>
        <v>14</v>
      </c>
      <c r="AD1264" s="48">
        <f t="shared" si="330"/>
        <v>32</v>
      </c>
      <c r="AE1264" s="48" t="str">
        <f t="shared" si="331"/>
        <v>10.121.96.24</v>
      </c>
      <c r="AF1264" s="42" t="str">
        <f t="shared" si="332"/>
        <v>10.121.96.23</v>
      </c>
      <c r="AG1264" s="7" t="str">
        <f t="shared" si="333"/>
        <v>Nesdi BTS</v>
      </c>
      <c r="AH1264" s="7" t="str">
        <f t="shared" si="334"/>
        <v>Bhojaldarshan BTS</v>
      </c>
      <c r="AI1264" s="7" t="str">
        <f t="shared" si="335"/>
        <v>S1P6</v>
      </c>
      <c r="AJ1264" s="7" t="str">
        <f t="shared" si="336"/>
        <v>S2P6</v>
      </c>
      <c r="AK1264" s="7" t="str">
        <f>IFERROR(VLOOKUP(Z1264,'PASTE-DL-ALARMS'!$Q$10:$W$2200,7,FALSE),"")</f>
        <v/>
      </c>
      <c r="AL1264" s="55" t="str">
        <f>IFERROR(VLOOKUP(Z1264,'PASTE-DL-ALARMS'!$Q$10:$W$2200,3,FALSE),"")</f>
        <v/>
      </c>
      <c r="AM1264" s="7" t="str">
        <f t="shared" si="337"/>
        <v>10.121.96.24_Nesdi BTS_S1P6</v>
      </c>
      <c r="AN1264" s="55" t="str">
        <f t="shared" si="338"/>
        <v>10.121.96.23_Bhojaldarshan BTS_S2P6</v>
      </c>
      <c r="AO1264" s="72" t="e">
        <f t="shared" ca="1" si="339"/>
        <v>#VALUE!</v>
      </c>
      <c r="AP1264" s="7" t="str">
        <f>IFERROR(VLOOKUP(Z1264,'PASTE-DL-ALARMS'!$Q$10:$Z$2800,8,FALSE),"")</f>
        <v/>
      </c>
    </row>
    <row r="1265" spans="1:42" x14ac:dyDescent="0.25">
      <c r="A1265" s="20"/>
      <c r="B1265" s="20"/>
      <c r="C1265" s="20" t="str">
        <f>IF(D1265="Critical",MAX($C$8:C1264)+1,"")</f>
        <v/>
      </c>
      <c r="D1265" s="20" t="str">
        <f t="shared" si="323"/>
        <v>-</v>
      </c>
      <c r="E1265" s="20" t="str">
        <f>VLOOKUP('PASTE-DOWN-DL'!F1265,'SSA-CODE'!$D$4:$E$56,2,FALSE)</f>
        <v>VAL</v>
      </c>
      <c r="F1265" s="48" t="str">
        <f t="shared" si="324"/>
        <v>SSA VAL</v>
      </c>
      <c r="G1265" s="48" t="str">
        <f t="shared" si="325"/>
        <v xml:space="preserve">	SSA VAL</v>
      </c>
      <c r="H1265" s="20">
        <v>1256</v>
      </c>
      <c r="I1265" t="s">
        <v>13450</v>
      </c>
      <c r="J1265" t="s">
        <v>6260</v>
      </c>
      <c r="K1265" t="s">
        <v>6275</v>
      </c>
      <c r="L1265" t="s">
        <v>6262</v>
      </c>
      <c r="M1265" t="s">
        <v>6263</v>
      </c>
      <c r="N1265" t="s">
        <v>13451</v>
      </c>
      <c r="O1265" t="s">
        <v>13452</v>
      </c>
      <c r="P1265" t="s">
        <v>6266</v>
      </c>
      <c r="Q1265" t="s">
        <v>6400</v>
      </c>
      <c r="R1265" t="s">
        <v>6469</v>
      </c>
      <c r="S1265" t="s">
        <v>10110</v>
      </c>
      <c r="T1265" t="s">
        <v>6471</v>
      </c>
      <c r="U1265" t="s">
        <v>7857</v>
      </c>
      <c r="V1265" t="s">
        <v>6271</v>
      </c>
      <c r="W1265" t="s">
        <v>13453</v>
      </c>
      <c r="X1265" t="s">
        <v>13454</v>
      </c>
      <c r="Y1265" t="s">
        <v>6269</v>
      </c>
      <c r="Z1265" s="48" t="str">
        <f t="shared" si="326"/>
        <v>SSA VAL-10.121.16.7-Navasari_3/3-10.121.24.149-Sports_Ground_NVS_2/5</v>
      </c>
      <c r="AA1265" s="48">
        <f t="shared" si="327"/>
        <v>15</v>
      </c>
      <c r="AB1265" s="48">
        <f t="shared" si="328"/>
        <v>33</v>
      </c>
      <c r="AC1265" s="48">
        <f t="shared" si="329"/>
        <v>14</v>
      </c>
      <c r="AD1265" s="48">
        <f t="shared" si="330"/>
        <v>23</v>
      </c>
      <c r="AE1265" s="48" t="str">
        <f t="shared" si="331"/>
        <v>10.121.24.149</v>
      </c>
      <c r="AF1265" s="42" t="str">
        <f t="shared" si="332"/>
        <v>10.121.16.67</v>
      </c>
      <c r="AG1265" s="7" t="str">
        <f t="shared" si="333"/>
        <v>SPORTS GROUND NVS</v>
      </c>
      <c r="AH1265" s="7" t="str">
        <f t="shared" si="334"/>
        <v>NAVASARI</v>
      </c>
      <c r="AI1265" s="7" t="str">
        <f t="shared" si="335"/>
        <v>S2P5</v>
      </c>
      <c r="AJ1265" s="7" t="str">
        <f t="shared" si="336"/>
        <v>S3P3</v>
      </c>
      <c r="AK1265" s="7" t="str">
        <f>IFERROR(VLOOKUP(Z1265,'PASTE-DL-ALARMS'!$Q$10:$W$2200,7,FALSE),"")</f>
        <v/>
      </c>
      <c r="AL1265" s="55" t="str">
        <f>IFERROR(VLOOKUP(Z1265,'PASTE-DL-ALARMS'!$Q$10:$W$2200,3,FALSE),"")</f>
        <v/>
      </c>
      <c r="AM1265" s="7" t="str">
        <f t="shared" si="337"/>
        <v>10.121.24.149_SPORTS GROUND NVS_S2P5</v>
      </c>
      <c r="AN1265" s="55" t="str">
        <f t="shared" si="338"/>
        <v>10.121.16.67_NAVASARI_S3P3</v>
      </c>
      <c r="AO1265" s="72" t="e">
        <f t="shared" ca="1" si="339"/>
        <v>#VALUE!</v>
      </c>
      <c r="AP1265" s="7" t="str">
        <f>IFERROR(VLOOKUP(Z1265,'PASTE-DL-ALARMS'!$Q$10:$Z$2800,8,FALSE),"")</f>
        <v/>
      </c>
    </row>
    <row r="1266" spans="1:42" x14ac:dyDescent="0.25">
      <c r="A1266" s="20"/>
      <c r="B1266" s="20"/>
      <c r="C1266" s="20" t="str">
        <f>IF(D1266="Critical",MAX($C$8:C1265)+1,"")</f>
        <v/>
      </c>
      <c r="D1266" s="20" t="str">
        <f t="shared" si="323"/>
        <v>-</v>
      </c>
      <c r="E1266" s="20" t="str">
        <f>VLOOKUP('PASTE-DOWN-DL'!F1266,'SSA-CODE'!$D$4:$E$56,2,FALSE)</f>
        <v>VAL</v>
      </c>
      <c r="F1266" s="48" t="str">
        <f t="shared" si="324"/>
        <v>SSA VAL</v>
      </c>
      <c r="G1266" s="48" t="str">
        <f t="shared" si="325"/>
        <v xml:space="preserve">	SSA VAL</v>
      </c>
      <c r="H1266" s="20">
        <v>1257</v>
      </c>
      <c r="I1266" t="s">
        <v>13455</v>
      </c>
      <c r="J1266" t="s">
        <v>6260</v>
      </c>
      <c r="K1266" t="s">
        <v>6275</v>
      </c>
      <c r="L1266" t="s">
        <v>6262</v>
      </c>
      <c r="M1266" t="s">
        <v>6263</v>
      </c>
      <c r="N1266" t="s">
        <v>13456</v>
      </c>
      <c r="O1266" t="s">
        <v>13457</v>
      </c>
      <c r="P1266" t="s">
        <v>6266</v>
      </c>
      <c r="Q1266" t="s">
        <v>6750</v>
      </c>
      <c r="R1266" t="s">
        <v>6279</v>
      </c>
      <c r="S1266" t="s">
        <v>13458</v>
      </c>
      <c r="T1266" t="s">
        <v>6321</v>
      </c>
      <c r="U1266" t="s">
        <v>7348</v>
      </c>
      <c r="V1266" t="s">
        <v>6271</v>
      </c>
      <c r="W1266" t="s">
        <v>13459</v>
      </c>
      <c r="X1266" t="s">
        <v>13460</v>
      </c>
      <c r="Y1266" t="s">
        <v>6269</v>
      </c>
      <c r="Z1266" s="48" t="str">
        <f t="shared" si="326"/>
        <v>SSA VAL-10.121.16.110-VidhyutBhavan Daman_1/5-10.121.16.71-Vapi_3/2</v>
      </c>
      <c r="AA1266" s="48">
        <f t="shared" si="327"/>
        <v>14</v>
      </c>
      <c r="AB1266" s="48">
        <f t="shared" si="328"/>
        <v>19</v>
      </c>
      <c r="AC1266" s="48">
        <f t="shared" si="329"/>
        <v>15</v>
      </c>
      <c r="AD1266" s="48">
        <f t="shared" si="330"/>
        <v>35</v>
      </c>
      <c r="AE1266" s="48" t="str">
        <f t="shared" si="331"/>
        <v>10.121.16.71</v>
      </c>
      <c r="AF1266" s="42" t="str">
        <f t="shared" si="332"/>
        <v>10.121.16.110</v>
      </c>
      <c r="AG1266" s="7" t="str">
        <f t="shared" si="333"/>
        <v>Vapi</v>
      </c>
      <c r="AH1266" s="7" t="str">
        <f t="shared" si="334"/>
        <v>VidhyutBhavan Daman</v>
      </c>
      <c r="AI1266" s="7" t="str">
        <f t="shared" si="335"/>
        <v>S3P2</v>
      </c>
      <c r="AJ1266" s="7" t="str">
        <f t="shared" si="336"/>
        <v>S1P5</v>
      </c>
      <c r="AK1266" s="7" t="str">
        <f>IFERROR(VLOOKUP(Z1266,'PASTE-DL-ALARMS'!$Q$10:$W$2200,7,FALSE),"")</f>
        <v/>
      </c>
      <c r="AL1266" s="55" t="str">
        <f>IFERROR(VLOOKUP(Z1266,'PASTE-DL-ALARMS'!$Q$10:$W$2200,3,FALSE),"")</f>
        <v/>
      </c>
      <c r="AM1266" s="7" t="str">
        <f t="shared" si="337"/>
        <v>10.121.16.71_Vapi_S3P2</v>
      </c>
      <c r="AN1266" s="55" t="str">
        <f t="shared" si="338"/>
        <v>10.121.16.110_VidhyutBhavan Daman_S1P5</v>
      </c>
      <c r="AO1266" s="72" t="e">
        <f t="shared" ca="1" si="339"/>
        <v>#VALUE!</v>
      </c>
      <c r="AP1266" s="7" t="str">
        <f>IFERROR(VLOOKUP(Z1266,'PASTE-DL-ALARMS'!$Q$10:$Z$2800,8,FALSE),"")</f>
        <v/>
      </c>
    </row>
    <row r="1267" spans="1:42" x14ac:dyDescent="0.25">
      <c r="A1267" s="20"/>
      <c r="B1267" s="20"/>
      <c r="C1267" s="20" t="str">
        <f>IF(D1267="Critical",MAX($C$8:C1266)+1,"")</f>
        <v/>
      </c>
      <c r="D1267" s="20" t="str">
        <f t="shared" si="323"/>
        <v>-</v>
      </c>
      <c r="E1267" s="20" t="str">
        <f>VLOOKUP('PASTE-DOWN-DL'!F1267,'SSA-CODE'!$D$4:$E$56,2,FALSE)</f>
        <v>AHD</v>
      </c>
      <c r="F1267" s="48" t="str">
        <f t="shared" si="324"/>
        <v>SSA AM</v>
      </c>
      <c r="G1267" s="48" t="str">
        <f t="shared" si="325"/>
        <v xml:space="preserve">	SSA AM</v>
      </c>
      <c r="H1267" s="20">
        <v>1258</v>
      </c>
      <c r="I1267" t="s">
        <v>13461</v>
      </c>
      <c r="J1267" t="s">
        <v>6260</v>
      </c>
      <c r="K1267" t="s">
        <v>6261</v>
      </c>
      <c r="L1267" t="s">
        <v>6262</v>
      </c>
      <c r="M1267" t="s">
        <v>6263</v>
      </c>
      <c r="N1267" t="s">
        <v>13462</v>
      </c>
      <c r="O1267" t="s">
        <v>13463</v>
      </c>
      <c r="P1267" t="s">
        <v>6266</v>
      </c>
      <c r="Q1267" t="s">
        <v>6566</v>
      </c>
      <c r="R1267" t="s">
        <v>6546</v>
      </c>
      <c r="S1267" t="s">
        <v>6269</v>
      </c>
      <c r="T1267" t="s">
        <v>13464</v>
      </c>
      <c r="U1267" t="s">
        <v>6269</v>
      </c>
      <c r="V1267" t="s">
        <v>6271</v>
      </c>
      <c r="W1267" t="s">
        <v>13465</v>
      </c>
      <c r="X1267" t="s">
        <v>13466</v>
      </c>
      <c r="Y1267" t="s">
        <v>6269</v>
      </c>
      <c r="Z1267" s="48" t="str">
        <f t="shared" si="326"/>
        <v>SSA AM-10.121.18.14-Nirnaynagar_4/1-10.121.18.13-Chandolia_3/1</v>
      </c>
      <c r="AA1267" s="48">
        <f t="shared" si="327"/>
        <v>14</v>
      </c>
      <c r="AB1267" s="48">
        <f t="shared" si="328"/>
        <v>26</v>
      </c>
      <c r="AC1267" s="48">
        <f t="shared" si="329"/>
        <v>14</v>
      </c>
      <c r="AD1267" s="48">
        <f t="shared" si="330"/>
        <v>25</v>
      </c>
      <c r="AE1267" s="48" t="str">
        <f t="shared" si="331"/>
        <v>10.121.18.14</v>
      </c>
      <c r="AF1267" s="42" t="str">
        <f t="shared" si="332"/>
        <v>10.121.18.13</v>
      </c>
      <c r="AG1267" s="7" t="str">
        <f t="shared" si="333"/>
        <v>NIRNAYNAGAR</v>
      </c>
      <c r="AH1267" s="7" t="str">
        <f t="shared" si="334"/>
        <v>CHANDLODIA</v>
      </c>
      <c r="AI1267" s="7" t="str">
        <f t="shared" si="335"/>
        <v>S4P1</v>
      </c>
      <c r="AJ1267" s="7" t="str">
        <f t="shared" si="336"/>
        <v>S3P1</v>
      </c>
      <c r="AK1267" s="7" t="str">
        <f>IFERROR(VLOOKUP(Z1267,'PASTE-DL-ALARMS'!$Q$10:$W$2200,7,FALSE),"")</f>
        <v/>
      </c>
      <c r="AL1267" s="55" t="str">
        <f>IFERROR(VLOOKUP(Z1267,'PASTE-DL-ALARMS'!$Q$10:$W$2200,3,FALSE),"")</f>
        <v/>
      </c>
      <c r="AM1267" s="7" t="str">
        <f t="shared" si="337"/>
        <v>10.121.18.14_NIRNAYNAGAR_S4P1</v>
      </c>
      <c r="AN1267" s="55" t="str">
        <f t="shared" si="338"/>
        <v>10.121.18.13_CHANDLODIA_S3P1</v>
      </c>
      <c r="AO1267" s="72" t="e">
        <f t="shared" ca="1" si="339"/>
        <v>#VALUE!</v>
      </c>
      <c r="AP1267" s="7" t="str">
        <f>IFERROR(VLOOKUP(Z1267,'PASTE-DL-ALARMS'!$Q$10:$Z$2800,8,FALSE),"")</f>
        <v/>
      </c>
    </row>
    <row r="1268" spans="1:42" x14ac:dyDescent="0.25">
      <c r="A1268" s="20"/>
      <c r="B1268" s="20"/>
      <c r="C1268" s="20" t="str">
        <f>IF(D1268="Critical",MAX($C$8:C1267)+1,"")</f>
        <v/>
      </c>
      <c r="D1268" s="20" t="str">
        <f t="shared" si="323"/>
        <v>-</v>
      </c>
      <c r="E1268" s="20" t="str">
        <f>VLOOKUP('PASTE-DOWN-DL'!F1268,'SSA-CODE'!$D$4:$E$56,2,FALSE)</f>
        <v>AHD</v>
      </c>
      <c r="F1268" s="48" t="str">
        <f t="shared" si="324"/>
        <v>SSA AM</v>
      </c>
      <c r="G1268" s="48" t="str">
        <f t="shared" si="325"/>
        <v xml:space="preserve">	SSA AM</v>
      </c>
      <c r="H1268" s="20">
        <v>1259</v>
      </c>
      <c r="I1268" t="s">
        <v>13467</v>
      </c>
      <c r="J1268" t="s">
        <v>6260</v>
      </c>
      <c r="K1268" t="s">
        <v>6275</v>
      </c>
      <c r="L1268" t="s">
        <v>6262</v>
      </c>
      <c r="M1268" t="s">
        <v>6263</v>
      </c>
      <c r="N1268" t="s">
        <v>13468</v>
      </c>
      <c r="O1268" t="s">
        <v>13469</v>
      </c>
      <c r="P1268" t="s">
        <v>6266</v>
      </c>
      <c r="Q1268" t="s">
        <v>6706</v>
      </c>
      <c r="R1268" t="s">
        <v>6279</v>
      </c>
      <c r="S1268" t="s">
        <v>6589</v>
      </c>
      <c r="T1268" t="s">
        <v>6287</v>
      </c>
      <c r="U1268" t="s">
        <v>6589</v>
      </c>
      <c r="V1268" t="s">
        <v>6271</v>
      </c>
      <c r="W1268" t="s">
        <v>13470</v>
      </c>
      <c r="X1268" t="s">
        <v>13471</v>
      </c>
      <c r="Y1268" t="s">
        <v>6269</v>
      </c>
      <c r="Z1268" s="48" t="str">
        <f t="shared" si="326"/>
        <v>SSA AM-10.121.18.252-Adalaj_B1/S3P6-10.121.18.33-Adani_Shantigram_B1/S3P6</v>
      </c>
      <c r="AA1268" s="48">
        <f t="shared" si="327"/>
        <v>15</v>
      </c>
      <c r="AB1268" s="48">
        <f t="shared" si="328"/>
        <v>22</v>
      </c>
      <c r="AC1268" s="48">
        <f t="shared" si="329"/>
        <v>14</v>
      </c>
      <c r="AD1268" s="48">
        <f t="shared" si="330"/>
        <v>31</v>
      </c>
      <c r="AE1268" s="48" t="str">
        <f t="shared" si="331"/>
        <v>10.121.18.252</v>
      </c>
      <c r="AF1268" s="42" t="str">
        <f t="shared" si="332"/>
        <v>10.121.18.33</v>
      </c>
      <c r="AG1268" s="7" t="str">
        <f t="shared" si="333"/>
        <v>ADALAJ</v>
      </c>
      <c r="AH1268" s="7" t="str">
        <f t="shared" si="334"/>
        <v>ADANI SHANTIGRAM</v>
      </c>
      <c r="AI1268" s="7" t="str">
        <f t="shared" si="335"/>
        <v>S3P6</v>
      </c>
      <c r="AJ1268" s="7" t="str">
        <f t="shared" si="336"/>
        <v>S3P6</v>
      </c>
      <c r="AK1268" s="7" t="str">
        <f>IFERROR(VLOOKUP(Z1268,'PASTE-DL-ALARMS'!$Q$10:$W$2200,7,FALSE),"")</f>
        <v/>
      </c>
      <c r="AL1268" s="55" t="str">
        <f>IFERROR(VLOOKUP(Z1268,'PASTE-DL-ALARMS'!$Q$10:$W$2200,3,FALSE),"")</f>
        <v/>
      </c>
      <c r="AM1268" s="7" t="str">
        <f t="shared" si="337"/>
        <v>10.121.18.252_ADALAJ_S3P6</v>
      </c>
      <c r="AN1268" s="55" t="str">
        <f t="shared" si="338"/>
        <v>10.121.18.33_ADANI SHANTIGRAM_S3P6</v>
      </c>
      <c r="AO1268" s="72" t="e">
        <f t="shared" ca="1" si="339"/>
        <v>#VALUE!</v>
      </c>
      <c r="AP1268" s="7" t="str">
        <f>IFERROR(VLOOKUP(Z1268,'PASTE-DL-ALARMS'!$Q$10:$Z$2800,8,FALSE),"")</f>
        <v/>
      </c>
    </row>
    <row r="1269" spans="1:42" x14ac:dyDescent="0.25">
      <c r="A1269" s="20"/>
      <c r="B1269" s="20"/>
      <c r="C1269" s="20" t="str">
        <f>IF(D1269="Critical",MAX($C$8:C1268)+1,"")</f>
        <v/>
      </c>
      <c r="D1269" s="20" t="str">
        <f t="shared" si="323"/>
        <v>-</v>
      </c>
      <c r="E1269" s="20" t="str">
        <f>VLOOKUP('PASTE-DOWN-DL'!F1269,'SSA-CODE'!$D$4:$E$56,2,FALSE)</f>
        <v>AMR</v>
      </c>
      <c r="F1269" s="48" t="str">
        <f t="shared" si="324"/>
        <v>SSA AMR</v>
      </c>
      <c r="G1269" s="48" t="str">
        <f t="shared" si="325"/>
        <v xml:space="preserve">	SSA AMR</v>
      </c>
      <c r="H1269" s="20">
        <v>1260</v>
      </c>
      <c r="I1269" t="s">
        <v>13472</v>
      </c>
      <c r="J1269" t="s">
        <v>6260</v>
      </c>
      <c r="K1269" t="s">
        <v>6275</v>
      </c>
      <c r="L1269" t="s">
        <v>6262</v>
      </c>
      <c r="M1269" t="s">
        <v>6263</v>
      </c>
      <c r="N1269" t="s">
        <v>13473</v>
      </c>
      <c r="O1269" t="s">
        <v>13474</v>
      </c>
      <c r="P1269" t="s">
        <v>6266</v>
      </c>
      <c r="Q1269" t="s">
        <v>6665</v>
      </c>
      <c r="R1269" t="s">
        <v>6279</v>
      </c>
      <c r="S1269" t="s">
        <v>11811</v>
      </c>
      <c r="T1269" t="s">
        <v>6500</v>
      </c>
      <c r="U1269" t="s">
        <v>6814</v>
      </c>
      <c r="V1269" t="s">
        <v>6271</v>
      </c>
      <c r="W1269" t="s">
        <v>13475</v>
      </c>
      <c r="X1269" t="s">
        <v>13476</v>
      </c>
      <c r="Y1269" t="s">
        <v>6269</v>
      </c>
      <c r="Z1269" s="48" t="str">
        <f t="shared" si="326"/>
        <v>SSA AMR-10.121.25.207-Dharagni-10.121.25.215-Mota Samadhiyala</v>
      </c>
      <c r="AA1269" s="48">
        <f t="shared" si="327"/>
        <v>14</v>
      </c>
      <c r="AB1269" s="48">
        <f t="shared" si="328"/>
        <v>23</v>
      </c>
      <c r="AC1269" s="48">
        <f t="shared" si="329"/>
        <v>14</v>
      </c>
      <c r="AD1269" s="48">
        <f t="shared" si="330"/>
        <v>31</v>
      </c>
      <c r="AE1269" s="48" t="str">
        <f t="shared" si="331"/>
        <v>10.121.96.28</v>
      </c>
      <c r="AF1269" s="42" t="str">
        <f t="shared" si="332"/>
        <v>10.121.96.29</v>
      </c>
      <c r="AG1269" s="7" t="str">
        <f t="shared" si="333"/>
        <v>Dharagni</v>
      </c>
      <c r="AH1269" s="7" t="str">
        <f t="shared" si="334"/>
        <v>Mota Samadhiyala</v>
      </c>
      <c r="AI1269" s="7" t="str">
        <f t="shared" si="335"/>
        <v>S2P5</v>
      </c>
      <c r="AJ1269" s="7" t="str">
        <f t="shared" si="336"/>
        <v>S1P5</v>
      </c>
      <c r="AK1269" s="7" t="str">
        <f>IFERROR(VLOOKUP(Z1269,'PASTE-DL-ALARMS'!$Q$10:$W$2200,7,FALSE),"")</f>
        <v/>
      </c>
      <c r="AL1269" s="55" t="str">
        <f>IFERROR(VLOOKUP(Z1269,'PASTE-DL-ALARMS'!$Q$10:$W$2200,3,FALSE),"")</f>
        <v/>
      </c>
      <c r="AM1269" s="7" t="str">
        <f t="shared" si="337"/>
        <v>10.121.96.28_Dharagni_S2P5</v>
      </c>
      <c r="AN1269" s="55" t="str">
        <f t="shared" si="338"/>
        <v>10.121.96.29_Mota Samadhiyala_S1P5</v>
      </c>
      <c r="AO1269" s="72" t="e">
        <f t="shared" ca="1" si="339"/>
        <v>#VALUE!</v>
      </c>
      <c r="AP1269" s="7" t="str">
        <f>IFERROR(VLOOKUP(Z1269,'PASTE-DL-ALARMS'!$Q$10:$Z$2800,8,FALSE),"")</f>
        <v/>
      </c>
    </row>
    <row r="1270" spans="1:42" x14ac:dyDescent="0.25">
      <c r="A1270" s="20"/>
      <c r="B1270" s="20"/>
      <c r="C1270" s="20" t="str">
        <f>IF(D1270="Critical",MAX($C$8:C1269)+1,"")</f>
        <v/>
      </c>
      <c r="D1270" s="20" t="str">
        <f t="shared" si="323"/>
        <v>-</v>
      </c>
      <c r="E1270" s="20" t="str">
        <f>VLOOKUP('PASTE-DOWN-DL'!F1270,'SSA-CODE'!$D$4:$E$56,2,FALSE)</f>
        <v>WTR AM</v>
      </c>
      <c r="F1270" s="48" t="str">
        <f t="shared" si="324"/>
        <v>WTR AM</v>
      </c>
      <c r="G1270" s="48" t="str">
        <f t="shared" si="325"/>
        <v xml:space="preserve">	WTR AM</v>
      </c>
      <c r="H1270" s="20">
        <v>1261</v>
      </c>
      <c r="I1270" t="s">
        <v>13477</v>
      </c>
      <c r="J1270" t="s">
        <v>6466</v>
      </c>
      <c r="K1270" t="s">
        <v>6275</v>
      </c>
      <c r="L1270" t="s">
        <v>6262</v>
      </c>
      <c r="M1270" t="s">
        <v>6263</v>
      </c>
      <c r="N1270" t="s">
        <v>13478</v>
      </c>
      <c r="O1270" t="s">
        <v>13479</v>
      </c>
      <c r="P1270" t="s">
        <v>6266</v>
      </c>
      <c r="Q1270" t="s">
        <v>8333</v>
      </c>
      <c r="R1270" t="s">
        <v>6279</v>
      </c>
      <c r="S1270" t="s">
        <v>6801</v>
      </c>
      <c r="T1270" t="s">
        <v>6287</v>
      </c>
      <c r="U1270" t="s">
        <v>6801</v>
      </c>
      <c r="V1270" t="s">
        <v>6271</v>
      </c>
      <c r="W1270" t="s">
        <v>13480</v>
      </c>
      <c r="X1270" t="s">
        <v>6488</v>
      </c>
      <c r="Y1270" t="s">
        <v>6269</v>
      </c>
      <c r="Z1270" s="48" t="str">
        <f t="shared" si="326"/>
        <v>WTR AM-10.121.15.193-Mehsana3(GNE)_6/8-10.121.15.129-MEHSANA1_6/8</v>
      </c>
      <c r="AA1270" s="48">
        <f t="shared" si="327"/>
        <v>15</v>
      </c>
      <c r="AB1270" s="48">
        <f t="shared" si="328"/>
        <v>29</v>
      </c>
      <c r="AC1270" s="48">
        <f t="shared" si="329"/>
        <v>15</v>
      </c>
      <c r="AD1270" s="48">
        <f t="shared" si="330"/>
        <v>24</v>
      </c>
      <c r="AE1270" s="48" t="str">
        <f t="shared" si="331"/>
        <v>10.121.15.193</v>
      </c>
      <c r="AF1270" s="42" t="str">
        <f t="shared" si="332"/>
        <v>10.121.15.129</v>
      </c>
      <c r="AG1270" s="7" t="str">
        <f t="shared" si="333"/>
        <v>Mehsana3(GNE)</v>
      </c>
      <c r="AH1270" s="7" t="str">
        <f t="shared" si="334"/>
        <v>MEHSANA1</v>
      </c>
      <c r="AI1270" s="7" t="str">
        <f t="shared" si="335"/>
        <v>S6P8</v>
      </c>
      <c r="AJ1270" s="7" t="str">
        <f t="shared" si="336"/>
        <v>S6P8</v>
      </c>
      <c r="AK1270" s="7" t="str">
        <f>IFERROR(VLOOKUP(Z1270,'PASTE-DL-ALARMS'!$Q$10:$W$2200,7,FALSE),"")</f>
        <v/>
      </c>
      <c r="AL1270" s="55" t="str">
        <f>IFERROR(VLOOKUP(Z1270,'PASTE-DL-ALARMS'!$Q$10:$W$2200,3,FALSE),"")</f>
        <v/>
      </c>
      <c r="AM1270" s="7" t="str">
        <f t="shared" si="337"/>
        <v>10.121.15.193_Mehsana3(GNE)_S6P8</v>
      </c>
      <c r="AN1270" s="55" t="str">
        <f t="shared" si="338"/>
        <v>10.121.15.129_MEHSANA1_S6P8</v>
      </c>
      <c r="AO1270" s="72" t="e">
        <f t="shared" ca="1" si="339"/>
        <v>#VALUE!</v>
      </c>
      <c r="AP1270" s="7" t="str">
        <f>IFERROR(VLOOKUP(Z1270,'PASTE-DL-ALARMS'!$Q$10:$Z$2800,8,FALSE),"")</f>
        <v/>
      </c>
    </row>
    <row r="1271" spans="1:42" x14ac:dyDescent="0.25">
      <c r="A1271" s="20"/>
      <c r="B1271" s="20"/>
      <c r="C1271" s="20" t="str">
        <f>IF(D1271="Critical",MAX($C$8:C1270)+1,"")</f>
        <v/>
      </c>
      <c r="D1271" s="20" t="str">
        <f t="shared" si="323"/>
        <v>-</v>
      </c>
      <c r="E1271" s="20" t="str">
        <f>VLOOKUP('PASTE-DOWN-DL'!F1271,'SSA-CODE'!$D$4:$E$56,2,FALSE)</f>
        <v>NDD</v>
      </c>
      <c r="F1271" s="48" t="str">
        <f t="shared" si="324"/>
        <v>SSA NAD</v>
      </c>
      <c r="G1271" s="48" t="str">
        <f t="shared" si="325"/>
        <v xml:space="preserve">	SSA NAD</v>
      </c>
      <c r="H1271" s="20">
        <v>1262</v>
      </c>
      <c r="I1271" t="s">
        <v>13481</v>
      </c>
      <c r="J1271" t="s">
        <v>6260</v>
      </c>
      <c r="K1271" t="s">
        <v>6275</v>
      </c>
      <c r="L1271" t="s">
        <v>6262</v>
      </c>
      <c r="M1271" t="s">
        <v>6263</v>
      </c>
      <c r="N1271" t="s">
        <v>13482</v>
      </c>
      <c r="O1271" t="s">
        <v>13483</v>
      </c>
      <c r="P1271" t="s">
        <v>6266</v>
      </c>
      <c r="Q1271" t="s">
        <v>7273</v>
      </c>
      <c r="R1271" t="s">
        <v>6279</v>
      </c>
      <c r="S1271" t="s">
        <v>7211</v>
      </c>
      <c r="T1271" t="s">
        <v>6950</v>
      </c>
      <c r="U1271" t="s">
        <v>7211</v>
      </c>
      <c r="V1271" t="s">
        <v>6271</v>
      </c>
      <c r="W1271" t="s">
        <v>13484</v>
      </c>
      <c r="X1271" t="s">
        <v>13485</v>
      </c>
      <c r="Y1271" t="s">
        <v>6269</v>
      </c>
      <c r="Z1271" s="48" t="str">
        <f t="shared" si="326"/>
        <v>SSA NAD-10.121.16.231-AngelBroking A1_2/6-10.121.24.229-Nadiad Civil Road B1_3/2</v>
      </c>
      <c r="AA1271" s="48">
        <f t="shared" si="327"/>
        <v>15</v>
      </c>
      <c r="AB1271" s="48">
        <f t="shared" si="328"/>
        <v>29</v>
      </c>
      <c r="AC1271" s="48">
        <f t="shared" si="329"/>
        <v>15</v>
      </c>
      <c r="AD1271" s="48">
        <f t="shared" si="330"/>
        <v>33</v>
      </c>
      <c r="AE1271" s="48" t="str">
        <f t="shared" si="331"/>
        <v>10.121.16.231</v>
      </c>
      <c r="AF1271" s="42" t="str">
        <f t="shared" si="332"/>
        <v>10.121.24.229</v>
      </c>
      <c r="AG1271" s="7" t="str">
        <f t="shared" si="333"/>
        <v>ANGLE-BROKING</v>
      </c>
      <c r="AH1271" s="7" t="str">
        <f t="shared" si="334"/>
        <v>NADIAD CIVIL ROAD</v>
      </c>
      <c r="AI1271" s="7" t="str">
        <f t="shared" si="335"/>
        <v>S2P6</v>
      </c>
      <c r="AJ1271" s="7" t="str">
        <f t="shared" si="336"/>
        <v>S3P2</v>
      </c>
      <c r="AK1271" s="7" t="str">
        <f>IFERROR(VLOOKUP(Z1271,'PASTE-DL-ALARMS'!$Q$10:$W$2200,7,FALSE),"")</f>
        <v/>
      </c>
      <c r="AL1271" s="55" t="str">
        <f>IFERROR(VLOOKUP(Z1271,'PASTE-DL-ALARMS'!$Q$10:$W$2200,3,FALSE),"")</f>
        <v/>
      </c>
      <c r="AM1271" s="7" t="str">
        <f t="shared" si="337"/>
        <v>10.121.16.231_ANGLE-BROKING_S2P6</v>
      </c>
      <c r="AN1271" s="55" t="str">
        <f t="shared" si="338"/>
        <v>10.121.24.229_NADIAD CIVIL ROAD_S3P2</v>
      </c>
      <c r="AO1271" s="72" t="e">
        <f t="shared" ca="1" si="339"/>
        <v>#VALUE!</v>
      </c>
      <c r="AP1271" s="7" t="str">
        <f>IFERROR(VLOOKUP(Z1271,'PASTE-DL-ALARMS'!$Q$10:$Z$2800,8,FALSE),"")</f>
        <v/>
      </c>
    </row>
    <row r="1272" spans="1:42" x14ac:dyDescent="0.25">
      <c r="A1272" s="20"/>
      <c r="B1272" s="20"/>
      <c r="C1272" s="20" t="str">
        <f>IF(D1272="Critical",MAX($C$8:C1271)+1,"")</f>
        <v/>
      </c>
      <c r="D1272" s="20" t="str">
        <f t="shared" si="323"/>
        <v>-</v>
      </c>
      <c r="E1272" s="20" t="e">
        <f>VLOOKUP('PASTE-DOWN-DL'!F1272,'SSA-CODE'!$D$4:$E$56,2,FALSE)</f>
        <v>#N/A</v>
      </c>
      <c r="F1272" s="48" t="str">
        <f t="shared" si="324"/>
        <v>WTR BHOPAL</v>
      </c>
      <c r="G1272" s="48" t="str">
        <f t="shared" si="325"/>
        <v xml:space="preserve">	WTR BHOPAL</v>
      </c>
      <c r="H1272" s="20">
        <v>1263</v>
      </c>
      <c r="I1272" t="s">
        <v>13486</v>
      </c>
      <c r="J1272" t="s">
        <v>6260</v>
      </c>
      <c r="K1272" t="s">
        <v>6261</v>
      </c>
      <c r="L1272" t="s">
        <v>6262</v>
      </c>
      <c r="M1272" t="s">
        <v>6263</v>
      </c>
      <c r="N1272" t="s">
        <v>13487</v>
      </c>
      <c r="O1272" t="s">
        <v>13488</v>
      </c>
      <c r="P1272" t="s">
        <v>6266</v>
      </c>
      <c r="Q1272" t="s">
        <v>6692</v>
      </c>
      <c r="R1272" t="s">
        <v>7083</v>
      </c>
      <c r="S1272" t="s">
        <v>6269</v>
      </c>
      <c r="T1272" t="s">
        <v>6540</v>
      </c>
      <c r="U1272" t="s">
        <v>6269</v>
      </c>
      <c r="V1272" t="s">
        <v>6271</v>
      </c>
      <c r="W1272" t="s">
        <v>13489</v>
      </c>
      <c r="X1272" t="s">
        <v>13490</v>
      </c>
      <c r="Y1272" t="s">
        <v>13491</v>
      </c>
      <c r="Z1272" s="48" t="str">
        <f t="shared" si="326"/>
        <v>WTR BHOPAL-10.121.71.148-TN725B_SHIVPURI_PH3 3/1-10.121.71.156-TN725B_ACHELESHER_B2_PH3 4/1</v>
      </c>
      <c r="AA1272" s="48" t="e">
        <f t="shared" si="327"/>
        <v>#VALUE!</v>
      </c>
      <c r="AB1272" s="48" t="e">
        <f t="shared" si="328"/>
        <v>#VALUE!</v>
      </c>
      <c r="AC1272" s="48" t="e">
        <f t="shared" si="329"/>
        <v>#VALUE!</v>
      </c>
      <c r="AD1272" s="48" t="e">
        <f t="shared" si="330"/>
        <v>#VALUE!</v>
      </c>
      <c r="AE1272" s="48" t="e">
        <f t="shared" si="331"/>
        <v>#VALUE!</v>
      </c>
      <c r="AF1272" s="42" t="e">
        <f t="shared" si="332"/>
        <v>#VALUE!</v>
      </c>
      <c r="AG1272" s="7" t="e">
        <f t="shared" si="333"/>
        <v>#VALUE!</v>
      </c>
      <c r="AH1272" s="7" t="e">
        <f t="shared" si="334"/>
        <v>#VALUE!</v>
      </c>
      <c r="AI1272" s="7" t="e">
        <f t="shared" si="335"/>
        <v>#VALUE!</v>
      </c>
      <c r="AJ1272" s="7" t="e">
        <f t="shared" si="336"/>
        <v>#VALUE!</v>
      </c>
      <c r="AK1272" s="7" t="str">
        <f>IFERROR(VLOOKUP(Z1272,'PASTE-DL-ALARMS'!$Q$10:$W$2200,7,FALSE),"")</f>
        <v/>
      </c>
      <c r="AL1272" s="55" t="str">
        <f>IFERROR(VLOOKUP(Z1272,'PASTE-DL-ALARMS'!$Q$10:$W$2200,3,FALSE),"")</f>
        <v/>
      </c>
      <c r="AM1272" s="7" t="e">
        <f t="shared" si="337"/>
        <v>#VALUE!</v>
      </c>
      <c r="AN1272" s="55" t="e">
        <f t="shared" si="338"/>
        <v>#VALUE!</v>
      </c>
      <c r="AO1272" s="72" t="e">
        <f t="shared" ca="1" si="339"/>
        <v>#VALUE!</v>
      </c>
      <c r="AP1272" s="7" t="str">
        <f>IFERROR(VLOOKUP(Z1272,'PASTE-DL-ALARMS'!$Q$10:$Z$2800,8,FALSE),"")</f>
        <v/>
      </c>
    </row>
    <row r="1273" spans="1:42" x14ac:dyDescent="0.25">
      <c r="A1273" s="20"/>
      <c r="B1273" s="20"/>
      <c r="C1273" s="20" t="str">
        <f>IF(D1273="Critical",MAX($C$8:C1272)+1,"")</f>
        <v/>
      </c>
      <c r="D1273" s="20" t="str">
        <f t="shared" si="323"/>
        <v>-</v>
      </c>
      <c r="E1273" s="20" t="str">
        <f>VLOOKUP('PASTE-DOWN-DL'!F1273,'SSA-CODE'!$D$4:$E$56,2,FALSE)</f>
        <v>WTR AM</v>
      </c>
      <c r="F1273" s="48" t="str">
        <f t="shared" si="324"/>
        <v>WTR AM</v>
      </c>
      <c r="G1273" s="48" t="str">
        <f t="shared" si="325"/>
        <v xml:space="preserve">	WTR AM</v>
      </c>
      <c r="H1273" s="20">
        <v>1264</v>
      </c>
      <c r="I1273" t="s">
        <v>13492</v>
      </c>
      <c r="J1273" t="s">
        <v>6260</v>
      </c>
      <c r="K1273" t="s">
        <v>6261</v>
      </c>
      <c r="L1273" t="s">
        <v>6262</v>
      </c>
      <c r="M1273" t="s">
        <v>6263</v>
      </c>
      <c r="N1273" t="s">
        <v>13493</v>
      </c>
      <c r="O1273" t="s">
        <v>13494</v>
      </c>
      <c r="P1273" t="s">
        <v>6266</v>
      </c>
      <c r="Q1273" t="s">
        <v>6386</v>
      </c>
      <c r="R1273" t="s">
        <v>7840</v>
      </c>
      <c r="S1273" t="s">
        <v>6269</v>
      </c>
      <c r="T1273" t="s">
        <v>6602</v>
      </c>
      <c r="U1273" t="s">
        <v>6269</v>
      </c>
      <c r="V1273" t="s">
        <v>6271</v>
      </c>
      <c r="W1273" t="s">
        <v>13495</v>
      </c>
      <c r="X1273" t="s">
        <v>13496</v>
      </c>
      <c r="Y1273" t="s">
        <v>6269</v>
      </c>
      <c r="Z1273" s="48" t="str">
        <f t="shared" si="326"/>
        <v>WTR AM-10.121.16.4-KAMREJ_B1\S3P1-10.121.16.5-SURAT_B2\S4P1</v>
      </c>
      <c r="AA1273" s="48">
        <f t="shared" si="327"/>
        <v>14</v>
      </c>
      <c r="AB1273" s="48">
        <f t="shared" si="328"/>
        <v>21</v>
      </c>
      <c r="AC1273" s="48">
        <f t="shared" si="329"/>
        <v>14</v>
      </c>
      <c r="AD1273" s="48">
        <f t="shared" si="330"/>
        <v>20</v>
      </c>
      <c r="AE1273" s="48" t="str">
        <f t="shared" si="331"/>
        <v>10.121.100.3</v>
      </c>
      <c r="AF1273" s="42" t="str">
        <f t="shared" si="332"/>
        <v>10.121.100.2</v>
      </c>
      <c r="AG1273" s="7" t="str">
        <f t="shared" si="333"/>
        <v>Kamrej</v>
      </c>
      <c r="AH1273" s="7" t="str">
        <f t="shared" si="334"/>
        <v>Surat</v>
      </c>
      <c r="AI1273" s="7" t="str">
        <f t="shared" si="335"/>
        <v>S3P1</v>
      </c>
      <c r="AJ1273" s="7" t="str">
        <f t="shared" si="336"/>
        <v>S4P1</v>
      </c>
      <c r="AK1273" s="7" t="str">
        <f>IFERROR(VLOOKUP(Z1273,'PASTE-DL-ALARMS'!$Q$10:$W$2200,7,FALSE),"")</f>
        <v/>
      </c>
      <c r="AL1273" s="55" t="str">
        <f>IFERROR(VLOOKUP(Z1273,'PASTE-DL-ALARMS'!$Q$10:$W$2200,3,FALSE),"")</f>
        <v/>
      </c>
      <c r="AM1273" s="7" t="str">
        <f t="shared" si="337"/>
        <v>10.121.100.3_Kamrej_S3P1</v>
      </c>
      <c r="AN1273" s="55" t="str">
        <f t="shared" si="338"/>
        <v>10.121.100.2_Surat_S4P1</v>
      </c>
      <c r="AO1273" s="72" t="e">
        <f t="shared" ca="1" si="339"/>
        <v>#VALUE!</v>
      </c>
      <c r="AP1273" s="7" t="str">
        <f>IFERROR(VLOOKUP(Z1273,'PASTE-DL-ALARMS'!$Q$10:$Z$2800,8,FALSE),"")</f>
        <v/>
      </c>
    </row>
    <row r="1274" spans="1:42" x14ac:dyDescent="0.25">
      <c r="A1274" s="20"/>
      <c r="B1274" s="20"/>
      <c r="C1274" s="20" t="str">
        <f>IF(D1274="Critical",MAX($C$8:C1273)+1,"")</f>
        <v/>
      </c>
      <c r="D1274" s="20" t="str">
        <f t="shared" si="323"/>
        <v>-</v>
      </c>
      <c r="E1274" s="20" t="str">
        <f>VLOOKUP('PASTE-DOWN-DL'!F1274,'SSA-CODE'!$D$4:$E$56,2,FALSE)</f>
        <v>NDD</v>
      </c>
      <c r="F1274" s="48" t="str">
        <f t="shared" si="324"/>
        <v>SSA NAD</v>
      </c>
      <c r="G1274" s="48" t="str">
        <f t="shared" si="325"/>
        <v xml:space="preserve">	SSA NAD</v>
      </c>
      <c r="H1274" s="20">
        <v>1265</v>
      </c>
      <c r="I1274" t="s">
        <v>13497</v>
      </c>
      <c r="J1274" t="s">
        <v>6260</v>
      </c>
      <c r="K1274" t="s">
        <v>6275</v>
      </c>
      <c r="L1274" t="s">
        <v>6262</v>
      </c>
      <c r="M1274" t="s">
        <v>6263</v>
      </c>
      <c r="N1274" t="s">
        <v>13498</v>
      </c>
      <c r="O1274" t="s">
        <v>13499</v>
      </c>
      <c r="P1274" t="s">
        <v>6266</v>
      </c>
      <c r="Q1274" t="s">
        <v>6369</v>
      </c>
      <c r="R1274" t="s">
        <v>6279</v>
      </c>
      <c r="S1274" t="s">
        <v>13500</v>
      </c>
      <c r="T1274" t="s">
        <v>6500</v>
      </c>
      <c r="U1274" t="s">
        <v>6653</v>
      </c>
      <c r="V1274" t="s">
        <v>6271</v>
      </c>
      <c r="W1274" t="s">
        <v>13501</v>
      </c>
      <c r="X1274" t="s">
        <v>13502</v>
      </c>
      <c r="Y1274" t="s">
        <v>6269</v>
      </c>
      <c r="Z1274" s="48" t="str">
        <f t="shared" si="326"/>
        <v>SSA NAD-10.121.24.234-DHUVARAN_1/5-10.121.98.88-Kathana A1_1/6</v>
      </c>
      <c r="AA1274" s="48">
        <f t="shared" si="327"/>
        <v>15</v>
      </c>
      <c r="AB1274" s="48">
        <f t="shared" si="328"/>
        <v>24</v>
      </c>
      <c r="AC1274" s="48">
        <f t="shared" si="329"/>
        <v>14</v>
      </c>
      <c r="AD1274" s="48">
        <f t="shared" si="330"/>
        <v>22</v>
      </c>
      <c r="AE1274" s="48" t="str">
        <f t="shared" si="331"/>
        <v>10.121.24.234</v>
      </c>
      <c r="AF1274" s="42" t="str">
        <f t="shared" si="332"/>
        <v>10.121.98.88</v>
      </c>
      <c r="AG1274" s="7" t="str">
        <f t="shared" si="333"/>
        <v>DHUVARAN</v>
      </c>
      <c r="AH1274" s="7" t="str">
        <f t="shared" si="334"/>
        <v>Kathana</v>
      </c>
      <c r="AI1274" s="7" t="str">
        <f t="shared" si="335"/>
        <v>S1P5</v>
      </c>
      <c r="AJ1274" s="7" t="str">
        <f t="shared" si="336"/>
        <v>S1P6</v>
      </c>
      <c r="AK1274" s="7" t="str">
        <f>IFERROR(VLOOKUP(Z1274,'PASTE-DL-ALARMS'!$Q$10:$W$2200,7,FALSE),"")</f>
        <v/>
      </c>
      <c r="AL1274" s="55" t="str">
        <f>IFERROR(VLOOKUP(Z1274,'PASTE-DL-ALARMS'!$Q$10:$W$2200,3,FALSE),"")</f>
        <v/>
      </c>
      <c r="AM1274" s="7" t="str">
        <f t="shared" si="337"/>
        <v>10.121.24.234_DHUVARAN_S1P5</v>
      </c>
      <c r="AN1274" s="55" t="str">
        <f t="shared" si="338"/>
        <v>10.121.98.88_Kathana_S1P6</v>
      </c>
      <c r="AO1274" s="72" t="e">
        <f t="shared" ca="1" si="339"/>
        <v>#VALUE!</v>
      </c>
      <c r="AP1274" s="7" t="str">
        <f>IFERROR(VLOOKUP(Z1274,'PASTE-DL-ALARMS'!$Q$10:$Z$2800,8,FALSE),"")</f>
        <v/>
      </c>
    </row>
    <row r="1275" spans="1:42" x14ac:dyDescent="0.25">
      <c r="A1275" s="20"/>
      <c r="B1275" s="20"/>
      <c r="C1275" s="20" t="str">
        <f>IF(D1275="Critical",MAX($C$8:C1274)+1,"")</f>
        <v/>
      </c>
      <c r="D1275" s="20" t="str">
        <f t="shared" si="323"/>
        <v>-</v>
      </c>
      <c r="E1275" s="20" t="str">
        <f>VLOOKUP('PASTE-DOWN-DL'!F1275,'SSA-CODE'!$D$4:$E$56,2,FALSE)</f>
        <v>WTR AM</v>
      </c>
      <c r="F1275" s="48" t="str">
        <f t="shared" si="324"/>
        <v>WTR AM</v>
      </c>
      <c r="G1275" s="48" t="str">
        <f t="shared" si="325"/>
        <v xml:space="preserve">	WTR AM</v>
      </c>
      <c r="H1275" s="20">
        <v>1266</v>
      </c>
      <c r="I1275" t="s">
        <v>13503</v>
      </c>
      <c r="J1275" t="s">
        <v>6260</v>
      </c>
      <c r="K1275" t="s">
        <v>6261</v>
      </c>
      <c r="L1275" t="s">
        <v>6262</v>
      </c>
      <c r="M1275" t="s">
        <v>6263</v>
      </c>
      <c r="N1275" t="s">
        <v>13504</v>
      </c>
      <c r="O1275" t="s">
        <v>13505</v>
      </c>
      <c r="P1275" t="s">
        <v>6266</v>
      </c>
      <c r="Q1275" t="s">
        <v>6894</v>
      </c>
      <c r="R1275" t="s">
        <v>7248</v>
      </c>
      <c r="S1275" t="s">
        <v>6269</v>
      </c>
      <c r="T1275" t="s">
        <v>7359</v>
      </c>
      <c r="U1275" t="s">
        <v>6269</v>
      </c>
      <c r="V1275" t="s">
        <v>6271</v>
      </c>
      <c r="W1275" t="s">
        <v>13506</v>
      </c>
      <c r="X1275" t="s">
        <v>13507</v>
      </c>
      <c r="Y1275" t="s">
        <v>6269</v>
      </c>
      <c r="Z1275" s="48" t="str">
        <f t="shared" si="326"/>
        <v>WTR AM-10.121.26.2-TN725B_Idar-10.121.26.3-TN705B_Vadali</v>
      </c>
      <c r="AA1275" s="48">
        <f t="shared" si="327"/>
        <v>13</v>
      </c>
      <c r="AB1275" s="48">
        <f t="shared" si="328"/>
        <v>20</v>
      </c>
      <c r="AC1275" s="48">
        <f t="shared" si="329"/>
        <v>13</v>
      </c>
      <c r="AD1275" s="48">
        <f t="shared" si="330"/>
        <v>18</v>
      </c>
      <c r="AE1275" s="48" t="str">
        <f t="shared" si="331"/>
        <v>10.121.26.3</v>
      </c>
      <c r="AF1275" s="42" t="str">
        <f t="shared" si="332"/>
        <v>10.121.26.2</v>
      </c>
      <c r="AG1275" s="7" t="str">
        <f t="shared" si="333"/>
        <v>Vadali</v>
      </c>
      <c r="AH1275" s="7" t="str">
        <f t="shared" si="334"/>
        <v>Idar</v>
      </c>
      <c r="AI1275" s="7" t="str">
        <f t="shared" si="335"/>
        <v>S4P1</v>
      </c>
      <c r="AJ1275" s="7" t="str">
        <f t="shared" si="336"/>
        <v>S3P1</v>
      </c>
      <c r="AK1275" s="7" t="str">
        <f>IFERROR(VLOOKUP(Z1275,'PASTE-DL-ALARMS'!$Q$10:$W$2200,7,FALSE),"")</f>
        <v/>
      </c>
      <c r="AL1275" s="55" t="str">
        <f>IFERROR(VLOOKUP(Z1275,'PASTE-DL-ALARMS'!$Q$10:$W$2200,3,FALSE),"")</f>
        <v/>
      </c>
      <c r="AM1275" s="7" t="str">
        <f t="shared" si="337"/>
        <v>10.121.26.3_Vadali_S4P1</v>
      </c>
      <c r="AN1275" s="55" t="str">
        <f t="shared" si="338"/>
        <v>10.121.26.2_Idar_S3P1</v>
      </c>
      <c r="AO1275" s="72" t="e">
        <f t="shared" ca="1" si="339"/>
        <v>#VALUE!</v>
      </c>
      <c r="AP1275" s="7" t="str">
        <f>IFERROR(VLOOKUP(Z1275,'PASTE-DL-ALARMS'!$Q$10:$Z$2800,8,FALSE),"")</f>
        <v/>
      </c>
    </row>
    <row r="1276" spans="1:42" x14ac:dyDescent="0.25">
      <c r="A1276" s="20"/>
      <c r="B1276" s="20"/>
      <c r="C1276" s="20" t="str">
        <f>IF(D1276="Critical",MAX($C$8:C1275)+1,"")</f>
        <v/>
      </c>
      <c r="D1276" s="20" t="str">
        <f t="shared" si="323"/>
        <v>-</v>
      </c>
      <c r="E1276" s="20" t="str">
        <f>VLOOKUP('PASTE-DOWN-DL'!F1276,'SSA-CODE'!$D$4:$E$56,2,FALSE)</f>
        <v>HMR</v>
      </c>
      <c r="F1276" s="48" t="str">
        <f t="shared" si="324"/>
        <v>SSA HMR</v>
      </c>
      <c r="G1276" s="48" t="str">
        <f t="shared" si="325"/>
        <v xml:space="preserve">	SSA HMR</v>
      </c>
      <c r="H1276" s="20">
        <v>1267</v>
      </c>
      <c r="I1276" t="s">
        <v>13508</v>
      </c>
      <c r="J1276" t="s">
        <v>6260</v>
      </c>
      <c r="K1276" t="s">
        <v>6275</v>
      </c>
      <c r="L1276" t="s">
        <v>6262</v>
      </c>
      <c r="M1276" t="s">
        <v>6263</v>
      </c>
      <c r="N1276" t="s">
        <v>13509</v>
      </c>
      <c r="O1276" t="s">
        <v>13510</v>
      </c>
      <c r="P1276" t="s">
        <v>6266</v>
      </c>
      <c r="Q1276" t="s">
        <v>6507</v>
      </c>
      <c r="R1276" t="s">
        <v>6401</v>
      </c>
      <c r="S1276" t="s">
        <v>13511</v>
      </c>
      <c r="T1276" t="s">
        <v>6321</v>
      </c>
      <c r="U1276" t="s">
        <v>9174</v>
      </c>
      <c r="V1276" t="s">
        <v>6271</v>
      </c>
      <c r="W1276" t="s">
        <v>13512</v>
      </c>
      <c r="X1276" t="s">
        <v>13513</v>
      </c>
      <c r="Y1276" t="s">
        <v>6269</v>
      </c>
      <c r="Z1276" s="48" t="str">
        <f t="shared" si="326"/>
        <v>SSA HMR-10.121.25.187-Akrund_2/6-10.121.97.98-Ambliyara_1/5</v>
      </c>
      <c r="AA1276" s="48">
        <f t="shared" si="327"/>
        <v>15</v>
      </c>
      <c r="AB1276" s="48">
        <f t="shared" si="328"/>
        <v>22</v>
      </c>
      <c r="AC1276" s="48">
        <f t="shared" si="329"/>
        <v>14</v>
      </c>
      <c r="AD1276" s="48">
        <f t="shared" si="330"/>
        <v>24</v>
      </c>
      <c r="AE1276" s="48" t="str">
        <f t="shared" si="331"/>
        <v>10.121.25.187</v>
      </c>
      <c r="AF1276" s="42" t="str">
        <f t="shared" si="332"/>
        <v>10.121.97.98</v>
      </c>
      <c r="AG1276" s="7" t="str">
        <f t="shared" si="333"/>
        <v>AKRUND</v>
      </c>
      <c r="AH1276" s="7" t="str">
        <f t="shared" si="334"/>
        <v>AMBLIYARA</v>
      </c>
      <c r="AI1276" s="7" t="str">
        <f t="shared" si="335"/>
        <v>S2P6</v>
      </c>
      <c r="AJ1276" s="7" t="str">
        <f t="shared" si="336"/>
        <v>S1P5</v>
      </c>
      <c r="AK1276" s="7" t="str">
        <f>IFERROR(VLOOKUP(Z1276,'PASTE-DL-ALARMS'!$Q$10:$W$2200,7,FALSE),"")</f>
        <v/>
      </c>
      <c r="AL1276" s="55" t="str">
        <f>IFERROR(VLOOKUP(Z1276,'PASTE-DL-ALARMS'!$Q$10:$W$2200,3,FALSE),"")</f>
        <v/>
      </c>
      <c r="AM1276" s="7" t="str">
        <f t="shared" si="337"/>
        <v>10.121.25.187_AKRUND_S2P6</v>
      </c>
      <c r="AN1276" s="55" t="str">
        <f t="shared" si="338"/>
        <v>10.121.97.98_AMBLIYARA_S1P5</v>
      </c>
      <c r="AO1276" s="72" t="e">
        <f t="shared" ca="1" si="339"/>
        <v>#VALUE!</v>
      </c>
      <c r="AP1276" s="7" t="str">
        <f>IFERROR(VLOOKUP(Z1276,'PASTE-DL-ALARMS'!$Q$10:$Z$2800,8,FALSE),"")</f>
        <v/>
      </c>
    </row>
    <row r="1277" spans="1:42" x14ac:dyDescent="0.25">
      <c r="A1277" s="20"/>
      <c r="B1277" s="20"/>
      <c r="C1277" s="20" t="str">
        <f>IF(D1277="Critical",MAX($C$8:C1276)+1,"")</f>
        <v/>
      </c>
      <c r="D1277" s="20" t="str">
        <f t="shared" si="323"/>
        <v>-</v>
      </c>
      <c r="E1277" s="20" t="str">
        <f>VLOOKUP('PASTE-DOWN-DL'!F1277,'SSA-CODE'!$D$4:$E$56,2,FALSE)</f>
        <v>AMR</v>
      </c>
      <c r="F1277" s="48" t="str">
        <f t="shared" si="324"/>
        <v>SSA AMR</v>
      </c>
      <c r="G1277" s="48" t="str">
        <f t="shared" si="325"/>
        <v xml:space="preserve">	SSA AMR</v>
      </c>
      <c r="H1277" s="20">
        <v>1268</v>
      </c>
      <c r="I1277" t="s">
        <v>13514</v>
      </c>
      <c r="J1277" t="s">
        <v>6260</v>
      </c>
      <c r="K1277" t="s">
        <v>6275</v>
      </c>
      <c r="L1277" t="s">
        <v>6262</v>
      </c>
      <c r="M1277" t="s">
        <v>6263</v>
      </c>
      <c r="N1277" t="s">
        <v>13515</v>
      </c>
      <c r="O1277" t="s">
        <v>13516</v>
      </c>
      <c r="P1277" t="s">
        <v>6266</v>
      </c>
      <c r="Q1277" t="s">
        <v>7248</v>
      </c>
      <c r="R1277" t="s">
        <v>6279</v>
      </c>
      <c r="S1277" t="s">
        <v>11009</v>
      </c>
      <c r="T1277" t="s">
        <v>6345</v>
      </c>
      <c r="U1277" t="s">
        <v>7199</v>
      </c>
      <c r="V1277" t="s">
        <v>6271</v>
      </c>
      <c r="W1277" t="s">
        <v>13517</v>
      </c>
      <c r="X1277" t="s">
        <v>13518</v>
      </c>
      <c r="Y1277" t="s">
        <v>6269</v>
      </c>
      <c r="Z1277" s="48" t="str">
        <f t="shared" si="326"/>
        <v>SSA AMR-10.121.96.22-Darbargadh_BTS_A1_1/6-10.121.96.2-Savarkundla_B2_PH3_6/4</v>
      </c>
      <c r="AA1277" s="48">
        <f t="shared" si="327"/>
        <v>14</v>
      </c>
      <c r="AB1277" s="48">
        <f t="shared" si="328"/>
        <v>29</v>
      </c>
      <c r="AC1277" s="48">
        <f t="shared" si="329"/>
        <v>13</v>
      </c>
      <c r="AD1277" s="48">
        <f t="shared" si="330"/>
        <v>25</v>
      </c>
      <c r="AE1277" s="48" t="str">
        <f t="shared" si="331"/>
        <v>10.121.96.22</v>
      </c>
      <c r="AF1277" s="42" t="str">
        <f t="shared" si="332"/>
        <v>10.121.96.2</v>
      </c>
      <c r="AG1277" s="7" t="str">
        <f t="shared" si="333"/>
        <v>Darbargadh BTS</v>
      </c>
      <c r="AH1277" s="7" t="str">
        <f t="shared" si="334"/>
        <v>SAVARKUNDLA</v>
      </c>
      <c r="AI1277" s="7" t="str">
        <f t="shared" si="335"/>
        <v>S1P6</v>
      </c>
      <c r="AJ1277" s="7" t="str">
        <f t="shared" si="336"/>
        <v>S6P4</v>
      </c>
      <c r="AK1277" s="7" t="str">
        <f>IFERROR(VLOOKUP(Z1277,'PASTE-DL-ALARMS'!$Q$10:$W$2200,7,FALSE),"")</f>
        <v/>
      </c>
      <c r="AL1277" s="55" t="str">
        <f>IFERROR(VLOOKUP(Z1277,'PASTE-DL-ALARMS'!$Q$10:$W$2200,3,FALSE),"")</f>
        <v/>
      </c>
      <c r="AM1277" s="7" t="str">
        <f t="shared" si="337"/>
        <v>10.121.96.22_Darbargadh BTS_S1P6</v>
      </c>
      <c r="AN1277" s="55" t="str">
        <f t="shared" si="338"/>
        <v>10.121.96.2_SAVARKUNDLA_S6P4</v>
      </c>
      <c r="AO1277" s="72" t="e">
        <f t="shared" ca="1" si="339"/>
        <v>#VALUE!</v>
      </c>
      <c r="AP1277" s="7" t="str">
        <f>IFERROR(VLOOKUP(Z1277,'PASTE-DL-ALARMS'!$Q$10:$Z$2800,8,FALSE),"")</f>
        <v/>
      </c>
    </row>
    <row r="1278" spans="1:42" x14ac:dyDescent="0.25">
      <c r="A1278" s="20"/>
      <c r="B1278" s="20"/>
      <c r="C1278" s="20" t="str">
        <f>IF(D1278="Critical",MAX($C$8:C1277)+1,"")</f>
        <v/>
      </c>
      <c r="D1278" s="20" t="str">
        <f t="shared" si="323"/>
        <v>-</v>
      </c>
      <c r="E1278" s="20" t="str">
        <f>VLOOKUP('PASTE-DOWN-DL'!F1278,'SSA-CODE'!$D$4:$E$56,2,FALSE)</f>
        <v>VAL</v>
      </c>
      <c r="F1278" s="48" t="str">
        <f t="shared" si="324"/>
        <v>SSA VAL</v>
      </c>
      <c r="G1278" s="48" t="str">
        <f t="shared" si="325"/>
        <v xml:space="preserve">	SSA VAL</v>
      </c>
      <c r="H1278" s="20">
        <v>1269</v>
      </c>
      <c r="I1278" t="s">
        <v>13519</v>
      </c>
      <c r="J1278" t="s">
        <v>6260</v>
      </c>
      <c r="K1278" t="s">
        <v>6275</v>
      </c>
      <c r="L1278" t="s">
        <v>6262</v>
      </c>
      <c r="M1278" t="s">
        <v>6263</v>
      </c>
      <c r="N1278" t="s">
        <v>13520</v>
      </c>
      <c r="O1278" t="s">
        <v>13521</v>
      </c>
      <c r="P1278" t="s">
        <v>6266</v>
      </c>
      <c r="Q1278" t="s">
        <v>6894</v>
      </c>
      <c r="R1278" t="s">
        <v>6279</v>
      </c>
      <c r="S1278" t="s">
        <v>11249</v>
      </c>
      <c r="T1278" t="s">
        <v>6800</v>
      </c>
      <c r="U1278" t="s">
        <v>7348</v>
      </c>
      <c r="V1278" t="s">
        <v>6271</v>
      </c>
      <c r="W1278" t="s">
        <v>13522</v>
      </c>
      <c r="X1278" t="s">
        <v>13523</v>
      </c>
      <c r="Y1278" t="s">
        <v>6269</v>
      </c>
      <c r="Z1278" s="48" t="str">
        <f t="shared" si="326"/>
        <v>SSA VAL-10.121.16.72-RankuwaTE_TN703B_PH3\S1P5-10.121.16.106-ITI_Billimora_A1_TN703B_PH3\S1P5</v>
      </c>
      <c r="AA1278" s="48">
        <f t="shared" si="327"/>
        <v>15</v>
      </c>
      <c r="AB1278" s="48">
        <f t="shared" si="328"/>
        <v>31</v>
      </c>
      <c r="AC1278" s="48">
        <f t="shared" si="329"/>
        <v>14</v>
      </c>
      <c r="AD1278" s="48">
        <f t="shared" si="330"/>
        <v>25</v>
      </c>
      <c r="AE1278" s="48" t="str">
        <f t="shared" si="331"/>
        <v>10.121.16.106</v>
      </c>
      <c r="AF1278" s="42" t="str">
        <f t="shared" si="332"/>
        <v>10.121.16.72</v>
      </c>
      <c r="AG1278" s="7" t="str">
        <f t="shared" si="333"/>
        <v>RAMVERIKHURD TE</v>
      </c>
      <c r="AH1278" s="7" t="str">
        <f t="shared" si="334"/>
        <v>RANKUWA TE</v>
      </c>
      <c r="AI1278" s="7" t="str">
        <f t="shared" si="335"/>
        <v>S1P5</v>
      </c>
      <c r="AJ1278" s="7" t="str">
        <f t="shared" si="336"/>
        <v>S1P5</v>
      </c>
      <c r="AK1278" s="7" t="str">
        <f>IFERROR(VLOOKUP(Z1278,'PASTE-DL-ALARMS'!$Q$10:$W$2200,7,FALSE),"")</f>
        <v/>
      </c>
      <c r="AL1278" s="55" t="str">
        <f>IFERROR(VLOOKUP(Z1278,'PASTE-DL-ALARMS'!$Q$10:$W$2200,3,FALSE),"")</f>
        <v/>
      </c>
      <c r="AM1278" s="7" t="str">
        <f t="shared" si="337"/>
        <v>10.121.16.106_RAMVERIKHURD TE_S1P5</v>
      </c>
      <c r="AN1278" s="55" t="str">
        <f t="shared" si="338"/>
        <v>10.121.16.72_RANKUWA TE_S1P5</v>
      </c>
      <c r="AO1278" s="72" t="e">
        <f t="shared" ca="1" si="339"/>
        <v>#VALUE!</v>
      </c>
      <c r="AP1278" s="7" t="str">
        <f>IFERROR(VLOOKUP(Z1278,'PASTE-DL-ALARMS'!$Q$10:$Z$2800,8,FALSE),"")</f>
        <v/>
      </c>
    </row>
    <row r="1279" spans="1:42" x14ac:dyDescent="0.25">
      <c r="A1279" s="20"/>
      <c r="B1279" s="20"/>
      <c r="C1279" s="20" t="str">
        <f>IF(D1279="Critical",MAX($C$8:C1278)+1,"")</f>
        <v/>
      </c>
      <c r="D1279" s="20" t="str">
        <f t="shared" si="323"/>
        <v>-</v>
      </c>
      <c r="E1279" s="20" t="str">
        <f>VLOOKUP('PASTE-DOWN-DL'!F1279,'SSA-CODE'!$D$4:$E$56,2,FALSE)</f>
        <v>VAL</v>
      </c>
      <c r="F1279" s="48" t="str">
        <f t="shared" si="324"/>
        <v>SSA VAL</v>
      </c>
      <c r="G1279" s="48" t="str">
        <f t="shared" si="325"/>
        <v xml:space="preserve">	SSA VAL</v>
      </c>
      <c r="H1279" s="20">
        <v>1270</v>
      </c>
      <c r="I1279" t="s">
        <v>13524</v>
      </c>
      <c r="J1279" t="s">
        <v>6466</v>
      </c>
      <c r="K1279" t="s">
        <v>6275</v>
      </c>
      <c r="L1279" t="s">
        <v>6262</v>
      </c>
      <c r="M1279" t="s">
        <v>6263</v>
      </c>
      <c r="N1279" t="s">
        <v>13525</v>
      </c>
      <c r="O1279" t="s">
        <v>13526</v>
      </c>
      <c r="P1279" t="s">
        <v>6266</v>
      </c>
      <c r="Q1279" t="s">
        <v>7666</v>
      </c>
      <c r="R1279" t="s">
        <v>6279</v>
      </c>
      <c r="S1279" t="s">
        <v>6269</v>
      </c>
      <c r="T1279" t="s">
        <v>6394</v>
      </c>
      <c r="U1279" t="s">
        <v>6269</v>
      </c>
      <c r="V1279" t="s">
        <v>6271</v>
      </c>
      <c r="W1279" t="s">
        <v>13527</v>
      </c>
      <c r="X1279" t="s">
        <v>13528</v>
      </c>
      <c r="Y1279" t="s">
        <v>6269</v>
      </c>
      <c r="Z1279" s="48" t="str">
        <f t="shared" si="326"/>
        <v>SSA VAL-10.121.16.69-VALSAD_B2_GNE-10.121.24.129-Valsad OLD TE(GNE)_5/7</v>
      </c>
      <c r="AA1279" s="48">
        <f t="shared" si="327"/>
        <v>15</v>
      </c>
      <c r="AB1279" s="48">
        <f t="shared" si="328"/>
        <v>34</v>
      </c>
      <c r="AC1279" s="48">
        <f t="shared" si="329"/>
        <v>14</v>
      </c>
      <c r="AD1279" s="48">
        <f t="shared" si="330"/>
        <v>21</v>
      </c>
      <c r="AE1279" s="48" t="str">
        <f t="shared" si="331"/>
        <v>10.121.24.129</v>
      </c>
      <c r="AF1279" s="42" t="str">
        <f t="shared" si="332"/>
        <v>10.121.16.69</v>
      </c>
      <c r="AG1279" s="7" t="str">
        <f t="shared" si="333"/>
        <v>Valsad-Old-TE(GNE)</v>
      </c>
      <c r="AH1279" s="7" t="str">
        <f t="shared" si="334"/>
        <v>Valsad</v>
      </c>
      <c r="AI1279" s="7" t="str">
        <f t="shared" si="335"/>
        <v>S5P7</v>
      </c>
      <c r="AJ1279" s="7" t="str">
        <f t="shared" si="336"/>
        <v>S5P7</v>
      </c>
      <c r="AK1279" s="7" t="str">
        <f>IFERROR(VLOOKUP(Z1279,'PASTE-DL-ALARMS'!$Q$10:$W$2200,7,FALSE),"")</f>
        <v/>
      </c>
      <c r="AL1279" s="55" t="str">
        <f>IFERROR(VLOOKUP(Z1279,'PASTE-DL-ALARMS'!$Q$10:$W$2200,3,FALSE),"")</f>
        <v/>
      </c>
      <c r="AM1279" s="7" t="str">
        <f t="shared" si="337"/>
        <v>10.121.24.129_Valsad-Old-TE(GNE)_S5P7</v>
      </c>
      <c r="AN1279" s="55" t="str">
        <f t="shared" si="338"/>
        <v>10.121.16.69_Valsad_S5P7</v>
      </c>
      <c r="AO1279" s="72" t="e">
        <f t="shared" ca="1" si="339"/>
        <v>#VALUE!</v>
      </c>
      <c r="AP1279" s="7" t="str">
        <f>IFERROR(VLOOKUP(Z1279,'PASTE-DL-ALARMS'!$Q$10:$Z$2800,8,FALSE),"")</f>
        <v/>
      </c>
    </row>
    <row r="1280" spans="1:42" x14ac:dyDescent="0.25">
      <c r="A1280" s="20"/>
      <c r="B1280" s="20"/>
      <c r="C1280" s="20">
        <f>IF(D1280="Critical",MAX($C$8:C1279)+1,"")</f>
        <v>50</v>
      </c>
      <c r="D1280" s="20" t="str">
        <f t="shared" si="323"/>
        <v>Critical</v>
      </c>
      <c r="E1280" s="20" t="str">
        <f>VLOOKUP('PASTE-DOWN-DL'!F1280,'SSA-CODE'!$D$4:$E$56,2,FALSE)</f>
        <v>WTR RJ</v>
      </c>
      <c r="F1280" s="48" t="str">
        <f t="shared" si="324"/>
        <v>WTR RJ</v>
      </c>
      <c r="G1280" s="48" t="str">
        <f t="shared" si="325"/>
        <v xml:space="preserve">	WTR RJ</v>
      </c>
      <c r="H1280" s="20">
        <v>1271</v>
      </c>
      <c r="I1280" t="s">
        <v>13529</v>
      </c>
      <c r="J1280" t="s">
        <v>6260</v>
      </c>
      <c r="K1280" t="s">
        <v>6261</v>
      </c>
      <c r="L1280" t="s">
        <v>6262</v>
      </c>
      <c r="M1280" t="s">
        <v>6263</v>
      </c>
      <c r="N1280" t="s">
        <v>13530</v>
      </c>
      <c r="O1280" t="s">
        <v>13531</v>
      </c>
      <c r="P1280" t="s">
        <v>6484</v>
      </c>
      <c r="Q1280" t="s">
        <v>6882</v>
      </c>
      <c r="R1280" t="s">
        <v>6352</v>
      </c>
      <c r="S1280" t="s">
        <v>6269</v>
      </c>
      <c r="T1280" t="s">
        <v>6270</v>
      </c>
      <c r="U1280" t="s">
        <v>6269</v>
      </c>
      <c r="V1280" t="s">
        <v>6271</v>
      </c>
      <c r="W1280" t="s">
        <v>13532</v>
      </c>
      <c r="X1280" t="s">
        <v>13533</v>
      </c>
      <c r="Y1280" t="s">
        <v>6269</v>
      </c>
      <c r="Z1280" s="48" t="str">
        <f t="shared" si="326"/>
        <v>WTR RJ-10.121.68.204-TN705B_NAVAGAM_S3P1-10.121.68.203-TN725B_KALVAD_S4P1</v>
      </c>
      <c r="AA1280" s="48">
        <f t="shared" si="327"/>
        <v>15</v>
      </c>
      <c r="AB1280" s="48">
        <f t="shared" si="328"/>
        <v>23</v>
      </c>
      <c r="AC1280" s="48">
        <f t="shared" si="329"/>
        <v>15</v>
      </c>
      <c r="AD1280" s="48">
        <f t="shared" si="330"/>
        <v>23</v>
      </c>
      <c r="AE1280" s="48" t="str">
        <f t="shared" si="331"/>
        <v>10.121.68.204</v>
      </c>
      <c r="AF1280" s="42" t="str">
        <f t="shared" si="332"/>
        <v>10.121.68.203</v>
      </c>
      <c r="AG1280" s="7" t="str">
        <f t="shared" si="333"/>
        <v>NAVAGAM</v>
      </c>
      <c r="AH1280" s="7" t="str">
        <f t="shared" si="334"/>
        <v>KALAWAD</v>
      </c>
      <c r="AI1280" s="7" t="str">
        <f t="shared" si="335"/>
        <v>S3P1</v>
      </c>
      <c r="AJ1280" s="7" t="str">
        <f t="shared" si="336"/>
        <v>S4P1</v>
      </c>
      <c r="AK1280" s="7" t="str">
        <f>IFERROR(VLOOKUP(Z1280,'PASTE-DL-ALARMS'!$Q$10:$W$2200,7,FALSE),"")</f>
        <v>15-05-2026</v>
      </c>
      <c r="AL1280" s="55" t="str">
        <f>IFERROR(VLOOKUP(Z1280,'PASTE-DL-ALARMS'!$Q$10:$W$2200,3,FALSE),"")</f>
        <v>14:58:25</v>
      </c>
      <c r="AM1280" s="7" t="str">
        <f t="shared" si="337"/>
        <v>10.121.68.204_NAVAGAM_S3P1</v>
      </c>
      <c r="AN1280" s="55" t="str">
        <f t="shared" si="338"/>
        <v>10.121.68.203_KALAWAD_S4P1</v>
      </c>
      <c r="AO1280" s="72">
        <f t="shared" ca="1" si="339"/>
        <v>0</v>
      </c>
      <c r="AP1280" s="7" t="str">
        <f>IFERROR(VLOOKUP(Z1280,'PASTE-DL-ALARMS'!$Q$10:$Z$2800,8,FALSE),"")</f>
        <v xml:space="preserve">	2026/05/15,14:58:25</v>
      </c>
    </row>
    <row r="1281" spans="1:42" x14ac:dyDescent="0.25">
      <c r="A1281" s="20"/>
      <c r="B1281" s="20"/>
      <c r="C1281" s="20" t="str">
        <f>IF(D1281="Critical",MAX($C$8:C1280)+1,"")</f>
        <v/>
      </c>
      <c r="D1281" s="20" t="str">
        <f t="shared" si="323"/>
        <v>-</v>
      </c>
      <c r="E1281" s="20" t="str">
        <f>VLOOKUP('PASTE-DOWN-DL'!F1281,'SSA-CODE'!$D$4:$E$56,2,FALSE)</f>
        <v>WTR AM</v>
      </c>
      <c r="F1281" s="48" t="str">
        <f t="shared" si="324"/>
        <v>WTR AM</v>
      </c>
      <c r="G1281" s="48" t="str">
        <f t="shared" si="325"/>
        <v xml:space="preserve">	WTR AM</v>
      </c>
      <c r="H1281" s="20">
        <v>1272</v>
      </c>
      <c r="I1281" t="s">
        <v>13534</v>
      </c>
      <c r="J1281" t="s">
        <v>6466</v>
      </c>
      <c r="K1281" t="s">
        <v>6275</v>
      </c>
      <c r="L1281" t="s">
        <v>6262</v>
      </c>
      <c r="M1281" t="s">
        <v>6263</v>
      </c>
      <c r="N1281" t="s">
        <v>13535</v>
      </c>
      <c r="O1281" t="s">
        <v>13536</v>
      </c>
      <c r="P1281" t="s">
        <v>6266</v>
      </c>
      <c r="Q1281" t="s">
        <v>6587</v>
      </c>
      <c r="R1281" t="s">
        <v>6588</v>
      </c>
      <c r="S1281" t="s">
        <v>6269</v>
      </c>
      <c r="T1281" t="s">
        <v>9509</v>
      </c>
      <c r="U1281" t="s">
        <v>6269</v>
      </c>
      <c r="V1281" t="s">
        <v>6271</v>
      </c>
      <c r="W1281" t="s">
        <v>13537</v>
      </c>
      <c r="X1281" t="s">
        <v>13538</v>
      </c>
      <c r="Y1281" t="s">
        <v>6269</v>
      </c>
      <c r="Z1281" s="48" t="str">
        <f t="shared" si="326"/>
        <v>WTR AM-10.121.16.9-TN725B_Bharuch_B2\S3P8-10.121.16.1-TN725B_Bharuch City_B2\S3P8</v>
      </c>
      <c r="AA1281" s="48">
        <f t="shared" si="327"/>
        <v>13</v>
      </c>
      <c r="AB1281" s="48">
        <f t="shared" si="328"/>
        <v>21</v>
      </c>
      <c r="AC1281" s="48">
        <f t="shared" si="329"/>
        <v>13</v>
      </c>
      <c r="AD1281" s="48">
        <f t="shared" si="330"/>
        <v>26</v>
      </c>
      <c r="AE1281" s="48" t="str">
        <f t="shared" si="331"/>
        <v>10.121.16.9</v>
      </c>
      <c r="AF1281" s="42" t="str">
        <f t="shared" si="332"/>
        <v>10.121.16.1</v>
      </c>
      <c r="AG1281" s="7" t="str">
        <f t="shared" si="333"/>
        <v>Bharuch</v>
      </c>
      <c r="AH1281" s="7" t="str">
        <f t="shared" si="334"/>
        <v>Bharuch City</v>
      </c>
      <c r="AI1281" s="7" t="str">
        <f t="shared" si="335"/>
        <v>S3P8</v>
      </c>
      <c r="AJ1281" s="7" t="str">
        <f t="shared" si="336"/>
        <v>S3P8</v>
      </c>
      <c r="AK1281" s="7" t="str">
        <f>IFERROR(VLOOKUP(Z1281,'PASTE-DL-ALARMS'!$Q$10:$W$2200,7,FALSE),"")</f>
        <v/>
      </c>
      <c r="AL1281" s="55" t="str">
        <f>IFERROR(VLOOKUP(Z1281,'PASTE-DL-ALARMS'!$Q$10:$W$2200,3,FALSE),"")</f>
        <v/>
      </c>
      <c r="AM1281" s="7" t="str">
        <f t="shared" si="337"/>
        <v>10.121.16.9_Bharuch_S3P8</v>
      </c>
      <c r="AN1281" s="55" t="str">
        <f t="shared" si="338"/>
        <v>10.121.16.1_Bharuch City_S3P8</v>
      </c>
      <c r="AO1281" s="72" t="e">
        <f t="shared" ca="1" si="339"/>
        <v>#VALUE!</v>
      </c>
      <c r="AP1281" s="7" t="str">
        <f>IFERROR(VLOOKUP(Z1281,'PASTE-DL-ALARMS'!$Q$10:$Z$2800,8,FALSE),"")</f>
        <v/>
      </c>
    </row>
    <row r="1282" spans="1:42" x14ac:dyDescent="0.25">
      <c r="A1282" s="20"/>
      <c r="B1282" s="20"/>
      <c r="C1282" s="20" t="str">
        <f>IF(D1282="Critical",MAX($C$8:C1281)+1,"")</f>
        <v/>
      </c>
      <c r="D1282" s="20" t="str">
        <f t="shared" si="323"/>
        <v>-</v>
      </c>
      <c r="E1282" s="20" t="str">
        <f>VLOOKUP('PASTE-DOWN-DL'!F1282,'SSA-CODE'!$D$4:$E$56,2,FALSE)</f>
        <v>VAL</v>
      </c>
      <c r="F1282" s="48" t="str">
        <f t="shared" si="324"/>
        <v>SSA VAL</v>
      </c>
      <c r="G1282" s="48" t="str">
        <f t="shared" si="325"/>
        <v xml:space="preserve">	SSA VAL</v>
      </c>
      <c r="H1282" s="20">
        <v>1273</v>
      </c>
      <c r="I1282" t="s">
        <v>13539</v>
      </c>
      <c r="J1282" t="s">
        <v>6260</v>
      </c>
      <c r="K1282" t="s">
        <v>6275</v>
      </c>
      <c r="L1282" t="s">
        <v>6262</v>
      </c>
      <c r="M1282" t="s">
        <v>6263</v>
      </c>
      <c r="N1282" t="s">
        <v>13540</v>
      </c>
      <c r="O1282" t="s">
        <v>13541</v>
      </c>
      <c r="P1282" t="s">
        <v>6266</v>
      </c>
      <c r="Q1282" t="s">
        <v>6400</v>
      </c>
      <c r="R1282" t="s">
        <v>6469</v>
      </c>
      <c r="S1282" t="s">
        <v>10110</v>
      </c>
      <c r="T1282" t="s">
        <v>6471</v>
      </c>
      <c r="U1282" t="s">
        <v>10110</v>
      </c>
      <c r="V1282" t="s">
        <v>6271</v>
      </c>
      <c r="W1282" t="s">
        <v>13542</v>
      </c>
      <c r="X1282" t="s">
        <v>13543</v>
      </c>
      <c r="Y1282" t="s">
        <v>6269</v>
      </c>
      <c r="Z1282" s="48" t="str">
        <f t="shared" si="326"/>
        <v>SSA VAL-10.121.24.140-Fire Station NVS_1/6-10.121.24.149-Sports Ground_NVS_1/5</v>
      </c>
      <c r="AA1282" s="48">
        <f t="shared" si="327"/>
        <v>15</v>
      </c>
      <c r="AB1282" s="48">
        <f t="shared" si="328"/>
        <v>31</v>
      </c>
      <c r="AC1282" s="48">
        <f t="shared" si="329"/>
        <v>15</v>
      </c>
      <c r="AD1282" s="48">
        <f t="shared" si="330"/>
        <v>33</v>
      </c>
      <c r="AE1282" s="48" t="str">
        <f t="shared" si="331"/>
        <v>10.121.24.140</v>
      </c>
      <c r="AF1282" s="42" t="str">
        <f t="shared" si="332"/>
        <v>10.121.24.149</v>
      </c>
      <c r="AG1282" s="7" t="str">
        <f t="shared" si="333"/>
        <v>FIRESTATION NVS</v>
      </c>
      <c r="AH1282" s="7" t="str">
        <f t="shared" si="334"/>
        <v>SPORTS GROUND NVS</v>
      </c>
      <c r="AI1282" s="7" t="str">
        <f t="shared" si="335"/>
        <v>S1P6</v>
      </c>
      <c r="AJ1282" s="7" t="str">
        <f t="shared" si="336"/>
        <v>S1P5</v>
      </c>
      <c r="AK1282" s="7" t="str">
        <f>IFERROR(VLOOKUP(Z1282,'PASTE-DL-ALARMS'!$Q$10:$W$2200,7,FALSE),"")</f>
        <v/>
      </c>
      <c r="AL1282" s="55" t="str">
        <f>IFERROR(VLOOKUP(Z1282,'PASTE-DL-ALARMS'!$Q$10:$W$2200,3,FALSE),"")</f>
        <v/>
      </c>
      <c r="AM1282" s="7" t="str">
        <f t="shared" si="337"/>
        <v>10.121.24.140_FIRESTATION NVS_S1P6</v>
      </c>
      <c r="AN1282" s="55" t="str">
        <f t="shared" si="338"/>
        <v>10.121.24.149_SPORTS GROUND NVS_S1P5</v>
      </c>
      <c r="AO1282" s="72" t="e">
        <f t="shared" ca="1" si="339"/>
        <v>#VALUE!</v>
      </c>
      <c r="AP1282" s="7" t="str">
        <f>IFERROR(VLOOKUP(Z1282,'PASTE-DL-ALARMS'!$Q$10:$Z$2800,8,FALSE),"")</f>
        <v/>
      </c>
    </row>
    <row r="1283" spans="1:42" x14ac:dyDescent="0.25">
      <c r="A1283" s="20"/>
      <c r="B1283" s="20"/>
      <c r="C1283" s="20" t="str">
        <f>IF(D1283="Critical",MAX($C$8:C1282)+1,"")</f>
        <v/>
      </c>
      <c r="D1283" s="20" t="str">
        <f t="shared" si="323"/>
        <v>-</v>
      </c>
      <c r="E1283" s="20" t="e">
        <f>VLOOKUP('PASTE-DOWN-DL'!F1283,'SSA-CODE'!$D$4:$E$56,2,FALSE)</f>
        <v>#N/A</v>
      </c>
      <c r="F1283" s="48" t="str">
        <f t="shared" si="324"/>
        <v>Dummy DL Do not Use</v>
      </c>
      <c r="G1283" s="48" t="str">
        <f t="shared" si="325"/>
        <v xml:space="preserve">	Dummy DL Do not Use</v>
      </c>
      <c r="H1283" s="20">
        <v>1274</v>
      </c>
      <c r="I1283" t="s">
        <v>19542</v>
      </c>
      <c r="J1283" t="s">
        <v>6466</v>
      </c>
      <c r="K1283" t="s">
        <v>6275</v>
      </c>
      <c r="L1283" t="s">
        <v>6262</v>
      </c>
      <c r="M1283" t="s">
        <v>6263</v>
      </c>
      <c r="N1283" t="s">
        <v>13544</v>
      </c>
      <c r="O1283" t="s">
        <v>13545</v>
      </c>
      <c r="P1283" t="s">
        <v>6266</v>
      </c>
      <c r="Q1283" t="s">
        <v>7090</v>
      </c>
      <c r="R1283" t="s">
        <v>7090</v>
      </c>
      <c r="S1283" t="s">
        <v>13546</v>
      </c>
      <c r="T1283" t="s">
        <v>6770</v>
      </c>
      <c r="U1283" t="s">
        <v>13546</v>
      </c>
      <c r="V1283" t="s">
        <v>6271</v>
      </c>
      <c r="W1283" t="s">
        <v>13547</v>
      </c>
      <c r="X1283" t="s">
        <v>19543</v>
      </c>
      <c r="Y1283" t="s">
        <v>19544</v>
      </c>
      <c r="Z1283" s="48" t="str">
        <f t="shared" si="326"/>
        <v>Dummy DL Do not Use-SSA VAL-10.121.68.85-SAPUTARA B1_4/11-10.121.68.73-Vansda B2_6/9</v>
      </c>
      <c r="AA1283" s="48">
        <f t="shared" si="327"/>
        <v>14</v>
      </c>
      <c r="AB1283" s="48">
        <f t="shared" si="328"/>
        <v>23</v>
      </c>
      <c r="AC1283" s="48">
        <f t="shared" si="329"/>
        <v>14</v>
      </c>
      <c r="AD1283" s="48">
        <f t="shared" si="330"/>
        <v>21</v>
      </c>
      <c r="AE1283" s="48" t="str">
        <f t="shared" si="331"/>
        <v>10.121.68.85</v>
      </c>
      <c r="AF1283" s="42" t="str">
        <f t="shared" si="332"/>
        <v>10.121.68.73</v>
      </c>
      <c r="AG1283" s="7" t="str">
        <f t="shared" si="333"/>
        <v>SAPUTARA</v>
      </c>
      <c r="AH1283" s="7" t="str">
        <f t="shared" si="334"/>
        <v>Vansda</v>
      </c>
      <c r="AI1283" s="7" t="str">
        <f t="shared" si="335"/>
        <v>S4P11</v>
      </c>
      <c r="AJ1283" s="7" t="str">
        <f t="shared" si="336"/>
        <v>S6P9</v>
      </c>
      <c r="AK1283" s="7" t="str">
        <f>IFERROR(VLOOKUP(Z1283,'PASTE-DL-ALARMS'!$Q$10:$W$2200,7,FALSE),"")</f>
        <v/>
      </c>
      <c r="AL1283" s="55" t="str">
        <f>IFERROR(VLOOKUP(Z1283,'PASTE-DL-ALARMS'!$Q$10:$W$2200,3,FALSE),"")</f>
        <v/>
      </c>
      <c r="AM1283" s="7" t="str">
        <f t="shared" si="337"/>
        <v>10.121.68.85_SAPUTARA_S4P11</v>
      </c>
      <c r="AN1283" s="55" t="str">
        <f t="shared" si="338"/>
        <v>10.121.68.73_Vansda_S6P9</v>
      </c>
      <c r="AO1283" s="72" t="e">
        <f t="shared" ca="1" si="339"/>
        <v>#VALUE!</v>
      </c>
      <c r="AP1283" s="7" t="str">
        <f>IFERROR(VLOOKUP(Z1283,'PASTE-DL-ALARMS'!$Q$10:$Z$2800,8,FALSE),"")</f>
        <v/>
      </c>
    </row>
    <row r="1284" spans="1:42" x14ac:dyDescent="0.25">
      <c r="A1284" s="20"/>
      <c r="B1284" s="20"/>
      <c r="C1284" s="20" t="str">
        <f>IF(D1284="Critical",MAX($C$8:C1283)+1,"")</f>
        <v/>
      </c>
      <c r="D1284" s="20" t="str">
        <f t="shared" si="323"/>
        <v>-</v>
      </c>
      <c r="E1284" s="20" t="str">
        <f>VLOOKUP('PASTE-DOWN-DL'!F1284,'SSA-CODE'!$D$4:$E$56,2,FALSE)</f>
        <v>BCH</v>
      </c>
      <c r="F1284" s="48" t="str">
        <f t="shared" si="324"/>
        <v>SSA BCH</v>
      </c>
      <c r="G1284" s="48" t="str">
        <f t="shared" si="325"/>
        <v xml:space="preserve">	SSA BCH</v>
      </c>
      <c r="H1284" s="20">
        <v>1275</v>
      </c>
      <c r="I1284" t="s">
        <v>13548</v>
      </c>
      <c r="J1284" t="s">
        <v>6260</v>
      </c>
      <c r="K1284" t="s">
        <v>6275</v>
      </c>
      <c r="L1284" t="s">
        <v>6262</v>
      </c>
      <c r="M1284" t="s">
        <v>6263</v>
      </c>
      <c r="N1284" t="s">
        <v>13549</v>
      </c>
      <c r="O1284" t="s">
        <v>13550</v>
      </c>
      <c r="P1284" t="s">
        <v>6266</v>
      </c>
      <c r="Q1284" t="s">
        <v>6267</v>
      </c>
      <c r="R1284" t="s">
        <v>6279</v>
      </c>
      <c r="S1284" t="s">
        <v>6269</v>
      </c>
      <c r="T1284" t="s">
        <v>9216</v>
      </c>
      <c r="U1284" t="s">
        <v>6269</v>
      </c>
      <c r="V1284" t="s">
        <v>6271</v>
      </c>
      <c r="W1284" t="s">
        <v>13551</v>
      </c>
      <c r="X1284" t="s">
        <v>13552</v>
      </c>
      <c r="Y1284" t="s">
        <v>6269</v>
      </c>
      <c r="Z1284" s="48" t="str">
        <f t="shared" si="326"/>
        <v>SSA BCH-10.121.24.196-Bharuch_GIDC_4/3-10.121.24.200-ST_Workshop_BTS_1/5</v>
      </c>
      <c r="AA1284" s="48">
        <f t="shared" si="327"/>
        <v>15</v>
      </c>
      <c r="AB1284" s="48">
        <f t="shared" si="328"/>
        <v>31</v>
      </c>
      <c r="AC1284" s="48">
        <f t="shared" si="329"/>
        <v>15</v>
      </c>
      <c r="AD1284" s="48">
        <f t="shared" si="330"/>
        <v>28</v>
      </c>
      <c r="AE1284" s="48" t="str">
        <f t="shared" si="331"/>
        <v>10.121.24.200</v>
      </c>
      <c r="AF1284" s="42" t="str">
        <f t="shared" si="332"/>
        <v>10.121.24.196</v>
      </c>
      <c r="AG1284" s="7" t="str">
        <f t="shared" si="333"/>
        <v>ST WORKSHOP BTS</v>
      </c>
      <c r="AH1284" s="7" t="str">
        <f t="shared" si="334"/>
        <v>Bharuch GIDC</v>
      </c>
      <c r="AI1284" s="7" t="str">
        <f t="shared" si="335"/>
        <v>S1P5</v>
      </c>
      <c r="AJ1284" s="7" t="str">
        <f t="shared" si="336"/>
        <v>S4P3</v>
      </c>
      <c r="AK1284" s="7" t="str">
        <f>IFERROR(VLOOKUP(Z1284,'PASTE-DL-ALARMS'!$Q$10:$W$2200,7,FALSE),"")</f>
        <v/>
      </c>
      <c r="AL1284" s="55" t="str">
        <f>IFERROR(VLOOKUP(Z1284,'PASTE-DL-ALARMS'!$Q$10:$W$2200,3,FALSE),"")</f>
        <v/>
      </c>
      <c r="AM1284" s="7" t="str">
        <f t="shared" si="337"/>
        <v>10.121.24.200_ST WORKSHOP BTS_S1P5</v>
      </c>
      <c r="AN1284" s="55" t="str">
        <f t="shared" si="338"/>
        <v>10.121.24.196_Bharuch GIDC_S4P3</v>
      </c>
      <c r="AO1284" s="72" t="e">
        <f t="shared" ca="1" si="339"/>
        <v>#VALUE!</v>
      </c>
      <c r="AP1284" s="7" t="str">
        <f>IFERROR(VLOOKUP(Z1284,'PASTE-DL-ALARMS'!$Q$10:$Z$2800,8,FALSE),"")</f>
        <v/>
      </c>
    </row>
    <row r="1285" spans="1:42" x14ac:dyDescent="0.25">
      <c r="A1285" s="20"/>
      <c r="B1285" s="20"/>
      <c r="C1285" s="20" t="str">
        <f>IF(D1285="Critical",MAX($C$8:C1284)+1,"")</f>
        <v/>
      </c>
      <c r="D1285" s="20" t="str">
        <f t="shared" si="323"/>
        <v>-</v>
      </c>
      <c r="E1285" s="20" t="str">
        <f>VLOOKUP('PASTE-DOWN-DL'!F1285,'SSA-CODE'!$D$4:$E$56,2,FALSE)</f>
        <v>GDR</v>
      </c>
      <c r="F1285" s="48" t="str">
        <f t="shared" si="324"/>
        <v>SSA GDH</v>
      </c>
      <c r="G1285" s="48" t="str">
        <f t="shared" si="325"/>
        <v xml:space="preserve">	SSA GDH</v>
      </c>
      <c r="H1285" s="20">
        <v>1276</v>
      </c>
      <c r="I1285" t="s">
        <v>13553</v>
      </c>
      <c r="J1285" t="s">
        <v>6466</v>
      </c>
      <c r="K1285" t="s">
        <v>6275</v>
      </c>
      <c r="L1285" t="s">
        <v>6262</v>
      </c>
      <c r="M1285" t="s">
        <v>6263</v>
      </c>
      <c r="N1285" t="s">
        <v>13554</v>
      </c>
      <c r="O1285" t="s">
        <v>13555</v>
      </c>
      <c r="P1285" t="s">
        <v>6266</v>
      </c>
      <c r="Q1285" t="s">
        <v>6302</v>
      </c>
      <c r="R1285" t="s">
        <v>6279</v>
      </c>
      <c r="S1285" t="s">
        <v>6269</v>
      </c>
      <c r="T1285" t="s">
        <v>6559</v>
      </c>
      <c r="U1285" t="s">
        <v>6269</v>
      </c>
      <c r="V1285" t="s">
        <v>6271</v>
      </c>
      <c r="W1285" t="s">
        <v>13556</v>
      </c>
      <c r="X1285" t="s">
        <v>13557</v>
      </c>
      <c r="Y1285" t="s">
        <v>6269</v>
      </c>
      <c r="Z1285" s="48" t="str">
        <f t="shared" si="326"/>
        <v>SSA GDH-10.121.26.79-TN705B_Santrampur TE_B1\S3P3710.121.19.38-TN703B_SPU_A1_PH3\S1P3</v>
      </c>
      <c r="AA1285" s="48">
        <f t="shared" si="327"/>
        <v>14</v>
      </c>
      <c r="AB1285" s="48">
        <f t="shared" si="328"/>
        <v>18</v>
      </c>
      <c r="AC1285" s="48">
        <f t="shared" si="329"/>
        <v>14</v>
      </c>
      <c r="AD1285" s="48">
        <f t="shared" si="330"/>
        <v>28</v>
      </c>
      <c r="AE1285" s="48" t="str">
        <f t="shared" si="331"/>
        <v>10.121.19.38</v>
      </c>
      <c r="AF1285" s="42" t="str">
        <f t="shared" si="332"/>
        <v>10.121.26.79</v>
      </c>
      <c r="AG1285" s="7" t="str">
        <f t="shared" si="333"/>
        <v>SPU</v>
      </c>
      <c r="AH1285" s="7" t="str">
        <f t="shared" si="334"/>
        <v>Santrampur TE</v>
      </c>
      <c r="AI1285" s="7" t="str">
        <f t="shared" si="335"/>
        <v>S1P3</v>
      </c>
      <c r="AJ1285" s="7" t="str">
        <f t="shared" si="336"/>
        <v>S3P7</v>
      </c>
      <c r="AK1285" s="7" t="str">
        <f>IFERROR(VLOOKUP(Z1285,'PASTE-DL-ALARMS'!$Q$10:$W$2200,7,FALSE),"")</f>
        <v/>
      </c>
      <c r="AL1285" s="55" t="str">
        <f>IFERROR(VLOOKUP(Z1285,'PASTE-DL-ALARMS'!$Q$10:$W$2200,3,FALSE),"")</f>
        <v/>
      </c>
      <c r="AM1285" s="7" t="str">
        <f t="shared" si="337"/>
        <v>10.121.19.38_SPU_S1P3</v>
      </c>
      <c r="AN1285" s="55" t="str">
        <f t="shared" si="338"/>
        <v>10.121.26.79_Santrampur TE_S3P7</v>
      </c>
      <c r="AO1285" s="72" t="e">
        <f t="shared" ca="1" si="339"/>
        <v>#VALUE!</v>
      </c>
      <c r="AP1285" s="7" t="str">
        <f>IFERROR(VLOOKUP(Z1285,'PASTE-DL-ALARMS'!$Q$10:$Z$2800,8,FALSE),"")</f>
        <v/>
      </c>
    </row>
    <row r="1286" spans="1:42" x14ac:dyDescent="0.25">
      <c r="A1286" s="20"/>
      <c r="B1286" s="20"/>
      <c r="C1286" s="20" t="str">
        <f>IF(D1286="Critical",MAX($C$8:C1285)+1,"")</f>
        <v/>
      </c>
      <c r="D1286" s="20" t="str">
        <f t="shared" si="323"/>
        <v>-</v>
      </c>
      <c r="E1286" s="20" t="str">
        <f>VLOOKUP('PASTE-DOWN-DL'!F1286,'SSA-CODE'!$D$4:$E$56,2,FALSE)</f>
        <v>BUJ</v>
      </c>
      <c r="F1286" s="48" t="str">
        <f t="shared" si="324"/>
        <v>SSA BUJ</v>
      </c>
      <c r="G1286" s="48" t="str">
        <f t="shared" si="325"/>
        <v xml:space="preserve">	SSA BUJ</v>
      </c>
      <c r="H1286" s="20">
        <v>1277</v>
      </c>
      <c r="I1286" t="s">
        <v>13558</v>
      </c>
      <c r="J1286" t="s">
        <v>6260</v>
      </c>
      <c r="K1286" t="s">
        <v>6275</v>
      </c>
      <c r="L1286" t="s">
        <v>6262</v>
      </c>
      <c r="M1286" t="s">
        <v>6263</v>
      </c>
      <c r="N1286" t="s">
        <v>13559</v>
      </c>
      <c r="O1286" t="s">
        <v>13560</v>
      </c>
      <c r="P1286" t="s">
        <v>6266</v>
      </c>
      <c r="Q1286" t="s">
        <v>7090</v>
      </c>
      <c r="R1286" t="s">
        <v>7090</v>
      </c>
      <c r="S1286" t="s">
        <v>13561</v>
      </c>
      <c r="T1286" t="s">
        <v>6321</v>
      </c>
      <c r="U1286" t="s">
        <v>13562</v>
      </c>
      <c r="V1286" t="s">
        <v>6271</v>
      </c>
      <c r="W1286" t="s">
        <v>13563</v>
      </c>
      <c r="X1286" t="s">
        <v>13564</v>
      </c>
      <c r="Y1286" t="s">
        <v>6269</v>
      </c>
      <c r="Z1286" s="48" t="str">
        <f t="shared" si="326"/>
        <v>SSA BUJ-10.121.17.91-JINDAL SAW_3/3-10.121.17.67-MUNDRA_3/3</v>
      </c>
      <c r="AA1286" s="48">
        <f t="shared" si="327"/>
        <v>14</v>
      </c>
      <c r="AB1286" s="48">
        <f t="shared" si="328"/>
        <v>25</v>
      </c>
      <c r="AC1286" s="48">
        <f t="shared" si="329"/>
        <v>14</v>
      </c>
      <c r="AD1286" s="48">
        <f t="shared" si="330"/>
        <v>21</v>
      </c>
      <c r="AE1286" s="48" t="str">
        <f t="shared" si="331"/>
        <v>10.121.17.91</v>
      </c>
      <c r="AF1286" s="42" t="str">
        <f t="shared" si="332"/>
        <v>10.121.17.67</v>
      </c>
      <c r="AG1286" s="7" t="str">
        <f t="shared" si="333"/>
        <v>JINDAL SAW</v>
      </c>
      <c r="AH1286" s="7" t="str">
        <f t="shared" si="334"/>
        <v>MUNDRA</v>
      </c>
      <c r="AI1286" s="7" t="str">
        <f t="shared" si="335"/>
        <v>S3P3</v>
      </c>
      <c r="AJ1286" s="7" t="str">
        <f t="shared" si="336"/>
        <v>S3P3</v>
      </c>
      <c r="AK1286" s="7" t="str">
        <f>IFERROR(VLOOKUP(Z1286,'PASTE-DL-ALARMS'!$Q$10:$W$2200,7,FALSE),"")</f>
        <v/>
      </c>
      <c r="AL1286" s="55" t="str">
        <f>IFERROR(VLOOKUP(Z1286,'PASTE-DL-ALARMS'!$Q$10:$W$2200,3,FALSE),"")</f>
        <v/>
      </c>
      <c r="AM1286" s="7" t="str">
        <f t="shared" si="337"/>
        <v>10.121.17.91_JINDAL SAW_S3P3</v>
      </c>
      <c r="AN1286" s="55" t="str">
        <f t="shared" si="338"/>
        <v>10.121.17.67_MUNDRA_S3P3</v>
      </c>
      <c r="AO1286" s="72" t="e">
        <f t="shared" ca="1" si="339"/>
        <v>#VALUE!</v>
      </c>
      <c r="AP1286" s="7" t="str">
        <f>IFERROR(VLOOKUP(Z1286,'PASTE-DL-ALARMS'!$Q$10:$Z$2800,8,FALSE),"")</f>
        <v/>
      </c>
    </row>
    <row r="1287" spans="1:42" x14ac:dyDescent="0.25">
      <c r="A1287" s="20"/>
      <c r="B1287" s="20"/>
      <c r="C1287" s="20" t="str">
        <f>IF(D1287="Critical",MAX($C$8:C1286)+1,"")</f>
        <v/>
      </c>
      <c r="D1287" s="20" t="str">
        <f t="shared" si="323"/>
        <v>-</v>
      </c>
      <c r="E1287" s="20" t="str">
        <f>VLOOKUP('PASTE-DOWN-DL'!F1287,'SSA-CODE'!$D$4:$E$56,2,FALSE)</f>
        <v>JMN</v>
      </c>
      <c r="F1287" s="48" t="str">
        <f t="shared" si="324"/>
        <v>SSA JMN</v>
      </c>
      <c r="G1287" s="48" t="str">
        <f t="shared" si="325"/>
        <v xml:space="preserve">	SSA JMN</v>
      </c>
      <c r="H1287" s="20">
        <v>1278</v>
      </c>
      <c r="I1287" t="s">
        <v>13565</v>
      </c>
      <c r="J1287" t="s">
        <v>6260</v>
      </c>
      <c r="K1287" t="s">
        <v>6261</v>
      </c>
      <c r="L1287" t="s">
        <v>6262</v>
      </c>
      <c r="M1287" t="s">
        <v>6263</v>
      </c>
      <c r="N1287" t="s">
        <v>13566</v>
      </c>
      <c r="O1287" t="s">
        <v>13567</v>
      </c>
      <c r="P1287" t="s">
        <v>6266</v>
      </c>
      <c r="Q1287" t="s">
        <v>6850</v>
      </c>
      <c r="R1287" t="s">
        <v>7364</v>
      </c>
      <c r="S1287" t="s">
        <v>6269</v>
      </c>
      <c r="T1287" t="s">
        <v>6394</v>
      </c>
      <c r="U1287" t="s">
        <v>6269</v>
      </c>
      <c r="V1287" t="s">
        <v>6271</v>
      </c>
      <c r="W1287" t="s">
        <v>13568</v>
      </c>
      <c r="X1287" t="s">
        <v>13569</v>
      </c>
      <c r="Y1287" t="s">
        <v>6269</v>
      </c>
      <c r="Z1287" s="48" t="str">
        <f t="shared" si="326"/>
        <v>SSA JMN-10.121.20.6-TN725B_DARED 3/1-10.121.20.7-TN705B_JAIL ROAD 4/1</v>
      </c>
      <c r="AA1287" s="48">
        <f t="shared" si="327"/>
        <v>13</v>
      </c>
      <c r="AB1287" s="48">
        <f t="shared" si="328"/>
        <v>19</v>
      </c>
      <c r="AC1287" s="48">
        <f t="shared" si="329"/>
        <v>13</v>
      </c>
      <c r="AD1287" s="48">
        <f t="shared" si="330"/>
        <v>23</v>
      </c>
      <c r="AE1287" s="48" t="str">
        <f t="shared" si="331"/>
        <v>10.121.20.6</v>
      </c>
      <c r="AF1287" s="42" t="str">
        <f t="shared" si="332"/>
        <v>10.121.20.7</v>
      </c>
      <c r="AG1287" s="7" t="str">
        <f t="shared" si="333"/>
        <v>Dared</v>
      </c>
      <c r="AH1287" s="7" t="str">
        <f t="shared" si="334"/>
        <v>Jail Road</v>
      </c>
      <c r="AI1287" s="7" t="str">
        <f t="shared" si="335"/>
        <v>S3P1</v>
      </c>
      <c r="AJ1287" s="7" t="str">
        <f t="shared" si="336"/>
        <v>S4P1</v>
      </c>
      <c r="AK1287" s="7" t="str">
        <f>IFERROR(VLOOKUP(Z1287,'PASTE-DL-ALARMS'!$Q$10:$W$2200,7,FALSE),"")</f>
        <v/>
      </c>
      <c r="AL1287" s="55" t="str">
        <f>IFERROR(VLOOKUP(Z1287,'PASTE-DL-ALARMS'!$Q$10:$W$2200,3,FALSE),"")</f>
        <v/>
      </c>
      <c r="AM1287" s="7" t="str">
        <f t="shared" si="337"/>
        <v>10.121.20.6_Dared_S3P1</v>
      </c>
      <c r="AN1287" s="55" t="str">
        <f t="shared" si="338"/>
        <v>10.121.20.7_Jail Road_S4P1</v>
      </c>
      <c r="AO1287" s="72" t="e">
        <f t="shared" ca="1" si="339"/>
        <v>#VALUE!</v>
      </c>
      <c r="AP1287" s="7" t="str">
        <f>IFERROR(VLOOKUP(Z1287,'PASTE-DL-ALARMS'!$Q$10:$Z$2800,8,FALSE),"")</f>
        <v/>
      </c>
    </row>
    <row r="1288" spans="1:42" x14ac:dyDescent="0.25">
      <c r="A1288" s="20"/>
      <c r="B1288" s="20"/>
      <c r="C1288" s="20" t="str">
        <f>IF(D1288="Critical",MAX($C$8:C1287)+1,"")</f>
        <v/>
      </c>
      <c r="D1288" s="20" t="str">
        <f t="shared" si="323"/>
        <v>-</v>
      </c>
      <c r="E1288" s="20" t="str">
        <f>VLOOKUP('PASTE-DOWN-DL'!F1288,'SSA-CODE'!$D$4:$E$56,2,FALSE)</f>
        <v>BHV</v>
      </c>
      <c r="F1288" s="48" t="str">
        <f t="shared" si="324"/>
        <v>SSA BV</v>
      </c>
      <c r="G1288" s="48" t="str">
        <f t="shared" si="325"/>
        <v xml:space="preserve">	SSA BV</v>
      </c>
      <c r="H1288" s="20">
        <v>1279</v>
      </c>
      <c r="I1288" t="s">
        <v>13570</v>
      </c>
      <c r="J1288" t="s">
        <v>6466</v>
      </c>
      <c r="K1288" t="s">
        <v>6275</v>
      </c>
      <c r="L1288" t="s">
        <v>6262</v>
      </c>
      <c r="M1288" t="s">
        <v>6263</v>
      </c>
      <c r="N1288" t="s">
        <v>13571</v>
      </c>
      <c r="O1288" t="s">
        <v>13572</v>
      </c>
      <c r="P1288" t="s">
        <v>6266</v>
      </c>
      <c r="Q1288" t="s">
        <v>6916</v>
      </c>
      <c r="R1288" t="s">
        <v>6279</v>
      </c>
      <c r="S1288" t="s">
        <v>6269</v>
      </c>
      <c r="T1288" t="s">
        <v>6387</v>
      </c>
      <c r="U1288" t="s">
        <v>6269</v>
      </c>
      <c r="V1288" t="s">
        <v>6271</v>
      </c>
      <c r="W1288" t="s">
        <v>13573</v>
      </c>
      <c r="X1288" t="s">
        <v>13574</v>
      </c>
      <c r="Y1288" t="s">
        <v>6269</v>
      </c>
      <c r="Z1288" s="48" t="str">
        <f t="shared" si="326"/>
        <v>SSA BV-10.121.25.6-PANWADI 2_TN725B_S3P7-10.121.25.1-PANWADI_TN725B_S6P7</v>
      </c>
      <c r="AA1288" s="48">
        <f t="shared" si="327"/>
        <v>13</v>
      </c>
      <c r="AB1288" s="48">
        <f t="shared" si="328"/>
        <v>26</v>
      </c>
      <c r="AC1288" s="48">
        <f t="shared" si="329"/>
        <v>13</v>
      </c>
      <c r="AD1288" s="48">
        <f t="shared" si="330"/>
        <v>23</v>
      </c>
      <c r="AE1288" s="48" t="str">
        <f t="shared" si="331"/>
        <v>10.121.25.1</v>
      </c>
      <c r="AF1288" s="42" t="str">
        <f t="shared" si="332"/>
        <v>10.121.25.6</v>
      </c>
      <c r="AG1288" s="7" t="str">
        <f t="shared" si="333"/>
        <v>Panwadi(GNE)</v>
      </c>
      <c r="AH1288" s="7" t="str">
        <f t="shared" si="334"/>
        <v>PANWADI 2</v>
      </c>
      <c r="AI1288" s="7" t="str">
        <f t="shared" si="335"/>
        <v>S6P7</v>
      </c>
      <c r="AJ1288" s="7" t="str">
        <f t="shared" si="336"/>
        <v>S3P7</v>
      </c>
      <c r="AK1288" s="7" t="str">
        <f>IFERROR(VLOOKUP(Z1288,'PASTE-DL-ALARMS'!$Q$10:$W$2200,7,FALSE),"")</f>
        <v/>
      </c>
      <c r="AL1288" s="55" t="str">
        <f>IFERROR(VLOOKUP(Z1288,'PASTE-DL-ALARMS'!$Q$10:$W$2200,3,FALSE),"")</f>
        <v/>
      </c>
      <c r="AM1288" s="7" t="str">
        <f t="shared" si="337"/>
        <v>10.121.25.1_Panwadi(GNE)_S6P7</v>
      </c>
      <c r="AN1288" s="55" t="str">
        <f t="shared" si="338"/>
        <v>10.121.25.6_PANWADI 2_S3P7</v>
      </c>
      <c r="AO1288" s="72" t="e">
        <f t="shared" ca="1" si="339"/>
        <v>#VALUE!</v>
      </c>
      <c r="AP1288" s="7" t="str">
        <f>IFERROR(VLOOKUP(Z1288,'PASTE-DL-ALARMS'!$Q$10:$Z$2800,8,FALSE),"")</f>
        <v/>
      </c>
    </row>
    <row r="1289" spans="1:42" x14ac:dyDescent="0.25">
      <c r="A1289" s="20"/>
      <c r="B1289" s="20"/>
      <c r="C1289" s="20" t="str">
        <f>IF(D1289="Critical",MAX($C$8:C1288)+1,"")</f>
        <v/>
      </c>
      <c r="D1289" s="20" t="str">
        <f t="shared" si="323"/>
        <v>-</v>
      </c>
      <c r="E1289" s="20" t="str">
        <f>VLOOKUP('PASTE-DOWN-DL'!F1289,'SSA-CODE'!$D$4:$E$56,2,FALSE)</f>
        <v>HMR</v>
      </c>
      <c r="F1289" s="48" t="str">
        <f t="shared" si="324"/>
        <v>SSA HMR</v>
      </c>
      <c r="G1289" s="48" t="str">
        <f t="shared" si="325"/>
        <v xml:space="preserve">	SSA HMR</v>
      </c>
      <c r="H1289" s="20">
        <v>1280</v>
      </c>
      <c r="I1289" t="s">
        <v>13575</v>
      </c>
      <c r="J1289" t="s">
        <v>6260</v>
      </c>
      <c r="K1289" t="s">
        <v>6261</v>
      </c>
      <c r="L1289" t="s">
        <v>6262</v>
      </c>
      <c r="M1289" t="s">
        <v>6263</v>
      </c>
      <c r="N1289" t="s">
        <v>13576</v>
      </c>
      <c r="O1289" t="s">
        <v>13577</v>
      </c>
      <c r="P1289" t="s">
        <v>6266</v>
      </c>
      <c r="Q1289" t="s">
        <v>6453</v>
      </c>
      <c r="R1289" t="s">
        <v>6343</v>
      </c>
      <c r="S1289" t="s">
        <v>7531</v>
      </c>
      <c r="T1289" t="s">
        <v>6353</v>
      </c>
      <c r="U1289" t="s">
        <v>7531</v>
      </c>
      <c r="V1289" t="s">
        <v>6271</v>
      </c>
      <c r="W1289" t="s">
        <v>13578</v>
      </c>
      <c r="X1289" t="s">
        <v>13579</v>
      </c>
      <c r="Y1289" t="s">
        <v>6269</v>
      </c>
      <c r="Z1289" s="48" t="str">
        <f t="shared" si="326"/>
        <v>SSA HMR-10.121.25.165-GAMBHOI_PH2\S4P1-10.121.25.180-Pratappura_PH3\S3P1</v>
      </c>
      <c r="AA1289" s="48">
        <f t="shared" si="327"/>
        <v>15</v>
      </c>
      <c r="AB1289" s="48">
        <f t="shared" si="328"/>
        <v>23</v>
      </c>
      <c r="AC1289" s="48">
        <f t="shared" si="329"/>
        <v>15</v>
      </c>
      <c r="AD1289" s="48">
        <f t="shared" si="330"/>
        <v>26</v>
      </c>
      <c r="AE1289" s="48" t="str">
        <f t="shared" si="331"/>
        <v>10.121.25.165</v>
      </c>
      <c r="AF1289" s="42" t="str">
        <f t="shared" si="332"/>
        <v>10.121.25.180</v>
      </c>
      <c r="AG1289" s="7" t="str">
        <f t="shared" si="333"/>
        <v>GAMBHOI</v>
      </c>
      <c r="AH1289" s="7" t="str">
        <f t="shared" si="334"/>
        <v>Pratappura</v>
      </c>
      <c r="AI1289" s="7" t="str">
        <f t="shared" si="335"/>
        <v>S4P1</v>
      </c>
      <c r="AJ1289" s="7" t="str">
        <f t="shared" si="336"/>
        <v>S3P1</v>
      </c>
      <c r="AK1289" s="7" t="str">
        <f>IFERROR(VLOOKUP(Z1289,'PASTE-DL-ALARMS'!$Q$10:$W$2200,7,FALSE),"")</f>
        <v/>
      </c>
      <c r="AL1289" s="55" t="str">
        <f>IFERROR(VLOOKUP(Z1289,'PASTE-DL-ALARMS'!$Q$10:$W$2200,3,FALSE),"")</f>
        <v/>
      </c>
      <c r="AM1289" s="7" t="str">
        <f t="shared" si="337"/>
        <v>10.121.25.165_GAMBHOI_S4P1</v>
      </c>
      <c r="AN1289" s="55" t="str">
        <f t="shared" si="338"/>
        <v>10.121.25.180_Pratappura_S3P1</v>
      </c>
      <c r="AO1289" s="72" t="e">
        <f t="shared" ca="1" si="339"/>
        <v>#VALUE!</v>
      </c>
      <c r="AP1289" s="7" t="str">
        <f>IFERROR(VLOOKUP(Z1289,'PASTE-DL-ALARMS'!$Q$10:$Z$2800,8,FALSE),"")</f>
        <v/>
      </c>
    </row>
    <row r="1290" spans="1:42" x14ac:dyDescent="0.25">
      <c r="A1290" s="20"/>
      <c r="B1290" s="20"/>
      <c r="C1290" s="20" t="str">
        <f>IF(D1290="Critical",MAX($C$8:C1289)+1,"")</f>
        <v/>
      </c>
      <c r="D1290" s="20" t="str">
        <f t="shared" si="323"/>
        <v>-</v>
      </c>
      <c r="E1290" s="20" t="str">
        <f>VLOOKUP('PASTE-DOWN-DL'!F1290,'SSA-CODE'!$D$4:$E$56,2,FALSE)</f>
        <v>SEN</v>
      </c>
      <c r="F1290" s="48" t="str">
        <f t="shared" si="324"/>
        <v>SSA SEN</v>
      </c>
      <c r="G1290" s="48" t="str">
        <f t="shared" si="325"/>
        <v xml:space="preserve">	SSA SEN</v>
      </c>
      <c r="H1290" s="20">
        <v>1281</v>
      </c>
      <c r="I1290" t="s">
        <v>13580</v>
      </c>
      <c r="J1290" t="s">
        <v>6260</v>
      </c>
      <c r="K1290" t="s">
        <v>6275</v>
      </c>
      <c r="L1290" t="s">
        <v>6262</v>
      </c>
      <c r="M1290" t="s">
        <v>6263</v>
      </c>
      <c r="N1290" t="s">
        <v>13581</v>
      </c>
      <c r="O1290" t="s">
        <v>13582</v>
      </c>
      <c r="P1290" t="s">
        <v>6266</v>
      </c>
      <c r="Q1290" t="s">
        <v>6820</v>
      </c>
      <c r="R1290" t="s">
        <v>6279</v>
      </c>
      <c r="S1290" t="s">
        <v>9926</v>
      </c>
      <c r="T1290" t="s">
        <v>6353</v>
      </c>
      <c r="U1290" t="s">
        <v>9926</v>
      </c>
      <c r="V1290" t="s">
        <v>6271</v>
      </c>
      <c r="W1290" t="s">
        <v>13583</v>
      </c>
      <c r="X1290" t="s">
        <v>13584</v>
      </c>
      <c r="Y1290" t="s">
        <v>6269</v>
      </c>
      <c r="Z1290" s="48" t="str">
        <f t="shared" si="326"/>
        <v>SSA SEN-10.121.17.154-SURENDRANAGAR PNT_TN703B_GJ_SSA SEN_PH3\S1P6-10.121.99.26-OFC SEN_TN705B_GJ_SSA SEN_PH3\S4P2</v>
      </c>
      <c r="AA1290" s="48">
        <f t="shared" si="327"/>
        <v>14</v>
      </c>
      <c r="AB1290" s="48">
        <f t="shared" si="328"/>
        <v>21</v>
      </c>
      <c r="AC1290" s="48">
        <f t="shared" si="329"/>
        <v>14</v>
      </c>
      <c r="AD1290" s="48">
        <f t="shared" si="330"/>
        <v>32</v>
      </c>
      <c r="AE1290" s="48" t="str">
        <f t="shared" si="331"/>
        <v>10.121.99.26</v>
      </c>
      <c r="AF1290" s="42" t="str">
        <f t="shared" si="332"/>
        <v>10.121.99.35</v>
      </c>
      <c r="AG1290" s="7" t="str">
        <f t="shared" si="333"/>
        <v>OCB TE</v>
      </c>
      <c r="AH1290" s="7" t="str">
        <f t="shared" si="334"/>
        <v>SURENDRANAGAR PNT</v>
      </c>
      <c r="AI1290" s="7" t="str">
        <f t="shared" si="335"/>
        <v>S4P2</v>
      </c>
      <c r="AJ1290" s="7" t="str">
        <f t="shared" si="336"/>
        <v>S1P6</v>
      </c>
      <c r="AK1290" s="7" t="str">
        <f>IFERROR(VLOOKUP(Z1290,'PASTE-DL-ALARMS'!$Q$10:$W$2200,7,FALSE),"")</f>
        <v/>
      </c>
      <c r="AL1290" s="55" t="str">
        <f>IFERROR(VLOOKUP(Z1290,'PASTE-DL-ALARMS'!$Q$10:$W$2200,3,FALSE),"")</f>
        <v/>
      </c>
      <c r="AM1290" s="7" t="str">
        <f t="shared" si="337"/>
        <v>10.121.99.26_OCB TE_S4P2</v>
      </c>
      <c r="AN1290" s="55" t="str">
        <f t="shared" si="338"/>
        <v>10.121.99.35_SURENDRANAGAR PNT_S1P6</v>
      </c>
      <c r="AO1290" s="72" t="e">
        <f t="shared" ca="1" si="339"/>
        <v>#VALUE!</v>
      </c>
      <c r="AP1290" s="7" t="str">
        <f>IFERROR(VLOOKUP(Z1290,'PASTE-DL-ALARMS'!$Q$10:$Z$2800,8,FALSE),"")</f>
        <v/>
      </c>
    </row>
    <row r="1291" spans="1:42" x14ac:dyDescent="0.25">
      <c r="A1291" s="20"/>
      <c r="B1291" s="20"/>
      <c r="C1291" s="20" t="str">
        <f>IF(D1291="Critical",MAX($C$8:C1290)+1,"")</f>
        <v/>
      </c>
      <c r="D1291" s="20" t="str">
        <f t="shared" ref="D1291:D1354" si="340">TRIM(CLEAN(P1291))</f>
        <v>-</v>
      </c>
      <c r="E1291" s="20" t="str">
        <f>VLOOKUP('PASTE-DOWN-DL'!F1291,'SSA-CODE'!$D$4:$E$56,2,FALSE)</f>
        <v>WTR AM</v>
      </c>
      <c r="F1291" s="48" t="str">
        <f t="shared" ref="F1291:F1354" si="341">TRIM(CLEAN(SUBSTITUTE(G1291,CHAR(160)," ")))</f>
        <v>WTR AM</v>
      </c>
      <c r="G1291" s="48" t="str">
        <f t="shared" ref="G1291:G1354" si="342">MID(I1291,1,SEARCH("-",I1291)-1)</f>
        <v xml:space="preserve">	WTR AM</v>
      </c>
      <c r="H1291" s="20">
        <v>1282</v>
      </c>
      <c r="I1291" t="s">
        <v>13585</v>
      </c>
      <c r="J1291" t="s">
        <v>6260</v>
      </c>
      <c r="K1291" t="s">
        <v>6261</v>
      </c>
      <c r="L1291" t="s">
        <v>6262</v>
      </c>
      <c r="M1291" t="s">
        <v>6263</v>
      </c>
      <c r="N1291" t="s">
        <v>13586</v>
      </c>
      <c r="O1291" t="s">
        <v>13587</v>
      </c>
      <c r="P1291" t="s">
        <v>6266</v>
      </c>
      <c r="Q1291" t="s">
        <v>6469</v>
      </c>
      <c r="R1291" t="s">
        <v>6279</v>
      </c>
      <c r="S1291" t="s">
        <v>6269</v>
      </c>
      <c r="T1291" t="s">
        <v>6559</v>
      </c>
      <c r="U1291" t="s">
        <v>6269</v>
      </c>
      <c r="V1291" t="s">
        <v>6271</v>
      </c>
      <c r="W1291" t="s">
        <v>13588</v>
      </c>
      <c r="X1291" t="s">
        <v>13589</v>
      </c>
      <c r="Y1291" t="s">
        <v>6269</v>
      </c>
      <c r="Z1291" s="48" t="str">
        <f t="shared" ref="Z1291:Z1354" si="343">TRIM(CLEAN(I1291))</f>
        <v>WTR AM-10.121.16.200-TN725B_himmatnagar\S4P1-10.121.16.199-TN705B_SUNOKH_B1\S3P1</v>
      </c>
      <c r="AA1291" s="48">
        <f t="shared" ref="AA1291:AA1354" si="344">SEARCH("_",N1291)</f>
        <v>15</v>
      </c>
      <c r="AB1291" s="48">
        <f t="shared" ref="AB1291:AB1354" si="345">SEARCH("_TN7",N1291)</f>
        <v>22</v>
      </c>
      <c r="AC1291" s="48">
        <f t="shared" ref="AC1291:AC1354" si="346">SEARCH("_",O1291)</f>
        <v>15</v>
      </c>
      <c r="AD1291" s="48">
        <f t="shared" ref="AD1291:AD1354" si="347">SEARCH("_TN7",O1291)</f>
        <v>29</v>
      </c>
      <c r="AE1291" s="48" t="str">
        <f t="shared" ref="AE1291:AE1354" si="348">TRIM(CLEAN(MID(N1291,1,SEARCH("_",N1291)-1)))</f>
        <v>10.121.16.199</v>
      </c>
      <c r="AF1291" s="42" t="str">
        <f t="shared" ref="AF1291:AF1354" si="349">TRIM(CLEAN(MID(O1291,1,SEARCH("_",O1291)-1)))</f>
        <v>10.121.16.200</v>
      </c>
      <c r="AG1291" s="7" t="str">
        <f t="shared" ref="AG1291:AG1354" si="350">MID(N1291,AA1291+1,AB1291-AA1291-1)</f>
        <v>Sunokh</v>
      </c>
      <c r="AH1291" s="7" t="str">
        <f t="shared" ref="AH1291:AH1354" si="351">MID(O1291,AC1291+1,AD1291-AC1291-1)</f>
        <v>Himmatnagar 1</v>
      </c>
      <c r="AI1291" s="7" t="str">
        <f t="shared" ref="AI1291:AI1354" si="352">RIGHT(N1291,LEN(N1291)-SEARCH("\",N1291))</f>
        <v>S3P1</v>
      </c>
      <c r="AJ1291" s="7" t="str">
        <f t="shared" ref="AJ1291:AJ1354" si="353">RIGHT(O1291,LEN(O1291)-SEARCH("\",O1291))</f>
        <v>S4P1</v>
      </c>
      <c r="AK1291" s="7" t="str">
        <f>IFERROR(VLOOKUP(Z1291,'PASTE-DL-ALARMS'!$Q$10:$W$2200,7,FALSE),"")</f>
        <v/>
      </c>
      <c r="AL1291" s="55" t="str">
        <f>IFERROR(VLOOKUP(Z1291,'PASTE-DL-ALARMS'!$Q$10:$W$2200,3,FALSE),"")</f>
        <v/>
      </c>
      <c r="AM1291" s="7" t="str">
        <f t="shared" ref="AM1291:AM1354" si="354">CONCATENATE(AE1291,"_",AG1291,"_",AI1291)</f>
        <v>10.121.16.199_Sunokh_S3P1</v>
      </c>
      <c r="AN1291" s="55" t="str">
        <f t="shared" ref="AN1291:AN1354" si="355">CONCATENATE(AF1291,"_",AH1291,"_",AJ1291)</f>
        <v>10.121.16.200_Himmatnagar 1_S4P1</v>
      </c>
      <c r="AO1291" s="72" t="e">
        <f t="shared" ref="AO1291:AO1354" ca="1" si="356">$AL$3-AK1291</f>
        <v>#VALUE!</v>
      </c>
      <c r="AP1291" s="7" t="str">
        <f>IFERROR(VLOOKUP(Z1291,'PASTE-DL-ALARMS'!$Q$10:$Z$2800,8,FALSE),"")</f>
        <v/>
      </c>
    </row>
    <row r="1292" spans="1:42" x14ac:dyDescent="0.25">
      <c r="A1292" s="20"/>
      <c r="B1292" s="20"/>
      <c r="C1292" s="20" t="str">
        <f>IF(D1292="Critical",MAX($C$8:C1291)+1,"")</f>
        <v/>
      </c>
      <c r="D1292" s="20" t="str">
        <f t="shared" si="340"/>
        <v>-</v>
      </c>
      <c r="E1292" s="20" t="str">
        <f>VLOOKUP('PASTE-DOWN-DL'!F1292,'SSA-CODE'!$D$4:$E$56,2,FALSE)</f>
        <v>WTR AM</v>
      </c>
      <c r="F1292" s="48" t="str">
        <f t="shared" si="341"/>
        <v>WTR AM</v>
      </c>
      <c r="G1292" s="48" t="str">
        <f t="shared" si="342"/>
        <v xml:space="preserve">	WTR AM</v>
      </c>
      <c r="H1292" s="20">
        <v>1283</v>
      </c>
      <c r="I1292" t="s">
        <v>13590</v>
      </c>
      <c r="J1292" t="s">
        <v>6260</v>
      </c>
      <c r="K1292" t="s">
        <v>6261</v>
      </c>
      <c r="L1292" t="s">
        <v>6262</v>
      </c>
      <c r="M1292" t="s">
        <v>6263</v>
      </c>
      <c r="N1292" t="s">
        <v>13591</v>
      </c>
      <c r="O1292" t="s">
        <v>13592</v>
      </c>
      <c r="P1292" t="s">
        <v>6266</v>
      </c>
      <c r="Q1292" t="s">
        <v>6784</v>
      </c>
      <c r="R1292" t="s">
        <v>6820</v>
      </c>
      <c r="S1292" t="s">
        <v>6269</v>
      </c>
      <c r="T1292" t="s">
        <v>6559</v>
      </c>
      <c r="U1292" t="s">
        <v>6269</v>
      </c>
      <c r="V1292" t="s">
        <v>6271</v>
      </c>
      <c r="W1292" t="s">
        <v>13593</v>
      </c>
      <c r="X1292" t="s">
        <v>13594</v>
      </c>
      <c r="Y1292" t="s">
        <v>6269</v>
      </c>
      <c r="Z1292" s="48" t="str">
        <f t="shared" si="343"/>
        <v>WTR AM-10.121.15.205-TN725B_Vadgam_B2\S3P1-10.121.15.203-TN725B_Kheralu_B2\S4P1</v>
      </c>
      <c r="AA1292" s="48">
        <f t="shared" si="344"/>
        <v>15</v>
      </c>
      <c r="AB1292" s="48">
        <f t="shared" si="345"/>
        <v>23</v>
      </c>
      <c r="AC1292" s="48">
        <f t="shared" si="346"/>
        <v>15</v>
      </c>
      <c r="AD1292" s="48">
        <f t="shared" si="347"/>
        <v>22</v>
      </c>
      <c r="AE1292" s="48" t="str">
        <f t="shared" si="348"/>
        <v>10.121.15.203</v>
      </c>
      <c r="AF1292" s="42" t="str">
        <f t="shared" si="349"/>
        <v>10.121.15.205</v>
      </c>
      <c r="AG1292" s="7" t="str">
        <f t="shared" si="350"/>
        <v>Kheralu</v>
      </c>
      <c r="AH1292" s="7" t="str">
        <f t="shared" si="351"/>
        <v>Vadgam</v>
      </c>
      <c r="AI1292" s="7" t="str">
        <f t="shared" si="352"/>
        <v>S4P1</v>
      </c>
      <c r="AJ1292" s="7" t="str">
        <f t="shared" si="353"/>
        <v>S3P1</v>
      </c>
      <c r="AK1292" s="7" t="str">
        <f>IFERROR(VLOOKUP(Z1292,'PASTE-DL-ALARMS'!$Q$10:$W$2200,7,FALSE),"")</f>
        <v/>
      </c>
      <c r="AL1292" s="55" t="str">
        <f>IFERROR(VLOOKUP(Z1292,'PASTE-DL-ALARMS'!$Q$10:$W$2200,3,FALSE),"")</f>
        <v/>
      </c>
      <c r="AM1292" s="7" t="str">
        <f t="shared" si="354"/>
        <v>10.121.15.203_Kheralu_S4P1</v>
      </c>
      <c r="AN1292" s="55" t="str">
        <f t="shared" si="355"/>
        <v>10.121.15.205_Vadgam_S3P1</v>
      </c>
      <c r="AO1292" s="72" t="e">
        <f t="shared" ca="1" si="356"/>
        <v>#VALUE!</v>
      </c>
      <c r="AP1292" s="7" t="str">
        <f>IFERROR(VLOOKUP(Z1292,'PASTE-DL-ALARMS'!$Q$10:$Z$2800,8,FALSE),"")</f>
        <v/>
      </c>
    </row>
    <row r="1293" spans="1:42" x14ac:dyDescent="0.25">
      <c r="A1293" s="20"/>
      <c r="B1293" s="20"/>
      <c r="C1293" s="20" t="str">
        <f>IF(D1293="Critical",MAX($C$8:C1292)+1,"")</f>
        <v/>
      </c>
      <c r="D1293" s="20" t="str">
        <f t="shared" si="340"/>
        <v>-</v>
      </c>
      <c r="E1293" s="20" t="str">
        <f>VLOOKUP('PASTE-DOWN-DL'!F1293,'SSA-CODE'!$D$4:$E$56,2,FALSE)</f>
        <v>VDA</v>
      </c>
      <c r="F1293" s="48" t="str">
        <f t="shared" si="341"/>
        <v>SSA VDR</v>
      </c>
      <c r="G1293" s="48" t="str">
        <f t="shared" si="342"/>
        <v xml:space="preserve">	SSA VDR</v>
      </c>
      <c r="H1293" s="20">
        <v>1284</v>
      </c>
      <c r="I1293" t="s">
        <v>13595</v>
      </c>
      <c r="J1293" t="s">
        <v>6466</v>
      </c>
      <c r="K1293" t="s">
        <v>6275</v>
      </c>
      <c r="L1293" t="s">
        <v>6262</v>
      </c>
      <c r="M1293" t="s">
        <v>6263</v>
      </c>
      <c r="N1293" t="s">
        <v>13596</v>
      </c>
      <c r="O1293" t="s">
        <v>13597</v>
      </c>
      <c r="P1293" t="s">
        <v>6266</v>
      </c>
      <c r="Q1293" t="s">
        <v>7090</v>
      </c>
      <c r="R1293" t="s">
        <v>7090</v>
      </c>
      <c r="S1293" t="s">
        <v>13598</v>
      </c>
      <c r="T1293" t="s">
        <v>6425</v>
      </c>
      <c r="U1293" t="s">
        <v>13598</v>
      </c>
      <c r="V1293" t="s">
        <v>6271</v>
      </c>
      <c r="W1293" t="s">
        <v>13599</v>
      </c>
      <c r="X1293" t="s">
        <v>13600</v>
      </c>
      <c r="Y1293" t="s">
        <v>6269</v>
      </c>
      <c r="Z1293" s="48" t="str">
        <f t="shared" si="343"/>
        <v>SSA VDR-10.121.19.136-GOTRI_S4P8-10.121.16.23-GOTRI N2_S4P8</v>
      </c>
      <c r="AA1293" s="48">
        <f t="shared" si="344"/>
        <v>15</v>
      </c>
      <c r="AB1293" s="48">
        <f t="shared" si="345"/>
        <v>21</v>
      </c>
      <c r="AC1293" s="48">
        <f t="shared" si="346"/>
        <v>14</v>
      </c>
      <c r="AD1293" s="48">
        <f t="shared" si="347"/>
        <v>23</v>
      </c>
      <c r="AE1293" s="48" t="str">
        <f t="shared" si="348"/>
        <v>10.121.19.136</v>
      </c>
      <c r="AF1293" s="42" t="str">
        <f t="shared" si="349"/>
        <v>10.121.16.23</v>
      </c>
      <c r="AG1293" s="7" t="str">
        <f t="shared" si="350"/>
        <v>GOTRI</v>
      </c>
      <c r="AH1293" s="7" t="str">
        <f t="shared" si="351"/>
        <v>GOTRI N2</v>
      </c>
      <c r="AI1293" s="7" t="str">
        <f t="shared" si="352"/>
        <v>S4P8</v>
      </c>
      <c r="AJ1293" s="7" t="str">
        <f t="shared" si="353"/>
        <v>S4P8</v>
      </c>
      <c r="AK1293" s="7" t="str">
        <f>IFERROR(VLOOKUP(Z1293,'PASTE-DL-ALARMS'!$Q$10:$W$2200,7,FALSE),"")</f>
        <v/>
      </c>
      <c r="AL1293" s="55" t="str">
        <f>IFERROR(VLOOKUP(Z1293,'PASTE-DL-ALARMS'!$Q$10:$W$2200,3,FALSE),"")</f>
        <v/>
      </c>
      <c r="AM1293" s="7" t="str">
        <f t="shared" si="354"/>
        <v>10.121.19.136_GOTRI_S4P8</v>
      </c>
      <c r="AN1293" s="55" t="str">
        <f t="shared" si="355"/>
        <v>10.121.16.23_GOTRI N2_S4P8</v>
      </c>
      <c r="AO1293" s="72" t="e">
        <f t="shared" ca="1" si="356"/>
        <v>#VALUE!</v>
      </c>
      <c r="AP1293" s="7" t="str">
        <f>IFERROR(VLOOKUP(Z1293,'PASTE-DL-ALARMS'!$Q$10:$Z$2800,8,FALSE),"")</f>
        <v/>
      </c>
    </row>
    <row r="1294" spans="1:42" x14ac:dyDescent="0.25">
      <c r="A1294" s="20"/>
      <c r="B1294" s="20"/>
      <c r="C1294" s="20" t="str">
        <f>IF(D1294="Critical",MAX($C$8:C1293)+1,"")</f>
        <v/>
      </c>
      <c r="D1294" s="20" t="str">
        <f t="shared" si="340"/>
        <v>-</v>
      </c>
      <c r="E1294" s="20" t="str">
        <f>VLOOKUP('PASTE-DOWN-DL'!F1294,'SSA-CODE'!$D$4:$E$56,2,FALSE)</f>
        <v>WTR AM</v>
      </c>
      <c r="F1294" s="48" t="str">
        <f t="shared" si="341"/>
        <v>WTR AM</v>
      </c>
      <c r="G1294" s="48" t="str">
        <f t="shared" si="342"/>
        <v xml:space="preserve">	WTR AM</v>
      </c>
      <c r="H1294" s="20">
        <v>1285</v>
      </c>
      <c r="I1294" t="s">
        <v>13601</v>
      </c>
      <c r="J1294" t="s">
        <v>6260</v>
      </c>
      <c r="K1294" t="s">
        <v>6261</v>
      </c>
      <c r="L1294" t="s">
        <v>6262</v>
      </c>
      <c r="M1294" t="s">
        <v>6263</v>
      </c>
      <c r="N1294" t="s">
        <v>13602</v>
      </c>
      <c r="O1294" t="s">
        <v>13603</v>
      </c>
      <c r="P1294" t="s">
        <v>6266</v>
      </c>
      <c r="Q1294" t="s">
        <v>7354</v>
      </c>
      <c r="R1294" t="s">
        <v>6735</v>
      </c>
      <c r="S1294" t="s">
        <v>6269</v>
      </c>
      <c r="T1294" t="s">
        <v>6602</v>
      </c>
      <c r="U1294" t="s">
        <v>6269</v>
      </c>
      <c r="V1294" t="s">
        <v>6271</v>
      </c>
      <c r="W1294" t="s">
        <v>13604</v>
      </c>
      <c r="X1294" t="s">
        <v>13605</v>
      </c>
      <c r="Y1294" t="s">
        <v>6269</v>
      </c>
      <c r="Z1294" s="48" t="str">
        <f t="shared" si="343"/>
        <v>WTR AM-10.121.16.134-TN725B_Baroda City_B2\S4P1-10.121.16.133-TN725B_Anand_B2\S3P1</v>
      </c>
      <c r="AA1294" s="48">
        <f t="shared" si="344"/>
        <v>15</v>
      </c>
      <c r="AB1294" s="48">
        <f t="shared" si="345"/>
        <v>29</v>
      </c>
      <c r="AC1294" s="48">
        <f t="shared" si="346"/>
        <v>15</v>
      </c>
      <c r="AD1294" s="48">
        <f t="shared" si="347"/>
        <v>21</v>
      </c>
      <c r="AE1294" s="48" t="str">
        <f t="shared" si="348"/>
        <v>10.121.16.134</v>
      </c>
      <c r="AF1294" s="42" t="str">
        <f t="shared" si="349"/>
        <v>10.121.16.133</v>
      </c>
      <c r="AG1294" s="7" t="str">
        <f t="shared" si="350"/>
        <v>BARODA CITY 2</v>
      </c>
      <c r="AH1294" s="7" t="str">
        <f t="shared" si="351"/>
        <v>Anand</v>
      </c>
      <c r="AI1294" s="7" t="str">
        <f t="shared" si="352"/>
        <v>S4P1</v>
      </c>
      <c r="AJ1294" s="7" t="str">
        <f t="shared" si="353"/>
        <v>S3P1</v>
      </c>
      <c r="AK1294" s="7" t="str">
        <f>IFERROR(VLOOKUP(Z1294,'PASTE-DL-ALARMS'!$Q$10:$W$2200,7,FALSE),"")</f>
        <v/>
      </c>
      <c r="AL1294" s="55" t="str">
        <f>IFERROR(VLOOKUP(Z1294,'PASTE-DL-ALARMS'!$Q$10:$W$2200,3,FALSE),"")</f>
        <v/>
      </c>
      <c r="AM1294" s="7" t="str">
        <f t="shared" si="354"/>
        <v>10.121.16.134_BARODA CITY 2_S4P1</v>
      </c>
      <c r="AN1294" s="55" t="str">
        <f t="shared" si="355"/>
        <v>10.121.16.133_Anand_S3P1</v>
      </c>
      <c r="AO1294" s="72" t="e">
        <f t="shared" ca="1" si="356"/>
        <v>#VALUE!</v>
      </c>
      <c r="AP1294" s="7" t="str">
        <f>IFERROR(VLOOKUP(Z1294,'PASTE-DL-ALARMS'!$Q$10:$Z$2800,8,FALSE),"")</f>
        <v/>
      </c>
    </row>
    <row r="1295" spans="1:42" x14ac:dyDescent="0.25">
      <c r="A1295" s="20"/>
      <c r="B1295" s="20"/>
      <c r="C1295" s="20">
        <f>IF(D1295="Critical",MAX($C$8:C1294)+1,"")</f>
        <v>51</v>
      </c>
      <c r="D1295" s="20" t="str">
        <f t="shared" si="340"/>
        <v>Critical</v>
      </c>
      <c r="E1295" s="20" t="str">
        <f>VLOOKUP('PASTE-DOWN-DL'!F1295,'SSA-CODE'!$D$4:$E$56,2,FALSE)</f>
        <v>BCH</v>
      </c>
      <c r="F1295" s="48" t="str">
        <f t="shared" si="341"/>
        <v>SSA BCH</v>
      </c>
      <c r="G1295" s="48" t="str">
        <f t="shared" si="342"/>
        <v xml:space="preserve">	SSA BCH</v>
      </c>
      <c r="H1295" s="20">
        <v>1286</v>
      </c>
      <c r="I1295" t="s">
        <v>13606</v>
      </c>
      <c r="J1295" t="s">
        <v>6260</v>
      </c>
      <c r="K1295" t="s">
        <v>6261</v>
      </c>
      <c r="L1295" t="s">
        <v>6262</v>
      </c>
      <c r="M1295" t="s">
        <v>6263</v>
      </c>
      <c r="N1295" t="s">
        <v>13608</v>
      </c>
      <c r="O1295" t="s">
        <v>13607</v>
      </c>
      <c r="P1295" t="s">
        <v>6484</v>
      </c>
      <c r="Q1295" t="s">
        <v>6359</v>
      </c>
      <c r="R1295" t="s">
        <v>6360</v>
      </c>
      <c r="S1295" t="s">
        <v>13609</v>
      </c>
      <c r="T1295" t="s">
        <v>6568</v>
      </c>
      <c r="U1295" t="s">
        <v>8581</v>
      </c>
      <c r="V1295" t="s">
        <v>6271</v>
      </c>
      <c r="W1295" t="s">
        <v>13610</v>
      </c>
      <c r="X1295" t="s">
        <v>13611</v>
      </c>
      <c r="Y1295" t="s">
        <v>6269</v>
      </c>
      <c r="Z1295" s="48" t="str">
        <f t="shared" si="343"/>
        <v>SSA BCH-10.121.96.72-Hinglot_4/1-10.121.96.73-Civil lines_3/1</v>
      </c>
      <c r="AA1295" s="48">
        <f t="shared" si="344"/>
        <v>14</v>
      </c>
      <c r="AB1295" s="48">
        <f t="shared" si="345"/>
        <v>26</v>
      </c>
      <c r="AC1295" s="48">
        <f t="shared" si="346"/>
        <v>14</v>
      </c>
      <c r="AD1295" s="48">
        <f t="shared" si="347"/>
        <v>22</v>
      </c>
      <c r="AE1295" s="48" t="str">
        <f t="shared" si="348"/>
        <v>10.121.96.73</v>
      </c>
      <c r="AF1295" s="42" t="str">
        <f t="shared" si="349"/>
        <v>10.121.96.72</v>
      </c>
      <c r="AG1295" s="7" t="str">
        <f t="shared" si="350"/>
        <v>Civil lines</v>
      </c>
      <c r="AH1295" s="7" t="str">
        <f t="shared" si="351"/>
        <v>Hinglot</v>
      </c>
      <c r="AI1295" s="7" t="str">
        <f t="shared" si="352"/>
        <v>S3P1</v>
      </c>
      <c r="AJ1295" s="7" t="str">
        <f t="shared" si="353"/>
        <v>S4P1</v>
      </c>
      <c r="AK1295" s="7" t="str">
        <f>IFERROR(VLOOKUP(Z1295,'PASTE-DL-ALARMS'!$Q$10:$W$2200,7,FALSE),"")</f>
        <v>14-05-2026</v>
      </c>
      <c r="AL1295" s="55" t="str">
        <f>IFERROR(VLOOKUP(Z1295,'PASTE-DL-ALARMS'!$Q$10:$W$2200,3,FALSE),"")</f>
        <v>08:57:55</v>
      </c>
      <c r="AM1295" s="7" t="str">
        <f t="shared" si="354"/>
        <v>10.121.96.73_Civil lines_S3P1</v>
      </c>
      <c r="AN1295" s="55" t="str">
        <f t="shared" si="355"/>
        <v>10.121.96.72_Hinglot_S4P1</v>
      </c>
      <c r="AO1295" s="72">
        <f t="shared" ca="1" si="356"/>
        <v>1</v>
      </c>
      <c r="AP1295" s="7" t="str">
        <f>IFERROR(VLOOKUP(Z1295,'PASTE-DL-ALARMS'!$Q$10:$Z$2800,8,FALSE),"")</f>
        <v xml:space="preserve">	2026/05/14,08:57:55</v>
      </c>
    </row>
    <row r="1296" spans="1:42" x14ac:dyDescent="0.25">
      <c r="A1296" s="20"/>
      <c r="B1296" s="20"/>
      <c r="C1296" s="20" t="str">
        <f>IF(D1296="Critical",MAX($C$8:C1295)+1,"")</f>
        <v/>
      </c>
      <c r="D1296" s="20" t="str">
        <f t="shared" si="340"/>
        <v>-</v>
      </c>
      <c r="E1296" s="20" t="str">
        <f>VLOOKUP('PASTE-DOWN-DL'!F1296,'SSA-CODE'!$D$4:$E$56,2,FALSE)</f>
        <v>RJT</v>
      </c>
      <c r="F1296" s="48" t="str">
        <f t="shared" si="341"/>
        <v>SSA RJ</v>
      </c>
      <c r="G1296" s="48" t="str">
        <f t="shared" si="342"/>
        <v xml:space="preserve">	SSA RJ</v>
      </c>
      <c r="H1296" s="20">
        <v>1287</v>
      </c>
      <c r="I1296" t="s">
        <v>13612</v>
      </c>
      <c r="J1296" t="s">
        <v>6260</v>
      </c>
      <c r="K1296" t="s">
        <v>6261</v>
      </c>
      <c r="L1296" t="s">
        <v>6262</v>
      </c>
      <c r="M1296" t="s">
        <v>6263</v>
      </c>
      <c r="N1296" t="s">
        <v>13614</v>
      </c>
      <c r="O1296" t="s">
        <v>13613</v>
      </c>
      <c r="P1296" t="s">
        <v>6266</v>
      </c>
      <c r="Q1296" t="s">
        <v>6876</v>
      </c>
      <c r="R1296" t="s">
        <v>6279</v>
      </c>
      <c r="S1296" t="s">
        <v>8614</v>
      </c>
      <c r="T1296" t="s">
        <v>6486</v>
      </c>
      <c r="U1296" t="s">
        <v>8615</v>
      </c>
      <c r="V1296" t="s">
        <v>6271</v>
      </c>
      <c r="W1296" t="s">
        <v>8616</v>
      </c>
      <c r="X1296" t="s">
        <v>13615</v>
      </c>
      <c r="Y1296" t="s">
        <v>6269</v>
      </c>
      <c r="Z1296" s="48" t="str">
        <f t="shared" si="343"/>
        <v>SSA RJ-10.121.17.51-Kotada_3/1-10.121.17.42-Gondal_3/1</v>
      </c>
      <c r="AA1296" s="48">
        <f t="shared" si="344"/>
        <v>14</v>
      </c>
      <c r="AB1296" s="48">
        <f t="shared" si="345"/>
        <v>21</v>
      </c>
      <c r="AC1296" s="48">
        <f t="shared" si="346"/>
        <v>14</v>
      </c>
      <c r="AD1296" s="48">
        <f t="shared" si="347"/>
        <v>21</v>
      </c>
      <c r="AE1296" s="48" t="str">
        <f t="shared" si="348"/>
        <v>10.121.17.42</v>
      </c>
      <c r="AF1296" s="42" t="str">
        <f t="shared" si="349"/>
        <v>10.121.17.51</v>
      </c>
      <c r="AG1296" s="7" t="str">
        <f t="shared" si="350"/>
        <v>GONDAL</v>
      </c>
      <c r="AH1296" s="7" t="str">
        <f t="shared" si="351"/>
        <v>KOTADA</v>
      </c>
      <c r="AI1296" s="7" t="str">
        <f t="shared" si="352"/>
        <v>S3P1</v>
      </c>
      <c r="AJ1296" s="7" t="str">
        <f t="shared" si="353"/>
        <v>S3P1</v>
      </c>
      <c r="AK1296" s="7" t="str">
        <f>IFERROR(VLOOKUP(Z1296,'PASTE-DL-ALARMS'!$Q$10:$W$2200,7,FALSE),"")</f>
        <v/>
      </c>
      <c r="AL1296" s="55" t="str">
        <f>IFERROR(VLOOKUP(Z1296,'PASTE-DL-ALARMS'!$Q$10:$W$2200,3,FALSE),"")</f>
        <v/>
      </c>
      <c r="AM1296" s="7" t="str">
        <f t="shared" si="354"/>
        <v>10.121.17.42_GONDAL_S3P1</v>
      </c>
      <c r="AN1296" s="55" t="str">
        <f t="shared" si="355"/>
        <v>10.121.17.51_KOTADA_S3P1</v>
      </c>
      <c r="AO1296" s="72" t="e">
        <f t="shared" ca="1" si="356"/>
        <v>#VALUE!</v>
      </c>
      <c r="AP1296" s="7" t="str">
        <f>IFERROR(VLOOKUP(Z1296,'PASTE-DL-ALARMS'!$Q$10:$Z$2800,8,FALSE),"")</f>
        <v/>
      </c>
    </row>
    <row r="1297" spans="1:42" x14ac:dyDescent="0.25">
      <c r="A1297" s="20"/>
      <c r="B1297" s="20"/>
      <c r="C1297" s="20" t="str">
        <f>IF(D1297="Critical",MAX($C$8:C1296)+1,"")</f>
        <v/>
      </c>
      <c r="D1297" s="20" t="str">
        <f t="shared" si="340"/>
        <v>-</v>
      </c>
      <c r="E1297" s="20" t="str">
        <f>VLOOKUP('PASTE-DOWN-DL'!F1297,'SSA-CODE'!$D$4:$E$56,2,FALSE)</f>
        <v>HMR</v>
      </c>
      <c r="F1297" s="48" t="str">
        <f t="shared" si="341"/>
        <v>SSA HMR</v>
      </c>
      <c r="G1297" s="48" t="str">
        <f t="shared" si="342"/>
        <v xml:space="preserve">	SSA HMR</v>
      </c>
      <c r="H1297" s="20">
        <v>1288</v>
      </c>
      <c r="I1297" t="s">
        <v>13616</v>
      </c>
      <c r="J1297" t="s">
        <v>6260</v>
      </c>
      <c r="K1297" t="s">
        <v>6275</v>
      </c>
      <c r="L1297" t="s">
        <v>6262</v>
      </c>
      <c r="M1297" t="s">
        <v>6263</v>
      </c>
      <c r="N1297" t="s">
        <v>13617</v>
      </c>
      <c r="O1297" t="s">
        <v>13618</v>
      </c>
      <c r="P1297" t="s">
        <v>6266</v>
      </c>
      <c r="Q1297" t="s">
        <v>6777</v>
      </c>
      <c r="R1297" t="s">
        <v>6279</v>
      </c>
      <c r="S1297" t="s">
        <v>10796</v>
      </c>
      <c r="T1297" t="s">
        <v>6500</v>
      </c>
      <c r="U1297" t="s">
        <v>9589</v>
      </c>
      <c r="V1297" t="s">
        <v>6271</v>
      </c>
      <c r="W1297" t="s">
        <v>13619</v>
      </c>
      <c r="X1297" t="s">
        <v>13620</v>
      </c>
      <c r="Y1297" t="s">
        <v>6269</v>
      </c>
      <c r="Z1297" s="48" t="str">
        <f t="shared" si="343"/>
        <v>SSA HMR-10.121.15.138-GhadiEx_2/5-10.121.25.172-Rampura-CR_3/5</v>
      </c>
      <c r="AA1297" s="48">
        <f t="shared" si="344"/>
        <v>15</v>
      </c>
      <c r="AB1297" s="48">
        <f t="shared" si="345"/>
        <v>21</v>
      </c>
      <c r="AC1297" s="48">
        <f t="shared" si="346"/>
        <v>15</v>
      </c>
      <c r="AD1297" s="48">
        <f t="shared" si="347"/>
        <v>26</v>
      </c>
      <c r="AE1297" s="48" t="str">
        <f t="shared" si="348"/>
        <v>10.121.15.138</v>
      </c>
      <c r="AF1297" s="42" t="str">
        <f t="shared" si="349"/>
        <v>10.121.25.172</v>
      </c>
      <c r="AG1297" s="7" t="str">
        <f t="shared" si="350"/>
        <v>Ghadi</v>
      </c>
      <c r="AH1297" s="7" t="str">
        <f t="shared" si="351"/>
        <v>Rampura CR</v>
      </c>
      <c r="AI1297" s="7" t="str">
        <f t="shared" si="352"/>
        <v>S2P5</v>
      </c>
      <c r="AJ1297" s="7" t="str">
        <f t="shared" si="353"/>
        <v>S3P5</v>
      </c>
      <c r="AK1297" s="7" t="str">
        <f>IFERROR(VLOOKUP(Z1297,'PASTE-DL-ALARMS'!$Q$10:$W$2200,7,FALSE),"")</f>
        <v/>
      </c>
      <c r="AL1297" s="55" t="str">
        <f>IFERROR(VLOOKUP(Z1297,'PASTE-DL-ALARMS'!$Q$10:$W$2200,3,FALSE),"")</f>
        <v/>
      </c>
      <c r="AM1297" s="7" t="str">
        <f t="shared" si="354"/>
        <v>10.121.15.138_Ghadi_S2P5</v>
      </c>
      <c r="AN1297" s="55" t="str">
        <f t="shared" si="355"/>
        <v>10.121.25.172_Rampura CR_S3P5</v>
      </c>
      <c r="AO1297" s="72" t="e">
        <f t="shared" ca="1" si="356"/>
        <v>#VALUE!</v>
      </c>
      <c r="AP1297" s="7" t="str">
        <f>IFERROR(VLOOKUP(Z1297,'PASTE-DL-ALARMS'!$Q$10:$Z$2800,8,FALSE),"")</f>
        <v/>
      </c>
    </row>
    <row r="1298" spans="1:42" x14ac:dyDescent="0.25">
      <c r="A1298" s="20"/>
      <c r="B1298" s="20"/>
      <c r="C1298" s="20" t="str">
        <f>IF(D1298="Critical",MAX($C$8:C1297)+1,"")</f>
        <v/>
      </c>
      <c r="D1298" s="20" t="str">
        <f t="shared" si="340"/>
        <v>-</v>
      </c>
      <c r="E1298" s="20" t="str">
        <f>VLOOKUP('PASTE-DOWN-DL'!F1298,'SSA-CODE'!$D$4:$E$56,2,FALSE)</f>
        <v>VDA</v>
      </c>
      <c r="F1298" s="48" t="str">
        <f t="shared" si="341"/>
        <v>SSA VDR</v>
      </c>
      <c r="G1298" s="48" t="str">
        <f t="shared" si="342"/>
        <v xml:space="preserve">	SSA VDR</v>
      </c>
      <c r="H1298" s="20">
        <v>1289</v>
      </c>
      <c r="I1298" t="s">
        <v>13621</v>
      </c>
      <c r="J1298" t="s">
        <v>6260</v>
      </c>
      <c r="K1298" t="s">
        <v>6261</v>
      </c>
      <c r="L1298" t="s">
        <v>6262</v>
      </c>
      <c r="M1298" t="s">
        <v>6263</v>
      </c>
      <c r="N1298" t="s">
        <v>13622</v>
      </c>
      <c r="O1298" t="s">
        <v>13623</v>
      </c>
      <c r="P1298" t="s">
        <v>6266</v>
      </c>
      <c r="Q1298" t="s">
        <v>6460</v>
      </c>
      <c r="R1298" t="s">
        <v>6706</v>
      </c>
      <c r="S1298" t="s">
        <v>6269</v>
      </c>
      <c r="T1298" t="s">
        <v>6353</v>
      </c>
      <c r="U1298" t="s">
        <v>6417</v>
      </c>
      <c r="V1298" t="s">
        <v>6271</v>
      </c>
      <c r="W1298" t="s">
        <v>13624</v>
      </c>
      <c r="X1298" t="s">
        <v>13625</v>
      </c>
      <c r="Y1298" t="s">
        <v>6269</v>
      </c>
      <c r="Z1298" s="48" t="str">
        <f t="shared" si="343"/>
        <v>SSA VDR-10.121.19.130-Alkapuri 2_3/1 -10.121.19.139-Atladra_4/1</v>
      </c>
      <c r="AA1298" s="48">
        <f t="shared" si="344"/>
        <v>15</v>
      </c>
      <c r="AB1298" s="48">
        <f t="shared" si="345"/>
        <v>29</v>
      </c>
      <c r="AC1298" s="48">
        <f t="shared" si="346"/>
        <v>15</v>
      </c>
      <c r="AD1298" s="48">
        <f t="shared" si="347"/>
        <v>23</v>
      </c>
      <c r="AE1298" s="48" t="str">
        <f t="shared" si="348"/>
        <v>10.121.19.130</v>
      </c>
      <c r="AF1298" s="42" t="str">
        <f t="shared" si="349"/>
        <v>10.121.19.139</v>
      </c>
      <c r="AG1298" s="7" t="str">
        <f t="shared" si="350"/>
        <v>ALKAPURI(GNE)</v>
      </c>
      <c r="AH1298" s="7" t="str">
        <f t="shared" si="351"/>
        <v>ATLADRA</v>
      </c>
      <c r="AI1298" s="7" t="str">
        <f t="shared" si="352"/>
        <v>S3P1</v>
      </c>
      <c r="AJ1298" s="7" t="str">
        <f t="shared" si="353"/>
        <v>S4P1</v>
      </c>
      <c r="AK1298" s="7" t="str">
        <f>IFERROR(VLOOKUP(Z1298,'PASTE-DL-ALARMS'!$Q$10:$W$2200,7,FALSE),"")</f>
        <v/>
      </c>
      <c r="AL1298" s="55" t="str">
        <f>IFERROR(VLOOKUP(Z1298,'PASTE-DL-ALARMS'!$Q$10:$W$2200,3,FALSE),"")</f>
        <v/>
      </c>
      <c r="AM1298" s="7" t="str">
        <f t="shared" si="354"/>
        <v>10.121.19.130_ALKAPURI(GNE)_S3P1</v>
      </c>
      <c r="AN1298" s="55" t="str">
        <f t="shared" si="355"/>
        <v>10.121.19.139_ATLADRA_S4P1</v>
      </c>
      <c r="AO1298" s="72" t="e">
        <f t="shared" ca="1" si="356"/>
        <v>#VALUE!</v>
      </c>
      <c r="AP1298" s="7" t="str">
        <f>IFERROR(VLOOKUP(Z1298,'PASTE-DL-ALARMS'!$Q$10:$Z$2800,8,FALSE),"")</f>
        <v/>
      </c>
    </row>
    <row r="1299" spans="1:42" x14ac:dyDescent="0.25">
      <c r="A1299" s="20"/>
      <c r="B1299" s="20"/>
      <c r="C1299" s="20" t="str">
        <f>IF(D1299="Critical",MAX($C$8:C1298)+1,"")</f>
        <v/>
      </c>
      <c r="D1299" s="20" t="str">
        <f t="shared" si="340"/>
        <v>-</v>
      </c>
      <c r="E1299" s="20" t="str">
        <f>VLOOKUP('PASTE-DOWN-DL'!F1299,'SSA-CODE'!$D$4:$E$56,2,FALSE)</f>
        <v>SEN</v>
      </c>
      <c r="F1299" s="48" t="str">
        <f t="shared" si="341"/>
        <v>SSA SEN</v>
      </c>
      <c r="G1299" s="48" t="str">
        <f t="shared" si="342"/>
        <v xml:space="preserve">	SSA SEN</v>
      </c>
      <c r="H1299" s="20">
        <v>1290</v>
      </c>
      <c r="I1299" t="s">
        <v>13626</v>
      </c>
      <c r="J1299" t="s">
        <v>6260</v>
      </c>
      <c r="K1299" t="s">
        <v>6261</v>
      </c>
      <c r="L1299" t="s">
        <v>6262</v>
      </c>
      <c r="M1299" t="s">
        <v>6263</v>
      </c>
      <c r="N1299" t="s">
        <v>13627</v>
      </c>
      <c r="O1299" t="s">
        <v>13628</v>
      </c>
      <c r="P1299" t="s">
        <v>6266</v>
      </c>
      <c r="Q1299" t="s">
        <v>6453</v>
      </c>
      <c r="R1299" t="s">
        <v>6416</v>
      </c>
      <c r="S1299" t="s">
        <v>13629</v>
      </c>
      <c r="T1299" t="s">
        <v>6304</v>
      </c>
      <c r="U1299" t="s">
        <v>6362</v>
      </c>
      <c r="V1299" t="s">
        <v>6271</v>
      </c>
      <c r="W1299" t="s">
        <v>13630</v>
      </c>
      <c r="X1299" t="s">
        <v>13631</v>
      </c>
      <c r="Y1299" t="s">
        <v>6269</v>
      </c>
      <c r="Z1299" s="48" t="str">
        <f t="shared" si="343"/>
        <v>SSA SEN-10.121.99.4-Lakhtar B2_4/1-10.121.99.31-Vana B1_4/1</v>
      </c>
      <c r="AA1299" s="48">
        <f t="shared" si="344"/>
        <v>14</v>
      </c>
      <c r="AB1299" s="48">
        <f t="shared" si="345"/>
        <v>19</v>
      </c>
      <c r="AC1299" s="48">
        <f t="shared" si="346"/>
        <v>13</v>
      </c>
      <c r="AD1299" s="48">
        <f t="shared" si="347"/>
        <v>21</v>
      </c>
      <c r="AE1299" s="48" t="str">
        <f t="shared" si="348"/>
        <v>10.121.99.31</v>
      </c>
      <c r="AF1299" s="42" t="str">
        <f t="shared" si="349"/>
        <v>10.121.99.4</v>
      </c>
      <c r="AG1299" s="7" t="str">
        <f t="shared" si="350"/>
        <v>VANA</v>
      </c>
      <c r="AH1299" s="7" t="str">
        <f t="shared" si="351"/>
        <v>LAKHTAR</v>
      </c>
      <c r="AI1299" s="7" t="str">
        <f t="shared" si="352"/>
        <v>S4P1</v>
      </c>
      <c r="AJ1299" s="7" t="str">
        <f t="shared" si="353"/>
        <v>S4P1</v>
      </c>
      <c r="AK1299" s="7" t="str">
        <f>IFERROR(VLOOKUP(Z1299,'PASTE-DL-ALARMS'!$Q$10:$W$2200,7,FALSE),"")</f>
        <v/>
      </c>
      <c r="AL1299" s="55" t="str">
        <f>IFERROR(VLOOKUP(Z1299,'PASTE-DL-ALARMS'!$Q$10:$W$2200,3,FALSE),"")</f>
        <v/>
      </c>
      <c r="AM1299" s="7" t="str">
        <f t="shared" si="354"/>
        <v>10.121.99.31_VANA_S4P1</v>
      </c>
      <c r="AN1299" s="55" t="str">
        <f t="shared" si="355"/>
        <v>10.121.99.4_LAKHTAR_S4P1</v>
      </c>
      <c r="AO1299" s="72" t="e">
        <f t="shared" ca="1" si="356"/>
        <v>#VALUE!</v>
      </c>
      <c r="AP1299" s="7" t="str">
        <f>IFERROR(VLOOKUP(Z1299,'PASTE-DL-ALARMS'!$Q$10:$Z$2800,8,FALSE),"")</f>
        <v/>
      </c>
    </row>
    <row r="1300" spans="1:42" x14ac:dyDescent="0.25">
      <c r="A1300" s="20"/>
      <c r="B1300" s="20"/>
      <c r="C1300" s="20" t="str">
        <f>IF(D1300="Critical",MAX($C$8:C1299)+1,"")</f>
        <v/>
      </c>
      <c r="D1300" s="20" t="str">
        <f t="shared" si="340"/>
        <v>-</v>
      </c>
      <c r="E1300" s="20" t="str">
        <f>VLOOKUP('PASTE-DOWN-DL'!F1300,'SSA-CODE'!$D$4:$E$56,2,FALSE)</f>
        <v>JND</v>
      </c>
      <c r="F1300" s="48" t="str">
        <f t="shared" si="341"/>
        <v>SSA JND</v>
      </c>
      <c r="G1300" s="48" t="str">
        <f t="shared" si="342"/>
        <v xml:space="preserve">	SSA JND</v>
      </c>
      <c r="H1300" s="20">
        <v>1291</v>
      </c>
      <c r="I1300" t="s">
        <v>13632</v>
      </c>
      <c r="J1300" t="s">
        <v>6260</v>
      </c>
      <c r="K1300" t="s">
        <v>6275</v>
      </c>
      <c r="L1300" t="s">
        <v>6262</v>
      </c>
      <c r="M1300" t="s">
        <v>6263</v>
      </c>
      <c r="N1300" t="s">
        <v>13633</v>
      </c>
      <c r="O1300" t="s">
        <v>13634</v>
      </c>
      <c r="P1300" t="s">
        <v>6266</v>
      </c>
      <c r="Q1300" t="s">
        <v>6302</v>
      </c>
      <c r="R1300" t="s">
        <v>6279</v>
      </c>
      <c r="S1300" t="s">
        <v>13635</v>
      </c>
      <c r="T1300" t="s">
        <v>6371</v>
      </c>
      <c r="U1300" t="s">
        <v>13636</v>
      </c>
      <c r="V1300" t="s">
        <v>6271</v>
      </c>
      <c r="W1300" t="s">
        <v>13637</v>
      </c>
      <c r="X1300" t="s">
        <v>13638</v>
      </c>
      <c r="Y1300" t="s">
        <v>6269</v>
      </c>
      <c r="Z1300" s="48" t="str">
        <f t="shared" si="343"/>
        <v>SSA JND-10.121.24.29-Ranakandrana_1/5-10.121.97.213-KUTIYANA_3/2</v>
      </c>
      <c r="AA1300" s="48">
        <f t="shared" si="344"/>
        <v>14</v>
      </c>
      <c r="AB1300" s="48">
        <f t="shared" si="345"/>
        <v>27</v>
      </c>
      <c r="AC1300" s="48">
        <f t="shared" si="346"/>
        <v>15</v>
      </c>
      <c r="AD1300" s="48">
        <f t="shared" si="347"/>
        <v>24</v>
      </c>
      <c r="AE1300" s="48" t="str">
        <f t="shared" si="348"/>
        <v>10.121.24.29</v>
      </c>
      <c r="AF1300" s="42" t="str">
        <f t="shared" si="349"/>
        <v>10.121.97.213</v>
      </c>
      <c r="AG1300" s="7" t="str">
        <f t="shared" si="350"/>
        <v>Ranakandrana</v>
      </c>
      <c r="AH1300" s="7" t="str">
        <f t="shared" si="351"/>
        <v>KUTIYANA</v>
      </c>
      <c r="AI1300" s="7" t="str">
        <f t="shared" si="352"/>
        <v>S1P5</v>
      </c>
      <c r="AJ1300" s="7" t="str">
        <f t="shared" si="353"/>
        <v>S3P2</v>
      </c>
      <c r="AK1300" s="7" t="str">
        <f>IFERROR(VLOOKUP(Z1300,'PASTE-DL-ALARMS'!$Q$10:$W$2200,7,FALSE),"")</f>
        <v/>
      </c>
      <c r="AL1300" s="55" t="str">
        <f>IFERROR(VLOOKUP(Z1300,'PASTE-DL-ALARMS'!$Q$10:$W$2200,3,FALSE),"")</f>
        <v/>
      </c>
      <c r="AM1300" s="7" t="str">
        <f t="shared" si="354"/>
        <v>10.121.24.29_Ranakandrana_S1P5</v>
      </c>
      <c r="AN1300" s="55" t="str">
        <f t="shared" si="355"/>
        <v>10.121.97.213_KUTIYANA_S3P2</v>
      </c>
      <c r="AO1300" s="72" t="e">
        <f t="shared" ca="1" si="356"/>
        <v>#VALUE!</v>
      </c>
      <c r="AP1300" s="7" t="str">
        <f>IFERROR(VLOOKUP(Z1300,'PASTE-DL-ALARMS'!$Q$10:$Z$2800,8,FALSE),"")</f>
        <v/>
      </c>
    </row>
    <row r="1301" spans="1:42" x14ac:dyDescent="0.25">
      <c r="A1301" s="20"/>
      <c r="B1301" s="20"/>
      <c r="C1301" s="20" t="str">
        <f>IF(D1301="Critical",MAX($C$8:C1300)+1,"")</f>
        <v/>
      </c>
      <c r="D1301" s="20" t="str">
        <f t="shared" si="340"/>
        <v>-</v>
      </c>
      <c r="E1301" s="20" t="str">
        <f>VLOOKUP('PASTE-DOWN-DL'!F1301,'SSA-CODE'!$D$4:$E$56,2,FALSE)</f>
        <v>SRT</v>
      </c>
      <c r="F1301" s="48" t="str">
        <f t="shared" si="341"/>
        <v>SSA SR</v>
      </c>
      <c r="G1301" s="48" t="str">
        <f t="shared" si="342"/>
        <v xml:space="preserve">	SSA SR</v>
      </c>
      <c r="H1301" s="20">
        <v>1292</v>
      </c>
      <c r="I1301" t="s">
        <v>13639</v>
      </c>
      <c r="J1301" t="s">
        <v>6260</v>
      </c>
      <c r="K1301" t="s">
        <v>6275</v>
      </c>
      <c r="L1301" t="s">
        <v>6262</v>
      </c>
      <c r="M1301" t="s">
        <v>6263</v>
      </c>
      <c r="N1301" t="s">
        <v>13640</v>
      </c>
      <c r="O1301" t="s">
        <v>13641</v>
      </c>
      <c r="P1301" t="s">
        <v>6266</v>
      </c>
      <c r="Q1301" t="s">
        <v>6706</v>
      </c>
      <c r="R1301" t="s">
        <v>6279</v>
      </c>
      <c r="S1301" t="s">
        <v>13642</v>
      </c>
      <c r="T1301" t="s">
        <v>6371</v>
      </c>
      <c r="U1301" t="s">
        <v>6372</v>
      </c>
      <c r="V1301" t="s">
        <v>6271</v>
      </c>
      <c r="W1301" t="s">
        <v>13643</v>
      </c>
      <c r="X1301" t="s">
        <v>13644</v>
      </c>
      <c r="Y1301" t="s">
        <v>6269</v>
      </c>
      <c r="Z1301" s="48" t="str">
        <f t="shared" si="343"/>
        <v>SSA SR-10.121.99.193-VARACHHA_3/3-10.121.19.193-MARKET1 GNE_5/5</v>
      </c>
      <c r="AA1301" s="48">
        <f t="shared" si="344"/>
        <v>15</v>
      </c>
      <c r="AB1301" s="48">
        <f t="shared" si="345"/>
        <v>31</v>
      </c>
      <c r="AC1301" s="48">
        <f t="shared" si="346"/>
        <v>15</v>
      </c>
      <c r="AD1301" s="48">
        <f t="shared" si="347"/>
        <v>28</v>
      </c>
      <c r="AE1301" s="48" t="str">
        <f t="shared" si="348"/>
        <v>10.121.99.193</v>
      </c>
      <c r="AF1301" s="42" t="str">
        <f t="shared" si="349"/>
        <v>10.121.19.193</v>
      </c>
      <c r="AG1301" s="7" t="str">
        <f t="shared" si="350"/>
        <v>VARACHHA 2(GNE)</v>
      </c>
      <c r="AH1301" s="7" t="str">
        <f t="shared" si="351"/>
        <v>MARKET1(GNE)</v>
      </c>
      <c r="AI1301" s="7" t="str">
        <f t="shared" si="352"/>
        <v>S3P3</v>
      </c>
      <c r="AJ1301" s="7" t="str">
        <f t="shared" si="353"/>
        <v>S5P5</v>
      </c>
      <c r="AK1301" s="7" t="str">
        <f>IFERROR(VLOOKUP(Z1301,'PASTE-DL-ALARMS'!$Q$10:$W$2200,7,FALSE),"")</f>
        <v/>
      </c>
      <c r="AL1301" s="55" t="str">
        <f>IFERROR(VLOOKUP(Z1301,'PASTE-DL-ALARMS'!$Q$10:$W$2200,3,FALSE),"")</f>
        <v/>
      </c>
      <c r="AM1301" s="7" t="str">
        <f t="shared" si="354"/>
        <v>10.121.99.193_VARACHHA 2(GNE)_S3P3</v>
      </c>
      <c r="AN1301" s="55" t="str">
        <f t="shared" si="355"/>
        <v>10.121.19.193_MARKET1(GNE)_S5P5</v>
      </c>
      <c r="AO1301" s="72" t="e">
        <f t="shared" ca="1" si="356"/>
        <v>#VALUE!</v>
      </c>
      <c r="AP1301" s="7" t="str">
        <f>IFERROR(VLOOKUP(Z1301,'PASTE-DL-ALARMS'!$Q$10:$Z$2800,8,FALSE),"")</f>
        <v/>
      </c>
    </row>
    <row r="1302" spans="1:42" x14ac:dyDescent="0.25">
      <c r="A1302" s="20"/>
      <c r="B1302" s="20"/>
      <c r="C1302" s="20" t="str">
        <f>IF(D1302="Critical",MAX($C$8:C1301)+1,"")</f>
        <v/>
      </c>
      <c r="D1302" s="20" t="str">
        <f t="shared" si="340"/>
        <v>-</v>
      </c>
      <c r="E1302" s="20" t="str">
        <f>VLOOKUP('PASTE-DOWN-DL'!F1302,'SSA-CODE'!$D$4:$E$56,2,FALSE)</f>
        <v>JND</v>
      </c>
      <c r="F1302" s="48" t="str">
        <f t="shared" si="341"/>
        <v>SSA JND</v>
      </c>
      <c r="G1302" s="48" t="str">
        <f t="shared" si="342"/>
        <v xml:space="preserve">	SSA JND</v>
      </c>
      <c r="H1302" s="20">
        <v>1293</v>
      </c>
      <c r="I1302" t="s">
        <v>13645</v>
      </c>
      <c r="J1302" t="s">
        <v>6260</v>
      </c>
      <c r="K1302" t="s">
        <v>6275</v>
      </c>
      <c r="L1302" t="s">
        <v>6262</v>
      </c>
      <c r="M1302" t="s">
        <v>6263</v>
      </c>
      <c r="N1302" t="s">
        <v>13646</v>
      </c>
      <c r="O1302" t="s">
        <v>13647</v>
      </c>
      <c r="P1302" t="s">
        <v>6266</v>
      </c>
      <c r="Q1302" t="s">
        <v>6359</v>
      </c>
      <c r="R1302" t="s">
        <v>6279</v>
      </c>
      <c r="S1302" t="s">
        <v>13648</v>
      </c>
      <c r="T1302" t="s">
        <v>6425</v>
      </c>
      <c r="U1302" t="s">
        <v>13648</v>
      </c>
      <c r="V1302" t="s">
        <v>6271</v>
      </c>
      <c r="W1302" t="s">
        <v>13649</v>
      </c>
      <c r="X1302" t="s">
        <v>13650</v>
      </c>
      <c r="Y1302" t="s">
        <v>6269</v>
      </c>
      <c r="Z1302" s="48" t="str">
        <f t="shared" si="343"/>
        <v>SSA JND-10.121.24.19-DHAVA TALALA_S2P5-10.121.24.35-MADHUPUR TALALA_S1P6</v>
      </c>
      <c r="AA1302" s="48">
        <f t="shared" si="344"/>
        <v>14</v>
      </c>
      <c r="AB1302" s="48">
        <f t="shared" si="345"/>
        <v>30</v>
      </c>
      <c r="AC1302" s="48">
        <f t="shared" si="346"/>
        <v>14</v>
      </c>
      <c r="AD1302" s="48">
        <f t="shared" si="347"/>
        <v>27</v>
      </c>
      <c r="AE1302" s="48" t="str">
        <f t="shared" si="348"/>
        <v>10.121.24.35</v>
      </c>
      <c r="AF1302" s="42" t="str">
        <f t="shared" si="349"/>
        <v>10.121.24.19</v>
      </c>
      <c r="AG1302" s="7" t="str">
        <f t="shared" si="350"/>
        <v>MADHUPUR TALALA</v>
      </c>
      <c r="AH1302" s="7" t="str">
        <f t="shared" si="351"/>
        <v>DHAVA TALALA</v>
      </c>
      <c r="AI1302" s="7" t="str">
        <f t="shared" si="352"/>
        <v>S1P6</v>
      </c>
      <c r="AJ1302" s="7" t="str">
        <f t="shared" si="353"/>
        <v>S2P5</v>
      </c>
      <c r="AK1302" s="7" t="str">
        <f>IFERROR(VLOOKUP(Z1302,'PASTE-DL-ALARMS'!$Q$10:$W$2200,7,FALSE),"")</f>
        <v/>
      </c>
      <c r="AL1302" s="55" t="str">
        <f>IFERROR(VLOOKUP(Z1302,'PASTE-DL-ALARMS'!$Q$10:$W$2200,3,FALSE),"")</f>
        <v/>
      </c>
      <c r="AM1302" s="7" t="str">
        <f t="shared" si="354"/>
        <v>10.121.24.35_MADHUPUR TALALA_S1P6</v>
      </c>
      <c r="AN1302" s="55" t="str">
        <f t="shared" si="355"/>
        <v>10.121.24.19_DHAVA TALALA_S2P5</v>
      </c>
      <c r="AO1302" s="72" t="e">
        <f t="shared" ca="1" si="356"/>
        <v>#VALUE!</v>
      </c>
      <c r="AP1302" s="7" t="str">
        <f>IFERROR(VLOOKUP(Z1302,'PASTE-DL-ALARMS'!$Q$10:$Z$2800,8,FALSE),"")</f>
        <v/>
      </c>
    </row>
    <row r="1303" spans="1:42" x14ac:dyDescent="0.25">
      <c r="A1303" s="20"/>
      <c r="B1303" s="20"/>
      <c r="C1303" s="20" t="str">
        <f>IF(D1303="Critical",MAX($C$8:C1302)+1,"")</f>
        <v/>
      </c>
      <c r="D1303" s="20" t="str">
        <f t="shared" si="340"/>
        <v>-</v>
      </c>
      <c r="E1303" s="20" t="str">
        <f>VLOOKUP('PASTE-DOWN-DL'!F1303,'SSA-CODE'!$D$4:$E$56,2,FALSE)</f>
        <v>JND</v>
      </c>
      <c r="F1303" s="48" t="str">
        <f t="shared" si="341"/>
        <v>SSA JND</v>
      </c>
      <c r="G1303" s="48" t="str">
        <f t="shared" si="342"/>
        <v xml:space="preserve">	SSA JND</v>
      </c>
      <c r="H1303" s="20">
        <v>1294</v>
      </c>
      <c r="I1303" t="s">
        <v>13651</v>
      </c>
      <c r="J1303" t="s">
        <v>6260</v>
      </c>
      <c r="K1303" t="s">
        <v>6275</v>
      </c>
      <c r="L1303" t="s">
        <v>6262</v>
      </c>
      <c r="M1303" t="s">
        <v>6263</v>
      </c>
      <c r="N1303" t="s">
        <v>13652</v>
      </c>
      <c r="O1303" t="s">
        <v>13653</v>
      </c>
      <c r="P1303" t="s">
        <v>6266</v>
      </c>
      <c r="Q1303" t="s">
        <v>6431</v>
      </c>
      <c r="R1303" t="s">
        <v>6439</v>
      </c>
      <c r="S1303" t="s">
        <v>11736</v>
      </c>
      <c r="T1303" t="s">
        <v>6345</v>
      </c>
      <c r="U1303" t="s">
        <v>11736</v>
      </c>
      <c r="V1303" t="s">
        <v>6271</v>
      </c>
      <c r="W1303" t="s">
        <v>13654</v>
      </c>
      <c r="X1303" t="s">
        <v>13655</v>
      </c>
      <c r="Y1303" t="s">
        <v>6269</v>
      </c>
      <c r="Z1303" s="48" t="str">
        <f t="shared" si="343"/>
        <v>SSA JND-10.121.24.28-Pashwanath BTS A1_1/5-10.121.97.212-Porbandar B2_4/4</v>
      </c>
      <c r="AA1303" s="48">
        <f t="shared" si="344"/>
        <v>14</v>
      </c>
      <c r="AB1303" s="48">
        <f t="shared" si="345"/>
        <v>29</v>
      </c>
      <c r="AC1303" s="48">
        <f t="shared" si="346"/>
        <v>15</v>
      </c>
      <c r="AD1303" s="48">
        <f t="shared" si="347"/>
        <v>25</v>
      </c>
      <c r="AE1303" s="48" t="str">
        <f t="shared" si="348"/>
        <v>10.121.24.28</v>
      </c>
      <c r="AF1303" s="42" t="str">
        <f t="shared" si="349"/>
        <v>10.121.97.212</v>
      </c>
      <c r="AG1303" s="7" t="str">
        <f t="shared" si="350"/>
        <v>Pashwanath BTS</v>
      </c>
      <c r="AH1303" s="7" t="str">
        <f t="shared" si="351"/>
        <v>PORBANDAR</v>
      </c>
      <c r="AI1303" s="7" t="str">
        <f t="shared" si="352"/>
        <v>S1P5</v>
      </c>
      <c r="AJ1303" s="7" t="str">
        <f t="shared" si="353"/>
        <v>S4P4</v>
      </c>
      <c r="AK1303" s="7" t="str">
        <f>IFERROR(VLOOKUP(Z1303,'PASTE-DL-ALARMS'!$Q$10:$W$2200,7,FALSE),"")</f>
        <v/>
      </c>
      <c r="AL1303" s="55" t="str">
        <f>IFERROR(VLOOKUP(Z1303,'PASTE-DL-ALARMS'!$Q$10:$W$2200,3,FALSE),"")</f>
        <v/>
      </c>
      <c r="AM1303" s="7" t="str">
        <f t="shared" si="354"/>
        <v>10.121.24.28_Pashwanath BTS_S1P5</v>
      </c>
      <c r="AN1303" s="55" t="str">
        <f t="shared" si="355"/>
        <v>10.121.97.212_PORBANDAR_S4P4</v>
      </c>
      <c r="AO1303" s="72" t="e">
        <f t="shared" ca="1" si="356"/>
        <v>#VALUE!</v>
      </c>
      <c r="AP1303" s="7" t="str">
        <f>IFERROR(VLOOKUP(Z1303,'PASTE-DL-ALARMS'!$Q$10:$Z$2800,8,FALSE),"")</f>
        <v/>
      </c>
    </row>
    <row r="1304" spans="1:42" x14ac:dyDescent="0.25">
      <c r="A1304" s="20"/>
      <c r="B1304" s="20"/>
      <c r="C1304" s="20" t="str">
        <f>IF(D1304="Critical",MAX($C$8:C1303)+1,"")</f>
        <v/>
      </c>
      <c r="D1304" s="20" t="str">
        <f t="shared" si="340"/>
        <v>-</v>
      </c>
      <c r="E1304" s="20" t="str">
        <f>VLOOKUP('PASTE-DOWN-DL'!F1304,'SSA-CODE'!$D$4:$E$56,2,FALSE)</f>
        <v>JND</v>
      </c>
      <c r="F1304" s="48" t="str">
        <f t="shared" si="341"/>
        <v>SSA JND</v>
      </c>
      <c r="G1304" s="48" t="str">
        <f t="shared" si="342"/>
        <v xml:space="preserve">	SSA JND</v>
      </c>
      <c r="H1304" s="20">
        <v>1295</v>
      </c>
      <c r="I1304" t="s">
        <v>13656</v>
      </c>
      <c r="J1304" t="s">
        <v>6260</v>
      </c>
      <c r="K1304" t="s">
        <v>6275</v>
      </c>
      <c r="L1304" t="s">
        <v>6262</v>
      </c>
      <c r="M1304" t="s">
        <v>6263</v>
      </c>
      <c r="N1304" t="s">
        <v>13657</v>
      </c>
      <c r="O1304" t="s">
        <v>13658</v>
      </c>
      <c r="P1304" t="s">
        <v>6266</v>
      </c>
      <c r="Q1304" t="s">
        <v>6608</v>
      </c>
      <c r="R1304" t="s">
        <v>6279</v>
      </c>
      <c r="S1304" t="s">
        <v>13659</v>
      </c>
      <c r="T1304" t="s">
        <v>6471</v>
      </c>
      <c r="U1304" t="s">
        <v>8402</v>
      </c>
      <c r="V1304" t="s">
        <v>6271</v>
      </c>
      <c r="W1304" t="s">
        <v>13660</v>
      </c>
      <c r="X1304" t="s">
        <v>13661</v>
      </c>
      <c r="Y1304" t="s">
        <v>6269</v>
      </c>
      <c r="Z1304" s="48" t="str">
        <f t="shared" si="343"/>
        <v>SSA JND-10.121.24.44-VASUNDHARA BTS -10.121.97.212-PORBANDAR</v>
      </c>
      <c r="AA1304" s="48">
        <f t="shared" si="344"/>
        <v>14</v>
      </c>
      <c r="AB1304" s="48">
        <f t="shared" si="345"/>
        <v>29</v>
      </c>
      <c r="AC1304" s="48">
        <f t="shared" si="346"/>
        <v>15</v>
      </c>
      <c r="AD1304" s="48">
        <f t="shared" si="347"/>
        <v>25</v>
      </c>
      <c r="AE1304" s="48" t="str">
        <f t="shared" si="348"/>
        <v>10.121.24.44</v>
      </c>
      <c r="AF1304" s="42" t="str">
        <f t="shared" si="349"/>
        <v>10.121.97.212</v>
      </c>
      <c r="AG1304" s="7" t="str">
        <f t="shared" si="350"/>
        <v>VASUNDHARA BTS</v>
      </c>
      <c r="AH1304" s="7" t="str">
        <f t="shared" si="351"/>
        <v>PORBANDAR</v>
      </c>
      <c r="AI1304" s="7" t="str">
        <f t="shared" si="352"/>
        <v>S1P5</v>
      </c>
      <c r="AJ1304" s="7" t="str">
        <f t="shared" si="353"/>
        <v>S3P4</v>
      </c>
      <c r="AK1304" s="7" t="str">
        <f>IFERROR(VLOOKUP(Z1304,'PASTE-DL-ALARMS'!$Q$10:$W$2200,7,FALSE),"")</f>
        <v/>
      </c>
      <c r="AL1304" s="55" t="str">
        <f>IFERROR(VLOOKUP(Z1304,'PASTE-DL-ALARMS'!$Q$10:$W$2200,3,FALSE),"")</f>
        <v/>
      </c>
      <c r="AM1304" s="7" t="str">
        <f t="shared" si="354"/>
        <v>10.121.24.44_VASUNDHARA BTS_S1P5</v>
      </c>
      <c r="AN1304" s="55" t="str">
        <f t="shared" si="355"/>
        <v>10.121.97.212_PORBANDAR_S3P4</v>
      </c>
      <c r="AO1304" s="72" t="e">
        <f t="shared" ca="1" si="356"/>
        <v>#VALUE!</v>
      </c>
      <c r="AP1304" s="7" t="str">
        <f>IFERROR(VLOOKUP(Z1304,'PASTE-DL-ALARMS'!$Q$10:$Z$2800,8,FALSE),"")</f>
        <v/>
      </c>
    </row>
    <row r="1305" spans="1:42" x14ac:dyDescent="0.25">
      <c r="A1305" s="20"/>
      <c r="B1305" s="20"/>
      <c r="C1305" s="20" t="str">
        <f>IF(D1305="Critical",MAX($C$8:C1304)+1,"")</f>
        <v/>
      </c>
      <c r="D1305" s="20" t="str">
        <f t="shared" si="340"/>
        <v>-</v>
      </c>
      <c r="E1305" s="20" t="str">
        <f>VLOOKUP('PASTE-DOWN-DL'!F1305,'SSA-CODE'!$D$4:$E$56,2,FALSE)</f>
        <v>BCH</v>
      </c>
      <c r="F1305" s="48" t="str">
        <f t="shared" si="341"/>
        <v>SSA BCH</v>
      </c>
      <c r="G1305" s="48" t="str">
        <f t="shared" si="342"/>
        <v xml:space="preserve">	SSA BCH</v>
      </c>
      <c r="H1305" s="20">
        <v>1296</v>
      </c>
      <c r="I1305" t="s">
        <v>13662</v>
      </c>
      <c r="J1305" t="s">
        <v>6260</v>
      </c>
      <c r="K1305" t="s">
        <v>6261</v>
      </c>
      <c r="L1305" t="s">
        <v>6262</v>
      </c>
      <c r="M1305" t="s">
        <v>6263</v>
      </c>
      <c r="N1305" t="s">
        <v>13663</v>
      </c>
      <c r="O1305" t="s">
        <v>13664</v>
      </c>
      <c r="P1305" t="s">
        <v>6266</v>
      </c>
      <c r="Q1305" t="s">
        <v>6566</v>
      </c>
      <c r="R1305" t="s">
        <v>6616</v>
      </c>
      <c r="S1305" t="s">
        <v>13665</v>
      </c>
      <c r="T1305" t="s">
        <v>6500</v>
      </c>
      <c r="U1305" t="s">
        <v>8581</v>
      </c>
      <c r="V1305" t="s">
        <v>6271</v>
      </c>
      <c r="W1305" t="s">
        <v>13666</v>
      </c>
      <c r="X1305" t="s">
        <v>6488</v>
      </c>
      <c r="Y1305" t="s">
        <v>6269</v>
      </c>
      <c r="Z1305" s="48" t="str">
        <f t="shared" si="343"/>
        <v>SSA BCH-10.121.96.69-DAHEJ B2_3/1-10.121.96.70-RAHIYAD B2_3/1</v>
      </c>
      <c r="AA1305" s="48">
        <f t="shared" si="344"/>
        <v>14</v>
      </c>
      <c r="AB1305" s="48">
        <f t="shared" si="345"/>
        <v>20</v>
      </c>
      <c r="AC1305" s="48">
        <f t="shared" si="346"/>
        <v>14</v>
      </c>
      <c r="AD1305" s="48">
        <f t="shared" si="347"/>
        <v>22</v>
      </c>
      <c r="AE1305" s="48" t="str">
        <f t="shared" si="348"/>
        <v>10.121.96.69</v>
      </c>
      <c r="AF1305" s="42" t="str">
        <f t="shared" si="349"/>
        <v>10.121.96.70</v>
      </c>
      <c r="AG1305" s="7" t="str">
        <f t="shared" si="350"/>
        <v>DAHEJ</v>
      </c>
      <c r="AH1305" s="7" t="str">
        <f t="shared" si="351"/>
        <v>RAHIYAD</v>
      </c>
      <c r="AI1305" s="7" t="str">
        <f t="shared" si="352"/>
        <v>S3P1</v>
      </c>
      <c r="AJ1305" s="7" t="str">
        <f t="shared" si="353"/>
        <v>S3P1</v>
      </c>
      <c r="AK1305" s="7" t="str">
        <f>IFERROR(VLOOKUP(Z1305,'PASTE-DL-ALARMS'!$Q$10:$W$2200,7,FALSE),"")</f>
        <v/>
      </c>
      <c r="AL1305" s="55" t="str">
        <f>IFERROR(VLOOKUP(Z1305,'PASTE-DL-ALARMS'!$Q$10:$W$2200,3,FALSE),"")</f>
        <v/>
      </c>
      <c r="AM1305" s="7" t="str">
        <f t="shared" si="354"/>
        <v>10.121.96.69_DAHEJ_S3P1</v>
      </c>
      <c r="AN1305" s="55" t="str">
        <f t="shared" si="355"/>
        <v>10.121.96.70_RAHIYAD_S3P1</v>
      </c>
      <c r="AO1305" s="72" t="e">
        <f t="shared" ca="1" si="356"/>
        <v>#VALUE!</v>
      </c>
      <c r="AP1305" s="7" t="str">
        <f>IFERROR(VLOOKUP(Z1305,'PASTE-DL-ALARMS'!$Q$10:$Z$2800,8,FALSE),"")</f>
        <v/>
      </c>
    </row>
    <row r="1306" spans="1:42" x14ac:dyDescent="0.25">
      <c r="A1306" s="20"/>
      <c r="B1306" s="20"/>
      <c r="C1306" s="20" t="str">
        <f>IF(D1306="Critical",MAX($C$8:C1305)+1,"")</f>
        <v/>
      </c>
      <c r="D1306" s="20" t="str">
        <f t="shared" si="340"/>
        <v>-</v>
      </c>
      <c r="E1306" s="20" t="str">
        <f>VLOOKUP('PASTE-DOWN-DL'!F1306,'SSA-CODE'!$D$4:$E$56,2,FALSE)</f>
        <v>WTR AM</v>
      </c>
      <c r="F1306" s="48" t="str">
        <f t="shared" si="341"/>
        <v>WTR AM</v>
      </c>
      <c r="G1306" s="48" t="str">
        <f t="shared" si="342"/>
        <v xml:space="preserve">	WTR AM</v>
      </c>
      <c r="H1306" s="20">
        <v>1297</v>
      </c>
      <c r="I1306" t="s">
        <v>13667</v>
      </c>
      <c r="J1306" t="s">
        <v>6466</v>
      </c>
      <c r="K1306" t="s">
        <v>6275</v>
      </c>
      <c r="L1306" t="s">
        <v>6262</v>
      </c>
      <c r="M1306" t="s">
        <v>6263</v>
      </c>
      <c r="N1306" t="s">
        <v>13668</v>
      </c>
      <c r="O1306" t="s">
        <v>13669</v>
      </c>
      <c r="P1306" t="s">
        <v>6266</v>
      </c>
      <c r="Q1306" t="s">
        <v>6692</v>
      </c>
      <c r="R1306" t="s">
        <v>6279</v>
      </c>
      <c r="S1306" t="s">
        <v>13670</v>
      </c>
      <c r="T1306" t="s">
        <v>6345</v>
      </c>
      <c r="U1306" t="s">
        <v>13670</v>
      </c>
      <c r="V1306" t="s">
        <v>6271</v>
      </c>
      <c r="W1306" t="s">
        <v>13671</v>
      </c>
      <c r="X1306" t="s">
        <v>13672</v>
      </c>
      <c r="Y1306" t="s">
        <v>6269</v>
      </c>
      <c r="Z1306" s="48" t="str">
        <f t="shared" si="343"/>
        <v>WTR AM-10.121.16.237-Thasara_PH2_4/9-10.121.16.229-THASRA_PH1_4/9</v>
      </c>
      <c r="AA1306" s="48">
        <f t="shared" si="344"/>
        <v>15</v>
      </c>
      <c r="AB1306" s="48">
        <f t="shared" si="345"/>
        <v>22</v>
      </c>
      <c r="AC1306" s="48">
        <f t="shared" si="346"/>
        <v>15</v>
      </c>
      <c r="AD1306" s="48">
        <f t="shared" si="347"/>
        <v>23</v>
      </c>
      <c r="AE1306" s="48" t="str">
        <f t="shared" si="348"/>
        <v>10.121.16.229</v>
      </c>
      <c r="AF1306" s="42" t="str">
        <f t="shared" si="349"/>
        <v>10.121.16.237</v>
      </c>
      <c r="AG1306" s="7" t="str">
        <f t="shared" si="350"/>
        <v>THASRA</v>
      </c>
      <c r="AH1306" s="7" t="str">
        <f t="shared" si="351"/>
        <v>Thasara</v>
      </c>
      <c r="AI1306" s="7" t="str">
        <f t="shared" si="352"/>
        <v>S4P9</v>
      </c>
      <c r="AJ1306" s="7" t="str">
        <f t="shared" si="353"/>
        <v>S4P9</v>
      </c>
      <c r="AK1306" s="7" t="str">
        <f>IFERROR(VLOOKUP(Z1306,'PASTE-DL-ALARMS'!$Q$10:$W$2200,7,FALSE),"")</f>
        <v/>
      </c>
      <c r="AL1306" s="55" t="str">
        <f>IFERROR(VLOOKUP(Z1306,'PASTE-DL-ALARMS'!$Q$10:$W$2200,3,FALSE),"")</f>
        <v/>
      </c>
      <c r="AM1306" s="7" t="str">
        <f t="shared" si="354"/>
        <v>10.121.16.229_THASRA_S4P9</v>
      </c>
      <c r="AN1306" s="55" t="str">
        <f t="shared" si="355"/>
        <v>10.121.16.237_Thasara_S4P9</v>
      </c>
      <c r="AO1306" s="72" t="e">
        <f t="shared" ca="1" si="356"/>
        <v>#VALUE!</v>
      </c>
      <c r="AP1306" s="7" t="str">
        <f>IFERROR(VLOOKUP(Z1306,'PASTE-DL-ALARMS'!$Q$10:$Z$2800,8,FALSE),"")</f>
        <v/>
      </c>
    </row>
    <row r="1307" spans="1:42" x14ac:dyDescent="0.25">
      <c r="A1307" s="20"/>
      <c r="B1307" s="20"/>
      <c r="C1307" s="20" t="str">
        <f>IF(D1307="Critical",MAX($C$8:C1306)+1,"")</f>
        <v/>
      </c>
      <c r="D1307" s="20" t="str">
        <f t="shared" si="340"/>
        <v>-</v>
      </c>
      <c r="E1307" s="20" t="str">
        <f>VLOOKUP('PASTE-DOWN-DL'!F1307,'SSA-CODE'!$D$4:$E$56,2,FALSE)</f>
        <v>VAL</v>
      </c>
      <c r="F1307" s="48" t="str">
        <f t="shared" si="341"/>
        <v>SSA VAL</v>
      </c>
      <c r="G1307" s="48" t="str">
        <f t="shared" si="342"/>
        <v xml:space="preserve">	SSA VAL</v>
      </c>
      <c r="H1307" s="20">
        <v>1298</v>
      </c>
      <c r="I1307" t="s">
        <v>13673</v>
      </c>
      <c r="J1307" t="s">
        <v>6260</v>
      </c>
      <c r="K1307" t="s">
        <v>6275</v>
      </c>
      <c r="L1307" t="s">
        <v>6262</v>
      </c>
      <c r="M1307" t="s">
        <v>6263</v>
      </c>
      <c r="N1307" t="s">
        <v>13674</v>
      </c>
      <c r="O1307" t="s">
        <v>13675</v>
      </c>
      <c r="P1307" t="s">
        <v>6266</v>
      </c>
      <c r="Q1307" t="s">
        <v>6378</v>
      </c>
      <c r="R1307" t="s">
        <v>6279</v>
      </c>
      <c r="S1307" t="s">
        <v>13676</v>
      </c>
      <c r="T1307" t="s">
        <v>6500</v>
      </c>
      <c r="U1307" t="s">
        <v>6931</v>
      </c>
      <c r="V1307" t="s">
        <v>6271</v>
      </c>
      <c r="W1307" t="s">
        <v>13677</v>
      </c>
      <c r="X1307" t="s">
        <v>13678</v>
      </c>
      <c r="Y1307" t="s">
        <v>6269</v>
      </c>
      <c r="Z1307" s="48" t="str">
        <f t="shared" si="343"/>
        <v>SSA VAL-10.121.68.100-Citynet Amli_1/6-10.121.68.67-Silvassa_B2_5/2</v>
      </c>
      <c r="AA1307" s="48">
        <f t="shared" si="344"/>
        <v>15</v>
      </c>
      <c r="AB1307" s="48">
        <f t="shared" si="345"/>
        <v>28</v>
      </c>
      <c r="AC1307" s="48">
        <f t="shared" si="346"/>
        <v>14</v>
      </c>
      <c r="AD1307" s="48">
        <f t="shared" si="347"/>
        <v>23</v>
      </c>
      <c r="AE1307" s="48" t="str">
        <f t="shared" si="348"/>
        <v>10.121.68.100</v>
      </c>
      <c r="AF1307" s="42" t="str">
        <f t="shared" si="349"/>
        <v>10.121.68.67</v>
      </c>
      <c r="AG1307" s="7" t="str">
        <f t="shared" si="350"/>
        <v>Citynet Amli</v>
      </c>
      <c r="AH1307" s="7" t="str">
        <f t="shared" si="351"/>
        <v>Silvassa</v>
      </c>
      <c r="AI1307" s="7" t="str">
        <f t="shared" si="352"/>
        <v>S1P6</v>
      </c>
      <c r="AJ1307" s="7" t="str">
        <f t="shared" si="353"/>
        <v>S5P2</v>
      </c>
      <c r="AK1307" s="7" t="str">
        <f>IFERROR(VLOOKUP(Z1307,'PASTE-DL-ALARMS'!$Q$10:$W$2200,7,FALSE),"")</f>
        <v/>
      </c>
      <c r="AL1307" s="55" t="str">
        <f>IFERROR(VLOOKUP(Z1307,'PASTE-DL-ALARMS'!$Q$10:$W$2200,3,FALSE),"")</f>
        <v/>
      </c>
      <c r="AM1307" s="7" t="str">
        <f t="shared" si="354"/>
        <v>10.121.68.100_Citynet Amli_S1P6</v>
      </c>
      <c r="AN1307" s="55" t="str">
        <f t="shared" si="355"/>
        <v>10.121.68.67_Silvassa_S5P2</v>
      </c>
      <c r="AO1307" s="72" t="e">
        <f t="shared" ca="1" si="356"/>
        <v>#VALUE!</v>
      </c>
      <c r="AP1307" s="7" t="str">
        <f>IFERROR(VLOOKUP(Z1307,'PASTE-DL-ALARMS'!$Q$10:$Z$2800,8,FALSE),"")</f>
        <v/>
      </c>
    </row>
    <row r="1308" spans="1:42" x14ac:dyDescent="0.25">
      <c r="A1308" s="20"/>
      <c r="B1308" s="20"/>
      <c r="C1308" s="20" t="str">
        <f>IF(D1308="Critical",MAX($C$8:C1307)+1,"")</f>
        <v/>
      </c>
      <c r="D1308" s="20" t="str">
        <f t="shared" si="340"/>
        <v>-</v>
      </c>
      <c r="E1308" s="20" t="str">
        <f>VLOOKUP('PASTE-DOWN-DL'!F1308,'SSA-CODE'!$D$4:$E$56,2,FALSE)</f>
        <v>NDD</v>
      </c>
      <c r="F1308" s="48" t="str">
        <f t="shared" si="341"/>
        <v>SSA NAD</v>
      </c>
      <c r="G1308" s="48" t="str">
        <f t="shared" si="342"/>
        <v xml:space="preserve">	SSA NAD</v>
      </c>
      <c r="H1308" s="20">
        <v>1299</v>
      </c>
      <c r="I1308" t="s">
        <v>13679</v>
      </c>
      <c r="J1308" t="s">
        <v>6260</v>
      </c>
      <c r="K1308" t="s">
        <v>6261</v>
      </c>
      <c r="L1308" t="s">
        <v>6262</v>
      </c>
      <c r="M1308" t="s">
        <v>6263</v>
      </c>
      <c r="N1308" t="s">
        <v>13680</v>
      </c>
      <c r="O1308" t="s">
        <v>13681</v>
      </c>
      <c r="P1308" t="s">
        <v>6266</v>
      </c>
      <c r="Q1308" t="s">
        <v>6416</v>
      </c>
      <c r="R1308" t="s">
        <v>6692</v>
      </c>
      <c r="S1308" t="s">
        <v>13682</v>
      </c>
      <c r="T1308" t="s">
        <v>6500</v>
      </c>
      <c r="U1308" t="s">
        <v>6653</v>
      </c>
      <c r="V1308" t="s">
        <v>6271</v>
      </c>
      <c r="W1308" t="s">
        <v>13683</v>
      </c>
      <c r="X1308" t="s">
        <v>13684</v>
      </c>
      <c r="Y1308" t="s">
        <v>6269</v>
      </c>
      <c r="Z1308" s="48" t="str">
        <f t="shared" si="343"/>
        <v>SSA NAD-10.121.24.244-VASO_4/1-10.121.24.245-MATAR_4/1</v>
      </c>
      <c r="AA1308" s="48">
        <f t="shared" si="344"/>
        <v>15</v>
      </c>
      <c r="AB1308" s="48">
        <f t="shared" si="345"/>
        <v>20</v>
      </c>
      <c r="AC1308" s="48">
        <f t="shared" si="346"/>
        <v>15</v>
      </c>
      <c r="AD1308" s="48">
        <f t="shared" si="347"/>
        <v>21</v>
      </c>
      <c r="AE1308" s="48" t="str">
        <f t="shared" si="348"/>
        <v>10.121.24.244</v>
      </c>
      <c r="AF1308" s="42" t="str">
        <f t="shared" si="349"/>
        <v>10.121.24.245</v>
      </c>
      <c r="AG1308" s="7" t="str">
        <f t="shared" si="350"/>
        <v>VASO</v>
      </c>
      <c r="AH1308" s="7" t="str">
        <f t="shared" si="351"/>
        <v>MATAR</v>
      </c>
      <c r="AI1308" s="7" t="str">
        <f t="shared" si="352"/>
        <v>S4P1</v>
      </c>
      <c r="AJ1308" s="7" t="str">
        <f t="shared" si="353"/>
        <v>S4P1</v>
      </c>
      <c r="AK1308" s="7" t="str">
        <f>IFERROR(VLOOKUP(Z1308,'PASTE-DL-ALARMS'!$Q$10:$W$2200,7,FALSE),"")</f>
        <v/>
      </c>
      <c r="AL1308" s="55" t="str">
        <f>IFERROR(VLOOKUP(Z1308,'PASTE-DL-ALARMS'!$Q$10:$W$2200,3,FALSE),"")</f>
        <v/>
      </c>
      <c r="AM1308" s="7" t="str">
        <f t="shared" si="354"/>
        <v>10.121.24.244_VASO_S4P1</v>
      </c>
      <c r="AN1308" s="55" t="str">
        <f t="shared" si="355"/>
        <v>10.121.24.245_MATAR_S4P1</v>
      </c>
      <c r="AO1308" s="72" t="e">
        <f t="shared" ca="1" si="356"/>
        <v>#VALUE!</v>
      </c>
      <c r="AP1308" s="7" t="str">
        <f>IFERROR(VLOOKUP(Z1308,'PASTE-DL-ALARMS'!$Q$10:$Z$2800,8,FALSE),"")</f>
        <v/>
      </c>
    </row>
    <row r="1309" spans="1:42" x14ac:dyDescent="0.25">
      <c r="A1309" s="20"/>
      <c r="B1309" s="20"/>
      <c r="C1309" s="20" t="str">
        <f>IF(D1309="Critical",MAX($C$8:C1308)+1,"")</f>
        <v/>
      </c>
      <c r="D1309" s="20" t="str">
        <f t="shared" si="340"/>
        <v>-</v>
      </c>
      <c r="E1309" s="20" t="str">
        <f>VLOOKUP('PASTE-DOWN-DL'!F1309,'SSA-CODE'!$D$4:$E$56,2,FALSE)</f>
        <v>WTR RJ</v>
      </c>
      <c r="F1309" s="48" t="str">
        <f t="shared" si="341"/>
        <v>WTR RJ</v>
      </c>
      <c r="G1309" s="48" t="str">
        <f t="shared" si="342"/>
        <v xml:space="preserve">	WTR RJ</v>
      </c>
      <c r="H1309" s="20">
        <v>1300</v>
      </c>
      <c r="I1309" t="s">
        <v>13685</v>
      </c>
      <c r="J1309" t="s">
        <v>6260</v>
      </c>
      <c r="K1309" t="s">
        <v>6275</v>
      </c>
      <c r="L1309" t="s">
        <v>6262</v>
      </c>
      <c r="M1309" t="s">
        <v>6263</v>
      </c>
      <c r="N1309" t="s">
        <v>13686</v>
      </c>
      <c r="O1309" t="s">
        <v>13687</v>
      </c>
      <c r="P1309" t="s">
        <v>6266</v>
      </c>
      <c r="Q1309" t="s">
        <v>6335</v>
      </c>
      <c r="R1309" t="s">
        <v>6279</v>
      </c>
      <c r="S1309" t="s">
        <v>6269</v>
      </c>
      <c r="T1309" t="s">
        <v>6602</v>
      </c>
      <c r="U1309" t="s">
        <v>6269</v>
      </c>
      <c r="V1309" t="s">
        <v>6271</v>
      </c>
      <c r="W1309" t="s">
        <v>13688</v>
      </c>
      <c r="X1309" t="s">
        <v>13689</v>
      </c>
      <c r="Y1309" t="s">
        <v>7872</v>
      </c>
      <c r="Z1309" s="48" t="str">
        <f t="shared" si="343"/>
        <v>WTR RJ-10.121.16.138-Bhadra2_4/4-10.121.69.66-Surendranagar1_3/4</v>
      </c>
      <c r="AA1309" s="48">
        <f t="shared" si="344"/>
        <v>15</v>
      </c>
      <c r="AB1309" s="48">
        <f t="shared" si="345"/>
        <v>24</v>
      </c>
      <c r="AC1309" s="48">
        <f t="shared" si="346"/>
        <v>14</v>
      </c>
      <c r="AD1309" s="48">
        <f t="shared" si="347"/>
        <v>30</v>
      </c>
      <c r="AE1309" s="48" t="str">
        <f t="shared" si="348"/>
        <v>10.121.16.138</v>
      </c>
      <c r="AF1309" s="42" t="str">
        <f t="shared" si="349"/>
        <v>10.121.69.66</v>
      </c>
      <c r="AG1309" s="7" t="str">
        <f t="shared" si="350"/>
        <v>BHADRA 2</v>
      </c>
      <c r="AH1309" s="7" t="str">
        <f t="shared" si="351"/>
        <v>SURENDRA NAGAR1</v>
      </c>
      <c r="AI1309" s="7" t="str">
        <f t="shared" si="352"/>
        <v>S4P4</v>
      </c>
      <c r="AJ1309" s="7" t="str">
        <f t="shared" si="353"/>
        <v>S3P4</v>
      </c>
      <c r="AK1309" s="7" t="str">
        <f>IFERROR(VLOOKUP(Z1309,'PASTE-DL-ALARMS'!$Q$10:$W$2200,7,FALSE),"")</f>
        <v/>
      </c>
      <c r="AL1309" s="55" t="str">
        <f>IFERROR(VLOOKUP(Z1309,'PASTE-DL-ALARMS'!$Q$10:$W$2200,3,FALSE),"")</f>
        <v/>
      </c>
      <c r="AM1309" s="7" t="str">
        <f t="shared" si="354"/>
        <v>10.121.16.138_BHADRA 2_S4P4</v>
      </c>
      <c r="AN1309" s="55" t="str">
        <f t="shared" si="355"/>
        <v>10.121.69.66_SURENDRA NAGAR1_S3P4</v>
      </c>
      <c r="AO1309" s="72" t="e">
        <f t="shared" ca="1" si="356"/>
        <v>#VALUE!</v>
      </c>
      <c r="AP1309" s="7" t="str">
        <f>IFERROR(VLOOKUP(Z1309,'PASTE-DL-ALARMS'!$Q$10:$Z$2800,8,FALSE),"")</f>
        <v/>
      </c>
    </row>
    <row r="1310" spans="1:42" x14ac:dyDescent="0.25">
      <c r="A1310" s="20"/>
      <c r="B1310" s="20"/>
      <c r="C1310" s="20">
        <f>IF(D1310="Critical",MAX($C$8:C1309)+1,"")</f>
        <v>52</v>
      </c>
      <c r="D1310" s="20" t="str">
        <f t="shared" si="340"/>
        <v>Critical</v>
      </c>
      <c r="E1310" s="20" t="str">
        <f>VLOOKUP('PASTE-DOWN-DL'!F1310,'SSA-CODE'!$D$4:$E$56,2,FALSE)</f>
        <v>HMR</v>
      </c>
      <c r="F1310" s="48" t="str">
        <f t="shared" si="341"/>
        <v>SSA HMR</v>
      </c>
      <c r="G1310" s="48" t="str">
        <f t="shared" si="342"/>
        <v xml:space="preserve">	SSA HMR</v>
      </c>
      <c r="H1310" s="20">
        <v>1301</v>
      </c>
      <c r="I1310" t="s">
        <v>13690</v>
      </c>
      <c r="J1310" t="s">
        <v>6260</v>
      </c>
      <c r="K1310" t="s">
        <v>6275</v>
      </c>
      <c r="L1310" t="s">
        <v>6262</v>
      </c>
      <c r="M1310" t="s">
        <v>6263</v>
      </c>
      <c r="N1310" t="s">
        <v>13691</v>
      </c>
      <c r="O1310" t="s">
        <v>13692</v>
      </c>
      <c r="P1310" t="s">
        <v>6484</v>
      </c>
      <c r="Q1310" t="s">
        <v>6378</v>
      </c>
      <c r="R1310" t="s">
        <v>6279</v>
      </c>
      <c r="S1310" t="s">
        <v>10425</v>
      </c>
      <c r="T1310" t="s">
        <v>6304</v>
      </c>
      <c r="U1310" t="s">
        <v>9589</v>
      </c>
      <c r="V1310" t="s">
        <v>6271</v>
      </c>
      <c r="W1310" t="s">
        <v>13693</v>
      </c>
      <c r="X1310" t="s">
        <v>13694</v>
      </c>
      <c r="Y1310" t="s">
        <v>6269</v>
      </c>
      <c r="Z1310" s="48" t="str">
        <f t="shared" si="343"/>
        <v>SSA HMR-10.121.97.104-Choriwad_BTS_1/5-10.121.97.105-Kadiyadara_EX_2/5</v>
      </c>
      <c r="AA1310" s="48">
        <f t="shared" si="344"/>
        <v>15</v>
      </c>
      <c r="AB1310" s="48">
        <f t="shared" si="345"/>
        <v>29</v>
      </c>
      <c r="AC1310" s="48">
        <f t="shared" si="346"/>
        <v>15</v>
      </c>
      <c r="AD1310" s="48">
        <f t="shared" si="347"/>
        <v>28</v>
      </c>
      <c r="AE1310" s="48" t="str">
        <f t="shared" si="348"/>
        <v>10.121.97.105</v>
      </c>
      <c r="AF1310" s="42" t="str">
        <f t="shared" si="349"/>
        <v>10.121.97.104</v>
      </c>
      <c r="AG1310" s="7" t="str">
        <f t="shared" si="350"/>
        <v>KADIYADARA-EX</v>
      </c>
      <c r="AH1310" s="7" t="str">
        <f t="shared" si="351"/>
        <v>CHORIWAD-BTS</v>
      </c>
      <c r="AI1310" s="7" t="str">
        <f t="shared" si="352"/>
        <v>S2P5</v>
      </c>
      <c r="AJ1310" s="7" t="str">
        <f t="shared" si="353"/>
        <v>S1P5</v>
      </c>
      <c r="AK1310" s="7" t="str">
        <f>IFERROR(VLOOKUP(Z1310,'PASTE-DL-ALARMS'!$Q$10:$W$2200,7,FALSE),"")</f>
        <v>15-05-2026</v>
      </c>
      <c r="AL1310" s="55" t="str">
        <f>IFERROR(VLOOKUP(Z1310,'PASTE-DL-ALARMS'!$Q$10:$W$2200,3,FALSE),"")</f>
        <v>15:57:02</v>
      </c>
      <c r="AM1310" s="7" t="str">
        <f t="shared" si="354"/>
        <v>10.121.97.105_KADIYADARA-EX_S2P5</v>
      </c>
      <c r="AN1310" s="55" t="str">
        <f t="shared" si="355"/>
        <v>10.121.97.104_CHORIWAD-BTS_S1P5</v>
      </c>
      <c r="AO1310" s="72">
        <f t="shared" ca="1" si="356"/>
        <v>0</v>
      </c>
      <c r="AP1310" s="7" t="str">
        <f>IFERROR(VLOOKUP(Z1310,'PASTE-DL-ALARMS'!$Q$10:$Z$2800,8,FALSE),"")</f>
        <v xml:space="preserve">	2026/05/15,15:57:02</v>
      </c>
    </row>
    <row r="1311" spans="1:42" x14ac:dyDescent="0.25">
      <c r="A1311" s="20"/>
      <c r="B1311" s="20"/>
      <c r="C1311" s="20" t="str">
        <f>IF(D1311="Critical",MAX($C$8:C1310)+1,"")</f>
        <v/>
      </c>
      <c r="D1311" s="20" t="str">
        <f t="shared" si="340"/>
        <v>-</v>
      </c>
      <c r="E1311" s="20" t="str">
        <f>VLOOKUP('PASTE-DOWN-DL'!F1311,'SSA-CODE'!$D$4:$E$56,2,FALSE)</f>
        <v>WTR RJ</v>
      </c>
      <c r="F1311" s="48" t="str">
        <f t="shared" si="341"/>
        <v>WTR RJ</v>
      </c>
      <c r="G1311" s="48" t="str">
        <f t="shared" si="342"/>
        <v xml:space="preserve">	WTR RJ</v>
      </c>
      <c r="H1311" s="20">
        <v>1302</v>
      </c>
      <c r="I1311" t="s">
        <v>13695</v>
      </c>
      <c r="J1311" t="s">
        <v>6260</v>
      </c>
      <c r="K1311" t="s">
        <v>6275</v>
      </c>
      <c r="L1311" t="s">
        <v>6262</v>
      </c>
      <c r="M1311" t="s">
        <v>6263</v>
      </c>
      <c r="N1311" t="s">
        <v>13696</v>
      </c>
      <c r="O1311" t="s">
        <v>13697</v>
      </c>
      <c r="P1311" t="s">
        <v>6266</v>
      </c>
      <c r="Q1311" t="s">
        <v>7127</v>
      </c>
      <c r="R1311" t="s">
        <v>6279</v>
      </c>
      <c r="S1311" t="s">
        <v>6269</v>
      </c>
      <c r="T1311" t="s">
        <v>6270</v>
      </c>
      <c r="U1311" t="s">
        <v>6269</v>
      </c>
      <c r="V1311" t="s">
        <v>6271</v>
      </c>
      <c r="W1311" t="s">
        <v>13698</v>
      </c>
      <c r="X1311" t="s">
        <v>13699</v>
      </c>
      <c r="Y1311" t="s">
        <v>6269</v>
      </c>
      <c r="Z1311" s="48" t="str">
        <f t="shared" si="343"/>
        <v>WTR RJ-10.121.17.159-TALAJA_3/2-10.121.17.160-MAHUVA_B1_4/2</v>
      </c>
      <c r="AA1311" s="48">
        <f t="shared" si="344"/>
        <v>15</v>
      </c>
      <c r="AB1311" s="48">
        <f t="shared" si="345"/>
        <v>22</v>
      </c>
      <c r="AC1311" s="48">
        <f t="shared" si="346"/>
        <v>15</v>
      </c>
      <c r="AD1311" s="48">
        <f t="shared" si="347"/>
        <v>22</v>
      </c>
      <c r="AE1311" s="48" t="str">
        <f t="shared" si="348"/>
        <v>10.121.17.159</v>
      </c>
      <c r="AF1311" s="42" t="str">
        <f t="shared" si="349"/>
        <v>10.121.17.160</v>
      </c>
      <c r="AG1311" s="7" t="str">
        <f t="shared" si="350"/>
        <v>TALAJA</v>
      </c>
      <c r="AH1311" s="7" t="str">
        <f t="shared" si="351"/>
        <v>MAHUVA</v>
      </c>
      <c r="AI1311" s="7" t="str">
        <f t="shared" si="352"/>
        <v>S3P2</v>
      </c>
      <c r="AJ1311" s="7" t="str">
        <f t="shared" si="353"/>
        <v>S4P2</v>
      </c>
      <c r="AK1311" s="7" t="str">
        <f>IFERROR(VLOOKUP(Z1311,'PASTE-DL-ALARMS'!$Q$10:$W$2200,7,FALSE),"")</f>
        <v/>
      </c>
      <c r="AL1311" s="55" t="str">
        <f>IFERROR(VLOOKUP(Z1311,'PASTE-DL-ALARMS'!$Q$10:$W$2200,3,FALSE),"")</f>
        <v/>
      </c>
      <c r="AM1311" s="7" t="str">
        <f t="shared" si="354"/>
        <v>10.121.17.159_TALAJA_S3P2</v>
      </c>
      <c r="AN1311" s="55" t="str">
        <f t="shared" si="355"/>
        <v>10.121.17.160_MAHUVA_S4P2</v>
      </c>
      <c r="AO1311" s="72" t="e">
        <f t="shared" ca="1" si="356"/>
        <v>#VALUE!</v>
      </c>
      <c r="AP1311" s="7" t="str">
        <f>IFERROR(VLOOKUP(Z1311,'PASTE-DL-ALARMS'!$Q$10:$Z$2800,8,FALSE),"")</f>
        <v/>
      </c>
    </row>
    <row r="1312" spans="1:42" x14ac:dyDescent="0.25">
      <c r="A1312" s="20"/>
      <c r="B1312" s="20"/>
      <c r="C1312" s="20" t="str">
        <f>IF(D1312="Critical",MAX($C$8:C1311)+1,"")</f>
        <v/>
      </c>
      <c r="D1312" s="20" t="str">
        <f t="shared" si="340"/>
        <v>-</v>
      </c>
      <c r="E1312" s="20" t="str">
        <f>VLOOKUP('PASTE-DOWN-DL'!F1312,'SSA-CODE'!$D$4:$E$56,2,FALSE)</f>
        <v>WTR AM</v>
      </c>
      <c r="F1312" s="48" t="str">
        <f t="shared" si="341"/>
        <v>WTR AM</v>
      </c>
      <c r="G1312" s="48" t="str">
        <f t="shared" si="342"/>
        <v xml:space="preserve">	WTR AM</v>
      </c>
      <c r="H1312" s="20">
        <v>1303</v>
      </c>
      <c r="I1312" t="s">
        <v>13700</v>
      </c>
      <c r="J1312" t="s">
        <v>6260</v>
      </c>
      <c r="K1312" t="s">
        <v>6275</v>
      </c>
      <c r="L1312" t="s">
        <v>6262</v>
      </c>
      <c r="M1312" t="s">
        <v>6263</v>
      </c>
      <c r="N1312" t="s">
        <v>13701</v>
      </c>
      <c r="O1312" t="s">
        <v>13702</v>
      </c>
      <c r="P1312" t="s">
        <v>6266</v>
      </c>
      <c r="Q1312" t="s">
        <v>6665</v>
      </c>
      <c r="R1312" t="s">
        <v>6279</v>
      </c>
      <c r="S1312" t="s">
        <v>13703</v>
      </c>
      <c r="T1312" t="s">
        <v>6486</v>
      </c>
      <c r="U1312" t="s">
        <v>6723</v>
      </c>
      <c r="V1312" t="s">
        <v>6271</v>
      </c>
      <c r="W1312" t="s">
        <v>13704</v>
      </c>
      <c r="X1312" t="s">
        <v>13705</v>
      </c>
      <c r="Y1312" t="s">
        <v>6269</v>
      </c>
      <c r="Z1312" s="48" t="str">
        <f t="shared" si="343"/>
        <v>WTR AM-10.121.26.66-SANTROD_S3P2-10.121.26.79-SANTRAMPUR_S3P4</v>
      </c>
      <c r="AA1312" s="48">
        <f t="shared" si="344"/>
        <v>14</v>
      </c>
      <c r="AB1312" s="48">
        <f t="shared" si="345"/>
        <v>23</v>
      </c>
      <c r="AC1312" s="48">
        <f t="shared" si="346"/>
        <v>14</v>
      </c>
      <c r="AD1312" s="48">
        <f t="shared" si="347"/>
        <v>28</v>
      </c>
      <c r="AE1312" s="48" t="str">
        <f t="shared" si="348"/>
        <v>10.121.26.66</v>
      </c>
      <c r="AF1312" s="42" t="str">
        <f t="shared" si="349"/>
        <v>10.121.26.79</v>
      </c>
      <c r="AG1312" s="7" t="str">
        <f t="shared" si="350"/>
        <v>Santroad</v>
      </c>
      <c r="AH1312" s="7" t="str">
        <f t="shared" si="351"/>
        <v>Santrampur TE</v>
      </c>
      <c r="AI1312" s="7" t="str">
        <f t="shared" si="352"/>
        <v>S3P2</v>
      </c>
      <c r="AJ1312" s="7" t="str">
        <f t="shared" si="353"/>
        <v>S3P4</v>
      </c>
      <c r="AK1312" s="7" t="str">
        <f>IFERROR(VLOOKUP(Z1312,'PASTE-DL-ALARMS'!$Q$10:$W$2200,7,FALSE),"")</f>
        <v/>
      </c>
      <c r="AL1312" s="55" t="str">
        <f>IFERROR(VLOOKUP(Z1312,'PASTE-DL-ALARMS'!$Q$10:$W$2200,3,FALSE),"")</f>
        <v/>
      </c>
      <c r="AM1312" s="7" t="str">
        <f t="shared" si="354"/>
        <v>10.121.26.66_Santroad_S3P2</v>
      </c>
      <c r="AN1312" s="55" t="str">
        <f t="shared" si="355"/>
        <v>10.121.26.79_Santrampur TE_S3P4</v>
      </c>
      <c r="AO1312" s="72" t="e">
        <f t="shared" ca="1" si="356"/>
        <v>#VALUE!</v>
      </c>
      <c r="AP1312" s="7" t="str">
        <f>IFERROR(VLOOKUP(Z1312,'PASTE-DL-ALARMS'!$Q$10:$Z$2800,8,FALSE),"")</f>
        <v/>
      </c>
    </row>
    <row r="1313" spans="1:42" x14ac:dyDescent="0.25">
      <c r="A1313" s="20"/>
      <c r="B1313" s="20"/>
      <c r="C1313" s="20" t="str">
        <f>IF(D1313="Critical",MAX($C$8:C1312)+1,"")</f>
        <v/>
      </c>
      <c r="D1313" s="20" t="str">
        <f t="shared" si="340"/>
        <v>-</v>
      </c>
      <c r="E1313" s="20" t="str">
        <f>VLOOKUP('PASTE-DOWN-DL'!F1313,'SSA-CODE'!$D$4:$E$56,2,FALSE)</f>
        <v>AHD</v>
      </c>
      <c r="F1313" s="48" t="str">
        <f t="shared" si="341"/>
        <v>SSA AM</v>
      </c>
      <c r="G1313" s="48" t="str">
        <f t="shared" si="342"/>
        <v xml:space="preserve">	SSA AM</v>
      </c>
      <c r="H1313" s="20">
        <v>1304</v>
      </c>
      <c r="I1313" t="s">
        <v>13706</v>
      </c>
      <c r="J1313" t="s">
        <v>6260</v>
      </c>
      <c r="K1313" t="s">
        <v>6261</v>
      </c>
      <c r="L1313" t="s">
        <v>6262</v>
      </c>
      <c r="M1313" t="s">
        <v>6263</v>
      </c>
      <c r="N1313" t="s">
        <v>13707</v>
      </c>
      <c r="O1313" t="s">
        <v>13708</v>
      </c>
      <c r="P1313" t="s">
        <v>6266</v>
      </c>
      <c r="Q1313" t="s">
        <v>6784</v>
      </c>
      <c r="R1313" t="s">
        <v>6903</v>
      </c>
      <c r="S1313" t="s">
        <v>6269</v>
      </c>
      <c r="T1313" t="s">
        <v>6602</v>
      </c>
      <c r="U1313" t="s">
        <v>6269</v>
      </c>
      <c r="V1313" t="s">
        <v>6271</v>
      </c>
      <c r="W1313" t="s">
        <v>13709</v>
      </c>
      <c r="X1313" t="s">
        <v>13710</v>
      </c>
      <c r="Y1313" t="s">
        <v>6269</v>
      </c>
      <c r="Z1313" s="48" t="str">
        <f t="shared" si="343"/>
        <v>SSA AM-10.121.18.8-SubhashBridge_3/1-10.121.18.7-Sabarmati_4/1</v>
      </c>
      <c r="AA1313" s="48">
        <f t="shared" si="344"/>
        <v>13</v>
      </c>
      <c r="AB1313" s="48">
        <f t="shared" si="345"/>
        <v>28</v>
      </c>
      <c r="AC1313" s="48">
        <f t="shared" si="346"/>
        <v>13</v>
      </c>
      <c r="AD1313" s="48">
        <f t="shared" si="347"/>
        <v>23</v>
      </c>
      <c r="AE1313" s="48" t="str">
        <f t="shared" si="348"/>
        <v>10.121.18.8</v>
      </c>
      <c r="AF1313" s="42" t="str">
        <f t="shared" si="349"/>
        <v>10.121.18.7</v>
      </c>
      <c r="AG1313" s="7" t="str">
        <f t="shared" si="350"/>
        <v>SUBHASH BRIDGE</v>
      </c>
      <c r="AH1313" s="7" t="str">
        <f t="shared" si="351"/>
        <v>SABARMATI</v>
      </c>
      <c r="AI1313" s="7" t="str">
        <f t="shared" si="352"/>
        <v>S3P1</v>
      </c>
      <c r="AJ1313" s="7" t="str">
        <f t="shared" si="353"/>
        <v>S4P1</v>
      </c>
      <c r="AK1313" s="7" t="str">
        <f>IFERROR(VLOOKUP(Z1313,'PASTE-DL-ALARMS'!$Q$10:$W$2200,7,FALSE),"")</f>
        <v/>
      </c>
      <c r="AL1313" s="55" t="str">
        <f>IFERROR(VLOOKUP(Z1313,'PASTE-DL-ALARMS'!$Q$10:$W$2200,3,FALSE),"")</f>
        <v/>
      </c>
      <c r="AM1313" s="7" t="str">
        <f t="shared" si="354"/>
        <v>10.121.18.8_SUBHASH BRIDGE_S3P1</v>
      </c>
      <c r="AN1313" s="55" t="str">
        <f t="shared" si="355"/>
        <v>10.121.18.7_SABARMATI_S4P1</v>
      </c>
      <c r="AO1313" s="72" t="e">
        <f t="shared" ca="1" si="356"/>
        <v>#VALUE!</v>
      </c>
      <c r="AP1313" s="7" t="str">
        <f>IFERROR(VLOOKUP(Z1313,'PASTE-DL-ALARMS'!$Q$10:$Z$2800,8,FALSE),"")</f>
        <v/>
      </c>
    </row>
    <row r="1314" spans="1:42" x14ac:dyDescent="0.25">
      <c r="A1314" s="20"/>
      <c r="B1314" s="20"/>
      <c r="C1314" s="20" t="str">
        <f>IF(D1314="Critical",MAX($C$8:C1313)+1,"")</f>
        <v/>
      </c>
      <c r="D1314" s="20" t="str">
        <f t="shared" si="340"/>
        <v>-</v>
      </c>
      <c r="E1314" s="20" t="str">
        <f>VLOOKUP('PASTE-DOWN-DL'!F1314,'SSA-CODE'!$D$4:$E$56,2,FALSE)</f>
        <v>AHD</v>
      </c>
      <c r="F1314" s="48" t="str">
        <f t="shared" si="341"/>
        <v>SSA AM</v>
      </c>
      <c r="G1314" s="48" t="str">
        <f t="shared" si="342"/>
        <v xml:space="preserve">	SSA AM</v>
      </c>
      <c r="H1314" s="20">
        <v>1305</v>
      </c>
      <c r="I1314" t="s">
        <v>13711</v>
      </c>
      <c r="J1314" t="s">
        <v>6260</v>
      </c>
      <c r="K1314" t="s">
        <v>6275</v>
      </c>
      <c r="L1314" t="s">
        <v>6262</v>
      </c>
      <c r="M1314" t="s">
        <v>6263</v>
      </c>
      <c r="N1314" t="s">
        <v>13712</v>
      </c>
      <c r="O1314" t="s">
        <v>13713</v>
      </c>
      <c r="P1314" t="s">
        <v>6266</v>
      </c>
      <c r="Q1314" t="s">
        <v>6507</v>
      </c>
      <c r="R1314" t="s">
        <v>6439</v>
      </c>
      <c r="S1314" t="s">
        <v>13714</v>
      </c>
      <c r="T1314" t="s">
        <v>6371</v>
      </c>
      <c r="U1314" t="s">
        <v>6269</v>
      </c>
      <c r="V1314" t="s">
        <v>6271</v>
      </c>
      <c r="W1314" t="s">
        <v>13715</v>
      </c>
      <c r="X1314" t="s">
        <v>13716</v>
      </c>
      <c r="Y1314" t="s">
        <v>6269</v>
      </c>
      <c r="Z1314" s="48" t="str">
        <f t="shared" si="343"/>
        <v>SSA AM-10.121.18.239-IPR_1/5-10.121.18.244-OLD KUDASAN_3/3</v>
      </c>
      <c r="AA1314" s="48">
        <f t="shared" si="344"/>
        <v>15</v>
      </c>
      <c r="AB1314" s="48">
        <f t="shared" si="345"/>
        <v>27</v>
      </c>
      <c r="AC1314" s="48">
        <f t="shared" si="346"/>
        <v>15</v>
      </c>
      <c r="AD1314" s="48">
        <f t="shared" si="347"/>
        <v>24</v>
      </c>
      <c r="AE1314" s="48" t="str">
        <f t="shared" si="348"/>
        <v>10.121.18.244</v>
      </c>
      <c r="AF1314" s="42" t="str">
        <f t="shared" si="349"/>
        <v>10.121.18.239</v>
      </c>
      <c r="AG1314" s="7" t="str">
        <f t="shared" si="350"/>
        <v>Old Kudasan</v>
      </c>
      <c r="AH1314" s="7" t="str">
        <f t="shared" si="351"/>
        <v>IPR Bhat</v>
      </c>
      <c r="AI1314" s="7" t="str">
        <f t="shared" si="352"/>
        <v>S3P3</v>
      </c>
      <c r="AJ1314" s="7" t="str">
        <f t="shared" si="353"/>
        <v>S1P5</v>
      </c>
      <c r="AK1314" s="7" t="str">
        <f>IFERROR(VLOOKUP(Z1314,'PASTE-DL-ALARMS'!$Q$10:$W$2200,7,FALSE),"")</f>
        <v/>
      </c>
      <c r="AL1314" s="55" t="str">
        <f>IFERROR(VLOOKUP(Z1314,'PASTE-DL-ALARMS'!$Q$10:$W$2200,3,FALSE),"")</f>
        <v/>
      </c>
      <c r="AM1314" s="7" t="str">
        <f t="shared" si="354"/>
        <v>10.121.18.244_Old Kudasan_S3P3</v>
      </c>
      <c r="AN1314" s="55" t="str">
        <f t="shared" si="355"/>
        <v>10.121.18.239_IPR Bhat_S1P5</v>
      </c>
      <c r="AO1314" s="72" t="e">
        <f t="shared" ca="1" si="356"/>
        <v>#VALUE!</v>
      </c>
      <c r="AP1314" s="7" t="str">
        <f>IFERROR(VLOOKUP(Z1314,'PASTE-DL-ALARMS'!$Q$10:$Z$2800,8,FALSE),"")</f>
        <v/>
      </c>
    </row>
    <row r="1315" spans="1:42" x14ac:dyDescent="0.25">
      <c r="A1315" s="20"/>
      <c r="B1315" s="20"/>
      <c r="C1315" s="20" t="str">
        <f>IF(D1315="Critical",MAX($C$8:C1314)+1,"")</f>
        <v/>
      </c>
      <c r="D1315" s="20" t="str">
        <f t="shared" si="340"/>
        <v>-</v>
      </c>
      <c r="E1315" s="20" t="str">
        <f>VLOOKUP('PASTE-DOWN-DL'!F1315,'SSA-CODE'!$D$4:$E$56,2,FALSE)</f>
        <v>VDA</v>
      </c>
      <c r="F1315" s="48" t="str">
        <f t="shared" si="341"/>
        <v>SSA VDR</v>
      </c>
      <c r="G1315" s="48" t="str">
        <f t="shared" si="342"/>
        <v xml:space="preserve">	SSA VDR</v>
      </c>
      <c r="H1315" s="20">
        <v>1306</v>
      </c>
      <c r="I1315" t="s">
        <v>13717</v>
      </c>
      <c r="J1315" t="s">
        <v>6466</v>
      </c>
      <c r="K1315" t="s">
        <v>6275</v>
      </c>
      <c r="L1315" t="s">
        <v>6262</v>
      </c>
      <c r="M1315" t="s">
        <v>6263</v>
      </c>
      <c r="N1315" t="s">
        <v>13718</v>
      </c>
      <c r="O1315" t="s">
        <v>13719</v>
      </c>
      <c r="P1315" t="s">
        <v>6266</v>
      </c>
      <c r="Q1315" t="s">
        <v>7090</v>
      </c>
      <c r="R1315" t="s">
        <v>7090</v>
      </c>
      <c r="S1315" t="s">
        <v>13598</v>
      </c>
      <c r="T1315" t="s">
        <v>6425</v>
      </c>
      <c r="U1315" t="s">
        <v>13598</v>
      </c>
      <c r="V1315" t="s">
        <v>6271</v>
      </c>
      <c r="W1315" t="s">
        <v>13720</v>
      </c>
      <c r="X1315" t="s">
        <v>13721</v>
      </c>
      <c r="Y1315" t="s">
        <v>6269</v>
      </c>
      <c r="Z1315" s="48" t="str">
        <f t="shared" si="343"/>
        <v>SSA VDR-10.121.19.136-GOTRI_S4P10-10.121.16.23-GOTRI N2_S4P10</v>
      </c>
      <c r="AA1315" s="48">
        <f t="shared" si="344"/>
        <v>15</v>
      </c>
      <c r="AB1315" s="48">
        <f t="shared" si="345"/>
        <v>21</v>
      </c>
      <c r="AC1315" s="48">
        <f t="shared" si="346"/>
        <v>14</v>
      </c>
      <c r="AD1315" s="48">
        <f t="shared" si="347"/>
        <v>23</v>
      </c>
      <c r="AE1315" s="48" t="str">
        <f t="shared" si="348"/>
        <v>10.121.19.136</v>
      </c>
      <c r="AF1315" s="42" t="str">
        <f t="shared" si="349"/>
        <v>10.121.16.23</v>
      </c>
      <c r="AG1315" s="7" t="str">
        <f t="shared" si="350"/>
        <v>GOTRI</v>
      </c>
      <c r="AH1315" s="7" t="str">
        <f t="shared" si="351"/>
        <v>GOTRI N2</v>
      </c>
      <c r="AI1315" s="7" t="str">
        <f t="shared" si="352"/>
        <v>S4P10</v>
      </c>
      <c r="AJ1315" s="7" t="str">
        <f t="shared" si="353"/>
        <v>S4P10</v>
      </c>
      <c r="AK1315" s="7" t="str">
        <f>IFERROR(VLOOKUP(Z1315,'PASTE-DL-ALARMS'!$Q$10:$W$2200,7,FALSE),"")</f>
        <v/>
      </c>
      <c r="AL1315" s="55" t="str">
        <f>IFERROR(VLOOKUP(Z1315,'PASTE-DL-ALARMS'!$Q$10:$W$2200,3,FALSE),"")</f>
        <v/>
      </c>
      <c r="AM1315" s="7" t="str">
        <f t="shared" si="354"/>
        <v>10.121.19.136_GOTRI_S4P10</v>
      </c>
      <c r="AN1315" s="55" t="str">
        <f t="shared" si="355"/>
        <v>10.121.16.23_GOTRI N2_S4P10</v>
      </c>
      <c r="AO1315" s="72" t="e">
        <f t="shared" ca="1" si="356"/>
        <v>#VALUE!</v>
      </c>
      <c r="AP1315" s="7" t="str">
        <f>IFERROR(VLOOKUP(Z1315,'PASTE-DL-ALARMS'!$Q$10:$Z$2800,8,FALSE),"")</f>
        <v/>
      </c>
    </row>
    <row r="1316" spans="1:42" x14ac:dyDescent="0.25">
      <c r="A1316" s="20"/>
      <c r="B1316" s="20"/>
      <c r="C1316" s="20" t="str">
        <f>IF(D1316="Critical",MAX($C$8:C1315)+1,"")</f>
        <v/>
      </c>
      <c r="D1316" s="20" t="str">
        <f t="shared" si="340"/>
        <v>-</v>
      </c>
      <c r="E1316" s="20" t="str">
        <f>VLOOKUP('PASTE-DOWN-DL'!F1316,'SSA-CODE'!$D$4:$E$56,2,FALSE)</f>
        <v>MSN</v>
      </c>
      <c r="F1316" s="48" t="str">
        <f t="shared" si="341"/>
        <v>SSA MEH</v>
      </c>
      <c r="G1316" s="48" t="str">
        <f t="shared" si="342"/>
        <v xml:space="preserve">	SSA MEH</v>
      </c>
      <c r="H1316" s="20">
        <v>1307</v>
      </c>
      <c r="I1316" t="s">
        <v>13722</v>
      </c>
      <c r="J1316" t="s">
        <v>6260</v>
      </c>
      <c r="K1316" t="s">
        <v>6275</v>
      </c>
      <c r="L1316" t="s">
        <v>6262</v>
      </c>
      <c r="M1316" t="s">
        <v>6263</v>
      </c>
      <c r="N1316" t="s">
        <v>13723</v>
      </c>
      <c r="O1316" t="s">
        <v>13724</v>
      </c>
      <c r="P1316" t="s">
        <v>6266</v>
      </c>
      <c r="Q1316" t="s">
        <v>8333</v>
      </c>
      <c r="R1316" t="s">
        <v>6279</v>
      </c>
      <c r="S1316" t="s">
        <v>13725</v>
      </c>
      <c r="T1316" t="s">
        <v>6471</v>
      </c>
      <c r="U1316" t="s">
        <v>11334</v>
      </c>
      <c r="V1316" t="s">
        <v>6271</v>
      </c>
      <c r="W1316" t="s">
        <v>13726</v>
      </c>
      <c r="X1316" t="s">
        <v>13727</v>
      </c>
      <c r="Y1316" t="s">
        <v>6269</v>
      </c>
      <c r="Z1316" s="48" t="str">
        <f t="shared" si="343"/>
        <v>SSA MEH-10.121.15.19-Mehsana3_6/3-10.121.25.124-CARRIER ROOM_4/4</v>
      </c>
      <c r="AA1316" s="48">
        <f t="shared" si="344"/>
        <v>15</v>
      </c>
      <c r="AB1316" s="48">
        <f t="shared" si="345"/>
        <v>29</v>
      </c>
      <c r="AC1316" s="48">
        <f t="shared" si="346"/>
        <v>15</v>
      </c>
      <c r="AD1316" s="48">
        <f t="shared" si="347"/>
        <v>28</v>
      </c>
      <c r="AE1316" s="48" t="str">
        <f t="shared" si="348"/>
        <v>10.121.15.193</v>
      </c>
      <c r="AF1316" s="42" t="str">
        <f t="shared" si="349"/>
        <v>10.121.25.124</v>
      </c>
      <c r="AG1316" s="7" t="str">
        <f t="shared" si="350"/>
        <v>Mehsana3(GNE)</v>
      </c>
      <c r="AH1316" s="7" t="str">
        <f t="shared" si="351"/>
        <v>CARRIER-ROOM</v>
      </c>
      <c r="AI1316" s="7" t="str">
        <f t="shared" si="352"/>
        <v>S6P3</v>
      </c>
      <c r="AJ1316" s="7" t="str">
        <f t="shared" si="353"/>
        <v>S4P4</v>
      </c>
      <c r="AK1316" s="7" t="str">
        <f>IFERROR(VLOOKUP(Z1316,'PASTE-DL-ALARMS'!$Q$10:$W$2200,7,FALSE),"")</f>
        <v/>
      </c>
      <c r="AL1316" s="55" t="str">
        <f>IFERROR(VLOOKUP(Z1316,'PASTE-DL-ALARMS'!$Q$10:$W$2200,3,FALSE),"")</f>
        <v/>
      </c>
      <c r="AM1316" s="7" t="str">
        <f t="shared" si="354"/>
        <v>10.121.15.193_Mehsana3(GNE)_S6P3</v>
      </c>
      <c r="AN1316" s="55" t="str">
        <f t="shared" si="355"/>
        <v>10.121.25.124_CARRIER-ROOM_S4P4</v>
      </c>
      <c r="AO1316" s="72" t="e">
        <f t="shared" ca="1" si="356"/>
        <v>#VALUE!</v>
      </c>
      <c r="AP1316" s="7" t="str">
        <f>IFERROR(VLOOKUP(Z1316,'PASTE-DL-ALARMS'!$Q$10:$Z$2800,8,FALSE),"")</f>
        <v/>
      </c>
    </row>
    <row r="1317" spans="1:42" x14ac:dyDescent="0.25">
      <c r="A1317" s="20"/>
      <c r="B1317" s="20"/>
      <c r="C1317" s="20" t="str">
        <f>IF(D1317="Critical",MAX($C$8:C1316)+1,"")</f>
        <v/>
      </c>
      <c r="D1317" s="20" t="str">
        <f t="shared" si="340"/>
        <v>-</v>
      </c>
      <c r="E1317" s="20" t="str">
        <f>VLOOKUP('PASTE-DOWN-DL'!F1317,'SSA-CODE'!$D$4:$E$56,2,FALSE)</f>
        <v>PLR</v>
      </c>
      <c r="F1317" s="48" t="str">
        <f t="shared" si="341"/>
        <v>SSA PNP</v>
      </c>
      <c r="G1317" s="48" t="str">
        <f t="shared" si="342"/>
        <v xml:space="preserve">	SSA PNP</v>
      </c>
      <c r="H1317" s="20">
        <v>1308</v>
      </c>
      <c r="I1317" t="s">
        <v>13728</v>
      </c>
      <c r="J1317" t="s">
        <v>6260</v>
      </c>
      <c r="K1317" t="s">
        <v>6275</v>
      </c>
      <c r="L1317" t="s">
        <v>6262</v>
      </c>
      <c r="M1317" t="s">
        <v>6263</v>
      </c>
      <c r="N1317" t="s">
        <v>13729</v>
      </c>
      <c r="O1317" t="s">
        <v>13730</v>
      </c>
      <c r="P1317" t="s">
        <v>6266</v>
      </c>
      <c r="Q1317" t="s">
        <v>7840</v>
      </c>
      <c r="R1317" t="s">
        <v>6279</v>
      </c>
      <c r="S1317" t="s">
        <v>13731</v>
      </c>
      <c r="T1317" t="s">
        <v>6313</v>
      </c>
      <c r="U1317" t="s">
        <v>13731</v>
      </c>
      <c r="V1317" t="s">
        <v>6271</v>
      </c>
      <c r="W1317" t="s">
        <v>13732</v>
      </c>
      <c r="X1317" t="s">
        <v>13733</v>
      </c>
      <c r="Y1317" t="s">
        <v>6269</v>
      </c>
      <c r="Z1317" s="48" t="str">
        <f t="shared" si="343"/>
        <v>SSA PNP-10.121.15.207-THARAD_3/6-10.121.98.135-WAV_3/6</v>
      </c>
      <c r="AA1317" s="48">
        <f t="shared" si="344"/>
        <v>15</v>
      </c>
      <c r="AB1317" s="48">
        <f t="shared" si="345"/>
        <v>22</v>
      </c>
      <c r="AC1317" s="48">
        <f t="shared" si="346"/>
        <v>15</v>
      </c>
      <c r="AD1317" s="48">
        <f t="shared" si="347"/>
        <v>19</v>
      </c>
      <c r="AE1317" s="48" t="str">
        <f t="shared" si="348"/>
        <v>10.121.15.207</v>
      </c>
      <c r="AF1317" s="42" t="str">
        <f t="shared" si="349"/>
        <v>10.121.98.135</v>
      </c>
      <c r="AG1317" s="7" t="str">
        <f t="shared" si="350"/>
        <v>THARAD</v>
      </c>
      <c r="AH1317" s="7" t="str">
        <f t="shared" si="351"/>
        <v>WAV</v>
      </c>
      <c r="AI1317" s="7" t="str">
        <f t="shared" si="352"/>
        <v>S3P6</v>
      </c>
      <c r="AJ1317" s="7" t="str">
        <f t="shared" si="353"/>
        <v>S3P6</v>
      </c>
      <c r="AK1317" s="7" t="str">
        <f>IFERROR(VLOOKUP(Z1317,'PASTE-DL-ALARMS'!$Q$10:$W$2200,7,FALSE),"")</f>
        <v/>
      </c>
      <c r="AL1317" s="55" t="str">
        <f>IFERROR(VLOOKUP(Z1317,'PASTE-DL-ALARMS'!$Q$10:$W$2200,3,FALSE),"")</f>
        <v/>
      </c>
      <c r="AM1317" s="7" t="str">
        <f t="shared" si="354"/>
        <v>10.121.15.207_THARAD_S3P6</v>
      </c>
      <c r="AN1317" s="55" t="str">
        <f t="shared" si="355"/>
        <v>10.121.98.135_WAV_S3P6</v>
      </c>
      <c r="AO1317" s="72" t="e">
        <f t="shared" ca="1" si="356"/>
        <v>#VALUE!</v>
      </c>
      <c r="AP1317" s="7" t="str">
        <f>IFERROR(VLOOKUP(Z1317,'PASTE-DL-ALARMS'!$Q$10:$Z$2800,8,FALSE),"")</f>
        <v/>
      </c>
    </row>
    <row r="1318" spans="1:42" x14ac:dyDescent="0.25">
      <c r="A1318" s="20"/>
      <c r="B1318" s="20"/>
      <c r="C1318" s="20" t="str">
        <f>IF(D1318="Critical",MAX($C$8:C1317)+1,"")</f>
        <v/>
      </c>
      <c r="D1318" s="20" t="str">
        <f t="shared" si="340"/>
        <v>-</v>
      </c>
      <c r="E1318" s="20" t="str">
        <f>VLOOKUP('PASTE-DOWN-DL'!F1318,'SSA-CODE'!$D$4:$E$56,2,FALSE)</f>
        <v>VAL</v>
      </c>
      <c r="F1318" s="48" t="str">
        <f t="shared" si="341"/>
        <v>SSA VAL</v>
      </c>
      <c r="G1318" s="48" t="str">
        <f t="shared" si="342"/>
        <v xml:space="preserve">	SSA VAL</v>
      </c>
      <c r="H1318" s="20">
        <v>1309</v>
      </c>
      <c r="I1318" t="s">
        <v>13734</v>
      </c>
      <c r="J1318" t="s">
        <v>6260</v>
      </c>
      <c r="K1318" t="s">
        <v>6275</v>
      </c>
      <c r="L1318" t="s">
        <v>6262</v>
      </c>
      <c r="M1318" t="s">
        <v>6263</v>
      </c>
      <c r="N1318" t="s">
        <v>13735</v>
      </c>
      <c r="O1318" t="s">
        <v>13736</v>
      </c>
      <c r="P1318" t="s">
        <v>6266</v>
      </c>
      <c r="Q1318" t="s">
        <v>6850</v>
      </c>
      <c r="R1318" t="s">
        <v>6279</v>
      </c>
      <c r="S1318" t="s">
        <v>13737</v>
      </c>
      <c r="T1318" t="s">
        <v>6500</v>
      </c>
      <c r="U1318" t="s">
        <v>6931</v>
      </c>
      <c r="V1318" t="s">
        <v>6271</v>
      </c>
      <c r="W1318" t="s">
        <v>13738</v>
      </c>
      <c r="X1318" t="s">
        <v>13739</v>
      </c>
      <c r="Y1318" t="s">
        <v>6269</v>
      </c>
      <c r="Z1318" s="48" t="str">
        <f t="shared" si="343"/>
        <v>SSA VAL-10.121.16.109-UMERGAON_3/6-10.121.16.108-SANJAN_4/3</v>
      </c>
      <c r="AA1318" s="48">
        <f t="shared" si="344"/>
        <v>15</v>
      </c>
      <c r="AB1318" s="48">
        <f t="shared" si="345"/>
        <v>24</v>
      </c>
      <c r="AC1318" s="48">
        <f t="shared" si="346"/>
        <v>15</v>
      </c>
      <c r="AD1318" s="48">
        <f t="shared" si="347"/>
        <v>22</v>
      </c>
      <c r="AE1318" s="48" t="str">
        <f t="shared" si="348"/>
        <v>10.121.16.109</v>
      </c>
      <c r="AF1318" s="42" t="str">
        <f t="shared" si="349"/>
        <v>10.121.16.108</v>
      </c>
      <c r="AG1318" s="7" t="str">
        <f t="shared" si="350"/>
        <v>UMERGAON</v>
      </c>
      <c r="AH1318" s="7" t="str">
        <f t="shared" si="351"/>
        <v>SANJAN</v>
      </c>
      <c r="AI1318" s="7" t="str">
        <f t="shared" si="352"/>
        <v>S3P6</v>
      </c>
      <c r="AJ1318" s="7" t="str">
        <f t="shared" si="353"/>
        <v>S4P3</v>
      </c>
      <c r="AK1318" s="7" t="str">
        <f>IFERROR(VLOOKUP(Z1318,'PASTE-DL-ALARMS'!$Q$10:$W$2200,7,FALSE),"")</f>
        <v/>
      </c>
      <c r="AL1318" s="55" t="str">
        <f>IFERROR(VLOOKUP(Z1318,'PASTE-DL-ALARMS'!$Q$10:$W$2200,3,FALSE),"")</f>
        <v/>
      </c>
      <c r="AM1318" s="7" t="str">
        <f t="shared" si="354"/>
        <v>10.121.16.109_UMERGAON_S3P6</v>
      </c>
      <c r="AN1318" s="55" t="str">
        <f t="shared" si="355"/>
        <v>10.121.16.108_SANJAN_S4P3</v>
      </c>
      <c r="AO1318" s="72" t="e">
        <f t="shared" ca="1" si="356"/>
        <v>#VALUE!</v>
      </c>
      <c r="AP1318" s="7" t="str">
        <f>IFERROR(VLOOKUP(Z1318,'PASTE-DL-ALARMS'!$Q$10:$Z$2800,8,FALSE),"")</f>
        <v/>
      </c>
    </row>
    <row r="1319" spans="1:42" x14ac:dyDescent="0.25">
      <c r="A1319" s="20"/>
      <c r="B1319" s="20"/>
      <c r="C1319" s="20" t="str">
        <f>IF(D1319="Critical",MAX($C$8:C1318)+1,"")</f>
        <v/>
      </c>
      <c r="D1319" s="20" t="str">
        <f t="shared" si="340"/>
        <v>-</v>
      </c>
      <c r="E1319" s="20" t="str">
        <f>VLOOKUP('PASTE-DOWN-DL'!F1319,'SSA-CODE'!$D$4:$E$56,2,FALSE)</f>
        <v>SRT</v>
      </c>
      <c r="F1319" s="48" t="str">
        <f t="shared" si="341"/>
        <v>SSA SR</v>
      </c>
      <c r="G1319" s="48" t="str">
        <f t="shared" si="342"/>
        <v xml:space="preserve">	SSA SR</v>
      </c>
      <c r="H1319" s="20">
        <v>1310</v>
      </c>
      <c r="I1319" t="s">
        <v>19545</v>
      </c>
      <c r="J1319" t="s">
        <v>6466</v>
      </c>
      <c r="K1319" t="s">
        <v>6275</v>
      </c>
      <c r="L1319" t="s">
        <v>6262</v>
      </c>
      <c r="M1319" t="s">
        <v>6263</v>
      </c>
      <c r="N1319" t="s">
        <v>13745</v>
      </c>
      <c r="O1319" t="s">
        <v>13746</v>
      </c>
      <c r="P1319" t="s">
        <v>6266</v>
      </c>
      <c r="Q1319" t="s">
        <v>7273</v>
      </c>
      <c r="R1319" t="s">
        <v>6294</v>
      </c>
      <c r="S1319" t="s">
        <v>13747</v>
      </c>
      <c r="T1319" t="s">
        <v>6371</v>
      </c>
      <c r="U1319" t="s">
        <v>6372</v>
      </c>
      <c r="V1319" t="s">
        <v>6271</v>
      </c>
      <c r="W1319" t="s">
        <v>13748</v>
      </c>
      <c r="X1319" t="s">
        <v>19546</v>
      </c>
      <c r="Y1319" t="s">
        <v>6269</v>
      </c>
      <c r="Z1319" s="48" t="str">
        <f t="shared" si="343"/>
        <v>SSA SR-10.121.100.15-VYARA GSWAN_3/7-10.121.100.32-VYARA GSWAN2_3/7</v>
      </c>
      <c r="AA1319" s="48">
        <f t="shared" si="344"/>
        <v>15</v>
      </c>
      <c r="AB1319" s="48">
        <f t="shared" si="345"/>
        <v>27</v>
      </c>
      <c r="AC1319" s="48">
        <f t="shared" si="346"/>
        <v>15</v>
      </c>
      <c r="AD1319" s="48">
        <f t="shared" si="347"/>
        <v>28</v>
      </c>
      <c r="AE1319" s="48" t="str">
        <f t="shared" si="348"/>
        <v>10.121.100.15</v>
      </c>
      <c r="AF1319" s="42" t="str">
        <f t="shared" si="349"/>
        <v>10.121.100.32</v>
      </c>
      <c r="AG1319" s="7" t="str">
        <f t="shared" si="350"/>
        <v>VYARA GSWAN</v>
      </c>
      <c r="AH1319" s="7" t="str">
        <f t="shared" si="351"/>
        <v>VYARA GSWAN2</v>
      </c>
      <c r="AI1319" s="7" t="str">
        <f t="shared" si="352"/>
        <v>S3P7</v>
      </c>
      <c r="AJ1319" s="7" t="str">
        <f t="shared" si="353"/>
        <v>S3P7</v>
      </c>
      <c r="AK1319" s="7" t="str">
        <f>IFERROR(VLOOKUP(Z1319,'PASTE-DL-ALARMS'!$Q$10:$W$2200,7,FALSE),"")</f>
        <v/>
      </c>
      <c r="AL1319" s="55" t="str">
        <f>IFERROR(VLOOKUP(Z1319,'PASTE-DL-ALARMS'!$Q$10:$W$2200,3,FALSE),"")</f>
        <v/>
      </c>
      <c r="AM1319" s="7" t="str">
        <f t="shared" si="354"/>
        <v>10.121.100.15_VYARA GSWAN_S3P7</v>
      </c>
      <c r="AN1319" s="55" t="str">
        <f t="shared" si="355"/>
        <v>10.121.100.32_VYARA GSWAN2_S3P7</v>
      </c>
      <c r="AO1319" s="72" t="e">
        <f t="shared" ca="1" si="356"/>
        <v>#VALUE!</v>
      </c>
      <c r="AP1319" s="7" t="str">
        <f>IFERROR(VLOOKUP(Z1319,'PASTE-DL-ALARMS'!$Q$10:$Z$2800,8,FALSE),"")</f>
        <v/>
      </c>
    </row>
    <row r="1320" spans="1:42" x14ac:dyDescent="0.25">
      <c r="A1320" s="20"/>
      <c r="B1320" s="20"/>
      <c r="C1320" s="20" t="str">
        <f>IF(D1320="Critical",MAX($C$8:C1319)+1,"")</f>
        <v/>
      </c>
      <c r="D1320" s="20" t="str">
        <f t="shared" si="340"/>
        <v>-</v>
      </c>
      <c r="E1320" s="20" t="str">
        <f>VLOOKUP('PASTE-DOWN-DL'!F1320,'SSA-CODE'!$D$4:$E$56,2,FALSE)</f>
        <v>AHD</v>
      </c>
      <c r="F1320" s="48" t="str">
        <f t="shared" si="341"/>
        <v>SSA AM</v>
      </c>
      <c r="G1320" s="48" t="str">
        <f t="shared" si="342"/>
        <v xml:space="preserve">	SSA AM</v>
      </c>
      <c r="H1320" s="20">
        <v>1311</v>
      </c>
      <c r="I1320" t="s">
        <v>13740</v>
      </c>
      <c r="J1320" t="s">
        <v>6260</v>
      </c>
      <c r="K1320" t="s">
        <v>6275</v>
      </c>
      <c r="L1320" t="s">
        <v>6262</v>
      </c>
      <c r="M1320" t="s">
        <v>6263</v>
      </c>
      <c r="N1320" t="s">
        <v>13741</v>
      </c>
      <c r="O1320" t="s">
        <v>13742</v>
      </c>
      <c r="P1320" t="s">
        <v>6266</v>
      </c>
      <c r="Q1320" t="s">
        <v>7273</v>
      </c>
      <c r="R1320" t="s">
        <v>6279</v>
      </c>
      <c r="S1320" t="s">
        <v>13743</v>
      </c>
      <c r="T1320" t="s">
        <v>6770</v>
      </c>
      <c r="U1320" t="s">
        <v>13743</v>
      </c>
      <c r="V1320" t="s">
        <v>6271</v>
      </c>
      <c r="W1320" t="s">
        <v>13744</v>
      </c>
      <c r="X1320" t="s">
        <v>6488</v>
      </c>
      <c r="Y1320" t="s">
        <v>6269</v>
      </c>
      <c r="Z1320" s="48" t="str">
        <f t="shared" si="343"/>
        <v>SSA AM-10.121.18.116-Custom_Cargo_Ii A1_1/5-10.121.18.165-Airforce Meghaninagar A1_1/5</v>
      </c>
      <c r="AA1320" s="48">
        <f t="shared" si="344"/>
        <v>15</v>
      </c>
      <c r="AB1320" s="48">
        <f t="shared" si="345"/>
        <v>31</v>
      </c>
      <c r="AC1320" s="48">
        <f t="shared" si="346"/>
        <v>15</v>
      </c>
      <c r="AD1320" s="48">
        <f t="shared" si="347"/>
        <v>37</v>
      </c>
      <c r="AE1320" s="48" t="str">
        <f t="shared" si="348"/>
        <v>10.121.18.116</v>
      </c>
      <c r="AF1320" s="42" t="str">
        <f t="shared" si="349"/>
        <v>10.121.18.165</v>
      </c>
      <c r="AG1320" s="7" t="str">
        <f t="shared" si="350"/>
        <v>CUSTOM CARGO II</v>
      </c>
      <c r="AH1320" s="7" t="str">
        <f t="shared" si="351"/>
        <v>AIRFORCE MEGHANINAGAR</v>
      </c>
      <c r="AI1320" s="7" t="str">
        <f t="shared" si="352"/>
        <v>S1P5</v>
      </c>
      <c r="AJ1320" s="7" t="str">
        <f t="shared" si="353"/>
        <v>S1P5</v>
      </c>
      <c r="AK1320" s="7" t="str">
        <f>IFERROR(VLOOKUP(Z1320,'PASTE-DL-ALARMS'!$Q$10:$W$2200,7,FALSE),"")</f>
        <v/>
      </c>
      <c r="AL1320" s="55" t="str">
        <f>IFERROR(VLOOKUP(Z1320,'PASTE-DL-ALARMS'!$Q$10:$W$2200,3,FALSE),"")</f>
        <v/>
      </c>
      <c r="AM1320" s="7" t="str">
        <f t="shared" si="354"/>
        <v>10.121.18.116_CUSTOM CARGO II_S1P5</v>
      </c>
      <c r="AN1320" s="55" t="str">
        <f t="shared" si="355"/>
        <v>10.121.18.165_AIRFORCE MEGHANINAGAR_S1P5</v>
      </c>
      <c r="AO1320" s="72" t="e">
        <f t="shared" ca="1" si="356"/>
        <v>#VALUE!</v>
      </c>
      <c r="AP1320" s="7" t="str">
        <f>IFERROR(VLOOKUP(Z1320,'PASTE-DL-ALARMS'!$Q$10:$Z$2800,8,FALSE),"")</f>
        <v/>
      </c>
    </row>
    <row r="1321" spans="1:42" x14ac:dyDescent="0.25">
      <c r="A1321" s="20"/>
      <c r="B1321" s="20"/>
      <c r="C1321" s="20" t="str">
        <f>IF(D1321="Critical",MAX($C$8:C1320)+1,"")</f>
        <v/>
      </c>
      <c r="D1321" s="20" t="str">
        <f t="shared" si="340"/>
        <v>-</v>
      </c>
      <c r="E1321" s="20" t="str">
        <f>VLOOKUP('PASTE-DOWN-DL'!F1321,'SSA-CODE'!$D$4:$E$56,2,FALSE)</f>
        <v>WTR AM</v>
      </c>
      <c r="F1321" s="48" t="str">
        <f t="shared" si="341"/>
        <v>WTR AM</v>
      </c>
      <c r="G1321" s="48" t="str">
        <f t="shared" si="342"/>
        <v xml:space="preserve">	WTR AM</v>
      </c>
      <c r="H1321" s="20">
        <v>1312</v>
      </c>
      <c r="I1321" t="s">
        <v>13749</v>
      </c>
      <c r="J1321" t="s">
        <v>6260</v>
      </c>
      <c r="K1321" t="s">
        <v>6275</v>
      </c>
      <c r="L1321" t="s">
        <v>6262</v>
      </c>
      <c r="M1321" t="s">
        <v>6263</v>
      </c>
      <c r="N1321" t="s">
        <v>13750</v>
      </c>
      <c r="O1321" t="s">
        <v>13751</v>
      </c>
      <c r="P1321" t="s">
        <v>6266</v>
      </c>
      <c r="Q1321" t="s">
        <v>7248</v>
      </c>
      <c r="R1321" t="s">
        <v>6279</v>
      </c>
      <c r="S1321" t="s">
        <v>6269</v>
      </c>
      <c r="T1321" t="s">
        <v>9216</v>
      </c>
      <c r="U1321" t="s">
        <v>6269</v>
      </c>
      <c r="V1321" t="s">
        <v>6271</v>
      </c>
      <c r="W1321" t="s">
        <v>13752</v>
      </c>
      <c r="X1321" t="s">
        <v>13753</v>
      </c>
      <c r="Y1321" t="s">
        <v>6269</v>
      </c>
      <c r="Z1321" s="48" t="str">
        <f t="shared" si="343"/>
        <v>WTR AM-10.121.16.71-VAPI_3.3-10.121.16.74-SARVOTAM_1.5</v>
      </c>
      <c r="AA1321" s="48">
        <f t="shared" si="344"/>
        <v>14</v>
      </c>
      <c r="AB1321" s="48">
        <f t="shared" si="345"/>
        <v>19</v>
      </c>
      <c r="AC1321" s="48">
        <f t="shared" si="346"/>
        <v>14</v>
      </c>
      <c r="AD1321" s="48">
        <f t="shared" si="347"/>
        <v>27</v>
      </c>
      <c r="AE1321" s="48" t="str">
        <f t="shared" si="348"/>
        <v>10.121.16.71</v>
      </c>
      <c r="AF1321" s="42" t="str">
        <f t="shared" si="349"/>
        <v>10.121.16.74</v>
      </c>
      <c r="AG1321" s="7" t="str">
        <f t="shared" si="350"/>
        <v>Vapi</v>
      </c>
      <c r="AH1321" s="7" t="str">
        <f t="shared" si="351"/>
        <v>SARVOTAM BTS</v>
      </c>
      <c r="AI1321" s="7" t="str">
        <f t="shared" si="352"/>
        <v>S3P3</v>
      </c>
      <c r="AJ1321" s="7" t="str">
        <f t="shared" si="353"/>
        <v>S1P5</v>
      </c>
      <c r="AK1321" s="7" t="str">
        <f>IFERROR(VLOOKUP(Z1321,'PASTE-DL-ALARMS'!$Q$10:$W$2200,7,FALSE),"")</f>
        <v/>
      </c>
      <c r="AL1321" s="55" t="str">
        <f>IFERROR(VLOOKUP(Z1321,'PASTE-DL-ALARMS'!$Q$10:$W$2200,3,FALSE),"")</f>
        <v/>
      </c>
      <c r="AM1321" s="7" t="str">
        <f t="shared" si="354"/>
        <v>10.121.16.71_Vapi_S3P3</v>
      </c>
      <c r="AN1321" s="55" t="str">
        <f t="shared" si="355"/>
        <v>10.121.16.74_SARVOTAM BTS_S1P5</v>
      </c>
      <c r="AO1321" s="72" t="e">
        <f t="shared" ca="1" si="356"/>
        <v>#VALUE!</v>
      </c>
      <c r="AP1321" s="7" t="str">
        <f>IFERROR(VLOOKUP(Z1321,'PASTE-DL-ALARMS'!$Q$10:$Z$2800,8,FALSE),"")</f>
        <v/>
      </c>
    </row>
    <row r="1322" spans="1:42" x14ac:dyDescent="0.25">
      <c r="A1322" s="20"/>
      <c r="B1322" s="20"/>
      <c r="C1322" s="20" t="str">
        <f>IF(D1322="Critical",MAX($C$8:C1321)+1,"")</f>
        <v/>
      </c>
      <c r="D1322" s="20" t="str">
        <f t="shared" si="340"/>
        <v>-</v>
      </c>
      <c r="E1322" s="20" t="str">
        <f>VLOOKUP('PASTE-DOWN-DL'!F1322,'SSA-CODE'!$D$4:$E$56,2,FALSE)</f>
        <v>MSN</v>
      </c>
      <c r="F1322" s="48" t="str">
        <f t="shared" si="341"/>
        <v>SSA MEH</v>
      </c>
      <c r="G1322" s="48" t="str">
        <f t="shared" si="342"/>
        <v xml:space="preserve">	SSA MEH</v>
      </c>
      <c r="H1322" s="20">
        <v>1313</v>
      </c>
      <c r="I1322" t="s">
        <v>13754</v>
      </c>
      <c r="J1322" t="s">
        <v>6260</v>
      </c>
      <c r="K1322" t="s">
        <v>6261</v>
      </c>
      <c r="L1322" t="s">
        <v>6262</v>
      </c>
      <c r="M1322" t="s">
        <v>6263</v>
      </c>
      <c r="N1322" t="s">
        <v>13755</v>
      </c>
      <c r="O1322" t="s">
        <v>13756</v>
      </c>
      <c r="P1322" t="s">
        <v>6266</v>
      </c>
      <c r="Q1322" t="s">
        <v>7217</v>
      </c>
      <c r="R1322" t="s">
        <v>6665</v>
      </c>
      <c r="S1322" t="s">
        <v>13757</v>
      </c>
      <c r="T1322" t="s">
        <v>6345</v>
      </c>
      <c r="U1322" t="s">
        <v>6801</v>
      </c>
      <c r="V1322" t="s">
        <v>6271</v>
      </c>
      <c r="W1322" t="s">
        <v>13758</v>
      </c>
      <c r="X1322" t="s">
        <v>13759</v>
      </c>
      <c r="Y1322" t="s">
        <v>6269</v>
      </c>
      <c r="Z1322" s="48" t="str">
        <f t="shared" si="343"/>
        <v>SSA MEH-10.121.98.4-Linch B1_3/1-10.121.98.6-Kherva B1_3/1</v>
      </c>
      <c r="AA1322" s="48">
        <f t="shared" si="344"/>
        <v>13</v>
      </c>
      <c r="AB1322" s="48">
        <f t="shared" si="345"/>
        <v>19</v>
      </c>
      <c r="AC1322" s="48">
        <f t="shared" si="346"/>
        <v>13</v>
      </c>
      <c r="AD1322" s="48">
        <f t="shared" si="347"/>
        <v>20</v>
      </c>
      <c r="AE1322" s="48" t="str">
        <f t="shared" si="348"/>
        <v>10.121.98.4</v>
      </c>
      <c r="AF1322" s="42" t="str">
        <f t="shared" si="349"/>
        <v>10.121.98.6</v>
      </c>
      <c r="AG1322" s="7" t="str">
        <f t="shared" si="350"/>
        <v>Linch</v>
      </c>
      <c r="AH1322" s="7" t="str">
        <f t="shared" si="351"/>
        <v>KHERVA</v>
      </c>
      <c r="AI1322" s="7" t="str">
        <f t="shared" si="352"/>
        <v>S3P1</v>
      </c>
      <c r="AJ1322" s="7" t="str">
        <f t="shared" si="353"/>
        <v>S3P1</v>
      </c>
      <c r="AK1322" s="7" t="str">
        <f>IFERROR(VLOOKUP(Z1322,'PASTE-DL-ALARMS'!$Q$10:$W$2200,7,FALSE),"")</f>
        <v/>
      </c>
      <c r="AL1322" s="55" t="str">
        <f>IFERROR(VLOOKUP(Z1322,'PASTE-DL-ALARMS'!$Q$10:$W$2200,3,FALSE),"")</f>
        <v/>
      </c>
      <c r="AM1322" s="7" t="str">
        <f t="shared" si="354"/>
        <v>10.121.98.4_Linch_S3P1</v>
      </c>
      <c r="AN1322" s="55" t="str">
        <f t="shared" si="355"/>
        <v>10.121.98.6_KHERVA_S3P1</v>
      </c>
      <c r="AO1322" s="72" t="e">
        <f t="shared" ca="1" si="356"/>
        <v>#VALUE!</v>
      </c>
      <c r="AP1322" s="7" t="str">
        <f>IFERROR(VLOOKUP(Z1322,'PASTE-DL-ALARMS'!$Q$10:$Z$2800,8,FALSE),"")</f>
        <v/>
      </c>
    </row>
    <row r="1323" spans="1:42" x14ac:dyDescent="0.25">
      <c r="A1323" s="20"/>
      <c r="B1323" s="20"/>
      <c r="C1323" s="20" t="str">
        <f>IF(D1323="Critical",MAX($C$8:C1322)+1,"")</f>
        <v/>
      </c>
      <c r="D1323" s="20" t="str">
        <f t="shared" si="340"/>
        <v>-</v>
      </c>
      <c r="E1323" s="20" t="str">
        <f>VLOOKUP('PASTE-DOWN-DL'!F1323,'SSA-CODE'!$D$4:$E$56,2,FALSE)</f>
        <v>AHD</v>
      </c>
      <c r="F1323" s="48" t="str">
        <f t="shared" si="341"/>
        <v>SSA AM</v>
      </c>
      <c r="G1323" s="48" t="str">
        <f t="shared" si="342"/>
        <v xml:space="preserve">	SSA AM</v>
      </c>
      <c r="H1323" s="20">
        <v>1314</v>
      </c>
      <c r="I1323" t="s">
        <v>13760</v>
      </c>
      <c r="J1323" t="s">
        <v>6466</v>
      </c>
      <c r="K1323" t="s">
        <v>6275</v>
      </c>
      <c r="L1323" t="s">
        <v>6262</v>
      </c>
      <c r="M1323" t="s">
        <v>6263</v>
      </c>
      <c r="N1323" t="s">
        <v>13761</v>
      </c>
      <c r="O1323" t="s">
        <v>13762</v>
      </c>
      <c r="P1323" t="s">
        <v>6266</v>
      </c>
      <c r="Q1323" t="s">
        <v>6566</v>
      </c>
      <c r="R1323" t="s">
        <v>6279</v>
      </c>
      <c r="S1323" t="s">
        <v>6269</v>
      </c>
      <c r="T1323" t="s">
        <v>7673</v>
      </c>
      <c r="U1323" t="s">
        <v>13763</v>
      </c>
      <c r="V1323" t="s">
        <v>6271</v>
      </c>
      <c r="W1323" t="s">
        <v>13764</v>
      </c>
      <c r="X1323" t="s">
        <v>13765</v>
      </c>
      <c r="Y1323" t="s">
        <v>13763</v>
      </c>
      <c r="Z1323" s="48" t="str">
        <f t="shared" si="343"/>
        <v>SSA AM-10.121.18.130-BDR_S6P10-10.121.18.87-BDR_S5P10</v>
      </c>
      <c r="AA1323" s="48">
        <f t="shared" si="344"/>
        <v>14</v>
      </c>
      <c r="AB1323" s="48">
        <f t="shared" si="345"/>
        <v>23</v>
      </c>
      <c r="AC1323" s="48">
        <f t="shared" si="346"/>
        <v>15</v>
      </c>
      <c r="AD1323" s="48">
        <f t="shared" si="347"/>
        <v>29</v>
      </c>
      <c r="AE1323" s="48" t="str">
        <f t="shared" si="348"/>
        <v>10.121.18.87</v>
      </c>
      <c r="AF1323" s="42" t="str">
        <f t="shared" si="349"/>
        <v>10.121.18.130</v>
      </c>
      <c r="AG1323" s="7" t="str">
        <f t="shared" si="350"/>
        <v>BHADRA 3</v>
      </c>
      <c r="AH1323" s="7" t="str">
        <f t="shared" si="351"/>
        <v>Bhadra(GNE) 1</v>
      </c>
      <c r="AI1323" s="7" t="str">
        <f t="shared" si="352"/>
        <v>S5P10</v>
      </c>
      <c r="AJ1323" s="7" t="str">
        <f t="shared" si="353"/>
        <v>S6P10</v>
      </c>
      <c r="AK1323" s="7" t="str">
        <f>IFERROR(VLOOKUP(Z1323,'PASTE-DL-ALARMS'!$Q$10:$W$2200,7,FALSE),"")</f>
        <v/>
      </c>
      <c r="AL1323" s="55" t="str">
        <f>IFERROR(VLOOKUP(Z1323,'PASTE-DL-ALARMS'!$Q$10:$W$2200,3,FALSE),"")</f>
        <v/>
      </c>
      <c r="AM1323" s="7" t="str">
        <f t="shared" si="354"/>
        <v>10.121.18.87_BHADRA 3_S5P10</v>
      </c>
      <c r="AN1323" s="55" t="str">
        <f t="shared" si="355"/>
        <v>10.121.18.130_Bhadra(GNE) 1_S6P10</v>
      </c>
      <c r="AO1323" s="72" t="e">
        <f t="shared" ca="1" si="356"/>
        <v>#VALUE!</v>
      </c>
      <c r="AP1323" s="7" t="str">
        <f>IFERROR(VLOOKUP(Z1323,'PASTE-DL-ALARMS'!$Q$10:$Z$2800,8,FALSE),"")</f>
        <v/>
      </c>
    </row>
    <row r="1324" spans="1:42" x14ac:dyDescent="0.25">
      <c r="A1324" s="20"/>
      <c r="B1324" s="20"/>
      <c r="C1324" s="20" t="str">
        <f>IF(D1324="Critical",MAX($C$8:C1323)+1,"")</f>
        <v/>
      </c>
      <c r="D1324" s="20" t="str">
        <f t="shared" si="340"/>
        <v>-</v>
      </c>
      <c r="E1324" s="20" t="str">
        <f>VLOOKUP('PASTE-DOWN-DL'!F1324,'SSA-CODE'!$D$4:$E$56,2,FALSE)</f>
        <v>VDA</v>
      </c>
      <c r="F1324" s="48" t="str">
        <f t="shared" si="341"/>
        <v>SSA VDR</v>
      </c>
      <c r="G1324" s="48" t="str">
        <f t="shared" si="342"/>
        <v xml:space="preserve">	SSA VDR</v>
      </c>
      <c r="H1324" s="20">
        <v>1315</v>
      </c>
      <c r="I1324" t="s">
        <v>13766</v>
      </c>
      <c r="J1324" t="s">
        <v>6466</v>
      </c>
      <c r="K1324" t="s">
        <v>6275</v>
      </c>
      <c r="L1324" t="s">
        <v>6262</v>
      </c>
      <c r="M1324" t="s">
        <v>6263</v>
      </c>
      <c r="N1324" t="s">
        <v>13767</v>
      </c>
      <c r="O1324" t="s">
        <v>13768</v>
      </c>
      <c r="P1324" t="s">
        <v>6266</v>
      </c>
      <c r="Q1324" t="s">
        <v>9853</v>
      </c>
      <c r="R1324" t="s">
        <v>6279</v>
      </c>
      <c r="S1324" t="s">
        <v>6417</v>
      </c>
      <c r="T1324" t="s">
        <v>6313</v>
      </c>
      <c r="U1324" t="s">
        <v>6417</v>
      </c>
      <c r="V1324" t="s">
        <v>6271</v>
      </c>
      <c r="W1324" t="s">
        <v>13769</v>
      </c>
      <c r="X1324" t="s">
        <v>13770</v>
      </c>
      <c r="Y1324" t="s">
        <v>6269</v>
      </c>
      <c r="Z1324" s="48" t="str">
        <f t="shared" si="343"/>
        <v>SSA VDR-10.121.19.130-ALKAPURI-10.121.19.129-ALKAPURI_4/8</v>
      </c>
      <c r="AA1324" s="48">
        <f t="shared" si="344"/>
        <v>15</v>
      </c>
      <c r="AB1324" s="48">
        <f t="shared" si="345"/>
        <v>29</v>
      </c>
      <c r="AC1324" s="48">
        <f t="shared" si="346"/>
        <v>15</v>
      </c>
      <c r="AD1324" s="48">
        <f t="shared" si="347"/>
        <v>30</v>
      </c>
      <c r="AE1324" s="48" t="str">
        <f t="shared" si="348"/>
        <v>10.121.19.130</v>
      </c>
      <c r="AF1324" s="42" t="str">
        <f t="shared" si="349"/>
        <v>10.121.19.129</v>
      </c>
      <c r="AG1324" s="7" t="str">
        <f t="shared" si="350"/>
        <v>ALKAPURI(GNE)</v>
      </c>
      <c r="AH1324" s="7" t="str">
        <f t="shared" si="351"/>
        <v>ALKAPURI1(GNE)</v>
      </c>
      <c r="AI1324" s="7" t="str">
        <f t="shared" si="352"/>
        <v>S4P8</v>
      </c>
      <c r="AJ1324" s="7" t="str">
        <f t="shared" si="353"/>
        <v>S4P8</v>
      </c>
      <c r="AK1324" s="7" t="str">
        <f>IFERROR(VLOOKUP(Z1324,'PASTE-DL-ALARMS'!$Q$10:$W$2200,7,FALSE),"")</f>
        <v/>
      </c>
      <c r="AL1324" s="55" t="str">
        <f>IFERROR(VLOOKUP(Z1324,'PASTE-DL-ALARMS'!$Q$10:$W$2200,3,FALSE),"")</f>
        <v/>
      </c>
      <c r="AM1324" s="7" t="str">
        <f t="shared" si="354"/>
        <v>10.121.19.130_ALKAPURI(GNE)_S4P8</v>
      </c>
      <c r="AN1324" s="55" t="str">
        <f t="shared" si="355"/>
        <v>10.121.19.129_ALKAPURI1(GNE)_S4P8</v>
      </c>
      <c r="AO1324" s="72" t="e">
        <f t="shared" ca="1" si="356"/>
        <v>#VALUE!</v>
      </c>
      <c r="AP1324" s="7" t="str">
        <f>IFERROR(VLOOKUP(Z1324,'PASTE-DL-ALARMS'!$Q$10:$Z$2800,8,FALSE),"")</f>
        <v/>
      </c>
    </row>
    <row r="1325" spans="1:42" x14ac:dyDescent="0.25">
      <c r="A1325" s="20"/>
      <c r="B1325" s="20"/>
      <c r="C1325" s="20" t="str">
        <f>IF(D1325="Critical",MAX($C$8:C1324)+1,"")</f>
        <v/>
      </c>
      <c r="D1325" s="20" t="str">
        <f t="shared" si="340"/>
        <v>-</v>
      </c>
      <c r="E1325" s="20" t="str">
        <f>VLOOKUP('PASTE-DOWN-DL'!F1325,'SSA-CODE'!$D$4:$E$56,2,FALSE)</f>
        <v>GDR</v>
      </c>
      <c r="F1325" s="48" t="str">
        <f t="shared" si="341"/>
        <v>SSA GDH</v>
      </c>
      <c r="G1325" s="48" t="str">
        <f t="shared" si="342"/>
        <v xml:space="preserve">	SSA GDH</v>
      </c>
      <c r="H1325" s="20">
        <v>1316</v>
      </c>
      <c r="I1325" t="s">
        <v>13771</v>
      </c>
      <c r="J1325" t="s">
        <v>6260</v>
      </c>
      <c r="K1325" t="s">
        <v>6275</v>
      </c>
      <c r="L1325" t="s">
        <v>6262</v>
      </c>
      <c r="M1325" t="s">
        <v>6263</v>
      </c>
      <c r="N1325" t="s">
        <v>13772</v>
      </c>
      <c r="O1325" t="s">
        <v>13773</v>
      </c>
      <c r="P1325" t="s">
        <v>6266</v>
      </c>
      <c r="Q1325" t="s">
        <v>6903</v>
      </c>
      <c r="R1325" t="s">
        <v>6279</v>
      </c>
      <c r="S1325" t="s">
        <v>13774</v>
      </c>
      <c r="T1325" t="s">
        <v>6500</v>
      </c>
      <c r="U1325" t="s">
        <v>6305</v>
      </c>
      <c r="V1325" t="s">
        <v>6271</v>
      </c>
      <c r="W1325" t="s">
        <v>13775</v>
      </c>
      <c r="X1325" t="s">
        <v>13776</v>
      </c>
      <c r="Y1325" t="s">
        <v>6269</v>
      </c>
      <c r="Z1325" s="48" t="str">
        <f t="shared" si="343"/>
        <v>SSA GDH-10.121.19.45-NAVAJIVAN SIENCE COLLEGE_1/5-10.121.19.1-Dahod TE(GNE)_6/2</v>
      </c>
      <c r="AA1325" s="48">
        <f t="shared" si="344"/>
        <v>13</v>
      </c>
      <c r="AB1325" s="48">
        <f t="shared" si="345"/>
        <v>27</v>
      </c>
      <c r="AC1325" s="48">
        <f t="shared" si="346"/>
        <v>14</v>
      </c>
      <c r="AD1325" s="48">
        <f t="shared" si="347"/>
        <v>40</v>
      </c>
      <c r="AE1325" s="48" t="str">
        <f t="shared" si="348"/>
        <v>10.121.19.1</v>
      </c>
      <c r="AF1325" s="42" t="str">
        <f t="shared" si="349"/>
        <v>10.121.19.45</v>
      </c>
      <c r="AG1325" s="7" t="str">
        <f t="shared" si="350"/>
        <v>Dahod TE(GNE)</v>
      </c>
      <c r="AH1325" s="7" t="str">
        <f t="shared" si="351"/>
        <v>NAVAJIVAN SCIENCE COLLEGE</v>
      </c>
      <c r="AI1325" s="7" t="str">
        <f t="shared" si="352"/>
        <v>S6P2</v>
      </c>
      <c r="AJ1325" s="7" t="str">
        <f t="shared" si="353"/>
        <v>S1P5</v>
      </c>
      <c r="AK1325" s="7" t="str">
        <f>IFERROR(VLOOKUP(Z1325,'PASTE-DL-ALARMS'!$Q$10:$W$2200,7,FALSE),"")</f>
        <v/>
      </c>
      <c r="AL1325" s="55" t="str">
        <f>IFERROR(VLOOKUP(Z1325,'PASTE-DL-ALARMS'!$Q$10:$W$2200,3,FALSE),"")</f>
        <v/>
      </c>
      <c r="AM1325" s="7" t="str">
        <f t="shared" si="354"/>
        <v>10.121.19.1_Dahod TE(GNE)_S6P2</v>
      </c>
      <c r="AN1325" s="55" t="str">
        <f t="shared" si="355"/>
        <v>10.121.19.45_NAVAJIVAN SCIENCE COLLEGE_S1P5</v>
      </c>
      <c r="AO1325" s="72" t="e">
        <f t="shared" ca="1" si="356"/>
        <v>#VALUE!</v>
      </c>
      <c r="AP1325" s="7" t="str">
        <f>IFERROR(VLOOKUP(Z1325,'PASTE-DL-ALARMS'!$Q$10:$Z$2800,8,FALSE),"")</f>
        <v/>
      </c>
    </row>
    <row r="1326" spans="1:42" x14ac:dyDescent="0.25">
      <c r="A1326" s="20"/>
      <c r="B1326" s="20"/>
      <c r="C1326" s="20" t="str">
        <f>IF(D1326="Critical",MAX($C$8:C1325)+1,"")</f>
        <v/>
      </c>
      <c r="D1326" s="20" t="str">
        <f t="shared" si="340"/>
        <v>-</v>
      </c>
      <c r="E1326" s="20" t="str">
        <f>VLOOKUP('PASTE-DOWN-DL'!F1326,'SSA-CODE'!$D$4:$E$56,2,FALSE)</f>
        <v>WTR RJ</v>
      </c>
      <c r="F1326" s="48" t="str">
        <f t="shared" si="341"/>
        <v>WTR RJ</v>
      </c>
      <c r="G1326" s="48" t="str">
        <f t="shared" si="342"/>
        <v xml:space="preserve">	WTR RJ</v>
      </c>
      <c r="H1326" s="20">
        <v>1317</v>
      </c>
      <c r="I1326" t="s">
        <v>13777</v>
      </c>
      <c r="J1326" t="s">
        <v>6466</v>
      </c>
      <c r="K1326" t="s">
        <v>6275</v>
      </c>
      <c r="L1326" t="s">
        <v>6262</v>
      </c>
      <c r="M1326" t="s">
        <v>6263</v>
      </c>
      <c r="N1326" t="s">
        <v>13778</v>
      </c>
      <c r="O1326" t="s">
        <v>13779</v>
      </c>
      <c r="P1326" t="s">
        <v>6266</v>
      </c>
      <c r="Q1326" t="s">
        <v>6850</v>
      </c>
      <c r="R1326" t="s">
        <v>6279</v>
      </c>
      <c r="S1326" t="s">
        <v>6269</v>
      </c>
      <c r="T1326" t="s">
        <v>6693</v>
      </c>
      <c r="U1326" t="s">
        <v>6269</v>
      </c>
      <c r="V1326" t="s">
        <v>6271</v>
      </c>
      <c r="W1326" t="s">
        <v>13780</v>
      </c>
      <c r="X1326" t="s">
        <v>13781</v>
      </c>
      <c r="Y1326" t="s">
        <v>6269</v>
      </c>
      <c r="Z1326" s="48" t="str">
        <f t="shared" si="343"/>
        <v>WTR RJ-10.121.17.135-RJKT KR2 GNE_3/8-10.121.17.136-RJKT_3/8</v>
      </c>
      <c r="AA1326" s="48">
        <f t="shared" si="344"/>
        <v>14</v>
      </c>
      <c r="AB1326" s="48">
        <f t="shared" si="345"/>
        <v>21</v>
      </c>
      <c r="AC1326" s="48">
        <f t="shared" si="346"/>
        <v>14</v>
      </c>
      <c r="AD1326" s="48">
        <f t="shared" si="347"/>
        <v>25</v>
      </c>
      <c r="AE1326" s="48" t="str">
        <f t="shared" si="348"/>
        <v>10.121.17.26</v>
      </c>
      <c r="AF1326" s="42" t="str">
        <f t="shared" si="349"/>
        <v>10.121.17.25</v>
      </c>
      <c r="AG1326" s="7" t="str">
        <f t="shared" si="350"/>
        <v>RAJKOT</v>
      </c>
      <c r="AH1326" s="7" t="str">
        <f t="shared" si="351"/>
        <v>RAJKOT KR2</v>
      </c>
      <c r="AI1326" s="7" t="str">
        <f t="shared" si="352"/>
        <v>S3P8</v>
      </c>
      <c r="AJ1326" s="7" t="str">
        <f t="shared" si="353"/>
        <v>S3P8</v>
      </c>
      <c r="AK1326" s="7" t="str">
        <f>IFERROR(VLOOKUP(Z1326,'PASTE-DL-ALARMS'!$Q$10:$W$2200,7,FALSE),"")</f>
        <v/>
      </c>
      <c r="AL1326" s="55" t="str">
        <f>IFERROR(VLOOKUP(Z1326,'PASTE-DL-ALARMS'!$Q$10:$W$2200,3,FALSE),"")</f>
        <v/>
      </c>
      <c r="AM1326" s="7" t="str">
        <f t="shared" si="354"/>
        <v>10.121.17.26_RAJKOT_S3P8</v>
      </c>
      <c r="AN1326" s="55" t="str">
        <f t="shared" si="355"/>
        <v>10.121.17.25_RAJKOT KR2_S3P8</v>
      </c>
      <c r="AO1326" s="72" t="e">
        <f t="shared" ca="1" si="356"/>
        <v>#VALUE!</v>
      </c>
      <c r="AP1326" s="7" t="str">
        <f>IFERROR(VLOOKUP(Z1326,'PASTE-DL-ALARMS'!$Q$10:$Z$2800,8,FALSE),"")</f>
        <v/>
      </c>
    </row>
    <row r="1327" spans="1:42" x14ac:dyDescent="0.25">
      <c r="A1327" s="20"/>
      <c r="B1327" s="20"/>
      <c r="C1327" s="20" t="str">
        <f>IF(D1327="Critical",MAX($C$8:C1326)+1,"")</f>
        <v/>
      </c>
      <c r="D1327" s="20" t="str">
        <f t="shared" si="340"/>
        <v>-</v>
      </c>
      <c r="E1327" s="20" t="str">
        <f>VLOOKUP('PASTE-DOWN-DL'!F1327,'SSA-CODE'!$D$4:$E$56,2,FALSE)</f>
        <v>AMR</v>
      </c>
      <c r="F1327" s="48" t="str">
        <f t="shared" si="341"/>
        <v>SSA AMR</v>
      </c>
      <c r="G1327" s="48" t="str">
        <f t="shared" si="342"/>
        <v xml:space="preserve">	SSA AMR</v>
      </c>
      <c r="H1327" s="20">
        <v>1318</v>
      </c>
      <c r="I1327" t="s">
        <v>13782</v>
      </c>
      <c r="J1327" t="s">
        <v>6260</v>
      </c>
      <c r="K1327" t="s">
        <v>6261</v>
      </c>
      <c r="L1327" t="s">
        <v>6262</v>
      </c>
      <c r="M1327" t="s">
        <v>6263</v>
      </c>
      <c r="N1327" t="s">
        <v>13783</v>
      </c>
      <c r="O1327" t="s">
        <v>13784</v>
      </c>
      <c r="P1327" t="s">
        <v>6266</v>
      </c>
      <c r="Q1327" t="s">
        <v>7499</v>
      </c>
      <c r="R1327" t="s">
        <v>6279</v>
      </c>
      <c r="S1327" t="s">
        <v>8644</v>
      </c>
      <c r="T1327" t="s">
        <v>6800</v>
      </c>
      <c r="U1327" t="s">
        <v>7199</v>
      </c>
      <c r="V1327" t="s">
        <v>6271</v>
      </c>
      <c r="W1327" t="s">
        <v>13785</v>
      </c>
      <c r="X1327" t="s">
        <v>13786</v>
      </c>
      <c r="Y1327" t="s">
        <v>6269</v>
      </c>
      <c r="Z1327" s="48" t="str">
        <f t="shared" si="343"/>
        <v>SSA AMR-10.121.96.56-Amreli GNE B1_3/1-10.121.96.35-Amreli B2_6/1</v>
      </c>
      <c r="AA1327" s="48">
        <f t="shared" si="344"/>
        <v>14</v>
      </c>
      <c r="AB1327" s="48">
        <f t="shared" si="345"/>
        <v>25</v>
      </c>
      <c r="AC1327" s="48">
        <f t="shared" si="346"/>
        <v>15</v>
      </c>
      <c r="AD1327" s="48">
        <f t="shared" si="347"/>
        <v>22</v>
      </c>
      <c r="AE1327" s="48" t="str">
        <f t="shared" si="348"/>
        <v>10.121.96.56</v>
      </c>
      <c r="AF1327" s="42" t="str">
        <f t="shared" si="349"/>
        <v>10.121.17.141</v>
      </c>
      <c r="AG1327" s="7" t="str">
        <f t="shared" si="350"/>
        <v>Amreli GNE</v>
      </c>
      <c r="AH1327" s="7" t="str">
        <f t="shared" si="351"/>
        <v>AMRELI</v>
      </c>
      <c r="AI1327" s="7" t="str">
        <f t="shared" si="352"/>
        <v>S3P1</v>
      </c>
      <c r="AJ1327" s="7" t="str">
        <f t="shared" si="353"/>
        <v>S6P1</v>
      </c>
      <c r="AK1327" s="7" t="str">
        <f>IFERROR(VLOOKUP(Z1327,'PASTE-DL-ALARMS'!$Q$10:$W$2200,7,FALSE),"")</f>
        <v/>
      </c>
      <c r="AL1327" s="55" t="str">
        <f>IFERROR(VLOOKUP(Z1327,'PASTE-DL-ALARMS'!$Q$10:$W$2200,3,FALSE),"")</f>
        <v/>
      </c>
      <c r="AM1327" s="7" t="str">
        <f t="shared" si="354"/>
        <v>10.121.96.56_Amreli GNE_S3P1</v>
      </c>
      <c r="AN1327" s="55" t="str">
        <f t="shared" si="355"/>
        <v>10.121.17.141_AMRELI_S6P1</v>
      </c>
      <c r="AO1327" s="72" t="e">
        <f t="shared" ca="1" si="356"/>
        <v>#VALUE!</v>
      </c>
      <c r="AP1327" s="7" t="str">
        <f>IFERROR(VLOOKUP(Z1327,'PASTE-DL-ALARMS'!$Q$10:$Z$2800,8,FALSE),"")</f>
        <v/>
      </c>
    </row>
    <row r="1328" spans="1:42" x14ac:dyDescent="0.25">
      <c r="A1328" s="20"/>
      <c r="B1328" s="20"/>
      <c r="C1328" s="20" t="str">
        <f>IF(D1328="Critical",MAX($C$8:C1327)+1,"")</f>
        <v/>
      </c>
      <c r="D1328" s="20" t="str">
        <f t="shared" si="340"/>
        <v>-</v>
      </c>
      <c r="E1328" s="20" t="str">
        <f>VLOOKUP('PASTE-DOWN-DL'!F1328,'SSA-CODE'!$D$4:$E$56,2,FALSE)</f>
        <v>BUJ</v>
      </c>
      <c r="F1328" s="48" t="str">
        <f t="shared" si="341"/>
        <v>SSA BUJ</v>
      </c>
      <c r="G1328" s="48" t="str">
        <f t="shared" si="342"/>
        <v xml:space="preserve">	SSA BUJ</v>
      </c>
      <c r="H1328" s="20">
        <v>1319</v>
      </c>
      <c r="I1328" t="s">
        <v>13787</v>
      </c>
      <c r="J1328" t="s">
        <v>6260</v>
      </c>
      <c r="K1328" t="s">
        <v>6275</v>
      </c>
      <c r="L1328" t="s">
        <v>6262</v>
      </c>
      <c r="M1328" t="s">
        <v>6263</v>
      </c>
      <c r="N1328" t="s">
        <v>13788</v>
      </c>
      <c r="O1328" t="s">
        <v>13789</v>
      </c>
      <c r="P1328" t="s">
        <v>6266</v>
      </c>
      <c r="Q1328" t="s">
        <v>6302</v>
      </c>
      <c r="R1328" t="s">
        <v>6279</v>
      </c>
      <c r="S1328" t="s">
        <v>6346</v>
      </c>
      <c r="T1328" t="s">
        <v>6353</v>
      </c>
      <c r="U1328" t="s">
        <v>6346</v>
      </c>
      <c r="V1328" t="s">
        <v>6271</v>
      </c>
      <c r="W1328" t="s">
        <v>13790</v>
      </c>
      <c r="X1328" t="s">
        <v>13791</v>
      </c>
      <c r="Y1328" t="s">
        <v>6269</v>
      </c>
      <c r="Z1328" s="48" t="str">
        <f t="shared" si="343"/>
        <v>SSA BUJ-10.121.24.67-Gandhidham_3/2-10.121.24.115-IFFCO Guest House_1/5</v>
      </c>
      <c r="AA1328" s="48">
        <f t="shared" si="344"/>
        <v>14</v>
      </c>
      <c r="AB1328" s="48">
        <f t="shared" si="345"/>
        <v>25</v>
      </c>
      <c r="AC1328" s="48">
        <f t="shared" si="346"/>
        <v>15</v>
      </c>
      <c r="AD1328" s="48">
        <f t="shared" si="347"/>
        <v>33</v>
      </c>
      <c r="AE1328" s="48" t="str">
        <f t="shared" si="348"/>
        <v>10.121.24.67</v>
      </c>
      <c r="AF1328" s="42" t="str">
        <f t="shared" si="349"/>
        <v>10.121.24.115</v>
      </c>
      <c r="AG1328" s="7" t="str">
        <f t="shared" si="350"/>
        <v>Gandhidham</v>
      </c>
      <c r="AH1328" s="7" t="str">
        <f t="shared" si="351"/>
        <v>IFFCO Guest House</v>
      </c>
      <c r="AI1328" s="7" t="str">
        <f t="shared" si="352"/>
        <v>S3P2</v>
      </c>
      <c r="AJ1328" s="7" t="str">
        <f t="shared" si="353"/>
        <v>S1P5</v>
      </c>
      <c r="AK1328" s="7" t="str">
        <f>IFERROR(VLOOKUP(Z1328,'PASTE-DL-ALARMS'!$Q$10:$W$2200,7,FALSE),"")</f>
        <v/>
      </c>
      <c r="AL1328" s="55" t="str">
        <f>IFERROR(VLOOKUP(Z1328,'PASTE-DL-ALARMS'!$Q$10:$W$2200,3,FALSE),"")</f>
        <v/>
      </c>
      <c r="AM1328" s="7" t="str">
        <f t="shared" si="354"/>
        <v>10.121.24.67_Gandhidham_S3P2</v>
      </c>
      <c r="AN1328" s="55" t="str">
        <f t="shared" si="355"/>
        <v>10.121.24.115_IFFCO Guest House_S1P5</v>
      </c>
      <c r="AO1328" s="72" t="e">
        <f t="shared" ca="1" si="356"/>
        <v>#VALUE!</v>
      </c>
      <c r="AP1328" s="7" t="str">
        <f>IFERROR(VLOOKUP(Z1328,'PASTE-DL-ALARMS'!$Q$10:$Z$2800,8,FALSE),"")</f>
        <v/>
      </c>
    </row>
    <row r="1329" spans="1:42" x14ac:dyDescent="0.25">
      <c r="A1329" s="20"/>
      <c r="B1329" s="20"/>
      <c r="C1329" s="20" t="str">
        <f>IF(D1329="Critical",MAX($C$8:C1328)+1,"")</f>
        <v/>
      </c>
      <c r="D1329" s="20" t="str">
        <f t="shared" si="340"/>
        <v>-</v>
      </c>
      <c r="E1329" s="20" t="str">
        <f>VLOOKUP('PASTE-DOWN-DL'!F1329,'SSA-CODE'!$D$4:$E$56,2,FALSE)</f>
        <v>MSN</v>
      </c>
      <c r="F1329" s="48" t="str">
        <f t="shared" si="341"/>
        <v>SSA MEH</v>
      </c>
      <c r="G1329" s="48" t="str">
        <f t="shared" si="342"/>
        <v xml:space="preserve">	SSA MEH</v>
      </c>
      <c r="H1329" s="20">
        <v>1320</v>
      </c>
      <c r="I1329" t="s">
        <v>13792</v>
      </c>
      <c r="J1329" t="s">
        <v>6260</v>
      </c>
      <c r="K1329" t="s">
        <v>6261</v>
      </c>
      <c r="L1329" t="s">
        <v>6262</v>
      </c>
      <c r="M1329" t="s">
        <v>6263</v>
      </c>
      <c r="N1329" t="s">
        <v>13794</v>
      </c>
      <c r="O1329" t="s">
        <v>13793</v>
      </c>
      <c r="P1329" t="s">
        <v>6266</v>
      </c>
      <c r="Q1329" t="s">
        <v>7217</v>
      </c>
      <c r="R1329" t="s">
        <v>6665</v>
      </c>
      <c r="S1329" t="s">
        <v>13795</v>
      </c>
      <c r="T1329" t="s">
        <v>6950</v>
      </c>
      <c r="U1329" t="s">
        <v>13795</v>
      </c>
      <c r="V1329" t="s">
        <v>6271</v>
      </c>
      <c r="W1329" t="s">
        <v>13796</v>
      </c>
      <c r="X1329" t="s">
        <v>13797</v>
      </c>
      <c r="Y1329" t="s">
        <v>6269</v>
      </c>
      <c r="Z1329" s="48" t="str">
        <f t="shared" si="343"/>
        <v>SSA MEH-10.121.25.115-Jotana B1_3/1-10.121.98.4-Linch B1_4/1</v>
      </c>
      <c r="AA1329" s="48">
        <f t="shared" si="344"/>
        <v>13</v>
      </c>
      <c r="AB1329" s="48">
        <f t="shared" si="345"/>
        <v>19</v>
      </c>
      <c r="AC1329" s="48">
        <f t="shared" si="346"/>
        <v>15</v>
      </c>
      <c r="AD1329" s="48">
        <f t="shared" si="347"/>
        <v>22</v>
      </c>
      <c r="AE1329" s="48" t="str">
        <f t="shared" si="348"/>
        <v>10.121.98.4</v>
      </c>
      <c r="AF1329" s="42" t="str">
        <f t="shared" si="349"/>
        <v>10.121.25.115</v>
      </c>
      <c r="AG1329" s="7" t="str">
        <f t="shared" si="350"/>
        <v>Linch</v>
      </c>
      <c r="AH1329" s="7" t="str">
        <f t="shared" si="351"/>
        <v>JOTANA</v>
      </c>
      <c r="AI1329" s="7" t="str">
        <f t="shared" si="352"/>
        <v>S4P1</v>
      </c>
      <c r="AJ1329" s="7" t="str">
        <f t="shared" si="353"/>
        <v>S3P1</v>
      </c>
      <c r="AK1329" s="7" t="str">
        <f>IFERROR(VLOOKUP(Z1329,'PASTE-DL-ALARMS'!$Q$10:$W$2200,7,FALSE),"")</f>
        <v/>
      </c>
      <c r="AL1329" s="55" t="str">
        <f>IFERROR(VLOOKUP(Z1329,'PASTE-DL-ALARMS'!$Q$10:$W$2200,3,FALSE),"")</f>
        <v/>
      </c>
      <c r="AM1329" s="7" t="str">
        <f t="shared" si="354"/>
        <v>10.121.98.4_Linch_S4P1</v>
      </c>
      <c r="AN1329" s="55" t="str">
        <f t="shared" si="355"/>
        <v>10.121.25.115_JOTANA_S3P1</v>
      </c>
      <c r="AO1329" s="72" t="e">
        <f t="shared" ca="1" si="356"/>
        <v>#VALUE!</v>
      </c>
      <c r="AP1329" s="7" t="str">
        <f>IFERROR(VLOOKUP(Z1329,'PASTE-DL-ALARMS'!$Q$10:$Z$2800,8,FALSE),"")</f>
        <v/>
      </c>
    </row>
    <row r="1330" spans="1:42" x14ac:dyDescent="0.25">
      <c r="A1330" s="20"/>
      <c r="B1330" s="20"/>
      <c r="C1330" s="20" t="str">
        <f>IF(D1330="Critical",MAX($C$8:C1329)+1,"")</f>
        <v/>
      </c>
      <c r="D1330" s="20" t="str">
        <f t="shared" si="340"/>
        <v>-</v>
      </c>
      <c r="E1330" s="20" t="str">
        <f>VLOOKUP('PASTE-DOWN-DL'!F1330,'SSA-CODE'!$D$4:$E$56,2,FALSE)</f>
        <v>BCH</v>
      </c>
      <c r="F1330" s="48" t="str">
        <f t="shared" si="341"/>
        <v>SSA BCH</v>
      </c>
      <c r="G1330" s="48" t="str">
        <f t="shared" si="342"/>
        <v xml:space="preserve">	SSA BCH</v>
      </c>
      <c r="H1330" s="20">
        <v>1321</v>
      </c>
      <c r="I1330" t="s">
        <v>13798</v>
      </c>
      <c r="J1330" t="s">
        <v>6260</v>
      </c>
      <c r="K1330" t="s">
        <v>6275</v>
      </c>
      <c r="L1330" t="s">
        <v>6262</v>
      </c>
      <c r="M1330" t="s">
        <v>6263</v>
      </c>
      <c r="N1330" t="s">
        <v>13799</v>
      </c>
      <c r="O1330" t="s">
        <v>13800</v>
      </c>
      <c r="P1330" t="s">
        <v>6266</v>
      </c>
      <c r="Q1330" t="s">
        <v>6268</v>
      </c>
      <c r="R1330" t="s">
        <v>6279</v>
      </c>
      <c r="S1330" t="s">
        <v>13801</v>
      </c>
      <c r="T1330" t="s">
        <v>6937</v>
      </c>
      <c r="U1330" t="s">
        <v>13801</v>
      </c>
      <c r="V1330" t="s">
        <v>6271</v>
      </c>
      <c r="W1330" t="s">
        <v>13802</v>
      </c>
      <c r="X1330" t="s">
        <v>13803</v>
      </c>
      <c r="Y1330" t="s">
        <v>6269</v>
      </c>
      <c r="Z1330" s="48" t="str">
        <f t="shared" si="343"/>
        <v>SSA BCH-10.121.24.204-Chikda_1/5-10.121.96.85-Nani_Bhedwan_3/2 GE</v>
      </c>
      <c r="AA1330" s="48">
        <f t="shared" si="344"/>
        <v>15</v>
      </c>
      <c r="AB1330" s="48">
        <f t="shared" si="345"/>
        <v>22</v>
      </c>
      <c r="AC1330" s="48">
        <f t="shared" si="346"/>
        <v>14</v>
      </c>
      <c r="AD1330" s="48">
        <f t="shared" si="347"/>
        <v>27</v>
      </c>
      <c r="AE1330" s="48" t="str">
        <f t="shared" si="348"/>
        <v>10.121.24.204</v>
      </c>
      <c r="AF1330" s="42" t="str">
        <f t="shared" si="349"/>
        <v>10.121.96.85</v>
      </c>
      <c r="AG1330" s="7" t="str">
        <f t="shared" si="350"/>
        <v>CHIKDA</v>
      </c>
      <c r="AH1330" s="7" t="str">
        <f t="shared" si="351"/>
        <v>NANI BHEDWAN</v>
      </c>
      <c r="AI1330" s="7" t="str">
        <f t="shared" si="352"/>
        <v>S1P5</v>
      </c>
      <c r="AJ1330" s="7" t="str">
        <f t="shared" si="353"/>
        <v>S3P2</v>
      </c>
      <c r="AK1330" s="7" t="str">
        <f>IFERROR(VLOOKUP(Z1330,'PASTE-DL-ALARMS'!$Q$10:$W$2200,7,FALSE),"")</f>
        <v/>
      </c>
      <c r="AL1330" s="55" t="str">
        <f>IFERROR(VLOOKUP(Z1330,'PASTE-DL-ALARMS'!$Q$10:$W$2200,3,FALSE),"")</f>
        <v/>
      </c>
      <c r="AM1330" s="7" t="str">
        <f t="shared" si="354"/>
        <v>10.121.24.204_CHIKDA_S1P5</v>
      </c>
      <c r="AN1330" s="55" t="str">
        <f t="shared" si="355"/>
        <v>10.121.96.85_NANI BHEDWAN_S3P2</v>
      </c>
      <c r="AO1330" s="72" t="e">
        <f t="shared" ca="1" si="356"/>
        <v>#VALUE!</v>
      </c>
      <c r="AP1330" s="7" t="str">
        <f>IFERROR(VLOOKUP(Z1330,'PASTE-DL-ALARMS'!$Q$10:$Z$2800,8,FALSE),"")</f>
        <v/>
      </c>
    </row>
    <row r="1331" spans="1:42" x14ac:dyDescent="0.25">
      <c r="A1331" s="20"/>
      <c r="B1331" s="20"/>
      <c r="C1331" s="20" t="str">
        <f>IF(D1331="Critical",MAX($C$8:C1330)+1,"")</f>
        <v/>
      </c>
      <c r="D1331" s="20" t="str">
        <f t="shared" si="340"/>
        <v>-</v>
      </c>
      <c r="E1331" s="20" t="str">
        <f>VLOOKUP('PASTE-DOWN-DL'!F1331,'SSA-CODE'!$D$4:$E$56,2,FALSE)</f>
        <v>WTR RJ</v>
      </c>
      <c r="F1331" s="48" t="str">
        <f t="shared" si="341"/>
        <v>WTR RJ</v>
      </c>
      <c r="G1331" s="48" t="str">
        <f t="shared" si="342"/>
        <v xml:space="preserve">	WTR RJ</v>
      </c>
      <c r="H1331" s="20">
        <v>1322</v>
      </c>
      <c r="I1331" t="s">
        <v>13804</v>
      </c>
      <c r="J1331" t="s">
        <v>6260</v>
      </c>
      <c r="K1331" t="s">
        <v>6261</v>
      </c>
      <c r="L1331" t="s">
        <v>6262</v>
      </c>
      <c r="M1331" t="s">
        <v>6263</v>
      </c>
      <c r="N1331" t="s">
        <v>13805</v>
      </c>
      <c r="O1331" t="s">
        <v>13806</v>
      </c>
      <c r="P1331" t="s">
        <v>6266</v>
      </c>
      <c r="Q1331" t="s">
        <v>6587</v>
      </c>
      <c r="R1331" t="s">
        <v>7273</v>
      </c>
      <c r="S1331" t="s">
        <v>7199</v>
      </c>
      <c r="T1331" t="s">
        <v>6287</v>
      </c>
      <c r="U1331" t="s">
        <v>13807</v>
      </c>
      <c r="V1331" t="s">
        <v>6271</v>
      </c>
      <c r="W1331" t="s">
        <v>13808</v>
      </c>
      <c r="X1331" t="s">
        <v>13809</v>
      </c>
      <c r="Y1331" t="s">
        <v>6269</v>
      </c>
      <c r="Z1331" s="48" t="str">
        <f t="shared" si="343"/>
        <v>WTR RJ-10.121.96.39-BABRA_B2_PH3_S6P1-10.121.17.133-DHASA_B1_PH1_S3P1</v>
      </c>
      <c r="AA1331" s="48">
        <f t="shared" si="344"/>
        <v>15</v>
      </c>
      <c r="AB1331" s="48">
        <f t="shared" si="345"/>
        <v>21</v>
      </c>
      <c r="AC1331" s="48">
        <f t="shared" si="346"/>
        <v>14</v>
      </c>
      <c r="AD1331" s="48">
        <f t="shared" si="347"/>
        <v>20</v>
      </c>
      <c r="AE1331" s="48" t="str">
        <f t="shared" si="348"/>
        <v>10.121.17.133</v>
      </c>
      <c r="AF1331" s="42" t="str">
        <f t="shared" si="349"/>
        <v>10.121.96.39</v>
      </c>
      <c r="AG1331" s="7" t="str">
        <f t="shared" si="350"/>
        <v>DHASA</v>
      </c>
      <c r="AH1331" s="7" t="str">
        <f t="shared" si="351"/>
        <v>BABRA</v>
      </c>
      <c r="AI1331" s="7" t="str">
        <f t="shared" si="352"/>
        <v>S3P1</v>
      </c>
      <c r="AJ1331" s="7" t="str">
        <f t="shared" si="353"/>
        <v>S6P1</v>
      </c>
      <c r="AK1331" s="7" t="str">
        <f>IFERROR(VLOOKUP(Z1331,'PASTE-DL-ALARMS'!$Q$10:$W$2200,7,FALSE),"")</f>
        <v/>
      </c>
      <c r="AL1331" s="55" t="str">
        <f>IFERROR(VLOOKUP(Z1331,'PASTE-DL-ALARMS'!$Q$10:$W$2200,3,FALSE),"")</f>
        <v/>
      </c>
      <c r="AM1331" s="7" t="str">
        <f t="shared" si="354"/>
        <v>10.121.17.133_DHASA_S3P1</v>
      </c>
      <c r="AN1331" s="55" t="str">
        <f t="shared" si="355"/>
        <v>10.121.96.39_BABRA_S6P1</v>
      </c>
      <c r="AO1331" s="72" t="e">
        <f t="shared" ca="1" si="356"/>
        <v>#VALUE!</v>
      </c>
      <c r="AP1331" s="7" t="str">
        <f>IFERROR(VLOOKUP(Z1331,'PASTE-DL-ALARMS'!$Q$10:$Z$2800,8,FALSE),"")</f>
        <v/>
      </c>
    </row>
    <row r="1332" spans="1:42" x14ac:dyDescent="0.25">
      <c r="A1332" s="20"/>
      <c r="B1332" s="20"/>
      <c r="C1332" s="20" t="str">
        <f>IF(D1332="Critical",MAX($C$8:C1331)+1,"")</f>
        <v/>
      </c>
      <c r="D1332" s="20" t="str">
        <f t="shared" si="340"/>
        <v>-</v>
      </c>
      <c r="E1332" s="20" t="str">
        <f>VLOOKUP('PASTE-DOWN-DL'!F1332,'SSA-CODE'!$D$4:$E$56,2,FALSE)</f>
        <v>WTR RJ</v>
      </c>
      <c r="F1332" s="48" t="str">
        <f t="shared" si="341"/>
        <v>WTR RJ</v>
      </c>
      <c r="G1332" s="48" t="str">
        <f t="shared" si="342"/>
        <v xml:space="preserve">	WTR RJ</v>
      </c>
      <c r="H1332" s="20">
        <v>1323</v>
      </c>
      <c r="I1332" t="s">
        <v>13810</v>
      </c>
      <c r="J1332" t="s">
        <v>6260</v>
      </c>
      <c r="K1332" t="s">
        <v>6275</v>
      </c>
      <c r="L1332" t="s">
        <v>6262</v>
      </c>
      <c r="M1332" t="s">
        <v>6263</v>
      </c>
      <c r="N1332" t="s">
        <v>13811</v>
      </c>
      <c r="O1332" t="s">
        <v>13812</v>
      </c>
      <c r="P1332" t="s">
        <v>6266</v>
      </c>
      <c r="Q1332" t="s">
        <v>7052</v>
      </c>
      <c r="R1332" t="s">
        <v>6279</v>
      </c>
      <c r="S1332" t="s">
        <v>6269</v>
      </c>
      <c r="T1332" t="s">
        <v>7260</v>
      </c>
      <c r="U1332" t="s">
        <v>6269</v>
      </c>
      <c r="V1332" t="s">
        <v>6271</v>
      </c>
      <c r="W1332" t="s">
        <v>13813</v>
      </c>
      <c r="X1332" t="s">
        <v>13814</v>
      </c>
      <c r="Y1332" t="s">
        <v>13815</v>
      </c>
      <c r="Z1332" s="48" t="str">
        <f t="shared" si="343"/>
        <v>WTR RJ-10.121.17.5-MORBI_P4/3-10.121.17.1-RAJKOT_P4/3</v>
      </c>
      <c r="AA1332" s="48">
        <f t="shared" si="344"/>
        <v>13</v>
      </c>
      <c r="AB1332" s="48">
        <f t="shared" si="345"/>
        <v>28</v>
      </c>
      <c r="AC1332" s="48">
        <f t="shared" si="346"/>
        <v>13</v>
      </c>
      <c r="AD1332" s="48">
        <f t="shared" si="347"/>
        <v>19</v>
      </c>
      <c r="AE1332" s="48" t="str">
        <f t="shared" si="348"/>
        <v>10.121.17.1</v>
      </c>
      <c r="AF1332" s="42" t="str">
        <f t="shared" si="349"/>
        <v>10.121.17.5</v>
      </c>
      <c r="AG1332" s="7" t="str">
        <f t="shared" si="350"/>
        <v>RAJKOT KR(GNE)</v>
      </c>
      <c r="AH1332" s="7" t="str">
        <f t="shared" si="351"/>
        <v>MORBI</v>
      </c>
      <c r="AI1332" s="7" t="str">
        <f t="shared" si="352"/>
        <v>S4P3</v>
      </c>
      <c r="AJ1332" s="7" t="str">
        <f t="shared" si="353"/>
        <v>S4P3</v>
      </c>
      <c r="AK1332" s="7" t="str">
        <f>IFERROR(VLOOKUP(Z1332,'PASTE-DL-ALARMS'!$Q$10:$W$2200,7,FALSE),"")</f>
        <v/>
      </c>
      <c r="AL1332" s="55" t="str">
        <f>IFERROR(VLOOKUP(Z1332,'PASTE-DL-ALARMS'!$Q$10:$W$2200,3,FALSE),"")</f>
        <v/>
      </c>
      <c r="AM1332" s="7" t="str">
        <f t="shared" si="354"/>
        <v>10.121.17.1_RAJKOT KR(GNE)_S4P3</v>
      </c>
      <c r="AN1332" s="55" t="str">
        <f t="shared" si="355"/>
        <v>10.121.17.5_MORBI_S4P3</v>
      </c>
      <c r="AO1332" s="72" t="e">
        <f t="shared" ca="1" si="356"/>
        <v>#VALUE!</v>
      </c>
      <c r="AP1332" s="7" t="str">
        <f>IFERROR(VLOOKUP(Z1332,'PASTE-DL-ALARMS'!$Q$10:$Z$2800,8,FALSE),"")</f>
        <v/>
      </c>
    </row>
    <row r="1333" spans="1:42" x14ac:dyDescent="0.25">
      <c r="A1333" s="20"/>
      <c r="B1333" s="20"/>
      <c r="C1333" s="20" t="str">
        <f>IF(D1333="Critical",MAX($C$8:C1332)+1,"")</f>
        <v/>
      </c>
      <c r="D1333" s="20" t="str">
        <f t="shared" si="340"/>
        <v>-</v>
      </c>
      <c r="E1333" s="20" t="str">
        <f>VLOOKUP('PASTE-DOWN-DL'!F1333,'SSA-CODE'!$D$4:$E$56,2,FALSE)</f>
        <v>WTR AM</v>
      </c>
      <c r="F1333" s="48" t="str">
        <f t="shared" si="341"/>
        <v>WTR AM</v>
      </c>
      <c r="G1333" s="48" t="str">
        <f t="shared" si="342"/>
        <v xml:space="preserve">	WTR AM</v>
      </c>
      <c r="H1333" s="20">
        <v>1324</v>
      </c>
      <c r="I1333" t="s">
        <v>13816</v>
      </c>
      <c r="J1333" t="s">
        <v>6466</v>
      </c>
      <c r="K1333" t="s">
        <v>6275</v>
      </c>
      <c r="L1333" t="s">
        <v>6262</v>
      </c>
      <c r="M1333" t="s">
        <v>6263</v>
      </c>
      <c r="N1333" t="s">
        <v>13817</v>
      </c>
      <c r="O1333" t="s">
        <v>13818</v>
      </c>
      <c r="P1333" t="s">
        <v>6266</v>
      </c>
      <c r="Q1333" t="s">
        <v>7266</v>
      </c>
      <c r="R1333" t="s">
        <v>6279</v>
      </c>
      <c r="S1333" t="s">
        <v>6269</v>
      </c>
      <c r="T1333" t="s">
        <v>6345</v>
      </c>
      <c r="U1333" t="s">
        <v>6269</v>
      </c>
      <c r="V1333" t="s">
        <v>6271</v>
      </c>
      <c r="W1333" t="s">
        <v>13819</v>
      </c>
      <c r="X1333" t="s">
        <v>13820</v>
      </c>
      <c r="Y1333" t="s">
        <v>6269</v>
      </c>
      <c r="Z1333" s="48" t="str">
        <f t="shared" si="343"/>
        <v>WTR AM-10.121.68.65-VALSAD Old-10.121.16.69-Valsad_WTR_AM_PH1</v>
      </c>
      <c r="AA1333" s="48">
        <f t="shared" si="344"/>
        <v>14</v>
      </c>
      <c r="AB1333" s="48">
        <f t="shared" si="345"/>
        <v>30</v>
      </c>
      <c r="AC1333" s="48">
        <f t="shared" si="346"/>
        <v>14</v>
      </c>
      <c r="AD1333" s="48">
        <f t="shared" si="347"/>
        <v>21</v>
      </c>
      <c r="AE1333" s="48" t="str">
        <f t="shared" si="348"/>
        <v>10.121.68.65</v>
      </c>
      <c r="AF1333" s="42" t="str">
        <f t="shared" si="349"/>
        <v>10.121.16.69</v>
      </c>
      <c r="AG1333" s="7" t="str">
        <f t="shared" si="350"/>
        <v>VALSAD-OLD(GNE)</v>
      </c>
      <c r="AH1333" s="7" t="str">
        <f t="shared" si="351"/>
        <v>Valsad</v>
      </c>
      <c r="AI1333" s="7" t="str">
        <f t="shared" si="352"/>
        <v>S4P11</v>
      </c>
      <c r="AJ1333" s="7" t="str">
        <f t="shared" si="353"/>
        <v>S4P11</v>
      </c>
      <c r="AK1333" s="7" t="str">
        <f>IFERROR(VLOOKUP(Z1333,'PASTE-DL-ALARMS'!$Q$10:$W$2200,7,FALSE),"")</f>
        <v/>
      </c>
      <c r="AL1333" s="55" t="str">
        <f>IFERROR(VLOOKUP(Z1333,'PASTE-DL-ALARMS'!$Q$10:$W$2200,3,FALSE),"")</f>
        <v/>
      </c>
      <c r="AM1333" s="7" t="str">
        <f t="shared" si="354"/>
        <v>10.121.68.65_VALSAD-OLD(GNE)_S4P11</v>
      </c>
      <c r="AN1333" s="55" t="str">
        <f t="shared" si="355"/>
        <v>10.121.16.69_Valsad_S4P11</v>
      </c>
      <c r="AO1333" s="72" t="e">
        <f t="shared" ca="1" si="356"/>
        <v>#VALUE!</v>
      </c>
      <c r="AP1333" s="7" t="str">
        <f>IFERROR(VLOOKUP(Z1333,'PASTE-DL-ALARMS'!$Q$10:$Z$2800,8,FALSE),"")</f>
        <v/>
      </c>
    </row>
    <row r="1334" spans="1:42" x14ac:dyDescent="0.25">
      <c r="A1334" s="20"/>
      <c r="B1334" s="20"/>
      <c r="C1334" s="20" t="str">
        <f>IF(D1334="Critical",MAX($C$8:C1333)+1,"")</f>
        <v/>
      </c>
      <c r="D1334" s="20" t="str">
        <f t="shared" si="340"/>
        <v>-</v>
      </c>
      <c r="E1334" s="20" t="str">
        <f>VLOOKUP('PASTE-DOWN-DL'!F1334,'SSA-CODE'!$D$4:$E$56,2,FALSE)</f>
        <v>BCH</v>
      </c>
      <c r="F1334" s="48" t="str">
        <f t="shared" si="341"/>
        <v>SSA BCH</v>
      </c>
      <c r="G1334" s="48" t="str">
        <f t="shared" si="342"/>
        <v xml:space="preserve">	SSA BCH</v>
      </c>
      <c r="H1334" s="20">
        <v>1325</v>
      </c>
      <c r="I1334" t="s">
        <v>13821</v>
      </c>
      <c r="J1334" t="s">
        <v>6260</v>
      </c>
      <c r="K1334" t="s">
        <v>6275</v>
      </c>
      <c r="L1334" t="s">
        <v>6262</v>
      </c>
      <c r="M1334" t="s">
        <v>6263</v>
      </c>
      <c r="N1334" t="s">
        <v>13822</v>
      </c>
      <c r="O1334" t="s">
        <v>13823</v>
      </c>
      <c r="P1334" t="s">
        <v>6266</v>
      </c>
      <c r="Q1334" t="s">
        <v>6461</v>
      </c>
      <c r="R1334" t="s">
        <v>6279</v>
      </c>
      <c r="S1334" t="s">
        <v>13824</v>
      </c>
      <c r="T1334" t="s">
        <v>6321</v>
      </c>
      <c r="U1334" t="s">
        <v>7400</v>
      </c>
      <c r="V1334" t="s">
        <v>6271</v>
      </c>
      <c r="W1334" t="s">
        <v>13825</v>
      </c>
      <c r="X1334" t="s">
        <v>13826</v>
      </c>
      <c r="Y1334" t="s">
        <v>6269</v>
      </c>
      <c r="Z1334" s="48" t="str">
        <f t="shared" si="343"/>
        <v>SSA BCH-10.121.24.209-Kharach_2/5-10.121.96.89-Pandavai_Sugar_1/5</v>
      </c>
      <c r="AA1334" s="48">
        <f t="shared" si="344"/>
        <v>15</v>
      </c>
      <c r="AB1334" s="48">
        <f t="shared" si="345"/>
        <v>23</v>
      </c>
      <c r="AC1334" s="48">
        <f t="shared" si="346"/>
        <v>14</v>
      </c>
      <c r="AD1334" s="48">
        <f t="shared" si="347"/>
        <v>29</v>
      </c>
      <c r="AE1334" s="48" t="str">
        <f t="shared" si="348"/>
        <v>10.121.24.209</v>
      </c>
      <c r="AF1334" s="42" t="str">
        <f t="shared" si="349"/>
        <v>10.121.96.89</v>
      </c>
      <c r="AG1334" s="7" t="str">
        <f t="shared" si="350"/>
        <v>Kharach</v>
      </c>
      <c r="AH1334" s="7" t="str">
        <f t="shared" si="351"/>
        <v>PANDAVAI SUGAR</v>
      </c>
      <c r="AI1334" s="7" t="str">
        <f t="shared" si="352"/>
        <v>S2P5</v>
      </c>
      <c r="AJ1334" s="7" t="str">
        <f t="shared" si="353"/>
        <v>S1P5</v>
      </c>
      <c r="AK1334" s="7" t="str">
        <f>IFERROR(VLOOKUP(Z1334,'PASTE-DL-ALARMS'!$Q$10:$W$2200,7,FALSE),"")</f>
        <v/>
      </c>
      <c r="AL1334" s="55" t="str">
        <f>IFERROR(VLOOKUP(Z1334,'PASTE-DL-ALARMS'!$Q$10:$W$2200,3,FALSE),"")</f>
        <v/>
      </c>
      <c r="AM1334" s="7" t="str">
        <f t="shared" si="354"/>
        <v>10.121.24.209_Kharach_S2P5</v>
      </c>
      <c r="AN1334" s="55" t="str">
        <f t="shared" si="355"/>
        <v>10.121.96.89_PANDAVAI SUGAR_S1P5</v>
      </c>
      <c r="AO1334" s="72" t="e">
        <f t="shared" ca="1" si="356"/>
        <v>#VALUE!</v>
      </c>
      <c r="AP1334" s="7" t="str">
        <f>IFERROR(VLOOKUP(Z1334,'PASTE-DL-ALARMS'!$Q$10:$Z$2800,8,FALSE),"")</f>
        <v/>
      </c>
    </row>
    <row r="1335" spans="1:42" x14ac:dyDescent="0.25">
      <c r="A1335" s="20"/>
      <c r="B1335" s="20"/>
      <c r="C1335" s="20" t="str">
        <f>IF(D1335="Critical",MAX($C$8:C1334)+1,"")</f>
        <v/>
      </c>
      <c r="D1335" s="20" t="str">
        <f t="shared" si="340"/>
        <v>-</v>
      </c>
      <c r="E1335" s="20" t="str">
        <f>VLOOKUP('PASTE-DOWN-DL'!F1335,'SSA-CODE'!$D$4:$E$56,2,FALSE)</f>
        <v>VDA</v>
      </c>
      <c r="F1335" s="48" t="str">
        <f t="shared" si="341"/>
        <v>SSA VDR</v>
      </c>
      <c r="G1335" s="48" t="str">
        <f t="shared" si="342"/>
        <v xml:space="preserve">	SSA VDR</v>
      </c>
      <c r="H1335" s="20">
        <v>1326</v>
      </c>
      <c r="I1335" t="s">
        <v>13827</v>
      </c>
      <c r="J1335" t="s">
        <v>6466</v>
      </c>
      <c r="K1335" t="s">
        <v>6275</v>
      </c>
      <c r="L1335" t="s">
        <v>6262</v>
      </c>
      <c r="M1335" t="s">
        <v>6263</v>
      </c>
      <c r="N1335" t="s">
        <v>13828</v>
      </c>
      <c r="O1335" t="s">
        <v>13829</v>
      </c>
      <c r="P1335" t="s">
        <v>6266</v>
      </c>
      <c r="Q1335" t="s">
        <v>6558</v>
      </c>
      <c r="R1335" t="s">
        <v>6279</v>
      </c>
      <c r="S1335" t="s">
        <v>9461</v>
      </c>
      <c r="T1335" t="s">
        <v>6313</v>
      </c>
      <c r="U1335" t="s">
        <v>9461</v>
      </c>
      <c r="V1335" t="s">
        <v>6271</v>
      </c>
      <c r="W1335" t="s">
        <v>13830</v>
      </c>
      <c r="X1335" t="s">
        <v>13831</v>
      </c>
      <c r="Y1335" t="s">
        <v>6269</v>
      </c>
      <c r="Z1335" s="48" t="str">
        <f t="shared" si="343"/>
        <v>SSA VDR-10.121.19.129-ALKAPURI-1_3/9-10.121.99.129-ALKAPURI(GNE)_5/9</v>
      </c>
      <c r="AA1335" s="48">
        <f t="shared" si="344"/>
        <v>15</v>
      </c>
      <c r="AB1335" s="48">
        <f t="shared" si="345"/>
        <v>30</v>
      </c>
      <c r="AC1335" s="48">
        <f t="shared" si="346"/>
        <v>15</v>
      </c>
      <c r="AD1335" s="48">
        <f t="shared" si="347"/>
        <v>29</v>
      </c>
      <c r="AE1335" s="48" t="str">
        <f t="shared" si="348"/>
        <v>10.121.19.129</v>
      </c>
      <c r="AF1335" s="42" t="str">
        <f t="shared" si="349"/>
        <v>10.121.99.129</v>
      </c>
      <c r="AG1335" s="7" t="str">
        <f t="shared" si="350"/>
        <v>ALKAPURI1(GNE)</v>
      </c>
      <c r="AH1335" s="7" t="str">
        <f t="shared" si="351"/>
        <v>ALKAPURI(GNE)</v>
      </c>
      <c r="AI1335" s="7" t="str">
        <f t="shared" si="352"/>
        <v>S3P9</v>
      </c>
      <c r="AJ1335" s="7" t="str">
        <f t="shared" si="353"/>
        <v>S5P9</v>
      </c>
      <c r="AK1335" s="7" t="str">
        <f>IFERROR(VLOOKUP(Z1335,'PASTE-DL-ALARMS'!$Q$10:$W$2200,7,FALSE),"")</f>
        <v/>
      </c>
      <c r="AL1335" s="55" t="str">
        <f>IFERROR(VLOOKUP(Z1335,'PASTE-DL-ALARMS'!$Q$10:$W$2200,3,FALSE),"")</f>
        <v/>
      </c>
      <c r="AM1335" s="7" t="str">
        <f t="shared" si="354"/>
        <v>10.121.19.129_ALKAPURI1(GNE)_S3P9</v>
      </c>
      <c r="AN1335" s="55" t="str">
        <f t="shared" si="355"/>
        <v>10.121.99.129_ALKAPURI(GNE)_S5P9</v>
      </c>
      <c r="AO1335" s="72" t="e">
        <f t="shared" ca="1" si="356"/>
        <v>#VALUE!</v>
      </c>
      <c r="AP1335" s="7" t="str">
        <f>IFERROR(VLOOKUP(Z1335,'PASTE-DL-ALARMS'!$Q$10:$Z$2800,8,FALSE),"")</f>
        <v/>
      </c>
    </row>
    <row r="1336" spans="1:42" x14ac:dyDescent="0.25">
      <c r="A1336" s="20"/>
      <c r="B1336" s="20"/>
      <c r="C1336" s="20" t="str">
        <f>IF(D1336="Critical",MAX($C$8:C1335)+1,"")</f>
        <v/>
      </c>
      <c r="D1336" s="20" t="str">
        <f t="shared" si="340"/>
        <v>-</v>
      </c>
      <c r="E1336" s="20" t="str">
        <f>VLOOKUP('PASTE-DOWN-DL'!F1336,'SSA-CODE'!$D$4:$E$56,2,FALSE)</f>
        <v>VAL</v>
      </c>
      <c r="F1336" s="48" t="str">
        <f t="shared" si="341"/>
        <v>SSA VAL</v>
      </c>
      <c r="G1336" s="48" t="str">
        <f t="shared" si="342"/>
        <v xml:space="preserve">	SSA VAL</v>
      </c>
      <c r="H1336" s="20">
        <v>1327</v>
      </c>
      <c r="I1336" t="s">
        <v>13832</v>
      </c>
      <c r="J1336" t="s">
        <v>6260</v>
      </c>
      <c r="K1336" t="s">
        <v>6261</v>
      </c>
      <c r="L1336" t="s">
        <v>6262</v>
      </c>
      <c r="M1336" t="s">
        <v>6263</v>
      </c>
      <c r="N1336" t="s">
        <v>13833</v>
      </c>
      <c r="O1336" t="s">
        <v>13834</v>
      </c>
      <c r="P1336" t="s">
        <v>6266</v>
      </c>
      <c r="Q1336" t="s">
        <v>7273</v>
      </c>
      <c r="R1336" t="s">
        <v>6671</v>
      </c>
      <c r="S1336" t="s">
        <v>6269</v>
      </c>
      <c r="T1336" t="s">
        <v>6270</v>
      </c>
      <c r="U1336" t="s">
        <v>6269</v>
      </c>
      <c r="V1336" t="s">
        <v>6271</v>
      </c>
      <c r="W1336" t="s">
        <v>13835</v>
      </c>
      <c r="X1336" t="s">
        <v>13836</v>
      </c>
      <c r="Y1336" t="s">
        <v>6269</v>
      </c>
      <c r="Z1336" s="48" t="str">
        <f t="shared" si="343"/>
        <v>SSA VAL-10.121.68.66-Vapi2_5/1-10.121.16.108-Sanjan_3/1</v>
      </c>
      <c r="AA1336" s="48">
        <f t="shared" si="344"/>
        <v>15</v>
      </c>
      <c r="AB1336" s="48">
        <f t="shared" si="345"/>
        <v>22</v>
      </c>
      <c r="AC1336" s="48">
        <f t="shared" si="346"/>
        <v>14</v>
      </c>
      <c r="AD1336" s="48">
        <f t="shared" si="347"/>
        <v>21</v>
      </c>
      <c r="AE1336" s="48" t="str">
        <f t="shared" si="348"/>
        <v>10.121.16.108</v>
      </c>
      <c r="AF1336" s="42" t="str">
        <f t="shared" si="349"/>
        <v>10.121.68.66</v>
      </c>
      <c r="AG1336" s="7" t="str">
        <f t="shared" si="350"/>
        <v>SANJAN</v>
      </c>
      <c r="AH1336" s="7" t="str">
        <f t="shared" si="351"/>
        <v>VAPI 2</v>
      </c>
      <c r="AI1336" s="7" t="str">
        <f t="shared" si="352"/>
        <v>S3P1</v>
      </c>
      <c r="AJ1336" s="7" t="str">
        <f t="shared" si="353"/>
        <v>S5P1</v>
      </c>
      <c r="AK1336" s="7" t="str">
        <f>IFERROR(VLOOKUP(Z1336,'PASTE-DL-ALARMS'!$Q$10:$W$2200,7,FALSE),"")</f>
        <v/>
      </c>
      <c r="AL1336" s="55" t="str">
        <f>IFERROR(VLOOKUP(Z1336,'PASTE-DL-ALARMS'!$Q$10:$W$2200,3,FALSE),"")</f>
        <v/>
      </c>
      <c r="AM1336" s="7" t="str">
        <f t="shared" si="354"/>
        <v>10.121.16.108_SANJAN_S3P1</v>
      </c>
      <c r="AN1336" s="55" t="str">
        <f t="shared" si="355"/>
        <v>10.121.68.66_VAPI 2_S5P1</v>
      </c>
      <c r="AO1336" s="72" t="e">
        <f t="shared" ca="1" si="356"/>
        <v>#VALUE!</v>
      </c>
      <c r="AP1336" s="7" t="str">
        <f>IFERROR(VLOOKUP(Z1336,'PASTE-DL-ALARMS'!$Q$10:$Z$2800,8,FALSE),"")</f>
        <v/>
      </c>
    </row>
    <row r="1337" spans="1:42" x14ac:dyDescent="0.25">
      <c r="A1337" s="20"/>
      <c r="B1337" s="20"/>
      <c r="C1337" s="20" t="str">
        <f>IF(D1337="Critical",MAX($C$8:C1336)+1,"")</f>
        <v/>
      </c>
      <c r="D1337" s="20" t="str">
        <f t="shared" si="340"/>
        <v>-</v>
      </c>
      <c r="E1337" s="20" t="str">
        <f>VLOOKUP('PASTE-DOWN-DL'!F1337,'SSA-CODE'!$D$4:$E$56,2,FALSE)</f>
        <v>BUJ</v>
      </c>
      <c r="F1337" s="48" t="str">
        <f t="shared" si="341"/>
        <v>SSA BUJ</v>
      </c>
      <c r="G1337" s="48" t="str">
        <f t="shared" si="342"/>
        <v xml:space="preserve">	SSA BUJ</v>
      </c>
      <c r="H1337" s="20">
        <v>1328</v>
      </c>
      <c r="I1337" t="s">
        <v>13837</v>
      </c>
      <c r="J1337" t="s">
        <v>6260</v>
      </c>
      <c r="K1337" t="s">
        <v>6275</v>
      </c>
      <c r="L1337" t="s">
        <v>6262</v>
      </c>
      <c r="M1337" t="s">
        <v>6263</v>
      </c>
      <c r="N1337" t="s">
        <v>13838</v>
      </c>
      <c r="O1337" t="s">
        <v>13839</v>
      </c>
      <c r="P1337" t="s">
        <v>6266</v>
      </c>
      <c r="Q1337" t="s">
        <v>7559</v>
      </c>
      <c r="R1337" t="s">
        <v>6279</v>
      </c>
      <c r="S1337" t="s">
        <v>13840</v>
      </c>
      <c r="T1337" t="s">
        <v>6313</v>
      </c>
      <c r="U1337" t="s">
        <v>6346</v>
      </c>
      <c r="V1337" t="s">
        <v>6271</v>
      </c>
      <c r="W1337" t="s">
        <v>13841</v>
      </c>
      <c r="X1337" t="s">
        <v>13842</v>
      </c>
      <c r="Y1337" t="s">
        <v>6269</v>
      </c>
      <c r="Z1337" s="48" t="str">
        <f t="shared" si="343"/>
        <v>SSA BUJ-10.121.96.132-Desalpar_3/2-10.121.96.133-Sukhpar_3/2</v>
      </c>
      <c r="AA1337" s="48">
        <f t="shared" si="344"/>
        <v>15</v>
      </c>
      <c r="AB1337" s="48">
        <f t="shared" si="345"/>
        <v>24</v>
      </c>
      <c r="AC1337" s="48">
        <f t="shared" si="346"/>
        <v>15</v>
      </c>
      <c r="AD1337" s="48">
        <f t="shared" si="347"/>
        <v>23</v>
      </c>
      <c r="AE1337" s="48" t="str">
        <f t="shared" si="348"/>
        <v>10.121.96.132</v>
      </c>
      <c r="AF1337" s="42" t="str">
        <f t="shared" si="349"/>
        <v>10.121.96.133</v>
      </c>
      <c r="AG1337" s="7" t="str">
        <f t="shared" si="350"/>
        <v>Desalpar</v>
      </c>
      <c r="AH1337" s="7" t="str">
        <f t="shared" si="351"/>
        <v>Sukhpar</v>
      </c>
      <c r="AI1337" s="7" t="str">
        <f t="shared" si="352"/>
        <v>S3P2</v>
      </c>
      <c r="AJ1337" s="7" t="str">
        <f t="shared" si="353"/>
        <v>S3P2</v>
      </c>
      <c r="AK1337" s="7" t="str">
        <f>IFERROR(VLOOKUP(Z1337,'PASTE-DL-ALARMS'!$Q$10:$W$2200,7,FALSE),"")</f>
        <v/>
      </c>
      <c r="AL1337" s="55" t="str">
        <f>IFERROR(VLOOKUP(Z1337,'PASTE-DL-ALARMS'!$Q$10:$W$2200,3,FALSE),"")</f>
        <v/>
      </c>
      <c r="AM1337" s="7" t="str">
        <f t="shared" si="354"/>
        <v>10.121.96.132_Desalpar_S3P2</v>
      </c>
      <c r="AN1337" s="55" t="str">
        <f t="shared" si="355"/>
        <v>10.121.96.133_Sukhpar_S3P2</v>
      </c>
      <c r="AO1337" s="72" t="e">
        <f t="shared" ca="1" si="356"/>
        <v>#VALUE!</v>
      </c>
      <c r="AP1337" s="7" t="str">
        <f>IFERROR(VLOOKUP(Z1337,'PASTE-DL-ALARMS'!$Q$10:$Z$2800,8,FALSE),"")</f>
        <v/>
      </c>
    </row>
    <row r="1338" spans="1:42" x14ac:dyDescent="0.25">
      <c r="A1338" s="20"/>
      <c r="B1338" s="20"/>
      <c r="C1338" s="20" t="str">
        <f>IF(D1338="Critical",MAX($C$8:C1337)+1,"")</f>
        <v/>
      </c>
      <c r="D1338" s="20" t="str">
        <f t="shared" si="340"/>
        <v>-</v>
      </c>
      <c r="E1338" s="20" t="str">
        <f>VLOOKUP('PASTE-DOWN-DL'!F1338,'SSA-CODE'!$D$4:$E$56,2,FALSE)</f>
        <v>RJT</v>
      </c>
      <c r="F1338" s="48" t="str">
        <f t="shared" si="341"/>
        <v>SSA RJ</v>
      </c>
      <c r="G1338" s="48" t="str">
        <f t="shared" si="342"/>
        <v xml:space="preserve">	SSA RJ</v>
      </c>
      <c r="H1338" s="20">
        <v>1329</v>
      </c>
      <c r="I1338" t="s">
        <v>13843</v>
      </c>
      <c r="J1338" t="s">
        <v>6260</v>
      </c>
      <c r="K1338" t="s">
        <v>6275</v>
      </c>
      <c r="L1338" t="s">
        <v>6262</v>
      </c>
      <c r="M1338" t="s">
        <v>6263</v>
      </c>
      <c r="N1338" t="s">
        <v>13844</v>
      </c>
      <c r="O1338" t="s">
        <v>13845</v>
      </c>
      <c r="P1338" t="s">
        <v>6266</v>
      </c>
      <c r="Q1338" t="s">
        <v>6507</v>
      </c>
      <c r="R1338" t="s">
        <v>6401</v>
      </c>
      <c r="S1338" t="s">
        <v>6269</v>
      </c>
      <c r="T1338" t="s">
        <v>8374</v>
      </c>
      <c r="U1338" t="s">
        <v>6269</v>
      </c>
      <c r="V1338" t="s">
        <v>6271</v>
      </c>
      <c r="W1338" t="s">
        <v>13846</v>
      </c>
      <c r="X1338" t="s">
        <v>13847</v>
      </c>
      <c r="Y1338" t="s">
        <v>6269</v>
      </c>
      <c r="Z1338" s="48" t="str">
        <f t="shared" si="343"/>
        <v>SSA RJ-10.121.19.70-BHAKTINAGAR 2_S5P6-10.121.98.206-PGVCL LAXMINAGAR_S3P6</v>
      </c>
      <c r="AA1338" s="48">
        <f t="shared" si="344"/>
        <v>14</v>
      </c>
      <c r="AB1338" s="48">
        <f t="shared" si="345"/>
        <v>27</v>
      </c>
      <c r="AC1338" s="48">
        <f t="shared" si="346"/>
        <v>14</v>
      </c>
      <c r="AD1338" s="48">
        <f t="shared" si="347"/>
        <v>31</v>
      </c>
      <c r="AE1338" s="48" t="str">
        <f t="shared" si="348"/>
        <v>10.121.19.70</v>
      </c>
      <c r="AF1338" s="42" t="str">
        <f t="shared" si="349"/>
        <v>10.121.19.83</v>
      </c>
      <c r="AG1338" s="7" t="str">
        <f t="shared" si="350"/>
        <v>BHAKTINAGAR2</v>
      </c>
      <c r="AH1338" s="7" t="str">
        <f t="shared" si="351"/>
        <v>PGVCL LAXMINAGAR</v>
      </c>
      <c r="AI1338" s="7" t="str">
        <f t="shared" si="352"/>
        <v>S5P6</v>
      </c>
      <c r="AJ1338" s="7" t="str">
        <f t="shared" si="353"/>
        <v>S3P6</v>
      </c>
      <c r="AK1338" s="7" t="str">
        <f>IFERROR(VLOOKUP(Z1338,'PASTE-DL-ALARMS'!$Q$10:$W$2200,7,FALSE),"")</f>
        <v/>
      </c>
      <c r="AL1338" s="55" t="str">
        <f>IFERROR(VLOOKUP(Z1338,'PASTE-DL-ALARMS'!$Q$10:$W$2200,3,FALSE),"")</f>
        <v/>
      </c>
      <c r="AM1338" s="7" t="str">
        <f t="shared" si="354"/>
        <v>10.121.19.70_BHAKTINAGAR2_S5P6</v>
      </c>
      <c r="AN1338" s="55" t="str">
        <f t="shared" si="355"/>
        <v>10.121.19.83_PGVCL LAXMINAGAR_S3P6</v>
      </c>
      <c r="AO1338" s="72" t="e">
        <f t="shared" ca="1" si="356"/>
        <v>#VALUE!</v>
      </c>
      <c r="AP1338" s="7" t="str">
        <f>IFERROR(VLOOKUP(Z1338,'PASTE-DL-ALARMS'!$Q$10:$Z$2800,8,FALSE),"")</f>
        <v/>
      </c>
    </row>
    <row r="1339" spans="1:42" x14ac:dyDescent="0.25">
      <c r="A1339" s="20"/>
      <c r="B1339" s="20"/>
      <c r="C1339" s="20" t="str">
        <f>IF(D1339="Critical",MAX($C$8:C1338)+1,"")</f>
        <v/>
      </c>
      <c r="D1339" s="20" t="str">
        <f t="shared" si="340"/>
        <v>-</v>
      </c>
      <c r="E1339" s="20" t="str">
        <f>VLOOKUP('PASTE-DOWN-DL'!F1339,'SSA-CODE'!$D$4:$E$56,2,FALSE)</f>
        <v>WTR RJ</v>
      </c>
      <c r="F1339" s="48" t="str">
        <f t="shared" si="341"/>
        <v>WTR RJ</v>
      </c>
      <c r="G1339" s="48" t="str">
        <f t="shared" si="342"/>
        <v xml:space="preserve">	WTR RJ</v>
      </c>
      <c r="H1339" s="20">
        <v>1330</v>
      </c>
      <c r="I1339" t="s">
        <v>13848</v>
      </c>
      <c r="J1339" t="s">
        <v>6260</v>
      </c>
      <c r="K1339" t="s">
        <v>6261</v>
      </c>
      <c r="L1339" t="s">
        <v>6262</v>
      </c>
      <c r="M1339" t="s">
        <v>6263</v>
      </c>
      <c r="N1339" t="s">
        <v>13849</v>
      </c>
      <c r="O1339" t="s">
        <v>13850</v>
      </c>
      <c r="P1339" t="s">
        <v>6266</v>
      </c>
      <c r="Q1339" t="s">
        <v>6587</v>
      </c>
      <c r="R1339" t="s">
        <v>7273</v>
      </c>
      <c r="S1339" t="s">
        <v>6269</v>
      </c>
      <c r="T1339" t="s">
        <v>6602</v>
      </c>
      <c r="U1339" t="s">
        <v>6269</v>
      </c>
      <c r="V1339" t="s">
        <v>6271</v>
      </c>
      <c r="W1339" t="s">
        <v>13851</v>
      </c>
      <c r="X1339" t="s">
        <v>13852</v>
      </c>
      <c r="Y1339" t="s">
        <v>6619</v>
      </c>
      <c r="Z1339" s="48" t="str">
        <f t="shared" si="343"/>
        <v>WTR RJ-10.121.17.132-TN705B_RANGHOLA_B1\S4P1-10.121.17.133-TN725B_SIHOR_B2\S3P1</v>
      </c>
      <c r="AA1339" s="48">
        <f t="shared" si="344"/>
        <v>15</v>
      </c>
      <c r="AB1339" s="48">
        <f t="shared" si="345"/>
        <v>21</v>
      </c>
      <c r="AC1339" s="48">
        <f t="shared" si="346"/>
        <v>15</v>
      </c>
      <c r="AD1339" s="48">
        <f t="shared" si="347"/>
        <v>24</v>
      </c>
      <c r="AE1339" s="48" t="str">
        <f t="shared" si="348"/>
        <v>10.121.17.133</v>
      </c>
      <c r="AF1339" s="42" t="str">
        <f t="shared" si="349"/>
        <v>10.121.17.132</v>
      </c>
      <c r="AG1339" s="7" t="str">
        <f t="shared" si="350"/>
        <v>DHASA</v>
      </c>
      <c r="AH1339" s="7" t="str">
        <f t="shared" si="351"/>
        <v>RANGHOLA</v>
      </c>
      <c r="AI1339" s="7" t="str">
        <f t="shared" si="352"/>
        <v>S4P1</v>
      </c>
      <c r="AJ1339" s="7" t="str">
        <f t="shared" si="353"/>
        <v>S3P1</v>
      </c>
      <c r="AK1339" s="7" t="str">
        <f>IFERROR(VLOOKUP(Z1339,'PASTE-DL-ALARMS'!$Q$10:$W$2200,7,FALSE),"")</f>
        <v/>
      </c>
      <c r="AL1339" s="55" t="str">
        <f>IFERROR(VLOOKUP(Z1339,'PASTE-DL-ALARMS'!$Q$10:$W$2200,3,FALSE),"")</f>
        <v/>
      </c>
      <c r="AM1339" s="7" t="str">
        <f t="shared" si="354"/>
        <v>10.121.17.133_DHASA_S4P1</v>
      </c>
      <c r="AN1339" s="55" t="str">
        <f t="shared" si="355"/>
        <v>10.121.17.132_RANGHOLA_S3P1</v>
      </c>
      <c r="AO1339" s="72" t="e">
        <f t="shared" ca="1" si="356"/>
        <v>#VALUE!</v>
      </c>
      <c r="AP1339" s="7" t="str">
        <f>IFERROR(VLOOKUP(Z1339,'PASTE-DL-ALARMS'!$Q$10:$Z$2800,8,FALSE),"")</f>
        <v/>
      </c>
    </row>
    <row r="1340" spans="1:42" x14ac:dyDescent="0.25">
      <c r="A1340" s="20"/>
      <c r="B1340" s="20"/>
      <c r="C1340" s="20" t="str">
        <f>IF(D1340="Critical",MAX($C$8:C1339)+1,"")</f>
        <v/>
      </c>
      <c r="D1340" s="20" t="str">
        <f t="shared" si="340"/>
        <v>-</v>
      </c>
      <c r="E1340" s="20" t="str">
        <f>VLOOKUP('PASTE-DOWN-DL'!F1340,'SSA-CODE'!$D$4:$E$56,2,FALSE)</f>
        <v>AHD</v>
      </c>
      <c r="F1340" s="48" t="str">
        <f t="shared" si="341"/>
        <v>SSA AM</v>
      </c>
      <c r="G1340" s="48" t="str">
        <f t="shared" si="342"/>
        <v xml:space="preserve">	SSA AM</v>
      </c>
      <c r="H1340" s="20">
        <v>1331</v>
      </c>
      <c r="I1340" t="s">
        <v>13853</v>
      </c>
      <c r="J1340" t="s">
        <v>6260</v>
      </c>
      <c r="K1340" t="s">
        <v>6275</v>
      </c>
      <c r="L1340" t="s">
        <v>6262</v>
      </c>
      <c r="M1340" t="s">
        <v>6263</v>
      </c>
      <c r="N1340" t="s">
        <v>13854</v>
      </c>
      <c r="O1340" t="s">
        <v>13855</v>
      </c>
      <c r="P1340" t="s">
        <v>6266</v>
      </c>
      <c r="Q1340" t="s">
        <v>6507</v>
      </c>
      <c r="R1340" t="s">
        <v>6401</v>
      </c>
      <c r="S1340" t="s">
        <v>6589</v>
      </c>
      <c r="T1340" t="s">
        <v>6287</v>
      </c>
      <c r="U1340" t="s">
        <v>6589</v>
      </c>
      <c r="V1340" t="s">
        <v>6271</v>
      </c>
      <c r="W1340" t="s">
        <v>13856</v>
      </c>
      <c r="X1340" t="s">
        <v>13857</v>
      </c>
      <c r="Y1340" t="s">
        <v>6269</v>
      </c>
      <c r="Z1340" s="48" t="str">
        <f t="shared" si="343"/>
        <v>SSA AM-10.121.18.78-Sarkhed_4/5-10.121.18.99-Signature_ZTE_BTS_2/5</v>
      </c>
      <c r="AA1340" s="48">
        <f t="shared" si="344"/>
        <v>14</v>
      </c>
      <c r="AB1340" s="48">
        <f t="shared" si="345"/>
        <v>22</v>
      </c>
      <c r="AC1340" s="48">
        <f t="shared" si="346"/>
        <v>14</v>
      </c>
      <c r="AD1340" s="48">
        <f t="shared" si="347"/>
        <v>32</v>
      </c>
      <c r="AE1340" s="48" t="str">
        <f t="shared" si="348"/>
        <v>10.121.18.78</v>
      </c>
      <c r="AF1340" s="42" t="str">
        <f t="shared" si="349"/>
        <v>10.121.18.99</v>
      </c>
      <c r="AG1340" s="7" t="str">
        <f t="shared" si="350"/>
        <v>SARKHEJ</v>
      </c>
      <c r="AH1340" s="7" t="str">
        <f t="shared" si="351"/>
        <v>Signature ZTE BTS</v>
      </c>
      <c r="AI1340" s="7" t="str">
        <f t="shared" si="352"/>
        <v>S4P5</v>
      </c>
      <c r="AJ1340" s="7" t="str">
        <f t="shared" si="353"/>
        <v>S2P5</v>
      </c>
      <c r="AK1340" s="7" t="str">
        <f>IFERROR(VLOOKUP(Z1340,'PASTE-DL-ALARMS'!$Q$10:$W$2200,7,FALSE),"")</f>
        <v/>
      </c>
      <c r="AL1340" s="55" t="str">
        <f>IFERROR(VLOOKUP(Z1340,'PASTE-DL-ALARMS'!$Q$10:$W$2200,3,FALSE),"")</f>
        <v/>
      </c>
      <c r="AM1340" s="7" t="str">
        <f t="shared" si="354"/>
        <v>10.121.18.78_SARKHEJ_S4P5</v>
      </c>
      <c r="AN1340" s="55" t="str">
        <f t="shared" si="355"/>
        <v>10.121.18.99_Signature ZTE BTS_S2P5</v>
      </c>
      <c r="AO1340" s="72" t="e">
        <f t="shared" ca="1" si="356"/>
        <v>#VALUE!</v>
      </c>
      <c r="AP1340" s="7" t="str">
        <f>IFERROR(VLOOKUP(Z1340,'PASTE-DL-ALARMS'!$Q$10:$Z$2800,8,FALSE),"")</f>
        <v/>
      </c>
    </row>
    <row r="1341" spans="1:42" x14ac:dyDescent="0.25">
      <c r="A1341" s="20"/>
      <c r="B1341" s="20"/>
      <c r="C1341" s="20" t="str">
        <f>IF(D1341="Critical",MAX($C$8:C1340)+1,"")</f>
        <v/>
      </c>
      <c r="D1341" s="20" t="str">
        <f t="shared" si="340"/>
        <v>-</v>
      </c>
      <c r="E1341" s="20" t="str">
        <f>VLOOKUP('PASTE-DOWN-DL'!F1341,'SSA-CODE'!$D$4:$E$56,2,FALSE)</f>
        <v>VDA</v>
      </c>
      <c r="F1341" s="48" t="str">
        <f t="shared" si="341"/>
        <v>SSA VDR</v>
      </c>
      <c r="G1341" s="48" t="str">
        <f t="shared" si="342"/>
        <v xml:space="preserve">	SSA VDR</v>
      </c>
      <c r="H1341" s="20">
        <v>1332</v>
      </c>
      <c r="I1341" t="s">
        <v>13858</v>
      </c>
      <c r="J1341" t="s">
        <v>6466</v>
      </c>
      <c r="K1341" t="s">
        <v>6275</v>
      </c>
      <c r="L1341" t="s">
        <v>6262</v>
      </c>
      <c r="M1341" t="s">
        <v>6263</v>
      </c>
      <c r="N1341" t="s">
        <v>13859</v>
      </c>
      <c r="O1341" t="s">
        <v>13860</v>
      </c>
      <c r="P1341" t="s">
        <v>6266</v>
      </c>
      <c r="Q1341" t="s">
        <v>6566</v>
      </c>
      <c r="R1341" t="s">
        <v>6279</v>
      </c>
      <c r="S1341" t="s">
        <v>9521</v>
      </c>
      <c r="T1341" t="s">
        <v>6770</v>
      </c>
      <c r="U1341" t="s">
        <v>9521</v>
      </c>
      <c r="V1341" t="s">
        <v>6271</v>
      </c>
      <c r="W1341" t="s">
        <v>13861</v>
      </c>
      <c r="X1341" t="s">
        <v>6488</v>
      </c>
      <c r="Y1341" t="s">
        <v>6269</v>
      </c>
      <c r="Z1341" s="48" t="str">
        <f t="shared" si="343"/>
        <v>SSA VDR-10.121.16.22-ALKAPURI-N4 B2_5/8-10.121.19.130-ALKAPURI B2_4/10</v>
      </c>
      <c r="AA1341" s="48">
        <f t="shared" si="344"/>
        <v>14</v>
      </c>
      <c r="AB1341" s="48">
        <f t="shared" si="345"/>
        <v>27</v>
      </c>
      <c r="AC1341" s="48">
        <f t="shared" si="346"/>
        <v>15</v>
      </c>
      <c r="AD1341" s="48">
        <f t="shared" si="347"/>
        <v>29</v>
      </c>
      <c r="AE1341" s="48" t="str">
        <f t="shared" si="348"/>
        <v>10.121.16.22</v>
      </c>
      <c r="AF1341" s="42" t="str">
        <f t="shared" si="349"/>
        <v>10.121.19.130</v>
      </c>
      <c r="AG1341" s="7" t="str">
        <f t="shared" si="350"/>
        <v xml:space="preserve">ALKAPURI N4 </v>
      </c>
      <c r="AH1341" s="7" t="str">
        <f t="shared" si="351"/>
        <v>ALKAPURI(GNE)</v>
      </c>
      <c r="AI1341" s="7" t="str">
        <f t="shared" si="352"/>
        <v>S5P8</v>
      </c>
      <c r="AJ1341" s="7" t="str">
        <f t="shared" si="353"/>
        <v>S4P10</v>
      </c>
      <c r="AK1341" s="7" t="str">
        <f>IFERROR(VLOOKUP(Z1341,'PASTE-DL-ALARMS'!$Q$10:$W$2200,7,FALSE),"")</f>
        <v/>
      </c>
      <c r="AL1341" s="55" t="str">
        <f>IFERROR(VLOOKUP(Z1341,'PASTE-DL-ALARMS'!$Q$10:$W$2200,3,FALSE),"")</f>
        <v/>
      </c>
      <c r="AM1341" s="7" t="str">
        <f t="shared" si="354"/>
        <v>10.121.16.22_ALKAPURI N4 _S5P8</v>
      </c>
      <c r="AN1341" s="55" t="str">
        <f t="shared" si="355"/>
        <v>10.121.19.130_ALKAPURI(GNE)_S4P10</v>
      </c>
      <c r="AO1341" s="72" t="e">
        <f t="shared" ca="1" si="356"/>
        <v>#VALUE!</v>
      </c>
      <c r="AP1341" s="7" t="str">
        <f>IFERROR(VLOOKUP(Z1341,'PASTE-DL-ALARMS'!$Q$10:$Z$2800,8,FALSE),"")</f>
        <v/>
      </c>
    </row>
    <row r="1342" spans="1:42" x14ac:dyDescent="0.25">
      <c r="A1342" s="20"/>
      <c r="B1342" s="20"/>
      <c r="C1342" s="20" t="str">
        <f>IF(D1342="Critical",MAX($C$8:C1341)+1,"")</f>
        <v/>
      </c>
      <c r="D1342" s="20" t="str">
        <f t="shared" si="340"/>
        <v>-</v>
      </c>
      <c r="E1342" s="20" t="str">
        <f>VLOOKUP('PASTE-DOWN-DL'!F1342,'SSA-CODE'!$D$4:$E$56,2,FALSE)</f>
        <v>WTR AM</v>
      </c>
      <c r="F1342" s="48" t="str">
        <f t="shared" si="341"/>
        <v>WTR AM</v>
      </c>
      <c r="G1342" s="48" t="str">
        <f t="shared" si="342"/>
        <v xml:space="preserve">	WTR AM</v>
      </c>
      <c r="H1342" s="20">
        <v>1333</v>
      </c>
      <c r="I1342" t="s">
        <v>13862</v>
      </c>
      <c r="J1342" t="s">
        <v>6466</v>
      </c>
      <c r="K1342" t="s">
        <v>6275</v>
      </c>
      <c r="L1342" t="s">
        <v>6262</v>
      </c>
      <c r="M1342" t="s">
        <v>6263</v>
      </c>
      <c r="N1342" t="s">
        <v>13863</v>
      </c>
      <c r="O1342" t="s">
        <v>13864</v>
      </c>
      <c r="P1342" t="s">
        <v>6266</v>
      </c>
      <c r="Q1342" t="s">
        <v>7354</v>
      </c>
      <c r="R1342" t="s">
        <v>6279</v>
      </c>
      <c r="S1342" t="s">
        <v>13865</v>
      </c>
      <c r="T1342" t="s">
        <v>6500</v>
      </c>
      <c r="U1342" t="s">
        <v>13866</v>
      </c>
      <c r="V1342" t="s">
        <v>6271</v>
      </c>
      <c r="W1342" t="s">
        <v>13867</v>
      </c>
      <c r="X1342" t="s">
        <v>13868</v>
      </c>
      <c r="Y1342" t="s">
        <v>6269</v>
      </c>
      <c r="Z1342" s="48" t="str">
        <f t="shared" si="343"/>
        <v>WTR AM-10.121.16.27-CITY_6/10-10.121.16.8-BARODA CITY 1_6/10</v>
      </c>
      <c r="AA1342" s="48">
        <f t="shared" si="344"/>
        <v>14</v>
      </c>
      <c r="AB1342" s="48">
        <f t="shared" si="345"/>
        <v>26</v>
      </c>
      <c r="AC1342" s="48">
        <f t="shared" si="346"/>
        <v>13</v>
      </c>
      <c r="AD1342" s="48">
        <f t="shared" si="347"/>
        <v>27</v>
      </c>
      <c r="AE1342" s="48" t="str">
        <f t="shared" si="348"/>
        <v>10.121.16.27</v>
      </c>
      <c r="AF1342" s="42" t="str">
        <f t="shared" si="349"/>
        <v>10.121.16.8</v>
      </c>
      <c r="AG1342" s="7" t="str">
        <f t="shared" si="350"/>
        <v>Baroda CITY</v>
      </c>
      <c r="AH1342" s="7" t="str">
        <f t="shared" si="351"/>
        <v>BARODA CITY 1</v>
      </c>
      <c r="AI1342" s="7" t="str">
        <f t="shared" si="352"/>
        <v>S6P10</v>
      </c>
      <c r="AJ1342" s="7" t="str">
        <f t="shared" si="353"/>
        <v>S6P10</v>
      </c>
      <c r="AK1342" s="7" t="str">
        <f>IFERROR(VLOOKUP(Z1342,'PASTE-DL-ALARMS'!$Q$10:$W$2200,7,FALSE),"")</f>
        <v/>
      </c>
      <c r="AL1342" s="55" t="str">
        <f>IFERROR(VLOOKUP(Z1342,'PASTE-DL-ALARMS'!$Q$10:$W$2200,3,FALSE),"")</f>
        <v/>
      </c>
      <c r="AM1342" s="7" t="str">
        <f t="shared" si="354"/>
        <v>10.121.16.27_Baroda CITY_S6P10</v>
      </c>
      <c r="AN1342" s="55" t="str">
        <f t="shared" si="355"/>
        <v>10.121.16.8_BARODA CITY 1_S6P10</v>
      </c>
      <c r="AO1342" s="72" t="e">
        <f t="shared" ca="1" si="356"/>
        <v>#VALUE!</v>
      </c>
      <c r="AP1342" s="7" t="str">
        <f>IFERROR(VLOOKUP(Z1342,'PASTE-DL-ALARMS'!$Q$10:$Z$2800,8,FALSE),"")</f>
        <v/>
      </c>
    </row>
    <row r="1343" spans="1:42" x14ac:dyDescent="0.25">
      <c r="A1343" s="20"/>
      <c r="B1343" s="20"/>
      <c r="C1343" s="20" t="str">
        <f>IF(D1343="Critical",MAX($C$8:C1342)+1,"")</f>
        <v/>
      </c>
      <c r="D1343" s="20" t="str">
        <f t="shared" si="340"/>
        <v>-</v>
      </c>
      <c r="E1343" s="20" t="str">
        <f>VLOOKUP('PASTE-DOWN-DL'!F1343,'SSA-CODE'!$D$4:$E$56,2,FALSE)</f>
        <v>WTR RJ</v>
      </c>
      <c r="F1343" s="48" t="str">
        <f t="shared" si="341"/>
        <v>WTR RJ</v>
      </c>
      <c r="G1343" s="48" t="str">
        <f t="shared" si="342"/>
        <v xml:space="preserve">	WTR RJ</v>
      </c>
      <c r="H1343" s="20">
        <v>1334</v>
      </c>
      <c r="I1343" t="s">
        <v>13869</v>
      </c>
      <c r="J1343" t="s">
        <v>6260</v>
      </c>
      <c r="K1343" t="s">
        <v>6261</v>
      </c>
      <c r="L1343" t="s">
        <v>6262</v>
      </c>
      <c r="M1343" t="s">
        <v>6263</v>
      </c>
      <c r="N1343" t="s">
        <v>13870</v>
      </c>
      <c r="O1343" t="s">
        <v>13871</v>
      </c>
      <c r="P1343" t="s">
        <v>6266</v>
      </c>
      <c r="Q1343" t="s">
        <v>9853</v>
      </c>
      <c r="R1343" t="s">
        <v>6279</v>
      </c>
      <c r="S1343" t="s">
        <v>6269</v>
      </c>
      <c r="T1343" t="s">
        <v>6602</v>
      </c>
      <c r="U1343" t="s">
        <v>6269</v>
      </c>
      <c r="V1343" t="s">
        <v>6271</v>
      </c>
      <c r="W1343" t="s">
        <v>13872</v>
      </c>
      <c r="X1343" t="s">
        <v>13873</v>
      </c>
      <c r="Y1343" t="s">
        <v>6269</v>
      </c>
      <c r="Z1343" s="48" t="str">
        <f t="shared" si="343"/>
        <v>WTR RJ-10.121.17.29-Rajkot KR6_6/1-10.121.17.27-Rajkot KR_6/1</v>
      </c>
      <c r="AA1343" s="48">
        <f t="shared" si="344"/>
        <v>14</v>
      </c>
      <c r="AB1343" s="48">
        <f t="shared" si="345"/>
        <v>25</v>
      </c>
      <c r="AC1343" s="48">
        <f t="shared" si="346"/>
        <v>14</v>
      </c>
      <c r="AD1343" s="48">
        <f t="shared" si="347"/>
        <v>24</v>
      </c>
      <c r="AE1343" s="48" t="str">
        <f t="shared" si="348"/>
        <v>10.121.17.29</v>
      </c>
      <c r="AF1343" s="42" t="str">
        <f t="shared" si="349"/>
        <v>10.121.17.27</v>
      </c>
      <c r="AG1343" s="7" t="str">
        <f t="shared" si="350"/>
        <v>RAJKOT KR6</v>
      </c>
      <c r="AH1343" s="7" t="str">
        <f t="shared" si="351"/>
        <v>RAJKOT KR</v>
      </c>
      <c r="AI1343" s="7" t="str">
        <f t="shared" si="352"/>
        <v>S6P1</v>
      </c>
      <c r="AJ1343" s="7" t="str">
        <f t="shared" si="353"/>
        <v>S6P1</v>
      </c>
      <c r="AK1343" s="7" t="str">
        <f>IFERROR(VLOOKUP(Z1343,'PASTE-DL-ALARMS'!$Q$10:$W$2200,7,FALSE),"")</f>
        <v/>
      </c>
      <c r="AL1343" s="55" t="str">
        <f>IFERROR(VLOOKUP(Z1343,'PASTE-DL-ALARMS'!$Q$10:$W$2200,3,FALSE),"")</f>
        <v/>
      </c>
      <c r="AM1343" s="7" t="str">
        <f t="shared" si="354"/>
        <v>10.121.17.29_RAJKOT KR6_S6P1</v>
      </c>
      <c r="AN1343" s="55" t="str">
        <f t="shared" si="355"/>
        <v>10.121.17.27_RAJKOT KR_S6P1</v>
      </c>
      <c r="AO1343" s="72" t="e">
        <f t="shared" ca="1" si="356"/>
        <v>#VALUE!</v>
      </c>
      <c r="AP1343" s="7" t="str">
        <f>IFERROR(VLOOKUP(Z1343,'PASTE-DL-ALARMS'!$Q$10:$Z$2800,8,FALSE),"")</f>
        <v/>
      </c>
    </row>
    <row r="1344" spans="1:42" x14ac:dyDescent="0.25">
      <c r="A1344" s="20"/>
      <c r="B1344" s="20"/>
      <c r="C1344" s="20" t="str">
        <f>IF(D1344="Critical",MAX($C$8:C1343)+1,"")</f>
        <v/>
      </c>
      <c r="D1344" s="20" t="str">
        <f t="shared" si="340"/>
        <v>-</v>
      </c>
      <c r="E1344" s="20" t="str">
        <f>VLOOKUP('PASTE-DOWN-DL'!F1344,'SSA-CODE'!$D$4:$E$56,2,FALSE)</f>
        <v>VAL</v>
      </c>
      <c r="F1344" s="48" t="str">
        <f t="shared" si="341"/>
        <v>SSA VAL</v>
      </c>
      <c r="G1344" s="48" t="str">
        <f t="shared" si="342"/>
        <v xml:space="preserve">	SSA VAL</v>
      </c>
      <c r="H1344" s="20">
        <v>1335</v>
      </c>
      <c r="I1344" t="s">
        <v>13874</v>
      </c>
      <c r="J1344" t="s">
        <v>6466</v>
      </c>
      <c r="K1344" t="s">
        <v>6275</v>
      </c>
      <c r="L1344" t="s">
        <v>6262</v>
      </c>
      <c r="M1344" t="s">
        <v>6263</v>
      </c>
      <c r="N1344" t="s">
        <v>13875</v>
      </c>
      <c r="O1344" t="s">
        <v>13876</v>
      </c>
      <c r="P1344" t="s">
        <v>6266</v>
      </c>
      <c r="Q1344" t="s">
        <v>7354</v>
      </c>
      <c r="R1344" t="s">
        <v>6279</v>
      </c>
      <c r="S1344" t="s">
        <v>6269</v>
      </c>
      <c r="T1344" t="s">
        <v>6394</v>
      </c>
      <c r="U1344" t="s">
        <v>6269</v>
      </c>
      <c r="V1344" t="s">
        <v>6271</v>
      </c>
      <c r="W1344" t="s">
        <v>13877</v>
      </c>
      <c r="X1344" t="s">
        <v>13878</v>
      </c>
      <c r="Y1344" t="s">
        <v>6269</v>
      </c>
      <c r="Z1344" s="48" t="str">
        <f t="shared" si="343"/>
        <v>SSA VAL-10.121.16.69-VALSAD_B2_GNE-10.121.24.129-Valsad OLD TE(GNE)_B2_5/10</v>
      </c>
      <c r="AA1344" s="48">
        <f t="shared" si="344"/>
        <v>15</v>
      </c>
      <c r="AB1344" s="48">
        <f t="shared" si="345"/>
        <v>34</v>
      </c>
      <c r="AC1344" s="48">
        <f t="shared" si="346"/>
        <v>14</v>
      </c>
      <c r="AD1344" s="48">
        <f t="shared" si="347"/>
        <v>21</v>
      </c>
      <c r="AE1344" s="48" t="str">
        <f t="shared" si="348"/>
        <v>10.121.24.129</v>
      </c>
      <c r="AF1344" s="42" t="str">
        <f t="shared" si="349"/>
        <v>10.121.16.69</v>
      </c>
      <c r="AG1344" s="7" t="str">
        <f t="shared" si="350"/>
        <v>Valsad-Old-TE(GNE)</v>
      </c>
      <c r="AH1344" s="7" t="str">
        <f t="shared" si="351"/>
        <v>Valsad</v>
      </c>
      <c r="AI1344" s="7" t="str">
        <f t="shared" si="352"/>
        <v>S5P10</v>
      </c>
      <c r="AJ1344" s="7" t="str">
        <f t="shared" si="353"/>
        <v>S5P10</v>
      </c>
      <c r="AK1344" s="7" t="str">
        <f>IFERROR(VLOOKUP(Z1344,'PASTE-DL-ALARMS'!$Q$10:$W$2200,7,FALSE),"")</f>
        <v/>
      </c>
      <c r="AL1344" s="55" t="str">
        <f>IFERROR(VLOOKUP(Z1344,'PASTE-DL-ALARMS'!$Q$10:$W$2200,3,FALSE),"")</f>
        <v/>
      </c>
      <c r="AM1344" s="7" t="str">
        <f t="shared" si="354"/>
        <v>10.121.24.129_Valsad-Old-TE(GNE)_S5P10</v>
      </c>
      <c r="AN1344" s="55" t="str">
        <f t="shared" si="355"/>
        <v>10.121.16.69_Valsad_S5P10</v>
      </c>
      <c r="AO1344" s="72" t="e">
        <f t="shared" ca="1" si="356"/>
        <v>#VALUE!</v>
      </c>
      <c r="AP1344" s="7" t="str">
        <f>IFERROR(VLOOKUP(Z1344,'PASTE-DL-ALARMS'!$Q$10:$Z$2800,8,FALSE),"")</f>
        <v/>
      </c>
    </row>
    <row r="1345" spans="1:42" x14ac:dyDescent="0.25">
      <c r="A1345" s="20"/>
      <c r="B1345" s="20"/>
      <c r="C1345" s="20" t="str">
        <f>IF(D1345="Critical",MAX($C$8:C1344)+1,"")</f>
        <v/>
      </c>
      <c r="D1345" s="20" t="str">
        <f t="shared" si="340"/>
        <v>-</v>
      </c>
      <c r="E1345" s="20" t="str">
        <f>VLOOKUP('PASTE-DOWN-DL'!F1345,'SSA-CODE'!$D$4:$E$56,2,FALSE)</f>
        <v>VAL</v>
      </c>
      <c r="F1345" s="48" t="str">
        <f t="shared" si="341"/>
        <v>SSA VAL</v>
      </c>
      <c r="G1345" s="48" t="str">
        <f t="shared" si="342"/>
        <v xml:space="preserve">	SSA VAL</v>
      </c>
      <c r="H1345" s="20">
        <v>1336</v>
      </c>
      <c r="I1345" t="s">
        <v>13879</v>
      </c>
      <c r="J1345" t="s">
        <v>6466</v>
      </c>
      <c r="K1345" t="s">
        <v>6275</v>
      </c>
      <c r="L1345" t="s">
        <v>6262</v>
      </c>
      <c r="M1345" t="s">
        <v>6263</v>
      </c>
      <c r="N1345" t="s">
        <v>13880</v>
      </c>
      <c r="O1345" t="s">
        <v>13881</v>
      </c>
      <c r="P1345" t="s">
        <v>6266</v>
      </c>
      <c r="Q1345" t="s">
        <v>6335</v>
      </c>
      <c r="R1345" t="s">
        <v>6279</v>
      </c>
      <c r="S1345" t="s">
        <v>13882</v>
      </c>
      <c r="T1345" t="s">
        <v>6471</v>
      </c>
      <c r="U1345" t="s">
        <v>7857</v>
      </c>
      <c r="V1345" t="s">
        <v>6271</v>
      </c>
      <c r="W1345" t="s">
        <v>13883</v>
      </c>
      <c r="X1345" t="s">
        <v>13884</v>
      </c>
      <c r="Y1345" t="s">
        <v>6269</v>
      </c>
      <c r="Z1345" s="48" t="str">
        <f t="shared" si="343"/>
        <v>SSA VAL-10.121.16.94-ValsadNew_B 2_3/10.-10.121.68.65-VALSAD_OLD(GNE)_5/8</v>
      </c>
      <c r="AA1345" s="48">
        <f t="shared" si="344"/>
        <v>14</v>
      </c>
      <c r="AB1345" s="48">
        <f t="shared" si="345"/>
        <v>25</v>
      </c>
      <c r="AC1345" s="48">
        <f t="shared" si="346"/>
        <v>14</v>
      </c>
      <c r="AD1345" s="48">
        <f t="shared" si="347"/>
        <v>30</v>
      </c>
      <c r="AE1345" s="48" t="str">
        <f t="shared" si="348"/>
        <v>10.121.16.94</v>
      </c>
      <c r="AF1345" s="42" t="str">
        <f t="shared" si="349"/>
        <v>10.121.68.65</v>
      </c>
      <c r="AG1345" s="7" t="str">
        <f t="shared" si="350"/>
        <v>Valsad-New</v>
      </c>
      <c r="AH1345" s="7" t="str">
        <f t="shared" si="351"/>
        <v>VALSAD-OLD(GNE)</v>
      </c>
      <c r="AI1345" s="7" t="str">
        <f t="shared" si="352"/>
        <v>S3P10</v>
      </c>
      <c r="AJ1345" s="7" t="str">
        <f t="shared" si="353"/>
        <v>S5P8</v>
      </c>
      <c r="AK1345" s="7" t="str">
        <f>IFERROR(VLOOKUP(Z1345,'PASTE-DL-ALARMS'!$Q$10:$W$2200,7,FALSE),"")</f>
        <v/>
      </c>
      <c r="AL1345" s="55" t="str">
        <f>IFERROR(VLOOKUP(Z1345,'PASTE-DL-ALARMS'!$Q$10:$W$2200,3,FALSE),"")</f>
        <v/>
      </c>
      <c r="AM1345" s="7" t="str">
        <f t="shared" si="354"/>
        <v>10.121.16.94_Valsad-New_S3P10</v>
      </c>
      <c r="AN1345" s="55" t="str">
        <f t="shared" si="355"/>
        <v>10.121.68.65_VALSAD-OLD(GNE)_S5P8</v>
      </c>
      <c r="AO1345" s="72" t="e">
        <f t="shared" ca="1" si="356"/>
        <v>#VALUE!</v>
      </c>
      <c r="AP1345" s="7" t="str">
        <f>IFERROR(VLOOKUP(Z1345,'PASTE-DL-ALARMS'!$Q$10:$Z$2800,8,FALSE),"")</f>
        <v/>
      </c>
    </row>
    <row r="1346" spans="1:42" x14ac:dyDescent="0.25">
      <c r="A1346" s="20"/>
      <c r="B1346" s="20"/>
      <c r="C1346" s="20" t="str">
        <f>IF(D1346="Critical",MAX($C$8:C1345)+1,"")</f>
        <v/>
      </c>
      <c r="D1346" s="20" t="str">
        <f t="shared" si="340"/>
        <v>-</v>
      </c>
      <c r="E1346" s="20" t="str">
        <f>VLOOKUP('PASTE-DOWN-DL'!F1346,'SSA-CODE'!$D$4:$E$56,2,FALSE)</f>
        <v>MSN</v>
      </c>
      <c r="F1346" s="48" t="str">
        <f t="shared" si="341"/>
        <v>SSA MEH</v>
      </c>
      <c r="G1346" s="48" t="str">
        <f t="shared" si="342"/>
        <v xml:space="preserve">	SSA MEH</v>
      </c>
      <c r="H1346" s="20">
        <v>1337</v>
      </c>
      <c r="I1346" t="s">
        <v>13885</v>
      </c>
      <c r="J1346" t="s">
        <v>6466</v>
      </c>
      <c r="K1346" t="s">
        <v>6275</v>
      </c>
      <c r="L1346" t="s">
        <v>6262</v>
      </c>
      <c r="M1346" t="s">
        <v>6263</v>
      </c>
      <c r="N1346" t="s">
        <v>13886</v>
      </c>
      <c r="O1346" t="s">
        <v>13887</v>
      </c>
      <c r="P1346" t="s">
        <v>6266</v>
      </c>
      <c r="Q1346" t="s">
        <v>6327</v>
      </c>
      <c r="R1346" t="s">
        <v>6279</v>
      </c>
      <c r="S1346" t="s">
        <v>6799</v>
      </c>
      <c r="T1346" t="s">
        <v>6800</v>
      </c>
      <c r="U1346" t="s">
        <v>6801</v>
      </c>
      <c r="V1346" t="s">
        <v>6271</v>
      </c>
      <c r="W1346" t="s">
        <v>13888</v>
      </c>
      <c r="X1346" t="s">
        <v>13889</v>
      </c>
      <c r="Y1346" t="s">
        <v>6269</v>
      </c>
      <c r="Z1346" s="48" t="str">
        <f t="shared" si="343"/>
        <v>SSA MEH-10.121.15.193-Mehsana3(GNE)_B2 / S3P11-10.121.15.129-Mehsana1_B2 / S3P11</v>
      </c>
      <c r="AA1346" s="48">
        <f t="shared" si="344"/>
        <v>15</v>
      </c>
      <c r="AB1346" s="48">
        <f t="shared" si="345"/>
        <v>29</v>
      </c>
      <c r="AC1346" s="48">
        <f t="shared" si="346"/>
        <v>15</v>
      </c>
      <c r="AD1346" s="48">
        <f t="shared" si="347"/>
        <v>24</v>
      </c>
      <c r="AE1346" s="48" t="str">
        <f t="shared" si="348"/>
        <v>10.121.15.193</v>
      </c>
      <c r="AF1346" s="42" t="str">
        <f t="shared" si="349"/>
        <v>10.121.15.129</v>
      </c>
      <c r="AG1346" s="7" t="str">
        <f t="shared" si="350"/>
        <v>Mehsana3(GNE)</v>
      </c>
      <c r="AH1346" s="7" t="str">
        <f t="shared" si="351"/>
        <v>MEHSANA1</v>
      </c>
      <c r="AI1346" s="7" t="str">
        <f t="shared" si="352"/>
        <v>S3P11</v>
      </c>
      <c r="AJ1346" s="7" t="str">
        <f t="shared" si="353"/>
        <v>S3P11</v>
      </c>
      <c r="AK1346" s="7" t="str">
        <f>IFERROR(VLOOKUP(Z1346,'PASTE-DL-ALARMS'!$Q$10:$W$2200,7,FALSE),"")</f>
        <v/>
      </c>
      <c r="AL1346" s="55" t="str">
        <f>IFERROR(VLOOKUP(Z1346,'PASTE-DL-ALARMS'!$Q$10:$W$2200,3,FALSE),"")</f>
        <v/>
      </c>
      <c r="AM1346" s="7" t="str">
        <f t="shared" si="354"/>
        <v>10.121.15.193_Mehsana3(GNE)_S3P11</v>
      </c>
      <c r="AN1346" s="55" t="str">
        <f t="shared" si="355"/>
        <v>10.121.15.129_MEHSANA1_S3P11</v>
      </c>
      <c r="AO1346" s="72" t="e">
        <f t="shared" ca="1" si="356"/>
        <v>#VALUE!</v>
      </c>
      <c r="AP1346" s="7" t="str">
        <f>IFERROR(VLOOKUP(Z1346,'PASTE-DL-ALARMS'!$Q$10:$Z$2800,8,FALSE),"")</f>
        <v/>
      </c>
    </row>
    <row r="1347" spans="1:42" x14ac:dyDescent="0.25">
      <c r="A1347" s="20"/>
      <c r="B1347" s="20"/>
      <c r="C1347" s="20" t="str">
        <f>IF(D1347="Critical",MAX($C$8:C1346)+1,"")</f>
        <v/>
      </c>
      <c r="D1347" s="20" t="str">
        <f t="shared" si="340"/>
        <v>-</v>
      </c>
      <c r="E1347" s="20" t="str">
        <f>VLOOKUP('PASTE-DOWN-DL'!F1347,'SSA-CODE'!$D$4:$E$56,2,FALSE)</f>
        <v>WTR AM</v>
      </c>
      <c r="F1347" s="48" t="str">
        <f t="shared" si="341"/>
        <v>WTR AM</v>
      </c>
      <c r="G1347" s="48" t="str">
        <f t="shared" si="342"/>
        <v xml:space="preserve">	WTR AM</v>
      </c>
      <c r="H1347" s="20">
        <v>1338</v>
      </c>
      <c r="I1347" t="s">
        <v>13890</v>
      </c>
      <c r="J1347" t="s">
        <v>6260</v>
      </c>
      <c r="K1347" t="s">
        <v>6261</v>
      </c>
      <c r="L1347" t="s">
        <v>6262</v>
      </c>
      <c r="M1347" t="s">
        <v>6263</v>
      </c>
      <c r="N1347" t="s">
        <v>13891</v>
      </c>
      <c r="O1347" t="s">
        <v>13892</v>
      </c>
      <c r="P1347" t="s">
        <v>6266</v>
      </c>
      <c r="Q1347" t="s">
        <v>7248</v>
      </c>
      <c r="R1347" t="s">
        <v>7666</v>
      </c>
      <c r="S1347" t="s">
        <v>6269</v>
      </c>
      <c r="T1347" t="s">
        <v>9455</v>
      </c>
      <c r="U1347" t="s">
        <v>6269</v>
      </c>
      <c r="V1347" t="s">
        <v>6271</v>
      </c>
      <c r="W1347" t="s">
        <v>13893</v>
      </c>
      <c r="X1347" t="s">
        <v>13894</v>
      </c>
      <c r="Y1347" t="s">
        <v>6269</v>
      </c>
      <c r="Z1347" s="48" t="str">
        <f t="shared" si="343"/>
        <v>WTR AM-10.121.16.8-TN725B R2_Baroda City (B2)_4/1-10.121.16.12-TN725B_BARODA ALK B2 GNE_3/1</v>
      </c>
      <c r="AA1347" s="48">
        <f t="shared" si="344"/>
        <v>13</v>
      </c>
      <c r="AB1347" s="48">
        <f t="shared" si="345"/>
        <v>27</v>
      </c>
      <c r="AC1347" s="48">
        <f t="shared" si="346"/>
        <v>14</v>
      </c>
      <c r="AD1347" s="48">
        <f t="shared" si="347"/>
        <v>36</v>
      </c>
      <c r="AE1347" s="48" t="str">
        <f t="shared" si="348"/>
        <v>10.121.16.8</v>
      </c>
      <c r="AF1347" s="42" t="str">
        <f t="shared" si="349"/>
        <v>10.121.16.12</v>
      </c>
      <c r="AG1347" s="7" t="str">
        <f t="shared" si="350"/>
        <v>BARODA CITY 1</v>
      </c>
      <c r="AH1347" s="7" t="str">
        <f t="shared" si="351"/>
        <v>Baroda-Alkapuri1(GNE)</v>
      </c>
      <c r="AI1347" s="7" t="str">
        <f t="shared" si="352"/>
        <v>S4P1</v>
      </c>
      <c r="AJ1347" s="7" t="str">
        <f t="shared" si="353"/>
        <v>S3P1</v>
      </c>
      <c r="AK1347" s="7" t="str">
        <f>IFERROR(VLOOKUP(Z1347,'PASTE-DL-ALARMS'!$Q$10:$W$2200,7,FALSE),"")</f>
        <v/>
      </c>
      <c r="AL1347" s="55" t="str">
        <f>IFERROR(VLOOKUP(Z1347,'PASTE-DL-ALARMS'!$Q$10:$W$2200,3,FALSE),"")</f>
        <v/>
      </c>
      <c r="AM1347" s="7" t="str">
        <f t="shared" si="354"/>
        <v>10.121.16.8_BARODA CITY 1_S4P1</v>
      </c>
      <c r="AN1347" s="55" t="str">
        <f t="shared" si="355"/>
        <v>10.121.16.12_Baroda-Alkapuri1(GNE)_S3P1</v>
      </c>
      <c r="AO1347" s="72" t="e">
        <f t="shared" ca="1" si="356"/>
        <v>#VALUE!</v>
      </c>
      <c r="AP1347" s="7" t="str">
        <f>IFERROR(VLOOKUP(Z1347,'PASTE-DL-ALARMS'!$Q$10:$Z$2800,8,FALSE),"")</f>
        <v/>
      </c>
    </row>
    <row r="1348" spans="1:42" x14ac:dyDescent="0.25">
      <c r="A1348" s="20"/>
      <c r="B1348" s="20"/>
      <c r="C1348" s="20">
        <f>IF(D1348="Critical",MAX($C$8:C1347)+1,"")</f>
        <v>53</v>
      </c>
      <c r="D1348" s="20" t="str">
        <f t="shared" si="340"/>
        <v>Critical</v>
      </c>
      <c r="E1348" s="20" t="str">
        <f>VLOOKUP('PASTE-DOWN-DL'!F1348,'SSA-CODE'!$D$4:$E$56,2,FALSE)</f>
        <v>BCH</v>
      </c>
      <c r="F1348" s="48" t="str">
        <f t="shared" si="341"/>
        <v>SSA BCH</v>
      </c>
      <c r="G1348" s="48" t="str">
        <f t="shared" si="342"/>
        <v xml:space="preserve">	SSA BCH</v>
      </c>
      <c r="H1348" s="20">
        <v>1339</v>
      </c>
      <c r="I1348" t="s">
        <v>13895</v>
      </c>
      <c r="J1348" t="s">
        <v>6260</v>
      </c>
      <c r="K1348" t="s">
        <v>6275</v>
      </c>
      <c r="L1348" t="s">
        <v>6262</v>
      </c>
      <c r="M1348" t="s">
        <v>6263</v>
      </c>
      <c r="N1348" t="s">
        <v>13896</v>
      </c>
      <c r="O1348" t="s">
        <v>13897</v>
      </c>
      <c r="P1348" t="s">
        <v>6484</v>
      </c>
      <c r="Q1348" t="s">
        <v>7341</v>
      </c>
      <c r="R1348" t="s">
        <v>6279</v>
      </c>
      <c r="S1348" t="s">
        <v>13898</v>
      </c>
      <c r="T1348" t="s">
        <v>6345</v>
      </c>
      <c r="U1348" t="s">
        <v>7400</v>
      </c>
      <c r="V1348" t="s">
        <v>6271</v>
      </c>
      <c r="W1348" t="s">
        <v>13899</v>
      </c>
      <c r="X1348" t="s">
        <v>13900</v>
      </c>
      <c r="Y1348" t="s">
        <v>6269</v>
      </c>
      <c r="Z1348" s="48" t="str">
        <f t="shared" si="343"/>
        <v>SSA BCH-10.121.96.98-CHINA STEEL_1/5-10.121.96.67-PIPALIYA_4/2</v>
      </c>
      <c r="AA1348" s="48">
        <f t="shared" si="344"/>
        <v>14</v>
      </c>
      <c r="AB1348" s="48">
        <f t="shared" si="345"/>
        <v>26</v>
      </c>
      <c r="AC1348" s="48">
        <f t="shared" si="346"/>
        <v>14</v>
      </c>
      <c r="AD1348" s="48">
        <f t="shared" si="347"/>
        <v>23</v>
      </c>
      <c r="AE1348" s="48" t="str">
        <f t="shared" si="348"/>
        <v>10.121.96.98</v>
      </c>
      <c r="AF1348" s="42" t="str">
        <f t="shared" si="349"/>
        <v>10.121.96.67</v>
      </c>
      <c r="AG1348" s="7" t="str">
        <f t="shared" si="350"/>
        <v>CHINA STEEL</v>
      </c>
      <c r="AH1348" s="7" t="str">
        <f t="shared" si="351"/>
        <v>PIPALIYA</v>
      </c>
      <c r="AI1348" s="7" t="str">
        <f t="shared" si="352"/>
        <v>S1P5</v>
      </c>
      <c r="AJ1348" s="7" t="str">
        <f t="shared" si="353"/>
        <v>S4P2</v>
      </c>
      <c r="AK1348" s="7" t="str">
        <f>IFERROR(VLOOKUP(Z1348,'PASTE-DL-ALARMS'!$Q$10:$W$2200,7,FALSE),"")</f>
        <v>14-05-2026</v>
      </c>
      <c r="AL1348" s="55" t="str">
        <f>IFERROR(VLOOKUP(Z1348,'PASTE-DL-ALARMS'!$Q$10:$W$2200,3,FALSE),"")</f>
        <v>16:46:14</v>
      </c>
      <c r="AM1348" s="7" t="str">
        <f t="shared" si="354"/>
        <v>10.121.96.98_CHINA STEEL_S1P5</v>
      </c>
      <c r="AN1348" s="55" t="str">
        <f t="shared" si="355"/>
        <v>10.121.96.67_PIPALIYA_S4P2</v>
      </c>
      <c r="AO1348" s="72">
        <f t="shared" ca="1" si="356"/>
        <v>1</v>
      </c>
      <c r="AP1348" s="7" t="str">
        <f>IFERROR(VLOOKUP(Z1348,'PASTE-DL-ALARMS'!$Q$10:$Z$2800,8,FALSE),"")</f>
        <v xml:space="preserve">	2026/05/14,16:46:14</v>
      </c>
    </row>
    <row r="1349" spans="1:42" x14ac:dyDescent="0.25">
      <c r="A1349" s="20"/>
      <c r="B1349" s="20"/>
      <c r="C1349" s="20" t="str">
        <f>IF(D1349="Critical",MAX($C$8:C1348)+1,"")</f>
        <v/>
      </c>
      <c r="D1349" s="20" t="str">
        <f t="shared" si="340"/>
        <v>-</v>
      </c>
      <c r="E1349" s="20" t="str">
        <f>VLOOKUP('PASTE-DOWN-DL'!F1349,'SSA-CODE'!$D$4:$E$56,2,FALSE)</f>
        <v>AHD</v>
      </c>
      <c r="F1349" s="48" t="str">
        <f t="shared" si="341"/>
        <v>SSA AM</v>
      </c>
      <c r="G1349" s="48" t="str">
        <f t="shared" si="342"/>
        <v xml:space="preserve">	SSA AM</v>
      </c>
      <c r="H1349" s="20">
        <v>1340</v>
      </c>
      <c r="I1349" t="s">
        <v>13901</v>
      </c>
      <c r="J1349" t="s">
        <v>6260</v>
      </c>
      <c r="K1349" t="s">
        <v>6261</v>
      </c>
      <c r="L1349" t="s">
        <v>6262</v>
      </c>
      <c r="M1349" t="s">
        <v>6263</v>
      </c>
      <c r="N1349" t="s">
        <v>13902</v>
      </c>
      <c r="O1349" t="s">
        <v>13903</v>
      </c>
      <c r="P1349" t="s">
        <v>6266</v>
      </c>
      <c r="Q1349" t="s">
        <v>6360</v>
      </c>
      <c r="R1349" t="s">
        <v>6529</v>
      </c>
      <c r="S1349" t="s">
        <v>13904</v>
      </c>
      <c r="T1349" t="s">
        <v>6287</v>
      </c>
      <c r="U1349" t="s">
        <v>13905</v>
      </c>
      <c r="V1349" t="s">
        <v>6271</v>
      </c>
      <c r="W1349" t="s">
        <v>13906</v>
      </c>
      <c r="X1349" t="s">
        <v>13907</v>
      </c>
      <c r="Y1349" t="s">
        <v>13908</v>
      </c>
      <c r="Z1349" s="48" t="str">
        <f t="shared" si="343"/>
        <v>SSA AM-10.121.18.75-Vasna2_6/1-10.121.17.195-Ellisbridge_3/1</v>
      </c>
      <c r="AA1349" s="48">
        <f t="shared" si="344"/>
        <v>15</v>
      </c>
      <c r="AB1349" s="48">
        <f t="shared" si="345"/>
        <v>27</v>
      </c>
      <c r="AC1349" s="48">
        <f t="shared" si="346"/>
        <v>14</v>
      </c>
      <c r="AD1349" s="48">
        <f t="shared" si="347"/>
        <v>22</v>
      </c>
      <c r="AE1349" s="48" t="str">
        <f t="shared" si="348"/>
        <v>10.121.17.195</v>
      </c>
      <c r="AF1349" s="42" t="str">
        <f t="shared" si="349"/>
        <v>10.121.18.75</v>
      </c>
      <c r="AG1349" s="7" t="str">
        <f t="shared" si="350"/>
        <v>ELLISBRIDGE</v>
      </c>
      <c r="AH1349" s="7" t="str">
        <f t="shared" si="351"/>
        <v>VASNA 2</v>
      </c>
      <c r="AI1349" s="7" t="str">
        <f t="shared" si="352"/>
        <v>S3P1</v>
      </c>
      <c r="AJ1349" s="7" t="str">
        <f t="shared" si="353"/>
        <v>S6P1</v>
      </c>
      <c r="AK1349" s="7" t="str">
        <f>IFERROR(VLOOKUP(Z1349,'PASTE-DL-ALARMS'!$Q$10:$W$2200,7,FALSE),"")</f>
        <v/>
      </c>
      <c r="AL1349" s="55" t="str">
        <f>IFERROR(VLOOKUP(Z1349,'PASTE-DL-ALARMS'!$Q$10:$W$2200,3,FALSE),"")</f>
        <v/>
      </c>
      <c r="AM1349" s="7" t="str">
        <f t="shared" si="354"/>
        <v>10.121.17.195_ELLISBRIDGE_S3P1</v>
      </c>
      <c r="AN1349" s="55" t="str">
        <f t="shared" si="355"/>
        <v>10.121.18.75_VASNA 2_S6P1</v>
      </c>
      <c r="AO1349" s="72" t="e">
        <f t="shared" ca="1" si="356"/>
        <v>#VALUE!</v>
      </c>
      <c r="AP1349" s="7" t="str">
        <f>IFERROR(VLOOKUP(Z1349,'PASTE-DL-ALARMS'!$Q$10:$Z$2800,8,FALSE),"")</f>
        <v/>
      </c>
    </row>
    <row r="1350" spans="1:42" x14ac:dyDescent="0.25">
      <c r="A1350" s="20"/>
      <c r="B1350" s="20"/>
      <c r="C1350" s="20" t="str">
        <f>IF(D1350="Critical",MAX($C$8:C1349)+1,"")</f>
        <v/>
      </c>
      <c r="D1350" s="20" t="str">
        <f t="shared" si="340"/>
        <v>-</v>
      </c>
      <c r="E1350" s="20" t="str">
        <f>VLOOKUP('PASTE-DOWN-DL'!F1350,'SSA-CODE'!$D$4:$E$56,2,FALSE)</f>
        <v>AHD</v>
      </c>
      <c r="F1350" s="48" t="str">
        <f t="shared" si="341"/>
        <v>SSA AM</v>
      </c>
      <c r="G1350" s="48" t="str">
        <f t="shared" si="342"/>
        <v xml:space="preserve">	SSA AM</v>
      </c>
      <c r="H1350" s="20">
        <v>1341</v>
      </c>
      <c r="I1350" t="s">
        <v>13909</v>
      </c>
      <c r="J1350" t="s">
        <v>6260</v>
      </c>
      <c r="K1350" t="s">
        <v>6275</v>
      </c>
      <c r="L1350" t="s">
        <v>6262</v>
      </c>
      <c r="M1350" t="s">
        <v>6263</v>
      </c>
      <c r="N1350" t="s">
        <v>13910</v>
      </c>
      <c r="O1350" t="s">
        <v>13911</v>
      </c>
      <c r="P1350" t="s">
        <v>6266</v>
      </c>
      <c r="Q1350" t="s">
        <v>7127</v>
      </c>
      <c r="R1350" t="s">
        <v>6279</v>
      </c>
      <c r="S1350" t="s">
        <v>13912</v>
      </c>
      <c r="T1350" t="s">
        <v>6486</v>
      </c>
      <c r="U1350" t="s">
        <v>6723</v>
      </c>
      <c r="V1350" t="s">
        <v>6271</v>
      </c>
      <c r="W1350" t="s">
        <v>13913</v>
      </c>
      <c r="X1350" t="s">
        <v>13914</v>
      </c>
      <c r="Y1350" t="s">
        <v>6269</v>
      </c>
      <c r="Z1350" s="48" t="str">
        <f t="shared" si="343"/>
        <v>SSA AM-10.121.18.68-DEHGAM_5/4-10.121.18.27-PowerGrid_3/2</v>
      </c>
      <c r="AA1350" s="48">
        <f t="shared" si="344"/>
        <v>14</v>
      </c>
      <c r="AB1350" s="48">
        <f t="shared" si="345"/>
        <v>21</v>
      </c>
      <c r="AC1350" s="48">
        <f t="shared" si="346"/>
        <v>14</v>
      </c>
      <c r="AD1350" s="48">
        <f t="shared" si="347"/>
        <v>24</v>
      </c>
      <c r="AE1350" s="48" t="str">
        <f t="shared" si="348"/>
        <v>10.121.18.68</v>
      </c>
      <c r="AF1350" s="42" t="str">
        <f t="shared" si="349"/>
        <v>10.121.18.27</v>
      </c>
      <c r="AG1350" s="7" t="str">
        <f t="shared" si="350"/>
        <v>DEHGAM</v>
      </c>
      <c r="AH1350" s="7" t="str">
        <f t="shared" si="351"/>
        <v>POWERGRID</v>
      </c>
      <c r="AI1350" s="7" t="str">
        <f t="shared" si="352"/>
        <v>S5P4</v>
      </c>
      <c r="AJ1350" s="7" t="str">
        <f t="shared" si="353"/>
        <v>S3P2</v>
      </c>
      <c r="AK1350" s="7" t="str">
        <f>IFERROR(VLOOKUP(Z1350,'PASTE-DL-ALARMS'!$Q$10:$W$2200,7,FALSE),"")</f>
        <v/>
      </c>
      <c r="AL1350" s="55" t="str">
        <f>IFERROR(VLOOKUP(Z1350,'PASTE-DL-ALARMS'!$Q$10:$W$2200,3,FALSE),"")</f>
        <v/>
      </c>
      <c r="AM1350" s="7" t="str">
        <f t="shared" si="354"/>
        <v>10.121.18.68_DEHGAM_S5P4</v>
      </c>
      <c r="AN1350" s="55" t="str">
        <f t="shared" si="355"/>
        <v>10.121.18.27_POWERGRID_S3P2</v>
      </c>
      <c r="AO1350" s="72" t="e">
        <f t="shared" ca="1" si="356"/>
        <v>#VALUE!</v>
      </c>
      <c r="AP1350" s="7" t="str">
        <f>IFERROR(VLOOKUP(Z1350,'PASTE-DL-ALARMS'!$Q$10:$Z$2800,8,FALSE),"")</f>
        <v/>
      </c>
    </row>
    <row r="1351" spans="1:42" x14ac:dyDescent="0.25">
      <c r="A1351" s="20"/>
      <c r="B1351" s="20"/>
      <c r="C1351" s="20" t="str">
        <f>IF(D1351="Critical",MAX($C$8:C1350)+1,"")</f>
        <v/>
      </c>
      <c r="D1351" s="20" t="str">
        <f t="shared" si="340"/>
        <v>-</v>
      </c>
      <c r="E1351" s="20" t="str">
        <f>VLOOKUP('PASTE-DOWN-DL'!F1351,'SSA-CODE'!$D$4:$E$56,2,FALSE)</f>
        <v>WTR AM</v>
      </c>
      <c r="F1351" s="48" t="str">
        <f t="shared" si="341"/>
        <v>WTR AM</v>
      </c>
      <c r="G1351" s="48" t="str">
        <f t="shared" si="342"/>
        <v xml:space="preserve">	WTR AM</v>
      </c>
      <c r="H1351" s="20">
        <v>1342</v>
      </c>
      <c r="I1351" t="s">
        <v>13915</v>
      </c>
      <c r="J1351" t="s">
        <v>6466</v>
      </c>
      <c r="K1351" t="s">
        <v>6275</v>
      </c>
      <c r="L1351" t="s">
        <v>6262</v>
      </c>
      <c r="M1351" t="s">
        <v>6263</v>
      </c>
      <c r="N1351" t="s">
        <v>13916</v>
      </c>
      <c r="O1351" t="s">
        <v>13917</v>
      </c>
      <c r="P1351" t="s">
        <v>6266</v>
      </c>
      <c r="Q1351" t="s">
        <v>9853</v>
      </c>
      <c r="R1351" t="s">
        <v>6279</v>
      </c>
      <c r="S1351" t="s">
        <v>9088</v>
      </c>
      <c r="T1351" t="s">
        <v>6770</v>
      </c>
      <c r="U1351" t="s">
        <v>9089</v>
      </c>
      <c r="V1351" t="s">
        <v>6271</v>
      </c>
      <c r="W1351" t="s">
        <v>13918</v>
      </c>
      <c r="X1351" t="s">
        <v>13919</v>
      </c>
      <c r="Y1351" t="s">
        <v>6269</v>
      </c>
      <c r="Z1351" s="48" t="str">
        <f t="shared" si="343"/>
        <v>WTR AM-10.121.15.200-Palanpur 2_B1_3/7-10.121.15.199-Palanpur 1B2_5/7</v>
      </c>
      <c r="AA1351" s="48">
        <f t="shared" si="344"/>
        <v>15</v>
      </c>
      <c r="AB1351" s="48">
        <f t="shared" si="345"/>
        <v>25</v>
      </c>
      <c r="AC1351" s="48">
        <f t="shared" si="346"/>
        <v>15</v>
      </c>
      <c r="AD1351" s="48">
        <f t="shared" si="347"/>
        <v>26</v>
      </c>
      <c r="AE1351" s="48" t="str">
        <f t="shared" si="348"/>
        <v>10.121.15.199</v>
      </c>
      <c r="AF1351" s="42" t="str">
        <f t="shared" si="349"/>
        <v>10.121.15.200</v>
      </c>
      <c r="AG1351" s="7" t="str">
        <f t="shared" si="350"/>
        <v>Palanpur1</v>
      </c>
      <c r="AH1351" s="7" t="str">
        <f t="shared" si="351"/>
        <v>Palanpur 2</v>
      </c>
      <c r="AI1351" s="7" t="str">
        <f t="shared" si="352"/>
        <v>S5P7</v>
      </c>
      <c r="AJ1351" s="7" t="str">
        <f t="shared" si="353"/>
        <v>S3P7</v>
      </c>
      <c r="AK1351" s="7" t="str">
        <f>IFERROR(VLOOKUP(Z1351,'PASTE-DL-ALARMS'!$Q$10:$W$2200,7,FALSE),"")</f>
        <v/>
      </c>
      <c r="AL1351" s="55" t="str">
        <f>IFERROR(VLOOKUP(Z1351,'PASTE-DL-ALARMS'!$Q$10:$W$2200,3,FALSE),"")</f>
        <v/>
      </c>
      <c r="AM1351" s="7" t="str">
        <f t="shared" si="354"/>
        <v>10.121.15.199_Palanpur1_S5P7</v>
      </c>
      <c r="AN1351" s="55" t="str">
        <f t="shared" si="355"/>
        <v>10.121.15.200_Palanpur 2_S3P7</v>
      </c>
      <c r="AO1351" s="72" t="e">
        <f t="shared" ca="1" si="356"/>
        <v>#VALUE!</v>
      </c>
      <c r="AP1351" s="7" t="str">
        <f>IFERROR(VLOOKUP(Z1351,'PASTE-DL-ALARMS'!$Q$10:$Z$2800,8,FALSE),"")</f>
        <v/>
      </c>
    </row>
    <row r="1352" spans="1:42" x14ac:dyDescent="0.25">
      <c r="A1352" s="20"/>
      <c r="B1352" s="20"/>
      <c r="C1352" s="20" t="str">
        <f>IF(D1352="Critical",MAX($C$8:C1351)+1,"")</f>
        <v/>
      </c>
      <c r="D1352" s="20" t="str">
        <f t="shared" si="340"/>
        <v>-</v>
      </c>
      <c r="E1352" s="20" t="str">
        <f>VLOOKUP('PASTE-DOWN-DL'!F1352,'SSA-CODE'!$D$4:$E$56,2,FALSE)</f>
        <v>BUJ</v>
      </c>
      <c r="F1352" s="48" t="str">
        <f t="shared" si="341"/>
        <v>SSA BUJ</v>
      </c>
      <c r="G1352" s="48" t="str">
        <f t="shared" si="342"/>
        <v xml:space="preserve">	SSA BUJ</v>
      </c>
      <c r="H1352" s="20">
        <v>1343</v>
      </c>
      <c r="I1352" t="s">
        <v>13920</v>
      </c>
      <c r="J1352" t="s">
        <v>6260</v>
      </c>
      <c r="K1352" t="s">
        <v>6275</v>
      </c>
      <c r="L1352" t="s">
        <v>6262</v>
      </c>
      <c r="M1352" t="s">
        <v>6263</v>
      </c>
      <c r="N1352" t="s">
        <v>13921</v>
      </c>
      <c r="O1352" t="s">
        <v>13922</v>
      </c>
      <c r="P1352" t="s">
        <v>6266</v>
      </c>
      <c r="Q1352" t="s">
        <v>6423</v>
      </c>
      <c r="R1352" t="s">
        <v>6279</v>
      </c>
      <c r="S1352" t="s">
        <v>13923</v>
      </c>
      <c r="T1352" t="s">
        <v>6313</v>
      </c>
      <c r="U1352" t="s">
        <v>13923</v>
      </c>
      <c r="V1352" t="s">
        <v>6271</v>
      </c>
      <c r="W1352" t="s">
        <v>13924</v>
      </c>
      <c r="X1352" t="s">
        <v>13925</v>
      </c>
      <c r="Y1352" t="s">
        <v>6269</v>
      </c>
      <c r="Z1352" s="48" t="str">
        <f t="shared" si="343"/>
        <v>SSA BUJ-10.121.24.112-IFFCO_TE_2/5-10.121.24.117-NK Chamber_2/5</v>
      </c>
      <c r="AA1352" s="48">
        <f t="shared" si="344"/>
        <v>15</v>
      </c>
      <c r="AB1352" s="48">
        <f t="shared" si="345"/>
        <v>24</v>
      </c>
      <c r="AC1352" s="48">
        <f t="shared" si="346"/>
        <v>15</v>
      </c>
      <c r="AD1352" s="48">
        <f t="shared" si="347"/>
        <v>26</v>
      </c>
      <c r="AE1352" s="48" t="str">
        <f t="shared" si="348"/>
        <v>10.121.24.112</v>
      </c>
      <c r="AF1352" s="42" t="str">
        <f t="shared" si="349"/>
        <v>10.121.24.117</v>
      </c>
      <c r="AG1352" s="7" t="str">
        <f t="shared" si="350"/>
        <v>IFFCO TE</v>
      </c>
      <c r="AH1352" s="7" t="str">
        <f t="shared" si="351"/>
        <v>NK Chamber</v>
      </c>
      <c r="AI1352" s="7" t="str">
        <f t="shared" si="352"/>
        <v>S2P5</v>
      </c>
      <c r="AJ1352" s="7" t="str">
        <f t="shared" si="353"/>
        <v>S2P5</v>
      </c>
      <c r="AK1352" s="7" t="str">
        <f>IFERROR(VLOOKUP(Z1352,'PASTE-DL-ALARMS'!$Q$10:$W$2200,7,FALSE),"")</f>
        <v/>
      </c>
      <c r="AL1352" s="55" t="str">
        <f>IFERROR(VLOOKUP(Z1352,'PASTE-DL-ALARMS'!$Q$10:$W$2200,3,FALSE),"")</f>
        <v/>
      </c>
      <c r="AM1352" s="7" t="str">
        <f t="shared" si="354"/>
        <v>10.121.24.112_IFFCO TE_S2P5</v>
      </c>
      <c r="AN1352" s="55" t="str">
        <f t="shared" si="355"/>
        <v>10.121.24.117_NK Chamber_S2P5</v>
      </c>
      <c r="AO1352" s="72" t="e">
        <f t="shared" ca="1" si="356"/>
        <v>#VALUE!</v>
      </c>
      <c r="AP1352" s="7" t="str">
        <f>IFERROR(VLOOKUP(Z1352,'PASTE-DL-ALARMS'!$Q$10:$Z$2800,8,FALSE),"")</f>
        <v/>
      </c>
    </row>
    <row r="1353" spans="1:42" x14ac:dyDescent="0.25">
      <c r="A1353" s="20"/>
      <c r="B1353" s="20"/>
      <c r="C1353" s="20" t="str">
        <f>IF(D1353="Critical",MAX($C$8:C1352)+1,"")</f>
        <v/>
      </c>
      <c r="D1353" s="20" t="str">
        <f t="shared" si="340"/>
        <v>-</v>
      </c>
      <c r="E1353" s="20" t="str">
        <f>VLOOKUP('PASTE-DOWN-DL'!F1353,'SSA-CODE'!$D$4:$E$56,2,FALSE)</f>
        <v>SRT</v>
      </c>
      <c r="F1353" s="48" t="str">
        <f t="shared" si="341"/>
        <v>SSA SR</v>
      </c>
      <c r="G1353" s="48" t="str">
        <f t="shared" si="342"/>
        <v xml:space="preserve">	SSA SR</v>
      </c>
      <c r="H1353" s="20">
        <v>1344</v>
      </c>
      <c r="I1353" t="s">
        <v>13926</v>
      </c>
      <c r="J1353" t="s">
        <v>6260</v>
      </c>
      <c r="K1353" t="s">
        <v>6275</v>
      </c>
      <c r="L1353" t="s">
        <v>6262</v>
      </c>
      <c r="M1353" t="s">
        <v>6263</v>
      </c>
      <c r="N1353" t="s">
        <v>13927</v>
      </c>
      <c r="O1353" t="s">
        <v>13928</v>
      </c>
      <c r="P1353" t="s">
        <v>6266</v>
      </c>
      <c r="Q1353" t="s">
        <v>7273</v>
      </c>
      <c r="R1353" t="s">
        <v>6279</v>
      </c>
      <c r="S1353" t="s">
        <v>13929</v>
      </c>
      <c r="T1353" t="s">
        <v>6321</v>
      </c>
      <c r="U1353" t="s">
        <v>8490</v>
      </c>
      <c r="V1353" t="s">
        <v>6271</v>
      </c>
      <c r="W1353" t="s">
        <v>13930</v>
      </c>
      <c r="X1353" t="s">
        <v>13931</v>
      </c>
      <c r="Y1353" t="s">
        <v>6269</v>
      </c>
      <c r="Z1353" s="48" t="str">
        <f t="shared" si="343"/>
        <v>SSA SR-10.121.99.201-SACHIN_4/2-10.121.99.229-SACHIN_TE_1/5</v>
      </c>
      <c r="AA1353" s="48">
        <f t="shared" si="344"/>
        <v>15</v>
      </c>
      <c r="AB1353" s="48">
        <f t="shared" si="345"/>
        <v>28</v>
      </c>
      <c r="AC1353" s="48">
        <f t="shared" si="346"/>
        <v>15</v>
      </c>
      <c r="AD1353" s="48">
        <f t="shared" si="347"/>
        <v>22</v>
      </c>
      <c r="AE1353" s="48" t="str">
        <f t="shared" si="348"/>
        <v>10.121.99.229</v>
      </c>
      <c r="AF1353" s="42" t="str">
        <f t="shared" si="349"/>
        <v>10.121.99.201</v>
      </c>
      <c r="AG1353" s="7" t="str">
        <f t="shared" si="350"/>
        <v>SACHIN TE A1</v>
      </c>
      <c r="AH1353" s="7" t="str">
        <f t="shared" si="351"/>
        <v>SACHIN</v>
      </c>
      <c r="AI1353" s="7" t="str">
        <f t="shared" si="352"/>
        <v>S1P5</v>
      </c>
      <c r="AJ1353" s="7" t="str">
        <f t="shared" si="353"/>
        <v>S4P2</v>
      </c>
      <c r="AK1353" s="7" t="str">
        <f>IFERROR(VLOOKUP(Z1353,'PASTE-DL-ALARMS'!$Q$10:$W$2200,7,FALSE),"")</f>
        <v/>
      </c>
      <c r="AL1353" s="55" t="str">
        <f>IFERROR(VLOOKUP(Z1353,'PASTE-DL-ALARMS'!$Q$10:$W$2200,3,FALSE),"")</f>
        <v/>
      </c>
      <c r="AM1353" s="7" t="str">
        <f t="shared" si="354"/>
        <v>10.121.99.229_SACHIN TE A1_S1P5</v>
      </c>
      <c r="AN1353" s="55" t="str">
        <f t="shared" si="355"/>
        <v>10.121.99.201_SACHIN_S4P2</v>
      </c>
      <c r="AO1353" s="72" t="e">
        <f t="shared" ca="1" si="356"/>
        <v>#VALUE!</v>
      </c>
      <c r="AP1353" s="7" t="str">
        <f>IFERROR(VLOOKUP(Z1353,'PASTE-DL-ALARMS'!$Q$10:$Z$2800,8,FALSE),"")</f>
        <v/>
      </c>
    </row>
    <row r="1354" spans="1:42" x14ac:dyDescent="0.25">
      <c r="A1354" s="20"/>
      <c r="B1354" s="20"/>
      <c r="C1354" s="20" t="str">
        <f>IF(D1354="Critical",MAX($C$8:C1353)+1,"")</f>
        <v/>
      </c>
      <c r="D1354" s="20" t="str">
        <f t="shared" si="340"/>
        <v>-</v>
      </c>
      <c r="E1354" s="20" t="str">
        <f>VLOOKUP('PASTE-DOWN-DL'!F1354,'SSA-CODE'!$D$4:$E$56,2,FALSE)</f>
        <v>BUJ</v>
      </c>
      <c r="F1354" s="48" t="str">
        <f t="shared" si="341"/>
        <v>SSA BUJ</v>
      </c>
      <c r="G1354" s="48" t="str">
        <f t="shared" si="342"/>
        <v xml:space="preserve">	SSA BUJ</v>
      </c>
      <c r="H1354" s="20">
        <v>1345</v>
      </c>
      <c r="I1354" t="s">
        <v>13932</v>
      </c>
      <c r="J1354" t="s">
        <v>6260</v>
      </c>
      <c r="K1354" t="s">
        <v>6275</v>
      </c>
      <c r="L1354" t="s">
        <v>6262</v>
      </c>
      <c r="M1354" t="s">
        <v>6263</v>
      </c>
      <c r="N1354" t="s">
        <v>13933</v>
      </c>
      <c r="O1354" t="s">
        <v>13934</v>
      </c>
      <c r="P1354" t="s">
        <v>6266</v>
      </c>
      <c r="Q1354" t="s">
        <v>6416</v>
      </c>
      <c r="R1354" t="s">
        <v>6279</v>
      </c>
      <c r="S1354" t="s">
        <v>12987</v>
      </c>
      <c r="T1354" t="s">
        <v>6313</v>
      </c>
      <c r="U1354" t="s">
        <v>6346</v>
      </c>
      <c r="V1354" t="s">
        <v>6271</v>
      </c>
      <c r="W1354" t="s">
        <v>13935</v>
      </c>
      <c r="X1354" t="s">
        <v>13936</v>
      </c>
      <c r="Y1354" t="s">
        <v>6269</v>
      </c>
      <c r="Z1354" s="48" t="str">
        <f t="shared" si="343"/>
        <v>SSA BUJ-10.121.96.164-Army A1_1/5-10.121.17.81-Industrial Area A1_2/5</v>
      </c>
      <c r="AA1354" s="48">
        <f t="shared" si="344"/>
        <v>15</v>
      </c>
      <c r="AB1354" s="48">
        <f t="shared" si="345"/>
        <v>20</v>
      </c>
      <c r="AC1354" s="48">
        <f t="shared" si="346"/>
        <v>14</v>
      </c>
      <c r="AD1354" s="48">
        <f t="shared" si="347"/>
        <v>30</v>
      </c>
      <c r="AE1354" s="48" t="str">
        <f t="shared" si="348"/>
        <v>10.121.96.164</v>
      </c>
      <c r="AF1354" s="42" t="str">
        <f t="shared" si="349"/>
        <v>10.121.17.81</v>
      </c>
      <c r="AG1354" s="7" t="str">
        <f t="shared" si="350"/>
        <v>Army</v>
      </c>
      <c r="AH1354" s="7" t="str">
        <f t="shared" si="351"/>
        <v>Industrial Area</v>
      </c>
      <c r="AI1354" s="7" t="str">
        <f t="shared" si="352"/>
        <v>S1P5</v>
      </c>
      <c r="AJ1354" s="7" t="str">
        <f t="shared" si="353"/>
        <v>S2P5</v>
      </c>
      <c r="AK1354" s="7" t="str">
        <f>IFERROR(VLOOKUP(Z1354,'PASTE-DL-ALARMS'!$Q$10:$W$2200,7,FALSE),"")</f>
        <v/>
      </c>
      <c r="AL1354" s="55" t="str">
        <f>IFERROR(VLOOKUP(Z1354,'PASTE-DL-ALARMS'!$Q$10:$W$2200,3,FALSE),"")</f>
        <v/>
      </c>
      <c r="AM1354" s="7" t="str">
        <f t="shared" si="354"/>
        <v>10.121.96.164_Army_S1P5</v>
      </c>
      <c r="AN1354" s="55" t="str">
        <f t="shared" si="355"/>
        <v>10.121.17.81_Industrial Area_S2P5</v>
      </c>
      <c r="AO1354" s="72" t="e">
        <f t="shared" ca="1" si="356"/>
        <v>#VALUE!</v>
      </c>
      <c r="AP1354" s="7" t="str">
        <f>IFERROR(VLOOKUP(Z1354,'PASTE-DL-ALARMS'!$Q$10:$Z$2800,8,FALSE),"")</f>
        <v/>
      </c>
    </row>
    <row r="1355" spans="1:42" x14ac:dyDescent="0.25">
      <c r="A1355" s="20"/>
      <c r="B1355" s="20"/>
      <c r="C1355" s="20" t="str">
        <f>IF(D1355="Critical",MAX($C$8:C1354)+1,"")</f>
        <v/>
      </c>
      <c r="D1355" s="20" t="str">
        <f t="shared" ref="D1355:D1418" si="357">TRIM(CLEAN(P1355))</f>
        <v>-</v>
      </c>
      <c r="E1355" s="20" t="str">
        <f>VLOOKUP('PASTE-DOWN-DL'!F1355,'SSA-CODE'!$D$4:$E$56,2,FALSE)</f>
        <v>BHV</v>
      </c>
      <c r="F1355" s="48" t="str">
        <f t="shared" ref="F1355:F1418" si="358">TRIM(CLEAN(SUBSTITUTE(G1355,CHAR(160)," ")))</f>
        <v>SSA BV</v>
      </c>
      <c r="G1355" s="48" t="str">
        <f t="shared" ref="G1355:G1418" si="359">MID(I1355,1,SEARCH("-",I1355)-1)</f>
        <v xml:space="preserve">	SSA BV</v>
      </c>
      <c r="H1355" s="20">
        <v>1346</v>
      </c>
      <c r="I1355" t="s">
        <v>13937</v>
      </c>
      <c r="J1355" t="s">
        <v>6260</v>
      </c>
      <c r="K1355" t="s">
        <v>6275</v>
      </c>
      <c r="L1355" t="s">
        <v>6262</v>
      </c>
      <c r="M1355" t="s">
        <v>6263</v>
      </c>
      <c r="N1355" t="s">
        <v>13938</v>
      </c>
      <c r="O1355" t="s">
        <v>13939</v>
      </c>
      <c r="P1355" t="s">
        <v>6266</v>
      </c>
      <c r="Q1355" t="s">
        <v>8085</v>
      </c>
      <c r="R1355" t="s">
        <v>6279</v>
      </c>
      <c r="S1355" t="s">
        <v>13940</v>
      </c>
      <c r="T1355" t="s">
        <v>6321</v>
      </c>
      <c r="U1355" t="s">
        <v>7308</v>
      </c>
      <c r="V1355" t="s">
        <v>6271</v>
      </c>
      <c r="W1355" t="s">
        <v>13941</v>
      </c>
      <c r="X1355" t="s">
        <v>13942</v>
      </c>
      <c r="Y1355" t="s">
        <v>6269</v>
      </c>
      <c r="Z1355" s="48" t="str">
        <f t="shared" ref="Z1355:Z1418" si="360">TRIM(CLEAN(I1355))</f>
        <v>SSA BV-10.121.17.139-Ayavej_2/5-10.121.17.187-Jesar Exch_1/6</v>
      </c>
      <c r="AA1355" s="48">
        <f t="shared" ref="AA1355:AA1418" si="361">SEARCH("_",N1355)</f>
        <v>15</v>
      </c>
      <c r="AB1355" s="48">
        <f t="shared" ref="AB1355:AB1418" si="362">SEARCH("_TN7",N1355)</f>
        <v>22</v>
      </c>
      <c r="AC1355" s="48">
        <f t="shared" ref="AC1355:AC1418" si="363">SEARCH("_",O1355)</f>
        <v>15</v>
      </c>
      <c r="AD1355" s="48">
        <f t="shared" ref="AD1355:AD1418" si="364">SEARCH("_TN7",O1355)</f>
        <v>26</v>
      </c>
      <c r="AE1355" s="48" t="str">
        <f t="shared" ref="AE1355:AE1418" si="365">TRIM(CLEAN(MID(N1355,1,SEARCH("_",N1355)-1)))</f>
        <v>10.121.17.139</v>
      </c>
      <c r="AF1355" s="42" t="str">
        <f t="shared" ref="AF1355:AF1418" si="366">TRIM(CLEAN(MID(O1355,1,SEARCH("_",O1355)-1)))</f>
        <v>10.121.17.187</v>
      </c>
      <c r="AG1355" s="7" t="str">
        <f t="shared" ref="AG1355:AG1418" si="367">MID(N1355,AA1355+1,AB1355-AA1355-1)</f>
        <v>Ayavej</v>
      </c>
      <c r="AH1355" s="7" t="str">
        <f t="shared" ref="AH1355:AH1418" si="368">MID(O1355,AC1355+1,AD1355-AC1355-1)</f>
        <v>Jesar Exch</v>
      </c>
      <c r="AI1355" s="7" t="str">
        <f t="shared" ref="AI1355:AI1418" si="369">RIGHT(N1355,LEN(N1355)-SEARCH("\",N1355))</f>
        <v>S2P5</v>
      </c>
      <c r="AJ1355" s="7" t="str">
        <f t="shared" ref="AJ1355:AJ1418" si="370">RIGHT(O1355,LEN(O1355)-SEARCH("\",O1355))</f>
        <v>S1P6</v>
      </c>
      <c r="AK1355" s="7" t="str">
        <f>IFERROR(VLOOKUP(Z1355,'PASTE-DL-ALARMS'!$Q$10:$W$2200,7,FALSE),"")</f>
        <v/>
      </c>
      <c r="AL1355" s="55" t="str">
        <f>IFERROR(VLOOKUP(Z1355,'PASTE-DL-ALARMS'!$Q$10:$W$2200,3,FALSE),"")</f>
        <v/>
      </c>
      <c r="AM1355" s="7" t="str">
        <f t="shared" ref="AM1355:AM1418" si="371">CONCATENATE(AE1355,"_",AG1355,"_",AI1355)</f>
        <v>10.121.17.139_Ayavej_S2P5</v>
      </c>
      <c r="AN1355" s="55" t="str">
        <f t="shared" ref="AN1355:AN1418" si="372">CONCATENATE(AF1355,"_",AH1355,"_",AJ1355)</f>
        <v>10.121.17.187_Jesar Exch_S1P6</v>
      </c>
      <c r="AO1355" s="72" t="e">
        <f t="shared" ref="AO1355:AO1418" ca="1" si="373">$AL$3-AK1355</f>
        <v>#VALUE!</v>
      </c>
      <c r="AP1355" s="7" t="str">
        <f>IFERROR(VLOOKUP(Z1355,'PASTE-DL-ALARMS'!$Q$10:$Z$2800,8,FALSE),"")</f>
        <v/>
      </c>
    </row>
    <row r="1356" spans="1:42" x14ac:dyDescent="0.25">
      <c r="A1356" s="20"/>
      <c r="B1356" s="20"/>
      <c r="C1356" s="20" t="str">
        <f>IF(D1356="Critical",MAX($C$8:C1355)+1,"")</f>
        <v/>
      </c>
      <c r="D1356" s="20" t="str">
        <f t="shared" si="357"/>
        <v>-</v>
      </c>
      <c r="E1356" s="20" t="str">
        <f>VLOOKUP('PASTE-DOWN-DL'!F1356,'SSA-CODE'!$D$4:$E$56,2,FALSE)</f>
        <v>VAL</v>
      </c>
      <c r="F1356" s="48" t="str">
        <f t="shared" si="358"/>
        <v>SSA VAL</v>
      </c>
      <c r="G1356" s="48" t="str">
        <f t="shared" si="359"/>
        <v xml:space="preserve">	SSA VAL</v>
      </c>
      <c r="H1356" s="20">
        <v>1347</v>
      </c>
      <c r="I1356" t="s">
        <v>13943</v>
      </c>
      <c r="J1356" t="s">
        <v>6260</v>
      </c>
      <c r="K1356" t="s">
        <v>6275</v>
      </c>
      <c r="L1356" t="s">
        <v>6262</v>
      </c>
      <c r="M1356" t="s">
        <v>6263</v>
      </c>
      <c r="N1356" t="s">
        <v>13944</v>
      </c>
      <c r="O1356" t="s">
        <v>13945</v>
      </c>
      <c r="P1356" t="s">
        <v>6266</v>
      </c>
      <c r="Q1356" t="s">
        <v>6507</v>
      </c>
      <c r="R1356" t="s">
        <v>6401</v>
      </c>
      <c r="S1356" t="s">
        <v>6269</v>
      </c>
      <c r="T1356" t="s">
        <v>6540</v>
      </c>
      <c r="U1356" t="s">
        <v>6269</v>
      </c>
      <c r="V1356" t="s">
        <v>6271</v>
      </c>
      <c r="W1356" t="s">
        <v>13946</v>
      </c>
      <c r="X1356" t="s">
        <v>13947</v>
      </c>
      <c r="Y1356" t="s">
        <v>6269</v>
      </c>
      <c r="Z1356" s="48" t="str">
        <f t="shared" si="360"/>
        <v>SSA VAL-10.121.24.155-LILAPUR_TIP_S2P5-10.121.24.152-Dungari 1_S1P5_GE</v>
      </c>
      <c r="AA1356" s="48">
        <f t="shared" si="361"/>
        <v>15</v>
      </c>
      <c r="AB1356" s="48">
        <f t="shared" si="362"/>
        <v>27</v>
      </c>
      <c r="AC1356" s="48">
        <f t="shared" si="363"/>
        <v>15</v>
      </c>
      <c r="AD1356" s="48">
        <f t="shared" si="364"/>
        <v>25</v>
      </c>
      <c r="AE1356" s="48" t="str">
        <f t="shared" si="365"/>
        <v>10.121.24.155</v>
      </c>
      <c r="AF1356" s="42" t="str">
        <f t="shared" si="366"/>
        <v>10.121.24.152</v>
      </c>
      <c r="AG1356" s="7" t="str">
        <f t="shared" si="367"/>
        <v>LILAPUR TIP</v>
      </c>
      <c r="AH1356" s="7" t="str">
        <f t="shared" si="368"/>
        <v>Dungari 1</v>
      </c>
      <c r="AI1356" s="7" t="str">
        <f t="shared" si="369"/>
        <v>S2P5</v>
      </c>
      <c r="AJ1356" s="7" t="str">
        <f t="shared" si="370"/>
        <v>S1P5</v>
      </c>
      <c r="AK1356" s="7" t="str">
        <f>IFERROR(VLOOKUP(Z1356,'PASTE-DL-ALARMS'!$Q$10:$W$2200,7,FALSE),"")</f>
        <v/>
      </c>
      <c r="AL1356" s="55" t="str">
        <f>IFERROR(VLOOKUP(Z1356,'PASTE-DL-ALARMS'!$Q$10:$W$2200,3,FALSE),"")</f>
        <v/>
      </c>
      <c r="AM1356" s="7" t="str">
        <f t="shared" si="371"/>
        <v>10.121.24.155_LILAPUR TIP_S2P5</v>
      </c>
      <c r="AN1356" s="55" t="str">
        <f t="shared" si="372"/>
        <v>10.121.24.152_Dungari 1_S1P5</v>
      </c>
      <c r="AO1356" s="72" t="e">
        <f t="shared" ca="1" si="373"/>
        <v>#VALUE!</v>
      </c>
      <c r="AP1356" s="7" t="str">
        <f>IFERROR(VLOOKUP(Z1356,'PASTE-DL-ALARMS'!$Q$10:$Z$2800,8,FALSE),"")</f>
        <v/>
      </c>
    </row>
    <row r="1357" spans="1:42" x14ac:dyDescent="0.25">
      <c r="A1357" s="20"/>
      <c r="B1357" s="20"/>
      <c r="C1357" s="20" t="str">
        <f>IF(D1357="Critical",MAX($C$8:C1356)+1,"")</f>
        <v/>
      </c>
      <c r="D1357" s="20" t="str">
        <f t="shared" si="357"/>
        <v>-</v>
      </c>
      <c r="E1357" s="20" t="str">
        <f>VLOOKUP('PASTE-DOWN-DL'!F1357,'SSA-CODE'!$D$4:$E$56,2,FALSE)</f>
        <v>BCH</v>
      </c>
      <c r="F1357" s="48" t="str">
        <f t="shared" si="358"/>
        <v>SSA BCH</v>
      </c>
      <c r="G1357" s="48" t="str">
        <f t="shared" si="359"/>
        <v xml:space="preserve">	SSA BCH</v>
      </c>
      <c r="H1357" s="20">
        <v>1348</v>
      </c>
      <c r="I1357" t="s">
        <v>13948</v>
      </c>
      <c r="J1357" t="s">
        <v>6466</v>
      </c>
      <c r="K1357" t="s">
        <v>6275</v>
      </c>
      <c r="L1357" t="s">
        <v>6262</v>
      </c>
      <c r="M1357" t="s">
        <v>6263</v>
      </c>
      <c r="N1357" t="s">
        <v>13949</v>
      </c>
      <c r="O1357" t="s">
        <v>13950</v>
      </c>
      <c r="P1357" t="s">
        <v>6266</v>
      </c>
      <c r="Q1357" t="s">
        <v>7090</v>
      </c>
      <c r="R1357" t="s">
        <v>7090</v>
      </c>
      <c r="S1357" t="s">
        <v>9319</v>
      </c>
      <c r="T1357" t="s">
        <v>6770</v>
      </c>
      <c r="U1357" t="s">
        <v>9319</v>
      </c>
      <c r="V1357" t="s">
        <v>6271</v>
      </c>
      <c r="W1357" t="s">
        <v>13951</v>
      </c>
      <c r="X1357" t="s">
        <v>6488</v>
      </c>
      <c r="Y1357" t="s">
        <v>6269</v>
      </c>
      <c r="Z1357" s="48" t="str">
        <f t="shared" si="360"/>
        <v>SSA BCH-10.121.16.1-Bharuch-City B2_4/7-10.121.16.9-Bharuch B2_4/7</v>
      </c>
      <c r="AA1357" s="48">
        <f t="shared" si="361"/>
        <v>13</v>
      </c>
      <c r="AB1357" s="48">
        <f t="shared" si="362"/>
        <v>26</v>
      </c>
      <c r="AC1357" s="48">
        <f t="shared" si="363"/>
        <v>13</v>
      </c>
      <c r="AD1357" s="48">
        <f t="shared" si="364"/>
        <v>21</v>
      </c>
      <c r="AE1357" s="48" t="str">
        <f t="shared" si="365"/>
        <v>10.121.16.1</v>
      </c>
      <c r="AF1357" s="42" t="str">
        <f t="shared" si="366"/>
        <v>10.121.16.9</v>
      </c>
      <c r="AG1357" s="7" t="str">
        <f t="shared" si="367"/>
        <v>Bharuch City</v>
      </c>
      <c r="AH1357" s="7" t="str">
        <f t="shared" si="368"/>
        <v>Bharuch</v>
      </c>
      <c r="AI1357" s="7" t="str">
        <f t="shared" si="369"/>
        <v>S4P7</v>
      </c>
      <c r="AJ1357" s="7" t="str">
        <f t="shared" si="370"/>
        <v>S4P7</v>
      </c>
      <c r="AK1357" s="7" t="str">
        <f>IFERROR(VLOOKUP(Z1357,'PASTE-DL-ALARMS'!$Q$10:$W$2200,7,FALSE),"")</f>
        <v/>
      </c>
      <c r="AL1357" s="55" t="str">
        <f>IFERROR(VLOOKUP(Z1357,'PASTE-DL-ALARMS'!$Q$10:$W$2200,3,FALSE),"")</f>
        <v/>
      </c>
      <c r="AM1357" s="7" t="str">
        <f t="shared" si="371"/>
        <v>10.121.16.1_Bharuch City_S4P7</v>
      </c>
      <c r="AN1357" s="55" t="str">
        <f t="shared" si="372"/>
        <v>10.121.16.9_Bharuch_S4P7</v>
      </c>
      <c r="AO1357" s="72" t="e">
        <f t="shared" ca="1" si="373"/>
        <v>#VALUE!</v>
      </c>
      <c r="AP1357" s="7" t="str">
        <f>IFERROR(VLOOKUP(Z1357,'PASTE-DL-ALARMS'!$Q$10:$Z$2800,8,FALSE),"")</f>
        <v/>
      </c>
    </row>
    <row r="1358" spans="1:42" x14ac:dyDescent="0.25">
      <c r="A1358" s="20"/>
      <c r="B1358" s="20"/>
      <c r="C1358" s="20" t="str">
        <f>IF(D1358="Critical",MAX($C$8:C1357)+1,"")</f>
        <v/>
      </c>
      <c r="D1358" s="20" t="str">
        <f t="shared" si="357"/>
        <v>-</v>
      </c>
      <c r="E1358" s="20" t="str">
        <f>VLOOKUP('PASTE-DOWN-DL'!F1358,'SSA-CODE'!$D$4:$E$56,2,FALSE)</f>
        <v>WTR AM</v>
      </c>
      <c r="F1358" s="48" t="str">
        <f t="shared" si="358"/>
        <v>WTR AM</v>
      </c>
      <c r="G1358" s="48" t="str">
        <f t="shared" si="359"/>
        <v xml:space="preserve">	WTR AM</v>
      </c>
      <c r="H1358" s="20">
        <v>1349</v>
      </c>
      <c r="I1358" t="s">
        <v>13952</v>
      </c>
      <c r="J1358" t="s">
        <v>6260</v>
      </c>
      <c r="K1358" t="s">
        <v>6261</v>
      </c>
      <c r="L1358" t="s">
        <v>6262</v>
      </c>
      <c r="M1358" t="s">
        <v>6263</v>
      </c>
      <c r="N1358" t="s">
        <v>13953</v>
      </c>
      <c r="O1358" t="s">
        <v>13954</v>
      </c>
      <c r="P1358" t="s">
        <v>6266</v>
      </c>
      <c r="Q1358" t="s">
        <v>6508</v>
      </c>
      <c r="R1358" t="s">
        <v>6279</v>
      </c>
      <c r="S1358" t="s">
        <v>6269</v>
      </c>
      <c r="T1358" t="s">
        <v>6559</v>
      </c>
      <c r="U1358" t="s">
        <v>6269</v>
      </c>
      <c r="V1358" t="s">
        <v>6271</v>
      </c>
      <c r="W1358" t="s">
        <v>13955</v>
      </c>
      <c r="X1358" t="s">
        <v>13956</v>
      </c>
      <c r="Y1358" t="s">
        <v>6269</v>
      </c>
      <c r="Z1358" s="48" t="str">
        <f t="shared" si="360"/>
        <v>WTR AM-10.121.16.199-TN705B_SUNOKH_B1\S4P1-10.121.16.198-M0DASA_B1/S3P1</v>
      </c>
      <c r="AA1358" s="48">
        <f t="shared" si="361"/>
        <v>15</v>
      </c>
      <c r="AB1358" s="48">
        <f t="shared" si="362"/>
        <v>22</v>
      </c>
      <c r="AC1358" s="48">
        <f t="shared" si="363"/>
        <v>15</v>
      </c>
      <c r="AD1358" s="48">
        <f t="shared" si="364"/>
        <v>22</v>
      </c>
      <c r="AE1358" s="48" t="str">
        <f t="shared" si="365"/>
        <v>10.121.16.199</v>
      </c>
      <c r="AF1358" s="42" t="str">
        <f t="shared" si="366"/>
        <v>10.121.16.198</v>
      </c>
      <c r="AG1358" s="7" t="str">
        <f t="shared" si="367"/>
        <v>Sunokh</v>
      </c>
      <c r="AH1358" s="7" t="str">
        <f t="shared" si="368"/>
        <v>Modasa</v>
      </c>
      <c r="AI1358" s="7" t="str">
        <f t="shared" si="369"/>
        <v>S4P1</v>
      </c>
      <c r="AJ1358" s="7" t="str">
        <f t="shared" si="370"/>
        <v>S3P1</v>
      </c>
      <c r="AK1358" s="7" t="str">
        <f>IFERROR(VLOOKUP(Z1358,'PASTE-DL-ALARMS'!$Q$10:$W$2200,7,FALSE),"")</f>
        <v/>
      </c>
      <c r="AL1358" s="55" t="str">
        <f>IFERROR(VLOOKUP(Z1358,'PASTE-DL-ALARMS'!$Q$10:$W$2200,3,FALSE),"")</f>
        <v/>
      </c>
      <c r="AM1358" s="7" t="str">
        <f t="shared" si="371"/>
        <v>10.121.16.199_Sunokh_S4P1</v>
      </c>
      <c r="AN1358" s="55" t="str">
        <f t="shared" si="372"/>
        <v>10.121.16.198_Modasa_S3P1</v>
      </c>
      <c r="AO1358" s="72" t="e">
        <f t="shared" ca="1" si="373"/>
        <v>#VALUE!</v>
      </c>
      <c r="AP1358" s="7" t="str">
        <f>IFERROR(VLOOKUP(Z1358,'PASTE-DL-ALARMS'!$Q$10:$Z$2800,8,FALSE),"")</f>
        <v/>
      </c>
    </row>
    <row r="1359" spans="1:42" x14ac:dyDescent="0.25">
      <c r="A1359" s="20"/>
      <c r="B1359" s="20"/>
      <c r="C1359" s="20" t="str">
        <f>IF(D1359="Critical",MAX($C$8:C1358)+1,"")</f>
        <v/>
      </c>
      <c r="D1359" s="20" t="str">
        <f t="shared" si="357"/>
        <v>-</v>
      </c>
      <c r="E1359" s="20" t="str">
        <f>VLOOKUP('PASTE-DOWN-DL'!F1359,'SSA-CODE'!$D$4:$E$56,2,FALSE)</f>
        <v>RJT</v>
      </c>
      <c r="F1359" s="48" t="str">
        <f t="shared" si="358"/>
        <v>SSA RJ</v>
      </c>
      <c r="G1359" s="48" t="str">
        <f t="shared" si="359"/>
        <v xml:space="preserve">	SSA RJ</v>
      </c>
      <c r="H1359" s="20">
        <v>1350</v>
      </c>
      <c r="I1359" t="s">
        <v>13957</v>
      </c>
      <c r="J1359" t="s">
        <v>6260</v>
      </c>
      <c r="K1359" t="s">
        <v>6275</v>
      </c>
      <c r="L1359" t="s">
        <v>6262</v>
      </c>
      <c r="M1359" t="s">
        <v>6263</v>
      </c>
      <c r="N1359" t="s">
        <v>13958</v>
      </c>
      <c r="O1359" t="s">
        <v>13959</v>
      </c>
      <c r="P1359" t="s">
        <v>6266</v>
      </c>
      <c r="Q1359" t="s">
        <v>7354</v>
      </c>
      <c r="R1359" t="s">
        <v>6279</v>
      </c>
      <c r="S1359" t="s">
        <v>8363</v>
      </c>
      <c r="T1359" t="s">
        <v>6287</v>
      </c>
      <c r="U1359" t="s">
        <v>13960</v>
      </c>
      <c r="V1359" t="s">
        <v>6271</v>
      </c>
      <c r="W1359" t="s">
        <v>13961</v>
      </c>
      <c r="X1359" t="s">
        <v>13962</v>
      </c>
      <c r="Y1359" t="s">
        <v>6269</v>
      </c>
      <c r="Z1359" s="48" t="str">
        <f t="shared" si="360"/>
        <v>SSA RJ-10.121.17.49-ATkot_B2\S5P2-10.121.17.22-JIVAPAR_A1\S1P5</v>
      </c>
      <c r="AA1359" s="48">
        <f t="shared" si="361"/>
        <v>14</v>
      </c>
      <c r="AB1359" s="48">
        <f t="shared" si="362"/>
        <v>20</v>
      </c>
      <c r="AC1359" s="48">
        <f t="shared" si="363"/>
        <v>14</v>
      </c>
      <c r="AD1359" s="48">
        <f t="shared" si="364"/>
        <v>22</v>
      </c>
      <c r="AE1359" s="48" t="str">
        <f t="shared" si="365"/>
        <v>10.121.17.49</v>
      </c>
      <c r="AF1359" s="42" t="str">
        <f t="shared" si="366"/>
        <v>10.121.17.22</v>
      </c>
      <c r="AG1359" s="7" t="str">
        <f t="shared" si="367"/>
        <v>ATKOT</v>
      </c>
      <c r="AH1359" s="7" t="str">
        <f t="shared" si="368"/>
        <v>JIVAPAR</v>
      </c>
      <c r="AI1359" s="7" t="str">
        <f t="shared" si="369"/>
        <v>S5P2</v>
      </c>
      <c r="AJ1359" s="7" t="str">
        <f t="shared" si="370"/>
        <v>S1P5</v>
      </c>
      <c r="AK1359" s="7" t="str">
        <f>IFERROR(VLOOKUP(Z1359,'PASTE-DL-ALARMS'!$Q$10:$W$2200,7,FALSE),"")</f>
        <v/>
      </c>
      <c r="AL1359" s="55" t="str">
        <f>IFERROR(VLOOKUP(Z1359,'PASTE-DL-ALARMS'!$Q$10:$W$2200,3,FALSE),"")</f>
        <v/>
      </c>
      <c r="AM1359" s="7" t="str">
        <f t="shared" si="371"/>
        <v>10.121.17.49_ATKOT_S5P2</v>
      </c>
      <c r="AN1359" s="55" t="str">
        <f t="shared" si="372"/>
        <v>10.121.17.22_JIVAPAR_S1P5</v>
      </c>
      <c r="AO1359" s="72" t="e">
        <f t="shared" ca="1" si="373"/>
        <v>#VALUE!</v>
      </c>
      <c r="AP1359" s="7" t="str">
        <f>IFERROR(VLOOKUP(Z1359,'PASTE-DL-ALARMS'!$Q$10:$Z$2800,8,FALSE),"")</f>
        <v/>
      </c>
    </row>
    <row r="1360" spans="1:42" x14ac:dyDescent="0.25">
      <c r="A1360" s="20"/>
      <c r="B1360" s="20"/>
      <c r="C1360" s="20" t="str">
        <f>IF(D1360="Critical",MAX($C$8:C1359)+1,"")</f>
        <v/>
      </c>
      <c r="D1360" s="20" t="str">
        <f t="shared" si="357"/>
        <v>-</v>
      </c>
      <c r="E1360" s="20" t="str">
        <f>VLOOKUP('PASTE-DOWN-DL'!F1360,'SSA-CODE'!$D$4:$E$56,2,FALSE)</f>
        <v>AMR</v>
      </c>
      <c r="F1360" s="48" t="str">
        <f t="shared" si="358"/>
        <v>SSA AMR</v>
      </c>
      <c r="G1360" s="48" t="str">
        <f t="shared" si="359"/>
        <v xml:space="preserve">	SSA AMR</v>
      </c>
      <c r="H1360" s="20">
        <v>1351</v>
      </c>
      <c r="I1360" t="s">
        <v>13963</v>
      </c>
      <c r="J1360" t="s">
        <v>6260</v>
      </c>
      <c r="K1360" t="s">
        <v>6275</v>
      </c>
      <c r="L1360" t="s">
        <v>6262</v>
      </c>
      <c r="M1360" t="s">
        <v>6263</v>
      </c>
      <c r="N1360" t="s">
        <v>13964</v>
      </c>
      <c r="O1360" t="s">
        <v>13965</v>
      </c>
      <c r="P1360" t="s">
        <v>6266</v>
      </c>
      <c r="Q1360" t="s">
        <v>6566</v>
      </c>
      <c r="R1360" t="s">
        <v>6279</v>
      </c>
      <c r="S1360" t="s">
        <v>13966</v>
      </c>
      <c r="T1360" t="s">
        <v>6500</v>
      </c>
      <c r="U1360" t="s">
        <v>6814</v>
      </c>
      <c r="V1360" t="s">
        <v>6271</v>
      </c>
      <c r="W1360" t="s">
        <v>13967</v>
      </c>
      <c r="X1360" t="s">
        <v>13968</v>
      </c>
      <c r="Y1360" t="s">
        <v>6269</v>
      </c>
      <c r="Z1360" s="48" t="str">
        <f t="shared" si="360"/>
        <v>SSA AMR-10.121.96.25-Mahuva Rd BTS_2/5-10.121.96.11-KUP EXCH_3/6</v>
      </c>
      <c r="AA1360" s="48">
        <f t="shared" si="361"/>
        <v>14</v>
      </c>
      <c r="AB1360" s="48">
        <f t="shared" si="362"/>
        <v>23</v>
      </c>
      <c r="AC1360" s="48">
        <f t="shared" si="363"/>
        <v>14</v>
      </c>
      <c r="AD1360" s="48">
        <f t="shared" si="364"/>
        <v>28</v>
      </c>
      <c r="AE1360" s="48" t="str">
        <f t="shared" si="365"/>
        <v>10.121.96.11</v>
      </c>
      <c r="AF1360" s="42" t="str">
        <f t="shared" si="366"/>
        <v>10.121.96.25</v>
      </c>
      <c r="AG1360" s="7" t="str">
        <f t="shared" si="367"/>
        <v>KUP EXCH</v>
      </c>
      <c r="AH1360" s="7" t="str">
        <f t="shared" si="368"/>
        <v>Mahuva-Rd-BTS</v>
      </c>
      <c r="AI1360" s="7" t="str">
        <f t="shared" si="369"/>
        <v>S3P6</v>
      </c>
      <c r="AJ1360" s="7" t="str">
        <f t="shared" si="370"/>
        <v>S2P5</v>
      </c>
      <c r="AK1360" s="7" t="str">
        <f>IFERROR(VLOOKUP(Z1360,'PASTE-DL-ALARMS'!$Q$10:$W$2200,7,FALSE),"")</f>
        <v/>
      </c>
      <c r="AL1360" s="55" t="str">
        <f>IFERROR(VLOOKUP(Z1360,'PASTE-DL-ALARMS'!$Q$10:$W$2200,3,FALSE),"")</f>
        <v/>
      </c>
      <c r="AM1360" s="7" t="str">
        <f t="shared" si="371"/>
        <v>10.121.96.11_KUP EXCH_S3P6</v>
      </c>
      <c r="AN1360" s="55" t="str">
        <f t="shared" si="372"/>
        <v>10.121.96.25_Mahuva-Rd-BTS_S2P5</v>
      </c>
      <c r="AO1360" s="72" t="e">
        <f t="shared" ca="1" si="373"/>
        <v>#VALUE!</v>
      </c>
      <c r="AP1360" s="7" t="str">
        <f>IFERROR(VLOOKUP(Z1360,'PASTE-DL-ALARMS'!$Q$10:$Z$2800,8,FALSE),"")</f>
        <v/>
      </c>
    </row>
    <row r="1361" spans="1:42" x14ac:dyDescent="0.25">
      <c r="A1361" s="20"/>
      <c r="B1361" s="20"/>
      <c r="C1361" s="20" t="str">
        <f>IF(D1361="Critical",MAX($C$8:C1360)+1,"")</f>
        <v/>
      </c>
      <c r="D1361" s="20" t="str">
        <f t="shared" si="357"/>
        <v>-</v>
      </c>
      <c r="E1361" s="20" t="str">
        <f>VLOOKUP('PASTE-DOWN-DL'!F1361,'SSA-CODE'!$D$4:$E$56,2,FALSE)</f>
        <v>BUJ</v>
      </c>
      <c r="F1361" s="48" t="str">
        <f t="shared" si="358"/>
        <v>SSA BUJ</v>
      </c>
      <c r="G1361" s="48" t="str">
        <f t="shared" si="359"/>
        <v xml:space="preserve">	SSA BUJ</v>
      </c>
      <c r="H1361" s="20">
        <v>1352</v>
      </c>
      <c r="I1361" t="s">
        <v>13969</v>
      </c>
      <c r="J1361" t="s">
        <v>6260</v>
      </c>
      <c r="K1361" t="s">
        <v>6275</v>
      </c>
      <c r="L1361" t="s">
        <v>6262</v>
      </c>
      <c r="M1361" t="s">
        <v>6263</v>
      </c>
      <c r="N1361" t="s">
        <v>13970</v>
      </c>
      <c r="O1361" t="s">
        <v>13971</v>
      </c>
      <c r="P1361" t="s">
        <v>6266</v>
      </c>
      <c r="Q1361" t="s">
        <v>6894</v>
      </c>
      <c r="R1361" t="s">
        <v>6279</v>
      </c>
      <c r="S1361" t="s">
        <v>6346</v>
      </c>
      <c r="T1361" t="s">
        <v>6770</v>
      </c>
      <c r="U1361" t="s">
        <v>6346</v>
      </c>
      <c r="V1361" t="s">
        <v>6271</v>
      </c>
      <c r="W1361" t="s">
        <v>13972</v>
      </c>
      <c r="X1361" t="s">
        <v>13973</v>
      </c>
      <c r="Y1361" t="s">
        <v>6269</v>
      </c>
      <c r="Z1361" s="48" t="str">
        <f t="shared" si="360"/>
        <v>SSA BUJ-10.121.17.76-Aadesar_4/5-10.121.15.194-Radhanpur_4/5</v>
      </c>
      <c r="AA1361" s="48">
        <f t="shared" si="361"/>
        <v>14</v>
      </c>
      <c r="AB1361" s="48">
        <f t="shared" si="362"/>
        <v>22</v>
      </c>
      <c r="AC1361" s="48">
        <f t="shared" si="363"/>
        <v>15</v>
      </c>
      <c r="AD1361" s="48">
        <f t="shared" si="364"/>
        <v>25</v>
      </c>
      <c r="AE1361" s="48" t="str">
        <f t="shared" si="365"/>
        <v>10.121.17.76</v>
      </c>
      <c r="AF1361" s="42" t="str">
        <f t="shared" si="366"/>
        <v>10.121.15.194</v>
      </c>
      <c r="AG1361" s="7" t="str">
        <f t="shared" si="367"/>
        <v>AADESAR</v>
      </c>
      <c r="AH1361" s="7" t="str">
        <f t="shared" si="368"/>
        <v>Radhanpur</v>
      </c>
      <c r="AI1361" s="7" t="str">
        <f t="shared" si="369"/>
        <v>S4P5</v>
      </c>
      <c r="AJ1361" s="7" t="str">
        <f t="shared" si="370"/>
        <v>S4P5</v>
      </c>
      <c r="AK1361" s="7" t="str">
        <f>IFERROR(VLOOKUP(Z1361,'PASTE-DL-ALARMS'!$Q$10:$W$2200,7,FALSE),"")</f>
        <v/>
      </c>
      <c r="AL1361" s="55" t="str">
        <f>IFERROR(VLOOKUP(Z1361,'PASTE-DL-ALARMS'!$Q$10:$W$2200,3,FALSE),"")</f>
        <v/>
      </c>
      <c r="AM1361" s="7" t="str">
        <f t="shared" si="371"/>
        <v>10.121.17.76_AADESAR_S4P5</v>
      </c>
      <c r="AN1361" s="55" t="str">
        <f t="shared" si="372"/>
        <v>10.121.15.194_Radhanpur_S4P5</v>
      </c>
      <c r="AO1361" s="72" t="e">
        <f t="shared" ca="1" si="373"/>
        <v>#VALUE!</v>
      </c>
      <c r="AP1361" s="7" t="str">
        <f>IFERROR(VLOOKUP(Z1361,'PASTE-DL-ALARMS'!$Q$10:$Z$2800,8,FALSE),"")</f>
        <v/>
      </c>
    </row>
    <row r="1362" spans="1:42" x14ac:dyDescent="0.25">
      <c r="A1362" s="20"/>
      <c r="B1362" s="20"/>
      <c r="C1362" s="20" t="str">
        <f>IF(D1362="Critical",MAX($C$8:C1361)+1,"")</f>
        <v/>
      </c>
      <c r="D1362" s="20" t="str">
        <f t="shared" si="357"/>
        <v>-</v>
      </c>
      <c r="E1362" s="20" t="str">
        <f>VLOOKUP('PASTE-DOWN-DL'!F1362,'SSA-CODE'!$D$4:$E$56,2,FALSE)</f>
        <v>BUJ</v>
      </c>
      <c r="F1362" s="48" t="str">
        <f t="shared" si="358"/>
        <v>SSA BUJ</v>
      </c>
      <c r="G1362" s="48" t="str">
        <f t="shared" si="359"/>
        <v xml:space="preserve">	SSA BUJ</v>
      </c>
      <c r="H1362" s="20">
        <v>1353</v>
      </c>
      <c r="I1362" t="s">
        <v>13974</v>
      </c>
      <c r="J1362" t="s">
        <v>6260</v>
      </c>
      <c r="K1362" t="s">
        <v>6261</v>
      </c>
      <c r="L1362" t="s">
        <v>6262</v>
      </c>
      <c r="M1362" t="s">
        <v>6263</v>
      </c>
      <c r="N1362" t="s">
        <v>13975</v>
      </c>
      <c r="O1362" t="s">
        <v>13976</v>
      </c>
      <c r="P1362" t="s">
        <v>6266</v>
      </c>
      <c r="Q1362" t="s">
        <v>6408</v>
      </c>
      <c r="R1362" t="s">
        <v>6378</v>
      </c>
      <c r="S1362" t="s">
        <v>6269</v>
      </c>
      <c r="T1362" t="s">
        <v>7260</v>
      </c>
      <c r="U1362" t="s">
        <v>6269</v>
      </c>
      <c r="V1362" t="s">
        <v>6271</v>
      </c>
      <c r="W1362" t="s">
        <v>13977</v>
      </c>
      <c r="X1362" t="s">
        <v>13978</v>
      </c>
      <c r="Y1362" t="s">
        <v>6269</v>
      </c>
      <c r="Z1362" s="48" t="str">
        <f t="shared" si="360"/>
        <v>SSA BUJ-10.121.24.68-GIDC BHUJ B1 3/1-10.121.24.69-KANDLA(Kukma)_B1_ 4/1</v>
      </c>
      <c r="AA1362" s="48">
        <f t="shared" si="361"/>
        <v>14</v>
      </c>
      <c r="AB1362" s="48">
        <f t="shared" si="362"/>
        <v>24</v>
      </c>
      <c r="AC1362" s="48">
        <f t="shared" si="363"/>
        <v>14</v>
      </c>
      <c r="AD1362" s="48">
        <f t="shared" si="364"/>
        <v>20</v>
      </c>
      <c r="AE1362" s="48" t="str">
        <f t="shared" si="365"/>
        <v>10.121.24.68</v>
      </c>
      <c r="AF1362" s="42" t="str">
        <f t="shared" si="366"/>
        <v>10.121.24.69</v>
      </c>
      <c r="AG1362" s="7" t="str">
        <f t="shared" si="367"/>
        <v>GIDC BHUJ</v>
      </c>
      <c r="AH1362" s="7" t="str">
        <f t="shared" si="368"/>
        <v>KUKMA</v>
      </c>
      <c r="AI1362" s="7" t="str">
        <f t="shared" si="369"/>
        <v>S3P1</v>
      </c>
      <c r="AJ1362" s="7" t="str">
        <f t="shared" si="370"/>
        <v>S4P1</v>
      </c>
      <c r="AK1362" s="7" t="str">
        <f>IFERROR(VLOOKUP(Z1362,'PASTE-DL-ALARMS'!$Q$10:$W$2200,7,FALSE),"")</f>
        <v/>
      </c>
      <c r="AL1362" s="55" t="str">
        <f>IFERROR(VLOOKUP(Z1362,'PASTE-DL-ALARMS'!$Q$10:$W$2200,3,FALSE),"")</f>
        <v/>
      </c>
      <c r="AM1362" s="7" t="str">
        <f t="shared" si="371"/>
        <v>10.121.24.68_GIDC BHUJ_S3P1</v>
      </c>
      <c r="AN1362" s="55" t="str">
        <f t="shared" si="372"/>
        <v>10.121.24.69_KUKMA_S4P1</v>
      </c>
      <c r="AO1362" s="72" t="e">
        <f t="shared" ca="1" si="373"/>
        <v>#VALUE!</v>
      </c>
      <c r="AP1362" s="7" t="str">
        <f>IFERROR(VLOOKUP(Z1362,'PASTE-DL-ALARMS'!$Q$10:$Z$2800,8,FALSE),"")</f>
        <v/>
      </c>
    </row>
    <row r="1363" spans="1:42" x14ac:dyDescent="0.25">
      <c r="A1363" s="20"/>
      <c r="B1363" s="20"/>
      <c r="C1363" s="20" t="str">
        <f>IF(D1363="Critical",MAX($C$8:C1362)+1,"")</f>
        <v/>
      </c>
      <c r="D1363" s="20" t="str">
        <f t="shared" si="357"/>
        <v>-</v>
      </c>
      <c r="E1363" s="20" t="str">
        <f>VLOOKUP('PASTE-DOWN-DL'!F1363,'SSA-CODE'!$D$4:$E$56,2,FALSE)</f>
        <v>WTR RJ</v>
      </c>
      <c r="F1363" s="48" t="str">
        <f t="shared" si="358"/>
        <v>WTR RJ</v>
      </c>
      <c r="G1363" s="48" t="str">
        <f t="shared" si="359"/>
        <v xml:space="preserve">	WTR RJ</v>
      </c>
      <c r="H1363" s="20">
        <v>1354</v>
      </c>
      <c r="I1363" t="s">
        <v>13979</v>
      </c>
      <c r="J1363" t="s">
        <v>6260</v>
      </c>
      <c r="K1363" t="s">
        <v>6261</v>
      </c>
      <c r="L1363" t="s">
        <v>6262</v>
      </c>
      <c r="M1363" t="s">
        <v>6263</v>
      </c>
      <c r="N1363" t="s">
        <v>13980</v>
      </c>
      <c r="O1363" t="s">
        <v>13981</v>
      </c>
      <c r="P1363" t="s">
        <v>6266</v>
      </c>
      <c r="Q1363" t="s">
        <v>6784</v>
      </c>
      <c r="R1363" t="s">
        <v>6903</v>
      </c>
      <c r="S1363" t="s">
        <v>6269</v>
      </c>
      <c r="T1363" t="s">
        <v>6387</v>
      </c>
      <c r="U1363" t="s">
        <v>6269</v>
      </c>
      <c r="V1363" t="s">
        <v>6271</v>
      </c>
      <c r="W1363" t="s">
        <v>13982</v>
      </c>
      <c r="X1363" t="s">
        <v>13983</v>
      </c>
      <c r="Y1363" t="s">
        <v>13984</v>
      </c>
      <c r="Z1363" s="48" t="str">
        <f t="shared" si="360"/>
        <v>WTR RJ-10.121.17.54-DHORAJI_B2_PH3_S4P1-10.121.17.53-Jetpur_B2_PH3_S3P1</v>
      </c>
      <c r="AA1363" s="48">
        <f t="shared" si="361"/>
        <v>14</v>
      </c>
      <c r="AB1363" s="48">
        <f t="shared" si="362"/>
        <v>21</v>
      </c>
      <c r="AC1363" s="48">
        <f t="shared" si="363"/>
        <v>14</v>
      </c>
      <c r="AD1363" s="48">
        <f t="shared" si="364"/>
        <v>22</v>
      </c>
      <c r="AE1363" s="48" t="str">
        <f t="shared" si="365"/>
        <v>10.121.17.53</v>
      </c>
      <c r="AF1363" s="42" t="str">
        <f t="shared" si="366"/>
        <v>10.121.17.54</v>
      </c>
      <c r="AG1363" s="7" t="str">
        <f t="shared" si="367"/>
        <v>JETPUR</v>
      </c>
      <c r="AH1363" s="7" t="str">
        <f t="shared" si="368"/>
        <v>DHORAJI</v>
      </c>
      <c r="AI1363" s="7" t="str">
        <f t="shared" si="369"/>
        <v>S3P1</v>
      </c>
      <c r="AJ1363" s="7" t="str">
        <f t="shared" si="370"/>
        <v>S4P1</v>
      </c>
      <c r="AK1363" s="7" t="str">
        <f>IFERROR(VLOOKUP(Z1363,'PASTE-DL-ALARMS'!$Q$10:$W$2200,7,FALSE),"")</f>
        <v/>
      </c>
      <c r="AL1363" s="55" t="str">
        <f>IFERROR(VLOOKUP(Z1363,'PASTE-DL-ALARMS'!$Q$10:$W$2200,3,FALSE),"")</f>
        <v/>
      </c>
      <c r="AM1363" s="7" t="str">
        <f t="shared" si="371"/>
        <v>10.121.17.53_JETPUR_S3P1</v>
      </c>
      <c r="AN1363" s="55" t="str">
        <f t="shared" si="372"/>
        <v>10.121.17.54_DHORAJI_S4P1</v>
      </c>
      <c r="AO1363" s="72" t="e">
        <f t="shared" ca="1" si="373"/>
        <v>#VALUE!</v>
      </c>
      <c r="AP1363" s="7" t="str">
        <f>IFERROR(VLOOKUP(Z1363,'PASTE-DL-ALARMS'!$Q$10:$Z$2800,8,FALSE),"")</f>
        <v/>
      </c>
    </row>
    <row r="1364" spans="1:42" x14ac:dyDescent="0.25">
      <c r="A1364" s="20"/>
      <c r="B1364" s="20"/>
      <c r="C1364" s="20" t="str">
        <f>IF(D1364="Critical",MAX($C$8:C1363)+1,"")</f>
        <v/>
      </c>
      <c r="D1364" s="20" t="str">
        <f t="shared" si="357"/>
        <v>-</v>
      </c>
      <c r="E1364" s="20" t="str">
        <f>VLOOKUP('PASTE-DOWN-DL'!F1364,'SSA-CODE'!$D$4:$E$56,2,FALSE)</f>
        <v>JND</v>
      </c>
      <c r="F1364" s="48" t="str">
        <f t="shared" si="358"/>
        <v>SSA JND</v>
      </c>
      <c r="G1364" s="48" t="str">
        <f t="shared" si="359"/>
        <v xml:space="preserve">	SSA JND</v>
      </c>
      <c r="H1364" s="20">
        <v>1355</v>
      </c>
      <c r="I1364" t="s">
        <v>13985</v>
      </c>
      <c r="J1364" t="s">
        <v>6260</v>
      </c>
      <c r="K1364" t="s">
        <v>6261</v>
      </c>
      <c r="L1364" t="s">
        <v>6262</v>
      </c>
      <c r="M1364" t="s">
        <v>6263</v>
      </c>
      <c r="N1364" t="s">
        <v>13986</v>
      </c>
      <c r="O1364" t="s">
        <v>13987</v>
      </c>
      <c r="P1364" t="s">
        <v>6266</v>
      </c>
      <c r="Q1364" t="s">
        <v>6608</v>
      </c>
      <c r="R1364" t="s">
        <v>6686</v>
      </c>
      <c r="S1364" t="s">
        <v>13988</v>
      </c>
      <c r="T1364" t="s">
        <v>6371</v>
      </c>
      <c r="U1364" t="s">
        <v>7224</v>
      </c>
      <c r="V1364" t="s">
        <v>6271</v>
      </c>
      <c r="W1364" t="s">
        <v>13989</v>
      </c>
      <c r="X1364" t="s">
        <v>13990</v>
      </c>
      <c r="Y1364" t="s">
        <v>6269</v>
      </c>
      <c r="Z1364" s="48" t="str">
        <f t="shared" si="360"/>
        <v>SSA JND-10.121.97.226-UNA_6/1-10.121.24.6-Kesariya_4/1</v>
      </c>
      <c r="AA1364" s="48">
        <f t="shared" si="361"/>
        <v>15</v>
      </c>
      <c r="AB1364" s="48">
        <f t="shared" si="362"/>
        <v>19</v>
      </c>
      <c r="AC1364" s="48">
        <f t="shared" si="363"/>
        <v>13</v>
      </c>
      <c r="AD1364" s="48">
        <f t="shared" si="364"/>
        <v>22</v>
      </c>
      <c r="AE1364" s="48" t="str">
        <f t="shared" si="365"/>
        <v>10.121.97.226</v>
      </c>
      <c r="AF1364" s="42" t="str">
        <f t="shared" si="366"/>
        <v>10.121.24.6</v>
      </c>
      <c r="AG1364" s="7" t="str">
        <f t="shared" si="367"/>
        <v>UNA</v>
      </c>
      <c r="AH1364" s="7" t="str">
        <f t="shared" si="368"/>
        <v>Kesariya</v>
      </c>
      <c r="AI1364" s="7" t="str">
        <f t="shared" si="369"/>
        <v>S6P1</v>
      </c>
      <c r="AJ1364" s="7" t="str">
        <f t="shared" si="370"/>
        <v>S4P1</v>
      </c>
      <c r="AK1364" s="7" t="str">
        <f>IFERROR(VLOOKUP(Z1364,'PASTE-DL-ALARMS'!$Q$10:$W$2200,7,FALSE),"")</f>
        <v/>
      </c>
      <c r="AL1364" s="55" t="str">
        <f>IFERROR(VLOOKUP(Z1364,'PASTE-DL-ALARMS'!$Q$10:$W$2200,3,FALSE),"")</f>
        <v/>
      </c>
      <c r="AM1364" s="7" t="str">
        <f t="shared" si="371"/>
        <v>10.121.97.226_UNA_S6P1</v>
      </c>
      <c r="AN1364" s="55" t="str">
        <f t="shared" si="372"/>
        <v>10.121.24.6_Kesariya_S4P1</v>
      </c>
      <c r="AO1364" s="72" t="e">
        <f t="shared" ca="1" si="373"/>
        <v>#VALUE!</v>
      </c>
      <c r="AP1364" s="7" t="str">
        <f>IFERROR(VLOOKUP(Z1364,'PASTE-DL-ALARMS'!$Q$10:$Z$2800,8,FALSE),"")</f>
        <v/>
      </c>
    </row>
    <row r="1365" spans="1:42" x14ac:dyDescent="0.25">
      <c r="A1365" s="20"/>
      <c r="B1365" s="20"/>
      <c r="C1365" s="20" t="str">
        <f>IF(D1365="Critical",MAX($C$8:C1364)+1,"")</f>
        <v/>
      </c>
      <c r="D1365" s="20" t="str">
        <f t="shared" si="357"/>
        <v>-</v>
      </c>
      <c r="E1365" s="20" t="str">
        <f>VLOOKUP('PASTE-DOWN-DL'!F1365,'SSA-CODE'!$D$4:$E$56,2,FALSE)</f>
        <v>VAL</v>
      </c>
      <c r="F1365" s="48" t="str">
        <f t="shared" si="358"/>
        <v>SSA VAL</v>
      </c>
      <c r="G1365" s="48" t="str">
        <f t="shared" si="359"/>
        <v xml:space="preserve">	SSA VAL</v>
      </c>
      <c r="H1365" s="20">
        <v>1356</v>
      </c>
      <c r="I1365" t="s">
        <v>13991</v>
      </c>
      <c r="J1365" t="s">
        <v>6260</v>
      </c>
      <c r="K1365" t="s">
        <v>6275</v>
      </c>
      <c r="L1365" t="s">
        <v>6262</v>
      </c>
      <c r="M1365" t="s">
        <v>6263</v>
      </c>
      <c r="N1365" t="s">
        <v>13992</v>
      </c>
      <c r="O1365" t="s">
        <v>13993</v>
      </c>
      <c r="P1365" t="s">
        <v>6266</v>
      </c>
      <c r="Q1365" t="s">
        <v>6546</v>
      </c>
      <c r="R1365" t="s">
        <v>6279</v>
      </c>
      <c r="S1365" t="s">
        <v>13994</v>
      </c>
      <c r="T1365" t="s">
        <v>6321</v>
      </c>
      <c r="U1365" t="s">
        <v>7348</v>
      </c>
      <c r="V1365" t="s">
        <v>6271</v>
      </c>
      <c r="W1365" t="s">
        <v>13995</v>
      </c>
      <c r="X1365" t="s">
        <v>13996</v>
      </c>
      <c r="Y1365" t="s">
        <v>6269</v>
      </c>
      <c r="Z1365" s="48" t="str">
        <f t="shared" si="360"/>
        <v>SSA VAL-10.121.16.99-Daman_4/5-10.121.16.102-PHANSA TE_1/6</v>
      </c>
      <c r="AA1365" s="48">
        <f t="shared" si="361"/>
        <v>15</v>
      </c>
      <c r="AB1365" s="48">
        <f t="shared" si="362"/>
        <v>25</v>
      </c>
      <c r="AC1365" s="48">
        <f t="shared" si="363"/>
        <v>14</v>
      </c>
      <c r="AD1365" s="48">
        <f t="shared" si="364"/>
        <v>20</v>
      </c>
      <c r="AE1365" s="48" t="str">
        <f t="shared" si="365"/>
        <v>10.121.16.102</v>
      </c>
      <c r="AF1365" s="42" t="str">
        <f t="shared" si="366"/>
        <v>10.121.16.99</v>
      </c>
      <c r="AG1365" s="7" t="str">
        <f t="shared" si="367"/>
        <v>PHANSA TE</v>
      </c>
      <c r="AH1365" s="7" t="str">
        <f t="shared" si="368"/>
        <v>Daman</v>
      </c>
      <c r="AI1365" s="7" t="str">
        <f t="shared" si="369"/>
        <v>S1P6</v>
      </c>
      <c r="AJ1365" s="7" t="str">
        <f t="shared" si="370"/>
        <v>S4P5</v>
      </c>
      <c r="AK1365" s="7" t="str">
        <f>IFERROR(VLOOKUP(Z1365,'PASTE-DL-ALARMS'!$Q$10:$W$2200,7,FALSE),"")</f>
        <v/>
      </c>
      <c r="AL1365" s="55" t="str">
        <f>IFERROR(VLOOKUP(Z1365,'PASTE-DL-ALARMS'!$Q$10:$W$2200,3,FALSE),"")</f>
        <v/>
      </c>
      <c r="AM1365" s="7" t="str">
        <f t="shared" si="371"/>
        <v>10.121.16.102_PHANSA TE_S1P6</v>
      </c>
      <c r="AN1365" s="55" t="str">
        <f t="shared" si="372"/>
        <v>10.121.16.99_Daman_S4P5</v>
      </c>
      <c r="AO1365" s="72" t="e">
        <f t="shared" ca="1" si="373"/>
        <v>#VALUE!</v>
      </c>
      <c r="AP1365" s="7" t="str">
        <f>IFERROR(VLOOKUP(Z1365,'PASTE-DL-ALARMS'!$Q$10:$Z$2800,8,FALSE),"")</f>
        <v/>
      </c>
    </row>
    <row r="1366" spans="1:42" x14ac:dyDescent="0.25">
      <c r="A1366" s="20"/>
      <c r="B1366" s="20"/>
      <c r="C1366" s="20" t="str">
        <f>IF(D1366="Critical",MAX($C$8:C1365)+1,"")</f>
        <v/>
      </c>
      <c r="D1366" s="20" t="str">
        <f t="shared" si="357"/>
        <v>-</v>
      </c>
      <c r="E1366" s="20" t="str">
        <f>VLOOKUP('PASTE-DOWN-DL'!F1366,'SSA-CODE'!$D$4:$E$56,2,FALSE)</f>
        <v>AHD</v>
      </c>
      <c r="F1366" s="48" t="str">
        <f t="shared" si="358"/>
        <v>SSA AM</v>
      </c>
      <c r="G1366" s="48" t="str">
        <f t="shared" si="359"/>
        <v xml:space="preserve">	SSA AM</v>
      </c>
      <c r="H1366" s="20">
        <v>1357</v>
      </c>
      <c r="I1366" t="s">
        <v>13997</v>
      </c>
      <c r="J1366" t="s">
        <v>6260</v>
      </c>
      <c r="K1366" t="s">
        <v>6275</v>
      </c>
      <c r="L1366" t="s">
        <v>6262</v>
      </c>
      <c r="M1366" t="s">
        <v>6263</v>
      </c>
      <c r="N1366" t="s">
        <v>13998</v>
      </c>
      <c r="O1366" t="s">
        <v>13999</v>
      </c>
      <c r="P1366" t="s">
        <v>6266</v>
      </c>
      <c r="Q1366" t="s">
        <v>6750</v>
      </c>
      <c r="R1366" t="s">
        <v>6279</v>
      </c>
      <c r="S1366" t="s">
        <v>14000</v>
      </c>
      <c r="T1366" t="s">
        <v>6500</v>
      </c>
      <c r="U1366" t="s">
        <v>8825</v>
      </c>
      <c r="V1366" t="s">
        <v>6271</v>
      </c>
      <c r="W1366" t="s">
        <v>14001</v>
      </c>
      <c r="X1366" t="s">
        <v>6488</v>
      </c>
      <c r="Y1366" t="s">
        <v>6269</v>
      </c>
      <c r="Z1366" s="48" t="str">
        <f t="shared" si="360"/>
        <v>SSA AM-10.121.18.211-ASLALI_4/4-10.121.18.122-BAREJA_3/3</v>
      </c>
      <c r="AA1366" s="48">
        <f t="shared" si="361"/>
        <v>15</v>
      </c>
      <c r="AB1366" s="48">
        <f t="shared" si="362"/>
        <v>22</v>
      </c>
      <c r="AC1366" s="48">
        <f t="shared" si="363"/>
        <v>15</v>
      </c>
      <c r="AD1366" s="48">
        <f t="shared" si="364"/>
        <v>22</v>
      </c>
      <c r="AE1366" s="48" t="str">
        <f t="shared" si="365"/>
        <v>10.121.18.211</v>
      </c>
      <c r="AF1366" s="42" t="str">
        <f t="shared" si="366"/>
        <v>10.121.18.122</v>
      </c>
      <c r="AG1366" s="7" t="str">
        <f t="shared" si="367"/>
        <v>Aslali</v>
      </c>
      <c r="AH1366" s="7" t="str">
        <f t="shared" si="368"/>
        <v>BAREJA</v>
      </c>
      <c r="AI1366" s="7" t="str">
        <f t="shared" si="369"/>
        <v>S4P4</v>
      </c>
      <c r="AJ1366" s="7" t="str">
        <f t="shared" si="370"/>
        <v>S3P3</v>
      </c>
      <c r="AK1366" s="7" t="str">
        <f>IFERROR(VLOOKUP(Z1366,'PASTE-DL-ALARMS'!$Q$10:$W$2200,7,FALSE),"")</f>
        <v/>
      </c>
      <c r="AL1366" s="55" t="str">
        <f>IFERROR(VLOOKUP(Z1366,'PASTE-DL-ALARMS'!$Q$10:$W$2200,3,FALSE),"")</f>
        <v/>
      </c>
      <c r="AM1366" s="7" t="str">
        <f t="shared" si="371"/>
        <v>10.121.18.211_Aslali_S4P4</v>
      </c>
      <c r="AN1366" s="55" t="str">
        <f t="shared" si="372"/>
        <v>10.121.18.122_BAREJA_S3P3</v>
      </c>
      <c r="AO1366" s="72" t="e">
        <f t="shared" ca="1" si="373"/>
        <v>#VALUE!</v>
      </c>
      <c r="AP1366" s="7" t="str">
        <f>IFERROR(VLOOKUP(Z1366,'PASTE-DL-ALARMS'!$Q$10:$Z$2800,8,FALSE),"")</f>
        <v/>
      </c>
    </row>
    <row r="1367" spans="1:42" x14ac:dyDescent="0.25">
      <c r="A1367" s="20"/>
      <c r="B1367" s="20"/>
      <c r="C1367" s="20" t="str">
        <f>IF(D1367="Critical",MAX($C$8:C1366)+1,"")</f>
        <v/>
      </c>
      <c r="D1367" s="20" t="str">
        <f t="shared" si="357"/>
        <v>-</v>
      </c>
      <c r="E1367" s="20" t="str">
        <f>VLOOKUP('PASTE-DOWN-DL'!F1367,'SSA-CODE'!$D$4:$E$56,2,FALSE)</f>
        <v>WTR AM</v>
      </c>
      <c r="F1367" s="48" t="str">
        <f t="shared" si="358"/>
        <v>WTR AM</v>
      </c>
      <c r="G1367" s="48" t="str">
        <f t="shared" si="359"/>
        <v xml:space="preserve">	WTR AM</v>
      </c>
      <c r="H1367" s="20">
        <v>1358</v>
      </c>
      <c r="I1367" t="s">
        <v>14002</v>
      </c>
      <c r="J1367" t="s">
        <v>6260</v>
      </c>
      <c r="K1367" t="s">
        <v>6275</v>
      </c>
      <c r="L1367" t="s">
        <v>6262</v>
      </c>
      <c r="M1367" t="s">
        <v>6263</v>
      </c>
      <c r="N1367" t="s">
        <v>14003</v>
      </c>
      <c r="O1367" t="s">
        <v>14004</v>
      </c>
      <c r="P1367" t="s">
        <v>6266</v>
      </c>
      <c r="Q1367" t="s">
        <v>7364</v>
      </c>
      <c r="R1367" t="s">
        <v>6279</v>
      </c>
      <c r="S1367" t="s">
        <v>6269</v>
      </c>
      <c r="T1367" t="s">
        <v>6471</v>
      </c>
      <c r="U1367" t="s">
        <v>8161</v>
      </c>
      <c r="V1367" t="s">
        <v>6271</v>
      </c>
      <c r="W1367" t="s">
        <v>14005</v>
      </c>
      <c r="X1367" t="s">
        <v>6488</v>
      </c>
      <c r="Y1367" t="s">
        <v>6269</v>
      </c>
      <c r="Z1367" s="48" t="str">
        <f t="shared" si="360"/>
        <v>WTR AM-10.121.16.237-Thasara_3/3-10.121.16.229-THASRA_3/3</v>
      </c>
      <c r="AA1367" s="48">
        <f t="shared" si="361"/>
        <v>15</v>
      </c>
      <c r="AB1367" s="48">
        <f t="shared" si="362"/>
        <v>23</v>
      </c>
      <c r="AC1367" s="48">
        <f t="shared" si="363"/>
        <v>15</v>
      </c>
      <c r="AD1367" s="48">
        <f t="shared" si="364"/>
        <v>22</v>
      </c>
      <c r="AE1367" s="48" t="str">
        <f t="shared" si="365"/>
        <v>10.121.16.237</v>
      </c>
      <c r="AF1367" s="42" t="str">
        <f t="shared" si="366"/>
        <v>10.121.16.229</v>
      </c>
      <c r="AG1367" s="7" t="str">
        <f t="shared" si="367"/>
        <v>Thasara</v>
      </c>
      <c r="AH1367" s="7" t="str">
        <f t="shared" si="368"/>
        <v>THASRA</v>
      </c>
      <c r="AI1367" s="7" t="str">
        <f t="shared" si="369"/>
        <v>S3P3</v>
      </c>
      <c r="AJ1367" s="7" t="str">
        <f t="shared" si="370"/>
        <v>S3P3</v>
      </c>
      <c r="AK1367" s="7" t="str">
        <f>IFERROR(VLOOKUP(Z1367,'PASTE-DL-ALARMS'!$Q$10:$W$2200,7,FALSE),"")</f>
        <v/>
      </c>
      <c r="AL1367" s="55" t="str">
        <f>IFERROR(VLOOKUP(Z1367,'PASTE-DL-ALARMS'!$Q$10:$W$2200,3,FALSE),"")</f>
        <v/>
      </c>
      <c r="AM1367" s="7" t="str">
        <f t="shared" si="371"/>
        <v>10.121.16.237_Thasara_S3P3</v>
      </c>
      <c r="AN1367" s="55" t="str">
        <f t="shared" si="372"/>
        <v>10.121.16.229_THASRA_S3P3</v>
      </c>
      <c r="AO1367" s="72" t="e">
        <f t="shared" ca="1" si="373"/>
        <v>#VALUE!</v>
      </c>
      <c r="AP1367" s="7" t="str">
        <f>IFERROR(VLOOKUP(Z1367,'PASTE-DL-ALARMS'!$Q$10:$Z$2800,8,FALSE),"")</f>
        <v/>
      </c>
    </row>
    <row r="1368" spans="1:42" x14ac:dyDescent="0.25">
      <c r="A1368" s="20"/>
      <c r="B1368" s="20"/>
      <c r="C1368" s="20" t="str">
        <f>IF(D1368="Critical",MAX($C$8:C1367)+1,"")</f>
        <v/>
      </c>
      <c r="D1368" s="20" t="str">
        <f t="shared" si="357"/>
        <v>-</v>
      </c>
      <c r="E1368" s="20" t="str">
        <f>VLOOKUP('PASTE-DOWN-DL'!F1368,'SSA-CODE'!$D$4:$E$56,2,FALSE)</f>
        <v>BCH</v>
      </c>
      <c r="F1368" s="48" t="str">
        <f t="shared" si="358"/>
        <v>SSA BCH</v>
      </c>
      <c r="G1368" s="48" t="str">
        <f t="shared" si="359"/>
        <v xml:space="preserve">	SSA BCH</v>
      </c>
      <c r="H1368" s="20">
        <v>1359</v>
      </c>
      <c r="I1368" t="s">
        <v>14006</v>
      </c>
      <c r="J1368" t="s">
        <v>6260</v>
      </c>
      <c r="K1368" t="s">
        <v>6261</v>
      </c>
      <c r="L1368" t="s">
        <v>6262</v>
      </c>
      <c r="M1368" t="s">
        <v>6263</v>
      </c>
      <c r="N1368" t="s">
        <v>14007</v>
      </c>
      <c r="O1368" t="s">
        <v>14008</v>
      </c>
      <c r="P1368" t="s">
        <v>6266</v>
      </c>
      <c r="Q1368" t="s">
        <v>6651</v>
      </c>
      <c r="R1368" t="s">
        <v>6368</v>
      </c>
      <c r="S1368" t="s">
        <v>14009</v>
      </c>
      <c r="T1368" t="s">
        <v>6345</v>
      </c>
      <c r="U1368" t="s">
        <v>7400</v>
      </c>
      <c r="V1368" t="s">
        <v>6271</v>
      </c>
      <c r="W1368" t="s">
        <v>14010</v>
      </c>
      <c r="X1368" t="s">
        <v>14011</v>
      </c>
      <c r="Y1368" t="s">
        <v>6269</v>
      </c>
      <c r="Z1368" s="48" t="str">
        <f t="shared" si="360"/>
        <v>SSA BCH-10.121.96.66-VagraTN725B-10.121.96.67-PIPALIYA_TN705B</v>
      </c>
      <c r="AA1368" s="48">
        <f t="shared" si="361"/>
        <v>14</v>
      </c>
      <c r="AB1368" s="48">
        <f t="shared" si="362"/>
        <v>20</v>
      </c>
      <c r="AC1368" s="48">
        <f t="shared" si="363"/>
        <v>14</v>
      </c>
      <c r="AD1368" s="48">
        <f t="shared" si="364"/>
        <v>23</v>
      </c>
      <c r="AE1368" s="48" t="str">
        <f t="shared" si="365"/>
        <v>10.121.96.66</v>
      </c>
      <c r="AF1368" s="42" t="str">
        <f t="shared" si="366"/>
        <v>10.121.96.67</v>
      </c>
      <c r="AG1368" s="7" t="str">
        <f t="shared" si="367"/>
        <v>Vagra</v>
      </c>
      <c r="AH1368" s="7" t="str">
        <f t="shared" si="368"/>
        <v>PIPALIYA</v>
      </c>
      <c r="AI1368" s="7" t="str">
        <f t="shared" si="369"/>
        <v>S3P1</v>
      </c>
      <c r="AJ1368" s="7" t="str">
        <f t="shared" si="370"/>
        <v>S4P1</v>
      </c>
      <c r="AK1368" s="7" t="str">
        <f>IFERROR(VLOOKUP(Z1368,'PASTE-DL-ALARMS'!$Q$10:$W$2200,7,FALSE),"")</f>
        <v/>
      </c>
      <c r="AL1368" s="55" t="str">
        <f>IFERROR(VLOOKUP(Z1368,'PASTE-DL-ALARMS'!$Q$10:$W$2200,3,FALSE),"")</f>
        <v/>
      </c>
      <c r="AM1368" s="7" t="str">
        <f t="shared" si="371"/>
        <v>10.121.96.66_Vagra_S3P1</v>
      </c>
      <c r="AN1368" s="55" t="str">
        <f t="shared" si="372"/>
        <v>10.121.96.67_PIPALIYA_S4P1</v>
      </c>
      <c r="AO1368" s="72" t="e">
        <f t="shared" ca="1" si="373"/>
        <v>#VALUE!</v>
      </c>
      <c r="AP1368" s="7" t="str">
        <f>IFERROR(VLOOKUP(Z1368,'PASTE-DL-ALARMS'!$Q$10:$Z$2800,8,FALSE),"")</f>
        <v/>
      </c>
    </row>
    <row r="1369" spans="1:42" x14ac:dyDescent="0.25">
      <c r="A1369" s="20"/>
      <c r="B1369" s="20"/>
      <c r="C1369" s="20" t="str">
        <f>IF(D1369="Critical",MAX($C$8:C1368)+1,"")</f>
        <v/>
      </c>
      <c r="D1369" s="20" t="str">
        <f t="shared" si="357"/>
        <v>-</v>
      </c>
      <c r="E1369" s="20" t="str">
        <f>VLOOKUP('PASTE-DOWN-DL'!F1369,'SSA-CODE'!$D$4:$E$56,2,FALSE)</f>
        <v>WTR RJ</v>
      </c>
      <c r="F1369" s="48" t="str">
        <f t="shared" si="358"/>
        <v>WTR RJ</v>
      </c>
      <c r="G1369" s="48" t="str">
        <f t="shared" si="359"/>
        <v xml:space="preserve">	WTR RJ</v>
      </c>
      <c r="H1369" s="20">
        <v>1360</v>
      </c>
      <c r="I1369" t="s">
        <v>14012</v>
      </c>
      <c r="J1369" t="s">
        <v>6260</v>
      </c>
      <c r="K1369" t="s">
        <v>6261</v>
      </c>
      <c r="L1369" t="s">
        <v>6262</v>
      </c>
      <c r="M1369" t="s">
        <v>6263</v>
      </c>
      <c r="N1369" t="s">
        <v>14013</v>
      </c>
      <c r="O1369" t="s">
        <v>14014</v>
      </c>
      <c r="P1369" t="s">
        <v>6266</v>
      </c>
      <c r="Q1369" t="s">
        <v>6302</v>
      </c>
      <c r="R1369" t="s">
        <v>6784</v>
      </c>
      <c r="S1369" t="s">
        <v>14015</v>
      </c>
      <c r="T1369" t="s">
        <v>6500</v>
      </c>
      <c r="U1369" t="s">
        <v>6814</v>
      </c>
      <c r="V1369" t="s">
        <v>6271</v>
      </c>
      <c r="W1369" t="s">
        <v>14016</v>
      </c>
      <c r="X1369" t="s">
        <v>6488</v>
      </c>
      <c r="Y1369" t="s">
        <v>6269</v>
      </c>
      <c r="Z1369" s="48" t="str">
        <f t="shared" si="360"/>
        <v>WTR RJ-10.121.96.36-AMRELI 2_B2_6/1-10.121.96.2-Savarkundla_B2_4/1</v>
      </c>
      <c r="AA1369" s="48">
        <f t="shared" si="361"/>
        <v>14</v>
      </c>
      <c r="AB1369" s="48">
        <f t="shared" si="362"/>
        <v>23</v>
      </c>
      <c r="AC1369" s="48">
        <f t="shared" si="363"/>
        <v>13</v>
      </c>
      <c r="AD1369" s="48">
        <f t="shared" si="364"/>
        <v>25</v>
      </c>
      <c r="AE1369" s="48" t="str">
        <f t="shared" si="365"/>
        <v>10.121.96.36</v>
      </c>
      <c r="AF1369" s="42" t="str">
        <f t="shared" si="366"/>
        <v>10.121.96.2</v>
      </c>
      <c r="AG1369" s="7" t="str">
        <f t="shared" si="367"/>
        <v>AMRELI 2</v>
      </c>
      <c r="AH1369" s="7" t="str">
        <f t="shared" si="368"/>
        <v>SAVARKUNDLA</v>
      </c>
      <c r="AI1369" s="7" t="str">
        <f t="shared" si="369"/>
        <v>S6P1</v>
      </c>
      <c r="AJ1369" s="7" t="str">
        <f t="shared" si="370"/>
        <v>S4P1</v>
      </c>
      <c r="AK1369" s="7" t="str">
        <f>IFERROR(VLOOKUP(Z1369,'PASTE-DL-ALARMS'!$Q$10:$W$2200,7,FALSE),"")</f>
        <v/>
      </c>
      <c r="AL1369" s="55" t="str">
        <f>IFERROR(VLOOKUP(Z1369,'PASTE-DL-ALARMS'!$Q$10:$W$2200,3,FALSE),"")</f>
        <v/>
      </c>
      <c r="AM1369" s="7" t="str">
        <f t="shared" si="371"/>
        <v>10.121.96.36_AMRELI 2_S6P1</v>
      </c>
      <c r="AN1369" s="55" t="str">
        <f t="shared" si="372"/>
        <v>10.121.96.2_SAVARKUNDLA_S4P1</v>
      </c>
      <c r="AO1369" s="72" t="e">
        <f t="shared" ca="1" si="373"/>
        <v>#VALUE!</v>
      </c>
      <c r="AP1369" s="7" t="str">
        <f>IFERROR(VLOOKUP(Z1369,'PASTE-DL-ALARMS'!$Q$10:$Z$2800,8,FALSE),"")</f>
        <v/>
      </c>
    </row>
    <row r="1370" spans="1:42" x14ac:dyDescent="0.25">
      <c r="A1370" s="20"/>
      <c r="B1370" s="20"/>
      <c r="C1370" s="20" t="str">
        <f>IF(D1370="Critical",MAX($C$8:C1369)+1,"")</f>
        <v/>
      </c>
      <c r="D1370" s="20" t="str">
        <f t="shared" si="357"/>
        <v>-</v>
      </c>
      <c r="E1370" s="20" t="str">
        <f>VLOOKUP('PASTE-DOWN-DL'!F1370,'SSA-CODE'!$D$4:$E$56,2,FALSE)</f>
        <v>BHV</v>
      </c>
      <c r="F1370" s="48" t="str">
        <f t="shared" si="358"/>
        <v>SSA BV</v>
      </c>
      <c r="G1370" s="48" t="str">
        <f t="shared" si="359"/>
        <v xml:space="preserve">	SSA BV</v>
      </c>
      <c r="H1370" s="20">
        <v>1361</v>
      </c>
      <c r="I1370" t="s">
        <v>14017</v>
      </c>
      <c r="J1370" t="s">
        <v>6260</v>
      </c>
      <c r="K1370" t="s">
        <v>6261</v>
      </c>
      <c r="L1370" t="s">
        <v>6262</v>
      </c>
      <c r="M1370" t="s">
        <v>6263</v>
      </c>
      <c r="N1370" t="s">
        <v>14018</v>
      </c>
      <c r="O1370" t="s">
        <v>14019</v>
      </c>
      <c r="P1370" t="s">
        <v>6266</v>
      </c>
      <c r="Q1370" t="s">
        <v>7477</v>
      </c>
      <c r="R1370" t="s">
        <v>7300</v>
      </c>
      <c r="S1370" t="s">
        <v>6269</v>
      </c>
      <c r="T1370" t="s">
        <v>6270</v>
      </c>
      <c r="U1370" t="s">
        <v>6269</v>
      </c>
      <c r="V1370" t="s">
        <v>6271</v>
      </c>
      <c r="W1370" t="s">
        <v>14020</v>
      </c>
      <c r="X1370" t="s">
        <v>14021</v>
      </c>
      <c r="Y1370" t="s">
        <v>6269</v>
      </c>
      <c r="Z1370" s="48" t="str">
        <f t="shared" si="360"/>
        <v>SSA BV-10.121.17.162-BUDHEL_S3P1-10.121.17.154-TRAPAJ_S4P1</v>
      </c>
      <c r="AA1370" s="48">
        <f t="shared" si="361"/>
        <v>15</v>
      </c>
      <c r="AB1370" s="48">
        <f t="shared" si="362"/>
        <v>22</v>
      </c>
      <c r="AC1370" s="48">
        <f t="shared" si="363"/>
        <v>15</v>
      </c>
      <c r="AD1370" s="48">
        <f t="shared" si="364"/>
        <v>22</v>
      </c>
      <c r="AE1370" s="48" t="str">
        <f t="shared" si="365"/>
        <v>10.121.17.162</v>
      </c>
      <c r="AF1370" s="42" t="str">
        <f t="shared" si="366"/>
        <v>10.121.17.154</v>
      </c>
      <c r="AG1370" s="7" t="str">
        <f t="shared" si="367"/>
        <v>BUDHEL</v>
      </c>
      <c r="AH1370" s="7" t="str">
        <f t="shared" si="368"/>
        <v>Trapaj</v>
      </c>
      <c r="AI1370" s="7" t="str">
        <f t="shared" si="369"/>
        <v>S3P1</v>
      </c>
      <c r="AJ1370" s="7" t="str">
        <f t="shared" si="370"/>
        <v>S4P1</v>
      </c>
      <c r="AK1370" s="7" t="str">
        <f>IFERROR(VLOOKUP(Z1370,'PASTE-DL-ALARMS'!$Q$10:$W$2200,7,FALSE),"")</f>
        <v/>
      </c>
      <c r="AL1370" s="55" t="str">
        <f>IFERROR(VLOOKUP(Z1370,'PASTE-DL-ALARMS'!$Q$10:$W$2200,3,FALSE),"")</f>
        <v/>
      </c>
      <c r="AM1370" s="7" t="str">
        <f t="shared" si="371"/>
        <v>10.121.17.162_BUDHEL_S3P1</v>
      </c>
      <c r="AN1370" s="55" t="str">
        <f t="shared" si="372"/>
        <v>10.121.17.154_Trapaj_S4P1</v>
      </c>
      <c r="AO1370" s="72" t="e">
        <f t="shared" ca="1" si="373"/>
        <v>#VALUE!</v>
      </c>
      <c r="AP1370" s="7" t="str">
        <f>IFERROR(VLOOKUP(Z1370,'PASTE-DL-ALARMS'!$Q$10:$Z$2800,8,FALSE),"")</f>
        <v/>
      </c>
    </row>
    <row r="1371" spans="1:42" x14ac:dyDescent="0.25">
      <c r="A1371" s="20"/>
      <c r="B1371" s="20"/>
      <c r="C1371" s="20" t="str">
        <f>IF(D1371="Critical",MAX($C$8:C1370)+1,"")</f>
        <v/>
      </c>
      <c r="D1371" s="20" t="str">
        <f t="shared" si="357"/>
        <v>-</v>
      </c>
      <c r="E1371" s="20" t="str">
        <f>VLOOKUP('PASTE-DOWN-DL'!F1371,'SSA-CODE'!$D$4:$E$56,2,FALSE)</f>
        <v>AHD</v>
      </c>
      <c r="F1371" s="48" t="str">
        <f t="shared" si="358"/>
        <v>SSA AM</v>
      </c>
      <c r="G1371" s="48" t="str">
        <f t="shared" si="359"/>
        <v xml:space="preserve">	SSA AM</v>
      </c>
      <c r="H1371" s="20">
        <v>1362</v>
      </c>
      <c r="I1371" t="s">
        <v>14022</v>
      </c>
      <c r="J1371" t="s">
        <v>6466</v>
      </c>
      <c r="K1371" t="s">
        <v>6275</v>
      </c>
      <c r="L1371" t="s">
        <v>6262</v>
      </c>
      <c r="M1371" t="s">
        <v>6263</v>
      </c>
      <c r="N1371" t="s">
        <v>14023</v>
      </c>
      <c r="O1371" t="s">
        <v>14024</v>
      </c>
      <c r="P1371" t="s">
        <v>6266</v>
      </c>
      <c r="Q1371" t="s">
        <v>7266</v>
      </c>
      <c r="R1371" t="s">
        <v>6279</v>
      </c>
      <c r="S1371" t="s">
        <v>6589</v>
      </c>
      <c r="T1371" t="s">
        <v>6287</v>
      </c>
      <c r="U1371" t="s">
        <v>14025</v>
      </c>
      <c r="V1371" t="s">
        <v>6271</v>
      </c>
      <c r="W1371" t="s">
        <v>14026</v>
      </c>
      <c r="X1371" t="s">
        <v>14027</v>
      </c>
      <c r="Y1371" t="s">
        <v>6269</v>
      </c>
      <c r="Z1371" s="48" t="str">
        <f t="shared" si="360"/>
        <v>SSA AM-10.121.18.87-Bhadra3_5/7-10.121.17.210-Bhadra2_5/7</v>
      </c>
      <c r="AA1371" s="48">
        <f t="shared" si="361"/>
        <v>14</v>
      </c>
      <c r="AB1371" s="48">
        <f t="shared" si="362"/>
        <v>23</v>
      </c>
      <c r="AC1371" s="48">
        <f t="shared" si="363"/>
        <v>15</v>
      </c>
      <c r="AD1371" s="48">
        <f t="shared" si="364"/>
        <v>24</v>
      </c>
      <c r="AE1371" s="48" t="str">
        <f t="shared" si="365"/>
        <v>10.121.18.87</v>
      </c>
      <c r="AF1371" s="42" t="str">
        <f t="shared" si="366"/>
        <v>10.121.17.210</v>
      </c>
      <c r="AG1371" s="7" t="str">
        <f t="shared" si="367"/>
        <v>BHADRA 3</v>
      </c>
      <c r="AH1371" s="7" t="str">
        <f t="shared" si="368"/>
        <v>BHADRA 2</v>
      </c>
      <c r="AI1371" s="7" t="str">
        <f t="shared" si="369"/>
        <v>S5P7</v>
      </c>
      <c r="AJ1371" s="7" t="str">
        <f t="shared" si="370"/>
        <v>S5P7</v>
      </c>
      <c r="AK1371" s="7" t="str">
        <f>IFERROR(VLOOKUP(Z1371,'PASTE-DL-ALARMS'!$Q$10:$W$2200,7,FALSE),"")</f>
        <v/>
      </c>
      <c r="AL1371" s="55" t="str">
        <f>IFERROR(VLOOKUP(Z1371,'PASTE-DL-ALARMS'!$Q$10:$W$2200,3,FALSE),"")</f>
        <v/>
      </c>
      <c r="AM1371" s="7" t="str">
        <f t="shared" si="371"/>
        <v>10.121.18.87_BHADRA 3_S5P7</v>
      </c>
      <c r="AN1371" s="55" t="str">
        <f t="shared" si="372"/>
        <v>10.121.17.210_BHADRA 2_S5P7</v>
      </c>
      <c r="AO1371" s="72" t="e">
        <f t="shared" ca="1" si="373"/>
        <v>#VALUE!</v>
      </c>
      <c r="AP1371" s="7" t="str">
        <f>IFERROR(VLOOKUP(Z1371,'PASTE-DL-ALARMS'!$Q$10:$Z$2800,8,FALSE),"")</f>
        <v/>
      </c>
    </row>
    <row r="1372" spans="1:42" x14ac:dyDescent="0.25">
      <c r="A1372" s="20"/>
      <c r="B1372" s="20"/>
      <c r="C1372" s="20" t="str">
        <f>IF(D1372="Critical",MAX($C$8:C1371)+1,"")</f>
        <v/>
      </c>
      <c r="D1372" s="20" t="str">
        <f t="shared" si="357"/>
        <v>-</v>
      </c>
      <c r="E1372" s="20" t="str">
        <f>VLOOKUP('PASTE-DOWN-DL'!F1372,'SSA-CODE'!$D$4:$E$56,2,FALSE)</f>
        <v>VDA</v>
      </c>
      <c r="F1372" s="48" t="str">
        <f t="shared" si="358"/>
        <v>SSA VDR</v>
      </c>
      <c r="G1372" s="48" t="str">
        <f t="shared" si="359"/>
        <v xml:space="preserve">	SSA VDR</v>
      </c>
      <c r="H1372" s="20">
        <v>1363</v>
      </c>
      <c r="I1372" t="s">
        <v>14028</v>
      </c>
      <c r="J1372" t="s">
        <v>6260</v>
      </c>
      <c r="K1372" t="s">
        <v>6275</v>
      </c>
      <c r="L1372" t="s">
        <v>6262</v>
      </c>
      <c r="M1372" t="s">
        <v>6263</v>
      </c>
      <c r="N1372" t="s">
        <v>14030</v>
      </c>
      <c r="O1372" t="s">
        <v>14029</v>
      </c>
      <c r="P1372" t="s">
        <v>6266</v>
      </c>
      <c r="Q1372" t="s">
        <v>7273</v>
      </c>
      <c r="R1372" t="s">
        <v>6279</v>
      </c>
      <c r="S1372" t="s">
        <v>14031</v>
      </c>
      <c r="T1372" t="s">
        <v>6371</v>
      </c>
      <c r="U1372" t="s">
        <v>12950</v>
      </c>
      <c r="V1372" t="s">
        <v>6271</v>
      </c>
      <c r="W1372" t="s">
        <v>14032</v>
      </c>
      <c r="X1372" t="s">
        <v>14033</v>
      </c>
      <c r="Y1372" t="s">
        <v>6269</v>
      </c>
      <c r="Z1372" s="48" t="str">
        <f t="shared" si="360"/>
        <v>SSA VDR-10.121.19.188-Savli_Tele_Exch_1/6-10.121.16.227-Halol_6/3</v>
      </c>
      <c r="AA1372" s="48">
        <f t="shared" si="361"/>
        <v>15</v>
      </c>
      <c r="AB1372" s="48">
        <f t="shared" si="362"/>
        <v>21</v>
      </c>
      <c r="AC1372" s="48">
        <f t="shared" si="363"/>
        <v>15</v>
      </c>
      <c r="AD1372" s="48">
        <f t="shared" si="364"/>
        <v>32</v>
      </c>
      <c r="AE1372" s="48" t="str">
        <f t="shared" si="365"/>
        <v>10.121.16.227</v>
      </c>
      <c r="AF1372" s="42" t="str">
        <f t="shared" si="366"/>
        <v>10.121.19.188</v>
      </c>
      <c r="AG1372" s="7" t="str">
        <f t="shared" si="367"/>
        <v>Halol</v>
      </c>
      <c r="AH1372" s="7" t="str">
        <f t="shared" si="368"/>
        <v>SAVLI TELE EXCHG</v>
      </c>
      <c r="AI1372" s="7" t="str">
        <f t="shared" si="369"/>
        <v>S6P3</v>
      </c>
      <c r="AJ1372" s="7" t="str">
        <f t="shared" si="370"/>
        <v>S1P6</v>
      </c>
      <c r="AK1372" s="7" t="str">
        <f>IFERROR(VLOOKUP(Z1372,'PASTE-DL-ALARMS'!$Q$10:$W$2200,7,FALSE),"")</f>
        <v/>
      </c>
      <c r="AL1372" s="55" t="str">
        <f>IFERROR(VLOOKUP(Z1372,'PASTE-DL-ALARMS'!$Q$10:$W$2200,3,FALSE),"")</f>
        <v/>
      </c>
      <c r="AM1372" s="7" t="str">
        <f t="shared" si="371"/>
        <v>10.121.16.227_Halol_S6P3</v>
      </c>
      <c r="AN1372" s="55" t="str">
        <f t="shared" si="372"/>
        <v>10.121.19.188_SAVLI TELE EXCHG_S1P6</v>
      </c>
      <c r="AO1372" s="72" t="e">
        <f t="shared" ca="1" si="373"/>
        <v>#VALUE!</v>
      </c>
      <c r="AP1372" s="7" t="str">
        <f>IFERROR(VLOOKUP(Z1372,'PASTE-DL-ALARMS'!$Q$10:$Z$2800,8,FALSE),"")</f>
        <v/>
      </c>
    </row>
    <row r="1373" spans="1:42" x14ac:dyDescent="0.25">
      <c r="A1373" s="20"/>
      <c r="B1373" s="20"/>
      <c r="C1373" s="20" t="str">
        <f>IF(D1373="Critical",MAX($C$8:C1372)+1,"")</f>
        <v/>
      </c>
      <c r="D1373" s="20" t="str">
        <f t="shared" si="357"/>
        <v>-</v>
      </c>
      <c r="E1373" s="20" t="str">
        <f>VLOOKUP('PASTE-DOWN-DL'!F1373,'SSA-CODE'!$D$4:$E$56,2,FALSE)</f>
        <v>MSN</v>
      </c>
      <c r="F1373" s="48" t="str">
        <f t="shared" si="358"/>
        <v>SSA MEH</v>
      </c>
      <c r="G1373" s="48" t="str">
        <f t="shared" si="359"/>
        <v xml:space="preserve">	SSA MEH</v>
      </c>
      <c r="H1373" s="20">
        <v>1364</v>
      </c>
      <c r="I1373" t="s">
        <v>14034</v>
      </c>
      <c r="J1373" t="s">
        <v>6260</v>
      </c>
      <c r="K1373" t="s">
        <v>6275</v>
      </c>
      <c r="L1373" t="s">
        <v>6262</v>
      </c>
      <c r="M1373" t="s">
        <v>6263</v>
      </c>
      <c r="N1373" t="s">
        <v>14035</v>
      </c>
      <c r="O1373" t="s">
        <v>14036</v>
      </c>
      <c r="P1373" t="s">
        <v>6266</v>
      </c>
      <c r="Q1373" t="s">
        <v>7127</v>
      </c>
      <c r="R1373" t="s">
        <v>6279</v>
      </c>
      <c r="S1373" t="s">
        <v>14037</v>
      </c>
      <c r="T1373" t="s">
        <v>6800</v>
      </c>
      <c r="U1373" t="s">
        <v>14038</v>
      </c>
      <c r="V1373" t="s">
        <v>6271</v>
      </c>
      <c r="W1373" t="s">
        <v>14039</v>
      </c>
      <c r="X1373" t="s">
        <v>14040</v>
      </c>
      <c r="Y1373" t="s">
        <v>6269</v>
      </c>
      <c r="Z1373" s="48" t="str">
        <f t="shared" si="360"/>
        <v>SSA MEH-10.121.25.94-Dhabad_A1/ S1P5 -10.121.15.203-Kheralu_B2/ S5P3</v>
      </c>
      <c r="AA1373" s="48">
        <f t="shared" si="361"/>
        <v>14</v>
      </c>
      <c r="AB1373" s="48">
        <f t="shared" si="362"/>
        <v>21</v>
      </c>
      <c r="AC1373" s="48">
        <f t="shared" si="363"/>
        <v>15</v>
      </c>
      <c r="AD1373" s="48">
        <f t="shared" si="364"/>
        <v>23</v>
      </c>
      <c r="AE1373" s="48" t="str">
        <f t="shared" si="365"/>
        <v>10.121.25.94</v>
      </c>
      <c r="AF1373" s="42" t="str">
        <f t="shared" si="366"/>
        <v>10.121.15.203</v>
      </c>
      <c r="AG1373" s="7" t="str">
        <f t="shared" si="367"/>
        <v>Dhabad</v>
      </c>
      <c r="AH1373" s="7" t="str">
        <f t="shared" si="368"/>
        <v>Kheralu</v>
      </c>
      <c r="AI1373" s="7" t="str">
        <f t="shared" si="369"/>
        <v>S1P5</v>
      </c>
      <c r="AJ1373" s="7" t="str">
        <f t="shared" si="370"/>
        <v>S5P3</v>
      </c>
      <c r="AK1373" s="7" t="str">
        <f>IFERROR(VLOOKUP(Z1373,'PASTE-DL-ALARMS'!$Q$10:$W$2200,7,FALSE),"")</f>
        <v/>
      </c>
      <c r="AL1373" s="55" t="str">
        <f>IFERROR(VLOOKUP(Z1373,'PASTE-DL-ALARMS'!$Q$10:$W$2200,3,FALSE),"")</f>
        <v/>
      </c>
      <c r="AM1373" s="7" t="str">
        <f t="shared" si="371"/>
        <v>10.121.25.94_Dhabad_S1P5</v>
      </c>
      <c r="AN1373" s="55" t="str">
        <f t="shared" si="372"/>
        <v>10.121.15.203_Kheralu_S5P3</v>
      </c>
      <c r="AO1373" s="72" t="e">
        <f t="shared" ca="1" si="373"/>
        <v>#VALUE!</v>
      </c>
      <c r="AP1373" s="7" t="str">
        <f>IFERROR(VLOOKUP(Z1373,'PASTE-DL-ALARMS'!$Q$10:$Z$2800,8,FALSE),"")</f>
        <v/>
      </c>
    </row>
    <row r="1374" spans="1:42" x14ac:dyDescent="0.25">
      <c r="A1374" s="20"/>
      <c r="B1374" s="20"/>
      <c r="C1374" s="20" t="str">
        <f>IF(D1374="Critical",MAX($C$8:C1373)+1,"")</f>
        <v/>
      </c>
      <c r="D1374" s="20" t="str">
        <f t="shared" si="357"/>
        <v>-</v>
      </c>
      <c r="E1374" s="20" t="str">
        <f>VLOOKUP('PASTE-DOWN-DL'!F1374,'SSA-CODE'!$D$4:$E$56,2,FALSE)</f>
        <v>VAL</v>
      </c>
      <c r="F1374" s="48" t="str">
        <f t="shared" si="358"/>
        <v>SSA VAL</v>
      </c>
      <c r="G1374" s="48" t="str">
        <f t="shared" si="359"/>
        <v xml:space="preserve">	SSA VAL</v>
      </c>
      <c r="H1374" s="20">
        <v>1365</v>
      </c>
      <c r="I1374" t="s">
        <v>14041</v>
      </c>
      <c r="J1374" t="s">
        <v>6260</v>
      </c>
      <c r="K1374" t="s">
        <v>6275</v>
      </c>
      <c r="L1374" t="s">
        <v>6262</v>
      </c>
      <c r="M1374" t="s">
        <v>6263</v>
      </c>
      <c r="N1374" t="s">
        <v>14042</v>
      </c>
      <c r="O1374" t="s">
        <v>14043</v>
      </c>
      <c r="P1374" t="s">
        <v>6266</v>
      </c>
      <c r="Q1374" t="s">
        <v>6507</v>
      </c>
      <c r="R1374" t="s">
        <v>6401</v>
      </c>
      <c r="S1374" t="s">
        <v>14044</v>
      </c>
      <c r="T1374" t="s">
        <v>6321</v>
      </c>
      <c r="U1374" t="s">
        <v>7700</v>
      </c>
      <c r="V1374" t="s">
        <v>6271</v>
      </c>
      <c r="W1374" t="s">
        <v>14045</v>
      </c>
      <c r="X1374" t="s">
        <v>6488</v>
      </c>
      <c r="Y1374" t="s">
        <v>6269</v>
      </c>
      <c r="Z1374" s="48" t="str">
        <f t="shared" si="360"/>
        <v>SSA VAL-10.121.24.184-SBP_Abrama_2/5-10.121.24.129-Valsad_Old_TE(GNE)_5/2</v>
      </c>
      <c r="AA1374" s="48">
        <f t="shared" si="361"/>
        <v>15</v>
      </c>
      <c r="AB1374" s="48">
        <f t="shared" si="362"/>
        <v>26</v>
      </c>
      <c r="AC1374" s="48">
        <f t="shared" si="363"/>
        <v>15</v>
      </c>
      <c r="AD1374" s="48">
        <f t="shared" si="364"/>
        <v>34</v>
      </c>
      <c r="AE1374" s="48" t="str">
        <f t="shared" si="365"/>
        <v>10.121.24.184</v>
      </c>
      <c r="AF1374" s="42" t="str">
        <f t="shared" si="366"/>
        <v>10.121.24.129</v>
      </c>
      <c r="AG1374" s="7" t="str">
        <f t="shared" si="367"/>
        <v>SBP-Abrama</v>
      </c>
      <c r="AH1374" s="7" t="str">
        <f t="shared" si="368"/>
        <v>Valsad-Old-TE(GNE)</v>
      </c>
      <c r="AI1374" s="7" t="str">
        <f t="shared" si="369"/>
        <v>S2P5</v>
      </c>
      <c r="AJ1374" s="7" t="str">
        <f t="shared" si="370"/>
        <v>S5P2</v>
      </c>
      <c r="AK1374" s="7" t="str">
        <f>IFERROR(VLOOKUP(Z1374,'PASTE-DL-ALARMS'!$Q$10:$W$2200,7,FALSE),"")</f>
        <v/>
      </c>
      <c r="AL1374" s="55" t="str">
        <f>IFERROR(VLOOKUP(Z1374,'PASTE-DL-ALARMS'!$Q$10:$W$2200,3,FALSE),"")</f>
        <v/>
      </c>
      <c r="AM1374" s="7" t="str">
        <f t="shared" si="371"/>
        <v>10.121.24.184_SBP-Abrama_S2P5</v>
      </c>
      <c r="AN1374" s="55" t="str">
        <f t="shared" si="372"/>
        <v>10.121.24.129_Valsad-Old-TE(GNE)_S5P2</v>
      </c>
      <c r="AO1374" s="72" t="e">
        <f t="shared" ca="1" si="373"/>
        <v>#VALUE!</v>
      </c>
      <c r="AP1374" s="7" t="str">
        <f>IFERROR(VLOOKUP(Z1374,'PASTE-DL-ALARMS'!$Q$10:$Z$2800,8,FALSE),"")</f>
        <v/>
      </c>
    </row>
    <row r="1375" spans="1:42" x14ac:dyDescent="0.25">
      <c r="A1375" s="20"/>
      <c r="B1375" s="20"/>
      <c r="C1375" s="20" t="str">
        <f>IF(D1375="Critical",MAX($C$8:C1374)+1,"")</f>
        <v/>
      </c>
      <c r="D1375" s="20" t="str">
        <f t="shared" si="357"/>
        <v>-</v>
      </c>
      <c r="E1375" s="20" t="str">
        <f>VLOOKUP('PASTE-DOWN-DL'!F1375,'SSA-CODE'!$D$4:$E$56,2,FALSE)</f>
        <v>PLR</v>
      </c>
      <c r="F1375" s="48" t="str">
        <f t="shared" si="358"/>
        <v>SSA PNP</v>
      </c>
      <c r="G1375" s="48" t="str">
        <f t="shared" si="359"/>
        <v xml:space="preserve">	SSA PNP</v>
      </c>
      <c r="H1375" s="20">
        <v>1366</v>
      </c>
      <c r="I1375" t="s">
        <v>14046</v>
      </c>
      <c r="J1375" t="s">
        <v>6260</v>
      </c>
      <c r="K1375" t="s">
        <v>6275</v>
      </c>
      <c r="L1375" t="s">
        <v>6262</v>
      </c>
      <c r="M1375" t="s">
        <v>6263</v>
      </c>
      <c r="N1375" t="s">
        <v>14047</v>
      </c>
      <c r="O1375" t="s">
        <v>14048</v>
      </c>
      <c r="P1375" t="s">
        <v>6266</v>
      </c>
      <c r="Q1375" t="s">
        <v>6498</v>
      </c>
      <c r="R1375" t="s">
        <v>6279</v>
      </c>
      <c r="S1375" t="s">
        <v>14049</v>
      </c>
      <c r="T1375" t="s">
        <v>6500</v>
      </c>
      <c r="U1375" t="s">
        <v>6569</v>
      </c>
      <c r="V1375" t="s">
        <v>6271</v>
      </c>
      <c r="W1375" t="s">
        <v>14050</v>
      </c>
      <c r="X1375" t="s">
        <v>6488</v>
      </c>
      <c r="Y1375" t="s">
        <v>6269</v>
      </c>
      <c r="Z1375" s="48" t="str">
        <f t="shared" si="360"/>
        <v>SSA PNP-10.121.98.139-Dantiwada B1_4/2-10.121.98.132-GIDC CHANDISAR B1_3/4</v>
      </c>
      <c r="AA1375" s="48">
        <f t="shared" si="361"/>
        <v>15</v>
      </c>
      <c r="AB1375" s="48">
        <f t="shared" si="362"/>
        <v>25</v>
      </c>
      <c r="AC1375" s="48">
        <f t="shared" si="363"/>
        <v>15</v>
      </c>
      <c r="AD1375" s="48">
        <f t="shared" si="364"/>
        <v>30</v>
      </c>
      <c r="AE1375" s="48" t="str">
        <f t="shared" si="365"/>
        <v>10.121.98.139</v>
      </c>
      <c r="AF1375" s="42" t="str">
        <f t="shared" si="366"/>
        <v>10.121.98.132</v>
      </c>
      <c r="AG1375" s="7" t="str">
        <f t="shared" si="367"/>
        <v>DANTIWADA</v>
      </c>
      <c r="AH1375" s="7" t="str">
        <f t="shared" si="368"/>
        <v>GIDC CHANDISAR</v>
      </c>
      <c r="AI1375" s="7" t="str">
        <f t="shared" si="369"/>
        <v>S4P2</v>
      </c>
      <c r="AJ1375" s="7" t="str">
        <f t="shared" si="370"/>
        <v>S3P4</v>
      </c>
      <c r="AK1375" s="7" t="str">
        <f>IFERROR(VLOOKUP(Z1375,'PASTE-DL-ALARMS'!$Q$10:$W$2200,7,FALSE),"")</f>
        <v/>
      </c>
      <c r="AL1375" s="55" t="str">
        <f>IFERROR(VLOOKUP(Z1375,'PASTE-DL-ALARMS'!$Q$10:$W$2200,3,FALSE),"")</f>
        <v/>
      </c>
      <c r="AM1375" s="7" t="str">
        <f t="shared" si="371"/>
        <v>10.121.98.139_DANTIWADA_S4P2</v>
      </c>
      <c r="AN1375" s="55" t="str">
        <f t="shared" si="372"/>
        <v>10.121.98.132_GIDC CHANDISAR_S3P4</v>
      </c>
      <c r="AO1375" s="72" t="e">
        <f t="shared" ca="1" si="373"/>
        <v>#VALUE!</v>
      </c>
      <c r="AP1375" s="7" t="str">
        <f>IFERROR(VLOOKUP(Z1375,'PASTE-DL-ALARMS'!$Q$10:$Z$2800,8,FALSE),"")</f>
        <v/>
      </c>
    </row>
    <row r="1376" spans="1:42" x14ac:dyDescent="0.25">
      <c r="A1376" s="20"/>
      <c r="B1376" s="20"/>
      <c r="C1376" s="20" t="str">
        <f>IF(D1376="Critical",MAX($C$8:C1375)+1,"")</f>
        <v/>
      </c>
      <c r="D1376" s="20" t="str">
        <f t="shared" si="357"/>
        <v>-</v>
      </c>
      <c r="E1376" s="20" t="str">
        <f>VLOOKUP('PASTE-DOWN-DL'!F1376,'SSA-CODE'!$D$4:$E$56,2,FALSE)</f>
        <v>GDR</v>
      </c>
      <c r="F1376" s="48" t="str">
        <f t="shared" si="358"/>
        <v>SSA GDH</v>
      </c>
      <c r="G1376" s="48" t="str">
        <f t="shared" si="359"/>
        <v xml:space="preserve">	SSA GDH</v>
      </c>
      <c r="H1376" s="20">
        <v>1367</v>
      </c>
      <c r="I1376" t="s">
        <v>14051</v>
      </c>
      <c r="J1376" t="s">
        <v>6260</v>
      </c>
      <c r="K1376" t="s">
        <v>6275</v>
      </c>
      <c r="L1376" t="s">
        <v>6262</v>
      </c>
      <c r="M1376" t="s">
        <v>6263</v>
      </c>
      <c r="N1376" t="s">
        <v>14052</v>
      </c>
      <c r="O1376" t="s">
        <v>14053</v>
      </c>
      <c r="P1376" t="s">
        <v>6266</v>
      </c>
      <c r="Q1376" t="s">
        <v>6882</v>
      </c>
      <c r="R1376" t="s">
        <v>6279</v>
      </c>
      <c r="S1376" t="s">
        <v>14054</v>
      </c>
      <c r="T1376" t="s">
        <v>6500</v>
      </c>
      <c r="U1376" t="s">
        <v>6305</v>
      </c>
      <c r="V1376" t="s">
        <v>6271</v>
      </c>
      <c r="W1376" t="s">
        <v>14055</v>
      </c>
      <c r="X1376" t="s">
        <v>14056</v>
      </c>
      <c r="Y1376" t="s">
        <v>6269</v>
      </c>
      <c r="Z1376" s="48" t="str">
        <f t="shared" si="360"/>
        <v>SSA GDH-10.121.19.25-BHURANI_1/6-10.121.19.4-RAJKAMAL_3/5</v>
      </c>
      <c r="AA1376" s="48">
        <f t="shared" si="361"/>
        <v>14</v>
      </c>
      <c r="AB1376" s="48">
        <f t="shared" si="362"/>
        <v>22</v>
      </c>
      <c r="AC1376" s="48">
        <f t="shared" si="363"/>
        <v>13</v>
      </c>
      <c r="AD1376" s="48">
        <f t="shared" si="364"/>
        <v>22</v>
      </c>
      <c r="AE1376" s="48" t="str">
        <f t="shared" si="365"/>
        <v>10.121.19.25</v>
      </c>
      <c r="AF1376" s="42" t="str">
        <f t="shared" si="366"/>
        <v>10.121.19.4</v>
      </c>
      <c r="AG1376" s="7" t="str">
        <f t="shared" si="367"/>
        <v>BHURANI</v>
      </c>
      <c r="AH1376" s="7" t="str">
        <f t="shared" si="368"/>
        <v>RAJKAMAL</v>
      </c>
      <c r="AI1376" s="7" t="str">
        <f t="shared" si="369"/>
        <v>S1P6</v>
      </c>
      <c r="AJ1376" s="7" t="str">
        <f t="shared" si="370"/>
        <v>S3P5</v>
      </c>
      <c r="AK1376" s="7" t="str">
        <f>IFERROR(VLOOKUP(Z1376,'PASTE-DL-ALARMS'!$Q$10:$W$2200,7,FALSE),"")</f>
        <v/>
      </c>
      <c r="AL1376" s="55" t="str">
        <f>IFERROR(VLOOKUP(Z1376,'PASTE-DL-ALARMS'!$Q$10:$W$2200,3,FALSE),"")</f>
        <v/>
      </c>
      <c r="AM1376" s="7" t="str">
        <f t="shared" si="371"/>
        <v>10.121.19.25_BHURANI_S1P6</v>
      </c>
      <c r="AN1376" s="55" t="str">
        <f t="shared" si="372"/>
        <v>10.121.19.4_RAJKAMAL_S3P5</v>
      </c>
      <c r="AO1376" s="72" t="e">
        <f t="shared" ca="1" si="373"/>
        <v>#VALUE!</v>
      </c>
      <c r="AP1376" s="7" t="str">
        <f>IFERROR(VLOOKUP(Z1376,'PASTE-DL-ALARMS'!$Q$10:$Z$2800,8,FALSE),"")</f>
        <v/>
      </c>
    </row>
    <row r="1377" spans="1:42" x14ac:dyDescent="0.25">
      <c r="A1377" s="20"/>
      <c r="B1377" s="20"/>
      <c r="C1377" s="20" t="str">
        <f>IF(D1377="Critical",MAX($C$8:C1376)+1,"")</f>
        <v/>
      </c>
      <c r="D1377" s="20" t="str">
        <f t="shared" si="357"/>
        <v>-</v>
      </c>
      <c r="E1377" s="20" t="str">
        <f>VLOOKUP('PASTE-DOWN-DL'!F1377,'SSA-CODE'!$D$4:$E$56,2,FALSE)</f>
        <v>SRT</v>
      </c>
      <c r="F1377" s="48" t="str">
        <f t="shared" si="358"/>
        <v>SSA SR</v>
      </c>
      <c r="G1377" s="48" t="str">
        <f t="shared" si="359"/>
        <v xml:space="preserve">	SSA SR</v>
      </c>
      <c r="H1377" s="20">
        <v>1368</v>
      </c>
      <c r="I1377" t="s">
        <v>14057</v>
      </c>
      <c r="J1377" t="s">
        <v>6260</v>
      </c>
      <c r="K1377" t="s">
        <v>6261</v>
      </c>
      <c r="L1377" t="s">
        <v>6262</v>
      </c>
      <c r="M1377" t="s">
        <v>6263</v>
      </c>
      <c r="N1377" t="s">
        <v>14058</v>
      </c>
      <c r="O1377" t="s">
        <v>14059</v>
      </c>
      <c r="P1377" t="s">
        <v>6266</v>
      </c>
      <c r="Q1377" t="s">
        <v>6368</v>
      </c>
      <c r="R1377" t="s">
        <v>6369</v>
      </c>
      <c r="S1377" t="s">
        <v>14060</v>
      </c>
      <c r="T1377" t="s">
        <v>6486</v>
      </c>
      <c r="U1377" t="s">
        <v>14061</v>
      </c>
      <c r="V1377" t="s">
        <v>6271</v>
      </c>
      <c r="W1377" t="s">
        <v>14062</v>
      </c>
      <c r="X1377" t="s">
        <v>14063</v>
      </c>
      <c r="Y1377" t="s">
        <v>6269</v>
      </c>
      <c r="Z1377" s="48" t="str">
        <f t="shared" si="360"/>
        <v>SSA SR-10.121.19.206-HAZIRA EXCG_TN705B_GJ_SSA SR_PH3-10.121.19.209-MORA_TN705B_GJ_SSA SR_PH2</v>
      </c>
      <c r="AA1377" s="48">
        <f t="shared" si="361"/>
        <v>15</v>
      </c>
      <c r="AB1377" s="48">
        <f t="shared" si="362"/>
        <v>27</v>
      </c>
      <c r="AC1377" s="48">
        <f t="shared" si="363"/>
        <v>15</v>
      </c>
      <c r="AD1377" s="48">
        <f t="shared" si="364"/>
        <v>20</v>
      </c>
      <c r="AE1377" s="48" t="str">
        <f t="shared" si="365"/>
        <v>10.121.19.206</v>
      </c>
      <c r="AF1377" s="42" t="str">
        <f t="shared" si="366"/>
        <v>10.121.19.209</v>
      </c>
      <c r="AG1377" s="7" t="str">
        <f t="shared" si="367"/>
        <v>HAZIRA EXCG</v>
      </c>
      <c r="AH1377" s="7" t="str">
        <f t="shared" si="368"/>
        <v>MORA</v>
      </c>
      <c r="AI1377" s="7" t="str">
        <f t="shared" si="369"/>
        <v>S3P1</v>
      </c>
      <c r="AJ1377" s="7" t="str">
        <f t="shared" si="370"/>
        <v>S4P1</v>
      </c>
      <c r="AK1377" s="7" t="str">
        <f>IFERROR(VLOOKUP(Z1377,'PASTE-DL-ALARMS'!$Q$10:$W$2200,7,FALSE),"")</f>
        <v/>
      </c>
      <c r="AL1377" s="55" t="str">
        <f>IFERROR(VLOOKUP(Z1377,'PASTE-DL-ALARMS'!$Q$10:$W$2200,3,FALSE),"")</f>
        <v/>
      </c>
      <c r="AM1377" s="7" t="str">
        <f t="shared" si="371"/>
        <v>10.121.19.206_HAZIRA EXCG_S3P1</v>
      </c>
      <c r="AN1377" s="55" t="str">
        <f t="shared" si="372"/>
        <v>10.121.19.209_MORA_S4P1</v>
      </c>
      <c r="AO1377" s="72" t="e">
        <f t="shared" ca="1" si="373"/>
        <v>#VALUE!</v>
      </c>
      <c r="AP1377" s="7" t="str">
        <f>IFERROR(VLOOKUP(Z1377,'PASTE-DL-ALARMS'!$Q$10:$Z$2800,8,FALSE),"")</f>
        <v/>
      </c>
    </row>
    <row r="1378" spans="1:42" x14ac:dyDescent="0.25">
      <c r="A1378" s="20"/>
      <c r="B1378" s="20"/>
      <c r="C1378" s="20" t="str">
        <f>IF(D1378="Critical",MAX($C$8:C1377)+1,"")</f>
        <v/>
      </c>
      <c r="D1378" s="20" t="str">
        <f t="shared" si="357"/>
        <v>-</v>
      </c>
      <c r="E1378" s="20" t="str">
        <f>VLOOKUP('PASTE-DOWN-DL'!F1378,'SSA-CODE'!$D$4:$E$56,2,FALSE)</f>
        <v>WTR AM</v>
      </c>
      <c r="F1378" s="48" t="str">
        <f t="shared" si="358"/>
        <v>WTR AM</v>
      </c>
      <c r="G1378" s="48" t="str">
        <f t="shared" si="359"/>
        <v xml:space="preserve">	WTR AM</v>
      </c>
      <c r="H1378" s="20">
        <v>1369</v>
      </c>
      <c r="I1378" t="s">
        <v>14064</v>
      </c>
      <c r="J1378" t="s">
        <v>6466</v>
      </c>
      <c r="K1378" t="s">
        <v>6275</v>
      </c>
      <c r="L1378" t="s">
        <v>6262</v>
      </c>
      <c r="M1378" t="s">
        <v>6263</v>
      </c>
      <c r="N1378" t="s">
        <v>14065</v>
      </c>
      <c r="O1378" t="s">
        <v>14066</v>
      </c>
      <c r="P1378" t="s">
        <v>6266</v>
      </c>
      <c r="Q1378" t="s">
        <v>6665</v>
      </c>
      <c r="R1378" t="s">
        <v>6279</v>
      </c>
      <c r="S1378" t="s">
        <v>7470</v>
      </c>
      <c r="T1378" t="s">
        <v>6353</v>
      </c>
      <c r="U1378" t="s">
        <v>7470</v>
      </c>
      <c r="V1378" t="s">
        <v>6271</v>
      </c>
      <c r="W1378" t="s">
        <v>14067</v>
      </c>
      <c r="X1378" t="s">
        <v>14068</v>
      </c>
      <c r="Y1378" t="s">
        <v>6269</v>
      </c>
      <c r="Z1378" s="48" t="str">
        <f t="shared" si="360"/>
        <v>WTR AM-10.121.15.134-Bhadra1_5/7-10.121.17.148-Bhadra 2_B2_5/7</v>
      </c>
      <c r="AA1378" s="48">
        <f t="shared" si="361"/>
        <v>15</v>
      </c>
      <c r="AB1378" s="48">
        <f t="shared" si="362"/>
        <v>24</v>
      </c>
      <c r="AC1378" s="48">
        <f t="shared" si="363"/>
        <v>15</v>
      </c>
      <c r="AD1378" s="48">
        <f t="shared" si="364"/>
        <v>25</v>
      </c>
      <c r="AE1378" s="48" t="str">
        <f t="shared" si="365"/>
        <v>10.121.16.138</v>
      </c>
      <c r="AF1378" s="42" t="str">
        <f t="shared" si="366"/>
        <v>10.121.15.134</v>
      </c>
      <c r="AG1378" s="7" t="str">
        <f t="shared" si="367"/>
        <v>BHADRA 2</v>
      </c>
      <c r="AH1378" s="7" t="str">
        <f t="shared" si="368"/>
        <v>AM-BHADRA</v>
      </c>
      <c r="AI1378" s="7" t="str">
        <f t="shared" si="369"/>
        <v>S5P7</v>
      </c>
      <c r="AJ1378" s="7" t="str">
        <f t="shared" si="370"/>
        <v>S5P7</v>
      </c>
      <c r="AK1378" s="7" t="str">
        <f>IFERROR(VLOOKUP(Z1378,'PASTE-DL-ALARMS'!$Q$10:$W$2200,7,FALSE),"")</f>
        <v/>
      </c>
      <c r="AL1378" s="55" t="str">
        <f>IFERROR(VLOOKUP(Z1378,'PASTE-DL-ALARMS'!$Q$10:$W$2200,3,FALSE),"")</f>
        <v/>
      </c>
      <c r="AM1378" s="7" t="str">
        <f t="shared" si="371"/>
        <v>10.121.16.138_BHADRA 2_S5P7</v>
      </c>
      <c r="AN1378" s="55" t="str">
        <f t="shared" si="372"/>
        <v>10.121.15.134_AM-BHADRA_S5P7</v>
      </c>
      <c r="AO1378" s="72" t="e">
        <f t="shared" ca="1" si="373"/>
        <v>#VALUE!</v>
      </c>
      <c r="AP1378" s="7" t="str">
        <f>IFERROR(VLOOKUP(Z1378,'PASTE-DL-ALARMS'!$Q$10:$Z$2800,8,FALSE),"")</f>
        <v/>
      </c>
    </row>
    <row r="1379" spans="1:42" x14ac:dyDescent="0.25">
      <c r="A1379" s="20"/>
      <c r="B1379" s="20"/>
      <c r="C1379" s="20" t="str">
        <f>IF(D1379="Critical",MAX($C$8:C1378)+1,"")</f>
        <v/>
      </c>
      <c r="D1379" s="20" t="str">
        <f t="shared" si="357"/>
        <v>-</v>
      </c>
      <c r="E1379" s="20" t="str">
        <f>VLOOKUP('PASTE-DOWN-DL'!F1379,'SSA-CODE'!$D$4:$E$56,2,FALSE)</f>
        <v>NDD</v>
      </c>
      <c r="F1379" s="48" t="str">
        <f t="shared" si="358"/>
        <v>SSA NAD</v>
      </c>
      <c r="G1379" s="48" t="str">
        <f t="shared" si="359"/>
        <v xml:space="preserve">	SSA NAD</v>
      </c>
      <c r="H1379" s="20">
        <v>1370</v>
      </c>
      <c r="I1379" t="s">
        <v>14069</v>
      </c>
      <c r="J1379" t="s">
        <v>6260</v>
      </c>
      <c r="K1379" t="s">
        <v>6275</v>
      </c>
      <c r="L1379" t="s">
        <v>6262</v>
      </c>
      <c r="M1379" t="s">
        <v>6263</v>
      </c>
      <c r="N1379" t="s">
        <v>14070</v>
      </c>
      <c r="O1379" t="s">
        <v>14071</v>
      </c>
      <c r="P1379" t="s">
        <v>6266</v>
      </c>
      <c r="Q1379" t="s">
        <v>6820</v>
      </c>
      <c r="R1379" t="s">
        <v>6279</v>
      </c>
      <c r="S1379" t="s">
        <v>14072</v>
      </c>
      <c r="T1379" t="s">
        <v>6321</v>
      </c>
      <c r="U1379" t="s">
        <v>8062</v>
      </c>
      <c r="V1379" t="s">
        <v>6271</v>
      </c>
      <c r="W1379" t="s">
        <v>14073</v>
      </c>
      <c r="X1379" t="s">
        <v>14074</v>
      </c>
      <c r="Y1379" t="s">
        <v>6269</v>
      </c>
      <c r="Z1379" s="48" t="str">
        <f t="shared" si="360"/>
        <v>SSA NAD-10.121.98.67-CAMBAY_3/3-10.121.16.234-Anand2_5/4</v>
      </c>
      <c r="AA1379" s="48">
        <f t="shared" si="361"/>
        <v>14</v>
      </c>
      <c r="AB1379" s="48">
        <f t="shared" si="362"/>
        <v>21</v>
      </c>
      <c r="AC1379" s="48">
        <f t="shared" si="363"/>
        <v>15</v>
      </c>
      <c r="AD1379" s="48">
        <f t="shared" si="364"/>
        <v>22</v>
      </c>
      <c r="AE1379" s="48" t="str">
        <f t="shared" si="365"/>
        <v>10.121.98.67</v>
      </c>
      <c r="AF1379" s="42" t="str">
        <f t="shared" si="366"/>
        <v>10.121.16.234</v>
      </c>
      <c r="AG1379" s="7" t="str">
        <f t="shared" si="367"/>
        <v>CAMBAY</v>
      </c>
      <c r="AH1379" s="7" t="str">
        <f t="shared" si="368"/>
        <v>Anand2</v>
      </c>
      <c r="AI1379" s="7" t="str">
        <f t="shared" si="369"/>
        <v>S3P3</v>
      </c>
      <c r="AJ1379" s="7" t="str">
        <f t="shared" si="370"/>
        <v>S5P4</v>
      </c>
      <c r="AK1379" s="7" t="str">
        <f>IFERROR(VLOOKUP(Z1379,'PASTE-DL-ALARMS'!$Q$10:$W$2200,7,FALSE),"")</f>
        <v/>
      </c>
      <c r="AL1379" s="55" t="str">
        <f>IFERROR(VLOOKUP(Z1379,'PASTE-DL-ALARMS'!$Q$10:$W$2200,3,FALSE),"")</f>
        <v/>
      </c>
      <c r="AM1379" s="7" t="str">
        <f t="shared" si="371"/>
        <v>10.121.98.67_CAMBAY_S3P3</v>
      </c>
      <c r="AN1379" s="55" t="str">
        <f t="shared" si="372"/>
        <v>10.121.16.234_Anand2_S5P4</v>
      </c>
      <c r="AO1379" s="72" t="e">
        <f t="shared" ca="1" si="373"/>
        <v>#VALUE!</v>
      </c>
      <c r="AP1379" s="7" t="str">
        <f>IFERROR(VLOOKUP(Z1379,'PASTE-DL-ALARMS'!$Q$10:$Z$2800,8,FALSE),"")</f>
        <v/>
      </c>
    </row>
    <row r="1380" spans="1:42" x14ac:dyDescent="0.25">
      <c r="A1380" s="20"/>
      <c r="B1380" s="20"/>
      <c r="C1380" s="20" t="str">
        <f>IF(D1380="Critical",MAX($C$8:C1379)+1,"")</f>
        <v/>
      </c>
      <c r="D1380" s="20" t="str">
        <f t="shared" si="357"/>
        <v>-</v>
      </c>
      <c r="E1380" s="20" t="str">
        <f>VLOOKUP('PASTE-DOWN-DL'!F1380,'SSA-CODE'!$D$4:$E$56,2,FALSE)</f>
        <v>WTR RJ</v>
      </c>
      <c r="F1380" s="48" t="str">
        <f t="shared" si="358"/>
        <v>WTR RJ</v>
      </c>
      <c r="G1380" s="48" t="str">
        <f t="shared" si="359"/>
        <v xml:space="preserve">	WTR RJ</v>
      </c>
      <c r="H1380" s="20">
        <v>1371</v>
      </c>
      <c r="I1380" t="s">
        <v>14075</v>
      </c>
      <c r="J1380" t="s">
        <v>6260</v>
      </c>
      <c r="K1380" t="s">
        <v>6275</v>
      </c>
      <c r="L1380" t="s">
        <v>6262</v>
      </c>
      <c r="M1380" t="s">
        <v>6263</v>
      </c>
      <c r="N1380" t="s">
        <v>14076</v>
      </c>
      <c r="O1380" t="s">
        <v>14077</v>
      </c>
      <c r="P1380" t="s">
        <v>6266</v>
      </c>
      <c r="Q1380" t="s">
        <v>7273</v>
      </c>
      <c r="R1380" t="s">
        <v>6279</v>
      </c>
      <c r="S1380" t="s">
        <v>14078</v>
      </c>
      <c r="T1380" t="s">
        <v>6770</v>
      </c>
      <c r="U1380" t="s">
        <v>14079</v>
      </c>
      <c r="V1380" t="s">
        <v>6271</v>
      </c>
      <c r="W1380" t="s">
        <v>14080</v>
      </c>
      <c r="X1380" t="s">
        <v>14081</v>
      </c>
      <c r="Y1380" t="s">
        <v>6269</v>
      </c>
      <c r="Z1380" s="48" t="str">
        <f t="shared" si="360"/>
        <v>WTR RJ-10.121.17.135-RAJKOT KR2(GNE)_6/6-10.121.17.136-RAJKOTWTRB2_6/6</v>
      </c>
      <c r="AA1380" s="48">
        <f t="shared" si="361"/>
        <v>14</v>
      </c>
      <c r="AB1380" s="48">
        <f t="shared" si="362"/>
        <v>25</v>
      </c>
      <c r="AC1380" s="48">
        <f t="shared" si="363"/>
        <v>14</v>
      </c>
      <c r="AD1380" s="48">
        <f t="shared" si="364"/>
        <v>21</v>
      </c>
      <c r="AE1380" s="48" t="str">
        <f t="shared" si="365"/>
        <v>10.121.17.25</v>
      </c>
      <c r="AF1380" s="42" t="str">
        <f t="shared" si="366"/>
        <v>10.121.17.26</v>
      </c>
      <c r="AG1380" s="7" t="str">
        <f t="shared" si="367"/>
        <v>RAJKOT KR2</v>
      </c>
      <c r="AH1380" s="7" t="str">
        <f t="shared" si="368"/>
        <v>RAJKOT</v>
      </c>
      <c r="AI1380" s="7" t="str">
        <f t="shared" si="369"/>
        <v>S6P6</v>
      </c>
      <c r="AJ1380" s="7" t="str">
        <f t="shared" si="370"/>
        <v>S6P6</v>
      </c>
      <c r="AK1380" s="7" t="str">
        <f>IFERROR(VLOOKUP(Z1380,'PASTE-DL-ALARMS'!$Q$10:$W$2200,7,FALSE),"")</f>
        <v/>
      </c>
      <c r="AL1380" s="55" t="str">
        <f>IFERROR(VLOOKUP(Z1380,'PASTE-DL-ALARMS'!$Q$10:$W$2200,3,FALSE),"")</f>
        <v/>
      </c>
      <c r="AM1380" s="7" t="str">
        <f t="shared" si="371"/>
        <v>10.121.17.25_RAJKOT KR2_S6P6</v>
      </c>
      <c r="AN1380" s="55" t="str">
        <f t="shared" si="372"/>
        <v>10.121.17.26_RAJKOT_S6P6</v>
      </c>
      <c r="AO1380" s="72" t="e">
        <f t="shared" ca="1" si="373"/>
        <v>#VALUE!</v>
      </c>
      <c r="AP1380" s="7" t="str">
        <f>IFERROR(VLOOKUP(Z1380,'PASTE-DL-ALARMS'!$Q$10:$Z$2800,8,FALSE),"")</f>
        <v/>
      </c>
    </row>
    <row r="1381" spans="1:42" x14ac:dyDescent="0.25">
      <c r="A1381" s="20"/>
      <c r="B1381" s="20"/>
      <c r="C1381" s="20" t="str">
        <f>IF(D1381="Critical",MAX($C$8:C1380)+1,"")</f>
        <v/>
      </c>
      <c r="D1381" s="20" t="str">
        <f t="shared" si="357"/>
        <v>-</v>
      </c>
      <c r="E1381" s="20" t="str">
        <f>VLOOKUP('PASTE-DOWN-DL'!F1381,'SSA-CODE'!$D$4:$E$56,2,FALSE)</f>
        <v>VAL</v>
      </c>
      <c r="F1381" s="48" t="str">
        <f t="shared" si="358"/>
        <v>SSA VAL</v>
      </c>
      <c r="G1381" s="48" t="str">
        <f t="shared" si="359"/>
        <v xml:space="preserve">	SSA VAL</v>
      </c>
      <c r="H1381" s="20">
        <v>1372</v>
      </c>
      <c r="I1381" t="s">
        <v>14082</v>
      </c>
      <c r="J1381" t="s">
        <v>6466</v>
      </c>
      <c r="K1381" t="s">
        <v>6275</v>
      </c>
      <c r="L1381" t="s">
        <v>6262</v>
      </c>
      <c r="M1381" t="s">
        <v>6263</v>
      </c>
      <c r="N1381" t="s">
        <v>14083</v>
      </c>
      <c r="O1381" t="s">
        <v>14084</v>
      </c>
      <c r="P1381" t="s">
        <v>6266</v>
      </c>
      <c r="Q1381" t="s">
        <v>6742</v>
      </c>
      <c r="R1381" t="s">
        <v>6279</v>
      </c>
      <c r="S1381" t="s">
        <v>7856</v>
      </c>
      <c r="T1381" t="s">
        <v>6471</v>
      </c>
      <c r="U1381" t="s">
        <v>7857</v>
      </c>
      <c r="V1381" t="s">
        <v>6271</v>
      </c>
      <c r="W1381" t="s">
        <v>14085</v>
      </c>
      <c r="X1381" t="s">
        <v>14086</v>
      </c>
      <c r="Y1381" t="s">
        <v>6269</v>
      </c>
      <c r="Z1381" s="48" t="str">
        <f t="shared" si="360"/>
        <v>SSA VAL-10.121.16.94-ValsadNew_B2_3/11-10.121.68.65-VALSAD_OLD(GNE)_5/9</v>
      </c>
      <c r="AA1381" s="48">
        <f t="shared" si="361"/>
        <v>14</v>
      </c>
      <c r="AB1381" s="48">
        <f t="shared" si="362"/>
        <v>25</v>
      </c>
      <c r="AC1381" s="48">
        <f t="shared" si="363"/>
        <v>14</v>
      </c>
      <c r="AD1381" s="48">
        <f t="shared" si="364"/>
        <v>30</v>
      </c>
      <c r="AE1381" s="48" t="str">
        <f t="shared" si="365"/>
        <v>10.121.16.94</v>
      </c>
      <c r="AF1381" s="42" t="str">
        <f t="shared" si="366"/>
        <v>10.121.68.65</v>
      </c>
      <c r="AG1381" s="7" t="str">
        <f t="shared" si="367"/>
        <v>Valsad-New</v>
      </c>
      <c r="AH1381" s="7" t="str">
        <f t="shared" si="368"/>
        <v>VALSAD-OLD(GNE)</v>
      </c>
      <c r="AI1381" s="7" t="str">
        <f t="shared" si="369"/>
        <v>S3P11</v>
      </c>
      <c r="AJ1381" s="7" t="str">
        <f t="shared" si="370"/>
        <v>S5P9</v>
      </c>
      <c r="AK1381" s="7" t="str">
        <f>IFERROR(VLOOKUP(Z1381,'PASTE-DL-ALARMS'!$Q$10:$W$2200,7,FALSE),"")</f>
        <v/>
      </c>
      <c r="AL1381" s="55" t="str">
        <f>IFERROR(VLOOKUP(Z1381,'PASTE-DL-ALARMS'!$Q$10:$W$2200,3,FALSE),"")</f>
        <v/>
      </c>
      <c r="AM1381" s="7" t="str">
        <f t="shared" si="371"/>
        <v>10.121.16.94_Valsad-New_S3P11</v>
      </c>
      <c r="AN1381" s="55" t="str">
        <f t="shared" si="372"/>
        <v>10.121.68.65_VALSAD-OLD(GNE)_S5P9</v>
      </c>
      <c r="AO1381" s="72" t="e">
        <f t="shared" ca="1" si="373"/>
        <v>#VALUE!</v>
      </c>
      <c r="AP1381" s="7" t="str">
        <f>IFERROR(VLOOKUP(Z1381,'PASTE-DL-ALARMS'!$Q$10:$Z$2800,8,FALSE),"")</f>
        <v/>
      </c>
    </row>
    <row r="1382" spans="1:42" x14ac:dyDescent="0.25">
      <c r="A1382" s="20"/>
      <c r="B1382" s="20"/>
      <c r="C1382" s="20" t="str">
        <f>IF(D1382="Critical",MAX($C$8:C1381)+1,"")</f>
        <v/>
      </c>
      <c r="D1382" s="20" t="str">
        <f t="shared" si="357"/>
        <v>-</v>
      </c>
      <c r="E1382" s="20" t="str">
        <f>VLOOKUP('PASTE-DOWN-DL'!F1382,'SSA-CODE'!$D$4:$E$56,2,FALSE)</f>
        <v>WTR AM</v>
      </c>
      <c r="F1382" s="48" t="str">
        <f t="shared" si="358"/>
        <v>WTR AM</v>
      </c>
      <c r="G1382" s="48" t="str">
        <f t="shared" si="359"/>
        <v xml:space="preserve">	WTR AM</v>
      </c>
      <c r="H1382" s="20">
        <v>1373</v>
      </c>
      <c r="I1382" t="s">
        <v>14087</v>
      </c>
      <c r="J1382" t="s">
        <v>6260</v>
      </c>
      <c r="K1382" t="s">
        <v>6275</v>
      </c>
      <c r="L1382" t="s">
        <v>6262</v>
      </c>
      <c r="M1382" t="s">
        <v>6263</v>
      </c>
      <c r="N1382" t="s">
        <v>14088</v>
      </c>
      <c r="O1382" t="s">
        <v>14089</v>
      </c>
      <c r="P1382" t="s">
        <v>6266</v>
      </c>
      <c r="Q1382" t="s">
        <v>6498</v>
      </c>
      <c r="R1382" t="s">
        <v>6279</v>
      </c>
      <c r="S1382" t="s">
        <v>14090</v>
      </c>
      <c r="T1382" t="s">
        <v>6471</v>
      </c>
      <c r="U1382" t="s">
        <v>8161</v>
      </c>
      <c r="V1382" t="s">
        <v>6271</v>
      </c>
      <c r="W1382" t="s">
        <v>14091</v>
      </c>
      <c r="X1382" t="s">
        <v>14092</v>
      </c>
      <c r="Y1382" t="s">
        <v>6269</v>
      </c>
      <c r="Z1382" s="48" t="str">
        <f t="shared" si="360"/>
        <v>WTR AM-10.121.16.235-Bhalej_PH2 B1_4/6-10.121.24.239-CHAKLASI_PH2_2/5</v>
      </c>
      <c r="AA1382" s="48">
        <f t="shared" si="361"/>
        <v>15</v>
      </c>
      <c r="AB1382" s="48">
        <f t="shared" si="362"/>
        <v>22</v>
      </c>
      <c r="AC1382" s="48">
        <f t="shared" si="363"/>
        <v>15</v>
      </c>
      <c r="AD1382" s="48">
        <f t="shared" si="364"/>
        <v>24</v>
      </c>
      <c r="AE1382" s="48" t="str">
        <f t="shared" si="365"/>
        <v>10.121.16.235</v>
      </c>
      <c r="AF1382" s="42" t="str">
        <f t="shared" si="366"/>
        <v>10.121.24.239</v>
      </c>
      <c r="AG1382" s="7" t="str">
        <f t="shared" si="367"/>
        <v>Bhalej</v>
      </c>
      <c r="AH1382" s="7" t="str">
        <f t="shared" si="368"/>
        <v>CHAKLASI</v>
      </c>
      <c r="AI1382" s="7" t="str">
        <f t="shared" si="369"/>
        <v>S4P5</v>
      </c>
      <c r="AJ1382" s="7" t="str">
        <f t="shared" si="370"/>
        <v>S2P5</v>
      </c>
      <c r="AK1382" s="7" t="str">
        <f>IFERROR(VLOOKUP(Z1382,'PASTE-DL-ALARMS'!$Q$10:$W$2200,7,FALSE),"")</f>
        <v/>
      </c>
      <c r="AL1382" s="55" t="str">
        <f>IFERROR(VLOOKUP(Z1382,'PASTE-DL-ALARMS'!$Q$10:$W$2200,3,FALSE),"")</f>
        <v/>
      </c>
      <c r="AM1382" s="7" t="str">
        <f t="shared" si="371"/>
        <v>10.121.16.235_Bhalej_S4P5</v>
      </c>
      <c r="AN1382" s="55" t="str">
        <f t="shared" si="372"/>
        <v>10.121.24.239_CHAKLASI_S2P5</v>
      </c>
      <c r="AO1382" s="72" t="e">
        <f t="shared" ca="1" si="373"/>
        <v>#VALUE!</v>
      </c>
      <c r="AP1382" s="7" t="str">
        <f>IFERROR(VLOOKUP(Z1382,'PASTE-DL-ALARMS'!$Q$10:$Z$2800,8,FALSE),"")</f>
        <v/>
      </c>
    </row>
    <row r="1383" spans="1:42" x14ac:dyDescent="0.25">
      <c r="A1383" s="20"/>
      <c r="B1383" s="20"/>
      <c r="C1383" s="20" t="str">
        <f>IF(D1383="Critical",MAX($C$8:C1382)+1,"")</f>
        <v/>
      </c>
      <c r="D1383" s="20" t="str">
        <f t="shared" si="357"/>
        <v>-</v>
      </c>
      <c r="E1383" s="20" t="str">
        <f>VLOOKUP('PASTE-DOWN-DL'!F1383,'SSA-CODE'!$D$4:$E$56,2,FALSE)</f>
        <v>BUJ</v>
      </c>
      <c r="F1383" s="48" t="str">
        <f t="shared" si="358"/>
        <v>SSA BUJ</v>
      </c>
      <c r="G1383" s="48" t="str">
        <f t="shared" si="359"/>
        <v xml:space="preserve">	SSA BUJ</v>
      </c>
      <c r="H1383" s="20">
        <v>1374</v>
      </c>
      <c r="I1383" t="s">
        <v>14093</v>
      </c>
      <c r="J1383" t="s">
        <v>6260</v>
      </c>
      <c r="K1383" t="s">
        <v>6275</v>
      </c>
      <c r="L1383" t="s">
        <v>6262</v>
      </c>
      <c r="M1383" t="s">
        <v>6263</v>
      </c>
      <c r="N1383" t="s">
        <v>14094</v>
      </c>
      <c r="O1383" t="s">
        <v>14095</v>
      </c>
      <c r="P1383" t="s">
        <v>6266</v>
      </c>
      <c r="Q1383" t="s">
        <v>6894</v>
      </c>
      <c r="R1383" t="s">
        <v>6279</v>
      </c>
      <c r="S1383" t="s">
        <v>14096</v>
      </c>
      <c r="T1383" t="s">
        <v>6345</v>
      </c>
      <c r="U1383" t="s">
        <v>6346</v>
      </c>
      <c r="V1383" t="s">
        <v>6271</v>
      </c>
      <c r="W1383" t="s">
        <v>14097</v>
      </c>
      <c r="X1383" t="s">
        <v>14098</v>
      </c>
      <c r="Y1383" t="s">
        <v>6269</v>
      </c>
      <c r="Z1383" s="48" t="str">
        <f t="shared" si="360"/>
        <v>SSA BUJ-10.121.96.137-Dayapar_TN705B_GJ_SSA BUJ_PH3\S4P5-10.121.96.171-NARA_TN703B_GJ_SSA BUJ_PH3\S2P6</v>
      </c>
      <c r="AA1383" s="48">
        <f t="shared" si="361"/>
        <v>15</v>
      </c>
      <c r="AB1383" s="48">
        <f t="shared" si="362"/>
        <v>23</v>
      </c>
      <c r="AC1383" s="48">
        <f t="shared" si="363"/>
        <v>15</v>
      </c>
      <c r="AD1383" s="48">
        <f t="shared" si="364"/>
        <v>20</v>
      </c>
      <c r="AE1383" s="48" t="str">
        <f t="shared" si="365"/>
        <v>10.121.96.137</v>
      </c>
      <c r="AF1383" s="42" t="str">
        <f t="shared" si="366"/>
        <v>10.121.96.171</v>
      </c>
      <c r="AG1383" s="7" t="str">
        <f t="shared" si="367"/>
        <v>Dayapar</v>
      </c>
      <c r="AH1383" s="7" t="str">
        <f t="shared" si="368"/>
        <v>NARA</v>
      </c>
      <c r="AI1383" s="7" t="str">
        <f t="shared" si="369"/>
        <v>S4P5</v>
      </c>
      <c r="AJ1383" s="7" t="str">
        <f t="shared" si="370"/>
        <v>S2P6</v>
      </c>
      <c r="AK1383" s="7" t="str">
        <f>IFERROR(VLOOKUP(Z1383,'PASTE-DL-ALARMS'!$Q$10:$W$2200,7,FALSE),"")</f>
        <v/>
      </c>
      <c r="AL1383" s="55" t="str">
        <f>IFERROR(VLOOKUP(Z1383,'PASTE-DL-ALARMS'!$Q$10:$W$2200,3,FALSE),"")</f>
        <v/>
      </c>
      <c r="AM1383" s="7" t="str">
        <f t="shared" si="371"/>
        <v>10.121.96.137_Dayapar_S4P5</v>
      </c>
      <c r="AN1383" s="55" t="str">
        <f t="shared" si="372"/>
        <v>10.121.96.171_NARA_S2P6</v>
      </c>
      <c r="AO1383" s="72" t="e">
        <f t="shared" ca="1" si="373"/>
        <v>#VALUE!</v>
      </c>
      <c r="AP1383" s="7" t="str">
        <f>IFERROR(VLOOKUP(Z1383,'PASTE-DL-ALARMS'!$Q$10:$Z$2800,8,FALSE),"")</f>
        <v/>
      </c>
    </row>
    <row r="1384" spans="1:42" x14ac:dyDescent="0.25">
      <c r="A1384" s="20"/>
      <c r="B1384" s="20"/>
      <c r="C1384" s="20" t="str">
        <f>IF(D1384="Critical",MAX($C$8:C1383)+1,"")</f>
        <v/>
      </c>
      <c r="D1384" s="20" t="str">
        <f t="shared" si="357"/>
        <v>-</v>
      </c>
      <c r="E1384" s="20" t="str">
        <f>VLOOKUP('PASTE-DOWN-DL'!F1384,'SSA-CODE'!$D$4:$E$56,2,FALSE)</f>
        <v>WTR RJ</v>
      </c>
      <c r="F1384" s="48" t="str">
        <f t="shared" si="358"/>
        <v>WTR RJ</v>
      </c>
      <c r="G1384" s="48" t="str">
        <f t="shared" si="359"/>
        <v xml:space="preserve">	WTR RJ</v>
      </c>
      <c r="H1384" s="20">
        <v>1375</v>
      </c>
      <c r="I1384" t="s">
        <v>14099</v>
      </c>
      <c r="J1384" t="s">
        <v>6260</v>
      </c>
      <c r="K1384" t="s">
        <v>6261</v>
      </c>
      <c r="L1384" t="s">
        <v>6262</v>
      </c>
      <c r="M1384" t="s">
        <v>6263</v>
      </c>
      <c r="N1384" t="s">
        <v>14100</v>
      </c>
      <c r="O1384" t="s">
        <v>14101</v>
      </c>
      <c r="P1384" t="s">
        <v>6266</v>
      </c>
      <c r="Q1384" t="s">
        <v>9853</v>
      </c>
      <c r="R1384" t="s">
        <v>6279</v>
      </c>
      <c r="S1384" t="s">
        <v>6269</v>
      </c>
      <c r="T1384" t="s">
        <v>6693</v>
      </c>
      <c r="U1384" t="s">
        <v>6269</v>
      </c>
      <c r="V1384" t="s">
        <v>6271</v>
      </c>
      <c r="W1384" t="s">
        <v>14102</v>
      </c>
      <c r="X1384" t="s">
        <v>14103</v>
      </c>
      <c r="Y1384" t="s">
        <v>14104</v>
      </c>
      <c r="Z1384" s="48" t="str">
        <f t="shared" si="360"/>
        <v>WTR RJ-10.121.17.27-RAJKOT (3/1)-10.121.24.45-JUNAGADH(6/1)</v>
      </c>
      <c r="AA1384" s="48">
        <f t="shared" si="361"/>
        <v>14</v>
      </c>
      <c r="AB1384" s="48">
        <f t="shared" si="362"/>
        <v>24</v>
      </c>
      <c r="AC1384" s="48">
        <f t="shared" si="363"/>
        <v>14</v>
      </c>
      <c r="AD1384" s="48">
        <f t="shared" si="364"/>
        <v>23</v>
      </c>
      <c r="AE1384" s="48" t="str">
        <f t="shared" si="365"/>
        <v>10.121.17.27</v>
      </c>
      <c r="AF1384" s="42" t="str">
        <f t="shared" si="366"/>
        <v>10.121.24.45</v>
      </c>
      <c r="AG1384" s="7" t="str">
        <f t="shared" si="367"/>
        <v>RAJKOT KR</v>
      </c>
      <c r="AH1384" s="7" t="str">
        <f t="shared" si="368"/>
        <v>JUNAGADH</v>
      </c>
      <c r="AI1384" s="7" t="str">
        <f t="shared" si="369"/>
        <v>S3P1</v>
      </c>
      <c r="AJ1384" s="7" t="str">
        <f t="shared" si="370"/>
        <v>S6P1</v>
      </c>
      <c r="AK1384" s="7" t="str">
        <f>IFERROR(VLOOKUP(Z1384,'PASTE-DL-ALARMS'!$Q$10:$W$2200,7,FALSE),"")</f>
        <v/>
      </c>
      <c r="AL1384" s="55" t="str">
        <f>IFERROR(VLOOKUP(Z1384,'PASTE-DL-ALARMS'!$Q$10:$W$2200,3,FALSE),"")</f>
        <v/>
      </c>
      <c r="AM1384" s="7" t="str">
        <f t="shared" si="371"/>
        <v>10.121.17.27_RAJKOT KR_S3P1</v>
      </c>
      <c r="AN1384" s="55" t="str">
        <f t="shared" si="372"/>
        <v>10.121.24.45_JUNAGADH_S6P1</v>
      </c>
      <c r="AO1384" s="72" t="e">
        <f t="shared" ca="1" si="373"/>
        <v>#VALUE!</v>
      </c>
      <c r="AP1384" s="7" t="str">
        <f>IFERROR(VLOOKUP(Z1384,'PASTE-DL-ALARMS'!$Q$10:$Z$2800,8,FALSE),"")</f>
        <v/>
      </c>
    </row>
    <row r="1385" spans="1:42" x14ac:dyDescent="0.25">
      <c r="A1385" s="20"/>
      <c r="B1385" s="20"/>
      <c r="C1385" s="20" t="str">
        <f>IF(D1385="Critical",MAX($C$8:C1384)+1,"")</f>
        <v/>
      </c>
      <c r="D1385" s="20" t="str">
        <f t="shared" si="357"/>
        <v>-</v>
      </c>
      <c r="E1385" s="20" t="str">
        <f>VLOOKUP('PASTE-DOWN-DL'!F1385,'SSA-CODE'!$D$4:$E$56,2,FALSE)</f>
        <v>VDA</v>
      </c>
      <c r="F1385" s="48" t="str">
        <f t="shared" si="358"/>
        <v>SSA VDR</v>
      </c>
      <c r="G1385" s="48" t="str">
        <f t="shared" si="359"/>
        <v xml:space="preserve">	SSA VDR</v>
      </c>
      <c r="H1385" s="20">
        <v>1376</v>
      </c>
      <c r="I1385" t="s">
        <v>14105</v>
      </c>
      <c r="J1385" t="s">
        <v>6260</v>
      </c>
      <c r="K1385" t="s">
        <v>6275</v>
      </c>
      <c r="L1385" t="s">
        <v>6262</v>
      </c>
      <c r="M1385" t="s">
        <v>6263</v>
      </c>
      <c r="N1385" t="s">
        <v>14106</v>
      </c>
      <c r="O1385" t="s">
        <v>14107</v>
      </c>
      <c r="P1385" t="s">
        <v>6266</v>
      </c>
      <c r="Q1385" t="s">
        <v>7559</v>
      </c>
      <c r="R1385" t="s">
        <v>6279</v>
      </c>
      <c r="S1385" t="s">
        <v>14108</v>
      </c>
      <c r="T1385" t="s">
        <v>6287</v>
      </c>
      <c r="U1385" t="s">
        <v>6269</v>
      </c>
      <c r="V1385" t="s">
        <v>6271</v>
      </c>
      <c r="W1385" t="s">
        <v>14109</v>
      </c>
      <c r="X1385" t="s">
        <v>6488</v>
      </c>
      <c r="Y1385" t="s">
        <v>6269</v>
      </c>
      <c r="Z1385" s="48" t="str">
        <f t="shared" si="360"/>
        <v>SSA VDR-10.121.99.178-SigmaUniversity_2/5-10.121.19.151-Ivory_Garden_2/5</v>
      </c>
      <c r="AA1385" s="48">
        <f t="shared" si="361"/>
        <v>15</v>
      </c>
      <c r="AB1385" s="48">
        <f t="shared" si="362"/>
        <v>32</v>
      </c>
      <c r="AC1385" s="48">
        <f t="shared" si="363"/>
        <v>15</v>
      </c>
      <c r="AD1385" s="48">
        <f t="shared" si="364"/>
        <v>28</v>
      </c>
      <c r="AE1385" s="48" t="str">
        <f t="shared" si="365"/>
        <v>10.121.99.178</v>
      </c>
      <c r="AF1385" s="42" t="str">
        <f t="shared" si="366"/>
        <v>10.121.19.151</v>
      </c>
      <c r="AG1385" s="7" t="str">
        <f t="shared" si="367"/>
        <v>SIGMA University</v>
      </c>
      <c r="AH1385" s="7" t="str">
        <f t="shared" si="368"/>
        <v>IVORY GARDEN</v>
      </c>
      <c r="AI1385" s="7" t="str">
        <f t="shared" si="369"/>
        <v>S2P5</v>
      </c>
      <c r="AJ1385" s="7" t="str">
        <f t="shared" si="370"/>
        <v>S2P5</v>
      </c>
      <c r="AK1385" s="7" t="str">
        <f>IFERROR(VLOOKUP(Z1385,'PASTE-DL-ALARMS'!$Q$10:$W$2200,7,FALSE),"")</f>
        <v/>
      </c>
      <c r="AL1385" s="55" t="str">
        <f>IFERROR(VLOOKUP(Z1385,'PASTE-DL-ALARMS'!$Q$10:$W$2200,3,FALSE),"")</f>
        <v/>
      </c>
      <c r="AM1385" s="7" t="str">
        <f t="shared" si="371"/>
        <v>10.121.99.178_SIGMA University_S2P5</v>
      </c>
      <c r="AN1385" s="55" t="str">
        <f t="shared" si="372"/>
        <v>10.121.19.151_IVORY GARDEN_S2P5</v>
      </c>
      <c r="AO1385" s="72" t="e">
        <f t="shared" ca="1" si="373"/>
        <v>#VALUE!</v>
      </c>
      <c r="AP1385" s="7" t="str">
        <f>IFERROR(VLOOKUP(Z1385,'PASTE-DL-ALARMS'!$Q$10:$Z$2800,8,FALSE),"")</f>
        <v/>
      </c>
    </row>
    <row r="1386" spans="1:42" x14ac:dyDescent="0.25">
      <c r="A1386" s="20"/>
      <c r="B1386" s="20"/>
      <c r="C1386" s="20">
        <f>IF(D1386="Critical",MAX($C$8:C1385)+1,"")</f>
        <v>54</v>
      </c>
      <c r="D1386" s="20" t="str">
        <f t="shared" si="357"/>
        <v>Critical</v>
      </c>
      <c r="E1386" s="20" t="str">
        <f>VLOOKUP('PASTE-DOWN-DL'!F1386,'SSA-CODE'!$D$4:$E$56,2,FALSE)</f>
        <v>WTR AM</v>
      </c>
      <c r="F1386" s="48" t="str">
        <f t="shared" si="358"/>
        <v>WTR AM</v>
      </c>
      <c r="G1386" s="48" t="str">
        <f t="shared" si="359"/>
        <v xml:space="preserve">	WTR AM</v>
      </c>
      <c r="H1386" s="20">
        <v>1377</v>
      </c>
      <c r="I1386" t="s">
        <v>14110</v>
      </c>
      <c r="J1386" t="s">
        <v>6260</v>
      </c>
      <c r="K1386" t="s">
        <v>6261</v>
      </c>
      <c r="L1386" t="s">
        <v>6262</v>
      </c>
      <c r="M1386" t="s">
        <v>6263</v>
      </c>
      <c r="N1386" t="s">
        <v>14111</v>
      </c>
      <c r="O1386" t="s">
        <v>14112</v>
      </c>
      <c r="P1386" t="s">
        <v>6484</v>
      </c>
      <c r="Q1386" t="s">
        <v>6460</v>
      </c>
      <c r="R1386" t="s">
        <v>6268</v>
      </c>
      <c r="S1386" t="s">
        <v>14113</v>
      </c>
      <c r="T1386" t="s">
        <v>6500</v>
      </c>
      <c r="U1386" t="s">
        <v>6305</v>
      </c>
      <c r="V1386" t="s">
        <v>6271</v>
      </c>
      <c r="W1386" t="s">
        <v>14114</v>
      </c>
      <c r="X1386" t="s">
        <v>14115</v>
      </c>
      <c r="Y1386" t="s">
        <v>6269</v>
      </c>
      <c r="Z1386" s="48" t="str">
        <f t="shared" si="360"/>
        <v>WTR AM-10.121.26.71-Dhanpur B1_4/1-10.121.26.72-Vedrampur B1_3/1</v>
      </c>
      <c r="AA1386" s="48">
        <f t="shared" si="361"/>
        <v>14</v>
      </c>
      <c r="AB1386" s="48">
        <f t="shared" si="362"/>
        <v>22</v>
      </c>
      <c r="AC1386" s="48">
        <f t="shared" si="363"/>
        <v>14</v>
      </c>
      <c r="AD1386" s="48">
        <f t="shared" si="364"/>
        <v>24</v>
      </c>
      <c r="AE1386" s="48" t="str">
        <f t="shared" si="365"/>
        <v>10.121.26.71</v>
      </c>
      <c r="AF1386" s="42" t="str">
        <f t="shared" si="366"/>
        <v>10.121.26.72</v>
      </c>
      <c r="AG1386" s="7" t="str">
        <f t="shared" si="367"/>
        <v>Dhanpur</v>
      </c>
      <c r="AH1386" s="7" t="str">
        <f t="shared" si="368"/>
        <v>Vedrampur</v>
      </c>
      <c r="AI1386" s="7" t="str">
        <f t="shared" si="369"/>
        <v>S4P1</v>
      </c>
      <c r="AJ1386" s="7" t="str">
        <f t="shared" si="370"/>
        <v>S3P1</v>
      </c>
      <c r="AK1386" s="7" t="str">
        <f>IFERROR(VLOOKUP(Z1386,'PASTE-DL-ALARMS'!$Q$10:$W$2200,7,FALSE),"")</f>
        <v>14-05-2026</v>
      </c>
      <c r="AL1386" s="55" t="str">
        <f>IFERROR(VLOOKUP(Z1386,'PASTE-DL-ALARMS'!$Q$10:$W$2200,3,FALSE),"")</f>
        <v>23:05:32</v>
      </c>
      <c r="AM1386" s="7" t="str">
        <f t="shared" si="371"/>
        <v>10.121.26.71_Dhanpur_S4P1</v>
      </c>
      <c r="AN1386" s="55" t="str">
        <f t="shared" si="372"/>
        <v>10.121.26.72_Vedrampur_S3P1</v>
      </c>
      <c r="AO1386" s="72">
        <f t="shared" ca="1" si="373"/>
        <v>1</v>
      </c>
      <c r="AP1386" s="7" t="str">
        <f>IFERROR(VLOOKUP(Z1386,'PASTE-DL-ALARMS'!$Q$10:$Z$2800,8,FALSE),"")</f>
        <v xml:space="preserve">	2026/05/14,23:05:32</v>
      </c>
    </row>
    <row r="1387" spans="1:42" x14ac:dyDescent="0.25">
      <c r="A1387" s="20"/>
      <c r="B1387" s="20"/>
      <c r="C1387" s="20" t="str">
        <f>IF(D1387="Critical",MAX($C$8:C1386)+1,"")</f>
        <v/>
      </c>
      <c r="D1387" s="20" t="str">
        <f t="shared" si="357"/>
        <v>-</v>
      </c>
      <c r="E1387" s="20" t="str">
        <f>VLOOKUP('PASTE-DOWN-DL'!F1387,'SSA-CODE'!$D$4:$E$56,2,FALSE)</f>
        <v>BCH</v>
      </c>
      <c r="F1387" s="48" t="str">
        <f t="shared" si="358"/>
        <v>SSA BCH</v>
      </c>
      <c r="G1387" s="48" t="str">
        <f t="shared" si="359"/>
        <v xml:space="preserve">	SSA BCH</v>
      </c>
      <c r="H1387" s="20">
        <v>1378</v>
      </c>
      <c r="I1387" t="s">
        <v>14116</v>
      </c>
      <c r="J1387" t="s">
        <v>6260</v>
      </c>
      <c r="K1387" t="s">
        <v>6261</v>
      </c>
      <c r="L1387" t="s">
        <v>6262</v>
      </c>
      <c r="M1387" t="s">
        <v>6263</v>
      </c>
      <c r="N1387" t="s">
        <v>14118</v>
      </c>
      <c r="O1387" t="s">
        <v>14117</v>
      </c>
      <c r="P1387" t="s">
        <v>6266</v>
      </c>
      <c r="Q1387" t="s">
        <v>6629</v>
      </c>
      <c r="R1387" t="s">
        <v>6876</v>
      </c>
      <c r="S1387" t="s">
        <v>12527</v>
      </c>
      <c r="T1387" t="s">
        <v>6321</v>
      </c>
      <c r="U1387" t="s">
        <v>7400</v>
      </c>
      <c r="V1387" t="s">
        <v>6271</v>
      </c>
      <c r="W1387" t="s">
        <v>12528</v>
      </c>
      <c r="X1387" t="s">
        <v>14119</v>
      </c>
      <c r="Y1387" t="s">
        <v>6269</v>
      </c>
      <c r="Z1387" s="48" t="str">
        <f t="shared" si="360"/>
        <v>SSA BCH-10.121.24.197-CHOPADVAV_3/1-10.121.96.81-Sagbara_S4P1</v>
      </c>
      <c r="AA1387" s="48">
        <f t="shared" si="361"/>
        <v>14</v>
      </c>
      <c r="AB1387" s="48">
        <f t="shared" si="362"/>
        <v>30</v>
      </c>
      <c r="AC1387" s="48">
        <f t="shared" si="363"/>
        <v>15</v>
      </c>
      <c r="AD1387" s="48">
        <f t="shared" si="364"/>
        <v>25</v>
      </c>
      <c r="AE1387" s="48" t="str">
        <f t="shared" si="365"/>
        <v>10.121.96.81</v>
      </c>
      <c r="AF1387" s="42" t="str">
        <f t="shared" si="366"/>
        <v>10.121.24.197</v>
      </c>
      <c r="AG1387" s="7" t="str">
        <f t="shared" si="367"/>
        <v xml:space="preserve">BCH033 Sagbara </v>
      </c>
      <c r="AH1387" s="7" t="str">
        <f t="shared" si="368"/>
        <v>CHOPADVAV</v>
      </c>
      <c r="AI1387" s="7" t="str">
        <f t="shared" si="369"/>
        <v>S4P1</v>
      </c>
      <c r="AJ1387" s="7" t="str">
        <f t="shared" si="370"/>
        <v>S3P1</v>
      </c>
      <c r="AK1387" s="7" t="str">
        <f>IFERROR(VLOOKUP(Z1387,'PASTE-DL-ALARMS'!$Q$10:$W$2200,7,FALSE),"")</f>
        <v/>
      </c>
      <c r="AL1387" s="55" t="str">
        <f>IFERROR(VLOOKUP(Z1387,'PASTE-DL-ALARMS'!$Q$10:$W$2200,3,FALSE),"")</f>
        <v/>
      </c>
      <c r="AM1387" s="7" t="str">
        <f t="shared" si="371"/>
        <v>10.121.96.81_BCH033 Sagbara _S4P1</v>
      </c>
      <c r="AN1387" s="55" t="str">
        <f t="shared" si="372"/>
        <v>10.121.24.197_CHOPADVAV_S3P1</v>
      </c>
      <c r="AO1387" s="72" t="e">
        <f t="shared" ca="1" si="373"/>
        <v>#VALUE!</v>
      </c>
      <c r="AP1387" s="7" t="str">
        <f>IFERROR(VLOOKUP(Z1387,'PASTE-DL-ALARMS'!$Q$10:$Z$2800,8,FALSE),"")</f>
        <v/>
      </c>
    </row>
    <row r="1388" spans="1:42" x14ac:dyDescent="0.25">
      <c r="A1388" s="20"/>
      <c r="B1388" s="20"/>
      <c r="C1388" s="20" t="str">
        <f>IF(D1388="Critical",MAX($C$8:C1387)+1,"")</f>
        <v/>
      </c>
      <c r="D1388" s="20" t="str">
        <f t="shared" si="357"/>
        <v>-</v>
      </c>
      <c r="E1388" s="20" t="str">
        <f>VLOOKUP('PASTE-DOWN-DL'!F1388,'SSA-CODE'!$D$4:$E$56,2,FALSE)</f>
        <v>BCH</v>
      </c>
      <c r="F1388" s="48" t="str">
        <f t="shared" si="358"/>
        <v>SSA BCH</v>
      </c>
      <c r="G1388" s="48" t="str">
        <f t="shared" si="359"/>
        <v xml:space="preserve">	SSA BCH</v>
      </c>
      <c r="H1388" s="20">
        <v>1379</v>
      </c>
      <c r="I1388" t="s">
        <v>14120</v>
      </c>
      <c r="J1388" t="s">
        <v>6260</v>
      </c>
      <c r="K1388" t="s">
        <v>6275</v>
      </c>
      <c r="L1388" t="s">
        <v>6262</v>
      </c>
      <c r="M1388" t="s">
        <v>6263</v>
      </c>
      <c r="N1388" t="s">
        <v>14121</v>
      </c>
      <c r="O1388" t="s">
        <v>14122</v>
      </c>
      <c r="P1388" t="s">
        <v>6266</v>
      </c>
      <c r="Q1388" t="s">
        <v>6360</v>
      </c>
      <c r="R1388" t="s">
        <v>6279</v>
      </c>
      <c r="S1388" t="s">
        <v>6269</v>
      </c>
      <c r="T1388" t="s">
        <v>7260</v>
      </c>
      <c r="U1388" t="s">
        <v>6269</v>
      </c>
      <c r="V1388" t="s">
        <v>6271</v>
      </c>
      <c r="W1388" t="s">
        <v>14123</v>
      </c>
      <c r="X1388" t="s">
        <v>14124</v>
      </c>
      <c r="Y1388" t="s">
        <v>6269</v>
      </c>
      <c r="Z1388" s="48" t="str">
        <f t="shared" si="360"/>
        <v>SSA BCH-10.121.96.101-TN703B_GNFC BHARUCH_PH3 1/5-10.121.24.196-TN705B-Bharuch_GIDC_B1 3/3</v>
      </c>
      <c r="AA1388" s="48">
        <f t="shared" si="361"/>
        <v>15</v>
      </c>
      <c r="AB1388" s="48">
        <f t="shared" si="362"/>
        <v>28</v>
      </c>
      <c r="AC1388" s="48">
        <f t="shared" si="363"/>
        <v>15</v>
      </c>
      <c r="AD1388" s="48">
        <f t="shared" si="364"/>
        <v>28</v>
      </c>
      <c r="AE1388" s="48" t="str">
        <f t="shared" si="365"/>
        <v>10.121.24.196</v>
      </c>
      <c r="AF1388" s="42" t="str">
        <f t="shared" si="366"/>
        <v>10.121.96.101</v>
      </c>
      <c r="AG1388" s="7" t="str">
        <f t="shared" si="367"/>
        <v>Bharuch GIDC</v>
      </c>
      <c r="AH1388" s="7" t="str">
        <f t="shared" si="368"/>
        <v>GNFC BHARUCH</v>
      </c>
      <c r="AI1388" s="7" t="str">
        <f t="shared" si="369"/>
        <v>S3P3</v>
      </c>
      <c r="AJ1388" s="7" t="str">
        <f t="shared" si="370"/>
        <v>S1P5</v>
      </c>
      <c r="AK1388" s="7" t="str">
        <f>IFERROR(VLOOKUP(Z1388,'PASTE-DL-ALARMS'!$Q$10:$W$2200,7,FALSE),"")</f>
        <v/>
      </c>
      <c r="AL1388" s="55" t="str">
        <f>IFERROR(VLOOKUP(Z1388,'PASTE-DL-ALARMS'!$Q$10:$W$2200,3,FALSE),"")</f>
        <v/>
      </c>
      <c r="AM1388" s="7" t="str">
        <f t="shared" si="371"/>
        <v>10.121.24.196_Bharuch GIDC_S3P3</v>
      </c>
      <c r="AN1388" s="55" t="str">
        <f t="shared" si="372"/>
        <v>10.121.96.101_GNFC BHARUCH_S1P5</v>
      </c>
      <c r="AO1388" s="72" t="e">
        <f t="shared" ca="1" si="373"/>
        <v>#VALUE!</v>
      </c>
      <c r="AP1388" s="7" t="str">
        <f>IFERROR(VLOOKUP(Z1388,'PASTE-DL-ALARMS'!$Q$10:$Z$2800,8,FALSE),"")</f>
        <v/>
      </c>
    </row>
    <row r="1389" spans="1:42" x14ac:dyDescent="0.25">
      <c r="A1389" s="20"/>
      <c r="B1389" s="20"/>
      <c r="C1389" s="20" t="str">
        <f>IF(D1389="Critical",MAX($C$8:C1388)+1,"")</f>
        <v/>
      </c>
      <c r="D1389" s="20" t="str">
        <f t="shared" si="357"/>
        <v>-</v>
      </c>
      <c r="E1389" s="20" t="str">
        <f>VLOOKUP('PASTE-DOWN-DL'!F1389,'SSA-CODE'!$D$4:$E$56,2,FALSE)</f>
        <v>AHD</v>
      </c>
      <c r="F1389" s="48" t="str">
        <f t="shared" si="358"/>
        <v>SSA AM</v>
      </c>
      <c r="G1389" s="48" t="str">
        <f t="shared" si="359"/>
        <v xml:space="preserve">	SSA AM</v>
      </c>
      <c r="H1389" s="20">
        <v>1380</v>
      </c>
      <c r="I1389" t="s">
        <v>14125</v>
      </c>
      <c r="J1389" t="s">
        <v>6260</v>
      </c>
      <c r="K1389" t="s">
        <v>6261</v>
      </c>
      <c r="L1389" t="s">
        <v>6262</v>
      </c>
      <c r="M1389" t="s">
        <v>6263</v>
      </c>
      <c r="N1389" t="s">
        <v>14126</v>
      </c>
      <c r="O1389" t="s">
        <v>14127</v>
      </c>
      <c r="P1389" t="s">
        <v>6266</v>
      </c>
      <c r="Q1389" t="s">
        <v>6784</v>
      </c>
      <c r="R1389" t="s">
        <v>6903</v>
      </c>
      <c r="S1389" t="s">
        <v>6269</v>
      </c>
      <c r="T1389" t="s">
        <v>6602</v>
      </c>
      <c r="U1389" t="s">
        <v>6269</v>
      </c>
      <c r="V1389" t="s">
        <v>6271</v>
      </c>
      <c r="W1389" t="s">
        <v>14128</v>
      </c>
      <c r="X1389" t="s">
        <v>14129</v>
      </c>
      <c r="Y1389" t="s">
        <v>6269</v>
      </c>
      <c r="Z1389" s="48" t="str">
        <f t="shared" si="360"/>
        <v>SSA AM-10.121.18.1-Kaligam_4/1-10.121.18.22-Ranip_3/1</v>
      </c>
      <c r="AA1389" s="48">
        <f t="shared" si="361"/>
        <v>13</v>
      </c>
      <c r="AB1389" s="48">
        <f t="shared" si="362"/>
        <v>21</v>
      </c>
      <c r="AC1389" s="48">
        <f t="shared" si="363"/>
        <v>14</v>
      </c>
      <c r="AD1389" s="48">
        <f t="shared" si="364"/>
        <v>20</v>
      </c>
      <c r="AE1389" s="48" t="str">
        <f t="shared" si="365"/>
        <v>10.121.18.1</v>
      </c>
      <c r="AF1389" s="42" t="str">
        <f t="shared" si="366"/>
        <v>10.121.18.22</v>
      </c>
      <c r="AG1389" s="7" t="str">
        <f t="shared" si="367"/>
        <v>KALIGAM</v>
      </c>
      <c r="AH1389" s="7" t="str">
        <f t="shared" si="368"/>
        <v>RANIP</v>
      </c>
      <c r="AI1389" s="7" t="str">
        <f t="shared" si="369"/>
        <v>S4P1</v>
      </c>
      <c r="AJ1389" s="7" t="str">
        <f t="shared" si="370"/>
        <v>S3P1</v>
      </c>
      <c r="AK1389" s="7" t="str">
        <f>IFERROR(VLOOKUP(Z1389,'PASTE-DL-ALARMS'!$Q$10:$W$2200,7,FALSE),"")</f>
        <v/>
      </c>
      <c r="AL1389" s="55" t="str">
        <f>IFERROR(VLOOKUP(Z1389,'PASTE-DL-ALARMS'!$Q$10:$W$2200,3,FALSE),"")</f>
        <v/>
      </c>
      <c r="AM1389" s="7" t="str">
        <f t="shared" si="371"/>
        <v>10.121.18.1_KALIGAM_S4P1</v>
      </c>
      <c r="AN1389" s="55" t="str">
        <f t="shared" si="372"/>
        <v>10.121.18.22_RANIP_S3P1</v>
      </c>
      <c r="AO1389" s="72" t="e">
        <f t="shared" ca="1" si="373"/>
        <v>#VALUE!</v>
      </c>
      <c r="AP1389" s="7" t="str">
        <f>IFERROR(VLOOKUP(Z1389,'PASTE-DL-ALARMS'!$Q$10:$Z$2800,8,FALSE),"")</f>
        <v/>
      </c>
    </row>
    <row r="1390" spans="1:42" x14ac:dyDescent="0.25">
      <c r="A1390" s="20"/>
      <c r="B1390" s="20"/>
      <c r="C1390" s="20" t="str">
        <f>IF(D1390="Critical",MAX($C$8:C1389)+1,"")</f>
        <v/>
      </c>
      <c r="D1390" s="20" t="str">
        <f t="shared" si="357"/>
        <v>-</v>
      </c>
      <c r="E1390" s="20" t="str">
        <f>VLOOKUP('PASTE-DOWN-DL'!F1390,'SSA-CODE'!$D$4:$E$56,2,FALSE)</f>
        <v>AHD</v>
      </c>
      <c r="F1390" s="48" t="str">
        <f t="shared" si="358"/>
        <v>SSA AM</v>
      </c>
      <c r="G1390" s="48" t="str">
        <f t="shared" si="359"/>
        <v xml:space="preserve">	SSA AM</v>
      </c>
      <c r="H1390" s="20">
        <v>1381</v>
      </c>
      <c r="I1390" t="s">
        <v>14130</v>
      </c>
      <c r="J1390" t="s">
        <v>6466</v>
      </c>
      <c r="K1390" t="s">
        <v>6275</v>
      </c>
      <c r="L1390" t="s">
        <v>6262</v>
      </c>
      <c r="M1390" t="s">
        <v>6263</v>
      </c>
      <c r="N1390" t="s">
        <v>14131</v>
      </c>
      <c r="O1390" t="s">
        <v>14132</v>
      </c>
      <c r="P1390" t="s">
        <v>6266</v>
      </c>
      <c r="Q1390" t="s">
        <v>7354</v>
      </c>
      <c r="R1390" t="s">
        <v>6279</v>
      </c>
      <c r="S1390" t="s">
        <v>6589</v>
      </c>
      <c r="T1390" t="s">
        <v>6287</v>
      </c>
      <c r="U1390" t="s">
        <v>6589</v>
      </c>
      <c r="V1390" t="s">
        <v>6271</v>
      </c>
      <c r="W1390" t="s">
        <v>14133</v>
      </c>
      <c r="X1390" t="s">
        <v>14134</v>
      </c>
      <c r="Y1390" t="s">
        <v>6269</v>
      </c>
      <c r="Z1390" s="48" t="str">
        <f t="shared" si="360"/>
        <v>SSA AM-10.121.18.88-Shahibaugh2_B2_6/10-10.121.18.151-Shahibaugh2_B2_6/10</v>
      </c>
      <c r="AA1390" s="48">
        <f t="shared" si="361"/>
        <v>14</v>
      </c>
      <c r="AB1390" s="48">
        <f t="shared" si="362"/>
        <v>24</v>
      </c>
      <c r="AC1390" s="48">
        <f t="shared" si="363"/>
        <v>15</v>
      </c>
      <c r="AD1390" s="48">
        <f t="shared" si="364"/>
        <v>28</v>
      </c>
      <c r="AE1390" s="48" t="str">
        <f t="shared" si="365"/>
        <v>10.121.18.88</v>
      </c>
      <c r="AF1390" s="42" t="str">
        <f t="shared" si="366"/>
        <v>10.121.18.151</v>
      </c>
      <c r="AG1390" s="7" t="str">
        <f t="shared" si="367"/>
        <v>SHAHIBAUG</v>
      </c>
      <c r="AH1390" s="7" t="str">
        <f t="shared" si="368"/>
        <v>Shahibaugh 2</v>
      </c>
      <c r="AI1390" s="7" t="str">
        <f t="shared" si="369"/>
        <v>S6P10</v>
      </c>
      <c r="AJ1390" s="7" t="str">
        <f t="shared" si="370"/>
        <v>S6P10</v>
      </c>
      <c r="AK1390" s="7" t="str">
        <f>IFERROR(VLOOKUP(Z1390,'PASTE-DL-ALARMS'!$Q$10:$W$2200,7,FALSE),"")</f>
        <v/>
      </c>
      <c r="AL1390" s="55" t="str">
        <f>IFERROR(VLOOKUP(Z1390,'PASTE-DL-ALARMS'!$Q$10:$W$2200,3,FALSE),"")</f>
        <v/>
      </c>
      <c r="AM1390" s="7" t="str">
        <f t="shared" si="371"/>
        <v>10.121.18.88_SHAHIBAUG_S6P10</v>
      </c>
      <c r="AN1390" s="55" t="str">
        <f t="shared" si="372"/>
        <v>10.121.18.151_Shahibaugh 2_S6P10</v>
      </c>
      <c r="AO1390" s="72" t="e">
        <f t="shared" ca="1" si="373"/>
        <v>#VALUE!</v>
      </c>
      <c r="AP1390" s="7" t="str">
        <f>IFERROR(VLOOKUP(Z1390,'PASTE-DL-ALARMS'!$Q$10:$Z$2800,8,FALSE),"")</f>
        <v/>
      </c>
    </row>
    <row r="1391" spans="1:42" x14ac:dyDescent="0.25">
      <c r="A1391" s="20"/>
      <c r="B1391" s="20"/>
      <c r="C1391" s="20" t="str">
        <f>IF(D1391="Critical",MAX($C$8:C1390)+1,"")</f>
        <v/>
      </c>
      <c r="D1391" s="20" t="str">
        <f t="shared" si="357"/>
        <v>-</v>
      </c>
      <c r="E1391" s="20" t="str">
        <f>VLOOKUP('PASTE-DOWN-DL'!F1391,'SSA-CODE'!$D$4:$E$56,2,FALSE)</f>
        <v>AHD</v>
      </c>
      <c r="F1391" s="48" t="str">
        <f t="shared" si="358"/>
        <v>SSA AM</v>
      </c>
      <c r="G1391" s="48" t="str">
        <f t="shared" si="359"/>
        <v xml:space="preserve">	SSA AM</v>
      </c>
      <c r="H1391" s="20">
        <v>1382</v>
      </c>
      <c r="I1391" t="s">
        <v>14135</v>
      </c>
      <c r="J1391" t="s">
        <v>6260</v>
      </c>
      <c r="K1391" t="s">
        <v>6275</v>
      </c>
      <c r="L1391" t="s">
        <v>6262</v>
      </c>
      <c r="M1391" t="s">
        <v>6263</v>
      </c>
      <c r="N1391" t="s">
        <v>14136</v>
      </c>
      <c r="O1391" t="s">
        <v>14137</v>
      </c>
      <c r="P1391" t="s">
        <v>6266</v>
      </c>
      <c r="Q1391" t="s">
        <v>6546</v>
      </c>
      <c r="R1391" t="s">
        <v>6279</v>
      </c>
      <c r="S1391" t="s">
        <v>14138</v>
      </c>
      <c r="T1391" t="s">
        <v>6770</v>
      </c>
      <c r="U1391" t="s">
        <v>14138</v>
      </c>
      <c r="V1391" t="s">
        <v>6271</v>
      </c>
      <c r="W1391" t="s">
        <v>14139</v>
      </c>
      <c r="X1391" t="s">
        <v>6488</v>
      </c>
      <c r="Y1391" t="s">
        <v>6269</v>
      </c>
      <c r="Z1391" s="48" t="str">
        <f t="shared" si="360"/>
        <v>SSA AM-10.121.18.24-ONGC-INFOCOM A1_1/5-10.121.18.9-ONGC B1_4/4</v>
      </c>
      <c r="AA1391" s="48">
        <f t="shared" si="361"/>
        <v>14</v>
      </c>
      <c r="AB1391" s="48">
        <f t="shared" si="362"/>
        <v>27</v>
      </c>
      <c r="AC1391" s="48">
        <f t="shared" si="363"/>
        <v>13</v>
      </c>
      <c r="AD1391" s="48">
        <f t="shared" si="364"/>
        <v>18</v>
      </c>
      <c r="AE1391" s="48" t="str">
        <f t="shared" si="365"/>
        <v>10.121.18.24</v>
      </c>
      <c r="AF1391" s="42" t="str">
        <f t="shared" si="366"/>
        <v>10.121.18.9</v>
      </c>
      <c r="AG1391" s="7" t="str">
        <f t="shared" si="367"/>
        <v>ONGC INFOCOM</v>
      </c>
      <c r="AH1391" s="7" t="str">
        <f t="shared" si="368"/>
        <v>ONGC</v>
      </c>
      <c r="AI1391" s="7" t="str">
        <f t="shared" si="369"/>
        <v>S1P5</v>
      </c>
      <c r="AJ1391" s="7" t="str">
        <f t="shared" si="370"/>
        <v>S4P4</v>
      </c>
      <c r="AK1391" s="7" t="str">
        <f>IFERROR(VLOOKUP(Z1391,'PASTE-DL-ALARMS'!$Q$10:$W$2200,7,FALSE),"")</f>
        <v/>
      </c>
      <c r="AL1391" s="55" t="str">
        <f>IFERROR(VLOOKUP(Z1391,'PASTE-DL-ALARMS'!$Q$10:$W$2200,3,FALSE),"")</f>
        <v/>
      </c>
      <c r="AM1391" s="7" t="str">
        <f t="shared" si="371"/>
        <v>10.121.18.24_ONGC INFOCOM_S1P5</v>
      </c>
      <c r="AN1391" s="55" t="str">
        <f t="shared" si="372"/>
        <v>10.121.18.9_ONGC_S4P4</v>
      </c>
      <c r="AO1391" s="72" t="e">
        <f t="shared" ca="1" si="373"/>
        <v>#VALUE!</v>
      </c>
      <c r="AP1391" s="7" t="str">
        <f>IFERROR(VLOOKUP(Z1391,'PASTE-DL-ALARMS'!$Q$10:$Z$2800,8,FALSE),"")</f>
        <v/>
      </c>
    </row>
    <row r="1392" spans="1:42" x14ac:dyDescent="0.25">
      <c r="A1392" s="20"/>
      <c r="B1392" s="20"/>
      <c r="C1392" s="20" t="str">
        <f>IF(D1392="Critical",MAX($C$8:C1391)+1,"")</f>
        <v/>
      </c>
      <c r="D1392" s="20" t="str">
        <f t="shared" si="357"/>
        <v>-</v>
      </c>
      <c r="E1392" s="20" t="str">
        <f>VLOOKUP('PASTE-DOWN-DL'!F1392,'SSA-CODE'!$D$4:$E$56,2,FALSE)</f>
        <v>AHD</v>
      </c>
      <c r="F1392" s="48" t="str">
        <f t="shared" si="358"/>
        <v>SSA AM</v>
      </c>
      <c r="G1392" s="48" t="str">
        <f t="shared" si="359"/>
        <v xml:space="preserve">	SSA AM</v>
      </c>
      <c r="H1392" s="20">
        <v>1383</v>
      </c>
      <c r="I1392" t="s">
        <v>14140</v>
      </c>
      <c r="J1392" t="s">
        <v>6260</v>
      </c>
      <c r="K1392" t="s">
        <v>6275</v>
      </c>
      <c r="L1392" t="s">
        <v>6262</v>
      </c>
      <c r="M1392" t="s">
        <v>6263</v>
      </c>
      <c r="N1392" t="s">
        <v>14141</v>
      </c>
      <c r="O1392" t="s">
        <v>14142</v>
      </c>
      <c r="P1392" t="s">
        <v>6266</v>
      </c>
      <c r="Q1392" t="s">
        <v>6587</v>
      </c>
      <c r="R1392" t="s">
        <v>6587</v>
      </c>
      <c r="S1392" t="s">
        <v>14143</v>
      </c>
      <c r="T1392" t="s">
        <v>6287</v>
      </c>
      <c r="U1392" t="s">
        <v>14143</v>
      </c>
      <c r="V1392" t="s">
        <v>6271</v>
      </c>
      <c r="W1392" t="s">
        <v>14144</v>
      </c>
      <c r="X1392" t="s">
        <v>14145</v>
      </c>
      <c r="Y1392" t="s">
        <v>14146</v>
      </c>
      <c r="Z1392" s="48" t="str">
        <f t="shared" si="360"/>
        <v>SSA AM-10.121.18.92-Adani Fortune-10.121.18.65-Navrangpura(GNE)NVP</v>
      </c>
      <c r="AA1392" s="48">
        <f t="shared" si="361"/>
        <v>14</v>
      </c>
      <c r="AB1392" s="48">
        <f t="shared" si="362"/>
        <v>32</v>
      </c>
      <c r="AC1392" s="48">
        <f t="shared" si="363"/>
        <v>14</v>
      </c>
      <c r="AD1392" s="48">
        <f t="shared" si="364"/>
        <v>27</v>
      </c>
      <c r="AE1392" s="48" t="str">
        <f t="shared" si="365"/>
        <v>10.121.18.65</v>
      </c>
      <c r="AF1392" s="42" t="str">
        <f t="shared" si="366"/>
        <v>10.121.18.92</v>
      </c>
      <c r="AG1392" s="7" t="str">
        <f t="shared" si="367"/>
        <v>NAVRANGPURA (GNE)</v>
      </c>
      <c r="AH1392" s="7" t="str">
        <f t="shared" si="368"/>
        <v>ADANI WILMAR</v>
      </c>
      <c r="AI1392" s="7" t="str">
        <f t="shared" si="369"/>
        <v>S4P3</v>
      </c>
      <c r="AJ1392" s="7" t="str">
        <f t="shared" si="370"/>
        <v>S1P5</v>
      </c>
      <c r="AK1392" s="7" t="str">
        <f>IFERROR(VLOOKUP(Z1392,'PASTE-DL-ALARMS'!$Q$10:$W$2200,7,FALSE),"")</f>
        <v/>
      </c>
      <c r="AL1392" s="55" t="str">
        <f>IFERROR(VLOOKUP(Z1392,'PASTE-DL-ALARMS'!$Q$10:$W$2200,3,FALSE),"")</f>
        <v/>
      </c>
      <c r="AM1392" s="7" t="str">
        <f t="shared" si="371"/>
        <v>10.121.18.65_NAVRANGPURA (GNE)_S4P3</v>
      </c>
      <c r="AN1392" s="55" t="str">
        <f t="shared" si="372"/>
        <v>10.121.18.92_ADANI WILMAR_S1P5</v>
      </c>
      <c r="AO1392" s="72" t="e">
        <f t="shared" ca="1" si="373"/>
        <v>#VALUE!</v>
      </c>
      <c r="AP1392" s="7" t="str">
        <f>IFERROR(VLOOKUP(Z1392,'PASTE-DL-ALARMS'!$Q$10:$Z$2800,8,FALSE),"")</f>
        <v/>
      </c>
    </row>
    <row r="1393" spans="1:42" x14ac:dyDescent="0.25">
      <c r="A1393" s="20"/>
      <c r="B1393" s="20"/>
      <c r="C1393" s="20" t="str">
        <f>IF(D1393="Critical",MAX($C$8:C1392)+1,"")</f>
        <v/>
      </c>
      <c r="D1393" s="20" t="str">
        <f t="shared" si="357"/>
        <v>-</v>
      </c>
      <c r="E1393" s="20" t="str">
        <f>VLOOKUP('PASTE-DOWN-DL'!F1393,'SSA-CODE'!$D$4:$E$56,2,FALSE)</f>
        <v>VDA</v>
      </c>
      <c r="F1393" s="48" t="str">
        <f t="shared" si="358"/>
        <v>SSA VDR</v>
      </c>
      <c r="G1393" s="48" t="str">
        <f t="shared" si="359"/>
        <v xml:space="preserve">	SSA VDR</v>
      </c>
      <c r="H1393" s="20">
        <v>1384</v>
      </c>
      <c r="I1393" t="s">
        <v>14147</v>
      </c>
      <c r="J1393" t="s">
        <v>6260</v>
      </c>
      <c r="K1393" t="s">
        <v>6275</v>
      </c>
      <c r="L1393" t="s">
        <v>6262</v>
      </c>
      <c r="M1393" t="s">
        <v>6263</v>
      </c>
      <c r="N1393" t="s">
        <v>14148</v>
      </c>
      <c r="O1393" t="s">
        <v>14149</v>
      </c>
      <c r="P1393" t="s">
        <v>6266</v>
      </c>
      <c r="Q1393" t="s">
        <v>6735</v>
      </c>
      <c r="R1393" t="s">
        <v>6279</v>
      </c>
      <c r="S1393" t="s">
        <v>14150</v>
      </c>
      <c r="T1393" t="s">
        <v>6313</v>
      </c>
      <c r="U1393" t="s">
        <v>14150</v>
      </c>
      <c r="V1393" t="s">
        <v>6271</v>
      </c>
      <c r="W1393" t="s">
        <v>14151</v>
      </c>
      <c r="X1393" t="s">
        <v>14152</v>
      </c>
      <c r="Y1393" t="s">
        <v>6269</v>
      </c>
      <c r="Z1393" s="48" t="str">
        <f t="shared" si="360"/>
        <v>SSA VDR-10.121.19.144-NUTAN BTS_1/6-10.121.19.181-BOB GULISTAN 2_2/5</v>
      </c>
      <c r="AA1393" s="48">
        <f t="shared" si="361"/>
        <v>15</v>
      </c>
      <c r="AB1393" s="48">
        <f t="shared" si="362"/>
        <v>25</v>
      </c>
      <c r="AC1393" s="48">
        <f t="shared" si="363"/>
        <v>15</v>
      </c>
      <c r="AD1393" s="48">
        <f t="shared" si="364"/>
        <v>30</v>
      </c>
      <c r="AE1393" s="48" t="str">
        <f t="shared" si="365"/>
        <v>10.121.19.144</v>
      </c>
      <c r="AF1393" s="42" t="str">
        <f t="shared" si="366"/>
        <v>10.121.19.181</v>
      </c>
      <c r="AG1393" s="7" t="str">
        <f t="shared" si="367"/>
        <v>NUTAN BTS</v>
      </c>
      <c r="AH1393" s="7" t="str">
        <f t="shared" si="368"/>
        <v>BOB GULISTAN 2</v>
      </c>
      <c r="AI1393" s="7" t="str">
        <f t="shared" si="369"/>
        <v>S1P6</v>
      </c>
      <c r="AJ1393" s="7" t="str">
        <f t="shared" si="370"/>
        <v>S2P5</v>
      </c>
      <c r="AK1393" s="7" t="str">
        <f>IFERROR(VLOOKUP(Z1393,'PASTE-DL-ALARMS'!$Q$10:$W$2200,7,FALSE),"")</f>
        <v/>
      </c>
      <c r="AL1393" s="55" t="str">
        <f>IFERROR(VLOOKUP(Z1393,'PASTE-DL-ALARMS'!$Q$10:$W$2200,3,FALSE),"")</f>
        <v/>
      </c>
      <c r="AM1393" s="7" t="str">
        <f t="shared" si="371"/>
        <v>10.121.19.144_NUTAN BTS_S1P6</v>
      </c>
      <c r="AN1393" s="55" t="str">
        <f t="shared" si="372"/>
        <v>10.121.19.181_BOB GULISTAN 2_S2P5</v>
      </c>
      <c r="AO1393" s="72" t="e">
        <f t="shared" ca="1" si="373"/>
        <v>#VALUE!</v>
      </c>
      <c r="AP1393" s="7" t="str">
        <f>IFERROR(VLOOKUP(Z1393,'PASTE-DL-ALARMS'!$Q$10:$Z$2800,8,FALSE),"")</f>
        <v/>
      </c>
    </row>
    <row r="1394" spans="1:42" x14ac:dyDescent="0.25">
      <c r="A1394" s="20"/>
      <c r="B1394" s="20"/>
      <c r="C1394" s="20" t="str">
        <f>IF(D1394="Critical",MAX($C$8:C1393)+1,"")</f>
        <v/>
      </c>
      <c r="D1394" s="20" t="str">
        <f t="shared" si="357"/>
        <v>-</v>
      </c>
      <c r="E1394" s="20" t="str">
        <f>VLOOKUP('PASTE-DOWN-DL'!F1394,'SSA-CODE'!$D$4:$E$56,2,FALSE)</f>
        <v>BUJ</v>
      </c>
      <c r="F1394" s="48" t="str">
        <f t="shared" si="358"/>
        <v>SSA BUJ</v>
      </c>
      <c r="G1394" s="48" t="str">
        <f t="shared" si="359"/>
        <v xml:space="preserve">	SSA BUJ</v>
      </c>
      <c r="H1394" s="20">
        <v>1385</v>
      </c>
      <c r="I1394" t="s">
        <v>14153</v>
      </c>
      <c r="J1394" t="s">
        <v>6260</v>
      </c>
      <c r="K1394" t="s">
        <v>6275</v>
      </c>
      <c r="L1394" t="s">
        <v>6262</v>
      </c>
      <c r="M1394" t="s">
        <v>6263</v>
      </c>
      <c r="N1394" t="s">
        <v>14154</v>
      </c>
      <c r="O1394" t="s">
        <v>14155</v>
      </c>
      <c r="P1394" t="s">
        <v>6266</v>
      </c>
      <c r="Q1394" t="s">
        <v>6386</v>
      </c>
      <c r="R1394" t="s">
        <v>6279</v>
      </c>
      <c r="S1394" t="s">
        <v>14156</v>
      </c>
      <c r="T1394" t="s">
        <v>6345</v>
      </c>
      <c r="U1394" t="s">
        <v>6269</v>
      </c>
      <c r="V1394" t="s">
        <v>6271</v>
      </c>
      <c r="W1394" t="s">
        <v>14157</v>
      </c>
      <c r="X1394" t="s">
        <v>14158</v>
      </c>
      <c r="Y1394" t="s">
        <v>6269</v>
      </c>
      <c r="Z1394" s="48" t="str">
        <f t="shared" si="360"/>
        <v>SSA BUJ-10.121.96.154-Kotda(j) TE-10.121.17.91-Nakhaatrana PH2</v>
      </c>
      <c r="AA1394" s="48">
        <f t="shared" si="361"/>
        <v>15</v>
      </c>
      <c r="AB1394" s="48">
        <f t="shared" si="362"/>
        <v>27</v>
      </c>
      <c r="AC1394" s="48">
        <f t="shared" si="363"/>
        <v>15</v>
      </c>
      <c r="AD1394" s="48">
        <f t="shared" si="364"/>
        <v>26</v>
      </c>
      <c r="AE1394" s="48" t="str">
        <f t="shared" si="365"/>
        <v>10.121.96.154</v>
      </c>
      <c r="AF1394" s="42" t="str">
        <f t="shared" si="366"/>
        <v>10.121.96.139</v>
      </c>
      <c r="AG1394" s="7" t="str">
        <f t="shared" si="367"/>
        <v>Kotda(j) TE</v>
      </c>
      <c r="AH1394" s="7" t="str">
        <f t="shared" si="368"/>
        <v>Nakhatrana</v>
      </c>
      <c r="AI1394" s="7" t="str">
        <f t="shared" si="369"/>
        <v>S1P5</v>
      </c>
      <c r="AJ1394" s="7" t="str">
        <f t="shared" si="370"/>
        <v>S3P4</v>
      </c>
      <c r="AK1394" s="7" t="str">
        <f>IFERROR(VLOOKUP(Z1394,'PASTE-DL-ALARMS'!$Q$10:$W$2200,7,FALSE),"")</f>
        <v/>
      </c>
      <c r="AL1394" s="55" t="str">
        <f>IFERROR(VLOOKUP(Z1394,'PASTE-DL-ALARMS'!$Q$10:$W$2200,3,FALSE),"")</f>
        <v/>
      </c>
      <c r="AM1394" s="7" t="str">
        <f t="shared" si="371"/>
        <v>10.121.96.154_Kotda(j) TE_S1P5</v>
      </c>
      <c r="AN1394" s="55" t="str">
        <f t="shared" si="372"/>
        <v>10.121.96.139_Nakhatrana_S3P4</v>
      </c>
      <c r="AO1394" s="72" t="e">
        <f t="shared" ca="1" si="373"/>
        <v>#VALUE!</v>
      </c>
      <c r="AP1394" s="7" t="str">
        <f>IFERROR(VLOOKUP(Z1394,'PASTE-DL-ALARMS'!$Q$10:$Z$2800,8,FALSE),"")</f>
        <v/>
      </c>
    </row>
    <row r="1395" spans="1:42" x14ac:dyDescent="0.25">
      <c r="A1395" s="20"/>
      <c r="B1395" s="20"/>
      <c r="C1395" s="20" t="str">
        <f>IF(D1395="Critical",MAX($C$8:C1394)+1,"")</f>
        <v/>
      </c>
      <c r="D1395" s="20" t="str">
        <f t="shared" si="357"/>
        <v>-</v>
      </c>
      <c r="E1395" s="20" t="str">
        <f>VLOOKUP('PASTE-DOWN-DL'!F1395,'SSA-CODE'!$D$4:$E$56,2,FALSE)</f>
        <v>BHV</v>
      </c>
      <c r="F1395" s="48" t="str">
        <f t="shared" si="358"/>
        <v>SSA BV</v>
      </c>
      <c r="G1395" s="48" t="str">
        <f t="shared" si="359"/>
        <v xml:space="preserve">	SSA BV</v>
      </c>
      <c r="H1395" s="20">
        <v>1386</v>
      </c>
      <c r="I1395" t="s">
        <v>14159</v>
      </c>
      <c r="J1395" t="s">
        <v>6260</v>
      </c>
      <c r="K1395" t="s">
        <v>6261</v>
      </c>
      <c r="L1395" t="s">
        <v>6262</v>
      </c>
      <c r="M1395" t="s">
        <v>6263</v>
      </c>
      <c r="N1395" t="s">
        <v>14160</v>
      </c>
      <c r="O1395" t="s">
        <v>14161</v>
      </c>
      <c r="P1395" t="s">
        <v>6266</v>
      </c>
      <c r="Q1395" t="s">
        <v>6360</v>
      </c>
      <c r="R1395" t="s">
        <v>6686</v>
      </c>
      <c r="S1395" t="s">
        <v>14162</v>
      </c>
      <c r="T1395" t="s">
        <v>6500</v>
      </c>
      <c r="U1395" t="s">
        <v>11306</v>
      </c>
      <c r="V1395" t="s">
        <v>6271</v>
      </c>
      <c r="W1395" t="s">
        <v>14163</v>
      </c>
      <c r="X1395" t="s">
        <v>6488</v>
      </c>
      <c r="Y1395" t="s">
        <v>6269</v>
      </c>
      <c r="Z1395" s="48" t="str">
        <f t="shared" si="360"/>
        <v>SSA BV-10.121.17.158-Palitana_B2_6/1-10.121.17.163-Songadh_B1_3/1</v>
      </c>
      <c r="AA1395" s="48">
        <f t="shared" si="361"/>
        <v>15</v>
      </c>
      <c r="AB1395" s="48">
        <f t="shared" si="362"/>
        <v>24</v>
      </c>
      <c r="AC1395" s="48">
        <f t="shared" si="363"/>
        <v>15</v>
      </c>
      <c r="AD1395" s="48">
        <f t="shared" si="364"/>
        <v>23</v>
      </c>
      <c r="AE1395" s="48" t="str">
        <f t="shared" si="365"/>
        <v>10.121.17.158</v>
      </c>
      <c r="AF1395" s="42" t="str">
        <f t="shared" si="366"/>
        <v>10.121.17.163</v>
      </c>
      <c r="AG1395" s="7" t="str">
        <f t="shared" si="367"/>
        <v>PALITANA</v>
      </c>
      <c r="AH1395" s="7" t="str">
        <f t="shared" si="368"/>
        <v>Songadh</v>
      </c>
      <c r="AI1395" s="7" t="str">
        <f t="shared" si="369"/>
        <v>S6P1</v>
      </c>
      <c r="AJ1395" s="7" t="str">
        <f t="shared" si="370"/>
        <v>S3P1</v>
      </c>
      <c r="AK1395" s="7" t="str">
        <f>IFERROR(VLOOKUP(Z1395,'PASTE-DL-ALARMS'!$Q$10:$W$2200,7,FALSE),"")</f>
        <v/>
      </c>
      <c r="AL1395" s="55" t="str">
        <f>IFERROR(VLOOKUP(Z1395,'PASTE-DL-ALARMS'!$Q$10:$W$2200,3,FALSE),"")</f>
        <v/>
      </c>
      <c r="AM1395" s="7" t="str">
        <f t="shared" si="371"/>
        <v>10.121.17.158_PALITANA_S6P1</v>
      </c>
      <c r="AN1395" s="55" t="str">
        <f t="shared" si="372"/>
        <v>10.121.17.163_Songadh_S3P1</v>
      </c>
      <c r="AO1395" s="72" t="e">
        <f t="shared" ca="1" si="373"/>
        <v>#VALUE!</v>
      </c>
      <c r="AP1395" s="7" t="str">
        <f>IFERROR(VLOOKUP(Z1395,'PASTE-DL-ALARMS'!$Q$10:$Z$2800,8,FALSE),"")</f>
        <v/>
      </c>
    </row>
    <row r="1396" spans="1:42" x14ac:dyDescent="0.25">
      <c r="A1396" s="20"/>
      <c r="B1396" s="20"/>
      <c r="C1396" s="20" t="str">
        <f>IF(D1396="Critical",MAX($C$8:C1395)+1,"")</f>
        <v/>
      </c>
      <c r="D1396" s="20" t="str">
        <f t="shared" si="357"/>
        <v>-</v>
      </c>
      <c r="E1396" s="20" t="str">
        <f>VLOOKUP('PASTE-DOWN-DL'!F1396,'SSA-CODE'!$D$4:$E$56,2,FALSE)</f>
        <v>AHD</v>
      </c>
      <c r="F1396" s="48" t="str">
        <f t="shared" si="358"/>
        <v>SSA AM</v>
      </c>
      <c r="G1396" s="48" t="str">
        <f t="shared" si="359"/>
        <v xml:space="preserve">	SSA AM</v>
      </c>
      <c r="H1396" s="20">
        <v>1387</v>
      </c>
      <c r="I1396" t="s">
        <v>14164</v>
      </c>
      <c r="J1396" t="s">
        <v>6260</v>
      </c>
      <c r="K1396" t="s">
        <v>6261</v>
      </c>
      <c r="L1396" t="s">
        <v>6262</v>
      </c>
      <c r="M1396" t="s">
        <v>6263</v>
      </c>
      <c r="N1396" t="s">
        <v>14165</v>
      </c>
      <c r="O1396" t="s">
        <v>14166</v>
      </c>
      <c r="P1396" t="s">
        <v>6266</v>
      </c>
      <c r="Q1396" t="s">
        <v>6278</v>
      </c>
      <c r="R1396" t="s">
        <v>7666</v>
      </c>
      <c r="S1396" t="s">
        <v>14167</v>
      </c>
      <c r="T1396" t="s">
        <v>6770</v>
      </c>
      <c r="U1396" t="s">
        <v>14167</v>
      </c>
      <c r="V1396" t="s">
        <v>6271</v>
      </c>
      <c r="W1396" t="s">
        <v>14168</v>
      </c>
      <c r="X1396" t="s">
        <v>14169</v>
      </c>
      <c r="Y1396" t="s">
        <v>6269</v>
      </c>
      <c r="Z1396" s="48" t="str">
        <f t="shared" si="360"/>
        <v>SSA AM-10.121.18.253-NewKudasanB1_4/1-10.121.18.197-LavarpurB1_4/1</v>
      </c>
      <c r="AA1396" s="48">
        <f t="shared" si="361"/>
        <v>15</v>
      </c>
      <c r="AB1396" s="48">
        <f t="shared" si="362"/>
        <v>27</v>
      </c>
      <c r="AC1396" s="48">
        <f t="shared" si="363"/>
        <v>15</v>
      </c>
      <c r="AD1396" s="48">
        <f t="shared" si="364"/>
        <v>24</v>
      </c>
      <c r="AE1396" s="48" t="str">
        <f t="shared" si="365"/>
        <v>10.121.18.253</v>
      </c>
      <c r="AF1396" s="42" t="str">
        <f t="shared" si="366"/>
        <v>10.121.18.197</v>
      </c>
      <c r="AG1396" s="7" t="str">
        <f t="shared" si="367"/>
        <v>New Kudasan</v>
      </c>
      <c r="AH1396" s="7" t="str">
        <f t="shared" si="368"/>
        <v>Lavarpur</v>
      </c>
      <c r="AI1396" s="7" t="str">
        <f t="shared" si="369"/>
        <v>S4P1</v>
      </c>
      <c r="AJ1396" s="7" t="str">
        <f t="shared" si="370"/>
        <v>S4P1</v>
      </c>
      <c r="AK1396" s="7" t="str">
        <f>IFERROR(VLOOKUP(Z1396,'PASTE-DL-ALARMS'!$Q$10:$W$2200,7,FALSE),"")</f>
        <v/>
      </c>
      <c r="AL1396" s="55" t="str">
        <f>IFERROR(VLOOKUP(Z1396,'PASTE-DL-ALARMS'!$Q$10:$W$2200,3,FALSE),"")</f>
        <v/>
      </c>
      <c r="AM1396" s="7" t="str">
        <f t="shared" si="371"/>
        <v>10.121.18.253_New Kudasan_S4P1</v>
      </c>
      <c r="AN1396" s="55" t="str">
        <f t="shared" si="372"/>
        <v>10.121.18.197_Lavarpur_S4P1</v>
      </c>
      <c r="AO1396" s="72" t="e">
        <f t="shared" ca="1" si="373"/>
        <v>#VALUE!</v>
      </c>
      <c r="AP1396" s="7" t="str">
        <f>IFERROR(VLOOKUP(Z1396,'PASTE-DL-ALARMS'!$Q$10:$Z$2800,8,FALSE),"")</f>
        <v/>
      </c>
    </row>
    <row r="1397" spans="1:42" x14ac:dyDescent="0.25">
      <c r="A1397" s="20"/>
      <c r="B1397" s="20"/>
      <c r="C1397" s="20" t="str">
        <f>IF(D1397="Critical",MAX($C$8:C1396)+1,"")</f>
        <v/>
      </c>
      <c r="D1397" s="20" t="str">
        <f t="shared" si="357"/>
        <v>-</v>
      </c>
      <c r="E1397" s="20" t="str">
        <f>VLOOKUP('PASTE-DOWN-DL'!F1397,'SSA-CODE'!$D$4:$E$56,2,FALSE)</f>
        <v>RJT</v>
      </c>
      <c r="F1397" s="48" t="str">
        <f t="shared" si="358"/>
        <v>SSA RJ</v>
      </c>
      <c r="G1397" s="48" t="str">
        <f t="shared" si="359"/>
        <v xml:space="preserve">	SSA RJ</v>
      </c>
      <c r="H1397" s="20">
        <v>1388</v>
      </c>
      <c r="I1397" t="s">
        <v>14170</v>
      </c>
      <c r="J1397" t="s">
        <v>6260</v>
      </c>
      <c r="K1397" t="s">
        <v>6275</v>
      </c>
      <c r="L1397" t="s">
        <v>6262</v>
      </c>
      <c r="M1397" t="s">
        <v>6263</v>
      </c>
      <c r="N1397" t="s">
        <v>14171</v>
      </c>
      <c r="O1397" t="s">
        <v>14172</v>
      </c>
      <c r="P1397" t="s">
        <v>6266</v>
      </c>
      <c r="Q1397" t="s">
        <v>6416</v>
      </c>
      <c r="R1397" t="s">
        <v>6279</v>
      </c>
      <c r="S1397" t="s">
        <v>14173</v>
      </c>
      <c r="T1397" t="s">
        <v>6313</v>
      </c>
      <c r="U1397" t="s">
        <v>14173</v>
      </c>
      <c r="V1397" t="s">
        <v>6271</v>
      </c>
      <c r="W1397" t="s">
        <v>14174</v>
      </c>
      <c r="X1397" t="s">
        <v>14175</v>
      </c>
      <c r="Y1397" t="s">
        <v>6269</v>
      </c>
      <c r="Z1397" s="48" t="str">
        <f t="shared" si="360"/>
        <v>SSA RJ-10.121.17.47-SARDHAR_3/6-10.121.17.17-KB DHAM_1/5</v>
      </c>
      <c r="AA1397" s="48">
        <f t="shared" si="361"/>
        <v>14</v>
      </c>
      <c r="AB1397" s="48">
        <f t="shared" si="362"/>
        <v>22</v>
      </c>
      <c r="AC1397" s="48">
        <f t="shared" si="363"/>
        <v>14</v>
      </c>
      <c r="AD1397" s="48">
        <f t="shared" si="364"/>
        <v>22</v>
      </c>
      <c r="AE1397" s="48" t="str">
        <f t="shared" si="365"/>
        <v>10.121.17.47</v>
      </c>
      <c r="AF1397" s="42" t="str">
        <f t="shared" si="366"/>
        <v>10.121.17.17</v>
      </c>
      <c r="AG1397" s="7" t="str">
        <f t="shared" si="367"/>
        <v>SARDHAR</v>
      </c>
      <c r="AH1397" s="7" t="str">
        <f t="shared" si="368"/>
        <v>KB DHAM</v>
      </c>
      <c r="AI1397" s="7" t="str">
        <f t="shared" si="369"/>
        <v>S3P6</v>
      </c>
      <c r="AJ1397" s="7" t="str">
        <f t="shared" si="370"/>
        <v>S1P5</v>
      </c>
      <c r="AK1397" s="7" t="str">
        <f>IFERROR(VLOOKUP(Z1397,'PASTE-DL-ALARMS'!$Q$10:$W$2200,7,FALSE),"")</f>
        <v/>
      </c>
      <c r="AL1397" s="55" t="str">
        <f>IFERROR(VLOOKUP(Z1397,'PASTE-DL-ALARMS'!$Q$10:$W$2200,3,FALSE),"")</f>
        <v/>
      </c>
      <c r="AM1397" s="7" t="str">
        <f t="shared" si="371"/>
        <v>10.121.17.47_SARDHAR_S3P6</v>
      </c>
      <c r="AN1397" s="55" t="str">
        <f t="shared" si="372"/>
        <v>10.121.17.17_KB DHAM_S1P5</v>
      </c>
      <c r="AO1397" s="72" t="e">
        <f t="shared" ca="1" si="373"/>
        <v>#VALUE!</v>
      </c>
      <c r="AP1397" s="7" t="str">
        <f>IFERROR(VLOOKUP(Z1397,'PASTE-DL-ALARMS'!$Q$10:$Z$2800,8,FALSE),"")</f>
        <v/>
      </c>
    </row>
    <row r="1398" spans="1:42" x14ac:dyDescent="0.25">
      <c r="A1398" s="20"/>
      <c r="B1398" s="20"/>
      <c r="C1398" s="20" t="str">
        <f>IF(D1398="Critical",MAX($C$8:C1397)+1,"")</f>
        <v/>
      </c>
      <c r="D1398" s="20" t="str">
        <f t="shared" si="357"/>
        <v>-</v>
      </c>
      <c r="E1398" s="20" t="str">
        <f>VLOOKUP('PASTE-DOWN-DL'!F1398,'SSA-CODE'!$D$4:$E$56,2,FALSE)</f>
        <v>BCH</v>
      </c>
      <c r="F1398" s="48" t="str">
        <f t="shared" si="358"/>
        <v>SSA BCH</v>
      </c>
      <c r="G1398" s="48" t="str">
        <f t="shared" si="359"/>
        <v xml:space="preserve">	SSA BCH</v>
      </c>
      <c r="H1398" s="20">
        <v>1389</v>
      </c>
      <c r="I1398" t="s">
        <v>14176</v>
      </c>
      <c r="J1398" t="s">
        <v>6260</v>
      </c>
      <c r="K1398" t="s">
        <v>6275</v>
      </c>
      <c r="L1398" t="s">
        <v>6262</v>
      </c>
      <c r="M1398" t="s">
        <v>6263</v>
      </c>
      <c r="N1398" t="s">
        <v>14177</v>
      </c>
      <c r="O1398" t="s">
        <v>14178</v>
      </c>
      <c r="P1398" t="s">
        <v>6266</v>
      </c>
      <c r="Q1398" t="s">
        <v>6894</v>
      </c>
      <c r="R1398" t="s">
        <v>6279</v>
      </c>
      <c r="S1398" t="s">
        <v>14179</v>
      </c>
      <c r="T1398" t="s">
        <v>6486</v>
      </c>
      <c r="U1398" t="s">
        <v>6762</v>
      </c>
      <c r="V1398" t="s">
        <v>6271</v>
      </c>
      <c r="W1398" t="s">
        <v>14180</v>
      </c>
      <c r="X1398" t="s">
        <v>14181</v>
      </c>
      <c r="Y1398" t="s">
        <v>6269</v>
      </c>
      <c r="Z1398" s="48" t="str">
        <f t="shared" si="360"/>
        <v>SSA BCH-10.121.24.202-AMIDHARA BTS_1/6-10.121.96.86-BHARUCH DC_4/5</v>
      </c>
      <c r="AA1398" s="48">
        <f t="shared" si="361"/>
        <v>15</v>
      </c>
      <c r="AB1398" s="48">
        <f t="shared" si="362"/>
        <v>28</v>
      </c>
      <c r="AC1398" s="48">
        <f t="shared" si="363"/>
        <v>14</v>
      </c>
      <c r="AD1398" s="48">
        <f t="shared" si="364"/>
        <v>25</v>
      </c>
      <c r="AE1398" s="48" t="str">
        <f t="shared" si="365"/>
        <v>10.121.24.202</v>
      </c>
      <c r="AF1398" s="42" t="str">
        <f t="shared" si="366"/>
        <v>10.121.96.86</v>
      </c>
      <c r="AG1398" s="7" t="str">
        <f t="shared" si="367"/>
        <v>AMIDHARA BTS</v>
      </c>
      <c r="AH1398" s="7" t="str">
        <f t="shared" si="368"/>
        <v>BHARUCH DC</v>
      </c>
      <c r="AI1398" s="7" t="str">
        <f t="shared" si="369"/>
        <v>S1P6</v>
      </c>
      <c r="AJ1398" s="7" t="str">
        <f t="shared" si="370"/>
        <v>S4P5</v>
      </c>
      <c r="AK1398" s="7" t="str">
        <f>IFERROR(VLOOKUP(Z1398,'PASTE-DL-ALARMS'!$Q$10:$W$2200,7,FALSE),"")</f>
        <v/>
      </c>
      <c r="AL1398" s="55" t="str">
        <f>IFERROR(VLOOKUP(Z1398,'PASTE-DL-ALARMS'!$Q$10:$W$2200,3,FALSE),"")</f>
        <v/>
      </c>
      <c r="AM1398" s="7" t="str">
        <f t="shared" si="371"/>
        <v>10.121.24.202_AMIDHARA BTS_S1P6</v>
      </c>
      <c r="AN1398" s="55" t="str">
        <f t="shared" si="372"/>
        <v>10.121.96.86_BHARUCH DC_S4P5</v>
      </c>
      <c r="AO1398" s="72" t="e">
        <f t="shared" ca="1" si="373"/>
        <v>#VALUE!</v>
      </c>
      <c r="AP1398" s="7" t="str">
        <f>IFERROR(VLOOKUP(Z1398,'PASTE-DL-ALARMS'!$Q$10:$Z$2800,8,FALSE),"")</f>
        <v/>
      </c>
    </row>
    <row r="1399" spans="1:42" x14ac:dyDescent="0.25">
      <c r="A1399" s="20"/>
      <c r="B1399" s="20"/>
      <c r="C1399" s="20" t="str">
        <f>IF(D1399="Critical",MAX($C$8:C1398)+1,"")</f>
        <v/>
      </c>
      <c r="D1399" s="20" t="str">
        <f t="shared" si="357"/>
        <v>-</v>
      </c>
      <c r="E1399" s="20" t="str">
        <f>VLOOKUP('PASTE-DOWN-DL'!F1399,'SSA-CODE'!$D$4:$E$56,2,FALSE)</f>
        <v>BHV</v>
      </c>
      <c r="F1399" s="48" t="str">
        <f t="shared" si="358"/>
        <v>SSA BV</v>
      </c>
      <c r="G1399" s="48" t="str">
        <f t="shared" si="359"/>
        <v xml:space="preserve">	SSA BV</v>
      </c>
      <c r="H1399" s="20">
        <v>1390</v>
      </c>
      <c r="I1399" t="s">
        <v>14182</v>
      </c>
      <c r="J1399" t="s">
        <v>6260</v>
      </c>
      <c r="K1399" t="s">
        <v>6275</v>
      </c>
      <c r="L1399" t="s">
        <v>6262</v>
      </c>
      <c r="M1399" t="s">
        <v>6263</v>
      </c>
      <c r="N1399" t="s">
        <v>14183</v>
      </c>
      <c r="O1399" t="s">
        <v>14184</v>
      </c>
      <c r="P1399" t="s">
        <v>6266</v>
      </c>
      <c r="Q1399" t="s">
        <v>6566</v>
      </c>
      <c r="R1399" t="s">
        <v>6279</v>
      </c>
      <c r="S1399" t="s">
        <v>14185</v>
      </c>
      <c r="T1399" t="s">
        <v>6345</v>
      </c>
      <c r="U1399" t="s">
        <v>11306</v>
      </c>
      <c r="V1399" t="s">
        <v>6271</v>
      </c>
      <c r="W1399" t="s">
        <v>14186</v>
      </c>
      <c r="X1399" t="s">
        <v>14187</v>
      </c>
      <c r="Y1399" t="s">
        <v>6269</v>
      </c>
      <c r="Z1399" s="48" t="str">
        <f t="shared" si="360"/>
        <v>SSA BV-10.121.25.18-HOTEL MAUSAM BTS_1/5-10.121.25.1-Panwadi B2_5/2</v>
      </c>
      <c r="AA1399" s="48">
        <f t="shared" si="361"/>
        <v>14</v>
      </c>
      <c r="AB1399" s="48">
        <f t="shared" si="362"/>
        <v>31</v>
      </c>
      <c r="AC1399" s="48">
        <f t="shared" si="363"/>
        <v>13</v>
      </c>
      <c r="AD1399" s="48">
        <f t="shared" si="364"/>
        <v>26</v>
      </c>
      <c r="AE1399" s="48" t="str">
        <f t="shared" si="365"/>
        <v>10.121.25.18</v>
      </c>
      <c r="AF1399" s="42" t="str">
        <f t="shared" si="366"/>
        <v>10.121.25.1</v>
      </c>
      <c r="AG1399" s="7" t="str">
        <f t="shared" si="367"/>
        <v>HOTEL MAUSAM BTS</v>
      </c>
      <c r="AH1399" s="7" t="str">
        <f t="shared" si="368"/>
        <v>Panwadi(GNE)</v>
      </c>
      <c r="AI1399" s="7" t="str">
        <f t="shared" si="369"/>
        <v>S1P5</v>
      </c>
      <c r="AJ1399" s="7" t="str">
        <f t="shared" si="370"/>
        <v>S5P2</v>
      </c>
      <c r="AK1399" s="7" t="str">
        <f>IFERROR(VLOOKUP(Z1399,'PASTE-DL-ALARMS'!$Q$10:$W$2200,7,FALSE),"")</f>
        <v/>
      </c>
      <c r="AL1399" s="55" t="str">
        <f>IFERROR(VLOOKUP(Z1399,'PASTE-DL-ALARMS'!$Q$10:$W$2200,3,FALSE),"")</f>
        <v/>
      </c>
      <c r="AM1399" s="7" t="str">
        <f t="shared" si="371"/>
        <v>10.121.25.18_HOTEL MAUSAM BTS_S1P5</v>
      </c>
      <c r="AN1399" s="55" t="str">
        <f t="shared" si="372"/>
        <v>10.121.25.1_Panwadi(GNE)_S5P2</v>
      </c>
      <c r="AO1399" s="72" t="e">
        <f t="shared" ca="1" si="373"/>
        <v>#VALUE!</v>
      </c>
      <c r="AP1399" s="7" t="str">
        <f>IFERROR(VLOOKUP(Z1399,'PASTE-DL-ALARMS'!$Q$10:$Z$2800,8,FALSE),"")</f>
        <v/>
      </c>
    </row>
    <row r="1400" spans="1:42" x14ac:dyDescent="0.25">
      <c r="A1400" s="20"/>
      <c r="B1400" s="20"/>
      <c r="C1400" s="20" t="str">
        <f>IF(D1400="Critical",MAX($C$8:C1399)+1,"")</f>
        <v/>
      </c>
      <c r="D1400" s="20" t="str">
        <f t="shared" si="357"/>
        <v>-</v>
      </c>
      <c r="E1400" s="20" t="str">
        <f>VLOOKUP('PASTE-DOWN-DL'!F1400,'SSA-CODE'!$D$4:$E$56,2,FALSE)</f>
        <v>WTR RJ</v>
      </c>
      <c r="F1400" s="48" t="str">
        <f t="shared" si="358"/>
        <v>WTR RJ</v>
      </c>
      <c r="G1400" s="48" t="str">
        <f t="shared" si="359"/>
        <v xml:space="preserve">	WTR RJ</v>
      </c>
      <c r="H1400" s="20">
        <v>1391</v>
      </c>
      <c r="I1400" t="s">
        <v>14188</v>
      </c>
      <c r="J1400" t="s">
        <v>6260</v>
      </c>
      <c r="K1400" t="s">
        <v>6261</v>
      </c>
      <c r="L1400" t="s">
        <v>6262</v>
      </c>
      <c r="M1400" t="s">
        <v>6263</v>
      </c>
      <c r="N1400" t="s">
        <v>14189</v>
      </c>
      <c r="O1400" t="s">
        <v>14190</v>
      </c>
      <c r="P1400" t="s">
        <v>6266</v>
      </c>
      <c r="Q1400" t="s">
        <v>6278</v>
      </c>
      <c r="R1400" t="s">
        <v>7127</v>
      </c>
      <c r="S1400" t="s">
        <v>6269</v>
      </c>
      <c r="T1400" t="s">
        <v>6270</v>
      </c>
      <c r="U1400" t="s">
        <v>6269</v>
      </c>
      <c r="V1400" t="s">
        <v>6271</v>
      </c>
      <c r="W1400" t="s">
        <v>14191</v>
      </c>
      <c r="X1400" t="s">
        <v>14192</v>
      </c>
      <c r="Y1400" t="s">
        <v>6269</v>
      </c>
      <c r="Z1400" s="48" t="str">
        <f t="shared" si="360"/>
        <v>WTR RJ-10.121.17.159-THASACH-10.121.17.159-TAKAJA</v>
      </c>
      <c r="AA1400" s="48">
        <f t="shared" si="361"/>
        <v>15</v>
      </c>
      <c r="AB1400" s="48">
        <f t="shared" si="362"/>
        <v>23</v>
      </c>
      <c r="AC1400" s="48">
        <f t="shared" si="363"/>
        <v>15</v>
      </c>
      <c r="AD1400" s="48">
        <f t="shared" si="364"/>
        <v>22</v>
      </c>
      <c r="AE1400" s="48" t="str">
        <f t="shared" si="365"/>
        <v>10.121.17.134</v>
      </c>
      <c r="AF1400" s="42" t="str">
        <f t="shared" si="366"/>
        <v>10.121.17.159</v>
      </c>
      <c r="AG1400" s="7" t="str">
        <f t="shared" si="367"/>
        <v>THADACH</v>
      </c>
      <c r="AH1400" s="7" t="str">
        <f t="shared" si="368"/>
        <v>TALAJA</v>
      </c>
      <c r="AI1400" s="7" t="str">
        <f t="shared" si="369"/>
        <v>S4P1</v>
      </c>
      <c r="AJ1400" s="7" t="str">
        <f t="shared" si="370"/>
        <v>S3P1</v>
      </c>
      <c r="AK1400" s="7" t="str">
        <f>IFERROR(VLOOKUP(Z1400,'PASTE-DL-ALARMS'!$Q$10:$W$2200,7,FALSE),"")</f>
        <v/>
      </c>
      <c r="AL1400" s="55" t="str">
        <f>IFERROR(VLOOKUP(Z1400,'PASTE-DL-ALARMS'!$Q$10:$W$2200,3,FALSE),"")</f>
        <v/>
      </c>
      <c r="AM1400" s="7" t="str">
        <f t="shared" si="371"/>
        <v>10.121.17.134_THADACH_S4P1</v>
      </c>
      <c r="AN1400" s="55" t="str">
        <f t="shared" si="372"/>
        <v>10.121.17.159_TALAJA_S3P1</v>
      </c>
      <c r="AO1400" s="72" t="e">
        <f t="shared" ca="1" si="373"/>
        <v>#VALUE!</v>
      </c>
      <c r="AP1400" s="7" t="str">
        <f>IFERROR(VLOOKUP(Z1400,'PASTE-DL-ALARMS'!$Q$10:$Z$2800,8,FALSE),"")</f>
        <v/>
      </c>
    </row>
    <row r="1401" spans="1:42" x14ac:dyDescent="0.25">
      <c r="A1401" s="20"/>
      <c r="B1401" s="20"/>
      <c r="C1401" s="20" t="str">
        <f>IF(D1401="Critical",MAX($C$8:C1400)+1,"")</f>
        <v/>
      </c>
      <c r="D1401" s="20" t="str">
        <f t="shared" si="357"/>
        <v>-</v>
      </c>
      <c r="E1401" s="20" t="str">
        <f>VLOOKUP('PASTE-DOWN-DL'!F1401,'SSA-CODE'!$D$4:$E$56,2,FALSE)</f>
        <v>AHD</v>
      </c>
      <c r="F1401" s="48" t="str">
        <f t="shared" si="358"/>
        <v>SSA AM</v>
      </c>
      <c r="G1401" s="48" t="str">
        <f t="shared" si="359"/>
        <v xml:space="preserve">	SSA AM</v>
      </c>
      <c r="H1401" s="20">
        <v>1392</v>
      </c>
      <c r="I1401" t="s">
        <v>14193</v>
      </c>
      <c r="J1401" t="s">
        <v>6260</v>
      </c>
      <c r="K1401" t="s">
        <v>6275</v>
      </c>
      <c r="L1401" t="s">
        <v>6262</v>
      </c>
      <c r="M1401" t="s">
        <v>6263</v>
      </c>
      <c r="N1401" t="s">
        <v>14194</v>
      </c>
      <c r="O1401" t="s">
        <v>14195</v>
      </c>
      <c r="P1401" t="s">
        <v>6266</v>
      </c>
      <c r="Q1401" t="s">
        <v>6311</v>
      </c>
      <c r="R1401" t="s">
        <v>6279</v>
      </c>
      <c r="S1401" t="s">
        <v>6269</v>
      </c>
      <c r="T1401" t="s">
        <v>6937</v>
      </c>
      <c r="U1401" t="s">
        <v>6269</v>
      </c>
      <c r="V1401" t="s">
        <v>6271</v>
      </c>
      <c r="W1401" t="s">
        <v>14196</v>
      </c>
      <c r="X1401" t="s">
        <v>14197</v>
      </c>
      <c r="Y1401" t="s">
        <v>6269</v>
      </c>
      <c r="Z1401" s="48" t="str">
        <f t="shared" si="360"/>
        <v>SSA AM-10.121.18.193-Bapunagar_6/3-10.121.18.219-Gomtipur_B2_4/4</v>
      </c>
      <c r="AA1401" s="48">
        <f t="shared" si="361"/>
        <v>15</v>
      </c>
      <c r="AB1401" s="48">
        <f t="shared" si="362"/>
        <v>30</v>
      </c>
      <c r="AC1401" s="48">
        <f t="shared" si="363"/>
        <v>15</v>
      </c>
      <c r="AD1401" s="48">
        <f t="shared" si="364"/>
        <v>24</v>
      </c>
      <c r="AE1401" s="48" t="str">
        <f t="shared" si="365"/>
        <v>10.121.18.193</v>
      </c>
      <c r="AF1401" s="42" t="str">
        <f t="shared" si="366"/>
        <v>10.121.18.219</v>
      </c>
      <c r="AG1401" s="7" t="str">
        <f t="shared" si="367"/>
        <v>Bapunagar(GNE)</v>
      </c>
      <c r="AH1401" s="7" t="str">
        <f t="shared" si="368"/>
        <v>Gomtipur</v>
      </c>
      <c r="AI1401" s="7" t="str">
        <f t="shared" si="369"/>
        <v>S6P3</v>
      </c>
      <c r="AJ1401" s="7" t="str">
        <f t="shared" si="370"/>
        <v>S4P4</v>
      </c>
      <c r="AK1401" s="7" t="str">
        <f>IFERROR(VLOOKUP(Z1401,'PASTE-DL-ALARMS'!$Q$10:$W$2200,7,FALSE),"")</f>
        <v/>
      </c>
      <c r="AL1401" s="55" t="str">
        <f>IFERROR(VLOOKUP(Z1401,'PASTE-DL-ALARMS'!$Q$10:$W$2200,3,FALSE),"")</f>
        <v/>
      </c>
      <c r="AM1401" s="7" t="str">
        <f t="shared" si="371"/>
        <v>10.121.18.193_Bapunagar(GNE)_S6P3</v>
      </c>
      <c r="AN1401" s="55" t="str">
        <f t="shared" si="372"/>
        <v>10.121.18.219_Gomtipur_S4P4</v>
      </c>
      <c r="AO1401" s="72" t="e">
        <f t="shared" ca="1" si="373"/>
        <v>#VALUE!</v>
      </c>
      <c r="AP1401" s="7" t="str">
        <f>IFERROR(VLOOKUP(Z1401,'PASTE-DL-ALARMS'!$Q$10:$Z$2800,8,FALSE),"")</f>
        <v/>
      </c>
    </row>
    <row r="1402" spans="1:42" x14ac:dyDescent="0.25">
      <c r="A1402" s="20"/>
      <c r="B1402" s="20"/>
      <c r="C1402" s="20" t="str">
        <f>IF(D1402="Critical",MAX($C$8:C1401)+1,"")</f>
        <v/>
      </c>
      <c r="D1402" s="20" t="str">
        <f t="shared" si="357"/>
        <v>-</v>
      </c>
      <c r="E1402" s="20" t="str">
        <f>VLOOKUP('PASTE-DOWN-DL'!F1402,'SSA-CODE'!$D$4:$E$56,2,FALSE)</f>
        <v>WTR RJ</v>
      </c>
      <c r="F1402" s="48" t="str">
        <f t="shared" si="358"/>
        <v>WTR RJ</v>
      </c>
      <c r="G1402" s="48" t="str">
        <f t="shared" si="359"/>
        <v xml:space="preserve">	WTR RJ</v>
      </c>
      <c r="H1402" s="20">
        <v>1393</v>
      </c>
      <c r="I1402" t="s">
        <v>14198</v>
      </c>
      <c r="J1402" t="s">
        <v>6260</v>
      </c>
      <c r="K1402" t="s">
        <v>6261</v>
      </c>
      <c r="L1402" t="s">
        <v>6262</v>
      </c>
      <c r="M1402" t="s">
        <v>6263</v>
      </c>
      <c r="N1402" t="s">
        <v>14199</v>
      </c>
      <c r="O1402" t="s">
        <v>14200</v>
      </c>
      <c r="P1402" t="s">
        <v>6266</v>
      </c>
      <c r="Q1402" t="s">
        <v>6446</v>
      </c>
      <c r="R1402" t="s">
        <v>6319</v>
      </c>
      <c r="S1402" t="s">
        <v>14201</v>
      </c>
      <c r="T1402" t="s">
        <v>7129</v>
      </c>
      <c r="U1402" t="s">
        <v>6346</v>
      </c>
      <c r="V1402" t="s">
        <v>6271</v>
      </c>
      <c r="W1402" t="s">
        <v>14202</v>
      </c>
      <c r="X1402" t="s">
        <v>14203</v>
      </c>
      <c r="Y1402" t="s">
        <v>6269</v>
      </c>
      <c r="Z1402" s="48" t="str">
        <f t="shared" si="360"/>
        <v>WTR RJ-10.121.17.65-BHUJ1(GNE) B2_6/1-10.121.17.93-Bhuj3 B2_3/1</v>
      </c>
      <c r="AA1402" s="48">
        <f t="shared" si="361"/>
        <v>14</v>
      </c>
      <c r="AB1402" s="48">
        <f t="shared" si="362"/>
        <v>20</v>
      </c>
      <c r="AC1402" s="48">
        <f t="shared" si="363"/>
        <v>14</v>
      </c>
      <c r="AD1402" s="48">
        <f t="shared" si="364"/>
        <v>25</v>
      </c>
      <c r="AE1402" s="48" t="str">
        <f t="shared" si="365"/>
        <v>10.121.17.93</v>
      </c>
      <c r="AF1402" s="42" t="str">
        <f t="shared" si="366"/>
        <v>10.121.17.65</v>
      </c>
      <c r="AG1402" s="7" t="str">
        <f t="shared" si="367"/>
        <v>BHUJ3</v>
      </c>
      <c r="AH1402" s="7" t="str">
        <f t="shared" si="368"/>
        <v>BHUJ1(GNE)</v>
      </c>
      <c r="AI1402" s="7" t="str">
        <f t="shared" si="369"/>
        <v>S3P1</v>
      </c>
      <c r="AJ1402" s="7" t="str">
        <f t="shared" si="370"/>
        <v>S6P1</v>
      </c>
      <c r="AK1402" s="7" t="str">
        <f>IFERROR(VLOOKUP(Z1402,'PASTE-DL-ALARMS'!$Q$10:$W$2200,7,FALSE),"")</f>
        <v/>
      </c>
      <c r="AL1402" s="55" t="str">
        <f>IFERROR(VLOOKUP(Z1402,'PASTE-DL-ALARMS'!$Q$10:$W$2200,3,FALSE),"")</f>
        <v/>
      </c>
      <c r="AM1402" s="7" t="str">
        <f t="shared" si="371"/>
        <v>10.121.17.93_BHUJ3_S3P1</v>
      </c>
      <c r="AN1402" s="55" t="str">
        <f t="shared" si="372"/>
        <v>10.121.17.65_BHUJ1(GNE)_S6P1</v>
      </c>
      <c r="AO1402" s="72" t="e">
        <f t="shared" ca="1" si="373"/>
        <v>#VALUE!</v>
      </c>
      <c r="AP1402" s="7" t="str">
        <f>IFERROR(VLOOKUP(Z1402,'PASTE-DL-ALARMS'!$Q$10:$Z$2800,8,FALSE),"")</f>
        <v/>
      </c>
    </row>
    <row r="1403" spans="1:42" x14ac:dyDescent="0.25">
      <c r="A1403" s="20"/>
      <c r="B1403" s="20"/>
      <c r="C1403" s="20" t="str">
        <f>IF(D1403="Critical",MAX($C$8:C1402)+1,"")</f>
        <v/>
      </c>
      <c r="D1403" s="20" t="str">
        <f t="shared" si="357"/>
        <v>-</v>
      </c>
      <c r="E1403" s="20" t="str">
        <f>VLOOKUP('PASTE-DOWN-DL'!F1403,'SSA-CODE'!$D$4:$E$56,2,FALSE)</f>
        <v>AHD</v>
      </c>
      <c r="F1403" s="48" t="str">
        <f t="shared" si="358"/>
        <v>SSA AM</v>
      </c>
      <c r="G1403" s="48" t="str">
        <f t="shared" si="359"/>
        <v xml:space="preserve">	SSA AM</v>
      </c>
      <c r="H1403" s="20">
        <v>1394</v>
      </c>
      <c r="I1403" t="s">
        <v>14204</v>
      </c>
      <c r="J1403" t="s">
        <v>6260</v>
      </c>
      <c r="K1403" t="s">
        <v>6275</v>
      </c>
      <c r="L1403" t="s">
        <v>6262</v>
      </c>
      <c r="M1403" t="s">
        <v>6263</v>
      </c>
      <c r="N1403" t="s">
        <v>14205</v>
      </c>
      <c r="O1403" t="s">
        <v>14206</v>
      </c>
      <c r="P1403" t="s">
        <v>6266</v>
      </c>
      <c r="Q1403" t="s">
        <v>7248</v>
      </c>
      <c r="R1403" t="s">
        <v>6279</v>
      </c>
      <c r="S1403" t="s">
        <v>14207</v>
      </c>
      <c r="T1403" t="s">
        <v>6770</v>
      </c>
      <c r="U1403" t="s">
        <v>14207</v>
      </c>
      <c r="V1403" t="s">
        <v>6271</v>
      </c>
      <c r="W1403" t="s">
        <v>14208</v>
      </c>
      <c r="X1403" t="s">
        <v>14209</v>
      </c>
      <c r="Y1403" t="s">
        <v>14210</v>
      </c>
      <c r="Z1403" s="48" t="str">
        <f t="shared" si="360"/>
        <v>SSA AM-10.121.18.231-VAVOL BTS A1_1/6-10.121.18.250-SECTOR 11 B2_5/3</v>
      </c>
      <c r="AA1403" s="48">
        <f t="shared" si="361"/>
        <v>15</v>
      </c>
      <c r="AB1403" s="48">
        <f t="shared" si="362"/>
        <v>25</v>
      </c>
      <c r="AC1403" s="48">
        <f t="shared" si="363"/>
        <v>15</v>
      </c>
      <c r="AD1403" s="48">
        <f t="shared" si="364"/>
        <v>25</v>
      </c>
      <c r="AE1403" s="48" t="str">
        <f t="shared" si="365"/>
        <v>10.121.18.231</v>
      </c>
      <c r="AF1403" s="42" t="str">
        <f t="shared" si="366"/>
        <v>10.121.18.250</v>
      </c>
      <c r="AG1403" s="7" t="str">
        <f t="shared" si="367"/>
        <v>VAVOL BTS</v>
      </c>
      <c r="AH1403" s="7" t="str">
        <f t="shared" si="368"/>
        <v>SECTOR 11</v>
      </c>
      <c r="AI1403" s="7" t="str">
        <f t="shared" si="369"/>
        <v>S1P6</v>
      </c>
      <c r="AJ1403" s="7" t="str">
        <f t="shared" si="370"/>
        <v>S5P3</v>
      </c>
      <c r="AK1403" s="7" t="str">
        <f>IFERROR(VLOOKUP(Z1403,'PASTE-DL-ALARMS'!$Q$10:$W$2200,7,FALSE),"")</f>
        <v/>
      </c>
      <c r="AL1403" s="55" t="str">
        <f>IFERROR(VLOOKUP(Z1403,'PASTE-DL-ALARMS'!$Q$10:$W$2200,3,FALSE),"")</f>
        <v/>
      </c>
      <c r="AM1403" s="7" t="str">
        <f t="shared" si="371"/>
        <v>10.121.18.231_VAVOL BTS_S1P6</v>
      </c>
      <c r="AN1403" s="55" t="str">
        <f t="shared" si="372"/>
        <v>10.121.18.250_SECTOR 11_S5P3</v>
      </c>
      <c r="AO1403" s="72" t="e">
        <f t="shared" ca="1" si="373"/>
        <v>#VALUE!</v>
      </c>
      <c r="AP1403" s="7" t="str">
        <f>IFERROR(VLOOKUP(Z1403,'PASTE-DL-ALARMS'!$Q$10:$Z$2800,8,FALSE),"")</f>
        <v/>
      </c>
    </row>
    <row r="1404" spans="1:42" x14ac:dyDescent="0.25">
      <c r="A1404" s="20"/>
      <c r="B1404" s="20"/>
      <c r="C1404" s="20" t="str">
        <f>IF(D1404="Critical",MAX($C$8:C1403)+1,"")</f>
        <v/>
      </c>
      <c r="D1404" s="20" t="str">
        <f t="shared" si="357"/>
        <v>-</v>
      </c>
      <c r="E1404" s="20" t="str">
        <f>VLOOKUP('PASTE-DOWN-DL'!F1404,'SSA-CODE'!$D$4:$E$56,2,FALSE)</f>
        <v>BUJ</v>
      </c>
      <c r="F1404" s="48" t="str">
        <f t="shared" si="358"/>
        <v>SSA BUJ</v>
      </c>
      <c r="G1404" s="48" t="str">
        <f t="shared" si="359"/>
        <v xml:space="preserve">	SSA BUJ</v>
      </c>
      <c r="H1404" s="20">
        <v>1395</v>
      </c>
      <c r="I1404" t="s">
        <v>14211</v>
      </c>
      <c r="J1404" t="s">
        <v>6260</v>
      </c>
      <c r="K1404" t="s">
        <v>6275</v>
      </c>
      <c r="L1404" t="s">
        <v>6262</v>
      </c>
      <c r="M1404" t="s">
        <v>6263</v>
      </c>
      <c r="N1404" t="s">
        <v>14212</v>
      </c>
      <c r="O1404" t="s">
        <v>14213</v>
      </c>
      <c r="P1404" t="s">
        <v>6266</v>
      </c>
      <c r="Q1404" t="s">
        <v>8333</v>
      </c>
      <c r="R1404" t="s">
        <v>6279</v>
      </c>
      <c r="S1404" t="s">
        <v>14214</v>
      </c>
      <c r="T1404" t="s">
        <v>6950</v>
      </c>
      <c r="U1404" t="s">
        <v>14214</v>
      </c>
      <c r="V1404" t="s">
        <v>6271</v>
      </c>
      <c r="W1404" t="s">
        <v>14215</v>
      </c>
      <c r="X1404" t="s">
        <v>14216</v>
      </c>
      <c r="Y1404" t="s">
        <v>6269</v>
      </c>
      <c r="Z1404" s="48" t="str">
        <f t="shared" si="360"/>
        <v>SSA BUJ-10.121.96.175-Manfara_2/5-10.121.17.73-Ramvav-2/5</v>
      </c>
      <c r="AA1404" s="48">
        <f t="shared" si="361"/>
        <v>14</v>
      </c>
      <c r="AB1404" s="48">
        <f t="shared" si="362"/>
        <v>21</v>
      </c>
      <c r="AC1404" s="48">
        <f t="shared" si="363"/>
        <v>15</v>
      </c>
      <c r="AD1404" s="48">
        <f t="shared" si="364"/>
        <v>23</v>
      </c>
      <c r="AE1404" s="48" t="str">
        <f t="shared" si="365"/>
        <v>10.121.17.73</v>
      </c>
      <c r="AF1404" s="42" t="str">
        <f t="shared" si="366"/>
        <v>10.121.96.175</v>
      </c>
      <c r="AG1404" s="7" t="str">
        <f t="shared" si="367"/>
        <v>Ramvav</v>
      </c>
      <c r="AH1404" s="7" t="str">
        <f t="shared" si="368"/>
        <v>Manfara</v>
      </c>
      <c r="AI1404" s="7" t="str">
        <f t="shared" si="369"/>
        <v>S2P5</v>
      </c>
      <c r="AJ1404" s="7" t="str">
        <f t="shared" si="370"/>
        <v>S2P5</v>
      </c>
      <c r="AK1404" s="7" t="str">
        <f>IFERROR(VLOOKUP(Z1404,'PASTE-DL-ALARMS'!$Q$10:$W$2200,7,FALSE),"")</f>
        <v/>
      </c>
      <c r="AL1404" s="55" t="str">
        <f>IFERROR(VLOOKUP(Z1404,'PASTE-DL-ALARMS'!$Q$10:$W$2200,3,FALSE),"")</f>
        <v/>
      </c>
      <c r="AM1404" s="7" t="str">
        <f t="shared" si="371"/>
        <v>10.121.17.73_Ramvav_S2P5</v>
      </c>
      <c r="AN1404" s="55" t="str">
        <f t="shared" si="372"/>
        <v>10.121.96.175_Manfara_S2P5</v>
      </c>
      <c r="AO1404" s="72" t="e">
        <f t="shared" ca="1" si="373"/>
        <v>#VALUE!</v>
      </c>
      <c r="AP1404" s="7" t="str">
        <f>IFERROR(VLOOKUP(Z1404,'PASTE-DL-ALARMS'!$Q$10:$Z$2800,8,FALSE),"")</f>
        <v/>
      </c>
    </row>
    <row r="1405" spans="1:42" x14ac:dyDescent="0.25">
      <c r="A1405" s="20"/>
      <c r="B1405" s="20"/>
      <c r="C1405" s="20" t="str">
        <f>IF(D1405="Critical",MAX($C$8:C1404)+1,"")</f>
        <v/>
      </c>
      <c r="D1405" s="20" t="str">
        <f t="shared" si="357"/>
        <v>-</v>
      </c>
      <c r="E1405" s="20" t="str">
        <f>VLOOKUP('PASTE-DOWN-DL'!F1405,'SSA-CODE'!$D$4:$E$56,2,FALSE)</f>
        <v>WTR RJ</v>
      </c>
      <c r="F1405" s="48" t="str">
        <f t="shared" si="358"/>
        <v>WTR RJ</v>
      </c>
      <c r="G1405" s="48" t="str">
        <f t="shared" si="359"/>
        <v xml:space="preserve">	WTR RJ</v>
      </c>
      <c r="H1405" s="20">
        <v>1396</v>
      </c>
      <c r="I1405" t="s">
        <v>14217</v>
      </c>
      <c r="J1405" t="s">
        <v>6260</v>
      </c>
      <c r="K1405" t="s">
        <v>6275</v>
      </c>
      <c r="L1405" t="s">
        <v>6262</v>
      </c>
      <c r="M1405" t="s">
        <v>6263</v>
      </c>
      <c r="N1405" t="s">
        <v>14218</v>
      </c>
      <c r="O1405" t="s">
        <v>14219</v>
      </c>
      <c r="P1405" t="s">
        <v>6266</v>
      </c>
      <c r="Q1405" t="s">
        <v>6360</v>
      </c>
      <c r="R1405" t="s">
        <v>6279</v>
      </c>
      <c r="S1405" t="s">
        <v>6269</v>
      </c>
      <c r="T1405" t="s">
        <v>6394</v>
      </c>
      <c r="U1405" t="s">
        <v>6269</v>
      </c>
      <c r="V1405" t="s">
        <v>6271</v>
      </c>
      <c r="W1405" t="s">
        <v>14220</v>
      </c>
      <c r="X1405" t="s">
        <v>14221</v>
      </c>
      <c r="Y1405" t="s">
        <v>14222</v>
      </c>
      <c r="Z1405" s="48" t="str">
        <f t="shared" si="360"/>
        <v>WTR RJ-10.121.17.1-RAJKOT KR(GNE) B2-10.121.17.5-MORBI_B1_3/2</v>
      </c>
      <c r="AA1405" s="48">
        <f t="shared" si="361"/>
        <v>13</v>
      </c>
      <c r="AB1405" s="48">
        <f t="shared" si="362"/>
        <v>19</v>
      </c>
      <c r="AC1405" s="48">
        <f t="shared" si="363"/>
        <v>13</v>
      </c>
      <c r="AD1405" s="48">
        <f t="shared" si="364"/>
        <v>28</v>
      </c>
      <c r="AE1405" s="48" t="str">
        <f t="shared" si="365"/>
        <v>10.121.17.5</v>
      </c>
      <c r="AF1405" s="42" t="str">
        <f t="shared" si="366"/>
        <v>10.121.17.1</v>
      </c>
      <c r="AG1405" s="7" t="str">
        <f t="shared" si="367"/>
        <v>MORBI</v>
      </c>
      <c r="AH1405" s="7" t="str">
        <f t="shared" si="368"/>
        <v>RAJKOT KR(GNE)</v>
      </c>
      <c r="AI1405" s="7" t="str">
        <f t="shared" si="369"/>
        <v>S3P2</v>
      </c>
      <c r="AJ1405" s="7" t="str">
        <f t="shared" si="370"/>
        <v>S3P2</v>
      </c>
      <c r="AK1405" s="7" t="str">
        <f>IFERROR(VLOOKUP(Z1405,'PASTE-DL-ALARMS'!$Q$10:$W$2200,7,FALSE),"")</f>
        <v/>
      </c>
      <c r="AL1405" s="55" t="str">
        <f>IFERROR(VLOOKUP(Z1405,'PASTE-DL-ALARMS'!$Q$10:$W$2200,3,FALSE),"")</f>
        <v/>
      </c>
      <c r="AM1405" s="7" t="str">
        <f t="shared" si="371"/>
        <v>10.121.17.5_MORBI_S3P2</v>
      </c>
      <c r="AN1405" s="55" t="str">
        <f t="shared" si="372"/>
        <v>10.121.17.1_RAJKOT KR(GNE)_S3P2</v>
      </c>
      <c r="AO1405" s="72" t="e">
        <f t="shared" ca="1" si="373"/>
        <v>#VALUE!</v>
      </c>
      <c r="AP1405" s="7" t="str">
        <f>IFERROR(VLOOKUP(Z1405,'PASTE-DL-ALARMS'!$Q$10:$Z$2800,8,FALSE),"")</f>
        <v/>
      </c>
    </row>
    <row r="1406" spans="1:42" x14ac:dyDescent="0.25">
      <c r="A1406" s="20"/>
      <c r="B1406" s="20"/>
      <c r="C1406" s="20" t="str">
        <f>IF(D1406="Critical",MAX($C$8:C1405)+1,"")</f>
        <v/>
      </c>
      <c r="D1406" s="20" t="str">
        <f t="shared" si="357"/>
        <v>-</v>
      </c>
      <c r="E1406" s="20" t="str">
        <f>VLOOKUP('PASTE-DOWN-DL'!F1406,'SSA-CODE'!$D$4:$E$56,2,FALSE)</f>
        <v>WTR AM</v>
      </c>
      <c r="F1406" s="48" t="str">
        <f t="shared" si="358"/>
        <v>WTR AM</v>
      </c>
      <c r="G1406" s="48" t="str">
        <f t="shared" si="359"/>
        <v xml:space="preserve">	WTR AM</v>
      </c>
      <c r="H1406" s="20">
        <v>1397</v>
      </c>
      <c r="I1406" t="s">
        <v>14223</v>
      </c>
      <c r="J1406" t="s">
        <v>6260</v>
      </c>
      <c r="K1406" t="s">
        <v>6261</v>
      </c>
      <c r="L1406" t="s">
        <v>6262</v>
      </c>
      <c r="M1406" t="s">
        <v>6263</v>
      </c>
      <c r="N1406" t="s">
        <v>14224</v>
      </c>
      <c r="O1406" t="s">
        <v>14225</v>
      </c>
      <c r="P1406" t="s">
        <v>6266</v>
      </c>
      <c r="Q1406" t="s">
        <v>6546</v>
      </c>
      <c r="R1406" t="s">
        <v>6516</v>
      </c>
      <c r="S1406" t="s">
        <v>9421</v>
      </c>
      <c r="T1406" t="s">
        <v>6471</v>
      </c>
      <c r="U1406" t="s">
        <v>7513</v>
      </c>
      <c r="V1406" t="s">
        <v>6271</v>
      </c>
      <c r="W1406" t="s">
        <v>14226</v>
      </c>
      <c r="X1406" t="s">
        <v>14227</v>
      </c>
      <c r="Y1406" t="s">
        <v>6269</v>
      </c>
      <c r="Z1406" s="48" t="str">
        <f t="shared" si="360"/>
        <v>WTR AM-10.121.15.212-THARA_4/1-10.121.15.211-SHIHORI_3/1</v>
      </c>
      <c r="AA1406" s="48">
        <f t="shared" si="361"/>
        <v>15</v>
      </c>
      <c r="AB1406" s="48">
        <f t="shared" si="362"/>
        <v>21</v>
      </c>
      <c r="AC1406" s="48">
        <f t="shared" si="363"/>
        <v>15</v>
      </c>
      <c r="AD1406" s="48">
        <f t="shared" si="364"/>
        <v>23</v>
      </c>
      <c r="AE1406" s="48" t="str">
        <f t="shared" si="365"/>
        <v>10.121.15.212</v>
      </c>
      <c r="AF1406" s="42" t="str">
        <f t="shared" si="366"/>
        <v>10.121.15.211</v>
      </c>
      <c r="AG1406" s="7" t="str">
        <f t="shared" si="367"/>
        <v>THARA</v>
      </c>
      <c r="AH1406" s="7" t="str">
        <f t="shared" si="368"/>
        <v>SHIHORI</v>
      </c>
      <c r="AI1406" s="7" t="str">
        <f t="shared" si="369"/>
        <v>S4P1</v>
      </c>
      <c r="AJ1406" s="7" t="str">
        <f t="shared" si="370"/>
        <v>S3P1</v>
      </c>
      <c r="AK1406" s="7" t="str">
        <f>IFERROR(VLOOKUP(Z1406,'PASTE-DL-ALARMS'!$Q$10:$W$2200,7,FALSE),"")</f>
        <v/>
      </c>
      <c r="AL1406" s="55" t="str">
        <f>IFERROR(VLOOKUP(Z1406,'PASTE-DL-ALARMS'!$Q$10:$W$2200,3,FALSE),"")</f>
        <v/>
      </c>
      <c r="AM1406" s="7" t="str">
        <f t="shared" si="371"/>
        <v>10.121.15.212_THARA_S4P1</v>
      </c>
      <c r="AN1406" s="55" t="str">
        <f t="shared" si="372"/>
        <v>10.121.15.211_SHIHORI_S3P1</v>
      </c>
      <c r="AO1406" s="72" t="e">
        <f t="shared" ca="1" si="373"/>
        <v>#VALUE!</v>
      </c>
      <c r="AP1406" s="7" t="str">
        <f>IFERROR(VLOOKUP(Z1406,'PASTE-DL-ALARMS'!$Q$10:$Z$2800,8,FALSE),"")</f>
        <v/>
      </c>
    </row>
    <row r="1407" spans="1:42" x14ac:dyDescent="0.25">
      <c r="A1407" s="20"/>
      <c r="B1407" s="20"/>
      <c r="C1407" s="20">
        <f>IF(D1407="Critical",MAX($C$8:C1406)+1,"")</f>
        <v>55</v>
      </c>
      <c r="D1407" s="20" t="str">
        <f t="shared" si="357"/>
        <v>Critical</v>
      </c>
      <c r="E1407" s="20" t="str">
        <f>VLOOKUP('PASTE-DOWN-DL'!F1407,'SSA-CODE'!$D$4:$E$56,2,FALSE)</f>
        <v>SRT</v>
      </c>
      <c r="F1407" s="48" t="str">
        <f t="shared" si="358"/>
        <v>SSA SR</v>
      </c>
      <c r="G1407" s="48" t="str">
        <f t="shared" si="359"/>
        <v xml:space="preserve">	SSA SR</v>
      </c>
      <c r="H1407" s="20">
        <v>1398</v>
      </c>
      <c r="I1407" t="s">
        <v>14228</v>
      </c>
      <c r="J1407" t="s">
        <v>6260</v>
      </c>
      <c r="K1407" t="s">
        <v>6261</v>
      </c>
      <c r="L1407" t="s">
        <v>6262</v>
      </c>
      <c r="M1407" t="s">
        <v>6263</v>
      </c>
      <c r="N1407" t="s">
        <v>14229</v>
      </c>
      <c r="O1407" t="s">
        <v>14230</v>
      </c>
      <c r="P1407" t="s">
        <v>6484</v>
      </c>
      <c r="Q1407" t="s">
        <v>6267</v>
      </c>
      <c r="R1407" t="s">
        <v>6268</v>
      </c>
      <c r="S1407" t="s">
        <v>10185</v>
      </c>
      <c r="T1407" t="s">
        <v>6770</v>
      </c>
      <c r="U1407" t="s">
        <v>10185</v>
      </c>
      <c r="V1407" t="s">
        <v>6271</v>
      </c>
      <c r="W1407" t="s">
        <v>14231</v>
      </c>
      <c r="X1407" t="s">
        <v>14232</v>
      </c>
      <c r="Y1407" t="s">
        <v>14233</v>
      </c>
      <c r="Z1407" s="48" t="str">
        <f t="shared" si="360"/>
        <v>SSA SR-10.121.16.3-PipodaraB2_5/1-10.121.68.10-KosambaB1_3/1</v>
      </c>
      <c r="AA1407" s="48">
        <f t="shared" si="361"/>
        <v>15</v>
      </c>
      <c r="AB1407" s="48">
        <f t="shared" si="362"/>
        <v>24</v>
      </c>
      <c r="AC1407" s="48">
        <f t="shared" si="363"/>
        <v>14</v>
      </c>
      <c r="AD1407" s="48">
        <f t="shared" si="364"/>
        <v>22</v>
      </c>
      <c r="AE1407" s="48" t="str">
        <f t="shared" si="365"/>
        <v>10.121.100.10</v>
      </c>
      <c r="AF1407" s="42" t="str">
        <f t="shared" si="366"/>
        <v>10.121.68.10</v>
      </c>
      <c r="AG1407" s="7" t="str">
        <f t="shared" si="367"/>
        <v>Pipodara</v>
      </c>
      <c r="AH1407" s="7" t="str">
        <f t="shared" si="368"/>
        <v>KOSAMBA</v>
      </c>
      <c r="AI1407" s="7" t="str">
        <f t="shared" si="369"/>
        <v>S5P1</v>
      </c>
      <c r="AJ1407" s="7" t="str">
        <f t="shared" si="370"/>
        <v>S3P1</v>
      </c>
      <c r="AK1407" s="7" t="str">
        <f>IFERROR(VLOOKUP(Z1407,'PASTE-DL-ALARMS'!$Q$10:$W$2200,7,FALSE),"")</f>
        <v>13-05-2026</v>
      </c>
      <c r="AL1407" s="55" t="str">
        <f>IFERROR(VLOOKUP(Z1407,'PASTE-DL-ALARMS'!$Q$10:$W$2200,3,FALSE),"")</f>
        <v>10:55:09</v>
      </c>
      <c r="AM1407" s="7" t="str">
        <f t="shared" si="371"/>
        <v>10.121.100.10_Pipodara_S5P1</v>
      </c>
      <c r="AN1407" s="55" t="str">
        <f t="shared" si="372"/>
        <v>10.121.68.10_KOSAMBA_S3P1</v>
      </c>
      <c r="AO1407" s="72">
        <f t="shared" ca="1" si="373"/>
        <v>2</v>
      </c>
      <c r="AP1407" s="7" t="str">
        <f>IFERROR(VLOOKUP(Z1407,'PASTE-DL-ALARMS'!$Q$10:$Z$2800,8,FALSE),"")</f>
        <v xml:space="preserve">	2026/05/13,10:55:09</v>
      </c>
    </row>
    <row r="1408" spans="1:42" x14ac:dyDescent="0.25">
      <c r="A1408" s="20"/>
      <c r="B1408" s="20"/>
      <c r="C1408" s="20" t="str">
        <f>IF(D1408="Critical",MAX($C$8:C1407)+1,"")</f>
        <v/>
      </c>
      <c r="D1408" s="20" t="str">
        <f t="shared" si="357"/>
        <v>-</v>
      </c>
      <c r="E1408" s="20" t="str">
        <f>VLOOKUP('PASTE-DOWN-DL'!F1408,'SSA-CODE'!$D$4:$E$56,2,FALSE)</f>
        <v>JND</v>
      </c>
      <c r="F1408" s="48" t="str">
        <f t="shared" si="358"/>
        <v>SSA JND</v>
      </c>
      <c r="G1408" s="48" t="str">
        <f t="shared" si="359"/>
        <v xml:space="preserve">	SSA JND</v>
      </c>
      <c r="H1408" s="20">
        <v>1399</v>
      </c>
      <c r="I1408" t="s">
        <v>14234</v>
      </c>
      <c r="J1408" t="s">
        <v>6260</v>
      </c>
      <c r="K1408" t="s">
        <v>6275</v>
      </c>
      <c r="L1408" t="s">
        <v>6262</v>
      </c>
      <c r="M1408" t="s">
        <v>6263</v>
      </c>
      <c r="N1408" t="s">
        <v>14235</v>
      </c>
      <c r="O1408" t="s">
        <v>14236</v>
      </c>
      <c r="P1408" t="s">
        <v>6266</v>
      </c>
      <c r="Q1408" t="s">
        <v>7217</v>
      </c>
      <c r="R1408" t="s">
        <v>6279</v>
      </c>
      <c r="S1408" t="s">
        <v>14237</v>
      </c>
      <c r="T1408" t="s">
        <v>6313</v>
      </c>
      <c r="U1408" t="s">
        <v>14238</v>
      </c>
      <c r="V1408" t="s">
        <v>6271</v>
      </c>
      <c r="W1408" t="s">
        <v>14239</v>
      </c>
      <c r="X1408" t="s">
        <v>14240</v>
      </c>
      <c r="Y1408" t="s">
        <v>6269</v>
      </c>
      <c r="Z1408" s="48" t="str">
        <f t="shared" si="360"/>
        <v>SSA JND-10.121.24.37-AMLANI_BTS_PBD_1/5-10.121.97.212-PORBANDAR_4/6</v>
      </c>
      <c r="AA1408" s="48">
        <f t="shared" si="361"/>
        <v>14</v>
      </c>
      <c r="AB1408" s="48">
        <f t="shared" si="362"/>
        <v>29</v>
      </c>
      <c r="AC1408" s="48">
        <f t="shared" si="363"/>
        <v>15</v>
      </c>
      <c r="AD1408" s="48">
        <f t="shared" si="364"/>
        <v>25</v>
      </c>
      <c r="AE1408" s="48" t="str">
        <f t="shared" si="365"/>
        <v>10.121.24.37</v>
      </c>
      <c r="AF1408" s="42" t="str">
        <f t="shared" si="366"/>
        <v>10.121.97.212</v>
      </c>
      <c r="AG1408" s="7" t="str">
        <f t="shared" si="367"/>
        <v>AMLANI BTS PBD</v>
      </c>
      <c r="AH1408" s="7" t="str">
        <f t="shared" si="368"/>
        <v>PORBANDAR</v>
      </c>
      <c r="AI1408" s="7" t="str">
        <f t="shared" si="369"/>
        <v>S1P5</v>
      </c>
      <c r="AJ1408" s="7" t="str">
        <f t="shared" si="370"/>
        <v>S4P6</v>
      </c>
      <c r="AK1408" s="7" t="str">
        <f>IFERROR(VLOOKUP(Z1408,'PASTE-DL-ALARMS'!$Q$10:$W$2200,7,FALSE),"")</f>
        <v/>
      </c>
      <c r="AL1408" s="55" t="str">
        <f>IFERROR(VLOOKUP(Z1408,'PASTE-DL-ALARMS'!$Q$10:$W$2200,3,FALSE),"")</f>
        <v/>
      </c>
      <c r="AM1408" s="7" t="str">
        <f t="shared" si="371"/>
        <v>10.121.24.37_AMLANI BTS PBD_S1P5</v>
      </c>
      <c r="AN1408" s="55" t="str">
        <f t="shared" si="372"/>
        <v>10.121.97.212_PORBANDAR_S4P6</v>
      </c>
      <c r="AO1408" s="72" t="e">
        <f t="shared" ca="1" si="373"/>
        <v>#VALUE!</v>
      </c>
      <c r="AP1408" s="7" t="str">
        <f>IFERROR(VLOOKUP(Z1408,'PASTE-DL-ALARMS'!$Q$10:$Z$2800,8,FALSE),"")</f>
        <v/>
      </c>
    </row>
    <row r="1409" spans="1:42" x14ac:dyDescent="0.25">
      <c r="A1409" s="20"/>
      <c r="B1409" s="20"/>
      <c r="C1409" s="20" t="str">
        <f>IF(D1409="Critical",MAX($C$8:C1408)+1,"")</f>
        <v/>
      </c>
      <c r="D1409" s="20" t="str">
        <f t="shared" si="357"/>
        <v>-</v>
      </c>
      <c r="E1409" s="20" t="str">
        <f>VLOOKUP('PASTE-DOWN-DL'!F1409,'SSA-CODE'!$D$4:$E$56,2,FALSE)</f>
        <v>VDA</v>
      </c>
      <c r="F1409" s="48" t="str">
        <f t="shared" si="358"/>
        <v>SSA VDR</v>
      </c>
      <c r="G1409" s="48" t="str">
        <f t="shared" si="359"/>
        <v xml:space="preserve">	SSA VDR</v>
      </c>
      <c r="H1409" s="20">
        <v>1400</v>
      </c>
      <c r="I1409" t="s">
        <v>14241</v>
      </c>
      <c r="J1409" t="s">
        <v>6260</v>
      </c>
      <c r="K1409" t="s">
        <v>6275</v>
      </c>
      <c r="L1409" t="s">
        <v>6262</v>
      </c>
      <c r="M1409" t="s">
        <v>6263</v>
      </c>
      <c r="N1409" t="s">
        <v>14242</v>
      </c>
      <c r="O1409" t="s">
        <v>14243</v>
      </c>
      <c r="P1409" t="s">
        <v>6266</v>
      </c>
      <c r="Q1409" t="s">
        <v>6671</v>
      </c>
      <c r="R1409" t="s">
        <v>6279</v>
      </c>
      <c r="S1409" t="s">
        <v>14244</v>
      </c>
      <c r="T1409" t="s">
        <v>6770</v>
      </c>
      <c r="U1409" t="s">
        <v>14244</v>
      </c>
      <c r="V1409" t="s">
        <v>6271</v>
      </c>
      <c r="W1409" t="s">
        <v>14245</v>
      </c>
      <c r="X1409" t="s">
        <v>14246</v>
      </c>
      <c r="Y1409" t="s">
        <v>6269</v>
      </c>
      <c r="Z1409" s="48" t="str">
        <f t="shared" si="360"/>
        <v>SSA VDR-10.121.99.174-Heavy Water A1_1/5-10.121.99.148-SATYAM-COMPLEX B1_3/5</v>
      </c>
      <c r="AA1409" s="48">
        <f t="shared" si="361"/>
        <v>15</v>
      </c>
      <c r="AB1409" s="48">
        <f t="shared" si="362"/>
        <v>27</v>
      </c>
      <c r="AC1409" s="48">
        <f t="shared" si="363"/>
        <v>15</v>
      </c>
      <c r="AD1409" s="48">
        <f t="shared" si="364"/>
        <v>30</v>
      </c>
      <c r="AE1409" s="48" t="str">
        <f t="shared" si="365"/>
        <v>10.121.99.174</v>
      </c>
      <c r="AF1409" s="42" t="str">
        <f t="shared" si="366"/>
        <v>10.121.99.148</v>
      </c>
      <c r="AG1409" s="7" t="str">
        <f t="shared" si="367"/>
        <v>Heavy Water</v>
      </c>
      <c r="AH1409" s="7" t="str">
        <f t="shared" si="368"/>
        <v>SATYAM COMPLEX</v>
      </c>
      <c r="AI1409" s="7" t="str">
        <f t="shared" si="369"/>
        <v>S1P5</v>
      </c>
      <c r="AJ1409" s="7" t="str">
        <f t="shared" si="370"/>
        <v>S3P5</v>
      </c>
      <c r="AK1409" s="7" t="str">
        <f>IFERROR(VLOOKUP(Z1409,'PASTE-DL-ALARMS'!$Q$10:$W$2200,7,FALSE),"")</f>
        <v/>
      </c>
      <c r="AL1409" s="55" t="str">
        <f>IFERROR(VLOOKUP(Z1409,'PASTE-DL-ALARMS'!$Q$10:$W$2200,3,FALSE),"")</f>
        <v/>
      </c>
      <c r="AM1409" s="7" t="str">
        <f t="shared" si="371"/>
        <v>10.121.99.174_Heavy Water_S1P5</v>
      </c>
      <c r="AN1409" s="55" t="str">
        <f t="shared" si="372"/>
        <v>10.121.99.148_SATYAM COMPLEX_S3P5</v>
      </c>
      <c r="AO1409" s="72" t="e">
        <f t="shared" ca="1" si="373"/>
        <v>#VALUE!</v>
      </c>
      <c r="AP1409" s="7" t="str">
        <f>IFERROR(VLOOKUP(Z1409,'PASTE-DL-ALARMS'!$Q$10:$Z$2800,8,FALSE),"")</f>
        <v/>
      </c>
    </row>
    <row r="1410" spans="1:42" x14ac:dyDescent="0.25">
      <c r="A1410" s="20"/>
      <c r="B1410" s="20"/>
      <c r="C1410" s="20">
        <f>IF(D1410="Critical",MAX($C$8:C1409)+1,"")</f>
        <v>56</v>
      </c>
      <c r="D1410" s="20" t="str">
        <f t="shared" si="357"/>
        <v>Critical</v>
      </c>
      <c r="E1410" s="20" t="str">
        <f>VLOOKUP('PASTE-DOWN-DL'!F1410,'SSA-CODE'!$D$4:$E$56,2,FALSE)</f>
        <v>VAL</v>
      </c>
      <c r="F1410" s="48" t="str">
        <f t="shared" si="358"/>
        <v>SSA VAL</v>
      </c>
      <c r="G1410" s="48" t="str">
        <f t="shared" si="359"/>
        <v xml:space="preserve">	SSA VAL</v>
      </c>
      <c r="H1410" s="20">
        <v>1401</v>
      </c>
      <c r="I1410" t="s">
        <v>14247</v>
      </c>
      <c r="J1410" t="s">
        <v>6260</v>
      </c>
      <c r="K1410" t="s">
        <v>6275</v>
      </c>
      <c r="L1410" t="s">
        <v>6262</v>
      </c>
      <c r="M1410" t="s">
        <v>6263</v>
      </c>
      <c r="N1410" t="s">
        <v>14248</v>
      </c>
      <c r="O1410" t="s">
        <v>14249</v>
      </c>
      <c r="P1410" t="s">
        <v>6484</v>
      </c>
      <c r="Q1410" t="s">
        <v>6903</v>
      </c>
      <c r="R1410" t="s">
        <v>6279</v>
      </c>
      <c r="S1410" t="s">
        <v>14250</v>
      </c>
      <c r="T1410" t="s">
        <v>6500</v>
      </c>
      <c r="U1410" t="s">
        <v>6931</v>
      </c>
      <c r="V1410" t="s">
        <v>6271</v>
      </c>
      <c r="W1410" t="s">
        <v>14251</v>
      </c>
      <c r="X1410" t="s">
        <v>14252</v>
      </c>
      <c r="Y1410" t="s">
        <v>6269</v>
      </c>
      <c r="Z1410" s="48" t="str">
        <f t="shared" si="360"/>
        <v>SSA VAL-10.121.68.73-Vansda B2_5/6-10.121.24.164-Vandervela A1_1/5</v>
      </c>
      <c r="AA1410" s="48">
        <f t="shared" si="361"/>
        <v>14</v>
      </c>
      <c r="AB1410" s="48">
        <f t="shared" si="362"/>
        <v>21</v>
      </c>
      <c r="AC1410" s="48">
        <f t="shared" si="363"/>
        <v>15</v>
      </c>
      <c r="AD1410" s="48">
        <f t="shared" si="364"/>
        <v>26</v>
      </c>
      <c r="AE1410" s="48" t="str">
        <f t="shared" si="365"/>
        <v>10.121.68.73</v>
      </c>
      <c r="AF1410" s="42" t="str">
        <f t="shared" si="366"/>
        <v>10.121.24.164</v>
      </c>
      <c r="AG1410" s="7" t="str">
        <f t="shared" si="367"/>
        <v>Vansda</v>
      </c>
      <c r="AH1410" s="7" t="str">
        <f t="shared" si="368"/>
        <v>Vandervela</v>
      </c>
      <c r="AI1410" s="7" t="str">
        <f t="shared" si="369"/>
        <v>S5P6</v>
      </c>
      <c r="AJ1410" s="7" t="str">
        <f t="shared" si="370"/>
        <v>S1P5</v>
      </c>
      <c r="AK1410" s="7" t="str">
        <f>IFERROR(VLOOKUP(Z1410,'PASTE-DL-ALARMS'!$Q$10:$W$2200,7,FALSE),"")</f>
        <v>14-05-2026</v>
      </c>
      <c r="AL1410" s="55" t="str">
        <f>IFERROR(VLOOKUP(Z1410,'PASTE-DL-ALARMS'!$Q$10:$W$2200,3,FALSE),"")</f>
        <v>01:32:42</v>
      </c>
      <c r="AM1410" s="7" t="str">
        <f t="shared" si="371"/>
        <v>10.121.68.73_Vansda_S5P6</v>
      </c>
      <c r="AN1410" s="55" t="str">
        <f t="shared" si="372"/>
        <v>10.121.24.164_Vandervela_S1P5</v>
      </c>
      <c r="AO1410" s="72">
        <f t="shared" ca="1" si="373"/>
        <v>1</v>
      </c>
      <c r="AP1410" s="7" t="str">
        <f>IFERROR(VLOOKUP(Z1410,'PASTE-DL-ALARMS'!$Q$10:$Z$2800,8,FALSE),"")</f>
        <v xml:space="preserve">	2026/05/14,01:32:42</v>
      </c>
    </row>
    <row r="1411" spans="1:42" x14ac:dyDescent="0.25">
      <c r="A1411" s="20"/>
      <c r="B1411" s="20"/>
      <c r="C1411" s="20" t="str">
        <f>IF(D1411="Critical",MAX($C$8:C1410)+1,"")</f>
        <v/>
      </c>
      <c r="D1411" s="20" t="str">
        <f t="shared" si="357"/>
        <v>-</v>
      </c>
      <c r="E1411" s="20" t="str">
        <f>VLOOKUP('PASTE-DOWN-DL'!F1411,'SSA-CODE'!$D$4:$E$56,2,FALSE)</f>
        <v>HMR</v>
      </c>
      <c r="F1411" s="48" t="str">
        <f t="shared" si="358"/>
        <v>SSA HMR</v>
      </c>
      <c r="G1411" s="48" t="str">
        <f t="shared" si="359"/>
        <v xml:space="preserve">	SSA HMR</v>
      </c>
      <c r="H1411" s="20">
        <v>1402</v>
      </c>
      <c r="I1411" t="s">
        <v>14253</v>
      </c>
      <c r="J1411" t="s">
        <v>6260</v>
      </c>
      <c r="K1411" t="s">
        <v>6275</v>
      </c>
      <c r="L1411" t="s">
        <v>6262</v>
      </c>
      <c r="M1411" t="s">
        <v>6263</v>
      </c>
      <c r="N1411" t="s">
        <v>14254</v>
      </c>
      <c r="O1411" t="s">
        <v>14255</v>
      </c>
      <c r="P1411" t="s">
        <v>6266</v>
      </c>
      <c r="Q1411" t="s">
        <v>6686</v>
      </c>
      <c r="R1411" t="s">
        <v>6279</v>
      </c>
      <c r="S1411" t="s">
        <v>6269</v>
      </c>
      <c r="T1411" t="s">
        <v>7260</v>
      </c>
      <c r="U1411" t="s">
        <v>6269</v>
      </c>
      <c r="V1411" t="s">
        <v>6271</v>
      </c>
      <c r="W1411" t="s">
        <v>14256</v>
      </c>
      <c r="X1411" t="s">
        <v>14257</v>
      </c>
      <c r="Y1411" t="s">
        <v>6269</v>
      </c>
      <c r="Z1411" s="48" t="str">
        <f t="shared" si="360"/>
        <v>SSA HMR-10.121.25.189-Pratabnagar_GJ_SSA_HMR_S4P2-10.121.25.171-NAVACPAN_S3P2</v>
      </c>
      <c r="AA1411" s="48">
        <f t="shared" si="361"/>
        <v>15</v>
      </c>
      <c r="AB1411" s="48">
        <f t="shared" si="362"/>
        <v>25</v>
      </c>
      <c r="AC1411" s="48">
        <f t="shared" si="363"/>
        <v>15</v>
      </c>
      <c r="AD1411" s="48">
        <f t="shared" si="364"/>
        <v>26</v>
      </c>
      <c r="AE1411" s="48" t="str">
        <f t="shared" si="365"/>
        <v>10.121.25.171</v>
      </c>
      <c r="AF1411" s="42" t="str">
        <f t="shared" si="366"/>
        <v>10.121.25.180</v>
      </c>
      <c r="AG1411" s="7" t="str">
        <f t="shared" si="367"/>
        <v>NAVA CPAN</v>
      </c>
      <c r="AH1411" s="7" t="str">
        <f t="shared" si="368"/>
        <v>Pratappura</v>
      </c>
      <c r="AI1411" s="7" t="str">
        <f t="shared" si="369"/>
        <v>S2P5</v>
      </c>
      <c r="AJ1411" s="7" t="str">
        <f t="shared" si="370"/>
        <v>S3P2</v>
      </c>
      <c r="AK1411" s="7" t="str">
        <f>IFERROR(VLOOKUP(Z1411,'PASTE-DL-ALARMS'!$Q$10:$W$2200,7,FALSE),"")</f>
        <v/>
      </c>
      <c r="AL1411" s="55" t="str">
        <f>IFERROR(VLOOKUP(Z1411,'PASTE-DL-ALARMS'!$Q$10:$W$2200,3,FALSE),"")</f>
        <v/>
      </c>
      <c r="AM1411" s="7" t="str">
        <f t="shared" si="371"/>
        <v>10.121.25.171_NAVA CPAN_S2P5</v>
      </c>
      <c r="AN1411" s="55" t="str">
        <f t="shared" si="372"/>
        <v>10.121.25.180_Pratappura_S3P2</v>
      </c>
      <c r="AO1411" s="72" t="e">
        <f t="shared" ca="1" si="373"/>
        <v>#VALUE!</v>
      </c>
      <c r="AP1411" s="7" t="str">
        <f>IFERROR(VLOOKUP(Z1411,'PASTE-DL-ALARMS'!$Q$10:$Z$2800,8,FALSE),"")</f>
        <v/>
      </c>
    </row>
    <row r="1412" spans="1:42" x14ac:dyDescent="0.25">
      <c r="A1412" s="20"/>
      <c r="B1412" s="20"/>
      <c r="C1412" s="20" t="str">
        <f>IF(D1412="Critical",MAX($C$8:C1411)+1,"")</f>
        <v/>
      </c>
      <c r="D1412" s="20" t="str">
        <f t="shared" si="357"/>
        <v>-</v>
      </c>
      <c r="E1412" s="20" t="str">
        <f>VLOOKUP('PASTE-DOWN-DL'!F1412,'SSA-CODE'!$D$4:$E$56,2,FALSE)</f>
        <v>SRT</v>
      </c>
      <c r="F1412" s="48" t="str">
        <f t="shared" si="358"/>
        <v>SSA SR</v>
      </c>
      <c r="G1412" s="48" t="str">
        <f t="shared" si="359"/>
        <v xml:space="preserve">	SSA SR</v>
      </c>
      <c r="H1412" s="20">
        <v>1403</v>
      </c>
      <c r="I1412" t="s">
        <v>14258</v>
      </c>
      <c r="J1412" t="s">
        <v>6260</v>
      </c>
      <c r="K1412" t="s">
        <v>6261</v>
      </c>
      <c r="L1412" t="s">
        <v>6262</v>
      </c>
      <c r="M1412" t="s">
        <v>6263</v>
      </c>
      <c r="N1412" t="s">
        <v>14259</v>
      </c>
      <c r="O1412" t="s">
        <v>14260</v>
      </c>
      <c r="P1412" t="s">
        <v>6266</v>
      </c>
      <c r="Q1412" t="s">
        <v>6431</v>
      </c>
      <c r="R1412" t="s">
        <v>7217</v>
      </c>
      <c r="S1412" t="s">
        <v>6269</v>
      </c>
      <c r="T1412" t="s">
        <v>6387</v>
      </c>
      <c r="U1412" t="s">
        <v>6269</v>
      </c>
      <c r="V1412" t="s">
        <v>6271</v>
      </c>
      <c r="W1412" t="s">
        <v>14261</v>
      </c>
      <c r="X1412" t="s">
        <v>14262</v>
      </c>
      <c r="Y1412" t="s">
        <v>6269</v>
      </c>
      <c r="Z1412" s="48" t="str">
        <f t="shared" si="360"/>
        <v>SSA SR-10.121.99.202-TN705B_GOJI_\S3P1-10.121.19.194-TN725B_Pandesara_B2\S5P1</v>
      </c>
      <c r="AA1412" s="48">
        <f t="shared" si="361"/>
        <v>15</v>
      </c>
      <c r="AB1412" s="48">
        <f t="shared" si="362"/>
        <v>20</v>
      </c>
      <c r="AC1412" s="48">
        <f t="shared" si="363"/>
        <v>15</v>
      </c>
      <c r="AD1412" s="48">
        <f t="shared" si="364"/>
        <v>25</v>
      </c>
      <c r="AE1412" s="48" t="str">
        <f t="shared" si="365"/>
        <v>10.121.99.202</v>
      </c>
      <c r="AF1412" s="42" t="str">
        <f t="shared" si="366"/>
        <v>10.121.19.194</v>
      </c>
      <c r="AG1412" s="7" t="str">
        <f t="shared" si="367"/>
        <v>GOJI</v>
      </c>
      <c r="AH1412" s="7" t="str">
        <f t="shared" si="368"/>
        <v>PANDESARA</v>
      </c>
      <c r="AI1412" s="7" t="str">
        <f t="shared" si="369"/>
        <v>S3P1</v>
      </c>
      <c r="AJ1412" s="7" t="str">
        <f t="shared" si="370"/>
        <v>S5P1</v>
      </c>
      <c r="AK1412" s="7" t="str">
        <f>IFERROR(VLOOKUP(Z1412,'PASTE-DL-ALARMS'!$Q$10:$W$2200,7,FALSE),"")</f>
        <v/>
      </c>
      <c r="AL1412" s="55" t="str">
        <f>IFERROR(VLOOKUP(Z1412,'PASTE-DL-ALARMS'!$Q$10:$W$2200,3,FALSE),"")</f>
        <v/>
      </c>
      <c r="AM1412" s="7" t="str">
        <f t="shared" si="371"/>
        <v>10.121.99.202_GOJI_S3P1</v>
      </c>
      <c r="AN1412" s="55" t="str">
        <f t="shared" si="372"/>
        <v>10.121.19.194_PANDESARA_S5P1</v>
      </c>
      <c r="AO1412" s="72" t="e">
        <f t="shared" ca="1" si="373"/>
        <v>#VALUE!</v>
      </c>
      <c r="AP1412" s="7" t="str">
        <f>IFERROR(VLOOKUP(Z1412,'PASTE-DL-ALARMS'!$Q$10:$Z$2800,8,FALSE),"")</f>
        <v/>
      </c>
    </row>
    <row r="1413" spans="1:42" x14ac:dyDescent="0.25">
      <c r="A1413" s="20"/>
      <c r="B1413" s="20"/>
      <c r="C1413" s="20" t="str">
        <f>IF(D1413="Critical",MAX($C$8:C1412)+1,"")</f>
        <v/>
      </c>
      <c r="D1413" s="20" t="str">
        <f t="shared" si="357"/>
        <v>-</v>
      </c>
      <c r="E1413" s="20" t="str">
        <f>VLOOKUP('PASTE-DOWN-DL'!F1413,'SSA-CODE'!$D$4:$E$56,2,FALSE)</f>
        <v>JND</v>
      </c>
      <c r="F1413" s="48" t="str">
        <f t="shared" si="358"/>
        <v>SSA JND</v>
      </c>
      <c r="G1413" s="48" t="str">
        <f t="shared" si="359"/>
        <v xml:space="preserve">	SSA JND</v>
      </c>
      <c r="H1413" s="20">
        <v>1404</v>
      </c>
      <c r="I1413" t="s">
        <v>14263</v>
      </c>
      <c r="J1413" t="s">
        <v>6260</v>
      </c>
      <c r="K1413" t="s">
        <v>6275</v>
      </c>
      <c r="L1413" t="s">
        <v>6262</v>
      </c>
      <c r="M1413" t="s">
        <v>6263</v>
      </c>
      <c r="N1413" t="s">
        <v>14264</v>
      </c>
      <c r="O1413" t="s">
        <v>14265</v>
      </c>
      <c r="P1413" t="s">
        <v>6266</v>
      </c>
      <c r="Q1413" t="s">
        <v>7273</v>
      </c>
      <c r="R1413" t="s">
        <v>6279</v>
      </c>
      <c r="S1413" t="s">
        <v>14266</v>
      </c>
      <c r="T1413" t="s">
        <v>6500</v>
      </c>
      <c r="U1413" t="s">
        <v>7288</v>
      </c>
      <c r="V1413" t="s">
        <v>6271</v>
      </c>
      <c r="W1413" t="s">
        <v>14267</v>
      </c>
      <c r="X1413" t="s">
        <v>14268</v>
      </c>
      <c r="Y1413" t="s">
        <v>6269</v>
      </c>
      <c r="Z1413" s="48" t="str">
        <f t="shared" si="360"/>
        <v>SSA JND-10.121.24.42-Mendarada HUT BTS_1/5-10.121.97.200-MENDARADA_3/2</v>
      </c>
      <c r="AA1413" s="48">
        <f t="shared" si="361"/>
        <v>15</v>
      </c>
      <c r="AB1413" s="48">
        <f t="shared" si="362"/>
        <v>25</v>
      </c>
      <c r="AC1413" s="48">
        <f t="shared" si="363"/>
        <v>14</v>
      </c>
      <c r="AD1413" s="48">
        <f t="shared" si="364"/>
        <v>32</v>
      </c>
      <c r="AE1413" s="48" t="str">
        <f t="shared" si="365"/>
        <v>10.121.97.200</v>
      </c>
      <c r="AF1413" s="42" t="str">
        <f t="shared" si="366"/>
        <v>10.121.24.42</v>
      </c>
      <c r="AG1413" s="7" t="str">
        <f t="shared" si="367"/>
        <v>MENDARADA</v>
      </c>
      <c r="AH1413" s="7" t="str">
        <f t="shared" si="368"/>
        <v>Mendarada HUT BTS</v>
      </c>
      <c r="AI1413" s="7" t="str">
        <f t="shared" si="369"/>
        <v>S3P2</v>
      </c>
      <c r="AJ1413" s="7" t="str">
        <f t="shared" si="370"/>
        <v>S1P5</v>
      </c>
      <c r="AK1413" s="7" t="str">
        <f>IFERROR(VLOOKUP(Z1413,'PASTE-DL-ALARMS'!$Q$10:$W$2200,7,FALSE),"")</f>
        <v/>
      </c>
      <c r="AL1413" s="55" t="str">
        <f>IFERROR(VLOOKUP(Z1413,'PASTE-DL-ALARMS'!$Q$10:$W$2200,3,FALSE),"")</f>
        <v/>
      </c>
      <c r="AM1413" s="7" t="str">
        <f t="shared" si="371"/>
        <v>10.121.97.200_MENDARADA_S3P2</v>
      </c>
      <c r="AN1413" s="55" t="str">
        <f t="shared" si="372"/>
        <v>10.121.24.42_Mendarada HUT BTS_S1P5</v>
      </c>
      <c r="AO1413" s="72" t="e">
        <f t="shared" ca="1" si="373"/>
        <v>#VALUE!</v>
      </c>
      <c r="AP1413" s="7" t="str">
        <f>IFERROR(VLOOKUP(Z1413,'PASTE-DL-ALARMS'!$Q$10:$Z$2800,8,FALSE),"")</f>
        <v/>
      </c>
    </row>
    <row r="1414" spans="1:42" x14ac:dyDescent="0.25">
      <c r="A1414" s="20"/>
      <c r="B1414" s="20"/>
      <c r="C1414" s="20" t="str">
        <f>IF(D1414="Critical",MAX($C$8:C1413)+1,"")</f>
        <v/>
      </c>
      <c r="D1414" s="20" t="str">
        <f t="shared" si="357"/>
        <v>-</v>
      </c>
      <c r="E1414" s="20" t="str">
        <f>VLOOKUP('PASTE-DOWN-DL'!F1414,'SSA-CODE'!$D$4:$E$56,2,FALSE)</f>
        <v>JND</v>
      </c>
      <c r="F1414" s="48" t="str">
        <f t="shared" si="358"/>
        <v>SSA JND</v>
      </c>
      <c r="G1414" s="48" t="str">
        <f t="shared" si="359"/>
        <v xml:space="preserve">	SSA JND</v>
      </c>
      <c r="H1414" s="20">
        <v>1405</v>
      </c>
      <c r="I1414" t="s">
        <v>14269</v>
      </c>
      <c r="J1414" t="s">
        <v>6260</v>
      </c>
      <c r="K1414" t="s">
        <v>6261</v>
      </c>
      <c r="L1414" t="s">
        <v>6262</v>
      </c>
      <c r="M1414" t="s">
        <v>6263</v>
      </c>
      <c r="N1414" t="s">
        <v>14270</v>
      </c>
      <c r="O1414" t="s">
        <v>14271</v>
      </c>
      <c r="P1414" t="s">
        <v>6266</v>
      </c>
      <c r="Q1414" t="s">
        <v>6608</v>
      </c>
      <c r="R1414" t="s">
        <v>6686</v>
      </c>
      <c r="S1414" t="s">
        <v>14272</v>
      </c>
      <c r="T1414" t="s">
        <v>6304</v>
      </c>
      <c r="U1414" t="s">
        <v>7288</v>
      </c>
      <c r="V1414" t="s">
        <v>6271</v>
      </c>
      <c r="W1414" t="s">
        <v>14273</v>
      </c>
      <c r="X1414" t="s">
        <v>14274</v>
      </c>
      <c r="Y1414" t="s">
        <v>6269</v>
      </c>
      <c r="Z1414" s="48" t="str">
        <f t="shared" si="360"/>
        <v>SSA JND-10.121.97.195-Chaparda B1_4/1-10.121.97.196-Visavadar B2_3/1</v>
      </c>
      <c r="AA1414" s="48">
        <f t="shared" si="361"/>
        <v>15</v>
      </c>
      <c r="AB1414" s="48">
        <f t="shared" si="362"/>
        <v>25</v>
      </c>
      <c r="AC1414" s="48">
        <f t="shared" si="363"/>
        <v>15</v>
      </c>
      <c r="AD1414" s="48">
        <f t="shared" si="364"/>
        <v>24</v>
      </c>
      <c r="AE1414" s="48" t="str">
        <f t="shared" si="365"/>
        <v>10.121.97.196</v>
      </c>
      <c r="AF1414" s="42" t="str">
        <f t="shared" si="366"/>
        <v>10.121.97.195</v>
      </c>
      <c r="AG1414" s="7" t="str">
        <f t="shared" si="367"/>
        <v>VISAVADAR</v>
      </c>
      <c r="AH1414" s="7" t="str">
        <f t="shared" si="368"/>
        <v>CHAPARDA</v>
      </c>
      <c r="AI1414" s="7" t="str">
        <f t="shared" si="369"/>
        <v>S3P1</v>
      </c>
      <c r="AJ1414" s="7" t="str">
        <f t="shared" si="370"/>
        <v>S4P1</v>
      </c>
      <c r="AK1414" s="7" t="str">
        <f>IFERROR(VLOOKUP(Z1414,'PASTE-DL-ALARMS'!$Q$10:$W$2200,7,FALSE),"")</f>
        <v/>
      </c>
      <c r="AL1414" s="55" t="str">
        <f>IFERROR(VLOOKUP(Z1414,'PASTE-DL-ALARMS'!$Q$10:$W$2200,3,FALSE),"")</f>
        <v/>
      </c>
      <c r="AM1414" s="7" t="str">
        <f t="shared" si="371"/>
        <v>10.121.97.196_VISAVADAR_S3P1</v>
      </c>
      <c r="AN1414" s="55" t="str">
        <f t="shared" si="372"/>
        <v>10.121.97.195_CHAPARDA_S4P1</v>
      </c>
      <c r="AO1414" s="72" t="e">
        <f t="shared" ca="1" si="373"/>
        <v>#VALUE!</v>
      </c>
      <c r="AP1414" s="7" t="str">
        <f>IFERROR(VLOOKUP(Z1414,'PASTE-DL-ALARMS'!$Q$10:$Z$2800,8,FALSE),"")</f>
        <v/>
      </c>
    </row>
    <row r="1415" spans="1:42" x14ac:dyDescent="0.25">
      <c r="A1415" s="20"/>
      <c r="B1415" s="20"/>
      <c r="C1415" s="20" t="str">
        <f>IF(D1415="Critical",MAX($C$8:C1414)+1,"")</f>
        <v/>
      </c>
      <c r="D1415" s="20" t="str">
        <f t="shared" si="357"/>
        <v>-</v>
      </c>
      <c r="E1415" s="20" t="str">
        <f>VLOOKUP('PASTE-DOWN-DL'!F1415,'SSA-CODE'!$D$4:$E$56,2,FALSE)</f>
        <v>RJT</v>
      </c>
      <c r="F1415" s="48" t="str">
        <f t="shared" si="358"/>
        <v>SSA RJ</v>
      </c>
      <c r="G1415" s="48" t="str">
        <f t="shared" si="359"/>
        <v xml:space="preserve">	SSA RJ</v>
      </c>
      <c r="H1415" s="20">
        <v>1406</v>
      </c>
      <c r="I1415" t="s">
        <v>14275</v>
      </c>
      <c r="J1415" t="s">
        <v>6260</v>
      </c>
      <c r="K1415" t="s">
        <v>6275</v>
      </c>
      <c r="L1415" t="s">
        <v>6262</v>
      </c>
      <c r="M1415" t="s">
        <v>6263</v>
      </c>
      <c r="N1415" t="s">
        <v>14276</v>
      </c>
      <c r="O1415" t="s">
        <v>14277</v>
      </c>
      <c r="P1415" t="s">
        <v>6266</v>
      </c>
      <c r="Q1415" t="s">
        <v>6686</v>
      </c>
      <c r="R1415" t="s">
        <v>6279</v>
      </c>
      <c r="S1415" t="s">
        <v>14278</v>
      </c>
      <c r="T1415" t="s">
        <v>6937</v>
      </c>
      <c r="U1415" t="s">
        <v>14278</v>
      </c>
      <c r="V1415" t="s">
        <v>6271</v>
      </c>
      <c r="W1415" t="s">
        <v>14279</v>
      </c>
      <c r="X1415" t="s">
        <v>6488</v>
      </c>
      <c r="Y1415" t="s">
        <v>6269</v>
      </c>
      <c r="Z1415" s="48" t="str">
        <f t="shared" si="360"/>
        <v>SSA RJ-10.121.19.66-KR-2 B2_4/2-10.121.17.53-JETPUR B2_4/2</v>
      </c>
      <c r="AA1415" s="48">
        <f t="shared" si="361"/>
        <v>14</v>
      </c>
      <c r="AB1415" s="48">
        <f t="shared" si="362"/>
        <v>22</v>
      </c>
      <c r="AC1415" s="48">
        <f t="shared" si="363"/>
        <v>14</v>
      </c>
      <c r="AD1415" s="48">
        <f t="shared" si="364"/>
        <v>21</v>
      </c>
      <c r="AE1415" s="48" t="str">
        <f t="shared" si="365"/>
        <v>10.121.19.66</v>
      </c>
      <c r="AF1415" s="42" t="str">
        <f t="shared" si="366"/>
        <v>10.121.17.53</v>
      </c>
      <c r="AG1415" s="7" t="str">
        <f t="shared" si="367"/>
        <v>KR2 GNE</v>
      </c>
      <c r="AH1415" s="7" t="str">
        <f t="shared" si="368"/>
        <v>JETPUR</v>
      </c>
      <c r="AI1415" s="7" t="str">
        <f t="shared" si="369"/>
        <v>S4P2</v>
      </c>
      <c r="AJ1415" s="7" t="str">
        <f t="shared" si="370"/>
        <v>S4P2</v>
      </c>
      <c r="AK1415" s="7" t="str">
        <f>IFERROR(VLOOKUP(Z1415,'PASTE-DL-ALARMS'!$Q$10:$W$2200,7,FALSE),"")</f>
        <v/>
      </c>
      <c r="AL1415" s="55" t="str">
        <f>IFERROR(VLOOKUP(Z1415,'PASTE-DL-ALARMS'!$Q$10:$W$2200,3,FALSE),"")</f>
        <v/>
      </c>
      <c r="AM1415" s="7" t="str">
        <f t="shared" si="371"/>
        <v>10.121.19.66_KR2 GNE_S4P2</v>
      </c>
      <c r="AN1415" s="55" t="str">
        <f t="shared" si="372"/>
        <v>10.121.17.53_JETPUR_S4P2</v>
      </c>
      <c r="AO1415" s="72" t="e">
        <f t="shared" ca="1" si="373"/>
        <v>#VALUE!</v>
      </c>
      <c r="AP1415" s="7" t="str">
        <f>IFERROR(VLOOKUP(Z1415,'PASTE-DL-ALARMS'!$Q$10:$Z$2800,8,FALSE),"")</f>
        <v/>
      </c>
    </row>
    <row r="1416" spans="1:42" x14ac:dyDescent="0.25">
      <c r="A1416" s="20"/>
      <c r="B1416" s="20"/>
      <c r="C1416" s="20" t="str">
        <f>IF(D1416="Critical",MAX($C$8:C1415)+1,"")</f>
        <v/>
      </c>
      <c r="D1416" s="20" t="str">
        <f t="shared" si="357"/>
        <v>-</v>
      </c>
      <c r="E1416" s="20" t="str">
        <f>VLOOKUP('PASTE-DOWN-DL'!F1416,'SSA-CODE'!$D$4:$E$56,2,FALSE)</f>
        <v>GDR</v>
      </c>
      <c r="F1416" s="48" t="str">
        <f t="shared" si="358"/>
        <v>SSA GDH</v>
      </c>
      <c r="G1416" s="48" t="str">
        <f t="shared" si="359"/>
        <v xml:space="preserve">	SSA GDH</v>
      </c>
      <c r="H1416" s="20">
        <v>1407</v>
      </c>
      <c r="I1416" t="s">
        <v>14280</v>
      </c>
      <c r="J1416" t="s">
        <v>6260</v>
      </c>
      <c r="K1416" t="s">
        <v>6275</v>
      </c>
      <c r="L1416" t="s">
        <v>6262</v>
      </c>
      <c r="M1416" t="s">
        <v>6263</v>
      </c>
      <c r="N1416" t="s">
        <v>14281</v>
      </c>
      <c r="O1416" t="s">
        <v>14282</v>
      </c>
      <c r="P1416" t="s">
        <v>6266</v>
      </c>
      <c r="Q1416" t="s">
        <v>6742</v>
      </c>
      <c r="R1416" t="s">
        <v>6279</v>
      </c>
      <c r="S1416" t="s">
        <v>14283</v>
      </c>
      <c r="T1416" t="s">
        <v>6500</v>
      </c>
      <c r="U1416" t="s">
        <v>6305</v>
      </c>
      <c r="V1416" t="s">
        <v>6271</v>
      </c>
      <c r="W1416" t="s">
        <v>14284</v>
      </c>
      <c r="X1416" t="s">
        <v>6488</v>
      </c>
      <c r="Y1416" t="s">
        <v>6269</v>
      </c>
      <c r="Z1416" s="48" t="str">
        <f t="shared" si="360"/>
        <v>SSA GDH-10.121.19.19-RANDHIKPUR A1_2/5-10.121.19.20-MANDER A1_1/5</v>
      </c>
      <c r="AA1416" s="48">
        <f t="shared" si="361"/>
        <v>14</v>
      </c>
      <c r="AB1416" s="48">
        <f t="shared" si="362"/>
        <v>25</v>
      </c>
      <c r="AC1416" s="48">
        <f t="shared" si="363"/>
        <v>14</v>
      </c>
      <c r="AD1416" s="48">
        <f t="shared" si="364"/>
        <v>21</v>
      </c>
      <c r="AE1416" s="48" t="str">
        <f t="shared" si="365"/>
        <v>10.121.19.19</v>
      </c>
      <c r="AF1416" s="42" t="str">
        <f t="shared" si="366"/>
        <v>10.121.19.20</v>
      </c>
      <c r="AG1416" s="7" t="str">
        <f t="shared" si="367"/>
        <v>RANDHIKPUR</v>
      </c>
      <c r="AH1416" s="7" t="str">
        <f t="shared" si="368"/>
        <v>MANDER</v>
      </c>
      <c r="AI1416" s="7" t="str">
        <f t="shared" si="369"/>
        <v>S2P5</v>
      </c>
      <c r="AJ1416" s="7" t="str">
        <f t="shared" si="370"/>
        <v>S1P5</v>
      </c>
      <c r="AK1416" s="7" t="str">
        <f>IFERROR(VLOOKUP(Z1416,'PASTE-DL-ALARMS'!$Q$10:$W$2200,7,FALSE),"")</f>
        <v/>
      </c>
      <c r="AL1416" s="55" t="str">
        <f>IFERROR(VLOOKUP(Z1416,'PASTE-DL-ALARMS'!$Q$10:$W$2200,3,FALSE),"")</f>
        <v/>
      </c>
      <c r="AM1416" s="7" t="str">
        <f t="shared" si="371"/>
        <v>10.121.19.19_RANDHIKPUR_S2P5</v>
      </c>
      <c r="AN1416" s="55" t="str">
        <f t="shared" si="372"/>
        <v>10.121.19.20_MANDER_S1P5</v>
      </c>
      <c r="AO1416" s="72" t="e">
        <f t="shared" ca="1" si="373"/>
        <v>#VALUE!</v>
      </c>
      <c r="AP1416" s="7" t="str">
        <f>IFERROR(VLOOKUP(Z1416,'PASTE-DL-ALARMS'!$Q$10:$Z$2800,8,FALSE),"")</f>
        <v/>
      </c>
    </row>
    <row r="1417" spans="1:42" x14ac:dyDescent="0.25">
      <c r="A1417" s="20"/>
      <c r="B1417" s="20"/>
      <c r="C1417" s="20" t="str">
        <f>IF(D1417="Critical",MAX($C$8:C1416)+1,"")</f>
        <v/>
      </c>
      <c r="D1417" s="20" t="str">
        <f t="shared" si="357"/>
        <v>-</v>
      </c>
      <c r="E1417" s="20" t="str">
        <f>VLOOKUP('PASTE-DOWN-DL'!F1417,'SSA-CODE'!$D$4:$E$56,2,FALSE)</f>
        <v>BHV</v>
      </c>
      <c r="F1417" s="48" t="str">
        <f t="shared" si="358"/>
        <v>SSA BV</v>
      </c>
      <c r="G1417" s="48" t="str">
        <f t="shared" si="359"/>
        <v xml:space="preserve">	SSA BV</v>
      </c>
      <c r="H1417" s="20">
        <v>1408</v>
      </c>
      <c r="I1417" t="s">
        <v>14285</v>
      </c>
      <c r="J1417" t="s">
        <v>6260</v>
      </c>
      <c r="K1417" t="s">
        <v>6275</v>
      </c>
      <c r="L1417" t="s">
        <v>6262</v>
      </c>
      <c r="M1417" t="s">
        <v>6263</v>
      </c>
      <c r="N1417" t="s">
        <v>14286</v>
      </c>
      <c r="O1417" t="s">
        <v>14287</v>
      </c>
      <c r="P1417" t="s">
        <v>6266</v>
      </c>
      <c r="Q1417" t="s">
        <v>7364</v>
      </c>
      <c r="R1417" t="s">
        <v>6279</v>
      </c>
      <c r="S1417" t="s">
        <v>6269</v>
      </c>
      <c r="T1417" t="s">
        <v>6270</v>
      </c>
      <c r="U1417" t="s">
        <v>6269</v>
      </c>
      <c r="V1417" t="s">
        <v>6271</v>
      </c>
      <c r="W1417" t="s">
        <v>14288</v>
      </c>
      <c r="X1417" t="s">
        <v>14289</v>
      </c>
      <c r="Y1417" t="s">
        <v>6269</v>
      </c>
      <c r="Z1417" s="48" t="str">
        <f t="shared" si="360"/>
        <v>SSA BV-10.121.96.195-SIHOR-10.121.17.131-SIHOR_S3P2</v>
      </c>
      <c r="AA1417" s="48">
        <f t="shared" si="361"/>
        <v>15</v>
      </c>
      <c r="AB1417" s="48">
        <f t="shared" si="362"/>
        <v>25</v>
      </c>
      <c r="AC1417" s="48">
        <f t="shared" si="363"/>
        <v>15</v>
      </c>
      <c r="AD1417" s="48">
        <f t="shared" si="364"/>
        <v>21</v>
      </c>
      <c r="AE1417" s="48" t="str">
        <f t="shared" si="365"/>
        <v>10.121.17.169</v>
      </c>
      <c r="AF1417" s="42" t="str">
        <f t="shared" si="366"/>
        <v>10.121.17.131</v>
      </c>
      <c r="AG1417" s="7" t="str">
        <f t="shared" si="367"/>
        <v>Sihor RSU</v>
      </c>
      <c r="AH1417" s="7" t="str">
        <f t="shared" si="368"/>
        <v>SIHOR</v>
      </c>
      <c r="AI1417" s="7" t="str">
        <f t="shared" si="369"/>
        <v>S3P2</v>
      </c>
      <c r="AJ1417" s="7" t="str">
        <f t="shared" si="370"/>
        <v>S3P2</v>
      </c>
      <c r="AK1417" s="7" t="str">
        <f>IFERROR(VLOOKUP(Z1417,'PASTE-DL-ALARMS'!$Q$10:$W$2200,7,FALSE),"")</f>
        <v/>
      </c>
      <c r="AL1417" s="55" t="str">
        <f>IFERROR(VLOOKUP(Z1417,'PASTE-DL-ALARMS'!$Q$10:$W$2200,3,FALSE),"")</f>
        <v/>
      </c>
      <c r="AM1417" s="7" t="str">
        <f t="shared" si="371"/>
        <v>10.121.17.169_Sihor RSU_S3P2</v>
      </c>
      <c r="AN1417" s="55" t="str">
        <f t="shared" si="372"/>
        <v>10.121.17.131_SIHOR_S3P2</v>
      </c>
      <c r="AO1417" s="72" t="e">
        <f t="shared" ca="1" si="373"/>
        <v>#VALUE!</v>
      </c>
      <c r="AP1417" s="7" t="str">
        <f>IFERROR(VLOOKUP(Z1417,'PASTE-DL-ALARMS'!$Q$10:$Z$2800,8,FALSE),"")</f>
        <v/>
      </c>
    </row>
    <row r="1418" spans="1:42" x14ac:dyDescent="0.25">
      <c r="A1418" s="20"/>
      <c r="B1418" s="20"/>
      <c r="C1418" s="20" t="str">
        <f>IF(D1418="Critical",MAX($C$8:C1417)+1,"")</f>
        <v/>
      </c>
      <c r="D1418" s="20" t="str">
        <f t="shared" si="357"/>
        <v>-</v>
      </c>
      <c r="E1418" s="20" t="str">
        <f>VLOOKUP('PASTE-DOWN-DL'!F1418,'SSA-CODE'!$D$4:$E$56,2,FALSE)</f>
        <v>BCH</v>
      </c>
      <c r="F1418" s="48" t="str">
        <f t="shared" si="358"/>
        <v>SSA BCH</v>
      </c>
      <c r="G1418" s="48" t="str">
        <f t="shared" si="359"/>
        <v xml:space="preserve">	SSA BCH</v>
      </c>
      <c r="H1418" s="20">
        <v>1409</v>
      </c>
      <c r="I1418" t="s">
        <v>14290</v>
      </c>
      <c r="J1418" t="s">
        <v>6260</v>
      </c>
      <c r="K1418" t="s">
        <v>6275</v>
      </c>
      <c r="L1418" t="s">
        <v>6262</v>
      </c>
      <c r="M1418" t="s">
        <v>6263</v>
      </c>
      <c r="N1418" t="s">
        <v>14291</v>
      </c>
      <c r="O1418" t="s">
        <v>14292</v>
      </c>
      <c r="P1418" t="s">
        <v>6266</v>
      </c>
      <c r="Q1418" t="s">
        <v>6565</v>
      </c>
      <c r="R1418" t="s">
        <v>7018</v>
      </c>
      <c r="S1418" t="s">
        <v>6955</v>
      </c>
      <c r="T1418" t="s">
        <v>6770</v>
      </c>
      <c r="U1418" t="s">
        <v>6955</v>
      </c>
      <c r="V1418" t="s">
        <v>6271</v>
      </c>
      <c r="W1418" t="s">
        <v>14293</v>
      </c>
      <c r="X1418" t="s">
        <v>6488</v>
      </c>
      <c r="Y1418" t="s">
        <v>6269</v>
      </c>
      <c r="Z1418" s="48" t="str">
        <f t="shared" si="360"/>
        <v>SSA BCH-10.121.24.217-AXION A1_2/5-10.121.24.219-SUN-PHARMA A1_1/5</v>
      </c>
      <c r="AA1418" s="48">
        <f t="shared" si="361"/>
        <v>15</v>
      </c>
      <c r="AB1418" s="48">
        <f t="shared" si="362"/>
        <v>21</v>
      </c>
      <c r="AC1418" s="48">
        <f t="shared" si="363"/>
        <v>15</v>
      </c>
      <c r="AD1418" s="48">
        <f t="shared" si="364"/>
        <v>26</v>
      </c>
      <c r="AE1418" s="48" t="str">
        <f t="shared" si="365"/>
        <v>10.121.24.217</v>
      </c>
      <c r="AF1418" s="42" t="str">
        <f t="shared" si="366"/>
        <v>10.121.24.219</v>
      </c>
      <c r="AG1418" s="7" t="str">
        <f t="shared" si="367"/>
        <v>AXION</v>
      </c>
      <c r="AH1418" s="7" t="str">
        <f t="shared" si="368"/>
        <v>SUN PHARMA</v>
      </c>
      <c r="AI1418" s="7" t="str">
        <f t="shared" si="369"/>
        <v>S2P5</v>
      </c>
      <c r="AJ1418" s="7" t="str">
        <f t="shared" si="370"/>
        <v>S1P5</v>
      </c>
      <c r="AK1418" s="7" t="str">
        <f>IFERROR(VLOOKUP(Z1418,'PASTE-DL-ALARMS'!$Q$10:$W$2200,7,FALSE),"")</f>
        <v/>
      </c>
      <c r="AL1418" s="55" t="str">
        <f>IFERROR(VLOOKUP(Z1418,'PASTE-DL-ALARMS'!$Q$10:$W$2200,3,FALSE),"")</f>
        <v/>
      </c>
      <c r="AM1418" s="7" t="str">
        <f t="shared" si="371"/>
        <v>10.121.24.217_AXION_S2P5</v>
      </c>
      <c r="AN1418" s="55" t="str">
        <f t="shared" si="372"/>
        <v>10.121.24.219_SUN PHARMA_S1P5</v>
      </c>
      <c r="AO1418" s="72" t="e">
        <f t="shared" ca="1" si="373"/>
        <v>#VALUE!</v>
      </c>
      <c r="AP1418" s="7" t="str">
        <f>IFERROR(VLOOKUP(Z1418,'PASTE-DL-ALARMS'!$Q$10:$Z$2800,8,FALSE),"")</f>
        <v/>
      </c>
    </row>
    <row r="1419" spans="1:42" x14ac:dyDescent="0.25">
      <c r="A1419" s="20"/>
      <c r="B1419" s="20"/>
      <c r="C1419" s="20" t="str">
        <f>IF(D1419="Critical",MAX($C$8:C1418)+1,"")</f>
        <v/>
      </c>
      <c r="D1419" s="20" t="str">
        <f t="shared" ref="D1419:D1482" si="374">TRIM(CLEAN(P1419))</f>
        <v>-</v>
      </c>
      <c r="E1419" s="20" t="str">
        <f>VLOOKUP('PASTE-DOWN-DL'!F1419,'SSA-CODE'!$D$4:$E$56,2,FALSE)</f>
        <v>MSN</v>
      </c>
      <c r="F1419" s="48" t="str">
        <f t="shared" ref="F1419:F1482" si="375">TRIM(CLEAN(SUBSTITUTE(G1419,CHAR(160)," ")))</f>
        <v>SSA MEH</v>
      </c>
      <c r="G1419" s="48" t="str">
        <f t="shared" ref="G1419:G1482" si="376">MID(I1419,1,SEARCH("-",I1419)-1)</f>
        <v xml:space="preserve">	SSA MEH</v>
      </c>
      <c r="H1419" s="20">
        <v>1410</v>
      </c>
      <c r="I1419" t="s">
        <v>14294</v>
      </c>
      <c r="J1419" t="s">
        <v>6260</v>
      </c>
      <c r="K1419" t="s">
        <v>6275</v>
      </c>
      <c r="L1419" t="s">
        <v>6262</v>
      </c>
      <c r="M1419" t="s">
        <v>6263</v>
      </c>
      <c r="N1419" t="s">
        <v>14295</v>
      </c>
      <c r="O1419" t="s">
        <v>14296</v>
      </c>
      <c r="P1419" t="s">
        <v>6266</v>
      </c>
      <c r="Q1419" t="s">
        <v>8895</v>
      </c>
      <c r="R1419" t="s">
        <v>6279</v>
      </c>
      <c r="S1419" t="s">
        <v>14297</v>
      </c>
      <c r="T1419" t="s">
        <v>6471</v>
      </c>
      <c r="U1419" t="s">
        <v>11334</v>
      </c>
      <c r="V1419" t="s">
        <v>6271</v>
      </c>
      <c r="W1419" t="s">
        <v>14298</v>
      </c>
      <c r="X1419" t="s">
        <v>14299</v>
      </c>
      <c r="Y1419" t="s">
        <v>6269</v>
      </c>
      <c r="Z1419" s="48" t="str">
        <f t="shared" ref="Z1419:Z1482" si="377">TRIM(CLEAN(I1419))</f>
        <v>SSA MEH-10.121.15.135-KALOL_4/4-10.121.15.133-TORRENT PHARMA INDRAD_1/5</v>
      </c>
      <c r="AA1419" s="48">
        <f t="shared" ref="AA1419:AA1482" si="378">SEARCH("_",N1419)</f>
        <v>15</v>
      </c>
      <c r="AB1419" s="48">
        <f t="shared" ref="AB1419:AB1482" si="379">SEARCH("_TN7",N1419)</f>
        <v>21</v>
      </c>
      <c r="AC1419" s="48">
        <f t="shared" ref="AC1419:AC1482" si="380">SEARCH("_",O1419)</f>
        <v>15</v>
      </c>
      <c r="AD1419" s="48">
        <f t="shared" ref="AD1419:AD1482" si="381">SEARCH("_TN7",O1419)</f>
        <v>37</v>
      </c>
      <c r="AE1419" s="48" t="str">
        <f t="shared" ref="AE1419:AE1482" si="382">TRIM(CLEAN(MID(N1419,1,SEARCH("_",N1419)-1)))</f>
        <v>10.121.15.135</v>
      </c>
      <c r="AF1419" s="42" t="str">
        <f t="shared" ref="AF1419:AF1482" si="383">TRIM(CLEAN(MID(O1419,1,SEARCH("_",O1419)-1)))</f>
        <v>10.121.15.133</v>
      </c>
      <c r="AG1419" s="7" t="str">
        <f t="shared" ref="AG1419:AG1482" si="384">MID(N1419,AA1419+1,AB1419-AA1419-1)</f>
        <v>KALOL</v>
      </c>
      <c r="AH1419" s="7" t="str">
        <f t="shared" ref="AH1419:AH1482" si="385">MID(O1419,AC1419+1,AD1419-AC1419-1)</f>
        <v>TORRENT PHARMA INDRAD</v>
      </c>
      <c r="AI1419" s="7" t="str">
        <f t="shared" ref="AI1419:AI1482" si="386">RIGHT(N1419,LEN(N1419)-SEARCH("\",N1419))</f>
        <v>S4P4</v>
      </c>
      <c r="AJ1419" s="7" t="str">
        <f t="shared" ref="AJ1419:AJ1482" si="387">RIGHT(O1419,LEN(O1419)-SEARCH("\",O1419))</f>
        <v>S1P5</v>
      </c>
      <c r="AK1419" s="7" t="str">
        <f>IFERROR(VLOOKUP(Z1419,'PASTE-DL-ALARMS'!$Q$10:$W$2200,7,FALSE),"")</f>
        <v/>
      </c>
      <c r="AL1419" s="55" t="str">
        <f>IFERROR(VLOOKUP(Z1419,'PASTE-DL-ALARMS'!$Q$10:$W$2200,3,FALSE),"")</f>
        <v/>
      </c>
      <c r="AM1419" s="7" t="str">
        <f t="shared" ref="AM1419:AM1482" si="388">CONCATENATE(AE1419,"_",AG1419,"_",AI1419)</f>
        <v>10.121.15.135_KALOL_S4P4</v>
      </c>
      <c r="AN1419" s="55" t="str">
        <f t="shared" ref="AN1419:AN1482" si="389">CONCATENATE(AF1419,"_",AH1419,"_",AJ1419)</f>
        <v>10.121.15.133_TORRENT PHARMA INDRAD_S1P5</v>
      </c>
      <c r="AO1419" s="72" t="e">
        <f t="shared" ref="AO1419:AO1482" ca="1" si="390">$AL$3-AK1419</f>
        <v>#VALUE!</v>
      </c>
      <c r="AP1419" s="7" t="str">
        <f>IFERROR(VLOOKUP(Z1419,'PASTE-DL-ALARMS'!$Q$10:$Z$2800,8,FALSE),"")</f>
        <v/>
      </c>
    </row>
    <row r="1420" spans="1:42" x14ac:dyDescent="0.25">
      <c r="A1420" s="20"/>
      <c r="B1420" s="20"/>
      <c r="C1420" s="20" t="str">
        <f>IF(D1420="Critical",MAX($C$8:C1419)+1,"")</f>
        <v/>
      </c>
      <c r="D1420" s="20" t="str">
        <f t="shared" si="374"/>
        <v>-</v>
      </c>
      <c r="E1420" s="20" t="str">
        <f>VLOOKUP('PASTE-DOWN-DL'!F1420,'SSA-CODE'!$D$4:$E$56,2,FALSE)</f>
        <v>GDR</v>
      </c>
      <c r="F1420" s="48" t="str">
        <f t="shared" si="375"/>
        <v>SSA GDH</v>
      </c>
      <c r="G1420" s="48" t="str">
        <f t="shared" si="376"/>
        <v xml:space="preserve">	SSA GDH</v>
      </c>
      <c r="H1420" s="20">
        <v>1411</v>
      </c>
      <c r="I1420" t="s">
        <v>14300</v>
      </c>
      <c r="J1420" t="s">
        <v>6466</v>
      </c>
      <c r="K1420" t="s">
        <v>6275</v>
      </c>
      <c r="L1420" t="s">
        <v>6262</v>
      </c>
      <c r="M1420" t="s">
        <v>6263</v>
      </c>
      <c r="N1420" t="s">
        <v>14301</v>
      </c>
      <c r="O1420" t="s">
        <v>14302</v>
      </c>
      <c r="P1420" t="s">
        <v>6266</v>
      </c>
      <c r="Q1420" t="s">
        <v>6401</v>
      </c>
      <c r="R1420" t="s">
        <v>6279</v>
      </c>
      <c r="S1420" t="s">
        <v>14303</v>
      </c>
      <c r="T1420" t="s">
        <v>6800</v>
      </c>
      <c r="U1420" t="s">
        <v>6328</v>
      </c>
      <c r="V1420" t="s">
        <v>6271</v>
      </c>
      <c r="W1420" t="s">
        <v>14304</v>
      </c>
      <c r="X1420" t="s">
        <v>14305</v>
      </c>
      <c r="Y1420" t="s">
        <v>6269</v>
      </c>
      <c r="Z1420" s="48" t="str">
        <f t="shared" si="377"/>
        <v>SSA GDH-10.121.26.65-Godhra (GNE)_B2 / S6P9-10.121.16.194-WTR_Godhra1_B2 / S6P9</v>
      </c>
      <c r="AA1420" s="48">
        <f t="shared" si="378"/>
        <v>14</v>
      </c>
      <c r="AB1420" s="48">
        <f t="shared" si="379"/>
        <v>27</v>
      </c>
      <c r="AC1420" s="48">
        <f t="shared" si="380"/>
        <v>15</v>
      </c>
      <c r="AD1420" s="48">
        <f t="shared" si="381"/>
        <v>24</v>
      </c>
      <c r="AE1420" s="48" t="str">
        <f t="shared" si="382"/>
        <v>10.121.26.65</v>
      </c>
      <c r="AF1420" s="42" t="str">
        <f t="shared" si="383"/>
        <v>10.121.16.194</v>
      </c>
      <c r="AG1420" s="7" t="str">
        <f t="shared" si="384"/>
        <v>Godhra (GNE)</v>
      </c>
      <c r="AH1420" s="7" t="str">
        <f t="shared" si="385"/>
        <v>Godhra 1</v>
      </c>
      <c r="AI1420" s="7" t="str">
        <f t="shared" si="386"/>
        <v>S6P9</v>
      </c>
      <c r="AJ1420" s="7" t="str">
        <f t="shared" si="387"/>
        <v>S6P9</v>
      </c>
      <c r="AK1420" s="7" t="str">
        <f>IFERROR(VLOOKUP(Z1420,'PASTE-DL-ALARMS'!$Q$10:$W$2200,7,FALSE),"")</f>
        <v/>
      </c>
      <c r="AL1420" s="55" t="str">
        <f>IFERROR(VLOOKUP(Z1420,'PASTE-DL-ALARMS'!$Q$10:$W$2200,3,FALSE),"")</f>
        <v/>
      </c>
      <c r="AM1420" s="7" t="str">
        <f t="shared" si="388"/>
        <v>10.121.26.65_Godhra (GNE)_S6P9</v>
      </c>
      <c r="AN1420" s="55" t="str">
        <f t="shared" si="389"/>
        <v>10.121.16.194_Godhra 1_S6P9</v>
      </c>
      <c r="AO1420" s="72" t="e">
        <f t="shared" ca="1" si="390"/>
        <v>#VALUE!</v>
      </c>
      <c r="AP1420" s="7" t="str">
        <f>IFERROR(VLOOKUP(Z1420,'PASTE-DL-ALARMS'!$Q$10:$Z$2800,8,FALSE),"")</f>
        <v/>
      </c>
    </row>
    <row r="1421" spans="1:42" x14ac:dyDescent="0.25">
      <c r="A1421" s="20"/>
      <c r="B1421" s="20"/>
      <c r="C1421" s="20" t="str">
        <f>IF(D1421="Critical",MAX($C$8:C1420)+1,"")</f>
        <v/>
      </c>
      <c r="D1421" s="20" t="str">
        <f t="shared" si="374"/>
        <v>-</v>
      </c>
      <c r="E1421" s="20" t="str">
        <f>VLOOKUP('PASTE-DOWN-DL'!F1421,'SSA-CODE'!$D$4:$E$56,2,FALSE)</f>
        <v>AMR</v>
      </c>
      <c r="F1421" s="48" t="str">
        <f t="shared" si="375"/>
        <v>SSA AMR</v>
      </c>
      <c r="G1421" s="48" t="str">
        <f t="shared" si="376"/>
        <v xml:space="preserve">	SSA AMR</v>
      </c>
      <c r="H1421" s="20">
        <v>1412</v>
      </c>
      <c r="I1421" t="s">
        <v>14306</v>
      </c>
      <c r="J1421" t="s">
        <v>6260</v>
      </c>
      <c r="K1421" t="s">
        <v>6275</v>
      </c>
      <c r="L1421" t="s">
        <v>6262</v>
      </c>
      <c r="M1421" t="s">
        <v>6263</v>
      </c>
      <c r="N1421" t="s">
        <v>14307</v>
      </c>
      <c r="O1421" t="s">
        <v>14308</v>
      </c>
      <c r="P1421" t="s">
        <v>6266</v>
      </c>
      <c r="Q1421" t="s">
        <v>6876</v>
      </c>
      <c r="R1421" t="s">
        <v>6279</v>
      </c>
      <c r="S1421" t="s">
        <v>8537</v>
      </c>
      <c r="T1421" t="s">
        <v>6500</v>
      </c>
      <c r="U1421" t="s">
        <v>6814</v>
      </c>
      <c r="V1421" t="s">
        <v>6271</v>
      </c>
      <c r="W1421" t="s">
        <v>14309</v>
      </c>
      <c r="X1421" t="s">
        <v>14310</v>
      </c>
      <c r="Y1421" t="s">
        <v>6269</v>
      </c>
      <c r="Z1421" s="48" t="str">
        <f t="shared" si="377"/>
        <v>SSA AMR-10.121.96.50-Sarsiya_1/5-10.121.96.8-Dhari_6/5</v>
      </c>
      <c r="AA1421" s="48">
        <f t="shared" si="378"/>
        <v>14</v>
      </c>
      <c r="AB1421" s="48">
        <f t="shared" si="379"/>
        <v>22</v>
      </c>
      <c r="AC1421" s="48">
        <f t="shared" si="380"/>
        <v>13</v>
      </c>
      <c r="AD1421" s="48">
        <f t="shared" si="381"/>
        <v>19</v>
      </c>
      <c r="AE1421" s="48" t="str">
        <f t="shared" si="382"/>
        <v>10.121.96.50</v>
      </c>
      <c r="AF1421" s="42" t="str">
        <f t="shared" si="383"/>
        <v>10.121.96.8</v>
      </c>
      <c r="AG1421" s="7" t="str">
        <f t="shared" si="384"/>
        <v>Sarsiya</v>
      </c>
      <c r="AH1421" s="7" t="str">
        <f t="shared" si="385"/>
        <v>Dhari</v>
      </c>
      <c r="AI1421" s="7" t="str">
        <f t="shared" si="386"/>
        <v>S1P5</v>
      </c>
      <c r="AJ1421" s="7" t="str">
        <f t="shared" si="387"/>
        <v>S6P5</v>
      </c>
      <c r="AK1421" s="7" t="str">
        <f>IFERROR(VLOOKUP(Z1421,'PASTE-DL-ALARMS'!$Q$10:$W$2200,7,FALSE),"")</f>
        <v/>
      </c>
      <c r="AL1421" s="55" t="str">
        <f>IFERROR(VLOOKUP(Z1421,'PASTE-DL-ALARMS'!$Q$10:$W$2200,3,FALSE),"")</f>
        <v/>
      </c>
      <c r="AM1421" s="7" t="str">
        <f t="shared" si="388"/>
        <v>10.121.96.50_Sarsiya_S1P5</v>
      </c>
      <c r="AN1421" s="55" t="str">
        <f t="shared" si="389"/>
        <v>10.121.96.8_Dhari_S6P5</v>
      </c>
      <c r="AO1421" s="72" t="e">
        <f t="shared" ca="1" si="390"/>
        <v>#VALUE!</v>
      </c>
      <c r="AP1421" s="7" t="str">
        <f>IFERROR(VLOOKUP(Z1421,'PASTE-DL-ALARMS'!$Q$10:$Z$2800,8,FALSE),"")</f>
        <v/>
      </c>
    </row>
    <row r="1422" spans="1:42" x14ac:dyDescent="0.25">
      <c r="A1422" s="20"/>
      <c r="B1422" s="20"/>
      <c r="C1422" s="20" t="str">
        <f>IF(D1422="Critical",MAX($C$8:C1421)+1,"")</f>
        <v/>
      </c>
      <c r="D1422" s="20" t="str">
        <f t="shared" si="374"/>
        <v>-</v>
      </c>
      <c r="E1422" s="20" t="str">
        <f>VLOOKUP('PASTE-DOWN-DL'!F1422,'SSA-CODE'!$D$4:$E$56,2,FALSE)</f>
        <v>VDA</v>
      </c>
      <c r="F1422" s="48" t="str">
        <f t="shared" si="375"/>
        <v>SSA VDR</v>
      </c>
      <c r="G1422" s="48" t="str">
        <f t="shared" si="376"/>
        <v xml:space="preserve">	SSA VDR</v>
      </c>
      <c r="H1422" s="20">
        <v>1413</v>
      </c>
      <c r="I1422" t="s">
        <v>14311</v>
      </c>
      <c r="J1422" t="s">
        <v>6466</v>
      </c>
      <c r="K1422" t="s">
        <v>6275</v>
      </c>
      <c r="L1422" t="s">
        <v>6262</v>
      </c>
      <c r="M1422" t="s">
        <v>6263</v>
      </c>
      <c r="N1422" t="s">
        <v>14312</v>
      </c>
      <c r="O1422" t="s">
        <v>14313</v>
      </c>
      <c r="P1422" t="s">
        <v>6266</v>
      </c>
      <c r="Q1422" t="s">
        <v>6616</v>
      </c>
      <c r="R1422" t="s">
        <v>6279</v>
      </c>
      <c r="S1422" t="s">
        <v>14314</v>
      </c>
      <c r="T1422" t="s">
        <v>6425</v>
      </c>
      <c r="U1422" t="s">
        <v>14314</v>
      </c>
      <c r="V1422" t="s">
        <v>6271</v>
      </c>
      <c r="W1422" t="s">
        <v>14315</v>
      </c>
      <c r="X1422" t="s">
        <v>14316</v>
      </c>
      <c r="Y1422" t="s">
        <v>6269</v>
      </c>
      <c r="Z1422" s="48" t="str">
        <f t="shared" si="377"/>
        <v>SSA VDR-10.121.19.135-SUBHANPURA_S4P10-10.121.16.24-SUBHANPURA N2_S4P10</v>
      </c>
      <c r="AA1422" s="48">
        <f t="shared" si="378"/>
        <v>15</v>
      </c>
      <c r="AB1422" s="48">
        <f t="shared" si="379"/>
        <v>26</v>
      </c>
      <c r="AC1422" s="48">
        <f t="shared" si="380"/>
        <v>14</v>
      </c>
      <c r="AD1422" s="48">
        <f t="shared" si="381"/>
        <v>28</v>
      </c>
      <c r="AE1422" s="48" t="str">
        <f t="shared" si="382"/>
        <v>10.121.19.135</v>
      </c>
      <c r="AF1422" s="42" t="str">
        <f t="shared" si="383"/>
        <v>10.121.16.24</v>
      </c>
      <c r="AG1422" s="7" t="str">
        <f t="shared" si="384"/>
        <v>SUBHANPURA</v>
      </c>
      <c r="AH1422" s="7" t="str">
        <f t="shared" si="385"/>
        <v>SUBHANPURA N2</v>
      </c>
      <c r="AI1422" s="7" t="str">
        <f t="shared" si="386"/>
        <v>S4P10</v>
      </c>
      <c r="AJ1422" s="7" t="str">
        <f t="shared" si="387"/>
        <v>S4P10</v>
      </c>
      <c r="AK1422" s="7" t="str">
        <f>IFERROR(VLOOKUP(Z1422,'PASTE-DL-ALARMS'!$Q$10:$W$2200,7,FALSE),"")</f>
        <v/>
      </c>
      <c r="AL1422" s="55" t="str">
        <f>IFERROR(VLOOKUP(Z1422,'PASTE-DL-ALARMS'!$Q$10:$W$2200,3,FALSE),"")</f>
        <v/>
      </c>
      <c r="AM1422" s="7" t="str">
        <f t="shared" si="388"/>
        <v>10.121.19.135_SUBHANPURA_S4P10</v>
      </c>
      <c r="AN1422" s="55" t="str">
        <f t="shared" si="389"/>
        <v>10.121.16.24_SUBHANPURA N2_S4P10</v>
      </c>
      <c r="AO1422" s="72" t="e">
        <f t="shared" ca="1" si="390"/>
        <v>#VALUE!</v>
      </c>
      <c r="AP1422" s="7" t="str">
        <f>IFERROR(VLOOKUP(Z1422,'PASTE-DL-ALARMS'!$Q$10:$Z$2800,8,FALSE),"")</f>
        <v/>
      </c>
    </row>
    <row r="1423" spans="1:42" x14ac:dyDescent="0.25">
      <c r="A1423" s="20"/>
      <c r="B1423" s="20"/>
      <c r="C1423" s="20" t="str">
        <f>IF(D1423="Critical",MAX($C$8:C1422)+1,"")</f>
        <v/>
      </c>
      <c r="D1423" s="20" t="str">
        <f t="shared" si="374"/>
        <v>-</v>
      </c>
      <c r="E1423" s="20" t="str">
        <f>VLOOKUP('PASTE-DOWN-DL'!F1423,'SSA-CODE'!$D$4:$E$56,2,FALSE)</f>
        <v>NDD</v>
      </c>
      <c r="F1423" s="48" t="str">
        <f t="shared" si="375"/>
        <v>SSA NAD</v>
      </c>
      <c r="G1423" s="48" t="str">
        <f t="shared" si="376"/>
        <v xml:space="preserve">	SSA NAD</v>
      </c>
      <c r="H1423" s="20">
        <v>1414</v>
      </c>
      <c r="I1423" t="s">
        <v>14317</v>
      </c>
      <c r="J1423" t="s">
        <v>6466</v>
      </c>
      <c r="K1423" t="s">
        <v>6275</v>
      </c>
      <c r="L1423" t="s">
        <v>6262</v>
      </c>
      <c r="M1423" t="s">
        <v>6263</v>
      </c>
      <c r="N1423" t="s">
        <v>14318</v>
      </c>
      <c r="O1423" t="s">
        <v>14319</v>
      </c>
      <c r="P1423" t="s">
        <v>6266</v>
      </c>
      <c r="Q1423" t="s">
        <v>6784</v>
      </c>
      <c r="R1423" t="s">
        <v>6279</v>
      </c>
      <c r="S1423" t="s">
        <v>10261</v>
      </c>
      <c r="T1423" t="s">
        <v>6313</v>
      </c>
      <c r="U1423" t="s">
        <v>10261</v>
      </c>
      <c r="V1423" t="s">
        <v>6271</v>
      </c>
      <c r="W1423" t="s">
        <v>14320</v>
      </c>
      <c r="X1423" t="s">
        <v>14321</v>
      </c>
      <c r="Y1423" t="s">
        <v>6269</v>
      </c>
      <c r="Z1423" s="48" t="str">
        <f t="shared" si="377"/>
        <v>SSA NAD-10.121.16.234-Anand2_6/11-10.121.24.225-ANAND(GNE)_6/11</v>
      </c>
      <c r="AA1423" s="48">
        <f t="shared" si="378"/>
        <v>15</v>
      </c>
      <c r="AB1423" s="48">
        <f t="shared" si="379"/>
        <v>22</v>
      </c>
      <c r="AC1423" s="48">
        <f t="shared" si="380"/>
        <v>15</v>
      </c>
      <c r="AD1423" s="48">
        <f t="shared" si="381"/>
        <v>26</v>
      </c>
      <c r="AE1423" s="48" t="str">
        <f t="shared" si="382"/>
        <v>10.121.16.234</v>
      </c>
      <c r="AF1423" s="42" t="str">
        <f t="shared" si="383"/>
        <v>10.121.24.225</v>
      </c>
      <c r="AG1423" s="7" t="str">
        <f t="shared" si="384"/>
        <v>Anand2</v>
      </c>
      <c r="AH1423" s="7" t="str">
        <f t="shared" si="385"/>
        <v>ANAND(GNE)</v>
      </c>
      <c r="AI1423" s="7" t="str">
        <f t="shared" si="386"/>
        <v>S6P11</v>
      </c>
      <c r="AJ1423" s="7" t="str">
        <f t="shared" si="387"/>
        <v>S6P11</v>
      </c>
      <c r="AK1423" s="7" t="str">
        <f>IFERROR(VLOOKUP(Z1423,'PASTE-DL-ALARMS'!$Q$10:$W$2200,7,FALSE),"")</f>
        <v/>
      </c>
      <c r="AL1423" s="55" t="str">
        <f>IFERROR(VLOOKUP(Z1423,'PASTE-DL-ALARMS'!$Q$10:$W$2200,3,FALSE),"")</f>
        <v/>
      </c>
      <c r="AM1423" s="7" t="str">
        <f t="shared" si="388"/>
        <v>10.121.16.234_Anand2_S6P11</v>
      </c>
      <c r="AN1423" s="55" t="str">
        <f t="shared" si="389"/>
        <v>10.121.24.225_ANAND(GNE)_S6P11</v>
      </c>
      <c r="AO1423" s="72" t="e">
        <f t="shared" ca="1" si="390"/>
        <v>#VALUE!</v>
      </c>
      <c r="AP1423" s="7" t="str">
        <f>IFERROR(VLOOKUP(Z1423,'PASTE-DL-ALARMS'!$Q$10:$Z$2800,8,FALSE),"")</f>
        <v/>
      </c>
    </row>
    <row r="1424" spans="1:42" x14ac:dyDescent="0.25">
      <c r="A1424" s="20"/>
      <c r="B1424" s="20"/>
      <c r="C1424" s="20" t="str">
        <f>IF(D1424="Critical",MAX($C$8:C1423)+1,"")</f>
        <v/>
      </c>
      <c r="D1424" s="20" t="str">
        <f t="shared" si="374"/>
        <v>-</v>
      </c>
      <c r="E1424" s="20" t="str">
        <f>VLOOKUP('PASTE-DOWN-DL'!F1424,'SSA-CODE'!$D$4:$E$56,2,FALSE)</f>
        <v>HMR</v>
      </c>
      <c r="F1424" s="48" t="str">
        <f t="shared" si="375"/>
        <v>SSA HMR</v>
      </c>
      <c r="G1424" s="48" t="str">
        <f t="shared" si="376"/>
        <v xml:space="preserve">	SSA HMR</v>
      </c>
      <c r="H1424" s="20">
        <v>1415</v>
      </c>
      <c r="I1424" t="s">
        <v>14322</v>
      </c>
      <c r="J1424" t="s">
        <v>6260</v>
      </c>
      <c r="K1424" t="s">
        <v>6275</v>
      </c>
      <c r="L1424" t="s">
        <v>6262</v>
      </c>
      <c r="M1424" t="s">
        <v>6263</v>
      </c>
      <c r="N1424" t="s">
        <v>14323</v>
      </c>
      <c r="O1424" t="s">
        <v>14324</v>
      </c>
      <c r="P1424" t="s">
        <v>6266</v>
      </c>
      <c r="Q1424" t="s">
        <v>6784</v>
      </c>
      <c r="R1424" t="s">
        <v>6279</v>
      </c>
      <c r="S1424" t="s">
        <v>13183</v>
      </c>
      <c r="T1424" t="s">
        <v>6345</v>
      </c>
      <c r="U1424" t="s">
        <v>7531</v>
      </c>
      <c r="V1424" t="s">
        <v>6271</v>
      </c>
      <c r="W1424" t="s">
        <v>14325</v>
      </c>
      <c r="X1424" t="s">
        <v>14326</v>
      </c>
      <c r="Y1424" t="s">
        <v>6269</v>
      </c>
      <c r="Z1424" s="48" t="str">
        <f t="shared" si="377"/>
        <v>SSA HMR-10.121.97.99-SAGAR COMPLEX_APH3\1/6-10.121.97.97-MATHASUR_A_PH3\1/5</v>
      </c>
      <c r="AA1424" s="48">
        <f t="shared" si="378"/>
        <v>14</v>
      </c>
      <c r="AB1424" s="48">
        <f t="shared" si="379"/>
        <v>23</v>
      </c>
      <c r="AC1424" s="48">
        <f t="shared" si="380"/>
        <v>14</v>
      </c>
      <c r="AD1424" s="48">
        <f t="shared" si="381"/>
        <v>28</v>
      </c>
      <c r="AE1424" s="48" t="str">
        <f t="shared" si="382"/>
        <v>10.121.97.97</v>
      </c>
      <c r="AF1424" s="42" t="str">
        <f t="shared" si="383"/>
        <v>10.121.97.99</v>
      </c>
      <c r="AG1424" s="7" t="str">
        <f t="shared" si="384"/>
        <v>MATHASUR</v>
      </c>
      <c r="AH1424" s="7" t="str">
        <f t="shared" si="385"/>
        <v>SAGAR COMPLEX</v>
      </c>
      <c r="AI1424" s="7" t="str">
        <f t="shared" si="386"/>
        <v>S1P5</v>
      </c>
      <c r="AJ1424" s="7" t="str">
        <f t="shared" si="387"/>
        <v>S1P6</v>
      </c>
      <c r="AK1424" s="7" t="str">
        <f>IFERROR(VLOOKUP(Z1424,'PASTE-DL-ALARMS'!$Q$10:$W$2200,7,FALSE),"")</f>
        <v/>
      </c>
      <c r="AL1424" s="55" t="str">
        <f>IFERROR(VLOOKUP(Z1424,'PASTE-DL-ALARMS'!$Q$10:$W$2200,3,FALSE),"")</f>
        <v/>
      </c>
      <c r="AM1424" s="7" t="str">
        <f t="shared" si="388"/>
        <v>10.121.97.97_MATHASUR_S1P5</v>
      </c>
      <c r="AN1424" s="55" t="str">
        <f t="shared" si="389"/>
        <v>10.121.97.99_SAGAR COMPLEX_S1P6</v>
      </c>
      <c r="AO1424" s="72" t="e">
        <f t="shared" ca="1" si="390"/>
        <v>#VALUE!</v>
      </c>
      <c r="AP1424" s="7" t="str">
        <f>IFERROR(VLOOKUP(Z1424,'PASTE-DL-ALARMS'!$Q$10:$Z$2800,8,FALSE),"")</f>
        <v/>
      </c>
    </row>
    <row r="1425" spans="1:42" x14ac:dyDescent="0.25">
      <c r="A1425" s="20"/>
      <c r="B1425" s="20"/>
      <c r="C1425" s="20" t="str">
        <f>IF(D1425="Critical",MAX($C$8:C1424)+1,"")</f>
        <v/>
      </c>
      <c r="D1425" s="20" t="str">
        <f t="shared" si="374"/>
        <v>-</v>
      </c>
      <c r="E1425" s="20" t="str">
        <f>VLOOKUP('PASTE-DOWN-DL'!F1425,'SSA-CODE'!$D$4:$E$56,2,FALSE)</f>
        <v>WTR RJ</v>
      </c>
      <c r="F1425" s="48" t="str">
        <f t="shared" si="375"/>
        <v>WTR RJ</v>
      </c>
      <c r="G1425" s="48" t="str">
        <f t="shared" si="376"/>
        <v xml:space="preserve">	WTR RJ</v>
      </c>
      <c r="H1425" s="20">
        <v>1416</v>
      </c>
      <c r="I1425" t="s">
        <v>14327</v>
      </c>
      <c r="J1425" t="s">
        <v>6260</v>
      </c>
      <c r="K1425" t="s">
        <v>6261</v>
      </c>
      <c r="L1425" t="s">
        <v>6262</v>
      </c>
      <c r="M1425" t="s">
        <v>6263</v>
      </c>
      <c r="N1425" t="s">
        <v>14328</v>
      </c>
      <c r="O1425" t="s">
        <v>14329</v>
      </c>
      <c r="P1425" t="s">
        <v>6266</v>
      </c>
      <c r="Q1425" t="s">
        <v>6608</v>
      </c>
      <c r="R1425" t="s">
        <v>6686</v>
      </c>
      <c r="S1425" t="s">
        <v>14272</v>
      </c>
      <c r="T1425" t="s">
        <v>6304</v>
      </c>
      <c r="U1425" t="s">
        <v>7288</v>
      </c>
      <c r="V1425" t="s">
        <v>6271</v>
      </c>
      <c r="W1425" t="s">
        <v>14330</v>
      </c>
      <c r="X1425" t="s">
        <v>14331</v>
      </c>
      <c r="Y1425" t="s">
        <v>6269</v>
      </c>
      <c r="Z1425" s="48" t="str">
        <f t="shared" si="377"/>
        <v>WTR RJ-10.121.97.194-BILKH_3/1-10.121.97.193-JUNAGADH JR2_5/1</v>
      </c>
      <c r="AA1425" s="48">
        <f t="shared" si="378"/>
        <v>15</v>
      </c>
      <c r="AB1425" s="48">
        <f t="shared" si="379"/>
        <v>28</v>
      </c>
      <c r="AC1425" s="48">
        <f t="shared" si="380"/>
        <v>15</v>
      </c>
      <c r="AD1425" s="48">
        <f t="shared" si="381"/>
        <v>21</v>
      </c>
      <c r="AE1425" s="48" t="str">
        <f t="shared" si="382"/>
        <v>10.121.97.193</v>
      </c>
      <c r="AF1425" s="42" t="str">
        <f t="shared" si="383"/>
        <v>10.121.97.194</v>
      </c>
      <c r="AG1425" s="7" t="str">
        <f t="shared" si="384"/>
        <v>JUNAGADH JR2</v>
      </c>
      <c r="AH1425" s="7" t="str">
        <f t="shared" si="385"/>
        <v>BILKH</v>
      </c>
      <c r="AI1425" s="7" t="str">
        <f t="shared" si="386"/>
        <v>S5P1</v>
      </c>
      <c r="AJ1425" s="7" t="str">
        <f t="shared" si="387"/>
        <v>S3P1</v>
      </c>
      <c r="AK1425" s="7" t="str">
        <f>IFERROR(VLOOKUP(Z1425,'PASTE-DL-ALARMS'!$Q$10:$W$2200,7,FALSE),"")</f>
        <v/>
      </c>
      <c r="AL1425" s="55" t="str">
        <f>IFERROR(VLOOKUP(Z1425,'PASTE-DL-ALARMS'!$Q$10:$W$2200,3,FALSE),"")</f>
        <v/>
      </c>
      <c r="AM1425" s="7" t="str">
        <f t="shared" si="388"/>
        <v>10.121.97.193_JUNAGADH JR2_S5P1</v>
      </c>
      <c r="AN1425" s="55" t="str">
        <f t="shared" si="389"/>
        <v>10.121.97.194_BILKH_S3P1</v>
      </c>
      <c r="AO1425" s="72" t="e">
        <f t="shared" ca="1" si="390"/>
        <v>#VALUE!</v>
      </c>
      <c r="AP1425" s="7" t="str">
        <f>IFERROR(VLOOKUP(Z1425,'PASTE-DL-ALARMS'!$Q$10:$Z$2800,8,FALSE),"")</f>
        <v/>
      </c>
    </row>
    <row r="1426" spans="1:42" x14ac:dyDescent="0.25">
      <c r="A1426" s="20"/>
      <c r="B1426" s="20"/>
      <c r="C1426" s="20" t="str">
        <f>IF(D1426="Critical",MAX($C$8:C1425)+1,"")</f>
        <v/>
      </c>
      <c r="D1426" s="20" t="str">
        <f t="shared" si="374"/>
        <v>-</v>
      </c>
      <c r="E1426" s="20" t="str">
        <f>VLOOKUP('PASTE-DOWN-DL'!F1426,'SSA-CODE'!$D$4:$E$56,2,FALSE)</f>
        <v>WTR AM</v>
      </c>
      <c r="F1426" s="48" t="str">
        <f t="shared" si="375"/>
        <v>WTR AM</v>
      </c>
      <c r="G1426" s="48" t="str">
        <f t="shared" si="376"/>
        <v xml:space="preserve">	WTR AM</v>
      </c>
      <c r="H1426" s="20">
        <v>1417</v>
      </c>
      <c r="I1426" t="s">
        <v>14332</v>
      </c>
      <c r="J1426" t="s">
        <v>6260</v>
      </c>
      <c r="K1426" t="s">
        <v>6261</v>
      </c>
      <c r="L1426" t="s">
        <v>6262</v>
      </c>
      <c r="M1426" t="s">
        <v>6263</v>
      </c>
      <c r="N1426" t="s">
        <v>14333</v>
      </c>
      <c r="O1426" t="s">
        <v>14334</v>
      </c>
      <c r="P1426" t="s">
        <v>6266</v>
      </c>
      <c r="Q1426" t="s">
        <v>7354</v>
      </c>
      <c r="R1426" t="s">
        <v>6916</v>
      </c>
      <c r="S1426" t="s">
        <v>6269</v>
      </c>
      <c r="T1426" t="s">
        <v>6387</v>
      </c>
      <c r="U1426" t="s">
        <v>6269</v>
      </c>
      <c r="V1426" t="s">
        <v>6271</v>
      </c>
      <c r="W1426" t="s">
        <v>14335</v>
      </c>
      <c r="X1426" t="s">
        <v>14336</v>
      </c>
      <c r="Y1426" t="s">
        <v>6269</v>
      </c>
      <c r="Z1426" s="48" t="str">
        <f t="shared" si="377"/>
        <v>WTR AM-10.121.16.234-TN725B_Anand_B2_S4P1-10.121.16.243-TN705B_Nadiad_B1_S3P1</v>
      </c>
      <c r="AA1426" s="48">
        <f t="shared" si="378"/>
        <v>15</v>
      </c>
      <c r="AB1426" s="48">
        <f t="shared" si="379"/>
        <v>28</v>
      </c>
      <c r="AC1426" s="48">
        <f t="shared" si="380"/>
        <v>15</v>
      </c>
      <c r="AD1426" s="48">
        <f t="shared" si="381"/>
        <v>22</v>
      </c>
      <c r="AE1426" s="48" t="str">
        <f t="shared" si="382"/>
        <v>10.121.16.243</v>
      </c>
      <c r="AF1426" s="42" t="str">
        <f t="shared" si="383"/>
        <v>10.121.16.234</v>
      </c>
      <c r="AG1426" s="7" t="str">
        <f t="shared" si="384"/>
        <v>Nadiad Micro</v>
      </c>
      <c r="AH1426" s="7" t="str">
        <f t="shared" si="385"/>
        <v>Anand2</v>
      </c>
      <c r="AI1426" s="7" t="str">
        <f t="shared" si="386"/>
        <v>S3P1</v>
      </c>
      <c r="AJ1426" s="7" t="str">
        <f t="shared" si="387"/>
        <v>S4P1</v>
      </c>
      <c r="AK1426" s="7" t="str">
        <f>IFERROR(VLOOKUP(Z1426,'PASTE-DL-ALARMS'!$Q$10:$W$2200,7,FALSE),"")</f>
        <v/>
      </c>
      <c r="AL1426" s="55" t="str">
        <f>IFERROR(VLOOKUP(Z1426,'PASTE-DL-ALARMS'!$Q$10:$W$2200,3,FALSE),"")</f>
        <v/>
      </c>
      <c r="AM1426" s="7" t="str">
        <f t="shared" si="388"/>
        <v>10.121.16.243_Nadiad Micro_S3P1</v>
      </c>
      <c r="AN1426" s="55" t="str">
        <f t="shared" si="389"/>
        <v>10.121.16.234_Anand2_S4P1</v>
      </c>
      <c r="AO1426" s="72" t="e">
        <f t="shared" ca="1" si="390"/>
        <v>#VALUE!</v>
      </c>
      <c r="AP1426" s="7" t="str">
        <f>IFERROR(VLOOKUP(Z1426,'PASTE-DL-ALARMS'!$Q$10:$Z$2800,8,FALSE),"")</f>
        <v/>
      </c>
    </row>
    <row r="1427" spans="1:42" x14ac:dyDescent="0.25">
      <c r="A1427" s="20"/>
      <c r="B1427" s="20"/>
      <c r="C1427" s="20" t="str">
        <f>IF(D1427="Critical",MAX($C$8:C1426)+1,"")</f>
        <v/>
      </c>
      <c r="D1427" s="20" t="str">
        <f t="shared" si="374"/>
        <v>-</v>
      </c>
      <c r="E1427" s="20" t="str">
        <f>VLOOKUP('PASTE-DOWN-DL'!F1427,'SSA-CODE'!$D$4:$E$56,2,FALSE)</f>
        <v>JMN</v>
      </c>
      <c r="F1427" s="48" t="str">
        <f t="shared" si="375"/>
        <v>SSA JMN</v>
      </c>
      <c r="G1427" s="48" t="str">
        <f t="shared" si="376"/>
        <v xml:space="preserve">	SSA JMN</v>
      </c>
      <c r="H1427" s="20">
        <v>1418</v>
      </c>
      <c r="I1427" t="s">
        <v>14337</v>
      </c>
      <c r="J1427" t="s">
        <v>6260</v>
      </c>
      <c r="K1427" t="s">
        <v>6275</v>
      </c>
      <c r="L1427" t="s">
        <v>6262</v>
      </c>
      <c r="M1427" t="s">
        <v>6263</v>
      </c>
      <c r="N1427" t="s">
        <v>14338</v>
      </c>
      <c r="O1427" t="s">
        <v>14339</v>
      </c>
      <c r="P1427" t="s">
        <v>6266</v>
      </c>
      <c r="Q1427" t="s">
        <v>6431</v>
      </c>
      <c r="R1427" t="s">
        <v>6294</v>
      </c>
      <c r="S1427" t="s">
        <v>14340</v>
      </c>
      <c r="T1427" t="s">
        <v>6770</v>
      </c>
      <c r="U1427" t="s">
        <v>14340</v>
      </c>
      <c r="V1427" t="s">
        <v>6271</v>
      </c>
      <c r="W1427" t="s">
        <v>14341</v>
      </c>
      <c r="X1427" t="s">
        <v>6488</v>
      </c>
      <c r="Y1427" t="s">
        <v>6269</v>
      </c>
      <c r="Z1427" s="48" t="str">
        <f t="shared" si="377"/>
        <v>SSA JMN-10.121.97.144-JOSHI-GUEST-HOUSE A1_1/5-10.121.68.195-KHAMBALIYA B2_6/6</v>
      </c>
      <c r="AA1427" s="48">
        <f t="shared" si="378"/>
        <v>15</v>
      </c>
      <c r="AB1427" s="48">
        <f t="shared" si="379"/>
        <v>33</v>
      </c>
      <c r="AC1427" s="48">
        <f t="shared" si="380"/>
        <v>15</v>
      </c>
      <c r="AD1427" s="48">
        <f t="shared" si="381"/>
        <v>26</v>
      </c>
      <c r="AE1427" s="48" t="str">
        <f t="shared" si="382"/>
        <v>10.121.97.144</v>
      </c>
      <c r="AF1427" s="42" t="str">
        <f t="shared" si="383"/>
        <v>10.121.68.195</v>
      </c>
      <c r="AG1427" s="7" t="str">
        <f t="shared" si="384"/>
        <v>JOSHI GUEST HOUSE</v>
      </c>
      <c r="AH1427" s="7" t="str">
        <f t="shared" si="385"/>
        <v>KHAMBALIYA</v>
      </c>
      <c r="AI1427" s="7" t="str">
        <f t="shared" si="386"/>
        <v>S1P5</v>
      </c>
      <c r="AJ1427" s="7" t="str">
        <f t="shared" si="387"/>
        <v>S6P6</v>
      </c>
      <c r="AK1427" s="7" t="str">
        <f>IFERROR(VLOOKUP(Z1427,'PASTE-DL-ALARMS'!$Q$10:$W$2200,7,FALSE),"")</f>
        <v/>
      </c>
      <c r="AL1427" s="55" t="str">
        <f>IFERROR(VLOOKUP(Z1427,'PASTE-DL-ALARMS'!$Q$10:$W$2200,3,FALSE),"")</f>
        <v/>
      </c>
      <c r="AM1427" s="7" t="str">
        <f t="shared" si="388"/>
        <v>10.121.97.144_JOSHI GUEST HOUSE_S1P5</v>
      </c>
      <c r="AN1427" s="55" t="str">
        <f t="shared" si="389"/>
        <v>10.121.68.195_KHAMBALIYA_S6P6</v>
      </c>
      <c r="AO1427" s="72" t="e">
        <f t="shared" ca="1" si="390"/>
        <v>#VALUE!</v>
      </c>
      <c r="AP1427" s="7" t="str">
        <f>IFERROR(VLOOKUP(Z1427,'PASTE-DL-ALARMS'!$Q$10:$Z$2800,8,FALSE),"")</f>
        <v/>
      </c>
    </row>
    <row r="1428" spans="1:42" x14ac:dyDescent="0.25">
      <c r="A1428" s="20"/>
      <c r="B1428" s="20"/>
      <c r="C1428" s="20" t="str">
        <f>IF(D1428="Critical",MAX($C$8:C1427)+1,"")</f>
        <v/>
      </c>
      <c r="D1428" s="20" t="str">
        <f t="shared" si="374"/>
        <v>-</v>
      </c>
      <c r="E1428" s="20" t="str">
        <f>VLOOKUP('PASTE-DOWN-DL'!F1428,'SSA-CODE'!$D$4:$E$56,2,FALSE)</f>
        <v>SRT</v>
      </c>
      <c r="F1428" s="48" t="str">
        <f t="shared" si="375"/>
        <v>SSA SR</v>
      </c>
      <c r="G1428" s="48" t="str">
        <f t="shared" si="376"/>
        <v xml:space="preserve">	SSA SR</v>
      </c>
      <c r="H1428" s="20">
        <v>1419</v>
      </c>
      <c r="I1428" t="s">
        <v>14342</v>
      </c>
      <c r="J1428" t="s">
        <v>6466</v>
      </c>
      <c r="K1428" t="s">
        <v>6275</v>
      </c>
      <c r="L1428" t="s">
        <v>6262</v>
      </c>
      <c r="M1428" t="s">
        <v>6263</v>
      </c>
      <c r="N1428" t="s">
        <v>14343</v>
      </c>
      <c r="O1428" t="s">
        <v>14344</v>
      </c>
      <c r="P1428" t="s">
        <v>6266</v>
      </c>
      <c r="Q1428" t="s">
        <v>6343</v>
      </c>
      <c r="R1428" t="s">
        <v>6279</v>
      </c>
      <c r="S1428" t="s">
        <v>6736</v>
      </c>
      <c r="T1428" t="s">
        <v>6287</v>
      </c>
      <c r="U1428" t="s">
        <v>6736</v>
      </c>
      <c r="V1428" t="s">
        <v>6271</v>
      </c>
      <c r="W1428" t="s">
        <v>14345</v>
      </c>
      <c r="X1428" t="s">
        <v>14346</v>
      </c>
      <c r="Y1428" t="s">
        <v>6269</v>
      </c>
      <c r="Z1428" s="48" t="str">
        <f t="shared" si="377"/>
        <v>SSA SR-10.121.100.1-SURAT_4/8-10.121.19.193-Market1_B2(GNE)_4/8</v>
      </c>
      <c r="AA1428" s="48">
        <f t="shared" si="378"/>
        <v>14</v>
      </c>
      <c r="AB1428" s="48">
        <f t="shared" si="379"/>
        <v>25</v>
      </c>
      <c r="AC1428" s="48">
        <f t="shared" si="380"/>
        <v>15</v>
      </c>
      <c r="AD1428" s="48">
        <f t="shared" si="381"/>
        <v>28</v>
      </c>
      <c r="AE1428" s="48" t="str">
        <f t="shared" si="382"/>
        <v>10.121.100.1</v>
      </c>
      <c r="AF1428" s="42" t="str">
        <f t="shared" si="383"/>
        <v>10.121.19.193</v>
      </c>
      <c r="AG1428" s="7" t="str">
        <f t="shared" si="384"/>
        <v>SURAT(GNE)</v>
      </c>
      <c r="AH1428" s="7" t="str">
        <f t="shared" si="385"/>
        <v>MARKET1(GNE)</v>
      </c>
      <c r="AI1428" s="7" t="str">
        <f t="shared" si="386"/>
        <v>S4P8</v>
      </c>
      <c r="AJ1428" s="7" t="str">
        <f t="shared" si="387"/>
        <v>S4P8</v>
      </c>
      <c r="AK1428" s="7" t="str">
        <f>IFERROR(VLOOKUP(Z1428,'PASTE-DL-ALARMS'!$Q$10:$W$2200,7,FALSE),"")</f>
        <v/>
      </c>
      <c r="AL1428" s="55" t="str">
        <f>IFERROR(VLOOKUP(Z1428,'PASTE-DL-ALARMS'!$Q$10:$W$2200,3,FALSE),"")</f>
        <v/>
      </c>
      <c r="AM1428" s="7" t="str">
        <f t="shared" si="388"/>
        <v>10.121.100.1_SURAT(GNE)_S4P8</v>
      </c>
      <c r="AN1428" s="55" t="str">
        <f t="shared" si="389"/>
        <v>10.121.19.193_MARKET1(GNE)_S4P8</v>
      </c>
      <c r="AO1428" s="72" t="e">
        <f t="shared" ca="1" si="390"/>
        <v>#VALUE!</v>
      </c>
      <c r="AP1428" s="7" t="str">
        <f>IFERROR(VLOOKUP(Z1428,'PASTE-DL-ALARMS'!$Q$10:$Z$2800,8,FALSE),"")</f>
        <v/>
      </c>
    </row>
    <row r="1429" spans="1:42" x14ac:dyDescent="0.25">
      <c r="A1429" s="20"/>
      <c r="B1429" s="20"/>
      <c r="C1429" s="20" t="str">
        <f>IF(D1429="Critical",MAX($C$8:C1428)+1,"")</f>
        <v/>
      </c>
      <c r="D1429" s="20" t="str">
        <f t="shared" si="374"/>
        <v>-</v>
      </c>
      <c r="E1429" s="20" t="str">
        <f>VLOOKUP('PASTE-DOWN-DL'!F1429,'SSA-CODE'!$D$4:$E$56,2,FALSE)</f>
        <v>WTR RJ</v>
      </c>
      <c r="F1429" s="48" t="str">
        <f t="shared" si="375"/>
        <v>WTR RJ</v>
      </c>
      <c r="G1429" s="48" t="str">
        <f t="shared" si="376"/>
        <v xml:space="preserve">	WTR RJ</v>
      </c>
      <c r="H1429" s="20">
        <v>1420</v>
      </c>
      <c r="I1429" t="s">
        <v>14347</v>
      </c>
      <c r="J1429" t="s">
        <v>6260</v>
      </c>
      <c r="K1429" t="s">
        <v>6261</v>
      </c>
      <c r="L1429" t="s">
        <v>6262</v>
      </c>
      <c r="M1429" t="s">
        <v>6263</v>
      </c>
      <c r="N1429" t="s">
        <v>14348</v>
      </c>
      <c r="O1429" t="s">
        <v>14349</v>
      </c>
      <c r="P1429" t="s">
        <v>6266</v>
      </c>
      <c r="Q1429" t="s">
        <v>6386</v>
      </c>
      <c r="R1429" t="s">
        <v>6916</v>
      </c>
      <c r="S1429" t="s">
        <v>6269</v>
      </c>
      <c r="T1429" t="s">
        <v>7260</v>
      </c>
      <c r="U1429" t="s">
        <v>6269</v>
      </c>
      <c r="V1429" t="s">
        <v>6271</v>
      </c>
      <c r="W1429" t="s">
        <v>14350</v>
      </c>
      <c r="X1429" t="s">
        <v>14351</v>
      </c>
      <c r="Y1429" t="s">
        <v>6269</v>
      </c>
      <c r="Z1429" s="48" t="str">
        <f t="shared" si="377"/>
        <v>WTR RJ-10.121.17.65-BHUJ GNE_B2_4/1-10.121.17.70-BHACHAU_B2_6/1</v>
      </c>
      <c r="AA1429" s="48">
        <f t="shared" si="378"/>
        <v>14</v>
      </c>
      <c r="AB1429" s="48">
        <f t="shared" si="379"/>
        <v>22</v>
      </c>
      <c r="AC1429" s="48">
        <f t="shared" si="380"/>
        <v>14</v>
      </c>
      <c r="AD1429" s="48">
        <f t="shared" si="381"/>
        <v>25</v>
      </c>
      <c r="AE1429" s="48" t="str">
        <f t="shared" si="382"/>
        <v>10.121.17.70</v>
      </c>
      <c r="AF1429" s="42" t="str">
        <f t="shared" si="383"/>
        <v>10.121.17.65</v>
      </c>
      <c r="AG1429" s="7" t="str">
        <f t="shared" si="384"/>
        <v>BHACHAU</v>
      </c>
      <c r="AH1429" s="7" t="str">
        <f t="shared" si="385"/>
        <v>BHUJ1(GNE)</v>
      </c>
      <c r="AI1429" s="7" t="str">
        <f t="shared" si="386"/>
        <v>S6P1</v>
      </c>
      <c r="AJ1429" s="7" t="str">
        <f t="shared" si="387"/>
        <v>S4P1</v>
      </c>
      <c r="AK1429" s="7" t="str">
        <f>IFERROR(VLOOKUP(Z1429,'PASTE-DL-ALARMS'!$Q$10:$W$2200,7,FALSE),"")</f>
        <v/>
      </c>
      <c r="AL1429" s="55" t="str">
        <f>IFERROR(VLOOKUP(Z1429,'PASTE-DL-ALARMS'!$Q$10:$W$2200,3,FALSE),"")</f>
        <v/>
      </c>
      <c r="AM1429" s="7" t="str">
        <f t="shared" si="388"/>
        <v>10.121.17.70_BHACHAU_S6P1</v>
      </c>
      <c r="AN1429" s="55" t="str">
        <f t="shared" si="389"/>
        <v>10.121.17.65_BHUJ1(GNE)_S4P1</v>
      </c>
      <c r="AO1429" s="72" t="e">
        <f t="shared" ca="1" si="390"/>
        <v>#VALUE!</v>
      </c>
      <c r="AP1429" s="7" t="str">
        <f>IFERROR(VLOOKUP(Z1429,'PASTE-DL-ALARMS'!$Q$10:$Z$2800,8,FALSE),"")</f>
        <v/>
      </c>
    </row>
    <row r="1430" spans="1:42" x14ac:dyDescent="0.25">
      <c r="A1430" s="20"/>
      <c r="B1430" s="20"/>
      <c r="C1430" s="20" t="str">
        <f>IF(D1430="Critical",MAX($C$8:C1429)+1,"")</f>
        <v/>
      </c>
      <c r="D1430" s="20" t="str">
        <f t="shared" si="374"/>
        <v>-</v>
      </c>
      <c r="E1430" s="20" t="str">
        <f>VLOOKUP('PASTE-DOWN-DL'!F1430,'SSA-CODE'!$D$4:$E$56,2,FALSE)</f>
        <v>MSN</v>
      </c>
      <c r="F1430" s="48" t="str">
        <f t="shared" si="375"/>
        <v>SSA MEH</v>
      </c>
      <c r="G1430" s="48" t="str">
        <f t="shared" si="376"/>
        <v xml:space="preserve">	SSA MEH</v>
      </c>
      <c r="H1430" s="20">
        <v>1421</v>
      </c>
      <c r="I1430" t="s">
        <v>14352</v>
      </c>
      <c r="J1430" t="s">
        <v>6260</v>
      </c>
      <c r="K1430" t="s">
        <v>6275</v>
      </c>
      <c r="L1430" t="s">
        <v>6262</v>
      </c>
      <c r="M1430" t="s">
        <v>6263</v>
      </c>
      <c r="N1430" t="s">
        <v>14353</v>
      </c>
      <c r="O1430" t="s">
        <v>14354</v>
      </c>
      <c r="P1430" t="s">
        <v>6266</v>
      </c>
      <c r="Q1430" t="s">
        <v>7273</v>
      </c>
      <c r="R1430" t="s">
        <v>6279</v>
      </c>
      <c r="S1430" t="s">
        <v>14355</v>
      </c>
      <c r="T1430" t="s">
        <v>6321</v>
      </c>
      <c r="U1430" t="s">
        <v>6801</v>
      </c>
      <c r="V1430" t="s">
        <v>6271</v>
      </c>
      <c r="W1430" t="s">
        <v>14356</v>
      </c>
      <c r="X1430" t="s">
        <v>14357</v>
      </c>
      <c r="Y1430" t="s">
        <v>6269</v>
      </c>
      <c r="Z1430" s="48" t="str">
        <f t="shared" si="377"/>
        <v>SSA MEH-10.121.15.203-Kheralu_TN725B_WTR_AM_3/5-10.121.98.14-Kahoda_TN703B_GJ_SSA MEH_1/5</v>
      </c>
      <c r="AA1430" s="48">
        <f t="shared" si="378"/>
        <v>15</v>
      </c>
      <c r="AB1430" s="48">
        <f t="shared" si="379"/>
        <v>23</v>
      </c>
      <c r="AC1430" s="48">
        <f t="shared" si="380"/>
        <v>14</v>
      </c>
      <c r="AD1430" s="48">
        <f t="shared" si="381"/>
        <v>21</v>
      </c>
      <c r="AE1430" s="48" t="str">
        <f t="shared" si="382"/>
        <v>10.121.15.203</v>
      </c>
      <c r="AF1430" s="42" t="str">
        <f t="shared" si="383"/>
        <v>10.121.98.14</v>
      </c>
      <c r="AG1430" s="7" t="str">
        <f t="shared" si="384"/>
        <v>Kheralu</v>
      </c>
      <c r="AH1430" s="7" t="str">
        <f t="shared" si="385"/>
        <v>Kahoda</v>
      </c>
      <c r="AI1430" s="7" t="str">
        <f t="shared" si="386"/>
        <v>S3P5</v>
      </c>
      <c r="AJ1430" s="7" t="str">
        <f t="shared" si="387"/>
        <v>S1P5</v>
      </c>
      <c r="AK1430" s="7" t="str">
        <f>IFERROR(VLOOKUP(Z1430,'PASTE-DL-ALARMS'!$Q$10:$W$2200,7,FALSE),"")</f>
        <v/>
      </c>
      <c r="AL1430" s="55" t="str">
        <f>IFERROR(VLOOKUP(Z1430,'PASTE-DL-ALARMS'!$Q$10:$W$2200,3,FALSE),"")</f>
        <v/>
      </c>
      <c r="AM1430" s="7" t="str">
        <f t="shared" si="388"/>
        <v>10.121.15.203_Kheralu_S3P5</v>
      </c>
      <c r="AN1430" s="55" t="str">
        <f t="shared" si="389"/>
        <v>10.121.98.14_Kahoda_S1P5</v>
      </c>
      <c r="AO1430" s="72" t="e">
        <f t="shared" ca="1" si="390"/>
        <v>#VALUE!</v>
      </c>
      <c r="AP1430" s="7" t="str">
        <f>IFERROR(VLOOKUP(Z1430,'PASTE-DL-ALARMS'!$Q$10:$Z$2800,8,FALSE),"")</f>
        <v/>
      </c>
    </row>
    <row r="1431" spans="1:42" x14ac:dyDescent="0.25">
      <c r="A1431" s="20"/>
      <c r="B1431" s="20"/>
      <c r="C1431" s="20" t="str">
        <f>IF(D1431="Critical",MAX($C$8:C1430)+1,"")</f>
        <v/>
      </c>
      <c r="D1431" s="20" t="str">
        <f t="shared" si="374"/>
        <v>-</v>
      </c>
      <c r="E1431" s="20" t="str">
        <f>VLOOKUP('PASTE-DOWN-DL'!F1431,'SSA-CODE'!$D$4:$E$56,2,FALSE)</f>
        <v>AHD</v>
      </c>
      <c r="F1431" s="48" t="str">
        <f t="shared" si="375"/>
        <v>SSA AM</v>
      </c>
      <c r="G1431" s="48" t="str">
        <f t="shared" si="376"/>
        <v xml:space="preserve">	SSA AM</v>
      </c>
      <c r="H1431" s="20">
        <v>1422</v>
      </c>
      <c r="I1431" t="s">
        <v>14358</v>
      </c>
      <c r="J1431" t="s">
        <v>6260</v>
      </c>
      <c r="K1431" t="s">
        <v>6275</v>
      </c>
      <c r="L1431" t="s">
        <v>6262</v>
      </c>
      <c r="M1431" t="s">
        <v>6263</v>
      </c>
      <c r="N1431" t="s">
        <v>14359</v>
      </c>
      <c r="O1431" t="s">
        <v>14360</v>
      </c>
      <c r="P1431" t="s">
        <v>6266</v>
      </c>
      <c r="Q1431" t="s">
        <v>7273</v>
      </c>
      <c r="R1431" t="s">
        <v>6279</v>
      </c>
      <c r="S1431" t="s">
        <v>14361</v>
      </c>
      <c r="T1431" t="s">
        <v>6937</v>
      </c>
      <c r="U1431" t="s">
        <v>14361</v>
      </c>
      <c r="V1431" t="s">
        <v>6271</v>
      </c>
      <c r="W1431" t="s">
        <v>14362</v>
      </c>
      <c r="X1431" t="s">
        <v>6488</v>
      </c>
      <c r="Y1431" t="s">
        <v>6269</v>
      </c>
      <c r="Z1431" s="48" t="str">
        <f t="shared" si="377"/>
        <v>SSA AM-10.121.15.156-KERALA-GIDC A1_1/5-10.121.15.168_ARTO BAVLA_2/5</v>
      </c>
      <c r="AA1431" s="48">
        <f t="shared" si="378"/>
        <v>15</v>
      </c>
      <c r="AB1431" s="48">
        <f t="shared" si="379"/>
        <v>27</v>
      </c>
      <c r="AC1431" s="48">
        <f t="shared" si="380"/>
        <v>15</v>
      </c>
      <c r="AD1431" s="48">
        <f t="shared" si="381"/>
        <v>26</v>
      </c>
      <c r="AE1431" s="48" t="str">
        <f t="shared" si="382"/>
        <v>10.121.15.156</v>
      </c>
      <c r="AF1431" s="42" t="str">
        <f t="shared" si="383"/>
        <v>10.121.15.168</v>
      </c>
      <c r="AG1431" s="7" t="str">
        <f t="shared" si="384"/>
        <v>KERALA GIDC</v>
      </c>
      <c r="AH1431" s="7" t="str">
        <f t="shared" si="385"/>
        <v>ARTO BAVLA</v>
      </c>
      <c r="AI1431" s="7" t="str">
        <f t="shared" si="386"/>
        <v>S1P5</v>
      </c>
      <c r="AJ1431" s="7" t="str">
        <f t="shared" si="387"/>
        <v>S2P5</v>
      </c>
      <c r="AK1431" s="7" t="str">
        <f>IFERROR(VLOOKUP(Z1431,'PASTE-DL-ALARMS'!$Q$10:$W$2200,7,FALSE),"")</f>
        <v/>
      </c>
      <c r="AL1431" s="55" t="str">
        <f>IFERROR(VLOOKUP(Z1431,'PASTE-DL-ALARMS'!$Q$10:$W$2200,3,FALSE),"")</f>
        <v/>
      </c>
      <c r="AM1431" s="7" t="str">
        <f t="shared" si="388"/>
        <v>10.121.15.156_KERALA GIDC_S1P5</v>
      </c>
      <c r="AN1431" s="55" t="str">
        <f t="shared" si="389"/>
        <v>10.121.15.168_ARTO BAVLA_S2P5</v>
      </c>
      <c r="AO1431" s="72" t="e">
        <f t="shared" ca="1" si="390"/>
        <v>#VALUE!</v>
      </c>
      <c r="AP1431" s="7" t="str">
        <f>IFERROR(VLOOKUP(Z1431,'PASTE-DL-ALARMS'!$Q$10:$Z$2800,8,FALSE),"")</f>
        <v/>
      </c>
    </row>
    <row r="1432" spans="1:42" x14ac:dyDescent="0.25">
      <c r="A1432" s="20"/>
      <c r="B1432" s="20"/>
      <c r="C1432" s="20" t="str">
        <f>IF(D1432="Critical",MAX($C$8:C1431)+1,"")</f>
        <v/>
      </c>
      <c r="D1432" s="20" t="str">
        <f t="shared" si="374"/>
        <v>-</v>
      </c>
      <c r="E1432" s="20" t="str">
        <f>VLOOKUP('PASTE-DOWN-DL'!F1432,'SSA-CODE'!$D$4:$E$56,2,FALSE)</f>
        <v>BHV</v>
      </c>
      <c r="F1432" s="48" t="str">
        <f t="shared" si="375"/>
        <v>SSA BV</v>
      </c>
      <c r="G1432" s="48" t="str">
        <f t="shared" si="376"/>
        <v xml:space="preserve">	SSA BV</v>
      </c>
      <c r="H1432" s="20">
        <v>1423</v>
      </c>
      <c r="I1432" t="s">
        <v>14363</v>
      </c>
      <c r="J1432" t="s">
        <v>6260</v>
      </c>
      <c r="K1432" t="s">
        <v>6275</v>
      </c>
      <c r="L1432" t="s">
        <v>6262</v>
      </c>
      <c r="M1432" t="s">
        <v>6263</v>
      </c>
      <c r="N1432" t="s">
        <v>14364</v>
      </c>
      <c r="O1432" t="s">
        <v>14365</v>
      </c>
      <c r="P1432" t="s">
        <v>6266</v>
      </c>
      <c r="Q1432" t="s">
        <v>6686</v>
      </c>
      <c r="R1432" t="s">
        <v>6279</v>
      </c>
      <c r="S1432" t="s">
        <v>14366</v>
      </c>
      <c r="T1432" t="s">
        <v>6500</v>
      </c>
      <c r="U1432" t="s">
        <v>11306</v>
      </c>
      <c r="V1432" t="s">
        <v>6271</v>
      </c>
      <c r="W1432" t="s">
        <v>14367</v>
      </c>
      <c r="X1432" t="s">
        <v>6488</v>
      </c>
      <c r="Y1432" t="s">
        <v>6269</v>
      </c>
      <c r="Z1432" s="48" t="str">
        <f t="shared" si="377"/>
        <v>SSA BV-10.121.17.172-UMRALA B1_1/5-10.121.17.171-DHOLA B1_3/3</v>
      </c>
      <c r="AA1432" s="48">
        <f t="shared" si="378"/>
        <v>15</v>
      </c>
      <c r="AB1432" s="48">
        <f t="shared" si="379"/>
        <v>22</v>
      </c>
      <c r="AC1432" s="48">
        <f t="shared" si="380"/>
        <v>15</v>
      </c>
      <c r="AD1432" s="48">
        <f t="shared" si="381"/>
        <v>21</v>
      </c>
      <c r="AE1432" s="48" t="str">
        <f t="shared" si="382"/>
        <v>10.121.17.172</v>
      </c>
      <c r="AF1432" s="42" t="str">
        <f t="shared" si="383"/>
        <v>10.121.17.171</v>
      </c>
      <c r="AG1432" s="7" t="str">
        <f t="shared" si="384"/>
        <v>UMRALA</v>
      </c>
      <c r="AH1432" s="7" t="str">
        <f t="shared" si="385"/>
        <v>DHOLA</v>
      </c>
      <c r="AI1432" s="7" t="str">
        <f t="shared" si="386"/>
        <v>S1P5</v>
      </c>
      <c r="AJ1432" s="7" t="str">
        <f t="shared" si="387"/>
        <v>S3P3</v>
      </c>
      <c r="AK1432" s="7" t="str">
        <f>IFERROR(VLOOKUP(Z1432,'PASTE-DL-ALARMS'!$Q$10:$W$2200,7,FALSE),"")</f>
        <v/>
      </c>
      <c r="AL1432" s="55" t="str">
        <f>IFERROR(VLOOKUP(Z1432,'PASTE-DL-ALARMS'!$Q$10:$W$2200,3,FALSE),"")</f>
        <v/>
      </c>
      <c r="AM1432" s="7" t="str">
        <f t="shared" si="388"/>
        <v>10.121.17.172_UMRALA_S1P5</v>
      </c>
      <c r="AN1432" s="55" t="str">
        <f t="shared" si="389"/>
        <v>10.121.17.171_DHOLA_S3P3</v>
      </c>
      <c r="AO1432" s="72" t="e">
        <f t="shared" ca="1" si="390"/>
        <v>#VALUE!</v>
      </c>
      <c r="AP1432" s="7" t="str">
        <f>IFERROR(VLOOKUP(Z1432,'PASTE-DL-ALARMS'!$Q$10:$Z$2800,8,FALSE),"")</f>
        <v/>
      </c>
    </row>
    <row r="1433" spans="1:42" x14ac:dyDescent="0.25">
      <c r="A1433" s="20"/>
      <c r="B1433" s="20"/>
      <c r="C1433" s="20" t="str">
        <f>IF(D1433="Critical",MAX($C$8:C1432)+1,"")</f>
        <v/>
      </c>
      <c r="D1433" s="20" t="str">
        <f t="shared" si="374"/>
        <v>-</v>
      </c>
      <c r="E1433" s="20" t="str">
        <f>VLOOKUP('PASTE-DOWN-DL'!F1433,'SSA-CODE'!$D$4:$E$56,2,FALSE)</f>
        <v>AHD</v>
      </c>
      <c r="F1433" s="48" t="str">
        <f t="shared" si="375"/>
        <v>SSA AM</v>
      </c>
      <c r="G1433" s="48" t="str">
        <f t="shared" si="376"/>
        <v xml:space="preserve">	SSA AM</v>
      </c>
      <c r="H1433" s="20">
        <v>1424</v>
      </c>
      <c r="I1433" t="s">
        <v>14368</v>
      </c>
      <c r="J1433" t="s">
        <v>6260</v>
      </c>
      <c r="K1433" t="s">
        <v>6275</v>
      </c>
      <c r="L1433" t="s">
        <v>6262</v>
      </c>
      <c r="M1433" t="s">
        <v>6263</v>
      </c>
      <c r="N1433" t="s">
        <v>14369</v>
      </c>
      <c r="O1433" t="s">
        <v>14370</v>
      </c>
      <c r="P1433" t="s">
        <v>6266</v>
      </c>
      <c r="Q1433" t="s">
        <v>6671</v>
      </c>
      <c r="R1433" t="s">
        <v>6279</v>
      </c>
      <c r="S1433" t="s">
        <v>14371</v>
      </c>
      <c r="T1433" t="s">
        <v>6313</v>
      </c>
      <c r="U1433" t="s">
        <v>14371</v>
      </c>
      <c r="V1433" t="s">
        <v>6271</v>
      </c>
      <c r="W1433" t="s">
        <v>14372</v>
      </c>
      <c r="X1433" t="s">
        <v>14373</v>
      </c>
      <c r="Y1433" t="s">
        <v>6269</v>
      </c>
      <c r="Z1433" s="48" t="str">
        <f t="shared" si="377"/>
        <v>SSA AM-10.121.18.88-Shahibaugh_6/4-10.121.18.2-Civil Hospital_2/5</v>
      </c>
      <c r="AA1433" s="48">
        <f t="shared" si="378"/>
        <v>13</v>
      </c>
      <c r="AB1433" s="48">
        <f t="shared" si="379"/>
        <v>28</v>
      </c>
      <c r="AC1433" s="48">
        <f t="shared" si="380"/>
        <v>14</v>
      </c>
      <c r="AD1433" s="48">
        <f t="shared" si="381"/>
        <v>24</v>
      </c>
      <c r="AE1433" s="48" t="str">
        <f t="shared" si="382"/>
        <v>10.121.18.2</v>
      </c>
      <c r="AF1433" s="42" t="str">
        <f t="shared" si="383"/>
        <v>10.121.18.88</v>
      </c>
      <c r="AG1433" s="7" t="str">
        <f t="shared" si="384"/>
        <v>CIVIL HOSPITAL</v>
      </c>
      <c r="AH1433" s="7" t="str">
        <f t="shared" si="385"/>
        <v>SHAHIBAUG</v>
      </c>
      <c r="AI1433" s="7" t="str">
        <f t="shared" si="386"/>
        <v>S2P5</v>
      </c>
      <c r="AJ1433" s="7" t="str">
        <f t="shared" si="387"/>
        <v>S6P4</v>
      </c>
      <c r="AK1433" s="7" t="str">
        <f>IFERROR(VLOOKUP(Z1433,'PASTE-DL-ALARMS'!$Q$10:$W$2200,7,FALSE),"")</f>
        <v/>
      </c>
      <c r="AL1433" s="55" t="str">
        <f>IFERROR(VLOOKUP(Z1433,'PASTE-DL-ALARMS'!$Q$10:$W$2200,3,FALSE),"")</f>
        <v/>
      </c>
      <c r="AM1433" s="7" t="str">
        <f t="shared" si="388"/>
        <v>10.121.18.2_CIVIL HOSPITAL_S2P5</v>
      </c>
      <c r="AN1433" s="55" t="str">
        <f t="shared" si="389"/>
        <v>10.121.18.88_SHAHIBAUG_S6P4</v>
      </c>
      <c r="AO1433" s="72" t="e">
        <f t="shared" ca="1" si="390"/>
        <v>#VALUE!</v>
      </c>
      <c r="AP1433" s="7" t="str">
        <f>IFERROR(VLOOKUP(Z1433,'PASTE-DL-ALARMS'!$Q$10:$Z$2800,8,FALSE),"")</f>
        <v/>
      </c>
    </row>
    <row r="1434" spans="1:42" x14ac:dyDescent="0.25">
      <c r="A1434" s="20"/>
      <c r="B1434" s="20"/>
      <c r="C1434" s="20" t="str">
        <f>IF(D1434="Critical",MAX($C$8:C1433)+1,"")</f>
        <v/>
      </c>
      <c r="D1434" s="20" t="str">
        <f t="shared" si="374"/>
        <v>-</v>
      </c>
      <c r="E1434" s="20" t="str">
        <f>VLOOKUP('PASTE-DOWN-DL'!F1434,'SSA-CODE'!$D$4:$E$56,2,FALSE)</f>
        <v>WTR RJ</v>
      </c>
      <c r="F1434" s="48" t="str">
        <f t="shared" si="375"/>
        <v>WTR RJ</v>
      </c>
      <c r="G1434" s="48" t="str">
        <f t="shared" si="376"/>
        <v xml:space="preserve">	WTR RJ</v>
      </c>
      <c r="H1434" s="20">
        <v>1425</v>
      </c>
      <c r="I1434" t="s">
        <v>14374</v>
      </c>
      <c r="J1434" t="s">
        <v>6466</v>
      </c>
      <c r="K1434" t="s">
        <v>6275</v>
      </c>
      <c r="L1434" t="s">
        <v>6262</v>
      </c>
      <c r="M1434" t="s">
        <v>6263</v>
      </c>
      <c r="N1434" t="s">
        <v>14375</v>
      </c>
      <c r="O1434" t="s">
        <v>14376</v>
      </c>
      <c r="P1434" t="s">
        <v>6266</v>
      </c>
      <c r="Q1434" t="s">
        <v>6393</v>
      </c>
      <c r="R1434" t="s">
        <v>6279</v>
      </c>
      <c r="S1434" t="s">
        <v>6269</v>
      </c>
      <c r="T1434" t="s">
        <v>6693</v>
      </c>
      <c r="U1434" t="s">
        <v>6269</v>
      </c>
      <c r="V1434" t="s">
        <v>6271</v>
      </c>
      <c r="W1434" t="s">
        <v>14377</v>
      </c>
      <c r="X1434" t="s">
        <v>14378</v>
      </c>
      <c r="Y1434" t="s">
        <v>6269</v>
      </c>
      <c r="Z1434" s="48" t="str">
        <f t="shared" si="377"/>
        <v>WTR RJ-10.121.17.1-RAJKOT KR(GNE) B2_6/9-10.121.17.136-Rajkot B2_6/9</v>
      </c>
      <c r="AA1434" s="48">
        <f t="shared" si="378"/>
        <v>14</v>
      </c>
      <c r="AB1434" s="48">
        <f t="shared" si="379"/>
        <v>21</v>
      </c>
      <c r="AC1434" s="48">
        <f t="shared" si="380"/>
        <v>13</v>
      </c>
      <c r="AD1434" s="48">
        <f t="shared" si="381"/>
        <v>28</v>
      </c>
      <c r="AE1434" s="48" t="str">
        <f t="shared" si="382"/>
        <v>10.121.17.26</v>
      </c>
      <c r="AF1434" s="42" t="str">
        <f t="shared" si="383"/>
        <v>10.121.17.1</v>
      </c>
      <c r="AG1434" s="7" t="str">
        <f t="shared" si="384"/>
        <v>RAJKOT</v>
      </c>
      <c r="AH1434" s="7" t="str">
        <f t="shared" si="385"/>
        <v>RAJKOT KR(GNE)</v>
      </c>
      <c r="AI1434" s="7" t="str">
        <f t="shared" si="386"/>
        <v>S6P9</v>
      </c>
      <c r="AJ1434" s="7" t="str">
        <f t="shared" si="387"/>
        <v>S6P9</v>
      </c>
      <c r="AK1434" s="7" t="str">
        <f>IFERROR(VLOOKUP(Z1434,'PASTE-DL-ALARMS'!$Q$10:$W$2200,7,FALSE),"")</f>
        <v/>
      </c>
      <c r="AL1434" s="55" t="str">
        <f>IFERROR(VLOOKUP(Z1434,'PASTE-DL-ALARMS'!$Q$10:$W$2200,3,FALSE),"")</f>
        <v/>
      </c>
      <c r="AM1434" s="7" t="str">
        <f t="shared" si="388"/>
        <v>10.121.17.26_RAJKOT_S6P9</v>
      </c>
      <c r="AN1434" s="55" t="str">
        <f t="shared" si="389"/>
        <v>10.121.17.1_RAJKOT KR(GNE)_S6P9</v>
      </c>
      <c r="AO1434" s="72" t="e">
        <f t="shared" ca="1" si="390"/>
        <v>#VALUE!</v>
      </c>
      <c r="AP1434" s="7" t="str">
        <f>IFERROR(VLOOKUP(Z1434,'PASTE-DL-ALARMS'!$Q$10:$Z$2800,8,FALSE),"")</f>
        <v/>
      </c>
    </row>
    <row r="1435" spans="1:42" x14ac:dyDescent="0.25">
      <c r="A1435" s="20"/>
      <c r="B1435" s="20"/>
      <c r="C1435" s="20" t="str">
        <f>IF(D1435="Critical",MAX($C$8:C1434)+1,"")</f>
        <v/>
      </c>
      <c r="D1435" s="20" t="str">
        <f t="shared" si="374"/>
        <v>-</v>
      </c>
      <c r="E1435" s="20" t="str">
        <f>VLOOKUP('PASTE-DOWN-DL'!F1435,'SSA-CODE'!$D$4:$E$56,2,FALSE)</f>
        <v>VDA</v>
      </c>
      <c r="F1435" s="48" t="str">
        <f t="shared" si="375"/>
        <v>SSA VDR</v>
      </c>
      <c r="G1435" s="48" t="str">
        <f t="shared" si="376"/>
        <v xml:space="preserve">	SSA VDR</v>
      </c>
      <c r="H1435" s="20">
        <v>1426</v>
      </c>
      <c r="I1435" t="s">
        <v>14379</v>
      </c>
      <c r="J1435" t="s">
        <v>6260</v>
      </c>
      <c r="K1435" t="s">
        <v>6275</v>
      </c>
      <c r="L1435" t="s">
        <v>6262</v>
      </c>
      <c r="M1435" t="s">
        <v>6263</v>
      </c>
      <c r="N1435" t="s">
        <v>14380</v>
      </c>
      <c r="O1435" t="s">
        <v>14381</v>
      </c>
      <c r="P1435" t="s">
        <v>6266</v>
      </c>
      <c r="Q1435" t="s">
        <v>7273</v>
      </c>
      <c r="R1435" t="s">
        <v>6279</v>
      </c>
      <c r="S1435" t="s">
        <v>14031</v>
      </c>
      <c r="T1435" t="s">
        <v>6371</v>
      </c>
      <c r="U1435" t="s">
        <v>12950</v>
      </c>
      <c r="V1435" t="s">
        <v>6271</v>
      </c>
      <c r="W1435" t="s">
        <v>14032</v>
      </c>
      <c r="X1435" t="s">
        <v>14382</v>
      </c>
      <c r="Y1435" t="s">
        <v>6269</v>
      </c>
      <c r="Z1435" s="48" t="str">
        <f t="shared" si="377"/>
        <v>SSA VDR-10.121.99.161-Koch Chemical_1/5-10.121.19.188-Savli_Tele_Ex_1/5_1GE</v>
      </c>
      <c r="AA1435" s="48">
        <f t="shared" si="378"/>
        <v>15</v>
      </c>
      <c r="AB1435" s="48">
        <f t="shared" si="379"/>
        <v>29</v>
      </c>
      <c r="AC1435" s="48">
        <f t="shared" si="380"/>
        <v>15</v>
      </c>
      <c r="AD1435" s="48">
        <f t="shared" si="381"/>
        <v>32</v>
      </c>
      <c r="AE1435" s="48" t="str">
        <f t="shared" si="382"/>
        <v>10.121.99.161</v>
      </c>
      <c r="AF1435" s="42" t="str">
        <f t="shared" si="383"/>
        <v>10.121.19.188</v>
      </c>
      <c r="AG1435" s="7" t="str">
        <f t="shared" si="384"/>
        <v>Koch Chemical</v>
      </c>
      <c r="AH1435" s="7" t="str">
        <f t="shared" si="385"/>
        <v>SAVLI TELE EXCHG</v>
      </c>
      <c r="AI1435" s="7" t="str">
        <f t="shared" si="386"/>
        <v>S1P5</v>
      </c>
      <c r="AJ1435" s="7" t="str">
        <f t="shared" si="387"/>
        <v>S1P5</v>
      </c>
      <c r="AK1435" s="7" t="str">
        <f>IFERROR(VLOOKUP(Z1435,'PASTE-DL-ALARMS'!$Q$10:$W$2200,7,FALSE),"")</f>
        <v/>
      </c>
      <c r="AL1435" s="55" t="str">
        <f>IFERROR(VLOOKUP(Z1435,'PASTE-DL-ALARMS'!$Q$10:$W$2200,3,FALSE),"")</f>
        <v/>
      </c>
      <c r="AM1435" s="7" t="str">
        <f t="shared" si="388"/>
        <v>10.121.99.161_Koch Chemical_S1P5</v>
      </c>
      <c r="AN1435" s="55" t="str">
        <f t="shared" si="389"/>
        <v>10.121.19.188_SAVLI TELE EXCHG_S1P5</v>
      </c>
      <c r="AO1435" s="72" t="e">
        <f t="shared" ca="1" si="390"/>
        <v>#VALUE!</v>
      </c>
      <c r="AP1435" s="7" t="str">
        <f>IFERROR(VLOOKUP(Z1435,'PASTE-DL-ALARMS'!$Q$10:$Z$2800,8,FALSE),"")</f>
        <v/>
      </c>
    </row>
    <row r="1436" spans="1:42" x14ac:dyDescent="0.25">
      <c r="A1436" s="20"/>
      <c r="B1436" s="20"/>
      <c r="C1436" s="20" t="str">
        <f>IF(D1436="Critical",MAX($C$8:C1435)+1,"")</f>
        <v/>
      </c>
      <c r="D1436" s="20" t="str">
        <f t="shared" si="374"/>
        <v>-</v>
      </c>
      <c r="E1436" s="20" t="str">
        <f>VLOOKUP('PASTE-DOWN-DL'!F1436,'SSA-CODE'!$D$4:$E$56,2,FALSE)</f>
        <v>BUJ</v>
      </c>
      <c r="F1436" s="48" t="str">
        <f t="shared" si="375"/>
        <v>SSA BUJ</v>
      </c>
      <c r="G1436" s="48" t="str">
        <f t="shared" si="376"/>
        <v xml:space="preserve">	SSA BUJ</v>
      </c>
      <c r="H1436" s="20">
        <v>1427</v>
      </c>
      <c r="I1436" t="s">
        <v>14383</v>
      </c>
      <c r="J1436" t="s">
        <v>6260</v>
      </c>
      <c r="K1436" t="s">
        <v>6275</v>
      </c>
      <c r="L1436" t="s">
        <v>6262</v>
      </c>
      <c r="M1436" t="s">
        <v>6263</v>
      </c>
      <c r="N1436" t="s">
        <v>14384</v>
      </c>
      <c r="O1436" t="s">
        <v>14385</v>
      </c>
      <c r="P1436" t="s">
        <v>6266</v>
      </c>
      <c r="Q1436" t="s">
        <v>7217</v>
      </c>
      <c r="R1436" t="s">
        <v>6279</v>
      </c>
      <c r="S1436" t="s">
        <v>14386</v>
      </c>
      <c r="T1436" t="s">
        <v>6800</v>
      </c>
      <c r="U1436" t="s">
        <v>12331</v>
      </c>
      <c r="V1436" t="s">
        <v>6271</v>
      </c>
      <c r="W1436" t="s">
        <v>14387</v>
      </c>
      <c r="X1436" t="s">
        <v>14388</v>
      </c>
      <c r="Y1436" t="s">
        <v>6269</v>
      </c>
      <c r="Z1436" s="48" t="str">
        <f t="shared" si="377"/>
        <v>SSA BUJ-10.121.24.106-TN703B_Zanda Chowk_A1\S2P5 - 10.121.24.107-TN703B_Varu Nisha_A1\S1P5</v>
      </c>
      <c r="AA1436" s="48">
        <f t="shared" si="378"/>
        <v>15</v>
      </c>
      <c r="AB1436" s="48">
        <f t="shared" si="379"/>
        <v>27</v>
      </c>
      <c r="AC1436" s="48">
        <f t="shared" si="380"/>
        <v>15</v>
      </c>
      <c r="AD1436" s="48">
        <f t="shared" si="381"/>
        <v>26</v>
      </c>
      <c r="AE1436" s="48" t="str">
        <f t="shared" si="382"/>
        <v>10.121.24.106</v>
      </c>
      <c r="AF1436" s="42" t="str">
        <f t="shared" si="383"/>
        <v>10.121.24.107</v>
      </c>
      <c r="AG1436" s="7" t="str">
        <f t="shared" si="384"/>
        <v>Zanda Chowk</v>
      </c>
      <c r="AH1436" s="7" t="str">
        <f t="shared" si="385"/>
        <v>Varu Nisha</v>
      </c>
      <c r="AI1436" s="7" t="str">
        <f t="shared" si="386"/>
        <v>S2P5</v>
      </c>
      <c r="AJ1436" s="7" t="str">
        <f t="shared" si="387"/>
        <v>S1P5</v>
      </c>
      <c r="AK1436" s="7" t="str">
        <f>IFERROR(VLOOKUP(Z1436,'PASTE-DL-ALARMS'!$Q$10:$W$2200,7,FALSE),"")</f>
        <v/>
      </c>
      <c r="AL1436" s="55" t="str">
        <f>IFERROR(VLOOKUP(Z1436,'PASTE-DL-ALARMS'!$Q$10:$W$2200,3,FALSE),"")</f>
        <v/>
      </c>
      <c r="AM1436" s="7" t="str">
        <f t="shared" si="388"/>
        <v>10.121.24.106_Zanda Chowk_S2P5</v>
      </c>
      <c r="AN1436" s="55" t="str">
        <f t="shared" si="389"/>
        <v>10.121.24.107_Varu Nisha_S1P5</v>
      </c>
      <c r="AO1436" s="72" t="e">
        <f t="shared" ca="1" si="390"/>
        <v>#VALUE!</v>
      </c>
      <c r="AP1436" s="7" t="str">
        <f>IFERROR(VLOOKUP(Z1436,'PASTE-DL-ALARMS'!$Q$10:$Z$2800,8,FALSE),"")</f>
        <v/>
      </c>
    </row>
    <row r="1437" spans="1:42" x14ac:dyDescent="0.25">
      <c r="A1437" s="20"/>
      <c r="B1437" s="20"/>
      <c r="C1437" s="20" t="str">
        <f>IF(D1437="Critical",MAX($C$8:C1436)+1,"")</f>
        <v/>
      </c>
      <c r="D1437" s="20" t="str">
        <f t="shared" si="374"/>
        <v>-</v>
      </c>
      <c r="E1437" s="20" t="str">
        <f>VLOOKUP('PASTE-DOWN-DL'!F1437,'SSA-CODE'!$D$4:$E$56,2,FALSE)</f>
        <v>NDD</v>
      </c>
      <c r="F1437" s="48" t="str">
        <f t="shared" si="375"/>
        <v>SSA NAD</v>
      </c>
      <c r="G1437" s="48" t="str">
        <f t="shared" si="376"/>
        <v xml:space="preserve">	SSA NAD</v>
      </c>
      <c r="H1437" s="20">
        <v>1428</v>
      </c>
      <c r="I1437" t="s">
        <v>14389</v>
      </c>
      <c r="J1437" t="s">
        <v>6260</v>
      </c>
      <c r="K1437" t="s">
        <v>6275</v>
      </c>
      <c r="L1437" t="s">
        <v>6262</v>
      </c>
      <c r="M1437" t="s">
        <v>6263</v>
      </c>
      <c r="N1437" t="s">
        <v>14390</v>
      </c>
      <c r="O1437" t="s">
        <v>14391</v>
      </c>
      <c r="P1437" t="s">
        <v>6266</v>
      </c>
      <c r="Q1437" t="s">
        <v>7090</v>
      </c>
      <c r="R1437" t="s">
        <v>7090</v>
      </c>
      <c r="S1437" t="s">
        <v>14392</v>
      </c>
      <c r="T1437" t="s">
        <v>6500</v>
      </c>
      <c r="U1437" t="s">
        <v>6653</v>
      </c>
      <c r="V1437" t="s">
        <v>6271</v>
      </c>
      <c r="W1437" t="s">
        <v>14393</v>
      </c>
      <c r="X1437" t="s">
        <v>6488</v>
      </c>
      <c r="Y1437" t="s">
        <v>6269</v>
      </c>
      <c r="Z1437" s="48" t="str">
        <f t="shared" si="377"/>
        <v>SSA NAD-10.121.24.230-Townhall B1_3/3-10.121.24.225-Anand B2_5/5</v>
      </c>
      <c r="AA1437" s="48">
        <f t="shared" si="378"/>
        <v>15</v>
      </c>
      <c r="AB1437" s="48">
        <f t="shared" si="379"/>
        <v>24</v>
      </c>
      <c r="AC1437" s="48">
        <f t="shared" si="380"/>
        <v>15</v>
      </c>
      <c r="AD1437" s="48">
        <f t="shared" si="381"/>
        <v>26</v>
      </c>
      <c r="AE1437" s="48" t="str">
        <f t="shared" si="382"/>
        <v>10.121.24.230</v>
      </c>
      <c r="AF1437" s="42" t="str">
        <f t="shared" si="383"/>
        <v>10.121.24.225</v>
      </c>
      <c r="AG1437" s="7" t="str">
        <f t="shared" si="384"/>
        <v>TOWNHALL</v>
      </c>
      <c r="AH1437" s="7" t="str">
        <f t="shared" si="385"/>
        <v>ANAND(GNE)</v>
      </c>
      <c r="AI1437" s="7" t="str">
        <f t="shared" si="386"/>
        <v>S3P3</v>
      </c>
      <c r="AJ1437" s="7" t="str">
        <f t="shared" si="387"/>
        <v>S5P5</v>
      </c>
      <c r="AK1437" s="7" t="str">
        <f>IFERROR(VLOOKUP(Z1437,'PASTE-DL-ALARMS'!$Q$10:$W$2200,7,FALSE),"")</f>
        <v/>
      </c>
      <c r="AL1437" s="55" t="str">
        <f>IFERROR(VLOOKUP(Z1437,'PASTE-DL-ALARMS'!$Q$10:$W$2200,3,FALSE),"")</f>
        <v/>
      </c>
      <c r="AM1437" s="7" t="str">
        <f t="shared" si="388"/>
        <v>10.121.24.230_TOWNHALL_S3P3</v>
      </c>
      <c r="AN1437" s="55" t="str">
        <f t="shared" si="389"/>
        <v>10.121.24.225_ANAND(GNE)_S5P5</v>
      </c>
      <c r="AO1437" s="72" t="e">
        <f t="shared" ca="1" si="390"/>
        <v>#VALUE!</v>
      </c>
      <c r="AP1437" s="7" t="str">
        <f>IFERROR(VLOOKUP(Z1437,'PASTE-DL-ALARMS'!$Q$10:$Z$2800,8,FALSE),"")</f>
        <v/>
      </c>
    </row>
    <row r="1438" spans="1:42" x14ac:dyDescent="0.25">
      <c r="A1438" s="20"/>
      <c r="B1438" s="20"/>
      <c r="C1438" s="20" t="str">
        <f>IF(D1438="Critical",MAX($C$8:C1437)+1,"")</f>
        <v/>
      </c>
      <c r="D1438" s="20" t="str">
        <f t="shared" si="374"/>
        <v>-</v>
      </c>
      <c r="E1438" s="20" t="str">
        <f>VLOOKUP('PASTE-DOWN-DL'!F1438,'SSA-CODE'!$D$4:$E$56,2,FALSE)</f>
        <v>BCH</v>
      </c>
      <c r="F1438" s="48" t="str">
        <f t="shared" si="375"/>
        <v>SSA BCH</v>
      </c>
      <c r="G1438" s="48" t="str">
        <f t="shared" si="376"/>
        <v xml:space="preserve">	SSA BCH</v>
      </c>
      <c r="H1438" s="20">
        <v>1429</v>
      </c>
      <c r="I1438" t="s">
        <v>14394</v>
      </c>
      <c r="J1438" t="s">
        <v>6260</v>
      </c>
      <c r="K1438" t="s">
        <v>6261</v>
      </c>
      <c r="L1438" t="s">
        <v>6262</v>
      </c>
      <c r="M1438" t="s">
        <v>6263</v>
      </c>
      <c r="N1438" t="s">
        <v>14395</v>
      </c>
      <c r="O1438" t="s">
        <v>14396</v>
      </c>
      <c r="P1438" t="s">
        <v>6266</v>
      </c>
      <c r="Q1438" t="s">
        <v>6629</v>
      </c>
      <c r="R1438" t="s">
        <v>6876</v>
      </c>
      <c r="S1438" t="s">
        <v>12527</v>
      </c>
      <c r="T1438" t="s">
        <v>6321</v>
      </c>
      <c r="U1438" t="s">
        <v>7400</v>
      </c>
      <c r="V1438" t="s">
        <v>6271</v>
      </c>
      <c r="W1438" t="s">
        <v>14397</v>
      </c>
      <c r="X1438" t="s">
        <v>14398</v>
      </c>
      <c r="Y1438" t="s">
        <v>6269</v>
      </c>
      <c r="Z1438" s="48" t="str">
        <f t="shared" si="377"/>
        <v>SSA BCH-10.121.96.85-KONDH EXCH_TN705B_GJ_SSA BCH_4/1-10.121.96.81-VALIA EXCHANGE_TN705B_GJ_SSA BCH_3/1</v>
      </c>
      <c r="AA1438" s="48">
        <f t="shared" si="378"/>
        <v>14</v>
      </c>
      <c r="AB1438" s="48">
        <f t="shared" si="379"/>
        <v>27</v>
      </c>
      <c r="AC1438" s="48">
        <f t="shared" si="380"/>
        <v>14</v>
      </c>
      <c r="AD1438" s="48">
        <f t="shared" si="381"/>
        <v>30</v>
      </c>
      <c r="AE1438" s="48" t="str">
        <f t="shared" si="382"/>
        <v>10.121.96.85</v>
      </c>
      <c r="AF1438" s="42" t="str">
        <f t="shared" si="383"/>
        <v>10.121.96.81</v>
      </c>
      <c r="AG1438" s="7" t="str">
        <f t="shared" si="384"/>
        <v>NANI BHEDWAN</v>
      </c>
      <c r="AH1438" s="7" t="str">
        <f t="shared" si="385"/>
        <v xml:space="preserve">BCH033 Sagbara </v>
      </c>
      <c r="AI1438" s="7" t="str">
        <f t="shared" si="386"/>
        <v>S4P1</v>
      </c>
      <c r="AJ1438" s="7" t="str">
        <f t="shared" si="387"/>
        <v>S3P1</v>
      </c>
      <c r="AK1438" s="7" t="str">
        <f>IFERROR(VLOOKUP(Z1438,'PASTE-DL-ALARMS'!$Q$10:$W$2200,7,FALSE),"")</f>
        <v/>
      </c>
      <c r="AL1438" s="55" t="str">
        <f>IFERROR(VLOOKUP(Z1438,'PASTE-DL-ALARMS'!$Q$10:$W$2200,3,FALSE),"")</f>
        <v/>
      </c>
      <c r="AM1438" s="7" t="str">
        <f t="shared" si="388"/>
        <v>10.121.96.85_NANI BHEDWAN_S4P1</v>
      </c>
      <c r="AN1438" s="55" t="str">
        <f t="shared" si="389"/>
        <v>10.121.96.81_BCH033 Sagbara _S3P1</v>
      </c>
      <c r="AO1438" s="72" t="e">
        <f t="shared" ca="1" si="390"/>
        <v>#VALUE!</v>
      </c>
      <c r="AP1438" s="7" t="str">
        <f>IFERROR(VLOOKUP(Z1438,'PASTE-DL-ALARMS'!$Q$10:$Z$2800,8,FALSE),"")</f>
        <v/>
      </c>
    </row>
    <row r="1439" spans="1:42" x14ac:dyDescent="0.25">
      <c r="A1439" s="20"/>
      <c r="B1439" s="20"/>
      <c r="C1439" s="20" t="str">
        <f>IF(D1439="Critical",MAX($C$8:C1438)+1,"")</f>
        <v/>
      </c>
      <c r="D1439" s="20" t="str">
        <f t="shared" si="374"/>
        <v>-</v>
      </c>
      <c r="E1439" s="20" t="str">
        <f>VLOOKUP('PASTE-DOWN-DL'!F1439,'SSA-CODE'!$D$4:$E$56,2,FALSE)</f>
        <v>NDD</v>
      </c>
      <c r="F1439" s="48" t="str">
        <f t="shared" si="375"/>
        <v>SSA NAD</v>
      </c>
      <c r="G1439" s="48" t="str">
        <f t="shared" si="376"/>
        <v xml:space="preserve">	SSA NAD</v>
      </c>
      <c r="H1439" s="20">
        <v>1430</v>
      </c>
      <c r="I1439" t="s">
        <v>14399</v>
      </c>
      <c r="J1439" t="s">
        <v>6260</v>
      </c>
      <c r="K1439" t="s">
        <v>6275</v>
      </c>
      <c r="L1439" t="s">
        <v>6262</v>
      </c>
      <c r="M1439" t="s">
        <v>6263</v>
      </c>
      <c r="N1439" t="s">
        <v>14400</v>
      </c>
      <c r="O1439" t="s">
        <v>14401</v>
      </c>
      <c r="P1439" t="s">
        <v>6266</v>
      </c>
      <c r="Q1439" t="s">
        <v>6369</v>
      </c>
      <c r="R1439" t="s">
        <v>6279</v>
      </c>
      <c r="S1439" t="s">
        <v>13500</v>
      </c>
      <c r="T1439" t="s">
        <v>6500</v>
      </c>
      <c r="U1439" t="s">
        <v>6653</v>
      </c>
      <c r="V1439" t="s">
        <v>6271</v>
      </c>
      <c r="W1439" t="s">
        <v>14402</v>
      </c>
      <c r="X1439" t="s">
        <v>14403</v>
      </c>
      <c r="Y1439" t="s">
        <v>6269</v>
      </c>
      <c r="Z1439" s="48" t="str">
        <f t="shared" si="377"/>
        <v>SSA NAD-10.121.24.233-VADOD_A1 A1_2/5-10.121.98.88-Kathana A1_1/5</v>
      </c>
      <c r="AA1439" s="48">
        <f t="shared" si="378"/>
        <v>15</v>
      </c>
      <c r="AB1439" s="48">
        <f t="shared" si="379"/>
        <v>19</v>
      </c>
      <c r="AC1439" s="48">
        <f t="shared" si="380"/>
        <v>14</v>
      </c>
      <c r="AD1439" s="48">
        <f t="shared" si="381"/>
        <v>22</v>
      </c>
      <c r="AE1439" s="48" t="str">
        <f t="shared" si="382"/>
        <v>10.121.24.233</v>
      </c>
      <c r="AF1439" s="42" t="str">
        <f t="shared" si="383"/>
        <v>10.121.98.88</v>
      </c>
      <c r="AG1439" s="7" t="str">
        <f t="shared" si="384"/>
        <v>RAS</v>
      </c>
      <c r="AH1439" s="7" t="str">
        <f t="shared" si="385"/>
        <v>Kathana</v>
      </c>
      <c r="AI1439" s="7" t="str">
        <f t="shared" si="386"/>
        <v>S2P5</v>
      </c>
      <c r="AJ1439" s="7" t="str">
        <f t="shared" si="387"/>
        <v>S1P5</v>
      </c>
      <c r="AK1439" s="7" t="str">
        <f>IFERROR(VLOOKUP(Z1439,'PASTE-DL-ALARMS'!$Q$10:$W$2200,7,FALSE),"")</f>
        <v/>
      </c>
      <c r="AL1439" s="55" t="str">
        <f>IFERROR(VLOOKUP(Z1439,'PASTE-DL-ALARMS'!$Q$10:$W$2200,3,FALSE),"")</f>
        <v/>
      </c>
      <c r="AM1439" s="7" t="str">
        <f t="shared" si="388"/>
        <v>10.121.24.233_RAS_S2P5</v>
      </c>
      <c r="AN1439" s="55" t="str">
        <f t="shared" si="389"/>
        <v>10.121.98.88_Kathana_S1P5</v>
      </c>
      <c r="AO1439" s="72" t="e">
        <f t="shared" ca="1" si="390"/>
        <v>#VALUE!</v>
      </c>
      <c r="AP1439" s="7" t="str">
        <f>IFERROR(VLOOKUP(Z1439,'PASTE-DL-ALARMS'!$Q$10:$Z$2800,8,FALSE),"")</f>
        <v/>
      </c>
    </row>
    <row r="1440" spans="1:42" x14ac:dyDescent="0.25">
      <c r="A1440" s="20"/>
      <c r="B1440" s="20"/>
      <c r="C1440" s="20" t="str">
        <f>IF(D1440="Critical",MAX($C$8:C1439)+1,"")</f>
        <v/>
      </c>
      <c r="D1440" s="20" t="str">
        <f t="shared" si="374"/>
        <v>-</v>
      </c>
      <c r="E1440" s="20" t="str">
        <f>VLOOKUP('PASTE-DOWN-DL'!F1440,'SSA-CODE'!$D$4:$E$56,2,FALSE)</f>
        <v>SRT</v>
      </c>
      <c r="F1440" s="48" t="str">
        <f t="shared" si="375"/>
        <v>SSA SR</v>
      </c>
      <c r="G1440" s="48" t="str">
        <f t="shared" si="376"/>
        <v xml:space="preserve">	SSA SR</v>
      </c>
      <c r="H1440" s="20">
        <v>1431</v>
      </c>
      <c r="I1440" t="s">
        <v>19547</v>
      </c>
      <c r="J1440" t="s">
        <v>6260</v>
      </c>
      <c r="K1440" t="s">
        <v>6275</v>
      </c>
      <c r="L1440" t="s">
        <v>6262</v>
      </c>
      <c r="M1440" t="s">
        <v>6263</v>
      </c>
      <c r="N1440" t="s">
        <v>14404</v>
      </c>
      <c r="O1440" t="s">
        <v>14405</v>
      </c>
      <c r="P1440" t="s">
        <v>6266</v>
      </c>
      <c r="Q1440" t="s">
        <v>6431</v>
      </c>
      <c r="R1440" t="s">
        <v>6294</v>
      </c>
      <c r="S1440" t="s">
        <v>14406</v>
      </c>
      <c r="T1440" t="s">
        <v>6313</v>
      </c>
      <c r="U1440" t="s">
        <v>14406</v>
      </c>
      <c r="V1440" t="s">
        <v>6271</v>
      </c>
      <c r="W1440" t="s">
        <v>14407</v>
      </c>
      <c r="X1440" t="s">
        <v>19548</v>
      </c>
      <c r="Y1440" t="s">
        <v>6269</v>
      </c>
      <c r="Z1440" s="48" t="str">
        <f t="shared" si="377"/>
        <v>SSA SR-10.121.100.23-LUTHRA PLS_2/6-10.121.100.17-KADODARA_5/2</v>
      </c>
      <c r="AA1440" s="48">
        <f t="shared" si="378"/>
        <v>15</v>
      </c>
      <c r="AB1440" s="48">
        <f t="shared" si="379"/>
        <v>26</v>
      </c>
      <c r="AC1440" s="48">
        <f t="shared" si="380"/>
        <v>15</v>
      </c>
      <c r="AD1440" s="48">
        <f t="shared" si="381"/>
        <v>24</v>
      </c>
      <c r="AE1440" s="48" t="str">
        <f t="shared" si="382"/>
        <v>10.121.100.23</v>
      </c>
      <c r="AF1440" s="42" t="str">
        <f t="shared" si="383"/>
        <v>10.121.100.17</v>
      </c>
      <c r="AG1440" s="7" t="str">
        <f t="shared" si="384"/>
        <v>LUTHRA PLS</v>
      </c>
      <c r="AH1440" s="7" t="str">
        <f t="shared" si="385"/>
        <v>KADODARA</v>
      </c>
      <c r="AI1440" s="7" t="str">
        <f t="shared" si="386"/>
        <v>S2P6</v>
      </c>
      <c r="AJ1440" s="7" t="str">
        <f t="shared" si="387"/>
        <v>S5P2</v>
      </c>
      <c r="AK1440" s="7" t="str">
        <f>IFERROR(VLOOKUP(Z1440,'PASTE-DL-ALARMS'!$Q$10:$W$2200,7,FALSE),"")</f>
        <v/>
      </c>
      <c r="AL1440" s="55" t="str">
        <f>IFERROR(VLOOKUP(Z1440,'PASTE-DL-ALARMS'!$Q$10:$W$2200,3,FALSE),"")</f>
        <v/>
      </c>
      <c r="AM1440" s="7" t="str">
        <f t="shared" si="388"/>
        <v>10.121.100.23_LUTHRA PLS_S2P6</v>
      </c>
      <c r="AN1440" s="55" t="str">
        <f t="shared" si="389"/>
        <v>10.121.100.17_KADODARA_S5P2</v>
      </c>
      <c r="AO1440" s="72" t="e">
        <f t="shared" ca="1" si="390"/>
        <v>#VALUE!</v>
      </c>
      <c r="AP1440" s="7" t="str">
        <f>IFERROR(VLOOKUP(Z1440,'PASTE-DL-ALARMS'!$Q$10:$Z$2800,8,FALSE),"")</f>
        <v/>
      </c>
    </row>
    <row r="1441" spans="1:42" x14ac:dyDescent="0.25">
      <c r="A1441" s="20"/>
      <c r="B1441" s="20"/>
      <c r="C1441" s="20" t="str">
        <f>IF(D1441="Critical",MAX($C$8:C1440)+1,"")</f>
        <v/>
      </c>
      <c r="D1441" s="20" t="str">
        <f t="shared" si="374"/>
        <v>-</v>
      </c>
      <c r="E1441" s="20" t="str">
        <f>VLOOKUP('PASTE-DOWN-DL'!F1441,'SSA-CODE'!$D$4:$E$56,2,FALSE)</f>
        <v>MSN</v>
      </c>
      <c r="F1441" s="48" t="str">
        <f t="shared" si="375"/>
        <v>SSA MEH</v>
      </c>
      <c r="G1441" s="48" t="str">
        <f t="shared" si="376"/>
        <v xml:space="preserve">	SSA MEH</v>
      </c>
      <c r="H1441" s="20">
        <v>1432</v>
      </c>
      <c r="I1441" t="s">
        <v>14408</v>
      </c>
      <c r="J1441" t="s">
        <v>6260</v>
      </c>
      <c r="K1441" t="s">
        <v>6275</v>
      </c>
      <c r="L1441" t="s">
        <v>6262</v>
      </c>
      <c r="M1441" t="s">
        <v>6263</v>
      </c>
      <c r="N1441" t="s">
        <v>14409</v>
      </c>
      <c r="O1441" t="s">
        <v>14410</v>
      </c>
      <c r="P1441" t="s">
        <v>6266</v>
      </c>
      <c r="Q1441" t="s">
        <v>6368</v>
      </c>
      <c r="R1441" t="s">
        <v>6279</v>
      </c>
      <c r="S1441" t="s">
        <v>14411</v>
      </c>
      <c r="T1441" t="s">
        <v>6287</v>
      </c>
      <c r="U1441" t="s">
        <v>14411</v>
      </c>
      <c r="V1441" t="s">
        <v>6271</v>
      </c>
      <c r="W1441" t="s">
        <v>14412</v>
      </c>
      <c r="X1441" t="s">
        <v>14413</v>
      </c>
      <c r="Y1441" t="s">
        <v>6269</v>
      </c>
      <c r="Z1441" s="48" t="str">
        <f t="shared" si="377"/>
        <v>SSA MEH-10.121.15.136-Mehsana2_B2_5/3-10.121.15.157-NGN_BLDG_MSN_3/3</v>
      </c>
      <c r="AA1441" s="48">
        <f t="shared" si="378"/>
        <v>15</v>
      </c>
      <c r="AB1441" s="48">
        <f t="shared" si="379"/>
        <v>29</v>
      </c>
      <c r="AC1441" s="48">
        <f t="shared" si="380"/>
        <v>15</v>
      </c>
      <c r="AD1441" s="48">
        <f t="shared" si="381"/>
        <v>23</v>
      </c>
      <c r="AE1441" s="48" t="str">
        <f t="shared" si="382"/>
        <v>10.121.15.136</v>
      </c>
      <c r="AF1441" s="42" t="str">
        <f t="shared" si="383"/>
        <v>10.121.15.157</v>
      </c>
      <c r="AG1441" s="7" t="str">
        <f t="shared" si="384"/>
        <v>Mehsana2(GNE)</v>
      </c>
      <c r="AH1441" s="7" t="str">
        <f t="shared" si="385"/>
        <v>MODHERA</v>
      </c>
      <c r="AI1441" s="7" t="str">
        <f t="shared" si="386"/>
        <v>S5P3</v>
      </c>
      <c r="AJ1441" s="7" t="str">
        <f t="shared" si="387"/>
        <v>S3P3</v>
      </c>
      <c r="AK1441" s="7" t="str">
        <f>IFERROR(VLOOKUP(Z1441,'PASTE-DL-ALARMS'!$Q$10:$W$2200,7,FALSE),"")</f>
        <v/>
      </c>
      <c r="AL1441" s="55" t="str">
        <f>IFERROR(VLOOKUP(Z1441,'PASTE-DL-ALARMS'!$Q$10:$W$2200,3,FALSE),"")</f>
        <v/>
      </c>
      <c r="AM1441" s="7" t="str">
        <f t="shared" si="388"/>
        <v>10.121.15.136_Mehsana2(GNE)_S5P3</v>
      </c>
      <c r="AN1441" s="55" t="str">
        <f t="shared" si="389"/>
        <v>10.121.15.157_MODHERA_S3P3</v>
      </c>
      <c r="AO1441" s="72" t="e">
        <f t="shared" ca="1" si="390"/>
        <v>#VALUE!</v>
      </c>
      <c r="AP1441" s="7" t="str">
        <f>IFERROR(VLOOKUP(Z1441,'PASTE-DL-ALARMS'!$Q$10:$Z$2800,8,FALSE),"")</f>
        <v/>
      </c>
    </row>
    <row r="1442" spans="1:42" x14ac:dyDescent="0.25">
      <c r="A1442" s="20"/>
      <c r="B1442" s="20"/>
      <c r="C1442" s="20" t="str">
        <f>IF(D1442="Critical",MAX($C$8:C1441)+1,"")</f>
        <v/>
      </c>
      <c r="D1442" s="20" t="str">
        <f t="shared" si="374"/>
        <v>-</v>
      </c>
      <c r="E1442" s="20" t="str">
        <f>VLOOKUP('PASTE-DOWN-DL'!F1442,'SSA-CODE'!$D$4:$E$56,2,FALSE)</f>
        <v>WTR RJ</v>
      </c>
      <c r="F1442" s="48" t="str">
        <f t="shared" si="375"/>
        <v>WTR RJ</v>
      </c>
      <c r="G1442" s="48" t="str">
        <f t="shared" si="376"/>
        <v xml:space="preserve">	WTR RJ</v>
      </c>
      <c r="H1442" s="20">
        <v>1433</v>
      </c>
      <c r="I1442" t="s">
        <v>14414</v>
      </c>
      <c r="J1442" t="s">
        <v>6466</v>
      </c>
      <c r="K1442" t="s">
        <v>6275</v>
      </c>
      <c r="L1442" t="s">
        <v>6262</v>
      </c>
      <c r="M1442" t="s">
        <v>6263</v>
      </c>
      <c r="N1442" t="s">
        <v>14415</v>
      </c>
      <c r="O1442" t="s">
        <v>14416</v>
      </c>
      <c r="P1442" t="s">
        <v>6266</v>
      </c>
      <c r="Q1442" t="s">
        <v>6820</v>
      </c>
      <c r="R1442" t="s">
        <v>6279</v>
      </c>
      <c r="S1442" t="s">
        <v>6269</v>
      </c>
      <c r="T1442" t="s">
        <v>6693</v>
      </c>
      <c r="U1442" t="s">
        <v>6269</v>
      </c>
      <c r="V1442" t="s">
        <v>6271</v>
      </c>
      <c r="W1442" t="s">
        <v>14417</v>
      </c>
      <c r="X1442" t="s">
        <v>14418</v>
      </c>
      <c r="Y1442" t="s">
        <v>6269</v>
      </c>
      <c r="Z1442" s="48" t="str">
        <f t="shared" si="377"/>
        <v>WTR RJ-10.121.17.25-RAJKOT KR2_6/7-10.121.17.27-RAJKOT KR_3/7</v>
      </c>
      <c r="AA1442" s="48">
        <f t="shared" si="378"/>
        <v>14</v>
      </c>
      <c r="AB1442" s="48">
        <f t="shared" si="379"/>
        <v>24</v>
      </c>
      <c r="AC1442" s="48">
        <f t="shared" si="380"/>
        <v>14</v>
      </c>
      <c r="AD1442" s="48">
        <f t="shared" si="381"/>
        <v>25</v>
      </c>
      <c r="AE1442" s="48" t="str">
        <f t="shared" si="382"/>
        <v>10.121.17.27</v>
      </c>
      <c r="AF1442" s="42" t="str">
        <f t="shared" si="383"/>
        <v>10.121.17.25</v>
      </c>
      <c r="AG1442" s="7" t="str">
        <f t="shared" si="384"/>
        <v>RAJKOT KR</v>
      </c>
      <c r="AH1442" s="7" t="str">
        <f t="shared" si="385"/>
        <v>RAJKOT KR2</v>
      </c>
      <c r="AI1442" s="7" t="str">
        <f t="shared" si="386"/>
        <v>S3P7</v>
      </c>
      <c r="AJ1442" s="7" t="str">
        <f t="shared" si="387"/>
        <v>S6P7</v>
      </c>
      <c r="AK1442" s="7" t="str">
        <f>IFERROR(VLOOKUP(Z1442,'PASTE-DL-ALARMS'!$Q$10:$W$2200,7,FALSE),"")</f>
        <v/>
      </c>
      <c r="AL1442" s="55" t="str">
        <f>IFERROR(VLOOKUP(Z1442,'PASTE-DL-ALARMS'!$Q$10:$W$2200,3,FALSE),"")</f>
        <v/>
      </c>
      <c r="AM1442" s="7" t="str">
        <f t="shared" si="388"/>
        <v>10.121.17.27_RAJKOT KR_S3P7</v>
      </c>
      <c r="AN1442" s="55" t="str">
        <f t="shared" si="389"/>
        <v>10.121.17.25_RAJKOT KR2_S6P7</v>
      </c>
      <c r="AO1442" s="72" t="e">
        <f t="shared" ca="1" si="390"/>
        <v>#VALUE!</v>
      </c>
      <c r="AP1442" s="7" t="str">
        <f>IFERROR(VLOOKUP(Z1442,'PASTE-DL-ALARMS'!$Q$10:$Z$2800,8,FALSE),"")</f>
        <v/>
      </c>
    </row>
    <row r="1443" spans="1:42" x14ac:dyDescent="0.25">
      <c r="A1443" s="20"/>
      <c r="B1443" s="20"/>
      <c r="C1443" s="20" t="str">
        <f>IF(D1443="Critical",MAX($C$8:C1442)+1,"")</f>
        <v/>
      </c>
      <c r="D1443" s="20" t="str">
        <f t="shared" si="374"/>
        <v>-</v>
      </c>
      <c r="E1443" s="20" t="str">
        <f>VLOOKUP('PASTE-DOWN-DL'!F1443,'SSA-CODE'!$D$4:$E$56,2,FALSE)</f>
        <v>WTR AM</v>
      </c>
      <c r="F1443" s="48" t="str">
        <f t="shared" si="375"/>
        <v>WTR AM</v>
      </c>
      <c r="G1443" s="48" t="str">
        <f t="shared" si="376"/>
        <v xml:space="preserve">	WTR AM</v>
      </c>
      <c r="H1443" s="20">
        <v>1434</v>
      </c>
      <c r="I1443" t="s">
        <v>14419</v>
      </c>
      <c r="J1443" t="s">
        <v>6466</v>
      </c>
      <c r="K1443" t="s">
        <v>6275</v>
      </c>
      <c r="L1443" t="s">
        <v>6262</v>
      </c>
      <c r="M1443" t="s">
        <v>6263</v>
      </c>
      <c r="N1443" t="s">
        <v>14420</v>
      </c>
      <c r="O1443" t="s">
        <v>14421</v>
      </c>
      <c r="P1443" t="s">
        <v>6266</v>
      </c>
      <c r="Q1443" t="s">
        <v>6529</v>
      </c>
      <c r="R1443" t="s">
        <v>6279</v>
      </c>
      <c r="S1443" t="s">
        <v>7470</v>
      </c>
      <c r="T1443" t="s">
        <v>6353</v>
      </c>
      <c r="U1443" t="s">
        <v>7470</v>
      </c>
      <c r="V1443" t="s">
        <v>6271</v>
      </c>
      <c r="W1443" t="s">
        <v>14422</v>
      </c>
      <c r="X1443" t="s">
        <v>14423</v>
      </c>
      <c r="Y1443" t="s">
        <v>6269</v>
      </c>
      <c r="Z1443" s="48" t="str">
        <f t="shared" si="377"/>
        <v>WTR AM-10.121.15.134-TN725B_Bhadra 1(GNE)_B2\S6P9-10.121.16.193-TN725B_Bhadra 3(GNE)_B2\S6P9</v>
      </c>
      <c r="AA1443" s="48">
        <f t="shared" si="378"/>
        <v>15</v>
      </c>
      <c r="AB1443" s="48">
        <f t="shared" si="379"/>
        <v>25</v>
      </c>
      <c r="AC1443" s="48">
        <f t="shared" si="380"/>
        <v>15</v>
      </c>
      <c r="AD1443" s="48">
        <f t="shared" si="381"/>
        <v>28</v>
      </c>
      <c r="AE1443" s="48" t="str">
        <f t="shared" si="382"/>
        <v>10.121.15.134</v>
      </c>
      <c r="AF1443" s="42" t="str">
        <f t="shared" si="383"/>
        <v>10.121.16.193</v>
      </c>
      <c r="AG1443" s="7" t="str">
        <f t="shared" si="384"/>
        <v>AM-BHADRA</v>
      </c>
      <c r="AH1443" s="7" t="str">
        <f t="shared" si="385"/>
        <v>Bhadra3(GNE)</v>
      </c>
      <c r="AI1443" s="7" t="str">
        <f t="shared" si="386"/>
        <v>S6P9</v>
      </c>
      <c r="AJ1443" s="7" t="str">
        <f t="shared" si="387"/>
        <v>S6P9</v>
      </c>
      <c r="AK1443" s="7" t="str">
        <f>IFERROR(VLOOKUP(Z1443,'PASTE-DL-ALARMS'!$Q$10:$W$2200,7,FALSE),"")</f>
        <v/>
      </c>
      <c r="AL1443" s="55" t="str">
        <f>IFERROR(VLOOKUP(Z1443,'PASTE-DL-ALARMS'!$Q$10:$W$2200,3,FALSE),"")</f>
        <v/>
      </c>
      <c r="AM1443" s="7" t="str">
        <f t="shared" si="388"/>
        <v>10.121.15.134_AM-BHADRA_S6P9</v>
      </c>
      <c r="AN1443" s="55" t="str">
        <f t="shared" si="389"/>
        <v>10.121.16.193_Bhadra3(GNE)_S6P9</v>
      </c>
      <c r="AO1443" s="72" t="e">
        <f t="shared" ca="1" si="390"/>
        <v>#VALUE!</v>
      </c>
      <c r="AP1443" s="7" t="str">
        <f>IFERROR(VLOOKUP(Z1443,'PASTE-DL-ALARMS'!$Q$10:$Z$2800,8,FALSE),"")</f>
        <v/>
      </c>
    </row>
    <row r="1444" spans="1:42" x14ac:dyDescent="0.25">
      <c r="A1444" s="20"/>
      <c r="B1444" s="20"/>
      <c r="C1444" s="20" t="str">
        <f>IF(D1444="Critical",MAX($C$8:C1443)+1,"")</f>
        <v/>
      </c>
      <c r="D1444" s="20" t="str">
        <f t="shared" si="374"/>
        <v>-</v>
      </c>
      <c r="E1444" s="20" t="str">
        <f>VLOOKUP('PASTE-DOWN-DL'!F1444,'SSA-CODE'!$D$4:$E$56,2,FALSE)</f>
        <v>MSN</v>
      </c>
      <c r="F1444" s="48" t="str">
        <f t="shared" si="375"/>
        <v>SSA MEH</v>
      </c>
      <c r="G1444" s="48" t="str">
        <f t="shared" si="376"/>
        <v xml:space="preserve">	SSA MEH</v>
      </c>
      <c r="H1444" s="20">
        <v>1435</v>
      </c>
      <c r="I1444" t="s">
        <v>14424</v>
      </c>
      <c r="J1444" t="s">
        <v>6260</v>
      </c>
      <c r="K1444" t="s">
        <v>6275</v>
      </c>
      <c r="L1444" t="s">
        <v>6262</v>
      </c>
      <c r="M1444" t="s">
        <v>6263</v>
      </c>
      <c r="N1444" t="s">
        <v>14425</v>
      </c>
      <c r="O1444" t="s">
        <v>14426</v>
      </c>
      <c r="P1444" t="s">
        <v>6266</v>
      </c>
      <c r="Q1444" t="s">
        <v>6268</v>
      </c>
      <c r="R1444" t="s">
        <v>6279</v>
      </c>
      <c r="S1444" t="s">
        <v>14427</v>
      </c>
      <c r="T1444" t="s">
        <v>6471</v>
      </c>
      <c r="U1444" t="s">
        <v>11334</v>
      </c>
      <c r="V1444" t="s">
        <v>6271</v>
      </c>
      <c r="W1444" t="s">
        <v>14428</v>
      </c>
      <c r="X1444" t="s">
        <v>14429</v>
      </c>
      <c r="Y1444" t="s">
        <v>6269</v>
      </c>
      <c r="Z1444" s="48" t="str">
        <f t="shared" si="377"/>
        <v>SSA MEH-10.121.25.124-CARRIER ROOM-10.121.15.136-Mehsana2(GNE)</v>
      </c>
      <c r="AA1444" s="48">
        <f t="shared" si="378"/>
        <v>15</v>
      </c>
      <c r="AB1444" s="48">
        <f t="shared" si="379"/>
        <v>28</v>
      </c>
      <c r="AC1444" s="48">
        <f t="shared" si="380"/>
        <v>15</v>
      </c>
      <c r="AD1444" s="48">
        <f t="shared" si="381"/>
        <v>29</v>
      </c>
      <c r="AE1444" s="48" t="str">
        <f t="shared" si="382"/>
        <v>10.121.25.124</v>
      </c>
      <c r="AF1444" s="42" t="str">
        <f t="shared" si="383"/>
        <v>10.121.15.136</v>
      </c>
      <c r="AG1444" s="7" t="str">
        <f t="shared" si="384"/>
        <v>CARRIER-ROOM</v>
      </c>
      <c r="AH1444" s="7" t="str">
        <f t="shared" si="385"/>
        <v>Mehsana2(GNE)</v>
      </c>
      <c r="AI1444" s="7" t="str">
        <f t="shared" si="386"/>
        <v>S3P2</v>
      </c>
      <c r="AJ1444" s="7" t="str">
        <f t="shared" si="387"/>
        <v>S4P3</v>
      </c>
      <c r="AK1444" s="7" t="str">
        <f>IFERROR(VLOOKUP(Z1444,'PASTE-DL-ALARMS'!$Q$10:$W$2200,7,FALSE),"")</f>
        <v/>
      </c>
      <c r="AL1444" s="55" t="str">
        <f>IFERROR(VLOOKUP(Z1444,'PASTE-DL-ALARMS'!$Q$10:$W$2200,3,FALSE),"")</f>
        <v/>
      </c>
      <c r="AM1444" s="7" t="str">
        <f t="shared" si="388"/>
        <v>10.121.25.124_CARRIER-ROOM_S3P2</v>
      </c>
      <c r="AN1444" s="55" t="str">
        <f t="shared" si="389"/>
        <v>10.121.15.136_Mehsana2(GNE)_S4P3</v>
      </c>
      <c r="AO1444" s="72" t="e">
        <f t="shared" ca="1" si="390"/>
        <v>#VALUE!</v>
      </c>
      <c r="AP1444" s="7" t="str">
        <f>IFERROR(VLOOKUP(Z1444,'PASTE-DL-ALARMS'!$Q$10:$Z$2800,8,FALSE),"")</f>
        <v/>
      </c>
    </row>
    <row r="1445" spans="1:42" x14ac:dyDescent="0.25">
      <c r="A1445" s="20"/>
      <c r="B1445" s="20"/>
      <c r="C1445" s="20" t="str">
        <f>IF(D1445="Critical",MAX($C$8:C1444)+1,"")</f>
        <v/>
      </c>
      <c r="D1445" s="20" t="str">
        <f t="shared" si="374"/>
        <v>-</v>
      </c>
      <c r="E1445" s="20" t="str">
        <f>VLOOKUP('PASTE-DOWN-DL'!F1445,'SSA-CODE'!$D$4:$E$56,2,FALSE)</f>
        <v>WTR AM</v>
      </c>
      <c r="F1445" s="48" t="str">
        <f t="shared" si="375"/>
        <v>WTR AM</v>
      </c>
      <c r="G1445" s="48" t="str">
        <f t="shared" si="376"/>
        <v xml:space="preserve">	WTR AM</v>
      </c>
      <c r="H1445" s="20">
        <v>1436</v>
      </c>
      <c r="I1445" t="s">
        <v>14430</v>
      </c>
      <c r="J1445" t="s">
        <v>6260</v>
      </c>
      <c r="K1445" t="s">
        <v>6261</v>
      </c>
      <c r="L1445" t="s">
        <v>6262</v>
      </c>
      <c r="M1445" t="s">
        <v>6263</v>
      </c>
      <c r="N1445" t="s">
        <v>14431</v>
      </c>
      <c r="O1445" t="s">
        <v>14432</v>
      </c>
      <c r="P1445" t="s">
        <v>6266</v>
      </c>
      <c r="Q1445" t="s">
        <v>6832</v>
      </c>
      <c r="R1445" t="s">
        <v>6558</v>
      </c>
      <c r="S1445" t="s">
        <v>6269</v>
      </c>
      <c r="T1445" t="s">
        <v>9455</v>
      </c>
      <c r="U1445" t="s">
        <v>6269</v>
      </c>
      <c r="V1445" t="s">
        <v>6271</v>
      </c>
      <c r="W1445" t="s">
        <v>14433</v>
      </c>
      <c r="X1445" t="s">
        <v>14434</v>
      </c>
      <c r="Y1445" t="s">
        <v>6269</v>
      </c>
      <c r="Z1445" s="48" t="str">
        <f t="shared" si="377"/>
        <v>WTR AM-10.121.16.67-NAVSARI_B1_3/1-10.121.16.68-CHIKHLI_B1_4/1</v>
      </c>
      <c r="AA1445" s="48">
        <f t="shared" si="378"/>
        <v>14</v>
      </c>
      <c r="AB1445" s="48">
        <f t="shared" si="379"/>
        <v>23</v>
      </c>
      <c r="AC1445" s="48">
        <f t="shared" si="380"/>
        <v>14</v>
      </c>
      <c r="AD1445" s="48">
        <f t="shared" si="381"/>
        <v>23</v>
      </c>
      <c r="AE1445" s="48" t="str">
        <f t="shared" si="382"/>
        <v>10.121.16.67</v>
      </c>
      <c r="AF1445" s="42" t="str">
        <f t="shared" si="383"/>
        <v>10.121.16.68</v>
      </c>
      <c r="AG1445" s="7" t="str">
        <f t="shared" si="384"/>
        <v>NAVASARI</v>
      </c>
      <c r="AH1445" s="7" t="str">
        <f t="shared" si="385"/>
        <v>CHIKHALI</v>
      </c>
      <c r="AI1445" s="7" t="str">
        <f t="shared" si="386"/>
        <v>S3P1</v>
      </c>
      <c r="AJ1445" s="7" t="str">
        <f t="shared" si="387"/>
        <v>S4P1</v>
      </c>
      <c r="AK1445" s="7" t="str">
        <f>IFERROR(VLOOKUP(Z1445,'PASTE-DL-ALARMS'!$Q$10:$W$2200,7,FALSE),"")</f>
        <v/>
      </c>
      <c r="AL1445" s="55" t="str">
        <f>IFERROR(VLOOKUP(Z1445,'PASTE-DL-ALARMS'!$Q$10:$W$2200,3,FALSE),"")</f>
        <v/>
      </c>
      <c r="AM1445" s="7" t="str">
        <f t="shared" si="388"/>
        <v>10.121.16.67_NAVASARI_S3P1</v>
      </c>
      <c r="AN1445" s="55" t="str">
        <f t="shared" si="389"/>
        <v>10.121.16.68_CHIKHALI_S4P1</v>
      </c>
      <c r="AO1445" s="72" t="e">
        <f t="shared" ca="1" si="390"/>
        <v>#VALUE!</v>
      </c>
      <c r="AP1445" s="7" t="str">
        <f>IFERROR(VLOOKUP(Z1445,'PASTE-DL-ALARMS'!$Q$10:$Z$2800,8,FALSE),"")</f>
        <v/>
      </c>
    </row>
    <row r="1446" spans="1:42" x14ac:dyDescent="0.25">
      <c r="A1446" s="20"/>
      <c r="B1446" s="20"/>
      <c r="C1446" s="20" t="str">
        <f>IF(D1446="Critical",MAX($C$8:C1445)+1,"")</f>
        <v/>
      </c>
      <c r="D1446" s="20" t="str">
        <f t="shared" si="374"/>
        <v>-</v>
      </c>
      <c r="E1446" s="20" t="str">
        <f>VLOOKUP('PASTE-DOWN-DL'!F1446,'SSA-CODE'!$D$4:$E$56,2,FALSE)</f>
        <v>RJT</v>
      </c>
      <c r="F1446" s="48" t="str">
        <f t="shared" si="375"/>
        <v>SSA RJ</v>
      </c>
      <c r="G1446" s="48" t="str">
        <f t="shared" si="376"/>
        <v xml:space="preserve">	SSA RJ</v>
      </c>
      <c r="H1446" s="20">
        <v>1437</v>
      </c>
      <c r="I1446" t="s">
        <v>14435</v>
      </c>
      <c r="J1446" t="s">
        <v>6260</v>
      </c>
      <c r="K1446" t="s">
        <v>6261</v>
      </c>
      <c r="L1446" t="s">
        <v>6262</v>
      </c>
      <c r="M1446" t="s">
        <v>6263</v>
      </c>
      <c r="N1446" t="s">
        <v>14436</v>
      </c>
      <c r="O1446" t="s">
        <v>14437</v>
      </c>
      <c r="P1446" t="s">
        <v>6266</v>
      </c>
      <c r="Q1446" t="s">
        <v>7559</v>
      </c>
      <c r="R1446" t="s">
        <v>6279</v>
      </c>
      <c r="S1446" t="s">
        <v>6269</v>
      </c>
      <c r="T1446" t="s">
        <v>6353</v>
      </c>
      <c r="U1446" t="s">
        <v>8363</v>
      </c>
      <c r="V1446" t="s">
        <v>6271</v>
      </c>
      <c r="W1446" t="s">
        <v>14438</v>
      </c>
      <c r="X1446" t="s">
        <v>14439</v>
      </c>
      <c r="Y1446" t="s">
        <v>6269</v>
      </c>
      <c r="Z1446" s="48" t="str">
        <f t="shared" si="377"/>
        <v>SSA RJ-10.121.19.65-TN725B_KR1_B2(GNE)\S6P1-10.121.19.69-TN725B_Bhaktinagar1_B2\S5P1</v>
      </c>
      <c r="AA1446" s="48">
        <f t="shared" si="378"/>
        <v>14</v>
      </c>
      <c r="AB1446" s="48">
        <f t="shared" si="379"/>
        <v>27</v>
      </c>
      <c r="AC1446" s="48">
        <f t="shared" si="380"/>
        <v>14</v>
      </c>
      <c r="AD1446" s="48">
        <f t="shared" si="381"/>
        <v>23</v>
      </c>
      <c r="AE1446" s="48" t="str">
        <f t="shared" si="382"/>
        <v>10.121.19.69</v>
      </c>
      <c r="AF1446" s="42" t="str">
        <f t="shared" si="383"/>
        <v>10.121.19.65</v>
      </c>
      <c r="AG1446" s="7" t="str">
        <f t="shared" si="384"/>
        <v>BHAKTINAGAR1</v>
      </c>
      <c r="AH1446" s="7" t="str">
        <f t="shared" si="385"/>
        <v>KR1(GNE)</v>
      </c>
      <c r="AI1446" s="7" t="str">
        <f t="shared" si="386"/>
        <v>S5P1</v>
      </c>
      <c r="AJ1446" s="7" t="str">
        <f t="shared" si="387"/>
        <v>S6P1</v>
      </c>
      <c r="AK1446" s="7" t="str">
        <f>IFERROR(VLOOKUP(Z1446,'PASTE-DL-ALARMS'!$Q$10:$W$2200,7,FALSE),"")</f>
        <v/>
      </c>
      <c r="AL1446" s="55" t="str">
        <f>IFERROR(VLOOKUP(Z1446,'PASTE-DL-ALARMS'!$Q$10:$W$2200,3,FALSE),"")</f>
        <v/>
      </c>
      <c r="AM1446" s="7" t="str">
        <f t="shared" si="388"/>
        <v>10.121.19.69_BHAKTINAGAR1_S5P1</v>
      </c>
      <c r="AN1446" s="55" t="str">
        <f t="shared" si="389"/>
        <v>10.121.19.65_KR1(GNE)_S6P1</v>
      </c>
      <c r="AO1446" s="72" t="e">
        <f t="shared" ca="1" si="390"/>
        <v>#VALUE!</v>
      </c>
      <c r="AP1446" s="7" t="str">
        <f>IFERROR(VLOOKUP(Z1446,'PASTE-DL-ALARMS'!$Q$10:$Z$2800,8,FALSE),"")</f>
        <v/>
      </c>
    </row>
    <row r="1447" spans="1:42" x14ac:dyDescent="0.25">
      <c r="A1447" s="20"/>
      <c r="B1447" s="20"/>
      <c r="C1447" s="20" t="str">
        <f>IF(D1447="Critical",MAX($C$8:C1446)+1,"")</f>
        <v/>
      </c>
      <c r="D1447" s="20" t="str">
        <f t="shared" si="374"/>
        <v>-</v>
      </c>
      <c r="E1447" s="20" t="str">
        <f>VLOOKUP('PASTE-DOWN-DL'!F1447,'SSA-CODE'!$D$4:$E$56,2,FALSE)</f>
        <v>AHD</v>
      </c>
      <c r="F1447" s="48" t="str">
        <f t="shared" si="375"/>
        <v>SSA AM</v>
      </c>
      <c r="G1447" s="48" t="str">
        <f t="shared" si="376"/>
        <v xml:space="preserve">	SSA AM</v>
      </c>
      <c r="H1447" s="20">
        <v>1438</v>
      </c>
      <c r="I1447" t="s">
        <v>14440</v>
      </c>
      <c r="J1447" t="s">
        <v>6260</v>
      </c>
      <c r="K1447" t="s">
        <v>6261</v>
      </c>
      <c r="L1447" t="s">
        <v>6262</v>
      </c>
      <c r="M1447" t="s">
        <v>6263</v>
      </c>
      <c r="N1447" t="s">
        <v>14441</v>
      </c>
      <c r="O1447" t="s">
        <v>14442</v>
      </c>
      <c r="P1447" t="s">
        <v>6266</v>
      </c>
      <c r="Q1447" t="s">
        <v>6784</v>
      </c>
      <c r="R1447" t="s">
        <v>6343</v>
      </c>
      <c r="S1447" t="s">
        <v>14443</v>
      </c>
      <c r="T1447" t="s">
        <v>6287</v>
      </c>
      <c r="U1447" t="s">
        <v>14443</v>
      </c>
      <c r="V1447" t="s">
        <v>6271</v>
      </c>
      <c r="W1447" t="s">
        <v>14444</v>
      </c>
      <c r="X1447" t="s">
        <v>14445</v>
      </c>
      <c r="Y1447" t="s">
        <v>6269</v>
      </c>
      <c r="Z1447" s="48" t="str">
        <f t="shared" si="377"/>
        <v>SSA AM-10.121.18.138-Chamunda_TN725B_GJ_SSA AM_PH1\S5P1-10.121.18.151-Shahibaugh 2_TN725B_GJ_SSA AM_PH2\S3P1</v>
      </c>
      <c r="AA1447" s="48">
        <f t="shared" si="378"/>
        <v>15</v>
      </c>
      <c r="AB1447" s="48">
        <f t="shared" si="379"/>
        <v>28</v>
      </c>
      <c r="AC1447" s="48">
        <f t="shared" si="380"/>
        <v>15</v>
      </c>
      <c r="AD1447" s="48">
        <f t="shared" si="381"/>
        <v>24</v>
      </c>
      <c r="AE1447" s="48" t="str">
        <f t="shared" si="382"/>
        <v>10.121.18.151</v>
      </c>
      <c r="AF1447" s="42" t="str">
        <f t="shared" si="383"/>
        <v>10.121.18.138</v>
      </c>
      <c r="AG1447" s="7" t="str">
        <f t="shared" si="384"/>
        <v>Shahibaugh 2</v>
      </c>
      <c r="AH1447" s="7" t="str">
        <f t="shared" si="385"/>
        <v>Chamunda</v>
      </c>
      <c r="AI1447" s="7" t="str">
        <f t="shared" si="386"/>
        <v>S3P1</v>
      </c>
      <c r="AJ1447" s="7" t="str">
        <f t="shared" si="387"/>
        <v>S5P1</v>
      </c>
      <c r="AK1447" s="7" t="str">
        <f>IFERROR(VLOOKUP(Z1447,'PASTE-DL-ALARMS'!$Q$10:$W$2200,7,FALSE),"")</f>
        <v/>
      </c>
      <c r="AL1447" s="55" t="str">
        <f>IFERROR(VLOOKUP(Z1447,'PASTE-DL-ALARMS'!$Q$10:$W$2200,3,FALSE),"")</f>
        <v/>
      </c>
      <c r="AM1447" s="7" t="str">
        <f t="shared" si="388"/>
        <v>10.121.18.151_Shahibaugh 2_S3P1</v>
      </c>
      <c r="AN1447" s="55" t="str">
        <f t="shared" si="389"/>
        <v>10.121.18.138_Chamunda_S5P1</v>
      </c>
      <c r="AO1447" s="72" t="e">
        <f t="shared" ca="1" si="390"/>
        <v>#VALUE!</v>
      </c>
      <c r="AP1447" s="7" t="str">
        <f>IFERROR(VLOOKUP(Z1447,'PASTE-DL-ALARMS'!$Q$10:$Z$2800,8,FALSE),"")</f>
        <v/>
      </c>
    </row>
    <row r="1448" spans="1:42" x14ac:dyDescent="0.25">
      <c r="A1448" s="20"/>
      <c r="B1448" s="20"/>
      <c r="C1448" s="20" t="str">
        <f>IF(D1448="Critical",MAX($C$8:C1447)+1,"")</f>
        <v/>
      </c>
      <c r="D1448" s="20" t="str">
        <f t="shared" si="374"/>
        <v>-</v>
      </c>
      <c r="E1448" s="20" t="str">
        <f>VLOOKUP('PASTE-DOWN-DL'!F1448,'SSA-CODE'!$D$4:$E$56,2,FALSE)</f>
        <v>WTR AM</v>
      </c>
      <c r="F1448" s="48" t="str">
        <f t="shared" si="375"/>
        <v>WTR AM</v>
      </c>
      <c r="G1448" s="48" t="str">
        <f t="shared" si="376"/>
        <v xml:space="preserve">	WTR AM</v>
      </c>
      <c r="H1448" s="20">
        <v>1439</v>
      </c>
      <c r="I1448" t="s">
        <v>14446</v>
      </c>
      <c r="J1448" t="s">
        <v>6260</v>
      </c>
      <c r="K1448" t="s">
        <v>6261</v>
      </c>
      <c r="L1448" t="s">
        <v>6262</v>
      </c>
      <c r="M1448" t="s">
        <v>6263</v>
      </c>
      <c r="N1448" t="s">
        <v>14447</v>
      </c>
      <c r="O1448" t="s">
        <v>14448</v>
      </c>
      <c r="P1448" t="s">
        <v>6266</v>
      </c>
      <c r="Q1448" t="s">
        <v>6529</v>
      </c>
      <c r="R1448" t="s">
        <v>6369</v>
      </c>
      <c r="S1448" t="s">
        <v>6269</v>
      </c>
      <c r="T1448" t="s">
        <v>6559</v>
      </c>
      <c r="U1448" t="s">
        <v>6269</v>
      </c>
      <c r="V1448" t="s">
        <v>6271</v>
      </c>
      <c r="W1448" t="s">
        <v>14449</v>
      </c>
      <c r="X1448" t="s">
        <v>14450</v>
      </c>
      <c r="Y1448" t="s">
        <v>6269</v>
      </c>
      <c r="Z1448" s="48" t="str">
        <f t="shared" si="377"/>
        <v>WTR AM-10.121.15.199-TN725B_Palanpur 1_B2\S3P1-10.121.15.205-TN725B Vadgam_B2\S4P1</v>
      </c>
      <c r="AA1448" s="48">
        <f t="shared" si="378"/>
        <v>15</v>
      </c>
      <c r="AB1448" s="48">
        <f t="shared" si="379"/>
        <v>25</v>
      </c>
      <c r="AC1448" s="48">
        <f t="shared" si="380"/>
        <v>15</v>
      </c>
      <c r="AD1448" s="48">
        <f t="shared" si="381"/>
        <v>22</v>
      </c>
      <c r="AE1448" s="48" t="str">
        <f t="shared" si="382"/>
        <v>10.121.15.199</v>
      </c>
      <c r="AF1448" s="42" t="str">
        <f t="shared" si="383"/>
        <v>10.121.15.205</v>
      </c>
      <c r="AG1448" s="7" t="str">
        <f t="shared" si="384"/>
        <v>Palanpur1</v>
      </c>
      <c r="AH1448" s="7" t="str">
        <f t="shared" si="385"/>
        <v>Vadgam</v>
      </c>
      <c r="AI1448" s="7" t="str">
        <f t="shared" si="386"/>
        <v>S3P1</v>
      </c>
      <c r="AJ1448" s="7" t="str">
        <f t="shared" si="387"/>
        <v>S4P1</v>
      </c>
      <c r="AK1448" s="7" t="str">
        <f>IFERROR(VLOOKUP(Z1448,'PASTE-DL-ALARMS'!$Q$10:$W$2200,7,FALSE),"")</f>
        <v/>
      </c>
      <c r="AL1448" s="55" t="str">
        <f>IFERROR(VLOOKUP(Z1448,'PASTE-DL-ALARMS'!$Q$10:$W$2200,3,FALSE),"")</f>
        <v/>
      </c>
      <c r="AM1448" s="7" t="str">
        <f t="shared" si="388"/>
        <v>10.121.15.199_Palanpur1_S3P1</v>
      </c>
      <c r="AN1448" s="55" t="str">
        <f t="shared" si="389"/>
        <v>10.121.15.205_Vadgam_S4P1</v>
      </c>
      <c r="AO1448" s="72" t="e">
        <f t="shared" ca="1" si="390"/>
        <v>#VALUE!</v>
      </c>
      <c r="AP1448" s="7" t="str">
        <f>IFERROR(VLOOKUP(Z1448,'PASTE-DL-ALARMS'!$Q$10:$Z$2800,8,FALSE),"")</f>
        <v/>
      </c>
    </row>
    <row r="1449" spans="1:42" x14ac:dyDescent="0.25">
      <c r="A1449" s="20"/>
      <c r="B1449" s="20"/>
      <c r="C1449" s="20" t="str">
        <f>IF(D1449="Critical",MAX($C$8:C1448)+1,"")</f>
        <v/>
      </c>
      <c r="D1449" s="20" t="str">
        <f t="shared" si="374"/>
        <v>-</v>
      </c>
      <c r="E1449" s="20" t="str">
        <f>VLOOKUP('PASTE-DOWN-DL'!F1449,'SSA-CODE'!$D$4:$E$56,2,FALSE)</f>
        <v>AHD</v>
      </c>
      <c r="F1449" s="48" t="str">
        <f t="shared" si="375"/>
        <v>SSA AM</v>
      </c>
      <c r="G1449" s="48" t="str">
        <f t="shared" si="376"/>
        <v xml:space="preserve">	SSA AM</v>
      </c>
      <c r="H1449" s="20">
        <v>1440</v>
      </c>
      <c r="I1449" t="s">
        <v>14451</v>
      </c>
      <c r="J1449" t="s">
        <v>6260</v>
      </c>
      <c r="K1449" t="s">
        <v>6275</v>
      </c>
      <c r="L1449" t="s">
        <v>6262</v>
      </c>
      <c r="M1449" t="s">
        <v>6263</v>
      </c>
      <c r="N1449" t="s">
        <v>14452</v>
      </c>
      <c r="O1449" t="s">
        <v>14453</v>
      </c>
      <c r="P1449" t="s">
        <v>6266</v>
      </c>
      <c r="Q1449" t="s">
        <v>6302</v>
      </c>
      <c r="R1449" t="s">
        <v>6279</v>
      </c>
      <c r="S1449" t="s">
        <v>14000</v>
      </c>
      <c r="T1449" t="s">
        <v>6500</v>
      </c>
      <c r="U1449" t="s">
        <v>8825</v>
      </c>
      <c r="V1449" t="s">
        <v>6271</v>
      </c>
      <c r="W1449" t="s">
        <v>14454</v>
      </c>
      <c r="X1449" t="s">
        <v>6488</v>
      </c>
      <c r="Y1449" t="s">
        <v>6269</v>
      </c>
      <c r="Z1449" s="48" t="str">
        <f t="shared" si="377"/>
        <v>SSA AM-10.121.18.211-ASLALI_4/3-10.121.18.123-Bareja_1/5</v>
      </c>
      <c r="AA1449" s="48">
        <f t="shared" si="378"/>
        <v>15</v>
      </c>
      <c r="AB1449" s="48">
        <f t="shared" si="379"/>
        <v>22</v>
      </c>
      <c r="AC1449" s="48">
        <f t="shared" si="380"/>
        <v>15</v>
      </c>
      <c r="AD1449" s="48">
        <f t="shared" si="381"/>
        <v>22</v>
      </c>
      <c r="AE1449" s="48" t="str">
        <f t="shared" si="382"/>
        <v>10.121.18.122</v>
      </c>
      <c r="AF1449" s="42" t="str">
        <f t="shared" si="383"/>
        <v>10.121.18.123</v>
      </c>
      <c r="AG1449" s="7" t="str">
        <f t="shared" si="384"/>
        <v>BAREJA</v>
      </c>
      <c r="AH1449" s="7" t="str">
        <f t="shared" si="385"/>
        <v>NANDEJ</v>
      </c>
      <c r="AI1449" s="7" t="str">
        <f t="shared" si="386"/>
        <v>S4P3</v>
      </c>
      <c r="AJ1449" s="7" t="str">
        <f t="shared" si="387"/>
        <v>S1P5</v>
      </c>
      <c r="AK1449" s="7" t="str">
        <f>IFERROR(VLOOKUP(Z1449,'PASTE-DL-ALARMS'!$Q$10:$W$2200,7,FALSE),"")</f>
        <v/>
      </c>
      <c r="AL1449" s="55" t="str">
        <f>IFERROR(VLOOKUP(Z1449,'PASTE-DL-ALARMS'!$Q$10:$W$2200,3,FALSE),"")</f>
        <v/>
      </c>
      <c r="AM1449" s="7" t="str">
        <f t="shared" si="388"/>
        <v>10.121.18.122_BAREJA_S4P3</v>
      </c>
      <c r="AN1449" s="55" t="str">
        <f t="shared" si="389"/>
        <v>10.121.18.123_NANDEJ_S1P5</v>
      </c>
      <c r="AO1449" s="72" t="e">
        <f t="shared" ca="1" si="390"/>
        <v>#VALUE!</v>
      </c>
      <c r="AP1449" s="7" t="str">
        <f>IFERROR(VLOOKUP(Z1449,'PASTE-DL-ALARMS'!$Q$10:$Z$2800,8,FALSE),"")</f>
        <v/>
      </c>
    </row>
    <row r="1450" spans="1:42" x14ac:dyDescent="0.25">
      <c r="A1450" s="20"/>
      <c r="B1450" s="20"/>
      <c r="C1450" s="20" t="str">
        <f>IF(D1450="Critical",MAX($C$8:C1449)+1,"")</f>
        <v/>
      </c>
      <c r="D1450" s="20" t="str">
        <f t="shared" si="374"/>
        <v>-</v>
      </c>
      <c r="E1450" s="20" t="str">
        <f>VLOOKUP('PASTE-DOWN-DL'!F1450,'SSA-CODE'!$D$4:$E$56,2,FALSE)</f>
        <v>AHD</v>
      </c>
      <c r="F1450" s="48" t="str">
        <f t="shared" si="375"/>
        <v>SSA AM</v>
      </c>
      <c r="G1450" s="48" t="str">
        <f t="shared" si="376"/>
        <v xml:space="preserve">	SSA AM</v>
      </c>
      <c r="H1450" s="20">
        <v>1441</v>
      </c>
      <c r="I1450" t="s">
        <v>14455</v>
      </c>
      <c r="J1450" t="s">
        <v>6260</v>
      </c>
      <c r="K1450" t="s">
        <v>6275</v>
      </c>
      <c r="L1450" t="s">
        <v>6262</v>
      </c>
      <c r="M1450" t="s">
        <v>6263</v>
      </c>
      <c r="N1450" t="s">
        <v>14456</v>
      </c>
      <c r="O1450" t="s">
        <v>14457</v>
      </c>
      <c r="P1450" t="s">
        <v>6266</v>
      </c>
      <c r="Q1450" t="s">
        <v>6507</v>
      </c>
      <c r="R1450" t="s">
        <v>6401</v>
      </c>
      <c r="S1450" t="s">
        <v>14458</v>
      </c>
      <c r="T1450" t="s">
        <v>6313</v>
      </c>
      <c r="U1450" t="s">
        <v>14458</v>
      </c>
      <c r="V1450" t="s">
        <v>6271</v>
      </c>
      <c r="W1450" t="s">
        <v>14459</v>
      </c>
      <c r="X1450" t="s">
        <v>14460</v>
      </c>
      <c r="Y1450" t="s">
        <v>6269</v>
      </c>
      <c r="Z1450" s="48" t="str">
        <f t="shared" si="377"/>
        <v>SSA AM-10.121.17.206-Thaltej_4/2-10.121.17.214-NewYorkZTE BTS_1/5</v>
      </c>
      <c r="AA1450" s="48">
        <f t="shared" si="378"/>
        <v>15</v>
      </c>
      <c r="AB1450" s="48">
        <f t="shared" si="379"/>
        <v>23</v>
      </c>
      <c r="AC1450" s="48">
        <f t="shared" si="380"/>
        <v>15</v>
      </c>
      <c r="AD1450" s="48">
        <f t="shared" si="381"/>
        <v>31</v>
      </c>
      <c r="AE1450" s="48" t="str">
        <f t="shared" si="382"/>
        <v>10.121.17.206</v>
      </c>
      <c r="AF1450" s="42" t="str">
        <f t="shared" si="383"/>
        <v>10.121.17.214</v>
      </c>
      <c r="AG1450" s="7" t="str">
        <f t="shared" si="384"/>
        <v>THALTEJ</v>
      </c>
      <c r="AH1450" s="7" t="str">
        <f t="shared" si="385"/>
        <v>NEWYORK ZTE BTS</v>
      </c>
      <c r="AI1450" s="7" t="str">
        <f t="shared" si="386"/>
        <v>S4P2</v>
      </c>
      <c r="AJ1450" s="7" t="str">
        <f t="shared" si="387"/>
        <v>S1P5</v>
      </c>
      <c r="AK1450" s="7" t="str">
        <f>IFERROR(VLOOKUP(Z1450,'PASTE-DL-ALARMS'!$Q$10:$W$2200,7,FALSE),"")</f>
        <v/>
      </c>
      <c r="AL1450" s="55" t="str">
        <f>IFERROR(VLOOKUP(Z1450,'PASTE-DL-ALARMS'!$Q$10:$W$2200,3,FALSE),"")</f>
        <v/>
      </c>
      <c r="AM1450" s="7" t="str">
        <f t="shared" si="388"/>
        <v>10.121.17.206_THALTEJ_S4P2</v>
      </c>
      <c r="AN1450" s="55" t="str">
        <f t="shared" si="389"/>
        <v>10.121.17.214_NEWYORK ZTE BTS_S1P5</v>
      </c>
      <c r="AO1450" s="72" t="e">
        <f t="shared" ca="1" si="390"/>
        <v>#VALUE!</v>
      </c>
      <c r="AP1450" s="7" t="str">
        <f>IFERROR(VLOOKUP(Z1450,'PASTE-DL-ALARMS'!$Q$10:$Z$2800,8,FALSE),"")</f>
        <v/>
      </c>
    </row>
    <row r="1451" spans="1:42" x14ac:dyDescent="0.25">
      <c r="A1451" s="20"/>
      <c r="B1451" s="20"/>
      <c r="C1451" s="20" t="str">
        <f>IF(D1451="Critical",MAX($C$8:C1450)+1,"")</f>
        <v/>
      </c>
      <c r="D1451" s="20" t="str">
        <f t="shared" si="374"/>
        <v>-</v>
      </c>
      <c r="E1451" s="20" t="str">
        <f>VLOOKUP('PASTE-DOWN-DL'!F1451,'SSA-CODE'!$D$4:$E$56,2,FALSE)</f>
        <v>NDD</v>
      </c>
      <c r="F1451" s="48" t="str">
        <f t="shared" si="375"/>
        <v>SSA NAD</v>
      </c>
      <c r="G1451" s="48" t="str">
        <f t="shared" si="376"/>
        <v xml:space="preserve">	SSA NAD</v>
      </c>
      <c r="H1451" s="20">
        <v>1442</v>
      </c>
      <c r="I1451" t="s">
        <v>14461</v>
      </c>
      <c r="J1451" t="s">
        <v>6260</v>
      </c>
      <c r="K1451" t="s">
        <v>6275</v>
      </c>
      <c r="L1451" t="s">
        <v>6262</v>
      </c>
      <c r="M1451" t="s">
        <v>6263</v>
      </c>
      <c r="N1451" t="s">
        <v>14462</v>
      </c>
      <c r="O1451" t="s">
        <v>14463</v>
      </c>
      <c r="P1451" t="s">
        <v>6266</v>
      </c>
      <c r="Q1451" t="s">
        <v>7032</v>
      </c>
      <c r="R1451" t="s">
        <v>6279</v>
      </c>
      <c r="S1451" t="s">
        <v>11565</v>
      </c>
      <c r="T1451" t="s">
        <v>6500</v>
      </c>
      <c r="U1451" t="s">
        <v>6653</v>
      </c>
      <c r="V1451" t="s">
        <v>6271</v>
      </c>
      <c r="W1451" t="s">
        <v>14464</v>
      </c>
      <c r="X1451" t="s">
        <v>14465</v>
      </c>
      <c r="Y1451" t="s">
        <v>6269</v>
      </c>
      <c r="Z1451" s="48" t="str">
        <f t="shared" si="377"/>
        <v>SSA NAD-10.121.16.234-Anand2 B2_6/6-10.121.98.91-SANDESAR A1_1/5</v>
      </c>
      <c r="AA1451" s="48">
        <f t="shared" si="378"/>
        <v>15</v>
      </c>
      <c r="AB1451" s="48">
        <f t="shared" si="379"/>
        <v>22</v>
      </c>
      <c r="AC1451" s="48">
        <f t="shared" si="380"/>
        <v>14</v>
      </c>
      <c r="AD1451" s="48">
        <f t="shared" si="381"/>
        <v>20</v>
      </c>
      <c r="AE1451" s="48" t="str">
        <f t="shared" si="382"/>
        <v>10.121.16.234</v>
      </c>
      <c r="AF1451" s="42" t="str">
        <f t="shared" si="383"/>
        <v>10.121.98.91</v>
      </c>
      <c r="AG1451" s="7" t="str">
        <f t="shared" si="384"/>
        <v>Anand2</v>
      </c>
      <c r="AH1451" s="7" t="str">
        <f t="shared" si="385"/>
        <v>Sarsa</v>
      </c>
      <c r="AI1451" s="7" t="str">
        <f t="shared" si="386"/>
        <v>S6P6</v>
      </c>
      <c r="AJ1451" s="7" t="str">
        <f t="shared" si="387"/>
        <v>S1P5</v>
      </c>
      <c r="AK1451" s="7" t="str">
        <f>IFERROR(VLOOKUP(Z1451,'PASTE-DL-ALARMS'!$Q$10:$W$2200,7,FALSE),"")</f>
        <v/>
      </c>
      <c r="AL1451" s="55" t="str">
        <f>IFERROR(VLOOKUP(Z1451,'PASTE-DL-ALARMS'!$Q$10:$W$2200,3,FALSE),"")</f>
        <v/>
      </c>
      <c r="AM1451" s="7" t="str">
        <f t="shared" si="388"/>
        <v>10.121.16.234_Anand2_S6P6</v>
      </c>
      <c r="AN1451" s="55" t="str">
        <f t="shared" si="389"/>
        <v>10.121.98.91_Sarsa_S1P5</v>
      </c>
      <c r="AO1451" s="72" t="e">
        <f t="shared" ca="1" si="390"/>
        <v>#VALUE!</v>
      </c>
      <c r="AP1451" s="7" t="str">
        <f>IFERROR(VLOOKUP(Z1451,'PASTE-DL-ALARMS'!$Q$10:$Z$2800,8,FALSE),"")</f>
        <v/>
      </c>
    </row>
    <row r="1452" spans="1:42" x14ac:dyDescent="0.25">
      <c r="A1452" s="20"/>
      <c r="B1452" s="20"/>
      <c r="C1452" s="20" t="str">
        <f>IF(D1452="Critical",MAX($C$8:C1451)+1,"")</f>
        <v/>
      </c>
      <c r="D1452" s="20" t="str">
        <f t="shared" si="374"/>
        <v>-</v>
      </c>
      <c r="E1452" s="20" t="str">
        <f>VLOOKUP('PASTE-DOWN-DL'!F1452,'SSA-CODE'!$D$4:$E$56,2,FALSE)</f>
        <v>VAL</v>
      </c>
      <c r="F1452" s="48" t="str">
        <f t="shared" si="375"/>
        <v>SSA VAL</v>
      </c>
      <c r="G1452" s="48" t="str">
        <f t="shared" si="376"/>
        <v xml:space="preserve">	SSA VAL</v>
      </c>
      <c r="H1452" s="20">
        <v>1443</v>
      </c>
      <c r="I1452" t="s">
        <v>14466</v>
      </c>
      <c r="J1452" t="s">
        <v>6260</v>
      </c>
      <c r="K1452" t="s">
        <v>6275</v>
      </c>
      <c r="L1452" t="s">
        <v>6262</v>
      </c>
      <c r="M1452" t="s">
        <v>6263</v>
      </c>
      <c r="N1452" t="s">
        <v>14467</v>
      </c>
      <c r="O1452" t="s">
        <v>14468</v>
      </c>
      <c r="P1452" t="s">
        <v>6266</v>
      </c>
      <c r="Q1452" t="s">
        <v>6423</v>
      </c>
      <c r="R1452" t="s">
        <v>6279</v>
      </c>
      <c r="S1452" t="s">
        <v>14469</v>
      </c>
      <c r="T1452" t="s">
        <v>6471</v>
      </c>
      <c r="U1452" t="s">
        <v>7857</v>
      </c>
      <c r="V1452" t="s">
        <v>6271</v>
      </c>
      <c r="W1452" t="s">
        <v>14470</v>
      </c>
      <c r="X1452" t="s">
        <v>14471</v>
      </c>
      <c r="Y1452" t="s">
        <v>6269</v>
      </c>
      <c r="Z1452" s="48" t="str">
        <f t="shared" si="377"/>
        <v>SSA VAL-10.121.68.103-VALVADA 2_3/5-10.121.68.81-JAMBUR CHECKPOST_1/5</v>
      </c>
      <c r="AA1452" s="48">
        <f t="shared" si="378"/>
        <v>15</v>
      </c>
      <c r="AB1452" s="48">
        <f t="shared" si="379"/>
        <v>25</v>
      </c>
      <c r="AC1452" s="48">
        <f t="shared" si="380"/>
        <v>14</v>
      </c>
      <c r="AD1452" s="48">
        <f t="shared" si="381"/>
        <v>32</v>
      </c>
      <c r="AE1452" s="48" t="str">
        <f t="shared" si="382"/>
        <v>10.121.68.103</v>
      </c>
      <c r="AF1452" s="42" t="str">
        <f t="shared" si="383"/>
        <v>10.121.68.81</v>
      </c>
      <c r="AG1452" s="7" t="str">
        <f t="shared" si="384"/>
        <v>VALVADA-2</v>
      </c>
      <c r="AH1452" s="7" t="str">
        <f t="shared" si="385"/>
        <v>JAMBURI CHECKPOST</v>
      </c>
      <c r="AI1452" s="7" t="str">
        <f t="shared" si="386"/>
        <v>S3P5</v>
      </c>
      <c r="AJ1452" s="7" t="str">
        <f t="shared" si="387"/>
        <v>S1P5</v>
      </c>
      <c r="AK1452" s="7" t="str">
        <f>IFERROR(VLOOKUP(Z1452,'PASTE-DL-ALARMS'!$Q$10:$W$2200,7,FALSE),"")</f>
        <v/>
      </c>
      <c r="AL1452" s="55" t="str">
        <f>IFERROR(VLOOKUP(Z1452,'PASTE-DL-ALARMS'!$Q$10:$W$2200,3,FALSE),"")</f>
        <v/>
      </c>
      <c r="AM1452" s="7" t="str">
        <f t="shared" si="388"/>
        <v>10.121.68.103_VALVADA-2_S3P5</v>
      </c>
      <c r="AN1452" s="55" t="str">
        <f t="shared" si="389"/>
        <v>10.121.68.81_JAMBURI CHECKPOST_S1P5</v>
      </c>
      <c r="AO1452" s="72" t="e">
        <f t="shared" ca="1" si="390"/>
        <v>#VALUE!</v>
      </c>
      <c r="AP1452" s="7" t="str">
        <f>IFERROR(VLOOKUP(Z1452,'PASTE-DL-ALARMS'!$Q$10:$Z$2800,8,FALSE),"")</f>
        <v/>
      </c>
    </row>
    <row r="1453" spans="1:42" x14ac:dyDescent="0.25">
      <c r="A1453" s="20"/>
      <c r="B1453" s="20"/>
      <c r="C1453" s="20" t="str">
        <f>IF(D1453="Critical",MAX($C$8:C1452)+1,"")</f>
        <v/>
      </c>
      <c r="D1453" s="20" t="str">
        <f t="shared" si="374"/>
        <v>-</v>
      </c>
      <c r="E1453" s="20" t="str">
        <f>VLOOKUP('PASTE-DOWN-DL'!F1453,'SSA-CODE'!$D$4:$E$56,2,FALSE)</f>
        <v>VDA</v>
      </c>
      <c r="F1453" s="48" t="str">
        <f t="shared" si="375"/>
        <v>SSA VDR</v>
      </c>
      <c r="G1453" s="48" t="str">
        <f t="shared" si="376"/>
        <v xml:space="preserve">	SSA VDR</v>
      </c>
      <c r="H1453" s="20">
        <v>1444</v>
      </c>
      <c r="I1453" t="s">
        <v>14472</v>
      </c>
      <c r="J1453" t="s">
        <v>6260</v>
      </c>
      <c r="K1453" t="s">
        <v>6275</v>
      </c>
      <c r="L1453" t="s">
        <v>6262</v>
      </c>
      <c r="M1453" t="s">
        <v>6263</v>
      </c>
      <c r="N1453" t="s">
        <v>14473</v>
      </c>
      <c r="O1453" t="s">
        <v>14474</v>
      </c>
      <c r="P1453" t="s">
        <v>6266</v>
      </c>
      <c r="Q1453" t="s">
        <v>6359</v>
      </c>
      <c r="R1453" t="s">
        <v>6279</v>
      </c>
      <c r="S1453" t="s">
        <v>14475</v>
      </c>
      <c r="T1453" t="s">
        <v>6321</v>
      </c>
      <c r="U1453" t="s">
        <v>9449</v>
      </c>
      <c r="V1453" t="s">
        <v>6271</v>
      </c>
      <c r="W1453" t="s">
        <v>14476</v>
      </c>
      <c r="X1453" t="s">
        <v>14477</v>
      </c>
      <c r="Y1453" t="s">
        <v>6269</v>
      </c>
      <c r="Z1453" s="48" t="str">
        <f t="shared" si="377"/>
        <v>SSA VDR-10.121.19.178-BOB_Suraj_Plaza_1/5-10.121.19.138-CITY2_6/5</v>
      </c>
      <c r="AA1453" s="48">
        <f t="shared" si="378"/>
        <v>15</v>
      </c>
      <c r="AB1453" s="48">
        <f t="shared" si="379"/>
        <v>21</v>
      </c>
      <c r="AC1453" s="48">
        <f t="shared" si="380"/>
        <v>15</v>
      </c>
      <c r="AD1453" s="48">
        <f t="shared" si="381"/>
        <v>23</v>
      </c>
      <c r="AE1453" s="48" t="str">
        <f t="shared" si="382"/>
        <v>10.121.19.138</v>
      </c>
      <c r="AF1453" s="42" t="str">
        <f t="shared" si="383"/>
        <v>10.121.19.178</v>
      </c>
      <c r="AG1453" s="7" t="str">
        <f t="shared" si="384"/>
        <v>CITY2</v>
      </c>
      <c r="AH1453" s="7" t="str">
        <f t="shared" si="385"/>
        <v>MSU SYG</v>
      </c>
      <c r="AI1453" s="7" t="str">
        <f t="shared" si="386"/>
        <v>S6P5</v>
      </c>
      <c r="AJ1453" s="7" t="str">
        <f t="shared" si="387"/>
        <v>S1P5</v>
      </c>
      <c r="AK1453" s="7" t="str">
        <f>IFERROR(VLOOKUP(Z1453,'PASTE-DL-ALARMS'!$Q$10:$W$2200,7,FALSE),"")</f>
        <v/>
      </c>
      <c r="AL1453" s="55" t="str">
        <f>IFERROR(VLOOKUP(Z1453,'PASTE-DL-ALARMS'!$Q$10:$W$2200,3,FALSE),"")</f>
        <v/>
      </c>
      <c r="AM1453" s="7" t="str">
        <f t="shared" si="388"/>
        <v>10.121.19.138_CITY2_S6P5</v>
      </c>
      <c r="AN1453" s="55" t="str">
        <f t="shared" si="389"/>
        <v>10.121.19.178_MSU SYG_S1P5</v>
      </c>
      <c r="AO1453" s="72" t="e">
        <f t="shared" ca="1" si="390"/>
        <v>#VALUE!</v>
      </c>
      <c r="AP1453" s="7" t="str">
        <f>IFERROR(VLOOKUP(Z1453,'PASTE-DL-ALARMS'!$Q$10:$Z$2800,8,FALSE),"")</f>
        <v/>
      </c>
    </row>
    <row r="1454" spans="1:42" x14ac:dyDescent="0.25">
      <c r="A1454" s="20"/>
      <c r="B1454" s="20"/>
      <c r="C1454" s="20" t="str">
        <f>IF(D1454="Critical",MAX($C$8:C1453)+1,"")</f>
        <v/>
      </c>
      <c r="D1454" s="20" t="str">
        <f t="shared" si="374"/>
        <v>-</v>
      </c>
      <c r="E1454" s="20" t="str">
        <f>VLOOKUP('PASTE-DOWN-DL'!F1454,'SSA-CODE'!$D$4:$E$56,2,FALSE)</f>
        <v>BUJ</v>
      </c>
      <c r="F1454" s="48" t="str">
        <f t="shared" si="375"/>
        <v>SSA BUJ</v>
      </c>
      <c r="G1454" s="48" t="str">
        <f t="shared" si="376"/>
        <v xml:space="preserve">	SSA BUJ</v>
      </c>
      <c r="H1454" s="20">
        <v>1445</v>
      </c>
      <c r="I1454" t="s">
        <v>14478</v>
      </c>
      <c r="J1454" t="s">
        <v>6260</v>
      </c>
      <c r="K1454" t="s">
        <v>6261</v>
      </c>
      <c r="L1454" t="s">
        <v>6262</v>
      </c>
      <c r="M1454" t="s">
        <v>6263</v>
      </c>
      <c r="N1454" t="s">
        <v>14479</v>
      </c>
      <c r="O1454" t="s">
        <v>14480</v>
      </c>
      <c r="P1454" t="s">
        <v>6266</v>
      </c>
      <c r="Q1454" t="s">
        <v>6784</v>
      </c>
      <c r="R1454" t="s">
        <v>6343</v>
      </c>
      <c r="S1454" t="s">
        <v>14481</v>
      </c>
      <c r="T1454" t="s">
        <v>7129</v>
      </c>
      <c r="U1454" t="s">
        <v>6346</v>
      </c>
      <c r="V1454" t="s">
        <v>6271</v>
      </c>
      <c r="W1454" t="s">
        <v>14482</v>
      </c>
      <c r="X1454" t="s">
        <v>14483</v>
      </c>
      <c r="Y1454" t="s">
        <v>6269</v>
      </c>
      <c r="Z1454" s="48" t="str">
        <f t="shared" si="377"/>
        <v>SSA BUJ-10.121.24.67-Gandhidham_6/1- 10.121.17.69-Gandhidham_6/1</v>
      </c>
      <c r="AA1454" s="48">
        <f t="shared" si="378"/>
        <v>14</v>
      </c>
      <c r="AB1454" s="48">
        <f t="shared" si="379"/>
        <v>25</v>
      </c>
      <c r="AC1454" s="48">
        <f t="shared" si="380"/>
        <v>14</v>
      </c>
      <c r="AD1454" s="48">
        <f t="shared" si="381"/>
        <v>25</v>
      </c>
      <c r="AE1454" s="48" t="str">
        <f t="shared" si="382"/>
        <v>10.121.17.69</v>
      </c>
      <c r="AF1454" s="42" t="str">
        <f t="shared" si="383"/>
        <v>10.121.24.67</v>
      </c>
      <c r="AG1454" s="7" t="str">
        <f t="shared" si="384"/>
        <v>GANDHIDHAM</v>
      </c>
      <c r="AH1454" s="7" t="str">
        <f t="shared" si="385"/>
        <v>Gandhidham</v>
      </c>
      <c r="AI1454" s="7" t="str">
        <f t="shared" si="386"/>
        <v>S6P1</v>
      </c>
      <c r="AJ1454" s="7" t="str">
        <f t="shared" si="387"/>
        <v>S6P1</v>
      </c>
      <c r="AK1454" s="7" t="str">
        <f>IFERROR(VLOOKUP(Z1454,'PASTE-DL-ALARMS'!$Q$10:$W$2200,7,FALSE),"")</f>
        <v/>
      </c>
      <c r="AL1454" s="55" t="str">
        <f>IFERROR(VLOOKUP(Z1454,'PASTE-DL-ALARMS'!$Q$10:$W$2200,3,FALSE),"")</f>
        <v/>
      </c>
      <c r="AM1454" s="7" t="str">
        <f t="shared" si="388"/>
        <v>10.121.17.69_GANDHIDHAM_S6P1</v>
      </c>
      <c r="AN1454" s="55" t="str">
        <f t="shared" si="389"/>
        <v>10.121.24.67_Gandhidham_S6P1</v>
      </c>
      <c r="AO1454" s="72" t="e">
        <f t="shared" ca="1" si="390"/>
        <v>#VALUE!</v>
      </c>
      <c r="AP1454" s="7" t="str">
        <f>IFERROR(VLOOKUP(Z1454,'PASTE-DL-ALARMS'!$Q$10:$Z$2800,8,FALSE),"")</f>
        <v/>
      </c>
    </row>
    <row r="1455" spans="1:42" x14ac:dyDescent="0.25">
      <c r="A1455" s="20"/>
      <c r="B1455" s="20"/>
      <c r="C1455" s="20" t="str">
        <f>IF(D1455="Critical",MAX($C$8:C1454)+1,"")</f>
        <v/>
      </c>
      <c r="D1455" s="20" t="str">
        <f t="shared" si="374"/>
        <v>-</v>
      </c>
      <c r="E1455" s="20" t="str">
        <f>VLOOKUP('PASTE-DOWN-DL'!F1455,'SSA-CODE'!$D$4:$E$56,2,FALSE)</f>
        <v>VAL</v>
      </c>
      <c r="F1455" s="48" t="str">
        <f t="shared" si="375"/>
        <v>SSA VAL</v>
      </c>
      <c r="G1455" s="48" t="str">
        <f t="shared" si="376"/>
        <v xml:space="preserve">	SSA VAL</v>
      </c>
      <c r="H1455" s="20">
        <v>1446</v>
      </c>
      <c r="I1455" t="s">
        <v>14484</v>
      </c>
      <c r="J1455" t="s">
        <v>6260</v>
      </c>
      <c r="K1455" t="s">
        <v>6275</v>
      </c>
      <c r="L1455" t="s">
        <v>6262</v>
      </c>
      <c r="M1455" t="s">
        <v>6263</v>
      </c>
      <c r="N1455" t="s">
        <v>14485</v>
      </c>
      <c r="O1455" t="s">
        <v>14486</v>
      </c>
      <c r="P1455" t="s">
        <v>6266</v>
      </c>
      <c r="Q1455" t="s">
        <v>7300</v>
      </c>
      <c r="R1455" t="s">
        <v>6279</v>
      </c>
      <c r="S1455" t="s">
        <v>14487</v>
      </c>
      <c r="T1455" t="s">
        <v>6313</v>
      </c>
      <c r="U1455" t="s">
        <v>14487</v>
      </c>
      <c r="V1455" t="s">
        <v>6271</v>
      </c>
      <c r="W1455" t="s">
        <v>14488</v>
      </c>
      <c r="X1455" t="s">
        <v>14489</v>
      </c>
      <c r="Y1455" t="s">
        <v>6269</v>
      </c>
      <c r="Z1455" s="48" t="str">
        <f t="shared" si="377"/>
        <v>SSA VAL-10.121.68.84-WAGHAI_5/2-10.121.24.185-NEVARI_1/6</v>
      </c>
      <c r="AA1455" s="48">
        <f t="shared" si="378"/>
        <v>14</v>
      </c>
      <c r="AB1455" s="48">
        <f t="shared" si="379"/>
        <v>21</v>
      </c>
      <c r="AC1455" s="48">
        <f t="shared" si="380"/>
        <v>15</v>
      </c>
      <c r="AD1455" s="48">
        <f t="shared" si="381"/>
        <v>24</v>
      </c>
      <c r="AE1455" s="48" t="str">
        <f t="shared" si="382"/>
        <v>10.121.68.84</v>
      </c>
      <c r="AF1455" s="42" t="str">
        <f t="shared" si="383"/>
        <v>10.121.24.185</v>
      </c>
      <c r="AG1455" s="7" t="str">
        <f t="shared" si="384"/>
        <v>WAGHAI</v>
      </c>
      <c r="AH1455" s="7" t="str">
        <f t="shared" si="385"/>
        <v>KHAMBHLA</v>
      </c>
      <c r="AI1455" s="7" t="str">
        <f t="shared" si="386"/>
        <v>S5P2</v>
      </c>
      <c r="AJ1455" s="7" t="str">
        <f t="shared" si="387"/>
        <v>S1P6</v>
      </c>
      <c r="AK1455" s="7" t="str">
        <f>IFERROR(VLOOKUP(Z1455,'PASTE-DL-ALARMS'!$Q$10:$W$2200,7,FALSE),"")</f>
        <v/>
      </c>
      <c r="AL1455" s="55" t="str">
        <f>IFERROR(VLOOKUP(Z1455,'PASTE-DL-ALARMS'!$Q$10:$W$2200,3,FALSE),"")</f>
        <v/>
      </c>
      <c r="AM1455" s="7" t="str">
        <f t="shared" si="388"/>
        <v>10.121.68.84_WAGHAI_S5P2</v>
      </c>
      <c r="AN1455" s="55" t="str">
        <f t="shared" si="389"/>
        <v>10.121.24.185_KHAMBHLA_S1P6</v>
      </c>
      <c r="AO1455" s="72" t="e">
        <f t="shared" ca="1" si="390"/>
        <v>#VALUE!</v>
      </c>
      <c r="AP1455" s="7" t="str">
        <f>IFERROR(VLOOKUP(Z1455,'PASTE-DL-ALARMS'!$Q$10:$Z$2800,8,FALSE),"")</f>
        <v/>
      </c>
    </row>
    <row r="1456" spans="1:42" x14ac:dyDescent="0.25">
      <c r="A1456" s="20"/>
      <c r="B1456" s="20"/>
      <c r="C1456" s="20" t="str">
        <f>IF(D1456="Critical",MAX($C$8:C1455)+1,"")</f>
        <v/>
      </c>
      <c r="D1456" s="20" t="str">
        <f t="shared" si="374"/>
        <v>-</v>
      </c>
      <c r="E1456" s="20" t="str">
        <f>VLOOKUP('PASTE-DOWN-DL'!F1456,'SSA-CODE'!$D$4:$E$56,2,FALSE)</f>
        <v>RJT</v>
      </c>
      <c r="F1456" s="48" t="str">
        <f t="shared" si="375"/>
        <v>SSA RJ</v>
      </c>
      <c r="G1456" s="48" t="str">
        <f t="shared" si="376"/>
        <v xml:space="preserve">	SSA RJ</v>
      </c>
      <c r="H1456" s="20">
        <v>1447</v>
      </c>
      <c r="I1456" t="s">
        <v>14490</v>
      </c>
      <c r="J1456" t="s">
        <v>6260</v>
      </c>
      <c r="K1456" t="s">
        <v>6275</v>
      </c>
      <c r="L1456" t="s">
        <v>6262</v>
      </c>
      <c r="M1456" t="s">
        <v>6263</v>
      </c>
      <c r="N1456" t="s">
        <v>14491</v>
      </c>
      <c r="O1456" t="s">
        <v>14492</v>
      </c>
      <c r="P1456" t="s">
        <v>6266</v>
      </c>
      <c r="Q1456" t="s">
        <v>6671</v>
      </c>
      <c r="R1456" t="s">
        <v>6279</v>
      </c>
      <c r="S1456" t="s">
        <v>14493</v>
      </c>
      <c r="T1456" t="s">
        <v>6770</v>
      </c>
      <c r="U1456" t="s">
        <v>14493</v>
      </c>
      <c r="V1456" t="s">
        <v>6271</v>
      </c>
      <c r="W1456" t="s">
        <v>14494</v>
      </c>
      <c r="X1456" t="s">
        <v>6488</v>
      </c>
      <c r="Y1456" t="s">
        <v>6269</v>
      </c>
      <c r="Z1456" s="48" t="str">
        <f t="shared" si="377"/>
        <v>SSA RJ-10.121.19.100-LOTUS-RESI A1_2/5-10.121.19.74-RAIYA-ROAD B1_3/3</v>
      </c>
      <c r="AA1456" s="48">
        <f t="shared" si="378"/>
        <v>15</v>
      </c>
      <c r="AB1456" s="48">
        <f t="shared" si="379"/>
        <v>26</v>
      </c>
      <c r="AC1456" s="48">
        <f t="shared" si="380"/>
        <v>14</v>
      </c>
      <c r="AD1456" s="48">
        <f t="shared" si="381"/>
        <v>25</v>
      </c>
      <c r="AE1456" s="48" t="str">
        <f t="shared" si="382"/>
        <v>10.121.19.100</v>
      </c>
      <c r="AF1456" s="42" t="str">
        <f t="shared" si="383"/>
        <v>10.121.19.74</v>
      </c>
      <c r="AG1456" s="7" t="str">
        <f t="shared" si="384"/>
        <v>LOTUS RESI</v>
      </c>
      <c r="AH1456" s="7" t="str">
        <f t="shared" si="385"/>
        <v>RAIYA ROAD</v>
      </c>
      <c r="AI1456" s="7" t="str">
        <f t="shared" si="386"/>
        <v>S2P5</v>
      </c>
      <c r="AJ1456" s="7" t="str">
        <f t="shared" si="387"/>
        <v>S3P3</v>
      </c>
      <c r="AK1456" s="7" t="str">
        <f>IFERROR(VLOOKUP(Z1456,'PASTE-DL-ALARMS'!$Q$10:$W$2200,7,FALSE),"")</f>
        <v/>
      </c>
      <c r="AL1456" s="55" t="str">
        <f>IFERROR(VLOOKUP(Z1456,'PASTE-DL-ALARMS'!$Q$10:$W$2200,3,FALSE),"")</f>
        <v/>
      </c>
      <c r="AM1456" s="7" t="str">
        <f t="shared" si="388"/>
        <v>10.121.19.100_LOTUS RESI_S2P5</v>
      </c>
      <c r="AN1456" s="55" t="str">
        <f t="shared" si="389"/>
        <v>10.121.19.74_RAIYA ROAD_S3P3</v>
      </c>
      <c r="AO1456" s="72" t="e">
        <f t="shared" ca="1" si="390"/>
        <v>#VALUE!</v>
      </c>
      <c r="AP1456" s="7" t="str">
        <f>IFERROR(VLOOKUP(Z1456,'PASTE-DL-ALARMS'!$Q$10:$Z$2800,8,FALSE),"")</f>
        <v/>
      </c>
    </row>
    <row r="1457" spans="1:42" x14ac:dyDescent="0.25">
      <c r="A1457" s="20"/>
      <c r="B1457" s="20"/>
      <c r="C1457" s="20" t="str">
        <f>IF(D1457="Critical",MAX($C$8:C1456)+1,"")</f>
        <v/>
      </c>
      <c r="D1457" s="20" t="str">
        <f t="shared" si="374"/>
        <v>-</v>
      </c>
      <c r="E1457" s="20" t="str">
        <f>VLOOKUP('PASTE-DOWN-DL'!F1457,'SSA-CODE'!$D$4:$E$56,2,FALSE)</f>
        <v>AHD</v>
      </c>
      <c r="F1457" s="48" t="str">
        <f t="shared" si="375"/>
        <v>SSA AM</v>
      </c>
      <c r="G1457" s="48" t="str">
        <f t="shared" si="376"/>
        <v xml:space="preserve">	SSA AM</v>
      </c>
      <c r="H1457" s="20">
        <v>1448</v>
      </c>
      <c r="I1457" t="s">
        <v>14495</v>
      </c>
      <c r="J1457" t="s">
        <v>6260</v>
      </c>
      <c r="K1457" t="s">
        <v>6261</v>
      </c>
      <c r="L1457" t="s">
        <v>6262</v>
      </c>
      <c r="M1457" t="s">
        <v>6263</v>
      </c>
      <c r="N1457" t="s">
        <v>14496</v>
      </c>
      <c r="O1457" t="s">
        <v>14497</v>
      </c>
      <c r="P1457" t="s">
        <v>6266</v>
      </c>
      <c r="Q1457" t="s">
        <v>6359</v>
      </c>
      <c r="R1457" t="s">
        <v>6686</v>
      </c>
      <c r="S1457" t="s">
        <v>6269</v>
      </c>
      <c r="T1457" t="s">
        <v>6559</v>
      </c>
      <c r="U1457" t="s">
        <v>6269</v>
      </c>
      <c r="V1457" t="s">
        <v>6271</v>
      </c>
      <c r="W1457" t="s">
        <v>14498</v>
      </c>
      <c r="X1457" t="s">
        <v>14499</v>
      </c>
      <c r="Y1457" t="s">
        <v>14500</v>
      </c>
      <c r="Z1457" s="48" t="str">
        <f t="shared" si="377"/>
        <v>SSA AM-10.121.18.72-SSNL_4/1-10.121.18.73-PNT_3/1</v>
      </c>
      <c r="AA1457" s="48">
        <f t="shared" si="378"/>
        <v>14</v>
      </c>
      <c r="AB1457" s="48">
        <f t="shared" si="379"/>
        <v>18</v>
      </c>
      <c r="AC1457" s="48">
        <f t="shared" si="380"/>
        <v>14</v>
      </c>
      <c r="AD1457" s="48">
        <f t="shared" si="381"/>
        <v>19</v>
      </c>
      <c r="AE1457" s="48" t="str">
        <f t="shared" si="382"/>
        <v>10.121.18.73</v>
      </c>
      <c r="AF1457" s="42" t="str">
        <f t="shared" si="383"/>
        <v>10.121.18.72</v>
      </c>
      <c r="AG1457" s="7" t="str">
        <f t="shared" si="384"/>
        <v>PNT</v>
      </c>
      <c r="AH1457" s="7" t="str">
        <f t="shared" si="385"/>
        <v>SSNL</v>
      </c>
      <c r="AI1457" s="7" t="str">
        <f t="shared" si="386"/>
        <v>S3P1</v>
      </c>
      <c r="AJ1457" s="7" t="str">
        <f t="shared" si="387"/>
        <v>S4P1</v>
      </c>
      <c r="AK1457" s="7" t="str">
        <f>IFERROR(VLOOKUP(Z1457,'PASTE-DL-ALARMS'!$Q$10:$W$2200,7,FALSE),"")</f>
        <v/>
      </c>
      <c r="AL1457" s="55" t="str">
        <f>IFERROR(VLOOKUP(Z1457,'PASTE-DL-ALARMS'!$Q$10:$W$2200,3,FALSE),"")</f>
        <v/>
      </c>
      <c r="AM1457" s="7" t="str">
        <f t="shared" si="388"/>
        <v>10.121.18.73_PNT_S3P1</v>
      </c>
      <c r="AN1457" s="55" t="str">
        <f t="shared" si="389"/>
        <v>10.121.18.72_SSNL_S4P1</v>
      </c>
      <c r="AO1457" s="72" t="e">
        <f t="shared" ca="1" si="390"/>
        <v>#VALUE!</v>
      </c>
      <c r="AP1457" s="7" t="str">
        <f>IFERROR(VLOOKUP(Z1457,'PASTE-DL-ALARMS'!$Q$10:$Z$2800,8,FALSE),"")</f>
        <v/>
      </c>
    </row>
    <row r="1458" spans="1:42" x14ac:dyDescent="0.25">
      <c r="A1458" s="20"/>
      <c r="B1458" s="20"/>
      <c r="C1458" s="20" t="str">
        <f>IF(D1458="Critical",MAX($C$8:C1457)+1,"")</f>
        <v/>
      </c>
      <c r="D1458" s="20" t="str">
        <f t="shared" si="374"/>
        <v>-</v>
      </c>
      <c r="E1458" s="20" t="str">
        <f>VLOOKUP('PASTE-DOWN-DL'!F1458,'SSA-CODE'!$D$4:$E$56,2,FALSE)</f>
        <v>VDA</v>
      </c>
      <c r="F1458" s="48" t="str">
        <f t="shared" si="375"/>
        <v>SSA VDR</v>
      </c>
      <c r="G1458" s="48" t="str">
        <f t="shared" si="376"/>
        <v xml:space="preserve">	SSA VDR</v>
      </c>
      <c r="H1458" s="20">
        <v>1449</v>
      </c>
      <c r="I1458" t="s">
        <v>14501</v>
      </c>
      <c r="J1458" t="s">
        <v>6260</v>
      </c>
      <c r="K1458" t="s">
        <v>6275</v>
      </c>
      <c r="L1458" t="s">
        <v>6262</v>
      </c>
      <c r="M1458" t="s">
        <v>6263</v>
      </c>
      <c r="N1458" t="s">
        <v>14502</v>
      </c>
      <c r="O1458" t="s">
        <v>14503</v>
      </c>
      <c r="P1458" t="s">
        <v>6266</v>
      </c>
      <c r="Q1458" t="s">
        <v>6529</v>
      </c>
      <c r="R1458" t="s">
        <v>6279</v>
      </c>
      <c r="S1458" t="s">
        <v>14504</v>
      </c>
      <c r="T1458" t="s">
        <v>6304</v>
      </c>
      <c r="U1458" t="s">
        <v>6708</v>
      </c>
      <c r="V1458" t="s">
        <v>6271</v>
      </c>
      <c r="W1458" t="s">
        <v>14505</v>
      </c>
      <c r="X1458" t="s">
        <v>14506</v>
      </c>
      <c r="Y1458" t="s">
        <v>6269</v>
      </c>
      <c r="Z1458" s="48" t="str">
        <f t="shared" si="377"/>
        <v>SSA VDR-10.121.19.170-PYRAMID BTS_S1P6-10.121.99.142-ONGC_S4P3</v>
      </c>
      <c r="AA1458" s="48">
        <f t="shared" si="378"/>
        <v>15</v>
      </c>
      <c r="AB1458" s="48">
        <f t="shared" si="379"/>
        <v>20</v>
      </c>
      <c r="AC1458" s="48">
        <f t="shared" si="380"/>
        <v>15</v>
      </c>
      <c r="AD1458" s="48">
        <f t="shared" si="381"/>
        <v>27</v>
      </c>
      <c r="AE1458" s="48" t="str">
        <f t="shared" si="382"/>
        <v>10.121.99.142</v>
      </c>
      <c r="AF1458" s="42" t="str">
        <f t="shared" si="383"/>
        <v>10.121.19.170</v>
      </c>
      <c r="AG1458" s="7" t="str">
        <f t="shared" si="384"/>
        <v>ONGC</v>
      </c>
      <c r="AH1458" s="7" t="str">
        <f t="shared" si="385"/>
        <v>PYRAMID BTS</v>
      </c>
      <c r="AI1458" s="7" t="str">
        <f t="shared" si="386"/>
        <v>S4P3</v>
      </c>
      <c r="AJ1458" s="7" t="str">
        <f t="shared" si="387"/>
        <v>S1P6</v>
      </c>
      <c r="AK1458" s="7" t="str">
        <f>IFERROR(VLOOKUP(Z1458,'PASTE-DL-ALARMS'!$Q$10:$W$2200,7,FALSE),"")</f>
        <v/>
      </c>
      <c r="AL1458" s="55" t="str">
        <f>IFERROR(VLOOKUP(Z1458,'PASTE-DL-ALARMS'!$Q$10:$W$2200,3,FALSE),"")</f>
        <v/>
      </c>
      <c r="AM1458" s="7" t="str">
        <f t="shared" si="388"/>
        <v>10.121.99.142_ONGC_S4P3</v>
      </c>
      <c r="AN1458" s="55" t="str">
        <f t="shared" si="389"/>
        <v>10.121.19.170_PYRAMID BTS_S1P6</v>
      </c>
      <c r="AO1458" s="72" t="e">
        <f t="shared" ca="1" si="390"/>
        <v>#VALUE!</v>
      </c>
      <c r="AP1458" s="7" t="str">
        <f>IFERROR(VLOOKUP(Z1458,'PASTE-DL-ALARMS'!$Q$10:$Z$2800,8,FALSE),"")</f>
        <v/>
      </c>
    </row>
    <row r="1459" spans="1:42" x14ac:dyDescent="0.25">
      <c r="A1459" s="20"/>
      <c r="B1459" s="20"/>
      <c r="C1459" s="20" t="str">
        <f>IF(D1459="Critical",MAX($C$8:C1458)+1,"")</f>
        <v/>
      </c>
      <c r="D1459" s="20" t="str">
        <f t="shared" si="374"/>
        <v>-</v>
      </c>
      <c r="E1459" s="20" t="str">
        <f>VLOOKUP('PASTE-DOWN-DL'!F1459,'SSA-CODE'!$D$4:$E$56,2,FALSE)</f>
        <v>VDA</v>
      </c>
      <c r="F1459" s="48" t="str">
        <f t="shared" si="375"/>
        <v>SSA VDR</v>
      </c>
      <c r="G1459" s="48" t="str">
        <f t="shared" si="376"/>
        <v xml:space="preserve">	SSA VDR</v>
      </c>
      <c r="H1459" s="20">
        <v>1450</v>
      </c>
      <c r="I1459" t="s">
        <v>14507</v>
      </c>
      <c r="J1459" t="s">
        <v>6466</v>
      </c>
      <c r="K1459" t="s">
        <v>6275</v>
      </c>
      <c r="L1459" t="s">
        <v>6262</v>
      </c>
      <c r="M1459" t="s">
        <v>6263</v>
      </c>
      <c r="N1459" t="s">
        <v>14508</v>
      </c>
      <c r="O1459" t="s">
        <v>14509</v>
      </c>
      <c r="P1459" t="s">
        <v>6266</v>
      </c>
      <c r="Q1459" t="s">
        <v>6469</v>
      </c>
      <c r="R1459" t="s">
        <v>6279</v>
      </c>
      <c r="S1459" t="s">
        <v>6470</v>
      </c>
      <c r="T1459" t="s">
        <v>6471</v>
      </c>
      <c r="U1459" t="s">
        <v>13023</v>
      </c>
      <c r="V1459" t="s">
        <v>6271</v>
      </c>
      <c r="W1459" t="s">
        <v>14510</v>
      </c>
      <c r="X1459" t="s">
        <v>14511</v>
      </c>
      <c r="Y1459" t="s">
        <v>6269</v>
      </c>
      <c r="Z1459" s="48" t="str">
        <f t="shared" si="377"/>
        <v>SSA VDR-10.121.19.138-CITY2_B2_5/10-10.121.99.150-CITY 3_B2_5/10</v>
      </c>
      <c r="AA1459" s="48">
        <f t="shared" si="378"/>
        <v>15</v>
      </c>
      <c r="AB1459" s="48">
        <f t="shared" si="379"/>
        <v>22</v>
      </c>
      <c r="AC1459" s="48">
        <f t="shared" si="380"/>
        <v>15</v>
      </c>
      <c r="AD1459" s="48">
        <f t="shared" si="381"/>
        <v>21</v>
      </c>
      <c r="AE1459" s="48" t="str">
        <f t="shared" si="382"/>
        <v>10.121.99.150</v>
      </c>
      <c r="AF1459" s="42" t="str">
        <f t="shared" si="383"/>
        <v>10.121.19.138</v>
      </c>
      <c r="AG1459" s="7" t="str">
        <f t="shared" si="384"/>
        <v>CITY 3</v>
      </c>
      <c r="AH1459" s="7" t="str">
        <f t="shared" si="385"/>
        <v>CITY2</v>
      </c>
      <c r="AI1459" s="7" t="str">
        <f t="shared" si="386"/>
        <v>S5P10</v>
      </c>
      <c r="AJ1459" s="7" t="str">
        <f t="shared" si="387"/>
        <v>S5P10</v>
      </c>
      <c r="AK1459" s="7" t="str">
        <f>IFERROR(VLOOKUP(Z1459,'PASTE-DL-ALARMS'!$Q$10:$W$2200,7,FALSE),"")</f>
        <v/>
      </c>
      <c r="AL1459" s="55" t="str">
        <f>IFERROR(VLOOKUP(Z1459,'PASTE-DL-ALARMS'!$Q$10:$W$2200,3,FALSE),"")</f>
        <v/>
      </c>
      <c r="AM1459" s="7" t="str">
        <f t="shared" si="388"/>
        <v>10.121.99.150_CITY 3_S5P10</v>
      </c>
      <c r="AN1459" s="55" t="str">
        <f t="shared" si="389"/>
        <v>10.121.19.138_CITY2_S5P10</v>
      </c>
      <c r="AO1459" s="72" t="e">
        <f t="shared" ca="1" si="390"/>
        <v>#VALUE!</v>
      </c>
      <c r="AP1459" s="7" t="str">
        <f>IFERROR(VLOOKUP(Z1459,'PASTE-DL-ALARMS'!$Q$10:$Z$2800,8,FALSE),"")</f>
        <v/>
      </c>
    </row>
    <row r="1460" spans="1:42" x14ac:dyDescent="0.25">
      <c r="A1460" s="20"/>
      <c r="B1460" s="20"/>
      <c r="C1460" s="20" t="str">
        <f>IF(D1460="Critical",MAX($C$8:C1459)+1,"")</f>
        <v/>
      </c>
      <c r="D1460" s="20" t="str">
        <f t="shared" si="374"/>
        <v>-</v>
      </c>
      <c r="E1460" s="20" t="str">
        <f>VLOOKUP('PASTE-DOWN-DL'!F1460,'SSA-CODE'!$D$4:$E$56,2,FALSE)</f>
        <v>RJT</v>
      </c>
      <c r="F1460" s="48" t="str">
        <f t="shared" si="375"/>
        <v>SSA RJ</v>
      </c>
      <c r="G1460" s="48" t="str">
        <f t="shared" si="376"/>
        <v xml:space="preserve">	SSA RJ</v>
      </c>
      <c r="H1460" s="20">
        <v>1451</v>
      </c>
      <c r="I1460" t="s">
        <v>14512</v>
      </c>
      <c r="J1460" t="s">
        <v>6260</v>
      </c>
      <c r="K1460" t="s">
        <v>6275</v>
      </c>
      <c r="L1460" t="s">
        <v>6262</v>
      </c>
      <c r="M1460" t="s">
        <v>6263</v>
      </c>
      <c r="N1460" t="s">
        <v>14513</v>
      </c>
      <c r="O1460" t="s">
        <v>14514</v>
      </c>
      <c r="P1460" t="s">
        <v>6266</v>
      </c>
      <c r="Q1460" t="s">
        <v>6507</v>
      </c>
      <c r="R1460" t="s">
        <v>6401</v>
      </c>
      <c r="S1460" t="s">
        <v>14515</v>
      </c>
      <c r="T1460" t="s">
        <v>6500</v>
      </c>
      <c r="U1460" t="s">
        <v>14516</v>
      </c>
      <c r="V1460" t="s">
        <v>6271</v>
      </c>
      <c r="W1460" t="s">
        <v>14517</v>
      </c>
      <c r="X1460" t="s">
        <v>14518</v>
      </c>
      <c r="Y1460" t="s">
        <v>6269</v>
      </c>
      <c r="Z1460" s="48" t="str">
        <f t="shared" si="377"/>
        <v>SSA RJ-10.121.19.110-KRISHNA PALACE-10.121.19.66-KR 2</v>
      </c>
      <c r="AA1460" s="48">
        <f t="shared" si="378"/>
        <v>14</v>
      </c>
      <c r="AB1460" s="48">
        <f t="shared" si="379"/>
        <v>22</v>
      </c>
      <c r="AC1460" s="48">
        <f t="shared" si="380"/>
        <v>15</v>
      </c>
      <c r="AD1460" s="48">
        <f t="shared" si="381"/>
        <v>30</v>
      </c>
      <c r="AE1460" s="48" t="str">
        <f t="shared" si="382"/>
        <v>10.121.19.66</v>
      </c>
      <c r="AF1460" s="42" t="str">
        <f t="shared" si="383"/>
        <v>10.121.19.110</v>
      </c>
      <c r="AG1460" s="7" t="str">
        <f t="shared" si="384"/>
        <v>KR2 GNE</v>
      </c>
      <c r="AH1460" s="7" t="str">
        <f t="shared" si="385"/>
        <v>KRISHNA PALACE</v>
      </c>
      <c r="AI1460" s="7" t="str">
        <f t="shared" si="386"/>
        <v>S3P6</v>
      </c>
      <c r="AJ1460" s="7" t="str">
        <f t="shared" si="387"/>
        <v>S1P5</v>
      </c>
      <c r="AK1460" s="7" t="str">
        <f>IFERROR(VLOOKUP(Z1460,'PASTE-DL-ALARMS'!$Q$10:$W$2200,7,FALSE),"")</f>
        <v/>
      </c>
      <c r="AL1460" s="55" t="str">
        <f>IFERROR(VLOOKUP(Z1460,'PASTE-DL-ALARMS'!$Q$10:$W$2200,3,FALSE),"")</f>
        <v/>
      </c>
      <c r="AM1460" s="7" t="str">
        <f t="shared" si="388"/>
        <v>10.121.19.66_KR2 GNE_S3P6</v>
      </c>
      <c r="AN1460" s="55" t="str">
        <f t="shared" si="389"/>
        <v>10.121.19.110_KRISHNA PALACE_S1P5</v>
      </c>
      <c r="AO1460" s="72" t="e">
        <f t="shared" ca="1" si="390"/>
        <v>#VALUE!</v>
      </c>
      <c r="AP1460" s="7" t="str">
        <f>IFERROR(VLOOKUP(Z1460,'PASTE-DL-ALARMS'!$Q$10:$Z$2800,8,FALSE),"")</f>
        <v/>
      </c>
    </row>
    <row r="1461" spans="1:42" x14ac:dyDescent="0.25">
      <c r="A1461" s="20"/>
      <c r="B1461" s="20"/>
      <c r="C1461" s="20" t="str">
        <f>IF(D1461="Critical",MAX($C$8:C1460)+1,"")</f>
        <v/>
      </c>
      <c r="D1461" s="20" t="str">
        <f t="shared" si="374"/>
        <v>-</v>
      </c>
      <c r="E1461" s="20" t="str">
        <f>VLOOKUP('PASTE-DOWN-DL'!F1461,'SSA-CODE'!$D$4:$E$56,2,FALSE)</f>
        <v>VAL</v>
      </c>
      <c r="F1461" s="48" t="str">
        <f t="shared" si="375"/>
        <v>SSA VAL</v>
      </c>
      <c r="G1461" s="48" t="str">
        <f t="shared" si="376"/>
        <v xml:space="preserve">	SSA VAL</v>
      </c>
      <c r="H1461" s="20">
        <v>1452</v>
      </c>
      <c r="I1461" t="s">
        <v>14519</v>
      </c>
      <c r="J1461" t="s">
        <v>6260</v>
      </c>
      <c r="K1461" t="s">
        <v>6275</v>
      </c>
      <c r="L1461" t="s">
        <v>6262</v>
      </c>
      <c r="M1461" t="s">
        <v>6263</v>
      </c>
      <c r="N1461" t="s">
        <v>14520</v>
      </c>
      <c r="O1461" t="s">
        <v>14521</v>
      </c>
      <c r="P1461" t="s">
        <v>6266</v>
      </c>
      <c r="Q1461" t="s">
        <v>6378</v>
      </c>
      <c r="R1461" t="s">
        <v>6279</v>
      </c>
      <c r="S1461" t="s">
        <v>14522</v>
      </c>
      <c r="T1461" t="s">
        <v>6313</v>
      </c>
      <c r="U1461" t="s">
        <v>14522</v>
      </c>
      <c r="V1461" t="s">
        <v>6271</v>
      </c>
      <c r="W1461" t="s">
        <v>14523</v>
      </c>
      <c r="X1461" t="s">
        <v>14524</v>
      </c>
      <c r="Y1461" t="s">
        <v>6269</v>
      </c>
      <c r="Z1461" s="48" t="str">
        <f t="shared" si="377"/>
        <v>SSA VAL-10.121.24.144-Haridarshan_1/5-10.121.24.129-Valsad Old TE(GNE)_4/6</v>
      </c>
      <c r="AA1461" s="48">
        <f t="shared" si="378"/>
        <v>15</v>
      </c>
      <c r="AB1461" s="48">
        <f t="shared" si="379"/>
        <v>27</v>
      </c>
      <c r="AC1461" s="48">
        <f t="shared" si="380"/>
        <v>15</v>
      </c>
      <c r="AD1461" s="48">
        <f t="shared" si="381"/>
        <v>34</v>
      </c>
      <c r="AE1461" s="48" t="str">
        <f t="shared" si="382"/>
        <v>10.121.24.144</v>
      </c>
      <c r="AF1461" s="42" t="str">
        <f t="shared" si="383"/>
        <v>10.121.24.129</v>
      </c>
      <c r="AG1461" s="7" t="str">
        <f t="shared" si="384"/>
        <v>Haridarshan</v>
      </c>
      <c r="AH1461" s="7" t="str">
        <f t="shared" si="385"/>
        <v>Valsad-Old-TE(GNE)</v>
      </c>
      <c r="AI1461" s="7" t="str">
        <f t="shared" si="386"/>
        <v>S1P5</v>
      </c>
      <c r="AJ1461" s="7" t="str">
        <f t="shared" si="387"/>
        <v>S4P6</v>
      </c>
      <c r="AK1461" s="7" t="str">
        <f>IFERROR(VLOOKUP(Z1461,'PASTE-DL-ALARMS'!$Q$10:$W$2200,7,FALSE),"")</f>
        <v/>
      </c>
      <c r="AL1461" s="55" t="str">
        <f>IFERROR(VLOOKUP(Z1461,'PASTE-DL-ALARMS'!$Q$10:$W$2200,3,FALSE),"")</f>
        <v/>
      </c>
      <c r="AM1461" s="7" t="str">
        <f t="shared" si="388"/>
        <v>10.121.24.144_Haridarshan_S1P5</v>
      </c>
      <c r="AN1461" s="55" t="str">
        <f t="shared" si="389"/>
        <v>10.121.24.129_Valsad-Old-TE(GNE)_S4P6</v>
      </c>
      <c r="AO1461" s="72" t="e">
        <f t="shared" ca="1" si="390"/>
        <v>#VALUE!</v>
      </c>
      <c r="AP1461" s="7" t="str">
        <f>IFERROR(VLOOKUP(Z1461,'PASTE-DL-ALARMS'!$Q$10:$Z$2800,8,FALSE),"")</f>
        <v/>
      </c>
    </row>
    <row r="1462" spans="1:42" x14ac:dyDescent="0.25">
      <c r="A1462" s="20"/>
      <c r="B1462" s="20"/>
      <c r="C1462" s="20" t="str">
        <f>IF(D1462="Critical",MAX($C$8:C1461)+1,"")</f>
        <v/>
      </c>
      <c r="D1462" s="20" t="str">
        <f t="shared" si="374"/>
        <v>-</v>
      </c>
      <c r="E1462" s="20" t="str">
        <f>VLOOKUP('PASTE-DOWN-DL'!F1462,'SSA-CODE'!$D$4:$E$56,2,FALSE)</f>
        <v>SRT</v>
      </c>
      <c r="F1462" s="48" t="str">
        <f t="shared" si="375"/>
        <v>SSA SR</v>
      </c>
      <c r="G1462" s="48" t="str">
        <f t="shared" si="376"/>
        <v xml:space="preserve">	SSA SR</v>
      </c>
      <c r="H1462" s="20">
        <v>1453</v>
      </c>
      <c r="I1462" t="s">
        <v>14525</v>
      </c>
      <c r="J1462" t="s">
        <v>6260</v>
      </c>
      <c r="K1462" t="s">
        <v>6261</v>
      </c>
      <c r="L1462" t="s">
        <v>6262</v>
      </c>
      <c r="M1462" t="s">
        <v>6263</v>
      </c>
      <c r="N1462" t="s">
        <v>14526</v>
      </c>
      <c r="O1462" t="s">
        <v>14527</v>
      </c>
      <c r="P1462" t="s">
        <v>6266</v>
      </c>
      <c r="Q1462" t="s">
        <v>6352</v>
      </c>
      <c r="R1462" t="s">
        <v>7341</v>
      </c>
      <c r="S1462" t="s">
        <v>6778</v>
      </c>
      <c r="T1462" t="s">
        <v>6353</v>
      </c>
      <c r="U1462" t="s">
        <v>6778</v>
      </c>
      <c r="V1462" t="s">
        <v>6271</v>
      </c>
      <c r="W1462" t="s">
        <v>9443</v>
      </c>
      <c r="X1462" t="s">
        <v>14528</v>
      </c>
      <c r="Y1462" t="s">
        <v>6269</v>
      </c>
      <c r="Z1462" s="48" t="str">
        <f t="shared" si="377"/>
        <v>SSA SR-10.121.19.202-NANPURA PH2\S4P1-10.121.19.243-GSWANSURATDC PH2\S3P1_10GE</v>
      </c>
      <c r="AA1462" s="48">
        <f t="shared" si="378"/>
        <v>15</v>
      </c>
      <c r="AB1462" s="48">
        <f t="shared" si="379"/>
        <v>30</v>
      </c>
      <c r="AC1462" s="48">
        <f t="shared" si="380"/>
        <v>15</v>
      </c>
      <c r="AD1462" s="48">
        <f t="shared" si="381"/>
        <v>23</v>
      </c>
      <c r="AE1462" s="48" t="str">
        <f t="shared" si="382"/>
        <v>10.121.19.243</v>
      </c>
      <c r="AF1462" s="42" t="str">
        <f t="shared" si="383"/>
        <v>10.121.19.202</v>
      </c>
      <c r="AG1462" s="7" t="str">
        <f t="shared" si="384"/>
        <v>GSWAN SURAT DC</v>
      </c>
      <c r="AH1462" s="7" t="str">
        <f t="shared" si="385"/>
        <v>NANPURA</v>
      </c>
      <c r="AI1462" s="7" t="str">
        <f t="shared" si="386"/>
        <v>S3P1</v>
      </c>
      <c r="AJ1462" s="7" t="str">
        <f t="shared" si="387"/>
        <v>S4P1</v>
      </c>
      <c r="AK1462" s="7" t="str">
        <f>IFERROR(VLOOKUP(Z1462,'PASTE-DL-ALARMS'!$Q$10:$W$2200,7,FALSE),"")</f>
        <v/>
      </c>
      <c r="AL1462" s="55" t="str">
        <f>IFERROR(VLOOKUP(Z1462,'PASTE-DL-ALARMS'!$Q$10:$W$2200,3,FALSE),"")</f>
        <v/>
      </c>
      <c r="AM1462" s="7" t="str">
        <f t="shared" si="388"/>
        <v>10.121.19.243_GSWAN SURAT DC_S3P1</v>
      </c>
      <c r="AN1462" s="55" t="str">
        <f t="shared" si="389"/>
        <v>10.121.19.202_NANPURA_S4P1</v>
      </c>
      <c r="AO1462" s="72" t="e">
        <f t="shared" ca="1" si="390"/>
        <v>#VALUE!</v>
      </c>
      <c r="AP1462" s="7" t="str">
        <f>IFERROR(VLOOKUP(Z1462,'PASTE-DL-ALARMS'!$Q$10:$Z$2800,8,FALSE),"")</f>
        <v/>
      </c>
    </row>
    <row r="1463" spans="1:42" x14ac:dyDescent="0.25">
      <c r="A1463" s="20"/>
      <c r="B1463" s="20"/>
      <c r="C1463" s="20" t="str">
        <f>IF(D1463="Critical",MAX($C$8:C1462)+1,"")</f>
        <v/>
      </c>
      <c r="D1463" s="20" t="str">
        <f t="shared" si="374"/>
        <v>-</v>
      </c>
      <c r="E1463" s="20" t="str">
        <f>VLOOKUP('PASTE-DOWN-DL'!F1463,'SSA-CODE'!$D$4:$E$56,2,FALSE)</f>
        <v>BCH</v>
      </c>
      <c r="F1463" s="48" t="str">
        <f t="shared" si="375"/>
        <v>SSA BCH</v>
      </c>
      <c r="G1463" s="48" t="str">
        <f t="shared" si="376"/>
        <v xml:space="preserve">	SSA BCH</v>
      </c>
      <c r="H1463" s="20">
        <v>1454</v>
      </c>
      <c r="I1463" t="s">
        <v>14529</v>
      </c>
      <c r="J1463" t="s">
        <v>6260</v>
      </c>
      <c r="K1463" t="s">
        <v>6275</v>
      </c>
      <c r="L1463" t="s">
        <v>6262</v>
      </c>
      <c r="M1463" t="s">
        <v>6263</v>
      </c>
      <c r="N1463" t="s">
        <v>14531</v>
      </c>
      <c r="O1463" t="s">
        <v>14530</v>
      </c>
      <c r="P1463" t="s">
        <v>6266</v>
      </c>
      <c r="Q1463" t="s">
        <v>6529</v>
      </c>
      <c r="R1463" t="s">
        <v>6279</v>
      </c>
      <c r="S1463" t="s">
        <v>13801</v>
      </c>
      <c r="T1463" t="s">
        <v>6937</v>
      </c>
      <c r="U1463" t="s">
        <v>13801</v>
      </c>
      <c r="V1463" t="s">
        <v>6271</v>
      </c>
      <c r="W1463" t="s">
        <v>13802</v>
      </c>
      <c r="X1463" t="s">
        <v>14532</v>
      </c>
      <c r="Y1463" t="s">
        <v>6269</v>
      </c>
      <c r="Z1463" s="48" t="str">
        <f t="shared" si="377"/>
        <v>SSA BCH-10.121.96.82-Dediapada_S3P4-10.121.24.204-MANGLAM TOWER_S2P5</v>
      </c>
      <c r="AA1463" s="48">
        <f t="shared" si="378"/>
        <v>15</v>
      </c>
      <c r="AB1463" s="48">
        <f t="shared" si="379"/>
        <v>22</v>
      </c>
      <c r="AC1463" s="48">
        <f t="shared" si="380"/>
        <v>14</v>
      </c>
      <c r="AD1463" s="48">
        <f t="shared" si="381"/>
        <v>24</v>
      </c>
      <c r="AE1463" s="48" t="str">
        <f t="shared" si="382"/>
        <v>10.121.24.204</v>
      </c>
      <c r="AF1463" s="42" t="str">
        <f t="shared" si="383"/>
        <v>10.121.96.82</v>
      </c>
      <c r="AG1463" s="7" t="str">
        <f t="shared" si="384"/>
        <v>CHIKDA</v>
      </c>
      <c r="AH1463" s="7" t="str">
        <f t="shared" si="385"/>
        <v>Dediapada</v>
      </c>
      <c r="AI1463" s="7" t="str">
        <f t="shared" si="386"/>
        <v>S2P5</v>
      </c>
      <c r="AJ1463" s="7" t="str">
        <f t="shared" si="387"/>
        <v>S3P4</v>
      </c>
      <c r="AK1463" s="7" t="str">
        <f>IFERROR(VLOOKUP(Z1463,'PASTE-DL-ALARMS'!$Q$10:$W$2200,7,FALSE),"")</f>
        <v/>
      </c>
      <c r="AL1463" s="55" t="str">
        <f>IFERROR(VLOOKUP(Z1463,'PASTE-DL-ALARMS'!$Q$10:$W$2200,3,FALSE),"")</f>
        <v/>
      </c>
      <c r="AM1463" s="7" t="str">
        <f t="shared" si="388"/>
        <v>10.121.24.204_CHIKDA_S2P5</v>
      </c>
      <c r="AN1463" s="55" t="str">
        <f t="shared" si="389"/>
        <v>10.121.96.82_Dediapada_S3P4</v>
      </c>
      <c r="AO1463" s="72" t="e">
        <f t="shared" ca="1" si="390"/>
        <v>#VALUE!</v>
      </c>
      <c r="AP1463" s="7" t="str">
        <f>IFERROR(VLOOKUP(Z1463,'PASTE-DL-ALARMS'!$Q$10:$Z$2800,8,FALSE),"")</f>
        <v/>
      </c>
    </row>
    <row r="1464" spans="1:42" x14ac:dyDescent="0.25">
      <c r="A1464" s="20"/>
      <c r="B1464" s="20"/>
      <c r="C1464" s="20" t="str">
        <f>IF(D1464="Critical",MAX($C$8:C1463)+1,"")</f>
        <v/>
      </c>
      <c r="D1464" s="20" t="str">
        <f t="shared" si="374"/>
        <v>-</v>
      </c>
      <c r="E1464" s="20" t="str">
        <f>VLOOKUP('PASTE-DOWN-DL'!F1464,'SSA-CODE'!$D$4:$E$56,2,FALSE)</f>
        <v>HMR</v>
      </c>
      <c r="F1464" s="48" t="str">
        <f t="shared" si="375"/>
        <v>SSA HMR</v>
      </c>
      <c r="G1464" s="48" t="str">
        <f t="shared" si="376"/>
        <v xml:space="preserve">	SSA HMR</v>
      </c>
      <c r="H1464" s="20">
        <v>1455</v>
      </c>
      <c r="I1464" t="s">
        <v>14533</v>
      </c>
      <c r="J1464" t="s">
        <v>6260</v>
      </c>
      <c r="K1464" t="s">
        <v>6275</v>
      </c>
      <c r="L1464" t="s">
        <v>6262</v>
      </c>
      <c r="M1464" t="s">
        <v>6263</v>
      </c>
      <c r="N1464" t="s">
        <v>14534</v>
      </c>
      <c r="O1464" t="s">
        <v>14535</v>
      </c>
      <c r="P1464" t="s">
        <v>6266</v>
      </c>
      <c r="Q1464" t="s">
        <v>6267</v>
      </c>
      <c r="R1464" t="s">
        <v>6279</v>
      </c>
      <c r="S1464" t="s">
        <v>14536</v>
      </c>
      <c r="T1464" t="s">
        <v>6486</v>
      </c>
      <c r="U1464" t="s">
        <v>7116</v>
      </c>
      <c r="V1464" t="s">
        <v>6271</v>
      </c>
      <c r="W1464" t="s">
        <v>14537</v>
      </c>
      <c r="X1464" t="s">
        <v>14538</v>
      </c>
      <c r="Y1464" t="s">
        <v>6269</v>
      </c>
      <c r="Z1464" s="48" t="str">
        <f t="shared" si="377"/>
        <v>SSA HMR-10.121.97.75-DHANSURA_4/5-10.121.97.84-SHINOL_4/3</v>
      </c>
      <c r="AA1464" s="48">
        <f t="shared" si="378"/>
        <v>14</v>
      </c>
      <c r="AB1464" s="48">
        <f t="shared" si="379"/>
        <v>23</v>
      </c>
      <c r="AC1464" s="48">
        <f t="shared" si="380"/>
        <v>14</v>
      </c>
      <c r="AD1464" s="48">
        <f t="shared" si="381"/>
        <v>21</v>
      </c>
      <c r="AE1464" s="48" t="str">
        <f t="shared" si="382"/>
        <v>10.121.97.75</v>
      </c>
      <c r="AF1464" s="42" t="str">
        <f t="shared" si="383"/>
        <v>10.121.97.84</v>
      </c>
      <c r="AG1464" s="7" t="str">
        <f t="shared" si="384"/>
        <v>DHANSURA</v>
      </c>
      <c r="AH1464" s="7" t="str">
        <f t="shared" si="385"/>
        <v>SHINOL</v>
      </c>
      <c r="AI1464" s="7" t="str">
        <f t="shared" si="386"/>
        <v>S4P5</v>
      </c>
      <c r="AJ1464" s="7" t="str">
        <f t="shared" si="387"/>
        <v>S4P3</v>
      </c>
      <c r="AK1464" s="7" t="str">
        <f>IFERROR(VLOOKUP(Z1464,'PASTE-DL-ALARMS'!$Q$10:$W$2200,7,FALSE),"")</f>
        <v/>
      </c>
      <c r="AL1464" s="55" t="str">
        <f>IFERROR(VLOOKUP(Z1464,'PASTE-DL-ALARMS'!$Q$10:$W$2200,3,FALSE),"")</f>
        <v/>
      </c>
      <c r="AM1464" s="7" t="str">
        <f t="shared" si="388"/>
        <v>10.121.97.75_DHANSURA_S4P5</v>
      </c>
      <c r="AN1464" s="55" t="str">
        <f t="shared" si="389"/>
        <v>10.121.97.84_SHINOL_S4P3</v>
      </c>
      <c r="AO1464" s="72" t="e">
        <f t="shared" ca="1" si="390"/>
        <v>#VALUE!</v>
      </c>
      <c r="AP1464" s="7" t="str">
        <f>IFERROR(VLOOKUP(Z1464,'PASTE-DL-ALARMS'!$Q$10:$Z$2800,8,FALSE),"")</f>
        <v/>
      </c>
    </row>
    <row r="1465" spans="1:42" x14ac:dyDescent="0.25">
      <c r="A1465" s="20"/>
      <c r="B1465" s="20"/>
      <c r="C1465" s="20" t="str">
        <f>IF(D1465="Critical",MAX($C$8:C1464)+1,"")</f>
        <v/>
      </c>
      <c r="D1465" s="20" t="str">
        <f t="shared" si="374"/>
        <v>-</v>
      </c>
      <c r="E1465" s="20" t="str">
        <f>VLOOKUP('PASTE-DOWN-DL'!F1465,'SSA-CODE'!$D$4:$E$56,2,FALSE)</f>
        <v>SRT</v>
      </c>
      <c r="F1465" s="48" t="str">
        <f t="shared" si="375"/>
        <v>SSA SR</v>
      </c>
      <c r="G1465" s="48" t="str">
        <f t="shared" si="376"/>
        <v xml:space="preserve">	SSA SR</v>
      </c>
      <c r="H1465" s="20">
        <v>1456</v>
      </c>
      <c r="I1465" t="s">
        <v>14539</v>
      </c>
      <c r="J1465" t="s">
        <v>6260</v>
      </c>
      <c r="K1465" t="s">
        <v>6275</v>
      </c>
      <c r="L1465" t="s">
        <v>6262</v>
      </c>
      <c r="M1465" t="s">
        <v>6263</v>
      </c>
      <c r="N1465" t="s">
        <v>14540</v>
      </c>
      <c r="O1465" t="s">
        <v>14541</v>
      </c>
      <c r="P1465" t="s">
        <v>6266</v>
      </c>
      <c r="Q1465" t="s">
        <v>6359</v>
      </c>
      <c r="R1465" t="s">
        <v>6279</v>
      </c>
      <c r="S1465" t="s">
        <v>14542</v>
      </c>
      <c r="T1465" t="s">
        <v>6770</v>
      </c>
      <c r="U1465" t="s">
        <v>14542</v>
      </c>
      <c r="V1465" t="s">
        <v>6271</v>
      </c>
      <c r="W1465" t="s">
        <v>14543</v>
      </c>
      <c r="X1465" t="s">
        <v>6488</v>
      </c>
      <c r="Y1465" t="s">
        <v>6269</v>
      </c>
      <c r="Z1465" s="48" t="str">
        <f t="shared" si="377"/>
        <v>SSA SR-10.121.16.29-TORRENT-SUGEN A1_2/5-10.121.16.3-Pipodara B2_3/3</v>
      </c>
      <c r="AA1465" s="48">
        <f t="shared" si="378"/>
        <v>15</v>
      </c>
      <c r="AB1465" s="48">
        <f t="shared" si="379"/>
        <v>29</v>
      </c>
      <c r="AC1465" s="48">
        <f t="shared" si="380"/>
        <v>15</v>
      </c>
      <c r="AD1465" s="48">
        <f t="shared" si="381"/>
        <v>24</v>
      </c>
      <c r="AE1465" s="48" t="str">
        <f t="shared" si="382"/>
        <v>10.121.100.18</v>
      </c>
      <c r="AF1465" s="42" t="str">
        <f t="shared" si="383"/>
        <v>10.121.100.10</v>
      </c>
      <c r="AG1465" s="7" t="str">
        <f t="shared" si="384"/>
        <v>TORRENT SUGEN</v>
      </c>
      <c r="AH1465" s="7" t="str">
        <f t="shared" si="385"/>
        <v>Pipodara</v>
      </c>
      <c r="AI1465" s="7" t="str">
        <f t="shared" si="386"/>
        <v>S2P5</v>
      </c>
      <c r="AJ1465" s="7" t="str">
        <f t="shared" si="387"/>
        <v>S3P3</v>
      </c>
      <c r="AK1465" s="7" t="str">
        <f>IFERROR(VLOOKUP(Z1465,'PASTE-DL-ALARMS'!$Q$10:$W$2200,7,FALSE),"")</f>
        <v/>
      </c>
      <c r="AL1465" s="55" t="str">
        <f>IFERROR(VLOOKUP(Z1465,'PASTE-DL-ALARMS'!$Q$10:$W$2200,3,FALSE),"")</f>
        <v/>
      </c>
      <c r="AM1465" s="7" t="str">
        <f t="shared" si="388"/>
        <v>10.121.100.18_TORRENT SUGEN_S2P5</v>
      </c>
      <c r="AN1465" s="55" t="str">
        <f t="shared" si="389"/>
        <v>10.121.100.10_Pipodara_S3P3</v>
      </c>
      <c r="AO1465" s="72" t="e">
        <f t="shared" ca="1" si="390"/>
        <v>#VALUE!</v>
      </c>
      <c r="AP1465" s="7" t="str">
        <f>IFERROR(VLOOKUP(Z1465,'PASTE-DL-ALARMS'!$Q$10:$Z$2800,8,FALSE),"")</f>
        <v/>
      </c>
    </row>
    <row r="1466" spans="1:42" x14ac:dyDescent="0.25">
      <c r="A1466" s="20"/>
      <c r="B1466" s="20"/>
      <c r="C1466" s="20" t="str">
        <f>IF(D1466="Critical",MAX($C$8:C1465)+1,"")</f>
        <v/>
      </c>
      <c r="D1466" s="20" t="str">
        <f t="shared" si="374"/>
        <v>-</v>
      </c>
      <c r="E1466" s="20" t="str">
        <f>VLOOKUP('PASTE-DOWN-DL'!F1466,'SSA-CODE'!$D$4:$E$56,2,FALSE)</f>
        <v>AHD</v>
      </c>
      <c r="F1466" s="48" t="str">
        <f t="shared" si="375"/>
        <v>SSA AM</v>
      </c>
      <c r="G1466" s="48" t="str">
        <f t="shared" si="376"/>
        <v xml:space="preserve">	SSA AM</v>
      </c>
      <c r="H1466" s="20">
        <v>1457</v>
      </c>
      <c r="I1466" t="s">
        <v>14544</v>
      </c>
      <c r="J1466" t="s">
        <v>6260</v>
      </c>
      <c r="K1466" t="s">
        <v>6261</v>
      </c>
      <c r="L1466" t="s">
        <v>6262</v>
      </c>
      <c r="M1466" t="s">
        <v>6263</v>
      </c>
      <c r="N1466" t="s">
        <v>14545</v>
      </c>
      <c r="O1466" t="s">
        <v>14546</v>
      </c>
      <c r="P1466" t="s">
        <v>6266</v>
      </c>
      <c r="Q1466" t="s">
        <v>6359</v>
      </c>
      <c r="R1466" t="s">
        <v>6686</v>
      </c>
      <c r="S1466" t="s">
        <v>6269</v>
      </c>
      <c r="T1466" t="s">
        <v>6559</v>
      </c>
      <c r="U1466" t="s">
        <v>6269</v>
      </c>
      <c r="V1466" t="s">
        <v>6271</v>
      </c>
      <c r="W1466" t="s">
        <v>14547</v>
      </c>
      <c r="X1466" t="s">
        <v>14548</v>
      </c>
      <c r="Y1466" t="s">
        <v>14549</v>
      </c>
      <c r="Z1466" s="48" t="str">
        <f t="shared" si="377"/>
        <v>SSA AM-10.121.18.220-TN705B_Maninagar\S3P1-10.121.18.207-TN725B_KKR_B2\S6P1</v>
      </c>
      <c r="AA1466" s="48">
        <f t="shared" si="378"/>
        <v>15</v>
      </c>
      <c r="AB1466" s="48">
        <f t="shared" si="379"/>
        <v>28</v>
      </c>
      <c r="AC1466" s="48">
        <f t="shared" si="380"/>
        <v>15</v>
      </c>
      <c r="AD1466" s="48">
        <f t="shared" si="381"/>
        <v>24</v>
      </c>
      <c r="AE1466" s="48" t="str">
        <f t="shared" si="382"/>
        <v>10.121.18.220</v>
      </c>
      <c r="AF1466" s="42" t="str">
        <f t="shared" si="383"/>
        <v>10.121.18.207</v>
      </c>
      <c r="AG1466" s="7" t="str">
        <f t="shared" si="384"/>
        <v>Maninagar B1</v>
      </c>
      <c r="AH1466" s="7" t="str">
        <f t="shared" si="385"/>
        <v>Kankaria</v>
      </c>
      <c r="AI1466" s="7" t="str">
        <f t="shared" si="386"/>
        <v>S3P1</v>
      </c>
      <c r="AJ1466" s="7" t="str">
        <f t="shared" si="387"/>
        <v>S6P1</v>
      </c>
      <c r="AK1466" s="7" t="str">
        <f>IFERROR(VLOOKUP(Z1466,'PASTE-DL-ALARMS'!$Q$10:$W$2200,7,FALSE),"")</f>
        <v/>
      </c>
      <c r="AL1466" s="55" t="str">
        <f>IFERROR(VLOOKUP(Z1466,'PASTE-DL-ALARMS'!$Q$10:$W$2200,3,FALSE),"")</f>
        <v/>
      </c>
      <c r="AM1466" s="7" t="str">
        <f t="shared" si="388"/>
        <v>10.121.18.220_Maninagar B1_S3P1</v>
      </c>
      <c r="AN1466" s="55" t="str">
        <f t="shared" si="389"/>
        <v>10.121.18.207_Kankaria_S6P1</v>
      </c>
      <c r="AO1466" s="72" t="e">
        <f t="shared" ca="1" si="390"/>
        <v>#VALUE!</v>
      </c>
      <c r="AP1466" s="7" t="str">
        <f>IFERROR(VLOOKUP(Z1466,'PASTE-DL-ALARMS'!$Q$10:$Z$2800,8,FALSE),"")</f>
        <v/>
      </c>
    </row>
    <row r="1467" spans="1:42" x14ac:dyDescent="0.25">
      <c r="A1467" s="20"/>
      <c r="B1467" s="20"/>
      <c r="C1467" s="20" t="str">
        <f>IF(D1467="Critical",MAX($C$8:C1466)+1,"")</f>
        <v/>
      </c>
      <c r="D1467" s="20" t="str">
        <f t="shared" si="374"/>
        <v>-</v>
      </c>
      <c r="E1467" s="20" t="str">
        <f>VLOOKUP('PASTE-DOWN-DL'!F1467,'SSA-CODE'!$D$4:$E$56,2,FALSE)</f>
        <v>PLR</v>
      </c>
      <c r="F1467" s="48" t="str">
        <f t="shared" si="375"/>
        <v>SSA PNP</v>
      </c>
      <c r="G1467" s="48" t="str">
        <f t="shared" si="376"/>
        <v xml:space="preserve">	SSA PNP</v>
      </c>
      <c r="H1467" s="20">
        <v>1458</v>
      </c>
      <c r="I1467" t="s">
        <v>14550</v>
      </c>
      <c r="J1467" t="s">
        <v>6260</v>
      </c>
      <c r="K1467" t="s">
        <v>6275</v>
      </c>
      <c r="L1467" t="s">
        <v>6262</v>
      </c>
      <c r="M1467" t="s">
        <v>6263</v>
      </c>
      <c r="N1467" t="s">
        <v>14551</v>
      </c>
      <c r="O1467" t="s">
        <v>14552</v>
      </c>
      <c r="P1467" t="s">
        <v>6266</v>
      </c>
      <c r="Q1467" t="s">
        <v>6335</v>
      </c>
      <c r="R1467" t="s">
        <v>6279</v>
      </c>
      <c r="S1467" t="s">
        <v>14553</v>
      </c>
      <c r="T1467" t="s">
        <v>6321</v>
      </c>
      <c r="U1467" t="s">
        <v>7242</v>
      </c>
      <c r="V1467" t="s">
        <v>6271</v>
      </c>
      <c r="W1467" t="s">
        <v>14554</v>
      </c>
      <c r="X1467" t="s">
        <v>14555</v>
      </c>
      <c r="Y1467" t="s">
        <v>6269</v>
      </c>
      <c r="Z1467" s="48" t="str">
        <f t="shared" si="377"/>
        <v>SSA PNP-10.121.15.200-Palanpur 2_TN705B_WTR_AM_3/6-10.121.98.133-AMIRGADH_TN705B_GJ_SSA PNP_3/6</v>
      </c>
      <c r="AA1467" s="48">
        <f t="shared" si="378"/>
        <v>15</v>
      </c>
      <c r="AB1467" s="48">
        <f t="shared" si="379"/>
        <v>26</v>
      </c>
      <c r="AC1467" s="48">
        <f t="shared" si="380"/>
        <v>15</v>
      </c>
      <c r="AD1467" s="48">
        <f t="shared" si="381"/>
        <v>24</v>
      </c>
      <c r="AE1467" s="48" t="str">
        <f t="shared" si="382"/>
        <v>10.121.15.200</v>
      </c>
      <c r="AF1467" s="42" t="str">
        <f t="shared" si="383"/>
        <v>10.121.98.133</v>
      </c>
      <c r="AG1467" s="7" t="str">
        <f t="shared" si="384"/>
        <v>Palanpur 2</v>
      </c>
      <c r="AH1467" s="7" t="str">
        <f t="shared" si="385"/>
        <v>AMIRGADH</v>
      </c>
      <c r="AI1467" s="7" t="str">
        <f t="shared" si="386"/>
        <v>S3P6</v>
      </c>
      <c r="AJ1467" s="7" t="str">
        <f t="shared" si="387"/>
        <v>S3P6</v>
      </c>
      <c r="AK1467" s="7" t="str">
        <f>IFERROR(VLOOKUP(Z1467,'PASTE-DL-ALARMS'!$Q$10:$W$2200,7,FALSE),"")</f>
        <v/>
      </c>
      <c r="AL1467" s="55" t="str">
        <f>IFERROR(VLOOKUP(Z1467,'PASTE-DL-ALARMS'!$Q$10:$W$2200,3,FALSE),"")</f>
        <v/>
      </c>
      <c r="AM1467" s="7" t="str">
        <f t="shared" si="388"/>
        <v>10.121.15.200_Palanpur 2_S3P6</v>
      </c>
      <c r="AN1467" s="55" t="str">
        <f t="shared" si="389"/>
        <v>10.121.98.133_AMIRGADH_S3P6</v>
      </c>
      <c r="AO1467" s="72" t="e">
        <f t="shared" ca="1" si="390"/>
        <v>#VALUE!</v>
      </c>
      <c r="AP1467" s="7" t="str">
        <f>IFERROR(VLOOKUP(Z1467,'PASTE-DL-ALARMS'!$Q$10:$Z$2800,8,FALSE),"")</f>
        <v/>
      </c>
    </row>
    <row r="1468" spans="1:42" x14ac:dyDescent="0.25">
      <c r="A1468" s="20"/>
      <c r="B1468" s="20"/>
      <c r="C1468" s="20" t="str">
        <f>IF(D1468="Critical",MAX($C$8:C1467)+1,"")</f>
        <v/>
      </c>
      <c r="D1468" s="20" t="str">
        <f t="shared" si="374"/>
        <v>-</v>
      </c>
      <c r="E1468" s="20" t="str">
        <f>VLOOKUP('PASTE-DOWN-DL'!F1468,'SSA-CODE'!$D$4:$E$56,2,FALSE)</f>
        <v>VAL</v>
      </c>
      <c r="F1468" s="48" t="str">
        <f t="shared" si="375"/>
        <v>SSA VAL</v>
      </c>
      <c r="G1468" s="48" t="str">
        <f t="shared" si="376"/>
        <v xml:space="preserve">	SSA VAL</v>
      </c>
      <c r="H1468" s="20">
        <v>1459</v>
      </c>
      <c r="I1468" t="s">
        <v>14556</v>
      </c>
      <c r="J1468" t="s">
        <v>6260</v>
      </c>
      <c r="K1468" t="s">
        <v>6275</v>
      </c>
      <c r="L1468" t="s">
        <v>6262</v>
      </c>
      <c r="M1468" t="s">
        <v>6263</v>
      </c>
      <c r="N1468" t="s">
        <v>14557</v>
      </c>
      <c r="O1468" t="s">
        <v>14558</v>
      </c>
      <c r="P1468" t="s">
        <v>6266</v>
      </c>
      <c r="Q1468" t="s">
        <v>9853</v>
      </c>
      <c r="R1468" t="s">
        <v>6279</v>
      </c>
      <c r="S1468" t="s">
        <v>14559</v>
      </c>
      <c r="T1468" t="s">
        <v>6304</v>
      </c>
      <c r="U1468" t="s">
        <v>6931</v>
      </c>
      <c r="V1468" t="s">
        <v>6271</v>
      </c>
      <c r="W1468" t="s">
        <v>14560</v>
      </c>
      <c r="X1468" t="s">
        <v>14561</v>
      </c>
      <c r="Y1468" t="s">
        <v>6269</v>
      </c>
      <c r="Z1468" s="48" t="str">
        <f t="shared" si="377"/>
        <v>SSA VAL-10.121.68.75-SUNRISE BTS_1/5-10.121.68.74-GUNJAN BTS_1/6</v>
      </c>
      <c r="AA1468" s="48">
        <f t="shared" si="378"/>
        <v>14</v>
      </c>
      <c r="AB1468" s="48">
        <f t="shared" si="379"/>
        <v>25</v>
      </c>
      <c r="AC1468" s="48">
        <f t="shared" si="380"/>
        <v>14</v>
      </c>
      <c r="AD1468" s="48">
        <f t="shared" si="381"/>
        <v>26</v>
      </c>
      <c r="AE1468" s="48" t="str">
        <f t="shared" si="382"/>
        <v>10.121.68.74</v>
      </c>
      <c r="AF1468" s="42" t="str">
        <f t="shared" si="383"/>
        <v>10.121.68.75</v>
      </c>
      <c r="AG1468" s="7" t="str">
        <f t="shared" si="384"/>
        <v>GUNJAN BTS</v>
      </c>
      <c r="AH1468" s="7" t="str">
        <f t="shared" si="385"/>
        <v>SUNRISE BTS</v>
      </c>
      <c r="AI1468" s="7" t="str">
        <f t="shared" si="386"/>
        <v>S1P6</v>
      </c>
      <c r="AJ1468" s="7" t="str">
        <f t="shared" si="387"/>
        <v>S1P5</v>
      </c>
      <c r="AK1468" s="7" t="str">
        <f>IFERROR(VLOOKUP(Z1468,'PASTE-DL-ALARMS'!$Q$10:$W$2200,7,FALSE),"")</f>
        <v/>
      </c>
      <c r="AL1468" s="55" t="str">
        <f>IFERROR(VLOOKUP(Z1468,'PASTE-DL-ALARMS'!$Q$10:$W$2200,3,FALSE),"")</f>
        <v/>
      </c>
      <c r="AM1468" s="7" t="str">
        <f t="shared" si="388"/>
        <v>10.121.68.74_GUNJAN BTS_S1P6</v>
      </c>
      <c r="AN1468" s="55" t="str">
        <f t="shared" si="389"/>
        <v>10.121.68.75_SUNRISE BTS_S1P5</v>
      </c>
      <c r="AO1468" s="72" t="e">
        <f t="shared" ca="1" si="390"/>
        <v>#VALUE!</v>
      </c>
      <c r="AP1468" s="7" t="str">
        <f>IFERROR(VLOOKUP(Z1468,'PASTE-DL-ALARMS'!$Q$10:$Z$2800,8,FALSE),"")</f>
        <v/>
      </c>
    </row>
    <row r="1469" spans="1:42" x14ac:dyDescent="0.25">
      <c r="A1469" s="20"/>
      <c r="B1469" s="20"/>
      <c r="C1469" s="20" t="str">
        <f>IF(D1469="Critical",MAX($C$8:C1468)+1,"")</f>
        <v/>
      </c>
      <c r="D1469" s="20" t="str">
        <f t="shared" si="374"/>
        <v>-</v>
      </c>
      <c r="E1469" s="20" t="str">
        <f>VLOOKUP('PASTE-DOWN-DL'!F1469,'SSA-CODE'!$D$4:$E$56,2,FALSE)</f>
        <v>AHD</v>
      </c>
      <c r="F1469" s="48" t="str">
        <f t="shared" si="375"/>
        <v>SSA AM</v>
      </c>
      <c r="G1469" s="48" t="str">
        <f t="shared" si="376"/>
        <v xml:space="preserve">	SSA AM</v>
      </c>
      <c r="H1469" s="20">
        <v>1460</v>
      </c>
      <c r="I1469" t="s">
        <v>14562</v>
      </c>
      <c r="J1469" t="s">
        <v>6260</v>
      </c>
      <c r="K1469" t="s">
        <v>6275</v>
      </c>
      <c r="L1469" t="s">
        <v>6262</v>
      </c>
      <c r="M1469" t="s">
        <v>6263</v>
      </c>
      <c r="N1469" t="s">
        <v>14563</v>
      </c>
      <c r="O1469" t="s">
        <v>14564</v>
      </c>
      <c r="P1469" t="s">
        <v>6266</v>
      </c>
      <c r="Q1469" t="s">
        <v>6431</v>
      </c>
      <c r="R1469" t="s">
        <v>6294</v>
      </c>
      <c r="S1469" t="s">
        <v>14565</v>
      </c>
      <c r="T1469" t="s">
        <v>6770</v>
      </c>
      <c r="U1469" t="s">
        <v>14566</v>
      </c>
      <c r="V1469" t="s">
        <v>6271</v>
      </c>
      <c r="W1469" t="s">
        <v>14567</v>
      </c>
      <c r="X1469" t="s">
        <v>14568</v>
      </c>
      <c r="Y1469" t="s">
        <v>6269</v>
      </c>
      <c r="Z1469" s="48" t="str">
        <f t="shared" si="377"/>
        <v>SSA AM-10.121.18.114-Krishna Enterprises_1/5-10.121.18.135-Naroda_6/3</v>
      </c>
      <c r="AA1469" s="48">
        <f t="shared" si="378"/>
        <v>15</v>
      </c>
      <c r="AB1469" s="48">
        <f t="shared" si="379"/>
        <v>22</v>
      </c>
      <c r="AC1469" s="48">
        <f t="shared" si="380"/>
        <v>15</v>
      </c>
      <c r="AD1469" s="48">
        <f t="shared" si="381"/>
        <v>34</v>
      </c>
      <c r="AE1469" s="48" t="str">
        <f t="shared" si="382"/>
        <v>10.121.18.135</v>
      </c>
      <c r="AF1469" s="42" t="str">
        <f t="shared" si="383"/>
        <v>10.121.18.114</v>
      </c>
      <c r="AG1469" s="7" t="str">
        <f t="shared" si="384"/>
        <v>NARODA</v>
      </c>
      <c r="AH1469" s="7" t="str">
        <f t="shared" si="385"/>
        <v>KRISHNA ENTERPRISE</v>
      </c>
      <c r="AI1469" s="7" t="str">
        <f t="shared" si="386"/>
        <v>S6P3</v>
      </c>
      <c r="AJ1469" s="7" t="str">
        <f t="shared" si="387"/>
        <v>S1P5</v>
      </c>
      <c r="AK1469" s="7" t="str">
        <f>IFERROR(VLOOKUP(Z1469,'PASTE-DL-ALARMS'!$Q$10:$W$2200,7,FALSE),"")</f>
        <v/>
      </c>
      <c r="AL1469" s="55" t="str">
        <f>IFERROR(VLOOKUP(Z1469,'PASTE-DL-ALARMS'!$Q$10:$W$2200,3,FALSE),"")</f>
        <v/>
      </c>
      <c r="AM1469" s="7" t="str">
        <f t="shared" si="388"/>
        <v>10.121.18.135_NARODA_S6P3</v>
      </c>
      <c r="AN1469" s="55" t="str">
        <f t="shared" si="389"/>
        <v>10.121.18.114_KRISHNA ENTERPRISE_S1P5</v>
      </c>
      <c r="AO1469" s="72" t="e">
        <f t="shared" ca="1" si="390"/>
        <v>#VALUE!</v>
      </c>
      <c r="AP1469" s="7" t="str">
        <f>IFERROR(VLOOKUP(Z1469,'PASTE-DL-ALARMS'!$Q$10:$Z$2800,8,FALSE),"")</f>
        <v/>
      </c>
    </row>
    <row r="1470" spans="1:42" x14ac:dyDescent="0.25">
      <c r="A1470" s="20"/>
      <c r="B1470" s="20"/>
      <c r="C1470" s="20" t="str">
        <f>IF(D1470="Critical",MAX($C$8:C1469)+1,"")</f>
        <v/>
      </c>
      <c r="D1470" s="20" t="str">
        <f t="shared" si="374"/>
        <v>-</v>
      </c>
      <c r="E1470" s="20" t="str">
        <f>VLOOKUP('PASTE-DOWN-DL'!F1470,'SSA-CODE'!$D$4:$E$56,2,FALSE)</f>
        <v>JMN</v>
      </c>
      <c r="F1470" s="48" t="str">
        <f t="shared" si="375"/>
        <v>SSA JMN</v>
      </c>
      <c r="G1470" s="48" t="str">
        <f t="shared" si="376"/>
        <v xml:space="preserve">	SSA JMN</v>
      </c>
      <c r="H1470" s="20">
        <v>1461</v>
      </c>
      <c r="I1470" t="s">
        <v>14569</v>
      </c>
      <c r="J1470" t="s">
        <v>6260</v>
      </c>
      <c r="K1470" t="s">
        <v>6275</v>
      </c>
      <c r="L1470" t="s">
        <v>6262</v>
      </c>
      <c r="M1470" t="s">
        <v>6263</v>
      </c>
      <c r="N1470" t="s">
        <v>14570</v>
      </c>
      <c r="O1470" t="s">
        <v>14571</v>
      </c>
      <c r="P1470" t="s">
        <v>6266</v>
      </c>
      <c r="Q1470" t="s">
        <v>6302</v>
      </c>
      <c r="R1470" t="s">
        <v>6279</v>
      </c>
      <c r="S1470" t="s">
        <v>14572</v>
      </c>
      <c r="T1470" t="s">
        <v>6770</v>
      </c>
      <c r="U1470" t="s">
        <v>14572</v>
      </c>
      <c r="V1470" t="s">
        <v>6271</v>
      </c>
      <c r="W1470" t="s">
        <v>14573</v>
      </c>
      <c r="X1470" t="s">
        <v>14574</v>
      </c>
      <c r="Y1470" t="s">
        <v>6269</v>
      </c>
      <c r="Z1470" s="48" t="str">
        <f t="shared" si="377"/>
        <v>SSA JMN-10.121.20.58-Sbi Ranjit Road A1_1/5-10.121.20.2-Kv Road B2_5/4</v>
      </c>
      <c r="AA1470" s="48">
        <f t="shared" si="378"/>
        <v>14</v>
      </c>
      <c r="AB1470" s="48">
        <f t="shared" si="379"/>
        <v>30</v>
      </c>
      <c r="AC1470" s="48">
        <f t="shared" si="380"/>
        <v>13</v>
      </c>
      <c r="AD1470" s="48">
        <f t="shared" si="381"/>
        <v>21</v>
      </c>
      <c r="AE1470" s="48" t="str">
        <f t="shared" si="382"/>
        <v>10.121.20.58</v>
      </c>
      <c r="AF1470" s="42" t="str">
        <f t="shared" si="383"/>
        <v>10.121.20.2</v>
      </c>
      <c r="AG1470" s="7" t="str">
        <f t="shared" si="384"/>
        <v>SBI RANJIT ROAD</v>
      </c>
      <c r="AH1470" s="7" t="str">
        <f t="shared" si="385"/>
        <v>KV Road</v>
      </c>
      <c r="AI1470" s="7" t="str">
        <f t="shared" si="386"/>
        <v>S1P5</v>
      </c>
      <c r="AJ1470" s="7" t="str">
        <f t="shared" si="387"/>
        <v>S5P4</v>
      </c>
      <c r="AK1470" s="7" t="str">
        <f>IFERROR(VLOOKUP(Z1470,'PASTE-DL-ALARMS'!$Q$10:$W$2200,7,FALSE),"")</f>
        <v/>
      </c>
      <c r="AL1470" s="55" t="str">
        <f>IFERROR(VLOOKUP(Z1470,'PASTE-DL-ALARMS'!$Q$10:$W$2200,3,FALSE),"")</f>
        <v/>
      </c>
      <c r="AM1470" s="7" t="str">
        <f t="shared" si="388"/>
        <v>10.121.20.58_SBI RANJIT ROAD_S1P5</v>
      </c>
      <c r="AN1470" s="55" t="str">
        <f t="shared" si="389"/>
        <v>10.121.20.2_KV Road_S5P4</v>
      </c>
      <c r="AO1470" s="72" t="e">
        <f t="shared" ca="1" si="390"/>
        <v>#VALUE!</v>
      </c>
      <c r="AP1470" s="7" t="str">
        <f>IFERROR(VLOOKUP(Z1470,'PASTE-DL-ALARMS'!$Q$10:$Z$2800,8,FALSE),"")</f>
        <v/>
      </c>
    </row>
    <row r="1471" spans="1:42" x14ac:dyDescent="0.25">
      <c r="A1471" s="20"/>
      <c r="B1471" s="20"/>
      <c r="C1471" s="20" t="str">
        <f>IF(D1471="Critical",MAX($C$8:C1470)+1,"")</f>
        <v/>
      </c>
      <c r="D1471" s="20" t="str">
        <f t="shared" si="374"/>
        <v>-</v>
      </c>
      <c r="E1471" s="20" t="str">
        <f>VLOOKUP('PASTE-DOWN-DL'!F1471,'SSA-CODE'!$D$4:$E$56,2,FALSE)</f>
        <v>RJT</v>
      </c>
      <c r="F1471" s="48" t="str">
        <f t="shared" si="375"/>
        <v>SSA RJ</v>
      </c>
      <c r="G1471" s="48" t="str">
        <f t="shared" si="376"/>
        <v xml:space="preserve">	SSA RJ</v>
      </c>
      <c r="H1471" s="20">
        <v>1462</v>
      </c>
      <c r="I1471" t="s">
        <v>14575</v>
      </c>
      <c r="J1471" t="s">
        <v>6260</v>
      </c>
      <c r="K1471" t="s">
        <v>6261</v>
      </c>
      <c r="L1471" t="s">
        <v>6262</v>
      </c>
      <c r="M1471" t="s">
        <v>6263</v>
      </c>
      <c r="N1471" t="s">
        <v>14576</v>
      </c>
      <c r="O1471" t="s">
        <v>14577</v>
      </c>
      <c r="P1471" t="s">
        <v>6266</v>
      </c>
      <c r="Q1471" t="s">
        <v>6546</v>
      </c>
      <c r="R1471" t="s">
        <v>6516</v>
      </c>
      <c r="S1471" t="s">
        <v>14578</v>
      </c>
      <c r="T1471" t="s">
        <v>6345</v>
      </c>
      <c r="U1471" t="s">
        <v>8363</v>
      </c>
      <c r="V1471" t="s">
        <v>6271</v>
      </c>
      <c r="W1471" t="s">
        <v>14579</v>
      </c>
      <c r="X1471" t="s">
        <v>14580</v>
      </c>
      <c r="Y1471" t="s">
        <v>6269</v>
      </c>
      <c r="Z1471" s="48" t="str">
        <f t="shared" si="377"/>
        <v>SSA RJ-10.121.19.72-MADHAPAR_4/1-10.121.19.67-JB1_3/1</v>
      </c>
      <c r="AA1471" s="48">
        <f t="shared" si="378"/>
        <v>14</v>
      </c>
      <c r="AB1471" s="48">
        <f t="shared" si="379"/>
        <v>23</v>
      </c>
      <c r="AC1471" s="48">
        <f t="shared" si="380"/>
        <v>14</v>
      </c>
      <c r="AD1471" s="48">
        <f t="shared" si="381"/>
        <v>18</v>
      </c>
      <c r="AE1471" s="48" t="str">
        <f t="shared" si="382"/>
        <v>10.121.19.72</v>
      </c>
      <c r="AF1471" s="42" t="str">
        <f t="shared" si="383"/>
        <v>10.121.19.67</v>
      </c>
      <c r="AG1471" s="7" t="str">
        <f t="shared" si="384"/>
        <v>MADHAPAR</v>
      </c>
      <c r="AH1471" s="7" t="str">
        <f t="shared" si="385"/>
        <v>JB1</v>
      </c>
      <c r="AI1471" s="7" t="str">
        <f t="shared" si="386"/>
        <v>S4P1</v>
      </c>
      <c r="AJ1471" s="7" t="str">
        <f t="shared" si="387"/>
        <v>S3P1</v>
      </c>
      <c r="AK1471" s="7" t="str">
        <f>IFERROR(VLOOKUP(Z1471,'PASTE-DL-ALARMS'!$Q$10:$W$2200,7,FALSE),"")</f>
        <v/>
      </c>
      <c r="AL1471" s="55" t="str">
        <f>IFERROR(VLOOKUP(Z1471,'PASTE-DL-ALARMS'!$Q$10:$W$2200,3,FALSE),"")</f>
        <v/>
      </c>
      <c r="AM1471" s="7" t="str">
        <f t="shared" si="388"/>
        <v>10.121.19.72_MADHAPAR_S4P1</v>
      </c>
      <c r="AN1471" s="55" t="str">
        <f t="shared" si="389"/>
        <v>10.121.19.67_JB1_S3P1</v>
      </c>
      <c r="AO1471" s="72" t="e">
        <f t="shared" ca="1" si="390"/>
        <v>#VALUE!</v>
      </c>
      <c r="AP1471" s="7" t="str">
        <f>IFERROR(VLOOKUP(Z1471,'PASTE-DL-ALARMS'!$Q$10:$Z$2800,8,FALSE),"")</f>
        <v/>
      </c>
    </row>
    <row r="1472" spans="1:42" x14ac:dyDescent="0.25">
      <c r="A1472" s="20"/>
      <c r="B1472" s="20"/>
      <c r="C1472" s="20" t="str">
        <f>IF(D1472="Critical",MAX($C$8:C1471)+1,"")</f>
        <v/>
      </c>
      <c r="D1472" s="20" t="str">
        <f t="shared" si="374"/>
        <v>-</v>
      </c>
      <c r="E1472" s="20" t="str">
        <f>VLOOKUP('PASTE-DOWN-DL'!F1472,'SSA-CODE'!$D$4:$E$56,2,FALSE)</f>
        <v>WTR AM</v>
      </c>
      <c r="F1472" s="48" t="str">
        <f t="shared" si="375"/>
        <v>WTR AM</v>
      </c>
      <c r="G1472" s="48" t="str">
        <f t="shared" si="376"/>
        <v xml:space="preserve">	WTR AM</v>
      </c>
      <c r="H1472" s="20">
        <v>1463</v>
      </c>
      <c r="I1472" t="s">
        <v>14581</v>
      </c>
      <c r="J1472" t="s">
        <v>6260</v>
      </c>
      <c r="K1472" t="s">
        <v>6261</v>
      </c>
      <c r="L1472" t="s">
        <v>6262</v>
      </c>
      <c r="M1472" t="s">
        <v>6263</v>
      </c>
      <c r="N1472" t="s">
        <v>14582</v>
      </c>
      <c r="O1472" t="s">
        <v>14583</v>
      </c>
      <c r="P1472" t="s">
        <v>6266</v>
      </c>
      <c r="Q1472" t="s">
        <v>6400</v>
      </c>
      <c r="R1472" t="s">
        <v>6608</v>
      </c>
      <c r="S1472" t="s">
        <v>14584</v>
      </c>
      <c r="T1472" t="s">
        <v>6568</v>
      </c>
      <c r="U1472" t="s">
        <v>6989</v>
      </c>
      <c r="V1472" t="s">
        <v>6271</v>
      </c>
      <c r="W1472" t="s">
        <v>14585</v>
      </c>
      <c r="X1472" t="s">
        <v>14586</v>
      </c>
      <c r="Y1472" t="s">
        <v>6269</v>
      </c>
      <c r="Z1472" s="48" t="str">
        <f t="shared" si="377"/>
        <v>WTR AM-10.121.15.213-Harij B2_3/1-10.121.98.10-Sami B1_4/1</v>
      </c>
      <c r="AA1472" s="48">
        <f t="shared" si="378"/>
        <v>14</v>
      </c>
      <c r="AB1472" s="48">
        <f t="shared" si="379"/>
        <v>19</v>
      </c>
      <c r="AC1472" s="48">
        <f t="shared" si="380"/>
        <v>15</v>
      </c>
      <c r="AD1472" s="48">
        <f t="shared" si="381"/>
        <v>21</v>
      </c>
      <c r="AE1472" s="48" t="str">
        <f t="shared" si="382"/>
        <v>10.121.98.10</v>
      </c>
      <c r="AF1472" s="42" t="str">
        <f t="shared" si="383"/>
        <v>10.121.15.213</v>
      </c>
      <c r="AG1472" s="7" t="str">
        <f t="shared" si="384"/>
        <v>SAMI</v>
      </c>
      <c r="AH1472" s="7" t="str">
        <f t="shared" si="385"/>
        <v>Harij</v>
      </c>
      <c r="AI1472" s="7" t="str">
        <f t="shared" si="386"/>
        <v>S4P1</v>
      </c>
      <c r="AJ1472" s="7" t="str">
        <f t="shared" si="387"/>
        <v>S3P1</v>
      </c>
      <c r="AK1472" s="7" t="str">
        <f>IFERROR(VLOOKUP(Z1472,'PASTE-DL-ALARMS'!$Q$10:$W$2200,7,FALSE),"")</f>
        <v/>
      </c>
      <c r="AL1472" s="55" t="str">
        <f>IFERROR(VLOOKUP(Z1472,'PASTE-DL-ALARMS'!$Q$10:$W$2200,3,FALSE),"")</f>
        <v/>
      </c>
      <c r="AM1472" s="7" t="str">
        <f t="shared" si="388"/>
        <v>10.121.98.10_SAMI_S4P1</v>
      </c>
      <c r="AN1472" s="55" t="str">
        <f t="shared" si="389"/>
        <v>10.121.15.213_Harij_S3P1</v>
      </c>
      <c r="AO1472" s="72" t="e">
        <f t="shared" ca="1" si="390"/>
        <v>#VALUE!</v>
      </c>
      <c r="AP1472" s="7" t="str">
        <f>IFERROR(VLOOKUP(Z1472,'PASTE-DL-ALARMS'!$Q$10:$Z$2800,8,FALSE),"")</f>
        <v/>
      </c>
    </row>
    <row r="1473" spans="1:42" x14ac:dyDescent="0.25">
      <c r="A1473" s="20"/>
      <c r="B1473" s="20"/>
      <c r="C1473" s="20" t="str">
        <f>IF(D1473="Critical",MAX($C$8:C1472)+1,"")</f>
        <v/>
      </c>
      <c r="D1473" s="20" t="str">
        <f t="shared" si="374"/>
        <v>-</v>
      </c>
      <c r="E1473" s="20" t="str">
        <f>VLOOKUP('PASTE-DOWN-DL'!F1473,'SSA-CODE'!$D$4:$E$56,2,FALSE)</f>
        <v>NDD</v>
      </c>
      <c r="F1473" s="48" t="str">
        <f t="shared" si="375"/>
        <v>SSA NAD</v>
      </c>
      <c r="G1473" s="48" t="str">
        <f t="shared" si="376"/>
        <v xml:space="preserve">	SSA NAD</v>
      </c>
      <c r="H1473" s="20">
        <v>1464</v>
      </c>
      <c r="I1473" t="s">
        <v>14587</v>
      </c>
      <c r="J1473" t="s">
        <v>6260</v>
      </c>
      <c r="K1473" t="s">
        <v>6275</v>
      </c>
      <c r="L1473" t="s">
        <v>6262</v>
      </c>
      <c r="M1473" t="s">
        <v>6263</v>
      </c>
      <c r="N1473" t="s">
        <v>14588</v>
      </c>
      <c r="O1473" t="s">
        <v>14589</v>
      </c>
      <c r="P1473" t="s">
        <v>6266</v>
      </c>
      <c r="Q1473" t="s">
        <v>6378</v>
      </c>
      <c r="R1473" t="s">
        <v>6279</v>
      </c>
      <c r="S1473" t="s">
        <v>14590</v>
      </c>
      <c r="T1473" t="s">
        <v>6471</v>
      </c>
      <c r="U1473" t="s">
        <v>8161</v>
      </c>
      <c r="V1473" t="s">
        <v>6271</v>
      </c>
      <c r="W1473" t="s">
        <v>14591</v>
      </c>
      <c r="X1473" t="s">
        <v>14592</v>
      </c>
      <c r="Y1473" t="s">
        <v>6269</v>
      </c>
      <c r="Z1473" s="48" t="str">
        <f t="shared" si="377"/>
        <v>SSA NAD-10.121.98.83-SAMARKHA _1/5-10.121.16.234-Anand 2_B2_3/2</v>
      </c>
      <c r="AA1473" s="48">
        <f t="shared" si="378"/>
        <v>14</v>
      </c>
      <c r="AB1473" s="48">
        <f t="shared" si="379"/>
        <v>23</v>
      </c>
      <c r="AC1473" s="48">
        <f t="shared" si="380"/>
        <v>15</v>
      </c>
      <c r="AD1473" s="48">
        <f t="shared" si="381"/>
        <v>22</v>
      </c>
      <c r="AE1473" s="48" t="str">
        <f t="shared" si="382"/>
        <v>10.121.98.83</v>
      </c>
      <c r="AF1473" s="42" t="str">
        <f t="shared" si="383"/>
        <v>10.121.16.234</v>
      </c>
      <c r="AG1473" s="7" t="str">
        <f t="shared" si="384"/>
        <v>SAMARKHA</v>
      </c>
      <c r="AH1473" s="7" t="str">
        <f t="shared" si="385"/>
        <v>Anand2</v>
      </c>
      <c r="AI1473" s="7" t="str">
        <f t="shared" si="386"/>
        <v>S1P5</v>
      </c>
      <c r="AJ1473" s="7" t="str">
        <f t="shared" si="387"/>
        <v>S3P2</v>
      </c>
      <c r="AK1473" s="7" t="str">
        <f>IFERROR(VLOOKUP(Z1473,'PASTE-DL-ALARMS'!$Q$10:$W$2200,7,FALSE),"")</f>
        <v/>
      </c>
      <c r="AL1473" s="55" t="str">
        <f>IFERROR(VLOOKUP(Z1473,'PASTE-DL-ALARMS'!$Q$10:$W$2200,3,FALSE),"")</f>
        <v/>
      </c>
      <c r="AM1473" s="7" t="str">
        <f t="shared" si="388"/>
        <v>10.121.98.83_SAMARKHA_S1P5</v>
      </c>
      <c r="AN1473" s="55" t="str">
        <f t="shared" si="389"/>
        <v>10.121.16.234_Anand2_S3P2</v>
      </c>
      <c r="AO1473" s="72" t="e">
        <f t="shared" ca="1" si="390"/>
        <v>#VALUE!</v>
      </c>
      <c r="AP1473" s="7" t="str">
        <f>IFERROR(VLOOKUP(Z1473,'PASTE-DL-ALARMS'!$Q$10:$Z$2800,8,FALSE),"")</f>
        <v/>
      </c>
    </row>
    <row r="1474" spans="1:42" x14ac:dyDescent="0.25">
      <c r="A1474" s="20"/>
      <c r="B1474" s="20"/>
      <c r="C1474" s="20" t="str">
        <f>IF(D1474="Critical",MAX($C$8:C1473)+1,"")</f>
        <v/>
      </c>
      <c r="D1474" s="20" t="str">
        <f t="shared" si="374"/>
        <v>-</v>
      </c>
      <c r="E1474" s="20" t="str">
        <f>VLOOKUP('PASTE-DOWN-DL'!F1474,'SSA-CODE'!$D$4:$E$56,2,FALSE)</f>
        <v>WTR RJ</v>
      </c>
      <c r="F1474" s="48" t="str">
        <f t="shared" si="375"/>
        <v>WTR RJ</v>
      </c>
      <c r="G1474" s="48" t="str">
        <f t="shared" si="376"/>
        <v xml:space="preserve">	WTR RJ</v>
      </c>
      <c r="H1474" s="20">
        <v>1465</v>
      </c>
      <c r="I1474" t="s">
        <v>14593</v>
      </c>
      <c r="J1474" t="s">
        <v>6466</v>
      </c>
      <c r="K1474" t="s">
        <v>6275</v>
      </c>
      <c r="L1474" t="s">
        <v>6262</v>
      </c>
      <c r="M1474" t="s">
        <v>6263</v>
      </c>
      <c r="N1474" t="s">
        <v>14594</v>
      </c>
      <c r="O1474" t="s">
        <v>14595</v>
      </c>
      <c r="P1474" t="s">
        <v>6266</v>
      </c>
      <c r="Q1474" t="s">
        <v>7364</v>
      </c>
      <c r="R1474" t="s">
        <v>6279</v>
      </c>
      <c r="S1474" t="s">
        <v>6269</v>
      </c>
      <c r="T1474" t="s">
        <v>6693</v>
      </c>
      <c r="U1474" t="s">
        <v>6269</v>
      </c>
      <c r="V1474" t="s">
        <v>6271</v>
      </c>
      <c r="W1474" t="s">
        <v>14596</v>
      </c>
      <c r="X1474" t="s">
        <v>14597</v>
      </c>
      <c r="Y1474" t="s">
        <v>6269</v>
      </c>
      <c r="Z1474" s="48" t="str">
        <f t="shared" si="377"/>
        <v>WTR RJ-10.121.17.135-RAJKOT KR2 6/10 -10.121.17.137 -RAJKOT KR 3/10</v>
      </c>
      <c r="AA1474" s="48">
        <f t="shared" si="378"/>
        <v>14</v>
      </c>
      <c r="AB1474" s="48">
        <f t="shared" si="379"/>
        <v>24</v>
      </c>
      <c r="AC1474" s="48">
        <f t="shared" si="380"/>
        <v>14</v>
      </c>
      <c r="AD1474" s="48">
        <f t="shared" si="381"/>
        <v>25</v>
      </c>
      <c r="AE1474" s="48" t="str">
        <f t="shared" si="382"/>
        <v>10.121.17.27</v>
      </c>
      <c r="AF1474" s="42" t="str">
        <f t="shared" si="383"/>
        <v>10.121.17.25</v>
      </c>
      <c r="AG1474" s="7" t="str">
        <f t="shared" si="384"/>
        <v>RAJKOT KR</v>
      </c>
      <c r="AH1474" s="7" t="str">
        <f t="shared" si="385"/>
        <v>RAJKOT KR2</v>
      </c>
      <c r="AI1474" s="7" t="str">
        <f t="shared" si="386"/>
        <v>S3P10</v>
      </c>
      <c r="AJ1474" s="7" t="str">
        <f t="shared" si="387"/>
        <v>S6P10</v>
      </c>
      <c r="AK1474" s="7" t="str">
        <f>IFERROR(VLOOKUP(Z1474,'PASTE-DL-ALARMS'!$Q$10:$W$2200,7,FALSE),"")</f>
        <v/>
      </c>
      <c r="AL1474" s="55" t="str">
        <f>IFERROR(VLOOKUP(Z1474,'PASTE-DL-ALARMS'!$Q$10:$W$2200,3,FALSE),"")</f>
        <v/>
      </c>
      <c r="AM1474" s="7" t="str">
        <f t="shared" si="388"/>
        <v>10.121.17.27_RAJKOT KR_S3P10</v>
      </c>
      <c r="AN1474" s="55" t="str">
        <f t="shared" si="389"/>
        <v>10.121.17.25_RAJKOT KR2_S6P10</v>
      </c>
      <c r="AO1474" s="72" t="e">
        <f t="shared" ca="1" si="390"/>
        <v>#VALUE!</v>
      </c>
      <c r="AP1474" s="7" t="str">
        <f>IFERROR(VLOOKUP(Z1474,'PASTE-DL-ALARMS'!$Q$10:$Z$2800,8,FALSE),"")</f>
        <v/>
      </c>
    </row>
    <row r="1475" spans="1:42" x14ac:dyDescent="0.25">
      <c r="A1475" s="20"/>
      <c r="B1475" s="20"/>
      <c r="C1475" s="20" t="str">
        <f>IF(D1475="Critical",MAX($C$8:C1474)+1,"")</f>
        <v/>
      </c>
      <c r="D1475" s="20" t="str">
        <f t="shared" si="374"/>
        <v>-</v>
      </c>
      <c r="E1475" s="20" t="str">
        <f>VLOOKUP('PASTE-DOWN-DL'!F1475,'SSA-CODE'!$D$4:$E$56,2,FALSE)</f>
        <v>AHD</v>
      </c>
      <c r="F1475" s="48" t="str">
        <f t="shared" si="375"/>
        <v>SSA AM</v>
      </c>
      <c r="G1475" s="48" t="str">
        <f t="shared" si="376"/>
        <v xml:space="preserve">	SSA AM</v>
      </c>
      <c r="H1475" s="20">
        <v>1466</v>
      </c>
      <c r="I1475" t="s">
        <v>14598</v>
      </c>
      <c r="J1475" t="s">
        <v>6260</v>
      </c>
      <c r="K1475" t="s">
        <v>6275</v>
      </c>
      <c r="L1475" t="s">
        <v>6262</v>
      </c>
      <c r="M1475" t="s">
        <v>6263</v>
      </c>
      <c r="N1475" t="s">
        <v>14599</v>
      </c>
      <c r="O1475" t="s">
        <v>14600</v>
      </c>
      <c r="P1475" t="s">
        <v>6266</v>
      </c>
      <c r="Q1475" t="s">
        <v>6916</v>
      </c>
      <c r="R1475" t="s">
        <v>6279</v>
      </c>
      <c r="S1475" t="s">
        <v>6589</v>
      </c>
      <c r="T1475" t="s">
        <v>6287</v>
      </c>
      <c r="U1475" t="s">
        <v>6589</v>
      </c>
      <c r="V1475" t="s">
        <v>6271</v>
      </c>
      <c r="W1475" t="s">
        <v>14601</v>
      </c>
      <c r="X1475" t="s">
        <v>14602</v>
      </c>
      <c r="Y1475" t="s">
        <v>14603</v>
      </c>
      <c r="Z1475" s="48" t="str">
        <f t="shared" si="377"/>
        <v>SSA AM-10.121.18.85-GulbaiTekra1_4/3-10.121.15.150-AM Gulbaitekra_4/3</v>
      </c>
      <c r="AA1475" s="48">
        <f t="shared" si="378"/>
        <v>14</v>
      </c>
      <c r="AB1475" s="48">
        <f t="shared" si="379"/>
        <v>34</v>
      </c>
      <c r="AC1475" s="48">
        <f t="shared" si="380"/>
        <v>15</v>
      </c>
      <c r="AD1475" s="48">
        <f t="shared" si="381"/>
        <v>30</v>
      </c>
      <c r="AE1475" s="48" t="str">
        <f t="shared" si="382"/>
        <v>10.121.18.85</v>
      </c>
      <c r="AF1475" s="42" t="str">
        <f t="shared" si="383"/>
        <v>10.121.15.150</v>
      </c>
      <c r="AG1475" s="7" t="str">
        <f t="shared" si="384"/>
        <v>GULBAI TEKRA CPAN 1</v>
      </c>
      <c r="AH1475" s="7" t="str">
        <f t="shared" si="385"/>
        <v>AM GULBAITEKRA</v>
      </c>
      <c r="AI1475" s="7" t="str">
        <f t="shared" si="386"/>
        <v>S4P3</v>
      </c>
      <c r="AJ1475" s="7" t="str">
        <f t="shared" si="387"/>
        <v>S4P3</v>
      </c>
      <c r="AK1475" s="7" t="str">
        <f>IFERROR(VLOOKUP(Z1475,'PASTE-DL-ALARMS'!$Q$10:$W$2200,7,FALSE),"")</f>
        <v/>
      </c>
      <c r="AL1475" s="55" t="str">
        <f>IFERROR(VLOOKUP(Z1475,'PASTE-DL-ALARMS'!$Q$10:$W$2200,3,FALSE),"")</f>
        <v/>
      </c>
      <c r="AM1475" s="7" t="str">
        <f t="shared" si="388"/>
        <v>10.121.18.85_GULBAI TEKRA CPAN 1_S4P3</v>
      </c>
      <c r="AN1475" s="55" t="str">
        <f t="shared" si="389"/>
        <v>10.121.15.150_AM GULBAITEKRA_S4P3</v>
      </c>
      <c r="AO1475" s="72" t="e">
        <f t="shared" ca="1" si="390"/>
        <v>#VALUE!</v>
      </c>
      <c r="AP1475" s="7" t="str">
        <f>IFERROR(VLOOKUP(Z1475,'PASTE-DL-ALARMS'!$Q$10:$Z$2800,8,FALSE),"")</f>
        <v/>
      </c>
    </row>
    <row r="1476" spans="1:42" x14ac:dyDescent="0.25">
      <c r="A1476" s="20"/>
      <c r="B1476" s="20"/>
      <c r="C1476" s="20" t="str">
        <f>IF(D1476="Critical",MAX($C$8:C1475)+1,"")</f>
        <v/>
      </c>
      <c r="D1476" s="20" t="str">
        <f t="shared" si="374"/>
        <v>-</v>
      </c>
      <c r="E1476" s="20" t="str">
        <f>VLOOKUP('PASTE-DOWN-DL'!F1476,'SSA-CODE'!$D$4:$E$56,2,FALSE)</f>
        <v>HMR</v>
      </c>
      <c r="F1476" s="48" t="str">
        <f t="shared" si="375"/>
        <v>SSA HMR</v>
      </c>
      <c r="G1476" s="48" t="str">
        <f t="shared" si="376"/>
        <v xml:space="preserve">	SSA HMR</v>
      </c>
      <c r="H1476" s="20">
        <v>1467</v>
      </c>
      <c r="I1476" t="s">
        <v>14604</v>
      </c>
      <c r="J1476" t="s">
        <v>6260</v>
      </c>
      <c r="K1476" t="s">
        <v>6261</v>
      </c>
      <c r="L1476" t="s">
        <v>6262</v>
      </c>
      <c r="M1476" t="s">
        <v>6263</v>
      </c>
      <c r="N1476" t="s">
        <v>14605</v>
      </c>
      <c r="O1476" t="s">
        <v>14606</v>
      </c>
      <c r="P1476" t="s">
        <v>6266</v>
      </c>
      <c r="Q1476" t="s">
        <v>6360</v>
      </c>
      <c r="R1476" t="s">
        <v>6529</v>
      </c>
      <c r="S1476" t="s">
        <v>7531</v>
      </c>
      <c r="T1476" t="s">
        <v>6353</v>
      </c>
      <c r="U1476" t="s">
        <v>7531</v>
      </c>
      <c r="V1476" t="s">
        <v>6271</v>
      </c>
      <c r="W1476" t="s">
        <v>14607</v>
      </c>
      <c r="X1476" t="s">
        <v>14608</v>
      </c>
      <c r="Y1476" t="s">
        <v>6269</v>
      </c>
      <c r="Z1476" s="48" t="str">
        <f t="shared" si="377"/>
        <v>SSA HMR-10.121.25.161-Himmatnagar_B2-10.121.25.163-Motipura_B1</v>
      </c>
      <c r="AA1476" s="48">
        <f t="shared" si="378"/>
        <v>15</v>
      </c>
      <c r="AB1476" s="48">
        <f t="shared" si="379"/>
        <v>32</v>
      </c>
      <c r="AC1476" s="48">
        <f t="shared" si="380"/>
        <v>15</v>
      </c>
      <c r="AD1476" s="48">
        <f t="shared" si="381"/>
        <v>24</v>
      </c>
      <c r="AE1476" s="48" t="str">
        <f t="shared" si="382"/>
        <v>10.121.25.161</v>
      </c>
      <c r="AF1476" s="42" t="str">
        <f t="shared" si="383"/>
        <v>10.121.25.163</v>
      </c>
      <c r="AG1476" s="7" t="str">
        <f t="shared" si="384"/>
        <v>HIMMATNAGAR(GNE)</v>
      </c>
      <c r="AH1476" s="7" t="str">
        <f t="shared" si="385"/>
        <v>Motipura</v>
      </c>
      <c r="AI1476" s="7" t="str">
        <f t="shared" si="386"/>
        <v>S6P1</v>
      </c>
      <c r="AJ1476" s="7" t="str">
        <f t="shared" si="387"/>
        <v>S3P1</v>
      </c>
      <c r="AK1476" s="7" t="str">
        <f>IFERROR(VLOOKUP(Z1476,'PASTE-DL-ALARMS'!$Q$10:$W$2200,7,FALSE),"")</f>
        <v/>
      </c>
      <c r="AL1476" s="55" t="str">
        <f>IFERROR(VLOOKUP(Z1476,'PASTE-DL-ALARMS'!$Q$10:$W$2200,3,FALSE),"")</f>
        <v/>
      </c>
      <c r="AM1476" s="7" t="str">
        <f t="shared" si="388"/>
        <v>10.121.25.161_HIMMATNAGAR(GNE)_S6P1</v>
      </c>
      <c r="AN1476" s="55" t="str">
        <f t="shared" si="389"/>
        <v>10.121.25.163_Motipura_S3P1</v>
      </c>
      <c r="AO1476" s="72" t="e">
        <f t="shared" ca="1" si="390"/>
        <v>#VALUE!</v>
      </c>
      <c r="AP1476" s="7" t="str">
        <f>IFERROR(VLOOKUP(Z1476,'PASTE-DL-ALARMS'!$Q$10:$Z$2800,8,FALSE),"")</f>
        <v/>
      </c>
    </row>
    <row r="1477" spans="1:42" x14ac:dyDescent="0.25">
      <c r="A1477" s="20"/>
      <c r="B1477" s="20"/>
      <c r="C1477" s="20" t="str">
        <f>IF(D1477="Critical",MAX($C$8:C1476)+1,"")</f>
        <v/>
      </c>
      <c r="D1477" s="20" t="str">
        <f t="shared" si="374"/>
        <v>-</v>
      </c>
      <c r="E1477" s="20" t="str">
        <f>VLOOKUP('PASTE-DOWN-DL'!F1477,'SSA-CODE'!$D$4:$E$56,2,FALSE)</f>
        <v>BHV</v>
      </c>
      <c r="F1477" s="48" t="str">
        <f t="shared" si="375"/>
        <v>SSA BV</v>
      </c>
      <c r="G1477" s="48" t="str">
        <f t="shared" si="376"/>
        <v xml:space="preserve">	SSA BV</v>
      </c>
      <c r="H1477" s="20">
        <v>1468</v>
      </c>
      <c r="I1477" t="s">
        <v>14609</v>
      </c>
      <c r="J1477" t="s">
        <v>6466</v>
      </c>
      <c r="K1477" t="s">
        <v>6275</v>
      </c>
      <c r="L1477" t="s">
        <v>6262</v>
      </c>
      <c r="M1477" t="s">
        <v>6263</v>
      </c>
      <c r="N1477" t="s">
        <v>14610</v>
      </c>
      <c r="O1477" t="s">
        <v>14611</v>
      </c>
      <c r="P1477" t="s">
        <v>6266</v>
      </c>
      <c r="Q1477" t="s">
        <v>8895</v>
      </c>
      <c r="R1477" t="s">
        <v>6279</v>
      </c>
      <c r="S1477" t="s">
        <v>14612</v>
      </c>
      <c r="T1477" t="s">
        <v>6770</v>
      </c>
      <c r="U1477" t="s">
        <v>14612</v>
      </c>
      <c r="V1477" t="s">
        <v>6271</v>
      </c>
      <c r="W1477" t="s">
        <v>14613</v>
      </c>
      <c r="X1477" t="s">
        <v>6488</v>
      </c>
      <c r="Y1477" t="s">
        <v>14614</v>
      </c>
      <c r="Z1477" s="48" t="str">
        <f t="shared" si="377"/>
        <v>SSA BV-10.121.17.135-RAJKOT-KR2(GNE) B2_2/4-10.121.17.140-Kumbhan(Mahuva) A1_1/4</v>
      </c>
      <c r="AA1477" s="48">
        <f t="shared" si="378"/>
        <v>15</v>
      </c>
      <c r="AB1477" s="48">
        <f t="shared" si="379"/>
        <v>30</v>
      </c>
      <c r="AC1477" s="48">
        <f t="shared" si="380"/>
        <v>15</v>
      </c>
      <c r="AD1477" s="48">
        <f t="shared" si="381"/>
        <v>31</v>
      </c>
      <c r="AE1477" s="48" t="str">
        <f t="shared" si="382"/>
        <v>10.121.17.135</v>
      </c>
      <c r="AF1477" s="42" t="str">
        <f t="shared" si="383"/>
        <v>10.121.17.140</v>
      </c>
      <c r="AG1477" s="7" t="str">
        <f t="shared" si="384"/>
        <v>Mota Khutawada</v>
      </c>
      <c r="AH1477" s="7" t="str">
        <f t="shared" si="385"/>
        <v>Kumbhan(Mahuva)</v>
      </c>
      <c r="AI1477" s="7" t="str">
        <f t="shared" si="386"/>
        <v>S2P4</v>
      </c>
      <c r="AJ1477" s="7" t="str">
        <f t="shared" si="387"/>
        <v>S1P4</v>
      </c>
      <c r="AK1477" s="7" t="str">
        <f>IFERROR(VLOOKUP(Z1477,'PASTE-DL-ALARMS'!$Q$10:$W$2200,7,FALSE),"")</f>
        <v/>
      </c>
      <c r="AL1477" s="55" t="str">
        <f>IFERROR(VLOOKUP(Z1477,'PASTE-DL-ALARMS'!$Q$10:$W$2200,3,FALSE),"")</f>
        <v/>
      </c>
      <c r="AM1477" s="7" t="str">
        <f t="shared" si="388"/>
        <v>10.121.17.135_Mota Khutawada_S2P4</v>
      </c>
      <c r="AN1477" s="55" t="str">
        <f t="shared" si="389"/>
        <v>10.121.17.140_Kumbhan(Mahuva)_S1P4</v>
      </c>
      <c r="AO1477" s="72" t="e">
        <f t="shared" ca="1" si="390"/>
        <v>#VALUE!</v>
      </c>
      <c r="AP1477" s="7" t="str">
        <f>IFERROR(VLOOKUP(Z1477,'PASTE-DL-ALARMS'!$Q$10:$Z$2800,8,FALSE),"")</f>
        <v/>
      </c>
    </row>
    <row r="1478" spans="1:42" x14ac:dyDescent="0.25">
      <c r="A1478" s="20"/>
      <c r="B1478" s="20"/>
      <c r="C1478" s="20" t="str">
        <f>IF(D1478="Critical",MAX($C$8:C1477)+1,"")</f>
        <v/>
      </c>
      <c r="D1478" s="20" t="str">
        <f t="shared" si="374"/>
        <v>-</v>
      </c>
      <c r="E1478" s="20" t="str">
        <f>VLOOKUP('PASTE-DOWN-DL'!F1478,'SSA-CODE'!$D$4:$E$56,2,FALSE)</f>
        <v>WTR AM</v>
      </c>
      <c r="F1478" s="48" t="str">
        <f t="shared" si="375"/>
        <v>WTR AM</v>
      </c>
      <c r="G1478" s="48" t="str">
        <f t="shared" si="376"/>
        <v xml:space="preserve">	WTR AM</v>
      </c>
      <c r="H1478" s="20">
        <v>1469</v>
      </c>
      <c r="I1478" t="s">
        <v>14615</v>
      </c>
      <c r="J1478" t="s">
        <v>6260</v>
      </c>
      <c r="K1478" t="s">
        <v>6275</v>
      </c>
      <c r="L1478" t="s">
        <v>6262</v>
      </c>
      <c r="M1478" t="s">
        <v>6263</v>
      </c>
      <c r="N1478" t="s">
        <v>14616</v>
      </c>
      <c r="O1478" t="s">
        <v>14617</v>
      </c>
      <c r="P1478" t="s">
        <v>6266</v>
      </c>
      <c r="Q1478" t="s">
        <v>7053</v>
      </c>
      <c r="R1478" t="s">
        <v>6279</v>
      </c>
      <c r="S1478" t="s">
        <v>14618</v>
      </c>
      <c r="T1478" t="s">
        <v>6345</v>
      </c>
      <c r="U1478" t="s">
        <v>6269</v>
      </c>
      <c r="V1478" t="s">
        <v>6271</v>
      </c>
      <c r="W1478" t="s">
        <v>14619</v>
      </c>
      <c r="X1478" t="s">
        <v>14620</v>
      </c>
      <c r="Y1478" t="s">
        <v>6269</v>
      </c>
      <c r="Z1478" s="48" t="str">
        <f t="shared" si="377"/>
        <v>WTR AM-10.121.16.67-Navasari B1_5/2-10.121.16.114-Nvs Collector Office B1_4/2</v>
      </c>
      <c r="AA1478" s="48">
        <f t="shared" si="378"/>
        <v>14</v>
      </c>
      <c r="AB1478" s="48">
        <f t="shared" si="379"/>
        <v>23</v>
      </c>
      <c r="AC1478" s="48">
        <f t="shared" si="380"/>
        <v>15</v>
      </c>
      <c r="AD1478" s="48">
        <f t="shared" si="381"/>
        <v>36</v>
      </c>
      <c r="AE1478" s="48" t="str">
        <f t="shared" si="382"/>
        <v>10.121.16.67</v>
      </c>
      <c r="AF1478" s="42" t="str">
        <f t="shared" si="383"/>
        <v>10.121.16.114</v>
      </c>
      <c r="AG1478" s="7" t="str">
        <f t="shared" si="384"/>
        <v>NAVASARI</v>
      </c>
      <c r="AH1478" s="7" t="str">
        <f t="shared" si="385"/>
        <v>NVS COLLECTOR OFFICE</v>
      </c>
      <c r="AI1478" s="7" t="str">
        <f t="shared" si="386"/>
        <v>S5P2</v>
      </c>
      <c r="AJ1478" s="7" t="str">
        <f t="shared" si="387"/>
        <v>S4P2</v>
      </c>
      <c r="AK1478" s="7" t="str">
        <f>IFERROR(VLOOKUP(Z1478,'PASTE-DL-ALARMS'!$Q$10:$W$2200,7,FALSE),"")</f>
        <v/>
      </c>
      <c r="AL1478" s="55" t="str">
        <f>IFERROR(VLOOKUP(Z1478,'PASTE-DL-ALARMS'!$Q$10:$W$2200,3,FALSE),"")</f>
        <v/>
      </c>
      <c r="AM1478" s="7" t="str">
        <f t="shared" si="388"/>
        <v>10.121.16.67_NAVASARI_S5P2</v>
      </c>
      <c r="AN1478" s="55" t="str">
        <f t="shared" si="389"/>
        <v>10.121.16.114_NVS COLLECTOR OFFICE_S4P2</v>
      </c>
      <c r="AO1478" s="72" t="e">
        <f t="shared" ca="1" si="390"/>
        <v>#VALUE!</v>
      </c>
      <c r="AP1478" s="7" t="str">
        <f>IFERROR(VLOOKUP(Z1478,'PASTE-DL-ALARMS'!$Q$10:$Z$2800,8,FALSE),"")</f>
        <v/>
      </c>
    </row>
    <row r="1479" spans="1:42" x14ac:dyDescent="0.25">
      <c r="A1479" s="20"/>
      <c r="B1479" s="20"/>
      <c r="C1479" s="20" t="str">
        <f>IF(D1479="Critical",MAX($C$8:C1478)+1,"")</f>
        <v/>
      </c>
      <c r="D1479" s="20" t="str">
        <f t="shared" si="374"/>
        <v>-</v>
      </c>
      <c r="E1479" s="20" t="str">
        <f>VLOOKUP('PASTE-DOWN-DL'!F1479,'SSA-CODE'!$D$4:$E$56,2,FALSE)</f>
        <v>AHD</v>
      </c>
      <c r="F1479" s="48" t="str">
        <f t="shared" si="375"/>
        <v>SSA AM</v>
      </c>
      <c r="G1479" s="48" t="str">
        <f t="shared" si="376"/>
        <v xml:space="preserve">	SSA AM</v>
      </c>
      <c r="H1479" s="20">
        <v>1470</v>
      </c>
      <c r="I1479" t="s">
        <v>14621</v>
      </c>
      <c r="J1479" t="s">
        <v>6260</v>
      </c>
      <c r="K1479" t="s">
        <v>6261</v>
      </c>
      <c r="L1479" t="s">
        <v>6262</v>
      </c>
      <c r="M1479" t="s">
        <v>6263</v>
      </c>
      <c r="N1479" t="s">
        <v>14622</v>
      </c>
      <c r="O1479" t="s">
        <v>14623</v>
      </c>
      <c r="P1479" t="s">
        <v>6266</v>
      </c>
      <c r="Q1479" t="s">
        <v>6267</v>
      </c>
      <c r="R1479" t="s">
        <v>7230</v>
      </c>
      <c r="S1479" t="s">
        <v>6589</v>
      </c>
      <c r="T1479" t="s">
        <v>6287</v>
      </c>
      <c r="U1479" t="s">
        <v>6589</v>
      </c>
      <c r="V1479" t="s">
        <v>6271</v>
      </c>
      <c r="W1479" t="s">
        <v>14624</v>
      </c>
      <c r="X1479" t="s">
        <v>14625</v>
      </c>
      <c r="Y1479" t="s">
        <v>6269</v>
      </c>
      <c r="Z1479" s="48" t="str">
        <f t="shared" si="377"/>
        <v>SSA AM-10.121.18.68-Dehgam_4/1-10.121.18.213-Galudan_3/1</v>
      </c>
      <c r="AA1479" s="48">
        <f t="shared" si="378"/>
        <v>15</v>
      </c>
      <c r="AB1479" s="48">
        <f t="shared" si="379"/>
        <v>23</v>
      </c>
      <c r="AC1479" s="48">
        <f t="shared" si="380"/>
        <v>14</v>
      </c>
      <c r="AD1479" s="48">
        <f t="shared" si="381"/>
        <v>21</v>
      </c>
      <c r="AE1479" s="48" t="str">
        <f t="shared" si="382"/>
        <v>10.121.18.213</v>
      </c>
      <c r="AF1479" s="42" t="str">
        <f t="shared" si="383"/>
        <v>10.121.18.68</v>
      </c>
      <c r="AG1479" s="7" t="str">
        <f t="shared" si="384"/>
        <v>Galudan</v>
      </c>
      <c r="AH1479" s="7" t="str">
        <f t="shared" si="385"/>
        <v>DEHGAM</v>
      </c>
      <c r="AI1479" s="7" t="str">
        <f t="shared" si="386"/>
        <v>S3P1</v>
      </c>
      <c r="AJ1479" s="7" t="str">
        <f t="shared" si="387"/>
        <v>S4P1</v>
      </c>
      <c r="AK1479" s="7" t="str">
        <f>IFERROR(VLOOKUP(Z1479,'PASTE-DL-ALARMS'!$Q$10:$W$2200,7,FALSE),"")</f>
        <v/>
      </c>
      <c r="AL1479" s="55" t="str">
        <f>IFERROR(VLOOKUP(Z1479,'PASTE-DL-ALARMS'!$Q$10:$W$2200,3,FALSE),"")</f>
        <v/>
      </c>
      <c r="AM1479" s="7" t="str">
        <f t="shared" si="388"/>
        <v>10.121.18.213_Galudan_S3P1</v>
      </c>
      <c r="AN1479" s="55" t="str">
        <f t="shared" si="389"/>
        <v>10.121.18.68_DEHGAM_S4P1</v>
      </c>
      <c r="AO1479" s="72" t="e">
        <f t="shared" ca="1" si="390"/>
        <v>#VALUE!</v>
      </c>
      <c r="AP1479" s="7" t="str">
        <f>IFERROR(VLOOKUP(Z1479,'PASTE-DL-ALARMS'!$Q$10:$Z$2800,8,FALSE),"")</f>
        <v/>
      </c>
    </row>
    <row r="1480" spans="1:42" x14ac:dyDescent="0.25">
      <c r="A1480" s="20"/>
      <c r="B1480" s="20"/>
      <c r="C1480" s="20" t="str">
        <f>IF(D1480="Critical",MAX($C$8:C1479)+1,"")</f>
        <v/>
      </c>
      <c r="D1480" s="20" t="str">
        <f t="shared" si="374"/>
        <v>-</v>
      </c>
      <c r="E1480" s="20" t="str">
        <f>VLOOKUP('PASTE-DOWN-DL'!F1480,'SSA-CODE'!$D$4:$E$56,2,FALSE)</f>
        <v>AHD</v>
      </c>
      <c r="F1480" s="48" t="str">
        <f t="shared" si="375"/>
        <v>SSA AM</v>
      </c>
      <c r="G1480" s="48" t="str">
        <f t="shared" si="376"/>
        <v xml:space="preserve">	SSA AM</v>
      </c>
      <c r="H1480" s="20">
        <v>1471</v>
      </c>
      <c r="I1480" t="s">
        <v>14626</v>
      </c>
      <c r="J1480" t="s">
        <v>6260</v>
      </c>
      <c r="K1480" t="s">
        <v>6261</v>
      </c>
      <c r="L1480" t="s">
        <v>6262</v>
      </c>
      <c r="M1480" t="s">
        <v>6263</v>
      </c>
      <c r="N1480" t="s">
        <v>14627</v>
      </c>
      <c r="O1480" t="s">
        <v>14628</v>
      </c>
      <c r="P1480" t="s">
        <v>6266</v>
      </c>
      <c r="Q1480" t="s">
        <v>6359</v>
      </c>
      <c r="R1480" t="s">
        <v>6686</v>
      </c>
      <c r="S1480" t="s">
        <v>6269</v>
      </c>
      <c r="T1480" t="s">
        <v>6559</v>
      </c>
      <c r="U1480" t="s">
        <v>6269</v>
      </c>
      <c r="V1480" t="s">
        <v>6271</v>
      </c>
      <c r="W1480" t="s">
        <v>14629</v>
      </c>
      <c r="X1480" t="s">
        <v>14630</v>
      </c>
      <c r="Y1480" t="s">
        <v>14631</v>
      </c>
      <c r="Z1480" s="48" t="str">
        <f t="shared" si="377"/>
        <v>SSA AM-10.121.18.71-Jodhpur_3/1-10.121.18.72-SSNL_3/1</v>
      </c>
      <c r="AA1480" s="48">
        <f t="shared" si="378"/>
        <v>14</v>
      </c>
      <c r="AB1480" s="48">
        <f t="shared" si="379"/>
        <v>19</v>
      </c>
      <c r="AC1480" s="48">
        <f t="shared" si="380"/>
        <v>14</v>
      </c>
      <c r="AD1480" s="48">
        <f t="shared" si="381"/>
        <v>22</v>
      </c>
      <c r="AE1480" s="48" t="str">
        <f t="shared" si="382"/>
        <v>10.121.18.72</v>
      </c>
      <c r="AF1480" s="42" t="str">
        <f t="shared" si="383"/>
        <v>10.121.18.71</v>
      </c>
      <c r="AG1480" s="7" t="str">
        <f t="shared" si="384"/>
        <v>SSNL</v>
      </c>
      <c r="AH1480" s="7" t="str">
        <f t="shared" si="385"/>
        <v>JODHPUR</v>
      </c>
      <c r="AI1480" s="7" t="str">
        <f t="shared" si="386"/>
        <v>S3P1</v>
      </c>
      <c r="AJ1480" s="7" t="str">
        <f t="shared" si="387"/>
        <v>S4P1</v>
      </c>
      <c r="AK1480" s="7" t="str">
        <f>IFERROR(VLOOKUP(Z1480,'PASTE-DL-ALARMS'!$Q$10:$W$2200,7,FALSE),"")</f>
        <v/>
      </c>
      <c r="AL1480" s="55" t="str">
        <f>IFERROR(VLOOKUP(Z1480,'PASTE-DL-ALARMS'!$Q$10:$W$2200,3,FALSE),"")</f>
        <v/>
      </c>
      <c r="AM1480" s="7" t="str">
        <f t="shared" si="388"/>
        <v>10.121.18.72_SSNL_S3P1</v>
      </c>
      <c r="AN1480" s="55" t="str">
        <f t="shared" si="389"/>
        <v>10.121.18.71_JODHPUR_S4P1</v>
      </c>
      <c r="AO1480" s="72" t="e">
        <f t="shared" ca="1" si="390"/>
        <v>#VALUE!</v>
      </c>
      <c r="AP1480" s="7" t="str">
        <f>IFERROR(VLOOKUP(Z1480,'PASTE-DL-ALARMS'!$Q$10:$Z$2800,8,FALSE),"")</f>
        <v/>
      </c>
    </row>
    <row r="1481" spans="1:42" x14ac:dyDescent="0.25">
      <c r="A1481" s="20"/>
      <c r="B1481" s="20"/>
      <c r="C1481" s="20" t="str">
        <f>IF(D1481="Critical",MAX($C$8:C1480)+1,"")</f>
        <v/>
      </c>
      <c r="D1481" s="20" t="str">
        <f t="shared" si="374"/>
        <v>-</v>
      </c>
      <c r="E1481" s="20" t="str">
        <f>VLOOKUP('PASTE-DOWN-DL'!F1481,'SSA-CODE'!$D$4:$E$56,2,FALSE)</f>
        <v>BHV</v>
      </c>
      <c r="F1481" s="48" t="str">
        <f t="shared" si="375"/>
        <v>SSA BV</v>
      </c>
      <c r="G1481" s="48" t="str">
        <f t="shared" si="376"/>
        <v xml:space="preserve">	SSA BV</v>
      </c>
      <c r="H1481" s="20">
        <v>1472</v>
      </c>
      <c r="I1481" t="s">
        <v>14632</v>
      </c>
      <c r="J1481" t="s">
        <v>6260</v>
      </c>
      <c r="K1481" t="s">
        <v>6261</v>
      </c>
      <c r="L1481" t="s">
        <v>6262</v>
      </c>
      <c r="M1481" t="s">
        <v>6263</v>
      </c>
      <c r="N1481" t="s">
        <v>14633</v>
      </c>
      <c r="O1481" t="s">
        <v>14634</v>
      </c>
      <c r="P1481" t="s">
        <v>6266</v>
      </c>
      <c r="Q1481" t="s">
        <v>6335</v>
      </c>
      <c r="R1481" t="s">
        <v>6742</v>
      </c>
      <c r="S1481" t="s">
        <v>14635</v>
      </c>
      <c r="T1481" t="s">
        <v>6800</v>
      </c>
      <c r="U1481" t="s">
        <v>7308</v>
      </c>
      <c r="V1481" t="s">
        <v>6271</v>
      </c>
      <c r="W1481" t="s">
        <v>14636</v>
      </c>
      <c r="X1481" t="s">
        <v>14637</v>
      </c>
      <c r="Y1481" t="s">
        <v>6269</v>
      </c>
      <c r="Z1481" s="48" t="str">
        <f t="shared" si="377"/>
        <v>SSA BV-10.121.25.1-Panwadi(GNE)_B2 / S5P1-10.121.17.129-WTR_Bhavnagar(GNE)_B2 / S5P1</v>
      </c>
      <c r="AA1481" s="48">
        <f t="shared" si="378"/>
        <v>13</v>
      </c>
      <c r="AB1481" s="48">
        <f t="shared" si="379"/>
        <v>26</v>
      </c>
      <c r="AC1481" s="48">
        <f t="shared" si="380"/>
        <v>15</v>
      </c>
      <c r="AD1481" s="48">
        <f t="shared" si="381"/>
        <v>30</v>
      </c>
      <c r="AE1481" s="48" t="str">
        <f t="shared" si="382"/>
        <v>10.121.25.1</v>
      </c>
      <c r="AF1481" s="42" t="str">
        <f t="shared" si="383"/>
        <v>10.121.17.129</v>
      </c>
      <c r="AG1481" s="7" t="str">
        <f t="shared" si="384"/>
        <v>Panwadi(GNE)</v>
      </c>
      <c r="AH1481" s="7" t="str">
        <f t="shared" si="385"/>
        <v>BHAVNAGAR(GNE)</v>
      </c>
      <c r="AI1481" s="7" t="str">
        <f t="shared" si="386"/>
        <v>S5P1</v>
      </c>
      <c r="AJ1481" s="7" t="str">
        <f t="shared" si="387"/>
        <v>S5P1</v>
      </c>
      <c r="AK1481" s="7" t="str">
        <f>IFERROR(VLOOKUP(Z1481,'PASTE-DL-ALARMS'!$Q$10:$W$2200,7,FALSE),"")</f>
        <v/>
      </c>
      <c r="AL1481" s="55" t="str">
        <f>IFERROR(VLOOKUP(Z1481,'PASTE-DL-ALARMS'!$Q$10:$W$2200,3,FALSE),"")</f>
        <v/>
      </c>
      <c r="AM1481" s="7" t="str">
        <f t="shared" si="388"/>
        <v>10.121.25.1_Panwadi(GNE)_S5P1</v>
      </c>
      <c r="AN1481" s="55" t="str">
        <f t="shared" si="389"/>
        <v>10.121.17.129_BHAVNAGAR(GNE)_S5P1</v>
      </c>
      <c r="AO1481" s="72" t="e">
        <f t="shared" ca="1" si="390"/>
        <v>#VALUE!</v>
      </c>
      <c r="AP1481" s="7" t="str">
        <f>IFERROR(VLOOKUP(Z1481,'PASTE-DL-ALARMS'!$Q$10:$Z$2800,8,FALSE),"")</f>
        <v/>
      </c>
    </row>
    <row r="1482" spans="1:42" x14ac:dyDescent="0.25">
      <c r="A1482" s="20"/>
      <c r="B1482" s="20"/>
      <c r="C1482" s="20" t="str">
        <f>IF(D1482="Critical",MAX($C$8:C1481)+1,"")</f>
        <v/>
      </c>
      <c r="D1482" s="20" t="str">
        <f t="shared" si="374"/>
        <v>-</v>
      </c>
      <c r="E1482" s="20" t="str">
        <f>VLOOKUP('PASTE-DOWN-DL'!F1482,'SSA-CODE'!$D$4:$E$56,2,FALSE)</f>
        <v>WTR RJ</v>
      </c>
      <c r="F1482" s="48" t="str">
        <f t="shared" si="375"/>
        <v>WTR RJ</v>
      </c>
      <c r="G1482" s="48" t="str">
        <f t="shared" si="376"/>
        <v xml:space="preserve">	WTR RJ</v>
      </c>
      <c r="H1482" s="20">
        <v>1473</v>
      </c>
      <c r="I1482" t="s">
        <v>14638</v>
      </c>
      <c r="J1482" t="s">
        <v>6260</v>
      </c>
      <c r="K1482" t="s">
        <v>6261</v>
      </c>
      <c r="L1482" t="s">
        <v>6262</v>
      </c>
      <c r="M1482" t="s">
        <v>6263</v>
      </c>
      <c r="N1482" t="s">
        <v>14639</v>
      </c>
      <c r="O1482" t="s">
        <v>14640</v>
      </c>
      <c r="P1482" t="s">
        <v>6266</v>
      </c>
      <c r="Q1482" t="s">
        <v>7032</v>
      </c>
      <c r="R1482" t="s">
        <v>6279</v>
      </c>
      <c r="S1482" t="s">
        <v>6269</v>
      </c>
      <c r="T1482" t="s">
        <v>6602</v>
      </c>
      <c r="U1482" t="s">
        <v>6269</v>
      </c>
      <c r="V1482" t="s">
        <v>6271</v>
      </c>
      <c r="W1482" t="s">
        <v>14641</v>
      </c>
      <c r="X1482" t="s">
        <v>14642</v>
      </c>
      <c r="Y1482" t="s">
        <v>8805</v>
      </c>
      <c r="Z1482" s="48" t="str">
        <f t="shared" si="377"/>
        <v>WTR RJ-10.121.17.141-AMRELI\S3P1-10.121.24.45-JUNAGADH\S3P1</v>
      </c>
      <c r="AA1482" s="48">
        <f t="shared" si="378"/>
        <v>14</v>
      </c>
      <c r="AB1482" s="48">
        <f t="shared" si="379"/>
        <v>23</v>
      </c>
      <c r="AC1482" s="48">
        <f t="shared" si="380"/>
        <v>15</v>
      </c>
      <c r="AD1482" s="48">
        <f t="shared" si="381"/>
        <v>22</v>
      </c>
      <c r="AE1482" s="48" t="str">
        <f t="shared" si="382"/>
        <v>10.121.24.45</v>
      </c>
      <c r="AF1482" s="42" t="str">
        <f t="shared" si="383"/>
        <v>10.121.17.141</v>
      </c>
      <c r="AG1482" s="7" t="str">
        <f t="shared" si="384"/>
        <v>JUNAGADH</v>
      </c>
      <c r="AH1482" s="7" t="str">
        <f t="shared" si="385"/>
        <v>AMRELI</v>
      </c>
      <c r="AI1482" s="7" t="str">
        <f t="shared" si="386"/>
        <v>S3P1</v>
      </c>
      <c r="AJ1482" s="7" t="str">
        <f t="shared" si="387"/>
        <v>S3P1</v>
      </c>
      <c r="AK1482" s="7" t="str">
        <f>IFERROR(VLOOKUP(Z1482,'PASTE-DL-ALARMS'!$Q$10:$W$2200,7,FALSE),"")</f>
        <v/>
      </c>
      <c r="AL1482" s="55" t="str">
        <f>IFERROR(VLOOKUP(Z1482,'PASTE-DL-ALARMS'!$Q$10:$W$2200,3,FALSE),"")</f>
        <v/>
      </c>
      <c r="AM1482" s="7" t="str">
        <f t="shared" si="388"/>
        <v>10.121.24.45_JUNAGADH_S3P1</v>
      </c>
      <c r="AN1482" s="55" t="str">
        <f t="shared" si="389"/>
        <v>10.121.17.141_AMRELI_S3P1</v>
      </c>
      <c r="AO1482" s="72" t="e">
        <f t="shared" ca="1" si="390"/>
        <v>#VALUE!</v>
      </c>
      <c r="AP1482" s="7" t="str">
        <f>IFERROR(VLOOKUP(Z1482,'PASTE-DL-ALARMS'!$Q$10:$Z$2800,8,FALSE),"")</f>
        <v/>
      </c>
    </row>
    <row r="1483" spans="1:42" x14ac:dyDescent="0.25">
      <c r="A1483" s="20"/>
      <c r="B1483" s="20"/>
      <c r="C1483" s="20" t="str">
        <f>IF(D1483="Critical",MAX($C$8:C1482)+1,"")</f>
        <v/>
      </c>
      <c r="D1483" s="20" t="str">
        <f t="shared" ref="D1483:D1546" si="391">TRIM(CLEAN(P1483))</f>
        <v>-</v>
      </c>
      <c r="E1483" s="20" t="str">
        <f>VLOOKUP('PASTE-DOWN-DL'!F1483,'SSA-CODE'!$D$4:$E$56,2,FALSE)</f>
        <v>WTR RJ</v>
      </c>
      <c r="F1483" s="48" t="str">
        <f t="shared" ref="F1483:F1546" si="392">TRIM(CLEAN(SUBSTITUTE(G1483,CHAR(160)," ")))</f>
        <v>WTR RJ</v>
      </c>
      <c r="G1483" s="48" t="str">
        <f t="shared" ref="G1483:G1546" si="393">MID(I1483,1,SEARCH("-",I1483)-1)</f>
        <v xml:space="preserve">	WTR RJ</v>
      </c>
      <c r="H1483" s="20">
        <v>1474</v>
      </c>
      <c r="I1483" t="s">
        <v>14643</v>
      </c>
      <c r="J1483" t="s">
        <v>6260</v>
      </c>
      <c r="K1483" t="s">
        <v>6261</v>
      </c>
      <c r="L1483" t="s">
        <v>6262</v>
      </c>
      <c r="M1483" t="s">
        <v>6263</v>
      </c>
      <c r="N1483" t="s">
        <v>14644</v>
      </c>
      <c r="O1483" t="s">
        <v>14645</v>
      </c>
      <c r="P1483" t="s">
        <v>6266</v>
      </c>
      <c r="Q1483" t="s">
        <v>6629</v>
      </c>
      <c r="R1483" t="s">
        <v>6876</v>
      </c>
      <c r="S1483" t="s">
        <v>6269</v>
      </c>
      <c r="T1483" t="s">
        <v>6904</v>
      </c>
      <c r="U1483" t="s">
        <v>6269</v>
      </c>
      <c r="V1483" t="s">
        <v>6271</v>
      </c>
      <c r="W1483" t="s">
        <v>14646</v>
      </c>
      <c r="X1483" t="s">
        <v>14647</v>
      </c>
      <c r="Y1483" t="s">
        <v>6269</v>
      </c>
      <c r="Z1483" s="48" t="str">
        <f t="shared" ref="Z1483:Z1546" si="394">TRIM(CLEAN(I1483))</f>
        <v>WTR RJ-10.121.68.208-SIDSAR_4/1-10.121.68.206-JAMJODHPUR_5/1</v>
      </c>
      <c r="AA1483" s="48">
        <f t="shared" ref="AA1483:AA1546" si="395">SEARCH("_",N1483)</f>
        <v>15</v>
      </c>
      <c r="AB1483" s="48">
        <f t="shared" ref="AB1483:AB1546" si="396">SEARCH("_TN7",N1483)</f>
        <v>26</v>
      </c>
      <c r="AC1483" s="48">
        <f t="shared" ref="AC1483:AC1546" si="397">SEARCH("_",O1483)</f>
        <v>15</v>
      </c>
      <c r="AD1483" s="48">
        <f t="shared" ref="AD1483:AD1546" si="398">SEARCH("_TN7",O1483)</f>
        <v>22</v>
      </c>
      <c r="AE1483" s="48" t="str">
        <f t="shared" ref="AE1483:AE1546" si="399">TRIM(CLEAN(MID(N1483,1,SEARCH("_",N1483)-1)))</f>
        <v>10.121.68.206</v>
      </c>
      <c r="AF1483" s="42" t="str">
        <f t="shared" ref="AF1483:AF1546" si="400">TRIM(CLEAN(MID(O1483,1,SEARCH("_",O1483)-1)))</f>
        <v>10.121.68.208</v>
      </c>
      <c r="AG1483" s="7" t="str">
        <f t="shared" ref="AG1483:AG1546" si="401">MID(N1483,AA1483+1,AB1483-AA1483-1)</f>
        <v>JAMJODHPUR</v>
      </c>
      <c r="AH1483" s="7" t="str">
        <f t="shared" ref="AH1483:AH1546" si="402">MID(O1483,AC1483+1,AD1483-AC1483-1)</f>
        <v>SIDSAR</v>
      </c>
      <c r="AI1483" s="7" t="str">
        <f t="shared" ref="AI1483:AI1546" si="403">RIGHT(N1483,LEN(N1483)-SEARCH("\",N1483))</f>
        <v>S5P1</v>
      </c>
      <c r="AJ1483" s="7" t="str">
        <f t="shared" ref="AJ1483:AJ1546" si="404">RIGHT(O1483,LEN(O1483)-SEARCH("\",O1483))</f>
        <v>S4P1</v>
      </c>
      <c r="AK1483" s="7" t="str">
        <f>IFERROR(VLOOKUP(Z1483,'PASTE-DL-ALARMS'!$Q$10:$W$2200,7,FALSE),"")</f>
        <v/>
      </c>
      <c r="AL1483" s="55" t="str">
        <f>IFERROR(VLOOKUP(Z1483,'PASTE-DL-ALARMS'!$Q$10:$W$2200,3,FALSE),"")</f>
        <v/>
      </c>
      <c r="AM1483" s="7" t="str">
        <f t="shared" ref="AM1483:AM1546" si="405">CONCATENATE(AE1483,"_",AG1483,"_",AI1483)</f>
        <v>10.121.68.206_JAMJODHPUR_S5P1</v>
      </c>
      <c r="AN1483" s="55" t="str">
        <f t="shared" ref="AN1483:AN1546" si="406">CONCATENATE(AF1483,"_",AH1483,"_",AJ1483)</f>
        <v>10.121.68.208_SIDSAR_S4P1</v>
      </c>
      <c r="AO1483" s="72" t="e">
        <f t="shared" ref="AO1483:AO1546" ca="1" si="407">$AL$3-AK1483</f>
        <v>#VALUE!</v>
      </c>
      <c r="AP1483" s="7" t="str">
        <f>IFERROR(VLOOKUP(Z1483,'PASTE-DL-ALARMS'!$Q$10:$Z$2800,8,FALSE),"")</f>
        <v/>
      </c>
    </row>
    <row r="1484" spans="1:42" x14ac:dyDescent="0.25">
      <c r="A1484" s="20"/>
      <c r="B1484" s="20"/>
      <c r="C1484" s="20" t="str">
        <f>IF(D1484="Critical",MAX($C$8:C1483)+1,"")</f>
        <v/>
      </c>
      <c r="D1484" s="20" t="str">
        <f t="shared" si="391"/>
        <v>-</v>
      </c>
      <c r="E1484" s="20" t="str">
        <f>VLOOKUP('PASTE-DOWN-DL'!F1484,'SSA-CODE'!$D$4:$E$56,2,FALSE)</f>
        <v>AMR</v>
      </c>
      <c r="F1484" s="48" t="str">
        <f t="shared" si="392"/>
        <v>SSA AMR</v>
      </c>
      <c r="G1484" s="48" t="str">
        <f t="shared" si="393"/>
        <v xml:space="preserve">	SSA AMR</v>
      </c>
      <c r="H1484" s="20">
        <v>1475</v>
      </c>
      <c r="I1484" t="s">
        <v>14648</v>
      </c>
      <c r="J1484" t="s">
        <v>6260</v>
      </c>
      <c r="K1484" t="s">
        <v>6275</v>
      </c>
      <c r="L1484" t="s">
        <v>6262</v>
      </c>
      <c r="M1484" t="s">
        <v>6263</v>
      </c>
      <c r="N1484" t="s">
        <v>14649</v>
      </c>
      <c r="O1484" t="s">
        <v>14650</v>
      </c>
      <c r="P1484" t="s">
        <v>6266</v>
      </c>
      <c r="Q1484" t="s">
        <v>6850</v>
      </c>
      <c r="R1484" t="s">
        <v>6279</v>
      </c>
      <c r="S1484" t="s">
        <v>14651</v>
      </c>
      <c r="T1484" t="s">
        <v>6937</v>
      </c>
      <c r="U1484" t="s">
        <v>14651</v>
      </c>
      <c r="V1484" t="s">
        <v>6271</v>
      </c>
      <c r="W1484" t="s">
        <v>14652</v>
      </c>
      <c r="X1484" t="s">
        <v>14653</v>
      </c>
      <c r="Y1484" t="s">
        <v>14654</v>
      </c>
      <c r="Z1484" s="48" t="str">
        <f t="shared" si="394"/>
        <v>SSA AMR-10.121.96.45-BHOJALPARA BTS_2/5-10.121.96.41-BABAPUR BTS_1/6</v>
      </c>
      <c r="AA1484" s="48">
        <f t="shared" si="395"/>
        <v>14</v>
      </c>
      <c r="AB1484" s="48">
        <f t="shared" si="396"/>
        <v>26</v>
      </c>
      <c r="AC1484" s="48">
        <f t="shared" si="397"/>
        <v>14</v>
      </c>
      <c r="AD1484" s="48">
        <f t="shared" si="398"/>
        <v>29</v>
      </c>
      <c r="AE1484" s="48" t="str">
        <f t="shared" si="399"/>
        <v>10.121.96.41</v>
      </c>
      <c r="AF1484" s="42" t="str">
        <f t="shared" si="400"/>
        <v>10.121.96.45</v>
      </c>
      <c r="AG1484" s="7" t="str">
        <f t="shared" si="401"/>
        <v>AHIR BTS A1</v>
      </c>
      <c r="AH1484" s="7" t="str">
        <f t="shared" si="402"/>
        <v>BHOJALPARA BTS</v>
      </c>
      <c r="AI1484" s="7" t="str">
        <f t="shared" si="403"/>
        <v>S1P6</v>
      </c>
      <c r="AJ1484" s="7" t="str">
        <f t="shared" si="404"/>
        <v>S2P5</v>
      </c>
      <c r="AK1484" s="7" t="str">
        <f>IFERROR(VLOOKUP(Z1484,'PASTE-DL-ALARMS'!$Q$10:$W$2200,7,FALSE),"")</f>
        <v/>
      </c>
      <c r="AL1484" s="55" t="str">
        <f>IFERROR(VLOOKUP(Z1484,'PASTE-DL-ALARMS'!$Q$10:$W$2200,3,FALSE),"")</f>
        <v/>
      </c>
      <c r="AM1484" s="7" t="str">
        <f t="shared" si="405"/>
        <v>10.121.96.41_AHIR BTS A1_S1P6</v>
      </c>
      <c r="AN1484" s="55" t="str">
        <f t="shared" si="406"/>
        <v>10.121.96.45_BHOJALPARA BTS_S2P5</v>
      </c>
      <c r="AO1484" s="72" t="e">
        <f t="shared" ca="1" si="407"/>
        <v>#VALUE!</v>
      </c>
      <c r="AP1484" s="7" t="str">
        <f>IFERROR(VLOOKUP(Z1484,'PASTE-DL-ALARMS'!$Q$10:$Z$2800,8,FALSE),"")</f>
        <v/>
      </c>
    </row>
    <row r="1485" spans="1:42" x14ac:dyDescent="0.25">
      <c r="A1485" s="20"/>
      <c r="B1485" s="20"/>
      <c r="C1485" s="20" t="str">
        <f>IF(D1485="Critical",MAX($C$8:C1484)+1,"")</f>
        <v/>
      </c>
      <c r="D1485" s="20" t="str">
        <f t="shared" si="391"/>
        <v>-</v>
      </c>
      <c r="E1485" s="20" t="str">
        <f>VLOOKUP('PASTE-DOWN-DL'!F1485,'SSA-CODE'!$D$4:$E$56,2,FALSE)</f>
        <v>WTR AM</v>
      </c>
      <c r="F1485" s="48" t="str">
        <f t="shared" si="392"/>
        <v>WTR AM</v>
      </c>
      <c r="G1485" s="48" t="str">
        <f t="shared" si="393"/>
        <v xml:space="preserve">	WTR AM</v>
      </c>
      <c r="H1485" s="20">
        <v>1476</v>
      </c>
      <c r="I1485" t="s">
        <v>14655</v>
      </c>
      <c r="J1485" t="s">
        <v>6260</v>
      </c>
      <c r="K1485" t="s">
        <v>6275</v>
      </c>
      <c r="L1485" t="s">
        <v>6262</v>
      </c>
      <c r="M1485" t="s">
        <v>6263</v>
      </c>
      <c r="N1485" t="s">
        <v>14656</v>
      </c>
      <c r="O1485" t="s">
        <v>14657</v>
      </c>
      <c r="P1485" t="s">
        <v>6266</v>
      </c>
      <c r="Q1485" t="s">
        <v>7722</v>
      </c>
      <c r="R1485" t="s">
        <v>6279</v>
      </c>
      <c r="S1485" t="s">
        <v>14658</v>
      </c>
      <c r="T1485" t="s">
        <v>6770</v>
      </c>
      <c r="U1485" t="s">
        <v>14659</v>
      </c>
      <c r="V1485" t="s">
        <v>6271</v>
      </c>
      <c r="W1485" t="s">
        <v>14660</v>
      </c>
      <c r="X1485" t="s">
        <v>14661</v>
      </c>
      <c r="Y1485" t="s">
        <v>6269</v>
      </c>
      <c r="Z1485" s="48" t="str">
        <f t="shared" si="394"/>
        <v>WTR AM-10.121.15.216-TN705B_Danta_B1_3/6-10.121.15.199-TN725B_Palanpur 1_B2_3/6</v>
      </c>
      <c r="AA1485" s="48">
        <f t="shared" si="395"/>
        <v>15</v>
      </c>
      <c r="AB1485" s="48">
        <f t="shared" si="396"/>
        <v>25</v>
      </c>
      <c r="AC1485" s="48">
        <f t="shared" si="397"/>
        <v>15</v>
      </c>
      <c r="AD1485" s="48">
        <f t="shared" si="398"/>
        <v>21</v>
      </c>
      <c r="AE1485" s="48" t="str">
        <f t="shared" si="399"/>
        <v>10.121.15.199</v>
      </c>
      <c r="AF1485" s="42" t="str">
        <f t="shared" si="400"/>
        <v>10.121.15.216</v>
      </c>
      <c r="AG1485" s="7" t="str">
        <f t="shared" si="401"/>
        <v>Palanpur1</v>
      </c>
      <c r="AH1485" s="7" t="str">
        <f t="shared" si="402"/>
        <v>DANTA</v>
      </c>
      <c r="AI1485" s="7" t="str">
        <f t="shared" si="403"/>
        <v>S3P6</v>
      </c>
      <c r="AJ1485" s="7" t="str">
        <f t="shared" si="404"/>
        <v>S3P6</v>
      </c>
      <c r="AK1485" s="7" t="str">
        <f>IFERROR(VLOOKUP(Z1485,'PASTE-DL-ALARMS'!$Q$10:$W$2200,7,FALSE),"")</f>
        <v/>
      </c>
      <c r="AL1485" s="55" t="str">
        <f>IFERROR(VLOOKUP(Z1485,'PASTE-DL-ALARMS'!$Q$10:$W$2200,3,FALSE),"")</f>
        <v/>
      </c>
      <c r="AM1485" s="7" t="str">
        <f t="shared" si="405"/>
        <v>10.121.15.199_Palanpur1_S3P6</v>
      </c>
      <c r="AN1485" s="55" t="str">
        <f t="shared" si="406"/>
        <v>10.121.15.216_DANTA_S3P6</v>
      </c>
      <c r="AO1485" s="72" t="e">
        <f t="shared" ca="1" si="407"/>
        <v>#VALUE!</v>
      </c>
      <c r="AP1485" s="7" t="str">
        <f>IFERROR(VLOOKUP(Z1485,'PASTE-DL-ALARMS'!$Q$10:$Z$2800,8,FALSE),"")</f>
        <v/>
      </c>
    </row>
    <row r="1486" spans="1:42" x14ac:dyDescent="0.25">
      <c r="A1486" s="20"/>
      <c r="B1486" s="20"/>
      <c r="C1486" s="20" t="str">
        <f>IF(D1486="Critical",MAX($C$8:C1485)+1,"")</f>
        <v/>
      </c>
      <c r="D1486" s="20" t="str">
        <f t="shared" si="391"/>
        <v>-</v>
      </c>
      <c r="E1486" s="20" t="str">
        <f>VLOOKUP('PASTE-DOWN-DL'!F1486,'SSA-CODE'!$D$4:$E$56,2,FALSE)</f>
        <v>BUJ</v>
      </c>
      <c r="F1486" s="48" t="str">
        <f t="shared" si="392"/>
        <v>SSA BUJ</v>
      </c>
      <c r="G1486" s="48" t="str">
        <f t="shared" si="393"/>
        <v xml:space="preserve">	SSA BUJ</v>
      </c>
      <c r="H1486" s="20">
        <v>1477</v>
      </c>
      <c r="I1486" t="s">
        <v>14662</v>
      </c>
      <c r="J1486" t="s">
        <v>6260</v>
      </c>
      <c r="K1486" t="s">
        <v>6275</v>
      </c>
      <c r="L1486" t="s">
        <v>6262</v>
      </c>
      <c r="M1486" t="s">
        <v>6263</v>
      </c>
      <c r="N1486" t="s">
        <v>14663</v>
      </c>
      <c r="O1486" t="s">
        <v>14664</v>
      </c>
      <c r="P1486" t="s">
        <v>6266</v>
      </c>
      <c r="Q1486" t="s">
        <v>6360</v>
      </c>
      <c r="R1486" t="s">
        <v>6279</v>
      </c>
      <c r="S1486" t="s">
        <v>9542</v>
      </c>
      <c r="T1486" t="s">
        <v>6500</v>
      </c>
      <c r="U1486" t="s">
        <v>6501</v>
      </c>
      <c r="V1486" t="s">
        <v>6271</v>
      </c>
      <c r="W1486" t="s">
        <v>14665</v>
      </c>
      <c r="X1486" t="s">
        <v>14666</v>
      </c>
      <c r="Y1486" t="s">
        <v>6269</v>
      </c>
      <c r="Z1486" s="48" t="str">
        <f t="shared" si="394"/>
        <v>SSA BUJ-10.121.24.82-AgrocelMicro A1_2/5-10.121.24.96-Dhordo A1_2/5</v>
      </c>
      <c r="AA1486" s="48">
        <f t="shared" si="395"/>
        <v>14</v>
      </c>
      <c r="AB1486" s="48">
        <f t="shared" si="396"/>
        <v>27</v>
      </c>
      <c r="AC1486" s="48">
        <f t="shared" si="397"/>
        <v>14</v>
      </c>
      <c r="AD1486" s="48">
        <f t="shared" si="398"/>
        <v>21</v>
      </c>
      <c r="AE1486" s="48" t="str">
        <f t="shared" si="399"/>
        <v>10.121.24.82</v>
      </c>
      <c r="AF1486" s="42" t="str">
        <f t="shared" si="400"/>
        <v>10.121.24.96</v>
      </c>
      <c r="AG1486" s="7" t="str">
        <f t="shared" si="401"/>
        <v>AgrocelMicro</v>
      </c>
      <c r="AH1486" s="7" t="str">
        <f t="shared" si="402"/>
        <v>DHORDO</v>
      </c>
      <c r="AI1486" s="7" t="str">
        <f t="shared" si="403"/>
        <v>S2P5</v>
      </c>
      <c r="AJ1486" s="7" t="str">
        <f t="shared" si="404"/>
        <v>S2P5</v>
      </c>
      <c r="AK1486" s="7" t="str">
        <f>IFERROR(VLOOKUP(Z1486,'PASTE-DL-ALARMS'!$Q$10:$W$2200,7,FALSE),"")</f>
        <v/>
      </c>
      <c r="AL1486" s="55" t="str">
        <f>IFERROR(VLOOKUP(Z1486,'PASTE-DL-ALARMS'!$Q$10:$W$2200,3,FALSE),"")</f>
        <v/>
      </c>
      <c r="AM1486" s="7" t="str">
        <f t="shared" si="405"/>
        <v>10.121.24.82_AgrocelMicro_S2P5</v>
      </c>
      <c r="AN1486" s="55" t="str">
        <f t="shared" si="406"/>
        <v>10.121.24.96_DHORDO_S2P5</v>
      </c>
      <c r="AO1486" s="72" t="e">
        <f t="shared" ca="1" si="407"/>
        <v>#VALUE!</v>
      </c>
      <c r="AP1486" s="7" t="str">
        <f>IFERROR(VLOOKUP(Z1486,'PASTE-DL-ALARMS'!$Q$10:$Z$2800,8,FALSE),"")</f>
        <v/>
      </c>
    </row>
    <row r="1487" spans="1:42" x14ac:dyDescent="0.25">
      <c r="A1487" s="20"/>
      <c r="B1487" s="20"/>
      <c r="C1487" s="20" t="str">
        <f>IF(D1487="Critical",MAX($C$8:C1486)+1,"")</f>
        <v/>
      </c>
      <c r="D1487" s="20" t="str">
        <f t="shared" si="391"/>
        <v>-</v>
      </c>
      <c r="E1487" s="20" t="str">
        <f>VLOOKUP('PASTE-DOWN-DL'!F1487,'SSA-CODE'!$D$4:$E$56,2,FALSE)</f>
        <v>AHD</v>
      </c>
      <c r="F1487" s="48" t="str">
        <f t="shared" si="392"/>
        <v>SSA AM</v>
      </c>
      <c r="G1487" s="48" t="str">
        <f t="shared" si="393"/>
        <v xml:space="preserve">	SSA AM</v>
      </c>
      <c r="H1487" s="20">
        <v>1478</v>
      </c>
      <c r="I1487" t="s">
        <v>14667</v>
      </c>
      <c r="J1487" t="s">
        <v>6260</v>
      </c>
      <c r="K1487" t="s">
        <v>6275</v>
      </c>
      <c r="L1487" t="s">
        <v>6262</v>
      </c>
      <c r="M1487" t="s">
        <v>6263</v>
      </c>
      <c r="N1487" t="s">
        <v>14668</v>
      </c>
      <c r="O1487" t="s">
        <v>14669</v>
      </c>
      <c r="P1487" t="s">
        <v>6266</v>
      </c>
      <c r="Q1487" t="s">
        <v>7217</v>
      </c>
      <c r="R1487" t="s">
        <v>6279</v>
      </c>
      <c r="S1487" t="s">
        <v>14670</v>
      </c>
      <c r="T1487" t="s">
        <v>6486</v>
      </c>
      <c r="U1487" t="s">
        <v>6723</v>
      </c>
      <c r="V1487" t="s">
        <v>6271</v>
      </c>
      <c r="W1487" t="s">
        <v>14671</v>
      </c>
      <c r="X1487" t="s">
        <v>14672</v>
      </c>
      <c r="Y1487" t="s">
        <v>6269</v>
      </c>
      <c r="Z1487" s="48" t="str">
        <f t="shared" si="394"/>
        <v>SSA AM-10.121.18.250-SECTOR 11_3/2-10.121.18.184-ALDC_1/5</v>
      </c>
      <c r="AA1487" s="48">
        <f t="shared" si="395"/>
        <v>15</v>
      </c>
      <c r="AB1487" s="48">
        <f t="shared" si="396"/>
        <v>25</v>
      </c>
      <c r="AC1487" s="48">
        <f t="shared" si="397"/>
        <v>15</v>
      </c>
      <c r="AD1487" s="48">
        <f t="shared" si="398"/>
        <v>20</v>
      </c>
      <c r="AE1487" s="48" t="str">
        <f t="shared" si="399"/>
        <v>10.121.18.250</v>
      </c>
      <c r="AF1487" s="42" t="str">
        <f t="shared" si="400"/>
        <v>10.121.18.184</v>
      </c>
      <c r="AG1487" s="7" t="str">
        <f t="shared" si="401"/>
        <v>SECTOR 11</v>
      </c>
      <c r="AH1487" s="7" t="str">
        <f t="shared" si="402"/>
        <v>GSPC</v>
      </c>
      <c r="AI1487" s="7" t="str">
        <f t="shared" si="403"/>
        <v>S3P2</v>
      </c>
      <c r="AJ1487" s="7" t="str">
        <f t="shared" si="404"/>
        <v>S1P5</v>
      </c>
      <c r="AK1487" s="7" t="str">
        <f>IFERROR(VLOOKUP(Z1487,'PASTE-DL-ALARMS'!$Q$10:$W$2200,7,FALSE),"")</f>
        <v/>
      </c>
      <c r="AL1487" s="55" t="str">
        <f>IFERROR(VLOOKUP(Z1487,'PASTE-DL-ALARMS'!$Q$10:$W$2200,3,FALSE),"")</f>
        <v/>
      </c>
      <c r="AM1487" s="7" t="str">
        <f t="shared" si="405"/>
        <v>10.121.18.250_SECTOR 11_S3P2</v>
      </c>
      <c r="AN1487" s="55" t="str">
        <f t="shared" si="406"/>
        <v>10.121.18.184_GSPC_S1P5</v>
      </c>
      <c r="AO1487" s="72" t="e">
        <f t="shared" ca="1" si="407"/>
        <v>#VALUE!</v>
      </c>
      <c r="AP1487" s="7" t="str">
        <f>IFERROR(VLOOKUP(Z1487,'PASTE-DL-ALARMS'!$Q$10:$Z$2800,8,FALSE),"")</f>
        <v/>
      </c>
    </row>
    <row r="1488" spans="1:42" x14ac:dyDescent="0.25">
      <c r="A1488" s="20"/>
      <c r="B1488" s="20"/>
      <c r="C1488" s="20" t="str">
        <f>IF(D1488="Critical",MAX($C$8:C1487)+1,"")</f>
        <v/>
      </c>
      <c r="D1488" s="20" t="str">
        <f t="shared" si="391"/>
        <v>-</v>
      </c>
      <c r="E1488" s="20" t="str">
        <f>VLOOKUP('PASTE-DOWN-DL'!F1488,'SSA-CODE'!$D$4:$E$56,2,FALSE)</f>
        <v>VDA</v>
      </c>
      <c r="F1488" s="48" t="str">
        <f t="shared" si="392"/>
        <v>SSA VDR</v>
      </c>
      <c r="G1488" s="48" t="str">
        <f t="shared" si="393"/>
        <v xml:space="preserve">	SSA VDR</v>
      </c>
      <c r="H1488" s="20">
        <v>1479</v>
      </c>
      <c r="I1488" t="s">
        <v>14673</v>
      </c>
      <c r="J1488" t="s">
        <v>6260</v>
      </c>
      <c r="K1488" t="s">
        <v>6261</v>
      </c>
      <c r="L1488" t="s">
        <v>6262</v>
      </c>
      <c r="M1488" t="s">
        <v>6263</v>
      </c>
      <c r="N1488" t="s">
        <v>14674</v>
      </c>
      <c r="O1488" t="s">
        <v>14675</v>
      </c>
      <c r="P1488" t="s">
        <v>6266</v>
      </c>
      <c r="Q1488" t="s">
        <v>7341</v>
      </c>
      <c r="R1488" t="s">
        <v>6279</v>
      </c>
      <c r="S1488" t="s">
        <v>6417</v>
      </c>
      <c r="T1488" t="s">
        <v>6287</v>
      </c>
      <c r="U1488" t="s">
        <v>6417</v>
      </c>
      <c r="V1488" t="s">
        <v>6271</v>
      </c>
      <c r="W1488" t="s">
        <v>14676</v>
      </c>
      <c r="X1488" t="s">
        <v>14677</v>
      </c>
      <c r="Y1488" t="s">
        <v>6269</v>
      </c>
      <c r="Z1488" s="48" t="str">
        <f t="shared" si="394"/>
        <v>SSA VDR-10.121.99.150-City3_B2_6/1-10.121.19.179-Manjalpur_NEW_B1_4/1</v>
      </c>
      <c r="AA1488" s="48">
        <f t="shared" si="395"/>
        <v>15</v>
      </c>
      <c r="AB1488" s="48">
        <f t="shared" si="396"/>
        <v>29</v>
      </c>
      <c r="AC1488" s="48">
        <f t="shared" si="397"/>
        <v>15</v>
      </c>
      <c r="AD1488" s="48">
        <f t="shared" si="398"/>
        <v>22</v>
      </c>
      <c r="AE1488" s="48" t="str">
        <f t="shared" si="399"/>
        <v>10.121.19.179</v>
      </c>
      <c r="AF1488" s="42" t="str">
        <f t="shared" si="400"/>
        <v>10.121.99.150</v>
      </c>
      <c r="AG1488" s="7" t="str">
        <f t="shared" si="401"/>
        <v>MANJALPUR-NEW</v>
      </c>
      <c r="AH1488" s="7" t="str">
        <f t="shared" si="402"/>
        <v>CITY 3</v>
      </c>
      <c r="AI1488" s="7" t="str">
        <f t="shared" si="403"/>
        <v>S4P1</v>
      </c>
      <c r="AJ1488" s="7" t="str">
        <f t="shared" si="404"/>
        <v>S6P1</v>
      </c>
      <c r="AK1488" s="7" t="str">
        <f>IFERROR(VLOOKUP(Z1488,'PASTE-DL-ALARMS'!$Q$10:$W$2200,7,FALSE),"")</f>
        <v/>
      </c>
      <c r="AL1488" s="55" t="str">
        <f>IFERROR(VLOOKUP(Z1488,'PASTE-DL-ALARMS'!$Q$10:$W$2200,3,FALSE),"")</f>
        <v/>
      </c>
      <c r="AM1488" s="7" t="str">
        <f t="shared" si="405"/>
        <v>10.121.19.179_MANJALPUR-NEW_S4P1</v>
      </c>
      <c r="AN1488" s="55" t="str">
        <f t="shared" si="406"/>
        <v>10.121.99.150_CITY 3_S6P1</v>
      </c>
      <c r="AO1488" s="72" t="e">
        <f t="shared" ca="1" si="407"/>
        <v>#VALUE!</v>
      </c>
      <c r="AP1488" s="7" t="str">
        <f>IFERROR(VLOOKUP(Z1488,'PASTE-DL-ALARMS'!$Q$10:$Z$2800,8,FALSE),"")</f>
        <v/>
      </c>
    </row>
    <row r="1489" spans="1:42" x14ac:dyDescent="0.25">
      <c r="A1489" s="20"/>
      <c r="B1489" s="20"/>
      <c r="C1489" s="20" t="str">
        <f>IF(D1489="Critical",MAX($C$8:C1488)+1,"")</f>
        <v/>
      </c>
      <c r="D1489" s="20" t="str">
        <f t="shared" si="391"/>
        <v>-</v>
      </c>
      <c r="E1489" s="20" t="str">
        <f>VLOOKUP('PASTE-DOWN-DL'!F1489,'SSA-CODE'!$D$4:$E$56,2,FALSE)</f>
        <v>WTR AM</v>
      </c>
      <c r="F1489" s="48" t="str">
        <f t="shared" si="392"/>
        <v>WTR AM</v>
      </c>
      <c r="G1489" s="48" t="str">
        <f t="shared" si="393"/>
        <v xml:space="preserve">	WTR AM</v>
      </c>
      <c r="H1489" s="20">
        <v>1480</v>
      </c>
      <c r="I1489" t="s">
        <v>14678</v>
      </c>
      <c r="J1489" t="s">
        <v>6260</v>
      </c>
      <c r="K1489" t="s">
        <v>6261</v>
      </c>
      <c r="L1489" t="s">
        <v>6262</v>
      </c>
      <c r="M1489" t="s">
        <v>6263</v>
      </c>
      <c r="N1489" t="s">
        <v>14679</v>
      </c>
      <c r="O1489" t="s">
        <v>14680</v>
      </c>
      <c r="P1489" t="s">
        <v>6266</v>
      </c>
      <c r="Q1489" t="s">
        <v>6903</v>
      </c>
      <c r="R1489" t="s">
        <v>6386</v>
      </c>
      <c r="S1489" t="s">
        <v>6269</v>
      </c>
      <c r="T1489" t="s">
        <v>6602</v>
      </c>
      <c r="U1489" t="s">
        <v>6269</v>
      </c>
      <c r="V1489" t="s">
        <v>6271</v>
      </c>
      <c r="W1489" t="s">
        <v>14681</v>
      </c>
      <c r="X1489" t="s">
        <v>14682</v>
      </c>
      <c r="Y1489" t="s">
        <v>6269</v>
      </c>
      <c r="Z1489" s="48" t="str">
        <f t="shared" si="394"/>
        <v>WTR AM-10.121.16.226-Baroda City (B2)\S3P1-10.121.16.227-Halol (B1)\S4P1</v>
      </c>
      <c r="AA1489" s="48">
        <f t="shared" si="395"/>
        <v>15</v>
      </c>
      <c r="AB1489" s="48">
        <f t="shared" si="396"/>
        <v>33</v>
      </c>
      <c r="AC1489" s="48">
        <f t="shared" si="397"/>
        <v>15</v>
      </c>
      <c r="AD1489" s="48">
        <f t="shared" si="398"/>
        <v>21</v>
      </c>
      <c r="AE1489" s="48" t="str">
        <f t="shared" si="399"/>
        <v>10.121.16.226</v>
      </c>
      <c r="AF1489" s="42" t="str">
        <f t="shared" si="400"/>
        <v>10.121.16.227</v>
      </c>
      <c r="AG1489" s="7" t="str">
        <f t="shared" si="401"/>
        <v>BARODA CITY 3 GNE</v>
      </c>
      <c r="AH1489" s="7" t="str">
        <f t="shared" si="402"/>
        <v>Halol</v>
      </c>
      <c r="AI1489" s="7" t="str">
        <f t="shared" si="403"/>
        <v>S3P1</v>
      </c>
      <c r="AJ1489" s="7" t="str">
        <f t="shared" si="404"/>
        <v>S4P1</v>
      </c>
      <c r="AK1489" s="7" t="str">
        <f>IFERROR(VLOOKUP(Z1489,'PASTE-DL-ALARMS'!$Q$10:$W$2200,7,FALSE),"")</f>
        <v/>
      </c>
      <c r="AL1489" s="55" t="str">
        <f>IFERROR(VLOOKUP(Z1489,'PASTE-DL-ALARMS'!$Q$10:$W$2200,3,FALSE),"")</f>
        <v/>
      </c>
      <c r="AM1489" s="7" t="str">
        <f t="shared" si="405"/>
        <v>10.121.16.226_BARODA CITY 3 GNE_S3P1</v>
      </c>
      <c r="AN1489" s="55" t="str">
        <f t="shared" si="406"/>
        <v>10.121.16.227_Halol_S4P1</v>
      </c>
      <c r="AO1489" s="72" t="e">
        <f t="shared" ca="1" si="407"/>
        <v>#VALUE!</v>
      </c>
      <c r="AP1489" s="7" t="str">
        <f>IFERROR(VLOOKUP(Z1489,'PASTE-DL-ALARMS'!$Q$10:$Z$2800,8,FALSE),"")</f>
        <v/>
      </c>
    </row>
    <row r="1490" spans="1:42" x14ac:dyDescent="0.25">
      <c r="A1490" s="20"/>
      <c r="B1490" s="20"/>
      <c r="C1490" s="20" t="str">
        <f>IF(D1490="Critical",MAX($C$8:C1489)+1,"")</f>
        <v/>
      </c>
      <c r="D1490" s="20" t="str">
        <f t="shared" si="391"/>
        <v>-</v>
      </c>
      <c r="E1490" s="20" t="str">
        <f>VLOOKUP('PASTE-DOWN-DL'!F1490,'SSA-CODE'!$D$4:$E$56,2,FALSE)</f>
        <v>NDD</v>
      </c>
      <c r="F1490" s="48" t="str">
        <f t="shared" si="392"/>
        <v>SSA NAD</v>
      </c>
      <c r="G1490" s="48" t="str">
        <f t="shared" si="393"/>
        <v xml:space="preserve">	SSA NAD</v>
      </c>
      <c r="H1490" s="20">
        <v>1481</v>
      </c>
      <c r="I1490" t="s">
        <v>14683</v>
      </c>
      <c r="J1490" t="s">
        <v>6466</v>
      </c>
      <c r="K1490" t="s">
        <v>6275</v>
      </c>
      <c r="L1490" t="s">
        <v>6262</v>
      </c>
      <c r="M1490" t="s">
        <v>6263</v>
      </c>
      <c r="N1490" t="s">
        <v>14684</v>
      </c>
      <c r="O1490" t="s">
        <v>14685</v>
      </c>
      <c r="P1490" t="s">
        <v>6266</v>
      </c>
      <c r="Q1490" t="s">
        <v>6616</v>
      </c>
      <c r="R1490" t="s">
        <v>6279</v>
      </c>
      <c r="S1490" t="s">
        <v>11662</v>
      </c>
      <c r="T1490" t="s">
        <v>6313</v>
      </c>
      <c r="U1490" t="s">
        <v>11662</v>
      </c>
      <c r="V1490" t="s">
        <v>6271</v>
      </c>
      <c r="W1490" t="s">
        <v>14686</v>
      </c>
      <c r="X1490" t="s">
        <v>14687</v>
      </c>
      <c r="Y1490" t="s">
        <v>6269</v>
      </c>
      <c r="Z1490" s="48" t="str">
        <f t="shared" si="394"/>
        <v>SSA NAD-10.121.16.234-Anand2_5/10-10.121.24.225-ANAND(GNE)_5/10</v>
      </c>
      <c r="AA1490" s="48">
        <f t="shared" si="395"/>
        <v>15</v>
      </c>
      <c r="AB1490" s="48">
        <f t="shared" si="396"/>
        <v>22</v>
      </c>
      <c r="AC1490" s="48">
        <f t="shared" si="397"/>
        <v>15</v>
      </c>
      <c r="AD1490" s="48">
        <f t="shared" si="398"/>
        <v>26</v>
      </c>
      <c r="AE1490" s="48" t="str">
        <f t="shared" si="399"/>
        <v>10.121.16.234</v>
      </c>
      <c r="AF1490" s="42" t="str">
        <f t="shared" si="400"/>
        <v>10.121.24.225</v>
      </c>
      <c r="AG1490" s="7" t="str">
        <f t="shared" si="401"/>
        <v>Anand2</v>
      </c>
      <c r="AH1490" s="7" t="str">
        <f t="shared" si="402"/>
        <v>ANAND(GNE)</v>
      </c>
      <c r="AI1490" s="7" t="str">
        <f t="shared" si="403"/>
        <v>S5P10</v>
      </c>
      <c r="AJ1490" s="7" t="str">
        <f t="shared" si="404"/>
        <v>S5P10</v>
      </c>
      <c r="AK1490" s="7" t="str">
        <f>IFERROR(VLOOKUP(Z1490,'PASTE-DL-ALARMS'!$Q$10:$W$2200,7,FALSE),"")</f>
        <v/>
      </c>
      <c r="AL1490" s="55" t="str">
        <f>IFERROR(VLOOKUP(Z1490,'PASTE-DL-ALARMS'!$Q$10:$W$2200,3,FALSE),"")</f>
        <v/>
      </c>
      <c r="AM1490" s="7" t="str">
        <f t="shared" si="405"/>
        <v>10.121.16.234_Anand2_S5P10</v>
      </c>
      <c r="AN1490" s="55" t="str">
        <f t="shared" si="406"/>
        <v>10.121.24.225_ANAND(GNE)_S5P10</v>
      </c>
      <c r="AO1490" s="72" t="e">
        <f t="shared" ca="1" si="407"/>
        <v>#VALUE!</v>
      </c>
      <c r="AP1490" s="7" t="str">
        <f>IFERROR(VLOOKUP(Z1490,'PASTE-DL-ALARMS'!$Q$10:$Z$2800,8,FALSE),"")</f>
        <v/>
      </c>
    </row>
    <row r="1491" spans="1:42" x14ac:dyDescent="0.25">
      <c r="A1491" s="20"/>
      <c r="B1491" s="20"/>
      <c r="C1491" s="20" t="str">
        <f>IF(D1491="Critical",MAX($C$8:C1490)+1,"")</f>
        <v/>
      </c>
      <c r="D1491" s="20" t="str">
        <f t="shared" si="391"/>
        <v>-</v>
      </c>
      <c r="E1491" s="20" t="str">
        <f>VLOOKUP('PASTE-DOWN-DL'!F1491,'SSA-CODE'!$D$4:$E$56,2,FALSE)</f>
        <v>VAL</v>
      </c>
      <c r="F1491" s="48" t="str">
        <f t="shared" si="392"/>
        <v>SSA VAL</v>
      </c>
      <c r="G1491" s="48" t="str">
        <f t="shared" si="393"/>
        <v xml:space="preserve">	SSA VAL</v>
      </c>
      <c r="H1491" s="20">
        <v>1482</v>
      </c>
      <c r="I1491" t="s">
        <v>14688</v>
      </c>
      <c r="J1491" t="s">
        <v>6260</v>
      </c>
      <c r="K1491" t="s">
        <v>6275</v>
      </c>
      <c r="L1491" t="s">
        <v>6262</v>
      </c>
      <c r="M1491" t="s">
        <v>6263</v>
      </c>
      <c r="N1491" t="s">
        <v>14689</v>
      </c>
      <c r="O1491" t="s">
        <v>14690</v>
      </c>
      <c r="P1491" t="s">
        <v>6266</v>
      </c>
      <c r="Q1491" t="s">
        <v>6343</v>
      </c>
      <c r="R1491" t="s">
        <v>6279</v>
      </c>
      <c r="S1491" t="s">
        <v>14691</v>
      </c>
      <c r="T1491" t="s">
        <v>6425</v>
      </c>
      <c r="U1491" t="s">
        <v>14691</v>
      </c>
      <c r="V1491" t="s">
        <v>9302</v>
      </c>
      <c r="W1491" t="s">
        <v>14692</v>
      </c>
      <c r="X1491" t="s">
        <v>14693</v>
      </c>
      <c r="Y1491" t="s">
        <v>6269</v>
      </c>
      <c r="Z1491" s="48" t="str">
        <f t="shared" si="394"/>
        <v>SSA VAL-10.121.24.160-Amdhara_S2P6-10.121.24.156-GHEJ_S2P6</v>
      </c>
      <c r="AA1491" s="48">
        <f t="shared" si="395"/>
        <v>15</v>
      </c>
      <c r="AB1491" s="48">
        <f t="shared" si="396"/>
        <v>23</v>
      </c>
      <c r="AC1491" s="48">
        <f t="shared" si="397"/>
        <v>15</v>
      </c>
      <c r="AD1491" s="48">
        <f t="shared" si="398"/>
        <v>21</v>
      </c>
      <c r="AE1491" s="48" t="str">
        <f t="shared" si="399"/>
        <v>10.121.24.160</v>
      </c>
      <c r="AF1491" s="42" t="str">
        <f t="shared" si="400"/>
        <v>10.121.24.156</v>
      </c>
      <c r="AG1491" s="7" t="str">
        <f t="shared" si="401"/>
        <v>Amdhara</v>
      </c>
      <c r="AH1491" s="7" t="str">
        <f t="shared" si="402"/>
        <v>ATGEM</v>
      </c>
      <c r="AI1491" s="7" t="str">
        <f t="shared" si="403"/>
        <v>S2P6</v>
      </c>
      <c r="AJ1491" s="7" t="str">
        <f t="shared" si="404"/>
        <v>S2P6</v>
      </c>
      <c r="AK1491" s="7" t="str">
        <f>IFERROR(VLOOKUP(Z1491,'PASTE-DL-ALARMS'!$Q$10:$W$2200,7,FALSE),"")</f>
        <v/>
      </c>
      <c r="AL1491" s="55" t="str">
        <f>IFERROR(VLOOKUP(Z1491,'PASTE-DL-ALARMS'!$Q$10:$W$2200,3,FALSE),"")</f>
        <v/>
      </c>
      <c r="AM1491" s="7" t="str">
        <f t="shared" si="405"/>
        <v>10.121.24.160_Amdhara_S2P6</v>
      </c>
      <c r="AN1491" s="55" t="str">
        <f t="shared" si="406"/>
        <v>10.121.24.156_ATGEM_S2P6</v>
      </c>
      <c r="AO1491" s="72" t="e">
        <f t="shared" ca="1" si="407"/>
        <v>#VALUE!</v>
      </c>
      <c r="AP1491" s="7" t="str">
        <f>IFERROR(VLOOKUP(Z1491,'PASTE-DL-ALARMS'!$Q$10:$Z$2800,8,FALSE),"")</f>
        <v/>
      </c>
    </row>
    <row r="1492" spans="1:42" x14ac:dyDescent="0.25">
      <c r="A1492" s="20"/>
      <c r="B1492" s="20"/>
      <c r="C1492" s="20" t="str">
        <f>IF(D1492="Critical",MAX($C$8:C1491)+1,"")</f>
        <v/>
      </c>
      <c r="D1492" s="20" t="str">
        <f t="shared" si="391"/>
        <v>-</v>
      </c>
      <c r="E1492" s="20" t="str">
        <f>VLOOKUP('PASTE-DOWN-DL'!F1492,'SSA-CODE'!$D$4:$E$56,2,FALSE)</f>
        <v>NDD</v>
      </c>
      <c r="F1492" s="48" t="str">
        <f t="shared" si="392"/>
        <v>SSA NAD</v>
      </c>
      <c r="G1492" s="48" t="str">
        <f t="shared" si="393"/>
        <v xml:space="preserve">	SSA NAD</v>
      </c>
      <c r="H1492" s="20">
        <v>1483</v>
      </c>
      <c r="I1492" t="s">
        <v>14694</v>
      </c>
      <c r="J1492" t="s">
        <v>6466</v>
      </c>
      <c r="K1492" t="s">
        <v>6275</v>
      </c>
      <c r="L1492" t="s">
        <v>6262</v>
      </c>
      <c r="M1492" t="s">
        <v>6263</v>
      </c>
      <c r="N1492" t="s">
        <v>14695</v>
      </c>
      <c r="O1492" t="s">
        <v>14696</v>
      </c>
      <c r="P1492" t="s">
        <v>6266</v>
      </c>
      <c r="Q1492" t="s">
        <v>7090</v>
      </c>
      <c r="R1492" t="s">
        <v>7090</v>
      </c>
      <c r="S1492" t="s">
        <v>14697</v>
      </c>
      <c r="T1492" t="s">
        <v>6425</v>
      </c>
      <c r="U1492" t="s">
        <v>14697</v>
      </c>
      <c r="V1492" t="s">
        <v>6271</v>
      </c>
      <c r="W1492" t="s">
        <v>14698</v>
      </c>
      <c r="X1492" t="s">
        <v>14699</v>
      </c>
      <c r="Y1492" t="s">
        <v>6269</v>
      </c>
      <c r="Z1492" s="48" t="str">
        <f t="shared" si="394"/>
        <v>SSA NAD-10.121.16.229-THASRA_TN705B_WTR_AM_PH1_S4P8-10.121.16.237-Thasara_TN725B_WTR_AM_PH2_S3P11</v>
      </c>
      <c r="AA1492" s="48">
        <f t="shared" si="395"/>
        <v>15</v>
      </c>
      <c r="AB1492" s="48">
        <f t="shared" si="396"/>
        <v>23</v>
      </c>
      <c r="AC1492" s="48">
        <f t="shared" si="397"/>
        <v>15</v>
      </c>
      <c r="AD1492" s="48">
        <f t="shared" si="398"/>
        <v>22</v>
      </c>
      <c r="AE1492" s="48" t="str">
        <f t="shared" si="399"/>
        <v>10.121.16.237</v>
      </c>
      <c r="AF1492" s="42" t="str">
        <f t="shared" si="400"/>
        <v>10.121.16.229</v>
      </c>
      <c r="AG1492" s="7" t="str">
        <f t="shared" si="401"/>
        <v>Thasara</v>
      </c>
      <c r="AH1492" s="7" t="str">
        <f t="shared" si="402"/>
        <v>THASRA</v>
      </c>
      <c r="AI1492" s="7" t="str">
        <f t="shared" si="403"/>
        <v>S3P11</v>
      </c>
      <c r="AJ1492" s="7" t="str">
        <f t="shared" si="404"/>
        <v>S4P8</v>
      </c>
      <c r="AK1492" s="7" t="str">
        <f>IFERROR(VLOOKUP(Z1492,'PASTE-DL-ALARMS'!$Q$10:$W$2200,7,FALSE),"")</f>
        <v/>
      </c>
      <c r="AL1492" s="55" t="str">
        <f>IFERROR(VLOOKUP(Z1492,'PASTE-DL-ALARMS'!$Q$10:$W$2200,3,FALSE),"")</f>
        <v/>
      </c>
      <c r="AM1492" s="7" t="str">
        <f t="shared" si="405"/>
        <v>10.121.16.237_Thasara_S3P11</v>
      </c>
      <c r="AN1492" s="55" t="str">
        <f t="shared" si="406"/>
        <v>10.121.16.229_THASRA_S4P8</v>
      </c>
      <c r="AO1492" s="72" t="e">
        <f t="shared" ca="1" si="407"/>
        <v>#VALUE!</v>
      </c>
      <c r="AP1492" s="7" t="str">
        <f>IFERROR(VLOOKUP(Z1492,'PASTE-DL-ALARMS'!$Q$10:$Z$2800,8,FALSE),"")</f>
        <v/>
      </c>
    </row>
    <row r="1493" spans="1:42" x14ac:dyDescent="0.25">
      <c r="A1493" s="20"/>
      <c r="B1493" s="20"/>
      <c r="C1493" s="20" t="str">
        <f>IF(D1493="Critical",MAX($C$8:C1492)+1,"")</f>
        <v/>
      </c>
      <c r="D1493" s="20" t="str">
        <f t="shared" si="391"/>
        <v>-</v>
      </c>
      <c r="E1493" s="20" t="str">
        <f>VLOOKUP('PASTE-DOWN-DL'!F1493,'SSA-CODE'!$D$4:$E$56,2,FALSE)</f>
        <v>WTR AM</v>
      </c>
      <c r="F1493" s="48" t="str">
        <f t="shared" si="392"/>
        <v>WTR AM</v>
      </c>
      <c r="G1493" s="48" t="str">
        <f t="shared" si="393"/>
        <v xml:space="preserve">	WTR AM</v>
      </c>
      <c r="H1493" s="20">
        <v>1484</v>
      </c>
      <c r="I1493" t="s">
        <v>14700</v>
      </c>
      <c r="J1493" t="s">
        <v>6466</v>
      </c>
      <c r="K1493" t="s">
        <v>6275</v>
      </c>
      <c r="L1493" t="s">
        <v>6262</v>
      </c>
      <c r="M1493" t="s">
        <v>6263</v>
      </c>
      <c r="N1493" t="s">
        <v>14701</v>
      </c>
      <c r="O1493" t="s">
        <v>14702</v>
      </c>
      <c r="P1493" t="s">
        <v>6266</v>
      </c>
      <c r="Q1493" t="s">
        <v>8085</v>
      </c>
      <c r="R1493" t="s">
        <v>6279</v>
      </c>
      <c r="S1493" t="s">
        <v>9088</v>
      </c>
      <c r="T1493" t="s">
        <v>6770</v>
      </c>
      <c r="U1493" t="s">
        <v>9089</v>
      </c>
      <c r="V1493" t="s">
        <v>6271</v>
      </c>
      <c r="W1493" t="s">
        <v>14703</v>
      </c>
      <c r="X1493" t="s">
        <v>14704</v>
      </c>
      <c r="Y1493" t="s">
        <v>6269</v>
      </c>
      <c r="Z1493" s="48" t="str">
        <f t="shared" si="394"/>
        <v>WTR AM-10.121.15.200-Palanpur 2_B1_3/9-10.121.15.199-Palanpur 1B2_5/9</v>
      </c>
      <c r="AA1493" s="48">
        <f t="shared" si="395"/>
        <v>15</v>
      </c>
      <c r="AB1493" s="48">
        <f t="shared" si="396"/>
        <v>26</v>
      </c>
      <c r="AC1493" s="48">
        <f t="shared" si="397"/>
        <v>15</v>
      </c>
      <c r="AD1493" s="48">
        <f t="shared" si="398"/>
        <v>25</v>
      </c>
      <c r="AE1493" s="48" t="str">
        <f t="shared" si="399"/>
        <v>10.121.15.200</v>
      </c>
      <c r="AF1493" s="42" t="str">
        <f t="shared" si="400"/>
        <v>10.121.15.199</v>
      </c>
      <c r="AG1493" s="7" t="str">
        <f t="shared" si="401"/>
        <v>Palanpur 2</v>
      </c>
      <c r="AH1493" s="7" t="str">
        <f t="shared" si="402"/>
        <v>Palanpur1</v>
      </c>
      <c r="AI1493" s="7" t="str">
        <f t="shared" si="403"/>
        <v>S3P9</v>
      </c>
      <c r="AJ1493" s="7" t="str">
        <f t="shared" si="404"/>
        <v>S5P9</v>
      </c>
      <c r="AK1493" s="7" t="str">
        <f>IFERROR(VLOOKUP(Z1493,'PASTE-DL-ALARMS'!$Q$10:$W$2200,7,FALSE),"")</f>
        <v/>
      </c>
      <c r="AL1493" s="55" t="str">
        <f>IFERROR(VLOOKUP(Z1493,'PASTE-DL-ALARMS'!$Q$10:$W$2200,3,FALSE),"")</f>
        <v/>
      </c>
      <c r="AM1493" s="7" t="str">
        <f t="shared" si="405"/>
        <v>10.121.15.200_Palanpur 2_S3P9</v>
      </c>
      <c r="AN1493" s="55" t="str">
        <f t="shared" si="406"/>
        <v>10.121.15.199_Palanpur1_S5P9</v>
      </c>
      <c r="AO1493" s="72" t="e">
        <f t="shared" ca="1" si="407"/>
        <v>#VALUE!</v>
      </c>
      <c r="AP1493" s="7" t="str">
        <f>IFERROR(VLOOKUP(Z1493,'PASTE-DL-ALARMS'!$Q$10:$Z$2800,8,FALSE),"")</f>
        <v/>
      </c>
    </row>
    <row r="1494" spans="1:42" x14ac:dyDescent="0.25">
      <c r="A1494" s="20"/>
      <c r="B1494" s="20"/>
      <c r="C1494" s="20" t="str">
        <f>IF(D1494="Critical",MAX($C$8:C1493)+1,"")</f>
        <v/>
      </c>
      <c r="D1494" s="20" t="str">
        <f t="shared" si="391"/>
        <v>-</v>
      </c>
      <c r="E1494" s="20" t="str">
        <f>VLOOKUP('PASTE-DOWN-DL'!F1494,'SSA-CODE'!$D$4:$E$56,2,FALSE)</f>
        <v>GDR</v>
      </c>
      <c r="F1494" s="48" t="str">
        <f t="shared" si="392"/>
        <v>SSA GDH</v>
      </c>
      <c r="G1494" s="48" t="str">
        <f t="shared" si="393"/>
        <v xml:space="preserve">	SSA GDH</v>
      </c>
      <c r="H1494" s="20">
        <v>1485</v>
      </c>
      <c r="I1494" t="s">
        <v>14705</v>
      </c>
      <c r="J1494" t="s">
        <v>6466</v>
      </c>
      <c r="K1494" t="s">
        <v>6275</v>
      </c>
      <c r="L1494" t="s">
        <v>6262</v>
      </c>
      <c r="M1494" t="s">
        <v>6263</v>
      </c>
      <c r="N1494" t="s">
        <v>14706</v>
      </c>
      <c r="O1494" t="s">
        <v>14707</v>
      </c>
      <c r="P1494" t="s">
        <v>6266</v>
      </c>
      <c r="Q1494" t="s">
        <v>8085</v>
      </c>
      <c r="R1494" t="s">
        <v>6279</v>
      </c>
      <c r="S1494" t="s">
        <v>9049</v>
      </c>
      <c r="T1494" t="s">
        <v>6800</v>
      </c>
      <c r="U1494" t="s">
        <v>6328</v>
      </c>
      <c r="V1494" t="s">
        <v>6271</v>
      </c>
      <c r="W1494" t="s">
        <v>14708</v>
      </c>
      <c r="X1494" t="s">
        <v>14709</v>
      </c>
      <c r="Y1494" t="s">
        <v>6269</v>
      </c>
      <c r="Z1494" s="48" t="str">
        <f t="shared" si="394"/>
        <v>SSA GDH-10.121.19.1-Dahod TE(GNE)_B24/7-10.121.26.70-Dahod_B24/7</v>
      </c>
      <c r="AA1494" s="48">
        <f t="shared" si="395"/>
        <v>13</v>
      </c>
      <c r="AB1494" s="48">
        <f t="shared" si="396"/>
        <v>27</v>
      </c>
      <c r="AC1494" s="48">
        <f t="shared" si="397"/>
        <v>14</v>
      </c>
      <c r="AD1494" s="48">
        <f t="shared" si="398"/>
        <v>20</v>
      </c>
      <c r="AE1494" s="48" t="str">
        <f t="shared" si="399"/>
        <v>10.121.19.1</v>
      </c>
      <c r="AF1494" s="42" t="str">
        <f t="shared" si="400"/>
        <v>10.121.26.70</v>
      </c>
      <c r="AG1494" s="7" t="str">
        <f t="shared" si="401"/>
        <v>Dahod TE(GNE)</v>
      </c>
      <c r="AH1494" s="7" t="str">
        <f t="shared" si="402"/>
        <v>Dahod</v>
      </c>
      <c r="AI1494" s="7" t="str">
        <f t="shared" si="403"/>
        <v>S4P7</v>
      </c>
      <c r="AJ1494" s="7" t="str">
        <f t="shared" si="404"/>
        <v>S4P7</v>
      </c>
      <c r="AK1494" s="7" t="str">
        <f>IFERROR(VLOOKUP(Z1494,'PASTE-DL-ALARMS'!$Q$10:$W$2200,7,FALSE),"")</f>
        <v/>
      </c>
      <c r="AL1494" s="55" t="str">
        <f>IFERROR(VLOOKUP(Z1494,'PASTE-DL-ALARMS'!$Q$10:$W$2200,3,FALSE),"")</f>
        <v/>
      </c>
      <c r="AM1494" s="7" t="str">
        <f t="shared" si="405"/>
        <v>10.121.19.1_Dahod TE(GNE)_S4P7</v>
      </c>
      <c r="AN1494" s="55" t="str">
        <f t="shared" si="406"/>
        <v>10.121.26.70_Dahod_S4P7</v>
      </c>
      <c r="AO1494" s="72" t="e">
        <f t="shared" ca="1" si="407"/>
        <v>#VALUE!</v>
      </c>
      <c r="AP1494" s="7" t="str">
        <f>IFERROR(VLOOKUP(Z1494,'PASTE-DL-ALARMS'!$Q$10:$Z$2800,8,FALSE),"")</f>
        <v/>
      </c>
    </row>
    <row r="1495" spans="1:42" x14ac:dyDescent="0.25">
      <c r="A1495" s="20"/>
      <c r="B1495" s="20"/>
      <c r="C1495" s="20" t="str">
        <f>IF(D1495="Critical",MAX($C$8:C1494)+1,"")</f>
        <v/>
      </c>
      <c r="D1495" s="20" t="str">
        <f t="shared" si="391"/>
        <v>-</v>
      </c>
      <c r="E1495" s="20" t="str">
        <f>VLOOKUP('PASTE-DOWN-DL'!F1495,'SSA-CODE'!$D$4:$E$56,2,FALSE)</f>
        <v>JND</v>
      </c>
      <c r="F1495" s="48" t="str">
        <f t="shared" si="392"/>
        <v>SSA JND</v>
      </c>
      <c r="G1495" s="48" t="str">
        <f t="shared" si="393"/>
        <v xml:space="preserve">	SSA JND</v>
      </c>
      <c r="H1495" s="20">
        <v>1486</v>
      </c>
      <c r="I1495" t="s">
        <v>14710</v>
      </c>
      <c r="J1495" t="s">
        <v>6260</v>
      </c>
      <c r="K1495" t="s">
        <v>6275</v>
      </c>
      <c r="L1495" t="s">
        <v>6262</v>
      </c>
      <c r="M1495" t="s">
        <v>6263</v>
      </c>
      <c r="N1495" t="s">
        <v>14711</v>
      </c>
      <c r="O1495" t="s">
        <v>14712</v>
      </c>
      <c r="P1495" t="s">
        <v>6266</v>
      </c>
      <c r="Q1495" t="s">
        <v>7090</v>
      </c>
      <c r="R1495" t="s">
        <v>7090</v>
      </c>
      <c r="S1495" t="s">
        <v>14713</v>
      </c>
      <c r="T1495" t="s">
        <v>6500</v>
      </c>
      <c r="U1495" t="s">
        <v>7288</v>
      </c>
      <c r="V1495" t="s">
        <v>6271</v>
      </c>
      <c r="W1495" t="s">
        <v>14714</v>
      </c>
      <c r="X1495" t="s">
        <v>6488</v>
      </c>
      <c r="Y1495" t="s">
        <v>6269</v>
      </c>
      <c r="Z1495" s="48" t="str">
        <f t="shared" si="394"/>
        <v>SSA JND-10.121.24.26-JOSHIPARA_2/5-10.121.97.197_MOTIMONPARI_3/3</v>
      </c>
      <c r="AA1495" s="48">
        <f t="shared" si="395"/>
        <v>14</v>
      </c>
      <c r="AB1495" s="48">
        <f t="shared" si="396"/>
        <v>21</v>
      </c>
      <c r="AC1495" s="48">
        <f t="shared" si="397"/>
        <v>15</v>
      </c>
      <c r="AD1495" s="48">
        <f t="shared" si="398"/>
        <v>27</v>
      </c>
      <c r="AE1495" s="48" t="str">
        <f t="shared" si="399"/>
        <v>10.121.24.26</v>
      </c>
      <c r="AF1495" s="42" t="str">
        <f t="shared" si="400"/>
        <v>10.121.97.197</v>
      </c>
      <c r="AG1495" s="7" t="str">
        <f t="shared" si="401"/>
        <v>SARSAI</v>
      </c>
      <c r="AH1495" s="7" t="str">
        <f t="shared" si="402"/>
        <v>MOTIMONPARI</v>
      </c>
      <c r="AI1495" s="7" t="str">
        <f t="shared" si="403"/>
        <v>S2P5</v>
      </c>
      <c r="AJ1495" s="7" t="str">
        <f t="shared" si="404"/>
        <v>S3P3</v>
      </c>
      <c r="AK1495" s="7" t="str">
        <f>IFERROR(VLOOKUP(Z1495,'PASTE-DL-ALARMS'!$Q$10:$W$2200,7,FALSE),"")</f>
        <v/>
      </c>
      <c r="AL1495" s="55" t="str">
        <f>IFERROR(VLOOKUP(Z1495,'PASTE-DL-ALARMS'!$Q$10:$W$2200,3,FALSE),"")</f>
        <v/>
      </c>
      <c r="AM1495" s="7" t="str">
        <f t="shared" si="405"/>
        <v>10.121.24.26_SARSAI_S2P5</v>
      </c>
      <c r="AN1495" s="55" t="str">
        <f t="shared" si="406"/>
        <v>10.121.97.197_MOTIMONPARI_S3P3</v>
      </c>
      <c r="AO1495" s="72" t="e">
        <f t="shared" ca="1" si="407"/>
        <v>#VALUE!</v>
      </c>
      <c r="AP1495" s="7" t="str">
        <f>IFERROR(VLOOKUP(Z1495,'PASTE-DL-ALARMS'!$Q$10:$Z$2800,8,FALSE),"")</f>
        <v/>
      </c>
    </row>
    <row r="1496" spans="1:42" x14ac:dyDescent="0.25">
      <c r="A1496" s="20"/>
      <c r="B1496" s="20"/>
      <c r="C1496" s="20" t="str">
        <f>IF(D1496="Critical",MAX($C$8:C1495)+1,"")</f>
        <v/>
      </c>
      <c r="D1496" s="20" t="str">
        <f t="shared" si="391"/>
        <v>-</v>
      </c>
      <c r="E1496" s="20" t="str">
        <f>VLOOKUP('PASTE-DOWN-DL'!F1496,'SSA-CODE'!$D$4:$E$56,2,FALSE)</f>
        <v>GDR</v>
      </c>
      <c r="F1496" s="48" t="str">
        <f t="shared" si="392"/>
        <v>SSA GDH</v>
      </c>
      <c r="G1496" s="48" t="str">
        <f t="shared" si="393"/>
        <v xml:space="preserve">	SSA GDH</v>
      </c>
      <c r="H1496" s="20">
        <v>1487</v>
      </c>
      <c r="I1496" t="s">
        <v>14715</v>
      </c>
      <c r="J1496" t="s">
        <v>6466</v>
      </c>
      <c r="K1496" t="s">
        <v>6275</v>
      </c>
      <c r="L1496" t="s">
        <v>6262</v>
      </c>
      <c r="M1496" t="s">
        <v>6263</v>
      </c>
      <c r="N1496" t="s">
        <v>14716</v>
      </c>
      <c r="O1496" t="s">
        <v>14717</v>
      </c>
      <c r="P1496" t="s">
        <v>6266</v>
      </c>
      <c r="Q1496" t="s">
        <v>7499</v>
      </c>
      <c r="R1496" t="s">
        <v>6279</v>
      </c>
      <c r="S1496" t="s">
        <v>9049</v>
      </c>
      <c r="T1496" t="s">
        <v>6800</v>
      </c>
      <c r="U1496" t="s">
        <v>6328</v>
      </c>
      <c r="V1496" t="s">
        <v>6271</v>
      </c>
      <c r="W1496" t="s">
        <v>14718</v>
      </c>
      <c r="X1496" t="s">
        <v>14719</v>
      </c>
      <c r="Y1496" t="s">
        <v>6269</v>
      </c>
      <c r="Z1496" s="48" t="str">
        <f t="shared" si="394"/>
        <v>SSA GDH-10.121.19.1-Dahod TE(GNE)_B2_4/8-10.121.26.70-Dahod_B2_4/8</v>
      </c>
      <c r="AA1496" s="48">
        <f t="shared" si="395"/>
        <v>14</v>
      </c>
      <c r="AB1496" s="48">
        <f t="shared" si="396"/>
        <v>20</v>
      </c>
      <c r="AC1496" s="48">
        <f t="shared" si="397"/>
        <v>13</v>
      </c>
      <c r="AD1496" s="48">
        <f t="shared" si="398"/>
        <v>27</v>
      </c>
      <c r="AE1496" s="48" t="str">
        <f t="shared" si="399"/>
        <v>10.121.26.70</v>
      </c>
      <c r="AF1496" s="42" t="str">
        <f t="shared" si="400"/>
        <v>10.121.19.1</v>
      </c>
      <c r="AG1496" s="7" t="str">
        <f t="shared" si="401"/>
        <v>Dahod</v>
      </c>
      <c r="AH1496" s="7" t="str">
        <f t="shared" si="402"/>
        <v>Dahod TE(GNE)</v>
      </c>
      <c r="AI1496" s="7" t="str">
        <f t="shared" si="403"/>
        <v>S4P8</v>
      </c>
      <c r="AJ1496" s="7" t="str">
        <f t="shared" si="404"/>
        <v>S4P8</v>
      </c>
      <c r="AK1496" s="7" t="str">
        <f>IFERROR(VLOOKUP(Z1496,'PASTE-DL-ALARMS'!$Q$10:$W$2200,7,FALSE),"")</f>
        <v/>
      </c>
      <c r="AL1496" s="55" t="str">
        <f>IFERROR(VLOOKUP(Z1496,'PASTE-DL-ALARMS'!$Q$10:$W$2200,3,FALSE),"")</f>
        <v/>
      </c>
      <c r="AM1496" s="7" t="str">
        <f t="shared" si="405"/>
        <v>10.121.26.70_Dahod_S4P8</v>
      </c>
      <c r="AN1496" s="55" t="str">
        <f t="shared" si="406"/>
        <v>10.121.19.1_Dahod TE(GNE)_S4P8</v>
      </c>
      <c r="AO1496" s="72" t="e">
        <f t="shared" ca="1" si="407"/>
        <v>#VALUE!</v>
      </c>
      <c r="AP1496" s="7" t="str">
        <f>IFERROR(VLOOKUP(Z1496,'PASTE-DL-ALARMS'!$Q$10:$Z$2800,8,FALSE),"")</f>
        <v/>
      </c>
    </row>
    <row r="1497" spans="1:42" ht="45" x14ac:dyDescent="0.25">
      <c r="A1497" s="20"/>
      <c r="B1497" s="20"/>
      <c r="C1497" s="20" t="str">
        <f>IF(D1497="Critical",MAX($C$8:C1496)+1,"")</f>
        <v/>
      </c>
      <c r="D1497" s="20" t="str">
        <f t="shared" si="391"/>
        <v>-</v>
      </c>
      <c r="E1497" s="20" t="str">
        <f>VLOOKUP('PASTE-DOWN-DL'!F1497,'SSA-CODE'!$D$4:$E$56,2,FALSE)</f>
        <v>AHD</v>
      </c>
      <c r="F1497" s="48" t="str">
        <f t="shared" si="392"/>
        <v>SSA AM</v>
      </c>
      <c r="G1497" s="48" t="str">
        <f t="shared" si="393"/>
        <v xml:space="preserve">	SSA AM</v>
      </c>
      <c r="H1497" s="20">
        <v>1488</v>
      </c>
      <c r="I1497" t="s">
        <v>14720</v>
      </c>
      <c r="J1497" t="s">
        <v>6260</v>
      </c>
      <c r="K1497" t="s">
        <v>6275</v>
      </c>
      <c r="L1497" t="s">
        <v>6262</v>
      </c>
      <c r="M1497" t="s">
        <v>6263</v>
      </c>
      <c r="N1497" t="s">
        <v>14721</v>
      </c>
      <c r="O1497" t="s">
        <v>14722</v>
      </c>
      <c r="P1497" t="s">
        <v>6266</v>
      </c>
      <c r="Q1497" t="s">
        <v>6507</v>
      </c>
      <c r="R1497" t="s">
        <v>6401</v>
      </c>
      <c r="S1497" t="s">
        <v>14723</v>
      </c>
      <c r="T1497" t="s">
        <v>6287</v>
      </c>
      <c r="U1497" t="s">
        <v>10455</v>
      </c>
      <c r="V1497" t="s">
        <v>6271</v>
      </c>
      <c r="W1497" t="s">
        <v>14724</v>
      </c>
      <c r="X1497" t="s">
        <v>14725</v>
      </c>
      <c r="Y1497" s="92" t="s">
        <v>14726</v>
      </c>
      <c r="Z1497" s="48" t="str">
        <f t="shared" si="394"/>
        <v>SSA AM-10.121.17.194-AshramRoad_6/2-10.121.17.216-KarvyDigiConnect_2/5</v>
      </c>
      <c r="AA1497" s="48">
        <f t="shared" si="395"/>
        <v>15</v>
      </c>
      <c r="AB1497" s="48">
        <f t="shared" si="396"/>
        <v>36</v>
      </c>
      <c r="AC1497" s="48">
        <f t="shared" si="397"/>
        <v>15</v>
      </c>
      <c r="AD1497" s="48">
        <f t="shared" si="398"/>
        <v>25</v>
      </c>
      <c r="AE1497" s="48" t="str">
        <f t="shared" si="399"/>
        <v>10.121.17.216</v>
      </c>
      <c r="AF1497" s="42" t="str">
        <f t="shared" si="400"/>
        <v>10.121.17.194</v>
      </c>
      <c r="AG1497" s="7" t="str">
        <f t="shared" si="401"/>
        <v>KARVY DIGICONNECT A2</v>
      </c>
      <c r="AH1497" s="7" t="str">
        <f t="shared" si="402"/>
        <v>ASHRAM RD</v>
      </c>
      <c r="AI1497" s="7" t="str">
        <f t="shared" si="403"/>
        <v>S2P5</v>
      </c>
      <c r="AJ1497" s="7" t="str">
        <f t="shared" si="404"/>
        <v>S6P2</v>
      </c>
      <c r="AK1497" s="7" t="str">
        <f>IFERROR(VLOOKUP(Z1497,'PASTE-DL-ALARMS'!$Q$10:$W$2200,7,FALSE),"")</f>
        <v/>
      </c>
      <c r="AL1497" s="55" t="str">
        <f>IFERROR(VLOOKUP(Z1497,'PASTE-DL-ALARMS'!$Q$10:$W$2200,3,FALSE),"")</f>
        <v/>
      </c>
      <c r="AM1497" s="7" t="str">
        <f t="shared" si="405"/>
        <v>10.121.17.216_KARVY DIGICONNECT A2_S2P5</v>
      </c>
      <c r="AN1497" s="55" t="str">
        <f t="shared" si="406"/>
        <v>10.121.17.194_ASHRAM RD_S6P2</v>
      </c>
      <c r="AO1497" s="72" t="e">
        <f t="shared" ca="1" si="407"/>
        <v>#VALUE!</v>
      </c>
      <c r="AP1497" s="7" t="str">
        <f>IFERROR(VLOOKUP(Z1497,'PASTE-DL-ALARMS'!$Q$10:$Z$2800,8,FALSE),"")</f>
        <v/>
      </c>
    </row>
    <row r="1498" spans="1:42" x14ac:dyDescent="0.25">
      <c r="A1498" s="20"/>
      <c r="B1498" s="20"/>
      <c r="C1498" s="20" t="str">
        <f>IF(D1498="Critical",MAX($C$8:C1497)+1,"")</f>
        <v/>
      </c>
      <c r="D1498" s="20" t="str">
        <f t="shared" si="391"/>
        <v>-</v>
      </c>
      <c r="E1498" s="20" t="str">
        <f>VLOOKUP('PASTE-DOWN-DL'!F1498,'SSA-CODE'!$D$4:$E$56,2,FALSE)</f>
        <v>NDD</v>
      </c>
      <c r="F1498" s="48" t="str">
        <f t="shared" si="392"/>
        <v>SSA NAD</v>
      </c>
      <c r="G1498" s="48" t="str">
        <f t="shared" si="393"/>
        <v xml:space="preserve">	SSA NAD</v>
      </c>
      <c r="H1498" s="20">
        <v>1489</v>
      </c>
      <c r="I1498" t="s">
        <v>14727</v>
      </c>
      <c r="J1498" t="s">
        <v>6260</v>
      </c>
      <c r="K1498" t="s">
        <v>6275</v>
      </c>
      <c r="L1498" t="s">
        <v>6262</v>
      </c>
      <c r="M1498" t="s">
        <v>6263</v>
      </c>
      <c r="N1498" t="s">
        <v>14728</v>
      </c>
      <c r="O1498" t="s">
        <v>14729</v>
      </c>
      <c r="P1498" t="s">
        <v>6266</v>
      </c>
      <c r="Q1498" t="s">
        <v>6302</v>
      </c>
      <c r="R1498" t="s">
        <v>6279</v>
      </c>
      <c r="S1498" t="s">
        <v>14730</v>
      </c>
      <c r="T1498" t="s">
        <v>6321</v>
      </c>
      <c r="U1498" t="s">
        <v>14731</v>
      </c>
      <c r="V1498" t="s">
        <v>6271</v>
      </c>
      <c r="W1498" t="s">
        <v>14732</v>
      </c>
      <c r="X1498" t="s">
        <v>6488</v>
      </c>
      <c r="Y1498" t="s">
        <v>6269</v>
      </c>
      <c r="Z1498" s="48" t="str">
        <f t="shared" si="394"/>
        <v>SSA NAD-10.121.98.86-ONGC_Combay_1/5-10.121.98.67-CAMBAY B1_3/2</v>
      </c>
      <c r="AA1498" s="48">
        <f t="shared" si="395"/>
        <v>14</v>
      </c>
      <c r="AB1498" s="48">
        <f t="shared" si="396"/>
        <v>26</v>
      </c>
      <c r="AC1498" s="48">
        <f t="shared" si="397"/>
        <v>14</v>
      </c>
      <c r="AD1498" s="48">
        <f t="shared" si="398"/>
        <v>21</v>
      </c>
      <c r="AE1498" s="48" t="str">
        <f t="shared" si="399"/>
        <v>10.121.98.86</v>
      </c>
      <c r="AF1498" s="42" t="str">
        <f t="shared" si="400"/>
        <v>10.121.98.67</v>
      </c>
      <c r="AG1498" s="7" t="str">
        <f t="shared" si="401"/>
        <v>ONGC Cambay</v>
      </c>
      <c r="AH1498" s="7" t="str">
        <f t="shared" si="402"/>
        <v>CAMBAY</v>
      </c>
      <c r="AI1498" s="7" t="str">
        <f t="shared" si="403"/>
        <v>S1P5</v>
      </c>
      <c r="AJ1498" s="7" t="str">
        <f t="shared" si="404"/>
        <v>S3P2</v>
      </c>
      <c r="AK1498" s="7" t="str">
        <f>IFERROR(VLOOKUP(Z1498,'PASTE-DL-ALARMS'!$Q$10:$W$2200,7,FALSE),"")</f>
        <v/>
      </c>
      <c r="AL1498" s="55" t="str">
        <f>IFERROR(VLOOKUP(Z1498,'PASTE-DL-ALARMS'!$Q$10:$W$2200,3,FALSE),"")</f>
        <v/>
      </c>
      <c r="AM1498" s="7" t="str">
        <f t="shared" si="405"/>
        <v>10.121.98.86_ONGC Cambay_S1P5</v>
      </c>
      <c r="AN1498" s="55" t="str">
        <f t="shared" si="406"/>
        <v>10.121.98.67_CAMBAY_S3P2</v>
      </c>
      <c r="AO1498" s="72" t="e">
        <f t="shared" ca="1" si="407"/>
        <v>#VALUE!</v>
      </c>
      <c r="AP1498" s="7" t="str">
        <f>IFERROR(VLOOKUP(Z1498,'PASTE-DL-ALARMS'!$Q$10:$Z$2800,8,FALSE),"")</f>
        <v/>
      </c>
    </row>
    <row r="1499" spans="1:42" x14ac:dyDescent="0.25">
      <c r="A1499" s="20"/>
      <c r="B1499" s="20"/>
      <c r="C1499" s="20" t="str">
        <f>IF(D1499="Critical",MAX($C$8:C1498)+1,"")</f>
        <v/>
      </c>
      <c r="D1499" s="20" t="str">
        <f t="shared" si="391"/>
        <v>-</v>
      </c>
      <c r="E1499" s="20" t="str">
        <f>VLOOKUP('PASTE-DOWN-DL'!F1499,'SSA-CODE'!$D$4:$E$56,2,FALSE)</f>
        <v>JND</v>
      </c>
      <c r="F1499" s="48" t="str">
        <f t="shared" si="392"/>
        <v>SSA JND</v>
      </c>
      <c r="G1499" s="48" t="str">
        <f t="shared" si="393"/>
        <v xml:space="preserve">	SSA JND</v>
      </c>
      <c r="H1499" s="20">
        <v>1490</v>
      </c>
      <c r="I1499" t="s">
        <v>14733</v>
      </c>
      <c r="J1499" t="s">
        <v>6260</v>
      </c>
      <c r="K1499" t="s">
        <v>6275</v>
      </c>
      <c r="L1499" t="s">
        <v>6262</v>
      </c>
      <c r="M1499" t="s">
        <v>6263</v>
      </c>
      <c r="N1499" t="s">
        <v>14734</v>
      </c>
      <c r="O1499" t="s">
        <v>14735</v>
      </c>
      <c r="P1499" t="s">
        <v>6266</v>
      </c>
      <c r="Q1499" t="s">
        <v>6400</v>
      </c>
      <c r="R1499" t="s">
        <v>6469</v>
      </c>
      <c r="S1499" t="s">
        <v>6269</v>
      </c>
      <c r="T1499" t="s">
        <v>6387</v>
      </c>
      <c r="U1499" t="s">
        <v>6269</v>
      </c>
      <c r="V1499" t="s">
        <v>6271</v>
      </c>
      <c r="W1499" t="s">
        <v>14736</v>
      </c>
      <c r="X1499" t="s">
        <v>14737</v>
      </c>
      <c r="Y1499" t="s">
        <v>6269</v>
      </c>
      <c r="Z1499" s="48" t="str">
        <f t="shared" si="394"/>
        <v>SSA JND-10.121.24.23-DUNGARPUR_A1_PH3\S1P5-10.121.97.193-JUNAGADH JR2_B2_PH3\S4P4</v>
      </c>
      <c r="AA1499" s="48">
        <f t="shared" si="395"/>
        <v>14</v>
      </c>
      <c r="AB1499" s="48">
        <f t="shared" si="396"/>
        <v>24</v>
      </c>
      <c r="AC1499" s="48">
        <f t="shared" si="397"/>
        <v>15</v>
      </c>
      <c r="AD1499" s="48">
        <f t="shared" si="398"/>
        <v>28</v>
      </c>
      <c r="AE1499" s="48" t="str">
        <f t="shared" si="399"/>
        <v>10.121.24.23</v>
      </c>
      <c r="AF1499" s="42" t="str">
        <f t="shared" si="400"/>
        <v>10.121.97.193</v>
      </c>
      <c r="AG1499" s="7" t="str">
        <f t="shared" si="401"/>
        <v>DUNGARPUR</v>
      </c>
      <c r="AH1499" s="7" t="str">
        <f t="shared" si="402"/>
        <v>JUNAGADH JR2</v>
      </c>
      <c r="AI1499" s="7" t="str">
        <f t="shared" si="403"/>
        <v>S1P5</v>
      </c>
      <c r="AJ1499" s="7" t="str">
        <f t="shared" si="404"/>
        <v>S4P4</v>
      </c>
      <c r="AK1499" s="7" t="str">
        <f>IFERROR(VLOOKUP(Z1499,'PASTE-DL-ALARMS'!$Q$10:$W$2200,7,FALSE),"")</f>
        <v/>
      </c>
      <c r="AL1499" s="55" t="str">
        <f>IFERROR(VLOOKUP(Z1499,'PASTE-DL-ALARMS'!$Q$10:$W$2200,3,FALSE),"")</f>
        <v/>
      </c>
      <c r="AM1499" s="7" t="str">
        <f t="shared" si="405"/>
        <v>10.121.24.23_DUNGARPUR_S1P5</v>
      </c>
      <c r="AN1499" s="55" t="str">
        <f t="shared" si="406"/>
        <v>10.121.97.193_JUNAGADH JR2_S4P4</v>
      </c>
      <c r="AO1499" s="72" t="e">
        <f t="shared" ca="1" si="407"/>
        <v>#VALUE!</v>
      </c>
      <c r="AP1499" s="7" t="str">
        <f>IFERROR(VLOOKUP(Z1499,'PASTE-DL-ALARMS'!$Q$10:$Z$2800,8,FALSE),"")</f>
        <v/>
      </c>
    </row>
    <row r="1500" spans="1:42" x14ac:dyDescent="0.25">
      <c r="A1500" s="20"/>
      <c r="B1500" s="20"/>
      <c r="C1500" s="20" t="str">
        <f>IF(D1500="Critical",MAX($C$8:C1499)+1,"")</f>
        <v/>
      </c>
      <c r="D1500" s="20" t="str">
        <f t="shared" si="391"/>
        <v>-</v>
      </c>
      <c r="E1500" s="20" t="str">
        <f>VLOOKUP('PASTE-DOWN-DL'!F1500,'SSA-CODE'!$D$4:$E$56,2,FALSE)</f>
        <v>WTR RJ</v>
      </c>
      <c r="F1500" s="48" t="str">
        <f t="shared" si="392"/>
        <v>WTR RJ</v>
      </c>
      <c r="G1500" s="48" t="str">
        <f t="shared" si="393"/>
        <v xml:space="preserve">	WTR RJ</v>
      </c>
      <c r="H1500" s="20">
        <v>1491</v>
      </c>
      <c r="I1500" t="s">
        <v>14738</v>
      </c>
      <c r="J1500" t="s">
        <v>6260</v>
      </c>
      <c r="K1500" t="s">
        <v>6261</v>
      </c>
      <c r="L1500" t="s">
        <v>6262</v>
      </c>
      <c r="M1500" t="s">
        <v>6263</v>
      </c>
      <c r="N1500" t="s">
        <v>14739</v>
      </c>
      <c r="O1500" t="s">
        <v>14740</v>
      </c>
      <c r="P1500" t="s">
        <v>6266</v>
      </c>
      <c r="Q1500" t="s">
        <v>6400</v>
      </c>
      <c r="R1500" t="s">
        <v>6608</v>
      </c>
      <c r="S1500" t="s">
        <v>14741</v>
      </c>
      <c r="T1500" t="s">
        <v>6371</v>
      </c>
      <c r="U1500" t="s">
        <v>8363</v>
      </c>
      <c r="V1500" t="s">
        <v>6271</v>
      </c>
      <c r="W1500" t="s">
        <v>14742</v>
      </c>
      <c r="X1500" t="s">
        <v>14743</v>
      </c>
      <c r="Y1500" t="s">
        <v>6269</v>
      </c>
      <c r="Z1500" s="48" t="str">
        <f t="shared" si="394"/>
        <v>WTR RJ-10.121.17.55-UPLETA_6/1-10.121.17.54-DHORAJI_3/1</v>
      </c>
      <c r="AA1500" s="48">
        <f t="shared" si="395"/>
        <v>14</v>
      </c>
      <c r="AB1500" s="48">
        <f t="shared" si="396"/>
        <v>21</v>
      </c>
      <c r="AC1500" s="48">
        <f t="shared" si="397"/>
        <v>14</v>
      </c>
      <c r="AD1500" s="48">
        <f t="shared" si="398"/>
        <v>22</v>
      </c>
      <c r="AE1500" s="48" t="str">
        <f t="shared" si="399"/>
        <v>10.121.17.55</v>
      </c>
      <c r="AF1500" s="42" t="str">
        <f t="shared" si="400"/>
        <v>10.121.17.54</v>
      </c>
      <c r="AG1500" s="7" t="str">
        <f t="shared" si="401"/>
        <v>UPLETA</v>
      </c>
      <c r="AH1500" s="7" t="str">
        <f t="shared" si="402"/>
        <v>DHORAJI</v>
      </c>
      <c r="AI1500" s="7" t="str">
        <f t="shared" si="403"/>
        <v>S6P1</v>
      </c>
      <c r="AJ1500" s="7" t="str">
        <f t="shared" si="404"/>
        <v>S3P1</v>
      </c>
      <c r="AK1500" s="7" t="str">
        <f>IFERROR(VLOOKUP(Z1500,'PASTE-DL-ALARMS'!$Q$10:$W$2200,7,FALSE),"")</f>
        <v/>
      </c>
      <c r="AL1500" s="55" t="str">
        <f>IFERROR(VLOOKUP(Z1500,'PASTE-DL-ALARMS'!$Q$10:$W$2200,3,FALSE),"")</f>
        <v/>
      </c>
      <c r="AM1500" s="7" t="str">
        <f t="shared" si="405"/>
        <v>10.121.17.55_UPLETA_S6P1</v>
      </c>
      <c r="AN1500" s="55" t="str">
        <f t="shared" si="406"/>
        <v>10.121.17.54_DHORAJI_S3P1</v>
      </c>
      <c r="AO1500" s="72" t="e">
        <f t="shared" ca="1" si="407"/>
        <v>#VALUE!</v>
      </c>
      <c r="AP1500" s="7" t="str">
        <f>IFERROR(VLOOKUP(Z1500,'PASTE-DL-ALARMS'!$Q$10:$Z$2800,8,FALSE),"")</f>
        <v/>
      </c>
    </row>
    <row r="1501" spans="1:42" x14ac:dyDescent="0.25">
      <c r="A1501" s="20"/>
      <c r="B1501" s="20"/>
      <c r="C1501" s="20" t="str">
        <f>IF(D1501="Critical",MAX($C$8:C1500)+1,"")</f>
        <v/>
      </c>
      <c r="D1501" s="20" t="str">
        <f t="shared" si="391"/>
        <v>-</v>
      </c>
      <c r="E1501" s="20" t="str">
        <f>VLOOKUP('PASTE-DOWN-DL'!F1501,'SSA-CODE'!$D$4:$E$56,2,FALSE)</f>
        <v>AHD</v>
      </c>
      <c r="F1501" s="48" t="str">
        <f t="shared" si="392"/>
        <v>SSA AM</v>
      </c>
      <c r="G1501" s="48" t="str">
        <f t="shared" si="393"/>
        <v xml:space="preserve">	SSA AM</v>
      </c>
      <c r="H1501" s="20">
        <v>1492</v>
      </c>
      <c r="I1501" t="s">
        <v>14744</v>
      </c>
      <c r="J1501" t="s">
        <v>6260</v>
      </c>
      <c r="K1501" t="s">
        <v>6261</v>
      </c>
      <c r="L1501" t="s">
        <v>6262</v>
      </c>
      <c r="M1501" t="s">
        <v>6263</v>
      </c>
      <c r="N1501" t="s">
        <v>14745</v>
      </c>
      <c r="O1501" t="s">
        <v>14746</v>
      </c>
      <c r="P1501" t="s">
        <v>6266</v>
      </c>
      <c r="Q1501" t="s">
        <v>6784</v>
      </c>
      <c r="R1501" t="s">
        <v>6903</v>
      </c>
      <c r="S1501" t="s">
        <v>6269</v>
      </c>
      <c r="T1501" t="s">
        <v>6270</v>
      </c>
      <c r="U1501" t="s">
        <v>6269</v>
      </c>
      <c r="V1501" t="s">
        <v>6271</v>
      </c>
      <c r="W1501" t="s">
        <v>14747</v>
      </c>
      <c r="X1501" t="s">
        <v>14748</v>
      </c>
      <c r="Y1501" t="s">
        <v>6269</v>
      </c>
      <c r="Z1501" s="48" t="str">
        <f t="shared" si="394"/>
        <v>SSA AM-10.121.18.248-TN725B_SECTOR _28_S3P1-10.121.18.249-TN725B_SECTOR_24_S5P1</v>
      </c>
      <c r="AA1501" s="48">
        <f t="shared" si="395"/>
        <v>15</v>
      </c>
      <c r="AB1501" s="48">
        <f t="shared" si="396"/>
        <v>25</v>
      </c>
      <c r="AC1501" s="48">
        <f t="shared" si="397"/>
        <v>15</v>
      </c>
      <c r="AD1501" s="48">
        <f t="shared" si="398"/>
        <v>26</v>
      </c>
      <c r="AE1501" s="48" t="str">
        <f t="shared" si="399"/>
        <v>10.121.18.249</v>
      </c>
      <c r="AF1501" s="42" t="str">
        <f t="shared" si="400"/>
        <v>10.121.18.248</v>
      </c>
      <c r="AG1501" s="7" t="str">
        <f t="shared" si="401"/>
        <v>SECTOR 24</v>
      </c>
      <c r="AH1501" s="7" t="str">
        <f t="shared" si="402"/>
        <v>SECTOR -28</v>
      </c>
      <c r="AI1501" s="7" t="str">
        <f t="shared" si="403"/>
        <v>S5P1</v>
      </c>
      <c r="AJ1501" s="7" t="str">
        <f t="shared" si="404"/>
        <v>S3P1</v>
      </c>
      <c r="AK1501" s="7" t="str">
        <f>IFERROR(VLOOKUP(Z1501,'PASTE-DL-ALARMS'!$Q$10:$W$2200,7,FALSE),"")</f>
        <v/>
      </c>
      <c r="AL1501" s="55" t="str">
        <f>IFERROR(VLOOKUP(Z1501,'PASTE-DL-ALARMS'!$Q$10:$W$2200,3,FALSE),"")</f>
        <v/>
      </c>
      <c r="AM1501" s="7" t="str">
        <f t="shared" si="405"/>
        <v>10.121.18.249_SECTOR 24_S5P1</v>
      </c>
      <c r="AN1501" s="55" t="str">
        <f t="shared" si="406"/>
        <v>10.121.18.248_SECTOR -28_S3P1</v>
      </c>
      <c r="AO1501" s="72" t="e">
        <f t="shared" ca="1" si="407"/>
        <v>#VALUE!</v>
      </c>
      <c r="AP1501" s="7" t="str">
        <f>IFERROR(VLOOKUP(Z1501,'PASTE-DL-ALARMS'!$Q$10:$Z$2800,8,FALSE),"")</f>
        <v/>
      </c>
    </row>
    <row r="1502" spans="1:42" x14ac:dyDescent="0.25">
      <c r="A1502" s="20"/>
      <c r="B1502" s="20"/>
      <c r="C1502" s="20" t="str">
        <f>IF(D1502="Critical",MAX($C$8:C1501)+1,"")</f>
        <v/>
      </c>
      <c r="D1502" s="20" t="str">
        <f t="shared" si="391"/>
        <v>-</v>
      </c>
      <c r="E1502" s="20" t="str">
        <f>VLOOKUP('PASTE-DOWN-DL'!F1502,'SSA-CODE'!$D$4:$E$56,2,FALSE)</f>
        <v>WTR AM</v>
      </c>
      <c r="F1502" s="48" t="str">
        <f t="shared" si="392"/>
        <v>WTR AM</v>
      </c>
      <c r="G1502" s="48" t="str">
        <f t="shared" si="393"/>
        <v xml:space="preserve">	WTR AM</v>
      </c>
      <c r="H1502" s="20">
        <v>1493</v>
      </c>
      <c r="I1502" t="s">
        <v>14749</v>
      </c>
      <c r="J1502" t="s">
        <v>6260</v>
      </c>
      <c r="K1502" t="s">
        <v>6261</v>
      </c>
      <c r="L1502" t="s">
        <v>6262</v>
      </c>
      <c r="M1502" t="s">
        <v>6263</v>
      </c>
      <c r="N1502" t="s">
        <v>14750</v>
      </c>
      <c r="O1502" t="s">
        <v>14751</v>
      </c>
      <c r="P1502" t="s">
        <v>6266</v>
      </c>
      <c r="Q1502" t="s">
        <v>6706</v>
      </c>
      <c r="R1502" t="s">
        <v>6750</v>
      </c>
      <c r="S1502" t="s">
        <v>7470</v>
      </c>
      <c r="T1502" t="s">
        <v>6353</v>
      </c>
      <c r="U1502" t="s">
        <v>7470</v>
      </c>
      <c r="V1502" t="s">
        <v>6271</v>
      </c>
      <c r="W1502" t="s">
        <v>14752</v>
      </c>
      <c r="X1502" t="s">
        <v>14753</v>
      </c>
      <c r="Y1502" t="s">
        <v>6269</v>
      </c>
      <c r="Z1502" s="48" t="str">
        <f t="shared" si="394"/>
        <v>WTR AM-10.121.16.12-TN725B_Bhadra-4(GNE)_B2\S3P1-10.121.17.148-TN725B_Bhadra-2_B2\S6P1</v>
      </c>
      <c r="AA1502" s="48">
        <f t="shared" si="395"/>
        <v>15</v>
      </c>
      <c r="AB1502" s="48">
        <f t="shared" si="396"/>
        <v>29</v>
      </c>
      <c r="AC1502" s="48">
        <f t="shared" si="397"/>
        <v>15</v>
      </c>
      <c r="AD1502" s="48">
        <f t="shared" si="398"/>
        <v>24</v>
      </c>
      <c r="AE1502" s="48" t="str">
        <f t="shared" si="399"/>
        <v>10.121.16.129</v>
      </c>
      <c r="AF1502" s="42" t="str">
        <f t="shared" si="400"/>
        <v>10.121.16.138</v>
      </c>
      <c r="AG1502" s="7" t="str">
        <f t="shared" si="401"/>
        <v>Bhadra 4(GNE)</v>
      </c>
      <c r="AH1502" s="7" t="str">
        <f t="shared" si="402"/>
        <v>BHADRA 2</v>
      </c>
      <c r="AI1502" s="7" t="str">
        <f t="shared" si="403"/>
        <v>S3P1</v>
      </c>
      <c r="AJ1502" s="7" t="str">
        <f t="shared" si="404"/>
        <v>S6P1</v>
      </c>
      <c r="AK1502" s="7" t="str">
        <f>IFERROR(VLOOKUP(Z1502,'PASTE-DL-ALARMS'!$Q$10:$W$2200,7,FALSE),"")</f>
        <v/>
      </c>
      <c r="AL1502" s="55" t="str">
        <f>IFERROR(VLOOKUP(Z1502,'PASTE-DL-ALARMS'!$Q$10:$W$2200,3,FALSE),"")</f>
        <v/>
      </c>
      <c r="AM1502" s="7" t="str">
        <f t="shared" si="405"/>
        <v>10.121.16.129_Bhadra 4(GNE)_S3P1</v>
      </c>
      <c r="AN1502" s="55" t="str">
        <f t="shared" si="406"/>
        <v>10.121.16.138_BHADRA 2_S6P1</v>
      </c>
      <c r="AO1502" s="72" t="e">
        <f t="shared" ca="1" si="407"/>
        <v>#VALUE!</v>
      </c>
      <c r="AP1502" s="7" t="str">
        <f>IFERROR(VLOOKUP(Z1502,'PASTE-DL-ALARMS'!$Q$10:$Z$2800,8,FALSE),"")</f>
        <v/>
      </c>
    </row>
    <row r="1503" spans="1:42" x14ac:dyDescent="0.25">
      <c r="A1503" s="20"/>
      <c r="B1503" s="20"/>
      <c r="C1503" s="20" t="str">
        <f>IF(D1503="Critical",MAX($C$8:C1502)+1,"")</f>
        <v/>
      </c>
      <c r="D1503" s="20" t="str">
        <f t="shared" si="391"/>
        <v>-</v>
      </c>
      <c r="E1503" s="20" t="str">
        <f>VLOOKUP('PASTE-DOWN-DL'!F1503,'SSA-CODE'!$D$4:$E$56,2,FALSE)</f>
        <v>NDD</v>
      </c>
      <c r="F1503" s="48" t="str">
        <f t="shared" si="392"/>
        <v>SSA NAD</v>
      </c>
      <c r="G1503" s="48" t="str">
        <f t="shared" si="393"/>
        <v xml:space="preserve">	SSA NAD</v>
      </c>
      <c r="H1503" s="20">
        <v>1494</v>
      </c>
      <c r="I1503" t="s">
        <v>14754</v>
      </c>
      <c r="J1503" t="s">
        <v>6260</v>
      </c>
      <c r="K1503" t="s">
        <v>6261</v>
      </c>
      <c r="L1503" t="s">
        <v>6262</v>
      </c>
      <c r="M1503" t="s">
        <v>6263</v>
      </c>
      <c r="N1503" t="s">
        <v>14755</v>
      </c>
      <c r="O1503" t="s">
        <v>14756</v>
      </c>
      <c r="P1503" t="s">
        <v>6266</v>
      </c>
      <c r="Q1503" t="s">
        <v>6423</v>
      </c>
      <c r="R1503" t="s">
        <v>6302</v>
      </c>
      <c r="S1503" t="s">
        <v>14757</v>
      </c>
      <c r="T1503" t="s">
        <v>6500</v>
      </c>
      <c r="U1503" t="s">
        <v>6653</v>
      </c>
      <c r="V1503" t="s">
        <v>6271</v>
      </c>
      <c r="W1503" t="s">
        <v>14758</v>
      </c>
      <c r="X1503" t="s">
        <v>14759</v>
      </c>
      <c r="Y1503" t="s">
        <v>6269</v>
      </c>
      <c r="Z1503" s="48" t="str">
        <f t="shared" si="394"/>
        <v>SSA NAD-10.121.24.237-Uttarsanda B1_3/1-10.121.24.229-Nadiad Civil Road B1_4/1</v>
      </c>
      <c r="AA1503" s="48">
        <f t="shared" si="395"/>
        <v>15</v>
      </c>
      <c r="AB1503" s="48">
        <f t="shared" si="396"/>
        <v>26</v>
      </c>
      <c r="AC1503" s="48">
        <f t="shared" si="397"/>
        <v>15</v>
      </c>
      <c r="AD1503" s="48">
        <f t="shared" si="398"/>
        <v>33</v>
      </c>
      <c r="AE1503" s="48" t="str">
        <f t="shared" si="399"/>
        <v>10.121.24.237</v>
      </c>
      <c r="AF1503" s="42" t="str">
        <f t="shared" si="400"/>
        <v>10.121.24.229</v>
      </c>
      <c r="AG1503" s="7" t="str">
        <f t="shared" si="401"/>
        <v>UTTARSANDA</v>
      </c>
      <c r="AH1503" s="7" t="str">
        <f t="shared" si="402"/>
        <v>NADIAD CIVIL ROAD</v>
      </c>
      <c r="AI1503" s="7" t="str">
        <f t="shared" si="403"/>
        <v>S3P1</v>
      </c>
      <c r="AJ1503" s="7" t="str">
        <f t="shared" si="404"/>
        <v>S4P1</v>
      </c>
      <c r="AK1503" s="7" t="str">
        <f>IFERROR(VLOOKUP(Z1503,'PASTE-DL-ALARMS'!$Q$10:$W$2200,7,FALSE),"")</f>
        <v/>
      </c>
      <c r="AL1503" s="55" t="str">
        <f>IFERROR(VLOOKUP(Z1503,'PASTE-DL-ALARMS'!$Q$10:$W$2200,3,FALSE),"")</f>
        <v/>
      </c>
      <c r="AM1503" s="7" t="str">
        <f t="shared" si="405"/>
        <v>10.121.24.237_UTTARSANDA_S3P1</v>
      </c>
      <c r="AN1503" s="55" t="str">
        <f t="shared" si="406"/>
        <v>10.121.24.229_NADIAD CIVIL ROAD_S4P1</v>
      </c>
      <c r="AO1503" s="72" t="e">
        <f t="shared" ca="1" si="407"/>
        <v>#VALUE!</v>
      </c>
      <c r="AP1503" s="7" t="str">
        <f>IFERROR(VLOOKUP(Z1503,'PASTE-DL-ALARMS'!$Q$10:$Z$2800,8,FALSE),"")</f>
        <v/>
      </c>
    </row>
    <row r="1504" spans="1:42" x14ac:dyDescent="0.25">
      <c r="A1504" s="20"/>
      <c r="B1504" s="20"/>
      <c r="C1504" s="20" t="str">
        <f>IF(D1504="Critical",MAX($C$8:C1503)+1,"")</f>
        <v/>
      </c>
      <c r="D1504" s="20" t="str">
        <f t="shared" si="391"/>
        <v>-</v>
      </c>
      <c r="E1504" s="20" t="str">
        <f>VLOOKUP('PASTE-DOWN-DL'!F1504,'SSA-CODE'!$D$4:$E$56,2,FALSE)</f>
        <v>WTR AM</v>
      </c>
      <c r="F1504" s="48" t="str">
        <f t="shared" si="392"/>
        <v>WTR AM</v>
      </c>
      <c r="G1504" s="48" t="str">
        <f t="shared" si="393"/>
        <v xml:space="preserve">	WTR AM</v>
      </c>
      <c r="H1504" s="20">
        <v>1495</v>
      </c>
      <c r="I1504" t="s">
        <v>14760</v>
      </c>
      <c r="J1504" t="s">
        <v>6466</v>
      </c>
      <c r="K1504" t="s">
        <v>6275</v>
      </c>
      <c r="L1504" t="s">
        <v>6262</v>
      </c>
      <c r="M1504" t="s">
        <v>6263</v>
      </c>
      <c r="N1504" t="s">
        <v>14761</v>
      </c>
      <c r="O1504" t="s">
        <v>14762</v>
      </c>
      <c r="P1504" t="s">
        <v>6266</v>
      </c>
      <c r="Q1504" t="s">
        <v>7053</v>
      </c>
      <c r="R1504" t="s">
        <v>6279</v>
      </c>
      <c r="S1504" t="s">
        <v>13865</v>
      </c>
      <c r="T1504" t="s">
        <v>6500</v>
      </c>
      <c r="U1504" t="s">
        <v>13866</v>
      </c>
      <c r="V1504" t="s">
        <v>6271</v>
      </c>
      <c r="W1504" t="s">
        <v>14763</v>
      </c>
      <c r="X1504" t="s">
        <v>14764</v>
      </c>
      <c r="Y1504" t="s">
        <v>6269</v>
      </c>
      <c r="Z1504" s="48" t="str">
        <f t="shared" si="394"/>
        <v>WTR AM-10.121.16.27-CITY_6/9-10.121.16.8-BARODA CITY 1_6/9</v>
      </c>
      <c r="AA1504" s="48">
        <f t="shared" si="395"/>
        <v>14</v>
      </c>
      <c r="AB1504" s="48">
        <f t="shared" si="396"/>
        <v>26</v>
      </c>
      <c r="AC1504" s="48">
        <f t="shared" si="397"/>
        <v>13</v>
      </c>
      <c r="AD1504" s="48">
        <f t="shared" si="398"/>
        <v>27</v>
      </c>
      <c r="AE1504" s="48" t="str">
        <f t="shared" si="399"/>
        <v>10.121.16.27</v>
      </c>
      <c r="AF1504" s="42" t="str">
        <f t="shared" si="400"/>
        <v>10.121.16.8</v>
      </c>
      <c r="AG1504" s="7" t="str">
        <f t="shared" si="401"/>
        <v>Baroda CITY</v>
      </c>
      <c r="AH1504" s="7" t="str">
        <f t="shared" si="402"/>
        <v>BARODA CITY 1</v>
      </c>
      <c r="AI1504" s="7" t="str">
        <f t="shared" si="403"/>
        <v>S6P9</v>
      </c>
      <c r="AJ1504" s="7" t="str">
        <f t="shared" si="404"/>
        <v>S6P9</v>
      </c>
      <c r="AK1504" s="7" t="str">
        <f>IFERROR(VLOOKUP(Z1504,'PASTE-DL-ALARMS'!$Q$10:$W$2200,7,FALSE),"")</f>
        <v/>
      </c>
      <c r="AL1504" s="55" t="str">
        <f>IFERROR(VLOOKUP(Z1504,'PASTE-DL-ALARMS'!$Q$10:$W$2200,3,FALSE),"")</f>
        <v/>
      </c>
      <c r="AM1504" s="7" t="str">
        <f t="shared" si="405"/>
        <v>10.121.16.27_Baroda CITY_S6P9</v>
      </c>
      <c r="AN1504" s="55" t="str">
        <f t="shared" si="406"/>
        <v>10.121.16.8_BARODA CITY 1_S6P9</v>
      </c>
      <c r="AO1504" s="72" t="e">
        <f t="shared" ca="1" si="407"/>
        <v>#VALUE!</v>
      </c>
      <c r="AP1504" s="7" t="str">
        <f>IFERROR(VLOOKUP(Z1504,'PASTE-DL-ALARMS'!$Q$10:$Z$2800,8,FALSE),"")</f>
        <v/>
      </c>
    </row>
    <row r="1505" spans="1:42" x14ac:dyDescent="0.25">
      <c r="A1505" s="20"/>
      <c r="B1505" s="20"/>
      <c r="C1505" s="20" t="str">
        <f>IF(D1505="Critical",MAX($C$8:C1504)+1,"")</f>
        <v/>
      </c>
      <c r="D1505" s="20" t="str">
        <f t="shared" si="391"/>
        <v>-</v>
      </c>
      <c r="E1505" s="20" t="str">
        <f>VLOOKUP('PASTE-DOWN-DL'!F1505,'SSA-CODE'!$D$4:$E$56,2,FALSE)</f>
        <v>NDD</v>
      </c>
      <c r="F1505" s="48" t="str">
        <f t="shared" si="392"/>
        <v>SSA NAD</v>
      </c>
      <c r="G1505" s="48" t="str">
        <f t="shared" si="393"/>
        <v xml:space="preserve">	SSA NAD</v>
      </c>
      <c r="H1505" s="20">
        <v>1496</v>
      </c>
      <c r="I1505" t="s">
        <v>14765</v>
      </c>
      <c r="J1505" t="s">
        <v>6260</v>
      </c>
      <c r="K1505" t="s">
        <v>6275</v>
      </c>
      <c r="L1505" t="s">
        <v>6262</v>
      </c>
      <c r="M1505" t="s">
        <v>6263</v>
      </c>
      <c r="N1505" t="s">
        <v>14766</v>
      </c>
      <c r="O1505" t="s">
        <v>14767</v>
      </c>
      <c r="P1505" t="s">
        <v>6266</v>
      </c>
      <c r="Q1505" t="s">
        <v>6665</v>
      </c>
      <c r="R1505" t="s">
        <v>6279</v>
      </c>
      <c r="S1505" t="s">
        <v>13125</v>
      </c>
      <c r="T1505" t="s">
        <v>6770</v>
      </c>
      <c r="U1505" t="s">
        <v>13125</v>
      </c>
      <c r="V1505" t="s">
        <v>6271</v>
      </c>
      <c r="W1505" t="s">
        <v>14768</v>
      </c>
      <c r="X1505" t="s">
        <v>6488</v>
      </c>
      <c r="Y1505" t="s">
        <v>6269</v>
      </c>
      <c r="Z1505" s="48" t="str">
        <f t="shared" si="394"/>
        <v>SSA NAD-10.121.16.153-LIMBASI A1_1/5-10.121.16.152-TRAJ A1_2/5</v>
      </c>
      <c r="AA1505" s="48">
        <f t="shared" si="395"/>
        <v>15</v>
      </c>
      <c r="AB1505" s="48">
        <f t="shared" si="396"/>
        <v>23</v>
      </c>
      <c r="AC1505" s="48">
        <f t="shared" si="397"/>
        <v>15</v>
      </c>
      <c r="AD1505" s="48">
        <f t="shared" si="398"/>
        <v>20</v>
      </c>
      <c r="AE1505" s="48" t="str">
        <f t="shared" si="399"/>
        <v>10.121.16.153</v>
      </c>
      <c r="AF1505" s="42" t="str">
        <f t="shared" si="400"/>
        <v>10.121.16.152</v>
      </c>
      <c r="AG1505" s="7" t="str">
        <f t="shared" si="401"/>
        <v>LIMBASI</v>
      </c>
      <c r="AH1505" s="7" t="str">
        <f t="shared" si="402"/>
        <v>TRAJ</v>
      </c>
      <c r="AI1505" s="7" t="str">
        <f t="shared" si="403"/>
        <v>S1P5</v>
      </c>
      <c r="AJ1505" s="7" t="str">
        <f t="shared" si="404"/>
        <v>S2P5</v>
      </c>
      <c r="AK1505" s="7" t="str">
        <f>IFERROR(VLOOKUP(Z1505,'PASTE-DL-ALARMS'!$Q$10:$W$2200,7,FALSE),"")</f>
        <v/>
      </c>
      <c r="AL1505" s="55" t="str">
        <f>IFERROR(VLOOKUP(Z1505,'PASTE-DL-ALARMS'!$Q$10:$W$2200,3,FALSE),"")</f>
        <v/>
      </c>
      <c r="AM1505" s="7" t="str">
        <f t="shared" si="405"/>
        <v>10.121.16.153_LIMBASI_S1P5</v>
      </c>
      <c r="AN1505" s="55" t="str">
        <f t="shared" si="406"/>
        <v>10.121.16.152_TRAJ_S2P5</v>
      </c>
      <c r="AO1505" s="72" t="e">
        <f t="shared" ca="1" si="407"/>
        <v>#VALUE!</v>
      </c>
      <c r="AP1505" s="7" t="str">
        <f>IFERROR(VLOOKUP(Z1505,'PASTE-DL-ALARMS'!$Q$10:$Z$2800,8,FALSE),"")</f>
        <v/>
      </c>
    </row>
    <row r="1506" spans="1:42" x14ac:dyDescent="0.25">
      <c r="A1506" s="20"/>
      <c r="B1506" s="20"/>
      <c r="C1506" s="20" t="str">
        <f>IF(D1506="Critical",MAX($C$8:C1505)+1,"")</f>
        <v/>
      </c>
      <c r="D1506" s="20" t="str">
        <f t="shared" si="391"/>
        <v>-</v>
      </c>
      <c r="E1506" s="20" t="str">
        <f>VLOOKUP('PASTE-DOWN-DL'!F1506,'SSA-CODE'!$D$4:$E$56,2,FALSE)</f>
        <v>AHD</v>
      </c>
      <c r="F1506" s="48" t="str">
        <f t="shared" si="392"/>
        <v>SSA AM</v>
      </c>
      <c r="G1506" s="48" t="str">
        <f t="shared" si="393"/>
        <v xml:space="preserve">	SSA AM</v>
      </c>
      <c r="H1506" s="20">
        <v>1497</v>
      </c>
      <c r="I1506" t="s">
        <v>14769</v>
      </c>
      <c r="J1506" t="s">
        <v>6260</v>
      </c>
      <c r="K1506" t="s">
        <v>6261</v>
      </c>
      <c r="L1506" t="s">
        <v>6262</v>
      </c>
      <c r="M1506" t="s">
        <v>6263</v>
      </c>
      <c r="N1506" t="s">
        <v>14770</v>
      </c>
      <c r="O1506" t="s">
        <v>14771</v>
      </c>
      <c r="P1506" t="s">
        <v>6266</v>
      </c>
      <c r="Q1506" t="s">
        <v>6438</v>
      </c>
      <c r="R1506" t="s">
        <v>6894</v>
      </c>
      <c r="S1506" t="s">
        <v>6269</v>
      </c>
      <c r="T1506" t="s">
        <v>6425</v>
      </c>
      <c r="U1506" t="s">
        <v>6269</v>
      </c>
      <c r="V1506" t="s">
        <v>6271</v>
      </c>
      <c r="W1506" t="s">
        <v>14772</v>
      </c>
      <c r="X1506" t="s">
        <v>14773</v>
      </c>
      <c r="Y1506" t="s">
        <v>6269</v>
      </c>
      <c r="Z1506" s="48" t="str">
        <f t="shared" si="394"/>
        <v>SSA AM-10.121.18.194-Naroda_TN725B_GJ_SSA AM_PH1_S5P1-10.121.18.135-NARODA_TN725B_GJ_SSA AM_PH1_S5P1</v>
      </c>
      <c r="AA1506" s="48">
        <f t="shared" si="395"/>
        <v>15</v>
      </c>
      <c r="AB1506" s="48">
        <f t="shared" si="396"/>
        <v>22</v>
      </c>
      <c r="AC1506" s="48">
        <f t="shared" si="397"/>
        <v>15</v>
      </c>
      <c r="AD1506" s="48">
        <f t="shared" si="398"/>
        <v>22</v>
      </c>
      <c r="AE1506" s="48" t="str">
        <f t="shared" si="399"/>
        <v>10.121.18.194</v>
      </c>
      <c r="AF1506" s="42" t="str">
        <f t="shared" si="400"/>
        <v>10.121.18.135</v>
      </c>
      <c r="AG1506" s="7" t="str">
        <f t="shared" si="401"/>
        <v>Naroda</v>
      </c>
      <c r="AH1506" s="7" t="str">
        <f t="shared" si="402"/>
        <v>NARODA</v>
      </c>
      <c r="AI1506" s="7" t="str">
        <f t="shared" si="403"/>
        <v>S5P1</v>
      </c>
      <c r="AJ1506" s="7" t="str">
        <f t="shared" si="404"/>
        <v>S5P1</v>
      </c>
      <c r="AK1506" s="7" t="str">
        <f>IFERROR(VLOOKUP(Z1506,'PASTE-DL-ALARMS'!$Q$10:$W$2200,7,FALSE),"")</f>
        <v/>
      </c>
      <c r="AL1506" s="55" t="str">
        <f>IFERROR(VLOOKUP(Z1506,'PASTE-DL-ALARMS'!$Q$10:$W$2200,3,FALSE),"")</f>
        <v/>
      </c>
      <c r="AM1506" s="7" t="str">
        <f t="shared" si="405"/>
        <v>10.121.18.194_Naroda_S5P1</v>
      </c>
      <c r="AN1506" s="55" t="str">
        <f t="shared" si="406"/>
        <v>10.121.18.135_NARODA_S5P1</v>
      </c>
      <c r="AO1506" s="72" t="e">
        <f t="shared" ca="1" si="407"/>
        <v>#VALUE!</v>
      </c>
      <c r="AP1506" s="7" t="str">
        <f>IFERROR(VLOOKUP(Z1506,'PASTE-DL-ALARMS'!$Q$10:$Z$2800,8,FALSE),"")</f>
        <v/>
      </c>
    </row>
    <row r="1507" spans="1:42" x14ac:dyDescent="0.25">
      <c r="A1507" s="20"/>
      <c r="B1507" s="20"/>
      <c r="C1507" s="20" t="str">
        <f>IF(D1507="Critical",MAX($C$8:C1506)+1,"")</f>
        <v/>
      </c>
      <c r="D1507" s="20" t="str">
        <f t="shared" si="391"/>
        <v>-</v>
      </c>
      <c r="E1507" s="20" t="str">
        <f>VLOOKUP('PASTE-DOWN-DL'!F1507,'SSA-CODE'!$D$4:$E$56,2,FALSE)</f>
        <v>AHD</v>
      </c>
      <c r="F1507" s="48" t="str">
        <f t="shared" si="392"/>
        <v>SSA AM</v>
      </c>
      <c r="G1507" s="48" t="str">
        <f t="shared" si="393"/>
        <v xml:space="preserve">	SSA AM</v>
      </c>
      <c r="H1507" s="20">
        <v>1498</v>
      </c>
      <c r="I1507" t="s">
        <v>14774</v>
      </c>
      <c r="J1507" t="s">
        <v>6466</v>
      </c>
      <c r="K1507" t="s">
        <v>6275</v>
      </c>
      <c r="L1507" t="s">
        <v>6262</v>
      </c>
      <c r="M1507" t="s">
        <v>6263</v>
      </c>
      <c r="N1507" t="s">
        <v>14775</v>
      </c>
      <c r="O1507" t="s">
        <v>14776</v>
      </c>
      <c r="P1507" t="s">
        <v>6266</v>
      </c>
      <c r="Q1507" t="s">
        <v>6558</v>
      </c>
      <c r="R1507" t="s">
        <v>6279</v>
      </c>
      <c r="S1507" t="s">
        <v>6589</v>
      </c>
      <c r="T1507" t="s">
        <v>6287</v>
      </c>
      <c r="U1507" t="s">
        <v>6589</v>
      </c>
      <c r="V1507" t="s">
        <v>6271</v>
      </c>
      <c r="W1507" t="s">
        <v>14777</v>
      </c>
      <c r="X1507" t="s">
        <v>14778</v>
      </c>
      <c r="Y1507" t="s">
        <v>6269</v>
      </c>
      <c r="Z1507" s="48" t="str">
        <f t="shared" si="394"/>
        <v>SSA AM-10.121.18.245-Sector 11(GNE)-10.121.18.250-Sector 11_5/8</v>
      </c>
      <c r="AA1507" s="48">
        <f t="shared" si="395"/>
        <v>15</v>
      </c>
      <c r="AB1507" s="48">
        <f t="shared" si="396"/>
        <v>29</v>
      </c>
      <c r="AC1507" s="48">
        <f t="shared" si="397"/>
        <v>15</v>
      </c>
      <c r="AD1507" s="48">
        <f t="shared" si="398"/>
        <v>25</v>
      </c>
      <c r="AE1507" s="48" t="str">
        <f t="shared" si="399"/>
        <v>10.121.18.245</v>
      </c>
      <c r="AF1507" s="42" t="str">
        <f t="shared" si="400"/>
        <v>10.121.18.250</v>
      </c>
      <c r="AG1507" s="7" t="str">
        <f t="shared" si="401"/>
        <v>SECTOR 11 GNE</v>
      </c>
      <c r="AH1507" s="7" t="str">
        <f t="shared" si="402"/>
        <v>SECTOR 11</v>
      </c>
      <c r="AI1507" s="7" t="str">
        <f t="shared" si="403"/>
        <v>S4P10</v>
      </c>
      <c r="AJ1507" s="7" t="str">
        <f t="shared" si="404"/>
        <v>S5P8</v>
      </c>
      <c r="AK1507" s="7" t="str">
        <f>IFERROR(VLOOKUP(Z1507,'PASTE-DL-ALARMS'!$Q$10:$W$2200,7,FALSE),"")</f>
        <v/>
      </c>
      <c r="AL1507" s="55" t="str">
        <f>IFERROR(VLOOKUP(Z1507,'PASTE-DL-ALARMS'!$Q$10:$W$2200,3,FALSE),"")</f>
        <v/>
      </c>
      <c r="AM1507" s="7" t="str">
        <f t="shared" si="405"/>
        <v>10.121.18.245_SECTOR 11 GNE_S4P10</v>
      </c>
      <c r="AN1507" s="55" t="str">
        <f t="shared" si="406"/>
        <v>10.121.18.250_SECTOR 11_S5P8</v>
      </c>
      <c r="AO1507" s="72" t="e">
        <f t="shared" ca="1" si="407"/>
        <v>#VALUE!</v>
      </c>
      <c r="AP1507" s="7" t="str">
        <f>IFERROR(VLOOKUP(Z1507,'PASTE-DL-ALARMS'!$Q$10:$Z$2800,8,FALSE),"")</f>
        <v/>
      </c>
    </row>
    <row r="1508" spans="1:42" x14ac:dyDescent="0.25">
      <c r="A1508" s="20"/>
      <c r="B1508" s="20"/>
      <c r="C1508" s="20" t="str">
        <f>IF(D1508="Critical",MAX($C$8:C1507)+1,"")</f>
        <v/>
      </c>
      <c r="D1508" s="20" t="str">
        <f t="shared" si="391"/>
        <v>-</v>
      </c>
      <c r="E1508" s="20" t="str">
        <f>VLOOKUP('PASTE-DOWN-DL'!F1508,'SSA-CODE'!$D$4:$E$56,2,FALSE)</f>
        <v>SRT</v>
      </c>
      <c r="F1508" s="48" t="str">
        <f t="shared" si="392"/>
        <v>SSA SR</v>
      </c>
      <c r="G1508" s="48" t="str">
        <f t="shared" si="393"/>
        <v xml:space="preserve">	SSA SR</v>
      </c>
      <c r="H1508" s="20">
        <v>1499</v>
      </c>
      <c r="I1508" t="s">
        <v>14779</v>
      </c>
      <c r="J1508" t="s">
        <v>6260</v>
      </c>
      <c r="K1508" t="s">
        <v>6261</v>
      </c>
      <c r="L1508" t="s">
        <v>6262</v>
      </c>
      <c r="M1508" t="s">
        <v>6263</v>
      </c>
      <c r="N1508" t="s">
        <v>14780</v>
      </c>
      <c r="O1508" t="s">
        <v>14781</v>
      </c>
      <c r="P1508" t="s">
        <v>6266</v>
      </c>
      <c r="Q1508" t="s">
        <v>6423</v>
      </c>
      <c r="R1508" t="s">
        <v>6302</v>
      </c>
      <c r="S1508" t="s">
        <v>11381</v>
      </c>
      <c r="T1508" t="s">
        <v>6425</v>
      </c>
      <c r="U1508" t="s">
        <v>11381</v>
      </c>
      <c r="V1508" t="s">
        <v>6271</v>
      </c>
      <c r="W1508" t="s">
        <v>14782</v>
      </c>
      <c r="X1508" t="s">
        <v>14783</v>
      </c>
      <c r="Y1508" t="s">
        <v>6269</v>
      </c>
      <c r="Z1508" s="48" t="str">
        <f t="shared" si="394"/>
        <v>SSA SR-10.121.68.11-Zankhvav_S6P1-10.121.68.5-UMARPADA_S4P1</v>
      </c>
      <c r="AA1508" s="48">
        <f t="shared" si="395"/>
        <v>14</v>
      </c>
      <c r="AB1508" s="48">
        <f t="shared" si="396"/>
        <v>23</v>
      </c>
      <c r="AC1508" s="48">
        <f t="shared" si="397"/>
        <v>13</v>
      </c>
      <c r="AD1508" s="48">
        <f t="shared" si="398"/>
        <v>22</v>
      </c>
      <c r="AE1508" s="48" t="str">
        <f t="shared" si="399"/>
        <v>10.121.68.11</v>
      </c>
      <c r="AF1508" s="42" t="str">
        <f t="shared" si="400"/>
        <v>10.121.68.5</v>
      </c>
      <c r="AG1508" s="7" t="str">
        <f t="shared" si="401"/>
        <v>Zankhvav</v>
      </c>
      <c r="AH1508" s="7" t="str">
        <f t="shared" si="402"/>
        <v>UMARPADA</v>
      </c>
      <c r="AI1508" s="7" t="str">
        <f t="shared" si="403"/>
        <v>S6P1</v>
      </c>
      <c r="AJ1508" s="7" t="str">
        <f t="shared" si="404"/>
        <v>S4P1</v>
      </c>
      <c r="AK1508" s="7" t="str">
        <f>IFERROR(VLOOKUP(Z1508,'PASTE-DL-ALARMS'!$Q$10:$W$2200,7,FALSE),"")</f>
        <v/>
      </c>
      <c r="AL1508" s="55" t="str">
        <f>IFERROR(VLOOKUP(Z1508,'PASTE-DL-ALARMS'!$Q$10:$W$2200,3,FALSE),"")</f>
        <v/>
      </c>
      <c r="AM1508" s="7" t="str">
        <f t="shared" si="405"/>
        <v>10.121.68.11_Zankhvav_S6P1</v>
      </c>
      <c r="AN1508" s="55" t="str">
        <f t="shared" si="406"/>
        <v>10.121.68.5_UMARPADA_S4P1</v>
      </c>
      <c r="AO1508" s="72" t="e">
        <f t="shared" ca="1" si="407"/>
        <v>#VALUE!</v>
      </c>
      <c r="AP1508" s="7" t="str">
        <f>IFERROR(VLOOKUP(Z1508,'PASTE-DL-ALARMS'!$Q$10:$Z$2800,8,FALSE),"")</f>
        <v/>
      </c>
    </row>
    <row r="1509" spans="1:42" x14ac:dyDescent="0.25">
      <c r="A1509" s="20"/>
      <c r="B1509" s="20"/>
      <c r="C1509" s="20" t="str">
        <f>IF(D1509="Critical",MAX($C$8:C1508)+1,"")</f>
        <v/>
      </c>
      <c r="D1509" s="20" t="str">
        <f t="shared" si="391"/>
        <v>-</v>
      </c>
      <c r="E1509" s="20" t="str">
        <f>VLOOKUP('PASTE-DOWN-DL'!F1509,'SSA-CODE'!$D$4:$E$56,2,FALSE)</f>
        <v>NDD</v>
      </c>
      <c r="F1509" s="48" t="str">
        <f t="shared" si="392"/>
        <v>SSA NAD</v>
      </c>
      <c r="G1509" s="48" t="str">
        <f t="shared" si="393"/>
        <v xml:space="preserve">	SSA NAD</v>
      </c>
      <c r="H1509" s="20">
        <v>1500</v>
      </c>
      <c r="I1509" t="s">
        <v>14784</v>
      </c>
      <c r="J1509" t="s">
        <v>6260</v>
      </c>
      <c r="K1509" t="s">
        <v>6275</v>
      </c>
      <c r="L1509" t="s">
        <v>6262</v>
      </c>
      <c r="M1509" t="s">
        <v>6263</v>
      </c>
      <c r="N1509" t="s">
        <v>14785</v>
      </c>
      <c r="O1509" t="s">
        <v>14786</v>
      </c>
      <c r="P1509" t="s">
        <v>6266</v>
      </c>
      <c r="Q1509" t="s">
        <v>6546</v>
      </c>
      <c r="R1509" t="s">
        <v>6279</v>
      </c>
      <c r="S1509" t="s">
        <v>6269</v>
      </c>
      <c r="T1509" t="s">
        <v>6540</v>
      </c>
      <c r="U1509" t="s">
        <v>6269</v>
      </c>
      <c r="V1509" t="s">
        <v>6271</v>
      </c>
      <c r="W1509" t="s">
        <v>14787</v>
      </c>
      <c r="X1509" t="s">
        <v>14788</v>
      </c>
      <c r="Y1509" t="s">
        <v>6269</v>
      </c>
      <c r="Z1509" s="48" t="str">
        <f t="shared" si="394"/>
        <v>SSA NAD-10.121.16.247-NENPUR TE-10.121.16.246-NENPUR CHAWKADI_PH3 2/5</v>
      </c>
      <c r="AA1509" s="48">
        <f t="shared" si="395"/>
        <v>15</v>
      </c>
      <c r="AB1509" s="48">
        <f t="shared" si="396"/>
        <v>22</v>
      </c>
      <c r="AC1509" s="48">
        <f t="shared" si="397"/>
        <v>15</v>
      </c>
      <c r="AD1509" s="48">
        <f t="shared" si="398"/>
        <v>31</v>
      </c>
      <c r="AE1509" s="48" t="str">
        <f t="shared" si="399"/>
        <v>10.121.16.247</v>
      </c>
      <c r="AF1509" s="42" t="str">
        <f t="shared" si="400"/>
        <v>10.121.16.246</v>
      </c>
      <c r="AG1509" s="7" t="str">
        <f t="shared" si="401"/>
        <v>NENPUR</v>
      </c>
      <c r="AH1509" s="7" t="str">
        <f t="shared" si="402"/>
        <v>NENPUR CHAWKADI</v>
      </c>
      <c r="AI1509" s="7" t="str">
        <f t="shared" si="403"/>
        <v>S1P5</v>
      </c>
      <c r="AJ1509" s="7" t="str">
        <f t="shared" si="404"/>
        <v>S2P5</v>
      </c>
      <c r="AK1509" s="7" t="str">
        <f>IFERROR(VLOOKUP(Z1509,'PASTE-DL-ALARMS'!$Q$10:$W$2200,7,FALSE),"")</f>
        <v/>
      </c>
      <c r="AL1509" s="55" t="str">
        <f>IFERROR(VLOOKUP(Z1509,'PASTE-DL-ALARMS'!$Q$10:$W$2200,3,FALSE),"")</f>
        <v/>
      </c>
      <c r="AM1509" s="7" t="str">
        <f t="shared" si="405"/>
        <v>10.121.16.247_NENPUR_S1P5</v>
      </c>
      <c r="AN1509" s="55" t="str">
        <f t="shared" si="406"/>
        <v>10.121.16.246_NENPUR CHAWKADI_S2P5</v>
      </c>
      <c r="AO1509" s="72" t="e">
        <f t="shared" ca="1" si="407"/>
        <v>#VALUE!</v>
      </c>
      <c r="AP1509" s="7" t="str">
        <f>IFERROR(VLOOKUP(Z1509,'PASTE-DL-ALARMS'!$Q$10:$Z$2800,8,FALSE),"")</f>
        <v/>
      </c>
    </row>
    <row r="1510" spans="1:42" x14ac:dyDescent="0.25">
      <c r="A1510" s="20"/>
      <c r="B1510" s="20"/>
      <c r="C1510" s="20" t="str">
        <f>IF(D1510="Critical",MAX($C$8:C1509)+1,"")</f>
        <v/>
      </c>
      <c r="D1510" s="20" t="str">
        <f t="shared" si="391"/>
        <v>-</v>
      </c>
      <c r="E1510" s="20" t="str">
        <f>VLOOKUP('PASTE-DOWN-DL'!F1510,'SSA-CODE'!$D$4:$E$56,2,FALSE)</f>
        <v>JND</v>
      </c>
      <c r="F1510" s="48" t="str">
        <f t="shared" si="392"/>
        <v>SSA JND</v>
      </c>
      <c r="G1510" s="48" t="str">
        <f t="shared" si="393"/>
        <v xml:space="preserve">	SSA JND</v>
      </c>
      <c r="H1510" s="20">
        <v>1501</v>
      </c>
      <c r="I1510" t="s">
        <v>14789</v>
      </c>
      <c r="J1510" t="s">
        <v>6260</v>
      </c>
      <c r="K1510" t="s">
        <v>6261</v>
      </c>
      <c r="L1510" t="s">
        <v>6262</v>
      </c>
      <c r="M1510" t="s">
        <v>6263</v>
      </c>
      <c r="N1510" t="s">
        <v>14790</v>
      </c>
      <c r="O1510" t="s">
        <v>14791</v>
      </c>
      <c r="P1510" t="s">
        <v>6266</v>
      </c>
      <c r="Q1510" t="s">
        <v>6416</v>
      </c>
      <c r="R1510" t="s">
        <v>6267</v>
      </c>
      <c r="S1510" t="s">
        <v>6269</v>
      </c>
      <c r="T1510" t="s">
        <v>6540</v>
      </c>
      <c r="U1510" t="s">
        <v>6269</v>
      </c>
      <c r="V1510" t="s">
        <v>6271</v>
      </c>
      <c r="W1510" t="s">
        <v>14792</v>
      </c>
      <c r="X1510" t="s">
        <v>14793</v>
      </c>
      <c r="Y1510" t="s">
        <v>6269</v>
      </c>
      <c r="Z1510" s="48" t="str">
        <f t="shared" si="394"/>
        <v>SSA JND-10.121.69.6-SSA_TN705B_RATIYA 4/1-10.121.69.5-TN705B_TUKDAGOSA 3/1</v>
      </c>
      <c r="AA1510" s="48">
        <f t="shared" si="395"/>
        <v>15</v>
      </c>
      <c r="AB1510" s="48">
        <f t="shared" si="396"/>
        <v>27</v>
      </c>
      <c r="AC1510" s="48">
        <f t="shared" si="397"/>
        <v>15</v>
      </c>
      <c r="AD1510" s="48">
        <f t="shared" si="398"/>
        <v>22</v>
      </c>
      <c r="AE1510" s="48" t="str">
        <f t="shared" si="399"/>
        <v>10.121.97.221</v>
      </c>
      <c r="AF1510" s="42" t="str">
        <f t="shared" si="400"/>
        <v>10.121.97.222</v>
      </c>
      <c r="AG1510" s="7" t="str">
        <f t="shared" si="401"/>
        <v>TUKADA GOSA</v>
      </c>
      <c r="AH1510" s="7" t="str">
        <f t="shared" si="402"/>
        <v>RATIYA</v>
      </c>
      <c r="AI1510" s="7" t="str">
        <f t="shared" si="403"/>
        <v>S3P1</v>
      </c>
      <c r="AJ1510" s="7" t="str">
        <f t="shared" si="404"/>
        <v>S4P1</v>
      </c>
      <c r="AK1510" s="7" t="str">
        <f>IFERROR(VLOOKUP(Z1510,'PASTE-DL-ALARMS'!$Q$10:$W$2200,7,FALSE),"")</f>
        <v/>
      </c>
      <c r="AL1510" s="55" t="str">
        <f>IFERROR(VLOOKUP(Z1510,'PASTE-DL-ALARMS'!$Q$10:$W$2200,3,FALSE),"")</f>
        <v/>
      </c>
      <c r="AM1510" s="7" t="str">
        <f t="shared" si="405"/>
        <v>10.121.97.221_TUKADA GOSA_S3P1</v>
      </c>
      <c r="AN1510" s="55" t="str">
        <f t="shared" si="406"/>
        <v>10.121.97.222_RATIYA_S4P1</v>
      </c>
      <c r="AO1510" s="72" t="e">
        <f t="shared" ca="1" si="407"/>
        <v>#VALUE!</v>
      </c>
      <c r="AP1510" s="7" t="str">
        <f>IFERROR(VLOOKUP(Z1510,'PASTE-DL-ALARMS'!$Q$10:$Z$2800,8,FALSE),"")</f>
        <v/>
      </c>
    </row>
    <row r="1511" spans="1:42" x14ac:dyDescent="0.25">
      <c r="A1511" s="20"/>
      <c r="B1511" s="20"/>
      <c r="C1511" s="20">
        <f>IF(D1511="Critical",MAX($C$8:C1510)+1,"")</f>
        <v>57</v>
      </c>
      <c r="D1511" s="20" t="str">
        <f t="shared" si="391"/>
        <v>Critical</v>
      </c>
      <c r="E1511" s="20" t="str">
        <f>VLOOKUP('PASTE-DOWN-DL'!F1511,'SSA-CODE'!$D$4:$E$56,2,FALSE)</f>
        <v>BUJ</v>
      </c>
      <c r="F1511" s="48" t="str">
        <f t="shared" si="392"/>
        <v>SSA BUJ</v>
      </c>
      <c r="G1511" s="48" t="str">
        <f t="shared" si="393"/>
        <v xml:space="preserve">	SSA BUJ</v>
      </c>
      <c r="H1511" s="20">
        <v>1502</v>
      </c>
      <c r="I1511" t="s">
        <v>14794</v>
      </c>
      <c r="J1511" t="s">
        <v>6260</v>
      </c>
      <c r="K1511" t="s">
        <v>6275</v>
      </c>
      <c r="L1511" t="s">
        <v>6262</v>
      </c>
      <c r="M1511" t="s">
        <v>6263</v>
      </c>
      <c r="N1511" t="s">
        <v>14795</v>
      </c>
      <c r="O1511" t="s">
        <v>14796</v>
      </c>
      <c r="P1511" t="s">
        <v>6484</v>
      </c>
      <c r="Q1511" t="s">
        <v>6423</v>
      </c>
      <c r="R1511" t="s">
        <v>6279</v>
      </c>
      <c r="S1511" t="s">
        <v>6346</v>
      </c>
      <c r="T1511" t="s">
        <v>6353</v>
      </c>
      <c r="U1511" t="s">
        <v>6346</v>
      </c>
      <c r="V1511" t="s">
        <v>6271</v>
      </c>
      <c r="W1511" t="s">
        <v>14797</v>
      </c>
      <c r="X1511" t="s">
        <v>14798</v>
      </c>
      <c r="Y1511" t="s">
        <v>6269</v>
      </c>
      <c r="Z1511" s="48" t="str">
        <f t="shared" si="394"/>
        <v>SSA BUJ-10.121.24.67-Gandhidham_3/3-10.121.24.116-Manali Tower_1/5</v>
      </c>
      <c r="AA1511" s="48">
        <f t="shared" si="395"/>
        <v>14</v>
      </c>
      <c r="AB1511" s="48">
        <f t="shared" si="396"/>
        <v>25</v>
      </c>
      <c r="AC1511" s="48">
        <f t="shared" si="397"/>
        <v>15</v>
      </c>
      <c r="AD1511" s="48">
        <f t="shared" si="398"/>
        <v>28</v>
      </c>
      <c r="AE1511" s="48" t="str">
        <f t="shared" si="399"/>
        <v>10.121.24.67</v>
      </c>
      <c r="AF1511" s="42" t="str">
        <f t="shared" si="400"/>
        <v>10.121.24.116</v>
      </c>
      <c r="AG1511" s="7" t="str">
        <f t="shared" si="401"/>
        <v>Gandhidham</v>
      </c>
      <c r="AH1511" s="7" t="str">
        <f t="shared" si="402"/>
        <v>Manali Tower</v>
      </c>
      <c r="AI1511" s="7" t="str">
        <f t="shared" si="403"/>
        <v>S3P3</v>
      </c>
      <c r="AJ1511" s="7" t="str">
        <f t="shared" si="404"/>
        <v>S1P5</v>
      </c>
      <c r="AK1511" s="7" t="str">
        <f>IFERROR(VLOOKUP(Z1511,'PASTE-DL-ALARMS'!$Q$10:$W$2200,7,FALSE),"")</f>
        <v>13-05-2026</v>
      </c>
      <c r="AL1511" s="55" t="str">
        <f>IFERROR(VLOOKUP(Z1511,'PASTE-DL-ALARMS'!$Q$10:$W$2200,3,FALSE),"")</f>
        <v>19:10:12</v>
      </c>
      <c r="AM1511" s="7" t="str">
        <f t="shared" si="405"/>
        <v>10.121.24.67_Gandhidham_S3P3</v>
      </c>
      <c r="AN1511" s="55" t="str">
        <f t="shared" si="406"/>
        <v>10.121.24.116_Manali Tower_S1P5</v>
      </c>
      <c r="AO1511" s="72">
        <f t="shared" ca="1" si="407"/>
        <v>2</v>
      </c>
      <c r="AP1511" s="7" t="str">
        <f>IFERROR(VLOOKUP(Z1511,'PASTE-DL-ALARMS'!$Q$10:$Z$2800,8,FALSE),"")</f>
        <v xml:space="preserve">	2026/05/13,19:10:12</v>
      </c>
    </row>
    <row r="1512" spans="1:42" x14ac:dyDescent="0.25">
      <c r="A1512" s="20"/>
      <c r="B1512" s="20"/>
      <c r="C1512" s="20" t="str">
        <f>IF(D1512="Critical",MAX($C$8:C1511)+1,"")</f>
        <v/>
      </c>
      <c r="D1512" s="20" t="str">
        <f t="shared" si="391"/>
        <v>-</v>
      </c>
      <c r="E1512" s="20" t="str">
        <f>VLOOKUP('PASTE-DOWN-DL'!F1512,'SSA-CODE'!$D$4:$E$56,2,FALSE)</f>
        <v>MSN</v>
      </c>
      <c r="F1512" s="48" t="str">
        <f t="shared" si="392"/>
        <v>SSA MEH</v>
      </c>
      <c r="G1512" s="48" t="str">
        <f t="shared" si="393"/>
        <v xml:space="preserve">	SSA MEH</v>
      </c>
      <c r="H1512" s="20">
        <v>1503</v>
      </c>
      <c r="I1512" t="s">
        <v>14799</v>
      </c>
      <c r="J1512" t="s">
        <v>6466</v>
      </c>
      <c r="K1512" t="s">
        <v>6275</v>
      </c>
      <c r="L1512" t="s">
        <v>6262</v>
      </c>
      <c r="M1512" t="s">
        <v>6263</v>
      </c>
      <c r="N1512" t="s">
        <v>14800</v>
      </c>
      <c r="O1512" t="s">
        <v>14801</v>
      </c>
      <c r="P1512" t="s">
        <v>6266</v>
      </c>
      <c r="Q1512" t="s">
        <v>7341</v>
      </c>
      <c r="R1512" t="s">
        <v>6279</v>
      </c>
      <c r="S1512" t="s">
        <v>6799</v>
      </c>
      <c r="T1512" t="s">
        <v>6800</v>
      </c>
      <c r="U1512" t="s">
        <v>6801</v>
      </c>
      <c r="V1512" t="s">
        <v>6271</v>
      </c>
      <c r="W1512" t="s">
        <v>14802</v>
      </c>
      <c r="X1512" t="s">
        <v>14803</v>
      </c>
      <c r="Y1512" t="s">
        <v>6269</v>
      </c>
      <c r="Z1512" s="48" t="str">
        <f t="shared" si="394"/>
        <v>SSA MEH-10.121.15.193-Mehsana3 (GNE)_B2 / S5P8-10.121.15.129-Mehsana1_B2 / S5P8</v>
      </c>
      <c r="AA1512" s="48">
        <f t="shared" si="395"/>
        <v>15</v>
      </c>
      <c r="AB1512" s="48">
        <f t="shared" si="396"/>
        <v>29</v>
      </c>
      <c r="AC1512" s="48">
        <f t="shared" si="397"/>
        <v>15</v>
      </c>
      <c r="AD1512" s="48">
        <f t="shared" si="398"/>
        <v>24</v>
      </c>
      <c r="AE1512" s="48" t="str">
        <f t="shared" si="399"/>
        <v>10.121.15.193</v>
      </c>
      <c r="AF1512" s="42" t="str">
        <f t="shared" si="400"/>
        <v>10.121.15.129</v>
      </c>
      <c r="AG1512" s="7" t="str">
        <f t="shared" si="401"/>
        <v>Mehsana3(GNE)</v>
      </c>
      <c r="AH1512" s="7" t="str">
        <f t="shared" si="402"/>
        <v>MEHSANA1</v>
      </c>
      <c r="AI1512" s="7" t="str">
        <f t="shared" si="403"/>
        <v>S5P8</v>
      </c>
      <c r="AJ1512" s="7" t="str">
        <f t="shared" si="404"/>
        <v>S5P8</v>
      </c>
      <c r="AK1512" s="7" t="str">
        <f>IFERROR(VLOOKUP(Z1512,'PASTE-DL-ALARMS'!$Q$10:$W$2200,7,FALSE),"")</f>
        <v/>
      </c>
      <c r="AL1512" s="55" t="str">
        <f>IFERROR(VLOOKUP(Z1512,'PASTE-DL-ALARMS'!$Q$10:$W$2200,3,FALSE),"")</f>
        <v/>
      </c>
      <c r="AM1512" s="7" t="str">
        <f t="shared" si="405"/>
        <v>10.121.15.193_Mehsana3(GNE)_S5P8</v>
      </c>
      <c r="AN1512" s="55" t="str">
        <f t="shared" si="406"/>
        <v>10.121.15.129_MEHSANA1_S5P8</v>
      </c>
      <c r="AO1512" s="72" t="e">
        <f t="shared" ca="1" si="407"/>
        <v>#VALUE!</v>
      </c>
      <c r="AP1512" s="7" t="str">
        <f>IFERROR(VLOOKUP(Z1512,'PASTE-DL-ALARMS'!$Q$10:$Z$2800,8,FALSE),"")</f>
        <v/>
      </c>
    </row>
    <row r="1513" spans="1:42" x14ac:dyDescent="0.25">
      <c r="A1513" s="20"/>
      <c r="B1513" s="20"/>
      <c r="C1513" s="20" t="str">
        <f>IF(D1513="Critical",MAX($C$8:C1512)+1,"")</f>
        <v/>
      </c>
      <c r="D1513" s="20" t="str">
        <f t="shared" si="391"/>
        <v>-</v>
      </c>
      <c r="E1513" s="20" t="str">
        <f>VLOOKUP('PASTE-DOWN-DL'!F1513,'SSA-CODE'!$D$4:$E$56,2,FALSE)</f>
        <v>VDA</v>
      </c>
      <c r="F1513" s="48" t="str">
        <f t="shared" si="392"/>
        <v>SSA VDR</v>
      </c>
      <c r="G1513" s="48" t="str">
        <f t="shared" si="393"/>
        <v xml:space="preserve">	SSA VDR</v>
      </c>
      <c r="H1513" s="20">
        <v>1504</v>
      </c>
      <c r="I1513" t="s">
        <v>14804</v>
      </c>
      <c r="J1513" t="s">
        <v>6260</v>
      </c>
      <c r="K1513" t="s">
        <v>6261</v>
      </c>
      <c r="L1513" t="s">
        <v>6262</v>
      </c>
      <c r="M1513" t="s">
        <v>6263</v>
      </c>
      <c r="N1513" t="s">
        <v>14805</v>
      </c>
      <c r="O1513" t="s">
        <v>14806</v>
      </c>
      <c r="P1513" t="s">
        <v>6266</v>
      </c>
      <c r="Q1513" t="s">
        <v>7217</v>
      </c>
      <c r="R1513" t="s">
        <v>6686</v>
      </c>
      <c r="S1513" t="s">
        <v>6575</v>
      </c>
      <c r="T1513" t="s">
        <v>6471</v>
      </c>
      <c r="U1513" t="s">
        <v>6575</v>
      </c>
      <c r="V1513" t="s">
        <v>6271</v>
      </c>
      <c r="W1513" t="s">
        <v>14807</v>
      </c>
      <c r="X1513" t="s">
        <v>14808</v>
      </c>
      <c r="Y1513" t="s">
        <v>6269</v>
      </c>
      <c r="Z1513" s="48" t="str">
        <f t="shared" si="394"/>
        <v>SSA VDR-10.121.16.25-PANIGATE_N2-10.121.16.16-KARELIBAUG_N2</v>
      </c>
      <c r="AA1513" s="48">
        <f t="shared" si="395"/>
        <v>14</v>
      </c>
      <c r="AB1513" s="48">
        <f t="shared" si="396"/>
        <v>28</v>
      </c>
      <c r="AC1513" s="48">
        <f t="shared" si="397"/>
        <v>14</v>
      </c>
      <c r="AD1513" s="48">
        <f t="shared" si="398"/>
        <v>26</v>
      </c>
      <c r="AE1513" s="48" t="str">
        <f t="shared" si="399"/>
        <v>10.121.16.16</v>
      </c>
      <c r="AF1513" s="42" t="str">
        <f t="shared" si="400"/>
        <v>10.121.16.25</v>
      </c>
      <c r="AG1513" s="7" t="str">
        <f t="shared" si="401"/>
        <v>KARELIBAUG N2</v>
      </c>
      <c r="AH1513" s="7" t="str">
        <f t="shared" si="402"/>
        <v>PANIGATE N2</v>
      </c>
      <c r="AI1513" s="7" t="str">
        <f t="shared" si="403"/>
        <v>S4P1</v>
      </c>
      <c r="AJ1513" s="7" t="str">
        <f t="shared" si="404"/>
        <v>S3P1</v>
      </c>
      <c r="AK1513" s="7" t="str">
        <f>IFERROR(VLOOKUP(Z1513,'PASTE-DL-ALARMS'!$Q$10:$W$2200,7,FALSE),"")</f>
        <v/>
      </c>
      <c r="AL1513" s="55" t="str">
        <f>IFERROR(VLOOKUP(Z1513,'PASTE-DL-ALARMS'!$Q$10:$W$2200,3,FALSE),"")</f>
        <v/>
      </c>
      <c r="AM1513" s="7" t="str">
        <f t="shared" si="405"/>
        <v>10.121.16.16_KARELIBAUG N2_S4P1</v>
      </c>
      <c r="AN1513" s="55" t="str">
        <f t="shared" si="406"/>
        <v>10.121.16.25_PANIGATE N2_S3P1</v>
      </c>
      <c r="AO1513" s="72" t="e">
        <f t="shared" ca="1" si="407"/>
        <v>#VALUE!</v>
      </c>
      <c r="AP1513" s="7" t="str">
        <f>IFERROR(VLOOKUP(Z1513,'PASTE-DL-ALARMS'!$Q$10:$Z$2800,8,FALSE),"")</f>
        <v/>
      </c>
    </row>
    <row r="1514" spans="1:42" x14ac:dyDescent="0.25">
      <c r="A1514" s="20"/>
      <c r="B1514" s="20"/>
      <c r="C1514" s="20" t="str">
        <f>IF(D1514="Critical",MAX($C$8:C1513)+1,"")</f>
        <v/>
      </c>
      <c r="D1514" s="20" t="str">
        <f t="shared" si="391"/>
        <v>-</v>
      </c>
      <c r="E1514" s="20" t="str">
        <f>VLOOKUP('PASTE-DOWN-DL'!F1514,'SSA-CODE'!$D$4:$E$56,2,FALSE)</f>
        <v>HMR</v>
      </c>
      <c r="F1514" s="48" t="str">
        <f t="shared" si="392"/>
        <v>SSA HMR</v>
      </c>
      <c r="G1514" s="48" t="str">
        <f t="shared" si="393"/>
        <v xml:space="preserve">	SSA HMR</v>
      </c>
      <c r="H1514" s="20">
        <v>1505</v>
      </c>
      <c r="I1514" t="s">
        <v>14809</v>
      </c>
      <c r="J1514" t="s">
        <v>6260</v>
      </c>
      <c r="K1514" t="s">
        <v>6261</v>
      </c>
      <c r="L1514" t="s">
        <v>6262</v>
      </c>
      <c r="M1514" t="s">
        <v>6263</v>
      </c>
      <c r="N1514" t="s">
        <v>14810</v>
      </c>
      <c r="O1514" t="s">
        <v>14811</v>
      </c>
      <c r="P1514" t="s">
        <v>6266</v>
      </c>
      <c r="Q1514" t="s">
        <v>6820</v>
      </c>
      <c r="R1514" t="s">
        <v>7354</v>
      </c>
      <c r="S1514" t="s">
        <v>14812</v>
      </c>
      <c r="T1514" t="s">
        <v>6486</v>
      </c>
      <c r="U1514" t="s">
        <v>7116</v>
      </c>
      <c r="V1514" t="s">
        <v>6271</v>
      </c>
      <c r="W1514" t="s">
        <v>14813</v>
      </c>
      <c r="X1514" t="s">
        <v>14814</v>
      </c>
      <c r="Y1514" t="s">
        <v>6269</v>
      </c>
      <c r="Z1514" s="48" t="str">
        <f t="shared" si="394"/>
        <v>SSA HMR-10.121.16.198-Modasa_6/1-10.121.97.75-DHANSURA_3/1</v>
      </c>
      <c r="AA1514" s="48">
        <f t="shared" si="395"/>
        <v>15</v>
      </c>
      <c r="AB1514" s="48">
        <f t="shared" si="396"/>
        <v>22</v>
      </c>
      <c r="AC1514" s="48">
        <f t="shared" si="397"/>
        <v>14</v>
      </c>
      <c r="AD1514" s="48">
        <f t="shared" si="398"/>
        <v>23</v>
      </c>
      <c r="AE1514" s="48" t="str">
        <f t="shared" si="399"/>
        <v>10.121.16.198</v>
      </c>
      <c r="AF1514" s="42" t="str">
        <f t="shared" si="400"/>
        <v>10.121.97.75</v>
      </c>
      <c r="AG1514" s="7" t="str">
        <f t="shared" si="401"/>
        <v>Modasa</v>
      </c>
      <c r="AH1514" s="7" t="str">
        <f t="shared" si="402"/>
        <v>DHANSURA</v>
      </c>
      <c r="AI1514" s="7" t="str">
        <f t="shared" si="403"/>
        <v>S6P1</v>
      </c>
      <c r="AJ1514" s="7" t="str">
        <f t="shared" si="404"/>
        <v>S3P1</v>
      </c>
      <c r="AK1514" s="7" t="str">
        <f>IFERROR(VLOOKUP(Z1514,'PASTE-DL-ALARMS'!$Q$10:$W$2200,7,FALSE),"")</f>
        <v/>
      </c>
      <c r="AL1514" s="55" t="str">
        <f>IFERROR(VLOOKUP(Z1514,'PASTE-DL-ALARMS'!$Q$10:$W$2200,3,FALSE),"")</f>
        <v/>
      </c>
      <c r="AM1514" s="7" t="str">
        <f t="shared" si="405"/>
        <v>10.121.16.198_Modasa_S6P1</v>
      </c>
      <c r="AN1514" s="55" t="str">
        <f t="shared" si="406"/>
        <v>10.121.97.75_DHANSURA_S3P1</v>
      </c>
      <c r="AO1514" s="72" t="e">
        <f t="shared" ca="1" si="407"/>
        <v>#VALUE!</v>
      </c>
      <c r="AP1514" s="7" t="str">
        <f>IFERROR(VLOOKUP(Z1514,'PASTE-DL-ALARMS'!$Q$10:$Z$2800,8,FALSE),"")</f>
        <v/>
      </c>
    </row>
    <row r="1515" spans="1:42" x14ac:dyDescent="0.25">
      <c r="A1515" s="20"/>
      <c r="B1515" s="20"/>
      <c r="C1515" s="20" t="str">
        <f>IF(D1515="Critical",MAX($C$8:C1514)+1,"")</f>
        <v/>
      </c>
      <c r="D1515" s="20" t="str">
        <f t="shared" si="391"/>
        <v>-</v>
      </c>
      <c r="E1515" s="20" t="str">
        <f>VLOOKUP('PASTE-DOWN-DL'!F1515,'SSA-CODE'!$D$4:$E$56,2,FALSE)</f>
        <v>AHD</v>
      </c>
      <c r="F1515" s="48" t="str">
        <f t="shared" si="392"/>
        <v>SSA AM</v>
      </c>
      <c r="G1515" s="48" t="str">
        <f t="shared" si="393"/>
        <v xml:space="preserve">	SSA AM</v>
      </c>
      <c r="H1515" s="20">
        <v>1506</v>
      </c>
      <c r="I1515" t="s">
        <v>14815</v>
      </c>
      <c r="J1515" t="s">
        <v>6466</v>
      </c>
      <c r="K1515" t="s">
        <v>6275</v>
      </c>
      <c r="L1515" t="s">
        <v>6262</v>
      </c>
      <c r="M1515" t="s">
        <v>6263</v>
      </c>
      <c r="N1515" t="s">
        <v>14816</v>
      </c>
      <c r="O1515" t="s">
        <v>14817</v>
      </c>
      <c r="P1515" t="s">
        <v>6266</v>
      </c>
      <c r="Q1515" t="s">
        <v>7090</v>
      </c>
      <c r="R1515" t="s">
        <v>7090</v>
      </c>
      <c r="S1515" t="s">
        <v>6269</v>
      </c>
      <c r="T1515" t="s">
        <v>6313</v>
      </c>
      <c r="U1515" t="s">
        <v>6269</v>
      </c>
      <c r="V1515" t="s">
        <v>6271</v>
      </c>
      <c r="W1515" t="s">
        <v>14818</v>
      </c>
      <c r="X1515" t="s">
        <v>14819</v>
      </c>
      <c r="Y1515" t="s">
        <v>6269</v>
      </c>
      <c r="Z1515" s="48" t="str">
        <f t="shared" si="394"/>
        <v>SSA AM-10.121.15.160-AM Bhadra6_3/9-10.121.15.144-AM Bhadra(GNE)_5/9</v>
      </c>
      <c r="AA1515" s="48">
        <f t="shared" si="395"/>
        <v>15</v>
      </c>
      <c r="AB1515" s="48">
        <f t="shared" si="396"/>
        <v>27</v>
      </c>
      <c r="AC1515" s="48">
        <f t="shared" si="397"/>
        <v>15</v>
      </c>
      <c r="AD1515" s="48">
        <f t="shared" si="398"/>
        <v>30</v>
      </c>
      <c r="AE1515" s="48" t="str">
        <f t="shared" si="399"/>
        <v>10.121.15.160</v>
      </c>
      <c r="AF1515" s="42" t="str">
        <f t="shared" si="400"/>
        <v>10.121.15.144</v>
      </c>
      <c r="AG1515" s="7" t="str">
        <f t="shared" si="401"/>
        <v>AM BHADRA 6</v>
      </c>
      <c r="AH1515" s="7" t="str">
        <f t="shared" si="402"/>
        <v>AM BHADRA(GNE)</v>
      </c>
      <c r="AI1515" s="7" t="str">
        <f t="shared" si="403"/>
        <v>S3P9</v>
      </c>
      <c r="AJ1515" s="7" t="str">
        <f t="shared" si="404"/>
        <v>S5P9</v>
      </c>
      <c r="AK1515" s="7" t="str">
        <f>IFERROR(VLOOKUP(Z1515,'PASTE-DL-ALARMS'!$Q$10:$W$2200,7,FALSE),"")</f>
        <v/>
      </c>
      <c r="AL1515" s="55" t="str">
        <f>IFERROR(VLOOKUP(Z1515,'PASTE-DL-ALARMS'!$Q$10:$W$2200,3,FALSE),"")</f>
        <v/>
      </c>
      <c r="AM1515" s="7" t="str">
        <f t="shared" si="405"/>
        <v>10.121.15.160_AM BHADRA 6_S3P9</v>
      </c>
      <c r="AN1515" s="55" t="str">
        <f t="shared" si="406"/>
        <v>10.121.15.144_AM BHADRA(GNE)_S5P9</v>
      </c>
      <c r="AO1515" s="72" t="e">
        <f t="shared" ca="1" si="407"/>
        <v>#VALUE!</v>
      </c>
      <c r="AP1515" s="7" t="str">
        <f>IFERROR(VLOOKUP(Z1515,'PASTE-DL-ALARMS'!$Q$10:$Z$2800,8,FALSE),"")</f>
        <v/>
      </c>
    </row>
    <row r="1516" spans="1:42" x14ac:dyDescent="0.25">
      <c r="A1516" s="20"/>
      <c r="B1516" s="20"/>
      <c r="C1516" s="20" t="str">
        <f>IF(D1516="Critical",MAX($C$8:C1515)+1,"")</f>
        <v/>
      </c>
      <c r="D1516" s="20" t="str">
        <f t="shared" si="391"/>
        <v>-</v>
      </c>
      <c r="E1516" s="20" t="str">
        <f>VLOOKUP('PASTE-DOWN-DL'!F1516,'SSA-CODE'!$D$4:$E$56,2,FALSE)</f>
        <v>VAL</v>
      </c>
      <c r="F1516" s="48" t="str">
        <f t="shared" si="392"/>
        <v>SSA VAL</v>
      </c>
      <c r="G1516" s="48" t="str">
        <f t="shared" si="393"/>
        <v xml:space="preserve">	SSA VAL</v>
      </c>
      <c r="H1516" s="20">
        <v>1507</v>
      </c>
      <c r="I1516" t="s">
        <v>14820</v>
      </c>
      <c r="J1516" t="s">
        <v>6260</v>
      </c>
      <c r="K1516" t="s">
        <v>6275</v>
      </c>
      <c r="L1516" t="s">
        <v>6262</v>
      </c>
      <c r="M1516" t="s">
        <v>6263</v>
      </c>
      <c r="N1516" t="s">
        <v>14821</v>
      </c>
      <c r="O1516" t="s">
        <v>14822</v>
      </c>
      <c r="P1516" t="s">
        <v>6266</v>
      </c>
      <c r="Q1516" t="s">
        <v>7477</v>
      </c>
      <c r="R1516" t="s">
        <v>6279</v>
      </c>
      <c r="S1516" t="s">
        <v>14823</v>
      </c>
      <c r="T1516" t="s">
        <v>6770</v>
      </c>
      <c r="U1516" t="s">
        <v>14823</v>
      </c>
      <c r="V1516" t="s">
        <v>6271</v>
      </c>
      <c r="W1516" t="s">
        <v>14824</v>
      </c>
      <c r="X1516" t="s">
        <v>6488</v>
      </c>
      <c r="Y1516" t="s">
        <v>6269</v>
      </c>
      <c r="Z1516" s="48" t="str">
        <f t="shared" si="394"/>
        <v>SSA VAL-10.121.16.110-Vidhyutbhavan Daman A1_2/5-10.121.16.111-Ringanwada A1_2/5</v>
      </c>
      <c r="AA1516" s="48">
        <f t="shared" si="395"/>
        <v>15</v>
      </c>
      <c r="AB1516" s="48">
        <f t="shared" si="396"/>
        <v>35</v>
      </c>
      <c r="AC1516" s="48">
        <f t="shared" si="397"/>
        <v>15</v>
      </c>
      <c r="AD1516" s="48">
        <f t="shared" si="398"/>
        <v>26</v>
      </c>
      <c r="AE1516" s="48" t="str">
        <f t="shared" si="399"/>
        <v>10.121.16.110</v>
      </c>
      <c r="AF1516" s="42" t="str">
        <f t="shared" si="400"/>
        <v>10.121.16.111</v>
      </c>
      <c r="AG1516" s="7" t="str">
        <f t="shared" si="401"/>
        <v>VidhyutBhavan Daman</v>
      </c>
      <c r="AH1516" s="7" t="str">
        <f t="shared" si="402"/>
        <v>RINGANWADA</v>
      </c>
      <c r="AI1516" s="7" t="str">
        <f t="shared" si="403"/>
        <v>S2P5</v>
      </c>
      <c r="AJ1516" s="7" t="str">
        <f t="shared" si="404"/>
        <v>S2P5</v>
      </c>
      <c r="AK1516" s="7" t="str">
        <f>IFERROR(VLOOKUP(Z1516,'PASTE-DL-ALARMS'!$Q$10:$W$2200,7,FALSE),"")</f>
        <v/>
      </c>
      <c r="AL1516" s="55" t="str">
        <f>IFERROR(VLOOKUP(Z1516,'PASTE-DL-ALARMS'!$Q$10:$W$2200,3,FALSE),"")</f>
        <v/>
      </c>
      <c r="AM1516" s="7" t="str">
        <f t="shared" si="405"/>
        <v>10.121.16.110_VidhyutBhavan Daman_S2P5</v>
      </c>
      <c r="AN1516" s="55" t="str">
        <f t="shared" si="406"/>
        <v>10.121.16.111_RINGANWADA_S2P5</v>
      </c>
      <c r="AO1516" s="72" t="e">
        <f t="shared" ca="1" si="407"/>
        <v>#VALUE!</v>
      </c>
      <c r="AP1516" s="7" t="str">
        <f>IFERROR(VLOOKUP(Z1516,'PASTE-DL-ALARMS'!$Q$10:$Z$2800,8,FALSE),"")</f>
        <v/>
      </c>
    </row>
    <row r="1517" spans="1:42" x14ac:dyDescent="0.25">
      <c r="A1517" s="20"/>
      <c r="B1517" s="20"/>
      <c r="C1517" s="20" t="str">
        <f>IF(D1517="Critical",MAX($C$8:C1516)+1,"")</f>
        <v/>
      </c>
      <c r="D1517" s="20" t="str">
        <f t="shared" si="391"/>
        <v>-</v>
      </c>
      <c r="E1517" s="20" t="str">
        <f>VLOOKUP('PASTE-DOWN-DL'!F1517,'SSA-CODE'!$D$4:$E$56,2,FALSE)</f>
        <v>VDA</v>
      </c>
      <c r="F1517" s="48" t="str">
        <f t="shared" si="392"/>
        <v>SSA VDR</v>
      </c>
      <c r="G1517" s="48" t="str">
        <f t="shared" si="393"/>
        <v xml:space="preserve">	SSA VDR</v>
      </c>
      <c r="H1517" s="20">
        <v>1508</v>
      </c>
      <c r="I1517" t="s">
        <v>14825</v>
      </c>
      <c r="J1517" t="s">
        <v>6260</v>
      </c>
      <c r="K1517" t="s">
        <v>6261</v>
      </c>
      <c r="L1517" t="s">
        <v>6262</v>
      </c>
      <c r="M1517" t="s">
        <v>6263</v>
      </c>
      <c r="N1517" t="s">
        <v>14826</v>
      </c>
      <c r="O1517" t="s">
        <v>14827</v>
      </c>
      <c r="P1517" t="s">
        <v>6266</v>
      </c>
      <c r="Q1517" t="s">
        <v>6507</v>
      </c>
      <c r="R1517" t="s">
        <v>6453</v>
      </c>
      <c r="S1517" t="s">
        <v>9521</v>
      </c>
      <c r="T1517" t="s">
        <v>6770</v>
      </c>
      <c r="U1517" t="s">
        <v>9521</v>
      </c>
      <c r="V1517" t="s">
        <v>6271</v>
      </c>
      <c r="W1517" t="s">
        <v>14828</v>
      </c>
      <c r="X1517" t="s">
        <v>6488</v>
      </c>
      <c r="Y1517" t="s">
        <v>6269</v>
      </c>
      <c r="Z1517" s="48" t="str">
        <f t="shared" si="394"/>
        <v>SSA VDR-10.121.16.22-ALKAPURI-N4 B2_4/1-10.121.16.24-SUBHANPURA-N2 B1_3/1</v>
      </c>
      <c r="AA1517" s="48">
        <f t="shared" si="395"/>
        <v>14</v>
      </c>
      <c r="AB1517" s="48">
        <f t="shared" si="396"/>
        <v>27</v>
      </c>
      <c r="AC1517" s="48">
        <f t="shared" si="397"/>
        <v>14</v>
      </c>
      <c r="AD1517" s="48">
        <f t="shared" si="398"/>
        <v>28</v>
      </c>
      <c r="AE1517" s="48" t="str">
        <f t="shared" si="399"/>
        <v>10.121.16.22</v>
      </c>
      <c r="AF1517" s="42" t="str">
        <f t="shared" si="400"/>
        <v>10.121.16.24</v>
      </c>
      <c r="AG1517" s="7" t="str">
        <f t="shared" si="401"/>
        <v xml:space="preserve">ALKAPURI N4 </v>
      </c>
      <c r="AH1517" s="7" t="str">
        <f t="shared" si="402"/>
        <v>SUBHANPURA N2</v>
      </c>
      <c r="AI1517" s="7" t="str">
        <f t="shared" si="403"/>
        <v>S4P1</v>
      </c>
      <c r="AJ1517" s="7" t="str">
        <f t="shared" si="404"/>
        <v>S3P1</v>
      </c>
      <c r="AK1517" s="7" t="str">
        <f>IFERROR(VLOOKUP(Z1517,'PASTE-DL-ALARMS'!$Q$10:$W$2200,7,FALSE),"")</f>
        <v/>
      </c>
      <c r="AL1517" s="55" t="str">
        <f>IFERROR(VLOOKUP(Z1517,'PASTE-DL-ALARMS'!$Q$10:$W$2200,3,FALSE),"")</f>
        <v/>
      </c>
      <c r="AM1517" s="7" t="str">
        <f t="shared" si="405"/>
        <v>10.121.16.22_ALKAPURI N4 _S4P1</v>
      </c>
      <c r="AN1517" s="55" t="str">
        <f t="shared" si="406"/>
        <v>10.121.16.24_SUBHANPURA N2_S3P1</v>
      </c>
      <c r="AO1517" s="72" t="e">
        <f t="shared" ca="1" si="407"/>
        <v>#VALUE!</v>
      </c>
      <c r="AP1517" s="7" t="str">
        <f>IFERROR(VLOOKUP(Z1517,'PASTE-DL-ALARMS'!$Q$10:$Z$2800,8,FALSE),"")</f>
        <v/>
      </c>
    </row>
    <row r="1518" spans="1:42" x14ac:dyDescent="0.25">
      <c r="A1518" s="20"/>
      <c r="B1518" s="20"/>
      <c r="C1518" s="20" t="str">
        <f>IF(D1518="Critical",MAX($C$8:C1517)+1,"")</f>
        <v/>
      </c>
      <c r="D1518" s="20" t="str">
        <f t="shared" si="391"/>
        <v>-</v>
      </c>
      <c r="E1518" s="20" t="str">
        <f>VLOOKUP('PASTE-DOWN-DL'!F1518,'SSA-CODE'!$D$4:$E$56,2,FALSE)</f>
        <v>RJT</v>
      </c>
      <c r="F1518" s="48" t="str">
        <f t="shared" si="392"/>
        <v>SSA RJ</v>
      </c>
      <c r="G1518" s="48" t="str">
        <f t="shared" si="393"/>
        <v xml:space="preserve">	SSA RJ</v>
      </c>
      <c r="H1518" s="20">
        <v>1509</v>
      </c>
      <c r="I1518" t="s">
        <v>14829</v>
      </c>
      <c r="J1518" t="s">
        <v>6260</v>
      </c>
      <c r="K1518" t="s">
        <v>6261</v>
      </c>
      <c r="L1518" t="s">
        <v>6262</v>
      </c>
      <c r="M1518" t="s">
        <v>6263</v>
      </c>
      <c r="N1518" t="s">
        <v>14830</v>
      </c>
      <c r="O1518" t="s">
        <v>14831</v>
      </c>
      <c r="P1518" t="s">
        <v>6266</v>
      </c>
      <c r="Q1518" t="s">
        <v>7559</v>
      </c>
      <c r="R1518" t="s">
        <v>6279</v>
      </c>
      <c r="S1518" t="s">
        <v>6269</v>
      </c>
      <c r="T1518" t="s">
        <v>13393</v>
      </c>
      <c r="U1518" t="s">
        <v>6269</v>
      </c>
      <c r="V1518" t="s">
        <v>6271</v>
      </c>
      <c r="W1518" t="s">
        <v>14832</v>
      </c>
      <c r="X1518" t="s">
        <v>14833</v>
      </c>
      <c r="Y1518" t="s">
        <v>14834</v>
      </c>
      <c r="Z1518" s="48" t="str">
        <f t="shared" si="394"/>
        <v>SSA RJ-10.121.19.65-KR1_B2_3/1-10.121.17.1-RAJKOT KR(GNE)_B2_6/1</v>
      </c>
      <c r="AA1518" s="48">
        <f t="shared" si="395"/>
        <v>13</v>
      </c>
      <c r="AB1518" s="48">
        <f t="shared" si="396"/>
        <v>28</v>
      </c>
      <c r="AC1518" s="48">
        <f t="shared" si="397"/>
        <v>14</v>
      </c>
      <c r="AD1518" s="48">
        <f t="shared" si="398"/>
        <v>23</v>
      </c>
      <c r="AE1518" s="48" t="str">
        <f t="shared" si="399"/>
        <v>10.121.17.1</v>
      </c>
      <c r="AF1518" s="42" t="str">
        <f t="shared" si="400"/>
        <v>10.121.19.65</v>
      </c>
      <c r="AG1518" s="7" t="str">
        <f t="shared" si="401"/>
        <v>RAJKOT KR(GNE)</v>
      </c>
      <c r="AH1518" s="7" t="str">
        <f t="shared" si="402"/>
        <v>KR1(GNE)</v>
      </c>
      <c r="AI1518" s="7" t="str">
        <f t="shared" si="403"/>
        <v>S6P1</v>
      </c>
      <c r="AJ1518" s="7" t="str">
        <f t="shared" si="404"/>
        <v>S3P1</v>
      </c>
      <c r="AK1518" s="7" t="str">
        <f>IFERROR(VLOOKUP(Z1518,'PASTE-DL-ALARMS'!$Q$10:$W$2200,7,FALSE),"")</f>
        <v/>
      </c>
      <c r="AL1518" s="55" t="str">
        <f>IFERROR(VLOOKUP(Z1518,'PASTE-DL-ALARMS'!$Q$10:$W$2200,3,FALSE),"")</f>
        <v/>
      </c>
      <c r="AM1518" s="7" t="str">
        <f t="shared" si="405"/>
        <v>10.121.17.1_RAJKOT KR(GNE)_S6P1</v>
      </c>
      <c r="AN1518" s="55" t="str">
        <f t="shared" si="406"/>
        <v>10.121.19.65_KR1(GNE)_S3P1</v>
      </c>
      <c r="AO1518" s="72" t="e">
        <f t="shared" ca="1" si="407"/>
        <v>#VALUE!</v>
      </c>
      <c r="AP1518" s="7" t="str">
        <f>IFERROR(VLOOKUP(Z1518,'PASTE-DL-ALARMS'!$Q$10:$Z$2800,8,FALSE),"")</f>
        <v/>
      </c>
    </row>
    <row r="1519" spans="1:42" x14ac:dyDescent="0.25">
      <c r="A1519" s="20"/>
      <c r="B1519" s="20"/>
      <c r="C1519" s="20" t="str">
        <f>IF(D1519="Critical",MAX($C$8:C1518)+1,"")</f>
        <v/>
      </c>
      <c r="D1519" s="20" t="str">
        <f t="shared" si="391"/>
        <v>-</v>
      </c>
      <c r="E1519" s="20" t="str">
        <f>VLOOKUP('PASTE-DOWN-DL'!F1519,'SSA-CODE'!$D$4:$E$56,2,FALSE)</f>
        <v>BCH</v>
      </c>
      <c r="F1519" s="48" t="str">
        <f t="shared" si="392"/>
        <v>SSA BCH</v>
      </c>
      <c r="G1519" s="48" t="str">
        <f t="shared" si="393"/>
        <v xml:space="preserve">	SSA BCH</v>
      </c>
      <c r="H1519" s="20">
        <v>1510</v>
      </c>
      <c r="I1519" t="s">
        <v>14835</v>
      </c>
      <c r="J1519" t="s">
        <v>6260</v>
      </c>
      <c r="K1519" t="s">
        <v>6275</v>
      </c>
      <c r="L1519" t="s">
        <v>6262</v>
      </c>
      <c r="M1519" t="s">
        <v>6263</v>
      </c>
      <c r="N1519" t="s">
        <v>14836</v>
      </c>
      <c r="O1519" t="s">
        <v>14837</v>
      </c>
      <c r="P1519" t="s">
        <v>6266</v>
      </c>
      <c r="Q1519" t="s">
        <v>7364</v>
      </c>
      <c r="R1519" t="s">
        <v>6279</v>
      </c>
      <c r="S1519" t="s">
        <v>14838</v>
      </c>
      <c r="T1519" t="s">
        <v>6471</v>
      </c>
      <c r="U1519" t="s">
        <v>8838</v>
      </c>
      <c r="V1519" t="s">
        <v>6271</v>
      </c>
      <c r="W1519" t="s">
        <v>14839</v>
      </c>
      <c r="X1519" t="s">
        <v>14840</v>
      </c>
      <c r="Y1519" t="s">
        <v>6269</v>
      </c>
      <c r="Z1519" s="48" t="str">
        <f t="shared" si="394"/>
        <v>SSA BCH-10.121.96.116-SOU AIRODRUMKEVADIA_1/5-10.121.96.103-SOU Dam Site Exchange_1/6</v>
      </c>
      <c r="AA1519" s="48">
        <f t="shared" si="395"/>
        <v>15</v>
      </c>
      <c r="AB1519" s="48">
        <f t="shared" si="396"/>
        <v>36</v>
      </c>
      <c r="AC1519" s="48">
        <f t="shared" si="397"/>
        <v>15</v>
      </c>
      <c r="AD1519" s="48">
        <f t="shared" si="398"/>
        <v>37</v>
      </c>
      <c r="AE1519" s="48" t="str">
        <f t="shared" si="399"/>
        <v>10.121.96.116</v>
      </c>
      <c r="AF1519" s="42" t="str">
        <f t="shared" si="400"/>
        <v>10.121.96.103</v>
      </c>
      <c r="AG1519" s="7" t="str">
        <f t="shared" si="401"/>
        <v>SOU AIRODRUM KEVADIA</v>
      </c>
      <c r="AH1519" s="7" t="str">
        <f t="shared" si="402"/>
        <v>SOU Dam Site Exchange</v>
      </c>
      <c r="AI1519" s="7" t="str">
        <f t="shared" si="403"/>
        <v>S1P5</v>
      </c>
      <c r="AJ1519" s="7" t="str">
        <f t="shared" si="404"/>
        <v>S1P6</v>
      </c>
      <c r="AK1519" s="7" t="str">
        <f>IFERROR(VLOOKUP(Z1519,'PASTE-DL-ALARMS'!$Q$10:$W$2200,7,FALSE),"")</f>
        <v/>
      </c>
      <c r="AL1519" s="55" t="str">
        <f>IFERROR(VLOOKUP(Z1519,'PASTE-DL-ALARMS'!$Q$10:$W$2200,3,FALSE),"")</f>
        <v/>
      </c>
      <c r="AM1519" s="7" t="str">
        <f t="shared" si="405"/>
        <v>10.121.96.116_SOU AIRODRUM KEVADIA_S1P5</v>
      </c>
      <c r="AN1519" s="55" t="str">
        <f t="shared" si="406"/>
        <v>10.121.96.103_SOU Dam Site Exchange_S1P6</v>
      </c>
      <c r="AO1519" s="72" t="e">
        <f t="shared" ca="1" si="407"/>
        <v>#VALUE!</v>
      </c>
      <c r="AP1519" s="7" t="str">
        <f>IFERROR(VLOOKUP(Z1519,'PASTE-DL-ALARMS'!$Q$10:$Z$2800,8,FALSE),"")</f>
        <v/>
      </c>
    </row>
    <row r="1520" spans="1:42" x14ac:dyDescent="0.25">
      <c r="A1520" s="20"/>
      <c r="B1520" s="20"/>
      <c r="C1520" s="20" t="str">
        <f>IF(D1520="Critical",MAX($C$8:C1519)+1,"")</f>
        <v/>
      </c>
      <c r="D1520" s="20" t="str">
        <f t="shared" si="391"/>
        <v>-</v>
      </c>
      <c r="E1520" s="20" t="str">
        <f>VLOOKUP('PASTE-DOWN-DL'!F1520,'SSA-CODE'!$D$4:$E$56,2,FALSE)</f>
        <v>VDA</v>
      </c>
      <c r="F1520" s="48" t="str">
        <f t="shared" si="392"/>
        <v>SSA VDR</v>
      </c>
      <c r="G1520" s="48" t="str">
        <f t="shared" si="393"/>
        <v xml:space="preserve">	SSA VDR</v>
      </c>
      <c r="H1520" s="20">
        <v>1511</v>
      </c>
      <c r="I1520" t="s">
        <v>14841</v>
      </c>
      <c r="J1520" t="s">
        <v>6260</v>
      </c>
      <c r="K1520" t="s">
        <v>6275</v>
      </c>
      <c r="L1520" t="s">
        <v>6262</v>
      </c>
      <c r="M1520" t="s">
        <v>6263</v>
      </c>
      <c r="N1520" t="s">
        <v>14842</v>
      </c>
      <c r="O1520" t="s">
        <v>14843</v>
      </c>
      <c r="P1520" t="s">
        <v>6266</v>
      </c>
      <c r="Q1520" t="s">
        <v>6820</v>
      </c>
      <c r="R1520" t="s">
        <v>6279</v>
      </c>
      <c r="S1520" t="s">
        <v>6417</v>
      </c>
      <c r="T1520" t="s">
        <v>6800</v>
      </c>
      <c r="U1520" t="s">
        <v>6417</v>
      </c>
      <c r="V1520" t="s">
        <v>6271</v>
      </c>
      <c r="W1520" t="s">
        <v>14844</v>
      </c>
      <c r="X1520" t="s">
        <v>14845</v>
      </c>
      <c r="Y1520" t="s">
        <v>6269</v>
      </c>
      <c r="Z1520" s="48" t="str">
        <f t="shared" si="394"/>
        <v>SSA VDR-10.121.19.146-Bakor PTL CBR BTS_A2\S1P6 - 10.121.19.138-City 2_B2\S3P6</v>
      </c>
      <c r="AA1520" s="48">
        <f t="shared" si="395"/>
        <v>15</v>
      </c>
      <c r="AB1520" s="48">
        <f t="shared" si="396"/>
        <v>33</v>
      </c>
      <c r="AC1520" s="48">
        <f t="shared" si="397"/>
        <v>15</v>
      </c>
      <c r="AD1520" s="48">
        <f t="shared" si="398"/>
        <v>21</v>
      </c>
      <c r="AE1520" s="48" t="str">
        <f t="shared" si="399"/>
        <v>10.121.19.146</v>
      </c>
      <c r="AF1520" s="42" t="str">
        <f t="shared" si="400"/>
        <v>10.121.19.138</v>
      </c>
      <c r="AG1520" s="7" t="str">
        <f t="shared" si="401"/>
        <v>BAKOR PTL CBR BTS</v>
      </c>
      <c r="AH1520" s="7" t="str">
        <f t="shared" si="402"/>
        <v>CITY2</v>
      </c>
      <c r="AI1520" s="7" t="str">
        <f t="shared" si="403"/>
        <v>S1P6</v>
      </c>
      <c r="AJ1520" s="7" t="str">
        <f t="shared" si="404"/>
        <v>S3P6</v>
      </c>
      <c r="AK1520" s="7" t="str">
        <f>IFERROR(VLOOKUP(Z1520,'PASTE-DL-ALARMS'!$Q$10:$W$2200,7,FALSE),"")</f>
        <v/>
      </c>
      <c r="AL1520" s="55" t="str">
        <f>IFERROR(VLOOKUP(Z1520,'PASTE-DL-ALARMS'!$Q$10:$W$2200,3,FALSE),"")</f>
        <v/>
      </c>
      <c r="AM1520" s="7" t="str">
        <f t="shared" si="405"/>
        <v>10.121.19.146_BAKOR PTL CBR BTS_S1P6</v>
      </c>
      <c r="AN1520" s="55" t="str">
        <f t="shared" si="406"/>
        <v>10.121.19.138_CITY2_S3P6</v>
      </c>
      <c r="AO1520" s="72" t="e">
        <f t="shared" ca="1" si="407"/>
        <v>#VALUE!</v>
      </c>
      <c r="AP1520" s="7" t="str">
        <f>IFERROR(VLOOKUP(Z1520,'PASTE-DL-ALARMS'!$Q$10:$Z$2800,8,FALSE),"")</f>
        <v/>
      </c>
    </row>
    <row r="1521" spans="1:42" x14ac:dyDescent="0.25">
      <c r="A1521" s="20"/>
      <c r="B1521" s="20"/>
      <c r="C1521" s="20" t="str">
        <f>IF(D1521="Critical",MAX($C$8:C1520)+1,"")</f>
        <v/>
      </c>
      <c r="D1521" s="20" t="str">
        <f t="shared" si="391"/>
        <v>-</v>
      </c>
      <c r="E1521" s="20" t="str">
        <f>VLOOKUP('PASTE-DOWN-DL'!F1521,'SSA-CODE'!$D$4:$E$56,2,FALSE)</f>
        <v>AHD</v>
      </c>
      <c r="F1521" s="48" t="str">
        <f t="shared" si="392"/>
        <v>SSA AM</v>
      </c>
      <c r="G1521" s="48" t="str">
        <f t="shared" si="393"/>
        <v xml:space="preserve">	SSA AM</v>
      </c>
      <c r="H1521" s="20">
        <v>1512</v>
      </c>
      <c r="I1521" t="s">
        <v>14846</v>
      </c>
      <c r="J1521" t="s">
        <v>6260</v>
      </c>
      <c r="K1521" t="s">
        <v>6261</v>
      </c>
      <c r="L1521" t="s">
        <v>6262</v>
      </c>
      <c r="M1521" t="s">
        <v>6263</v>
      </c>
      <c r="N1521" t="s">
        <v>14847</v>
      </c>
      <c r="O1521" t="s">
        <v>14848</v>
      </c>
      <c r="P1521" t="s">
        <v>6266</v>
      </c>
      <c r="Q1521" t="s">
        <v>6311</v>
      </c>
      <c r="R1521" t="s">
        <v>6776</v>
      </c>
      <c r="S1521" t="s">
        <v>10909</v>
      </c>
      <c r="T1521" t="s">
        <v>6353</v>
      </c>
      <c r="U1521" t="s">
        <v>6589</v>
      </c>
      <c r="V1521" t="s">
        <v>6271</v>
      </c>
      <c r="W1521" t="s">
        <v>14849</v>
      </c>
      <c r="X1521" t="s">
        <v>14850</v>
      </c>
      <c r="Y1521" t="s">
        <v>14851</v>
      </c>
      <c r="Z1521" s="48" t="str">
        <f t="shared" si="394"/>
        <v>SSA AM-10.121.18.143-Jamalpur_B2\S5P1-10.121.18.207-TN725B_Kankaria_B2\S4P1</v>
      </c>
      <c r="AA1521" s="48">
        <f t="shared" si="395"/>
        <v>15</v>
      </c>
      <c r="AB1521" s="48">
        <f t="shared" si="396"/>
        <v>24</v>
      </c>
      <c r="AC1521" s="48">
        <f t="shared" si="397"/>
        <v>15</v>
      </c>
      <c r="AD1521" s="48">
        <f t="shared" si="398"/>
        <v>24</v>
      </c>
      <c r="AE1521" s="48" t="str">
        <f t="shared" si="399"/>
        <v>10.121.18.207</v>
      </c>
      <c r="AF1521" s="42" t="str">
        <f t="shared" si="400"/>
        <v>10.121.18.143</v>
      </c>
      <c r="AG1521" s="7" t="str">
        <f t="shared" si="401"/>
        <v>Kankaria</v>
      </c>
      <c r="AH1521" s="7" t="str">
        <f t="shared" si="402"/>
        <v>Jamalpur</v>
      </c>
      <c r="AI1521" s="7" t="str">
        <f t="shared" si="403"/>
        <v>S4P1</v>
      </c>
      <c r="AJ1521" s="7" t="str">
        <f t="shared" si="404"/>
        <v>S5P1</v>
      </c>
      <c r="AK1521" s="7" t="str">
        <f>IFERROR(VLOOKUP(Z1521,'PASTE-DL-ALARMS'!$Q$10:$W$2200,7,FALSE),"")</f>
        <v/>
      </c>
      <c r="AL1521" s="55" t="str">
        <f>IFERROR(VLOOKUP(Z1521,'PASTE-DL-ALARMS'!$Q$10:$W$2200,3,FALSE),"")</f>
        <v/>
      </c>
      <c r="AM1521" s="7" t="str">
        <f t="shared" si="405"/>
        <v>10.121.18.207_Kankaria_S4P1</v>
      </c>
      <c r="AN1521" s="55" t="str">
        <f t="shared" si="406"/>
        <v>10.121.18.143_Jamalpur_S5P1</v>
      </c>
      <c r="AO1521" s="72" t="e">
        <f t="shared" ca="1" si="407"/>
        <v>#VALUE!</v>
      </c>
      <c r="AP1521" s="7" t="str">
        <f>IFERROR(VLOOKUP(Z1521,'PASTE-DL-ALARMS'!$Q$10:$Z$2800,8,FALSE),"")</f>
        <v/>
      </c>
    </row>
    <row r="1522" spans="1:42" x14ac:dyDescent="0.25">
      <c r="A1522" s="20"/>
      <c r="B1522" s="20"/>
      <c r="C1522" s="20" t="str">
        <f>IF(D1522="Critical",MAX($C$8:C1521)+1,"")</f>
        <v/>
      </c>
      <c r="D1522" s="20" t="str">
        <f t="shared" si="391"/>
        <v>-</v>
      </c>
      <c r="E1522" s="20" t="str">
        <f>VLOOKUP('PASTE-DOWN-DL'!F1522,'SSA-CODE'!$D$4:$E$56,2,FALSE)</f>
        <v>AHD</v>
      </c>
      <c r="F1522" s="48" t="str">
        <f t="shared" si="392"/>
        <v>SSA AM</v>
      </c>
      <c r="G1522" s="48" t="str">
        <f t="shared" si="393"/>
        <v xml:space="preserve">	SSA AM</v>
      </c>
      <c r="H1522" s="20">
        <v>1513</v>
      </c>
      <c r="I1522" t="s">
        <v>14852</v>
      </c>
      <c r="J1522" t="s">
        <v>6260</v>
      </c>
      <c r="K1522" t="s">
        <v>6275</v>
      </c>
      <c r="L1522" t="s">
        <v>6262</v>
      </c>
      <c r="M1522" t="s">
        <v>6263</v>
      </c>
      <c r="N1522" t="s">
        <v>14853</v>
      </c>
      <c r="O1522" t="s">
        <v>14854</v>
      </c>
      <c r="P1522" t="s">
        <v>6266</v>
      </c>
      <c r="Q1522" t="s">
        <v>7273</v>
      </c>
      <c r="R1522" t="s">
        <v>6279</v>
      </c>
      <c r="S1522" t="s">
        <v>6589</v>
      </c>
      <c r="T1522" t="s">
        <v>6287</v>
      </c>
      <c r="U1522" t="s">
        <v>6589</v>
      </c>
      <c r="V1522" t="s">
        <v>6271</v>
      </c>
      <c r="W1522" t="s">
        <v>14855</v>
      </c>
      <c r="X1522" t="s">
        <v>14856</v>
      </c>
      <c r="Y1522" t="s">
        <v>6269</v>
      </c>
      <c r="Z1522" s="48" t="str">
        <f t="shared" si="394"/>
        <v>SSA AM-10.121.18.218-Saraspur_S3P2-10.121.18.145-Bapunagar_S6P4</v>
      </c>
      <c r="AA1522" s="48">
        <f t="shared" si="395"/>
        <v>15</v>
      </c>
      <c r="AB1522" s="48">
        <f t="shared" si="396"/>
        <v>25</v>
      </c>
      <c r="AC1522" s="48">
        <f t="shared" si="397"/>
        <v>15</v>
      </c>
      <c r="AD1522" s="48">
        <f t="shared" si="398"/>
        <v>24</v>
      </c>
      <c r="AE1522" s="48" t="str">
        <f t="shared" si="399"/>
        <v>10.121.18.145</v>
      </c>
      <c r="AF1522" s="42" t="str">
        <f t="shared" si="400"/>
        <v>10.121.18.218</v>
      </c>
      <c r="AG1522" s="7" t="str">
        <f t="shared" si="401"/>
        <v>Bapunagar</v>
      </c>
      <c r="AH1522" s="7" t="str">
        <f t="shared" si="402"/>
        <v>Saraspur</v>
      </c>
      <c r="AI1522" s="7" t="str">
        <f t="shared" si="403"/>
        <v>S6P4</v>
      </c>
      <c r="AJ1522" s="7" t="str">
        <f t="shared" si="404"/>
        <v>S3P2</v>
      </c>
      <c r="AK1522" s="7" t="str">
        <f>IFERROR(VLOOKUP(Z1522,'PASTE-DL-ALARMS'!$Q$10:$W$2200,7,FALSE),"")</f>
        <v/>
      </c>
      <c r="AL1522" s="55" t="str">
        <f>IFERROR(VLOOKUP(Z1522,'PASTE-DL-ALARMS'!$Q$10:$W$2200,3,FALSE),"")</f>
        <v/>
      </c>
      <c r="AM1522" s="7" t="str">
        <f t="shared" si="405"/>
        <v>10.121.18.145_Bapunagar_S6P4</v>
      </c>
      <c r="AN1522" s="55" t="str">
        <f t="shared" si="406"/>
        <v>10.121.18.218_Saraspur_S3P2</v>
      </c>
      <c r="AO1522" s="72" t="e">
        <f t="shared" ca="1" si="407"/>
        <v>#VALUE!</v>
      </c>
      <c r="AP1522" s="7" t="str">
        <f>IFERROR(VLOOKUP(Z1522,'PASTE-DL-ALARMS'!$Q$10:$Z$2800,8,FALSE),"")</f>
        <v/>
      </c>
    </row>
    <row r="1523" spans="1:42" x14ac:dyDescent="0.25">
      <c r="A1523" s="20"/>
      <c r="B1523" s="20"/>
      <c r="C1523" s="20">
        <f>IF(D1523="Critical",MAX($C$8:C1522)+1,"")</f>
        <v>58</v>
      </c>
      <c r="D1523" s="20" t="str">
        <f t="shared" si="391"/>
        <v>Critical</v>
      </c>
      <c r="E1523" s="20" t="str">
        <f>VLOOKUP('PASTE-DOWN-DL'!F1523,'SSA-CODE'!$D$4:$E$56,2,FALSE)</f>
        <v>BUJ</v>
      </c>
      <c r="F1523" s="48" t="str">
        <f t="shared" si="392"/>
        <v>SSA BUJ</v>
      </c>
      <c r="G1523" s="48" t="str">
        <f t="shared" si="393"/>
        <v xml:space="preserve">	SSA BUJ</v>
      </c>
      <c r="H1523" s="20">
        <v>1514</v>
      </c>
      <c r="I1523" t="s">
        <v>14857</v>
      </c>
      <c r="J1523" t="s">
        <v>6260</v>
      </c>
      <c r="K1523" t="s">
        <v>6261</v>
      </c>
      <c r="L1523" t="s">
        <v>6262</v>
      </c>
      <c r="M1523" t="s">
        <v>6263</v>
      </c>
      <c r="N1523" t="s">
        <v>14858</v>
      </c>
      <c r="O1523" t="s">
        <v>14859</v>
      </c>
      <c r="P1523" t="s">
        <v>6484</v>
      </c>
      <c r="Q1523" t="s">
        <v>6587</v>
      </c>
      <c r="R1523" t="s">
        <v>7273</v>
      </c>
      <c r="S1523" t="s">
        <v>14860</v>
      </c>
      <c r="T1523" t="s">
        <v>6937</v>
      </c>
      <c r="U1523" t="s">
        <v>14860</v>
      </c>
      <c r="V1523" t="s">
        <v>6271</v>
      </c>
      <c r="W1523" t="s">
        <v>14861</v>
      </c>
      <c r="X1523" t="s">
        <v>14862</v>
      </c>
      <c r="Y1523" t="s">
        <v>6269</v>
      </c>
      <c r="Z1523" s="48" t="str">
        <f t="shared" si="394"/>
        <v>SSA BUJ-10.121.24.71-Gandhidham II_4/1-10.121.24.73-Bharat Nagar_3/1</v>
      </c>
      <c r="AA1523" s="48">
        <f t="shared" si="395"/>
        <v>14</v>
      </c>
      <c r="AB1523" s="48">
        <f t="shared" si="396"/>
        <v>28</v>
      </c>
      <c r="AC1523" s="48">
        <f t="shared" si="397"/>
        <v>14</v>
      </c>
      <c r="AD1523" s="48">
        <f t="shared" si="398"/>
        <v>27</v>
      </c>
      <c r="AE1523" s="48" t="str">
        <f t="shared" si="399"/>
        <v>10.121.24.71</v>
      </c>
      <c r="AF1523" s="42" t="str">
        <f t="shared" si="400"/>
        <v>10.121.24.73</v>
      </c>
      <c r="AG1523" s="7" t="str">
        <f t="shared" si="401"/>
        <v>Gandhidham II</v>
      </c>
      <c r="AH1523" s="7" t="str">
        <f t="shared" si="402"/>
        <v>Bharat Nagar</v>
      </c>
      <c r="AI1523" s="7" t="str">
        <f t="shared" si="403"/>
        <v>S4P1</v>
      </c>
      <c r="AJ1523" s="7" t="str">
        <f t="shared" si="404"/>
        <v>S3P1</v>
      </c>
      <c r="AK1523" s="7" t="str">
        <f>IFERROR(VLOOKUP(Z1523,'PASTE-DL-ALARMS'!$Q$10:$W$2200,7,FALSE),"")</f>
        <v>12-05-2026</v>
      </c>
      <c r="AL1523" s="55" t="str">
        <f>IFERROR(VLOOKUP(Z1523,'PASTE-DL-ALARMS'!$Q$10:$W$2200,3,FALSE),"")</f>
        <v>10:04:40</v>
      </c>
      <c r="AM1523" s="7" t="str">
        <f t="shared" si="405"/>
        <v>10.121.24.71_Gandhidham II_S4P1</v>
      </c>
      <c r="AN1523" s="55" t="str">
        <f t="shared" si="406"/>
        <v>10.121.24.73_Bharat Nagar_S3P1</v>
      </c>
      <c r="AO1523" s="72">
        <f t="shared" ca="1" si="407"/>
        <v>3</v>
      </c>
      <c r="AP1523" s="7" t="str">
        <f>IFERROR(VLOOKUP(Z1523,'PASTE-DL-ALARMS'!$Q$10:$Z$2800,8,FALSE),"")</f>
        <v xml:space="preserve">	2026/05/12,10:04:40</v>
      </c>
    </row>
    <row r="1524" spans="1:42" x14ac:dyDescent="0.25">
      <c r="A1524" s="20"/>
      <c r="B1524" s="20"/>
      <c r="C1524" s="20" t="str">
        <f>IF(D1524="Critical",MAX($C$8:C1523)+1,"")</f>
        <v/>
      </c>
      <c r="D1524" s="20" t="str">
        <f t="shared" si="391"/>
        <v>-</v>
      </c>
      <c r="E1524" s="20" t="str">
        <f>VLOOKUP('PASTE-DOWN-DL'!F1524,'SSA-CODE'!$D$4:$E$56,2,FALSE)</f>
        <v>WTR AM</v>
      </c>
      <c r="F1524" s="48" t="str">
        <f t="shared" si="392"/>
        <v>WTR AM</v>
      </c>
      <c r="G1524" s="48" t="str">
        <f t="shared" si="393"/>
        <v xml:space="preserve">	WTR AM</v>
      </c>
      <c r="H1524" s="20">
        <v>1515</v>
      </c>
      <c r="I1524" t="s">
        <v>14863</v>
      </c>
      <c r="J1524" t="s">
        <v>6466</v>
      </c>
      <c r="K1524" t="s">
        <v>6275</v>
      </c>
      <c r="L1524" t="s">
        <v>6262</v>
      </c>
      <c r="M1524" t="s">
        <v>6263</v>
      </c>
      <c r="N1524" t="s">
        <v>14864</v>
      </c>
      <c r="O1524" t="s">
        <v>14865</v>
      </c>
      <c r="P1524" t="s">
        <v>6266</v>
      </c>
      <c r="Q1524" t="s">
        <v>7710</v>
      </c>
      <c r="R1524" t="s">
        <v>6279</v>
      </c>
      <c r="S1524" t="s">
        <v>9088</v>
      </c>
      <c r="T1524" t="s">
        <v>6770</v>
      </c>
      <c r="U1524" t="s">
        <v>9089</v>
      </c>
      <c r="V1524" t="s">
        <v>6271</v>
      </c>
      <c r="W1524" t="s">
        <v>14866</v>
      </c>
      <c r="X1524" t="s">
        <v>14867</v>
      </c>
      <c r="Y1524" t="s">
        <v>6269</v>
      </c>
      <c r="Z1524" s="48" t="str">
        <f t="shared" si="394"/>
        <v>WTR AM-10.121.15.200-Palanpur 2_B1_3/8-10.121.15.199-Palanpur 1B2_5/8</v>
      </c>
      <c r="AA1524" s="48">
        <f t="shared" si="395"/>
        <v>15</v>
      </c>
      <c r="AB1524" s="48">
        <f t="shared" si="396"/>
        <v>26</v>
      </c>
      <c r="AC1524" s="48">
        <f t="shared" si="397"/>
        <v>15</v>
      </c>
      <c r="AD1524" s="48">
        <f t="shared" si="398"/>
        <v>25</v>
      </c>
      <c r="AE1524" s="48" t="str">
        <f t="shared" si="399"/>
        <v>10.121.15.200</v>
      </c>
      <c r="AF1524" s="42" t="str">
        <f t="shared" si="400"/>
        <v>10.121.15.199</v>
      </c>
      <c r="AG1524" s="7" t="str">
        <f t="shared" si="401"/>
        <v>Palanpur 2</v>
      </c>
      <c r="AH1524" s="7" t="str">
        <f t="shared" si="402"/>
        <v>Palanpur1</v>
      </c>
      <c r="AI1524" s="7" t="str">
        <f t="shared" si="403"/>
        <v>S3P8</v>
      </c>
      <c r="AJ1524" s="7" t="str">
        <f t="shared" si="404"/>
        <v>S5P8</v>
      </c>
      <c r="AK1524" s="7" t="str">
        <f>IFERROR(VLOOKUP(Z1524,'PASTE-DL-ALARMS'!$Q$10:$W$2200,7,FALSE),"")</f>
        <v/>
      </c>
      <c r="AL1524" s="55" t="str">
        <f>IFERROR(VLOOKUP(Z1524,'PASTE-DL-ALARMS'!$Q$10:$W$2200,3,FALSE),"")</f>
        <v/>
      </c>
      <c r="AM1524" s="7" t="str">
        <f t="shared" si="405"/>
        <v>10.121.15.200_Palanpur 2_S3P8</v>
      </c>
      <c r="AN1524" s="55" t="str">
        <f t="shared" si="406"/>
        <v>10.121.15.199_Palanpur1_S5P8</v>
      </c>
      <c r="AO1524" s="72" t="e">
        <f t="shared" ca="1" si="407"/>
        <v>#VALUE!</v>
      </c>
      <c r="AP1524" s="7" t="str">
        <f>IFERROR(VLOOKUP(Z1524,'PASTE-DL-ALARMS'!$Q$10:$Z$2800,8,FALSE),"")</f>
        <v/>
      </c>
    </row>
    <row r="1525" spans="1:42" x14ac:dyDescent="0.25">
      <c r="A1525" s="20"/>
      <c r="B1525" s="20"/>
      <c r="C1525" s="20" t="str">
        <f>IF(D1525="Critical",MAX($C$8:C1524)+1,"")</f>
        <v/>
      </c>
      <c r="D1525" s="20" t="str">
        <f t="shared" si="391"/>
        <v>-</v>
      </c>
      <c r="E1525" s="20" t="str">
        <f>VLOOKUP('PASTE-DOWN-DL'!F1525,'SSA-CODE'!$D$4:$E$56,2,FALSE)</f>
        <v>SRT</v>
      </c>
      <c r="F1525" s="48" t="str">
        <f t="shared" si="392"/>
        <v>SSA SR</v>
      </c>
      <c r="G1525" s="48" t="str">
        <f t="shared" si="393"/>
        <v xml:space="preserve">	SSA SR</v>
      </c>
      <c r="H1525" s="20">
        <v>1516</v>
      </c>
      <c r="I1525" t="s">
        <v>14868</v>
      </c>
      <c r="J1525" t="s">
        <v>6260</v>
      </c>
      <c r="K1525" t="s">
        <v>6275</v>
      </c>
      <c r="L1525" t="s">
        <v>6262</v>
      </c>
      <c r="M1525" t="s">
        <v>6263</v>
      </c>
      <c r="N1525" t="s">
        <v>14870</v>
      </c>
      <c r="O1525" t="s">
        <v>14869</v>
      </c>
      <c r="P1525" t="s">
        <v>6266</v>
      </c>
      <c r="Q1525" t="s">
        <v>7266</v>
      </c>
      <c r="R1525" t="s">
        <v>6279</v>
      </c>
      <c r="S1525" t="s">
        <v>14871</v>
      </c>
      <c r="T1525" t="s">
        <v>6486</v>
      </c>
      <c r="U1525" t="s">
        <v>6372</v>
      </c>
      <c r="V1525" t="s">
        <v>6271</v>
      </c>
      <c r="W1525" t="s">
        <v>14872</v>
      </c>
      <c r="X1525" t="s">
        <v>14873</v>
      </c>
      <c r="Y1525" t="s">
        <v>6269</v>
      </c>
      <c r="Z1525" s="48" t="str">
        <f t="shared" si="394"/>
        <v>SSA SR-10.121.19.220-DUMAS Ambawadi_2/5-10.121.19.233-DUMAS_Exch_2/6</v>
      </c>
      <c r="AA1525" s="48">
        <f t="shared" si="395"/>
        <v>15</v>
      </c>
      <c r="AB1525" s="48">
        <f t="shared" si="396"/>
        <v>28</v>
      </c>
      <c r="AC1525" s="48">
        <f t="shared" si="397"/>
        <v>15</v>
      </c>
      <c r="AD1525" s="48">
        <f t="shared" si="398"/>
        <v>30</v>
      </c>
      <c r="AE1525" s="48" t="str">
        <f t="shared" si="399"/>
        <v>10.121.19.233</v>
      </c>
      <c r="AF1525" s="42" t="str">
        <f t="shared" si="400"/>
        <v>10.121.19.220</v>
      </c>
      <c r="AG1525" s="7" t="str">
        <f t="shared" si="401"/>
        <v>DUMASEXCHANG</v>
      </c>
      <c r="AH1525" s="7" t="str">
        <f t="shared" si="402"/>
        <v>DUMAS AMBAWADI</v>
      </c>
      <c r="AI1525" s="7" t="str">
        <f t="shared" si="403"/>
        <v>S2P6</v>
      </c>
      <c r="AJ1525" s="7" t="str">
        <f t="shared" si="404"/>
        <v>S2P5</v>
      </c>
      <c r="AK1525" s="7" t="str">
        <f>IFERROR(VLOOKUP(Z1525,'PASTE-DL-ALARMS'!$Q$10:$W$2200,7,FALSE),"")</f>
        <v/>
      </c>
      <c r="AL1525" s="55" t="str">
        <f>IFERROR(VLOOKUP(Z1525,'PASTE-DL-ALARMS'!$Q$10:$W$2200,3,FALSE),"")</f>
        <v/>
      </c>
      <c r="AM1525" s="7" t="str">
        <f t="shared" si="405"/>
        <v>10.121.19.233_DUMASEXCHANG_S2P6</v>
      </c>
      <c r="AN1525" s="55" t="str">
        <f t="shared" si="406"/>
        <v>10.121.19.220_DUMAS AMBAWADI_S2P5</v>
      </c>
      <c r="AO1525" s="72" t="e">
        <f t="shared" ca="1" si="407"/>
        <v>#VALUE!</v>
      </c>
      <c r="AP1525" s="7" t="str">
        <f>IFERROR(VLOOKUP(Z1525,'PASTE-DL-ALARMS'!$Q$10:$Z$2800,8,FALSE),"")</f>
        <v/>
      </c>
    </row>
    <row r="1526" spans="1:42" x14ac:dyDescent="0.25">
      <c r="A1526" s="20"/>
      <c r="B1526" s="20"/>
      <c r="C1526" s="20" t="str">
        <f>IF(D1526="Critical",MAX($C$8:C1525)+1,"")</f>
        <v/>
      </c>
      <c r="D1526" s="20" t="str">
        <f t="shared" si="391"/>
        <v>-</v>
      </c>
      <c r="E1526" s="20" t="str">
        <f>VLOOKUP('PASTE-DOWN-DL'!F1526,'SSA-CODE'!$D$4:$E$56,2,FALSE)</f>
        <v>WTR AM</v>
      </c>
      <c r="F1526" s="48" t="str">
        <f t="shared" si="392"/>
        <v>WTR AM</v>
      </c>
      <c r="G1526" s="48" t="str">
        <f t="shared" si="393"/>
        <v xml:space="preserve">	WTR AM</v>
      </c>
      <c r="H1526" s="20">
        <v>1517</v>
      </c>
      <c r="I1526" t="s">
        <v>14874</v>
      </c>
      <c r="J1526" t="s">
        <v>6260</v>
      </c>
      <c r="K1526" t="s">
        <v>6261</v>
      </c>
      <c r="L1526" t="s">
        <v>6262</v>
      </c>
      <c r="M1526" t="s">
        <v>6263</v>
      </c>
      <c r="N1526" t="s">
        <v>14875</v>
      </c>
      <c r="O1526" t="s">
        <v>14876</v>
      </c>
      <c r="P1526" t="s">
        <v>6266</v>
      </c>
      <c r="Q1526" t="s">
        <v>6630</v>
      </c>
      <c r="R1526" t="s">
        <v>6279</v>
      </c>
      <c r="S1526" t="s">
        <v>6269</v>
      </c>
      <c r="T1526" t="s">
        <v>6559</v>
      </c>
      <c r="U1526" t="s">
        <v>6269</v>
      </c>
      <c r="V1526" t="s">
        <v>6271</v>
      </c>
      <c r="W1526" t="s">
        <v>14877</v>
      </c>
      <c r="X1526" t="s">
        <v>14878</v>
      </c>
      <c r="Y1526" t="s">
        <v>6269</v>
      </c>
      <c r="Z1526" s="48" t="str">
        <f t="shared" si="394"/>
        <v>WTR AM-10.121.15.129-TN725B_MAISANA_B2\S5P1-10.121.15.136-TN725B_MEHASANA_GNE_B2\S5P1</v>
      </c>
      <c r="AA1526" s="48">
        <f t="shared" si="395"/>
        <v>15</v>
      </c>
      <c r="AB1526" s="48">
        <f t="shared" si="396"/>
        <v>24</v>
      </c>
      <c r="AC1526" s="48">
        <f t="shared" si="397"/>
        <v>15</v>
      </c>
      <c r="AD1526" s="48">
        <f t="shared" si="398"/>
        <v>29</v>
      </c>
      <c r="AE1526" s="48" t="str">
        <f t="shared" si="399"/>
        <v>10.121.15.129</v>
      </c>
      <c r="AF1526" s="42" t="str">
        <f t="shared" si="400"/>
        <v>10.121.15.136</v>
      </c>
      <c r="AG1526" s="7" t="str">
        <f t="shared" si="401"/>
        <v>MEHSANA1</v>
      </c>
      <c r="AH1526" s="7" t="str">
        <f t="shared" si="402"/>
        <v>Mehsana2(GNE)</v>
      </c>
      <c r="AI1526" s="7" t="str">
        <f t="shared" si="403"/>
        <v>S5P1</v>
      </c>
      <c r="AJ1526" s="7" t="str">
        <f t="shared" si="404"/>
        <v>S5P1</v>
      </c>
      <c r="AK1526" s="7" t="str">
        <f>IFERROR(VLOOKUP(Z1526,'PASTE-DL-ALARMS'!$Q$10:$W$2200,7,FALSE),"")</f>
        <v/>
      </c>
      <c r="AL1526" s="55" t="str">
        <f>IFERROR(VLOOKUP(Z1526,'PASTE-DL-ALARMS'!$Q$10:$W$2200,3,FALSE),"")</f>
        <v/>
      </c>
      <c r="AM1526" s="7" t="str">
        <f t="shared" si="405"/>
        <v>10.121.15.129_MEHSANA1_S5P1</v>
      </c>
      <c r="AN1526" s="55" t="str">
        <f t="shared" si="406"/>
        <v>10.121.15.136_Mehsana2(GNE)_S5P1</v>
      </c>
      <c r="AO1526" s="72" t="e">
        <f t="shared" ca="1" si="407"/>
        <v>#VALUE!</v>
      </c>
      <c r="AP1526" s="7" t="str">
        <f>IFERROR(VLOOKUP(Z1526,'PASTE-DL-ALARMS'!$Q$10:$Z$2800,8,FALSE),"")</f>
        <v/>
      </c>
    </row>
    <row r="1527" spans="1:42" x14ac:dyDescent="0.25">
      <c r="A1527" s="20"/>
      <c r="B1527" s="20"/>
      <c r="C1527" s="20" t="str">
        <f>IF(D1527="Critical",MAX($C$8:C1526)+1,"")</f>
        <v/>
      </c>
      <c r="D1527" s="20" t="str">
        <f t="shared" si="391"/>
        <v>-</v>
      </c>
      <c r="E1527" s="20" t="str">
        <f>VLOOKUP('PASTE-DOWN-DL'!F1527,'SSA-CODE'!$D$4:$E$56,2,FALSE)</f>
        <v>PLR</v>
      </c>
      <c r="F1527" s="48" t="str">
        <f t="shared" si="392"/>
        <v>SSA PNP</v>
      </c>
      <c r="G1527" s="48" t="str">
        <f t="shared" si="393"/>
        <v xml:space="preserve">	SSA PNP</v>
      </c>
      <c r="H1527" s="20">
        <v>1518</v>
      </c>
      <c r="I1527" t="s">
        <v>14879</v>
      </c>
      <c r="J1527" t="s">
        <v>6260</v>
      </c>
      <c r="K1527" t="s">
        <v>6275</v>
      </c>
      <c r="L1527" t="s">
        <v>6262</v>
      </c>
      <c r="M1527" t="s">
        <v>6263</v>
      </c>
      <c r="N1527" t="s">
        <v>14880</v>
      </c>
      <c r="O1527" t="s">
        <v>14881</v>
      </c>
      <c r="P1527" t="s">
        <v>6266</v>
      </c>
      <c r="Q1527" t="s">
        <v>6400</v>
      </c>
      <c r="R1527" t="s">
        <v>6469</v>
      </c>
      <c r="S1527" t="s">
        <v>14882</v>
      </c>
      <c r="T1527" t="s">
        <v>6500</v>
      </c>
      <c r="U1527" t="s">
        <v>6569</v>
      </c>
      <c r="V1527" t="s">
        <v>6271</v>
      </c>
      <c r="W1527" t="s">
        <v>14883</v>
      </c>
      <c r="X1527" t="s">
        <v>14884</v>
      </c>
      <c r="Y1527" t="s">
        <v>6269</v>
      </c>
      <c r="Z1527" s="48" t="str">
        <f t="shared" si="394"/>
        <v>SSA PNP-10.121.98.146-DEV-10.121.15.194-Radhanpur</v>
      </c>
      <c r="AA1527" s="48">
        <f t="shared" si="395"/>
        <v>15</v>
      </c>
      <c r="AB1527" s="48">
        <f t="shared" si="396"/>
        <v>19</v>
      </c>
      <c r="AC1527" s="48">
        <f t="shared" si="397"/>
        <v>15</v>
      </c>
      <c r="AD1527" s="48">
        <f t="shared" si="398"/>
        <v>25</v>
      </c>
      <c r="AE1527" s="48" t="str">
        <f t="shared" si="399"/>
        <v>10.121.98.146</v>
      </c>
      <c r="AF1527" s="42" t="str">
        <f t="shared" si="400"/>
        <v>10.121.15.194</v>
      </c>
      <c r="AG1527" s="7" t="str">
        <f t="shared" si="401"/>
        <v>DEV</v>
      </c>
      <c r="AH1527" s="7" t="str">
        <f t="shared" si="402"/>
        <v>Radhanpur</v>
      </c>
      <c r="AI1527" s="7" t="str">
        <f t="shared" si="403"/>
        <v>S1P5</v>
      </c>
      <c r="AJ1527" s="7" t="str">
        <f t="shared" si="404"/>
        <v>S6P4</v>
      </c>
      <c r="AK1527" s="7" t="str">
        <f>IFERROR(VLOOKUP(Z1527,'PASTE-DL-ALARMS'!$Q$10:$W$2200,7,FALSE),"")</f>
        <v/>
      </c>
      <c r="AL1527" s="55" t="str">
        <f>IFERROR(VLOOKUP(Z1527,'PASTE-DL-ALARMS'!$Q$10:$W$2200,3,FALSE),"")</f>
        <v/>
      </c>
      <c r="AM1527" s="7" t="str">
        <f t="shared" si="405"/>
        <v>10.121.98.146_DEV_S1P5</v>
      </c>
      <c r="AN1527" s="55" t="str">
        <f t="shared" si="406"/>
        <v>10.121.15.194_Radhanpur_S6P4</v>
      </c>
      <c r="AO1527" s="72" t="e">
        <f t="shared" ca="1" si="407"/>
        <v>#VALUE!</v>
      </c>
      <c r="AP1527" s="7" t="str">
        <f>IFERROR(VLOOKUP(Z1527,'PASTE-DL-ALARMS'!$Q$10:$Z$2800,8,FALSE),"")</f>
        <v/>
      </c>
    </row>
    <row r="1528" spans="1:42" x14ac:dyDescent="0.25">
      <c r="A1528" s="20"/>
      <c r="B1528" s="20"/>
      <c r="C1528" s="20" t="str">
        <f>IF(D1528="Critical",MAX($C$8:C1527)+1,"")</f>
        <v/>
      </c>
      <c r="D1528" s="20" t="str">
        <f t="shared" si="391"/>
        <v>-</v>
      </c>
      <c r="E1528" s="20" t="str">
        <f>VLOOKUP('PASTE-DOWN-DL'!F1528,'SSA-CODE'!$D$4:$E$56,2,FALSE)</f>
        <v>BCH</v>
      </c>
      <c r="F1528" s="48" t="str">
        <f t="shared" si="392"/>
        <v>SSA BCH</v>
      </c>
      <c r="G1528" s="48" t="str">
        <f t="shared" si="393"/>
        <v xml:space="preserve">	SSA BCH</v>
      </c>
      <c r="H1528" s="20">
        <v>1519</v>
      </c>
      <c r="I1528" t="s">
        <v>14885</v>
      </c>
      <c r="J1528" t="s">
        <v>6260</v>
      </c>
      <c r="K1528" t="s">
        <v>6275</v>
      </c>
      <c r="L1528" t="s">
        <v>6262</v>
      </c>
      <c r="M1528" t="s">
        <v>6263</v>
      </c>
      <c r="N1528" t="s">
        <v>14886</v>
      </c>
      <c r="O1528" t="s">
        <v>14887</v>
      </c>
      <c r="P1528" t="s">
        <v>6266</v>
      </c>
      <c r="Q1528" t="s">
        <v>7710</v>
      </c>
      <c r="R1528" t="s">
        <v>6279</v>
      </c>
      <c r="S1528" t="s">
        <v>14888</v>
      </c>
      <c r="T1528" t="s">
        <v>6313</v>
      </c>
      <c r="U1528" t="s">
        <v>14888</v>
      </c>
      <c r="V1528" t="s">
        <v>6271</v>
      </c>
      <c r="W1528" t="s">
        <v>14889</v>
      </c>
      <c r="X1528" t="s">
        <v>14890</v>
      </c>
      <c r="Y1528" t="s">
        <v>6269</v>
      </c>
      <c r="Z1528" s="48" t="str">
        <f t="shared" si="394"/>
        <v>SSA BCH-10.121.96.79-Sarbhan_4/4-10.121.96.78-Amod_3/3</v>
      </c>
      <c r="AA1528" s="48">
        <f t="shared" si="395"/>
        <v>14</v>
      </c>
      <c r="AB1528" s="48">
        <f t="shared" si="396"/>
        <v>22</v>
      </c>
      <c r="AC1528" s="48">
        <f t="shared" si="397"/>
        <v>14</v>
      </c>
      <c r="AD1528" s="48">
        <f t="shared" si="398"/>
        <v>19</v>
      </c>
      <c r="AE1528" s="48" t="str">
        <f t="shared" si="399"/>
        <v>10.121.96.79</v>
      </c>
      <c r="AF1528" s="42" t="str">
        <f t="shared" si="400"/>
        <v>10.121.96.78</v>
      </c>
      <c r="AG1528" s="7" t="str">
        <f t="shared" si="401"/>
        <v>Sarbhan</v>
      </c>
      <c r="AH1528" s="7" t="str">
        <f t="shared" si="402"/>
        <v>Amod</v>
      </c>
      <c r="AI1528" s="7" t="str">
        <f t="shared" si="403"/>
        <v>S4P4</v>
      </c>
      <c r="AJ1528" s="7" t="str">
        <f t="shared" si="404"/>
        <v>S3P3</v>
      </c>
      <c r="AK1528" s="7" t="str">
        <f>IFERROR(VLOOKUP(Z1528,'PASTE-DL-ALARMS'!$Q$10:$W$2200,7,FALSE),"")</f>
        <v/>
      </c>
      <c r="AL1528" s="55" t="str">
        <f>IFERROR(VLOOKUP(Z1528,'PASTE-DL-ALARMS'!$Q$10:$W$2200,3,FALSE),"")</f>
        <v/>
      </c>
      <c r="AM1528" s="7" t="str">
        <f t="shared" si="405"/>
        <v>10.121.96.79_Sarbhan_S4P4</v>
      </c>
      <c r="AN1528" s="55" t="str">
        <f t="shared" si="406"/>
        <v>10.121.96.78_Amod_S3P3</v>
      </c>
      <c r="AO1528" s="72" t="e">
        <f t="shared" ca="1" si="407"/>
        <v>#VALUE!</v>
      </c>
      <c r="AP1528" s="7" t="str">
        <f>IFERROR(VLOOKUP(Z1528,'PASTE-DL-ALARMS'!$Q$10:$Z$2800,8,FALSE),"")</f>
        <v/>
      </c>
    </row>
    <row r="1529" spans="1:42" x14ac:dyDescent="0.25">
      <c r="A1529" s="20"/>
      <c r="B1529" s="20"/>
      <c r="C1529" s="20" t="str">
        <f>IF(D1529="Critical",MAX($C$8:C1528)+1,"")</f>
        <v/>
      </c>
      <c r="D1529" s="20" t="str">
        <f t="shared" si="391"/>
        <v>-</v>
      </c>
      <c r="E1529" s="20" t="str">
        <f>VLOOKUP('PASTE-DOWN-DL'!F1529,'SSA-CODE'!$D$4:$E$56,2,FALSE)</f>
        <v>WTR RJ</v>
      </c>
      <c r="F1529" s="48" t="str">
        <f t="shared" si="392"/>
        <v>WTR RJ</v>
      </c>
      <c r="G1529" s="48" t="str">
        <f t="shared" si="393"/>
        <v xml:space="preserve">	WTR RJ</v>
      </c>
      <c r="H1529" s="20">
        <v>1520</v>
      </c>
      <c r="I1529" t="s">
        <v>14891</v>
      </c>
      <c r="J1529" t="s">
        <v>6260</v>
      </c>
      <c r="K1529" t="s">
        <v>6261</v>
      </c>
      <c r="L1529" t="s">
        <v>6262</v>
      </c>
      <c r="M1529" t="s">
        <v>6263</v>
      </c>
      <c r="N1529" t="s">
        <v>14892</v>
      </c>
      <c r="O1529" t="s">
        <v>14893</v>
      </c>
      <c r="P1529" t="s">
        <v>6266</v>
      </c>
      <c r="Q1529" t="s">
        <v>6546</v>
      </c>
      <c r="R1529" t="s">
        <v>6311</v>
      </c>
      <c r="S1529" t="s">
        <v>14894</v>
      </c>
      <c r="T1529" t="s">
        <v>6471</v>
      </c>
      <c r="U1529" t="s">
        <v>6269</v>
      </c>
      <c r="V1529" t="s">
        <v>6271</v>
      </c>
      <c r="W1529" t="s">
        <v>14895</v>
      </c>
      <c r="X1529" t="s">
        <v>14896</v>
      </c>
      <c r="Y1529" t="s">
        <v>6269</v>
      </c>
      <c r="Z1529" s="48" t="str">
        <f t="shared" si="394"/>
        <v>WTR RJ-10.121.15.154-Ranpur_3/1-10.121.99.3-LIMBDI_4/1</v>
      </c>
      <c r="AA1529" s="48">
        <f t="shared" si="395"/>
        <v>15</v>
      </c>
      <c r="AB1529" s="48">
        <f t="shared" si="396"/>
        <v>22</v>
      </c>
      <c r="AC1529" s="48">
        <f t="shared" si="397"/>
        <v>13</v>
      </c>
      <c r="AD1529" s="48">
        <f t="shared" si="398"/>
        <v>20</v>
      </c>
      <c r="AE1529" s="48" t="str">
        <f t="shared" si="399"/>
        <v>10.121.15.154</v>
      </c>
      <c r="AF1529" s="42" t="str">
        <f t="shared" si="400"/>
        <v>10.121.99.3</v>
      </c>
      <c r="AG1529" s="7" t="str">
        <f t="shared" si="401"/>
        <v>Ranpur</v>
      </c>
      <c r="AH1529" s="7" t="str">
        <f t="shared" si="402"/>
        <v>LIMBDI</v>
      </c>
      <c r="AI1529" s="7" t="str">
        <f t="shared" si="403"/>
        <v>S3P1</v>
      </c>
      <c r="AJ1529" s="7" t="str">
        <f t="shared" si="404"/>
        <v>S4P1</v>
      </c>
      <c r="AK1529" s="7" t="str">
        <f>IFERROR(VLOOKUP(Z1529,'PASTE-DL-ALARMS'!$Q$10:$W$2200,7,FALSE),"")</f>
        <v/>
      </c>
      <c r="AL1529" s="55" t="str">
        <f>IFERROR(VLOOKUP(Z1529,'PASTE-DL-ALARMS'!$Q$10:$W$2200,3,FALSE),"")</f>
        <v/>
      </c>
      <c r="AM1529" s="7" t="str">
        <f t="shared" si="405"/>
        <v>10.121.15.154_Ranpur_S3P1</v>
      </c>
      <c r="AN1529" s="55" t="str">
        <f t="shared" si="406"/>
        <v>10.121.99.3_LIMBDI_S4P1</v>
      </c>
      <c r="AO1529" s="72" t="e">
        <f t="shared" ca="1" si="407"/>
        <v>#VALUE!</v>
      </c>
      <c r="AP1529" s="7" t="str">
        <f>IFERROR(VLOOKUP(Z1529,'PASTE-DL-ALARMS'!$Q$10:$Z$2800,8,FALSE),"")</f>
        <v/>
      </c>
    </row>
    <row r="1530" spans="1:42" x14ac:dyDescent="0.25">
      <c r="A1530" s="20"/>
      <c r="B1530" s="20"/>
      <c r="C1530" s="20" t="str">
        <f>IF(D1530="Critical",MAX($C$8:C1529)+1,"")</f>
        <v/>
      </c>
      <c r="D1530" s="20" t="str">
        <f t="shared" si="391"/>
        <v>-</v>
      </c>
      <c r="E1530" s="20" t="str">
        <f>VLOOKUP('PASTE-DOWN-DL'!F1530,'SSA-CODE'!$D$4:$E$56,2,FALSE)</f>
        <v>WTR AM</v>
      </c>
      <c r="F1530" s="48" t="str">
        <f t="shared" si="392"/>
        <v>WTR AM</v>
      </c>
      <c r="G1530" s="48" t="str">
        <f t="shared" si="393"/>
        <v xml:space="preserve">	WTR AM</v>
      </c>
      <c r="H1530" s="20">
        <v>1521</v>
      </c>
      <c r="I1530" t="s">
        <v>14897</v>
      </c>
      <c r="J1530" t="s">
        <v>6260</v>
      </c>
      <c r="K1530" t="s">
        <v>6261</v>
      </c>
      <c r="L1530" t="s">
        <v>6262</v>
      </c>
      <c r="M1530" t="s">
        <v>6263</v>
      </c>
      <c r="N1530" t="s">
        <v>14898</v>
      </c>
      <c r="O1530" t="s">
        <v>14899</v>
      </c>
      <c r="P1530" t="s">
        <v>6266</v>
      </c>
      <c r="Q1530" t="s">
        <v>6686</v>
      </c>
      <c r="R1530" t="s">
        <v>6706</v>
      </c>
      <c r="S1530" t="s">
        <v>6269</v>
      </c>
      <c r="T1530" t="s">
        <v>6659</v>
      </c>
      <c r="U1530" t="s">
        <v>6269</v>
      </c>
      <c r="V1530" t="s">
        <v>6271</v>
      </c>
      <c r="W1530" t="s">
        <v>14900</v>
      </c>
      <c r="X1530" t="s">
        <v>14901</v>
      </c>
      <c r="Y1530" t="s">
        <v>6269</v>
      </c>
      <c r="Z1530" s="48" t="str">
        <f t="shared" si="394"/>
        <v>WTR AM-10.121.26.79-Santrampur Te B1_4/1-10.121.16.196-Lunawada B2_5/1</v>
      </c>
      <c r="AA1530" s="48">
        <f t="shared" si="395"/>
        <v>14</v>
      </c>
      <c r="AB1530" s="48">
        <f t="shared" si="396"/>
        <v>28</v>
      </c>
      <c r="AC1530" s="48">
        <f t="shared" si="397"/>
        <v>15</v>
      </c>
      <c r="AD1530" s="48">
        <f t="shared" si="398"/>
        <v>24</v>
      </c>
      <c r="AE1530" s="48" t="str">
        <f t="shared" si="399"/>
        <v>10.121.26.79</v>
      </c>
      <c r="AF1530" s="42" t="str">
        <f t="shared" si="400"/>
        <v>10.121.16.196</v>
      </c>
      <c r="AG1530" s="7" t="str">
        <f t="shared" si="401"/>
        <v>Santrampur TE</v>
      </c>
      <c r="AH1530" s="7" t="str">
        <f t="shared" si="402"/>
        <v>Lunawada</v>
      </c>
      <c r="AI1530" s="7" t="str">
        <f t="shared" si="403"/>
        <v>S4P1</v>
      </c>
      <c r="AJ1530" s="7" t="str">
        <f t="shared" si="404"/>
        <v>S5P1</v>
      </c>
      <c r="AK1530" s="7" t="str">
        <f>IFERROR(VLOOKUP(Z1530,'PASTE-DL-ALARMS'!$Q$10:$W$2200,7,FALSE),"")</f>
        <v/>
      </c>
      <c r="AL1530" s="55" t="str">
        <f>IFERROR(VLOOKUP(Z1530,'PASTE-DL-ALARMS'!$Q$10:$W$2200,3,FALSE),"")</f>
        <v/>
      </c>
      <c r="AM1530" s="7" t="str">
        <f t="shared" si="405"/>
        <v>10.121.26.79_Santrampur TE_S4P1</v>
      </c>
      <c r="AN1530" s="55" t="str">
        <f t="shared" si="406"/>
        <v>10.121.16.196_Lunawada_S5P1</v>
      </c>
      <c r="AO1530" s="72" t="e">
        <f t="shared" ca="1" si="407"/>
        <v>#VALUE!</v>
      </c>
      <c r="AP1530" s="7" t="str">
        <f>IFERROR(VLOOKUP(Z1530,'PASTE-DL-ALARMS'!$Q$10:$Z$2800,8,FALSE),"")</f>
        <v/>
      </c>
    </row>
    <row r="1531" spans="1:42" x14ac:dyDescent="0.25">
      <c r="A1531" s="20"/>
      <c r="B1531" s="20"/>
      <c r="C1531" s="20" t="str">
        <f>IF(D1531="Critical",MAX($C$8:C1530)+1,"")</f>
        <v/>
      </c>
      <c r="D1531" s="20" t="str">
        <f t="shared" si="391"/>
        <v>-</v>
      </c>
      <c r="E1531" s="20" t="str">
        <f>VLOOKUP('PASTE-DOWN-DL'!F1531,'SSA-CODE'!$D$4:$E$56,2,FALSE)</f>
        <v>AHD</v>
      </c>
      <c r="F1531" s="48" t="str">
        <f t="shared" si="392"/>
        <v>SSA AM</v>
      </c>
      <c r="G1531" s="48" t="str">
        <f t="shared" si="393"/>
        <v xml:space="preserve">	SSA AM</v>
      </c>
      <c r="H1531" s="20">
        <v>1522</v>
      </c>
      <c r="I1531" t="s">
        <v>14902</v>
      </c>
      <c r="J1531" t="s">
        <v>6260</v>
      </c>
      <c r="K1531" t="s">
        <v>6275</v>
      </c>
      <c r="L1531" t="s">
        <v>6262</v>
      </c>
      <c r="M1531" t="s">
        <v>6263</v>
      </c>
      <c r="N1531" t="s">
        <v>14903</v>
      </c>
      <c r="O1531" t="s">
        <v>14904</v>
      </c>
      <c r="P1531" t="s">
        <v>6266</v>
      </c>
      <c r="Q1531" t="s">
        <v>6453</v>
      </c>
      <c r="R1531" t="s">
        <v>6279</v>
      </c>
      <c r="S1531" t="s">
        <v>14905</v>
      </c>
      <c r="T1531" t="s">
        <v>6770</v>
      </c>
      <c r="U1531" t="s">
        <v>14905</v>
      </c>
      <c r="V1531" t="s">
        <v>6271</v>
      </c>
      <c r="W1531" t="s">
        <v>14906</v>
      </c>
      <c r="X1531" t="s">
        <v>14907</v>
      </c>
      <c r="Y1531" t="s">
        <v>6269</v>
      </c>
      <c r="Z1531" s="48" t="str">
        <f t="shared" si="394"/>
        <v>SSA AM-10.121.18.212-KOLWADA A1_1/5-10.121.18.249-SECTOR 24 B2_5/3</v>
      </c>
      <c r="AA1531" s="48">
        <f t="shared" si="395"/>
        <v>15</v>
      </c>
      <c r="AB1531" s="48">
        <f t="shared" si="396"/>
        <v>23</v>
      </c>
      <c r="AC1531" s="48">
        <f t="shared" si="397"/>
        <v>15</v>
      </c>
      <c r="AD1531" s="48">
        <f t="shared" si="398"/>
        <v>25</v>
      </c>
      <c r="AE1531" s="48" t="str">
        <f t="shared" si="399"/>
        <v>10.121.18.212</v>
      </c>
      <c r="AF1531" s="42" t="str">
        <f t="shared" si="400"/>
        <v>10.121.18.249</v>
      </c>
      <c r="AG1531" s="7" t="str">
        <f t="shared" si="401"/>
        <v>KOLWADA</v>
      </c>
      <c r="AH1531" s="7" t="str">
        <f t="shared" si="402"/>
        <v>SECTOR 24</v>
      </c>
      <c r="AI1531" s="7" t="str">
        <f t="shared" si="403"/>
        <v>S1P5</v>
      </c>
      <c r="AJ1531" s="7" t="str">
        <f t="shared" si="404"/>
        <v>S5P3</v>
      </c>
      <c r="AK1531" s="7" t="str">
        <f>IFERROR(VLOOKUP(Z1531,'PASTE-DL-ALARMS'!$Q$10:$W$2200,7,FALSE),"")</f>
        <v/>
      </c>
      <c r="AL1531" s="55" t="str">
        <f>IFERROR(VLOOKUP(Z1531,'PASTE-DL-ALARMS'!$Q$10:$W$2200,3,FALSE),"")</f>
        <v/>
      </c>
      <c r="AM1531" s="7" t="str">
        <f t="shared" si="405"/>
        <v>10.121.18.212_KOLWADA_S1P5</v>
      </c>
      <c r="AN1531" s="55" t="str">
        <f t="shared" si="406"/>
        <v>10.121.18.249_SECTOR 24_S5P3</v>
      </c>
      <c r="AO1531" s="72" t="e">
        <f t="shared" ca="1" si="407"/>
        <v>#VALUE!</v>
      </c>
      <c r="AP1531" s="7" t="str">
        <f>IFERROR(VLOOKUP(Z1531,'PASTE-DL-ALARMS'!$Q$10:$Z$2800,8,FALSE),"")</f>
        <v/>
      </c>
    </row>
    <row r="1532" spans="1:42" x14ac:dyDescent="0.25">
      <c r="A1532" s="20"/>
      <c r="B1532" s="20"/>
      <c r="C1532" s="20" t="str">
        <f>IF(D1532="Critical",MAX($C$8:C1531)+1,"")</f>
        <v/>
      </c>
      <c r="D1532" s="20" t="str">
        <f t="shared" si="391"/>
        <v>-</v>
      </c>
      <c r="E1532" s="20" t="str">
        <f>VLOOKUP('PASTE-DOWN-DL'!F1532,'SSA-CODE'!$D$4:$E$56,2,FALSE)</f>
        <v>SRT</v>
      </c>
      <c r="F1532" s="48" t="str">
        <f t="shared" si="392"/>
        <v>SSA SR</v>
      </c>
      <c r="G1532" s="48" t="str">
        <f t="shared" si="393"/>
        <v xml:space="preserve">	SSA SR</v>
      </c>
      <c r="H1532" s="20">
        <v>1523</v>
      </c>
      <c r="I1532" t="s">
        <v>14908</v>
      </c>
      <c r="J1532" t="s">
        <v>6260</v>
      </c>
      <c r="K1532" t="s">
        <v>6275</v>
      </c>
      <c r="L1532" t="s">
        <v>6262</v>
      </c>
      <c r="M1532" t="s">
        <v>6263</v>
      </c>
      <c r="N1532" t="s">
        <v>14909</v>
      </c>
      <c r="O1532" t="s">
        <v>14910</v>
      </c>
      <c r="P1532" t="s">
        <v>6266</v>
      </c>
      <c r="Q1532" t="s">
        <v>6431</v>
      </c>
      <c r="R1532" t="s">
        <v>6294</v>
      </c>
      <c r="S1532" t="s">
        <v>14911</v>
      </c>
      <c r="T1532" t="s">
        <v>6425</v>
      </c>
      <c r="U1532" t="s">
        <v>14911</v>
      </c>
      <c r="V1532" t="s">
        <v>6271</v>
      </c>
      <c r="W1532" t="s">
        <v>14912</v>
      </c>
      <c r="X1532" t="s">
        <v>14913</v>
      </c>
      <c r="Y1532" t="s">
        <v>6269</v>
      </c>
      <c r="Z1532" s="48" t="str">
        <f t="shared" si="394"/>
        <v>SSA SR-10.121.100.47-ANUMALA TE_S2P5-10.121.100.30-ANUMALA2 BTS A1_S1P5</v>
      </c>
      <c r="AA1532" s="48">
        <f t="shared" si="395"/>
        <v>15</v>
      </c>
      <c r="AB1532" s="48">
        <f t="shared" si="396"/>
        <v>26</v>
      </c>
      <c r="AC1532" s="48">
        <f t="shared" si="397"/>
        <v>15</v>
      </c>
      <c r="AD1532" s="48">
        <f t="shared" si="398"/>
        <v>31</v>
      </c>
      <c r="AE1532" s="48" t="str">
        <f t="shared" si="399"/>
        <v>10.121.100.47</v>
      </c>
      <c r="AF1532" s="42" t="str">
        <f t="shared" si="400"/>
        <v>10.121.100.30</v>
      </c>
      <c r="AG1532" s="7" t="str">
        <f t="shared" si="401"/>
        <v>ANUMALA TE</v>
      </c>
      <c r="AH1532" s="7" t="str">
        <f t="shared" si="402"/>
        <v>ANUMALA2 BTS A1</v>
      </c>
      <c r="AI1532" s="7" t="str">
        <f t="shared" si="403"/>
        <v>S2P5</v>
      </c>
      <c r="AJ1532" s="7" t="str">
        <f t="shared" si="404"/>
        <v>S1P5</v>
      </c>
      <c r="AK1532" s="7" t="str">
        <f>IFERROR(VLOOKUP(Z1532,'PASTE-DL-ALARMS'!$Q$10:$W$2200,7,FALSE),"")</f>
        <v/>
      </c>
      <c r="AL1532" s="55" t="str">
        <f>IFERROR(VLOOKUP(Z1532,'PASTE-DL-ALARMS'!$Q$10:$W$2200,3,FALSE),"")</f>
        <v/>
      </c>
      <c r="AM1532" s="7" t="str">
        <f t="shared" si="405"/>
        <v>10.121.100.47_ANUMALA TE_S2P5</v>
      </c>
      <c r="AN1532" s="55" t="str">
        <f t="shared" si="406"/>
        <v>10.121.100.30_ANUMALA2 BTS A1_S1P5</v>
      </c>
      <c r="AO1532" s="72" t="e">
        <f t="shared" ca="1" si="407"/>
        <v>#VALUE!</v>
      </c>
      <c r="AP1532" s="7" t="str">
        <f>IFERROR(VLOOKUP(Z1532,'PASTE-DL-ALARMS'!$Q$10:$Z$2800,8,FALSE),"")</f>
        <v/>
      </c>
    </row>
    <row r="1533" spans="1:42" x14ac:dyDescent="0.25">
      <c r="A1533" s="20"/>
      <c r="B1533" s="20"/>
      <c r="C1533" s="20" t="str">
        <f>IF(D1533="Critical",MAX($C$8:C1532)+1,"")</f>
        <v/>
      </c>
      <c r="D1533" s="20" t="str">
        <f t="shared" si="391"/>
        <v>-</v>
      </c>
      <c r="E1533" s="20" t="str">
        <f>VLOOKUP('PASTE-DOWN-DL'!F1533,'SSA-CODE'!$D$4:$E$56,2,FALSE)</f>
        <v>SRT</v>
      </c>
      <c r="F1533" s="48" t="str">
        <f t="shared" si="392"/>
        <v>SSA SR</v>
      </c>
      <c r="G1533" s="48" t="str">
        <f t="shared" si="393"/>
        <v xml:space="preserve">	SSA SR</v>
      </c>
      <c r="H1533" s="20">
        <v>1524</v>
      </c>
      <c r="I1533" t="s">
        <v>14914</v>
      </c>
      <c r="J1533" t="s">
        <v>6260</v>
      </c>
      <c r="K1533" t="s">
        <v>6275</v>
      </c>
      <c r="L1533" t="s">
        <v>6262</v>
      </c>
      <c r="M1533" t="s">
        <v>6263</v>
      </c>
      <c r="N1533" t="s">
        <v>14915</v>
      </c>
      <c r="O1533" t="s">
        <v>14916</v>
      </c>
      <c r="P1533" t="s">
        <v>6266</v>
      </c>
      <c r="Q1533" t="s">
        <v>7341</v>
      </c>
      <c r="R1533" t="s">
        <v>6279</v>
      </c>
      <c r="S1533" t="s">
        <v>14917</v>
      </c>
      <c r="T1533" t="s">
        <v>6321</v>
      </c>
      <c r="U1533" t="s">
        <v>6778</v>
      </c>
      <c r="V1533" t="s">
        <v>6271</v>
      </c>
      <c r="W1533" t="s">
        <v>14918</v>
      </c>
      <c r="X1533" t="s">
        <v>14919</v>
      </c>
      <c r="Y1533" t="s">
        <v>6269</v>
      </c>
      <c r="Z1533" s="48" t="str">
        <f t="shared" si="394"/>
        <v>SSA SR-10.121.100.11-DEVGADH_4/4-10.121.68.11-Zankhvav_5/2</v>
      </c>
      <c r="AA1533" s="48">
        <f t="shared" si="395"/>
        <v>15</v>
      </c>
      <c r="AB1533" s="48">
        <f t="shared" si="396"/>
        <v>23</v>
      </c>
      <c r="AC1533" s="48">
        <f t="shared" si="397"/>
        <v>14</v>
      </c>
      <c r="AD1533" s="48">
        <f t="shared" si="398"/>
        <v>23</v>
      </c>
      <c r="AE1533" s="48" t="str">
        <f t="shared" si="399"/>
        <v>10.121.100.11</v>
      </c>
      <c r="AF1533" s="42" t="str">
        <f t="shared" si="400"/>
        <v>10.121.68.11</v>
      </c>
      <c r="AG1533" s="7" t="str">
        <f t="shared" si="401"/>
        <v>DEVGADH</v>
      </c>
      <c r="AH1533" s="7" t="str">
        <f t="shared" si="402"/>
        <v>Zankhvav</v>
      </c>
      <c r="AI1533" s="7" t="str">
        <f t="shared" si="403"/>
        <v>S4P4</v>
      </c>
      <c r="AJ1533" s="7" t="str">
        <f t="shared" si="404"/>
        <v>S5P2</v>
      </c>
      <c r="AK1533" s="7" t="str">
        <f>IFERROR(VLOOKUP(Z1533,'PASTE-DL-ALARMS'!$Q$10:$W$2200,7,FALSE),"")</f>
        <v/>
      </c>
      <c r="AL1533" s="55" t="str">
        <f>IFERROR(VLOOKUP(Z1533,'PASTE-DL-ALARMS'!$Q$10:$W$2200,3,FALSE),"")</f>
        <v/>
      </c>
      <c r="AM1533" s="7" t="str">
        <f t="shared" si="405"/>
        <v>10.121.100.11_DEVGADH_S4P4</v>
      </c>
      <c r="AN1533" s="55" t="str">
        <f t="shared" si="406"/>
        <v>10.121.68.11_Zankhvav_S5P2</v>
      </c>
      <c r="AO1533" s="72" t="e">
        <f t="shared" ca="1" si="407"/>
        <v>#VALUE!</v>
      </c>
      <c r="AP1533" s="7" t="str">
        <f>IFERROR(VLOOKUP(Z1533,'PASTE-DL-ALARMS'!$Q$10:$Z$2800,8,FALSE),"")</f>
        <v/>
      </c>
    </row>
    <row r="1534" spans="1:42" x14ac:dyDescent="0.25">
      <c r="A1534" s="20"/>
      <c r="B1534" s="20"/>
      <c r="C1534" s="20" t="str">
        <f>IF(D1534="Critical",MAX($C$8:C1533)+1,"")</f>
        <v/>
      </c>
      <c r="D1534" s="20" t="str">
        <f t="shared" si="391"/>
        <v>-</v>
      </c>
      <c r="E1534" s="20" t="str">
        <f>VLOOKUP('PASTE-DOWN-DL'!F1534,'SSA-CODE'!$D$4:$E$56,2,FALSE)</f>
        <v>HMR</v>
      </c>
      <c r="F1534" s="48" t="str">
        <f t="shared" si="392"/>
        <v>SSA HMR</v>
      </c>
      <c r="G1534" s="48" t="str">
        <f t="shared" si="393"/>
        <v xml:space="preserve">	SSA HMR</v>
      </c>
      <c r="H1534" s="20">
        <v>1525</v>
      </c>
      <c r="I1534" t="s">
        <v>14920</v>
      </c>
      <c r="J1534" t="s">
        <v>6260</v>
      </c>
      <c r="K1534" t="s">
        <v>6261</v>
      </c>
      <c r="L1534" t="s">
        <v>6262</v>
      </c>
      <c r="M1534" t="s">
        <v>6263</v>
      </c>
      <c r="N1534" t="s">
        <v>14921</v>
      </c>
      <c r="O1534" t="s">
        <v>14922</v>
      </c>
      <c r="P1534" t="s">
        <v>6266</v>
      </c>
      <c r="Q1534" t="s">
        <v>6460</v>
      </c>
      <c r="R1534" t="s">
        <v>6706</v>
      </c>
      <c r="S1534" t="s">
        <v>14923</v>
      </c>
      <c r="T1534" t="s">
        <v>6345</v>
      </c>
      <c r="U1534" t="s">
        <v>14924</v>
      </c>
      <c r="V1534" t="s">
        <v>6271</v>
      </c>
      <c r="W1534" t="s">
        <v>14925</v>
      </c>
      <c r="X1534" t="s">
        <v>14926</v>
      </c>
      <c r="Y1534" t="s">
        <v>6269</v>
      </c>
      <c r="Z1534" s="48" t="str">
        <f t="shared" si="394"/>
        <v>SSA HMR-10.121.97.73-Harsol B1_3/1-10.121.97.74-Vadagam B1_4/1</v>
      </c>
      <c r="AA1534" s="48">
        <f t="shared" si="395"/>
        <v>14</v>
      </c>
      <c r="AB1534" s="48">
        <f t="shared" si="396"/>
        <v>24</v>
      </c>
      <c r="AC1534" s="48">
        <f t="shared" si="397"/>
        <v>14</v>
      </c>
      <c r="AD1534" s="48">
        <f t="shared" si="398"/>
        <v>22</v>
      </c>
      <c r="AE1534" s="48" t="str">
        <f t="shared" si="399"/>
        <v>10.121.97.73</v>
      </c>
      <c r="AF1534" s="42" t="str">
        <f t="shared" si="400"/>
        <v>10.121.97.74</v>
      </c>
      <c r="AG1534" s="7" t="str">
        <f t="shared" si="401"/>
        <v>SAGPUR EX</v>
      </c>
      <c r="AH1534" s="7" t="str">
        <f t="shared" si="402"/>
        <v>VADAGAM</v>
      </c>
      <c r="AI1534" s="7" t="str">
        <f t="shared" si="403"/>
        <v>S3P1</v>
      </c>
      <c r="AJ1534" s="7" t="str">
        <f t="shared" si="404"/>
        <v>S4P1</v>
      </c>
      <c r="AK1534" s="7" t="str">
        <f>IFERROR(VLOOKUP(Z1534,'PASTE-DL-ALARMS'!$Q$10:$W$2200,7,FALSE),"")</f>
        <v/>
      </c>
      <c r="AL1534" s="55" t="str">
        <f>IFERROR(VLOOKUP(Z1534,'PASTE-DL-ALARMS'!$Q$10:$W$2200,3,FALSE),"")</f>
        <v/>
      </c>
      <c r="AM1534" s="7" t="str">
        <f t="shared" si="405"/>
        <v>10.121.97.73_SAGPUR EX_S3P1</v>
      </c>
      <c r="AN1534" s="55" t="str">
        <f t="shared" si="406"/>
        <v>10.121.97.74_VADAGAM_S4P1</v>
      </c>
      <c r="AO1534" s="72" t="e">
        <f t="shared" ca="1" si="407"/>
        <v>#VALUE!</v>
      </c>
      <c r="AP1534" s="7" t="str">
        <f>IFERROR(VLOOKUP(Z1534,'PASTE-DL-ALARMS'!$Q$10:$Z$2800,8,FALSE),"")</f>
        <v/>
      </c>
    </row>
    <row r="1535" spans="1:42" x14ac:dyDescent="0.25">
      <c r="A1535" s="20"/>
      <c r="B1535" s="20"/>
      <c r="C1535" s="20" t="str">
        <f>IF(D1535="Critical",MAX($C$8:C1534)+1,"")</f>
        <v/>
      </c>
      <c r="D1535" s="20" t="str">
        <f t="shared" si="391"/>
        <v>-</v>
      </c>
      <c r="E1535" s="20" t="str">
        <f>VLOOKUP('PASTE-DOWN-DL'!F1535,'SSA-CODE'!$D$4:$E$56,2,FALSE)</f>
        <v>BUJ</v>
      </c>
      <c r="F1535" s="48" t="str">
        <f t="shared" si="392"/>
        <v>SSA BUJ</v>
      </c>
      <c r="G1535" s="48" t="str">
        <f t="shared" si="393"/>
        <v xml:space="preserve">	SSA BUJ</v>
      </c>
      <c r="H1535" s="20">
        <v>1526</v>
      </c>
      <c r="I1535" t="s">
        <v>14927</v>
      </c>
      <c r="J1535" t="s">
        <v>6260</v>
      </c>
      <c r="K1535" t="s">
        <v>6261</v>
      </c>
      <c r="L1535" t="s">
        <v>6262</v>
      </c>
      <c r="M1535" t="s">
        <v>6263</v>
      </c>
      <c r="N1535" t="s">
        <v>14928</v>
      </c>
      <c r="O1535" t="s">
        <v>14929</v>
      </c>
      <c r="P1535" t="s">
        <v>6266</v>
      </c>
      <c r="Q1535" t="s">
        <v>6820</v>
      </c>
      <c r="R1535" t="s">
        <v>6529</v>
      </c>
      <c r="S1535" t="s">
        <v>6269</v>
      </c>
      <c r="T1535" t="s">
        <v>7260</v>
      </c>
      <c r="U1535" t="s">
        <v>6269</v>
      </c>
      <c r="V1535" t="s">
        <v>6271</v>
      </c>
      <c r="W1535" t="s">
        <v>14930</v>
      </c>
      <c r="X1535" t="s">
        <v>14931</v>
      </c>
      <c r="Y1535" t="s">
        <v>6269</v>
      </c>
      <c r="Z1535" s="48" t="str">
        <f t="shared" si="394"/>
        <v>SSA BUJ-10.121.24.66-TN725B Mundra Rd TE 4/1-10.121.24.65-TN725B Laltekri(GNE) 3/1</v>
      </c>
      <c r="AA1535" s="48">
        <f t="shared" si="395"/>
        <v>14</v>
      </c>
      <c r="AB1535" s="48">
        <f t="shared" si="396"/>
        <v>26</v>
      </c>
      <c r="AC1535" s="48">
        <f t="shared" si="397"/>
        <v>14</v>
      </c>
      <c r="AD1535" s="48">
        <f t="shared" si="398"/>
        <v>33</v>
      </c>
      <c r="AE1535" s="48" t="str">
        <f t="shared" si="399"/>
        <v>10.121.24.66</v>
      </c>
      <c r="AF1535" s="42" t="str">
        <f t="shared" si="400"/>
        <v>10.121.24.65</v>
      </c>
      <c r="AG1535" s="7" t="str">
        <f t="shared" si="401"/>
        <v>MBM Bhuj B2</v>
      </c>
      <c r="AH1535" s="7" t="str">
        <f t="shared" si="402"/>
        <v>Bhuj Laltekri(GNE)</v>
      </c>
      <c r="AI1535" s="7" t="str">
        <f t="shared" si="403"/>
        <v>S4P1</v>
      </c>
      <c r="AJ1535" s="7" t="str">
        <f t="shared" si="404"/>
        <v>S3P1</v>
      </c>
      <c r="AK1535" s="7" t="str">
        <f>IFERROR(VLOOKUP(Z1535,'PASTE-DL-ALARMS'!$Q$10:$W$2200,7,FALSE),"")</f>
        <v/>
      </c>
      <c r="AL1535" s="55" t="str">
        <f>IFERROR(VLOOKUP(Z1535,'PASTE-DL-ALARMS'!$Q$10:$W$2200,3,FALSE),"")</f>
        <v/>
      </c>
      <c r="AM1535" s="7" t="str">
        <f t="shared" si="405"/>
        <v>10.121.24.66_MBM Bhuj B2_S4P1</v>
      </c>
      <c r="AN1535" s="55" t="str">
        <f t="shared" si="406"/>
        <v>10.121.24.65_Bhuj Laltekri(GNE)_S3P1</v>
      </c>
      <c r="AO1535" s="72" t="e">
        <f t="shared" ca="1" si="407"/>
        <v>#VALUE!</v>
      </c>
      <c r="AP1535" s="7" t="str">
        <f>IFERROR(VLOOKUP(Z1535,'PASTE-DL-ALARMS'!$Q$10:$Z$2800,8,FALSE),"")</f>
        <v/>
      </c>
    </row>
    <row r="1536" spans="1:42" x14ac:dyDescent="0.25">
      <c r="A1536" s="20"/>
      <c r="B1536" s="20"/>
      <c r="C1536" s="20" t="str">
        <f>IF(D1536="Critical",MAX($C$8:C1535)+1,"")</f>
        <v/>
      </c>
      <c r="D1536" s="20" t="str">
        <f t="shared" si="391"/>
        <v>-</v>
      </c>
      <c r="E1536" s="20" t="str">
        <f>VLOOKUP('PASTE-DOWN-DL'!F1536,'SSA-CODE'!$D$4:$E$56,2,FALSE)</f>
        <v>AHD</v>
      </c>
      <c r="F1536" s="48" t="str">
        <f t="shared" si="392"/>
        <v>SSA AM</v>
      </c>
      <c r="G1536" s="48" t="str">
        <f t="shared" si="393"/>
        <v xml:space="preserve">	SSA AM</v>
      </c>
      <c r="H1536" s="20">
        <v>1527</v>
      </c>
      <c r="I1536" t="s">
        <v>14932</v>
      </c>
      <c r="J1536" t="s">
        <v>6260</v>
      </c>
      <c r="K1536" t="s">
        <v>6275</v>
      </c>
      <c r="L1536" t="s">
        <v>6262</v>
      </c>
      <c r="M1536" t="s">
        <v>6263</v>
      </c>
      <c r="N1536" t="s">
        <v>14933</v>
      </c>
      <c r="O1536" t="s">
        <v>14934</v>
      </c>
      <c r="P1536" t="s">
        <v>6266</v>
      </c>
      <c r="Q1536" t="s">
        <v>6359</v>
      </c>
      <c r="R1536" t="s">
        <v>6279</v>
      </c>
      <c r="S1536" t="s">
        <v>14935</v>
      </c>
      <c r="T1536" t="s">
        <v>6345</v>
      </c>
      <c r="U1536" t="s">
        <v>6269</v>
      </c>
      <c r="V1536" t="s">
        <v>6271</v>
      </c>
      <c r="W1536" t="s">
        <v>14936</v>
      </c>
      <c r="X1536" t="s">
        <v>14937</v>
      </c>
      <c r="Y1536" t="s">
        <v>6269</v>
      </c>
      <c r="Z1536" s="48" t="str">
        <f t="shared" si="394"/>
        <v>SSA AM-10.121.18.238-CM HOUSE_1/5-10.121.18.232-SDC GNR_4/2</v>
      </c>
      <c r="AA1536" s="48">
        <f t="shared" si="395"/>
        <v>15</v>
      </c>
      <c r="AB1536" s="48">
        <f t="shared" si="396"/>
        <v>24</v>
      </c>
      <c r="AC1536" s="48">
        <f t="shared" si="397"/>
        <v>15</v>
      </c>
      <c r="AD1536" s="48">
        <f t="shared" si="398"/>
        <v>23</v>
      </c>
      <c r="AE1536" s="48" t="str">
        <f t="shared" si="399"/>
        <v>10.121.18.238</v>
      </c>
      <c r="AF1536" s="42" t="str">
        <f t="shared" si="400"/>
        <v>10.121.18.232</v>
      </c>
      <c r="AG1536" s="7" t="str">
        <f t="shared" si="401"/>
        <v>CM HOUSE</v>
      </c>
      <c r="AH1536" s="7" t="str">
        <f t="shared" si="402"/>
        <v>SDC GNR</v>
      </c>
      <c r="AI1536" s="7" t="str">
        <f t="shared" si="403"/>
        <v>S1P5</v>
      </c>
      <c r="AJ1536" s="7" t="str">
        <f t="shared" si="404"/>
        <v>S4P2</v>
      </c>
      <c r="AK1536" s="7" t="str">
        <f>IFERROR(VLOOKUP(Z1536,'PASTE-DL-ALARMS'!$Q$10:$W$2200,7,FALSE),"")</f>
        <v/>
      </c>
      <c r="AL1536" s="55" t="str">
        <f>IFERROR(VLOOKUP(Z1536,'PASTE-DL-ALARMS'!$Q$10:$W$2200,3,FALSE),"")</f>
        <v/>
      </c>
      <c r="AM1536" s="7" t="str">
        <f t="shared" si="405"/>
        <v>10.121.18.238_CM HOUSE_S1P5</v>
      </c>
      <c r="AN1536" s="55" t="str">
        <f t="shared" si="406"/>
        <v>10.121.18.232_SDC GNR_S4P2</v>
      </c>
      <c r="AO1536" s="72" t="e">
        <f t="shared" ca="1" si="407"/>
        <v>#VALUE!</v>
      </c>
      <c r="AP1536" s="7" t="str">
        <f>IFERROR(VLOOKUP(Z1536,'PASTE-DL-ALARMS'!$Q$10:$Z$2800,8,FALSE),"")</f>
        <v/>
      </c>
    </row>
    <row r="1537" spans="1:42" x14ac:dyDescent="0.25">
      <c r="A1537" s="20"/>
      <c r="B1537" s="20"/>
      <c r="C1537" s="20" t="str">
        <f>IF(D1537="Critical",MAX($C$8:C1536)+1,"")</f>
        <v/>
      </c>
      <c r="D1537" s="20" t="str">
        <f t="shared" si="391"/>
        <v>-</v>
      </c>
      <c r="E1537" s="20" t="str">
        <f>VLOOKUP('PASTE-DOWN-DL'!F1537,'SSA-CODE'!$D$4:$E$56,2,FALSE)</f>
        <v>AHD</v>
      </c>
      <c r="F1537" s="48" t="str">
        <f t="shared" si="392"/>
        <v>SSA AM</v>
      </c>
      <c r="G1537" s="48" t="str">
        <f t="shared" si="393"/>
        <v xml:space="preserve">	SSA AM</v>
      </c>
      <c r="H1537" s="20">
        <v>1528</v>
      </c>
      <c r="I1537" t="s">
        <v>14938</v>
      </c>
      <c r="J1537" t="s">
        <v>6466</v>
      </c>
      <c r="K1537" t="s">
        <v>6275</v>
      </c>
      <c r="L1537" t="s">
        <v>6262</v>
      </c>
      <c r="M1537" t="s">
        <v>6263</v>
      </c>
      <c r="N1537" t="s">
        <v>14939</v>
      </c>
      <c r="O1537" t="s">
        <v>14940</v>
      </c>
      <c r="P1537" t="s">
        <v>6266</v>
      </c>
      <c r="Q1537" t="s">
        <v>6498</v>
      </c>
      <c r="R1537" t="s">
        <v>6279</v>
      </c>
      <c r="S1537" t="s">
        <v>14941</v>
      </c>
      <c r="T1537" t="s">
        <v>6287</v>
      </c>
      <c r="U1537" t="s">
        <v>6269</v>
      </c>
      <c r="V1537" t="s">
        <v>6271</v>
      </c>
      <c r="W1537" t="s">
        <v>14942</v>
      </c>
      <c r="X1537" t="s">
        <v>6488</v>
      </c>
      <c r="Y1537" t="s">
        <v>6269</v>
      </c>
      <c r="Z1537" s="48" t="str">
        <f t="shared" si="394"/>
        <v>SSA AM-10.121.18.130-TN725B_BDR(GNE)_B2\35P8-10.121.17.210-TN725B_BDR_B2\S3P8</v>
      </c>
      <c r="AA1537" s="48">
        <f t="shared" si="395"/>
        <v>15</v>
      </c>
      <c r="AB1537" s="48">
        <f t="shared" si="396"/>
        <v>29</v>
      </c>
      <c r="AC1537" s="48">
        <f t="shared" si="397"/>
        <v>15</v>
      </c>
      <c r="AD1537" s="48">
        <f t="shared" si="398"/>
        <v>24</v>
      </c>
      <c r="AE1537" s="48" t="str">
        <f t="shared" si="399"/>
        <v>10.121.18.130</v>
      </c>
      <c r="AF1537" s="42" t="str">
        <f t="shared" si="400"/>
        <v>10.121.17.210</v>
      </c>
      <c r="AG1537" s="7" t="str">
        <f t="shared" si="401"/>
        <v>Bhadra(GNE) 1</v>
      </c>
      <c r="AH1537" s="7" t="str">
        <f t="shared" si="402"/>
        <v>BHADRA 2</v>
      </c>
      <c r="AI1537" s="7" t="str">
        <f t="shared" si="403"/>
        <v>S3P8</v>
      </c>
      <c r="AJ1537" s="7" t="str">
        <f t="shared" si="404"/>
        <v>S3P8</v>
      </c>
      <c r="AK1537" s="7" t="str">
        <f>IFERROR(VLOOKUP(Z1537,'PASTE-DL-ALARMS'!$Q$10:$W$2200,7,FALSE),"")</f>
        <v/>
      </c>
      <c r="AL1537" s="55" t="str">
        <f>IFERROR(VLOOKUP(Z1537,'PASTE-DL-ALARMS'!$Q$10:$W$2200,3,FALSE),"")</f>
        <v/>
      </c>
      <c r="AM1537" s="7" t="str">
        <f t="shared" si="405"/>
        <v>10.121.18.130_Bhadra(GNE) 1_S3P8</v>
      </c>
      <c r="AN1537" s="55" t="str">
        <f t="shared" si="406"/>
        <v>10.121.17.210_BHADRA 2_S3P8</v>
      </c>
      <c r="AO1537" s="72" t="e">
        <f t="shared" ca="1" si="407"/>
        <v>#VALUE!</v>
      </c>
      <c r="AP1537" s="7" t="str">
        <f>IFERROR(VLOOKUP(Z1537,'PASTE-DL-ALARMS'!$Q$10:$Z$2800,8,FALSE),"")</f>
        <v/>
      </c>
    </row>
    <row r="1538" spans="1:42" x14ac:dyDescent="0.25">
      <c r="A1538" s="20"/>
      <c r="B1538" s="20"/>
      <c r="C1538" s="20" t="str">
        <f>IF(D1538="Critical",MAX($C$8:C1537)+1,"")</f>
        <v/>
      </c>
      <c r="D1538" s="20" t="str">
        <f t="shared" si="391"/>
        <v>-</v>
      </c>
      <c r="E1538" s="20" t="str">
        <f>VLOOKUP('PASTE-DOWN-DL'!F1538,'SSA-CODE'!$D$4:$E$56,2,FALSE)</f>
        <v>SEN</v>
      </c>
      <c r="F1538" s="48" t="str">
        <f t="shared" si="392"/>
        <v>SSA SEN</v>
      </c>
      <c r="G1538" s="48" t="str">
        <f t="shared" si="393"/>
        <v xml:space="preserve">	SSA SEN</v>
      </c>
      <c r="H1538" s="20">
        <v>1529</v>
      </c>
      <c r="I1538" t="s">
        <v>14943</v>
      </c>
      <c r="J1538" t="s">
        <v>6260</v>
      </c>
      <c r="K1538" t="s">
        <v>6275</v>
      </c>
      <c r="L1538" t="s">
        <v>6262</v>
      </c>
      <c r="M1538" t="s">
        <v>6263</v>
      </c>
      <c r="N1538" t="s">
        <v>14944</v>
      </c>
      <c r="O1538" t="s">
        <v>14945</v>
      </c>
      <c r="P1538" t="s">
        <v>6266</v>
      </c>
      <c r="Q1538" t="s">
        <v>7300</v>
      </c>
      <c r="R1538" t="s">
        <v>6279</v>
      </c>
      <c r="S1538" t="s">
        <v>14946</v>
      </c>
      <c r="T1538" t="s">
        <v>6770</v>
      </c>
      <c r="U1538" t="s">
        <v>14946</v>
      </c>
      <c r="V1538" t="s">
        <v>6271</v>
      </c>
      <c r="W1538" t="s">
        <v>14947</v>
      </c>
      <c r="X1538" t="s">
        <v>6488</v>
      </c>
      <c r="Y1538" t="s">
        <v>6269</v>
      </c>
      <c r="Z1538" s="48" t="str">
        <f t="shared" si="394"/>
        <v>SSA SEN-10.121.99.24-BALA A1_1/5-10.121.69.66-SURENDRA-NAGAR1 B2_5/4</v>
      </c>
      <c r="AA1538" s="48">
        <f t="shared" si="395"/>
        <v>14</v>
      </c>
      <c r="AB1538" s="48">
        <f t="shared" si="396"/>
        <v>19</v>
      </c>
      <c r="AC1538" s="48">
        <f t="shared" si="397"/>
        <v>14</v>
      </c>
      <c r="AD1538" s="48">
        <f t="shared" si="398"/>
        <v>30</v>
      </c>
      <c r="AE1538" s="48" t="str">
        <f t="shared" si="399"/>
        <v>10.121.99.24</v>
      </c>
      <c r="AF1538" s="42" t="str">
        <f t="shared" si="400"/>
        <v>10.121.69.66</v>
      </c>
      <c r="AG1538" s="7" t="str">
        <f t="shared" si="401"/>
        <v>BALA</v>
      </c>
      <c r="AH1538" s="7" t="str">
        <f t="shared" si="402"/>
        <v>SURENDRA NAGAR1</v>
      </c>
      <c r="AI1538" s="7" t="str">
        <f t="shared" si="403"/>
        <v>S1P5</v>
      </c>
      <c r="AJ1538" s="7" t="str">
        <f t="shared" si="404"/>
        <v>S5P4</v>
      </c>
      <c r="AK1538" s="7" t="str">
        <f>IFERROR(VLOOKUP(Z1538,'PASTE-DL-ALARMS'!$Q$10:$W$2200,7,FALSE),"")</f>
        <v/>
      </c>
      <c r="AL1538" s="55" t="str">
        <f>IFERROR(VLOOKUP(Z1538,'PASTE-DL-ALARMS'!$Q$10:$W$2200,3,FALSE),"")</f>
        <v/>
      </c>
      <c r="AM1538" s="7" t="str">
        <f t="shared" si="405"/>
        <v>10.121.99.24_BALA_S1P5</v>
      </c>
      <c r="AN1538" s="55" t="str">
        <f t="shared" si="406"/>
        <v>10.121.69.66_SURENDRA NAGAR1_S5P4</v>
      </c>
      <c r="AO1538" s="72" t="e">
        <f t="shared" ca="1" si="407"/>
        <v>#VALUE!</v>
      </c>
      <c r="AP1538" s="7" t="str">
        <f>IFERROR(VLOOKUP(Z1538,'PASTE-DL-ALARMS'!$Q$10:$Z$2800,8,FALSE),"")</f>
        <v/>
      </c>
    </row>
    <row r="1539" spans="1:42" x14ac:dyDescent="0.25">
      <c r="A1539" s="20"/>
      <c r="B1539" s="20"/>
      <c r="C1539" s="20" t="str">
        <f>IF(D1539="Critical",MAX($C$8:C1538)+1,"")</f>
        <v/>
      </c>
      <c r="D1539" s="20" t="str">
        <f t="shared" si="391"/>
        <v>-</v>
      </c>
      <c r="E1539" s="20" t="str">
        <f>VLOOKUP('PASTE-DOWN-DL'!F1539,'SSA-CODE'!$D$4:$E$56,2,FALSE)</f>
        <v>BHV</v>
      </c>
      <c r="F1539" s="48" t="str">
        <f t="shared" si="392"/>
        <v>SSA BV</v>
      </c>
      <c r="G1539" s="48" t="str">
        <f t="shared" si="393"/>
        <v xml:space="preserve">	SSA BV</v>
      </c>
      <c r="H1539" s="20">
        <v>1530</v>
      </c>
      <c r="I1539" t="s">
        <v>14948</v>
      </c>
      <c r="J1539" t="s">
        <v>6260</v>
      </c>
      <c r="K1539" t="s">
        <v>6275</v>
      </c>
      <c r="L1539" t="s">
        <v>6262</v>
      </c>
      <c r="M1539" t="s">
        <v>6263</v>
      </c>
      <c r="N1539" t="s">
        <v>14949</v>
      </c>
      <c r="O1539" t="s">
        <v>14950</v>
      </c>
      <c r="P1539" t="s">
        <v>6266</v>
      </c>
      <c r="Q1539" t="s">
        <v>6508</v>
      </c>
      <c r="R1539" t="s">
        <v>6279</v>
      </c>
      <c r="S1539" t="s">
        <v>14951</v>
      </c>
      <c r="T1539" t="s">
        <v>6500</v>
      </c>
      <c r="U1539" t="s">
        <v>11306</v>
      </c>
      <c r="V1539" t="s">
        <v>6271</v>
      </c>
      <c r="W1539" t="s">
        <v>14952</v>
      </c>
      <c r="X1539" t="s">
        <v>14953</v>
      </c>
      <c r="Y1539" t="s">
        <v>6269</v>
      </c>
      <c r="Z1539" s="48" t="str">
        <f t="shared" si="394"/>
        <v>SSA BV-10.121.17.160-Mahuva_B1_3/4-10.121.17.150-OTHA B1_3/2</v>
      </c>
      <c r="AA1539" s="48">
        <f t="shared" si="395"/>
        <v>15</v>
      </c>
      <c r="AB1539" s="48">
        <f t="shared" si="396"/>
        <v>23</v>
      </c>
      <c r="AC1539" s="48">
        <f t="shared" si="397"/>
        <v>15</v>
      </c>
      <c r="AD1539" s="48">
        <f t="shared" si="398"/>
        <v>22</v>
      </c>
      <c r="AE1539" s="48" t="str">
        <f t="shared" si="399"/>
        <v>10.121.17.150</v>
      </c>
      <c r="AF1539" s="42" t="str">
        <f t="shared" si="400"/>
        <v>10.121.17.160</v>
      </c>
      <c r="AG1539" s="7" t="str">
        <f t="shared" si="401"/>
        <v>OTHA B1</v>
      </c>
      <c r="AH1539" s="7" t="str">
        <f t="shared" si="402"/>
        <v>MAHUVA</v>
      </c>
      <c r="AI1539" s="7" t="str">
        <f t="shared" si="403"/>
        <v>S3P2</v>
      </c>
      <c r="AJ1539" s="7" t="str">
        <f t="shared" si="404"/>
        <v>S3P4</v>
      </c>
      <c r="AK1539" s="7" t="str">
        <f>IFERROR(VLOOKUP(Z1539,'PASTE-DL-ALARMS'!$Q$10:$W$2200,7,FALSE),"")</f>
        <v/>
      </c>
      <c r="AL1539" s="55" t="str">
        <f>IFERROR(VLOOKUP(Z1539,'PASTE-DL-ALARMS'!$Q$10:$W$2200,3,FALSE),"")</f>
        <v/>
      </c>
      <c r="AM1539" s="7" t="str">
        <f t="shared" si="405"/>
        <v>10.121.17.150_OTHA B1_S3P2</v>
      </c>
      <c r="AN1539" s="55" t="str">
        <f t="shared" si="406"/>
        <v>10.121.17.160_MAHUVA_S3P4</v>
      </c>
      <c r="AO1539" s="72" t="e">
        <f t="shared" ca="1" si="407"/>
        <v>#VALUE!</v>
      </c>
      <c r="AP1539" s="7" t="str">
        <f>IFERROR(VLOOKUP(Z1539,'PASTE-DL-ALARMS'!$Q$10:$Z$2800,8,FALSE),"")</f>
        <v/>
      </c>
    </row>
    <row r="1540" spans="1:42" x14ac:dyDescent="0.25">
      <c r="A1540" s="20"/>
      <c r="B1540" s="20"/>
      <c r="C1540" s="20" t="str">
        <f>IF(D1540="Critical",MAX($C$8:C1539)+1,"")</f>
        <v/>
      </c>
      <c r="D1540" s="20" t="str">
        <f t="shared" si="391"/>
        <v>-</v>
      </c>
      <c r="E1540" s="20" t="str">
        <f>VLOOKUP('PASTE-DOWN-DL'!F1540,'SSA-CODE'!$D$4:$E$56,2,FALSE)</f>
        <v>VAL</v>
      </c>
      <c r="F1540" s="48" t="str">
        <f t="shared" si="392"/>
        <v>SSA VAL</v>
      </c>
      <c r="G1540" s="48" t="str">
        <f t="shared" si="393"/>
        <v xml:space="preserve">	SSA VAL</v>
      </c>
      <c r="H1540" s="20">
        <v>1531</v>
      </c>
      <c r="I1540" t="s">
        <v>14954</v>
      </c>
      <c r="J1540" t="s">
        <v>6260</v>
      </c>
      <c r="K1540" t="s">
        <v>6261</v>
      </c>
      <c r="L1540" t="s">
        <v>6262</v>
      </c>
      <c r="M1540" t="s">
        <v>6263</v>
      </c>
      <c r="N1540" t="s">
        <v>14955</v>
      </c>
      <c r="O1540" t="s">
        <v>14956</v>
      </c>
      <c r="P1540" t="s">
        <v>6266</v>
      </c>
      <c r="Q1540" t="s">
        <v>6784</v>
      </c>
      <c r="R1540" t="s">
        <v>6343</v>
      </c>
      <c r="S1540" t="s">
        <v>6269</v>
      </c>
      <c r="T1540" t="s">
        <v>6270</v>
      </c>
      <c r="U1540" t="s">
        <v>6269</v>
      </c>
      <c r="V1540" t="s">
        <v>6271</v>
      </c>
      <c r="W1540" t="s">
        <v>14957</v>
      </c>
      <c r="X1540" t="s">
        <v>14958</v>
      </c>
      <c r="Y1540" t="s">
        <v>6269</v>
      </c>
      <c r="Z1540" s="48" t="str">
        <f t="shared" si="394"/>
        <v>SSA VAL-10.121.68.83-Ahwa B2_3/1-10.121.68.84-Waghai B2_4/1</v>
      </c>
      <c r="AA1540" s="48">
        <f t="shared" si="395"/>
        <v>14</v>
      </c>
      <c r="AB1540" s="48">
        <f t="shared" si="396"/>
        <v>19</v>
      </c>
      <c r="AC1540" s="48">
        <f t="shared" si="397"/>
        <v>14</v>
      </c>
      <c r="AD1540" s="48">
        <f t="shared" si="398"/>
        <v>21</v>
      </c>
      <c r="AE1540" s="48" t="str">
        <f t="shared" si="399"/>
        <v>10.121.68.83</v>
      </c>
      <c r="AF1540" s="42" t="str">
        <f t="shared" si="400"/>
        <v>10.121.68.84</v>
      </c>
      <c r="AG1540" s="7" t="str">
        <f t="shared" si="401"/>
        <v>AHWA</v>
      </c>
      <c r="AH1540" s="7" t="str">
        <f t="shared" si="402"/>
        <v>WAGHAI</v>
      </c>
      <c r="AI1540" s="7" t="str">
        <f t="shared" si="403"/>
        <v>S3P1</v>
      </c>
      <c r="AJ1540" s="7" t="str">
        <f t="shared" si="404"/>
        <v>S4P1</v>
      </c>
      <c r="AK1540" s="7" t="str">
        <f>IFERROR(VLOOKUP(Z1540,'PASTE-DL-ALARMS'!$Q$10:$W$2200,7,FALSE),"")</f>
        <v/>
      </c>
      <c r="AL1540" s="55" t="str">
        <f>IFERROR(VLOOKUP(Z1540,'PASTE-DL-ALARMS'!$Q$10:$W$2200,3,FALSE),"")</f>
        <v/>
      </c>
      <c r="AM1540" s="7" t="str">
        <f t="shared" si="405"/>
        <v>10.121.68.83_AHWA_S3P1</v>
      </c>
      <c r="AN1540" s="55" t="str">
        <f t="shared" si="406"/>
        <v>10.121.68.84_WAGHAI_S4P1</v>
      </c>
      <c r="AO1540" s="72" t="e">
        <f t="shared" ca="1" si="407"/>
        <v>#VALUE!</v>
      </c>
      <c r="AP1540" s="7" t="str">
        <f>IFERROR(VLOOKUP(Z1540,'PASTE-DL-ALARMS'!$Q$10:$Z$2800,8,FALSE),"")</f>
        <v/>
      </c>
    </row>
    <row r="1541" spans="1:42" x14ac:dyDescent="0.25">
      <c r="A1541" s="20"/>
      <c r="B1541" s="20"/>
      <c r="C1541" s="20" t="str">
        <f>IF(D1541="Critical",MAX($C$8:C1540)+1,"")</f>
        <v/>
      </c>
      <c r="D1541" s="20" t="str">
        <f t="shared" si="391"/>
        <v>-</v>
      </c>
      <c r="E1541" s="20" t="str">
        <f>VLOOKUP('PASTE-DOWN-DL'!F1541,'SSA-CODE'!$D$4:$E$56,2,FALSE)</f>
        <v>VDA</v>
      </c>
      <c r="F1541" s="48" t="str">
        <f t="shared" si="392"/>
        <v>SSA VDR</v>
      </c>
      <c r="G1541" s="48" t="str">
        <f t="shared" si="393"/>
        <v xml:space="preserve">	SSA VDR</v>
      </c>
      <c r="H1541" s="20">
        <v>1532</v>
      </c>
      <c r="I1541" t="s">
        <v>14959</v>
      </c>
      <c r="J1541" t="s">
        <v>6260</v>
      </c>
      <c r="K1541" t="s">
        <v>6261</v>
      </c>
      <c r="L1541" t="s">
        <v>6262</v>
      </c>
      <c r="M1541" t="s">
        <v>6263</v>
      </c>
      <c r="N1541" t="s">
        <v>14960</v>
      </c>
      <c r="O1541" t="s">
        <v>14961</v>
      </c>
      <c r="P1541" t="s">
        <v>6266</v>
      </c>
      <c r="Q1541" t="s">
        <v>6278</v>
      </c>
      <c r="R1541" t="s">
        <v>7666</v>
      </c>
      <c r="S1541" t="s">
        <v>6778</v>
      </c>
      <c r="T1541" t="s">
        <v>6353</v>
      </c>
      <c r="U1541" t="s">
        <v>6778</v>
      </c>
      <c r="V1541" t="s">
        <v>6271</v>
      </c>
      <c r="W1541" t="s">
        <v>14962</v>
      </c>
      <c r="X1541" t="s">
        <v>14963</v>
      </c>
      <c r="Y1541" t="s">
        <v>6269</v>
      </c>
      <c r="Z1541" s="48" t="str">
        <f t="shared" si="394"/>
        <v>SSA VDR-10.121.19.242-TN705B_VESU_B1\S4P1-10.121.19.200-TN725B_Althan_B1\S3P1</v>
      </c>
      <c r="AA1541" s="48">
        <f t="shared" si="395"/>
        <v>15</v>
      </c>
      <c r="AB1541" s="48">
        <f t="shared" si="396"/>
        <v>20</v>
      </c>
      <c r="AC1541" s="48">
        <f t="shared" si="397"/>
        <v>15</v>
      </c>
      <c r="AD1541" s="48">
        <f t="shared" si="398"/>
        <v>22</v>
      </c>
      <c r="AE1541" s="48" t="str">
        <f t="shared" si="399"/>
        <v>10.121.19.242</v>
      </c>
      <c r="AF1541" s="42" t="str">
        <f t="shared" si="400"/>
        <v>10.121.19.200</v>
      </c>
      <c r="AG1541" s="7" t="str">
        <f t="shared" si="401"/>
        <v>VESU</v>
      </c>
      <c r="AH1541" s="7" t="str">
        <f t="shared" si="402"/>
        <v>ALTHAN</v>
      </c>
      <c r="AI1541" s="7" t="str">
        <f t="shared" si="403"/>
        <v>S4P1</v>
      </c>
      <c r="AJ1541" s="7" t="str">
        <f t="shared" si="404"/>
        <v>S3P1</v>
      </c>
      <c r="AK1541" s="7" t="str">
        <f>IFERROR(VLOOKUP(Z1541,'PASTE-DL-ALARMS'!$Q$10:$W$2200,7,FALSE),"")</f>
        <v/>
      </c>
      <c r="AL1541" s="55" t="str">
        <f>IFERROR(VLOOKUP(Z1541,'PASTE-DL-ALARMS'!$Q$10:$W$2200,3,FALSE),"")</f>
        <v/>
      </c>
      <c r="AM1541" s="7" t="str">
        <f t="shared" si="405"/>
        <v>10.121.19.242_VESU_S4P1</v>
      </c>
      <c r="AN1541" s="55" t="str">
        <f t="shared" si="406"/>
        <v>10.121.19.200_ALTHAN_S3P1</v>
      </c>
      <c r="AO1541" s="72" t="e">
        <f t="shared" ca="1" si="407"/>
        <v>#VALUE!</v>
      </c>
      <c r="AP1541" s="7" t="str">
        <f>IFERROR(VLOOKUP(Z1541,'PASTE-DL-ALARMS'!$Q$10:$Z$2800,8,FALSE),"")</f>
        <v/>
      </c>
    </row>
    <row r="1542" spans="1:42" x14ac:dyDescent="0.25">
      <c r="A1542" s="20"/>
      <c r="B1542" s="20"/>
      <c r="C1542" s="20" t="str">
        <f>IF(D1542="Critical",MAX($C$8:C1541)+1,"")</f>
        <v/>
      </c>
      <c r="D1542" s="20" t="str">
        <f t="shared" si="391"/>
        <v>-</v>
      </c>
      <c r="E1542" s="20" t="str">
        <f>VLOOKUP('PASTE-DOWN-DL'!F1542,'SSA-CODE'!$D$4:$E$56,2,FALSE)</f>
        <v>JMN</v>
      </c>
      <c r="F1542" s="48" t="str">
        <f t="shared" si="392"/>
        <v>SSA JMN</v>
      </c>
      <c r="G1542" s="48" t="str">
        <f t="shared" si="393"/>
        <v xml:space="preserve">	SSA JMN</v>
      </c>
      <c r="H1542" s="20">
        <v>1533</v>
      </c>
      <c r="I1542" t="s">
        <v>14964</v>
      </c>
      <c r="J1542" t="s">
        <v>6260</v>
      </c>
      <c r="K1542" t="s">
        <v>6275</v>
      </c>
      <c r="L1542" t="s">
        <v>6262</v>
      </c>
      <c r="M1542" t="s">
        <v>6263</v>
      </c>
      <c r="N1542" t="s">
        <v>14965</v>
      </c>
      <c r="O1542" t="s">
        <v>14966</v>
      </c>
      <c r="P1542" t="s">
        <v>6266</v>
      </c>
      <c r="Q1542" t="s">
        <v>6423</v>
      </c>
      <c r="R1542" t="s">
        <v>6279</v>
      </c>
      <c r="S1542" t="s">
        <v>14967</v>
      </c>
      <c r="T1542" t="s">
        <v>6471</v>
      </c>
      <c r="U1542" t="s">
        <v>7520</v>
      </c>
      <c r="V1542" t="s">
        <v>6271</v>
      </c>
      <c r="W1542" t="s">
        <v>14968</v>
      </c>
      <c r="X1542" t="s">
        <v>14969</v>
      </c>
      <c r="Y1542" t="s">
        <v>6269</v>
      </c>
      <c r="Z1542" s="48" t="str">
        <f t="shared" si="394"/>
        <v>SSA JMN-10.121.20.4-PatelColony 3/2-10.121.97.129-MehulnagarALB-6/2</v>
      </c>
      <c r="AA1542" s="48">
        <f t="shared" si="395"/>
        <v>13</v>
      </c>
      <c r="AB1542" s="48">
        <f t="shared" si="396"/>
        <v>26</v>
      </c>
      <c r="AC1542" s="48">
        <f t="shared" si="397"/>
        <v>15</v>
      </c>
      <c r="AD1542" s="48">
        <f t="shared" si="398"/>
        <v>30</v>
      </c>
      <c r="AE1542" s="48" t="str">
        <f t="shared" si="399"/>
        <v>10.121.20.4</v>
      </c>
      <c r="AF1542" s="42" t="str">
        <f t="shared" si="400"/>
        <v>10.121.97.129</v>
      </c>
      <c r="AG1542" s="7" t="str">
        <f t="shared" si="401"/>
        <v>Patel Colony</v>
      </c>
      <c r="AH1542" s="7" t="str">
        <f t="shared" si="402"/>
        <v>Mehulnagar ALB</v>
      </c>
      <c r="AI1542" s="7" t="str">
        <f t="shared" si="403"/>
        <v>S3P2</v>
      </c>
      <c r="AJ1542" s="7" t="str">
        <f t="shared" si="404"/>
        <v>S6P2</v>
      </c>
      <c r="AK1542" s="7" t="str">
        <f>IFERROR(VLOOKUP(Z1542,'PASTE-DL-ALARMS'!$Q$10:$W$2200,7,FALSE),"")</f>
        <v/>
      </c>
      <c r="AL1542" s="55" t="str">
        <f>IFERROR(VLOOKUP(Z1542,'PASTE-DL-ALARMS'!$Q$10:$W$2200,3,FALSE),"")</f>
        <v/>
      </c>
      <c r="AM1542" s="7" t="str">
        <f t="shared" si="405"/>
        <v>10.121.20.4_Patel Colony_S3P2</v>
      </c>
      <c r="AN1542" s="55" t="str">
        <f t="shared" si="406"/>
        <v>10.121.97.129_Mehulnagar ALB_S6P2</v>
      </c>
      <c r="AO1542" s="72" t="e">
        <f t="shared" ca="1" si="407"/>
        <v>#VALUE!</v>
      </c>
      <c r="AP1542" s="7" t="str">
        <f>IFERROR(VLOOKUP(Z1542,'PASTE-DL-ALARMS'!$Q$10:$Z$2800,8,FALSE),"")</f>
        <v/>
      </c>
    </row>
    <row r="1543" spans="1:42" x14ac:dyDescent="0.25">
      <c r="A1543" s="20"/>
      <c r="B1543" s="20"/>
      <c r="C1543" s="20" t="str">
        <f>IF(D1543="Critical",MAX($C$8:C1542)+1,"")</f>
        <v/>
      </c>
      <c r="D1543" s="20" t="str">
        <f t="shared" si="391"/>
        <v>-</v>
      </c>
      <c r="E1543" s="20" t="str">
        <f>VLOOKUP('PASTE-DOWN-DL'!F1543,'SSA-CODE'!$D$4:$E$56,2,FALSE)</f>
        <v>VAL</v>
      </c>
      <c r="F1543" s="48" t="str">
        <f t="shared" si="392"/>
        <v>SSA VAL</v>
      </c>
      <c r="G1543" s="48" t="str">
        <f t="shared" si="393"/>
        <v xml:space="preserve">	SSA VAL</v>
      </c>
      <c r="H1543" s="20">
        <v>1534</v>
      </c>
      <c r="I1543" t="s">
        <v>14970</v>
      </c>
      <c r="J1543" t="s">
        <v>6466</v>
      </c>
      <c r="K1543" t="s">
        <v>6275</v>
      </c>
      <c r="L1543" t="s">
        <v>6262</v>
      </c>
      <c r="M1543" t="s">
        <v>6263</v>
      </c>
      <c r="N1543" t="s">
        <v>14971</v>
      </c>
      <c r="O1543" t="s">
        <v>14972</v>
      </c>
      <c r="P1543" t="s">
        <v>6266</v>
      </c>
      <c r="Q1543" t="s">
        <v>7300</v>
      </c>
      <c r="R1543" t="s">
        <v>6279</v>
      </c>
      <c r="S1543" t="s">
        <v>7348</v>
      </c>
      <c r="T1543" t="s">
        <v>6287</v>
      </c>
      <c r="U1543" t="s">
        <v>7348</v>
      </c>
      <c r="V1543" t="s">
        <v>6271</v>
      </c>
      <c r="W1543" t="s">
        <v>14973</v>
      </c>
      <c r="X1543" t="s">
        <v>14974</v>
      </c>
      <c r="Y1543" t="s">
        <v>6269</v>
      </c>
      <c r="Z1543" s="48" t="str">
        <f t="shared" si="394"/>
        <v>SSA VAL-10.121.16.94-Valsad_NEW_B2_3/9-10.121.68.65-Valsad_Old_B2_5/11</v>
      </c>
      <c r="AA1543" s="48">
        <f t="shared" si="395"/>
        <v>14</v>
      </c>
      <c r="AB1543" s="48">
        <f t="shared" si="396"/>
        <v>25</v>
      </c>
      <c r="AC1543" s="48">
        <f t="shared" si="397"/>
        <v>14</v>
      </c>
      <c r="AD1543" s="48">
        <f t="shared" si="398"/>
        <v>30</v>
      </c>
      <c r="AE1543" s="48" t="str">
        <f t="shared" si="399"/>
        <v>10.121.16.94</v>
      </c>
      <c r="AF1543" s="42" t="str">
        <f t="shared" si="400"/>
        <v>10.121.68.65</v>
      </c>
      <c r="AG1543" s="7" t="str">
        <f t="shared" si="401"/>
        <v>Valsad-New</v>
      </c>
      <c r="AH1543" s="7" t="str">
        <f t="shared" si="402"/>
        <v>VALSAD-OLD(GNE)</v>
      </c>
      <c r="AI1543" s="7" t="str">
        <f t="shared" si="403"/>
        <v>S3P9</v>
      </c>
      <c r="AJ1543" s="7" t="str">
        <f t="shared" si="404"/>
        <v>S5P11</v>
      </c>
      <c r="AK1543" s="7" t="str">
        <f>IFERROR(VLOOKUP(Z1543,'PASTE-DL-ALARMS'!$Q$10:$W$2200,7,FALSE),"")</f>
        <v/>
      </c>
      <c r="AL1543" s="55" t="str">
        <f>IFERROR(VLOOKUP(Z1543,'PASTE-DL-ALARMS'!$Q$10:$W$2200,3,FALSE),"")</f>
        <v/>
      </c>
      <c r="AM1543" s="7" t="str">
        <f t="shared" si="405"/>
        <v>10.121.16.94_Valsad-New_S3P9</v>
      </c>
      <c r="AN1543" s="55" t="str">
        <f t="shared" si="406"/>
        <v>10.121.68.65_VALSAD-OLD(GNE)_S5P11</v>
      </c>
      <c r="AO1543" s="72" t="e">
        <f t="shared" ca="1" si="407"/>
        <v>#VALUE!</v>
      </c>
      <c r="AP1543" s="7" t="str">
        <f>IFERROR(VLOOKUP(Z1543,'PASTE-DL-ALARMS'!$Q$10:$Z$2800,8,FALSE),"")</f>
        <v/>
      </c>
    </row>
    <row r="1544" spans="1:42" x14ac:dyDescent="0.25">
      <c r="A1544" s="20"/>
      <c r="B1544" s="20"/>
      <c r="C1544" s="20" t="str">
        <f>IF(D1544="Critical",MAX($C$8:C1543)+1,"")</f>
        <v/>
      </c>
      <c r="D1544" s="20" t="str">
        <f t="shared" si="391"/>
        <v>-</v>
      </c>
      <c r="E1544" s="20" t="str">
        <f>VLOOKUP('PASTE-DOWN-DL'!F1544,'SSA-CODE'!$D$4:$E$56,2,FALSE)</f>
        <v>WTR AM</v>
      </c>
      <c r="F1544" s="48" t="str">
        <f t="shared" si="392"/>
        <v>WTR AM</v>
      </c>
      <c r="G1544" s="48" t="str">
        <f t="shared" si="393"/>
        <v xml:space="preserve">	WTR AM</v>
      </c>
      <c r="H1544" s="20">
        <v>1535</v>
      </c>
      <c r="I1544" t="s">
        <v>14975</v>
      </c>
      <c r="J1544" t="s">
        <v>6260</v>
      </c>
      <c r="K1544" t="s">
        <v>6275</v>
      </c>
      <c r="L1544" t="s">
        <v>6262</v>
      </c>
      <c r="M1544" t="s">
        <v>6263</v>
      </c>
      <c r="N1544" t="s">
        <v>14976</v>
      </c>
      <c r="O1544" t="s">
        <v>14977</v>
      </c>
      <c r="P1544" t="s">
        <v>6266</v>
      </c>
      <c r="Q1544" t="s">
        <v>6820</v>
      </c>
      <c r="R1544" t="s">
        <v>6279</v>
      </c>
      <c r="S1544" t="s">
        <v>14978</v>
      </c>
      <c r="T1544" t="s">
        <v>6313</v>
      </c>
      <c r="U1544" t="s">
        <v>7531</v>
      </c>
      <c r="V1544" t="s">
        <v>6271</v>
      </c>
      <c r="W1544" t="s">
        <v>14979</v>
      </c>
      <c r="X1544" t="s">
        <v>14980</v>
      </c>
      <c r="Y1544" t="s">
        <v>6269</v>
      </c>
      <c r="Z1544" s="48" t="str">
        <f t="shared" si="394"/>
        <v>WTR AM-10.121.26.14-Vijaynagar-10.121.97.101-KODIYAWADA</v>
      </c>
      <c r="AA1544" s="48">
        <f t="shared" si="395"/>
        <v>14</v>
      </c>
      <c r="AB1544" s="48">
        <f t="shared" si="396"/>
        <v>25</v>
      </c>
      <c r="AC1544" s="48">
        <f t="shared" si="397"/>
        <v>15</v>
      </c>
      <c r="AD1544" s="48">
        <f t="shared" si="398"/>
        <v>26</v>
      </c>
      <c r="AE1544" s="48" t="str">
        <f t="shared" si="399"/>
        <v>10.121.26.14</v>
      </c>
      <c r="AF1544" s="42" t="str">
        <f t="shared" si="400"/>
        <v>10.121.97.101</v>
      </c>
      <c r="AG1544" s="7" t="str">
        <f t="shared" si="401"/>
        <v>Vijaynagar</v>
      </c>
      <c r="AH1544" s="7" t="str">
        <f t="shared" si="402"/>
        <v>KODIYAWADA</v>
      </c>
      <c r="AI1544" s="7" t="str">
        <f t="shared" si="403"/>
        <v>S4P4</v>
      </c>
      <c r="AJ1544" s="7" t="str">
        <f t="shared" si="404"/>
        <v>S1P5</v>
      </c>
      <c r="AK1544" s="7" t="str">
        <f>IFERROR(VLOOKUP(Z1544,'PASTE-DL-ALARMS'!$Q$10:$W$2200,7,FALSE),"")</f>
        <v/>
      </c>
      <c r="AL1544" s="55" t="str">
        <f>IFERROR(VLOOKUP(Z1544,'PASTE-DL-ALARMS'!$Q$10:$W$2200,3,FALSE),"")</f>
        <v/>
      </c>
      <c r="AM1544" s="7" t="str">
        <f t="shared" si="405"/>
        <v>10.121.26.14_Vijaynagar_S4P4</v>
      </c>
      <c r="AN1544" s="55" t="str">
        <f t="shared" si="406"/>
        <v>10.121.97.101_KODIYAWADA_S1P5</v>
      </c>
      <c r="AO1544" s="72" t="e">
        <f t="shared" ca="1" si="407"/>
        <v>#VALUE!</v>
      </c>
      <c r="AP1544" s="7" t="str">
        <f>IFERROR(VLOOKUP(Z1544,'PASTE-DL-ALARMS'!$Q$10:$Z$2800,8,FALSE),"")</f>
        <v/>
      </c>
    </row>
    <row r="1545" spans="1:42" x14ac:dyDescent="0.25">
      <c r="A1545" s="20"/>
      <c r="B1545" s="20"/>
      <c r="C1545" s="20" t="str">
        <f>IF(D1545="Critical",MAX($C$8:C1544)+1,"")</f>
        <v/>
      </c>
      <c r="D1545" s="20" t="str">
        <f t="shared" si="391"/>
        <v>-</v>
      </c>
      <c r="E1545" s="20" t="str">
        <f>VLOOKUP('PASTE-DOWN-DL'!F1545,'SSA-CODE'!$D$4:$E$56,2,FALSE)</f>
        <v>AHD</v>
      </c>
      <c r="F1545" s="48" t="str">
        <f t="shared" si="392"/>
        <v>SSA AM</v>
      </c>
      <c r="G1545" s="48" t="str">
        <f t="shared" si="393"/>
        <v xml:space="preserve">	SSA AM</v>
      </c>
      <c r="H1545" s="20">
        <v>1536</v>
      </c>
      <c r="I1545" t="s">
        <v>14981</v>
      </c>
      <c r="J1545" t="s">
        <v>6260</v>
      </c>
      <c r="K1545" t="s">
        <v>6261</v>
      </c>
      <c r="L1545" t="s">
        <v>6262</v>
      </c>
      <c r="M1545" t="s">
        <v>6263</v>
      </c>
      <c r="N1545" t="s">
        <v>14982</v>
      </c>
      <c r="O1545" t="s">
        <v>14983</v>
      </c>
      <c r="P1545" t="s">
        <v>6266</v>
      </c>
      <c r="Q1545" t="s">
        <v>7666</v>
      </c>
      <c r="R1545" t="s">
        <v>7499</v>
      </c>
      <c r="S1545" t="s">
        <v>6269</v>
      </c>
      <c r="T1545" t="s">
        <v>6602</v>
      </c>
      <c r="U1545" t="s">
        <v>6269</v>
      </c>
      <c r="V1545" t="s">
        <v>6271</v>
      </c>
      <c r="W1545" t="s">
        <v>14984</v>
      </c>
      <c r="X1545" t="s">
        <v>14985</v>
      </c>
      <c r="Y1545" t="s">
        <v>14986</v>
      </c>
      <c r="Z1545" s="48" t="str">
        <f t="shared" si="394"/>
        <v>SSA AM-10.121.18.130-TN725B_BDR(GNE)_B2\S4P1-10.121.18.143-TN725B_JML_B2\S3P1</v>
      </c>
      <c r="AA1545" s="48">
        <f t="shared" si="395"/>
        <v>15</v>
      </c>
      <c r="AB1545" s="48">
        <f t="shared" si="396"/>
        <v>29</v>
      </c>
      <c r="AC1545" s="48">
        <f t="shared" si="397"/>
        <v>15</v>
      </c>
      <c r="AD1545" s="48">
        <f t="shared" si="398"/>
        <v>24</v>
      </c>
      <c r="AE1545" s="48" t="str">
        <f t="shared" si="399"/>
        <v>10.121.18.130</v>
      </c>
      <c r="AF1545" s="42" t="str">
        <f t="shared" si="400"/>
        <v>10.121.18.143</v>
      </c>
      <c r="AG1545" s="7" t="str">
        <f t="shared" si="401"/>
        <v>Bhadra(GNE) 1</v>
      </c>
      <c r="AH1545" s="7" t="str">
        <f t="shared" si="402"/>
        <v>Jamalpur</v>
      </c>
      <c r="AI1545" s="7" t="str">
        <f t="shared" si="403"/>
        <v>S4P1</v>
      </c>
      <c r="AJ1545" s="7" t="str">
        <f t="shared" si="404"/>
        <v>S3P1</v>
      </c>
      <c r="AK1545" s="7" t="str">
        <f>IFERROR(VLOOKUP(Z1545,'PASTE-DL-ALARMS'!$Q$10:$W$2200,7,FALSE),"")</f>
        <v/>
      </c>
      <c r="AL1545" s="55" t="str">
        <f>IFERROR(VLOOKUP(Z1545,'PASTE-DL-ALARMS'!$Q$10:$W$2200,3,FALSE),"")</f>
        <v/>
      </c>
      <c r="AM1545" s="7" t="str">
        <f t="shared" si="405"/>
        <v>10.121.18.130_Bhadra(GNE) 1_S4P1</v>
      </c>
      <c r="AN1545" s="55" t="str">
        <f t="shared" si="406"/>
        <v>10.121.18.143_Jamalpur_S3P1</v>
      </c>
      <c r="AO1545" s="72" t="e">
        <f t="shared" ca="1" si="407"/>
        <v>#VALUE!</v>
      </c>
      <c r="AP1545" s="7" t="str">
        <f>IFERROR(VLOOKUP(Z1545,'PASTE-DL-ALARMS'!$Q$10:$Z$2800,8,FALSE),"")</f>
        <v/>
      </c>
    </row>
    <row r="1546" spans="1:42" x14ac:dyDescent="0.25">
      <c r="A1546" s="20"/>
      <c r="B1546" s="20"/>
      <c r="C1546" s="20" t="str">
        <f>IF(D1546="Critical",MAX($C$8:C1545)+1,"")</f>
        <v/>
      </c>
      <c r="D1546" s="20" t="str">
        <f t="shared" si="391"/>
        <v>-</v>
      </c>
      <c r="E1546" s="20" t="str">
        <f>VLOOKUP('PASTE-DOWN-DL'!F1546,'SSA-CODE'!$D$4:$E$56,2,FALSE)</f>
        <v>NDD</v>
      </c>
      <c r="F1546" s="48" t="str">
        <f t="shared" si="392"/>
        <v>SSA NAD</v>
      </c>
      <c r="G1546" s="48" t="str">
        <f t="shared" si="393"/>
        <v xml:space="preserve">	SSA NAD</v>
      </c>
      <c r="H1546" s="20">
        <v>1537</v>
      </c>
      <c r="I1546" t="s">
        <v>14987</v>
      </c>
      <c r="J1546" t="s">
        <v>6466</v>
      </c>
      <c r="K1546" t="s">
        <v>6275</v>
      </c>
      <c r="L1546" t="s">
        <v>6262</v>
      </c>
      <c r="M1546" t="s">
        <v>6263</v>
      </c>
      <c r="N1546" t="s">
        <v>14988</v>
      </c>
      <c r="O1546" t="s">
        <v>14989</v>
      </c>
      <c r="P1546" t="s">
        <v>6266</v>
      </c>
      <c r="Q1546" t="s">
        <v>6608</v>
      </c>
      <c r="R1546" t="s">
        <v>6279</v>
      </c>
      <c r="S1546" t="s">
        <v>14990</v>
      </c>
      <c r="T1546" t="s">
        <v>6313</v>
      </c>
      <c r="U1546" t="s">
        <v>14990</v>
      </c>
      <c r="V1546" t="s">
        <v>6271</v>
      </c>
      <c r="W1546" t="s">
        <v>14991</v>
      </c>
      <c r="X1546" t="s">
        <v>14992</v>
      </c>
      <c r="Y1546" t="s">
        <v>6269</v>
      </c>
      <c r="Z1546" s="48" t="str">
        <f t="shared" si="394"/>
        <v>SSA NAD-10.121.24.244-VASO_4/8-10.121.16.154-ALINDRA_2/4</v>
      </c>
      <c r="AA1546" s="48">
        <f t="shared" si="395"/>
        <v>15</v>
      </c>
      <c r="AB1546" s="48">
        <f t="shared" si="396"/>
        <v>23</v>
      </c>
      <c r="AC1546" s="48">
        <f t="shared" si="397"/>
        <v>15</v>
      </c>
      <c r="AD1546" s="48">
        <f t="shared" si="398"/>
        <v>20</v>
      </c>
      <c r="AE1546" s="48" t="str">
        <f t="shared" si="399"/>
        <v>10.121.16.154</v>
      </c>
      <c r="AF1546" s="42" t="str">
        <f t="shared" si="400"/>
        <v>10.121.24.244</v>
      </c>
      <c r="AG1546" s="7" t="str">
        <f t="shared" si="401"/>
        <v>ALINDRA</v>
      </c>
      <c r="AH1546" s="7" t="str">
        <f t="shared" si="402"/>
        <v>VASO</v>
      </c>
      <c r="AI1546" s="7" t="str">
        <f t="shared" si="403"/>
        <v>S2P4</v>
      </c>
      <c r="AJ1546" s="7" t="str">
        <f t="shared" si="404"/>
        <v>S4P8</v>
      </c>
      <c r="AK1546" s="7" t="str">
        <f>IFERROR(VLOOKUP(Z1546,'PASTE-DL-ALARMS'!$Q$10:$W$2200,7,FALSE),"")</f>
        <v/>
      </c>
      <c r="AL1546" s="55" t="str">
        <f>IFERROR(VLOOKUP(Z1546,'PASTE-DL-ALARMS'!$Q$10:$W$2200,3,FALSE),"")</f>
        <v/>
      </c>
      <c r="AM1546" s="7" t="str">
        <f t="shared" si="405"/>
        <v>10.121.16.154_ALINDRA_S2P4</v>
      </c>
      <c r="AN1546" s="55" t="str">
        <f t="shared" si="406"/>
        <v>10.121.24.244_VASO_S4P8</v>
      </c>
      <c r="AO1546" s="72" t="e">
        <f t="shared" ca="1" si="407"/>
        <v>#VALUE!</v>
      </c>
      <c r="AP1546" s="7" t="str">
        <f>IFERROR(VLOOKUP(Z1546,'PASTE-DL-ALARMS'!$Q$10:$Z$2800,8,FALSE),"")</f>
        <v/>
      </c>
    </row>
    <row r="1547" spans="1:42" x14ac:dyDescent="0.25">
      <c r="A1547" s="20"/>
      <c r="B1547" s="20"/>
      <c r="C1547" s="20" t="str">
        <f>IF(D1547="Critical",MAX($C$8:C1546)+1,"")</f>
        <v/>
      </c>
      <c r="D1547" s="20" t="str">
        <f t="shared" ref="D1547:D1610" si="408">TRIM(CLEAN(P1547))</f>
        <v>-</v>
      </c>
      <c r="E1547" s="20" t="str">
        <f>VLOOKUP('PASTE-DOWN-DL'!F1547,'SSA-CODE'!$D$4:$E$56,2,FALSE)</f>
        <v>BUJ</v>
      </c>
      <c r="F1547" s="48" t="str">
        <f t="shared" ref="F1547:F1610" si="409">TRIM(CLEAN(SUBSTITUTE(G1547,CHAR(160)," ")))</f>
        <v>SSA BUJ</v>
      </c>
      <c r="G1547" s="48" t="str">
        <f t="shared" ref="G1547:G1610" si="410">MID(I1547,1,SEARCH("-",I1547)-1)</f>
        <v xml:space="preserve">	SSA BUJ</v>
      </c>
      <c r="H1547" s="20">
        <v>1538</v>
      </c>
      <c r="I1547" t="s">
        <v>14993</v>
      </c>
      <c r="J1547" t="s">
        <v>6260</v>
      </c>
      <c r="K1547" t="s">
        <v>6275</v>
      </c>
      <c r="L1547" t="s">
        <v>6262</v>
      </c>
      <c r="M1547" t="s">
        <v>6263</v>
      </c>
      <c r="N1547" t="s">
        <v>14994</v>
      </c>
      <c r="O1547" t="s">
        <v>14995</v>
      </c>
      <c r="P1547" t="s">
        <v>6266</v>
      </c>
      <c r="Q1547" t="s">
        <v>7477</v>
      </c>
      <c r="R1547" t="s">
        <v>6279</v>
      </c>
      <c r="S1547" t="s">
        <v>14996</v>
      </c>
      <c r="T1547" t="s">
        <v>6425</v>
      </c>
      <c r="U1547" t="s">
        <v>14996</v>
      </c>
      <c r="V1547" t="s">
        <v>6271</v>
      </c>
      <c r="W1547" t="s">
        <v>14997</v>
      </c>
      <c r="X1547" t="s">
        <v>14998</v>
      </c>
      <c r="Y1547" t="s">
        <v>6269</v>
      </c>
      <c r="Z1547" s="48" t="str">
        <f t="shared" ref="Z1547:Z1610" si="411">TRIM(CLEAN(I1547))</f>
        <v>SSA BUJ-10.121.17.78-PALASAVA_S2P5-10.121.17.100-GAGODHAR_S4P4</v>
      </c>
      <c r="AA1547" s="48">
        <f t="shared" ref="AA1547:AA1610" si="412">SEARCH("_",N1547)</f>
        <v>14</v>
      </c>
      <c r="AB1547" s="48">
        <f t="shared" ref="AB1547:AB1610" si="413">SEARCH("_TN7",N1547)</f>
        <v>23</v>
      </c>
      <c r="AC1547" s="48">
        <f t="shared" ref="AC1547:AC1610" si="414">SEARCH("_",O1547)</f>
        <v>15</v>
      </c>
      <c r="AD1547" s="48">
        <f t="shared" ref="AD1547:AD1610" si="415">SEARCH("_TN7",O1547)</f>
        <v>24</v>
      </c>
      <c r="AE1547" s="48" t="str">
        <f t="shared" ref="AE1547:AE1610" si="416">TRIM(CLEAN(MID(N1547,1,SEARCH("_",N1547)-1)))</f>
        <v>10.121.17.78</v>
      </c>
      <c r="AF1547" s="42" t="str">
        <f t="shared" ref="AF1547:AF1610" si="417">TRIM(CLEAN(MID(O1547,1,SEARCH("_",O1547)-1)))</f>
        <v>10.121.17.100</v>
      </c>
      <c r="AG1547" s="7" t="str">
        <f t="shared" ref="AG1547:AG1610" si="418">MID(N1547,AA1547+1,AB1547-AA1547-1)</f>
        <v>PALASAVA</v>
      </c>
      <c r="AH1547" s="7" t="str">
        <f t="shared" ref="AH1547:AH1610" si="419">MID(O1547,AC1547+1,AD1547-AC1547-1)</f>
        <v>GAGODHAR</v>
      </c>
      <c r="AI1547" s="7" t="str">
        <f t="shared" ref="AI1547:AI1610" si="420">RIGHT(N1547,LEN(N1547)-SEARCH("\",N1547))</f>
        <v>S2P5</v>
      </c>
      <c r="AJ1547" s="7" t="str">
        <f t="shared" ref="AJ1547:AJ1610" si="421">RIGHT(O1547,LEN(O1547)-SEARCH("\",O1547))</f>
        <v>S4P4</v>
      </c>
      <c r="AK1547" s="7" t="str">
        <f>IFERROR(VLOOKUP(Z1547,'PASTE-DL-ALARMS'!$Q$10:$W$2200,7,FALSE),"")</f>
        <v/>
      </c>
      <c r="AL1547" s="55" t="str">
        <f>IFERROR(VLOOKUP(Z1547,'PASTE-DL-ALARMS'!$Q$10:$W$2200,3,FALSE),"")</f>
        <v/>
      </c>
      <c r="AM1547" s="7" t="str">
        <f t="shared" ref="AM1547:AM1610" si="422">CONCATENATE(AE1547,"_",AG1547,"_",AI1547)</f>
        <v>10.121.17.78_PALASAVA_S2P5</v>
      </c>
      <c r="AN1547" s="55" t="str">
        <f t="shared" ref="AN1547:AN1610" si="423">CONCATENATE(AF1547,"_",AH1547,"_",AJ1547)</f>
        <v>10.121.17.100_GAGODHAR_S4P4</v>
      </c>
      <c r="AO1547" s="72" t="e">
        <f t="shared" ref="AO1547:AO1610" ca="1" si="424">$AL$3-AK1547</f>
        <v>#VALUE!</v>
      </c>
      <c r="AP1547" s="7" t="str">
        <f>IFERROR(VLOOKUP(Z1547,'PASTE-DL-ALARMS'!$Q$10:$Z$2800,8,FALSE),"")</f>
        <v/>
      </c>
    </row>
    <row r="1548" spans="1:42" x14ac:dyDescent="0.25">
      <c r="A1548" s="20"/>
      <c r="B1548" s="20"/>
      <c r="C1548" s="20" t="str">
        <f>IF(D1548="Critical",MAX($C$8:C1547)+1,"")</f>
        <v/>
      </c>
      <c r="D1548" s="20" t="str">
        <f t="shared" si="408"/>
        <v>-</v>
      </c>
      <c r="E1548" s="20" t="str">
        <f>VLOOKUP('PASTE-DOWN-DL'!F1548,'SSA-CODE'!$D$4:$E$56,2,FALSE)</f>
        <v>MSN</v>
      </c>
      <c r="F1548" s="48" t="str">
        <f t="shared" si="409"/>
        <v>SSA MEH</v>
      </c>
      <c r="G1548" s="48" t="str">
        <f t="shared" si="410"/>
        <v xml:space="preserve">	SSA MEH</v>
      </c>
      <c r="H1548" s="20">
        <v>1539</v>
      </c>
      <c r="I1548" t="s">
        <v>14999</v>
      </c>
      <c r="J1548" t="s">
        <v>6260</v>
      </c>
      <c r="K1548" t="s">
        <v>6275</v>
      </c>
      <c r="L1548" t="s">
        <v>6262</v>
      </c>
      <c r="M1548" t="s">
        <v>6263</v>
      </c>
      <c r="N1548" t="s">
        <v>15000</v>
      </c>
      <c r="O1548" t="s">
        <v>15001</v>
      </c>
      <c r="P1548" t="s">
        <v>6266</v>
      </c>
      <c r="Q1548" t="s">
        <v>6507</v>
      </c>
      <c r="R1548" t="s">
        <v>6401</v>
      </c>
      <c r="S1548" t="s">
        <v>15002</v>
      </c>
      <c r="T1548" t="s">
        <v>6500</v>
      </c>
      <c r="U1548" t="s">
        <v>6989</v>
      </c>
      <c r="V1548" t="s">
        <v>6271</v>
      </c>
      <c r="W1548" t="s">
        <v>15003</v>
      </c>
      <c r="X1548" t="s">
        <v>6488</v>
      </c>
      <c r="Y1548" t="s">
        <v>6269</v>
      </c>
      <c r="Z1548" s="48" t="str">
        <f t="shared" si="411"/>
        <v>SSA MEH-10.121.25.73-CHARADA-BTS A1_2/5-10.121.15.139-MANSA B1_3/5</v>
      </c>
      <c r="AA1548" s="48">
        <f t="shared" si="412"/>
        <v>14</v>
      </c>
      <c r="AB1548" s="48">
        <f t="shared" si="413"/>
        <v>26</v>
      </c>
      <c r="AC1548" s="48">
        <f t="shared" si="414"/>
        <v>15</v>
      </c>
      <c r="AD1548" s="48">
        <f t="shared" si="415"/>
        <v>21</v>
      </c>
      <c r="AE1548" s="48" t="str">
        <f t="shared" si="416"/>
        <v>10.121.25.73</v>
      </c>
      <c r="AF1548" s="42" t="str">
        <f t="shared" si="417"/>
        <v>10.121.15.139</v>
      </c>
      <c r="AG1548" s="7" t="str">
        <f t="shared" si="418"/>
        <v>CHARADA-BTS</v>
      </c>
      <c r="AH1548" s="7" t="str">
        <f t="shared" si="419"/>
        <v>MANSA</v>
      </c>
      <c r="AI1548" s="7" t="str">
        <f t="shared" si="420"/>
        <v>S2P5</v>
      </c>
      <c r="AJ1548" s="7" t="str">
        <f t="shared" si="421"/>
        <v>S3P5</v>
      </c>
      <c r="AK1548" s="7" t="str">
        <f>IFERROR(VLOOKUP(Z1548,'PASTE-DL-ALARMS'!$Q$10:$W$2200,7,FALSE),"")</f>
        <v/>
      </c>
      <c r="AL1548" s="55" t="str">
        <f>IFERROR(VLOOKUP(Z1548,'PASTE-DL-ALARMS'!$Q$10:$W$2200,3,FALSE),"")</f>
        <v/>
      </c>
      <c r="AM1548" s="7" t="str">
        <f t="shared" si="422"/>
        <v>10.121.25.73_CHARADA-BTS_S2P5</v>
      </c>
      <c r="AN1548" s="55" t="str">
        <f t="shared" si="423"/>
        <v>10.121.15.139_MANSA_S3P5</v>
      </c>
      <c r="AO1548" s="72" t="e">
        <f t="shared" ca="1" si="424"/>
        <v>#VALUE!</v>
      </c>
      <c r="AP1548" s="7" t="str">
        <f>IFERROR(VLOOKUP(Z1548,'PASTE-DL-ALARMS'!$Q$10:$Z$2800,8,FALSE),"")</f>
        <v/>
      </c>
    </row>
    <row r="1549" spans="1:42" x14ac:dyDescent="0.25">
      <c r="A1549" s="20"/>
      <c r="B1549" s="20"/>
      <c r="C1549" s="20" t="str">
        <f>IF(D1549="Critical",MAX($C$8:C1548)+1,"")</f>
        <v/>
      </c>
      <c r="D1549" s="20" t="str">
        <f t="shared" si="408"/>
        <v>-</v>
      </c>
      <c r="E1549" s="20" t="str">
        <f>VLOOKUP('PASTE-DOWN-DL'!F1549,'SSA-CODE'!$D$4:$E$56,2,FALSE)</f>
        <v>AHD</v>
      </c>
      <c r="F1549" s="48" t="str">
        <f t="shared" si="409"/>
        <v>SSA AM</v>
      </c>
      <c r="G1549" s="48" t="str">
        <f t="shared" si="410"/>
        <v xml:space="preserve">	SSA AM</v>
      </c>
      <c r="H1549" s="20">
        <v>1540</v>
      </c>
      <c r="I1549" t="s">
        <v>15004</v>
      </c>
      <c r="J1549" t="s">
        <v>6260</v>
      </c>
      <c r="K1549" t="s">
        <v>6275</v>
      </c>
      <c r="L1549" t="s">
        <v>6262</v>
      </c>
      <c r="M1549" t="s">
        <v>6263</v>
      </c>
      <c r="N1549" t="s">
        <v>15005</v>
      </c>
      <c r="O1549" t="s">
        <v>15006</v>
      </c>
      <c r="P1549" t="s">
        <v>6266</v>
      </c>
      <c r="Q1549" t="s">
        <v>7018</v>
      </c>
      <c r="R1549" t="s">
        <v>6279</v>
      </c>
      <c r="S1549" t="s">
        <v>15007</v>
      </c>
      <c r="T1549" t="s">
        <v>6770</v>
      </c>
      <c r="U1549" t="s">
        <v>15007</v>
      </c>
      <c r="V1549" t="s">
        <v>6271</v>
      </c>
      <c r="W1549" t="s">
        <v>15008</v>
      </c>
      <c r="X1549" t="s">
        <v>6488</v>
      </c>
      <c r="Y1549" t="s">
        <v>6269</v>
      </c>
      <c r="Z1549" s="48" t="str">
        <f t="shared" si="411"/>
        <v>SSA AM-10.121.15.166-CHHARODI B1_4/2-10.121.15.146-VIRAMGAM B2_4/2</v>
      </c>
      <c r="AA1549" s="48">
        <f t="shared" si="412"/>
        <v>15</v>
      </c>
      <c r="AB1549" s="48">
        <f t="shared" si="413"/>
        <v>24</v>
      </c>
      <c r="AC1549" s="48">
        <f t="shared" si="414"/>
        <v>15</v>
      </c>
      <c r="AD1549" s="48">
        <f t="shared" si="415"/>
        <v>24</v>
      </c>
      <c r="AE1549" s="48" t="str">
        <f t="shared" si="416"/>
        <v>10.121.15.166</v>
      </c>
      <c r="AF1549" s="42" t="str">
        <f t="shared" si="417"/>
        <v>10.121.15.146</v>
      </c>
      <c r="AG1549" s="7" t="str">
        <f t="shared" si="418"/>
        <v>CHHARODI</v>
      </c>
      <c r="AH1549" s="7" t="str">
        <f t="shared" si="419"/>
        <v>VIRAMGAM</v>
      </c>
      <c r="AI1549" s="7" t="str">
        <f t="shared" si="420"/>
        <v>S4P2</v>
      </c>
      <c r="AJ1549" s="7" t="str">
        <f t="shared" si="421"/>
        <v>S4P2</v>
      </c>
      <c r="AK1549" s="7" t="str">
        <f>IFERROR(VLOOKUP(Z1549,'PASTE-DL-ALARMS'!$Q$10:$W$2200,7,FALSE),"")</f>
        <v/>
      </c>
      <c r="AL1549" s="55" t="str">
        <f>IFERROR(VLOOKUP(Z1549,'PASTE-DL-ALARMS'!$Q$10:$W$2200,3,FALSE),"")</f>
        <v/>
      </c>
      <c r="AM1549" s="7" t="str">
        <f t="shared" si="422"/>
        <v>10.121.15.166_CHHARODI_S4P2</v>
      </c>
      <c r="AN1549" s="55" t="str">
        <f t="shared" si="423"/>
        <v>10.121.15.146_VIRAMGAM_S4P2</v>
      </c>
      <c r="AO1549" s="72" t="e">
        <f t="shared" ca="1" si="424"/>
        <v>#VALUE!</v>
      </c>
      <c r="AP1549" s="7" t="str">
        <f>IFERROR(VLOOKUP(Z1549,'PASTE-DL-ALARMS'!$Q$10:$Z$2800,8,FALSE),"")</f>
        <v/>
      </c>
    </row>
    <row r="1550" spans="1:42" x14ac:dyDescent="0.25">
      <c r="A1550" s="20"/>
      <c r="B1550" s="20"/>
      <c r="C1550" s="20" t="str">
        <f>IF(D1550="Critical",MAX($C$8:C1549)+1,"")</f>
        <v/>
      </c>
      <c r="D1550" s="20" t="str">
        <f t="shared" si="408"/>
        <v>-</v>
      </c>
      <c r="E1550" s="20" t="str">
        <f>VLOOKUP('PASTE-DOWN-DL'!F1550,'SSA-CODE'!$D$4:$E$56,2,FALSE)</f>
        <v>JND</v>
      </c>
      <c r="F1550" s="48" t="str">
        <f t="shared" si="409"/>
        <v>SSA JND</v>
      </c>
      <c r="G1550" s="48" t="str">
        <f t="shared" si="410"/>
        <v xml:space="preserve">	SSA JND</v>
      </c>
      <c r="H1550" s="20">
        <v>1541</v>
      </c>
      <c r="I1550" t="s">
        <v>15009</v>
      </c>
      <c r="J1550" t="s">
        <v>6260</v>
      </c>
      <c r="K1550" t="s">
        <v>6261</v>
      </c>
      <c r="L1550" t="s">
        <v>6262</v>
      </c>
      <c r="M1550" t="s">
        <v>6263</v>
      </c>
      <c r="N1550" t="s">
        <v>15010</v>
      </c>
      <c r="O1550" t="s">
        <v>15011</v>
      </c>
      <c r="P1550" t="s">
        <v>6266</v>
      </c>
      <c r="Q1550" t="s">
        <v>6608</v>
      </c>
      <c r="R1550" t="s">
        <v>6686</v>
      </c>
      <c r="S1550" t="s">
        <v>14272</v>
      </c>
      <c r="T1550" t="s">
        <v>6304</v>
      </c>
      <c r="U1550" t="s">
        <v>7288</v>
      </c>
      <c r="V1550" t="s">
        <v>6271</v>
      </c>
      <c r="W1550" t="s">
        <v>15012</v>
      </c>
      <c r="X1550" t="s">
        <v>15013</v>
      </c>
      <c r="Y1550" t="s">
        <v>6269</v>
      </c>
      <c r="Z1550" s="48" t="str">
        <f t="shared" si="411"/>
        <v>SSA JND-10.121.97.194-BILKH_4/1-10.121.97.195-CHAPARDA_3/1</v>
      </c>
      <c r="AA1550" s="48">
        <f t="shared" si="412"/>
        <v>15</v>
      </c>
      <c r="AB1550" s="48">
        <f t="shared" si="413"/>
        <v>24</v>
      </c>
      <c r="AC1550" s="48">
        <f t="shared" si="414"/>
        <v>15</v>
      </c>
      <c r="AD1550" s="48">
        <f t="shared" si="415"/>
        <v>21</v>
      </c>
      <c r="AE1550" s="48" t="str">
        <f t="shared" si="416"/>
        <v>10.121.97.195</v>
      </c>
      <c r="AF1550" s="42" t="str">
        <f t="shared" si="417"/>
        <v>10.121.97.194</v>
      </c>
      <c r="AG1550" s="7" t="str">
        <f t="shared" si="418"/>
        <v>CHAPARDA</v>
      </c>
      <c r="AH1550" s="7" t="str">
        <f t="shared" si="419"/>
        <v>BILKH</v>
      </c>
      <c r="AI1550" s="7" t="str">
        <f t="shared" si="420"/>
        <v>S3P1</v>
      </c>
      <c r="AJ1550" s="7" t="str">
        <f t="shared" si="421"/>
        <v>S4P1</v>
      </c>
      <c r="AK1550" s="7" t="str">
        <f>IFERROR(VLOOKUP(Z1550,'PASTE-DL-ALARMS'!$Q$10:$W$2200,7,FALSE),"")</f>
        <v/>
      </c>
      <c r="AL1550" s="55" t="str">
        <f>IFERROR(VLOOKUP(Z1550,'PASTE-DL-ALARMS'!$Q$10:$W$2200,3,FALSE),"")</f>
        <v/>
      </c>
      <c r="AM1550" s="7" t="str">
        <f t="shared" si="422"/>
        <v>10.121.97.195_CHAPARDA_S3P1</v>
      </c>
      <c r="AN1550" s="55" t="str">
        <f t="shared" si="423"/>
        <v>10.121.97.194_BILKH_S4P1</v>
      </c>
      <c r="AO1550" s="72" t="e">
        <f t="shared" ca="1" si="424"/>
        <v>#VALUE!</v>
      </c>
      <c r="AP1550" s="7" t="str">
        <f>IFERROR(VLOOKUP(Z1550,'PASTE-DL-ALARMS'!$Q$10:$Z$2800,8,FALSE),"")</f>
        <v/>
      </c>
    </row>
    <row r="1551" spans="1:42" x14ac:dyDescent="0.25">
      <c r="A1551" s="20"/>
      <c r="B1551" s="20"/>
      <c r="C1551" s="20" t="str">
        <f>IF(D1551="Critical",MAX($C$8:C1550)+1,"")</f>
        <v/>
      </c>
      <c r="D1551" s="20" t="str">
        <f t="shared" si="408"/>
        <v>-</v>
      </c>
      <c r="E1551" s="20" t="str">
        <f>VLOOKUP('PASTE-DOWN-DL'!F1551,'SSA-CODE'!$D$4:$E$56,2,FALSE)</f>
        <v>JMN</v>
      </c>
      <c r="F1551" s="48" t="str">
        <f t="shared" si="409"/>
        <v>SSA JMN</v>
      </c>
      <c r="G1551" s="48" t="str">
        <f t="shared" si="410"/>
        <v xml:space="preserve">	SSA JMN</v>
      </c>
      <c r="H1551" s="20">
        <v>1542</v>
      </c>
      <c r="I1551" t="s">
        <v>15014</v>
      </c>
      <c r="J1551" t="s">
        <v>6260</v>
      </c>
      <c r="K1551" t="s">
        <v>6261</v>
      </c>
      <c r="L1551" t="s">
        <v>6262</v>
      </c>
      <c r="M1551" t="s">
        <v>6263</v>
      </c>
      <c r="N1551" t="s">
        <v>15015</v>
      </c>
      <c r="O1551" t="s">
        <v>15016</v>
      </c>
      <c r="P1551" t="s">
        <v>6266</v>
      </c>
      <c r="Q1551" t="s">
        <v>8895</v>
      </c>
      <c r="R1551" t="s">
        <v>6279</v>
      </c>
      <c r="S1551" t="s">
        <v>15017</v>
      </c>
      <c r="T1551" t="s">
        <v>6287</v>
      </c>
      <c r="U1551" t="s">
        <v>6269</v>
      </c>
      <c r="V1551" t="s">
        <v>6271</v>
      </c>
      <c r="W1551" t="s">
        <v>15018</v>
      </c>
      <c r="X1551" t="s">
        <v>15019</v>
      </c>
      <c r="Y1551" t="s">
        <v>6269</v>
      </c>
      <c r="Z1551" s="48" t="str">
        <f t="shared" si="411"/>
        <v>SSA JMN-10.121.68.213-Jamnagar_B2-10.121.68.193-Jamanagar GNE_PH3_6/1</v>
      </c>
      <c r="AA1551" s="48">
        <f t="shared" si="412"/>
        <v>15</v>
      </c>
      <c r="AB1551" s="48">
        <f t="shared" si="413"/>
        <v>24</v>
      </c>
      <c r="AC1551" s="48">
        <f t="shared" si="414"/>
        <v>15</v>
      </c>
      <c r="AD1551" s="48">
        <f t="shared" si="415"/>
        <v>28</v>
      </c>
      <c r="AE1551" s="48" t="str">
        <f t="shared" si="416"/>
        <v>10.121.68.213</v>
      </c>
      <c r="AF1551" s="42" t="str">
        <f t="shared" si="417"/>
        <v>10.121.68.193</v>
      </c>
      <c r="AG1551" s="7" t="str">
        <f t="shared" si="418"/>
        <v>JAMNAGAR</v>
      </c>
      <c r="AH1551" s="7" t="str">
        <f t="shared" si="419"/>
        <v>JAMNAGAR GNE</v>
      </c>
      <c r="AI1551" s="7" t="str">
        <f t="shared" si="420"/>
        <v>S5P1</v>
      </c>
      <c r="AJ1551" s="7" t="str">
        <f t="shared" si="421"/>
        <v>S6P1</v>
      </c>
      <c r="AK1551" s="7" t="str">
        <f>IFERROR(VLOOKUP(Z1551,'PASTE-DL-ALARMS'!$Q$10:$W$2200,7,FALSE),"")</f>
        <v/>
      </c>
      <c r="AL1551" s="55" t="str">
        <f>IFERROR(VLOOKUP(Z1551,'PASTE-DL-ALARMS'!$Q$10:$W$2200,3,FALSE),"")</f>
        <v/>
      </c>
      <c r="AM1551" s="7" t="str">
        <f t="shared" si="422"/>
        <v>10.121.68.213_JAMNAGAR_S5P1</v>
      </c>
      <c r="AN1551" s="55" t="str">
        <f t="shared" si="423"/>
        <v>10.121.68.193_JAMNAGAR GNE_S6P1</v>
      </c>
      <c r="AO1551" s="72" t="e">
        <f t="shared" ca="1" si="424"/>
        <v>#VALUE!</v>
      </c>
      <c r="AP1551" s="7" t="str">
        <f>IFERROR(VLOOKUP(Z1551,'PASTE-DL-ALARMS'!$Q$10:$Z$2800,8,FALSE),"")</f>
        <v/>
      </c>
    </row>
    <row r="1552" spans="1:42" x14ac:dyDescent="0.25">
      <c r="A1552" s="20"/>
      <c r="B1552" s="20"/>
      <c r="C1552" s="20" t="str">
        <f>IF(D1552="Critical",MAX($C$8:C1551)+1,"")</f>
        <v/>
      </c>
      <c r="D1552" s="20" t="str">
        <f t="shared" si="408"/>
        <v>-</v>
      </c>
      <c r="E1552" s="20" t="str">
        <f>VLOOKUP('PASTE-DOWN-DL'!F1552,'SSA-CODE'!$D$4:$E$56,2,FALSE)</f>
        <v>WTR AM</v>
      </c>
      <c r="F1552" s="48" t="str">
        <f t="shared" si="409"/>
        <v>WTR AM</v>
      </c>
      <c r="G1552" s="48" t="str">
        <f t="shared" si="410"/>
        <v xml:space="preserve">	WTR AM</v>
      </c>
      <c r="H1552" s="20">
        <v>1543</v>
      </c>
      <c r="I1552" t="s">
        <v>15020</v>
      </c>
      <c r="J1552" t="s">
        <v>6260</v>
      </c>
      <c r="K1552" t="s">
        <v>6261</v>
      </c>
      <c r="L1552" t="s">
        <v>6262</v>
      </c>
      <c r="M1552" t="s">
        <v>6263</v>
      </c>
      <c r="N1552" t="s">
        <v>15021</v>
      </c>
      <c r="O1552" t="s">
        <v>15022</v>
      </c>
      <c r="P1552" t="s">
        <v>6266</v>
      </c>
      <c r="Q1552" t="s">
        <v>6343</v>
      </c>
      <c r="R1552" t="s">
        <v>6692</v>
      </c>
      <c r="S1552" t="s">
        <v>6269</v>
      </c>
      <c r="T1552" t="s">
        <v>6602</v>
      </c>
      <c r="U1552" t="s">
        <v>6269</v>
      </c>
      <c r="V1552" t="s">
        <v>6271</v>
      </c>
      <c r="W1552" t="s">
        <v>15023</v>
      </c>
      <c r="X1552" t="s">
        <v>15024</v>
      </c>
      <c r="Y1552" t="s">
        <v>6269</v>
      </c>
      <c r="Z1552" s="48" t="str">
        <f t="shared" si="411"/>
        <v>WTR AM-10.121.15.204-TN725B_Visnagar(B2)\S4P1- 10.121.15.203-TN725B_Kheralu(B2)\S3P1</v>
      </c>
      <c r="AA1552" s="48">
        <f t="shared" si="412"/>
        <v>15</v>
      </c>
      <c r="AB1552" s="48">
        <f t="shared" si="413"/>
        <v>24</v>
      </c>
      <c r="AC1552" s="48">
        <f t="shared" si="414"/>
        <v>15</v>
      </c>
      <c r="AD1552" s="48">
        <f t="shared" si="415"/>
        <v>23</v>
      </c>
      <c r="AE1552" s="48" t="str">
        <f t="shared" si="416"/>
        <v>10.121.15.204</v>
      </c>
      <c r="AF1552" s="42" t="str">
        <f t="shared" si="417"/>
        <v>10.121.15.203</v>
      </c>
      <c r="AG1552" s="7" t="str">
        <f t="shared" si="418"/>
        <v>Visnagar</v>
      </c>
      <c r="AH1552" s="7" t="str">
        <f t="shared" si="419"/>
        <v>Kheralu</v>
      </c>
      <c r="AI1552" s="7" t="str">
        <f t="shared" si="420"/>
        <v>S4P1</v>
      </c>
      <c r="AJ1552" s="7" t="str">
        <f t="shared" si="421"/>
        <v>S3P1</v>
      </c>
      <c r="AK1552" s="7" t="str">
        <f>IFERROR(VLOOKUP(Z1552,'PASTE-DL-ALARMS'!$Q$10:$W$2200,7,FALSE),"")</f>
        <v/>
      </c>
      <c r="AL1552" s="55" t="str">
        <f>IFERROR(VLOOKUP(Z1552,'PASTE-DL-ALARMS'!$Q$10:$W$2200,3,FALSE),"")</f>
        <v/>
      </c>
      <c r="AM1552" s="7" t="str">
        <f t="shared" si="422"/>
        <v>10.121.15.204_Visnagar_S4P1</v>
      </c>
      <c r="AN1552" s="55" t="str">
        <f t="shared" si="423"/>
        <v>10.121.15.203_Kheralu_S3P1</v>
      </c>
      <c r="AO1552" s="72" t="e">
        <f t="shared" ca="1" si="424"/>
        <v>#VALUE!</v>
      </c>
      <c r="AP1552" s="7" t="str">
        <f>IFERROR(VLOOKUP(Z1552,'PASTE-DL-ALARMS'!$Q$10:$Z$2800,8,FALSE),"")</f>
        <v/>
      </c>
    </row>
    <row r="1553" spans="1:42" x14ac:dyDescent="0.25">
      <c r="A1553" s="20"/>
      <c r="B1553" s="20"/>
      <c r="C1553" s="20" t="str">
        <f>IF(D1553="Critical",MAX($C$8:C1552)+1,"")</f>
        <v/>
      </c>
      <c r="D1553" s="20" t="str">
        <f t="shared" si="408"/>
        <v>-</v>
      </c>
      <c r="E1553" s="20" t="str">
        <f>VLOOKUP('PASTE-DOWN-DL'!F1553,'SSA-CODE'!$D$4:$E$56,2,FALSE)</f>
        <v>WTR AM</v>
      </c>
      <c r="F1553" s="48" t="str">
        <f t="shared" si="409"/>
        <v>WTR AM</v>
      </c>
      <c r="G1553" s="48" t="str">
        <f t="shared" si="410"/>
        <v xml:space="preserve">	WTR AM</v>
      </c>
      <c r="H1553" s="20">
        <v>1544</v>
      </c>
      <c r="I1553" t="s">
        <v>15025</v>
      </c>
      <c r="J1553" t="s">
        <v>6260</v>
      </c>
      <c r="K1553" t="s">
        <v>6261</v>
      </c>
      <c r="L1553" t="s">
        <v>6262</v>
      </c>
      <c r="M1553" t="s">
        <v>6263</v>
      </c>
      <c r="N1553" t="s">
        <v>15026</v>
      </c>
      <c r="O1553" t="s">
        <v>15027</v>
      </c>
      <c r="P1553" t="s">
        <v>6266</v>
      </c>
      <c r="Q1553" t="s">
        <v>6360</v>
      </c>
      <c r="R1553" t="s">
        <v>6343</v>
      </c>
      <c r="S1553" t="s">
        <v>6269</v>
      </c>
      <c r="T1553" t="s">
        <v>6387</v>
      </c>
      <c r="U1553" t="s">
        <v>6269</v>
      </c>
      <c r="V1553" t="s">
        <v>6271</v>
      </c>
      <c r="W1553" t="s">
        <v>15028</v>
      </c>
      <c r="X1553" t="s">
        <v>15029</v>
      </c>
      <c r="Y1553" t="s">
        <v>6269</v>
      </c>
      <c r="Z1553" s="48" t="str">
        <f t="shared" si="411"/>
        <v>WTR AM-10.121.16.13-TN705B_POR_B1_S4P1-10.121.16.8-TN725B_R2_BARODA CITY_B2_S5P1</v>
      </c>
      <c r="AA1553" s="48">
        <f t="shared" si="412"/>
        <v>14</v>
      </c>
      <c r="AB1553" s="48">
        <f t="shared" si="413"/>
        <v>18</v>
      </c>
      <c r="AC1553" s="48">
        <f t="shared" si="414"/>
        <v>13</v>
      </c>
      <c r="AD1553" s="48">
        <f t="shared" si="415"/>
        <v>27</v>
      </c>
      <c r="AE1553" s="48" t="str">
        <f t="shared" si="416"/>
        <v>10.121.16.13</v>
      </c>
      <c r="AF1553" s="42" t="str">
        <f t="shared" si="417"/>
        <v>10.121.16.8</v>
      </c>
      <c r="AG1553" s="7" t="str">
        <f t="shared" si="418"/>
        <v>POR</v>
      </c>
      <c r="AH1553" s="7" t="str">
        <f t="shared" si="419"/>
        <v>BARODA CITY 1</v>
      </c>
      <c r="AI1553" s="7" t="str">
        <f t="shared" si="420"/>
        <v>S4P1</v>
      </c>
      <c r="AJ1553" s="7" t="str">
        <f t="shared" si="421"/>
        <v>S5P1</v>
      </c>
      <c r="AK1553" s="7" t="str">
        <f>IFERROR(VLOOKUP(Z1553,'PASTE-DL-ALARMS'!$Q$10:$W$2200,7,FALSE),"")</f>
        <v/>
      </c>
      <c r="AL1553" s="55" t="str">
        <f>IFERROR(VLOOKUP(Z1553,'PASTE-DL-ALARMS'!$Q$10:$W$2200,3,FALSE),"")</f>
        <v/>
      </c>
      <c r="AM1553" s="7" t="str">
        <f t="shared" si="422"/>
        <v>10.121.16.13_POR_S4P1</v>
      </c>
      <c r="AN1553" s="55" t="str">
        <f t="shared" si="423"/>
        <v>10.121.16.8_BARODA CITY 1_S5P1</v>
      </c>
      <c r="AO1553" s="72" t="e">
        <f t="shared" ca="1" si="424"/>
        <v>#VALUE!</v>
      </c>
      <c r="AP1553" s="7" t="str">
        <f>IFERROR(VLOOKUP(Z1553,'PASTE-DL-ALARMS'!$Q$10:$Z$2800,8,FALSE),"")</f>
        <v/>
      </c>
    </row>
    <row r="1554" spans="1:42" x14ac:dyDescent="0.25">
      <c r="A1554" s="20"/>
      <c r="B1554" s="20"/>
      <c r="C1554" s="20" t="str">
        <f>IF(D1554="Critical",MAX($C$8:C1553)+1,"")</f>
        <v/>
      </c>
      <c r="D1554" s="20" t="str">
        <f t="shared" si="408"/>
        <v>-</v>
      </c>
      <c r="E1554" s="20" t="str">
        <f>VLOOKUP('PASTE-DOWN-DL'!F1554,'SSA-CODE'!$D$4:$E$56,2,FALSE)</f>
        <v>RJT</v>
      </c>
      <c r="F1554" s="48" t="str">
        <f t="shared" si="409"/>
        <v>SSA RJ</v>
      </c>
      <c r="G1554" s="48" t="str">
        <f t="shared" si="410"/>
        <v xml:space="preserve">	SSA RJ</v>
      </c>
      <c r="H1554" s="20">
        <v>1545</v>
      </c>
      <c r="I1554" t="s">
        <v>15030</v>
      </c>
      <c r="J1554" t="s">
        <v>6260</v>
      </c>
      <c r="K1554" t="s">
        <v>6261</v>
      </c>
      <c r="L1554" t="s">
        <v>6262</v>
      </c>
      <c r="M1554" t="s">
        <v>6263</v>
      </c>
      <c r="N1554" t="s">
        <v>15031</v>
      </c>
      <c r="O1554" t="s">
        <v>15032</v>
      </c>
      <c r="P1554" t="s">
        <v>6266</v>
      </c>
      <c r="Q1554" t="s">
        <v>6516</v>
      </c>
      <c r="R1554" t="s">
        <v>6279</v>
      </c>
      <c r="S1554" t="s">
        <v>6269</v>
      </c>
      <c r="T1554" t="s">
        <v>6353</v>
      </c>
      <c r="U1554" t="s">
        <v>8363</v>
      </c>
      <c r="V1554" t="s">
        <v>6271</v>
      </c>
      <c r="W1554" t="s">
        <v>15033</v>
      </c>
      <c r="X1554" t="s">
        <v>15034</v>
      </c>
      <c r="Y1554" t="s">
        <v>6269</v>
      </c>
      <c r="Z1554" s="48" t="str">
        <f t="shared" si="411"/>
        <v>SSA RJ-10.121.19.69-Bhaktinagar 1_B2-10.121.19.70-Bhaktinagar2_B2</v>
      </c>
      <c r="AA1554" s="48">
        <f t="shared" si="412"/>
        <v>14</v>
      </c>
      <c r="AB1554" s="48">
        <f t="shared" si="413"/>
        <v>27</v>
      </c>
      <c r="AC1554" s="48">
        <f t="shared" si="414"/>
        <v>14</v>
      </c>
      <c r="AD1554" s="48">
        <f t="shared" si="415"/>
        <v>27</v>
      </c>
      <c r="AE1554" s="48" t="str">
        <f t="shared" si="416"/>
        <v>10.121.19.70</v>
      </c>
      <c r="AF1554" s="42" t="str">
        <f t="shared" si="417"/>
        <v>10.121.19.69</v>
      </c>
      <c r="AG1554" s="7" t="str">
        <f t="shared" si="418"/>
        <v>BHAKTINAGAR2</v>
      </c>
      <c r="AH1554" s="7" t="str">
        <f t="shared" si="419"/>
        <v>BHAKTINAGAR1</v>
      </c>
      <c r="AI1554" s="7" t="str">
        <f t="shared" si="420"/>
        <v>S6P1</v>
      </c>
      <c r="AJ1554" s="7" t="str">
        <f t="shared" si="421"/>
        <v>S4P1</v>
      </c>
      <c r="AK1554" s="7" t="str">
        <f>IFERROR(VLOOKUP(Z1554,'PASTE-DL-ALARMS'!$Q$10:$W$2200,7,FALSE),"")</f>
        <v/>
      </c>
      <c r="AL1554" s="55" t="str">
        <f>IFERROR(VLOOKUP(Z1554,'PASTE-DL-ALARMS'!$Q$10:$W$2200,3,FALSE),"")</f>
        <v/>
      </c>
      <c r="AM1554" s="7" t="str">
        <f t="shared" si="422"/>
        <v>10.121.19.70_BHAKTINAGAR2_S6P1</v>
      </c>
      <c r="AN1554" s="55" t="str">
        <f t="shared" si="423"/>
        <v>10.121.19.69_BHAKTINAGAR1_S4P1</v>
      </c>
      <c r="AO1554" s="72" t="e">
        <f t="shared" ca="1" si="424"/>
        <v>#VALUE!</v>
      </c>
      <c r="AP1554" s="7" t="str">
        <f>IFERROR(VLOOKUP(Z1554,'PASTE-DL-ALARMS'!$Q$10:$Z$2800,8,FALSE),"")</f>
        <v/>
      </c>
    </row>
    <row r="1555" spans="1:42" x14ac:dyDescent="0.25">
      <c r="A1555" s="20"/>
      <c r="B1555" s="20"/>
      <c r="C1555" s="20" t="str">
        <f>IF(D1555="Critical",MAX($C$8:C1554)+1,"")</f>
        <v/>
      </c>
      <c r="D1555" s="20" t="str">
        <f t="shared" si="408"/>
        <v>-</v>
      </c>
      <c r="E1555" s="20" t="str">
        <f>VLOOKUP('PASTE-DOWN-DL'!F1555,'SSA-CODE'!$D$4:$E$56,2,FALSE)</f>
        <v>GDR</v>
      </c>
      <c r="F1555" s="48" t="str">
        <f t="shared" si="409"/>
        <v>SSA GDH</v>
      </c>
      <c r="G1555" s="48" t="str">
        <f t="shared" si="410"/>
        <v xml:space="preserve">	SSA GDH</v>
      </c>
      <c r="H1555" s="20">
        <v>1546</v>
      </c>
      <c r="I1555" t="s">
        <v>15035</v>
      </c>
      <c r="J1555" t="s">
        <v>6260</v>
      </c>
      <c r="K1555" t="s">
        <v>6275</v>
      </c>
      <c r="L1555" t="s">
        <v>6262</v>
      </c>
      <c r="M1555" t="s">
        <v>6263</v>
      </c>
      <c r="N1555" t="s">
        <v>15036</v>
      </c>
      <c r="O1555" t="s">
        <v>15037</v>
      </c>
      <c r="P1555" t="s">
        <v>6266</v>
      </c>
      <c r="Q1555" t="s">
        <v>7771</v>
      </c>
      <c r="R1555" t="s">
        <v>6279</v>
      </c>
      <c r="S1555" t="s">
        <v>14283</v>
      </c>
      <c r="T1555" t="s">
        <v>6500</v>
      </c>
      <c r="U1555" t="s">
        <v>6305</v>
      </c>
      <c r="V1555" t="s">
        <v>6271</v>
      </c>
      <c r="W1555" t="s">
        <v>15038</v>
      </c>
      <c r="X1555" t="s">
        <v>6488</v>
      </c>
      <c r="Y1555" t="s">
        <v>6269</v>
      </c>
      <c r="Z1555" s="48" t="str">
        <f t="shared" si="411"/>
        <v>SSA GDH-10.121.19.18-BANDIBAR A1_2/5-10.121.19.19-RANDHIKPUR A1_1/5</v>
      </c>
      <c r="AA1555" s="48">
        <f t="shared" si="412"/>
        <v>14</v>
      </c>
      <c r="AB1555" s="48">
        <f t="shared" si="413"/>
        <v>23</v>
      </c>
      <c r="AC1555" s="48">
        <f t="shared" si="414"/>
        <v>14</v>
      </c>
      <c r="AD1555" s="48">
        <f t="shared" si="415"/>
        <v>25</v>
      </c>
      <c r="AE1555" s="48" t="str">
        <f t="shared" si="416"/>
        <v>10.121.19.18</v>
      </c>
      <c r="AF1555" s="42" t="str">
        <f t="shared" si="417"/>
        <v>10.121.19.19</v>
      </c>
      <c r="AG1555" s="7" t="str">
        <f t="shared" si="418"/>
        <v>BANDIBAR</v>
      </c>
      <c r="AH1555" s="7" t="str">
        <f t="shared" si="419"/>
        <v>RANDHIKPUR</v>
      </c>
      <c r="AI1555" s="7" t="str">
        <f t="shared" si="420"/>
        <v>S2P5</v>
      </c>
      <c r="AJ1555" s="7" t="str">
        <f t="shared" si="421"/>
        <v>S1P5</v>
      </c>
      <c r="AK1555" s="7" t="str">
        <f>IFERROR(VLOOKUP(Z1555,'PASTE-DL-ALARMS'!$Q$10:$W$2200,7,FALSE),"")</f>
        <v/>
      </c>
      <c r="AL1555" s="55" t="str">
        <f>IFERROR(VLOOKUP(Z1555,'PASTE-DL-ALARMS'!$Q$10:$W$2200,3,FALSE),"")</f>
        <v/>
      </c>
      <c r="AM1555" s="7" t="str">
        <f t="shared" si="422"/>
        <v>10.121.19.18_BANDIBAR_S2P5</v>
      </c>
      <c r="AN1555" s="55" t="str">
        <f t="shared" si="423"/>
        <v>10.121.19.19_RANDHIKPUR_S1P5</v>
      </c>
      <c r="AO1555" s="72" t="e">
        <f t="shared" ca="1" si="424"/>
        <v>#VALUE!</v>
      </c>
      <c r="AP1555" s="7" t="str">
        <f>IFERROR(VLOOKUP(Z1555,'PASTE-DL-ALARMS'!$Q$10:$Z$2800,8,FALSE),"")</f>
        <v/>
      </c>
    </row>
    <row r="1556" spans="1:42" x14ac:dyDescent="0.25">
      <c r="A1556" s="20"/>
      <c r="B1556" s="20"/>
      <c r="C1556" s="20" t="str">
        <f>IF(D1556="Critical",MAX($C$8:C1555)+1,"")</f>
        <v/>
      </c>
      <c r="D1556" s="20" t="str">
        <f t="shared" si="408"/>
        <v>-</v>
      </c>
      <c r="E1556" s="20" t="str">
        <f>VLOOKUP('PASTE-DOWN-DL'!F1556,'SSA-CODE'!$D$4:$E$56,2,FALSE)</f>
        <v>JND</v>
      </c>
      <c r="F1556" s="48" t="str">
        <f t="shared" si="409"/>
        <v>SSA JND</v>
      </c>
      <c r="G1556" s="48" t="str">
        <f t="shared" si="410"/>
        <v xml:space="preserve">	SSA JND</v>
      </c>
      <c r="H1556" s="20">
        <v>1547</v>
      </c>
      <c r="I1556" t="s">
        <v>15039</v>
      </c>
      <c r="J1556" t="s">
        <v>6260</v>
      </c>
      <c r="K1556" t="s">
        <v>6275</v>
      </c>
      <c r="L1556" t="s">
        <v>6262</v>
      </c>
      <c r="M1556" t="s">
        <v>6263</v>
      </c>
      <c r="N1556" t="s">
        <v>15040</v>
      </c>
      <c r="O1556" t="s">
        <v>15041</v>
      </c>
      <c r="P1556" t="s">
        <v>6266</v>
      </c>
      <c r="Q1556" t="s">
        <v>6850</v>
      </c>
      <c r="R1556" t="s">
        <v>6279</v>
      </c>
      <c r="S1556" t="s">
        <v>11488</v>
      </c>
      <c r="T1556" t="s">
        <v>6471</v>
      </c>
      <c r="U1556" t="s">
        <v>8402</v>
      </c>
      <c r="V1556" t="s">
        <v>6271</v>
      </c>
      <c r="W1556" t="s">
        <v>15042</v>
      </c>
      <c r="X1556" t="s">
        <v>15043</v>
      </c>
      <c r="Y1556" t="s">
        <v>6269</v>
      </c>
      <c r="Z1556" s="48" t="str">
        <f t="shared" si="411"/>
        <v>SSA JND-10.121.24.16-Vadal_1/5-10.121.24.36-GIDC_A1_1/6</v>
      </c>
      <c r="AA1556" s="48">
        <f t="shared" si="412"/>
        <v>14</v>
      </c>
      <c r="AB1556" s="48">
        <f t="shared" si="413"/>
        <v>20</v>
      </c>
      <c r="AC1556" s="48">
        <f t="shared" si="414"/>
        <v>14</v>
      </c>
      <c r="AD1556" s="48">
        <f t="shared" si="415"/>
        <v>19</v>
      </c>
      <c r="AE1556" s="48" t="str">
        <f t="shared" si="416"/>
        <v>10.121.24.16</v>
      </c>
      <c r="AF1556" s="42" t="str">
        <f t="shared" si="417"/>
        <v>10.121.24.36</v>
      </c>
      <c r="AG1556" s="7" t="str">
        <f t="shared" si="418"/>
        <v>Vadal</v>
      </c>
      <c r="AH1556" s="7" t="str">
        <f t="shared" si="419"/>
        <v>GIDC</v>
      </c>
      <c r="AI1556" s="7" t="str">
        <f t="shared" si="420"/>
        <v>S1P5</v>
      </c>
      <c r="AJ1556" s="7" t="str">
        <f t="shared" si="421"/>
        <v>S1P6</v>
      </c>
      <c r="AK1556" s="7" t="str">
        <f>IFERROR(VLOOKUP(Z1556,'PASTE-DL-ALARMS'!$Q$10:$W$2200,7,FALSE),"")</f>
        <v/>
      </c>
      <c r="AL1556" s="55" t="str">
        <f>IFERROR(VLOOKUP(Z1556,'PASTE-DL-ALARMS'!$Q$10:$W$2200,3,FALSE),"")</f>
        <v/>
      </c>
      <c r="AM1556" s="7" t="str">
        <f t="shared" si="422"/>
        <v>10.121.24.16_Vadal_S1P5</v>
      </c>
      <c r="AN1556" s="55" t="str">
        <f t="shared" si="423"/>
        <v>10.121.24.36_GIDC_S1P6</v>
      </c>
      <c r="AO1556" s="72" t="e">
        <f t="shared" ca="1" si="424"/>
        <v>#VALUE!</v>
      </c>
      <c r="AP1556" s="7" t="str">
        <f>IFERROR(VLOOKUP(Z1556,'PASTE-DL-ALARMS'!$Q$10:$Z$2800,8,FALSE),"")</f>
        <v/>
      </c>
    </row>
    <row r="1557" spans="1:42" x14ac:dyDescent="0.25">
      <c r="A1557" s="20"/>
      <c r="B1557" s="20"/>
      <c r="C1557" s="20" t="str">
        <f>IF(D1557="Critical",MAX($C$8:C1556)+1,"")</f>
        <v/>
      </c>
      <c r="D1557" s="20" t="str">
        <f t="shared" si="408"/>
        <v>-</v>
      </c>
      <c r="E1557" s="20" t="str">
        <f>VLOOKUP('PASTE-DOWN-DL'!F1557,'SSA-CODE'!$D$4:$E$56,2,FALSE)</f>
        <v>WTR AM</v>
      </c>
      <c r="F1557" s="48" t="str">
        <f t="shared" si="409"/>
        <v>WTR AM</v>
      </c>
      <c r="G1557" s="48" t="str">
        <f t="shared" si="410"/>
        <v xml:space="preserve">	WTR AM</v>
      </c>
      <c r="H1557" s="20">
        <v>1548</v>
      </c>
      <c r="I1557" t="s">
        <v>15044</v>
      </c>
      <c r="J1557" t="s">
        <v>6260</v>
      </c>
      <c r="K1557" t="s">
        <v>6275</v>
      </c>
      <c r="L1557" t="s">
        <v>6262</v>
      </c>
      <c r="M1557" t="s">
        <v>6263</v>
      </c>
      <c r="N1557" t="s">
        <v>15045</v>
      </c>
      <c r="O1557" t="s">
        <v>15046</v>
      </c>
      <c r="P1557" t="s">
        <v>6266</v>
      </c>
      <c r="Q1557" t="s">
        <v>6686</v>
      </c>
      <c r="R1557" t="s">
        <v>6279</v>
      </c>
      <c r="S1557" t="s">
        <v>15047</v>
      </c>
      <c r="T1557" t="s">
        <v>6304</v>
      </c>
      <c r="U1557" t="s">
        <v>6989</v>
      </c>
      <c r="V1557" t="s">
        <v>6271</v>
      </c>
      <c r="W1557" t="s">
        <v>15048</v>
      </c>
      <c r="X1557" t="s">
        <v>15049</v>
      </c>
      <c r="Y1557" t="s">
        <v>6269</v>
      </c>
      <c r="Z1557" s="48" t="str">
        <f t="shared" si="411"/>
        <v>WTR AM-10.121.98.10-Sami B1_3/3-10.121.15.213-Harij B2_4/2</v>
      </c>
      <c r="AA1557" s="48">
        <f t="shared" si="412"/>
        <v>14</v>
      </c>
      <c r="AB1557" s="48">
        <f t="shared" si="413"/>
        <v>19</v>
      </c>
      <c r="AC1557" s="48">
        <f t="shared" si="414"/>
        <v>15</v>
      </c>
      <c r="AD1557" s="48">
        <f t="shared" si="415"/>
        <v>21</v>
      </c>
      <c r="AE1557" s="48" t="str">
        <f t="shared" si="416"/>
        <v>10.121.98.10</v>
      </c>
      <c r="AF1557" s="42" t="str">
        <f t="shared" si="417"/>
        <v>10.121.15.213</v>
      </c>
      <c r="AG1557" s="7" t="str">
        <f t="shared" si="418"/>
        <v>SAMI</v>
      </c>
      <c r="AH1557" s="7" t="str">
        <f t="shared" si="419"/>
        <v>Harij</v>
      </c>
      <c r="AI1557" s="7" t="str">
        <f t="shared" si="420"/>
        <v>S3P3</v>
      </c>
      <c r="AJ1557" s="7" t="str">
        <f t="shared" si="421"/>
        <v>S4P2</v>
      </c>
      <c r="AK1557" s="7" t="str">
        <f>IFERROR(VLOOKUP(Z1557,'PASTE-DL-ALARMS'!$Q$10:$W$2200,7,FALSE),"")</f>
        <v/>
      </c>
      <c r="AL1557" s="55" t="str">
        <f>IFERROR(VLOOKUP(Z1557,'PASTE-DL-ALARMS'!$Q$10:$W$2200,3,FALSE),"")</f>
        <v/>
      </c>
      <c r="AM1557" s="7" t="str">
        <f t="shared" si="422"/>
        <v>10.121.98.10_SAMI_S3P3</v>
      </c>
      <c r="AN1557" s="55" t="str">
        <f t="shared" si="423"/>
        <v>10.121.15.213_Harij_S4P2</v>
      </c>
      <c r="AO1557" s="72" t="e">
        <f t="shared" ca="1" si="424"/>
        <v>#VALUE!</v>
      </c>
      <c r="AP1557" s="7" t="str">
        <f>IFERROR(VLOOKUP(Z1557,'PASTE-DL-ALARMS'!$Q$10:$Z$2800,8,FALSE),"")</f>
        <v/>
      </c>
    </row>
    <row r="1558" spans="1:42" x14ac:dyDescent="0.25">
      <c r="A1558" s="20"/>
      <c r="B1558" s="20"/>
      <c r="C1558" s="20" t="str">
        <f>IF(D1558="Critical",MAX($C$8:C1557)+1,"")</f>
        <v/>
      </c>
      <c r="D1558" s="20" t="str">
        <f t="shared" si="408"/>
        <v>-</v>
      </c>
      <c r="E1558" s="20" t="str">
        <f>VLOOKUP('PASTE-DOWN-DL'!F1558,'SSA-CODE'!$D$4:$E$56,2,FALSE)</f>
        <v>JND</v>
      </c>
      <c r="F1558" s="48" t="str">
        <f t="shared" si="409"/>
        <v>SSA JND</v>
      </c>
      <c r="G1558" s="48" t="str">
        <f t="shared" si="410"/>
        <v xml:space="preserve">	SSA JND</v>
      </c>
      <c r="H1558" s="20">
        <v>1549</v>
      </c>
      <c r="I1558" t="s">
        <v>15050</v>
      </c>
      <c r="J1558" t="s">
        <v>6260</v>
      </c>
      <c r="K1558" t="s">
        <v>6261</v>
      </c>
      <c r="L1558" t="s">
        <v>6262</v>
      </c>
      <c r="M1558" t="s">
        <v>6263</v>
      </c>
      <c r="N1558" t="s">
        <v>15051</v>
      </c>
      <c r="O1558" t="s">
        <v>15052</v>
      </c>
      <c r="P1558" t="s">
        <v>6266</v>
      </c>
      <c r="Q1558" t="s">
        <v>6566</v>
      </c>
      <c r="R1558" t="s">
        <v>6616</v>
      </c>
      <c r="S1558" t="s">
        <v>15053</v>
      </c>
      <c r="T1558" t="s">
        <v>6313</v>
      </c>
      <c r="U1558" t="s">
        <v>15053</v>
      </c>
      <c r="V1558" t="s">
        <v>6271</v>
      </c>
      <c r="W1558" t="s">
        <v>15054</v>
      </c>
      <c r="X1558" t="s">
        <v>15055</v>
      </c>
      <c r="Y1558" t="s">
        <v>6269</v>
      </c>
      <c r="Z1558" s="48" t="str">
        <f t="shared" si="411"/>
        <v>SSA JND-10.121.97.228-GHANTIA PRACHI_61/-10.121.97.232-MORASA TE_3/1</v>
      </c>
      <c r="AA1558" s="48">
        <f t="shared" si="412"/>
        <v>15</v>
      </c>
      <c r="AB1558" s="48">
        <f t="shared" si="413"/>
        <v>30</v>
      </c>
      <c r="AC1558" s="48">
        <f t="shared" si="414"/>
        <v>15</v>
      </c>
      <c r="AD1558" s="48">
        <f t="shared" si="415"/>
        <v>25</v>
      </c>
      <c r="AE1558" s="48" t="str">
        <f t="shared" si="416"/>
        <v>10.121.97.228</v>
      </c>
      <c r="AF1558" s="42" t="str">
        <f t="shared" si="417"/>
        <v>10.121.97.232</v>
      </c>
      <c r="AG1558" s="7" t="str">
        <f t="shared" si="418"/>
        <v>GHANTIA PRACHI</v>
      </c>
      <c r="AH1558" s="7" t="str">
        <f t="shared" si="419"/>
        <v>MORASA TE</v>
      </c>
      <c r="AI1558" s="7" t="str">
        <f t="shared" si="420"/>
        <v>S6P1</v>
      </c>
      <c r="AJ1558" s="7" t="str">
        <f t="shared" si="421"/>
        <v>S3P1</v>
      </c>
      <c r="AK1558" s="7" t="str">
        <f>IFERROR(VLOOKUP(Z1558,'PASTE-DL-ALARMS'!$Q$10:$W$2200,7,FALSE),"")</f>
        <v/>
      </c>
      <c r="AL1558" s="55" t="str">
        <f>IFERROR(VLOOKUP(Z1558,'PASTE-DL-ALARMS'!$Q$10:$W$2200,3,FALSE),"")</f>
        <v/>
      </c>
      <c r="AM1558" s="7" t="str">
        <f t="shared" si="422"/>
        <v>10.121.97.228_GHANTIA PRACHI_S6P1</v>
      </c>
      <c r="AN1558" s="55" t="str">
        <f t="shared" si="423"/>
        <v>10.121.97.232_MORASA TE_S3P1</v>
      </c>
      <c r="AO1558" s="72" t="e">
        <f t="shared" ca="1" si="424"/>
        <v>#VALUE!</v>
      </c>
      <c r="AP1558" s="7" t="str">
        <f>IFERROR(VLOOKUP(Z1558,'PASTE-DL-ALARMS'!$Q$10:$Z$2800,8,FALSE),"")</f>
        <v/>
      </c>
    </row>
    <row r="1559" spans="1:42" x14ac:dyDescent="0.25">
      <c r="A1559" s="20"/>
      <c r="B1559" s="20"/>
      <c r="C1559" s="20" t="str">
        <f>IF(D1559="Critical",MAX($C$8:C1558)+1,"")</f>
        <v/>
      </c>
      <c r="D1559" s="20" t="str">
        <f t="shared" si="408"/>
        <v>-</v>
      </c>
      <c r="E1559" s="20" t="str">
        <f>VLOOKUP('PASTE-DOWN-DL'!F1559,'SSA-CODE'!$D$4:$E$56,2,FALSE)</f>
        <v>HMR</v>
      </c>
      <c r="F1559" s="48" t="str">
        <f t="shared" si="409"/>
        <v>SSA HMR</v>
      </c>
      <c r="G1559" s="48" t="str">
        <f t="shared" si="410"/>
        <v xml:space="preserve">	SSA HMR</v>
      </c>
      <c r="H1559" s="20">
        <v>1550</v>
      </c>
      <c r="I1559" t="s">
        <v>15056</v>
      </c>
      <c r="J1559" t="s">
        <v>6260</v>
      </c>
      <c r="K1559" t="s">
        <v>6261</v>
      </c>
      <c r="L1559" t="s">
        <v>6262</v>
      </c>
      <c r="M1559" t="s">
        <v>6263</v>
      </c>
      <c r="N1559" t="s">
        <v>15057</v>
      </c>
      <c r="O1559" t="s">
        <v>15058</v>
      </c>
      <c r="P1559" t="s">
        <v>6266</v>
      </c>
      <c r="Q1559" t="s">
        <v>6360</v>
      </c>
      <c r="R1559" t="s">
        <v>6529</v>
      </c>
      <c r="S1559" t="s">
        <v>7531</v>
      </c>
      <c r="T1559" t="s">
        <v>6353</v>
      </c>
      <c r="U1559" t="s">
        <v>7531</v>
      </c>
      <c r="V1559" t="s">
        <v>6271</v>
      </c>
      <c r="W1559" t="s">
        <v>15059</v>
      </c>
      <c r="X1559" t="s">
        <v>15060</v>
      </c>
      <c r="Y1559" t="s">
        <v>6269</v>
      </c>
      <c r="Z1559" s="48" t="str">
        <f t="shared" si="411"/>
        <v>SSA HMR-10.121.25.163-Motipura_4/1-10.21.25.165-GAMBHOI_ S3P1-10GE</v>
      </c>
      <c r="AA1559" s="48">
        <f t="shared" si="412"/>
        <v>15</v>
      </c>
      <c r="AB1559" s="48">
        <f t="shared" si="413"/>
        <v>23</v>
      </c>
      <c r="AC1559" s="48">
        <f t="shared" si="414"/>
        <v>15</v>
      </c>
      <c r="AD1559" s="48">
        <f t="shared" si="415"/>
        <v>24</v>
      </c>
      <c r="AE1559" s="48" t="str">
        <f t="shared" si="416"/>
        <v>10.121.25.165</v>
      </c>
      <c r="AF1559" s="42" t="str">
        <f t="shared" si="417"/>
        <v>10.121.25.163</v>
      </c>
      <c r="AG1559" s="7" t="str">
        <f t="shared" si="418"/>
        <v>GAMBHOI</v>
      </c>
      <c r="AH1559" s="7" t="str">
        <f t="shared" si="419"/>
        <v>Motipura</v>
      </c>
      <c r="AI1559" s="7" t="str">
        <f t="shared" si="420"/>
        <v>S3P1</v>
      </c>
      <c r="AJ1559" s="7" t="str">
        <f t="shared" si="421"/>
        <v>S4P1</v>
      </c>
      <c r="AK1559" s="7" t="str">
        <f>IFERROR(VLOOKUP(Z1559,'PASTE-DL-ALARMS'!$Q$10:$W$2200,7,FALSE),"")</f>
        <v/>
      </c>
      <c r="AL1559" s="55" t="str">
        <f>IFERROR(VLOOKUP(Z1559,'PASTE-DL-ALARMS'!$Q$10:$W$2200,3,FALSE),"")</f>
        <v/>
      </c>
      <c r="AM1559" s="7" t="str">
        <f t="shared" si="422"/>
        <v>10.121.25.165_GAMBHOI_S3P1</v>
      </c>
      <c r="AN1559" s="55" t="str">
        <f t="shared" si="423"/>
        <v>10.121.25.163_Motipura_S4P1</v>
      </c>
      <c r="AO1559" s="72" t="e">
        <f t="shared" ca="1" si="424"/>
        <v>#VALUE!</v>
      </c>
      <c r="AP1559" s="7" t="str">
        <f>IFERROR(VLOOKUP(Z1559,'PASTE-DL-ALARMS'!$Q$10:$Z$2800,8,FALSE),"")</f>
        <v/>
      </c>
    </row>
    <row r="1560" spans="1:42" x14ac:dyDescent="0.25">
      <c r="A1560" s="20"/>
      <c r="B1560" s="20"/>
      <c r="C1560" s="20" t="str">
        <f>IF(D1560="Critical",MAX($C$8:C1559)+1,"")</f>
        <v/>
      </c>
      <c r="D1560" s="20" t="str">
        <f t="shared" si="408"/>
        <v>-</v>
      </c>
      <c r="E1560" s="20" t="str">
        <f>VLOOKUP('PASTE-DOWN-DL'!F1560,'SSA-CODE'!$D$4:$E$56,2,FALSE)</f>
        <v>WTR RJ</v>
      </c>
      <c r="F1560" s="48" t="str">
        <f t="shared" si="409"/>
        <v>WTR RJ</v>
      </c>
      <c r="G1560" s="48" t="str">
        <f t="shared" si="410"/>
        <v xml:space="preserve">	WTR RJ</v>
      </c>
      <c r="H1560" s="20">
        <v>1551</v>
      </c>
      <c r="I1560" t="s">
        <v>15061</v>
      </c>
      <c r="J1560" t="s">
        <v>6466</v>
      </c>
      <c r="K1560" t="s">
        <v>6275</v>
      </c>
      <c r="L1560" t="s">
        <v>6262</v>
      </c>
      <c r="M1560" t="s">
        <v>6263</v>
      </c>
      <c r="N1560" t="s">
        <v>15062</v>
      </c>
      <c r="O1560" t="s">
        <v>15063</v>
      </c>
      <c r="P1560" t="s">
        <v>6266</v>
      </c>
      <c r="Q1560" t="s">
        <v>7230</v>
      </c>
      <c r="R1560" t="s">
        <v>6279</v>
      </c>
      <c r="S1560" t="s">
        <v>6269</v>
      </c>
      <c r="T1560" t="s">
        <v>6693</v>
      </c>
      <c r="U1560" t="s">
        <v>6269</v>
      </c>
      <c r="V1560" t="s">
        <v>6271</v>
      </c>
      <c r="W1560" t="s">
        <v>15064</v>
      </c>
      <c r="X1560" t="s">
        <v>15065</v>
      </c>
      <c r="Y1560" t="s">
        <v>6269</v>
      </c>
      <c r="Z1560" s="48" t="str">
        <f t="shared" si="411"/>
        <v>WTR RJ-10.121.17.135-RJKT KR 2 GNE_ 6/9 - 10.121.17.137 -RJKT KR_3/9</v>
      </c>
      <c r="AA1560" s="48">
        <f t="shared" si="412"/>
        <v>14</v>
      </c>
      <c r="AB1560" s="48">
        <f t="shared" si="413"/>
        <v>24</v>
      </c>
      <c r="AC1560" s="48">
        <f t="shared" si="414"/>
        <v>14</v>
      </c>
      <c r="AD1560" s="48">
        <f t="shared" si="415"/>
        <v>25</v>
      </c>
      <c r="AE1560" s="48" t="str">
        <f t="shared" si="416"/>
        <v>10.121.17.27</v>
      </c>
      <c r="AF1560" s="42" t="str">
        <f t="shared" si="417"/>
        <v>10.121.17.25</v>
      </c>
      <c r="AG1560" s="7" t="str">
        <f t="shared" si="418"/>
        <v>RAJKOT KR</v>
      </c>
      <c r="AH1560" s="7" t="str">
        <f t="shared" si="419"/>
        <v>RAJKOT KR2</v>
      </c>
      <c r="AI1560" s="7" t="str">
        <f t="shared" si="420"/>
        <v>S3P9</v>
      </c>
      <c r="AJ1560" s="7" t="str">
        <f t="shared" si="421"/>
        <v>S6P9</v>
      </c>
      <c r="AK1560" s="7" t="str">
        <f>IFERROR(VLOOKUP(Z1560,'PASTE-DL-ALARMS'!$Q$10:$W$2200,7,FALSE),"")</f>
        <v/>
      </c>
      <c r="AL1560" s="55" t="str">
        <f>IFERROR(VLOOKUP(Z1560,'PASTE-DL-ALARMS'!$Q$10:$W$2200,3,FALSE),"")</f>
        <v/>
      </c>
      <c r="AM1560" s="7" t="str">
        <f t="shared" si="422"/>
        <v>10.121.17.27_RAJKOT KR_S3P9</v>
      </c>
      <c r="AN1560" s="55" t="str">
        <f t="shared" si="423"/>
        <v>10.121.17.25_RAJKOT KR2_S6P9</v>
      </c>
      <c r="AO1560" s="72" t="e">
        <f t="shared" ca="1" si="424"/>
        <v>#VALUE!</v>
      </c>
      <c r="AP1560" s="7" t="str">
        <f>IFERROR(VLOOKUP(Z1560,'PASTE-DL-ALARMS'!$Q$10:$Z$2800,8,FALSE),"")</f>
        <v/>
      </c>
    </row>
    <row r="1561" spans="1:42" x14ac:dyDescent="0.25">
      <c r="A1561" s="20"/>
      <c r="B1561" s="20"/>
      <c r="C1561" s="20" t="str">
        <f>IF(D1561="Critical",MAX($C$8:C1560)+1,"")</f>
        <v/>
      </c>
      <c r="D1561" s="20" t="str">
        <f t="shared" si="408"/>
        <v>-</v>
      </c>
      <c r="E1561" s="20" t="str">
        <f>VLOOKUP('PASTE-DOWN-DL'!F1561,'SSA-CODE'!$D$4:$E$56,2,FALSE)</f>
        <v>VDA</v>
      </c>
      <c r="F1561" s="48" t="str">
        <f t="shared" si="409"/>
        <v>SSA VDR</v>
      </c>
      <c r="G1561" s="48" t="str">
        <f t="shared" si="410"/>
        <v xml:space="preserve">	SSA VDR</v>
      </c>
      <c r="H1561" s="20">
        <v>1552</v>
      </c>
      <c r="I1561" t="s">
        <v>15066</v>
      </c>
      <c r="J1561" t="s">
        <v>6260</v>
      </c>
      <c r="K1561" t="s">
        <v>6275</v>
      </c>
      <c r="L1561" t="s">
        <v>6262</v>
      </c>
      <c r="M1561" t="s">
        <v>6263</v>
      </c>
      <c r="N1561" t="s">
        <v>15067</v>
      </c>
      <c r="O1561" t="s">
        <v>15068</v>
      </c>
      <c r="P1561" t="s">
        <v>6266</v>
      </c>
      <c r="Q1561" t="s">
        <v>7273</v>
      </c>
      <c r="R1561" t="s">
        <v>6279</v>
      </c>
      <c r="S1561" t="s">
        <v>15069</v>
      </c>
      <c r="T1561" t="s">
        <v>6425</v>
      </c>
      <c r="U1561" t="s">
        <v>15069</v>
      </c>
      <c r="V1561" t="s">
        <v>6271</v>
      </c>
      <c r="W1561" t="s">
        <v>15070</v>
      </c>
      <c r="X1561" t="s">
        <v>15071</v>
      </c>
      <c r="Y1561" t="s">
        <v>6269</v>
      </c>
      <c r="Z1561" s="48" t="str">
        <f t="shared" si="411"/>
        <v>SSA VDR-10.121.19.143-ANANYA BTS_S1P5-10.121.19.130-ALKAPURI(GNE)_S3P2</v>
      </c>
      <c r="AA1561" s="48">
        <f t="shared" si="412"/>
        <v>15</v>
      </c>
      <c r="AB1561" s="48">
        <f t="shared" si="413"/>
        <v>25</v>
      </c>
      <c r="AC1561" s="48">
        <f t="shared" si="414"/>
        <v>15</v>
      </c>
      <c r="AD1561" s="48">
        <f t="shared" si="415"/>
        <v>29</v>
      </c>
      <c r="AE1561" s="48" t="str">
        <f t="shared" si="416"/>
        <v>10.121.19.143</v>
      </c>
      <c r="AF1561" s="42" t="str">
        <f t="shared" si="417"/>
        <v>10.121.19.130</v>
      </c>
      <c r="AG1561" s="7" t="str">
        <f t="shared" si="418"/>
        <v>NEW COURT</v>
      </c>
      <c r="AH1561" s="7" t="str">
        <f t="shared" si="419"/>
        <v>ALKAPURI(GNE)</v>
      </c>
      <c r="AI1561" s="7" t="str">
        <f t="shared" si="420"/>
        <v>S1P5</v>
      </c>
      <c r="AJ1561" s="7" t="str">
        <f t="shared" si="421"/>
        <v>S3P2</v>
      </c>
      <c r="AK1561" s="7" t="str">
        <f>IFERROR(VLOOKUP(Z1561,'PASTE-DL-ALARMS'!$Q$10:$W$2200,7,FALSE),"")</f>
        <v/>
      </c>
      <c r="AL1561" s="55" t="str">
        <f>IFERROR(VLOOKUP(Z1561,'PASTE-DL-ALARMS'!$Q$10:$W$2200,3,FALSE),"")</f>
        <v/>
      </c>
      <c r="AM1561" s="7" t="str">
        <f t="shared" si="422"/>
        <v>10.121.19.143_NEW COURT_S1P5</v>
      </c>
      <c r="AN1561" s="55" t="str">
        <f t="shared" si="423"/>
        <v>10.121.19.130_ALKAPURI(GNE)_S3P2</v>
      </c>
      <c r="AO1561" s="72" t="e">
        <f t="shared" ca="1" si="424"/>
        <v>#VALUE!</v>
      </c>
      <c r="AP1561" s="7" t="str">
        <f>IFERROR(VLOOKUP(Z1561,'PASTE-DL-ALARMS'!$Q$10:$Z$2800,8,FALSE),"")</f>
        <v/>
      </c>
    </row>
    <row r="1562" spans="1:42" x14ac:dyDescent="0.25">
      <c r="A1562" s="20"/>
      <c r="B1562" s="20"/>
      <c r="C1562" s="20" t="str">
        <f>IF(D1562="Critical",MAX($C$8:C1561)+1,"")</f>
        <v/>
      </c>
      <c r="D1562" s="20" t="str">
        <f t="shared" si="408"/>
        <v>-</v>
      </c>
      <c r="E1562" s="20" t="str">
        <f>VLOOKUP('PASTE-DOWN-DL'!F1562,'SSA-CODE'!$D$4:$E$56,2,FALSE)</f>
        <v>AMR</v>
      </c>
      <c r="F1562" s="48" t="str">
        <f t="shared" si="409"/>
        <v>SSA AMR</v>
      </c>
      <c r="G1562" s="48" t="str">
        <f t="shared" si="410"/>
        <v xml:space="preserve">	SSA AMR</v>
      </c>
      <c r="H1562" s="20">
        <v>1553</v>
      </c>
      <c r="I1562" t="s">
        <v>15072</v>
      </c>
      <c r="J1562" t="s">
        <v>6260</v>
      </c>
      <c r="K1562" t="s">
        <v>6275</v>
      </c>
      <c r="L1562" t="s">
        <v>6262</v>
      </c>
      <c r="M1562" t="s">
        <v>6263</v>
      </c>
      <c r="N1562" t="s">
        <v>15073</v>
      </c>
      <c r="O1562" t="s">
        <v>15074</v>
      </c>
      <c r="P1562" t="s">
        <v>6266</v>
      </c>
      <c r="Q1562" t="s">
        <v>6285</v>
      </c>
      <c r="R1562" t="s">
        <v>6279</v>
      </c>
      <c r="S1562" t="s">
        <v>15075</v>
      </c>
      <c r="T1562" t="s">
        <v>6500</v>
      </c>
      <c r="U1562" t="s">
        <v>6814</v>
      </c>
      <c r="V1562" t="s">
        <v>6271</v>
      </c>
      <c r="W1562" t="s">
        <v>15076</v>
      </c>
      <c r="X1562" t="s">
        <v>15077</v>
      </c>
      <c r="Y1562" t="s">
        <v>6269</v>
      </c>
      <c r="Z1562" s="48" t="str">
        <f t="shared" si="411"/>
        <v>SSA AMR-10.121.96.32-BADHADA_B1_4/3-10.121.96.27-Gadhakada Exch_1/6</v>
      </c>
      <c r="AA1562" s="48">
        <f t="shared" si="412"/>
        <v>14</v>
      </c>
      <c r="AB1562" s="48">
        <f t="shared" si="413"/>
        <v>22</v>
      </c>
      <c r="AC1562" s="48">
        <f t="shared" si="414"/>
        <v>14</v>
      </c>
      <c r="AD1562" s="48">
        <f t="shared" si="415"/>
        <v>29</v>
      </c>
      <c r="AE1562" s="48" t="str">
        <f t="shared" si="416"/>
        <v>10.121.96.32</v>
      </c>
      <c r="AF1562" s="42" t="str">
        <f t="shared" si="417"/>
        <v>10.121.96.27</v>
      </c>
      <c r="AG1562" s="7" t="str">
        <f t="shared" si="418"/>
        <v>BADHADA</v>
      </c>
      <c r="AH1562" s="7" t="str">
        <f t="shared" si="419"/>
        <v>Gadhakada Exch</v>
      </c>
      <c r="AI1562" s="7" t="str">
        <f t="shared" si="420"/>
        <v>S4P3</v>
      </c>
      <c r="AJ1562" s="7" t="str">
        <f t="shared" si="421"/>
        <v>S1P6</v>
      </c>
      <c r="AK1562" s="7" t="str">
        <f>IFERROR(VLOOKUP(Z1562,'PASTE-DL-ALARMS'!$Q$10:$W$2200,7,FALSE),"")</f>
        <v/>
      </c>
      <c r="AL1562" s="55" t="str">
        <f>IFERROR(VLOOKUP(Z1562,'PASTE-DL-ALARMS'!$Q$10:$W$2200,3,FALSE),"")</f>
        <v/>
      </c>
      <c r="AM1562" s="7" t="str">
        <f t="shared" si="422"/>
        <v>10.121.96.32_BADHADA_S4P3</v>
      </c>
      <c r="AN1562" s="55" t="str">
        <f t="shared" si="423"/>
        <v>10.121.96.27_Gadhakada Exch_S1P6</v>
      </c>
      <c r="AO1562" s="72" t="e">
        <f t="shared" ca="1" si="424"/>
        <v>#VALUE!</v>
      </c>
      <c r="AP1562" s="7" t="str">
        <f>IFERROR(VLOOKUP(Z1562,'PASTE-DL-ALARMS'!$Q$10:$Z$2800,8,FALSE),"")</f>
        <v/>
      </c>
    </row>
    <row r="1563" spans="1:42" x14ac:dyDescent="0.25">
      <c r="A1563" s="20"/>
      <c r="B1563" s="20"/>
      <c r="C1563" s="20" t="str">
        <f>IF(D1563="Critical",MAX($C$8:C1562)+1,"")</f>
        <v/>
      </c>
      <c r="D1563" s="20" t="str">
        <f t="shared" si="408"/>
        <v>-</v>
      </c>
      <c r="E1563" s="20" t="str">
        <f>VLOOKUP('PASTE-DOWN-DL'!F1563,'SSA-CODE'!$D$4:$E$56,2,FALSE)</f>
        <v>BUJ</v>
      </c>
      <c r="F1563" s="48" t="str">
        <f t="shared" si="409"/>
        <v>SSA BUJ</v>
      </c>
      <c r="G1563" s="48" t="str">
        <f t="shared" si="410"/>
        <v xml:space="preserve">	SSA BUJ</v>
      </c>
      <c r="H1563" s="20">
        <v>1554</v>
      </c>
      <c r="I1563" t="s">
        <v>15078</v>
      </c>
      <c r="J1563" t="s">
        <v>6260</v>
      </c>
      <c r="K1563" t="s">
        <v>6275</v>
      </c>
      <c r="L1563" t="s">
        <v>6262</v>
      </c>
      <c r="M1563" t="s">
        <v>6263</v>
      </c>
      <c r="N1563" t="s">
        <v>15079</v>
      </c>
      <c r="O1563" t="s">
        <v>15080</v>
      </c>
      <c r="P1563" t="s">
        <v>6266</v>
      </c>
      <c r="Q1563" t="s">
        <v>6546</v>
      </c>
      <c r="R1563" t="s">
        <v>6279</v>
      </c>
      <c r="S1563" t="s">
        <v>15081</v>
      </c>
      <c r="T1563" t="s">
        <v>6770</v>
      </c>
      <c r="U1563" t="s">
        <v>15081</v>
      </c>
      <c r="V1563" t="s">
        <v>6271</v>
      </c>
      <c r="W1563" t="s">
        <v>15082</v>
      </c>
      <c r="X1563" t="s">
        <v>15083</v>
      </c>
      <c r="Y1563" t="s">
        <v>6269</v>
      </c>
      <c r="Z1563" s="48" t="str">
        <f t="shared" si="411"/>
        <v>SSA BUJ-10.121.24.97-ShrujanLLDC A1_2/5-10.121.24.95-MS BKT BHUJ A1_2/5</v>
      </c>
      <c r="AA1563" s="48">
        <f t="shared" si="412"/>
        <v>14</v>
      </c>
      <c r="AB1563" s="48">
        <f t="shared" si="413"/>
        <v>26</v>
      </c>
      <c r="AC1563" s="48">
        <f t="shared" si="414"/>
        <v>14</v>
      </c>
      <c r="AD1563" s="48">
        <f t="shared" si="415"/>
        <v>26</v>
      </c>
      <c r="AE1563" s="48" t="str">
        <f t="shared" si="416"/>
        <v>10.121.24.97</v>
      </c>
      <c r="AF1563" s="42" t="str">
        <f t="shared" si="417"/>
        <v>10.121.24.95</v>
      </c>
      <c r="AG1563" s="7" t="str">
        <f t="shared" si="418"/>
        <v>ShrujanLLDC</v>
      </c>
      <c r="AH1563" s="7" t="str">
        <f t="shared" si="419"/>
        <v>MS BKT BHUJ</v>
      </c>
      <c r="AI1563" s="7" t="str">
        <f t="shared" si="420"/>
        <v>S2P5</v>
      </c>
      <c r="AJ1563" s="7" t="str">
        <f t="shared" si="421"/>
        <v>S2P5</v>
      </c>
      <c r="AK1563" s="7" t="str">
        <f>IFERROR(VLOOKUP(Z1563,'PASTE-DL-ALARMS'!$Q$10:$W$2200,7,FALSE),"")</f>
        <v/>
      </c>
      <c r="AL1563" s="55" t="str">
        <f>IFERROR(VLOOKUP(Z1563,'PASTE-DL-ALARMS'!$Q$10:$W$2200,3,FALSE),"")</f>
        <v/>
      </c>
      <c r="AM1563" s="7" t="str">
        <f t="shared" si="422"/>
        <v>10.121.24.97_ShrujanLLDC_S2P5</v>
      </c>
      <c r="AN1563" s="55" t="str">
        <f t="shared" si="423"/>
        <v>10.121.24.95_MS BKT BHUJ_S2P5</v>
      </c>
      <c r="AO1563" s="72" t="e">
        <f t="shared" ca="1" si="424"/>
        <v>#VALUE!</v>
      </c>
      <c r="AP1563" s="7" t="str">
        <f>IFERROR(VLOOKUP(Z1563,'PASTE-DL-ALARMS'!$Q$10:$Z$2800,8,FALSE),"")</f>
        <v/>
      </c>
    </row>
    <row r="1564" spans="1:42" x14ac:dyDescent="0.25">
      <c r="A1564" s="20"/>
      <c r="B1564" s="20"/>
      <c r="C1564" s="20" t="str">
        <f>IF(D1564="Critical",MAX($C$8:C1563)+1,"")</f>
        <v/>
      </c>
      <c r="D1564" s="20" t="str">
        <f t="shared" si="408"/>
        <v>-</v>
      </c>
      <c r="E1564" s="20" t="str">
        <f>VLOOKUP('PASTE-DOWN-DL'!F1564,'SSA-CODE'!$D$4:$E$56,2,FALSE)</f>
        <v>VDA</v>
      </c>
      <c r="F1564" s="48" t="str">
        <f t="shared" si="409"/>
        <v>SSA VDR</v>
      </c>
      <c r="G1564" s="48" t="str">
        <f t="shared" si="410"/>
        <v xml:space="preserve">	SSA VDR</v>
      </c>
      <c r="H1564" s="20">
        <v>1555</v>
      </c>
      <c r="I1564" t="s">
        <v>15084</v>
      </c>
      <c r="J1564" t="s">
        <v>6260</v>
      </c>
      <c r="K1564" t="s">
        <v>6275</v>
      </c>
      <c r="L1564" t="s">
        <v>6262</v>
      </c>
      <c r="M1564" t="s">
        <v>6263</v>
      </c>
      <c r="N1564" t="s">
        <v>15085</v>
      </c>
      <c r="O1564" t="s">
        <v>19627</v>
      </c>
      <c r="P1564" t="s">
        <v>6266</v>
      </c>
      <c r="Q1564" t="s">
        <v>6408</v>
      </c>
      <c r="R1564" t="s">
        <v>7033</v>
      </c>
      <c r="S1564" t="s">
        <v>15086</v>
      </c>
      <c r="T1564" t="s">
        <v>6321</v>
      </c>
      <c r="U1564" t="s">
        <v>9449</v>
      </c>
      <c r="V1564" t="s">
        <v>6271</v>
      </c>
      <c r="W1564" t="s">
        <v>15087</v>
      </c>
      <c r="X1564" t="s">
        <v>15088</v>
      </c>
      <c r="Y1564" t="s">
        <v>6269</v>
      </c>
      <c r="Z1564" s="48" t="str">
        <f t="shared" si="411"/>
        <v>SSA VDR-10.121.99.160-GEB_SCADA_GORWa_2/5-10.121.99.131-GORWA_4/3</v>
      </c>
      <c r="AA1564" s="48">
        <f t="shared" si="412"/>
        <v>15</v>
      </c>
      <c r="AB1564" s="48">
        <f t="shared" si="413"/>
        <v>31</v>
      </c>
      <c r="AC1564" s="48">
        <f t="shared" si="414"/>
        <v>15</v>
      </c>
      <c r="AD1564" s="48">
        <f t="shared" si="415"/>
        <v>21</v>
      </c>
      <c r="AE1564" s="48" t="str">
        <f t="shared" si="416"/>
        <v>10.121.99.160</v>
      </c>
      <c r="AF1564" s="42" t="str">
        <f t="shared" si="417"/>
        <v>10.121.99.131</v>
      </c>
      <c r="AG1564" s="7" t="str">
        <f t="shared" si="418"/>
        <v>GEB-SCADA-GORWA</v>
      </c>
      <c r="AH1564" s="7" t="str">
        <f t="shared" si="419"/>
        <v>GORWA</v>
      </c>
      <c r="AI1564" s="7" t="str">
        <f t="shared" si="420"/>
        <v>S2P5</v>
      </c>
      <c r="AJ1564" s="7" t="str">
        <f t="shared" si="421"/>
        <v>S4P3</v>
      </c>
      <c r="AK1564" s="7" t="str">
        <f>IFERROR(VLOOKUP(Z1564,'PASTE-DL-ALARMS'!$Q$10:$W$2200,7,FALSE),"")</f>
        <v/>
      </c>
      <c r="AL1564" s="55" t="str">
        <f>IFERROR(VLOOKUP(Z1564,'PASTE-DL-ALARMS'!$Q$10:$W$2200,3,FALSE),"")</f>
        <v/>
      </c>
      <c r="AM1564" s="7" t="str">
        <f t="shared" si="422"/>
        <v>10.121.99.160_GEB-SCADA-GORWA_S2P5</v>
      </c>
      <c r="AN1564" s="55" t="str">
        <f t="shared" si="423"/>
        <v>10.121.99.131_GORWA_S4P3</v>
      </c>
      <c r="AO1564" s="72" t="e">
        <f t="shared" ca="1" si="424"/>
        <v>#VALUE!</v>
      </c>
      <c r="AP1564" s="7" t="str">
        <f>IFERROR(VLOOKUP(Z1564,'PASTE-DL-ALARMS'!$Q$10:$Z$2800,8,FALSE),"")</f>
        <v/>
      </c>
    </row>
    <row r="1565" spans="1:42" x14ac:dyDescent="0.25">
      <c r="A1565" s="20"/>
      <c r="B1565" s="20"/>
      <c r="C1565" s="20" t="str">
        <f>IF(D1565="Critical",MAX($C$8:C1564)+1,"")</f>
        <v/>
      </c>
      <c r="D1565" s="20" t="str">
        <f t="shared" si="408"/>
        <v>-</v>
      </c>
      <c r="E1565" s="20" t="str">
        <f>VLOOKUP('PASTE-DOWN-DL'!F1565,'SSA-CODE'!$D$4:$E$56,2,FALSE)</f>
        <v>VDA</v>
      </c>
      <c r="F1565" s="48" t="str">
        <f t="shared" si="409"/>
        <v>SSA VDR</v>
      </c>
      <c r="G1565" s="48" t="str">
        <f t="shared" si="410"/>
        <v xml:space="preserve">	SSA VDR</v>
      </c>
      <c r="H1565" s="20">
        <v>1556</v>
      </c>
      <c r="I1565" t="s">
        <v>15089</v>
      </c>
      <c r="J1565" t="s">
        <v>6260</v>
      </c>
      <c r="K1565" t="s">
        <v>6275</v>
      </c>
      <c r="L1565" t="s">
        <v>6262</v>
      </c>
      <c r="M1565" t="s">
        <v>6263</v>
      </c>
      <c r="N1565" t="s">
        <v>15090</v>
      </c>
      <c r="O1565" t="s">
        <v>15091</v>
      </c>
      <c r="P1565" t="s">
        <v>6266</v>
      </c>
      <c r="Q1565" t="s">
        <v>7273</v>
      </c>
      <c r="R1565" t="s">
        <v>6279</v>
      </c>
      <c r="S1565" t="s">
        <v>15092</v>
      </c>
      <c r="T1565" t="s">
        <v>6321</v>
      </c>
      <c r="U1565" t="s">
        <v>6417</v>
      </c>
      <c r="V1565" t="s">
        <v>6271</v>
      </c>
      <c r="W1565" t="s">
        <v>15093</v>
      </c>
      <c r="X1565" t="s">
        <v>15094</v>
      </c>
      <c r="Y1565" t="s">
        <v>6269</v>
      </c>
      <c r="Z1565" s="48" t="str">
        <f t="shared" si="411"/>
        <v>SSA VDR-10.121.19.177-Suraj_Plaza-BTS_1/5-10.121.19.137-City1_6/6</v>
      </c>
      <c r="AA1565" s="48">
        <f t="shared" si="412"/>
        <v>15</v>
      </c>
      <c r="AB1565" s="48">
        <f t="shared" si="413"/>
        <v>31</v>
      </c>
      <c r="AC1565" s="48">
        <f t="shared" si="414"/>
        <v>15</v>
      </c>
      <c r="AD1565" s="48">
        <f t="shared" si="415"/>
        <v>22</v>
      </c>
      <c r="AE1565" s="48" t="str">
        <f t="shared" si="416"/>
        <v>10.121.19.177</v>
      </c>
      <c r="AF1565" s="42" t="str">
        <f t="shared" si="417"/>
        <v>10.121.19.137</v>
      </c>
      <c r="AG1565" s="7" t="str">
        <f t="shared" si="418"/>
        <v>SURAJ PLAZA BTS</v>
      </c>
      <c r="AH1565" s="7" t="str">
        <f t="shared" si="419"/>
        <v>CITY 1</v>
      </c>
      <c r="AI1565" s="7" t="str">
        <f t="shared" si="420"/>
        <v>S1P5</v>
      </c>
      <c r="AJ1565" s="7" t="str">
        <f t="shared" si="421"/>
        <v>S6P6</v>
      </c>
      <c r="AK1565" s="7" t="str">
        <f>IFERROR(VLOOKUP(Z1565,'PASTE-DL-ALARMS'!$Q$10:$W$2200,7,FALSE),"")</f>
        <v/>
      </c>
      <c r="AL1565" s="55" t="str">
        <f>IFERROR(VLOOKUP(Z1565,'PASTE-DL-ALARMS'!$Q$10:$W$2200,3,FALSE),"")</f>
        <v/>
      </c>
      <c r="AM1565" s="7" t="str">
        <f t="shared" si="422"/>
        <v>10.121.19.177_SURAJ PLAZA BTS_S1P5</v>
      </c>
      <c r="AN1565" s="55" t="str">
        <f t="shared" si="423"/>
        <v>10.121.19.137_CITY 1_S6P6</v>
      </c>
      <c r="AO1565" s="72" t="e">
        <f t="shared" ca="1" si="424"/>
        <v>#VALUE!</v>
      </c>
      <c r="AP1565" s="7" t="str">
        <f>IFERROR(VLOOKUP(Z1565,'PASTE-DL-ALARMS'!$Q$10:$Z$2800,8,FALSE),"")</f>
        <v/>
      </c>
    </row>
    <row r="1566" spans="1:42" x14ac:dyDescent="0.25">
      <c r="A1566" s="20"/>
      <c r="B1566" s="20"/>
      <c r="C1566" s="20" t="str">
        <f>IF(D1566="Critical",MAX($C$8:C1565)+1,"")</f>
        <v/>
      </c>
      <c r="D1566" s="20" t="str">
        <f t="shared" si="408"/>
        <v>-</v>
      </c>
      <c r="E1566" s="20" t="str">
        <f>VLOOKUP('PASTE-DOWN-DL'!F1566,'SSA-CODE'!$D$4:$E$56,2,FALSE)</f>
        <v>AMR</v>
      </c>
      <c r="F1566" s="48" t="str">
        <f t="shared" si="409"/>
        <v>SSA AMR</v>
      </c>
      <c r="G1566" s="48" t="str">
        <f t="shared" si="410"/>
        <v xml:space="preserve">	SSA AMR</v>
      </c>
      <c r="H1566" s="20">
        <v>1557</v>
      </c>
      <c r="I1566" t="s">
        <v>15095</v>
      </c>
      <c r="J1566" t="s">
        <v>6260</v>
      </c>
      <c r="K1566" t="s">
        <v>6275</v>
      </c>
      <c r="L1566" t="s">
        <v>6262</v>
      </c>
      <c r="M1566" t="s">
        <v>6263</v>
      </c>
      <c r="N1566" t="s">
        <v>15096</v>
      </c>
      <c r="O1566" t="s">
        <v>15097</v>
      </c>
      <c r="P1566" t="s">
        <v>6266</v>
      </c>
      <c r="Q1566" t="s">
        <v>6876</v>
      </c>
      <c r="R1566" t="s">
        <v>6279</v>
      </c>
      <c r="S1566" t="s">
        <v>15098</v>
      </c>
      <c r="T1566" t="s">
        <v>6425</v>
      </c>
      <c r="U1566" t="s">
        <v>15098</v>
      </c>
      <c r="V1566" t="s">
        <v>6271</v>
      </c>
      <c r="W1566" t="s">
        <v>15099</v>
      </c>
      <c r="X1566" t="s">
        <v>15100</v>
      </c>
      <c r="Y1566" t="s">
        <v>6269</v>
      </c>
      <c r="Z1566" s="48" t="str">
        <f t="shared" si="411"/>
        <v>SSA AMR-10.121.96.56-Amreli GNE_S5P4-10.121.96.48-GIDC EXCH_S2P5</v>
      </c>
      <c r="AA1566" s="48">
        <f t="shared" si="412"/>
        <v>14</v>
      </c>
      <c r="AB1566" s="48">
        <f t="shared" si="413"/>
        <v>25</v>
      </c>
      <c r="AC1566" s="48">
        <f t="shared" si="414"/>
        <v>14</v>
      </c>
      <c r="AD1566" s="48">
        <f t="shared" si="415"/>
        <v>24</v>
      </c>
      <c r="AE1566" s="48" t="str">
        <f t="shared" si="416"/>
        <v>10.121.96.56</v>
      </c>
      <c r="AF1566" s="42" t="str">
        <f t="shared" si="417"/>
        <v>10.121.96.48</v>
      </c>
      <c r="AG1566" s="7" t="str">
        <f t="shared" si="418"/>
        <v>Amreli GNE</v>
      </c>
      <c r="AH1566" s="7" t="str">
        <f t="shared" si="419"/>
        <v>GIDC EXCH</v>
      </c>
      <c r="AI1566" s="7" t="str">
        <f t="shared" si="420"/>
        <v>S5P4</v>
      </c>
      <c r="AJ1566" s="7" t="str">
        <f t="shared" si="421"/>
        <v>S2P5</v>
      </c>
      <c r="AK1566" s="7" t="str">
        <f>IFERROR(VLOOKUP(Z1566,'PASTE-DL-ALARMS'!$Q$10:$W$2200,7,FALSE),"")</f>
        <v/>
      </c>
      <c r="AL1566" s="55" t="str">
        <f>IFERROR(VLOOKUP(Z1566,'PASTE-DL-ALARMS'!$Q$10:$W$2200,3,FALSE),"")</f>
        <v/>
      </c>
      <c r="AM1566" s="7" t="str">
        <f t="shared" si="422"/>
        <v>10.121.96.56_Amreli GNE_S5P4</v>
      </c>
      <c r="AN1566" s="55" t="str">
        <f t="shared" si="423"/>
        <v>10.121.96.48_GIDC EXCH_S2P5</v>
      </c>
      <c r="AO1566" s="72" t="e">
        <f t="shared" ca="1" si="424"/>
        <v>#VALUE!</v>
      </c>
      <c r="AP1566" s="7" t="str">
        <f>IFERROR(VLOOKUP(Z1566,'PASTE-DL-ALARMS'!$Q$10:$Z$2800,8,FALSE),"")</f>
        <v/>
      </c>
    </row>
    <row r="1567" spans="1:42" x14ac:dyDescent="0.25">
      <c r="A1567" s="20"/>
      <c r="B1567" s="20"/>
      <c r="C1567" s="20" t="str">
        <f>IF(D1567="Critical",MAX($C$8:C1566)+1,"")</f>
        <v/>
      </c>
      <c r="D1567" s="20" t="str">
        <f t="shared" si="408"/>
        <v>-</v>
      </c>
      <c r="E1567" s="20" t="str">
        <f>VLOOKUP('PASTE-DOWN-DL'!F1567,'SSA-CODE'!$D$4:$E$56,2,FALSE)</f>
        <v>SEN</v>
      </c>
      <c r="F1567" s="48" t="str">
        <f t="shared" si="409"/>
        <v>SSA SEN</v>
      </c>
      <c r="G1567" s="48" t="str">
        <f t="shared" si="410"/>
        <v xml:space="preserve">	SSA SEN</v>
      </c>
      <c r="H1567" s="20">
        <v>1558</v>
      </c>
      <c r="I1567" t="s">
        <v>15101</v>
      </c>
      <c r="J1567" t="s">
        <v>6260</v>
      </c>
      <c r="K1567" t="s">
        <v>6275</v>
      </c>
      <c r="L1567" t="s">
        <v>6262</v>
      </c>
      <c r="M1567" t="s">
        <v>6263</v>
      </c>
      <c r="N1567" t="s">
        <v>15102</v>
      </c>
      <c r="O1567" t="s">
        <v>15103</v>
      </c>
      <c r="P1567" t="s">
        <v>6266</v>
      </c>
      <c r="Q1567" t="s">
        <v>6378</v>
      </c>
      <c r="R1567" t="s">
        <v>6279</v>
      </c>
      <c r="S1567" t="s">
        <v>11419</v>
      </c>
      <c r="T1567" t="s">
        <v>6471</v>
      </c>
      <c r="U1567" t="s">
        <v>10419</v>
      </c>
      <c r="V1567" t="s">
        <v>6271</v>
      </c>
      <c r="W1567" t="s">
        <v>15104</v>
      </c>
      <c r="X1567" t="s">
        <v>15105</v>
      </c>
      <c r="Y1567" t="s">
        <v>6269</v>
      </c>
      <c r="Z1567" s="48" t="str">
        <f t="shared" si="411"/>
        <v>SSA SEN-10.121.99.4-Lakhtar B2_4/3-10.121.99.21-Unifrax A1_1/5</v>
      </c>
      <c r="AA1567" s="48">
        <f t="shared" si="412"/>
        <v>13</v>
      </c>
      <c r="AB1567" s="48">
        <f t="shared" si="413"/>
        <v>21</v>
      </c>
      <c r="AC1567" s="48">
        <f t="shared" si="414"/>
        <v>14</v>
      </c>
      <c r="AD1567" s="48">
        <f t="shared" si="415"/>
        <v>22</v>
      </c>
      <c r="AE1567" s="48" t="str">
        <f t="shared" si="416"/>
        <v>10.121.99.4</v>
      </c>
      <c r="AF1567" s="42" t="str">
        <f t="shared" si="417"/>
        <v>10.121.99.21</v>
      </c>
      <c r="AG1567" s="7" t="str">
        <f t="shared" si="418"/>
        <v>LAKHTAR</v>
      </c>
      <c r="AH1567" s="7" t="str">
        <f t="shared" si="419"/>
        <v>UNIFRAX</v>
      </c>
      <c r="AI1567" s="7" t="str">
        <f t="shared" si="420"/>
        <v>S4P3</v>
      </c>
      <c r="AJ1567" s="7" t="str">
        <f t="shared" si="421"/>
        <v>S1P5</v>
      </c>
      <c r="AK1567" s="7" t="str">
        <f>IFERROR(VLOOKUP(Z1567,'PASTE-DL-ALARMS'!$Q$10:$W$2200,7,FALSE),"")</f>
        <v/>
      </c>
      <c r="AL1567" s="55" t="str">
        <f>IFERROR(VLOOKUP(Z1567,'PASTE-DL-ALARMS'!$Q$10:$W$2200,3,FALSE),"")</f>
        <v/>
      </c>
      <c r="AM1567" s="7" t="str">
        <f t="shared" si="422"/>
        <v>10.121.99.4_LAKHTAR_S4P3</v>
      </c>
      <c r="AN1567" s="55" t="str">
        <f t="shared" si="423"/>
        <v>10.121.99.21_UNIFRAX_S1P5</v>
      </c>
      <c r="AO1567" s="72" t="e">
        <f t="shared" ca="1" si="424"/>
        <v>#VALUE!</v>
      </c>
      <c r="AP1567" s="7" t="str">
        <f>IFERROR(VLOOKUP(Z1567,'PASTE-DL-ALARMS'!$Q$10:$Z$2800,8,FALSE),"")</f>
        <v/>
      </c>
    </row>
    <row r="1568" spans="1:42" x14ac:dyDescent="0.25">
      <c r="A1568" s="20"/>
      <c r="B1568" s="20"/>
      <c r="C1568" s="20" t="str">
        <f>IF(D1568="Critical",MAX($C$8:C1567)+1,"")</f>
        <v/>
      </c>
      <c r="D1568" s="20" t="str">
        <f t="shared" si="408"/>
        <v>-</v>
      </c>
      <c r="E1568" s="20" t="str">
        <f>VLOOKUP('PASTE-DOWN-DL'!F1568,'SSA-CODE'!$D$4:$E$56,2,FALSE)</f>
        <v>WTR RJ</v>
      </c>
      <c r="F1568" s="48" t="str">
        <f t="shared" si="409"/>
        <v>WTR RJ</v>
      </c>
      <c r="G1568" s="48" t="str">
        <f t="shared" si="410"/>
        <v xml:space="preserve">	WTR RJ</v>
      </c>
      <c r="H1568" s="20">
        <v>1559</v>
      </c>
      <c r="I1568" t="s">
        <v>15106</v>
      </c>
      <c r="J1568" t="s">
        <v>6260</v>
      </c>
      <c r="K1568" t="s">
        <v>6261</v>
      </c>
      <c r="L1568" t="s">
        <v>6262</v>
      </c>
      <c r="M1568" t="s">
        <v>6263</v>
      </c>
      <c r="N1568" t="s">
        <v>15107</v>
      </c>
      <c r="O1568" t="s">
        <v>15108</v>
      </c>
      <c r="P1568" t="s">
        <v>6266</v>
      </c>
      <c r="Q1568" t="s">
        <v>6671</v>
      </c>
      <c r="R1568" t="s">
        <v>7127</v>
      </c>
      <c r="S1568" t="s">
        <v>15109</v>
      </c>
      <c r="T1568" t="s">
        <v>6500</v>
      </c>
      <c r="U1568" t="s">
        <v>6814</v>
      </c>
      <c r="V1568" t="s">
        <v>6271</v>
      </c>
      <c r="W1568" t="s">
        <v>15110</v>
      </c>
      <c r="X1568" t="s">
        <v>15111</v>
      </c>
      <c r="Y1568" t="s">
        <v>6269</v>
      </c>
      <c r="Z1568" s="48" t="str">
        <f t="shared" si="411"/>
        <v>WTR RJ-10.121.69.16-LATHI_S3P1-10.121.69.11-AMRELI 2_S4P1</v>
      </c>
      <c r="AA1568" s="48">
        <f t="shared" si="412"/>
        <v>14</v>
      </c>
      <c r="AB1568" s="48">
        <f t="shared" si="413"/>
        <v>23</v>
      </c>
      <c r="AC1568" s="48">
        <f t="shared" si="414"/>
        <v>14</v>
      </c>
      <c r="AD1568" s="48">
        <f t="shared" si="415"/>
        <v>20</v>
      </c>
      <c r="AE1568" s="48" t="str">
        <f t="shared" si="416"/>
        <v>10.121.96.36</v>
      </c>
      <c r="AF1568" s="42" t="str">
        <f t="shared" si="417"/>
        <v>10.121.96.40</v>
      </c>
      <c r="AG1568" s="7" t="str">
        <f t="shared" si="418"/>
        <v>AMRELI 2</v>
      </c>
      <c r="AH1568" s="7" t="str">
        <f t="shared" si="419"/>
        <v>LATHI</v>
      </c>
      <c r="AI1568" s="7" t="str">
        <f t="shared" si="420"/>
        <v>S4P1</v>
      </c>
      <c r="AJ1568" s="7" t="str">
        <f t="shared" si="421"/>
        <v>S3P1</v>
      </c>
      <c r="AK1568" s="7" t="str">
        <f>IFERROR(VLOOKUP(Z1568,'PASTE-DL-ALARMS'!$Q$10:$W$2200,7,FALSE),"")</f>
        <v/>
      </c>
      <c r="AL1568" s="55" t="str">
        <f>IFERROR(VLOOKUP(Z1568,'PASTE-DL-ALARMS'!$Q$10:$W$2200,3,FALSE),"")</f>
        <v/>
      </c>
      <c r="AM1568" s="7" t="str">
        <f t="shared" si="422"/>
        <v>10.121.96.36_AMRELI 2_S4P1</v>
      </c>
      <c r="AN1568" s="55" t="str">
        <f t="shared" si="423"/>
        <v>10.121.96.40_LATHI_S3P1</v>
      </c>
      <c r="AO1568" s="72" t="e">
        <f t="shared" ca="1" si="424"/>
        <v>#VALUE!</v>
      </c>
      <c r="AP1568" s="7" t="str">
        <f>IFERROR(VLOOKUP(Z1568,'PASTE-DL-ALARMS'!$Q$10:$Z$2800,8,FALSE),"")</f>
        <v/>
      </c>
    </row>
    <row r="1569" spans="1:42" x14ac:dyDescent="0.25">
      <c r="A1569" s="20"/>
      <c r="B1569" s="20"/>
      <c r="C1569" s="20" t="str">
        <f>IF(D1569="Critical",MAX($C$8:C1568)+1,"")</f>
        <v/>
      </c>
      <c r="D1569" s="20" t="str">
        <f t="shared" si="408"/>
        <v>-</v>
      </c>
      <c r="E1569" s="20" t="str">
        <f>VLOOKUP('PASTE-DOWN-DL'!F1569,'SSA-CODE'!$D$4:$E$56,2,FALSE)</f>
        <v>AHD</v>
      </c>
      <c r="F1569" s="48" t="str">
        <f t="shared" si="409"/>
        <v>SSA AM</v>
      </c>
      <c r="G1569" s="48" t="str">
        <f t="shared" si="410"/>
        <v xml:space="preserve">	SSA AM</v>
      </c>
      <c r="H1569" s="20">
        <v>1560</v>
      </c>
      <c r="I1569" t="s">
        <v>15112</v>
      </c>
      <c r="J1569" t="s">
        <v>6466</v>
      </c>
      <c r="K1569" t="s">
        <v>6275</v>
      </c>
      <c r="L1569" t="s">
        <v>6262</v>
      </c>
      <c r="M1569" t="s">
        <v>6263</v>
      </c>
      <c r="N1569" t="s">
        <v>15113</v>
      </c>
      <c r="O1569" t="s">
        <v>15114</v>
      </c>
      <c r="P1569" t="s">
        <v>6266</v>
      </c>
      <c r="Q1569" t="s">
        <v>6508</v>
      </c>
      <c r="R1569" t="s">
        <v>6279</v>
      </c>
      <c r="S1569" t="s">
        <v>15115</v>
      </c>
      <c r="T1569" t="s">
        <v>6950</v>
      </c>
      <c r="U1569" t="s">
        <v>15116</v>
      </c>
      <c r="V1569" t="s">
        <v>6271</v>
      </c>
      <c r="W1569" t="s">
        <v>15117</v>
      </c>
      <c r="X1569" t="s">
        <v>15118</v>
      </c>
      <c r="Y1569" t="s">
        <v>6269</v>
      </c>
      <c r="Z1569" s="48" t="str">
        <f t="shared" si="411"/>
        <v>SSA AM-10.121.18.146-Railwaypura 2 B2_5/10-10.121.17.209-Railwaypura B2_5/10</v>
      </c>
      <c r="AA1569" s="48">
        <f t="shared" si="412"/>
        <v>15</v>
      </c>
      <c r="AB1569" s="48">
        <f t="shared" si="413"/>
        <v>29</v>
      </c>
      <c r="AC1569" s="48">
        <f t="shared" si="414"/>
        <v>15</v>
      </c>
      <c r="AD1569" s="48">
        <f t="shared" si="415"/>
        <v>27</v>
      </c>
      <c r="AE1569" s="48" t="str">
        <f t="shared" si="416"/>
        <v>10.121.18.146</v>
      </c>
      <c r="AF1569" s="42" t="str">
        <f t="shared" si="417"/>
        <v>10.121.17.209</v>
      </c>
      <c r="AG1569" s="7" t="str">
        <f t="shared" si="418"/>
        <v>Railwaypura 2</v>
      </c>
      <c r="AH1569" s="7" t="str">
        <f t="shared" si="419"/>
        <v>RAILWAYPURA</v>
      </c>
      <c r="AI1569" s="7" t="str">
        <f t="shared" si="420"/>
        <v>S5P10</v>
      </c>
      <c r="AJ1569" s="7" t="str">
        <f t="shared" si="421"/>
        <v>S5P10</v>
      </c>
      <c r="AK1569" s="7" t="str">
        <f>IFERROR(VLOOKUP(Z1569,'PASTE-DL-ALARMS'!$Q$10:$W$2200,7,FALSE),"")</f>
        <v/>
      </c>
      <c r="AL1569" s="55" t="str">
        <f>IFERROR(VLOOKUP(Z1569,'PASTE-DL-ALARMS'!$Q$10:$W$2200,3,FALSE),"")</f>
        <v/>
      </c>
      <c r="AM1569" s="7" t="str">
        <f t="shared" si="422"/>
        <v>10.121.18.146_Railwaypura 2_S5P10</v>
      </c>
      <c r="AN1569" s="55" t="str">
        <f t="shared" si="423"/>
        <v>10.121.17.209_RAILWAYPURA_S5P10</v>
      </c>
      <c r="AO1569" s="72" t="e">
        <f t="shared" ca="1" si="424"/>
        <v>#VALUE!</v>
      </c>
      <c r="AP1569" s="7" t="str">
        <f>IFERROR(VLOOKUP(Z1569,'PASTE-DL-ALARMS'!$Q$10:$Z$2800,8,FALSE),"")</f>
        <v/>
      </c>
    </row>
    <row r="1570" spans="1:42" x14ac:dyDescent="0.25">
      <c r="A1570" s="20"/>
      <c r="B1570" s="20"/>
      <c r="C1570" s="20" t="str">
        <f>IF(D1570="Critical",MAX($C$8:C1569)+1,"")</f>
        <v/>
      </c>
      <c r="D1570" s="20" t="str">
        <f t="shared" si="408"/>
        <v>-</v>
      </c>
      <c r="E1570" s="20" t="str">
        <f>VLOOKUP('PASTE-DOWN-DL'!F1570,'SSA-CODE'!$D$4:$E$56,2,FALSE)</f>
        <v>AHD</v>
      </c>
      <c r="F1570" s="48" t="str">
        <f t="shared" si="409"/>
        <v>SSA AM</v>
      </c>
      <c r="G1570" s="48" t="str">
        <f t="shared" si="410"/>
        <v xml:space="preserve">	SSA AM</v>
      </c>
      <c r="H1570" s="20">
        <v>1561</v>
      </c>
      <c r="I1570" t="s">
        <v>15119</v>
      </c>
      <c r="J1570" t="s">
        <v>6260</v>
      </c>
      <c r="K1570" t="s">
        <v>6261</v>
      </c>
      <c r="L1570" t="s">
        <v>6262</v>
      </c>
      <c r="M1570" t="s">
        <v>6263</v>
      </c>
      <c r="N1570" t="s">
        <v>15120</v>
      </c>
      <c r="O1570" t="s">
        <v>15121</v>
      </c>
      <c r="P1570" t="s">
        <v>6266</v>
      </c>
      <c r="Q1570" t="s">
        <v>6267</v>
      </c>
      <c r="R1570" t="s">
        <v>6268</v>
      </c>
      <c r="S1570" t="s">
        <v>6269</v>
      </c>
      <c r="T1570" t="s">
        <v>6602</v>
      </c>
      <c r="U1570" t="s">
        <v>6269</v>
      </c>
      <c r="V1570" t="s">
        <v>6271</v>
      </c>
      <c r="W1570" t="s">
        <v>15122</v>
      </c>
      <c r="X1570" t="s">
        <v>15123</v>
      </c>
      <c r="Y1570" t="s">
        <v>6269</v>
      </c>
      <c r="Z1570" s="48" t="str">
        <f t="shared" si="411"/>
        <v>SSA AM-10.121.18.135-TN725B_NARODA_B2\S4P1-10.121.18.138-TN725B_CMD_B2\S3P1</v>
      </c>
      <c r="AA1570" s="48">
        <f t="shared" si="412"/>
        <v>15</v>
      </c>
      <c r="AB1570" s="48">
        <f t="shared" si="413"/>
        <v>24</v>
      </c>
      <c r="AC1570" s="48">
        <f t="shared" si="414"/>
        <v>15</v>
      </c>
      <c r="AD1570" s="48">
        <f t="shared" si="415"/>
        <v>22</v>
      </c>
      <c r="AE1570" s="48" t="str">
        <f t="shared" si="416"/>
        <v>10.121.18.138</v>
      </c>
      <c r="AF1570" s="42" t="str">
        <f t="shared" si="417"/>
        <v>10.121.18.135</v>
      </c>
      <c r="AG1570" s="7" t="str">
        <f t="shared" si="418"/>
        <v>Chamunda</v>
      </c>
      <c r="AH1570" s="7" t="str">
        <f t="shared" si="419"/>
        <v>NARODA</v>
      </c>
      <c r="AI1570" s="7" t="str">
        <f t="shared" si="420"/>
        <v>S3P1</v>
      </c>
      <c r="AJ1570" s="7" t="str">
        <f t="shared" si="421"/>
        <v>S4P1</v>
      </c>
      <c r="AK1570" s="7" t="str">
        <f>IFERROR(VLOOKUP(Z1570,'PASTE-DL-ALARMS'!$Q$10:$W$2200,7,FALSE),"")</f>
        <v/>
      </c>
      <c r="AL1570" s="55" t="str">
        <f>IFERROR(VLOOKUP(Z1570,'PASTE-DL-ALARMS'!$Q$10:$W$2200,3,FALSE),"")</f>
        <v/>
      </c>
      <c r="AM1570" s="7" t="str">
        <f t="shared" si="422"/>
        <v>10.121.18.138_Chamunda_S3P1</v>
      </c>
      <c r="AN1570" s="55" t="str">
        <f t="shared" si="423"/>
        <v>10.121.18.135_NARODA_S4P1</v>
      </c>
      <c r="AO1570" s="72" t="e">
        <f t="shared" ca="1" si="424"/>
        <v>#VALUE!</v>
      </c>
      <c r="AP1570" s="7" t="str">
        <f>IFERROR(VLOOKUP(Z1570,'PASTE-DL-ALARMS'!$Q$10:$Z$2800,8,FALSE),"")</f>
        <v/>
      </c>
    </row>
    <row r="1571" spans="1:42" x14ac:dyDescent="0.25">
      <c r="A1571" s="20"/>
      <c r="B1571" s="20"/>
      <c r="C1571" s="20" t="str">
        <f>IF(D1571="Critical",MAX($C$8:C1570)+1,"")</f>
        <v/>
      </c>
      <c r="D1571" s="20" t="str">
        <f t="shared" si="408"/>
        <v>-</v>
      </c>
      <c r="E1571" s="20" t="str">
        <f>VLOOKUP('PASTE-DOWN-DL'!F1571,'SSA-CODE'!$D$4:$E$56,2,FALSE)</f>
        <v>JMN</v>
      </c>
      <c r="F1571" s="48" t="str">
        <f t="shared" si="409"/>
        <v>SSA JMN</v>
      </c>
      <c r="G1571" s="48" t="str">
        <f t="shared" si="410"/>
        <v xml:space="preserve">	SSA JMN</v>
      </c>
      <c r="H1571" s="20">
        <v>1562</v>
      </c>
      <c r="I1571" t="s">
        <v>15124</v>
      </c>
      <c r="J1571" t="s">
        <v>6260</v>
      </c>
      <c r="K1571" t="s">
        <v>6275</v>
      </c>
      <c r="L1571" t="s">
        <v>6262</v>
      </c>
      <c r="M1571" t="s">
        <v>6263</v>
      </c>
      <c r="N1571" t="s">
        <v>15125</v>
      </c>
      <c r="O1571" t="s">
        <v>15126</v>
      </c>
      <c r="P1571" t="s">
        <v>6266</v>
      </c>
      <c r="Q1571" t="s">
        <v>6431</v>
      </c>
      <c r="R1571" t="s">
        <v>6294</v>
      </c>
      <c r="S1571" t="s">
        <v>9718</v>
      </c>
      <c r="T1571" t="s">
        <v>6425</v>
      </c>
      <c r="U1571" t="s">
        <v>9718</v>
      </c>
      <c r="V1571" t="s">
        <v>6271</v>
      </c>
      <c r="W1571" t="s">
        <v>15127</v>
      </c>
      <c r="X1571" t="s">
        <v>15128</v>
      </c>
      <c r="Y1571" t="s">
        <v>6269</v>
      </c>
      <c r="Z1571" s="48" t="str">
        <f t="shared" si="411"/>
        <v>SSA JMN-10.121.20.56-Lalwadi_S1P5-10.121.20.1-Mehul Nagar(GNE)_S3P3</v>
      </c>
      <c r="AA1571" s="48">
        <f t="shared" si="412"/>
        <v>14</v>
      </c>
      <c r="AB1571" s="48">
        <f t="shared" si="413"/>
        <v>22</v>
      </c>
      <c r="AC1571" s="48">
        <f t="shared" si="414"/>
        <v>13</v>
      </c>
      <c r="AD1571" s="48">
        <f t="shared" si="415"/>
        <v>30</v>
      </c>
      <c r="AE1571" s="48" t="str">
        <f t="shared" si="416"/>
        <v>10.121.20.56</v>
      </c>
      <c r="AF1571" s="42" t="str">
        <f t="shared" si="417"/>
        <v>10.121.20.1</v>
      </c>
      <c r="AG1571" s="7" t="str">
        <f t="shared" si="418"/>
        <v>Lalwadi</v>
      </c>
      <c r="AH1571" s="7" t="str">
        <f t="shared" si="419"/>
        <v>Mehul Nagar(GNE)</v>
      </c>
      <c r="AI1571" s="7" t="str">
        <f t="shared" si="420"/>
        <v>S1P5</v>
      </c>
      <c r="AJ1571" s="7" t="str">
        <f t="shared" si="421"/>
        <v>S3P3</v>
      </c>
      <c r="AK1571" s="7" t="str">
        <f>IFERROR(VLOOKUP(Z1571,'PASTE-DL-ALARMS'!$Q$10:$W$2200,7,FALSE),"")</f>
        <v/>
      </c>
      <c r="AL1571" s="55" t="str">
        <f>IFERROR(VLOOKUP(Z1571,'PASTE-DL-ALARMS'!$Q$10:$W$2200,3,FALSE),"")</f>
        <v/>
      </c>
      <c r="AM1571" s="7" t="str">
        <f t="shared" si="422"/>
        <v>10.121.20.56_Lalwadi_S1P5</v>
      </c>
      <c r="AN1571" s="55" t="str">
        <f t="shared" si="423"/>
        <v>10.121.20.1_Mehul Nagar(GNE)_S3P3</v>
      </c>
      <c r="AO1571" s="72" t="e">
        <f t="shared" ca="1" si="424"/>
        <v>#VALUE!</v>
      </c>
      <c r="AP1571" s="7" t="str">
        <f>IFERROR(VLOOKUP(Z1571,'PASTE-DL-ALARMS'!$Q$10:$Z$2800,8,FALSE),"")</f>
        <v/>
      </c>
    </row>
    <row r="1572" spans="1:42" x14ac:dyDescent="0.25">
      <c r="A1572" s="20"/>
      <c r="B1572" s="20"/>
      <c r="C1572" s="20" t="str">
        <f>IF(D1572="Critical",MAX($C$8:C1571)+1,"")</f>
        <v/>
      </c>
      <c r="D1572" s="20" t="str">
        <f t="shared" si="408"/>
        <v>-</v>
      </c>
      <c r="E1572" s="20" t="str">
        <f>VLOOKUP('PASTE-DOWN-DL'!F1572,'SSA-CODE'!$D$4:$E$56,2,FALSE)</f>
        <v>GDR</v>
      </c>
      <c r="F1572" s="48" t="str">
        <f t="shared" si="409"/>
        <v>SSA GDH</v>
      </c>
      <c r="G1572" s="48" t="str">
        <f t="shared" si="410"/>
        <v xml:space="preserve">	SSA GDH</v>
      </c>
      <c r="H1572" s="20">
        <v>1563</v>
      </c>
      <c r="I1572" t="s">
        <v>15129</v>
      </c>
      <c r="J1572" t="s">
        <v>6260</v>
      </c>
      <c r="K1572" t="s">
        <v>6275</v>
      </c>
      <c r="L1572" t="s">
        <v>6262</v>
      </c>
      <c r="M1572" t="s">
        <v>6263</v>
      </c>
      <c r="N1572" t="s">
        <v>15130</v>
      </c>
      <c r="O1572" t="s">
        <v>15131</v>
      </c>
      <c r="P1572" t="s">
        <v>6266</v>
      </c>
      <c r="Q1572" t="s">
        <v>6826</v>
      </c>
      <c r="R1572" t="s">
        <v>6279</v>
      </c>
      <c r="S1572" t="s">
        <v>14283</v>
      </c>
      <c r="T1572" t="s">
        <v>6500</v>
      </c>
      <c r="U1572" t="s">
        <v>6305</v>
      </c>
      <c r="V1572" t="s">
        <v>6271</v>
      </c>
      <c r="W1572" t="s">
        <v>15132</v>
      </c>
      <c r="X1572" t="s">
        <v>6488</v>
      </c>
      <c r="Y1572" t="s">
        <v>6269</v>
      </c>
      <c r="Z1572" s="48" t="str">
        <f t="shared" si="411"/>
        <v>SSA GDH-10.121.26.68-Limkheda B1_4/4-10.121.19.18-BANDIBAR A1_1/5</v>
      </c>
      <c r="AA1572" s="48">
        <f t="shared" si="412"/>
        <v>14</v>
      </c>
      <c r="AB1572" s="48">
        <f t="shared" si="413"/>
        <v>23</v>
      </c>
      <c r="AC1572" s="48">
        <f t="shared" si="414"/>
        <v>14</v>
      </c>
      <c r="AD1572" s="48">
        <f t="shared" si="415"/>
        <v>23</v>
      </c>
      <c r="AE1572" s="48" t="str">
        <f t="shared" si="416"/>
        <v>10.121.26.68</v>
      </c>
      <c r="AF1572" s="42" t="str">
        <f t="shared" si="417"/>
        <v>10.121.19.18</v>
      </c>
      <c r="AG1572" s="7" t="str">
        <f t="shared" si="418"/>
        <v>Limkheda</v>
      </c>
      <c r="AH1572" s="7" t="str">
        <f t="shared" si="419"/>
        <v>BANDIBAR</v>
      </c>
      <c r="AI1572" s="7" t="str">
        <f t="shared" si="420"/>
        <v>S4P4</v>
      </c>
      <c r="AJ1572" s="7" t="str">
        <f t="shared" si="421"/>
        <v>S1P5</v>
      </c>
      <c r="AK1572" s="7" t="str">
        <f>IFERROR(VLOOKUP(Z1572,'PASTE-DL-ALARMS'!$Q$10:$W$2200,7,FALSE),"")</f>
        <v/>
      </c>
      <c r="AL1572" s="55" t="str">
        <f>IFERROR(VLOOKUP(Z1572,'PASTE-DL-ALARMS'!$Q$10:$W$2200,3,FALSE),"")</f>
        <v/>
      </c>
      <c r="AM1572" s="7" t="str">
        <f t="shared" si="422"/>
        <v>10.121.26.68_Limkheda_S4P4</v>
      </c>
      <c r="AN1572" s="55" t="str">
        <f t="shared" si="423"/>
        <v>10.121.19.18_BANDIBAR_S1P5</v>
      </c>
      <c r="AO1572" s="72" t="e">
        <f t="shared" ca="1" si="424"/>
        <v>#VALUE!</v>
      </c>
      <c r="AP1572" s="7" t="str">
        <f>IFERROR(VLOOKUP(Z1572,'PASTE-DL-ALARMS'!$Q$10:$Z$2800,8,FALSE),"")</f>
        <v/>
      </c>
    </row>
    <row r="1573" spans="1:42" x14ac:dyDescent="0.25">
      <c r="A1573" s="20"/>
      <c r="B1573" s="20"/>
      <c r="C1573" s="20" t="str">
        <f>IF(D1573="Critical",MAX($C$8:C1572)+1,"")</f>
        <v/>
      </c>
      <c r="D1573" s="20" t="str">
        <f t="shared" si="408"/>
        <v>-</v>
      </c>
      <c r="E1573" s="20" t="str">
        <f>VLOOKUP('PASTE-DOWN-DL'!F1573,'SSA-CODE'!$D$4:$E$56,2,FALSE)</f>
        <v>VAL</v>
      </c>
      <c r="F1573" s="48" t="str">
        <f t="shared" si="409"/>
        <v>SSA VAL</v>
      </c>
      <c r="G1573" s="48" t="str">
        <f t="shared" si="410"/>
        <v xml:space="preserve">	SSA VAL</v>
      </c>
      <c r="H1573" s="20">
        <v>1564</v>
      </c>
      <c r="I1573" t="s">
        <v>15133</v>
      </c>
      <c r="J1573" t="s">
        <v>6260</v>
      </c>
      <c r="K1573" t="s">
        <v>6261</v>
      </c>
      <c r="L1573" t="s">
        <v>6262</v>
      </c>
      <c r="M1573" t="s">
        <v>6263</v>
      </c>
      <c r="N1573" t="s">
        <v>15134</v>
      </c>
      <c r="O1573" t="s">
        <v>15135</v>
      </c>
      <c r="P1573" t="s">
        <v>6266</v>
      </c>
      <c r="Q1573" t="s">
        <v>6686</v>
      </c>
      <c r="R1573" t="s">
        <v>6903</v>
      </c>
      <c r="S1573" t="s">
        <v>6269</v>
      </c>
      <c r="T1573" t="s">
        <v>6540</v>
      </c>
      <c r="U1573" t="s">
        <v>6269</v>
      </c>
      <c r="V1573" t="s">
        <v>6271</v>
      </c>
      <c r="W1573" t="s">
        <v>15136</v>
      </c>
      <c r="X1573" t="s">
        <v>6488</v>
      </c>
      <c r="Y1573" t="s">
        <v>6269</v>
      </c>
      <c r="Z1573" s="48" t="str">
        <f t="shared" si="411"/>
        <v>SSA VAL-10.121.24.129_Valsad-Old-TE(GNE)_TN725B_GJ_SSA VAL_PH2\S3P1-10.121.16.69_Valsad_TN725B_WTR_AM_PH1\S6P1</v>
      </c>
      <c r="AA1573" s="48">
        <f t="shared" si="412"/>
        <v>15</v>
      </c>
      <c r="AB1573" s="48">
        <f t="shared" si="413"/>
        <v>34</v>
      </c>
      <c r="AC1573" s="48">
        <f t="shared" si="414"/>
        <v>14</v>
      </c>
      <c r="AD1573" s="48">
        <f t="shared" si="415"/>
        <v>21</v>
      </c>
      <c r="AE1573" s="48" t="str">
        <f t="shared" si="416"/>
        <v>10.121.24.129</v>
      </c>
      <c r="AF1573" s="42" t="str">
        <f t="shared" si="417"/>
        <v>10.121.16.69</v>
      </c>
      <c r="AG1573" s="7" t="str">
        <f t="shared" si="418"/>
        <v>Valsad-Old-TE(GNE)</v>
      </c>
      <c r="AH1573" s="7" t="str">
        <f t="shared" si="419"/>
        <v>Valsad</v>
      </c>
      <c r="AI1573" s="7" t="str">
        <f t="shared" si="420"/>
        <v>S3P1</v>
      </c>
      <c r="AJ1573" s="7" t="str">
        <f t="shared" si="421"/>
        <v>S6P1</v>
      </c>
      <c r="AK1573" s="7" t="str">
        <f>IFERROR(VLOOKUP(Z1573,'PASTE-DL-ALARMS'!$Q$10:$W$2200,7,FALSE),"")</f>
        <v/>
      </c>
      <c r="AL1573" s="55" t="str">
        <f>IFERROR(VLOOKUP(Z1573,'PASTE-DL-ALARMS'!$Q$10:$W$2200,3,FALSE),"")</f>
        <v/>
      </c>
      <c r="AM1573" s="7" t="str">
        <f t="shared" si="422"/>
        <v>10.121.24.129_Valsad-Old-TE(GNE)_S3P1</v>
      </c>
      <c r="AN1573" s="55" t="str">
        <f t="shared" si="423"/>
        <v>10.121.16.69_Valsad_S6P1</v>
      </c>
      <c r="AO1573" s="72" t="e">
        <f t="shared" ca="1" si="424"/>
        <v>#VALUE!</v>
      </c>
      <c r="AP1573" s="7" t="str">
        <f>IFERROR(VLOOKUP(Z1573,'PASTE-DL-ALARMS'!$Q$10:$Z$2800,8,FALSE),"")</f>
        <v/>
      </c>
    </row>
    <row r="1574" spans="1:42" x14ac:dyDescent="0.25">
      <c r="A1574" s="20"/>
      <c r="B1574" s="20"/>
      <c r="C1574" s="20" t="str">
        <f>IF(D1574="Critical",MAX($C$8:C1573)+1,"")</f>
        <v/>
      </c>
      <c r="D1574" s="20" t="str">
        <f t="shared" si="408"/>
        <v>-</v>
      </c>
      <c r="E1574" s="20" t="str">
        <f>VLOOKUP('PASTE-DOWN-DL'!F1574,'SSA-CODE'!$D$4:$E$56,2,FALSE)</f>
        <v>BUJ</v>
      </c>
      <c r="F1574" s="48" t="str">
        <f t="shared" si="409"/>
        <v>SSA BUJ</v>
      </c>
      <c r="G1574" s="48" t="str">
        <f t="shared" si="410"/>
        <v xml:space="preserve">	SSA BUJ</v>
      </c>
      <c r="H1574" s="20">
        <v>1565</v>
      </c>
      <c r="I1574" t="s">
        <v>15137</v>
      </c>
      <c r="J1574" t="s">
        <v>6260</v>
      </c>
      <c r="K1574" t="s">
        <v>6275</v>
      </c>
      <c r="L1574" t="s">
        <v>6262</v>
      </c>
      <c r="M1574" t="s">
        <v>6263</v>
      </c>
      <c r="N1574" t="s">
        <v>15138</v>
      </c>
      <c r="O1574" t="s">
        <v>15139</v>
      </c>
      <c r="P1574" t="s">
        <v>6266</v>
      </c>
      <c r="Q1574" t="s">
        <v>6876</v>
      </c>
      <c r="R1574" t="s">
        <v>6279</v>
      </c>
      <c r="S1574" t="s">
        <v>15140</v>
      </c>
      <c r="T1574" t="s">
        <v>6425</v>
      </c>
      <c r="U1574" t="s">
        <v>15140</v>
      </c>
      <c r="V1574" t="s">
        <v>6271</v>
      </c>
      <c r="W1574" t="s">
        <v>15141</v>
      </c>
      <c r="X1574" t="s">
        <v>15142</v>
      </c>
      <c r="Y1574" t="s">
        <v>6269</v>
      </c>
      <c r="Z1574" s="48" t="str">
        <f t="shared" si="411"/>
        <v>SSA BUJ-10.121.24.99-PNT COLONY BTS_S1P5-10.121.24.108-KPT Colony_S2P5</v>
      </c>
      <c r="AA1574" s="48">
        <f t="shared" si="412"/>
        <v>14</v>
      </c>
      <c r="AB1574" s="48">
        <f t="shared" si="413"/>
        <v>29</v>
      </c>
      <c r="AC1574" s="48">
        <f t="shared" si="414"/>
        <v>15</v>
      </c>
      <c r="AD1574" s="48">
        <f t="shared" si="415"/>
        <v>26</v>
      </c>
      <c r="AE1574" s="48" t="str">
        <f t="shared" si="416"/>
        <v>10.121.24.99</v>
      </c>
      <c r="AF1574" s="42" t="str">
        <f t="shared" si="417"/>
        <v>10.121.24.108</v>
      </c>
      <c r="AG1574" s="7" t="str">
        <f t="shared" si="418"/>
        <v>PNT COLONY BTS</v>
      </c>
      <c r="AH1574" s="7" t="str">
        <f t="shared" si="419"/>
        <v>KPT Colony</v>
      </c>
      <c r="AI1574" s="7" t="str">
        <f t="shared" si="420"/>
        <v>S1P5</v>
      </c>
      <c r="AJ1574" s="7" t="str">
        <f t="shared" si="421"/>
        <v>S2P5</v>
      </c>
      <c r="AK1574" s="7" t="str">
        <f>IFERROR(VLOOKUP(Z1574,'PASTE-DL-ALARMS'!$Q$10:$W$2200,7,FALSE),"")</f>
        <v/>
      </c>
      <c r="AL1574" s="55" t="str">
        <f>IFERROR(VLOOKUP(Z1574,'PASTE-DL-ALARMS'!$Q$10:$W$2200,3,FALSE),"")</f>
        <v/>
      </c>
      <c r="AM1574" s="7" t="str">
        <f t="shared" si="422"/>
        <v>10.121.24.99_PNT COLONY BTS_S1P5</v>
      </c>
      <c r="AN1574" s="55" t="str">
        <f t="shared" si="423"/>
        <v>10.121.24.108_KPT Colony_S2P5</v>
      </c>
      <c r="AO1574" s="72" t="e">
        <f t="shared" ca="1" si="424"/>
        <v>#VALUE!</v>
      </c>
      <c r="AP1574" s="7" t="str">
        <f>IFERROR(VLOOKUP(Z1574,'PASTE-DL-ALARMS'!$Q$10:$Z$2800,8,FALSE),"")</f>
        <v/>
      </c>
    </row>
    <row r="1575" spans="1:42" x14ac:dyDescent="0.25">
      <c r="A1575" s="20"/>
      <c r="B1575" s="20"/>
      <c r="C1575" s="20" t="str">
        <f>IF(D1575="Critical",MAX($C$8:C1574)+1,"")</f>
        <v/>
      </c>
      <c r="D1575" s="20" t="str">
        <f t="shared" si="408"/>
        <v>-</v>
      </c>
      <c r="E1575" s="20" t="str">
        <f>VLOOKUP('PASTE-DOWN-DL'!F1575,'SSA-CODE'!$D$4:$E$56,2,FALSE)</f>
        <v>BUJ</v>
      </c>
      <c r="F1575" s="48" t="str">
        <f t="shared" si="409"/>
        <v>SSA BUJ</v>
      </c>
      <c r="G1575" s="48" t="str">
        <f t="shared" si="410"/>
        <v xml:space="preserve">	SSA BUJ</v>
      </c>
      <c r="H1575" s="20">
        <v>1566</v>
      </c>
      <c r="I1575" t="s">
        <v>15143</v>
      </c>
      <c r="J1575" t="s">
        <v>6466</v>
      </c>
      <c r="K1575" t="s">
        <v>6275</v>
      </c>
      <c r="L1575" t="s">
        <v>6262</v>
      </c>
      <c r="M1575" t="s">
        <v>6263</v>
      </c>
      <c r="N1575" t="s">
        <v>15144</v>
      </c>
      <c r="O1575" t="s">
        <v>15145</v>
      </c>
      <c r="P1575" t="s">
        <v>6266</v>
      </c>
      <c r="Q1575" t="s">
        <v>7666</v>
      </c>
      <c r="R1575" t="s">
        <v>6279</v>
      </c>
      <c r="S1575" t="s">
        <v>15146</v>
      </c>
      <c r="T1575" t="s">
        <v>6345</v>
      </c>
      <c r="U1575" t="s">
        <v>6346</v>
      </c>
      <c r="V1575" t="s">
        <v>6271</v>
      </c>
      <c r="W1575" t="s">
        <v>15147</v>
      </c>
      <c r="X1575" t="s">
        <v>15148</v>
      </c>
      <c r="Y1575" t="s">
        <v>6269</v>
      </c>
      <c r="Z1575" s="48" t="str">
        <f t="shared" si="411"/>
        <v>SSA BUJ-10.121.24.65-Bhuj Laltekri(GNE)_B2-10.121.17.65-Bhuj (GNE) 1_B2</v>
      </c>
      <c r="AA1575" s="48">
        <f t="shared" si="412"/>
        <v>14</v>
      </c>
      <c r="AB1575" s="48">
        <f t="shared" si="413"/>
        <v>25</v>
      </c>
      <c r="AC1575" s="48">
        <f t="shared" si="414"/>
        <v>14</v>
      </c>
      <c r="AD1575" s="48">
        <f t="shared" si="415"/>
        <v>33</v>
      </c>
      <c r="AE1575" s="48" t="str">
        <f t="shared" si="416"/>
        <v>10.121.17.65</v>
      </c>
      <c r="AF1575" s="42" t="str">
        <f t="shared" si="417"/>
        <v>10.121.24.65</v>
      </c>
      <c r="AG1575" s="7" t="str">
        <f t="shared" si="418"/>
        <v>BHUJ1(GNE)</v>
      </c>
      <c r="AH1575" s="7" t="str">
        <f t="shared" si="419"/>
        <v>Bhuj Laltekri(GNE)</v>
      </c>
      <c r="AI1575" s="7" t="str">
        <f t="shared" si="420"/>
        <v>S6P10</v>
      </c>
      <c r="AJ1575" s="7" t="str">
        <f t="shared" si="421"/>
        <v>S6P10</v>
      </c>
      <c r="AK1575" s="7" t="str">
        <f>IFERROR(VLOOKUP(Z1575,'PASTE-DL-ALARMS'!$Q$10:$W$2200,7,FALSE),"")</f>
        <v/>
      </c>
      <c r="AL1575" s="55" t="str">
        <f>IFERROR(VLOOKUP(Z1575,'PASTE-DL-ALARMS'!$Q$10:$W$2200,3,FALSE),"")</f>
        <v/>
      </c>
      <c r="AM1575" s="7" t="str">
        <f t="shared" si="422"/>
        <v>10.121.17.65_BHUJ1(GNE)_S6P10</v>
      </c>
      <c r="AN1575" s="55" t="str">
        <f t="shared" si="423"/>
        <v>10.121.24.65_Bhuj Laltekri(GNE)_S6P10</v>
      </c>
      <c r="AO1575" s="72" t="e">
        <f t="shared" ca="1" si="424"/>
        <v>#VALUE!</v>
      </c>
      <c r="AP1575" s="7" t="str">
        <f>IFERROR(VLOOKUP(Z1575,'PASTE-DL-ALARMS'!$Q$10:$Z$2800,8,FALSE),"")</f>
        <v/>
      </c>
    </row>
    <row r="1576" spans="1:42" x14ac:dyDescent="0.25">
      <c r="A1576" s="20"/>
      <c r="B1576" s="20"/>
      <c r="C1576" s="20" t="str">
        <f>IF(D1576="Critical",MAX($C$8:C1575)+1,"")</f>
        <v/>
      </c>
      <c r="D1576" s="20" t="str">
        <f t="shared" si="408"/>
        <v>-</v>
      </c>
      <c r="E1576" s="20" t="str">
        <f>VLOOKUP('PASTE-DOWN-DL'!F1576,'SSA-CODE'!$D$4:$E$56,2,FALSE)</f>
        <v>RJT</v>
      </c>
      <c r="F1576" s="48" t="str">
        <f t="shared" si="409"/>
        <v>SSA RJ</v>
      </c>
      <c r="G1576" s="48" t="str">
        <f t="shared" si="410"/>
        <v xml:space="preserve">	SSA RJ</v>
      </c>
      <c r="H1576" s="20">
        <v>1567</v>
      </c>
      <c r="I1576" t="s">
        <v>15149</v>
      </c>
      <c r="J1576" t="s">
        <v>6260</v>
      </c>
      <c r="K1576" t="s">
        <v>6275</v>
      </c>
      <c r="L1576" t="s">
        <v>6262</v>
      </c>
      <c r="M1576" t="s">
        <v>6263</v>
      </c>
      <c r="N1576" t="s">
        <v>15150</v>
      </c>
      <c r="O1576" t="s">
        <v>15151</v>
      </c>
      <c r="P1576" t="s">
        <v>6266</v>
      </c>
      <c r="Q1576" t="s">
        <v>6311</v>
      </c>
      <c r="R1576" t="s">
        <v>6279</v>
      </c>
      <c r="S1576" t="s">
        <v>15152</v>
      </c>
      <c r="T1576" t="s">
        <v>6371</v>
      </c>
      <c r="U1576" t="s">
        <v>15153</v>
      </c>
      <c r="V1576" t="s">
        <v>6271</v>
      </c>
      <c r="W1576" t="s">
        <v>15154</v>
      </c>
      <c r="X1576" t="s">
        <v>15155</v>
      </c>
      <c r="Y1576" t="s">
        <v>6269</v>
      </c>
      <c r="Z1576" s="48" t="str">
        <f t="shared" si="411"/>
        <v>SSA RJ-10.121.19.72 MADHAPAR 3/4 TO 10.121.68.207 PADADHARI 3/4</v>
      </c>
      <c r="AA1576" s="48">
        <f t="shared" si="412"/>
        <v>14</v>
      </c>
      <c r="AB1576" s="48">
        <f t="shared" si="413"/>
        <v>23</v>
      </c>
      <c r="AC1576" s="48">
        <f t="shared" si="414"/>
        <v>15</v>
      </c>
      <c r="AD1576" s="48">
        <f t="shared" si="415"/>
        <v>25</v>
      </c>
      <c r="AE1576" s="48" t="str">
        <f t="shared" si="416"/>
        <v>10.121.19.72</v>
      </c>
      <c r="AF1576" s="42" t="str">
        <f t="shared" si="417"/>
        <v>10.121.68.207</v>
      </c>
      <c r="AG1576" s="7" t="str">
        <f t="shared" si="418"/>
        <v>MADHAPAR</v>
      </c>
      <c r="AH1576" s="7" t="str">
        <f t="shared" si="419"/>
        <v>PADADHARI</v>
      </c>
      <c r="AI1576" s="7" t="str">
        <f t="shared" si="420"/>
        <v>S3P4</v>
      </c>
      <c r="AJ1576" s="7" t="str">
        <f t="shared" si="421"/>
        <v>S3P4</v>
      </c>
      <c r="AK1576" s="7" t="str">
        <f>IFERROR(VLOOKUP(Z1576,'PASTE-DL-ALARMS'!$Q$10:$W$2200,7,FALSE),"")</f>
        <v/>
      </c>
      <c r="AL1576" s="55" t="str">
        <f>IFERROR(VLOOKUP(Z1576,'PASTE-DL-ALARMS'!$Q$10:$W$2200,3,FALSE),"")</f>
        <v/>
      </c>
      <c r="AM1576" s="7" t="str">
        <f t="shared" si="422"/>
        <v>10.121.19.72_MADHAPAR_S3P4</v>
      </c>
      <c r="AN1576" s="55" t="str">
        <f t="shared" si="423"/>
        <v>10.121.68.207_PADADHARI_S3P4</v>
      </c>
      <c r="AO1576" s="72" t="e">
        <f t="shared" ca="1" si="424"/>
        <v>#VALUE!</v>
      </c>
      <c r="AP1576" s="7" t="str">
        <f>IFERROR(VLOOKUP(Z1576,'PASTE-DL-ALARMS'!$Q$10:$Z$2800,8,FALSE),"")</f>
        <v/>
      </c>
    </row>
    <row r="1577" spans="1:42" x14ac:dyDescent="0.25">
      <c r="A1577" s="20"/>
      <c r="B1577" s="20"/>
      <c r="C1577" s="20" t="str">
        <f>IF(D1577="Critical",MAX($C$8:C1576)+1,"")</f>
        <v/>
      </c>
      <c r="D1577" s="20" t="str">
        <f t="shared" si="408"/>
        <v>-</v>
      </c>
      <c r="E1577" s="20" t="str">
        <f>VLOOKUP('PASTE-DOWN-DL'!F1577,'SSA-CODE'!$D$4:$E$56,2,FALSE)</f>
        <v>AMR</v>
      </c>
      <c r="F1577" s="48" t="str">
        <f t="shared" si="409"/>
        <v>SSA AMR</v>
      </c>
      <c r="G1577" s="48" t="str">
        <f t="shared" si="410"/>
        <v xml:space="preserve">	SSA AMR</v>
      </c>
      <c r="H1577" s="20">
        <v>1568</v>
      </c>
      <c r="I1577" t="s">
        <v>15156</v>
      </c>
      <c r="J1577" t="s">
        <v>6466</v>
      </c>
      <c r="K1577" t="s">
        <v>6275</v>
      </c>
      <c r="L1577" t="s">
        <v>6262</v>
      </c>
      <c r="M1577" t="s">
        <v>6263</v>
      </c>
      <c r="N1577" t="s">
        <v>15157</v>
      </c>
      <c r="O1577" t="s">
        <v>15158</v>
      </c>
      <c r="P1577" t="s">
        <v>6266</v>
      </c>
      <c r="Q1577" t="s">
        <v>6832</v>
      </c>
      <c r="R1577" t="s">
        <v>6279</v>
      </c>
      <c r="S1577" t="s">
        <v>6269</v>
      </c>
      <c r="T1577" t="s">
        <v>6500</v>
      </c>
      <c r="U1577" t="s">
        <v>6269</v>
      </c>
      <c r="V1577" t="s">
        <v>6271</v>
      </c>
      <c r="W1577" t="s">
        <v>15159</v>
      </c>
      <c r="X1577" t="s">
        <v>15160</v>
      </c>
      <c r="Y1577" t="s">
        <v>6269</v>
      </c>
      <c r="Z1577" s="48" t="str">
        <f t="shared" si="411"/>
        <v>SSA AMR-10.121.96.6-Chalala_B2_5/11-10.121.96.7-Chalala_B2_5/11</v>
      </c>
      <c r="AA1577" s="48">
        <f t="shared" si="412"/>
        <v>13</v>
      </c>
      <c r="AB1577" s="48">
        <f t="shared" si="413"/>
        <v>23</v>
      </c>
      <c r="AC1577" s="48">
        <f t="shared" si="414"/>
        <v>13</v>
      </c>
      <c r="AD1577" s="48">
        <f t="shared" si="415"/>
        <v>23</v>
      </c>
      <c r="AE1577" s="48" t="str">
        <f t="shared" si="416"/>
        <v>10.121.96.6</v>
      </c>
      <c r="AF1577" s="42" t="str">
        <f t="shared" si="417"/>
        <v>10.121.96.7</v>
      </c>
      <c r="AG1577" s="7" t="str">
        <f t="shared" si="418"/>
        <v>Chalala 1</v>
      </c>
      <c r="AH1577" s="7" t="str">
        <f t="shared" si="419"/>
        <v>Chalala 2</v>
      </c>
      <c r="AI1577" s="7" t="str">
        <f t="shared" si="420"/>
        <v>S5P11</v>
      </c>
      <c r="AJ1577" s="7" t="str">
        <f t="shared" si="421"/>
        <v>S5P11</v>
      </c>
      <c r="AK1577" s="7" t="str">
        <f>IFERROR(VLOOKUP(Z1577,'PASTE-DL-ALARMS'!$Q$10:$W$2200,7,FALSE),"")</f>
        <v/>
      </c>
      <c r="AL1577" s="55" t="str">
        <f>IFERROR(VLOOKUP(Z1577,'PASTE-DL-ALARMS'!$Q$10:$W$2200,3,FALSE),"")</f>
        <v/>
      </c>
      <c r="AM1577" s="7" t="str">
        <f t="shared" si="422"/>
        <v>10.121.96.6_Chalala 1_S5P11</v>
      </c>
      <c r="AN1577" s="55" t="str">
        <f t="shared" si="423"/>
        <v>10.121.96.7_Chalala 2_S5P11</v>
      </c>
      <c r="AO1577" s="72" t="e">
        <f t="shared" ca="1" si="424"/>
        <v>#VALUE!</v>
      </c>
      <c r="AP1577" s="7" t="str">
        <f>IFERROR(VLOOKUP(Z1577,'PASTE-DL-ALARMS'!$Q$10:$Z$2800,8,FALSE),"")</f>
        <v/>
      </c>
    </row>
    <row r="1578" spans="1:42" x14ac:dyDescent="0.25">
      <c r="A1578" s="20"/>
      <c r="B1578" s="20"/>
      <c r="C1578" s="20" t="str">
        <f>IF(D1578="Critical",MAX($C$8:C1577)+1,"")</f>
        <v/>
      </c>
      <c r="D1578" s="20" t="str">
        <f t="shared" si="408"/>
        <v>-</v>
      </c>
      <c r="E1578" s="20" t="str">
        <f>VLOOKUP('PASTE-DOWN-DL'!F1578,'SSA-CODE'!$D$4:$E$56,2,FALSE)</f>
        <v>WTR AM</v>
      </c>
      <c r="F1578" s="48" t="str">
        <f t="shared" si="409"/>
        <v>WTR AM</v>
      </c>
      <c r="G1578" s="48" t="str">
        <f t="shared" si="410"/>
        <v xml:space="preserve">	WTR AM</v>
      </c>
      <c r="H1578" s="20">
        <v>1569</v>
      </c>
      <c r="I1578" t="s">
        <v>15161</v>
      </c>
      <c r="J1578" t="s">
        <v>6260</v>
      </c>
      <c r="K1578" t="s">
        <v>6275</v>
      </c>
      <c r="L1578" t="s">
        <v>6262</v>
      </c>
      <c r="M1578" t="s">
        <v>6263</v>
      </c>
      <c r="N1578" t="s">
        <v>15162</v>
      </c>
      <c r="O1578" t="s">
        <v>15163</v>
      </c>
      <c r="P1578" t="s">
        <v>6266</v>
      </c>
      <c r="Q1578" t="s">
        <v>6378</v>
      </c>
      <c r="R1578" t="s">
        <v>6279</v>
      </c>
      <c r="S1578" t="s">
        <v>15164</v>
      </c>
      <c r="T1578" t="s">
        <v>6500</v>
      </c>
      <c r="U1578" t="s">
        <v>6569</v>
      </c>
      <c r="V1578" t="s">
        <v>6271</v>
      </c>
      <c r="W1578" t="s">
        <v>15165</v>
      </c>
      <c r="X1578" t="s">
        <v>15166</v>
      </c>
      <c r="Y1578" t="s">
        <v>6269</v>
      </c>
      <c r="Z1578" s="48" t="str">
        <f t="shared" si="411"/>
        <v>WTR AM-10.121.15.216-Danta_B1_4/3-10.121.15.217-Ambaji_B2_3/3</v>
      </c>
      <c r="AA1578" s="48">
        <f t="shared" si="412"/>
        <v>15</v>
      </c>
      <c r="AB1578" s="48">
        <f t="shared" si="413"/>
        <v>21</v>
      </c>
      <c r="AC1578" s="48">
        <f t="shared" si="414"/>
        <v>15</v>
      </c>
      <c r="AD1578" s="48">
        <f t="shared" si="415"/>
        <v>22</v>
      </c>
      <c r="AE1578" s="48" t="str">
        <f t="shared" si="416"/>
        <v>10.121.15.216</v>
      </c>
      <c r="AF1578" s="42" t="str">
        <f t="shared" si="417"/>
        <v>10.121.15.217</v>
      </c>
      <c r="AG1578" s="7" t="str">
        <f t="shared" si="418"/>
        <v>DANTA</v>
      </c>
      <c r="AH1578" s="7" t="str">
        <f t="shared" si="419"/>
        <v>Ambaji</v>
      </c>
      <c r="AI1578" s="7" t="str">
        <f t="shared" si="420"/>
        <v>S4P3</v>
      </c>
      <c r="AJ1578" s="7" t="str">
        <f t="shared" si="421"/>
        <v>S3P3</v>
      </c>
      <c r="AK1578" s="7" t="str">
        <f>IFERROR(VLOOKUP(Z1578,'PASTE-DL-ALARMS'!$Q$10:$W$2200,7,FALSE),"")</f>
        <v/>
      </c>
      <c r="AL1578" s="55" t="str">
        <f>IFERROR(VLOOKUP(Z1578,'PASTE-DL-ALARMS'!$Q$10:$W$2200,3,FALSE),"")</f>
        <v/>
      </c>
      <c r="AM1578" s="7" t="str">
        <f t="shared" si="422"/>
        <v>10.121.15.216_DANTA_S4P3</v>
      </c>
      <c r="AN1578" s="55" t="str">
        <f t="shared" si="423"/>
        <v>10.121.15.217_Ambaji_S3P3</v>
      </c>
      <c r="AO1578" s="72" t="e">
        <f t="shared" ca="1" si="424"/>
        <v>#VALUE!</v>
      </c>
      <c r="AP1578" s="7" t="str">
        <f>IFERROR(VLOOKUP(Z1578,'PASTE-DL-ALARMS'!$Q$10:$Z$2800,8,FALSE),"")</f>
        <v/>
      </c>
    </row>
    <row r="1579" spans="1:42" x14ac:dyDescent="0.25">
      <c r="A1579" s="20"/>
      <c r="B1579" s="20"/>
      <c r="C1579" s="20" t="str">
        <f>IF(D1579="Critical",MAX($C$8:C1578)+1,"")</f>
        <v/>
      </c>
      <c r="D1579" s="20" t="str">
        <f t="shared" si="408"/>
        <v>-</v>
      </c>
      <c r="E1579" s="20" t="str">
        <f>VLOOKUP('PASTE-DOWN-DL'!F1579,'SSA-CODE'!$D$4:$E$56,2,FALSE)</f>
        <v>AHD</v>
      </c>
      <c r="F1579" s="48" t="str">
        <f t="shared" si="409"/>
        <v>SSA AM</v>
      </c>
      <c r="G1579" s="48" t="str">
        <f t="shared" si="410"/>
        <v xml:space="preserve">	SSA AM</v>
      </c>
      <c r="H1579" s="20">
        <v>1570</v>
      </c>
      <c r="I1579" t="s">
        <v>15167</v>
      </c>
      <c r="J1579" t="s">
        <v>6260</v>
      </c>
      <c r="K1579" t="s">
        <v>6261</v>
      </c>
      <c r="L1579" t="s">
        <v>6262</v>
      </c>
      <c r="M1579" t="s">
        <v>6263</v>
      </c>
      <c r="N1579" t="s">
        <v>15168</v>
      </c>
      <c r="O1579" t="s">
        <v>15169</v>
      </c>
      <c r="P1579" t="s">
        <v>6266</v>
      </c>
      <c r="Q1579" t="s">
        <v>7710</v>
      </c>
      <c r="R1579" t="s">
        <v>6279</v>
      </c>
      <c r="S1579" t="s">
        <v>6269</v>
      </c>
      <c r="T1579" t="s">
        <v>6353</v>
      </c>
      <c r="U1579" t="s">
        <v>6610</v>
      </c>
      <c r="V1579" t="s">
        <v>6271</v>
      </c>
      <c r="W1579" t="s">
        <v>15170</v>
      </c>
      <c r="X1579" t="s">
        <v>15171</v>
      </c>
      <c r="Y1579" t="s">
        <v>6269</v>
      </c>
      <c r="Z1579" s="48" t="str">
        <f t="shared" si="411"/>
        <v>SSA AM-10.121.19.65-KR1_B2-10.121.19.66-KR-2_B2</v>
      </c>
      <c r="AA1579" s="48">
        <f t="shared" si="412"/>
        <v>14</v>
      </c>
      <c r="AB1579" s="48">
        <f t="shared" si="413"/>
        <v>23</v>
      </c>
      <c r="AC1579" s="48">
        <f t="shared" si="414"/>
        <v>14</v>
      </c>
      <c r="AD1579" s="48">
        <f t="shared" si="415"/>
        <v>22</v>
      </c>
      <c r="AE1579" s="48" t="str">
        <f t="shared" si="416"/>
        <v>10.121.19.65</v>
      </c>
      <c r="AF1579" s="42" t="str">
        <f t="shared" si="417"/>
        <v>10.121.19.66</v>
      </c>
      <c r="AG1579" s="7" t="str">
        <f t="shared" si="418"/>
        <v>KR1(GNE)</v>
      </c>
      <c r="AH1579" s="7" t="str">
        <f t="shared" si="419"/>
        <v>KR2 GNE</v>
      </c>
      <c r="AI1579" s="7" t="str">
        <f t="shared" si="420"/>
        <v>S5P1</v>
      </c>
      <c r="AJ1579" s="7" t="str">
        <f t="shared" si="421"/>
        <v>S4P1</v>
      </c>
      <c r="AK1579" s="7" t="str">
        <f>IFERROR(VLOOKUP(Z1579,'PASTE-DL-ALARMS'!$Q$10:$W$2200,7,FALSE),"")</f>
        <v/>
      </c>
      <c r="AL1579" s="55" t="str">
        <f>IFERROR(VLOOKUP(Z1579,'PASTE-DL-ALARMS'!$Q$10:$W$2200,3,FALSE),"")</f>
        <v/>
      </c>
      <c r="AM1579" s="7" t="str">
        <f t="shared" si="422"/>
        <v>10.121.19.65_KR1(GNE)_S5P1</v>
      </c>
      <c r="AN1579" s="55" t="str">
        <f t="shared" si="423"/>
        <v>10.121.19.66_KR2 GNE_S4P1</v>
      </c>
      <c r="AO1579" s="72" t="e">
        <f t="shared" ca="1" si="424"/>
        <v>#VALUE!</v>
      </c>
      <c r="AP1579" s="7" t="str">
        <f>IFERROR(VLOOKUP(Z1579,'PASTE-DL-ALARMS'!$Q$10:$Z$2800,8,FALSE),"")</f>
        <v/>
      </c>
    </row>
    <row r="1580" spans="1:42" x14ac:dyDescent="0.25">
      <c r="A1580" s="20"/>
      <c r="B1580" s="20"/>
      <c r="C1580" s="20" t="str">
        <f>IF(D1580="Critical",MAX($C$8:C1579)+1,"")</f>
        <v/>
      </c>
      <c r="D1580" s="20" t="str">
        <f t="shared" si="408"/>
        <v>-</v>
      </c>
      <c r="E1580" s="20" t="str">
        <f>VLOOKUP('PASTE-DOWN-DL'!F1580,'SSA-CODE'!$D$4:$E$56,2,FALSE)</f>
        <v>PLR</v>
      </c>
      <c r="F1580" s="48" t="str">
        <f t="shared" si="409"/>
        <v>SSA PNP</v>
      </c>
      <c r="G1580" s="48" t="str">
        <f t="shared" si="410"/>
        <v xml:space="preserve">	SSA PNP</v>
      </c>
      <c r="H1580" s="20">
        <v>1571</v>
      </c>
      <c r="I1580" t="s">
        <v>15172</v>
      </c>
      <c r="J1580" t="s">
        <v>6260</v>
      </c>
      <c r="K1580" t="s">
        <v>6261</v>
      </c>
      <c r="L1580" t="s">
        <v>6262</v>
      </c>
      <c r="M1580" t="s">
        <v>6263</v>
      </c>
      <c r="N1580" t="s">
        <v>15174</v>
      </c>
      <c r="O1580" t="s">
        <v>15173</v>
      </c>
      <c r="P1580" t="s">
        <v>6266</v>
      </c>
      <c r="Q1580" t="s">
        <v>6507</v>
      </c>
      <c r="R1580" t="s">
        <v>6453</v>
      </c>
      <c r="S1580" t="s">
        <v>6269</v>
      </c>
      <c r="T1580" t="s">
        <v>6559</v>
      </c>
      <c r="U1580" t="s">
        <v>6269</v>
      </c>
      <c r="V1580" t="s">
        <v>6271</v>
      </c>
      <c r="W1580" t="s">
        <v>15175</v>
      </c>
      <c r="X1580" t="s">
        <v>15176</v>
      </c>
      <c r="Y1580" t="s">
        <v>6269</v>
      </c>
      <c r="Z1580" s="48" t="str">
        <f t="shared" si="411"/>
        <v>SSA PNP-10.121.98.148-Deesa_S3P1-10.121.98.145-RANPUR_S4P1</v>
      </c>
      <c r="AA1580" s="48">
        <f t="shared" si="412"/>
        <v>15</v>
      </c>
      <c r="AB1580" s="48">
        <f t="shared" si="413"/>
        <v>22</v>
      </c>
      <c r="AC1580" s="48">
        <f t="shared" si="414"/>
        <v>15</v>
      </c>
      <c r="AD1580" s="48">
        <f t="shared" si="415"/>
        <v>21</v>
      </c>
      <c r="AE1580" s="48" t="str">
        <f t="shared" si="416"/>
        <v>10.121.98.145</v>
      </c>
      <c r="AF1580" s="42" t="str">
        <f t="shared" si="417"/>
        <v>10.121.98.148</v>
      </c>
      <c r="AG1580" s="7" t="str">
        <f t="shared" si="418"/>
        <v>RANPUR</v>
      </c>
      <c r="AH1580" s="7" t="str">
        <f t="shared" si="419"/>
        <v>Deesa</v>
      </c>
      <c r="AI1580" s="7" t="str">
        <f t="shared" si="420"/>
        <v>S4P1</v>
      </c>
      <c r="AJ1580" s="7" t="str">
        <f t="shared" si="421"/>
        <v>S3P1</v>
      </c>
      <c r="AK1580" s="7" t="str">
        <f>IFERROR(VLOOKUP(Z1580,'PASTE-DL-ALARMS'!$Q$10:$W$2200,7,FALSE),"")</f>
        <v/>
      </c>
      <c r="AL1580" s="55" t="str">
        <f>IFERROR(VLOOKUP(Z1580,'PASTE-DL-ALARMS'!$Q$10:$W$2200,3,FALSE),"")</f>
        <v/>
      </c>
      <c r="AM1580" s="7" t="str">
        <f t="shared" si="422"/>
        <v>10.121.98.145_RANPUR_S4P1</v>
      </c>
      <c r="AN1580" s="55" t="str">
        <f t="shared" si="423"/>
        <v>10.121.98.148_Deesa_S3P1</v>
      </c>
      <c r="AO1580" s="72" t="e">
        <f t="shared" ca="1" si="424"/>
        <v>#VALUE!</v>
      </c>
      <c r="AP1580" s="7" t="str">
        <f>IFERROR(VLOOKUP(Z1580,'PASTE-DL-ALARMS'!$Q$10:$Z$2800,8,FALSE),"")</f>
        <v/>
      </c>
    </row>
    <row r="1581" spans="1:42" x14ac:dyDescent="0.25">
      <c r="A1581" s="20"/>
      <c r="B1581" s="20"/>
      <c r="C1581" s="20" t="str">
        <f>IF(D1581="Critical",MAX($C$8:C1580)+1,"")</f>
        <v/>
      </c>
      <c r="D1581" s="20" t="str">
        <f t="shared" si="408"/>
        <v>-</v>
      </c>
      <c r="E1581" s="20" t="str">
        <f>VLOOKUP('PASTE-DOWN-DL'!F1581,'SSA-CODE'!$D$4:$E$56,2,FALSE)</f>
        <v>VDA</v>
      </c>
      <c r="F1581" s="48" t="str">
        <f t="shared" si="409"/>
        <v>SSA VDR</v>
      </c>
      <c r="G1581" s="48" t="str">
        <f t="shared" si="410"/>
        <v xml:space="preserve">	SSA VDR</v>
      </c>
      <c r="H1581" s="20">
        <v>1572</v>
      </c>
      <c r="I1581" t="s">
        <v>15177</v>
      </c>
      <c r="J1581" t="s">
        <v>6260</v>
      </c>
      <c r="K1581" t="s">
        <v>6275</v>
      </c>
      <c r="L1581" t="s">
        <v>6262</v>
      </c>
      <c r="M1581" t="s">
        <v>6263</v>
      </c>
      <c r="N1581" t="s">
        <v>15178</v>
      </c>
      <c r="O1581" t="s">
        <v>15179</v>
      </c>
      <c r="P1581" t="s">
        <v>6266</v>
      </c>
      <c r="Q1581" t="s">
        <v>7248</v>
      </c>
      <c r="R1581" t="s">
        <v>6279</v>
      </c>
      <c r="S1581" t="s">
        <v>9415</v>
      </c>
      <c r="T1581" t="s">
        <v>6345</v>
      </c>
      <c r="U1581" t="s">
        <v>9415</v>
      </c>
      <c r="V1581" t="s">
        <v>6271</v>
      </c>
      <c r="W1581" t="s">
        <v>15180</v>
      </c>
      <c r="X1581" t="s">
        <v>15181</v>
      </c>
      <c r="Y1581" t="s">
        <v>6269</v>
      </c>
      <c r="Z1581" s="48" t="str">
        <f t="shared" si="411"/>
        <v>SSA VDR-10.121.19.136-GOTRI_b1_PH2_3/3-10.121.99.179-Urban 2_BTS_A1_2/5</v>
      </c>
      <c r="AA1581" s="48">
        <f t="shared" si="412"/>
        <v>15</v>
      </c>
      <c r="AB1581" s="48">
        <f t="shared" si="413"/>
        <v>21</v>
      </c>
      <c r="AC1581" s="48">
        <f t="shared" si="414"/>
        <v>15</v>
      </c>
      <c r="AD1581" s="48">
        <f t="shared" si="415"/>
        <v>27</v>
      </c>
      <c r="AE1581" s="48" t="str">
        <f t="shared" si="416"/>
        <v>10.121.19.136</v>
      </c>
      <c r="AF1581" s="42" t="str">
        <f t="shared" si="417"/>
        <v>10.121.99.179</v>
      </c>
      <c r="AG1581" s="7" t="str">
        <f t="shared" si="418"/>
        <v>GOTRI</v>
      </c>
      <c r="AH1581" s="7" t="str">
        <f t="shared" si="419"/>
        <v>URBAN 2 BTS</v>
      </c>
      <c r="AI1581" s="7" t="str">
        <f t="shared" si="420"/>
        <v>S3P3</v>
      </c>
      <c r="AJ1581" s="7" t="str">
        <f t="shared" si="421"/>
        <v>S2P5</v>
      </c>
      <c r="AK1581" s="7" t="str">
        <f>IFERROR(VLOOKUP(Z1581,'PASTE-DL-ALARMS'!$Q$10:$W$2200,7,FALSE),"")</f>
        <v/>
      </c>
      <c r="AL1581" s="55" t="str">
        <f>IFERROR(VLOOKUP(Z1581,'PASTE-DL-ALARMS'!$Q$10:$W$2200,3,FALSE),"")</f>
        <v/>
      </c>
      <c r="AM1581" s="7" t="str">
        <f t="shared" si="422"/>
        <v>10.121.19.136_GOTRI_S3P3</v>
      </c>
      <c r="AN1581" s="55" t="str">
        <f t="shared" si="423"/>
        <v>10.121.99.179_URBAN 2 BTS_S2P5</v>
      </c>
      <c r="AO1581" s="72" t="e">
        <f t="shared" ca="1" si="424"/>
        <v>#VALUE!</v>
      </c>
      <c r="AP1581" s="7" t="str">
        <f>IFERROR(VLOOKUP(Z1581,'PASTE-DL-ALARMS'!$Q$10:$Z$2800,8,FALSE),"")</f>
        <v/>
      </c>
    </row>
    <row r="1582" spans="1:42" x14ac:dyDescent="0.25">
      <c r="A1582" s="20"/>
      <c r="B1582" s="20"/>
      <c r="C1582" s="20" t="str">
        <f>IF(D1582="Critical",MAX($C$8:C1581)+1,"")</f>
        <v/>
      </c>
      <c r="D1582" s="20" t="str">
        <f t="shared" si="408"/>
        <v>-</v>
      </c>
      <c r="E1582" s="20" t="str">
        <f>VLOOKUP('PASTE-DOWN-DL'!F1582,'SSA-CODE'!$D$4:$E$56,2,FALSE)</f>
        <v>SEN</v>
      </c>
      <c r="F1582" s="48" t="str">
        <f t="shared" si="409"/>
        <v>SSA SEN</v>
      </c>
      <c r="G1582" s="48" t="str">
        <f t="shared" si="410"/>
        <v xml:space="preserve">	SSA SEN</v>
      </c>
      <c r="H1582" s="20">
        <v>1573</v>
      </c>
      <c r="I1582" t="s">
        <v>15182</v>
      </c>
      <c r="J1582" t="s">
        <v>6260</v>
      </c>
      <c r="K1582" t="s">
        <v>6261</v>
      </c>
      <c r="L1582" t="s">
        <v>6262</v>
      </c>
      <c r="M1582" t="s">
        <v>6263</v>
      </c>
      <c r="N1582" t="s">
        <v>15183</v>
      </c>
      <c r="O1582" t="s">
        <v>15184</v>
      </c>
      <c r="P1582" t="s">
        <v>6266</v>
      </c>
      <c r="Q1582" t="s">
        <v>6706</v>
      </c>
      <c r="R1582" t="s">
        <v>6352</v>
      </c>
      <c r="S1582" t="s">
        <v>6269</v>
      </c>
      <c r="T1582" t="s">
        <v>6500</v>
      </c>
      <c r="U1582" t="s">
        <v>6362</v>
      </c>
      <c r="V1582" t="s">
        <v>6271</v>
      </c>
      <c r="W1582" t="s">
        <v>15185</v>
      </c>
      <c r="X1582" t="s">
        <v>15186</v>
      </c>
      <c r="Y1582" t="s">
        <v>6269</v>
      </c>
      <c r="Z1582" s="48" t="str">
        <f t="shared" si="411"/>
        <v>SSA SEN-10.121.99.3-LIMBDI-10.121.69.75-NANAKERALA</v>
      </c>
      <c r="AA1582" s="48">
        <f t="shared" si="412"/>
        <v>13</v>
      </c>
      <c r="AB1582" s="48">
        <f t="shared" si="413"/>
        <v>20</v>
      </c>
      <c r="AC1582" s="48">
        <f t="shared" si="414"/>
        <v>14</v>
      </c>
      <c r="AD1582" s="48">
        <f t="shared" si="415"/>
        <v>25</v>
      </c>
      <c r="AE1582" s="48" t="str">
        <f t="shared" si="416"/>
        <v>10.121.99.3</v>
      </c>
      <c r="AF1582" s="42" t="str">
        <f t="shared" si="417"/>
        <v>10.121.69.75</v>
      </c>
      <c r="AG1582" s="7" t="str">
        <f t="shared" si="418"/>
        <v>LIMBDI</v>
      </c>
      <c r="AH1582" s="7" t="str">
        <f t="shared" si="419"/>
        <v>NANAKERALA</v>
      </c>
      <c r="AI1582" s="7" t="str">
        <f t="shared" si="420"/>
        <v>S3P1</v>
      </c>
      <c r="AJ1582" s="7" t="str">
        <f t="shared" si="421"/>
        <v>S4P1</v>
      </c>
      <c r="AK1582" s="7" t="str">
        <f>IFERROR(VLOOKUP(Z1582,'PASTE-DL-ALARMS'!$Q$10:$W$2200,7,FALSE),"")</f>
        <v/>
      </c>
      <c r="AL1582" s="55" t="str">
        <f>IFERROR(VLOOKUP(Z1582,'PASTE-DL-ALARMS'!$Q$10:$W$2200,3,FALSE),"")</f>
        <v/>
      </c>
      <c r="AM1582" s="7" t="str">
        <f t="shared" si="422"/>
        <v>10.121.99.3_LIMBDI_S3P1</v>
      </c>
      <c r="AN1582" s="55" t="str">
        <f t="shared" si="423"/>
        <v>10.121.69.75_NANAKERALA_S4P1</v>
      </c>
      <c r="AO1582" s="72" t="e">
        <f t="shared" ca="1" si="424"/>
        <v>#VALUE!</v>
      </c>
      <c r="AP1582" s="7" t="str">
        <f>IFERROR(VLOOKUP(Z1582,'PASTE-DL-ALARMS'!$Q$10:$Z$2800,8,FALSE),"")</f>
        <v/>
      </c>
    </row>
    <row r="1583" spans="1:42" x14ac:dyDescent="0.25">
      <c r="A1583" s="20"/>
      <c r="B1583" s="20"/>
      <c r="C1583" s="20" t="str">
        <f>IF(D1583="Critical",MAX($C$8:C1582)+1,"")</f>
        <v/>
      </c>
      <c r="D1583" s="20" t="str">
        <f t="shared" si="408"/>
        <v>-</v>
      </c>
      <c r="E1583" s="20" t="str">
        <f>VLOOKUP('PASTE-DOWN-DL'!F1583,'SSA-CODE'!$D$4:$E$56,2,FALSE)</f>
        <v>WTR RJ</v>
      </c>
      <c r="F1583" s="48" t="str">
        <f t="shared" si="409"/>
        <v>WTR RJ</v>
      </c>
      <c r="G1583" s="48" t="str">
        <f t="shared" si="410"/>
        <v xml:space="preserve">	WTR RJ</v>
      </c>
      <c r="H1583" s="20">
        <v>1574</v>
      </c>
      <c r="I1583" t="s">
        <v>15187</v>
      </c>
      <c r="J1583" t="s">
        <v>6466</v>
      </c>
      <c r="K1583" t="s">
        <v>6275</v>
      </c>
      <c r="L1583" t="s">
        <v>6262</v>
      </c>
      <c r="M1583" t="s">
        <v>6263</v>
      </c>
      <c r="N1583" t="s">
        <v>15188</v>
      </c>
      <c r="O1583" t="s">
        <v>15189</v>
      </c>
      <c r="P1583" t="s">
        <v>6266</v>
      </c>
      <c r="Q1583" t="s">
        <v>7053</v>
      </c>
      <c r="R1583" t="s">
        <v>6279</v>
      </c>
      <c r="S1583" t="s">
        <v>15190</v>
      </c>
      <c r="T1583" t="s">
        <v>6500</v>
      </c>
      <c r="U1583" t="s">
        <v>6501</v>
      </c>
      <c r="V1583" t="s">
        <v>6271</v>
      </c>
      <c r="W1583" t="s">
        <v>15191</v>
      </c>
      <c r="X1583" t="s">
        <v>15192</v>
      </c>
      <c r="Y1583" t="s">
        <v>6269</v>
      </c>
      <c r="Z1583" s="48" t="str">
        <f t="shared" si="411"/>
        <v>WTR RJ-10.121.17.65-BHUJ1(GNE)_3/8-10.121.17.66-BHUJ2(GNE)_4/10</v>
      </c>
      <c r="AA1583" s="48">
        <f t="shared" si="412"/>
        <v>14</v>
      </c>
      <c r="AB1583" s="48">
        <f t="shared" si="413"/>
        <v>25</v>
      </c>
      <c r="AC1583" s="48">
        <f t="shared" si="414"/>
        <v>14</v>
      </c>
      <c r="AD1583" s="48">
        <f t="shared" si="415"/>
        <v>25</v>
      </c>
      <c r="AE1583" s="48" t="str">
        <f t="shared" si="416"/>
        <v>10.121.17.66</v>
      </c>
      <c r="AF1583" s="42" t="str">
        <f t="shared" si="417"/>
        <v>10.121.17.65</v>
      </c>
      <c r="AG1583" s="7" t="str">
        <f t="shared" si="418"/>
        <v>BHUJ2(GNE)</v>
      </c>
      <c r="AH1583" s="7" t="str">
        <f t="shared" si="419"/>
        <v>BHUJ1(GNE)</v>
      </c>
      <c r="AI1583" s="7" t="str">
        <f t="shared" si="420"/>
        <v>S4P10</v>
      </c>
      <c r="AJ1583" s="7" t="str">
        <f t="shared" si="421"/>
        <v>S3P8</v>
      </c>
      <c r="AK1583" s="7" t="str">
        <f>IFERROR(VLOOKUP(Z1583,'PASTE-DL-ALARMS'!$Q$10:$W$2200,7,FALSE),"")</f>
        <v/>
      </c>
      <c r="AL1583" s="55" t="str">
        <f>IFERROR(VLOOKUP(Z1583,'PASTE-DL-ALARMS'!$Q$10:$W$2200,3,FALSE),"")</f>
        <v/>
      </c>
      <c r="AM1583" s="7" t="str">
        <f t="shared" si="422"/>
        <v>10.121.17.66_BHUJ2(GNE)_S4P10</v>
      </c>
      <c r="AN1583" s="55" t="str">
        <f t="shared" si="423"/>
        <v>10.121.17.65_BHUJ1(GNE)_S3P8</v>
      </c>
      <c r="AO1583" s="72" t="e">
        <f t="shared" ca="1" si="424"/>
        <v>#VALUE!</v>
      </c>
      <c r="AP1583" s="7" t="str">
        <f>IFERROR(VLOOKUP(Z1583,'PASTE-DL-ALARMS'!$Q$10:$Z$2800,8,FALSE),"")</f>
        <v/>
      </c>
    </row>
    <row r="1584" spans="1:42" x14ac:dyDescent="0.25">
      <c r="A1584" s="20"/>
      <c r="B1584" s="20"/>
      <c r="C1584" s="20" t="str">
        <f>IF(D1584="Critical",MAX($C$8:C1583)+1,"")</f>
        <v/>
      </c>
      <c r="D1584" s="20" t="str">
        <f t="shared" si="408"/>
        <v>-</v>
      </c>
      <c r="E1584" s="20" t="str">
        <f>VLOOKUP('PASTE-DOWN-DL'!F1584,'SSA-CODE'!$D$4:$E$56,2,FALSE)</f>
        <v>WTR RJ</v>
      </c>
      <c r="F1584" s="48" t="str">
        <f t="shared" si="409"/>
        <v>WTR RJ</v>
      </c>
      <c r="G1584" s="48" t="str">
        <f t="shared" si="410"/>
        <v xml:space="preserve">	WTR RJ</v>
      </c>
      <c r="H1584" s="20">
        <v>1575</v>
      </c>
      <c r="I1584" t="s">
        <v>15193</v>
      </c>
      <c r="J1584" t="s">
        <v>6260</v>
      </c>
      <c r="K1584" t="s">
        <v>6275</v>
      </c>
      <c r="L1584" t="s">
        <v>6262</v>
      </c>
      <c r="M1584" t="s">
        <v>6263</v>
      </c>
      <c r="N1584" t="s">
        <v>15194</v>
      </c>
      <c r="O1584" t="s">
        <v>15195</v>
      </c>
      <c r="P1584" t="s">
        <v>6266</v>
      </c>
      <c r="Q1584" t="s">
        <v>6378</v>
      </c>
      <c r="R1584" t="s">
        <v>6279</v>
      </c>
      <c r="S1584" t="s">
        <v>6269</v>
      </c>
      <c r="T1584" t="s">
        <v>6693</v>
      </c>
      <c r="U1584" t="s">
        <v>6269</v>
      </c>
      <c r="V1584" t="s">
        <v>6271</v>
      </c>
      <c r="W1584" t="s">
        <v>15196</v>
      </c>
      <c r="X1584" t="s">
        <v>15197</v>
      </c>
      <c r="Y1584" t="s">
        <v>6269</v>
      </c>
      <c r="Z1584" s="48" t="str">
        <f t="shared" si="411"/>
        <v>WTR RJ-10.121.68.207-PADADHARI_B2_PH3_3/3-10.121.68.201-DHROL_B2_PH3_4/2</v>
      </c>
      <c r="AA1584" s="48">
        <f t="shared" si="412"/>
        <v>15</v>
      </c>
      <c r="AB1584" s="48">
        <f t="shared" si="413"/>
        <v>21</v>
      </c>
      <c r="AC1584" s="48">
        <f t="shared" si="414"/>
        <v>15</v>
      </c>
      <c r="AD1584" s="48">
        <f t="shared" si="415"/>
        <v>25</v>
      </c>
      <c r="AE1584" s="48" t="str">
        <f t="shared" si="416"/>
        <v>10.121.68.201</v>
      </c>
      <c r="AF1584" s="42" t="str">
        <f t="shared" si="417"/>
        <v>10.121.68.207</v>
      </c>
      <c r="AG1584" s="7" t="str">
        <f t="shared" si="418"/>
        <v>DHROL</v>
      </c>
      <c r="AH1584" s="7" t="str">
        <f t="shared" si="419"/>
        <v>PADADHARI</v>
      </c>
      <c r="AI1584" s="7" t="str">
        <f t="shared" si="420"/>
        <v>S4P2</v>
      </c>
      <c r="AJ1584" s="7" t="str">
        <f t="shared" si="421"/>
        <v>S3P3</v>
      </c>
      <c r="AK1584" s="7" t="str">
        <f>IFERROR(VLOOKUP(Z1584,'PASTE-DL-ALARMS'!$Q$10:$W$2200,7,FALSE),"")</f>
        <v/>
      </c>
      <c r="AL1584" s="55" t="str">
        <f>IFERROR(VLOOKUP(Z1584,'PASTE-DL-ALARMS'!$Q$10:$W$2200,3,FALSE),"")</f>
        <v/>
      </c>
      <c r="AM1584" s="7" t="str">
        <f t="shared" si="422"/>
        <v>10.121.68.201_DHROL_S4P2</v>
      </c>
      <c r="AN1584" s="55" t="str">
        <f t="shared" si="423"/>
        <v>10.121.68.207_PADADHARI_S3P3</v>
      </c>
      <c r="AO1584" s="72" t="e">
        <f t="shared" ca="1" si="424"/>
        <v>#VALUE!</v>
      </c>
      <c r="AP1584" s="7" t="str">
        <f>IFERROR(VLOOKUP(Z1584,'PASTE-DL-ALARMS'!$Q$10:$Z$2800,8,FALSE),"")</f>
        <v/>
      </c>
    </row>
    <row r="1585" spans="1:42" x14ac:dyDescent="0.25">
      <c r="A1585" s="20"/>
      <c r="B1585" s="20"/>
      <c r="C1585" s="20" t="str">
        <f>IF(D1585="Critical",MAX($C$8:C1584)+1,"")</f>
        <v/>
      </c>
      <c r="D1585" s="20" t="str">
        <f t="shared" si="408"/>
        <v>-</v>
      </c>
      <c r="E1585" s="20" t="str">
        <f>VLOOKUP('PASTE-DOWN-DL'!F1585,'SSA-CODE'!$D$4:$E$56,2,FALSE)</f>
        <v>VAL</v>
      </c>
      <c r="F1585" s="48" t="str">
        <f t="shared" si="409"/>
        <v>SSA VAL</v>
      </c>
      <c r="G1585" s="48" t="str">
        <f t="shared" si="410"/>
        <v xml:space="preserve">	SSA VAL</v>
      </c>
      <c r="H1585" s="20">
        <v>1576</v>
      </c>
      <c r="I1585" t="s">
        <v>15198</v>
      </c>
      <c r="J1585" t="s">
        <v>6260</v>
      </c>
      <c r="K1585" t="s">
        <v>6261</v>
      </c>
      <c r="L1585" t="s">
        <v>6262</v>
      </c>
      <c r="M1585" t="s">
        <v>6263</v>
      </c>
      <c r="N1585" t="s">
        <v>15199</v>
      </c>
      <c r="O1585" t="s">
        <v>15200</v>
      </c>
      <c r="P1585" t="s">
        <v>6266</v>
      </c>
      <c r="Q1585" t="s">
        <v>6335</v>
      </c>
      <c r="R1585" t="s">
        <v>6742</v>
      </c>
      <c r="S1585" t="s">
        <v>15201</v>
      </c>
      <c r="T1585" t="s">
        <v>6287</v>
      </c>
      <c r="U1585" t="s">
        <v>6269</v>
      </c>
      <c r="V1585" t="s">
        <v>6271</v>
      </c>
      <c r="W1585" t="s">
        <v>15202</v>
      </c>
      <c r="X1585" t="s">
        <v>15203</v>
      </c>
      <c r="Y1585" t="s">
        <v>6269</v>
      </c>
      <c r="Z1585" s="48" t="str">
        <f t="shared" si="411"/>
        <v>SSA VAL-10.121.16.94-Valsad_New_B2_s6P1-10.121.68.65-Valsad_OLD_B2_S5P1</v>
      </c>
      <c r="AA1585" s="48">
        <f t="shared" si="412"/>
        <v>14</v>
      </c>
      <c r="AB1585" s="48">
        <f t="shared" si="413"/>
        <v>25</v>
      </c>
      <c r="AC1585" s="48">
        <f t="shared" si="414"/>
        <v>14</v>
      </c>
      <c r="AD1585" s="48">
        <f t="shared" si="415"/>
        <v>30</v>
      </c>
      <c r="AE1585" s="48" t="str">
        <f t="shared" si="416"/>
        <v>10.121.16.94</v>
      </c>
      <c r="AF1585" s="42" t="str">
        <f t="shared" si="417"/>
        <v>10.121.68.65</v>
      </c>
      <c r="AG1585" s="7" t="str">
        <f t="shared" si="418"/>
        <v>Valsad-New</v>
      </c>
      <c r="AH1585" s="7" t="str">
        <f t="shared" si="419"/>
        <v>VALSAD-OLD(GNE)</v>
      </c>
      <c r="AI1585" s="7" t="str">
        <f t="shared" si="420"/>
        <v>S6P1</v>
      </c>
      <c r="AJ1585" s="7" t="str">
        <f t="shared" si="421"/>
        <v>S5P1</v>
      </c>
      <c r="AK1585" s="7" t="str">
        <f>IFERROR(VLOOKUP(Z1585,'PASTE-DL-ALARMS'!$Q$10:$W$2200,7,FALSE),"")</f>
        <v/>
      </c>
      <c r="AL1585" s="55" t="str">
        <f>IFERROR(VLOOKUP(Z1585,'PASTE-DL-ALARMS'!$Q$10:$W$2200,3,FALSE),"")</f>
        <v/>
      </c>
      <c r="AM1585" s="7" t="str">
        <f t="shared" si="422"/>
        <v>10.121.16.94_Valsad-New_S6P1</v>
      </c>
      <c r="AN1585" s="55" t="str">
        <f t="shared" si="423"/>
        <v>10.121.68.65_VALSAD-OLD(GNE)_S5P1</v>
      </c>
      <c r="AO1585" s="72" t="e">
        <f t="shared" ca="1" si="424"/>
        <v>#VALUE!</v>
      </c>
      <c r="AP1585" s="7" t="str">
        <f>IFERROR(VLOOKUP(Z1585,'PASTE-DL-ALARMS'!$Q$10:$Z$2800,8,FALSE),"")</f>
        <v/>
      </c>
    </row>
    <row r="1586" spans="1:42" x14ac:dyDescent="0.25">
      <c r="A1586" s="20"/>
      <c r="B1586" s="20"/>
      <c r="C1586" s="20" t="str">
        <f>IF(D1586="Critical",MAX($C$8:C1585)+1,"")</f>
        <v/>
      </c>
      <c r="D1586" s="20" t="str">
        <f t="shared" si="408"/>
        <v>-</v>
      </c>
      <c r="E1586" s="20" t="str">
        <f>VLOOKUP('PASTE-DOWN-DL'!F1586,'SSA-CODE'!$D$4:$E$56,2,FALSE)</f>
        <v>WTR AM</v>
      </c>
      <c r="F1586" s="48" t="str">
        <f t="shared" si="409"/>
        <v>WTR AM</v>
      </c>
      <c r="G1586" s="48" t="str">
        <f t="shared" si="410"/>
        <v xml:space="preserve">	WTR AM</v>
      </c>
      <c r="H1586" s="20">
        <v>1577</v>
      </c>
      <c r="I1586" t="s">
        <v>15204</v>
      </c>
      <c r="J1586" t="s">
        <v>6260</v>
      </c>
      <c r="K1586" t="s">
        <v>6261</v>
      </c>
      <c r="L1586" t="s">
        <v>6262</v>
      </c>
      <c r="M1586" t="s">
        <v>6263</v>
      </c>
      <c r="N1586" t="s">
        <v>15205</v>
      </c>
      <c r="O1586" t="s">
        <v>15206</v>
      </c>
      <c r="P1586" t="s">
        <v>6266</v>
      </c>
      <c r="Q1586" t="s">
        <v>6735</v>
      </c>
      <c r="R1586" t="s">
        <v>6401</v>
      </c>
      <c r="S1586" t="s">
        <v>6269</v>
      </c>
      <c r="T1586" t="s">
        <v>6602</v>
      </c>
      <c r="U1586" t="s">
        <v>6269</v>
      </c>
      <c r="V1586" t="s">
        <v>6271</v>
      </c>
      <c r="W1586" t="s">
        <v>15207</v>
      </c>
      <c r="X1586" t="s">
        <v>15208</v>
      </c>
      <c r="Y1586" t="s">
        <v>6269</v>
      </c>
      <c r="Z1586" s="48" t="str">
        <f t="shared" si="411"/>
        <v>WTR AM-10.121.16.133-TN725B_Anand_B2\S4P1-10.121.16.132-TN725B_Nadiad_B2\S3P1</v>
      </c>
      <c r="AA1586" s="48">
        <f t="shared" si="412"/>
        <v>15</v>
      </c>
      <c r="AB1586" s="48">
        <f t="shared" si="413"/>
        <v>21</v>
      </c>
      <c r="AC1586" s="48">
        <f t="shared" si="414"/>
        <v>15</v>
      </c>
      <c r="AD1586" s="48">
        <f t="shared" si="415"/>
        <v>22</v>
      </c>
      <c r="AE1586" s="48" t="str">
        <f t="shared" si="416"/>
        <v>10.121.16.133</v>
      </c>
      <c r="AF1586" s="42" t="str">
        <f t="shared" si="417"/>
        <v>10.121.16.132</v>
      </c>
      <c r="AG1586" s="7" t="str">
        <f t="shared" si="418"/>
        <v>Anand</v>
      </c>
      <c r="AH1586" s="7" t="str">
        <f t="shared" si="419"/>
        <v>Nadiad</v>
      </c>
      <c r="AI1586" s="7" t="str">
        <f t="shared" si="420"/>
        <v>S4P1</v>
      </c>
      <c r="AJ1586" s="7" t="str">
        <f t="shared" si="421"/>
        <v>S3P1</v>
      </c>
      <c r="AK1586" s="7" t="str">
        <f>IFERROR(VLOOKUP(Z1586,'PASTE-DL-ALARMS'!$Q$10:$W$2200,7,FALSE),"")</f>
        <v/>
      </c>
      <c r="AL1586" s="55" t="str">
        <f>IFERROR(VLOOKUP(Z1586,'PASTE-DL-ALARMS'!$Q$10:$W$2200,3,FALSE),"")</f>
        <v/>
      </c>
      <c r="AM1586" s="7" t="str">
        <f t="shared" si="422"/>
        <v>10.121.16.133_Anand_S4P1</v>
      </c>
      <c r="AN1586" s="55" t="str">
        <f t="shared" si="423"/>
        <v>10.121.16.132_Nadiad_S3P1</v>
      </c>
      <c r="AO1586" s="72" t="e">
        <f t="shared" ca="1" si="424"/>
        <v>#VALUE!</v>
      </c>
      <c r="AP1586" s="7" t="str">
        <f>IFERROR(VLOOKUP(Z1586,'PASTE-DL-ALARMS'!$Q$10:$Z$2800,8,FALSE),"")</f>
        <v/>
      </c>
    </row>
    <row r="1587" spans="1:42" x14ac:dyDescent="0.25">
      <c r="A1587" s="20"/>
      <c r="B1587" s="20"/>
      <c r="C1587" s="20" t="str">
        <f>IF(D1587="Critical",MAX($C$8:C1586)+1,"")</f>
        <v/>
      </c>
      <c r="D1587" s="20" t="str">
        <f t="shared" si="408"/>
        <v>-</v>
      </c>
      <c r="E1587" s="20" t="str">
        <f>VLOOKUP('PASTE-DOWN-DL'!F1587,'SSA-CODE'!$D$4:$E$56,2,FALSE)</f>
        <v>BUJ</v>
      </c>
      <c r="F1587" s="48" t="str">
        <f t="shared" si="409"/>
        <v>SSA BUJ</v>
      </c>
      <c r="G1587" s="48" t="str">
        <f t="shared" si="410"/>
        <v xml:space="preserve">	SSA BUJ</v>
      </c>
      <c r="H1587" s="20">
        <v>1578</v>
      </c>
      <c r="I1587" t="s">
        <v>15209</v>
      </c>
      <c r="J1587" t="s">
        <v>6260</v>
      </c>
      <c r="K1587" t="s">
        <v>6275</v>
      </c>
      <c r="L1587" t="s">
        <v>6262</v>
      </c>
      <c r="M1587" t="s">
        <v>6263</v>
      </c>
      <c r="N1587" t="s">
        <v>15210</v>
      </c>
      <c r="O1587" t="s">
        <v>15211</v>
      </c>
      <c r="P1587" t="s">
        <v>6266</v>
      </c>
      <c r="Q1587" t="s">
        <v>6851</v>
      </c>
      <c r="R1587" t="s">
        <v>6279</v>
      </c>
      <c r="S1587" t="s">
        <v>15212</v>
      </c>
      <c r="T1587" t="s">
        <v>7129</v>
      </c>
      <c r="U1587" t="s">
        <v>6346</v>
      </c>
      <c r="V1587" t="s">
        <v>6271</v>
      </c>
      <c r="W1587" t="s">
        <v>15213</v>
      </c>
      <c r="X1587" t="s">
        <v>15214</v>
      </c>
      <c r="Y1587" t="s">
        <v>6269</v>
      </c>
      <c r="Z1587" s="48" t="str">
        <f t="shared" si="411"/>
        <v>SSA BUJ-10.121.17.75-Vansh_1/5-10.121.24.67-Gandhidham_4/6</v>
      </c>
      <c r="AA1587" s="48">
        <f t="shared" si="412"/>
        <v>14</v>
      </c>
      <c r="AB1587" s="48">
        <f t="shared" si="413"/>
        <v>25</v>
      </c>
      <c r="AC1587" s="48">
        <f t="shared" si="414"/>
        <v>14</v>
      </c>
      <c r="AD1587" s="48">
        <f t="shared" si="415"/>
        <v>20</v>
      </c>
      <c r="AE1587" s="48" t="str">
        <f t="shared" si="416"/>
        <v>10.121.24.67</v>
      </c>
      <c r="AF1587" s="42" t="str">
        <f t="shared" si="417"/>
        <v>10.121.17.75</v>
      </c>
      <c r="AG1587" s="7" t="str">
        <f t="shared" si="418"/>
        <v>Gandhidham</v>
      </c>
      <c r="AH1587" s="7" t="str">
        <f t="shared" si="419"/>
        <v>Vansh</v>
      </c>
      <c r="AI1587" s="7" t="str">
        <f t="shared" si="420"/>
        <v>S4P6</v>
      </c>
      <c r="AJ1587" s="7" t="str">
        <f t="shared" si="421"/>
        <v>S1P5</v>
      </c>
      <c r="AK1587" s="7" t="str">
        <f>IFERROR(VLOOKUP(Z1587,'PASTE-DL-ALARMS'!$Q$10:$W$2200,7,FALSE),"")</f>
        <v/>
      </c>
      <c r="AL1587" s="55" t="str">
        <f>IFERROR(VLOOKUP(Z1587,'PASTE-DL-ALARMS'!$Q$10:$W$2200,3,FALSE),"")</f>
        <v/>
      </c>
      <c r="AM1587" s="7" t="str">
        <f t="shared" si="422"/>
        <v>10.121.24.67_Gandhidham_S4P6</v>
      </c>
      <c r="AN1587" s="55" t="str">
        <f t="shared" si="423"/>
        <v>10.121.17.75_Vansh_S1P5</v>
      </c>
      <c r="AO1587" s="72" t="e">
        <f t="shared" ca="1" si="424"/>
        <v>#VALUE!</v>
      </c>
      <c r="AP1587" s="7" t="str">
        <f>IFERROR(VLOOKUP(Z1587,'PASTE-DL-ALARMS'!$Q$10:$Z$2800,8,FALSE),"")</f>
        <v/>
      </c>
    </row>
    <row r="1588" spans="1:42" x14ac:dyDescent="0.25">
      <c r="A1588" s="20"/>
      <c r="B1588" s="20"/>
      <c r="C1588" s="20" t="str">
        <f>IF(D1588="Critical",MAX($C$8:C1587)+1,"")</f>
        <v/>
      </c>
      <c r="D1588" s="20" t="str">
        <f t="shared" si="408"/>
        <v>-</v>
      </c>
      <c r="E1588" s="20" t="str">
        <f>VLOOKUP('PASTE-DOWN-DL'!F1588,'SSA-CODE'!$D$4:$E$56,2,FALSE)</f>
        <v>SRT</v>
      </c>
      <c r="F1588" s="48" t="str">
        <f t="shared" si="409"/>
        <v>SSA SR</v>
      </c>
      <c r="G1588" s="48" t="str">
        <f t="shared" si="410"/>
        <v xml:space="preserve">	SSA SR</v>
      </c>
      <c r="H1588" s="20">
        <v>1579</v>
      </c>
      <c r="I1588" t="s">
        <v>15215</v>
      </c>
      <c r="J1588" t="s">
        <v>6260</v>
      </c>
      <c r="K1588" t="s">
        <v>6275</v>
      </c>
      <c r="L1588" t="s">
        <v>6262</v>
      </c>
      <c r="M1588" t="s">
        <v>6263</v>
      </c>
      <c r="N1588" t="s">
        <v>15216</v>
      </c>
      <c r="O1588" t="s">
        <v>15217</v>
      </c>
      <c r="P1588" t="s">
        <v>6266</v>
      </c>
      <c r="Q1588" t="s">
        <v>6360</v>
      </c>
      <c r="R1588" t="s">
        <v>6279</v>
      </c>
      <c r="S1588" t="s">
        <v>15218</v>
      </c>
      <c r="T1588" t="s">
        <v>6950</v>
      </c>
      <c r="U1588" t="s">
        <v>15218</v>
      </c>
      <c r="V1588" t="s">
        <v>6271</v>
      </c>
      <c r="W1588" t="s">
        <v>15219</v>
      </c>
      <c r="X1588" t="s">
        <v>15220</v>
      </c>
      <c r="Y1588" t="s">
        <v>6269</v>
      </c>
      <c r="Z1588" s="48" t="str">
        <f t="shared" si="411"/>
        <v>SSA SR-10.121.100.39-Kadodara PSTN_1/5-10.121.100.17-Kadodara_5/3</v>
      </c>
      <c r="AA1588" s="48">
        <f t="shared" si="412"/>
        <v>15</v>
      </c>
      <c r="AB1588" s="48">
        <f t="shared" si="413"/>
        <v>24</v>
      </c>
      <c r="AC1588" s="48">
        <f t="shared" si="414"/>
        <v>15</v>
      </c>
      <c r="AD1588" s="48">
        <f t="shared" si="415"/>
        <v>29</v>
      </c>
      <c r="AE1588" s="48" t="str">
        <f t="shared" si="416"/>
        <v>10.121.100.17</v>
      </c>
      <c r="AF1588" s="42" t="str">
        <f t="shared" si="417"/>
        <v>10.121.100.39</v>
      </c>
      <c r="AG1588" s="7" t="str">
        <f t="shared" si="418"/>
        <v>KADODARA</v>
      </c>
      <c r="AH1588" s="7" t="str">
        <f t="shared" si="419"/>
        <v>KADODARA PSTN</v>
      </c>
      <c r="AI1588" s="7" t="str">
        <f t="shared" si="420"/>
        <v>S5P3</v>
      </c>
      <c r="AJ1588" s="7" t="str">
        <f t="shared" si="421"/>
        <v>S1P5</v>
      </c>
      <c r="AK1588" s="7" t="str">
        <f>IFERROR(VLOOKUP(Z1588,'PASTE-DL-ALARMS'!$Q$10:$W$2200,7,FALSE),"")</f>
        <v/>
      </c>
      <c r="AL1588" s="55" t="str">
        <f>IFERROR(VLOOKUP(Z1588,'PASTE-DL-ALARMS'!$Q$10:$W$2200,3,FALSE),"")</f>
        <v/>
      </c>
      <c r="AM1588" s="7" t="str">
        <f t="shared" si="422"/>
        <v>10.121.100.17_KADODARA_S5P3</v>
      </c>
      <c r="AN1588" s="55" t="str">
        <f t="shared" si="423"/>
        <v>10.121.100.39_KADODARA PSTN_S1P5</v>
      </c>
      <c r="AO1588" s="72" t="e">
        <f t="shared" ca="1" si="424"/>
        <v>#VALUE!</v>
      </c>
      <c r="AP1588" s="7" t="str">
        <f>IFERROR(VLOOKUP(Z1588,'PASTE-DL-ALARMS'!$Q$10:$Z$2800,8,FALSE),"")</f>
        <v/>
      </c>
    </row>
    <row r="1589" spans="1:42" x14ac:dyDescent="0.25">
      <c r="A1589" s="20"/>
      <c r="B1589" s="20"/>
      <c r="C1589" s="20" t="str">
        <f>IF(D1589="Critical",MAX($C$8:C1588)+1,"")</f>
        <v/>
      </c>
      <c r="D1589" s="20" t="str">
        <f t="shared" si="408"/>
        <v>-</v>
      </c>
      <c r="E1589" s="20" t="str">
        <f>VLOOKUP('PASTE-DOWN-DL'!F1589,'SSA-CODE'!$D$4:$E$56,2,FALSE)</f>
        <v>PLR</v>
      </c>
      <c r="F1589" s="48" t="str">
        <f t="shared" si="409"/>
        <v>SSA PNP</v>
      </c>
      <c r="G1589" s="48" t="str">
        <f t="shared" si="410"/>
        <v xml:space="preserve">	SSA PNP</v>
      </c>
      <c r="H1589" s="20">
        <v>1580</v>
      </c>
      <c r="I1589" t="s">
        <v>15221</v>
      </c>
      <c r="J1589" t="s">
        <v>6260</v>
      </c>
      <c r="K1589" t="s">
        <v>6275</v>
      </c>
      <c r="L1589" t="s">
        <v>6262</v>
      </c>
      <c r="M1589" t="s">
        <v>6263</v>
      </c>
      <c r="N1589" t="s">
        <v>15222</v>
      </c>
      <c r="O1589" t="s">
        <v>15223</v>
      </c>
      <c r="P1589" t="s">
        <v>6266</v>
      </c>
      <c r="Q1589" t="s">
        <v>6453</v>
      </c>
      <c r="R1589" t="s">
        <v>6279</v>
      </c>
      <c r="S1589" t="s">
        <v>15224</v>
      </c>
      <c r="T1589" t="s">
        <v>10666</v>
      </c>
      <c r="U1589" t="s">
        <v>7242</v>
      </c>
      <c r="V1589" t="s">
        <v>6271</v>
      </c>
      <c r="W1589" t="s">
        <v>15225</v>
      </c>
      <c r="X1589" t="s">
        <v>15226</v>
      </c>
      <c r="Y1589" t="s">
        <v>6269</v>
      </c>
      <c r="Z1589" s="48" t="str">
        <f t="shared" si="411"/>
        <v>SSA PNP-10.121.25.146-Hasanpur_TN703B_PH2\S2P5-10.121.15.205-Vadgam_TN725B_PH1\S6P2</v>
      </c>
      <c r="AA1589" s="48">
        <f t="shared" si="412"/>
        <v>15</v>
      </c>
      <c r="AB1589" s="48">
        <f t="shared" si="413"/>
        <v>24</v>
      </c>
      <c r="AC1589" s="48">
        <f t="shared" si="414"/>
        <v>15</v>
      </c>
      <c r="AD1589" s="48">
        <f t="shared" si="415"/>
        <v>22</v>
      </c>
      <c r="AE1589" s="48" t="str">
        <f t="shared" si="416"/>
        <v>10.121.25.146</v>
      </c>
      <c r="AF1589" s="42" t="str">
        <f t="shared" si="417"/>
        <v>10.121.15.205</v>
      </c>
      <c r="AG1589" s="7" t="str">
        <f t="shared" si="418"/>
        <v>Hasanpur</v>
      </c>
      <c r="AH1589" s="7" t="str">
        <f t="shared" si="419"/>
        <v>Vadgam</v>
      </c>
      <c r="AI1589" s="7" t="str">
        <f t="shared" si="420"/>
        <v>S2P5</v>
      </c>
      <c r="AJ1589" s="7" t="str">
        <f t="shared" si="421"/>
        <v>S6P2</v>
      </c>
      <c r="AK1589" s="7" t="str">
        <f>IFERROR(VLOOKUP(Z1589,'PASTE-DL-ALARMS'!$Q$10:$W$2200,7,FALSE),"")</f>
        <v/>
      </c>
      <c r="AL1589" s="55" t="str">
        <f>IFERROR(VLOOKUP(Z1589,'PASTE-DL-ALARMS'!$Q$10:$W$2200,3,FALSE),"")</f>
        <v/>
      </c>
      <c r="AM1589" s="7" t="str">
        <f t="shared" si="422"/>
        <v>10.121.25.146_Hasanpur_S2P5</v>
      </c>
      <c r="AN1589" s="55" t="str">
        <f t="shared" si="423"/>
        <v>10.121.15.205_Vadgam_S6P2</v>
      </c>
      <c r="AO1589" s="72" t="e">
        <f t="shared" ca="1" si="424"/>
        <v>#VALUE!</v>
      </c>
      <c r="AP1589" s="7" t="str">
        <f>IFERROR(VLOOKUP(Z1589,'PASTE-DL-ALARMS'!$Q$10:$Z$2800,8,FALSE),"")</f>
        <v/>
      </c>
    </row>
    <row r="1590" spans="1:42" x14ac:dyDescent="0.25">
      <c r="A1590" s="20"/>
      <c r="B1590" s="20"/>
      <c r="C1590" s="20" t="str">
        <f>IF(D1590="Critical",MAX($C$8:C1589)+1,"")</f>
        <v/>
      </c>
      <c r="D1590" s="20" t="str">
        <f t="shared" si="408"/>
        <v>-</v>
      </c>
      <c r="E1590" s="20" t="str">
        <f>VLOOKUP('PASTE-DOWN-DL'!F1590,'SSA-CODE'!$D$4:$E$56,2,FALSE)</f>
        <v>AHD</v>
      </c>
      <c r="F1590" s="48" t="str">
        <f t="shared" si="409"/>
        <v>SSA AM</v>
      </c>
      <c r="G1590" s="48" t="str">
        <f t="shared" si="410"/>
        <v xml:space="preserve">	SSA AM</v>
      </c>
      <c r="H1590" s="20">
        <v>1581</v>
      </c>
      <c r="I1590" t="s">
        <v>15227</v>
      </c>
      <c r="J1590" t="s">
        <v>6260</v>
      </c>
      <c r="K1590" t="s">
        <v>6261</v>
      </c>
      <c r="L1590" t="s">
        <v>6262</v>
      </c>
      <c r="M1590" t="s">
        <v>6263</v>
      </c>
      <c r="N1590" t="s">
        <v>15228</v>
      </c>
      <c r="O1590" t="s">
        <v>15229</v>
      </c>
      <c r="P1590" t="s">
        <v>6266</v>
      </c>
      <c r="Q1590" t="s">
        <v>6278</v>
      </c>
      <c r="R1590" t="s">
        <v>6311</v>
      </c>
      <c r="S1590" t="s">
        <v>15230</v>
      </c>
      <c r="T1590" t="s">
        <v>6425</v>
      </c>
      <c r="U1590" t="s">
        <v>15230</v>
      </c>
      <c r="V1590" t="s">
        <v>6271</v>
      </c>
      <c r="W1590" t="s">
        <v>15231</v>
      </c>
      <c r="X1590" t="s">
        <v>15232</v>
      </c>
      <c r="Y1590" t="s">
        <v>6269</v>
      </c>
      <c r="Z1590" s="48" t="str">
        <f t="shared" si="411"/>
        <v>SSA AM-10.121.15.159-Fedra_5/1-10.121.15.165-TATA Dholera_3/1</v>
      </c>
      <c r="AA1590" s="48">
        <f t="shared" si="412"/>
        <v>15</v>
      </c>
      <c r="AB1590" s="48">
        <f t="shared" si="413"/>
        <v>28</v>
      </c>
      <c r="AC1590" s="48">
        <f t="shared" si="414"/>
        <v>15</v>
      </c>
      <c r="AD1590" s="48">
        <f t="shared" si="415"/>
        <v>21</v>
      </c>
      <c r="AE1590" s="48" t="str">
        <f t="shared" si="416"/>
        <v>10.121.15.165</v>
      </c>
      <c r="AF1590" s="42" t="str">
        <f t="shared" si="417"/>
        <v>10.121.15.159</v>
      </c>
      <c r="AG1590" s="7" t="str">
        <f t="shared" si="418"/>
        <v>TATA DHOLERA</v>
      </c>
      <c r="AH1590" s="7" t="str">
        <f t="shared" si="419"/>
        <v>FEDRA</v>
      </c>
      <c r="AI1590" s="7" t="str">
        <f t="shared" si="420"/>
        <v>S3P1</v>
      </c>
      <c r="AJ1590" s="7" t="str">
        <f t="shared" si="421"/>
        <v>S5P1</v>
      </c>
      <c r="AK1590" s="7" t="str">
        <f>IFERROR(VLOOKUP(Z1590,'PASTE-DL-ALARMS'!$Q$10:$W$2200,7,FALSE),"")</f>
        <v/>
      </c>
      <c r="AL1590" s="55" t="str">
        <f>IFERROR(VLOOKUP(Z1590,'PASTE-DL-ALARMS'!$Q$10:$W$2200,3,FALSE),"")</f>
        <v/>
      </c>
      <c r="AM1590" s="7" t="str">
        <f t="shared" si="422"/>
        <v>10.121.15.165_TATA DHOLERA_S3P1</v>
      </c>
      <c r="AN1590" s="55" t="str">
        <f t="shared" si="423"/>
        <v>10.121.15.159_FEDRA_S5P1</v>
      </c>
      <c r="AO1590" s="72" t="e">
        <f t="shared" ca="1" si="424"/>
        <v>#VALUE!</v>
      </c>
      <c r="AP1590" s="7" t="str">
        <f>IFERROR(VLOOKUP(Z1590,'PASTE-DL-ALARMS'!$Q$10:$Z$2800,8,FALSE),"")</f>
        <v/>
      </c>
    </row>
    <row r="1591" spans="1:42" x14ac:dyDescent="0.25">
      <c r="A1591" s="20"/>
      <c r="B1591" s="20"/>
      <c r="C1591" s="20" t="str">
        <f>IF(D1591="Critical",MAX($C$8:C1590)+1,"")</f>
        <v/>
      </c>
      <c r="D1591" s="20" t="str">
        <f t="shared" si="408"/>
        <v>-</v>
      </c>
      <c r="E1591" s="20" t="str">
        <f>VLOOKUP('PASTE-DOWN-DL'!F1591,'SSA-CODE'!$D$4:$E$56,2,FALSE)</f>
        <v>AHD</v>
      </c>
      <c r="F1591" s="48" t="str">
        <f t="shared" si="409"/>
        <v>SSA AM</v>
      </c>
      <c r="G1591" s="48" t="str">
        <f t="shared" si="410"/>
        <v xml:space="preserve">	SSA AM</v>
      </c>
      <c r="H1591" s="20">
        <v>1582</v>
      </c>
      <c r="I1591" t="s">
        <v>15233</v>
      </c>
      <c r="J1591" t="s">
        <v>6260</v>
      </c>
      <c r="K1591" t="s">
        <v>6275</v>
      </c>
      <c r="L1591" t="s">
        <v>6262</v>
      </c>
      <c r="M1591" t="s">
        <v>6263</v>
      </c>
      <c r="N1591" t="s">
        <v>15234</v>
      </c>
      <c r="O1591" t="s">
        <v>15235</v>
      </c>
      <c r="P1591" t="s">
        <v>6266</v>
      </c>
      <c r="Q1591" t="s">
        <v>6516</v>
      </c>
      <c r="R1591" t="s">
        <v>6279</v>
      </c>
      <c r="S1591" t="s">
        <v>15236</v>
      </c>
      <c r="T1591" t="s">
        <v>6950</v>
      </c>
      <c r="U1591" t="s">
        <v>15236</v>
      </c>
      <c r="V1591" t="s">
        <v>6271</v>
      </c>
      <c r="W1591" t="s">
        <v>15237</v>
      </c>
      <c r="X1591" t="s">
        <v>15238</v>
      </c>
      <c r="Y1591" t="s">
        <v>6269</v>
      </c>
      <c r="Z1591" s="48" t="str">
        <f t="shared" si="411"/>
        <v>SSA AM-10.121.18.211-ASLALI_4/3-10.121.18.209-Narol_3/5</v>
      </c>
      <c r="AA1591" s="48">
        <f t="shared" si="412"/>
        <v>15</v>
      </c>
      <c r="AB1591" s="48">
        <f t="shared" si="413"/>
        <v>22</v>
      </c>
      <c r="AC1591" s="48">
        <f t="shared" si="414"/>
        <v>15</v>
      </c>
      <c r="AD1591" s="48">
        <f t="shared" si="415"/>
        <v>21</v>
      </c>
      <c r="AE1591" s="48" t="str">
        <f t="shared" si="416"/>
        <v>10.121.18.211</v>
      </c>
      <c r="AF1591" s="42" t="str">
        <f t="shared" si="417"/>
        <v>10.121.18.209</v>
      </c>
      <c r="AG1591" s="7" t="str">
        <f t="shared" si="418"/>
        <v>Aslali</v>
      </c>
      <c r="AH1591" s="7" t="str">
        <f t="shared" si="419"/>
        <v>Narol</v>
      </c>
      <c r="AI1591" s="7" t="str">
        <f t="shared" si="420"/>
        <v>S4P3</v>
      </c>
      <c r="AJ1591" s="7" t="str">
        <f t="shared" si="421"/>
        <v>S3P5</v>
      </c>
      <c r="AK1591" s="7" t="str">
        <f>IFERROR(VLOOKUP(Z1591,'PASTE-DL-ALARMS'!$Q$10:$W$2200,7,FALSE),"")</f>
        <v/>
      </c>
      <c r="AL1591" s="55" t="str">
        <f>IFERROR(VLOOKUP(Z1591,'PASTE-DL-ALARMS'!$Q$10:$W$2200,3,FALSE),"")</f>
        <v/>
      </c>
      <c r="AM1591" s="7" t="str">
        <f t="shared" si="422"/>
        <v>10.121.18.211_Aslali_S4P3</v>
      </c>
      <c r="AN1591" s="55" t="str">
        <f t="shared" si="423"/>
        <v>10.121.18.209_Narol_S3P5</v>
      </c>
      <c r="AO1591" s="72" t="e">
        <f t="shared" ca="1" si="424"/>
        <v>#VALUE!</v>
      </c>
      <c r="AP1591" s="7" t="str">
        <f>IFERROR(VLOOKUP(Z1591,'PASTE-DL-ALARMS'!$Q$10:$Z$2800,8,FALSE),"")</f>
        <v/>
      </c>
    </row>
    <row r="1592" spans="1:42" x14ac:dyDescent="0.25">
      <c r="A1592" s="20"/>
      <c r="B1592" s="20"/>
      <c r="C1592" s="20" t="str">
        <f>IF(D1592="Critical",MAX($C$8:C1591)+1,"")</f>
        <v/>
      </c>
      <c r="D1592" s="20" t="str">
        <f t="shared" si="408"/>
        <v>-</v>
      </c>
      <c r="E1592" s="20" t="str">
        <f>VLOOKUP('PASTE-DOWN-DL'!F1592,'SSA-CODE'!$D$4:$E$56,2,FALSE)</f>
        <v>WTR AM</v>
      </c>
      <c r="F1592" s="48" t="str">
        <f t="shared" si="409"/>
        <v>WTR AM</v>
      </c>
      <c r="G1592" s="48" t="str">
        <f t="shared" si="410"/>
        <v xml:space="preserve">	WTR AM</v>
      </c>
      <c r="H1592" s="20">
        <v>1583</v>
      </c>
      <c r="I1592" t="s">
        <v>15239</v>
      </c>
      <c r="J1592" t="s">
        <v>6260</v>
      </c>
      <c r="K1592" t="s">
        <v>6261</v>
      </c>
      <c r="L1592" t="s">
        <v>6262</v>
      </c>
      <c r="M1592" t="s">
        <v>6263</v>
      </c>
      <c r="N1592" t="s">
        <v>15240</v>
      </c>
      <c r="O1592" t="s">
        <v>15241</v>
      </c>
      <c r="P1592" t="s">
        <v>6266</v>
      </c>
      <c r="Q1592" t="s">
        <v>7722</v>
      </c>
      <c r="R1592" t="s">
        <v>7018</v>
      </c>
      <c r="S1592" t="s">
        <v>6269</v>
      </c>
      <c r="T1592" t="s">
        <v>6270</v>
      </c>
      <c r="U1592" t="s">
        <v>6269</v>
      </c>
      <c r="V1592" t="s">
        <v>6271</v>
      </c>
      <c r="W1592" t="s">
        <v>15242</v>
      </c>
      <c r="X1592" t="s">
        <v>15243</v>
      </c>
      <c r="Y1592" t="s">
        <v>6269</v>
      </c>
      <c r="Z1592" s="48" t="str">
        <f t="shared" si="411"/>
        <v>WTR AM-10.121.68.73-VANSDA_B2_5/1-10.121.16.68-Chikhli_B2_5/1</v>
      </c>
      <c r="AA1592" s="48">
        <f t="shared" si="412"/>
        <v>14</v>
      </c>
      <c r="AB1592" s="48">
        <f t="shared" si="413"/>
        <v>21</v>
      </c>
      <c r="AC1592" s="48">
        <f t="shared" si="414"/>
        <v>14</v>
      </c>
      <c r="AD1592" s="48">
        <f t="shared" si="415"/>
        <v>23</v>
      </c>
      <c r="AE1592" s="48" t="str">
        <f t="shared" si="416"/>
        <v>10.121.68.73</v>
      </c>
      <c r="AF1592" s="42" t="str">
        <f t="shared" si="417"/>
        <v>10.121.16.68</v>
      </c>
      <c r="AG1592" s="7" t="str">
        <f t="shared" si="418"/>
        <v>Vansda</v>
      </c>
      <c r="AH1592" s="7" t="str">
        <f t="shared" si="419"/>
        <v>CHIKHALI</v>
      </c>
      <c r="AI1592" s="7" t="str">
        <f t="shared" si="420"/>
        <v>S5P1</v>
      </c>
      <c r="AJ1592" s="7" t="str">
        <f t="shared" si="421"/>
        <v>S5P1</v>
      </c>
      <c r="AK1592" s="7" t="str">
        <f>IFERROR(VLOOKUP(Z1592,'PASTE-DL-ALARMS'!$Q$10:$W$2200,7,FALSE),"")</f>
        <v/>
      </c>
      <c r="AL1592" s="55" t="str">
        <f>IFERROR(VLOOKUP(Z1592,'PASTE-DL-ALARMS'!$Q$10:$W$2200,3,FALSE),"")</f>
        <v/>
      </c>
      <c r="AM1592" s="7" t="str">
        <f t="shared" si="422"/>
        <v>10.121.68.73_Vansda_S5P1</v>
      </c>
      <c r="AN1592" s="55" t="str">
        <f t="shared" si="423"/>
        <v>10.121.16.68_CHIKHALI_S5P1</v>
      </c>
      <c r="AO1592" s="72" t="e">
        <f t="shared" ca="1" si="424"/>
        <v>#VALUE!</v>
      </c>
      <c r="AP1592" s="7" t="str">
        <f>IFERROR(VLOOKUP(Z1592,'PASTE-DL-ALARMS'!$Q$10:$Z$2800,8,FALSE),"")</f>
        <v/>
      </c>
    </row>
    <row r="1593" spans="1:42" x14ac:dyDescent="0.25">
      <c r="A1593" s="20"/>
      <c r="B1593" s="20"/>
      <c r="C1593" s="20" t="str">
        <f>IF(D1593="Critical",MAX($C$8:C1592)+1,"")</f>
        <v/>
      </c>
      <c r="D1593" s="20" t="str">
        <f t="shared" si="408"/>
        <v>-</v>
      </c>
      <c r="E1593" s="20" t="str">
        <f>VLOOKUP('PASTE-DOWN-DL'!F1593,'SSA-CODE'!$D$4:$E$56,2,FALSE)</f>
        <v>WTR RJ</v>
      </c>
      <c r="F1593" s="48" t="str">
        <f t="shared" si="409"/>
        <v>WTR RJ</v>
      </c>
      <c r="G1593" s="48" t="str">
        <f t="shared" si="410"/>
        <v xml:space="preserve">	WTR RJ</v>
      </c>
      <c r="H1593" s="20">
        <v>1584</v>
      </c>
      <c r="I1593" t="s">
        <v>15244</v>
      </c>
      <c r="J1593" t="s">
        <v>6260</v>
      </c>
      <c r="K1593" t="s">
        <v>6261</v>
      </c>
      <c r="L1593" t="s">
        <v>6262</v>
      </c>
      <c r="M1593" t="s">
        <v>6263</v>
      </c>
      <c r="N1593" t="s">
        <v>15245</v>
      </c>
      <c r="O1593" t="s">
        <v>15246</v>
      </c>
      <c r="P1593" t="s">
        <v>6266</v>
      </c>
      <c r="Q1593" t="s">
        <v>7248</v>
      </c>
      <c r="R1593" t="s">
        <v>7083</v>
      </c>
      <c r="S1593" t="s">
        <v>15247</v>
      </c>
      <c r="T1593" t="s">
        <v>6304</v>
      </c>
      <c r="U1593" t="s">
        <v>7288</v>
      </c>
      <c r="V1593" t="s">
        <v>6271</v>
      </c>
      <c r="W1593" t="s">
        <v>15248</v>
      </c>
      <c r="X1593" t="s">
        <v>15249</v>
      </c>
      <c r="Y1593" t="s">
        <v>6269</v>
      </c>
      <c r="Z1593" s="48" t="str">
        <f t="shared" si="411"/>
        <v>WTR RJ-10.121.97.225-Kodinar_4/1-10.121.97.228-Ghantia Prachi_4/1</v>
      </c>
      <c r="AA1593" s="48">
        <f t="shared" si="412"/>
        <v>15</v>
      </c>
      <c r="AB1593" s="48">
        <f t="shared" si="413"/>
        <v>23</v>
      </c>
      <c r="AC1593" s="48">
        <f t="shared" si="414"/>
        <v>15</v>
      </c>
      <c r="AD1593" s="48">
        <f t="shared" si="415"/>
        <v>30</v>
      </c>
      <c r="AE1593" s="48" t="str">
        <f t="shared" si="416"/>
        <v>10.121.97.225</v>
      </c>
      <c r="AF1593" s="42" t="str">
        <f t="shared" si="417"/>
        <v>10.121.97.228</v>
      </c>
      <c r="AG1593" s="7" t="str">
        <f t="shared" si="418"/>
        <v>KODINAR</v>
      </c>
      <c r="AH1593" s="7" t="str">
        <f t="shared" si="419"/>
        <v>GHANTIA PRACHI</v>
      </c>
      <c r="AI1593" s="7" t="str">
        <f t="shared" si="420"/>
        <v>S4P1</v>
      </c>
      <c r="AJ1593" s="7" t="str">
        <f t="shared" si="421"/>
        <v>S4P1</v>
      </c>
      <c r="AK1593" s="7" t="str">
        <f>IFERROR(VLOOKUP(Z1593,'PASTE-DL-ALARMS'!$Q$10:$W$2200,7,FALSE),"")</f>
        <v/>
      </c>
      <c r="AL1593" s="55" t="str">
        <f>IFERROR(VLOOKUP(Z1593,'PASTE-DL-ALARMS'!$Q$10:$W$2200,3,FALSE),"")</f>
        <v/>
      </c>
      <c r="AM1593" s="7" t="str">
        <f t="shared" si="422"/>
        <v>10.121.97.225_KODINAR_S4P1</v>
      </c>
      <c r="AN1593" s="55" t="str">
        <f t="shared" si="423"/>
        <v>10.121.97.228_GHANTIA PRACHI_S4P1</v>
      </c>
      <c r="AO1593" s="72" t="e">
        <f t="shared" ca="1" si="424"/>
        <v>#VALUE!</v>
      </c>
      <c r="AP1593" s="7" t="str">
        <f>IFERROR(VLOOKUP(Z1593,'PASTE-DL-ALARMS'!$Q$10:$Z$2800,8,FALSE),"")</f>
        <v/>
      </c>
    </row>
    <row r="1594" spans="1:42" x14ac:dyDescent="0.25">
      <c r="A1594" s="20"/>
      <c r="B1594" s="20"/>
      <c r="C1594" s="20" t="str">
        <f>IF(D1594="Critical",MAX($C$8:C1593)+1,"")</f>
        <v/>
      </c>
      <c r="D1594" s="20" t="str">
        <f t="shared" si="408"/>
        <v>-</v>
      </c>
      <c r="E1594" s="20" t="str">
        <f>VLOOKUP('PASTE-DOWN-DL'!F1594,'SSA-CODE'!$D$4:$E$56,2,FALSE)</f>
        <v>BHV</v>
      </c>
      <c r="F1594" s="48" t="str">
        <f t="shared" si="409"/>
        <v>SSA BV</v>
      </c>
      <c r="G1594" s="48" t="str">
        <f t="shared" si="410"/>
        <v xml:space="preserve">	SSA BV</v>
      </c>
      <c r="H1594" s="20">
        <v>1585</v>
      </c>
      <c r="I1594" t="s">
        <v>15250</v>
      </c>
      <c r="J1594" t="s">
        <v>6260</v>
      </c>
      <c r="K1594" t="s">
        <v>6275</v>
      </c>
      <c r="L1594" t="s">
        <v>6262</v>
      </c>
      <c r="M1594" t="s">
        <v>6263</v>
      </c>
      <c r="N1594" t="s">
        <v>15251</v>
      </c>
      <c r="O1594" t="s">
        <v>15252</v>
      </c>
      <c r="P1594" t="s">
        <v>6266</v>
      </c>
      <c r="Q1594" t="s">
        <v>6319</v>
      </c>
      <c r="R1594" t="s">
        <v>6279</v>
      </c>
      <c r="S1594" t="s">
        <v>15253</v>
      </c>
      <c r="T1594" t="s">
        <v>6371</v>
      </c>
      <c r="U1594" t="s">
        <v>9730</v>
      </c>
      <c r="V1594" t="s">
        <v>6271</v>
      </c>
      <c r="W1594" t="s">
        <v>15254</v>
      </c>
      <c r="X1594" t="s">
        <v>15255</v>
      </c>
      <c r="Y1594" t="s">
        <v>6269</v>
      </c>
      <c r="Z1594" s="48" t="str">
        <f t="shared" si="411"/>
        <v>SSA BV-10.121.17.129-BHAVNAGAR(GNE)_4/4-10.121.17.175-Botad 3/6</v>
      </c>
      <c r="AA1594" s="48">
        <f t="shared" si="412"/>
        <v>15</v>
      </c>
      <c r="AB1594" s="48">
        <f t="shared" si="413"/>
        <v>30</v>
      </c>
      <c r="AC1594" s="48">
        <f t="shared" si="414"/>
        <v>15</v>
      </c>
      <c r="AD1594" s="48">
        <f t="shared" si="415"/>
        <v>21</v>
      </c>
      <c r="AE1594" s="48" t="str">
        <f t="shared" si="416"/>
        <v>10.121.17.129</v>
      </c>
      <c r="AF1594" s="42" t="str">
        <f t="shared" si="417"/>
        <v>10.121.17.175</v>
      </c>
      <c r="AG1594" s="7" t="str">
        <f t="shared" si="418"/>
        <v>BHAVNAGAR(GNE)</v>
      </c>
      <c r="AH1594" s="7" t="str">
        <f t="shared" si="419"/>
        <v>Botad</v>
      </c>
      <c r="AI1594" s="7" t="str">
        <f t="shared" si="420"/>
        <v>S4P4</v>
      </c>
      <c r="AJ1594" s="7" t="str">
        <f t="shared" si="421"/>
        <v>S3P6</v>
      </c>
      <c r="AK1594" s="7" t="str">
        <f>IFERROR(VLOOKUP(Z1594,'PASTE-DL-ALARMS'!$Q$10:$W$2200,7,FALSE),"")</f>
        <v/>
      </c>
      <c r="AL1594" s="55" t="str">
        <f>IFERROR(VLOOKUP(Z1594,'PASTE-DL-ALARMS'!$Q$10:$W$2200,3,FALSE),"")</f>
        <v/>
      </c>
      <c r="AM1594" s="7" t="str">
        <f t="shared" si="422"/>
        <v>10.121.17.129_BHAVNAGAR(GNE)_S4P4</v>
      </c>
      <c r="AN1594" s="55" t="str">
        <f t="shared" si="423"/>
        <v>10.121.17.175_Botad_S3P6</v>
      </c>
      <c r="AO1594" s="72" t="e">
        <f t="shared" ca="1" si="424"/>
        <v>#VALUE!</v>
      </c>
      <c r="AP1594" s="7" t="str">
        <f>IFERROR(VLOOKUP(Z1594,'PASTE-DL-ALARMS'!$Q$10:$Z$2800,8,FALSE),"")</f>
        <v/>
      </c>
    </row>
    <row r="1595" spans="1:42" x14ac:dyDescent="0.25">
      <c r="A1595" s="20"/>
      <c r="B1595" s="20"/>
      <c r="C1595" s="20" t="str">
        <f>IF(D1595="Critical",MAX($C$8:C1594)+1,"")</f>
        <v/>
      </c>
      <c r="D1595" s="20" t="str">
        <f t="shared" si="408"/>
        <v>-</v>
      </c>
      <c r="E1595" s="20" t="str">
        <f>VLOOKUP('PASTE-DOWN-DL'!F1595,'SSA-CODE'!$D$4:$E$56,2,FALSE)</f>
        <v>NDD</v>
      </c>
      <c r="F1595" s="48" t="str">
        <f t="shared" si="409"/>
        <v>SSA NAD</v>
      </c>
      <c r="G1595" s="48" t="str">
        <f t="shared" si="410"/>
        <v xml:space="preserve">	SSA NAD</v>
      </c>
      <c r="H1595" s="20">
        <v>1586</v>
      </c>
      <c r="I1595" t="s">
        <v>15256</v>
      </c>
      <c r="J1595" t="s">
        <v>6260</v>
      </c>
      <c r="K1595" t="s">
        <v>6275</v>
      </c>
      <c r="L1595" t="s">
        <v>6262</v>
      </c>
      <c r="M1595" t="s">
        <v>6263</v>
      </c>
      <c r="N1595" t="s">
        <v>15257</v>
      </c>
      <c r="O1595" t="s">
        <v>15258</v>
      </c>
      <c r="P1595" t="s">
        <v>6266</v>
      </c>
      <c r="Q1595" t="s">
        <v>7090</v>
      </c>
      <c r="R1595" t="s">
        <v>7090</v>
      </c>
      <c r="S1595" t="s">
        <v>6652</v>
      </c>
      <c r="T1595" t="s">
        <v>6500</v>
      </c>
      <c r="U1595" t="s">
        <v>6653</v>
      </c>
      <c r="V1595" t="s">
        <v>6271</v>
      </c>
      <c r="W1595" t="s">
        <v>15259</v>
      </c>
      <c r="X1595" t="s">
        <v>6488</v>
      </c>
      <c r="Y1595" t="s">
        <v>6269</v>
      </c>
      <c r="Z1595" s="48" t="str">
        <f t="shared" si="411"/>
        <v>SSA NAD-10.121.16.132-Nadiad B2_4/6-10.121.16.243-Nadiad-Micro B1_4/6</v>
      </c>
      <c r="AA1595" s="48">
        <f t="shared" si="412"/>
        <v>15</v>
      </c>
      <c r="AB1595" s="48">
        <f t="shared" si="413"/>
        <v>22</v>
      </c>
      <c r="AC1595" s="48">
        <f t="shared" si="414"/>
        <v>15</v>
      </c>
      <c r="AD1595" s="48">
        <f t="shared" si="415"/>
        <v>28</v>
      </c>
      <c r="AE1595" s="48" t="str">
        <f t="shared" si="416"/>
        <v>10.121.16.132</v>
      </c>
      <c r="AF1595" s="42" t="str">
        <f t="shared" si="417"/>
        <v>10.121.16.243</v>
      </c>
      <c r="AG1595" s="7" t="str">
        <f t="shared" si="418"/>
        <v>Nadiad</v>
      </c>
      <c r="AH1595" s="7" t="str">
        <f t="shared" si="419"/>
        <v>Nadiad Micro</v>
      </c>
      <c r="AI1595" s="7" t="str">
        <f t="shared" si="420"/>
        <v>S4P6</v>
      </c>
      <c r="AJ1595" s="7" t="str">
        <f t="shared" si="421"/>
        <v>S4P6</v>
      </c>
      <c r="AK1595" s="7" t="str">
        <f>IFERROR(VLOOKUP(Z1595,'PASTE-DL-ALARMS'!$Q$10:$W$2200,7,FALSE),"")</f>
        <v/>
      </c>
      <c r="AL1595" s="55" t="str">
        <f>IFERROR(VLOOKUP(Z1595,'PASTE-DL-ALARMS'!$Q$10:$W$2200,3,FALSE),"")</f>
        <v/>
      </c>
      <c r="AM1595" s="7" t="str">
        <f t="shared" si="422"/>
        <v>10.121.16.132_Nadiad_S4P6</v>
      </c>
      <c r="AN1595" s="55" t="str">
        <f t="shared" si="423"/>
        <v>10.121.16.243_Nadiad Micro_S4P6</v>
      </c>
      <c r="AO1595" s="72" t="e">
        <f t="shared" ca="1" si="424"/>
        <v>#VALUE!</v>
      </c>
      <c r="AP1595" s="7" t="str">
        <f>IFERROR(VLOOKUP(Z1595,'PASTE-DL-ALARMS'!$Q$10:$Z$2800,8,FALSE),"")</f>
        <v/>
      </c>
    </row>
    <row r="1596" spans="1:42" x14ac:dyDescent="0.25">
      <c r="A1596" s="20"/>
      <c r="B1596" s="20"/>
      <c r="C1596" s="20" t="str">
        <f>IF(D1596="Critical",MAX($C$8:C1595)+1,"")</f>
        <v/>
      </c>
      <c r="D1596" s="20" t="str">
        <f t="shared" si="408"/>
        <v>-</v>
      </c>
      <c r="E1596" s="20" t="str">
        <f>VLOOKUP('PASTE-DOWN-DL'!F1596,'SSA-CODE'!$D$4:$E$56,2,FALSE)</f>
        <v>AMR</v>
      </c>
      <c r="F1596" s="48" t="str">
        <f t="shared" si="409"/>
        <v>SSA AMR</v>
      </c>
      <c r="G1596" s="48" t="str">
        <f t="shared" si="410"/>
        <v xml:space="preserve">	SSA AMR</v>
      </c>
      <c r="H1596" s="20">
        <v>1587</v>
      </c>
      <c r="I1596" t="s">
        <v>15260</v>
      </c>
      <c r="J1596" t="s">
        <v>6260</v>
      </c>
      <c r="K1596" t="s">
        <v>6275</v>
      </c>
      <c r="L1596" t="s">
        <v>6262</v>
      </c>
      <c r="M1596" t="s">
        <v>6263</v>
      </c>
      <c r="N1596" t="s">
        <v>15261</v>
      </c>
      <c r="O1596" t="s">
        <v>15262</v>
      </c>
      <c r="P1596" t="s">
        <v>6266</v>
      </c>
      <c r="Q1596" t="s">
        <v>6566</v>
      </c>
      <c r="R1596" t="s">
        <v>6279</v>
      </c>
      <c r="S1596" t="s">
        <v>15263</v>
      </c>
      <c r="T1596" t="s">
        <v>6471</v>
      </c>
      <c r="U1596" t="s">
        <v>8477</v>
      </c>
      <c r="V1596" t="s">
        <v>6271</v>
      </c>
      <c r="W1596" t="s">
        <v>15264</v>
      </c>
      <c r="X1596" t="s">
        <v>15265</v>
      </c>
      <c r="Y1596" t="s">
        <v>6269</v>
      </c>
      <c r="Z1596" s="48" t="str">
        <f t="shared" si="411"/>
        <v>SSA AMR-10.121.96.30-Dedan Exch_1/6-10.121.96.4-RAJULA_3/2</v>
      </c>
      <c r="AA1596" s="48">
        <f t="shared" si="412"/>
        <v>14</v>
      </c>
      <c r="AB1596" s="48">
        <f t="shared" si="413"/>
        <v>25</v>
      </c>
      <c r="AC1596" s="48">
        <f t="shared" si="414"/>
        <v>13</v>
      </c>
      <c r="AD1596" s="48">
        <f t="shared" si="415"/>
        <v>20</v>
      </c>
      <c r="AE1596" s="48" t="str">
        <f t="shared" si="416"/>
        <v>10.121.96.30</v>
      </c>
      <c r="AF1596" s="42" t="str">
        <f t="shared" si="417"/>
        <v>10.121.96.4</v>
      </c>
      <c r="AG1596" s="7" t="str">
        <f t="shared" si="418"/>
        <v>Dedan-Exch</v>
      </c>
      <c r="AH1596" s="7" t="str">
        <f t="shared" si="419"/>
        <v>RAJULA</v>
      </c>
      <c r="AI1596" s="7" t="str">
        <f t="shared" si="420"/>
        <v>S1P6</v>
      </c>
      <c r="AJ1596" s="7" t="str">
        <f t="shared" si="421"/>
        <v>S3P2</v>
      </c>
      <c r="AK1596" s="7" t="str">
        <f>IFERROR(VLOOKUP(Z1596,'PASTE-DL-ALARMS'!$Q$10:$W$2200,7,FALSE),"")</f>
        <v/>
      </c>
      <c r="AL1596" s="55" t="str">
        <f>IFERROR(VLOOKUP(Z1596,'PASTE-DL-ALARMS'!$Q$10:$W$2200,3,FALSE),"")</f>
        <v/>
      </c>
      <c r="AM1596" s="7" t="str">
        <f t="shared" si="422"/>
        <v>10.121.96.30_Dedan-Exch_S1P6</v>
      </c>
      <c r="AN1596" s="55" t="str">
        <f t="shared" si="423"/>
        <v>10.121.96.4_RAJULA_S3P2</v>
      </c>
      <c r="AO1596" s="72" t="e">
        <f t="shared" ca="1" si="424"/>
        <v>#VALUE!</v>
      </c>
      <c r="AP1596" s="7" t="str">
        <f>IFERROR(VLOOKUP(Z1596,'PASTE-DL-ALARMS'!$Q$10:$Z$2800,8,FALSE),"")</f>
        <v/>
      </c>
    </row>
    <row r="1597" spans="1:42" x14ac:dyDescent="0.25">
      <c r="A1597" s="20"/>
      <c r="B1597" s="20"/>
      <c r="C1597" s="20" t="str">
        <f>IF(D1597="Critical",MAX($C$8:C1596)+1,"")</f>
        <v/>
      </c>
      <c r="D1597" s="20" t="str">
        <f t="shared" si="408"/>
        <v>-</v>
      </c>
      <c r="E1597" s="20" t="str">
        <f>VLOOKUP('PASTE-DOWN-DL'!F1597,'SSA-CODE'!$D$4:$E$56,2,FALSE)</f>
        <v>GDR</v>
      </c>
      <c r="F1597" s="48" t="str">
        <f t="shared" si="409"/>
        <v>SSA GDH</v>
      </c>
      <c r="G1597" s="48" t="str">
        <f t="shared" si="410"/>
        <v xml:space="preserve">	SSA GDH</v>
      </c>
      <c r="H1597" s="20">
        <v>1588</v>
      </c>
      <c r="I1597" t="s">
        <v>15266</v>
      </c>
      <c r="J1597" t="s">
        <v>6260</v>
      </c>
      <c r="K1597" t="s">
        <v>6275</v>
      </c>
      <c r="L1597" t="s">
        <v>6262</v>
      </c>
      <c r="M1597" t="s">
        <v>6263</v>
      </c>
      <c r="N1597" t="s">
        <v>15267</v>
      </c>
      <c r="O1597" t="s">
        <v>15268</v>
      </c>
      <c r="P1597" t="s">
        <v>6266</v>
      </c>
      <c r="Q1597" t="s">
        <v>6742</v>
      </c>
      <c r="R1597" t="s">
        <v>6279</v>
      </c>
      <c r="S1597" t="s">
        <v>15269</v>
      </c>
      <c r="T1597" t="s">
        <v>6486</v>
      </c>
      <c r="U1597" t="s">
        <v>15270</v>
      </c>
      <c r="V1597" t="s">
        <v>6271</v>
      </c>
      <c r="W1597" t="s">
        <v>15271</v>
      </c>
      <c r="X1597" t="s">
        <v>15272</v>
      </c>
      <c r="Y1597" t="s">
        <v>6269</v>
      </c>
      <c r="Z1597" s="48" t="str">
        <f t="shared" si="411"/>
        <v>SSA GDH-10.121.19.21-Sanjeli_TN703B_GJ_SSA GDH_PH3_2/5-10.121.19.20-MANDER_TN703B_GJ_SSA GDH_PH3-2/5</v>
      </c>
      <c r="AA1597" s="48">
        <f t="shared" si="412"/>
        <v>14</v>
      </c>
      <c r="AB1597" s="48">
        <f t="shared" si="413"/>
        <v>22</v>
      </c>
      <c r="AC1597" s="48">
        <f t="shared" si="414"/>
        <v>14</v>
      </c>
      <c r="AD1597" s="48">
        <f t="shared" si="415"/>
        <v>21</v>
      </c>
      <c r="AE1597" s="48" t="str">
        <f t="shared" si="416"/>
        <v>10.121.19.21</v>
      </c>
      <c r="AF1597" s="42" t="str">
        <f t="shared" si="417"/>
        <v>10.121.19.20</v>
      </c>
      <c r="AG1597" s="7" t="str">
        <f t="shared" si="418"/>
        <v>Sanjeli</v>
      </c>
      <c r="AH1597" s="7" t="str">
        <f t="shared" si="419"/>
        <v>MANDER</v>
      </c>
      <c r="AI1597" s="7" t="str">
        <f t="shared" si="420"/>
        <v>S2P5</v>
      </c>
      <c r="AJ1597" s="7" t="str">
        <f t="shared" si="421"/>
        <v>S2P5</v>
      </c>
      <c r="AK1597" s="7" t="str">
        <f>IFERROR(VLOOKUP(Z1597,'PASTE-DL-ALARMS'!$Q$10:$W$2200,7,FALSE),"")</f>
        <v/>
      </c>
      <c r="AL1597" s="55" t="str">
        <f>IFERROR(VLOOKUP(Z1597,'PASTE-DL-ALARMS'!$Q$10:$W$2200,3,FALSE),"")</f>
        <v/>
      </c>
      <c r="AM1597" s="7" t="str">
        <f t="shared" si="422"/>
        <v>10.121.19.21_Sanjeli_S2P5</v>
      </c>
      <c r="AN1597" s="55" t="str">
        <f t="shared" si="423"/>
        <v>10.121.19.20_MANDER_S2P5</v>
      </c>
      <c r="AO1597" s="72" t="e">
        <f t="shared" ca="1" si="424"/>
        <v>#VALUE!</v>
      </c>
      <c r="AP1597" s="7" t="str">
        <f>IFERROR(VLOOKUP(Z1597,'PASTE-DL-ALARMS'!$Q$10:$Z$2800,8,FALSE),"")</f>
        <v/>
      </c>
    </row>
    <row r="1598" spans="1:42" x14ac:dyDescent="0.25">
      <c r="A1598" s="20"/>
      <c r="B1598" s="20"/>
      <c r="C1598" s="20" t="str">
        <f>IF(D1598="Critical",MAX($C$8:C1597)+1,"")</f>
        <v/>
      </c>
      <c r="D1598" s="20" t="str">
        <f t="shared" si="408"/>
        <v>-</v>
      </c>
      <c r="E1598" s="20" t="str">
        <f>VLOOKUP('PASTE-DOWN-DL'!F1598,'SSA-CODE'!$D$4:$E$56,2,FALSE)</f>
        <v>VDA</v>
      </c>
      <c r="F1598" s="48" t="str">
        <f t="shared" si="409"/>
        <v>SSA VDR</v>
      </c>
      <c r="G1598" s="48" t="str">
        <f t="shared" si="410"/>
        <v xml:space="preserve">	SSA VDR</v>
      </c>
      <c r="H1598" s="20">
        <v>1589</v>
      </c>
      <c r="I1598" t="s">
        <v>15273</v>
      </c>
      <c r="J1598" t="s">
        <v>6260</v>
      </c>
      <c r="K1598" t="s">
        <v>6275</v>
      </c>
      <c r="L1598" t="s">
        <v>6262</v>
      </c>
      <c r="M1598" t="s">
        <v>6263</v>
      </c>
      <c r="N1598" t="s">
        <v>15274</v>
      </c>
      <c r="O1598" t="s">
        <v>15275</v>
      </c>
      <c r="P1598" t="s">
        <v>6266</v>
      </c>
      <c r="Q1598" t="s">
        <v>6916</v>
      </c>
      <c r="R1598" t="s">
        <v>6279</v>
      </c>
      <c r="S1598" t="s">
        <v>6269</v>
      </c>
      <c r="T1598" t="s">
        <v>7260</v>
      </c>
      <c r="U1598" t="s">
        <v>6269</v>
      </c>
      <c r="V1598" t="s">
        <v>6271</v>
      </c>
      <c r="W1598" t="s">
        <v>15276</v>
      </c>
      <c r="X1598" t="s">
        <v>15277</v>
      </c>
      <c r="Y1598" t="s">
        <v>6269</v>
      </c>
      <c r="Z1598" s="48" t="str">
        <f t="shared" si="411"/>
        <v>SSA VDR-10.121.99.165-Vahanvati_1/5-10.121.99.141-Wadi_4/6</v>
      </c>
      <c r="AA1598" s="48">
        <f t="shared" si="412"/>
        <v>15</v>
      </c>
      <c r="AB1598" s="48">
        <f t="shared" si="413"/>
        <v>20</v>
      </c>
      <c r="AC1598" s="48">
        <f t="shared" si="414"/>
        <v>15</v>
      </c>
      <c r="AD1598" s="48">
        <f t="shared" si="415"/>
        <v>25</v>
      </c>
      <c r="AE1598" s="48" t="str">
        <f t="shared" si="416"/>
        <v>10.121.99.141</v>
      </c>
      <c r="AF1598" s="42" t="str">
        <f t="shared" si="417"/>
        <v>10.121.99.165</v>
      </c>
      <c r="AG1598" s="7" t="str">
        <f t="shared" si="418"/>
        <v>WADI</v>
      </c>
      <c r="AH1598" s="7" t="str">
        <f t="shared" si="419"/>
        <v>VAHANVATI</v>
      </c>
      <c r="AI1598" s="7" t="str">
        <f t="shared" si="420"/>
        <v>S4P6</v>
      </c>
      <c r="AJ1598" s="7" t="str">
        <f t="shared" si="421"/>
        <v>S1P5</v>
      </c>
      <c r="AK1598" s="7" t="str">
        <f>IFERROR(VLOOKUP(Z1598,'PASTE-DL-ALARMS'!$Q$10:$W$2200,7,FALSE),"")</f>
        <v/>
      </c>
      <c r="AL1598" s="55" t="str">
        <f>IFERROR(VLOOKUP(Z1598,'PASTE-DL-ALARMS'!$Q$10:$W$2200,3,FALSE),"")</f>
        <v/>
      </c>
      <c r="AM1598" s="7" t="str">
        <f t="shared" si="422"/>
        <v>10.121.99.141_WADI_S4P6</v>
      </c>
      <c r="AN1598" s="55" t="str">
        <f t="shared" si="423"/>
        <v>10.121.99.165_VAHANVATI_S1P5</v>
      </c>
      <c r="AO1598" s="72" t="e">
        <f t="shared" ca="1" si="424"/>
        <v>#VALUE!</v>
      </c>
      <c r="AP1598" s="7" t="str">
        <f>IFERROR(VLOOKUP(Z1598,'PASTE-DL-ALARMS'!$Q$10:$Z$2800,8,FALSE),"")</f>
        <v/>
      </c>
    </row>
    <row r="1599" spans="1:42" x14ac:dyDescent="0.25">
      <c r="A1599" s="20"/>
      <c r="B1599" s="20"/>
      <c r="C1599" s="20" t="str">
        <f>IF(D1599="Critical",MAX($C$8:C1598)+1,"")</f>
        <v/>
      </c>
      <c r="D1599" s="20" t="str">
        <f t="shared" si="408"/>
        <v>-</v>
      </c>
      <c r="E1599" s="20" t="str">
        <f>VLOOKUP('PASTE-DOWN-DL'!F1599,'SSA-CODE'!$D$4:$E$56,2,FALSE)</f>
        <v>RJT</v>
      </c>
      <c r="F1599" s="48" t="str">
        <f t="shared" si="409"/>
        <v>SSA RJ</v>
      </c>
      <c r="G1599" s="48" t="str">
        <f t="shared" si="410"/>
        <v xml:space="preserve">	SSA RJ</v>
      </c>
      <c r="H1599" s="20">
        <v>1590</v>
      </c>
      <c r="I1599" t="s">
        <v>15278</v>
      </c>
      <c r="J1599" t="s">
        <v>6466</v>
      </c>
      <c r="K1599" t="s">
        <v>6275</v>
      </c>
      <c r="L1599" t="s">
        <v>6262</v>
      </c>
      <c r="M1599" t="s">
        <v>6263</v>
      </c>
      <c r="N1599" t="s">
        <v>15279</v>
      </c>
      <c r="O1599" t="s">
        <v>15280</v>
      </c>
      <c r="P1599" t="s">
        <v>6266</v>
      </c>
      <c r="Q1599" t="s">
        <v>6423</v>
      </c>
      <c r="R1599" t="s">
        <v>6279</v>
      </c>
      <c r="S1599" t="s">
        <v>15281</v>
      </c>
      <c r="T1599" t="s">
        <v>6304</v>
      </c>
      <c r="U1599" t="s">
        <v>6610</v>
      </c>
      <c r="V1599" t="s">
        <v>6271</v>
      </c>
      <c r="W1599" t="s">
        <v>15282</v>
      </c>
      <c r="X1599" t="s">
        <v>15283</v>
      </c>
      <c r="Y1599" t="s">
        <v>6269</v>
      </c>
      <c r="Z1599" s="48" t="str">
        <f t="shared" si="411"/>
        <v>SSA RJ-10.121.19.112-Sadguru Vatika BTS1-10.121.19.113-SADGURU VATIKA BTS</v>
      </c>
      <c r="AA1599" s="48">
        <f t="shared" si="412"/>
        <v>15</v>
      </c>
      <c r="AB1599" s="48">
        <f t="shared" si="413"/>
        <v>35</v>
      </c>
      <c r="AC1599" s="48">
        <f t="shared" si="414"/>
        <v>15</v>
      </c>
      <c r="AD1599" s="48">
        <f t="shared" si="415"/>
        <v>36</v>
      </c>
      <c r="AE1599" s="48" t="str">
        <f t="shared" si="416"/>
        <v>10.121.19.112</v>
      </c>
      <c r="AF1599" s="42" t="str">
        <f t="shared" si="417"/>
        <v>10.121.19.113</v>
      </c>
      <c r="AG1599" s="7" t="str">
        <f t="shared" si="418"/>
        <v>Sadguru Vatika BTS1</v>
      </c>
      <c r="AH1599" s="7" t="str">
        <f t="shared" si="419"/>
        <v>SADGURU VATIKA BTS-2</v>
      </c>
      <c r="AI1599" s="7" t="str">
        <f t="shared" si="420"/>
        <v>S2P4</v>
      </c>
      <c r="AJ1599" s="7" t="str">
        <f t="shared" si="421"/>
        <v>S2P4</v>
      </c>
      <c r="AK1599" s="7" t="str">
        <f>IFERROR(VLOOKUP(Z1599,'PASTE-DL-ALARMS'!$Q$10:$W$2200,7,FALSE),"")</f>
        <v/>
      </c>
      <c r="AL1599" s="55" t="str">
        <f>IFERROR(VLOOKUP(Z1599,'PASTE-DL-ALARMS'!$Q$10:$W$2200,3,FALSE),"")</f>
        <v/>
      </c>
      <c r="AM1599" s="7" t="str">
        <f t="shared" si="422"/>
        <v>10.121.19.112_Sadguru Vatika BTS1_S2P4</v>
      </c>
      <c r="AN1599" s="55" t="str">
        <f t="shared" si="423"/>
        <v>10.121.19.113_SADGURU VATIKA BTS-2_S2P4</v>
      </c>
      <c r="AO1599" s="72" t="e">
        <f t="shared" ca="1" si="424"/>
        <v>#VALUE!</v>
      </c>
      <c r="AP1599" s="7" t="str">
        <f>IFERROR(VLOOKUP(Z1599,'PASTE-DL-ALARMS'!$Q$10:$Z$2800,8,FALSE),"")</f>
        <v/>
      </c>
    </row>
    <row r="1600" spans="1:42" x14ac:dyDescent="0.25">
      <c r="A1600" s="20"/>
      <c r="B1600" s="20"/>
      <c r="C1600" s="20" t="str">
        <f>IF(D1600="Critical",MAX($C$8:C1599)+1,"")</f>
        <v/>
      </c>
      <c r="D1600" s="20" t="str">
        <f t="shared" si="408"/>
        <v>-</v>
      </c>
      <c r="E1600" s="20" t="str">
        <f>VLOOKUP('PASTE-DOWN-DL'!F1600,'SSA-CODE'!$D$4:$E$56,2,FALSE)</f>
        <v>VDA</v>
      </c>
      <c r="F1600" s="48" t="str">
        <f t="shared" si="409"/>
        <v>SSA VDR</v>
      </c>
      <c r="G1600" s="48" t="str">
        <f t="shared" si="410"/>
        <v xml:space="preserve">	SSA VDR</v>
      </c>
      <c r="H1600" s="20">
        <v>1591</v>
      </c>
      <c r="I1600" t="s">
        <v>15284</v>
      </c>
      <c r="J1600" t="s">
        <v>6260</v>
      </c>
      <c r="K1600" t="s">
        <v>6275</v>
      </c>
      <c r="L1600" t="s">
        <v>6262</v>
      </c>
      <c r="M1600" t="s">
        <v>6263</v>
      </c>
      <c r="N1600" t="s">
        <v>15285</v>
      </c>
      <c r="O1600" t="s">
        <v>15286</v>
      </c>
      <c r="P1600" t="s">
        <v>6266</v>
      </c>
      <c r="Q1600" t="s">
        <v>6438</v>
      </c>
      <c r="R1600" t="s">
        <v>6439</v>
      </c>
      <c r="S1600" t="s">
        <v>6417</v>
      </c>
      <c r="T1600" t="s">
        <v>6287</v>
      </c>
      <c r="U1600" t="s">
        <v>6417</v>
      </c>
      <c r="V1600" t="s">
        <v>6271</v>
      </c>
      <c r="W1600" t="s">
        <v>15287</v>
      </c>
      <c r="X1600" t="s">
        <v>15288</v>
      </c>
      <c r="Y1600" t="s">
        <v>6269</v>
      </c>
      <c r="Z1600" s="48" t="str">
        <f t="shared" si="411"/>
        <v>SSA VDR-10.121.19.132-Makarpura B2_5/2-10.121.99.151-HARINAGAR BTS 2 A1_1/6</v>
      </c>
      <c r="AA1600" s="48">
        <f t="shared" si="412"/>
        <v>15</v>
      </c>
      <c r="AB1600" s="48">
        <f t="shared" si="413"/>
        <v>25</v>
      </c>
      <c r="AC1600" s="48">
        <f t="shared" si="414"/>
        <v>15</v>
      </c>
      <c r="AD1600" s="48">
        <f t="shared" si="415"/>
        <v>31</v>
      </c>
      <c r="AE1600" s="48" t="str">
        <f t="shared" si="416"/>
        <v>10.121.19.132</v>
      </c>
      <c r="AF1600" s="42" t="str">
        <f t="shared" si="417"/>
        <v>10.121.99.151</v>
      </c>
      <c r="AG1600" s="7" t="str">
        <f t="shared" si="418"/>
        <v>MAKARPURA</v>
      </c>
      <c r="AH1600" s="7" t="str">
        <f t="shared" si="419"/>
        <v>HARINAGAR BTS 2</v>
      </c>
      <c r="AI1600" s="7" t="str">
        <f t="shared" si="420"/>
        <v>S5P2</v>
      </c>
      <c r="AJ1600" s="7" t="str">
        <f t="shared" si="421"/>
        <v>S1P6</v>
      </c>
      <c r="AK1600" s="7" t="str">
        <f>IFERROR(VLOOKUP(Z1600,'PASTE-DL-ALARMS'!$Q$10:$W$2200,7,FALSE),"")</f>
        <v/>
      </c>
      <c r="AL1600" s="55" t="str">
        <f>IFERROR(VLOOKUP(Z1600,'PASTE-DL-ALARMS'!$Q$10:$W$2200,3,FALSE),"")</f>
        <v/>
      </c>
      <c r="AM1600" s="7" t="str">
        <f t="shared" si="422"/>
        <v>10.121.19.132_MAKARPURA_S5P2</v>
      </c>
      <c r="AN1600" s="55" t="str">
        <f t="shared" si="423"/>
        <v>10.121.99.151_HARINAGAR BTS 2_S1P6</v>
      </c>
      <c r="AO1600" s="72" t="e">
        <f t="shared" ca="1" si="424"/>
        <v>#VALUE!</v>
      </c>
      <c r="AP1600" s="7" t="str">
        <f>IFERROR(VLOOKUP(Z1600,'PASTE-DL-ALARMS'!$Q$10:$Z$2800,8,FALSE),"")</f>
        <v/>
      </c>
    </row>
    <row r="1601" spans="1:42" x14ac:dyDescent="0.25">
      <c r="A1601" s="20"/>
      <c r="B1601" s="20"/>
      <c r="C1601" s="20" t="str">
        <f>IF(D1601="Critical",MAX($C$8:C1600)+1,"")</f>
        <v/>
      </c>
      <c r="D1601" s="20" t="str">
        <f t="shared" si="408"/>
        <v>-</v>
      </c>
      <c r="E1601" s="20" t="str">
        <f>VLOOKUP('PASTE-DOWN-DL'!F1601,'SSA-CODE'!$D$4:$E$56,2,FALSE)</f>
        <v>AHD</v>
      </c>
      <c r="F1601" s="48" t="str">
        <f t="shared" si="409"/>
        <v>SSA AM</v>
      </c>
      <c r="G1601" s="48" t="str">
        <f t="shared" si="410"/>
        <v xml:space="preserve">	SSA AM</v>
      </c>
      <c r="H1601" s="20">
        <v>1592</v>
      </c>
      <c r="I1601" t="s">
        <v>15289</v>
      </c>
      <c r="J1601" t="s">
        <v>6260</v>
      </c>
      <c r="K1601" t="s">
        <v>6261</v>
      </c>
      <c r="L1601" t="s">
        <v>6262</v>
      </c>
      <c r="M1601" t="s">
        <v>6263</v>
      </c>
      <c r="N1601" t="s">
        <v>15290</v>
      </c>
      <c r="O1601" t="s">
        <v>15291</v>
      </c>
      <c r="P1601" t="s">
        <v>6266</v>
      </c>
      <c r="Q1601" t="s">
        <v>6894</v>
      </c>
      <c r="R1601" t="s">
        <v>6446</v>
      </c>
      <c r="S1601" t="s">
        <v>6269</v>
      </c>
      <c r="T1601" t="s">
        <v>6602</v>
      </c>
      <c r="U1601" t="s">
        <v>6269</v>
      </c>
      <c r="V1601" t="s">
        <v>6271</v>
      </c>
      <c r="W1601" t="s">
        <v>15292</v>
      </c>
      <c r="X1601" t="s">
        <v>15293</v>
      </c>
      <c r="Y1601" t="s">
        <v>6269</v>
      </c>
      <c r="Z1601" s="48" t="str">
        <f t="shared" si="411"/>
        <v>SSA AM-10.121.18.193-BAPUNAGAR_3/1-10.121.8.216-HUDCO_4/1</v>
      </c>
      <c r="AA1601" s="48">
        <f t="shared" si="412"/>
        <v>15</v>
      </c>
      <c r="AB1601" s="48">
        <f t="shared" si="413"/>
        <v>30</v>
      </c>
      <c r="AC1601" s="48">
        <f t="shared" si="414"/>
        <v>15</v>
      </c>
      <c r="AD1601" s="48">
        <f t="shared" si="415"/>
        <v>21</v>
      </c>
      <c r="AE1601" s="48" t="str">
        <f t="shared" si="416"/>
        <v>10.121.18.193</v>
      </c>
      <c r="AF1601" s="42" t="str">
        <f t="shared" si="417"/>
        <v>10.121.18.216</v>
      </c>
      <c r="AG1601" s="7" t="str">
        <f t="shared" si="418"/>
        <v>Bapunagar(GNE)</v>
      </c>
      <c r="AH1601" s="7" t="str">
        <f t="shared" si="419"/>
        <v>HUDCO</v>
      </c>
      <c r="AI1601" s="7" t="str">
        <f t="shared" si="420"/>
        <v>S3P1</v>
      </c>
      <c r="AJ1601" s="7" t="str">
        <f t="shared" si="421"/>
        <v>S4P1</v>
      </c>
      <c r="AK1601" s="7" t="str">
        <f>IFERROR(VLOOKUP(Z1601,'PASTE-DL-ALARMS'!$Q$10:$W$2200,7,FALSE),"")</f>
        <v/>
      </c>
      <c r="AL1601" s="55" t="str">
        <f>IFERROR(VLOOKUP(Z1601,'PASTE-DL-ALARMS'!$Q$10:$W$2200,3,FALSE),"")</f>
        <v/>
      </c>
      <c r="AM1601" s="7" t="str">
        <f t="shared" si="422"/>
        <v>10.121.18.193_Bapunagar(GNE)_S3P1</v>
      </c>
      <c r="AN1601" s="55" t="str">
        <f t="shared" si="423"/>
        <v>10.121.18.216_HUDCO_S4P1</v>
      </c>
      <c r="AO1601" s="72" t="e">
        <f t="shared" ca="1" si="424"/>
        <v>#VALUE!</v>
      </c>
      <c r="AP1601" s="7" t="str">
        <f>IFERROR(VLOOKUP(Z1601,'PASTE-DL-ALARMS'!$Q$10:$Z$2800,8,FALSE),"")</f>
        <v/>
      </c>
    </row>
    <row r="1602" spans="1:42" x14ac:dyDescent="0.25">
      <c r="A1602" s="20"/>
      <c r="B1602" s="20"/>
      <c r="C1602" s="20" t="str">
        <f>IF(D1602="Critical",MAX($C$8:C1601)+1,"")</f>
        <v/>
      </c>
      <c r="D1602" s="20" t="str">
        <f t="shared" si="408"/>
        <v>-</v>
      </c>
      <c r="E1602" s="20" t="str">
        <f>VLOOKUP('PASTE-DOWN-DL'!F1602,'SSA-CODE'!$D$4:$E$56,2,FALSE)</f>
        <v>VAL</v>
      </c>
      <c r="F1602" s="48" t="str">
        <f t="shared" si="409"/>
        <v>SSA VAL</v>
      </c>
      <c r="G1602" s="48" t="str">
        <f t="shared" si="410"/>
        <v xml:space="preserve">	SSA VAL</v>
      </c>
      <c r="H1602" s="20">
        <v>1593</v>
      </c>
      <c r="I1602" t="s">
        <v>15294</v>
      </c>
      <c r="J1602" t="s">
        <v>6260</v>
      </c>
      <c r="K1602" t="s">
        <v>6275</v>
      </c>
      <c r="L1602" t="s">
        <v>6262</v>
      </c>
      <c r="M1602" t="s">
        <v>6263</v>
      </c>
      <c r="N1602" t="s">
        <v>15295</v>
      </c>
      <c r="O1602" t="s">
        <v>15296</v>
      </c>
      <c r="P1602" t="s">
        <v>6266</v>
      </c>
      <c r="Q1602" t="s">
        <v>7266</v>
      </c>
      <c r="R1602" t="s">
        <v>6279</v>
      </c>
      <c r="S1602" t="s">
        <v>10927</v>
      </c>
      <c r="T1602" t="s">
        <v>6770</v>
      </c>
      <c r="U1602" t="s">
        <v>10927</v>
      </c>
      <c r="V1602" t="s">
        <v>6271</v>
      </c>
      <c r="W1602" t="s">
        <v>15297</v>
      </c>
      <c r="X1602" t="s">
        <v>15298</v>
      </c>
      <c r="Y1602" t="s">
        <v>15299</v>
      </c>
      <c r="Z1602" s="48" t="str">
        <f t="shared" si="411"/>
        <v>SSA VAL-10.121.16.104-POLYCAB KADAIYA_1/5-10.121.16.99-Daman B2_6/6</v>
      </c>
      <c r="AA1602" s="48">
        <f t="shared" si="412"/>
        <v>15</v>
      </c>
      <c r="AB1602" s="48">
        <f t="shared" si="413"/>
        <v>31</v>
      </c>
      <c r="AC1602" s="48">
        <f t="shared" si="414"/>
        <v>14</v>
      </c>
      <c r="AD1602" s="48">
        <f t="shared" si="415"/>
        <v>20</v>
      </c>
      <c r="AE1602" s="48" t="str">
        <f t="shared" si="416"/>
        <v>10.121.16.104</v>
      </c>
      <c r="AF1602" s="42" t="str">
        <f t="shared" si="417"/>
        <v>10.121.16.99</v>
      </c>
      <c r="AG1602" s="7" t="str">
        <f t="shared" si="418"/>
        <v>POLYCAB KADAIYA</v>
      </c>
      <c r="AH1602" s="7" t="str">
        <f t="shared" si="419"/>
        <v>Daman</v>
      </c>
      <c r="AI1602" s="7" t="str">
        <f t="shared" si="420"/>
        <v>S1P5</v>
      </c>
      <c r="AJ1602" s="7" t="str">
        <f t="shared" si="421"/>
        <v>S6P6</v>
      </c>
      <c r="AK1602" s="7" t="str">
        <f>IFERROR(VLOOKUP(Z1602,'PASTE-DL-ALARMS'!$Q$10:$W$2200,7,FALSE),"")</f>
        <v/>
      </c>
      <c r="AL1602" s="55" t="str">
        <f>IFERROR(VLOOKUP(Z1602,'PASTE-DL-ALARMS'!$Q$10:$W$2200,3,FALSE),"")</f>
        <v/>
      </c>
      <c r="AM1602" s="7" t="str">
        <f t="shared" si="422"/>
        <v>10.121.16.104_POLYCAB KADAIYA_S1P5</v>
      </c>
      <c r="AN1602" s="55" t="str">
        <f t="shared" si="423"/>
        <v>10.121.16.99_Daman_S6P6</v>
      </c>
      <c r="AO1602" s="72" t="e">
        <f t="shared" ca="1" si="424"/>
        <v>#VALUE!</v>
      </c>
      <c r="AP1602" s="7" t="str">
        <f>IFERROR(VLOOKUP(Z1602,'PASTE-DL-ALARMS'!$Q$10:$Z$2800,8,FALSE),"")</f>
        <v/>
      </c>
    </row>
    <row r="1603" spans="1:42" x14ac:dyDescent="0.25">
      <c r="A1603" s="20"/>
      <c r="B1603" s="20"/>
      <c r="C1603" s="20" t="str">
        <f>IF(D1603="Critical",MAX($C$8:C1602)+1,"")</f>
        <v/>
      </c>
      <c r="D1603" s="20" t="str">
        <f t="shared" si="408"/>
        <v>-</v>
      </c>
      <c r="E1603" s="20" t="str">
        <f>VLOOKUP('PASTE-DOWN-DL'!F1603,'SSA-CODE'!$D$4:$E$56,2,FALSE)</f>
        <v>NDD</v>
      </c>
      <c r="F1603" s="48" t="str">
        <f t="shared" si="409"/>
        <v>SSA NAD</v>
      </c>
      <c r="G1603" s="48" t="str">
        <f t="shared" si="410"/>
        <v xml:space="preserve">	SSA NAD</v>
      </c>
      <c r="H1603" s="20">
        <v>1594</v>
      </c>
      <c r="I1603" t="s">
        <v>15300</v>
      </c>
      <c r="J1603" t="s">
        <v>6260</v>
      </c>
      <c r="K1603" t="s">
        <v>6275</v>
      </c>
      <c r="L1603" t="s">
        <v>6262</v>
      </c>
      <c r="M1603" t="s">
        <v>6263</v>
      </c>
      <c r="N1603" t="s">
        <v>15301</v>
      </c>
      <c r="O1603" t="s">
        <v>15302</v>
      </c>
      <c r="P1603" t="s">
        <v>6266</v>
      </c>
      <c r="Q1603" t="s">
        <v>6565</v>
      </c>
      <c r="R1603" t="s">
        <v>7018</v>
      </c>
      <c r="S1603" t="s">
        <v>15303</v>
      </c>
      <c r="T1603" t="s">
        <v>6321</v>
      </c>
      <c r="U1603" t="s">
        <v>14731</v>
      </c>
      <c r="V1603" t="s">
        <v>6271</v>
      </c>
      <c r="W1603" t="s">
        <v>15304</v>
      </c>
      <c r="X1603" t="s">
        <v>6488</v>
      </c>
      <c r="Y1603" t="s">
        <v>6269</v>
      </c>
      <c r="Z1603" s="48" t="str">
        <f t="shared" si="411"/>
        <v>SSA NAD-10.121.24.231-KARAMSAD B1_4/2-10.121.98.87-RAVIKIRAN-BTS A1_1/5</v>
      </c>
      <c r="AA1603" s="48">
        <f t="shared" si="412"/>
        <v>15</v>
      </c>
      <c r="AB1603" s="48">
        <f t="shared" si="413"/>
        <v>26</v>
      </c>
      <c r="AC1603" s="48">
        <f t="shared" si="414"/>
        <v>14</v>
      </c>
      <c r="AD1603" s="48">
        <f t="shared" si="415"/>
        <v>28</v>
      </c>
      <c r="AE1603" s="48" t="str">
        <f t="shared" si="416"/>
        <v>10.121.24.231</v>
      </c>
      <c r="AF1603" s="42" t="str">
        <f t="shared" si="417"/>
        <v>10.121.98.87</v>
      </c>
      <c r="AG1603" s="7" t="str">
        <f t="shared" si="418"/>
        <v>Harismriti</v>
      </c>
      <c r="AH1603" s="7" t="str">
        <f t="shared" si="419"/>
        <v>SP UNIVERSITY</v>
      </c>
      <c r="AI1603" s="7" t="str">
        <f t="shared" si="420"/>
        <v>S4P2</v>
      </c>
      <c r="AJ1603" s="7" t="str">
        <f t="shared" si="421"/>
        <v>S1P5</v>
      </c>
      <c r="AK1603" s="7" t="str">
        <f>IFERROR(VLOOKUP(Z1603,'PASTE-DL-ALARMS'!$Q$10:$W$2200,7,FALSE),"")</f>
        <v/>
      </c>
      <c r="AL1603" s="55" t="str">
        <f>IFERROR(VLOOKUP(Z1603,'PASTE-DL-ALARMS'!$Q$10:$W$2200,3,FALSE),"")</f>
        <v/>
      </c>
      <c r="AM1603" s="7" t="str">
        <f t="shared" si="422"/>
        <v>10.121.24.231_Harismriti_S4P2</v>
      </c>
      <c r="AN1603" s="55" t="str">
        <f t="shared" si="423"/>
        <v>10.121.98.87_SP UNIVERSITY_S1P5</v>
      </c>
      <c r="AO1603" s="72" t="e">
        <f t="shared" ca="1" si="424"/>
        <v>#VALUE!</v>
      </c>
      <c r="AP1603" s="7" t="str">
        <f>IFERROR(VLOOKUP(Z1603,'PASTE-DL-ALARMS'!$Q$10:$Z$2800,8,FALSE),"")</f>
        <v/>
      </c>
    </row>
    <row r="1604" spans="1:42" x14ac:dyDescent="0.25">
      <c r="A1604" s="20"/>
      <c r="B1604" s="20"/>
      <c r="C1604" s="20" t="str">
        <f>IF(D1604="Critical",MAX($C$8:C1603)+1,"")</f>
        <v/>
      </c>
      <c r="D1604" s="20" t="str">
        <f t="shared" si="408"/>
        <v>-</v>
      </c>
      <c r="E1604" s="20" t="str">
        <f>VLOOKUP('PASTE-DOWN-DL'!F1604,'SSA-CODE'!$D$4:$E$56,2,FALSE)</f>
        <v>AHD</v>
      </c>
      <c r="F1604" s="48" t="str">
        <f t="shared" si="409"/>
        <v>SSA AM</v>
      </c>
      <c r="G1604" s="48" t="str">
        <f t="shared" si="410"/>
        <v xml:space="preserve">	SSA AM</v>
      </c>
      <c r="H1604" s="20">
        <v>1595</v>
      </c>
      <c r="I1604" t="s">
        <v>15305</v>
      </c>
      <c r="J1604" t="s">
        <v>6260</v>
      </c>
      <c r="K1604" t="s">
        <v>6261</v>
      </c>
      <c r="L1604" t="s">
        <v>6262</v>
      </c>
      <c r="M1604" t="s">
        <v>6263</v>
      </c>
      <c r="N1604" t="s">
        <v>15306</v>
      </c>
      <c r="O1604" t="s">
        <v>15307</v>
      </c>
      <c r="P1604" t="s">
        <v>6266</v>
      </c>
      <c r="Q1604" t="s">
        <v>7273</v>
      </c>
      <c r="R1604" t="s">
        <v>6671</v>
      </c>
      <c r="S1604" t="s">
        <v>6589</v>
      </c>
      <c r="T1604" t="s">
        <v>6287</v>
      </c>
      <c r="U1604" t="s">
        <v>15308</v>
      </c>
      <c r="V1604" t="s">
        <v>6271</v>
      </c>
      <c r="W1604" t="s">
        <v>15309</v>
      </c>
      <c r="X1604" t="s">
        <v>15310</v>
      </c>
      <c r="Y1604" t="s">
        <v>6269</v>
      </c>
      <c r="Z1604" s="48" t="str">
        <f t="shared" si="411"/>
        <v>SSA AM-10.121.18.202-TN705B_Vastral_B1\S3P1-10.121.18.215-TN705B_GVMM\S4P1</v>
      </c>
      <c r="AA1604" s="48">
        <f t="shared" si="412"/>
        <v>15</v>
      </c>
      <c r="AB1604" s="48">
        <f t="shared" si="413"/>
        <v>20</v>
      </c>
      <c r="AC1604" s="48">
        <f t="shared" si="414"/>
        <v>15</v>
      </c>
      <c r="AD1604" s="48">
        <f t="shared" si="415"/>
        <v>29</v>
      </c>
      <c r="AE1604" s="48" t="str">
        <f t="shared" si="416"/>
        <v>10.121.18.215</v>
      </c>
      <c r="AF1604" s="42" t="str">
        <f t="shared" si="417"/>
        <v>10.121.18.202</v>
      </c>
      <c r="AG1604" s="7" t="str">
        <f t="shared" si="418"/>
        <v>GVMM</v>
      </c>
      <c r="AH1604" s="7" t="str">
        <f t="shared" si="419"/>
        <v>DASKROI TC B1</v>
      </c>
      <c r="AI1604" s="7" t="str">
        <f t="shared" si="420"/>
        <v>S4P1</v>
      </c>
      <c r="AJ1604" s="7" t="str">
        <f t="shared" si="421"/>
        <v>S3P1</v>
      </c>
      <c r="AK1604" s="7" t="str">
        <f>IFERROR(VLOOKUP(Z1604,'PASTE-DL-ALARMS'!$Q$10:$W$2200,7,FALSE),"")</f>
        <v/>
      </c>
      <c r="AL1604" s="55" t="str">
        <f>IFERROR(VLOOKUP(Z1604,'PASTE-DL-ALARMS'!$Q$10:$W$2200,3,FALSE),"")</f>
        <v/>
      </c>
      <c r="AM1604" s="7" t="str">
        <f t="shared" si="422"/>
        <v>10.121.18.215_GVMM_S4P1</v>
      </c>
      <c r="AN1604" s="55" t="str">
        <f t="shared" si="423"/>
        <v>10.121.18.202_DASKROI TC B1_S3P1</v>
      </c>
      <c r="AO1604" s="72" t="e">
        <f t="shared" ca="1" si="424"/>
        <v>#VALUE!</v>
      </c>
      <c r="AP1604" s="7" t="str">
        <f>IFERROR(VLOOKUP(Z1604,'PASTE-DL-ALARMS'!$Q$10:$Z$2800,8,FALSE),"")</f>
        <v/>
      </c>
    </row>
    <row r="1605" spans="1:42" x14ac:dyDescent="0.25">
      <c r="A1605" s="20"/>
      <c r="B1605" s="20"/>
      <c r="C1605" s="20" t="str">
        <f>IF(D1605="Critical",MAX($C$8:C1604)+1,"")</f>
        <v/>
      </c>
      <c r="D1605" s="20" t="str">
        <f t="shared" si="408"/>
        <v>-</v>
      </c>
      <c r="E1605" s="20" t="str">
        <f>VLOOKUP('PASTE-DOWN-DL'!F1605,'SSA-CODE'!$D$4:$E$56,2,FALSE)</f>
        <v>JND</v>
      </c>
      <c r="F1605" s="48" t="str">
        <f t="shared" si="409"/>
        <v>SSA JND</v>
      </c>
      <c r="G1605" s="48" t="str">
        <f t="shared" si="410"/>
        <v xml:space="preserve">	SSA JND</v>
      </c>
      <c r="H1605" s="20">
        <v>1596</v>
      </c>
      <c r="I1605" t="s">
        <v>15311</v>
      </c>
      <c r="J1605" t="s">
        <v>6260</v>
      </c>
      <c r="K1605" t="s">
        <v>6261</v>
      </c>
      <c r="L1605" t="s">
        <v>6262</v>
      </c>
      <c r="M1605" t="s">
        <v>6263</v>
      </c>
      <c r="N1605" t="s">
        <v>15312</v>
      </c>
      <c r="O1605" t="s">
        <v>15313</v>
      </c>
      <c r="P1605" t="s">
        <v>6266</v>
      </c>
      <c r="Q1605" t="s">
        <v>9853</v>
      </c>
      <c r="R1605" t="s">
        <v>6588</v>
      </c>
      <c r="S1605" t="s">
        <v>15314</v>
      </c>
      <c r="T1605" t="s">
        <v>6500</v>
      </c>
      <c r="U1605" t="s">
        <v>7288</v>
      </c>
      <c r="V1605" t="s">
        <v>6271</v>
      </c>
      <c r="W1605" t="s">
        <v>15315</v>
      </c>
      <c r="X1605" t="s">
        <v>15316</v>
      </c>
      <c r="Y1605" t="s">
        <v>6269</v>
      </c>
      <c r="Z1605" s="48" t="str">
        <f t="shared" si="411"/>
        <v>SSA JND-10.121.97.193-JUNAGADH JR2-10.121.24.1-Jawahaar RD TE(GNE)</v>
      </c>
      <c r="AA1605" s="48">
        <f t="shared" si="412"/>
        <v>15</v>
      </c>
      <c r="AB1605" s="48">
        <f t="shared" si="413"/>
        <v>28</v>
      </c>
      <c r="AC1605" s="48">
        <f t="shared" si="414"/>
        <v>13</v>
      </c>
      <c r="AD1605" s="48">
        <f t="shared" si="415"/>
        <v>33</v>
      </c>
      <c r="AE1605" s="48" t="str">
        <f t="shared" si="416"/>
        <v>10.121.97.193</v>
      </c>
      <c r="AF1605" s="42" t="str">
        <f t="shared" si="417"/>
        <v>10.121.24.1</v>
      </c>
      <c r="AG1605" s="7" t="str">
        <f t="shared" si="418"/>
        <v>JUNAGADH JR2</v>
      </c>
      <c r="AH1605" s="7" t="str">
        <f t="shared" si="419"/>
        <v>Jawahaar RD TE(GNE)</v>
      </c>
      <c r="AI1605" s="7" t="str">
        <f t="shared" si="420"/>
        <v>S6P1</v>
      </c>
      <c r="AJ1605" s="7" t="str">
        <f t="shared" si="421"/>
        <v>S5P1</v>
      </c>
      <c r="AK1605" s="7" t="str">
        <f>IFERROR(VLOOKUP(Z1605,'PASTE-DL-ALARMS'!$Q$10:$W$2200,7,FALSE),"")</f>
        <v/>
      </c>
      <c r="AL1605" s="55" t="str">
        <f>IFERROR(VLOOKUP(Z1605,'PASTE-DL-ALARMS'!$Q$10:$W$2200,3,FALSE),"")</f>
        <v/>
      </c>
      <c r="AM1605" s="7" t="str">
        <f t="shared" si="422"/>
        <v>10.121.97.193_JUNAGADH JR2_S6P1</v>
      </c>
      <c r="AN1605" s="55" t="str">
        <f t="shared" si="423"/>
        <v>10.121.24.1_Jawahaar RD TE(GNE)_S5P1</v>
      </c>
      <c r="AO1605" s="72" t="e">
        <f t="shared" ca="1" si="424"/>
        <v>#VALUE!</v>
      </c>
      <c r="AP1605" s="7" t="str">
        <f>IFERROR(VLOOKUP(Z1605,'PASTE-DL-ALARMS'!$Q$10:$Z$2800,8,FALSE),"")</f>
        <v/>
      </c>
    </row>
    <row r="1606" spans="1:42" x14ac:dyDescent="0.25">
      <c r="A1606" s="20"/>
      <c r="B1606" s="20"/>
      <c r="C1606" s="20" t="str">
        <f>IF(D1606="Critical",MAX($C$8:C1605)+1,"")</f>
        <v/>
      </c>
      <c r="D1606" s="20" t="str">
        <f t="shared" si="408"/>
        <v>-</v>
      </c>
      <c r="E1606" s="20" t="str">
        <f>VLOOKUP('PASTE-DOWN-DL'!F1606,'SSA-CODE'!$D$4:$E$56,2,FALSE)</f>
        <v>BHV</v>
      </c>
      <c r="F1606" s="48" t="str">
        <f t="shared" si="409"/>
        <v>SSA BV</v>
      </c>
      <c r="G1606" s="48" t="str">
        <f t="shared" si="410"/>
        <v xml:space="preserve">	SSA BV</v>
      </c>
      <c r="H1606" s="20">
        <v>1597</v>
      </c>
      <c r="I1606" t="s">
        <v>15317</v>
      </c>
      <c r="J1606" t="s">
        <v>6260</v>
      </c>
      <c r="K1606" t="s">
        <v>6275</v>
      </c>
      <c r="L1606" t="s">
        <v>6262</v>
      </c>
      <c r="M1606" t="s">
        <v>6263</v>
      </c>
      <c r="N1606" t="s">
        <v>15318</v>
      </c>
      <c r="O1606" t="s">
        <v>15319</v>
      </c>
      <c r="P1606" t="s">
        <v>6266</v>
      </c>
      <c r="Q1606" t="s">
        <v>6294</v>
      </c>
      <c r="R1606" t="s">
        <v>6279</v>
      </c>
      <c r="S1606" t="s">
        <v>15320</v>
      </c>
      <c r="T1606" t="s">
        <v>6937</v>
      </c>
      <c r="U1606" t="s">
        <v>15320</v>
      </c>
      <c r="V1606" t="s">
        <v>6271</v>
      </c>
      <c r="W1606" t="s">
        <v>15321</v>
      </c>
      <c r="X1606" t="s">
        <v>15322</v>
      </c>
      <c r="Y1606" t="s">
        <v>6269</v>
      </c>
      <c r="Z1606" s="48" t="str">
        <f t="shared" si="411"/>
        <v>SSA BV-10.121.17.134-THADACH_3/5-10.121.17.137-THALIYA_1/5</v>
      </c>
      <c r="AA1606" s="48">
        <f t="shared" si="412"/>
        <v>15</v>
      </c>
      <c r="AB1606" s="48">
        <f t="shared" si="413"/>
        <v>23</v>
      </c>
      <c r="AC1606" s="48">
        <f t="shared" si="414"/>
        <v>15</v>
      </c>
      <c r="AD1606" s="48">
        <f t="shared" si="415"/>
        <v>23</v>
      </c>
      <c r="AE1606" s="48" t="str">
        <f t="shared" si="416"/>
        <v>10.121.17.134</v>
      </c>
      <c r="AF1606" s="42" t="str">
        <f t="shared" si="417"/>
        <v>10.121.17.137</v>
      </c>
      <c r="AG1606" s="7" t="str">
        <f t="shared" si="418"/>
        <v>THADACH</v>
      </c>
      <c r="AH1606" s="7" t="str">
        <f t="shared" si="419"/>
        <v>THALIYA</v>
      </c>
      <c r="AI1606" s="7" t="str">
        <f t="shared" si="420"/>
        <v>S3P5</v>
      </c>
      <c r="AJ1606" s="7" t="str">
        <f t="shared" si="421"/>
        <v>S1P5</v>
      </c>
      <c r="AK1606" s="7" t="str">
        <f>IFERROR(VLOOKUP(Z1606,'PASTE-DL-ALARMS'!$Q$10:$W$2200,7,FALSE),"")</f>
        <v/>
      </c>
      <c r="AL1606" s="55" t="str">
        <f>IFERROR(VLOOKUP(Z1606,'PASTE-DL-ALARMS'!$Q$10:$W$2200,3,FALSE),"")</f>
        <v/>
      </c>
      <c r="AM1606" s="7" t="str">
        <f t="shared" si="422"/>
        <v>10.121.17.134_THADACH_S3P5</v>
      </c>
      <c r="AN1606" s="55" t="str">
        <f t="shared" si="423"/>
        <v>10.121.17.137_THALIYA_S1P5</v>
      </c>
      <c r="AO1606" s="72" t="e">
        <f t="shared" ca="1" si="424"/>
        <v>#VALUE!</v>
      </c>
      <c r="AP1606" s="7" t="str">
        <f>IFERROR(VLOOKUP(Z1606,'PASTE-DL-ALARMS'!$Q$10:$Z$2800,8,FALSE),"")</f>
        <v/>
      </c>
    </row>
    <row r="1607" spans="1:42" x14ac:dyDescent="0.25">
      <c r="A1607" s="20"/>
      <c r="B1607" s="20"/>
      <c r="C1607" s="20" t="str">
        <f>IF(D1607="Critical",MAX($C$8:C1606)+1,"")</f>
        <v/>
      </c>
      <c r="D1607" s="20" t="str">
        <f t="shared" si="408"/>
        <v>-</v>
      </c>
      <c r="E1607" s="20" t="str">
        <f>VLOOKUP('PASTE-DOWN-DL'!F1607,'SSA-CODE'!$D$4:$E$56,2,FALSE)</f>
        <v>MSN</v>
      </c>
      <c r="F1607" s="48" t="str">
        <f t="shared" si="409"/>
        <v>SSA MEH</v>
      </c>
      <c r="G1607" s="48" t="str">
        <f t="shared" si="410"/>
        <v xml:space="preserve">	SSA MEH</v>
      </c>
      <c r="H1607" s="20">
        <v>1598</v>
      </c>
      <c r="I1607" t="s">
        <v>15323</v>
      </c>
      <c r="J1607" t="s">
        <v>6260</v>
      </c>
      <c r="K1607" t="s">
        <v>6275</v>
      </c>
      <c r="L1607" t="s">
        <v>6262</v>
      </c>
      <c r="M1607" t="s">
        <v>6263</v>
      </c>
      <c r="N1607" t="s">
        <v>15324</v>
      </c>
      <c r="O1607" t="s">
        <v>15325</v>
      </c>
      <c r="P1607" t="s">
        <v>6266</v>
      </c>
      <c r="Q1607" t="s">
        <v>6400</v>
      </c>
      <c r="R1607" t="s">
        <v>6469</v>
      </c>
      <c r="S1607" t="s">
        <v>15326</v>
      </c>
      <c r="T1607" t="s">
        <v>6321</v>
      </c>
      <c r="U1607" t="s">
        <v>15327</v>
      </c>
      <c r="V1607" t="s">
        <v>6271</v>
      </c>
      <c r="W1607" t="s">
        <v>15328</v>
      </c>
      <c r="X1607" t="s">
        <v>6488</v>
      </c>
      <c r="Y1607" t="s">
        <v>6269</v>
      </c>
      <c r="Z1607" s="48" t="str">
        <f t="shared" si="411"/>
        <v>SSA MEH-10.121.25.121-HNGU_PATAN_1/5-10.121.15.142-Patan_4/5</v>
      </c>
      <c r="AA1607" s="48">
        <f t="shared" si="412"/>
        <v>15</v>
      </c>
      <c r="AB1607" s="48">
        <f t="shared" si="413"/>
        <v>26</v>
      </c>
      <c r="AC1607" s="48">
        <f t="shared" si="414"/>
        <v>15</v>
      </c>
      <c r="AD1607" s="48">
        <f t="shared" si="415"/>
        <v>21</v>
      </c>
      <c r="AE1607" s="48" t="str">
        <f t="shared" si="416"/>
        <v>10.121.25.121</v>
      </c>
      <c r="AF1607" s="42" t="str">
        <f t="shared" si="417"/>
        <v>10.121.15.142</v>
      </c>
      <c r="AG1607" s="7" t="str">
        <f t="shared" si="418"/>
        <v>HNGU PATAN</v>
      </c>
      <c r="AH1607" s="7" t="str">
        <f t="shared" si="419"/>
        <v>Patan</v>
      </c>
      <c r="AI1607" s="7" t="str">
        <f t="shared" si="420"/>
        <v>S1P5</v>
      </c>
      <c r="AJ1607" s="7" t="str">
        <f t="shared" si="421"/>
        <v>S4P5</v>
      </c>
      <c r="AK1607" s="7" t="str">
        <f>IFERROR(VLOOKUP(Z1607,'PASTE-DL-ALARMS'!$Q$10:$W$2200,7,FALSE),"")</f>
        <v/>
      </c>
      <c r="AL1607" s="55" t="str">
        <f>IFERROR(VLOOKUP(Z1607,'PASTE-DL-ALARMS'!$Q$10:$W$2200,3,FALSE),"")</f>
        <v/>
      </c>
      <c r="AM1607" s="7" t="str">
        <f t="shared" si="422"/>
        <v>10.121.25.121_HNGU PATAN_S1P5</v>
      </c>
      <c r="AN1607" s="55" t="str">
        <f t="shared" si="423"/>
        <v>10.121.15.142_Patan_S4P5</v>
      </c>
      <c r="AO1607" s="72" t="e">
        <f t="shared" ca="1" si="424"/>
        <v>#VALUE!</v>
      </c>
      <c r="AP1607" s="7" t="str">
        <f>IFERROR(VLOOKUP(Z1607,'PASTE-DL-ALARMS'!$Q$10:$Z$2800,8,FALSE),"")</f>
        <v/>
      </c>
    </row>
    <row r="1608" spans="1:42" x14ac:dyDescent="0.25">
      <c r="A1608" s="20"/>
      <c r="B1608" s="20"/>
      <c r="C1608" s="20" t="str">
        <f>IF(D1608="Critical",MAX($C$8:C1607)+1,"")</f>
        <v/>
      </c>
      <c r="D1608" s="20" t="str">
        <f t="shared" si="408"/>
        <v>-</v>
      </c>
      <c r="E1608" s="20" t="str">
        <f>VLOOKUP('PASTE-DOWN-DL'!F1608,'SSA-CODE'!$D$4:$E$56,2,FALSE)</f>
        <v>MSN</v>
      </c>
      <c r="F1608" s="48" t="str">
        <f t="shared" si="409"/>
        <v>SSA MEH</v>
      </c>
      <c r="G1608" s="48" t="str">
        <f t="shared" si="410"/>
        <v xml:space="preserve">	SSA MEH</v>
      </c>
      <c r="H1608" s="20">
        <v>1599</v>
      </c>
      <c r="I1608" t="s">
        <v>15329</v>
      </c>
      <c r="J1608" t="s">
        <v>6260</v>
      </c>
      <c r="K1608" t="s">
        <v>6275</v>
      </c>
      <c r="L1608" t="s">
        <v>6262</v>
      </c>
      <c r="M1608" t="s">
        <v>6263</v>
      </c>
      <c r="N1608" t="s">
        <v>15330</v>
      </c>
      <c r="O1608" t="s">
        <v>15331</v>
      </c>
      <c r="P1608" t="s">
        <v>6266</v>
      </c>
      <c r="Q1608" t="s">
        <v>6285</v>
      </c>
      <c r="R1608" t="s">
        <v>6279</v>
      </c>
      <c r="S1608" t="s">
        <v>15332</v>
      </c>
      <c r="T1608" t="s">
        <v>6425</v>
      </c>
      <c r="U1608" t="s">
        <v>15332</v>
      </c>
      <c r="V1608" t="s">
        <v>6271</v>
      </c>
      <c r="W1608" t="s">
        <v>15333</v>
      </c>
      <c r="X1608" t="s">
        <v>15334</v>
      </c>
      <c r="Y1608" t="s">
        <v>6269</v>
      </c>
      <c r="Z1608" s="48" t="str">
        <f t="shared" si="411"/>
        <v>SSA MEH-10.121.25.124-CARRIER ROOM_B2_5/2-10.121.15.193-Mehsana3(GNE)_B2_4/2</v>
      </c>
      <c r="AA1608" s="48">
        <f t="shared" si="412"/>
        <v>15</v>
      </c>
      <c r="AB1608" s="48">
        <f t="shared" si="413"/>
        <v>29</v>
      </c>
      <c r="AC1608" s="48">
        <f t="shared" si="414"/>
        <v>15</v>
      </c>
      <c r="AD1608" s="48">
        <f t="shared" si="415"/>
        <v>28</v>
      </c>
      <c r="AE1608" s="48" t="str">
        <f t="shared" si="416"/>
        <v>10.121.15.193</v>
      </c>
      <c r="AF1608" s="42" t="str">
        <f t="shared" si="417"/>
        <v>10.121.25.124</v>
      </c>
      <c r="AG1608" s="7" t="str">
        <f t="shared" si="418"/>
        <v>Mehsana3(GNE)</v>
      </c>
      <c r="AH1608" s="7" t="str">
        <f t="shared" si="419"/>
        <v>CARRIER-ROOM</v>
      </c>
      <c r="AI1608" s="7" t="str">
        <f t="shared" si="420"/>
        <v>S4P2</v>
      </c>
      <c r="AJ1608" s="7" t="str">
        <f t="shared" si="421"/>
        <v>S5P2</v>
      </c>
      <c r="AK1608" s="7" t="str">
        <f>IFERROR(VLOOKUP(Z1608,'PASTE-DL-ALARMS'!$Q$10:$W$2200,7,FALSE),"")</f>
        <v/>
      </c>
      <c r="AL1608" s="55" t="str">
        <f>IFERROR(VLOOKUP(Z1608,'PASTE-DL-ALARMS'!$Q$10:$W$2200,3,FALSE),"")</f>
        <v/>
      </c>
      <c r="AM1608" s="7" t="str">
        <f t="shared" si="422"/>
        <v>10.121.15.193_Mehsana3(GNE)_S4P2</v>
      </c>
      <c r="AN1608" s="55" t="str">
        <f t="shared" si="423"/>
        <v>10.121.25.124_CARRIER-ROOM_S5P2</v>
      </c>
      <c r="AO1608" s="72" t="e">
        <f t="shared" ca="1" si="424"/>
        <v>#VALUE!</v>
      </c>
      <c r="AP1608" s="7" t="str">
        <f>IFERROR(VLOOKUP(Z1608,'PASTE-DL-ALARMS'!$Q$10:$Z$2800,8,FALSE),"")</f>
        <v/>
      </c>
    </row>
    <row r="1609" spans="1:42" x14ac:dyDescent="0.25">
      <c r="A1609" s="20"/>
      <c r="B1609" s="20"/>
      <c r="C1609" s="20" t="str">
        <f>IF(D1609="Critical",MAX($C$8:C1608)+1,"")</f>
        <v/>
      </c>
      <c r="D1609" s="20" t="str">
        <f t="shared" si="408"/>
        <v>-</v>
      </c>
      <c r="E1609" s="20" t="str">
        <f>VLOOKUP('PASTE-DOWN-DL'!F1609,'SSA-CODE'!$D$4:$E$56,2,FALSE)</f>
        <v>WTR AM</v>
      </c>
      <c r="F1609" s="48" t="str">
        <f t="shared" si="409"/>
        <v>WTR AM</v>
      </c>
      <c r="G1609" s="48" t="str">
        <f t="shared" si="410"/>
        <v xml:space="preserve">	WTR AM</v>
      </c>
      <c r="H1609" s="20">
        <v>1600</v>
      </c>
      <c r="I1609" t="s">
        <v>15335</v>
      </c>
      <c r="J1609" t="s">
        <v>6260</v>
      </c>
      <c r="K1609" t="s">
        <v>6275</v>
      </c>
      <c r="L1609" t="s">
        <v>6262</v>
      </c>
      <c r="M1609" t="s">
        <v>6263</v>
      </c>
      <c r="N1609" t="s">
        <v>15336</v>
      </c>
      <c r="O1609" t="s">
        <v>15337</v>
      </c>
      <c r="P1609" t="s">
        <v>6266</v>
      </c>
      <c r="Q1609" t="s">
        <v>6446</v>
      </c>
      <c r="R1609" t="s">
        <v>6279</v>
      </c>
      <c r="S1609" t="s">
        <v>10141</v>
      </c>
      <c r="T1609" t="s">
        <v>6770</v>
      </c>
      <c r="U1609" t="s">
        <v>10141</v>
      </c>
      <c r="V1609" t="s">
        <v>6271</v>
      </c>
      <c r="W1609" t="s">
        <v>15338</v>
      </c>
      <c r="X1609" t="s">
        <v>15339</v>
      </c>
      <c r="Y1609" t="s">
        <v>6269</v>
      </c>
      <c r="Z1609" s="48" t="str">
        <f t="shared" si="411"/>
        <v>WTR AM-10.121.15.194-RadhanpurB2_3/5-10.121.15.208-VarahiB1_3/5</v>
      </c>
      <c r="AA1609" s="48">
        <f t="shared" si="412"/>
        <v>15</v>
      </c>
      <c r="AB1609" s="48">
        <f t="shared" si="413"/>
        <v>25</v>
      </c>
      <c r="AC1609" s="48">
        <f t="shared" si="414"/>
        <v>15</v>
      </c>
      <c r="AD1609" s="48">
        <f t="shared" si="415"/>
        <v>22</v>
      </c>
      <c r="AE1609" s="48" t="str">
        <f t="shared" si="416"/>
        <v>10.121.15.194</v>
      </c>
      <c r="AF1609" s="42" t="str">
        <f t="shared" si="417"/>
        <v>10.121.15.208</v>
      </c>
      <c r="AG1609" s="7" t="str">
        <f t="shared" si="418"/>
        <v>Radhanpur</v>
      </c>
      <c r="AH1609" s="7" t="str">
        <f t="shared" si="419"/>
        <v>VARAHI</v>
      </c>
      <c r="AI1609" s="7" t="str">
        <f t="shared" si="420"/>
        <v>S3P5</v>
      </c>
      <c r="AJ1609" s="7" t="str">
        <f t="shared" si="421"/>
        <v>S3P5</v>
      </c>
      <c r="AK1609" s="7" t="str">
        <f>IFERROR(VLOOKUP(Z1609,'PASTE-DL-ALARMS'!$Q$10:$W$2200,7,FALSE),"")</f>
        <v/>
      </c>
      <c r="AL1609" s="55" t="str">
        <f>IFERROR(VLOOKUP(Z1609,'PASTE-DL-ALARMS'!$Q$10:$W$2200,3,FALSE),"")</f>
        <v/>
      </c>
      <c r="AM1609" s="7" t="str">
        <f t="shared" si="422"/>
        <v>10.121.15.194_Radhanpur_S3P5</v>
      </c>
      <c r="AN1609" s="55" t="str">
        <f t="shared" si="423"/>
        <v>10.121.15.208_VARAHI_S3P5</v>
      </c>
      <c r="AO1609" s="72" t="e">
        <f t="shared" ca="1" si="424"/>
        <v>#VALUE!</v>
      </c>
      <c r="AP1609" s="7" t="str">
        <f>IFERROR(VLOOKUP(Z1609,'PASTE-DL-ALARMS'!$Q$10:$Z$2800,8,FALSE),"")</f>
        <v/>
      </c>
    </row>
    <row r="1610" spans="1:42" x14ac:dyDescent="0.25">
      <c r="A1610" s="20"/>
      <c r="B1610" s="20"/>
      <c r="C1610" s="20" t="str">
        <f>IF(D1610="Critical",MAX($C$8:C1609)+1,"")</f>
        <v/>
      </c>
      <c r="D1610" s="20" t="str">
        <f t="shared" si="408"/>
        <v>-</v>
      </c>
      <c r="E1610" s="20" t="str">
        <f>VLOOKUP('PASTE-DOWN-DL'!F1610,'SSA-CODE'!$D$4:$E$56,2,FALSE)</f>
        <v>BUJ</v>
      </c>
      <c r="F1610" s="48" t="str">
        <f t="shared" si="409"/>
        <v>SSA BUJ</v>
      </c>
      <c r="G1610" s="48" t="str">
        <f t="shared" si="410"/>
        <v xml:space="preserve">	SSA BUJ</v>
      </c>
      <c r="H1610" s="20">
        <v>1601</v>
      </c>
      <c r="I1610" t="s">
        <v>15340</v>
      </c>
      <c r="J1610" t="s">
        <v>6260</v>
      </c>
      <c r="K1610" t="s">
        <v>6275</v>
      </c>
      <c r="L1610" t="s">
        <v>6262</v>
      </c>
      <c r="M1610" t="s">
        <v>6263</v>
      </c>
      <c r="N1610" t="s">
        <v>15341</v>
      </c>
      <c r="O1610" t="s">
        <v>15342</v>
      </c>
      <c r="P1610" t="s">
        <v>6266</v>
      </c>
      <c r="Q1610" t="s">
        <v>6565</v>
      </c>
      <c r="R1610" t="s">
        <v>7018</v>
      </c>
      <c r="S1610" t="s">
        <v>15343</v>
      </c>
      <c r="T1610" t="s">
        <v>6486</v>
      </c>
      <c r="U1610" t="s">
        <v>7387</v>
      </c>
      <c r="V1610" t="s">
        <v>6271</v>
      </c>
      <c r="W1610" t="s">
        <v>15344</v>
      </c>
      <c r="X1610" t="s">
        <v>15345</v>
      </c>
      <c r="Y1610" t="s">
        <v>6269</v>
      </c>
      <c r="Z1610" s="48" t="str">
        <f t="shared" si="411"/>
        <v>SSA BUJ-10.121.96.179-Ultratech A1_1/5-10.121.96.158-VAYOR_TN705B_3/5</v>
      </c>
      <c r="AA1610" s="48">
        <f t="shared" si="412"/>
        <v>15</v>
      </c>
      <c r="AB1610" s="48">
        <f t="shared" si="413"/>
        <v>21</v>
      </c>
      <c r="AC1610" s="48">
        <f t="shared" si="414"/>
        <v>15</v>
      </c>
      <c r="AD1610" s="48">
        <f t="shared" si="415"/>
        <v>28</v>
      </c>
      <c r="AE1610" s="48" t="str">
        <f t="shared" si="416"/>
        <v>10.121.96.158</v>
      </c>
      <c r="AF1610" s="42" t="str">
        <f t="shared" si="417"/>
        <v>10.121.96.179</v>
      </c>
      <c r="AG1610" s="7" t="str">
        <f t="shared" si="418"/>
        <v>VAYOR</v>
      </c>
      <c r="AH1610" s="7" t="str">
        <f t="shared" si="419"/>
        <v>Ultratech A1</v>
      </c>
      <c r="AI1610" s="7" t="str">
        <f t="shared" si="420"/>
        <v>S3P5</v>
      </c>
      <c r="AJ1610" s="7" t="str">
        <f t="shared" si="421"/>
        <v>S1P5</v>
      </c>
      <c r="AK1610" s="7" t="str">
        <f>IFERROR(VLOOKUP(Z1610,'PASTE-DL-ALARMS'!$Q$10:$W$2200,7,FALSE),"")</f>
        <v/>
      </c>
      <c r="AL1610" s="55" t="str">
        <f>IFERROR(VLOOKUP(Z1610,'PASTE-DL-ALARMS'!$Q$10:$W$2200,3,FALSE),"")</f>
        <v/>
      </c>
      <c r="AM1610" s="7" t="str">
        <f t="shared" si="422"/>
        <v>10.121.96.158_VAYOR_S3P5</v>
      </c>
      <c r="AN1610" s="55" t="str">
        <f t="shared" si="423"/>
        <v>10.121.96.179_Ultratech A1_S1P5</v>
      </c>
      <c r="AO1610" s="72" t="e">
        <f t="shared" ca="1" si="424"/>
        <v>#VALUE!</v>
      </c>
      <c r="AP1610" s="7" t="str">
        <f>IFERROR(VLOOKUP(Z1610,'PASTE-DL-ALARMS'!$Q$10:$Z$2800,8,FALSE),"")</f>
        <v/>
      </c>
    </row>
    <row r="1611" spans="1:42" x14ac:dyDescent="0.25">
      <c r="A1611" s="20"/>
      <c r="B1611" s="20"/>
      <c r="C1611" s="20" t="str">
        <f>IF(D1611="Critical",MAX($C$8:C1610)+1,"")</f>
        <v/>
      </c>
      <c r="D1611" s="20" t="str">
        <f t="shared" ref="D1611:D1674" si="425">TRIM(CLEAN(P1611))</f>
        <v>-</v>
      </c>
      <c r="E1611" s="20" t="str">
        <f>VLOOKUP('PASTE-DOWN-DL'!F1611,'SSA-CODE'!$D$4:$E$56,2,FALSE)</f>
        <v>SEN</v>
      </c>
      <c r="F1611" s="48" t="str">
        <f t="shared" ref="F1611:F1674" si="426">TRIM(CLEAN(SUBSTITUTE(G1611,CHAR(160)," ")))</f>
        <v>SSA SEN</v>
      </c>
      <c r="G1611" s="48" t="str">
        <f t="shared" ref="G1611:G1674" si="427">MID(I1611,1,SEARCH("-",I1611)-1)</f>
        <v xml:space="preserve">	SSA SEN</v>
      </c>
      <c r="H1611" s="20">
        <v>1602</v>
      </c>
      <c r="I1611" t="s">
        <v>15346</v>
      </c>
      <c r="J1611" t="s">
        <v>6260</v>
      </c>
      <c r="K1611" t="s">
        <v>6261</v>
      </c>
      <c r="L1611" t="s">
        <v>6262</v>
      </c>
      <c r="M1611" t="s">
        <v>6263</v>
      </c>
      <c r="N1611" t="s">
        <v>15347</v>
      </c>
      <c r="O1611" t="s">
        <v>15348</v>
      </c>
      <c r="P1611" t="s">
        <v>6266</v>
      </c>
      <c r="Q1611" t="s">
        <v>6401</v>
      </c>
      <c r="R1611" t="s">
        <v>6279</v>
      </c>
      <c r="S1611" t="s">
        <v>6269</v>
      </c>
      <c r="T1611" t="s">
        <v>6394</v>
      </c>
      <c r="U1611" t="s">
        <v>6269</v>
      </c>
      <c r="V1611" t="s">
        <v>6271</v>
      </c>
      <c r="W1611" t="s">
        <v>13051</v>
      </c>
      <c r="X1611" t="s">
        <v>15349</v>
      </c>
      <c r="Y1611" t="s">
        <v>6269</v>
      </c>
      <c r="Z1611" s="48" t="str">
        <f t="shared" ref="Z1611:Z1674" si="428">TRIM(CLEAN(I1611))</f>
        <v>SSA SEN-10.121.68.65-Surendranagar(GNE)6/1-10.121.69.67-Surendranagar2_5-1</v>
      </c>
      <c r="AA1611" s="48">
        <f t="shared" ref="AA1611:AA1674" si="429">SEARCH("_",N1611)</f>
        <v>14</v>
      </c>
      <c r="AB1611" s="48">
        <f t="shared" ref="AB1611:AB1674" si="430">SEARCH("_TN7",N1611)</f>
        <v>33</v>
      </c>
      <c r="AC1611" s="48">
        <f t="shared" ref="AC1611:AC1674" si="431">SEARCH("_",O1611)</f>
        <v>14</v>
      </c>
      <c r="AD1611" s="48">
        <f t="shared" ref="AD1611:AD1674" si="432">SEARCH("_TN7",O1611)</f>
        <v>30</v>
      </c>
      <c r="AE1611" s="48" t="str">
        <f t="shared" ref="AE1611:AE1674" si="433">TRIM(CLEAN(MID(N1611,1,SEARCH("_",N1611)-1)))</f>
        <v>10.121.69.65</v>
      </c>
      <c r="AF1611" s="42" t="str">
        <f t="shared" ref="AF1611:AF1674" si="434">TRIM(CLEAN(MID(O1611,1,SEARCH("_",O1611)-1)))</f>
        <v>10.121.69.67</v>
      </c>
      <c r="AG1611" s="7" t="str">
        <f t="shared" ref="AG1611:AG1674" si="435">MID(N1611,AA1611+1,AB1611-AA1611-1)</f>
        <v>SURENDRANAGAR(GNE)</v>
      </c>
      <c r="AH1611" s="7" t="str">
        <f t="shared" ref="AH1611:AH1674" si="436">MID(O1611,AC1611+1,AD1611-AC1611-1)</f>
        <v>SURENDRA NAGAR2</v>
      </c>
      <c r="AI1611" s="7" t="str">
        <f t="shared" ref="AI1611:AI1674" si="437">RIGHT(N1611,LEN(N1611)-SEARCH("\",N1611))</f>
        <v>S6P1</v>
      </c>
      <c r="AJ1611" s="7" t="str">
        <f t="shared" ref="AJ1611:AJ1674" si="438">RIGHT(O1611,LEN(O1611)-SEARCH("\",O1611))</f>
        <v>S5P1</v>
      </c>
      <c r="AK1611" s="7" t="str">
        <f>IFERROR(VLOOKUP(Z1611,'PASTE-DL-ALARMS'!$Q$10:$W$2200,7,FALSE),"")</f>
        <v/>
      </c>
      <c r="AL1611" s="55" t="str">
        <f>IFERROR(VLOOKUP(Z1611,'PASTE-DL-ALARMS'!$Q$10:$W$2200,3,FALSE),"")</f>
        <v/>
      </c>
      <c r="AM1611" s="7" t="str">
        <f t="shared" ref="AM1611:AM1674" si="439">CONCATENATE(AE1611,"_",AG1611,"_",AI1611)</f>
        <v>10.121.69.65_SURENDRANAGAR(GNE)_S6P1</v>
      </c>
      <c r="AN1611" s="55" t="str">
        <f t="shared" ref="AN1611:AN1674" si="440">CONCATENATE(AF1611,"_",AH1611,"_",AJ1611)</f>
        <v>10.121.69.67_SURENDRA NAGAR2_S5P1</v>
      </c>
      <c r="AO1611" s="72" t="e">
        <f t="shared" ref="AO1611:AO1674" ca="1" si="441">$AL$3-AK1611</f>
        <v>#VALUE!</v>
      </c>
      <c r="AP1611" s="7" t="str">
        <f>IFERROR(VLOOKUP(Z1611,'PASTE-DL-ALARMS'!$Q$10:$Z$2800,8,FALSE),"")</f>
        <v/>
      </c>
    </row>
    <row r="1612" spans="1:42" x14ac:dyDescent="0.25">
      <c r="A1612" s="20"/>
      <c r="B1612" s="20"/>
      <c r="C1612" s="20" t="str">
        <f>IF(D1612="Critical",MAX($C$8:C1611)+1,"")</f>
        <v/>
      </c>
      <c r="D1612" s="20" t="str">
        <f t="shared" si="425"/>
        <v>-</v>
      </c>
      <c r="E1612" s="20" t="str">
        <f>VLOOKUP('PASTE-DOWN-DL'!F1612,'SSA-CODE'!$D$4:$E$56,2,FALSE)</f>
        <v>AHD</v>
      </c>
      <c r="F1612" s="48" t="str">
        <f t="shared" si="426"/>
        <v>SSA AM</v>
      </c>
      <c r="G1612" s="48" t="str">
        <f t="shared" si="427"/>
        <v xml:space="preserve">	SSA AM</v>
      </c>
      <c r="H1612" s="20">
        <v>1603</v>
      </c>
      <c r="I1612" t="s">
        <v>15350</v>
      </c>
      <c r="J1612" t="s">
        <v>6260</v>
      </c>
      <c r="K1612" t="s">
        <v>6275</v>
      </c>
      <c r="L1612" t="s">
        <v>6262</v>
      </c>
      <c r="M1612" t="s">
        <v>6263</v>
      </c>
      <c r="N1612" t="s">
        <v>15351</v>
      </c>
      <c r="O1612" t="s">
        <v>15352</v>
      </c>
      <c r="P1612" t="s">
        <v>6266</v>
      </c>
      <c r="Q1612" t="s">
        <v>6431</v>
      </c>
      <c r="R1612" t="s">
        <v>6401</v>
      </c>
      <c r="S1612" t="s">
        <v>15353</v>
      </c>
      <c r="T1612" t="s">
        <v>6287</v>
      </c>
      <c r="U1612" t="s">
        <v>6589</v>
      </c>
      <c r="V1612" t="s">
        <v>6271</v>
      </c>
      <c r="W1612" t="s">
        <v>15354</v>
      </c>
      <c r="X1612" t="s">
        <v>15355</v>
      </c>
      <c r="Y1612" t="s">
        <v>6269</v>
      </c>
      <c r="Z1612" s="48" t="str">
        <f t="shared" si="428"/>
        <v>SSA AM-10.121.18.223-GujAhmedabad_GoodLuck_BTS_1/5-10.121.18.209-GujAhmedabad_Narol_3/6</v>
      </c>
      <c r="AA1612" s="48">
        <f t="shared" si="429"/>
        <v>15</v>
      </c>
      <c r="AB1612" s="48">
        <f t="shared" si="430"/>
        <v>23</v>
      </c>
      <c r="AC1612" s="48">
        <f t="shared" si="431"/>
        <v>15</v>
      </c>
      <c r="AD1612" s="48">
        <f t="shared" si="432"/>
        <v>21</v>
      </c>
      <c r="AE1612" s="48" t="str">
        <f t="shared" si="433"/>
        <v>10.121.18.223</v>
      </c>
      <c r="AF1612" s="42" t="str">
        <f t="shared" si="434"/>
        <v>10.121.18.209</v>
      </c>
      <c r="AG1612" s="7" t="str">
        <f t="shared" si="435"/>
        <v>MAHATMA</v>
      </c>
      <c r="AH1612" s="7" t="str">
        <f t="shared" si="436"/>
        <v>Narol</v>
      </c>
      <c r="AI1612" s="7" t="str">
        <f t="shared" si="437"/>
        <v>S1P5</v>
      </c>
      <c r="AJ1612" s="7" t="str">
        <f t="shared" si="438"/>
        <v>S3P6</v>
      </c>
      <c r="AK1612" s="7" t="str">
        <f>IFERROR(VLOOKUP(Z1612,'PASTE-DL-ALARMS'!$Q$10:$W$2200,7,FALSE),"")</f>
        <v/>
      </c>
      <c r="AL1612" s="55" t="str">
        <f>IFERROR(VLOOKUP(Z1612,'PASTE-DL-ALARMS'!$Q$10:$W$2200,3,FALSE),"")</f>
        <v/>
      </c>
      <c r="AM1612" s="7" t="str">
        <f t="shared" si="439"/>
        <v>10.121.18.223_MAHATMA_S1P5</v>
      </c>
      <c r="AN1612" s="55" t="str">
        <f t="shared" si="440"/>
        <v>10.121.18.209_Narol_S3P6</v>
      </c>
      <c r="AO1612" s="72" t="e">
        <f t="shared" ca="1" si="441"/>
        <v>#VALUE!</v>
      </c>
      <c r="AP1612" s="7" t="str">
        <f>IFERROR(VLOOKUP(Z1612,'PASTE-DL-ALARMS'!$Q$10:$Z$2800,8,FALSE),"")</f>
        <v/>
      </c>
    </row>
    <row r="1613" spans="1:42" x14ac:dyDescent="0.25">
      <c r="A1613" s="20"/>
      <c r="B1613" s="20"/>
      <c r="C1613" s="20" t="str">
        <f>IF(D1613="Critical",MAX($C$8:C1612)+1,"")</f>
        <v/>
      </c>
      <c r="D1613" s="20" t="str">
        <f t="shared" si="425"/>
        <v>-</v>
      </c>
      <c r="E1613" s="20" t="str">
        <f>VLOOKUP('PASTE-DOWN-DL'!F1613,'SSA-CODE'!$D$4:$E$56,2,FALSE)</f>
        <v>WTR AM</v>
      </c>
      <c r="F1613" s="48" t="str">
        <f t="shared" si="426"/>
        <v>WTR AM</v>
      </c>
      <c r="G1613" s="48" t="str">
        <f t="shared" si="427"/>
        <v xml:space="preserve">	WTR AM</v>
      </c>
      <c r="H1613" s="20">
        <v>1604</v>
      </c>
      <c r="I1613" t="s">
        <v>15356</v>
      </c>
      <c r="J1613" t="s">
        <v>6466</v>
      </c>
      <c r="K1613" t="s">
        <v>6275</v>
      </c>
      <c r="L1613" t="s">
        <v>6262</v>
      </c>
      <c r="M1613" t="s">
        <v>6263</v>
      </c>
      <c r="N1613" t="s">
        <v>15357</v>
      </c>
      <c r="O1613" t="s">
        <v>15358</v>
      </c>
      <c r="P1613" t="s">
        <v>6266</v>
      </c>
      <c r="Q1613" t="s">
        <v>7771</v>
      </c>
      <c r="R1613" t="s">
        <v>6279</v>
      </c>
      <c r="S1613" t="s">
        <v>9088</v>
      </c>
      <c r="T1613" t="s">
        <v>6770</v>
      </c>
      <c r="U1613" t="s">
        <v>9089</v>
      </c>
      <c r="V1613" t="s">
        <v>6271</v>
      </c>
      <c r="W1613" t="s">
        <v>15359</v>
      </c>
      <c r="X1613" t="s">
        <v>15360</v>
      </c>
      <c r="Y1613" t="s">
        <v>6269</v>
      </c>
      <c r="Z1613" s="48" t="str">
        <f t="shared" si="428"/>
        <v>WTR AM-10.121.15.200-Palanpur 2_B1_4/8-10.121.15.199-Palanpur 1B2_6/8</v>
      </c>
      <c r="AA1613" s="48">
        <f t="shared" si="429"/>
        <v>15</v>
      </c>
      <c r="AB1613" s="48">
        <f t="shared" si="430"/>
        <v>26</v>
      </c>
      <c r="AC1613" s="48">
        <f t="shared" si="431"/>
        <v>15</v>
      </c>
      <c r="AD1613" s="48">
        <f t="shared" si="432"/>
        <v>25</v>
      </c>
      <c r="AE1613" s="48" t="str">
        <f t="shared" si="433"/>
        <v>10.121.15.200</v>
      </c>
      <c r="AF1613" s="42" t="str">
        <f t="shared" si="434"/>
        <v>10.121.15.199</v>
      </c>
      <c r="AG1613" s="7" t="str">
        <f t="shared" si="435"/>
        <v>Palanpur 2</v>
      </c>
      <c r="AH1613" s="7" t="str">
        <f t="shared" si="436"/>
        <v>Palanpur1</v>
      </c>
      <c r="AI1613" s="7" t="str">
        <f t="shared" si="437"/>
        <v>S4P8</v>
      </c>
      <c r="AJ1613" s="7" t="str">
        <f t="shared" si="438"/>
        <v>S6P8</v>
      </c>
      <c r="AK1613" s="7" t="str">
        <f>IFERROR(VLOOKUP(Z1613,'PASTE-DL-ALARMS'!$Q$10:$W$2200,7,FALSE),"")</f>
        <v/>
      </c>
      <c r="AL1613" s="55" t="str">
        <f>IFERROR(VLOOKUP(Z1613,'PASTE-DL-ALARMS'!$Q$10:$W$2200,3,FALSE),"")</f>
        <v/>
      </c>
      <c r="AM1613" s="7" t="str">
        <f t="shared" si="439"/>
        <v>10.121.15.200_Palanpur 2_S4P8</v>
      </c>
      <c r="AN1613" s="55" t="str">
        <f t="shared" si="440"/>
        <v>10.121.15.199_Palanpur1_S6P8</v>
      </c>
      <c r="AO1613" s="72" t="e">
        <f t="shared" ca="1" si="441"/>
        <v>#VALUE!</v>
      </c>
      <c r="AP1613" s="7" t="str">
        <f>IFERROR(VLOOKUP(Z1613,'PASTE-DL-ALARMS'!$Q$10:$Z$2800,8,FALSE),"")</f>
        <v/>
      </c>
    </row>
    <row r="1614" spans="1:42" x14ac:dyDescent="0.25">
      <c r="A1614" s="20"/>
      <c r="B1614" s="20"/>
      <c r="C1614" s="20" t="str">
        <f>IF(D1614="Critical",MAX($C$8:C1613)+1,"")</f>
        <v/>
      </c>
      <c r="D1614" s="20" t="str">
        <f t="shared" si="425"/>
        <v>-</v>
      </c>
      <c r="E1614" s="20" t="str">
        <f>VLOOKUP('PASTE-DOWN-DL'!F1614,'SSA-CODE'!$D$4:$E$56,2,FALSE)</f>
        <v>SRT</v>
      </c>
      <c r="F1614" s="48" t="str">
        <f t="shared" si="426"/>
        <v>SSA SR</v>
      </c>
      <c r="G1614" s="48" t="str">
        <f t="shared" si="427"/>
        <v xml:space="preserve">	SSA SR</v>
      </c>
      <c r="H1614" s="20">
        <v>1605</v>
      </c>
      <c r="I1614" t="s">
        <v>15361</v>
      </c>
      <c r="J1614" t="s">
        <v>6260</v>
      </c>
      <c r="K1614" t="s">
        <v>6275</v>
      </c>
      <c r="L1614" t="s">
        <v>6262</v>
      </c>
      <c r="M1614" t="s">
        <v>6263</v>
      </c>
      <c r="N1614" t="s">
        <v>15362</v>
      </c>
      <c r="O1614" t="s">
        <v>15363</v>
      </c>
      <c r="P1614" t="s">
        <v>6266</v>
      </c>
      <c r="Q1614" t="s">
        <v>7032</v>
      </c>
      <c r="R1614" t="s">
        <v>6279</v>
      </c>
      <c r="S1614" t="s">
        <v>15364</v>
      </c>
      <c r="T1614" t="s">
        <v>6486</v>
      </c>
      <c r="U1614" t="s">
        <v>6372</v>
      </c>
      <c r="V1614" t="s">
        <v>6271</v>
      </c>
      <c r="W1614" t="s">
        <v>15365</v>
      </c>
      <c r="X1614" t="s">
        <v>15366</v>
      </c>
      <c r="Y1614" t="s">
        <v>6269</v>
      </c>
      <c r="Z1614" s="48" t="str">
        <f t="shared" si="428"/>
        <v>SSA SR-10.121.19.242-VESU_4/5-10.121.19.226-AIRPORT _3/4</v>
      </c>
      <c r="AA1614" s="48">
        <f t="shared" si="429"/>
        <v>15</v>
      </c>
      <c r="AB1614" s="48">
        <f t="shared" si="430"/>
        <v>20</v>
      </c>
      <c r="AC1614" s="48">
        <f t="shared" si="431"/>
        <v>15</v>
      </c>
      <c r="AD1614" s="48">
        <f t="shared" si="432"/>
        <v>23</v>
      </c>
      <c r="AE1614" s="48" t="str">
        <f t="shared" si="433"/>
        <v>10.121.19.242</v>
      </c>
      <c r="AF1614" s="42" t="str">
        <f t="shared" si="434"/>
        <v>10.121.19.226</v>
      </c>
      <c r="AG1614" s="7" t="str">
        <f t="shared" si="435"/>
        <v>VESU</v>
      </c>
      <c r="AH1614" s="7" t="str">
        <f t="shared" si="436"/>
        <v>AIRPORT</v>
      </c>
      <c r="AI1614" s="7" t="str">
        <f t="shared" si="437"/>
        <v>S4P5</v>
      </c>
      <c r="AJ1614" s="7" t="str">
        <f t="shared" si="438"/>
        <v>S3P4</v>
      </c>
      <c r="AK1614" s="7" t="str">
        <f>IFERROR(VLOOKUP(Z1614,'PASTE-DL-ALARMS'!$Q$10:$W$2200,7,FALSE),"")</f>
        <v/>
      </c>
      <c r="AL1614" s="55" t="str">
        <f>IFERROR(VLOOKUP(Z1614,'PASTE-DL-ALARMS'!$Q$10:$W$2200,3,FALSE),"")</f>
        <v/>
      </c>
      <c r="AM1614" s="7" t="str">
        <f t="shared" si="439"/>
        <v>10.121.19.242_VESU_S4P5</v>
      </c>
      <c r="AN1614" s="55" t="str">
        <f t="shared" si="440"/>
        <v>10.121.19.226_AIRPORT_S3P4</v>
      </c>
      <c r="AO1614" s="72" t="e">
        <f t="shared" ca="1" si="441"/>
        <v>#VALUE!</v>
      </c>
      <c r="AP1614" s="7" t="str">
        <f>IFERROR(VLOOKUP(Z1614,'PASTE-DL-ALARMS'!$Q$10:$Z$2800,8,FALSE),"")</f>
        <v/>
      </c>
    </row>
    <row r="1615" spans="1:42" x14ac:dyDescent="0.25">
      <c r="A1615" s="20"/>
      <c r="B1615" s="20"/>
      <c r="C1615" s="20" t="str">
        <f>IF(D1615="Critical",MAX($C$8:C1614)+1,"")</f>
        <v/>
      </c>
      <c r="D1615" s="20" t="str">
        <f t="shared" si="425"/>
        <v>-</v>
      </c>
      <c r="E1615" s="20" t="str">
        <f>VLOOKUP('PASTE-DOWN-DL'!F1615,'SSA-CODE'!$D$4:$E$56,2,FALSE)</f>
        <v>WTR AM</v>
      </c>
      <c r="F1615" s="48" t="str">
        <f t="shared" si="426"/>
        <v>WTR AM</v>
      </c>
      <c r="G1615" s="48" t="str">
        <f t="shared" si="427"/>
        <v xml:space="preserve">	WTR AM</v>
      </c>
      <c r="H1615" s="20">
        <v>1606</v>
      </c>
      <c r="I1615" t="s">
        <v>15367</v>
      </c>
      <c r="J1615" t="s">
        <v>6260</v>
      </c>
      <c r="K1615" t="s">
        <v>6275</v>
      </c>
      <c r="L1615" t="s">
        <v>6262</v>
      </c>
      <c r="M1615" t="s">
        <v>6263</v>
      </c>
      <c r="N1615" t="s">
        <v>15368</v>
      </c>
      <c r="O1615" t="s">
        <v>15369</v>
      </c>
      <c r="P1615" t="s">
        <v>6266</v>
      </c>
      <c r="Q1615" t="s">
        <v>6369</v>
      </c>
      <c r="R1615" t="s">
        <v>6279</v>
      </c>
      <c r="S1615" t="s">
        <v>6269</v>
      </c>
      <c r="T1615" t="s">
        <v>6904</v>
      </c>
      <c r="U1615" t="s">
        <v>6269</v>
      </c>
      <c r="V1615" t="s">
        <v>6271</v>
      </c>
      <c r="W1615" t="s">
        <v>15370</v>
      </c>
      <c r="X1615" t="s">
        <v>15371</v>
      </c>
      <c r="Y1615" t="s">
        <v>6269</v>
      </c>
      <c r="Z1615" s="48" t="str">
        <f t="shared" si="428"/>
        <v>WTR AM-10.121.15.134-Bhadra 1_5/5-10.121.16.193-Bhadra 3(GNE)5/5</v>
      </c>
      <c r="AA1615" s="48">
        <f t="shared" si="429"/>
        <v>15</v>
      </c>
      <c r="AB1615" s="48">
        <f t="shared" si="430"/>
        <v>28</v>
      </c>
      <c r="AC1615" s="48">
        <f t="shared" si="431"/>
        <v>15</v>
      </c>
      <c r="AD1615" s="48">
        <f t="shared" si="432"/>
        <v>25</v>
      </c>
      <c r="AE1615" s="48" t="str">
        <f t="shared" si="433"/>
        <v>10.121.16.193</v>
      </c>
      <c r="AF1615" s="42" t="str">
        <f t="shared" si="434"/>
        <v>10.121.15.134</v>
      </c>
      <c r="AG1615" s="7" t="str">
        <f t="shared" si="435"/>
        <v>Bhadra3(GNE)</v>
      </c>
      <c r="AH1615" s="7" t="str">
        <f t="shared" si="436"/>
        <v>AM-BHADRA</v>
      </c>
      <c r="AI1615" s="7" t="str">
        <f t="shared" si="437"/>
        <v>S5P5</v>
      </c>
      <c r="AJ1615" s="7" t="str">
        <f t="shared" si="438"/>
        <v>S5P5</v>
      </c>
      <c r="AK1615" s="7" t="str">
        <f>IFERROR(VLOOKUP(Z1615,'PASTE-DL-ALARMS'!$Q$10:$W$2200,7,FALSE),"")</f>
        <v/>
      </c>
      <c r="AL1615" s="55" t="str">
        <f>IFERROR(VLOOKUP(Z1615,'PASTE-DL-ALARMS'!$Q$10:$W$2200,3,FALSE),"")</f>
        <v/>
      </c>
      <c r="AM1615" s="7" t="str">
        <f t="shared" si="439"/>
        <v>10.121.16.193_Bhadra3(GNE)_S5P5</v>
      </c>
      <c r="AN1615" s="55" t="str">
        <f t="shared" si="440"/>
        <v>10.121.15.134_AM-BHADRA_S5P5</v>
      </c>
      <c r="AO1615" s="72" t="e">
        <f t="shared" ca="1" si="441"/>
        <v>#VALUE!</v>
      </c>
      <c r="AP1615" s="7" t="str">
        <f>IFERROR(VLOOKUP(Z1615,'PASTE-DL-ALARMS'!$Q$10:$Z$2800,8,FALSE),"")</f>
        <v/>
      </c>
    </row>
    <row r="1616" spans="1:42" x14ac:dyDescent="0.25">
      <c r="A1616" s="20"/>
      <c r="B1616" s="20"/>
      <c r="C1616" s="20" t="str">
        <f>IF(D1616="Critical",MAX($C$8:C1615)+1,"")</f>
        <v/>
      </c>
      <c r="D1616" s="20" t="str">
        <f t="shared" si="425"/>
        <v>-</v>
      </c>
      <c r="E1616" s="20" t="str">
        <f>VLOOKUP('PASTE-DOWN-DL'!F1616,'SSA-CODE'!$D$4:$E$56,2,FALSE)</f>
        <v>WTR RJ</v>
      </c>
      <c r="F1616" s="48" t="str">
        <f t="shared" si="426"/>
        <v>WTR RJ</v>
      </c>
      <c r="G1616" s="48" t="str">
        <f t="shared" si="427"/>
        <v xml:space="preserve">	WTR RJ</v>
      </c>
      <c r="H1616" s="20">
        <v>1607</v>
      </c>
      <c r="I1616" t="s">
        <v>15372</v>
      </c>
      <c r="J1616" t="s">
        <v>6260</v>
      </c>
      <c r="K1616" t="s">
        <v>6275</v>
      </c>
      <c r="L1616" t="s">
        <v>6262</v>
      </c>
      <c r="M1616" t="s">
        <v>6263</v>
      </c>
      <c r="N1616" t="s">
        <v>15373</v>
      </c>
      <c r="O1616" t="s">
        <v>15374</v>
      </c>
      <c r="P1616" t="s">
        <v>6266</v>
      </c>
      <c r="Q1616" t="s">
        <v>7710</v>
      </c>
      <c r="R1616" t="s">
        <v>6279</v>
      </c>
      <c r="S1616" t="s">
        <v>8632</v>
      </c>
      <c r="T1616" t="s">
        <v>6287</v>
      </c>
      <c r="U1616" t="s">
        <v>8632</v>
      </c>
      <c r="V1616" t="s">
        <v>6271</v>
      </c>
      <c r="W1616" t="s">
        <v>15375</v>
      </c>
      <c r="X1616" t="s">
        <v>15376</v>
      </c>
      <c r="Y1616" t="s">
        <v>6269</v>
      </c>
      <c r="Z1616" s="48" t="str">
        <f t="shared" si="428"/>
        <v>WTR RJ-10.121.68.213-Jamnagar_B2_6/3-10.121.68.197-Bhanvad_B2_6/6</v>
      </c>
      <c r="AA1616" s="48">
        <f t="shared" si="429"/>
        <v>15</v>
      </c>
      <c r="AB1616" s="48">
        <f t="shared" si="430"/>
        <v>24</v>
      </c>
      <c r="AC1616" s="48">
        <f t="shared" si="431"/>
        <v>15</v>
      </c>
      <c r="AD1616" s="48">
        <f t="shared" si="432"/>
        <v>23</v>
      </c>
      <c r="AE1616" s="48" t="str">
        <f t="shared" si="433"/>
        <v>10.121.68.213</v>
      </c>
      <c r="AF1616" s="42" t="str">
        <f t="shared" si="434"/>
        <v>10.121.68.197</v>
      </c>
      <c r="AG1616" s="7" t="str">
        <f t="shared" si="435"/>
        <v>JAMNAGAR</v>
      </c>
      <c r="AH1616" s="7" t="str">
        <f t="shared" si="436"/>
        <v>BHANVAD</v>
      </c>
      <c r="AI1616" s="7" t="str">
        <f t="shared" si="437"/>
        <v>S6P3</v>
      </c>
      <c r="AJ1616" s="7" t="str">
        <f t="shared" si="438"/>
        <v>S6P6</v>
      </c>
      <c r="AK1616" s="7" t="str">
        <f>IFERROR(VLOOKUP(Z1616,'PASTE-DL-ALARMS'!$Q$10:$W$2200,7,FALSE),"")</f>
        <v/>
      </c>
      <c r="AL1616" s="55" t="str">
        <f>IFERROR(VLOOKUP(Z1616,'PASTE-DL-ALARMS'!$Q$10:$W$2200,3,FALSE),"")</f>
        <v/>
      </c>
      <c r="AM1616" s="7" t="str">
        <f t="shared" si="439"/>
        <v>10.121.68.213_JAMNAGAR_S6P3</v>
      </c>
      <c r="AN1616" s="55" t="str">
        <f t="shared" si="440"/>
        <v>10.121.68.197_BHANVAD_S6P6</v>
      </c>
      <c r="AO1616" s="72" t="e">
        <f t="shared" ca="1" si="441"/>
        <v>#VALUE!</v>
      </c>
      <c r="AP1616" s="7" t="str">
        <f>IFERROR(VLOOKUP(Z1616,'PASTE-DL-ALARMS'!$Q$10:$Z$2800,8,FALSE),"")</f>
        <v/>
      </c>
    </row>
    <row r="1617" spans="1:42" x14ac:dyDescent="0.25">
      <c r="A1617" s="20"/>
      <c r="B1617" s="20"/>
      <c r="C1617" s="20" t="str">
        <f>IF(D1617="Critical",MAX($C$8:C1616)+1,"")</f>
        <v/>
      </c>
      <c r="D1617" s="20" t="str">
        <f t="shared" si="425"/>
        <v>-</v>
      </c>
      <c r="E1617" s="20" t="str">
        <f>VLOOKUP('PASTE-DOWN-DL'!F1617,'SSA-CODE'!$D$4:$E$56,2,FALSE)</f>
        <v>BUJ</v>
      </c>
      <c r="F1617" s="48" t="str">
        <f t="shared" si="426"/>
        <v>SSA BUJ</v>
      </c>
      <c r="G1617" s="48" t="str">
        <f t="shared" si="427"/>
        <v xml:space="preserve">	SSA BUJ</v>
      </c>
      <c r="H1617" s="20">
        <v>1608</v>
      </c>
      <c r="I1617" t="s">
        <v>15377</v>
      </c>
      <c r="J1617" t="s">
        <v>6260</v>
      </c>
      <c r="K1617" t="s">
        <v>6275</v>
      </c>
      <c r="L1617" t="s">
        <v>6262</v>
      </c>
      <c r="M1617" t="s">
        <v>6263</v>
      </c>
      <c r="N1617" t="s">
        <v>15378</v>
      </c>
      <c r="O1617" t="s">
        <v>15379</v>
      </c>
      <c r="P1617" t="s">
        <v>6266</v>
      </c>
      <c r="Q1617" t="s">
        <v>6916</v>
      </c>
      <c r="R1617" t="s">
        <v>6279</v>
      </c>
      <c r="S1617" t="s">
        <v>15380</v>
      </c>
      <c r="T1617" t="s">
        <v>6345</v>
      </c>
      <c r="U1617" t="s">
        <v>6269</v>
      </c>
      <c r="V1617" t="s">
        <v>6271</v>
      </c>
      <c r="W1617" t="s">
        <v>15381</v>
      </c>
      <c r="X1617" t="s">
        <v>15382</v>
      </c>
      <c r="Y1617" t="s">
        <v>6269</v>
      </c>
      <c r="Z1617" s="48" t="str">
        <f t="shared" si="428"/>
        <v>SSA BUJ-10.121.17.72-RAPAR_TN725B_WTR_RJ_PH1\S4P4-10.121.17.73-S1P5</v>
      </c>
      <c r="AA1617" s="48">
        <f t="shared" si="429"/>
        <v>14</v>
      </c>
      <c r="AB1617" s="48">
        <f t="shared" si="430"/>
        <v>20</v>
      </c>
      <c r="AC1617" s="48">
        <f t="shared" si="431"/>
        <v>14</v>
      </c>
      <c r="AD1617" s="48">
        <f t="shared" si="432"/>
        <v>21</v>
      </c>
      <c r="AE1617" s="48" t="str">
        <f t="shared" si="433"/>
        <v>10.121.17.72</v>
      </c>
      <c r="AF1617" s="42" t="str">
        <f t="shared" si="434"/>
        <v>10.121.17.73</v>
      </c>
      <c r="AG1617" s="7" t="str">
        <f t="shared" si="435"/>
        <v>RAPAR</v>
      </c>
      <c r="AH1617" s="7" t="str">
        <f t="shared" si="436"/>
        <v>Ramvav</v>
      </c>
      <c r="AI1617" s="7" t="str">
        <f t="shared" si="437"/>
        <v>S4P4</v>
      </c>
      <c r="AJ1617" s="7" t="str">
        <f t="shared" si="438"/>
        <v>S1P5</v>
      </c>
      <c r="AK1617" s="7" t="str">
        <f>IFERROR(VLOOKUP(Z1617,'PASTE-DL-ALARMS'!$Q$10:$W$2200,7,FALSE),"")</f>
        <v/>
      </c>
      <c r="AL1617" s="55" t="str">
        <f>IFERROR(VLOOKUP(Z1617,'PASTE-DL-ALARMS'!$Q$10:$W$2200,3,FALSE),"")</f>
        <v/>
      </c>
      <c r="AM1617" s="7" t="str">
        <f t="shared" si="439"/>
        <v>10.121.17.72_RAPAR_S4P4</v>
      </c>
      <c r="AN1617" s="55" t="str">
        <f t="shared" si="440"/>
        <v>10.121.17.73_Ramvav_S1P5</v>
      </c>
      <c r="AO1617" s="72" t="e">
        <f t="shared" ca="1" si="441"/>
        <v>#VALUE!</v>
      </c>
      <c r="AP1617" s="7" t="str">
        <f>IFERROR(VLOOKUP(Z1617,'PASTE-DL-ALARMS'!$Q$10:$Z$2800,8,FALSE),"")</f>
        <v/>
      </c>
    </row>
    <row r="1618" spans="1:42" x14ac:dyDescent="0.25">
      <c r="A1618" s="20"/>
      <c r="B1618" s="20"/>
      <c r="C1618" s="20" t="str">
        <f>IF(D1618="Critical",MAX($C$8:C1617)+1,"")</f>
        <v/>
      </c>
      <c r="D1618" s="20" t="str">
        <f t="shared" si="425"/>
        <v>-</v>
      </c>
      <c r="E1618" s="20" t="str">
        <f>VLOOKUP('PASTE-DOWN-DL'!F1618,'SSA-CODE'!$D$4:$E$56,2,FALSE)</f>
        <v>VDA</v>
      </c>
      <c r="F1618" s="48" t="str">
        <f t="shared" si="426"/>
        <v>SSA VDR</v>
      </c>
      <c r="G1618" s="48" t="str">
        <f t="shared" si="427"/>
        <v xml:space="preserve">	SSA VDR</v>
      </c>
      <c r="H1618" s="20">
        <v>1609</v>
      </c>
      <c r="I1618" t="s">
        <v>15383</v>
      </c>
      <c r="J1618" t="s">
        <v>6260</v>
      </c>
      <c r="K1618" t="s">
        <v>6261</v>
      </c>
      <c r="L1618" t="s">
        <v>6262</v>
      </c>
      <c r="M1618" t="s">
        <v>6263</v>
      </c>
      <c r="N1618" t="s">
        <v>15384</v>
      </c>
      <c r="O1618" t="s">
        <v>15385</v>
      </c>
      <c r="P1618" t="s">
        <v>6266</v>
      </c>
      <c r="Q1618" t="s">
        <v>7722</v>
      </c>
      <c r="R1618" t="s">
        <v>6279</v>
      </c>
      <c r="S1618" t="s">
        <v>15386</v>
      </c>
      <c r="T1618" t="s">
        <v>6345</v>
      </c>
      <c r="U1618" t="s">
        <v>15386</v>
      </c>
      <c r="V1618" t="s">
        <v>6271</v>
      </c>
      <c r="W1618" t="s">
        <v>15387</v>
      </c>
      <c r="X1618" t="s">
        <v>15388</v>
      </c>
      <c r="Y1618" t="s">
        <v>6269</v>
      </c>
      <c r="Z1618" s="48" t="str">
        <f t="shared" si="428"/>
        <v>SSA VDR-10.121.19.179-MANJALPUR_3/1-10.121.19.132-MAKARPURA_S4P1</v>
      </c>
      <c r="AA1618" s="48">
        <f t="shared" si="429"/>
        <v>15</v>
      </c>
      <c r="AB1618" s="48">
        <f t="shared" si="430"/>
        <v>29</v>
      </c>
      <c r="AC1618" s="48">
        <f t="shared" si="431"/>
        <v>15</v>
      </c>
      <c r="AD1618" s="48">
        <f t="shared" si="432"/>
        <v>25</v>
      </c>
      <c r="AE1618" s="48" t="str">
        <f t="shared" si="433"/>
        <v>10.121.19.179</v>
      </c>
      <c r="AF1618" s="42" t="str">
        <f t="shared" si="434"/>
        <v>10.121.19.132</v>
      </c>
      <c r="AG1618" s="7" t="str">
        <f t="shared" si="435"/>
        <v>MANJALPUR-NEW</v>
      </c>
      <c r="AH1618" s="7" t="str">
        <f t="shared" si="436"/>
        <v>MAKARPURA</v>
      </c>
      <c r="AI1618" s="7" t="str">
        <f t="shared" si="437"/>
        <v>S3P1</v>
      </c>
      <c r="AJ1618" s="7" t="str">
        <f t="shared" si="438"/>
        <v>S4P1</v>
      </c>
      <c r="AK1618" s="7" t="str">
        <f>IFERROR(VLOOKUP(Z1618,'PASTE-DL-ALARMS'!$Q$10:$W$2200,7,FALSE),"")</f>
        <v/>
      </c>
      <c r="AL1618" s="55" t="str">
        <f>IFERROR(VLOOKUP(Z1618,'PASTE-DL-ALARMS'!$Q$10:$W$2200,3,FALSE),"")</f>
        <v/>
      </c>
      <c r="AM1618" s="7" t="str">
        <f t="shared" si="439"/>
        <v>10.121.19.179_MANJALPUR-NEW_S3P1</v>
      </c>
      <c r="AN1618" s="55" t="str">
        <f t="shared" si="440"/>
        <v>10.121.19.132_MAKARPURA_S4P1</v>
      </c>
      <c r="AO1618" s="72" t="e">
        <f t="shared" ca="1" si="441"/>
        <v>#VALUE!</v>
      </c>
      <c r="AP1618" s="7" t="str">
        <f>IFERROR(VLOOKUP(Z1618,'PASTE-DL-ALARMS'!$Q$10:$Z$2800,8,FALSE),"")</f>
        <v/>
      </c>
    </row>
    <row r="1619" spans="1:42" x14ac:dyDescent="0.25">
      <c r="A1619" s="20"/>
      <c r="B1619" s="20"/>
      <c r="C1619" s="20" t="str">
        <f>IF(D1619="Critical",MAX($C$8:C1618)+1,"")</f>
        <v/>
      </c>
      <c r="D1619" s="20" t="str">
        <f t="shared" si="425"/>
        <v>-</v>
      </c>
      <c r="E1619" s="20" t="str">
        <f>VLOOKUP('PASTE-DOWN-DL'!F1619,'SSA-CODE'!$D$4:$E$56,2,FALSE)</f>
        <v>JND</v>
      </c>
      <c r="F1619" s="48" t="str">
        <f t="shared" si="426"/>
        <v>SSA JND</v>
      </c>
      <c r="G1619" s="48" t="str">
        <f t="shared" si="427"/>
        <v xml:space="preserve">	SSA JND</v>
      </c>
      <c r="H1619" s="20">
        <v>1610</v>
      </c>
      <c r="I1619" t="s">
        <v>15389</v>
      </c>
      <c r="J1619" t="s">
        <v>6260</v>
      </c>
      <c r="K1619" t="s">
        <v>6261</v>
      </c>
      <c r="L1619" t="s">
        <v>6262</v>
      </c>
      <c r="M1619" t="s">
        <v>6263</v>
      </c>
      <c r="N1619" t="s">
        <v>15390</v>
      </c>
      <c r="O1619" t="s">
        <v>15391</v>
      </c>
      <c r="P1619" t="s">
        <v>6266</v>
      </c>
      <c r="Q1619" t="s">
        <v>6832</v>
      </c>
      <c r="R1619" t="s">
        <v>9853</v>
      </c>
      <c r="S1619" t="s">
        <v>15392</v>
      </c>
      <c r="T1619" t="s">
        <v>6304</v>
      </c>
      <c r="U1619" t="s">
        <v>7288</v>
      </c>
      <c r="V1619" t="s">
        <v>6271</v>
      </c>
      <c r="W1619" t="s">
        <v>15393</v>
      </c>
      <c r="X1619" t="s">
        <v>15394</v>
      </c>
      <c r="Y1619" t="s">
        <v>6269</v>
      </c>
      <c r="Z1619" s="48" t="str">
        <f t="shared" si="428"/>
        <v>SSA JND-10.121.24.7-VERAVALTE B1_3/1-10.121.24.2-VERAVAL MW_6/1</v>
      </c>
      <c r="AA1619" s="48">
        <f t="shared" si="429"/>
        <v>13</v>
      </c>
      <c r="AB1619" s="48">
        <f t="shared" si="430"/>
        <v>26</v>
      </c>
      <c r="AC1619" s="48">
        <f t="shared" si="431"/>
        <v>13</v>
      </c>
      <c r="AD1619" s="48">
        <f t="shared" si="432"/>
        <v>25</v>
      </c>
      <c r="AE1619" s="48" t="str">
        <f t="shared" si="433"/>
        <v>10.121.24.7</v>
      </c>
      <c r="AF1619" s="42" t="str">
        <f t="shared" si="434"/>
        <v>10.121.24.2</v>
      </c>
      <c r="AG1619" s="7" t="str">
        <f t="shared" si="435"/>
        <v>VERAVALTE B1</v>
      </c>
      <c r="AH1619" s="7" t="str">
        <f t="shared" si="436"/>
        <v>VERAVAL M/W</v>
      </c>
      <c r="AI1619" s="7" t="str">
        <f t="shared" si="437"/>
        <v>S3P1</v>
      </c>
      <c r="AJ1619" s="7" t="str">
        <f t="shared" si="438"/>
        <v>S6P1</v>
      </c>
      <c r="AK1619" s="7" t="str">
        <f>IFERROR(VLOOKUP(Z1619,'PASTE-DL-ALARMS'!$Q$10:$W$2200,7,FALSE),"")</f>
        <v/>
      </c>
      <c r="AL1619" s="55" t="str">
        <f>IFERROR(VLOOKUP(Z1619,'PASTE-DL-ALARMS'!$Q$10:$W$2200,3,FALSE),"")</f>
        <v/>
      </c>
      <c r="AM1619" s="7" t="str">
        <f t="shared" si="439"/>
        <v>10.121.24.7_VERAVALTE B1_S3P1</v>
      </c>
      <c r="AN1619" s="55" t="str">
        <f t="shared" si="440"/>
        <v>10.121.24.2_VERAVAL M/W_S6P1</v>
      </c>
      <c r="AO1619" s="72" t="e">
        <f t="shared" ca="1" si="441"/>
        <v>#VALUE!</v>
      </c>
      <c r="AP1619" s="7" t="str">
        <f>IFERROR(VLOOKUP(Z1619,'PASTE-DL-ALARMS'!$Q$10:$Z$2800,8,FALSE),"")</f>
        <v/>
      </c>
    </row>
    <row r="1620" spans="1:42" x14ac:dyDescent="0.25">
      <c r="A1620" s="20"/>
      <c r="B1620" s="20"/>
      <c r="C1620" s="20" t="str">
        <f>IF(D1620="Critical",MAX($C$8:C1619)+1,"")</f>
        <v/>
      </c>
      <c r="D1620" s="20" t="str">
        <f t="shared" si="425"/>
        <v>-</v>
      </c>
      <c r="E1620" s="20" t="str">
        <f>VLOOKUP('PASTE-DOWN-DL'!F1620,'SSA-CODE'!$D$4:$E$56,2,FALSE)</f>
        <v>BHV</v>
      </c>
      <c r="F1620" s="48" t="str">
        <f t="shared" si="426"/>
        <v>SSA BV</v>
      </c>
      <c r="G1620" s="48" t="str">
        <f t="shared" si="427"/>
        <v xml:space="preserve">	SSA BV</v>
      </c>
      <c r="H1620" s="20">
        <v>1611</v>
      </c>
      <c r="I1620" t="s">
        <v>15395</v>
      </c>
      <c r="J1620" t="s">
        <v>6260</v>
      </c>
      <c r="K1620" t="s">
        <v>6275</v>
      </c>
      <c r="L1620" t="s">
        <v>6262</v>
      </c>
      <c r="M1620" t="s">
        <v>6263</v>
      </c>
      <c r="N1620" t="s">
        <v>15396</v>
      </c>
      <c r="O1620" t="s">
        <v>15397</v>
      </c>
      <c r="P1620" t="s">
        <v>6266</v>
      </c>
      <c r="Q1620" t="s">
        <v>6311</v>
      </c>
      <c r="R1620" t="s">
        <v>6279</v>
      </c>
      <c r="S1620" t="s">
        <v>7308</v>
      </c>
      <c r="T1620" t="s">
        <v>6287</v>
      </c>
      <c r="U1620" t="s">
        <v>15398</v>
      </c>
      <c r="V1620" t="s">
        <v>6271</v>
      </c>
      <c r="W1620" t="s">
        <v>15399</v>
      </c>
      <c r="X1620" t="s">
        <v>6488</v>
      </c>
      <c r="Y1620" t="s">
        <v>6269</v>
      </c>
      <c r="Z1620" s="48" t="str">
        <f t="shared" si="428"/>
        <v>SSA BV-10.121.17.158-Palitana_B2_6/5-10.121.17.134-Thadach_B1_4/5</v>
      </c>
      <c r="AA1620" s="48">
        <f t="shared" si="429"/>
        <v>15</v>
      </c>
      <c r="AB1620" s="48">
        <f t="shared" si="430"/>
        <v>24</v>
      </c>
      <c r="AC1620" s="48">
        <f t="shared" si="431"/>
        <v>15</v>
      </c>
      <c r="AD1620" s="48">
        <f t="shared" si="432"/>
        <v>23</v>
      </c>
      <c r="AE1620" s="48" t="str">
        <f t="shared" si="433"/>
        <v>10.121.17.158</v>
      </c>
      <c r="AF1620" s="42" t="str">
        <f t="shared" si="434"/>
        <v>10.121.17.134</v>
      </c>
      <c r="AG1620" s="7" t="str">
        <f t="shared" si="435"/>
        <v>PALITANA</v>
      </c>
      <c r="AH1620" s="7" t="str">
        <f t="shared" si="436"/>
        <v>THADACH</v>
      </c>
      <c r="AI1620" s="7" t="str">
        <f t="shared" si="437"/>
        <v>S6P5</v>
      </c>
      <c r="AJ1620" s="7" t="str">
        <f t="shared" si="438"/>
        <v>S4P5</v>
      </c>
      <c r="AK1620" s="7" t="str">
        <f>IFERROR(VLOOKUP(Z1620,'PASTE-DL-ALARMS'!$Q$10:$W$2200,7,FALSE),"")</f>
        <v/>
      </c>
      <c r="AL1620" s="55" t="str">
        <f>IFERROR(VLOOKUP(Z1620,'PASTE-DL-ALARMS'!$Q$10:$W$2200,3,FALSE),"")</f>
        <v/>
      </c>
      <c r="AM1620" s="7" t="str">
        <f t="shared" si="439"/>
        <v>10.121.17.158_PALITANA_S6P5</v>
      </c>
      <c r="AN1620" s="55" t="str">
        <f t="shared" si="440"/>
        <v>10.121.17.134_THADACH_S4P5</v>
      </c>
      <c r="AO1620" s="72" t="e">
        <f t="shared" ca="1" si="441"/>
        <v>#VALUE!</v>
      </c>
      <c r="AP1620" s="7" t="str">
        <f>IFERROR(VLOOKUP(Z1620,'PASTE-DL-ALARMS'!$Q$10:$Z$2800,8,FALSE),"")</f>
        <v/>
      </c>
    </row>
    <row r="1621" spans="1:42" x14ac:dyDescent="0.25">
      <c r="A1621" s="20"/>
      <c r="B1621" s="20"/>
      <c r="C1621" s="20" t="str">
        <f>IF(D1621="Critical",MAX($C$8:C1620)+1,"")</f>
        <v/>
      </c>
      <c r="D1621" s="20" t="str">
        <f t="shared" si="425"/>
        <v>-</v>
      </c>
      <c r="E1621" s="20" t="str">
        <f>VLOOKUP('PASTE-DOWN-DL'!F1621,'SSA-CODE'!$D$4:$E$56,2,FALSE)</f>
        <v>SRT</v>
      </c>
      <c r="F1621" s="48" t="str">
        <f t="shared" si="426"/>
        <v>SSA SR</v>
      </c>
      <c r="G1621" s="48" t="str">
        <f t="shared" si="427"/>
        <v xml:space="preserve">	SSA SR</v>
      </c>
      <c r="H1621" s="20">
        <v>1612</v>
      </c>
      <c r="I1621" t="s">
        <v>15400</v>
      </c>
      <c r="J1621" t="s">
        <v>6260</v>
      </c>
      <c r="K1621" t="s">
        <v>6275</v>
      </c>
      <c r="L1621" t="s">
        <v>6262</v>
      </c>
      <c r="M1621" t="s">
        <v>6263</v>
      </c>
      <c r="N1621" t="s">
        <v>15401</v>
      </c>
      <c r="O1621" t="s">
        <v>15402</v>
      </c>
      <c r="P1621" t="s">
        <v>6266</v>
      </c>
      <c r="Q1621" t="s">
        <v>7217</v>
      </c>
      <c r="R1621" t="s">
        <v>6279</v>
      </c>
      <c r="S1621" t="s">
        <v>15403</v>
      </c>
      <c r="T1621" t="s">
        <v>6770</v>
      </c>
      <c r="U1621" t="s">
        <v>15403</v>
      </c>
      <c r="V1621" t="s">
        <v>6271</v>
      </c>
      <c r="W1621" t="s">
        <v>15404</v>
      </c>
      <c r="X1621" t="s">
        <v>6488</v>
      </c>
      <c r="Y1621" t="s">
        <v>6269</v>
      </c>
      <c r="Z1621" s="48" t="str">
        <f t="shared" si="428"/>
        <v>SSA SR-10.121.99.205-WTRSURAT B1_3/4-10.121.100.1-SURAT(GNE) B2_5/3</v>
      </c>
      <c r="AA1621" s="48">
        <f t="shared" si="429"/>
        <v>15</v>
      </c>
      <c r="AB1621" s="48">
        <f t="shared" si="430"/>
        <v>24</v>
      </c>
      <c r="AC1621" s="48">
        <f t="shared" si="431"/>
        <v>14</v>
      </c>
      <c r="AD1621" s="48">
        <f t="shared" si="432"/>
        <v>25</v>
      </c>
      <c r="AE1621" s="48" t="str">
        <f t="shared" si="433"/>
        <v>10.121.99.205</v>
      </c>
      <c r="AF1621" s="42" t="str">
        <f t="shared" si="434"/>
        <v>10.121.100.1</v>
      </c>
      <c r="AG1621" s="7" t="str">
        <f t="shared" si="435"/>
        <v>WTRSURAT</v>
      </c>
      <c r="AH1621" s="7" t="str">
        <f t="shared" si="436"/>
        <v>SURAT(GNE)</v>
      </c>
      <c r="AI1621" s="7" t="str">
        <f t="shared" si="437"/>
        <v>S3P4</v>
      </c>
      <c r="AJ1621" s="7" t="str">
        <f t="shared" si="438"/>
        <v>S5P3</v>
      </c>
      <c r="AK1621" s="7" t="str">
        <f>IFERROR(VLOOKUP(Z1621,'PASTE-DL-ALARMS'!$Q$10:$W$2200,7,FALSE),"")</f>
        <v/>
      </c>
      <c r="AL1621" s="55" t="str">
        <f>IFERROR(VLOOKUP(Z1621,'PASTE-DL-ALARMS'!$Q$10:$W$2200,3,FALSE),"")</f>
        <v/>
      </c>
      <c r="AM1621" s="7" t="str">
        <f t="shared" si="439"/>
        <v>10.121.99.205_WTRSURAT_S3P4</v>
      </c>
      <c r="AN1621" s="55" t="str">
        <f t="shared" si="440"/>
        <v>10.121.100.1_SURAT(GNE)_S5P3</v>
      </c>
      <c r="AO1621" s="72" t="e">
        <f t="shared" ca="1" si="441"/>
        <v>#VALUE!</v>
      </c>
      <c r="AP1621" s="7" t="str">
        <f>IFERROR(VLOOKUP(Z1621,'PASTE-DL-ALARMS'!$Q$10:$Z$2800,8,FALSE),"")</f>
        <v/>
      </c>
    </row>
    <row r="1622" spans="1:42" x14ac:dyDescent="0.25">
      <c r="A1622" s="20"/>
      <c r="B1622" s="20"/>
      <c r="C1622" s="20" t="str">
        <f>IF(D1622="Critical",MAX($C$8:C1621)+1,"")</f>
        <v/>
      </c>
      <c r="D1622" s="20" t="str">
        <f t="shared" si="425"/>
        <v>-</v>
      </c>
      <c r="E1622" s="20" t="str">
        <f>VLOOKUP('PASTE-DOWN-DL'!F1622,'SSA-CODE'!$D$4:$E$56,2,FALSE)</f>
        <v>AHD</v>
      </c>
      <c r="F1622" s="48" t="str">
        <f t="shared" si="426"/>
        <v>SSA AM</v>
      </c>
      <c r="G1622" s="48" t="str">
        <f t="shared" si="427"/>
        <v xml:space="preserve">	SSA AM</v>
      </c>
      <c r="H1622" s="20">
        <v>1613</v>
      </c>
      <c r="I1622" t="s">
        <v>15405</v>
      </c>
      <c r="J1622" t="s">
        <v>6260</v>
      </c>
      <c r="K1622" t="s">
        <v>6261</v>
      </c>
      <c r="L1622" t="s">
        <v>6262</v>
      </c>
      <c r="M1622" t="s">
        <v>6263</v>
      </c>
      <c r="N1622" t="s">
        <v>15406</v>
      </c>
      <c r="O1622" t="s">
        <v>15407</v>
      </c>
      <c r="P1622" t="s">
        <v>6266</v>
      </c>
      <c r="Q1622" t="s">
        <v>6438</v>
      </c>
      <c r="R1622" t="s">
        <v>6359</v>
      </c>
      <c r="S1622" t="s">
        <v>6269</v>
      </c>
      <c r="T1622" t="s">
        <v>6602</v>
      </c>
      <c r="U1622" t="s">
        <v>6269</v>
      </c>
      <c r="V1622" t="s">
        <v>6271</v>
      </c>
      <c r="W1622" t="s">
        <v>15408</v>
      </c>
      <c r="X1622" t="s">
        <v>15409</v>
      </c>
      <c r="Y1622" t="s">
        <v>6269</v>
      </c>
      <c r="Z1622" s="48" t="str">
        <f t="shared" si="428"/>
        <v>SSA AM-10.121.18.201-CTM_B2_3/1-10.121.18.198-GHD_B1_4/1</v>
      </c>
      <c r="AA1622" s="48">
        <f t="shared" si="429"/>
        <v>15</v>
      </c>
      <c r="AB1622" s="48">
        <f t="shared" si="430"/>
        <v>19</v>
      </c>
      <c r="AC1622" s="48">
        <f t="shared" si="431"/>
        <v>15</v>
      </c>
      <c r="AD1622" s="48">
        <f t="shared" si="432"/>
        <v>24</v>
      </c>
      <c r="AE1622" s="48" t="str">
        <f t="shared" si="433"/>
        <v>10.121.18.201</v>
      </c>
      <c r="AF1622" s="42" t="str">
        <f t="shared" si="434"/>
        <v>10.121.18.198</v>
      </c>
      <c r="AG1622" s="7" t="str">
        <f t="shared" si="435"/>
        <v>CTM</v>
      </c>
      <c r="AH1622" s="7" t="str">
        <f t="shared" si="436"/>
        <v>Ghodasar</v>
      </c>
      <c r="AI1622" s="7" t="str">
        <f t="shared" si="437"/>
        <v>S3P1</v>
      </c>
      <c r="AJ1622" s="7" t="str">
        <f t="shared" si="438"/>
        <v>S4P1</v>
      </c>
      <c r="AK1622" s="7" t="str">
        <f>IFERROR(VLOOKUP(Z1622,'PASTE-DL-ALARMS'!$Q$10:$W$2200,7,FALSE),"")</f>
        <v/>
      </c>
      <c r="AL1622" s="55" t="str">
        <f>IFERROR(VLOOKUP(Z1622,'PASTE-DL-ALARMS'!$Q$10:$W$2200,3,FALSE),"")</f>
        <v/>
      </c>
      <c r="AM1622" s="7" t="str">
        <f t="shared" si="439"/>
        <v>10.121.18.201_CTM_S3P1</v>
      </c>
      <c r="AN1622" s="55" t="str">
        <f t="shared" si="440"/>
        <v>10.121.18.198_Ghodasar_S4P1</v>
      </c>
      <c r="AO1622" s="72" t="e">
        <f t="shared" ca="1" si="441"/>
        <v>#VALUE!</v>
      </c>
      <c r="AP1622" s="7" t="str">
        <f>IFERROR(VLOOKUP(Z1622,'PASTE-DL-ALARMS'!$Q$10:$Z$2800,8,FALSE),"")</f>
        <v/>
      </c>
    </row>
    <row r="1623" spans="1:42" x14ac:dyDescent="0.25">
      <c r="A1623" s="20"/>
      <c r="B1623" s="20"/>
      <c r="C1623" s="20" t="str">
        <f>IF(D1623="Critical",MAX($C$8:C1622)+1,"")</f>
        <v/>
      </c>
      <c r="D1623" s="20" t="str">
        <f t="shared" si="425"/>
        <v>-</v>
      </c>
      <c r="E1623" s="20" t="str">
        <f>VLOOKUP('PASTE-DOWN-DL'!F1623,'SSA-CODE'!$D$4:$E$56,2,FALSE)</f>
        <v>WTR AM</v>
      </c>
      <c r="F1623" s="48" t="str">
        <f t="shared" si="426"/>
        <v>WTR AM</v>
      </c>
      <c r="G1623" s="48" t="str">
        <f t="shared" si="427"/>
        <v xml:space="preserve">	WTR AM</v>
      </c>
      <c r="H1623" s="20">
        <v>1614</v>
      </c>
      <c r="I1623" t="s">
        <v>15410</v>
      </c>
      <c r="J1623" t="s">
        <v>6260</v>
      </c>
      <c r="K1623" t="s">
        <v>6261</v>
      </c>
      <c r="L1623" t="s">
        <v>6262</v>
      </c>
      <c r="M1623" t="s">
        <v>6263</v>
      </c>
      <c r="N1623" t="s">
        <v>15411</v>
      </c>
      <c r="O1623" t="s">
        <v>15412</v>
      </c>
      <c r="P1623" t="s">
        <v>6266</v>
      </c>
      <c r="Q1623" t="s">
        <v>6529</v>
      </c>
      <c r="R1623" t="s">
        <v>6386</v>
      </c>
      <c r="S1623" t="s">
        <v>6269</v>
      </c>
      <c r="T1623" t="s">
        <v>6602</v>
      </c>
      <c r="U1623" t="s">
        <v>6269</v>
      </c>
      <c r="V1623" t="s">
        <v>6271</v>
      </c>
      <c r="W1623" t="s">
        <v>15413</v>
      </c>
      <c r="X1623" t="s">
        <v>15414</v>
      </c>
      <c r="Y1623" t="s">
        <v>6269</v>
      </c>
      <c r="Z1623" s="48" t="str">
        <f t="shared" si="428"/>
        <v>WTR AM-10.121.15.196-TN705B_Deodar_B1\S3P1-10.121.15.197-TN705B_Bhildi_B1\S4P1</v>
      </c>
      <c r="AA1623" s="48">
        <f t="shared" si="429"/>
        <v>15</v>
      </c>
      <c r="AB1623" s="48">
        <f t="shared" si="430"/>
        <v>22</v>
      </c>
      <c r="AC1623" s="48">
        <f t="shared" si="431"/>
        <v>15</v>
      </c>
      <c r="AD1623" s="48">
        <f t="shared" si="432"/>
        <v>22</v>
      </c>
      <c r="AE1623" s="48" t="str">
        <f t="shared" si="433"/>
        <v>10.121.15.196</v>
      </c>
      <c r="AF1623" s="42" t="str">
        <f t="shared" si="434"/>
        <v>10.121.15.197</v>
      </c>
      <c r="AG1623" s="7" t="str">
        <f t="shared" si="435"/>
        <v>Deodar</v>
      </c>
      <c r="AH1623" s="7" t="str">
        <f t="shared" si="436"/>
        <v>Bhildi</v>
      </c>
      <c r="AI1623" s="7" t="str">
        <f t="shared" si="437"/>
        <v>S3P1</v>
      </c>
      <c r="AJ1623" s="7" t="str">
        <f t="shared" si="438"/>
        <v>S4P1</v>
      </c>
      <c r="AK1623" s="7" t="str">
        <f>IFERROR(VLOOKUP(Z1623,'PASTE-DL-ALARMS'!$Q$10:$W$2200,7,FALSE),"")</f>
        <v/>
      </c>
      <c r="AL1623" s="55" t="str">
        <f>IFERROR(VLOOKUP(Z1623,'PASTE-DL-ALARMS'!$Q$10:$W$2200,3,FALSE),"")</f>
        <v/>
      </c>
      <c r="AM1623" s="7" t="str">
        <f t="shared" si="439"/>
        <v>10.121.15.196_Deodar_S3P1</v>
      </c>
      <c r="AN1623" s="55" t="str">
        <f t="shared" si="440"/>
        <v>10.121.15.197_Bhildi_S4P1</v>
      </c>
      <c r="AO1623" s="72" t="e">
        <f t="shared" ca="1" si="441"/>
        <v>#VALUE!</v>
      </c>
      <c r="AP1623" s="7" t="str">
        <f>IFERROR(VLOOKUP(Z1623,'PASTE-DL-ALARMS'!$Q$10:$Z$2800,8,FALSE),"")</f>
        <v/>
      </c>
    </row>
    <row r="1624" spans="1:42" x14ac:dyDescent="0.25">
      <c r="A1624" s="20"/>
      <c r="B1624" s="20"/>
      <c r="C1624" s="20" t="str">
        <f>IF(D1624="Critical",MAX($C$8:C1623)+1,"")</f>
        <v/>
      </c>
      <c r="D1624" s="20" t="str">
        <f t="shared" si="425"/>
        <v>-</v>
      </c>
      <c r="E1624" s="20" t="str">
        <f>VLOOKUP('PASTE-DOWN-DL'!F1624,'SSA-CODE'!$D$4:$E$56,2,FALSE)</f>
        <v>AHD</v>
      </c>
      <c r="F1624" s="48" t="str">
        <f t="shared" si="426"/>
        <v>SSA AM</v>
      </c>
      <c r="G1624" s="48" t="str">
        <f t="shared" si="427"/>
        <v xml:space="preserve">	SSA AM</v>
      </c>
      <c r="H1624" s="20">
        <v>1615</v>
      </c>
      <c r="I1624" t="s">
        <v>15415</v>
      </c>
      <c r="J1624" t="s">
        <v>6260</v>
      </c>
      <c r="K1624" t="s">
        <v>6275</v>
      </c>
      <c r="L1624" t="s">
        <v>6262</v>
      </c>
      <c r="M1624" t="s">
        <v>6263</v>
      </c>
      <c r="N1624" t="s">
        <v>15416</v>
      </c>
      <c r="O1624" t="s">
        <v>15417</v>
      </c>
      <c r="P1624" t="s">
        <v>6266</v>
      </c>
      <c r="Q1624" t="s">
        <v>6507</v>
      </c>
      <c r="R1624" t="s">
        <v>6401</v>
      </c>
      <c r="S1624" t="s">
        <v>15418</v>
      </c>
      <c r="T1624" t="s">
        <v>6425</v>
      </c>
      <c r="U1624" t="s">
        <v>12750</v>
      </c>
      <c r="V1624" t="s">
        <v>6271</v>
      </c>
      <c r="W1624" t="s">
        <v>15419</v>
      </c>
      <c r="X1624" t="s">
        <v>15420</v>
      </c>
      <c r="Y1624" t="s">
        <v>15421</v>
      </c>
      <c r="Z1624" s="48" t="str">
        <f t="shared" si="428"/>
        <v>SSA AM-10.121.17.201-GulbaiTekra3_6/2-10.121.18.32-LD_ENGG_1/5</v>
      </c>
      <c r="AA1624" s="48">
        <f t="shared" si="429"/>
        <v>15</v>
      </c>
      <c r="AB1624" s="48">
        <f t="shared" si="430"/>
        <v>30</v>
      </c>
      <c r="AC1624" s="48">
        <f t="shared" si="431"/>
        <v>15</v>
      </c>
      <c r="AD1624" s="48">
        <f t="shared" si="432"/>
        <v>23</v>
      </c>
      <c r="AE1624" s="48" t="str">
        <f t="shared" si="433"/>
        <v>10.121.17.201</v>
      </c>
      <c r="AF1624" s="42" t="str">
        <f t="shared" si="434"/>
        <v>10.121.17.218</v>
      </c>
      <c r="AG1624" s="7" t="str">
        <f t="shared" si="435"/>
        <v>GULBAI-TEKRA 3</v>
      </c>
      <c r="AH1624" s="7" t="str">
        <f t="shared" si="436"/>
        <v>LD ENGG</v>
      </c>
      <c r="AI1624" s="7" t="str">
        <f t="shared" si="437"/>
        <v>S6P2</v>
      </c>
      <c r="AJ1624" s="7" t="str">
        <f t="shared" si="438"/>
        <v>S1P5</v>
      </c>
      <c r="AK1624" s="7" t="str">
        <f>IFERROR(VLOOKUP(Z1624,'PASTE-DL-ALARMS'!$Q$10:$W$2200,7,FALSE),"")</f>
        <v/>
      </c>
      <c r="AL1624" s="55" t="str">
        <f>IFERROR(VLOOKUP(Z1624,'PASTE-DL-ALARMS'!$Q$10:$W$2200,3,FALSE),"")</f>
        <v/>
      </c>
      <c r="AM1624" s="7" t="str">
        <f t="shared" si="439"/>
        <v>10.121.17.201_GULBAI-TEKRA 3_S6P2</v>
      </c>
      <c r="AN1624" s="55" t="str">
        <f t="shared" si="440"/>
        <v>10.121.17.218_LD ENGG_S1P5</v>
      </c>
      <c r="AO1624" s="72" t="e">
        <f t="shared" ca="1" si="441"/>
        <v>#VALUE!</v>
      </c>
      <c r="AP1624" s="7" t="str">
        <f>IFERROR(VLOOKUP(Z1624,'PASTE-DL-ALARMS'!$Q$10:$Z$2800,8,FALSE),"")</f>
        <v/>
      </c>
    </row>
    <row r="1625" spans="1:42" x14ac:dyDescent="0.25">
      <c r="A1625" s="20"/>
      <c r="B1625" s="20"/>
      <c r="C1625" s="20" t="str">
        <f>IF(D1625="Critical",MAX($C$8:C1624)+1,"")</f>
        <v/>
      </c>
      <c r="D1625" s="20" t="str">
        <f t="shared" si="425"/>
        <v>-</v>
      </c>
      <c r="E1625" s="20" t="str">
        <f>VLOOKUP('PASTE-DOWN-DL'!F1625,'SSA-CODE'!$D$4:$E$56,2,FALSE)</f>
        <v>WTR RJ</v>
      </c>
      <c r="F1625" s="48" t="str">
        <f t="shared" si="426"/>
        <v>WTR RJ</v>
      </c>
      <c r="G1625" s="48" t="str">
        <f t="shared" si="427"/>
        <v xml:space="preserve">	WTR RJ</v>
      </c>
      <c r="H1625" s="20">
        <v>1616</v>
      </c>
      <c r="I1625" t="s">
        <v>15422</v>
      </c>
      <c r="J1625" t="s">
        <v>6260</v>
      </c>
      <c r="K1625" t="s">
        <v>6275</v>
      </c>
      <c r="L1625" t="s">
        <v>6262</v>
      </c>
      <c r="M1625" t="s">
        <v>6263</v>
      </c>
      <c r="N1625" t="s">
        <v>15423</v>
      </c>
      <c r="O1625" t="s">
        <v>15424</v>
      </c>
      <c r="P1625" t="s">
        <v>6266</v>
      </c>
      <c r="Q1625" t="s">
        <v>7722</v>
      </c>
      <c r="R1625" t="s">
        <v>6279</v>
      </c>
      <c r="S1625" t="s">
        <v>15425</v>
      </c>
      <c r="T1625" t="s">
        <v>6770</v>
      </c>
      <c r="U1625" t="s">
        <v>15425</v>
      </c>
      <c r="V1625" t="s">
        <v>6271</v>
      </c>
      <c r="W1625" t="s">
        <v>15426</v>
      </c>
      <c r="X1625" t="s">
        <v>15427</v>
      </c>
      <c r="Y1625" t="s">
        <v>6269</v>
      </c>
      <c r="Z1625" s="48" t="str">
        <f t="shared" si="428"/>
        <v>WTR RJ-10.121.17.93-Bhuj3 B2_3/3-10.121.96.135-Naliya B2_5/3</v>
      </c>
      <c r="AA1625" s="48">
        <f t="shared" si="429"/>
        <v>14</v>
      </c>
      <c r="AB1625" s="48">
        <f t="shared" si="430"/>
        <v>20</v>
      </c>
      <c r="AC1625" s="48">
        <f t="shared" si="431"/>
        <v>15</v>
      </c>
      <c r="AD1625" s="48">
        <f t="shared" si="432"/>
        <v>22</v>
      </c>
      <c r="AE1625" s="48" t="str">
        <f t="shared" si="433"/>
        <v>10.121.17.93</v>
      </c>
      <c r="AF1625" s="42" t="str">
        <f t="shared" si="434"/>
        <v>10.121.96.135</v>
      </c>
      <c r="AG1625" s="7" t="str">
        <f t="shared" si="435"/>
        <v>BHUJ3</v>
      </c>
      <c r="AH1625" s="7" t="str">
        <f t="shared" si="436"/>
        <v>Naliya</v>
      </c>
      <c r="AI1625" s="7" t="str">
        <f t="shared" si="437"/>
        <v>S3P3</v>
      </c>
      <c r="AJ1625" s="7" t="str">
        <f t="shared" si="438"/>
        <v>S5P3</v>
      </c>
      <c r="AK1625" s="7" t="str">
        <f>IFERROR(VLOOKUP(Z1625,'PASTE-DL-ALARMS'!$Q$10:$W$2200,7,FALSE),"")</f>
        <v/>
      </c>
      <c r="AL1625" s="55" t="str">
        <f>IFERROR(VLOOKUP(Z1625,'PASTE-DL-ALARMS'!$Q$10:$W$2200,3,FALSE),"")</f>
        <v/>
      </c>
      <c r="AM1625" s="7" t="str">
        <f t="shared" si="439"/>
        <v>10.121.17.93_BHUJ3_S3P3</v>
      </c>
      <c r="AN1625" s="55" t="str">
        <f t="shared" si="440"/>
        <v>10.121.96.135_Naliya_S5P3</v>
      </c>
      <c r="AO1625" s="72" t="e">
        <f t="shared" ca="1" si="441"/>
        <v>#VALUE!</v>
      </c>
      <c r="AP1625" s="7" t="str">
        <f>IFERROR(VLOOKUP(Z1625,'PASTE-DL-ALARMS'!$Q$10:$Z$2800,8,FALSE),"")</f>
        <v/>
      </c>
    </row>
    <row r="1626" spans="1:42" x14ac:dyDescent="0.25">
      <c r="A1626" s="20"/>
      <c r="B1626" s="20"/>
      <c r="C1626" s="20" t="str">
        <f>IF(D1626="Critical",MAX($C$8:C1625)+1,"")</f>
        <v/>
      </c>
      <c r="D1626" s="20" t="str">
        <f t="shared" si="425"/>
        <v>-</v>
      </c>
      <c r="E1626" s="20" t="str">
        <f>VLOOKUP('PASTE-DOWN-DL'!F1626,'SSA-CODE'!$D$4:$E$56,2,FALSE)</f>
        <v>HMR</v>
      </c>
      <c r="F1626" s="48" t="str">
        <f t="shared" si="426"/>
        <v>SSA HMR</v>
      </c>
      <c r="G1626" s="48" t="str">
        <f t="shared" si="427"/>
        <v xml:space="preserve">	SSA HMR</v>
      </c>
      <c r="H1626" s="20">
        <v>1617</v>
      </c>
      <c r="I1626" t="s">
        <v>15428</v>
      </c>
      <c r="J1626" t="s">
        <v>6260</v>
      </c>
      <c r="K1626" t="s">
        <v>6275</v>
      </c>
      <c r="L1626" t="s">
        <v>6262</v>
      </c>
      <c r="M1626" t="s">
        <v>6263</v>
      </c>
      <c r="N1626" t="s">
        <v>15429</v>
      </c>
      <c r="O1626" t="s">
        <v>15430</v>
      </c>
      <c r="P1626" t="s">
        <v>6266</v>
      </c>
      <c r="Q1626" t="s">
        <v>6416</v>
      </c>
      <c r="R1626" t="s">
        <v>6279</v>
      </c>
      <c r="S1626" t="s">
        <v>15431</v>
      </c>
      <c r="T1626" t="s">
        <v>6471</v>
      </c>
      <c r="U1626" t="s">
        <v>9993</v>
      </c>
      <c r="V1626" t="s">
        <v>6271</v>
      </c>
      <c r="W1626" t="s">
        <v>15432</v>
      </c>
      <c r="X1626" t="s">
        <v>15433</v>
      </c>
      <c r="Y1626" t="s">
        <v>6269</v>
      </c>
      <c r="Z1626" s="48" t="str">
        <f t="shared" si="428"/>
        <v>SSA HMR-10.121.16.198-Modasa-10.121.97.84-SHINOL</v>
      </c>
      <c r="AA1626" s="48">
        <f t="shared" si="429"/>
        <v>14</v>
      </c>
      <c r="AB1626" s="48">
        <f t="shared" si="430"/>
        <v>21</v>
      </c>
      <c r="AC1626" s="48">
        <f t="shared" si="431"/>
        <v>15</v>
      </c>
      <c r="AD1626" s="48">
        <f t="shared" si="432"/>
        <v>22</v>
      </c>
      <c r="AE1626" s="48" t="str">
        <f t="shared" si="433"/>
        <v>10.121.97.84</v>
      </c>
      <c r="AF1626" s="42" t="str">
        <f t="shared" si="434"/>
        <v>10.121.16.198</v>
      </c>
      <c r="AG1626" s="7" t="str">
        <f t="shared" si="435"/>
        <v>SHINOL</v>
      </c>
      <c r="AH1626" s="7" t="str">
        <f t="shared" si="436"/>
        <v>Modasa</v>
      </c>
      <c r="AI1626" s="7" t="str">
        <f t="shared" si="437"/>
        <v>S3P3</v>
      </c>
      <c r="AJ1626" s="7" t="str">
        <f t="shared" si="438"/>
        <v>S5P4</v>
      </c>
      <c r="AK1626" s="7" t="str">
        <f>IFERROR(VLOOKUP(Z1626,'PASTE-DL-ALARMS'!$Q$10:$W$2200,7,FALSE),"")</f>
        <v/>
      </c>
      <c r="AL1626" s="55" t="str">
        <f>IFERROR(VLOOKUP(Z1626,'PASTE-DL-ALARMS'!$Q$10:$W$2200,3,FALSE),"")</f>
        <v/>
      </c>
      <c r="AM1626" s="7" t="str">
        <f t="shared" si="439"/>
        <v>10.121.97.84_SHINOL_S3P3</v>
      </c>
      <c r="AN1626" s="55" t="str">
        <f t="shared" si="440"/>
        <v>10.121.16.198_Modasa_S5P4</v>
      </c>
      <c r="AO1626" s="72" t="e">
        <f t="shared" ca="1" si="441"/>
        <v>#VALUE!</v>
      </c>
      <c r="AP1626" s="7" t="str">
        <f>IFERROR(VLOOKUP(Z1626,'PASTE-DL-ALARMS'!$Q$10:$Z$2800,8,FALSE),"")</f>
        <v/>
      </c>
    </row>
    <row r="1627" spans="1:42" x14ac:dyDescent="0.25">
      <c r="A1627" s="20"/>
      <c r="B1627" s="20"/>
      <c r="C1627" s="20" t="str">
        <f>IF(D1627="Critical",MAX($C$8:C1626)+1,"")</f>
        <v/>
      </c>
      <c r="D1627" s="20" t="str">
        <f t="shared" si="425"/>
        <v>-</v>
      </c>
      <c r="E1627" s="20" t="str">
        <f>VLOOKUP('PASTE-DOWN-DL'!F1627,'SSA-CODE'!$D$4:$E$56,2,FALSE)</f>
        <v>WTR RJ</v>
      </c>
      <c r="F1627" s="48" t="str">
        <f t="shared" si="426"/>
        <v>WTR RJ</v>
      </c>
      <c r="G1627" s="48" t="str">
        <f t="shared" si="427"/>
        <v xml:space="preserve">	WTR RJ</v>
      </c>
      <c r="H1627" s="20">
        <v>1618</v>
      </c>
      <c r="I1627" t="s">
        <v>15434</v>
      </c>
      <c r="J1627" t="s">
        <v>6260</v>
      </c>
      <c r="K1627" t="s">
        <v>6261</v>
      </c>
      <c r="L1627" t="s">
        <v>6262</v>
      </c>
      <c r="M1627" t="s">
        <v>6263</v>
      </c>
      <c r="N1627" t="s">
        <v>15435</v>
      </c>
      <c r="O1627" t="s">
        <v>15436</v>
      </c>
      <c r="P1627" t="s">
        <v>6266</v>
      </c>
      <c r="Q1627" t="s">
        <v>7477</v>
      </c>
      <c r="R1627" t="s">
        <v>6285</v>
      </c>
      <c r="S1627" t="s">
        <v>6269</v>
      </c>
      <c r="T1627" t="s">
        <v>6270</v>
      </c>
      <c r="U1627" t="s">
        <v>6269</v>
      </c>
      <c r="V1627" t="s">
        <v>6271</v>
      </c>
      <c r="W1627" t="s">
        <v>15437</v>
      </c>
      <c r="X1627" t="s">
        <v>15438</v>
      </c>
      <c r="Y1627" t="s">
        <v>6269</v>
      </c>
      <c r="Z1627" s="48" t="str">
        <f t="shared" si="428"/>
        <v>WTR RJ-10.121.17.161-Bhavnagar3_3/1-10.121.17.162-Budhel_4/1</v>
      </c>
      <c r="AA1627" s="48">
        <f t="shared" si="429"/>
        <v>15</v>
      </c>
      <c r="AB1627" s="48">
        <f t="shared" si="430"/>
        <v>26</v>
      </c>
      <c r="AC1627" s="48">
        <f t="shared" si="431"/>
        <v>15</v>
      </c>
      <c r="AD1627" s="48">
        <f t="shared" si="432"/>
        <v>22</v>
      </c>
      <c r="AE1627" s="48" t="str">
        <f t="shared" si="433"/>
        <v>10.121.17.161</v>
      </c>
      <c r="AF1627" s="42" t="str">
        <f t="shared" si="434"/>
        <v>10.121.17.162</v>
      </c>
      <c r="AG1627" s="7" t="str">
        <f t="shared" si="435"/>
        <v>BHAVNAGAR3</v>
      </c>
      <c r="AH1627" s="7" t="str">
        <f t="shared" si="436"/>
        <v>BUDHEL</v>
      </c>
      <c r="AI1627" s="7" t="str">
        <f t="shared" si="437"/>
        <v>S3P1</v>
      </c>
      <c r="AJ1627" s="7" t="str">
        <f t="shared" si="438"/>
        <v>S4P1</v>
      </c>
      <c r="AK1627" s="7" t="str">
        <f>IFERROR(VLOOKUP(Z1627,'PASTE-DL-ALARMS'!$Q$10:$W$2200,7,FALSE),"")</f>
        <v/>
      </c>
      <c r="AL1627" s="55" t="str">
        <f>IFERROR(VLOOKUP(Z1627,'PASTE-DL-ALARMS'!$Q$10:$W$2200,3,FALSE),"")</f>
        <v/>
      </c>
      <c r="AM1627" s="7" t="str">
        <f t="shared" si="439"/>
        <v>10.121.17.161_BHAVNAGAR3_S3P1</v>
      </c>
      <c r="AN1627" s="55" t="str">
        <f t="shared" si="440"/>
        <v>10.121.17.162_BUDHEL_S4P1</v>
      </c>
      <c r="AO1627" s="72" t="e">
        <f t="shared" ca="1" si="441"/>
        <v>#VALUE!</v>
      </c>
      <c r="AP1627" s="7" t="str">
        <f>IFERROR(VLOOKUP(Z1627,'PASTE-DL-ALARMS'!$Q$10:$Z$2800,8,FALSE),"")</f>
        <v/>
      </c>
    </row>
    <row r="1628" spans="1:42" x14ac:dyDescent="0.25">
      <c r="A1628" s="20"/>
      <c r="B1628" s="20"/>
      <c r="C1628" s="20" t="str">
        <f>IF(D1628="Critical",MAX($C$8:C1627)+1,"")</f>
        <v/>
      </c>
      <c r="D1628" s="20" t="str">
        <f t="shared" si="425"/>
        <v>-</v>
      </c>
      <c r="E1628" s="20" t="str">
        <f>VLOOKUP('PASTE-DOWN-DL'!F1628,'SSA-CODE'!$D$4:$E$56,2,FALSE)</f>
        <v>PLR</v>
      </c>
      <c r="F1628" s="48" t="str">
        <f t="shared" si="426"/>
        <v>SSA PNP</v>
      </c>
      <c r="G1628" s="48" t="str">
        <f t="shared" si="427"/>
        <v xml:space="preserve">	SSA PNP</v>
      </c>
      <c r="H1628" s="20">
        <v>1619</v>
      </c>
      <c r="I1628" t="s">
        <v>15439</v>
      </c>
      <c r="J1628" t="s">
        <v>6260</v>
      </c>
      <c r="K1628" t="s">
        <v>6275</v>
      </c>
      <c r="L1628" t="s">
        <v>6262</v>
      </c>
      <c r="M1628" t="s">
        <v>6263</v>
      </c>
      <c r="N1628" t="s">
        <v>15440</v>
      </c>
      <c r="O1628" t="s">
        <v>15441</v>
      </c>
      <c r="P1628" t="s">
        <v>6266</v>
      </c>
      <c r="Q1628" t="s">
        <v>6453</v>
      </c>
      <c r="R1628" t="s">
        <v>6279</v>
      </c>
      <c r="S1628" t="s">
        <v>15224</v>
      </c>
      <c r="T1628" t="s">
        <v>10666</v>
      </c>
      <c r="U1628" t="s">
        <v>7242</v>
      </c>
      <c r="V1628" t="s">
        <v>6271</v>
      </c>
      <c r="W1628" t="s">
        <v>15442</v>
      </c>
      <c r="X1628" t="s">
        <v>15443</v>
      </c>
      <c r="Y1628" t="s">
        <v>6269</v>
      </c>
      <c r="Z1628" s="48" t="str">
        <f t="shared" si="428"/>
        <v>SSA PNP-10.121.25.146-Hasanpur_TN703B_PH2\S1P5-10.121.25.145-Panchda_TN703B_PH2\S2P5</v>
      </c>
      <c r="AA1628" s="48">
        <f t="shared" si="429"/>
        <v>15</v>
      </c>
      <c r="AB1628" s="48">
        <f t="shared" si="430"/>
        <v>24</v>
      </c>
      <c r="AC1628" s="48">
        <f t="shared" si="431"/>
        <v>15</v>
      </c>
      <c r="AD1628" s="48">
        <f t="shared" si="432"/>
        <v>23</v>
      </c>
      <c r="AE1628" s="48" t="str">
        <f t="shared" si="433"/>
        <v>10.121.25.146</v>
      </c>
      <c r="AF1628" s="42" t="str">
        <f t="shared" si="434"/>
        <v>10.121.25.145</v>
      </c>
      <c r="AG1628" s="7" t="str">
        <f t="shared" si="435"/>
        <v>Hasanpur</v>
      </c>
      <c r="AH1628" s="7" t="str">
        <f t="shared" si="436"/>
        <v>Panchda</v>
      </c>
      <c r="AI1628" s="7" t="str">
        <f t="shared" si="437"/>
        <v>S1P5</v>
      </c>
      <c r="AJ1628" s="7" t="str">
        <f t="shared" si="438"/>
        <v>S2P5</v>
      </c>
      <c r="AK1628" s="7" t="str">
        <f>IFERROR(VLOOKUP(Z1628,'PASTE-DL-ALARMS'!$Q$10:$W$2200,7,FALSE),"")</f>
        <v/>
      </c>
      <c r="AL1628" s="55" t="str">
        <f>IFERROR(VLOOKUP(Z1628,'PASTE-DL-ALARMS'!$Q$10:$W$2200,3,FALSE),"")</f>
        <v/>
      </c>
      <c r="AM1628" s="7" t="str">
        <f t="shared" si="439"/>
        <v>10.121.25.146_Hasanpur_S1P5</v>
      </c>
      <c r="AN1628" s="55" t="str">
        <f t="shared" si="440"/>
        <v>10.121.25.145_Panchda_S2P5</v>
      </c>
      <c r="AO1628" s="72" t="e">
        <f t="shared" ca="1" si="441"/>
        <v>#VALUE!</v>
      </c>
      <c r="AP1628" s="7" t="str">
        <f>IFERROR(VLOOKUP(Z1628,'PASTE-DL-ALARMS'!$Q$10:$Z$2800,8,FALSE),"")</f>
        <v/>
      </c>
    </row>
    <row r="1629" spans="1:42" x14ac:dyDescent="0.25">
      <c r="A1629" s="20"/>
      <c r="B1629" s="20"/>
      <c r="C1629" s="20" t="str">
        <f>IF(D1629="Critical",MAX($C$8:C1628)+1,"")</f>
        <v/>
      </c>
      <c r="D1629" s="20" t="str">
        <f t="shared" si="425"/>
        <v>-</v>
      </c>
      <c r="E1629" s="20" t="str">
        <f>VLOOKUP('PASTE-DOWN-DL'!F1629,'SSA-CODE'!$D$4:$E$56,2,FALSE)</f>
        <v>AHD</v>
      </c>
      <c r="F1629" s="48" t="str">
        <f t="shared" si="426"/>
        <v>SSA AM</v>
      </c>
      <c r="G1629" s="48" t="str">
        <f t="shared" si="427"/>
        <v xml:space="preserve">	SSA AM</v>
      </c>
      <c r="H1629" s="20">
        <v>1620</v>
      </c>
      <c r="I1629" t="s">
        <v>15444</v>
      </c>
      <c r="J1629" t="s">
        <v>6260</v>
      </c>
      <c r="K1629" t="s">
        <v>6275</v>
      </c>
      <c r="L1629" t="s">
        <v>6262</v>
      </c>
      <c r="M1629" t="s">
        <v>6263</v>
      </c>
      <c r="N1629" t="s">
        <v>15445</v>
      </c>
      <c r="O1629" t="s">
        <v>15446</v>
      </c>
      <c r="P1629" t="s">
        <v>6266</v>
      </c>
      <c r="Q1629" t="s">
        <v>7033</v>
      </c>
      <c r="R1629" t="s">
        <v>6279</v>
      </c>
      <c r="S1629" t="s">
        <v>12835</v>
      </c>
      <c r="T1629" t="s">
        <v>6500</v>
      </c>
      <c r="U1629" t="s">
        <v>8825</v>
      </c>
      <c r="V1629" t="s">
        <v>6271</v>
      </c>
      <c r="W1629" t="s">
        <v>15447</v>
      </c>
      <c r="X1629" t="s">
        <v>15448</v>
      </c>
      <c r="Y1629" t="s">
        <v>6269</v>
      </c>
      <c r="Z1629" s="48" t="str">
        <f t="shared" si="428"/>
        <v>SSA AM-10.121.18.205-Vatva 2_5/2-10.121.18.193-Bapunagar(GNE)_3/3</v>
      </c>
      <c r="AA1629" s="48">
        <f t="shared" si="429"/>
        <v>15</v>
      </c>
      <c r="AB1629" s="48">
        <f t="shared" si="430"/>
        <v>23</v>
      </c>
      <c r="AC1629" s="48">
        <f t="shared" si="431"/>
        <v>15</v>
      </c>
      <c r="AD1629" s="48">
        <f t="shared" si="432"/>
        <v>30</v>
      </c>
      <c r="AE1629" s="48" t="str">
        <f t="shared" si="433"/>
        <v>10.121.18.205</v>
      </c>
      <c r="AF1629" s="42" t="str">
        <f t="shared" si="434"/>
        <v>10.121.18.193</v>
      </c>
      <c r="AG1629" s="7" t="str">
        <f t="shared" si="435"/>
        <v>Vatva 2</v>
      </c>
      <c r="AH1629" s="7" t="str">
        <f t="shared" si="436"/>
        <v>Bapunagar(GNE)</v>
      </c>
      <c r="AI1629" s="7" t="str">
        <f t="shared" si="437"/>
        <v>S5P2</v>
      </c>
      <c r="AJ1629" s="7" t="str">
        <f t="shared" si="438"/>
        <v>S3P3</v>
      </c>
      <c r="AK1629" s="7" t="str">
        <f>IFERROR(VLOOKUP(Z1629,'PASTE-DL-ALARMS'!$Q$10:$W$2200,7,FALSE),"")</f>
        <v/>
      </c>
      <c r="AL1629" s="55" t="str">
        <f>IFERROR(VLOOKUP(Z1629,'PASTE-DL-ALARMS'!$Q$10:$W$2200,3,FALSE),"")</f>
        <v/>
      </c>
      <c r="AM1629" s="7" t="str">
        <f t="shared" si="439"/>
        <v>10.121.18.205_Vatva 2_S5P2</v>
      </c>
      <c r="AN1629" s="55" t="str">
        <f t="shared" si="440"/>
        <v>10.121.18.193_Bapunagar(GNE)_S3P3</v>
      </c>
      <c r="AO1629" s="72" t="e">
        <f t="shared" ca="1" si="441"/>
        <v>#VALUE!</v>
      </c>
      <c r="AP1629" s="7" t="str">
        <f>IFERROR(VLOOKUP(Z1629,'PASTE-DL-ALARMS'!$Q$10:$Z$2800,8,FALSE),"")</f>
        <v/>
      </c>
    </row>
    <row r="1630" spans="1:42" x14ac:dyDescent="0.25">
      <c r="A1630" s="20"/>
      <c r="B1630" s="20"/>
      <c r="C1630" s="20" t="str">
        <f>IF(D1630="Critical",MAX($C$8:C1629)+1,"")</f>
        <v/>
      </c>
      <c r="D1630" s="20" t="str">
        <f t="shared" si="425"/>
        <v>-</v>
      </c>
      <c r="E1630" s="20" t="str">
        <f>VLOOKUP('PASTE-DOWN-DL'!F1630,'SSA-CODE'!$D$4:$E$56,2,FALSE)</f>
        <v>SRT</v>
      </c>
      <c r="F1630" s="48" t="str">
        <f t="shared" si="426"/>
        <v>SSA SR</v>
      </c>
      <c r="G1630" s="48" t="str">
        <f t="shared" si="427"/>
        <v xml:space="preserve">	SSA SR</v>
      </c>
      <c r="H1630" s="20">
        <v>1621</v>
      </c>
      <c r="I1630" t="s">
        <v>19549</v>
      </c>
      <c r="J1630" t="s">
        <v>6466</v>
      </c>
      <c r="K1630" t="s">
        <v>6275</v>
      </c>
      <c r="L1630" t="s">
        <v>6262</v>
      </c>
      <c r="M1630" t="s">
        <v>6263</v>
      </c>
      <c r="N1630" t="s">
        <v>15449</v>
      </c>
      <c r="O1630" t="s">
        <v>15450</v>
      </c>
      <c r="P1630" t="s">
        <v>6266</v>
      </c>
      <c r="Q1630" t="s">
        <v>6507</v>
      </c>
      <c r="R1630" t="s">
        <v>6401</v>
      </c>
      <c r="S1630" t="s">
        <v>9735</v>
      </c>
      <c r="T1630" t="s">
        <v>6371</v>
      </c>
      <c r="U1630" t="s">
        <v>6372</v>
      </c>
      <c r="V1630" t="s">
        <v>6271</v>
      </c>
      <c r="W1630" t="s">
        <v>15451</v>
      </c>
      <c r="X1630" t="s">
        <v>19550</v>
      </c>
      <c r="Y1630" t="s">
        <v>6269</v>
      </c>
      <c r="Z1630" s="48" t="str">
        <f t="shared" si="428"/>
        <v>SSA SR-10.121.100.15-VYARA GSWAN_3/10-10.121.100.32-VYARA GSWAN2_3/10</v>
      </c>
      <c r="AA1630" s="48">
        <f t="shared" si="429"/>
        <v>15</v>
      </c>
      <c r="AB1630" s="48">
        <f t="shared" si="430"/>
        <v>27</v>
      </c>
      <c r="AC1630" s="48">
        <f t="shared" si="431"/>
        <v>15</v>
      </c>
      <c r="AD1630" s="48">
        <f t="shared" si="432"/>
        <v>28</v>
      </c>
      <c r="AE1630" s="48" t="str">
        <f t="shared" si="433"/>
        <v>10.121.100.15</v>
      </c>
      <c r="AF1630" s="42" t="str">
        <f t="shared" si="434"/>
        <v>10.121.100.32</v>
      </c>
      <c r="AG1630" s="7" t="str">
        <f t="shared" si="435"/>
        <v>VYARA GSWAN</v>
      </c>
      <c r="AH1630" s="7" t="str">
        <f t="shared" si="436"/>
        <v>VYARA GSWAN2</v>
      </c>
      <c r="AI1630" s="7" t="str">
        <f t="shared" si="437"/>
        <v>S3P10</v>
      </c>
      <c r="AJ1630" s="7" t="str">
        <f t="shared" si="438"/>
        <v>S3P10</v>
      </c>
      <c r="AK1630" s="7" t="str">
        <f>IFERROR(VLOOKUP(Z1630,'PASTE-DL-ALARMS'!$Q$10:$W$2200,7,FALSE),"")</f>
        <v/>
      </c>
      <c r="AL1630" s="55" t="str">
        <f>IFERROR(VLOOKUP(Z1630,'PASTE-DL-ALARMS'!$Q$10:$W$2200,3,FALSE),"")</f>
        <v/>
      </c>
      <c r="AM1630" s="7" t="str">
        <f t="shared" si="439"/>
        <v>10.121.100.15_VYARA GSWAN_S3P10</v>
      </c>
      <c r="AN1630" s="55" t="str">
        <f t="shared" si="440"/>
        <v>10.121.100.32_VYARA GSWAN2_S3P10</v>
      </c>
      <c r="AO1630" s="72" t="e">
        <f t="shared" ca="1" si="441"/>
        <v>#VALUE!</v>
      </c>
      <c r="AP1630" s="7" t="str">
        <f>IFERROR(VLOOKUP(Z1630,'PASTE-DL-ALARMS'!$Q$10:$Z$2800,8,FALSE),"")</f>
        <v/>
      </c>
    </row>
    <row r="1631" spans="1:42" x14ac:dyDescent="0.25">
      <c r="A1631" s="20"/>
      <c r="B1631" s="20"/>
      <c r="C1631" s="20">
        <f>IF(D1631="Critical",MAX($C$8:C1630)+1,"")</f>
        <v>59</v>
      </c>
      <c r="D1631" s="20" t="str">
        <f t="shared" si="425"/>
        <v>Critical</v>
      </c>
      <c r="E1631" s="20" t="str">
        <f>VLOOKUP('PASTE-DOWN-DL'!F1631,'SSA-CODE'!$D$4:$E$56,2,FALSE)</f>
        <v>RJT</v>
      </c>
      <c r="F1631" s="48" t="str">
        <f t="shared" si="426"/>
        <v>SSA RJK</v>
      </c>
      <c r="G1631" s="48" t="str">
        <f t="shared" si="427"/>
        <v xml:space="preserve">	SSA RJK</v>
      </c>
      <c r="H1631" s="20">
        <v>1622</v>
      </c>
      <c r="I1631" t="s">
        <v>15452</v>
      </c>
      <c r="J1631" t="s">
        <v>6260</v>
      </c>
      <c r="K1631" t="s">
        <v>6275</v>
      </c>
      <c r="L1631" t="s">
        <v>6262</v>
      </c>
      <c r="M1631" t="s">
        <v>6263</v>
      </c>
      <c r="N1631" t="s">
        <v>15453</v>
      </c>
      <c r="O1631" t="s">
        <v>15454</v>
      </c>
      <c r="P1631" t="s">
        <v>6484</v>
      </c>
      <c r="Q1631" t="s">
        <v>8085</v>
      </c>
      <c r="R1631" t="s">
        <v>6279</v>
      </c>
      <c r="S1631" t="s">
        <v>15455</v>
      </c>
      <c r="T1631" t="s">
        <v>6371</v>
      </c>
      <c r="U1631" t="s">
        <v>8615</v>
      </c>
      <c r="V1631" t="s">
        <v>6271</v>
      </c>
      <c r="W1631" t="s">
        <v>15456</v>
      </c>
      <c r="X1631" t="s">
        <v>6488</v>
      </c>
      <c r="Y1631" t="s">
        <v>6269</v>
      </c>
      <c r="Z1631" s="48" t="str">
        <f t="shared" si="428"/>
        <v>SSA RJK-10.121.17.9-RJ BHAKTINAGAR_4/6-TO-10.121.17.52-SHAPAR_4/6</v>
      </c>
      <c r="AA1631" s="48">
        <f t="shared" si="429"/>
        <v>13</v>
      </c>
      <c r="AB1631" s="48">
        <f t="shared" si="430"/>
        <v>28</v>
      </c>
      <c r="AC1631" s="48">
        <f t="shared" si="431"/>
        <v>14</v>
      </c>
      <c r="AD1631" s="48">
        <f t="shared" si="432"/>
        <v>21</v>
      </c>
      <c r="AE1631" s="48" t="str">
        <f t="shared" si="433"/>
        <v>10.121.17.9</v>
      </c>
      <c r="AF1631" s="42" t="str">
        <f t="shared" si="434"/>
        <v>10.121.17.52</v>
      </c>
      <c r="AG1631" s="7" t="str">
        <f t="shared" si="435"/>
        <v>RJ BHAKTINAGAR</v>
      </c>
      <c r="AH1631" s="7" t="str">
        <f t="shared" si="436"/>
        <v>SHAPAR</v>
      </c>
      <c r="AI1631" s="7" t="str">
        <f t="shared" si="437"/>
        <v>S4P6</v>
      </c>
      <c r="AJ1631" s="7" t="str">
        <f t="shared" si="438"/>
        <v>S4P6</v>
      </c>
      <c r="AK1631" s="7" t="str">
        <f>IFERROR(VLOOKUP(Z1631,'PASTE-DL-ALARMS'!$Q$10:$W$2200,7,FALSE),"")</f>
        <v>15-05-2026</v>
      </c>
      <c r="AL1631" s="55" t="str">
        <f>IFERROR(VLOOKUP(Z1631,'PASTE-DL-ALARMS'!$Q$10:$W$2200,3,FALSE),"")</f>
        <v>16:10:39</v>
      </c>
      <c r="AM1631" s="7" t="str">
        <f t="shared" si="439"/>
        <v>10.121.17.9_RJ BHAKTINAGAR_S4P6</v>
      </c>
      <c r="AN1631" s="55" t="str">
        <f t="shared" si="440"/>
        <v>10.121.17.52_SHAPAR_S4P6</v>
      </c>
      <c r="AO1631" s="72">
        <f t="shared" ca="1" si="441"/>
        <v>0</v>
      </c>
      <c r="AP1631" s="7" t="str">
        <f>IFERROR(VLOOKUP(Z1631,'PASTE-DL-ALARMS'!$Q$10:$Z$2800,8,FALSE),"")</f>
        <v xml:space="preserve">	2026/05/15,16:10:39</v>
      </c>
    </row>
    <row r="1632" spans="1:42" x14ac:dyDescent="0.25">
      <c r="A1632" s="20"/>
      <c r="B1632" s="20"/>
      <c r="C1632" s="20" t="str">
        <f>IF(D1632="Critical",MAX($C$8:C1631)+1,"")</f>
        <v/>
      </c>
      <c r="D1632" s="20" t="str">
        <f t="shared" si="425"/>
        <v>-</v>
      </c>
      <c r="E1632" s="20" t="str">
        <f>VLOOKUP('PASTE-DOWN-DL'!F1632,'SSA-CODE'!$D$4:$E$56,2,FALSE)</f>
        <v>SRT</v>
      </c>
      <c r="F1632" s="48" t="str">
        <f t="shared" si="426"/>
        <v>SSA SR</v>
      </c>
      <c r="G1632" s="48" t="str">
        <f t="shared" si="427"/>
        <v xml:space="preserve">	SSA SR</v>
      </c>
      <c r="H1632" s="20">
        <v>1623</v>
      </c>
      <c r="I1632" t="s">
        <v>15457</v>
      </c>
      <c r="J1632" t="s">
        <v>6260</v>
      </c>
      <c r="K1632" t="s">
        <v>6261</v>
      </c>
      <c r="L1632" t="s">
        <v>6262</v>
      </c>
      <c r="M1632" t="s">
        <v>6263</v>
      </c>
      <c r="N1632" t="s">
        <v>15458</v>
      </c>
      <c r="O1632" t="s">
        <v>15459</v>
      </c>
      <c r="P1632" t="s">
        <v>6266</v>
      </c>
      <c r="Q1632" t="s">
        <v>6360</v>
      </c>
      <c r="R1632" t="s">
        <v>6686</v>
      </c>
      <c r="S1632" t="s">
        <v>15460</v>
      </c>
      <c r="T1632" t="s">
        <v>6425</v>
      </c>
      <c r="U1632" t="s">
        <v>6286</v>
      </c>
      <c r="V1632" t="s">
        <v>6271</v>
      </c>
      <c r="W1632" t="s">
        <v>15461</v>
      </c>
      <c r="X1632" t="s">
        <v>15462</v>
      </c>
      <c r="Y1632" t="s">
        <v>15463</v>
      </c>
      <c r="Z1632" s="48" t="str">
        <f t="shared" si="428"/>
        <v>SSA SR-10.121.68.4-Vyara B2_6/1-10.121.100.19-Songadh-Fort-B1_3/1</v>
      </c>
      <c r="AA1632" s="48">
        <f t="shared" si="429"/>
        <v>15</v>
      </c>
      <c r="AB1632" s="48">
        <f t="shared" si="430"/>
        <v>28</v>
      </c>
      <c r="AC1632" s="48">
        <f t="shared" si="431"/>
        <v>13</v>
      </c>
      <c r="AD1632" s="48">
        <f t="shared" si="432"/>
        <v>19</v>
      </c>
      <c r="AE1632" s="48" t="str">
        <f t="shared" si="433"/>
        <v>10.121.100.19</v>
      </c>
      <c r="AF1632" s="42" t="str">
        <f t="shared" si="434"/>
        <v>10.121.68.4</v>
      </c>
      <c r="AG1632" s="7" t="str">
        <f t="shared" si="435"/>
        <v>SONGADH FORT</v>
      </c>
      <c r="AH1632" s="7" t="str">
        <f t="shared" si="436"/>
        <v>Vyara</v>
      </c>
      <c r="AI1632" s="7" t="str">
        <f t="shared" si="437"/>
        <v>S3P1</v>
      </c>
      <c r="AJ1632" s="7" t="str">
        <f t="shared" si="438"/>
        <v>S6P1</v>
      </c>
      <c r="AK1632" s="7" t="str">
        <f>IFERROR(VLOOKUP(Z1632,'PASTE-DL-ALARMS'!$Q$10:$W$2200,7,FALSE),"")</f>
        <v/>
      </c>
      <c r="AL1632" s="55" t="str">
        <f>IFERROR(VLOOKUP(Z1632,'PASTE-DL-ALARMS'!$Q$10:$W$2200,3,FALSE),"")</f>
        <v/>
      </c>
      <c r="AM1632" s="7" t="str">
        <f t="shared" si="439"/>
        <v>10.121.100.19_SONGADH FORT_S3P1</v>
      </c>
      <c r="AN1632" s="55" t="str">
        <f t="shared" si="440"/>
        <v>10.121.68.4_Vyara_S6P1</v>
      </c>
      <c r="AO1632" s="72" t="e">
        <f t="shared" ca="1" si="441"/>
        <v>#VALUE!</v>
      </c>
      <c r="AP1632" s="7" t="str">
        <f>IFERROR(VLOOKUP(Z1632,'PASTE-DL-ALARMS'!$Q$10:$Z$2800,8,FALSE),"")</f>
        <v/>
      </c>
    </row>
    <row r="1633" spans="1:42" x14ac:dyDescent="0.25">
      <c r="A1633" s="20"/>
      <c r="B1633" s="20"/>
      <c r="C1633" s="20" t="str">
        <f>IF(D1633="Critical",MAX($C$8:C1632)+1,"")</f>
        <v/>
      </c>
      <c r="D1633" s="20" t="str">
        <f t="shared" si="425"/>
        <v>-</v>
      </c>
      <c r="E1633" s="20" t="str">
        <f>VLOOKUP('PASTE-DOWN-DL'!F1633,'SSA-CODE'!$D$4:$E$56,2,FALSE)</f>
        <v>WTR RJ</v>
      </c>
      <c r="F1633" s="48" t="str">
        <f t="shared" si="426"/>
        <v>WTR RJ</v>
      </c>
      <c r="G1633" s="48" t="str">
        <f t="shared" si="427"/>
        <v xml:space="preserve">	WTR RJ</v>
      </c>
      <c r="H1633" s="20">
        <v>1624</v>
      </c>
      <c r="I1633" t="s">
        <v>15464</v>
      </c>
      <c r="J1633" t="s">
        <v>6260</v>
      </c>
      <c r="K1633" t="s">
        <v>6261</v>
      </c>
      <c r="L1633" t="s">
        <v>6262</v>
      </c>
      <c r="M1633" t="s">
        <v>6263</v>
      </c>
      <c r="N1633" t="s">
        <v>15465</v>
      </c>
      <c r="O1633" t="s">
        <v>15466</v>
      </c>
      <c r="P1633" t="s">
        <v>6266</v>
      </c>
      <c r="Q1633" t="s">
        <v>7273</v>
      </c>
      <c r="R1633" t="s">
        <v>6671</v>
      </c>
      <c r="S1633" t="s">
        <v>6269</v>
      </c>
      <c r="T1633" t="s">
        <v>7260</v>
      </c>
      <c r="U1633" t="s">
        <v>6269</v>
      </c>
      <c r="V1633" t="s">
        <v>6271</v>
      </c>
      <c r="W1633" t="s">
        <v>15467</v>
      </c>
      <c r="X1633" t="s">
        <v>15468</v>
      </c>
      <c r="Y1633" t="s">
        <v>6269</v>
      </c>
      <c r="Z1633" s="48" t="str">
        <f t="shared" si="428"/>
        <v>WTR RJ-10.121.99.8-Sayla_5//1-10.121.99.7-Chotila_4/1</v>
      </c>
      <c r="AA1633" s="48">
        <f t="shared" si="429"/>
        <v>13</v>
      </c>
      <c r="AB1633" s="48">
        <f t="shared" si="430"/>
        <v>21</v>
      </c>
      <c r="AC1633" s="48">
        <f t="shared" si="431"/>
        <v>13</v>
      </c>
      <c r="AD1633" s="48">
        <f t="shared" si="432"/>
        <v>19</v>
      </c>
      <c r="AE1633" s="48" t="str">
        <f t="shared" si="433"/>
        <v>10.121.99.7</v>
      </c>
      <c r="AF1633" s="42" t="str">
        <f t="shared" si="434"/>
        <v>10.121.99.8</v>
      </c>
      <c r="AG1633" s="7" t="str">
        <f t="shared" si="435"/>
        <v>CHOTILA</v>
      </c>
      <c r="AH1633" s="7" t="str">
        <f t="shared" si="436"/>
        <v>SAYLA</v>
      </c>
      <c r="AI1633" s="7" t="str">
        <f t="shared" si="437"/>
        <v>S4P1</v>
      </c>
      <c r="AJ1633" s="7" t="str">
        <f t="shared" si="438"/>
        <v>S5P1</v>
      </c>
      <c r="AK1633" s="7" t="str">
        <f>IFERROR(VLOOKUP(Z1633,'PASTE-DL-ALARMS'!$Q$10:$W$2200,7,FALSE),"")</f>
        <v/>
      </c>
      <c r="AL1633" s="55" t="str">
        <f>IFERROR(VLOOKUP(Z1633,'PASTE-DL-ALARMS'!$Q$10:$W$2200,3,FALSE),"")</f>
        <v/>
      </c>
      <c r="AM1633" s="7" t="str">
        <f t="shared" si="439"/>
        <v>10.121.99.7_CHOTILA_S4P1</v>
      </c>
      <c r="AN1633" s="55" t="str">
        <f t="shared" si="440"/>
        <v>10.121.99.8_SAYLA_S5P1</v>
      </c>
      <c r="AO1633" s="72" t="e">
        <f t="shared" ca="1" si="441"/>
        <v>#VALUE!</v>
      </c>
      <c r="AP1633" s="7" t="str">
        <f>IFERROR(VLOOKUP(Z1633,'PASTE-DL-ALARMS'!$Q$10:$Z$2800,8,FALSE),"")</f>
        <v/>
      </c>
    </row>
    <row r="1634" spans="1:42" x14ac:dyDescent="0.25">
      <c r="A1634" s="20"/>
      <c r="B1634" s="20"/>
      <c r="C1634" s="20" t="str">
        <f>IF(D1634="Critical",MAX($C$8:C1633)+1,"")</f>
        <v/>
      </c>
      <c r="D1634" s="20" t="str">
        <f t="shared" si="425"/>
        <v>-</v>
      </c>
      <c r="E1634" s="20" t="str">
        <f>VLOOKUP('PASTE-DOWN-DL'!F1634,'SSA-CODE'!$D$4:$E$56,2,FALSE)</f>
        <v>WTR RJ</v>
      </c>
      <c r="F1634" s="48" t="str">
        <f t="shared" si="426"/>
        <v>WTR RJ</v>
      </c>
      <c r="G1634" s="48" t="str">
        <f t="shared" si="427"/>
        <v xml:space="preserve">	WTR RJ</v>
      </c>
      <c r="H1634" s="20">
        <v>1625</v>
      </c>
      <c r="I1634" t="s">
        <v>15469</v>
      </c>
      <c r="J1634" t="s">
        <v>6260</v>
      </c>
      <c r="K1634" t="s">
        <v>6275</v>
      </c>
      <c r="L1634" t="s">
        <v>6262</v>
      </c>
      <c r="M1634" t="s">
        <v>6263</v>
      </c>
      <c r="N1634" t="s">
        <v>15470</v>
      </c>
      <c r="O1634" t="s">
        <v>15471</v>
      </c>
      <c r="P1634" t="s">
        <v>6266</v>
      </c>
      <c r="Q1634" t="s">
        <v>7090</v>
      </c>
      <c r="R1634" t="s">
        <v>7090</v>
      </c>
      <c r="S1634" t="s">
        <v>6269</v>
      </c>
      <c r="T1634" t="s">
        <v>6693</v>
      </c>
      <c r="U1634" t="s">
        <v>6269</v>
      </c>
      <c r="V1634" t="s">
        <v>6271</v>
      </c>
      <c r="W1634" t="s">
        <v>15472</v>
      </c>
      <c r="X1634" t="s">
        <v>15473</v>
      </c>
      <c r="Y1634" t="s">
        <v>15474</v>
      </c>
      <c r="Z1634" s="48" t="str">
        <f t="shared" si="428"/>
        <v>WTR RJ-10.121.17.49-ATKOT_P5/5 -10.121.96.39-BABRA_5/2</v>
      </c>
      <c r="AA1634" s="48">
        <f t="shared" si="429"/>
        <v>14</v>
      </c>
      <c r="AB1634" s="48">
        <f t="shared" si="430"/>
        <v>20</v>
      </c>
      <c r="AC1634" s="48">
        <f t="shared" si="431"/>
        <v>14</v>
      </c>
      <c r="AD1634" s="48">
        <f t="shared" si="432"/>
        <v>20</v>
      </c>
      <c r="AE1634" s="48" t="str">
        <f t="shared" si="433"/>
        <v>10.121.17.49</v>
      </c>
      <c r="AF1634" s="42" t="str">
        <f t="shared" si="434"/>
        <v>10.121.96.39</v>
      </c>
      <c r="AG1634" s="7" t="str">
        <f t="shared" si="435"/>
        <v>ATKOT</v>
      </c>
      <c r="AH1634" s="7" t="str">
        <f t="shared" si="436"/>
        <v>BABRA</v>
      </c>
      <c r="AI1634" s="7" t="str">
        <f t="shared" si="437"/>
        <v>S5P5</v>
      </c>
      <c r="AJ1634" s="7" t="str">
        <f t="shared" si="438"/>
        <v>S5P2</v>
      </c>
      <c r="AK1634" s="7" t="str">
        <f>IFERROR(VLOOKUP(Z1634,'PASTE-DL-ALARMS'!$Q$10:$W$2200,7,FALSE),"")</f>
        <v/>
      </c>
      <c r="AL1634" s="55" t="str">
        <f>IFERROR(VLOOKUP(Z1634,'PASTE-DL-ALARMS'!$Q$10:$W$2200,3,FALSE),"")</f>
        <v/>
      </c>
      <c r="AM1634" s="7" t="str">
        <f t="shared" si="439"/>
        <v>10.121.17.49_ATKOT_S5P5</v>
      </c>
      <c r="AN1634" s="55" t="str">
        <f t="shared" si="440"/>
        <v>10.121.96.39_BABRA_S5P2</v>
      </c>
      <c r="AO1634" s="72" t="e">
        <f t="shared" ca="1" si="441"/>
        <v>#VALUE!</v>
      </c>
      <c r="AP1634" s="7" t="str">
        <f>IFERROR(VLOOKUP(Z1634,'PASTE-DL-ALARMS'!$Q$10:$Z$2800,8,FALSE),"")</f>
        <v/>
      </c>
    </row>
    <row r="1635" spans="1:42" x14ac:dyDescent="0.25">
      <c r="A1635" s="20"/>
      <c r="B1635" s="20"/>
      <c r="C1635" s="20" t="str">
        <f>IF(D1635="Critical",MAX($C$8:C1634)+1,"")</f>
        <v/>
      </c>
      <c r="D1635" s="20" t="str">
        <f t="shared" si="425"/>
        <v>-</v>
      </c>
      <c r="E1635" s="20" t="str">
        <f>VLOOKUP('PASTE-DOWN-DL'!F1635,'SSA-CODE'!$D$4:$E$56,2,FALSE)</f>
        <v>BCH</v>
      </c>
      <c r="F1635" s="48" t="str">
        <f t="shared" si="426"/>
        <v>SSA BCH</v>
      </c>
      <c r="G1635" s="48" t="str">
        <f t="shared" si="427"/>
        <v xml:space="preserve">	SSA BCH</v>
      </c>
      <c r="H1635" s="20">
        <v>1626</v>
      </c>
      <c r="I1635" t="s">
        <v>15475</v>
      </c>
      <c r="J1635" t="s">
        <v>6260</v>
      </c>
      <c r="K1635" t="s">
        <v>6275</v>
      </c>
      <c r="L1635" t="s">
        <v>6262</v>
      </c>
      <c r="M1635" t="s">
        <v>6263</v>
      </c>
      <c r="N1635" t="s">
        <v>15477</v>
      </c>
      <c r="O1635" t="s">
        <v>15476</v>
      </c>
      <c r="P1635" t="s">
        <v>6266</v>
      </c>
      <c r="Q1635" t="s">
        <v>7354</v>
      </c>
      <c r="R1635" t="s">
        <v>6279</v>
      </c>
      <c r="S1635" t="s">
        <v>15478</v>
      </c>
      <c r="T1635" t="s">
        <v>6345</v>
      </c>
      <c r="U1635" t="s">
        <v>7400</v>
      </c>
      <c r="V1635" t="s">
        <v>6271</v>
      </c>
      <c r="W1635" t="s">
        <v>15479</v>
      </c>
      <c r="X1635" t="s">
        <v>15480</v>
      </c>
      <c r="Y1635" t="s">
        <v>6269</v>
      </c>
      <c r="Z1635" s="48" t="str">
        <f t="shared" si="428"/>
        <v>SSA BCH-10.121.96.103-SOU_Dam_Site_Exchange_1/5-10.121.96.83-KEVADIA COLONY_4/2</v>
      </c>
      <c r="AA1635" s="48">
        <f t="shared" si="429"/>
        <v>14</v>
      </c>
      <c r="AB1635" s="48">
        <f t="shared" si="430"/>
        <v>29</v>
      </c>
      <c r="AC1635" s="48">
        <f t="shared" si="431"/>
        <v>15</v>
      </c>
      <c r="AD1635" s="48">
        <f t="shared" si="432"/>
        <v>37</v>
      </c>
      <c r="AE1635" s="48" t="str">
        <f t="shared" si="433"/>
        <v>10.121.96.83</v>
      </c>
      <c r="AF1635" s="42" t="str">
        <f t="shared" si="434"/>
        <v>10.121.96.103</v>
      </c>
      <c r="AG1635" s="7" t="str">
        <f t="shared" si="435"/>
        <v>KEVADIA COLONY</v>
      </c>
      <c r="AH1635" s="7" t="str">
        <f t="shared" si="436"/>
        <v>SOU Dam Site Exchange</v>
      </c>
      <c r="AI1635" s="7" t="str">
        <f t="shared" si="437"/>
        <v>S4P2</v>
      </c>
      <c r="AJ1635" s="7" t="str">
        <f t="shared" si="438"/>
        <v>S1P5</v>
      </c>
      <c r="AK1635" s="7" t="str">
        <f>IFERROR(VLOOKUP(Z1635,'PASTE-DL-ALARMS'!$Q$10:$W$2200,7,FALSE),"")</f>
        <v/>
      </c>
      <c r="AL1635" s="55" t="str">
        <f>IFERROR(VLOOKUP(Z1635,'PASTE-DL-ALARMS'!$Q$10:$W$2200,3,FALSE),"")</f>
        <v/>
      </c>
      <c r="AM1635" s="7" t="str">
        <f t="shared" si="439"/>
        <v>10.121.96.83_KEVADIA COLONY_S4P2</v>
      </c>
      <c r="AN1635" s="55" t="str">
        <f t="shared" si="440"/>
        <v>10.121.96.103_SOU Dam Site Exchange_S1P5</v>
      </c>
      <c r="AO1635" s="72" t="e">
        <f t="shared" ca="1" si="441"/>
        <v>#VALUE!</v>
      </c>
      <c r="AP1635" s="7" t="str">
        <f>IFERROR(VLOOKUP(Z1635,'PASTE-DL-ALARMS'!$Q$10:$Z$2800,8,FALSE),"")</f>
        <v/>
      </c>
    </row>
    <row r="1636" spans="1:42" x14ac:dyDescent="0.25">
      <c r="A1636" s="20"/>
      <c r="B1636" s="20"/>
      <c r="C1636" s="20" t="str">
        <f>IF(D1636="Critical",MAX($C$8:C1635)+1,"")</f>
        <v/>
      </c>
      <c r="D1636" s="20" t="str">
        <f t="shared" si="425"/>
        <v>-</v>
      </c>
      <c r="E1636" s="20" t="str">
        <f>VLOOKUP('PASTE-DOWN-DL'!F1636,'SSA-CODE'!$D$4:$E$56,2,FALSE)</f>
        <v>AHD</v>
      </c>
      <c r="F1636" s="48" t="str">
        <f t="shared" si="426"/>
        <v>SSA AM</v>
      </c>
      <c r="G1636" s="48" t="str">
        <f t="shared" si="427"/>
        <v xml:space="preserve">	SSA AM</v>
      </c>
      <c r="H1636" s="20">
        <v>1627</v>
      </c>
      <c r="I1636" t="s">
        <v>15481</v>
      </c>
      <c r="J1636" t="s">
        <v>6260</v>
      </c>
      <c r="K1636" t="s">
        <v>6275</v>
      </c>
      <c r="L1636" t="s">
        <v>6262</v>
      </c>
      <c r="M1636" t="s">
        <v>6263</v>
      </c>
      <c r="N1636" t="s">
        <v>15482</v>
      </c>
      <c r="O1636" t="s">
        <v>15483</v>
      </c>
      <c r="P1636" t="s">
        <v>6266</v>
      </c>
      <c r="Q1636" t="s">
        <v>7127</v>
      </c>
      <c r="R1636" t="s">
        <v>6279</v>
      </c>
      <c r="S1636" t="s">
        <v>15484</v>
      </c>
      <c r="T1636" t="s">
        <v>6313</v>
      </c>
      <c r="U1636" t="s">
        <v>15484</v>
      </c>
      <c r="V1636" t="s">
        <v>6271</v>
      </c>
      <c r="W1636" t="s">
        <v>15485</v>
      </c>
      <c r="X1636" t="s">
        <v>15486</v>
      </c>
      <c r="Y1636" t="s">
        <v>6269</v>
      </c>
      <c r="Z1636" s="48" t="str">
        <f t="shared" si="428"/>
        <v>SSA AM-10.121.18.131-Gift City_3/2-10.121.18.236-IIT PALAJ_2/5</v>
      </c>
      <c r="AA1636" s="48">
        <f t="shared" si="429"/>
        <v>15</v>
      </c>
      <c r="AB1636" s="48">
        <f t="shared" si="430"/>
        <v>25</v>
      </c>
      <c r="AC1636" s="48">
        <f t="shared" si="431"/>
        <v>15</v>
      </c>
      <c r="AD1636" s="48">
        <f t="shared" si="432"/>
        <v>25</v>
      </c>
      <c r="AE1636" s="48" t="str">
        <f t="shared" si="433"/>
        <v>10.121.18.236</v>
      </c>
      <c r="AF1636" s="42" t="str">
        <f t="shared" si="434"/>
        <v>10.121.18.131</v>
      </c>
      <c r="AG1636" s="7" t="str">
        <f t="shared" si="435"/>
        <v>IIT PALAJ</v>
      </c>
      <c r="AH1636" s="7" t="str">
        <f t="shared" si="436"/>
        <v>Gift City</v>
      </c>
      <c r="AI1636" s="7" t="str">
        <f t="shared" si="437"/>
        <v>S2P5</v>
      </c>
      <c r="AJ1636" s="7" t="str">
        <f t="shared" si="438"/>
        <v>S3P2</v>
      </c>
      <c r="AK1636" s="7" t="str">
        <f>IFERROR(VLOOKUP(Z1636,'PASTE-DL-ALARMS'!$Q$10:$W$2200,7,FALSE),"")</f>
        <v/>
      </c>
      <c r="AL1636" s="55" t="str">
        <f>IFERROR(VLOOKUP(Z1636,'PASTE-DL-ALARMS'!$Q$10:$W$2200,3,FALSE),"")</f>
        <v/>
      </c>
      <c r="AM1636" s="7" t="str">
        <f t="shared" si="439"/>
        <v>10.121.18.236_IIT PALAJ_S2P5</v>
      </c>
      <c r="AN1636" s="55" t="str">
        <f t="shared" si="440"/>
        <v>10.121.18.131_Gift City_S3P2</v>
      </c>
      <c r="AO1636" s="72" t="e">
        <f t="shared" ca="1" si="441"/>
        <v>#VALUE!</v>
      </c>
      <c r="AP1636" s="7" t="str">
        <f>IFERROR(VLOOKUP(Z1636,'PASTE-DL-ALARMS'!$Q$10:$Z$2800,8,FALSE),"")</f>
        <v/>
      </c>
    </row>
    <row r="1637" spans="1:42" x14ac:dyDescent="0.25">
      <c r="A1637" s="20"/>
      <c r="B1637" s="20"/>
      <c r="C1637" s="20" t="str">
        <f>IF(D1637="Critical",MAX($C$8:C1636)+1,"")</f>
        <v/>
      </c>
      <c r="D1637" s="20" t="str">
        <f t="shared" si="425"/>
        <v>-</v>
      </c>
      <c r="E1637" s="20" t="str">
        <f>VLOOKUP('PASTE-DOWN-DL'!F1637,'SSA-CODE'!$D$4:$E$56,2,FALSE)</f>
        <v>WTR RJ</v>
      </c>
      <c r="F1637" s="48" t="str">
        <f t="shared" si="426"/>
        <v>WTR RJ</v>
      </c>
      <c r="G1637" s="48" t="str">
        <f t="shared" si="427"/>
        <v xml:space="preserve">	WTR RJ</v>
      </c>
      <c r="H1637" s="20">
        <v>1628</v>
      </c>
      <c r="I1637" t="s">
        <v>15487</v>
      </c>
      <c r="J1637" t="s">
        <v>6260</v>
      </c>
      <c r="K1637" t="s">
        <v>6261</v>
      </c>
      <c r="L1637" t="s">
        <v>6262</v>
      </c>
      <c r="M1637" t="s">
        <v>6263</v>
      </c>
      <c r="N1637" t="s">
        <v>15488</v>
      </c>
      <c r="O1637" t="s">
        <v>15489</v>
      </c>
      <c r="P1637" t="s">
        <v>6266</v>
      </c>
      <c r="Q1637" t="s">
        <v>6408</v>
      </c>
      <c r="R1637" t="s">
        <v>6378</v>
      </c>
      <c r="S1637" t="s">
        <v>6269</v>
      </c>
      <c r="T1637" t="s">
        <v>9509</v>
      </c>
      <c r="U1637" t="s">
        <v>6269</v>
      </c>
      <c r="V1637" t="s">
        <v>6271</v>
      </c>
      <c r="W1637" t="s">
        <v>15490</v>
      </c>
      <c r="X1637" t="s">
        <v>15491</v>
      </c>
      <c r="Y1637" t="s">
        <v>6269</v>
      </c>
      <c r="Z1637" s="48" t="str">
        <f t="shared" si="428"/>
        <v>WTR RJ-10.121.17.56-Bhayavadar_S4P1-10.121.68.208-SIDSAR_S3/P1</v>
      </c>
      <c r="AA1637" s="48">
        <f t="shared" si="429"/>
        <v>15</v>
      </c>
      <c r="AB1637" s="48">
        <f t="shared" si="430"/>
        <v>22</v>
      </c>
      <c r="AC1637" s="48">
        <f t="shared" si="431"/>
        <v>14</v>
      </c>
      <c r="AD1637" s="48">
        <f t="shared" si="432"/>
        <v>25</v>
      </c>
      <c r="AE1637" s="48" t="str">
        <f t="shared" si="433"/>
        <v>10.121.68.208</v>
      </c>
      <c r="AF1637" s="42" t="str">
        <f t="shared" si="434"/>
        <v>10.121.17.56</v>
      </c>
      <c r="AG1637" s="7" t="str">
        <f t="shared" si="435"/>
        <v>SIDSAR</v>
      </c>
      <c r="AH1637" s="7" t="str">
        <f t="shared" si="436"/>
        <v>Bhayavadar</v>
      </c>
      <c r="AI1637" s="7" t="str">
        <f t="shared" si="437"/>
        <v>S3P1</v>
      </c>
      <c r="AJ1637" s="7" t="str">
        <f t="shared" si="438"/>
        <v>S4P1</v>
      </c>
      <c r="AK1637" s="7" t="str">
        <f>IFERROR(VLOOKUP(Z1637,'PASTE-DL-ALARMS'!$Q$10:$W$2200,7,FALSE),"")</f>
        <v/>
      </c>
      <c r="AL1637" s="55" t="str">
        <f>IFERROR(VLOOKUP(Z1637,'PASTE-DL-ALARMS'!$Q$10:$W$2200,3,FALSE),"")</f>
        <v/>
      </c>
      <c r="AM1637" s="7" t="str">
        <f t="shared" si="439"/>
        <v>10.121.68.208_SIDSAR_S3P1</v>
      </c>
      <c r="AN1637" s="55" t="str">
        <f t="shared" si="440"/>
        <v>10.121.17.56_Bhayavadar_S4P1</v>
      </c>
      <c r="AO1637" s="72" t="e">
        <f t="shared" ca="1" si="441"/>
        <v>#VALUE!</v>
      </c>
      <c r="AP1637" s="7" t="str">
        <f>IFERROR(VLOOKUP(Z1637,'PASTE-DL-ALARMS'!$Q$10:$Z$2800,8,FALSE),"")</f>
        <v/>
      </c>
    </row>
    <row r="1638" spans="1:42" x14ac:dyDescent="0.25">
      <c r="A1638" s="20"/>
      <c r="B1638" s="20"/>
      <c r="C1638" s="20" t="str">
        <f>IF(D1638="Critical",MAX($C$8:C1637)+1,"")</f>
        <v/>
      </c>
      <c r="D1638" s="20" t="str">
        <f t="shared" si="425"/>
        <v>-</v>
      </c>
      <c r="E1638" s="20" t="str">
        <f>VLOOKUP('PASTE-DOWN-DL'!F1638,'SSA-CODE'!$D$4:$E$56,2,FALSE)</f>
        <v>AHD</v>
      </c>
      <c r="F1638" s="48" t="str">
        <f t="shared" si="426"/>
        <v>SSA AM</v>
      </c>
      <c r="G1638" s="48" t="str">
        <f t="shared" si="427"/>
        <v xml:space="preserve">	SSA AM</v>
      </c>
      <c r="H1638" s="20">
        <v>1629</v>
      </c>
      <c r="I1638" t="s">
        <v>15492</v>
      </c>
      <c r="J1638" t="s">
        <v>6260</v>
      </c>
      <c r="K1638" t="s">
        <v>6275</v>
      </c>
      <c r="L1638" t="s">
        <v>6262</v>
      </c>
      <c r="M1638" t="s">
        <v>6263</v>
      </c>
      <c r="N1638" t="s">
        <v>15493</v>
      </c>
      <c r="O1638" t="s">
        <v>15494</v>
      </c>
      <c r="P1638" t="s">
        <v>6266</v>
      </c>
      <c r="Q1638" t="s">
        <v>6431</v>
      </c>
      <c r="R1638" t="s">
        <v>6294</v>
      </c>
      <c r="S1638" t="s">
        <v>15495</v>
      </c>
      <c r="T1638" t="s">
        <v>6950</v>
      </c>
      <c r="U1638" t="s">
        <v>15495</v>
      </c>
      <c r="V1638" t="s">
        <v>6271</v>
      </c>
      <c r="W1638" t="s">
        <v>15496</v>
      </c>
      <c r="X1638" t="s">
        <v>15497</v>
      </c>
      <c r="Y1638" t="s">
        <v>6269</v>
      </c>
      <c r="Z1638" s="48" t="str">
        <f t="shared" si="428"/>
        <v>SSA AM-10.121.18.165-Airforce Meghaninagar A1_2/5-10.121.18.151-Shahibaugh 2 B2_6/3</v>
      </c>
      <c r="AA1638" s="48">
        <f t="shared" si="429"/>
        <v>15</v>
      </c>
      <c r="AB1638" s="48">
        <f t="shared" si="430"/>
        <v>28</v>
      </c>
      <c r="AC1638" s="48">
        <f t="shared" si="431"/>
        <v>15</v>
      </c>
      <c r="AD1638" s="48">
        <f t="shared" si="432"/>
        <v>37</v>
      </c>
      <c r="AE1638" s="48" t="str">
        <f t="shared" si="433"/>
        <v>10.121.18.151</v>
      </c>
      <c r="AF1638" s="42" t="str">
        <f t="shared" si="434"/>
        <v>10.121.18.165</v>
      </c>
      <c r="AG1638" s="7" t="str">
        <f t="shared" si="435"/>
        <v>Shahibaugh 2</v>
      </c>
      <c r="AH1638" s="7" t="str">
        <f t="shared" si="436"/>
        <v>AIRFORCE MEGHANINAGAR</v>
      </c>
      <c r="AI1638" s="7" t="str">
        <f t="shared" si="437"/>
        <v>S6P3</v>
      </c>
      <c r="AJ1638" s="7" t="str">
        <f t="shared" si="438"/>
        <v>S2P5</v>
      </c>
      <c r="AK1638" s="7" t="str">
        <f>IFERROR(VLOOKUP(Z1638,'PASTE-DL-ALARMS'!$Q$10:$W$2200,7,FALSE),"")</f>
        <v/>
      </c>
      <c r="AL1638" s="55" t="str">
        <f>IFERROR(VLOOKUP(Z1638,'PASTE-DL-ALARMS'!$Q$10:$W$2200,3,FALSE),"")</f>
        <v/>
      </c>
      <c r="AM1638" s="7" t="str">
        <f t="shared" si="439"/>
        <v>10.121.18.151_Shahibaugh 2_S6P3</v>
      </c>
      <c r="AN1638" s="55" t="str">
        <f t="shared" si="440"/>
        <v>10.121.18.165_AIRFORCE MEGHANINAGAR_S2P5</v>
      </c>
      <c r="AO1638" s="72" t="e">
        <f t="shared" ca="1" si="441"/>
        <v>#VALUE!</v>
      </c>
      <c r="AP1638" s="7" t="str">
        <f>IFERROR(VLOOKUP(Z1638,'PASTE-DL-ALARMS'!$Q$10:$Z$2800,8,FALSE),"")</f>
        <v/>
      </c>
    </row>
    <row r="1639" spans="1:42" x14ac:dyDescent="0.25">
      <c r="A1639" s="20"/>
      <c r="B1639" s="20"/>
      <c r="C1639" s="20" t="str">
        <f>IF(D1639="Critical",MAX($C$8:C1638)+1,"")</f>
        <v/>
      </c>
      <c r="D1639" s="20" t="str">
        <f t="shared" si="425"/>
        <v>-</v>
      </c>
      <c r="E1639" s="20" t="str">
        <f>VLOOKUP('PASTE-DOWN-DL'!F1639,'SSA-CODE'!$D$4:$E$56,2,FALSE)</f>
        <v>BUJ</v>
      </c>
      <c r="F1639" s="48" t="str">
        <f t="shared" si="426"/>
        <v>SSA BUJ</v>
      </c>
      <c r="G1639" s="48" t="str">
        <f t="shared" si="427"/>
        <v xml:space="preserve">	SSA BUJ</v>
      </c>
      <c r="H1639" s="20">
        <v>1630</v>
      </c>
      <c r="I1639" t="s">
        <v>15498</v>
      </c>
      <c r="J1639" t="s">
        <v>6260</v>
      </c>
      <c r="K1639" t="s">
        <v>6275</v>
      </c>
      <c r="L1639" t="s">
        <v>6262</v>
      </c>
      <c r="M1639" t="s">
        <v>6263</v>
      </c>
      <c r="N1639" t="s">
        <v>15499</v>
      </c>
      <c r="O1639" t="s">
        <v>15500</v>
      </c>
      <c r="P1639" t="s">
        <v>6266</v>
      </c>
      <c r="Q1639" t="s">
        <v>6460</v>
      </c>
      <c r="R1639" t="s">
        <v>6279</v>
      </c>
      <c r="S1639" t="s">
        <v>15501</v>
      </c>
      <c r="T1639" t="s">
        <v>6500</v>
      </c>
      <c r="U1639" t="s">
        <v>6501</v>
      </c>
      <c r="V1639" t="s">
        <v>6271</v>
      </c>
      <c r="W1639" t="s">
        <v>15502</v>
      </c>
      <c r="X1639" t="s">
        <v>6488</v>
      </c>
      <c r="Y1639" t="s">
        <v>6269</v>
      </c>
      <c r="Z1639" s="48" t="str">
        <f t="shared" si="428"/>
        <v>SSA BUJ-10.121.17.87-KFTZ A1_2/5-10.121.24.125-Kutch-Arcade A1_1/5</v>
      </c>
      <c r="AA1639" s="48">
        <f t="shared" si="429"/>
        <v>14</v>
      </c>
      <c r="AB1639" s="48">
        <f t="shared" si="430"/>
        <v>19</v>
      </c>
      <c r="AC1639" s="48">
        <f t="shared" si="431"/>
        <v>15</v>
      </c>
      <c r="AD1639" s="48">
        <f t="shared" si="432"/>
        <v>24</v>
      </c>
      <c r="AE1639" s="48" t="str">
        <f t="shared" si="433"/>
        <v>10.121.17.87</v>
      </c>
      <c r="AF1639" s="42" t="str">
        <f t="shared" si="434"/>
        <v>10.121.24.125</v>
      </c>
      <c r="AG1639" s="7" t="str">
        <f t="shared" si="435"/>
        <v>KFTZ</v>
      </c>
      <c r="AH1639" s="7" t="str">
        <f t="shared" si="436"/>
        <v>KANDLA 1</v>
      </c>
      <c r="AI1639" s="7" t="str">
        <f t="shared" si="437"/>
        <v>S2P5</v>
      </c>
      <c r="AJ1639" s="7" t="str">
        <f t="shared" si="438"/>
        <v>S1P5</v>
      </c>
      <c r="AK1639" s="7" t="str">
        <f>IFERROR(VLOOKUP(Z1639,'PASTE-DL-ALARMS'!$Q$10:$W$2200,7,FALSE),"")</f>
        <v/>
      </c>
      <c r="AL1639" s="55" t="str">
        <f>IFERROR(VLOOKUP(Z1639,'PASTE-DL-ALARMS'!$Q$10:$W$2200,3,FALSE),"")</f>
        <v/>
      </c>
      <c r="AM1639" s="7" t="str">
        <f t="shared" si="439"/>
        <v>10.121.17.87_KFTZ_S2P5</v>
      </c>
      <c r="AN1639" s="55" t="str">
        <f t="shared" si="440"/>
        <v>10.121.24.125_KANDLA 1_S1P5</v>
      </c>
      <c r="AO1639" s="72" t="e">
        <f t="shared" ca="1" si="441"/>
        <v>#VALUE!</v>
      </c>
      <c r="AP1639" s="7" t="str">
        <f>IFERROR(VLOOKUP(Z1639,'PASTE-DL-ALARMS'!$Q$10:$Z$2800,8,FALSE),"")</f>
        <v/>
      </c>
    </row>
    <row r="1640" spans="1:42" x14ac:dyDescent="0.25">
      <c r="A1640" s="20"/>
      <c r="B1640" s="20"/>
      <c r="C1640" s="20" t="str">
        <f>IF(D1640="Critical",MAX($C$8:C1639)+1,"")</f>
        <v/>
      </c>
      <c r="D1640" s="20" t="str">
        <f t="shared" si="425"/>
        <v>-</v>
      </c>
      <c r="E1640" s="20" t="str">
        <f>VLOOKUP('PASTE-DOWN-DL'!F1640,'SSA-CODE'!$D$4:$E$56,2,FALSE)</f>
        <v>VDA</v>
      </c>
      <c r="F1640" s="48" t="str">
        <f t="shared" si="426"/>
        <v>SSA VDR</v>
      </c>
      <c r="G1640" s="48" t="str">
        <f t="shared" si="427"/>
        <v xml:space="preserve">	SSA VDR</v>
      </c>
      <c r="H1640" s="20">
        <v>1631</v>
      </c>
      <c r="I1640" t="s">
        <v>15503</v>
      </c>
      <c r="J1640" t="s">
        <v>6260</v>
      </c>
      <c r="K1640" t="s">
        <v>6275</v>
      </c>
      <c r="L1640" t="s">
        <v>6262</v>
      </c>
      <c r="M1640" t="s">
        <v>6263</v>
      </c>
      <c r="N1640" t="s">
        <v>15504</v>
      </c>
      <c r="O1640" t="s">
        <v>15505</v>
      </c>
      <c r="P1640" t="s">
        <v>6266</v>
      </c>
      <c r="Q1640" t="s">
        <v>7090</v>
      </c>
      <c r="R1640" t="s">
        <v>7090</v>
      </c>
      <c r="S1640" t="s">
        <v>15506</v>
      </c>
      <c r="T1640" t="s">
        <v>6486</v>
      </c>
      <c r="U1640" t="s">
        <v>12950</v>
      </c>
      <c r="V1640" t="s">
        <v>6271</v>
      </c>
      <c r="W1640" t="s">
        <v>15507</v>
      </c>
      <c r="X1640" t="s">
        <v>15508</v>
      </c>
      <c r="Y1640" t="s">
        <v>6269</v>
      </c>
      <c r="Z1640" s="48" t="str">
        <f t="shared" si="428"/>
        <v>SSA VDR-10.121.99.156-NURSING_COLLEGE_1/6-10.121.19.140-VASANA_4/2</v>
      </c>
      <c r="AA1640" s="48">
        <f t="shared" si="429"/>
        <v>15</v>
      </c>
      <c r="AB1640" s="48">
        <f t="shared" si="430"/>
        <v>31</v>
      </c>
      <c r="AC1640" s="48">
        <f t="shared" si="431"/>
        <v>15</v>
      </c>
      <c r="AD1640" s="48">
        <f t="shared" si="432"/>
        <v>22</v>
      </c>
      <c r="AE1640" s="48" t="str">
        <f t="shared" si="433"/>
        <v>10.121.99.156</v>
      </c>
      <c r="AF1640" s="42" t="str">
        <f t="shared" si="434"/>
        <v>10.121.19.140</v>
      </c>
      <c r="AG1640" s="7" t="str">
        <f t="shared" si="435"/>
        <v>NURSING COLLEGE</v>
      </c>
      <c r="AH1640" s="7" t="str">
        <f t="shared" si="436"/>
        <v>VASANA</v>
      </c>
      <c r="AI1640" s="7" t="str">
        <f t="shared" si="437"/>
        <v>S1P6</v>
      </c>
      <c r="AJ1640" s="7" t="str">
        <f t="shared" si="438"/>
        <v>S4P2</v>
      </c>
      <c r="AK1640" s="7" t="str">
        <f>IFERROR(VLOOKUP(Z1640,'PASTE-DL-ALARMS'!$Q$10:$W$2200,7,FALSE),"")</f>
        <v/>
      </c>
      <c r="AL1640" s="55" t="str">
        <f>IFERROR(VLOOKUP(Z1640,'PASTE-DL-ALARMS'!$Q$10:$W$2200,3,FALSE),"")</f>
        <v/>
      </c>
      <c r="AM1640" s="7" t="str">
        <f t="shared" si="439"/>
        <v>10.121.99.156_NURSING COLLEGE_S1P6</v>
      </c>
      <c r="AN1640" s="55" t="str">
        <f t="shared" si="440"/>
        <v>10.121.19.140_VASANA_S4P2</v>
      </c>
      <c r="AO1640" s="72" t="e">
        <f t="shared" ca="1" si="441"/>
        <v>#VALUE!</v>
      </c>
      <c r="AP1640" s="7" t="str">
        <f>IFERROR(VLOOKUP(Z1640,'PASTE-DL-ALARMS'!$Q$10:$Z$2800,8,FALSE),"")</f>
        <v/>
      </c>
    </row>
    <row r="1641" spans="1:42" x14ac:dyDescent="0.25">
      <c r="A1641" s="20"/>
      <c r="B1641" s="20"/>
      <c r="C1641" s="20" t="str">
        <f>IF(D1641="Critical",MAX($C$8:C1640)+1,"")</f>
        <v/>
      </c>
      <c r="D1641" s="20" t="str">
        <f t="shared" si="425"/>
        <v>-</v>
      </c>
      <c r="E1641" s="20" t="str">
        <f>VLOOKUP('PASTE-DOWN-DL'!F1641,'SSA-CODE'!$D$4:$E$56,2,FALSE)</f>
        <v>AHD</v>
      </c>
      <c r="F1641" s="48" t="str">
        <f t="shared" si="426"/>
        <v>SSA AM</v>
      </c>
      <c r="G1641" s="48" t="str">
        <f t="shared" si="427"/>
        <v xml:space="preserve">	SSA AM</v>
      </c>
      <c r="H1641" s="20">
        <v>1632</v>
      </c>
      <c r="I1641" t="s">
        <v>15509</v>
      </c>
      <c r="J1641" t="s">
        <v>6260</v>
      </c>
      <c r="K1641" t="s">
        <v>6275</v>
      </c>
      <c r="L1641" t="s">
        <v>6262</v>
      </c>
      <c r="M1641" t="s">
        <v>6263</v>
      </c>
      <c r="N1641" t="s">
        <v>15510</v>
      </c>
      <c r="O1641" t="s">
        <v>15511</v>
      </c>
      <c r="P1641" t="s">
        <v>6266</v>
      </c>
      <c r="Q1641" t="s">
        <v>7090</v>
      </c>
      <c r="R1641" t="s">
        <v>7090</v>
      </c>
      <c r="S1641" t="s">
        <v>15512</v>
      </c>
      <c r="T1641" t="s">
        <v>6287</v>
      </c>
      <c r="U1641" t="s">
        <v>15512</v>
      </c>
      <c r="V1641" t="s">
        <v>6271</v>
      </c>
      <c r="W1641" t="s">
        <v>15513</v>
      </c>
      <c r="X1641" t="s">
        <v>15514</v>
      </c>
      <c r="Y1641" t="s">
        <v>6269</v>
      </c>
      <c r="Z1641" s="48" t="str">
        <f t="shared" si="428"/>
        <v>SSA AM-10.121.18.94-GUJAHD_LKP_DC_1/5-10.121.17.203-GUJAHD_Info_B2_3/3</v>
      </c>
      <c r="AA1641" s="48">
        <f t="shared" si="429"/>
        <v>14</v>
      </c>
      <c r="AB1641" s="48">
        <f t="shared" si="430"/>
        <v>27</v>
      </c>
      <c r="AC1641" s="48">
        <f t="shared" si="431"/>
        <v>15</v>
      </c>
      <c r="AD1641" s="48">
        <f t="shared" si="432"/>
        <v>20</v>
      </c>
      <c r="AE1641" s="48" t="str">
        <f t="shared" si="433"/>
        <v>10.121.18.94</v>
      </c>
      <c r="AF1641" s="42" t="str">
        <f t="shared" si="434"/>
        <v>10.121.17.203</v>
      </c>
      <c r="AG1641" s="7" t="str">
        <f t="shared" si="435"/>
        <v>LKP Security</v>
      </c>
      <c r="AH1641" s="7" t="str">
        <f t="shared" si="436"/>
        <v>INFO</v>
      </c>
      <c r="AI1641" s="7" t="str">
        <f t="shared" si="437"/>
        <v>S1P5</v>
      </c>
      <c r="AJ1641" s="7" t="str">
        <f t="shared" si="438"/>
        <v>S3P3</v>
      </c>
      <c r="AK1641" s="7" t="str">
        <f>IFERROR(VLOOKUP(Z1641,'PASTE-DL-ALARMS'!$Q$10:$W$2200,7,FALSE),"")</f>
        <v/>
      </c>
      <c r="AL1641" s="55" t="str">
        <f>IFERROR(VLOOKUP(Z1641,'PASTE-DL-ALARMS'!$Q$10:$W$2200,3,FALSE),"")</f>
        <v/>
      </c>
      <c r="AM1641" s="7" t="str">
        <f t="shared" si="439"/>
        <v>10.121.18.94_LKP Security_S1P5</v>
      </c>
      <c r="AN1641" s="55" t="str">
        <f t="shared" si="440"/>
        <v>10.121.17.203_INFO_S3P3</v>
      </c>
      <c r="AO1641" s="72" t="e">
        <f t="shared" ca="1" si="441"/>
        <v>#VALUE!</v>
      </c>
      <c r="AP1641" s="7" t="str">
        <f>IFERROR(VLOOKUP(Z1641,'PASTE-DL-ALARMS'!$Q$10:$Z$2800,8,FALSE),"")</f>
        <v/>
      </c>
    </row>
    <row r="1642" spans="1:42" x14ac:dyDescent="0.25">
      <c r="A1642" s="20"/>
      <c r="B1642" s="20"/>
      <c r="C1642" s="20" t="str">
        <f>IF(D1642="Critical",MAX($C$8:C1641)+1,"")</f>
        <v/>
      </c>
      <c r="D1642" s="20" t="str">
        <f t="shared" si="425"/>
        <v>-</v>
      </c>
      <c r="E1642" s="20" t="str">
        <f>VLOOKUP('PASTE-DOWN-DL'!F1642,'SSA-CODE'!$D$4:$E$56,2,FALSE)</f>
        <v>AHD</v>
      </c>
      <c r="F1642" s="48" t="str">
        <f t="shared" si="426"/>
        <v>SSA AM</v>
      </c>
      <c r="G1642" s="48" t="str">
        <f t="shared" si="427"/>
        <v xml:space="preserve">	SSA AM</v>
      </c>
      <c r="H1642" s="20">
        <v>1633</v>
      </c>
      <c r="I1642" t="s">
        <v>15515</v>
      </c>
      <c r="J1642" t="s">
        <v>6260</v>
      </c>
      <c r="K1642" t="s">
        <v>6275</v>
      </c>
      <c r="L1642" t="s">
        <v>6262</v>
      </c>
      <c r="M1642" t="s">
        <v>6263</v>
      </c>
      <c r="N1642" t="s">
        <v>15516</v>
      </c>
      <c r="O1642" t="s">
        <v>15517</v>
      </c>
      <c r="P1642" t="s">
        <v>6266</v>
      </c>
      <c r="Q1642" t="s">
        <v>6665</v>
      </c>
      <c r="R1642" t="s">
        <v>6279</v>
      </c>
      <c r="S1642" t="s">
        <v>15518</v>
      </c>
      <c r="T1642" t="s">
        <v>6770</v>
      </c>
      <c r="U1642" t="s">
        <v>15518</v>
      </c>
      <c r="V1642" t="s">
        <v>6271</v>
      </c>
      <c r="W1642" t="s">
        <v>15519</v>
      </c>
      <c r="X1642" t="s">
        <v>15520</v>
      </c>
      <c r="Y1642" t="s">
        <v>6269</v>
      </c>
      <c r="Z1642" s="48" t="str">
        <f t="shared" si="428"/>
        <v>SSA AM-10.121.15.163-VISALPUR-EXCHG A1_2/6-10.121.15.162-Bhat-Cadila A1_1/5</v>
      </c>
      <c r="AA1642" s="48">
        <f t="shared" si="429"/>
        <v>15</v>
      </c>
      <c r="AB1642" s="48">
        <f t="shared" si="430"/>
        <v>30</v>
      </c>
      <c r="AC1642" s="48">
        <f t="shared" si="431"/>
        <v>15</v>
      </c>
      <c r="AD1642" s="48">
        <f t="shared" si="432"/>
        <v>27</v>
      </c>
      <c r="AE1642" s="48" t="str">
        <f t="shared" si="433"/>
        <v>10.121.15.163</v>
      </c>
      <c r="AF1642" s="42" t="str">
        <f t="shared" si="434"/>
        <v>10.121.15.162</v>
      </c>
      <c r="AG1642" s="7" t="str">
        <f t="shared" si="435"/>
        <v>VISALPUR-EXCHG</v>
      </c>
      <c r="AH1642" s="7" t="str">
        <f t="shared" si="436"/>
        <v>Bhat Cadila</v>
      </c>
      <c r="AI1642" s="7" t="str">
        <f t="shared" si="437"/>
        <v>S2P6</v>
      </c>
      <c r="AJ1642" s="7" t="str">
        <f t="shared" si="438"/>
        <v>S1P5</v>
      </c>
      <c r="AK1642" s="7" t="str">
        <f>IFERROR(VLOOKUP(Z1642,'PASTE-DL-ALARMS'!$Q$10:$W$2200,7,FALSE),"")</f>
        <v/>
      </c>
      <c r="AL1642" s="55" t="str">
        <f>IFERROR(VLOOKUP(Z1642,'PASTE-DL-ALARMS'!$Q$10:$W$2200,3,FALSE),"")</f>
        <v/>
      </c>
      <c r="AM1642" s="7" t="str">
        <f t="shared" si="439"/>
        <v>10.121.15.163_VISALPUR-EXCHG_S2P6</v>
      </c>
      <c r="AN1642" s="55" t="str">
        <f t="shared" si="440"/>
        <v>10.121.15.162_Bhat Cadila_S1P5</v>
      </c>
      <c r="AO1642" s="72" t="e">
        <f t="shared" ca="1" si="441"/>
        <v>#VALUE!</v>
      </c>
      <c r="AP1642" s="7" t="str">
        <f>IFERROR(VLOOKUP(Z1642,'PASTE-DL-ALARMS'!$Q$10:$Z$2800,8,FALSE),"")</f>
        <v/>
      </c>
    </row>
    <row r="1643" spans="1:42" x14ac:dyDescent="0.25">
      <c r="A1643" s="20"/>
      <c r="B1643" s="20"/>
      <c r="C1643" s="20" t="str">
        <f>IF(D1643="Critical",MAX($C$8:C1642)+1,"")</f>
        <v/>
      </c>
      <c r="D1643" s="20" t="str">
        <f t="shared" si="425"/>
        <v>-</v>
      </c>
      <c r="E1643" s="20" t="str">
        <f>VLOOKUP('PASTE-DOWN-DL'!F1643,'SSA-CODE'!$D$4:$E$56,2,FALSE)</f>
        <v>NDD</v>
      </c>
      <c r="F1643" s="48" t="str">
        <f t="shared" si="426"/>
        <v>SSA NAD</v>
      </c>
      <c r="G1643" s="48" t="str">
        <f t="shared" si="427"/>
        <v xml:space="preserve">	SSA NAD</v>
      </c>
      <c r="H1643" s="20">
        <v>1634</v>
      </c>
      <c r="I1643" t="s">
        <v>15521</v>
      </c>
      <c r="J1643" t="s">
        <v>6260</v>
      </c>
      <c r="K1643" t="s">
        <v>6261</v>
      </c>
      <c r="L1643" t="s">
        <v>6262</v>
      </c>
      <c r="M1643" t="s">
        <v>6263</v>
      </c>
      <c r="N1643" t="s">
        <v>15522</v>
      </c>
      <c r="O1643" t="s">
        <v>15523</v>
      </c>
      <c r="P1643" t="s">
        <v>6266</v>
      </c>
      <c r="Q1643" t="s">
        <v>6460</v>
      </c>
      <c r="R1643" t="s">
        <v>6706</v>
      </c>
      <c r="S1643" t="s">
        <v>10350</v>
      </c>
      <c r="T1643" t="s">
        <v>6770</v>
      </c>
      <c r="U1643" t="s">
        <v>10350</v>
      </c>
      <c r="V1643" t="s">
        <v>6271</v>
      </c>
      <c r="W1643" t="s">
        <v>15524</v>
      </c>
      <c r="X1643" t="s">
        <v>15525</v>
      </c>
      <c r="Y1643" t="s">
        <v>6269</v>
      </c>
      <c r="Z1643" s="48" t="str">
        <f t="shared" si="428"/>
        <v>SSA NAD-10.121.24.228-PIJ ROAD B1_6/1-10.121.24.243-DC NADIAD B1_3/1</v>
      </c>
      <c r="AA1643" s="48">
        <f t="shared" si="429"/>
        <v>15</v>
      </c>
      <c r="AB1643" s="48">
        <f t="shared" si="430"/>
        <v>25</v>
      </c>
      <c r="AC1643" s="48">
        <f t="shared" si="431"/>
        <v>15</v>
      </c>
      <c r="AD1643" s="48">
        <f t="shared" si="432"/>
        <v>24</v>
      </c>
      <c r="AE1643" s="48" t="str">
        <f t="shared" si="433"/>
        <v>10.121.24.243</v>
      </c>
      <c r="AF1643" s="42" t="str">
        <f t="shared" si="434"/>
        <v>10.121.24.228</v>
      </c>
      <c r="AG1643" s="7" t="str">
        <f t="shared" si="435"/>
        <v>DC NADIAD</v>
      </c>
      <c r="AH1643" s="7" t="str">
        <f t="shared" si="436"/>
        <v>PIJ ROAD</v>
      </c>
      <c r="AI1643" s="7" t="str">
        <f t="shared" si="437"/>
        <v>S3P1</v>
      </c>
      <c r="AJ1643" s="7" t="str">
        <f t="shared" si="438"/>
        <v>S6P1</v>
      </c>
      <c r="AK1643" s="7" t="str">
        <f>IFERROR(VLOOKUP(Z1643,'PASTE-DL-ALARMS'!$Q$10:$W$2200,7,FALSE),"")</f>
        <v/>
      </c>
      <c r="AL1643" s="55" t="str">
        <f>IFERROR(VLOOKUP(Z1643,'PASTE-DL-ALARMS'!$Q$10:$W$2200,3,FALSE),"")</f>
        <v/>
      </c>
      <c r="AM1643" s="7" t="str">
        <f t="shared" si="439"/>
        <v>10.121.24.243_DC NADIAD_S3P1</v>
      </c>
      <c r="AN1643" s="55" t="str">
        <f t="shared" si="440"/>
        <v>10.121.24.228_PIJ ROAD_S6P1</v>
      </c>
      <c r="AO1643" s="72" t="e">
        <f t="shared" ca="1" si="441"/>
        <v>#VALUE!</v>
      </c>
      <c r="AP1643" s="7" t="str">
        <f>IFERROR(VLOOKUP(Z1643,'PASTE-DL-ALARMS'!$Q$10:$Z$2800,8,FALSE),"")</f>
        <v/>
      </c>
    </row>
    <row r="1644" spans="1:42" x14ac:dyDescent="0.25">
      <c r="A1644" s="20"/>
      <c r="B1644" s="20"/>
      <c r="C1644" s="20" t="str">
        <f>IF(D1644="Critical",MAX($C$8:C1643)+1,"")</f>
        <v/>
      </c>
      <c r="D1644" s="20" t="str">
        <f t="shared" si="425"/>
        <v>-</v>
      </c>
      <c r="E1644" s="20" t="str">
        <f>VLOOKUP('PASTE-DOWN-DL'!F1644,'SSA-CODE'!$D$4:$E$56,2,FALSE)</f>
        <v>WTR AM</v>
      </c>
      <c r="F1644" s="48" t="str">
        <f t="shared" si="426"/>
        <v>WTR AM</v>
      </c>
      <c r="G1644" s="48" t="str">
        <f t="shared" si="427"/>
        <v xml:space="preserve">	WTR AM</v>
      </c>
      <c r="H1644" s="20">
        <v>1635</v>
      </c>
      <c r="I1644" t="s">
        <v>15526</v>
      </c>
      <c r="J1644" t="s">
        <v>6260</v>
      </c>
      <c r="K1644" t="s">
        <v>6261</v>
      </c>
      <c r="L1644" t="s">
        <v>6262</v>
      </c>
      <c r="M1644" t="s">
        <v>6263</v>
      </c>
      <c r="N1644" t="s">
        <v>15527</v>
      </c>
      <c r="O1644" t="s">
        <v>15528</v>
      </c>
      <c r="P1644" t="s">
        <v>6266</v>
      </c>
      <c r="Q1644" t="s">
        <v>7052</v>
      </c>
      <c r="R1644" t="s">
        <v>7499</v>
      </c>
      <c r="S1644" t="s">
        <v>6269</v>
      </c>
      <c r="T1644" t="s">
        <v>6270</v>
      </c>
      <c r="U1644" t="s">
        <v>6269</v>
      </c>
      <c r="V1644" t="s">
        <v>6271</v>
      </c>
      <c r="W1644" t="s">
        <v>15529</v>
      </c>
      <c r="X1644" t="s">
        <v>15530</v>
      </c>
      <c r="Y1644" t="s">
        <v>6269</v>
      </c>
      <c r="Z1644" s="48" t="str">
        <f t="shared" si="428"/>
        <v>WTR AM-10.121.68.3-Bardoli_6/1-10.121.100.17-Kadodara_4/1 10GE</v>
      </c>
      <c r="AA1644" s="48">
        <f t="shared" si="429"/>
        <v>13</v>
      </c>
      <c r="AB1644" s="48">
        <f t="shared" si="430"/>
        <v>21</v>
      </c>
      <c r="AC1644" s="48">
        <f t="shared" si="431"/>
        <v>15</v>
      </c>
      <c r="AD1644" s="48">
        <f t="shared" si="432"/>
        <v>24</v>
      </c>
      <c r="AE1644" s="48" t="str">
        <f t="shared" si="433"/>
        <v>10.121.68.3</v>
      </c>
      <c r="AF1644" s="42" t="str">
        <f t="shared" si="434"/>
        <v>10.121.100.17</v>
      </c>
      <c r="AG1644" s="7" t="str">
        <f t="shared" si="435"/>
        <v>Bardoli</v>
      </c>
      <c r="AH1644" s="7" t="str">
        <f t="shared" si="436"/>
        <v>KADODARA</v>
      </c>
      <c r="AI1644" s="7" t="str">
        <f t="shared" si="437"/>
        <v>S6P1</v>
      </c>
      <c r="AJ1644" s="7" t="str">
        <f t="shared" si="438"/>
        <v>S4P1</v>
      </c>
      <c r="AK1644" s="7" t="str">
        <f>IFERROR(VLOOKUP(Z1644,'PASTE-DL-ALARMS'!$Q$10:$W$2200,7,FALSE),"")</f>
        <v/>
      </c>
      <c r="AL1644" s="55" t="str">
        <f>IFERROR(VLOOKUP(Z1644,'PASTE-DL-ALARMS'!$Q$10:$W$2200,3,FALSE),"")</f>
        <v/>
      </c>
      <c r="AM1644" s="7" t="str">
        <f t="shared" si="439"/>
        <v>10.121.68.3_Bardoli_S6P1</v>
      </c>
      <c r="AN1644" s="55" t="str">
        <f t="shared" si="440"/>
        <v>10.121.100.17_KADODARA_S4P1</v>
      </c>
      <c r="AO1644" s="72" t="e">
        <f t="shared" ca="1" si="441"/>
        <v>#VALUE!</v>
      </c>
      <c r="AP1644" s="7" t="str">
        <f>IFERROR(VLOOKUP(Z1644,'PASTE-DL-ALARMS'!$Q$10:$Z$2800,8,FALSE),"")</f>
        <v/>
      </c>
    </row>
    <row r="1645" spans="1:42" x14ac:dyDescent="0.25">
      <c r="A1645" s="20"/>
      <c r="B1645" s="20"/>
      <c r="C1645" s="20" t="str">
        <f>IF(D1645="Critical",MAX($C$8:C1644)+1,"")</f>
        <v/>
      </c>
      <c r="D1645" s="20" t="str">
        <f t="shared" si="425"/>
        <v>-</v>
      </c>
      <c r="E1645" s="20" t="str">
        <f>VLOOKUP('PASTE-DOWN-DL'!F1645,'SSA-CODE'!$D$4:$E$56,2,FALSE)</f>
        <v>AHD</v>
      </c>
      <c r="F1645" s="48" t="str">
        <f t="shared" si="426"/>
        <v>SSA AM</v>
      </c>
      <c r="G1645" s="48" t="str">
        <f t="shared" si="427"/>
        <v xml:space="preserve">	SSA AM</v>
      </c>
      <c r="H1645" s="20">
        <v>1636</v>
      </c>
      <c r="I1645" t="s">
        <v>15531</v>
      </c>
      <c r="J1645" t="s">
        <v>6466</v>
      </c>
      <c r="K1645" t="s">
        <v>6275</v>
      </c>
      <c r="L1645" t="s">
        <v>6262</v>
      </c>
      <c r="M1645" t="s">
        <v>6263</v>
      </c>
      <c r="N1645" t="s">
        <v>15532</v>
      </c>
      <c r="O1645" t="s">
        <v>15533</v>
      </c>
      <c r="P1645" t="s">
        <v>6266</v>
      </c>
      <c r="Q1645" t="s">
        <v>7771</v>
      </c>
      <c r="R1645" t="s">
        <v>6279</v>
      </c>
      <c r="S1645" t="s">
        <v>6589</v>
      </c>
      <c r="T1645" t="s">
        <v>6287</v>
      </c>
      <c r="U1645" t="s">
        <v>6269</v>
      </c>
      <c r="V1645" t="s">
        <v>6271</v>
      </c>
      <c r="W1645" t="s">
        <v>15534</v>
      </c>
      <c r="X1645" t="s">
        <v>15535</v>
      </c>
      <c r="Y1645" t="s">
        <v>6269</v>
      </c>
      <c r="Z1645" s="48" t="str">
        <f t="shared" si="428"/>
        <v>SSA AM-10.121.18.66-GulbaiTekra_3/11-10.121.17.201-GulbaiTekra3_3/11</v>
      </c>
      <c r="AA1645" s="48">
        <f t="shared" si="429"/>
        <v>14</v>
      </c>
      <c r="AB1645" s="48">
        <f t="shared" si="430"/>
        <v>28</v>
      </c>
      <c r="AC1645" s="48">
        <f t="shared" si="431"/>
        <v>15</v>
      </c>
      <c r="AD1645" s="48">
        <f t="shared" si="432"/>
        <v>30</v>
      </c>
      <c r="AE1645" s="48" t="str">
        <f t="shared" si="433"/>
        <v>10.121.18.66</v>
      </c>
      <c r="AF1645" s="42" t="str">
        <f t="shared" si="434"/>
        <v>10.121.17.201</v>
      </c>
      <c r="AG1645" s="7" t="str">
        <f t="shared" si="435"/>
        <v>GULABAI TEKRA</v>
      </c>
      <c r="AH1645" s="7" t="str">
        <f t="shared" si="436"/>
        <v>GULBAI-TEKRA 3</v>
      </c>
      <c r="AI1645" s="7" t="str">
        <f t="shared" si="437"/>
        <v>S3P11</v>
      </c>
      <c r="AJ1645" s="7" t="str">
        <f t="shared" si="438"/>
        <v>S3P11</v>
      </c>
      <c r="AK1645" s="7" t="str">
        <f>IFERROR(VLOOKUP(Z1645,'PASTE-DL-ALARMS'!$Q$10:$W$2200,7,FALSE),"")</f>
        <v/>
      </c>
      <c r="AL1645" s="55" t="str">
        <f>IFERROR(VLOOKUP(Z1645,'PASTE-DL-ALARMS'!$Q$10:$W$2200,3,FALSE),"")</f>
        <v/>
      </c>
      <c r="AM1645" s="7" t="str">
        <f t="shared" si="439"/>
        <v>10.121.18.66_GULABAI TEKRA_S3P11</v>
      </c>
      <c r="AN1645" s="55" t="str">
        <f t="shared" si="440"/>
        <v>10.121.17.201_GULBAI-TEKRA 3_S3P11</v>
      </c>
      <c r="AO1645" s="72" t="e">
        <f t="shared" ca="1" si="441"/>
        <v>#VALUE!</v>
      </c>
      <c r="AP1645" s="7" t="str">
        <f>IFERROR(VLOOKUP(Z1645,'PASTE-DL-ALARMS'!$Q$10:$Z$2800,8,FALSE),"")</f>
        <v/>
      </c>
    </row>
    <row r="1646" spans="1:42" x14ac:dyDescent="0.25">
      <c r="A1646" s="20"/>
      <c r="B1646" s="20"/>
      <c r="C1646" s="20" t="str">
        <f>IF(D1646="Critical",MAX($C$8:C1645)+1,"")</f>
        <v/>
      </c>
      <c r="D1646" s="20" t="str">
        <f t="shared" si="425"/>
        <v>-</v>
      </c>
      <c r="E1646" s="20" t="str">
        <f>VLOOKUP('PASTE-DOWN-DL'!F1646,'SSA-CODE'!$D$4:$E$56,2,FALSE)</f>
        <v>VAL</v>
      </c>
      <c r="F1646" s="48" t="str">
        <f t="shared" si="426"/>
        <v>SSA VAL</v>
      </c>
      <c r="G1646" s="48" t="str">
        <f t="shared" si="427"/>
        <v xml:space="preserve">	SSA VAL</v>
      </c>
      <c r="H1646" s="20">
        <v>1637</v>
      </c>
      <c r="I1646" t="s">
        <v>15536</v>
      </c>
      <c r="J1646" t="s">
        <v>6260</v>
      </c>
      <c r="K1646" t="s">
        <v>6275</v>
      </c>
      <c r="L1646" t="s">
        <v>6262</v>
      </c>
      <c r="M1646" t="s">
        <v>6263</v>
      </c>
      <c r="N1646" t="s">
        <v>15537</v>
      </c>
      <c r="O1646" t="s">
        <v>15538</v>
      </c>
      <c r="P1646" t="s">
        <v>6266</v>
      </c>
      <c r="Q1646" t="s">
        <v>6360</v>
      </c>
      <c r="R1646" t="s">
        <v>6279</v>
      </c>
      <c r="S1646" t="s">
        <v>15539</v>
      </c>
      <c r="T1646" t="s">
        <v>6313</v>
      </c>
      <c r="U1646" t="s">
        <v>15539</v>
      </c>
      <c r="V1646" t="s">
        <v>6271</v>
      </c>
      <c r="W1646" t="s">
        <v>15540</v>
      </c>
      <c r="X1646" t="s">
        <v>15541</v>
      </c>
      <c r="Y1646" t="s">
        <v>6269</v>
      </c>
      <c r="Z1646" s="48" t="str">
        <f t="shared" si="428"/>
        <v>SSA VAL-10.121.24.182-ATUL_1/5-10.121.68.65-VALSAD OLD GNE_5/3</v>
      </c>
      <c r="AA1646" s="48">
        <f t="shared" si="429"/>
        <v>15</v>
      </c>
      <c r="AB1646" s="48">
        <f t="shared" si="430"/>
        <v>20</v>
      </c>
      <c r="AC1646" s="48">
        <f t="shared" si="431"/>
        <v>14</v>
      </c>
      <c r="AD1646" s="48">
        <f t="shared" si="432"/>
        <v>30</v>
      </c>
      <c r="AE1646" s="48" t="str">
        <f t="shared" si="433"/>
        <v>10.121.24.182</v>
      </c>
      <c r="AF1646" s="42" t="str">
        <f t="shared" si="434"/>
        <v>10.121.68.65</v>
      </c>
      <c r="AG1646" s="7" t="str">
        <f t="shared" si="435"/>
        <v>ATUL</v>
      </c>
      <c r="AH1646" s="7" t="str">
        <f t="shared" si="436"/>
        <v>VALSAD-OLD(GNE)</v>
      </c>
      <c r="AI1646" s="7" t="str">
        <f t="shared" si="437"/>
        <v>S1P5</v>
      </c>
      <c r="AJ1646" s="7" t="str">
        <f t="shared" si="438"/>
        <v>S5P3</v>
      </c>
      <c r="AK1646" s="7" t="str">
        <f>IFERROR(VLOOKUP(Z1646,'PASTE-DL-ALARMS'!$Q$10:$W$2200,7,FALSE),"")</f>
        <v/>
      </c>
      <c r="AL1646" s="55" t="str">
        <f>IFERROR(VLOOKUP(Z1646,'PASTE-DL-ALARMS'!$Q$10:$W$2200,3,FALSE),"")</f>
        <v/>
      </c>
      <c r="AM1646" s="7" t="str">
        <f t="shared" si="439"/>
        <v>10.121.24.182_ATUL_S1P5</v>
      </c>
      <c r="AN1646" s="55" t="str">
        <f t="shared" si="440"/>
        <v>10.121.68.65_VALSAD-OLD(GNE)_S5P3</v>
      </c>
      <c r="AO1646" s="72" t="e">
        <f t="shared" ca="1" si="441"/>
        <v>#VALUE!</v>
      </c>
      <c r="AP1646" s="7" t="str">
        <f>IFERROR(VLOOKUP(Z1646,'PASTE-DL-ALARMS'!$Q$10:$Z$2800,8,FALSE),"")</f>
        <v/>
      </c>
    </row>
    <row r="1647" spans="1:42" x14ac:dyDescent="0.25">
      <c r="A1647" s="20"/>
      <c r="B1647" s="20"/>
      <c r="C1647" s="20" t="str">
        <f>IF(D1647="Critical",MAX($C$8:C1646)+1,"")</f>
        <v/>
      </c>
      <c r="D1647" s="20" t="str">
        <f t="shared" si="425"/>
        <v>-</v>
      </c>
      <c r="E1647" s="20" t="str">
        <f>VLOOKUP('PASTE-DOWN-DL'!F1647,'SSA-CODE'!$D$4:$E$56,2,FALSE)</f>
        <v>SRT</v>
      </c>
      <c r="F1647" s="48" t="str">
        <f t="shared" si="426"/>
        <v>SSA SR</v>
      </c>
      <c r="G1647" s="48" t="str">
        <f t="shared" si="427"/>
        <v xml:space="preserve">	SSA SR</v>
      </c>
      <c r="H1647" s="20">
        <v>1638</v>
      </c>
      <c r="I1647" t="s">
        <v>15542</v>
      </c>
      <c r="J1647" t="s">
        <v>6260</v>
      </c>
      <c r="K1647" t="s">
        <v>6261</v>
      </c>
      <c r="L1647" t="s">
        <v>6262</v>
      </c>
      <c r="M1647" t="s">
        <v>6263</v>
      </c>
      <c r="N1647" t="s">
        <v>15543</v>
      </c>
      <c r="O1647" t="s">
        <v>15544</v>
      </c>
      <c r="P1647" t="s">
        <v>6266</v>
      </c>
      <c r="Q1647" t="s">
        <v>6408</v>
      </c>
      <c r="R1647" t="s">
        <v>6378</v>
      </c>
      <c r="S1647" t="s">
        <v>6269</v>
      </c>
      <c r="T1647" t="s">
        <v>8374</v>
      </c>
      <c r="U1647" t="s">
        <v>6269</v>
      </c>
      <c r="V1647" t="s">
        <v>6271</v>
      </c>
      <c r="W1647" t="s">
        <v>15545</v>
      </c>
      <c r="X1647" t="s">
        <v>15546</v>
      </c>
      <c r="Y1647" t="s">
        <v>6269</v>
      </c>
      <c r="Z1647" s="48" t="str">
        <f t="shared" si="428"/>
        <v>SSA SR-10.121.99.201-Sachin B1_3/1-10.121.99.202-Goji B1_4/1</v>
      </c>
      <c r="AA1647" s="48">
        <f t="shared" si="429"/>
        <v>15</v>
      </c>
      <c r="AB1647" s="48">
        <f t="shared" si="430"/>
        <v>22</v>
      </c>
      <c r="AC1647" s="48">
        <f t="shared" si="431"/>
        <v>15</v>
      </c>
      <c r="AD1647" s="48">
        <f t="shared" si="432"/>
        <v>20</v>
      </c>
      <c r="AE1647" s="48" t="str">
        <f t="shared" si="433"/>
        <v>10.121.99.201</v>
      </c>
      <c r="AF1647" s="42" t="str">
        <f t="shared" si="434"/>
        <v>10.121.99.202</v>
      </c>
      <c r="AG1647" s="7" t="str">
        <f t="shared" si="435"/>
        <v>SACHIN</v>
      </c>
      <c r="AH1647" s="7" t="str">
        <f t="shared" si="436"/>
        <v>GOJI</v>
      </c>
      <c r="AI1647" s="7" t="str">
        <f t="shared" si="437"/>
        <v>S3P1</v>
      </c>
      <c r="AJ1647" s="7" t="str">
        <f t="shared" si="438"/>
        <v>S4P1</v>
      </c>
      <c r="AK1647" s="7" t="str">
        <f>IFERROR(VLOOKUP(Z1647,'PASTE-DL-ALARMS'!$Q$10:$W$2200,7,FALSE),"")</f>
        <v/>
      </c>
      <c r="AL1647" s="55" t="str">
        <f>IFERROR(VLOOKUP(Z1647,'PASTE-DL-ALARMS'!$Q$10:$W$2200,3,FALSE),"")</f>
        <v/>
      </c>
      <c r="AM1647" s="7" t="str">
        <f t="shared" si="439"/>
        <v>10.121.99.201_SACHIN_S3P1</v>
      </c>
      <c r="AN1647" s="55" t="str">
        <f t="shared" si="440"/>
        <v>10.121.99.202_GOJI_S4P1</v>
      </c>
      <c r="AO1647" s="72" t="e">
        <f t="shared" ca="1" si="441"/>
        <v>#VALUE!</v>
      </c>
      <c r="AP1647" s="7" t="str">
        <f>IFERROR(VLOOKUP(Z1647,'PASTE-DL-ALARMS'!$Q$10:$Z$2800,8,FALSE),"")</f>
        <v/>
      </c>
    </row>
    <row r="1648" spans="1:42" x14ac:dyDescent="0.25">
      <c r="A1648" s="20"/>
      <c r="B1648" s="20"/>
      <c r="C1648" s="20" t="str">
        <f>IF(D1648="Critical",MAX($C$8:C1647)+1,"")</f>
        <v/>
      </c>
      <c r="D1648" s="20" t="str">
        <f t="shared" si="425"/>
        <v>-</v>
      </c>
      <c r="E1648" s="20" t="str">
        <f>VLOOKUP('PASTE-DOWN-DL'!F1648,'SSA-CODE'!$D$4:$E$56,2,FALSE)</f>
        <v>VDA</v>
      </c>
      <c r="F1648" s="48" t="str">
        <f t="shared" si="426"/>
        <v>SSA VDR</v>
      </c>
      <c r="G1648" s="48" t="str">
        <f t="shared" si="427"/>
        <v xml:space="preserve">	SSA VDR</v>
      </c>
      <c r="H1648" s="20">
        <v>1639</v>
      </c>
      <c r="I1648" t="s">
        <v>15547</v>
      </c>
      <c r="J1648" t="s">
        <v>6260</v>
      </c>
      <c r="K1648" t="s">
        <v>6261</v>
      </c>
      <c r="L1648" t="s">
        <v>6262</v>
      </c>
      <c r="M1648" t="s">
        <v>6263</v>
      </c>
      <c r="N1648" t="s">
        <v>15548</v>
      </c>
      <c r="O1648" t="s">
        <v>15549</v>
      </c>
      <c r="P1648" t="s">
        <v>6266</v>
      </c>
      <c r="Q1648" t="s">
        <v>6453</v>
      </c>
      <c r="R1648" t="s">
        <v>6343</v>
      </c>
      <c r="S1648" t="s">
        <v>6575</v>
      </c>
      <c r="T1648" t="s">
        <v>6471</v>
      </c>
      <c r="U1648" t="s">
        <v>6575</v>
      </c>
      <c r="V1648" t="s">
        <v>6271</v>
      </c>
      <c r="W1648" t="s">
        <v>15550</v>
      </c>
      <c r="X1648" t="s">
        <v>15551</v>
      </c>
      <c r="Y1648" t="s">
        <v>6269</v>
      </c>
      <c r="Z1648" s="48" t="str">
        <f t="shared" si="428"/>
        <v>SSA VDR-10.121.16.27-Baroda CITY-10.121.16.26- MAKARPURA_N2</v>
      </c>
      <c r="AA1648" s="48">
        <f t="shared" si="429"/>
        <v>14</v>
      </c>
      <c r="AB1648" s="48">
        <f t="shared" si="430"/>
        <v>26</v>
      </c>
      <c r="AC1648" s="48">
        <f t="shared" si="431"/>
        <v>14</v>
      </c>
      <c r="AD1648" s="48">
        <f t="shared" si="432"/>
        <v>27</v>
      </c>
      <c r="AE1648" s="48" t="str">
        <f t="shared" si="433"/>
        <v>10.121.16.27</v>
      </c>
      <c r="AF1648" s="42" t="str">
        <f t="shared" si="434"/>
        <v>10.121.16.26</v>
      </c>
      <c r="AG1648" s="7" t="str">
        <f t="shared" si="435"/>
        <v>Baroda CITY</v>
      </c>
      <c r="AH1648" s="7" t="str">
        <f t="shared" si="436"/>
        <v>MAKARPURA N2</v>
      </c>
      <c r="AI1648" s="7" t="str">
        <f t="shared" si="437"/>
        <v>S3P1</v>
      </c>
      <c r="AJ1648" s="7" t="str">
        <f t="shared" si="438"/>
        <v>S4P1</v>
      </c>
      <c r="AK1648" s="7" t="str">
        <f>IFERROR(VLOOKUP(Z1648,'PASTE-DL-ALARMS'!$Q$10:$W$2200,7,FALSE),"")</f>
        <v/>
      </c>
      <c r="AL1648" s="55" t="str">
        <f>IFERROR(VLOOKUP(Z1648,'PASTE-DL-ALARMS'!$Q$10:$W$2200,3,FALSE),"")</f>
        <v/>
      </c>
      <c r="AM1648" s="7" t="str">
        <f t="shared" si="439"/>
        <v>10.121.16.27_Baroda CITY_S3P1</v>
      </c>
      <c r="AN1648" s="55" t="str">
        <f t="shared" si="440"/>
        <v>10.121.16.26_MAKARPURA N2_S4P1</v>
      </c>
      <c r="AO1648" s="72" t="e">
        <f t="shared" ca="1" si="441"/>
        <v>#VALUE!</v>
      </c>
      <c r="AP1648" s="7" t="str">
        <f>IFERROR(VLOOKUP(Z1648,'PASTE-DL-ALARMS'!$Q$10:$Z$2800,8,FALSE),"")</f>
        <v/>
      </c>
    </row>
    <row r="1649" spans="1:42" x14ac:dyDescent="0.25">
      <c r="A1649" s="20"/>
      <c r="B1649" s="20"/>
      <c r="C1649" s="20" t="str">
        <f>IF(D1649="Critical",MAX($C$8:C1648)+1,"")</f>
        <v/>
      </c>
      <c r="D1649" s="20" t="str">
        <f t="shared" si="425"/>
        <v>-</v>
      </c>
      <c r="E1649" s="20" t="str">
        <f>VLOOKUP('PASTE-DOWN-DL'!F1649,'SSA-CODE'!$D$4:$E$56,2,FALSE)</f>
        <v>BUJ</v>
      </c>
      <c r="F1649" s="48" t="str">
        <f t="shared" si="426"/>
        <v>SSA BUJ</v>
      </c>
      <c r="G1649" s="48" t="str">
        <f t="shared" si="427"/>
        <v xml:space="preserve">	SSA BUJ</v>
      </c>
      <c r="H1649" s="20">
        <v>1640</v>
      </c>
      <c r="I1649" t="s">
        <v>15552</v>
      </c>
      <c r="J1649" t="s">
        <v>6260</v>
      </c>
      <c r="K1649" t="s">
        <v>6261</v>
      </c>
      <c r="L1649" t="s">
        <v>6262</v>
      </c>
      <c r="M1649" t="s">
        <v>6263</v>
      </c>
      <c r="N1649" t="s">
        <v>15553</v>
      </c>
      <c r="O1649" t="s">
        <v>15554</v>
      </c>
      <c r="P1649" t="s">
        <v>6266</v>
      </c>
      <c r="Q1649" t="s">
        <v>6876</v>
      </c>
      <c r="R1649" t="s">
        <v>6546</v>
      </c>
      <c r="S1649" t="s">
        <v>15555</v>
      </c>
      <c r="T1649" t="s">
        <v>6313</v>
      </c>
      <c r="U1649" t="s">
        <v>15555</v>
      </c>
      <c r="V1649" t="s">
        <v>6271</v>
      </c>
      <c r="W1649" t="s">
        <v>15556</v>
      </c>
      <c r="X1649" t="s">
        <v>15557</v>
      </c>
      <c r="Y1649" t="s">
        <v>6269</v>
      </c>
      <c r="Z1649" s="48" t="str">
        <f t="shared" si="428"/>
        <v>SSA BUJ-10.121.96.189-BHIRANDIYARA_3/1-10.121.96.129-Sumrasar_5/1</v>
      </c>
      <c r="AA1649" s="48">
        <f t="shared" si="429"/>
        <v>15</v>
      </c>
      <c r="AB1649" s="48">
        <f t="shared" si="430"/>
        <v>28</v>
      </c>
      <c r="AC1649" s="48">
        <f t="shared" si="431"/>
        <v>15</v>
      </c>
      <c r="AD1649" s="48">
        <f t="shared" si="432"/>
        <v>24</v>
      </c>
      <c r="AE1649" s="48" t="str">
        <f t="shared" si="433"/>
        <v>10.121.96.189</v>
      </c>
      <c r="AF1649" s="42" t="str">
        <f t="shared" si="434"/>
        <v>10.121.96.129</v>
      </c>
      <c r="AG1649" s="7" t="str">
        <f t="shared" si="435"/>
        <v>BHIRANDIYARA</v>
      </c>
      <c r="AH1649" s="7" t="str">
        <f t="shared" si="436"/>
        <v>Sumrasar</v>
      </c>
      <c r="AI1649" s="7" t="str">
        <f t="shared" si="437"/>
        <v>S3P1</v>
      </c>
      <c r="AJ1649" s="7" t="str">
        <f t="shared" si="438"/>
        <v>S5P1</v>
      </c>
      <c r="AK1649" s="7" t="str">
        <f>IFERROR(VLOOKUP(Z1649,'PASTE-DL-ALARMS'!$Q$10:$W$2200,7,FALSE),"")</f>
        <v/>
      </c>
      <c r="AL1649" s="55" t="str">
        <f>IFERROR(VLOOKUP(Z1649,'PASTE-DL-ALARMS'!$Q$10:$W$2200,3,FALSE),"")</f>
        <v/>
      </c>
      <c r="AM1649" s="7" t="str">
        <f t="shared" si="439"/>
        <v>10.121.96.189_BHIRANDIYARA_S3P1</v>
      </c>
      <c r="AN1649" s="55" t="str">
        <f t="shared" si="440"/>
        <v>10.121.96.129_Sumrasar_S5P1</v>
      </c>
      <c r="AO1649" s="72" t="e">
        <f t="shared" ca="1" si="441"/>
        <v>#VALUE!</v>
      </c>
      <c r="AP1649" s="7" t="str">
        <f>IFERROR(VLOOKUP(Z1649,'PASTE-DL-ALARMS'!$Q$10:$Z$2800,8,FALSE),"")</f>
        <v/>
      </c>
    </row>
    <row r="1650" spans="1:42" x14ac:dyDescent="0.25">
      <c r="A1650" s="20"/>
      <c r="B1650" s="20"/>
      <c r="C1650" s="20" t="str">
        <f>IF(D1650="Critical",MAX($C$8:C1649)+1,"")</f>
        <v/>
      </c>
      <c r="D1650" s="20" t="str">
        <f t="shared" si="425"/>
        <v>-</v>
      </c>
      <c r="E1650" s="20" t="str">
        <f>VLOOKUP('PASTE-DOWN-DL'!F1650,'SSA-CODE'!$D$4:$E$56,2,FALSE)</f>
        <v>BCH</v>
      </c>
      <c r="F1650" s="48" t="str">
        <f t="shared" si="426"/>
        <v>SSA BCH</v>
      </c>
      <c r="G1650" s="48" t="str">
        <f t="shared" si="427"/>
        <v xml:space="preserve">	SSA BCH</v>
      </c>
      <c r="H1650" s="20">
        <v>1641</v>
      </c>
      <c r="I1650" t="s">
        <v>15558</v>
      </c>
      <c r="J1650" t="s">
        <v>6260</v>
      </c>
      <c r="K1650" t="s">
        <v>6275</v>
      </c>
      <c r="L1650" t="s">
        <v>6262</v>
      </c>
      <c r="M1650" t="s">
        <v>6263</v>
      </c>
      <c r="N1650" t="s">
        <v>15559</v>
      </c>
      <c r="O1650" t="s">
        <v>15560</v>
      </c>
      <c r="P1650" t="s">
        <v>6266</v>
      </c>
      <c r="Q1650" t="s">
        <v>7018</v>
      </c>
      <c r="R1650" t="s">
        <v>6279</v>
      </c>
      <c r="S1650" t="s">
        <v>6269</v>
      </c>
      <c r="T1650" t="s">
        <v>7260</v>
      </c>
      <c r="U1650" t="s">
        <v>6269</v>
      </c>
      <c r="V1650" t="s">
        <v>6271</v>
      </c>
      <c r="W1650" t="s">
        <v>15561</v>
      </c>
      <c r="X1650" t="s">
        <v>15562</v>
      </c>
      <c r="Y1650" t="s">
        <v>6269</v>
      </c>
      <c r="Z1650" s="48" t="str">
        <f t="shared" si="428"/>
        <v>SSA BCH-10.121.96.104-SEZ1_Office_2/5-10.121.96.69-Dahej_3/3</v>
      </c>
      <c r="AA1650" s="48">
        <f t="shared" si="429"/>
        <v>15</v>
      </c>
      <c r="AB1650" s="48">
        <f t="shared" si="430"/>
        <v>27</v>
      </c>
      <c r="AC1650" s="48">
        <f t="shared" si="431"/>
        <v>14</v>
      </c>
      <c r="AD1650" s="48">
        <f t="shared" si="432"/>
        <v>20</v>
      </c>
      <c r="AE1650" s="48" t="str">
        <f t="shared" si="433"/>
        <v>10.121.96.104</v>
      </c>
      <c r="AF1650" s="42" t="str">
        <f t="shared" si="434"/>
        <v>10.121.96.69</v>
      </c>
      <c r="AG1650" s="7" t="str">
        <f t="shared" si="435"/>
        <v>SEZ1 OFFICE</v>
      </c>
      <c r="AH1650" s="7" t="str">
        <f t="shared" si="436"/>
        <v>DAHEJ</v>
      </c>
      <c r="AI1650" s="7" t="str">
        <f t="shared" si="437"/>
        <v>S2P5</v>
      </c>
      <c r="AJ1650" s="7" t="str">
        <f t="shared" si="438"/>
        <v>S3P3</v>
      </c>
      <c r="AK1650" s="7" t="str">
        <f>IFERROR(VLOOKUP(Z1650,'PASTE-DL-ALARMS'!$Q$10:$W$2200,7,FALSE),"")</f>
        <v/>
      </c>
      <c r="AL1650" s="55" t="str">
        <f>IFERROR(VLOOKUP(Z1650,'PASTE-DL-ALARMS'!$Q$10:$W$2200,3,FALSE),"")</f>
        <v/>
      </c>
      <c r="AM1650" s="7" t="str">
        <f t="shared" si="439"/>
        <v>10.121.96.104_SEZ1 OFFICE_S2P5</v>
      </c>
      <c r="AN1650" s="55" t="str">
        <f t="shared" si="440"/>
        <v>10.121.96.69_DAHEJ_S3P3</v>
      </c>
      <c r="AO1650" s="72" t="e">
        <f t="shared" ca="1" si="441"/>
        <v>#VALUE!</v>
      </c>
      <c r="AP1650" s="7" t="str">
        <f>IFERROR(VLOOKUP(Z1650,'PASTE-DL-ALARMS'!$Q$10:$Z$2800,8,FALSE),"")</f>
        <v/>
      </c>
    </row>
    <row r="1651" spans="1:42" x14ac:dyDescent="0.25">
      <c r="A1651" s="20"/>
      <c r="B1651" s="20"/>
      <c r="C1651" s="20" t="str">
        <f>IF(D1651="Critical",MAX($C$8:C1650)+1,"")</f>
        <v/>
      </c>
      <c r="D1651" s="20" t="str">
        <f t="shared" si="425"/>
        <v>-</v>
      </c>
      <c r="E1651" s="20" t="str">
        <f>VLOOKUP('PASTE-DOWN-DL'!F1651,'SSA-CODE'!$D$4:$E$56,2,FALSE)</f>
        <v>PLR</v>
      </c>
      <c r="F1651" s="48" t="str">
        <f t="shared" si="426"/>
        <v>SSA PNP</v>
      </c>
      <c r="G1651" s="48" t="str">
        <f t="shared" si="427"/>
        <v xml:space="preserve">	SSA PNP</v>
      </c>
      <c r="H1651" s="20">
        <v>1642</v>
      </c>
      <c r="I1651" t="s">
        <v>15563</v>
      </c>
      <c r="J1651" t="s">
        <v>6260</v>
      </c>
      <c r="K1651" t="s">
        <v>6261</v>
      </c>
      <c r="L1651" t="s">
        <v>6262</v>
      </c>
      <c r="M1651" t="s">
        <v>6263</v>
      </c>
      <c r="N1651" t="s">
        <v>15564</v>
      </c>
      <c r="O1651" t="s">
        <v>15565</v>
      </c>
      <c r="P1651" t="s">
        <v>6266</v>
      </c>
      <c r="Q1651" t="s">
        <v>6507</v>
      </c>
      <c r="R1651" t="s">
        <v>6453</v>
      </c>
      <c r="S1651" t="s">
        <v>15566</v>
      </c>
      <c r="T1651" t="s">
        <v>6304</v>
      </c>
      <c r="U1651" t="s">
        <v>6708</v>
      </c>
      <c r="V1651" t="s">
        <v>6271</v>
      </c>
      <c r="W1651" t="s">
        <v>15567</v>
      </c>
      <c r="X1651" t="s">
        <v>15568</v>
      </c>
      <c r="Y1651" t="s">
        <v>6269</v>
      </c>
      <c r="Z1651" s="48" t="str">
        <f t="shared" si="428"/>
        <v>SSA PNP-10.121.98.145-RANPUR_3/1-10.121.98.139-DANTIWADA_4/1</v>
      </c>
      <c r="AA1651" s="48">
        <f t="shared" si="429"/>
        <v>15</v>
      </c>
      <c r="AB1651" s="48">
        <f t="shared" si="430"/>
        <v>25</v>
      </c>
      <c r="AC1651" s="48">
        <f t="shared" si="431"/>
        <v>15</v>
      </c>
      <c r="AD1651" s="48">
        <f t="shared" si="432"/>
        <v>22</v>
      </c>
      <c r="AE1651" s="48" t="str">
        <f t="shared" si="433"/>
        <v>10.121.98.139</v>
      </c>
      <c r="AF1651" s="42" t="str">
        <f t="shared" si="434"/>
        <v>10.121.98.145</v>
      </c>
      <c r="AG1651" s="7" t="str">
        <f t="shared" si="435"/>
        <v>DANTIWADA</v>
      </c>
      <c r="AH1651" s="7" t="str">
        <f t="shared" si="436"/>
        <v>RANPUR</v>
      </c>
      <c r="AI1651" s="7" t="str">
        <f t="shared" si="437"/>
        <v>S4P1</v>
      </c>
      <c r="AJ1651" s="7" t="str">
        <f t="shared" si="438"/>
        <v>S3P1</v>
      </c>
      <c r="AK1651" s="7" t="str">
        <f>IFERROR(VLOOKUP(Z1651,'PASTE-DL-ALARMS'!$Q$10:$W$2200,7,FALSE),"")</f>
        <v/>
      </c>
      <c r="AL1651" s="55" t="str">
        <f>IFERROR(VLOOKUP(Z1651,'PASTE-DL-ALARMS'!$Q$10:$W$2200,3,FALSE),"")</f>
        <v/>
      </c>
      <c r="AM1651" s="7" t="str">
        <f t="shared" si="439"/>
        <v>10.121.98.139_DANTIWADA_S4P1</v>
      </c>
      <c r="AN1651" s="55" t="str">
        <f t="shared" si="440"/>
        <v>10.121.98.145_RANPUR_S3P1</v>
      </c>
      <c r="AO1651" s="72" t="e">
        <f t="shared" ca="1" si="441"/>
        <v>#VALUE!</v>
      </c>
      <c r="AP1651" s="7" t="str">
        <f>IFERROR(VLOOKUP(Z1651,'PASTE-DL-ALARMS'!$Q$10:$Z$2800,8,FALSE),"")</f>
        <v/>
      </c>
    </row>
    <row r="1652" spans="1:42" x14ac:dyDescent="0.25">
      <c r="A1652" s="20"/>
      <c r="B1652" s="20"/>
      <c r="C1652" s="20" t="str">
        <f>IF(D1652="Critical",MAX($C$8:C1651)+1,"")</f>
        <v/>
      </c>
      <c r="D1652" s="20" t="str">
        <f t="shared" si="425"/>
        <v>-</v>
      </c>
      <c r="E1652" s="20" t="str">
        <f>VLOOKUP('PASTE-DOWN-DL'!F1652,'SSA-CODE'!$D$4:$E$56,2,FALSE)</f>
        <v>WTR AM</v>
      </c>
      <c r="F1652" s="48" t="str">
        <f t="shared" si="426"/>
        <v>WTR AM</v>
      </c>
      <c r="G1652" s="48" t="str">
        <f t="shared" si="427"/>
        <v xml:space="preserve">	WTR AM</v>
      </c>
      <c r="H1652" s="20">
        <v>1643</v>
      </c>
      <c r="I1652" t="s">
        <v>15569</v>
      </c>
      <c r="J1652" t="s">
        <v>6260</v>
      </c>
      <c r="K1652" t="s">
        <v>6261</v>
      </c>
      <c r="L1652" t="s">
        <v>6262</v>
      </c>
      <c r="M1652" t="s">
        <v>6263</v>
      </c>
      <c r="N1652" t="s">
        <v>15570</v>
      </c>
      <c r="O1652" t="s">
        <v>15571</v>
      </c>
      <c r="P1652" t="s">
        <v>6266</v>
      </c>
      <c r="Q1652" t="s">
        <v>7559</v>
      </c>
      <c r="R1652" t="s">
        <v>7266</v>
      </c>
      <c r="S1652" t="s">
        <v>7470</v>
      </c>
      <c r="T1652" t="s">
        <v>6353</v>
      </c>
      <c r="U1652" t="s">
        <v>7470</v>
      </c>
      <c r="V1652" t="s">
        <v>6271</v>
      </c>
      <c r="W1652" t="s">
        <v>15572</v>
      </c>
      <c r="X1652" t="s">
        <v>15573</v>
      </c>
      <c r="Y1652" t="s">
        <v>6269</v>
      </c>
      <c r="Z1652" s="48" t="str">
        <f t="shared" si="428"/>
        <v>WTR AM-10.121.16.129-TN725B_Bhadra-4(GNE)_B2\S5P1-10.121.16.193-TN725B_Bhadra-3(GNE)_B2\S6P1</v>
      </c>
      <c r="AA1652" s="48">
        <f t="shared" si="429"/>
        <v>15</v>
      </c>
      <c r="AB1652" s="48">
        <f t="shared" si="430"/>
        <v>29</v>
      </c>
      <c r="AC1652" s="48">
        <f t="shared" si="431"/>
        <v>15</v>
      </c>
      <c r="AD1652" s="48">
        <f t="shared" si="432"/>
        <v>28</v>
      </c>
      <c r="AE1652" s="48" t="str">
        <f t="shared" si="433"/>
        <v>10.121.16.129</v>
      </c>
      <c r="AF1652" s="42" t="str">
        <f t="shared" si="434"/>
        <v>10.121.16.193</v>
      </c>
      <c r="AG1652" s="7" t="str">
        <f t="shared" si="435"/>
        <v>Bhadra 4(GNE)</v>
      </c>
      <c r="AH1652" s="7" t="str">
        <f t="shared" si="436"/>
        <v>Bhadra3(GNE)</v>
      </c>
      <c r="AI1652" s="7" t="str">
        <f t="shared" si="437"/>
        <v>S5P1</v>
      </c>
      <c r="AJ1652" s="7" t="str">
        <f t="shared" si="438"/>
        <v>S6P1</v>
      </c>
      <c r="AK1652" s="7" t="str">
        <f>IFERROR(VLOOKUP(Z1652,'PASTE-DL-ALARMS'!$Q$10:$W$2200,7,FALSE),"")</f>
        <v/>
      </c>
      <c r="AL1652" s="55" t="str">
        <f>IFERROR(VLOOKUP(Z1652,'PASTE-DL-ALARMS'!$Q$10:$W$2200,3,FALSE),"")</f>
        <v/>
      </c>
      <c r="AM1652" s="7" t="str">
        <f t="shared" si="439"/>
        <v>10.121.16.129_Bhadra 4(GNE)_S5P1</v>
      </c>
      <c r="AN1652" s="55" t="str">
        <f t="shared" si="440"/>
        <v>10.121.16.193_Bhadra3(GNE)_S6P1</v>
      </c>
      <c r="AO1652" s="72" t="e">
        <f t="shared" ca="1" si="441"/>
        <v>#VALUE!</v>
      </c>
      <c r="AP1652" s="7" t="str">
        <f>IFERROR(VLOOKUP(Z1652,'PASTE-DL-ALARMS'!$Q$10:$Z$2800,8,FALSE),"")</f>
        <v/>
      </c>
    </row>
    <row r="1653" spans="1:42" x14ac:dyDescent="0.25">
      <c r="A1653" s="20"/>
      <c r="B1653" s="20"/>
      <c r="C1653" s="20" t="str">
        <f>IF(D1653="Critical",MAX($C$8:C1652)+1,"")</f>
        <v/>
      </c>
      <c r="D1653" s="20" t="str">
        <f t="shared" si="425"/>
        <v>-</v>
      </c>
      <c r="E1653" s="20" t="str">
        <f>VLOOKUP('PASTE-DOWN-DL'!F1653,'SSA-CODE'!$D$4:$E$56,2,FALSE)</f>
        <v>WTR AM</v>
      </c>
      <c r="F1653" s="48" t="str">
        <f t="shared" si="426"/>
        <v>WTR AM</v>
      </c>
      <c r="G1653" s="48" t="str">
        <f t="shared" si="427"/>
        <v xml:space="preserve">	WTR AM</v>
      </c>
      <c r="H1653" s="20">
        <v>1644</v>
      </c>
      <c r="I1653" t="s">
        <v>15574</v>
      </c>
      <c r="J1653" t="s">
        <v>6260</v>
      </c>
      <c r="K1653" t="s">
        <v>6261</v>
      </c>
      <c r="L1653" t="s">
        <v>6262</v>
      </c>
      <c r="M1653" t="s">
        <v>6263</v>
      </c>
      <c r="N1653" t="s">
        <v>15575</v>
      </c>
      <c r="O1653" t="s">
        <v>15576</v>
      </c>
      <c r="P1653" t="s">
        <v>6266</v>
      </c>
      <c r="Q1653" t="s">
        <v>6460</v>
      </c>
      <c r="R1653" t="s">
        <v>6461</v>
      </c>
      <c r="S1653" t="s">
        <v>6269</v>
      </c>
      <c r="T1653" t="s">
        <v>6500</v>
      </c>
      <c r="U1653" t="s">
        <v>13316</v>
      </c>
      <c r="V1653" t="s">
        <v>6271</v>
      </c>
      <c r="W1653" t="s">
        <v>13317</v>
      </c>
      <c r="X1653" t="s">
        <v>15577</v>
      </c>
      <c r="Y1653" t="s">
        <v>6269</v>
      </c>
      <c r="Z1653" s="48" t="str">
        <f t="shared" si="428"/>
        <v>WTR AM-10.121.15.155-BAGODARA_4/1-10.121.99.3-Limbdi B2_6/1</v>
      </c>
      <c r="AA1653" s="48">
        <f t="shared" si="429"/>
        <v>15</v>
      </c>
      <c r="AB1653" s="48">
        <f t="shared" si="430"/>
        <v>24</v>
      </c>
      <c r="AC1653" s="48">
        <f t="shared" si="431"/>
        <v>13</v>
      </c>
      <c r="AD1653" s="48">
        <f t="shared" si="432"/>
        <v>20</v>
      </c>
      <c r="AE1653" s="48" t="str">
        <f t="shared" si="433"/>
        <v>10.121.15.155</v>
      </c>
      <c r="AF1653" s="42" t="str">
        <f t="shared" si="434"/>
        <v>10.121.99.3</v>
      </c>
      <c r="AG1653" s="7" t="str">
        <f t="shared" si="435"/>
        <v>BAGODARA</v>
      </c>
      <c r="AH1653" s="7" t="str">
        <f t="shared" si="436"/>
        <v>LIMBDI</v>
      </c>
      <c r="AI1653" s="7" t="str">
        <f t="shared" si="437"/>
        <v>S4P1</v>
      </c>
      <c r="AJ1653" s="7" t="str">
        <f t="shared" si="438"/>
        <v>S6P1</v>
      </c>
      <c r="AK1653" s="7" t="str">
        <f>IFERROR(VLOOKUP(Z1653,'PASTE-DL-ALARMS'!$Q$10:$W$2200,7,FALSE),"")</f>
        <v/>
      </c>
      <c r="AL1653" s="55" t="str">
        <f>IFERROR(VLOOKUP(Z1653,'PASTE-DL-ALARMS'!$Q$10:$W$2200,3,FALSE),"")</f>
        <v/>
      </c>
      <c r="AM1653" s="7" t="str">
        <f t="shared" si="439"/>
        <v>10.121.15.155_BAGODARA_S4P1</v>
      </c>
      <c r="AN1653" s="55" t="str">
        <f t="shared" si="440"/>
        <v>10.121.99.3_LIMBDI_S6P1</v>
      </c>
      <c r="AO1653" s="72" t="e">
        <f t="shared" ca="1" si="441"/>
        <v>#VALUE!</v>
      </c>
      <c r="AP1653" s="7" t="str">
        <f>IFERROR(VLOOKUP(Z1653,'PASTE-DL-ALARMS'!$Q$10:$Z$2800,8,FALSE),"")</f>
        <v/>
      </c>
    </row>
    <row r="1654" spans="1:42" x14ac:dyDescent="0.25">
      <c r="A1654" s="20"/>
      <c r="B1654" s="20"/>
      <c r="C1654" s="20" t="str">
        <f>IF(D1654="Critical",MAX($C$8:C1653)+1,"")</f>
        <v/>
      </c>
      <c r="D1654" s="20" t="str">
        <f t="shared" si="425"/>
        <v>-</v>
      </c>
      <c r="E1654" s="20" t="str">
        <f>VLOOKUP('PASTE-DOWN-DL'!F1654,'SSA-CODE'!$D$4:$E$56,2,FALSE)</f>
        <v>PLR</v>
      </c>
      <c r="F1654" s="48" t="str">
        <f t="shared" si="426"/>
        <v>SSA PNP</v>
      </c>
      <c r="G1654" s="48" t="str">
        <f t="shared" si="427"/>
        <v xml:space="preserve">	SSA PNP</v>
      </c>
      <c r="H1654" s="20">
        <v>1645</v>
      </c>
      <c r="I1654" t="s">
        <v>15578</v>
      </c>
      <c r="J1654" t="s">
        <v>6260</v>
      </c>
      <c r="K1654" t="s">
        <v>6275</v>
      </c>
      <c r="L1654" t="s">
        <v>6262</v>
      </c>
      <c r="M1654" t="s">
        <v>6263</v>
      </c>
      <c r="N1654" t="s">
        <v>15579</v>
      </c>
      <c r="O1654" t="s">
        <v>15580</v>
      </c>
      <c r="P1654" t="s">
        <v>6266</v>
      </c>
      <c r="Q1654" t="s">
        <v>6453</v>
      </c>
      <c r="R1654" t="s">
        <v>6279</v>
      </c>
      <c r="S1654" t="s">
        <v>15581</v>
      </c>
      <c r="T1654" t="s">
        <v>6313</v>
      </c>
      <c r="U1654" t="s">
        <v>15581</v>
      </c>
      <c r="V1654" t="s">
        <v>6271</v>
      </c>
      <c r="W1654" t="s">
        <v>15582</v>
      </c>
      <c r="X1654" t="s">
        <v>15583</v>
      </c>
      <c r="Y1654" t="s">
        <v>6269</v>
      </c>
      <c r="Z1654" s="48" t="str">
        <f t="shared" si="428"/>
        <v>SSA PNP-10.121.25.145-Panchda_1/5-10.121.15.206-MORIYA_4/2</v>
      </c>
      <c r="AA1654" s="48">
        <f t="shared" si="429"/>
        <v>15</v>
      </c>
      <c r="AB1654" s="48">
        <f t="shared" si="430"/>
        <v>22</v>
      </c>
      <c r="AC1654" s="48">
        <f t="shared" si="431"/>
        <v>15</v>
      </c>
      <c r="AD1654" s="48">
        <f t="shared" si="432"/>
        <v>23</v>
      </c>
      <c r="AE1654" s="48" t="str">
        <f t="shared" si="433"/>
        <v>10.121.15.206</v>
      </c>
      <c r="AF1654" s="42" t="str">
        <f t="shared" si="434"/>
        <v>10.121.25.145</v>
      </c>
      <c r="AG1654" s="7" t="str">
        <f t="shared" si="435"/>
        <v>MORIYA</v>
      </c>
      <c r="AH1654" s="7" t="str">
        <f t="shared" si="436"/>
        <v>Panchda</v>
      </c>
      <c r="AI1654" s="7" t="str">
        <f t="shared" si="437"/>
        <v>S4P2</v>
      </c>
      <c r="AJ1654" s="7" t="str">
        <f t="shared" si="438"/>
        <v>S1P5</v>
      </c>
      <c r="AK1654" s="7" t="str">
        <f>IFERROR(VLOOKUP(Z1654,'PASTE-DL-ALARMS'!$Q$10:$W$2200,7,FALSE),"")</f>
        <v/>
      </c>
      <c r="AL1654" s="55" t="str">
        <f>IFERROR(VLOOKUP(Z1654,'PASTE-DL-ALARMS'!$Q$10:$W$2200,3,FALSE),"")</f>
        <v/>
      </c>
      <c r="AM1654" s="7" t="str">
        <f t="shared" si="439"/>
        <v>10.121.15.206_MORIYA_S4P2</v>
      </c>
      <c r="AN1654" s="55" t="str">
        <f t="shared" si="440"/>
        <v>10.121.25.145_Panchda_S1P5</v>
      </c>
      <c r="AO1654" s="72" t="e">
        <f t="shared" ca="1" si="441"/>
        <v>#VALUE!</v>
      </c>
      <c r="AP1654" s="7" t="str">
        <f>IFERROR(VLOOKUP(Z1654,'PASTE-DL-ALARMS'!$Q$10:$Z$2800,8,FALSE),"")</f>
        <v/>
      </c>
    </row>
    <row r="1655" spans="1:42" x14ac:dyDescent="0.25">
      <c r="A1655" s="20"/>
      <c r="B1655" s="20"/>
      <c r="C1655" s="20" t="str">
        <f>IF(D1655="Critical",MAX($C$8:C1654)+1,"")</f>
        <v/>
      </c>
      <c r="D1655" s="20" t="str">
        <f t="shared" si="425"/>
        <v>-</v>
      </c>
      <c r="E1655" s="20" t="str">
        <f>VLOOKUP('PASTE-DOWN-DL'!F1655,'SSA-CODE'!$D$4:$E$56,2,FALSE)</f>
        <v>WTR AM</v>
      </c>
      <c r="F1655" s="48" t="str">
        <f t="shared" si="426"/>
        <v>WTR AM</v>
      </c>
      <c r="G1655" s="48" t="str">
        <f t="shared" si="427"/>
        <v xml:space="preserve">	WTR AM</v>
      </c>
      <c r="H1655" s="20">
        <v>1646</v>
      </c>
      <c r="I1655" t="s">
        <v>15584</v>
      </c>
      <c r="J1655" t="s">
        <v>6260</v>
      </c>
      <c r="K1655" t="s">
        <v>6261</v>
      </c>
      <c r="L1655" t="s">
        <v>6262</v>
      </c>
      <c r="M1655" t="s">
        <v>6263</v>
      </c>
      <c r="N1655" t="s">
        <v>15585</v>
      </c>
      <c r="O1655" t="s">
        <v>15586</v>
      </c>
      <c r="P1655" t="s">
        <v>6266</v>
      </c>
      <c r="Q1655" t="s">
        <v>6352</v>
      </c>
      <c r="R1655" t="s">
        <v>6279</v>
      </c>
      <c r="S1655" t="s">
        <v>6269</v>
      </c>
      <c r="T1655" t="s">
        <v>6602</v>
      </c>
      <c r="U1655" t="s">
        <v>6269</v>
      </c>
      <c r="V1655" t="s">
        <v>6271</v>
      </c>
      <c r="W1655" t="s">
        <v>15587</v>
      </c>
      <c r="X1655" t="s">
        <v>15588</v>
      </c>
      <c r="Y1655" t="s">
        <v>6269</v>
      </c>
      <c r="Z1655" s="48" t="str">
        <f t="shared" si="428"/>
        <v>WTR AM-10.121.15.143-TN725B_Chanasma_B2\S4P1-10.121.15.136-TN725B_Mehsana 2(GNE)_B2\S3P1</v>
      </c>
      <c r="AA1655" s="48">
        <f t="shared" si="429"/>
        <v>15</v>
      </c>
      <c r="AB1655" s="48">
        <f t="shared" si="430"/>
        <v>24</v>
      </c>
      <c r="AC1655" s="48">
        <f t="shared" si="431"/>
        <v>15</v>
      </c>
      <c r="AD1655" s="48">
        <f t="shared" si="432"/>
        <v>29</v>
      </c>
      <c r="AE1655" s="48" t="str">
        <f t="shared" si="433"/>
        <v>10.121.15.143</v>
      </c>
      <c r="AF1655" s="42" t="str">
        <f t="shared" si="434"/>
        <v>10.121.15.136</v>
      </c>
      <c r="AG1655" s="7" t="str">
        <f t="shared" si="435"/>
        <v>Chanasma</v>
      </c>
      <c r="AH1655" s="7" t="str">
        <f t="shared" si="436"/>
        <v>Mehsana2(GNE)</v>
      </c>
      <c r="AI1655" s="7" t="str">
        <f t="shared" si="437"/>
        <v>S4P1</v>
      </c>
      <c r="AJ1655" s="7" t="str">
        <f t="shared" si="438"/>
        <v>S3P1</v>
      </c>
      <c r="AK1655" s="7" t="str">
        <f>IFERROR(VLOOKUP(Z1655,'PASTE-DL-ALARMS'!$Q$10:$W$2200,7,FALSE),"")</f>
        <v/>
      </c>
      <c r="AL1655" s="55" t="str">
        <f>IFERROR(VLOOKUP(Z1655,'PASTE-DL-ALARMS'!$Q$10:$W$2200,3,FALSE),"")</f>
        <v/>
      </c>
      <c r="AM1655" s="7" t="str">
        <f t="shared" si="439"/>
        <v>10.121.15.143_Chanasma_S4P1</v>
      </c>
      <c r="AN1655" s="55" t="str">
        <f t="shared" si="440"/>
        <v>10.121.15.136_Mehsana2(GNE)_S3P1</v>
      </c>
      <c r="AO1655" s="72" t="e">
        <f t="shared" ca="1" si="441"/>
        <v>#VALUE!</v>
      </c>
      <c r="AP1655" s="7" t="str">
        <f>IFERROR(VLOOKUP(Z1655,'PASTE-DL-ALARMS'!$Q$10:$Z$2800,8,FALSE),"")</f>
        <v/>
      </c>
    </row>
    <row r="1656" spans="1:42" x14ac:dyDescent="0.25">
      <c r="A1656" s="20"/>
      <c r="B1656" s="20"/>
      <c r="C1656" s="20" t="str">
        <f>IF(D1656="Critical",MAX($C$8:C1655)+1,"")</f>
        <v/>
      </c>
      <c r="D1656" s="20" t="str">
        <f t="shared" si="425"/>
        <v>-</v>
      </c>
      <c r="E1656" s="20" t="str">
        <f>VLOOKUP('PASTE-DOWN-DL'!F1656,'SSA-CODE'!$D$4:$E$56,2,FALSE)</f>
        <v>WTR AM</v>
      </c>
      <c r="F1656" s="48" t="str">
        <f t="shared" si="426"/>
        <v>WTR AM</v>
      </c>
      <c r="G1656" s="48" t="str">
        <f t="shared" si="427"/>
        <v xml:space="preserve">	WTR AM</v>
      </c>
      <c r="H1656" s="20">
        <v>1647</v>
      </c>
      <c r="I1656" t="s">
        <v>15589</v>
      </c>
      <c r="J1656" t="s">
        <v>6260</v>
      </c>
      <c r="K1656" t="s">
        <v>6261</v>
      </c>
      <c r="L1656" t="s">
        <v>6262</v>
      </c>
      <c r="M1656" t="s">
        <v>6263</v>
      </c>
      <c r="N1656" t="s">
        <v>15590</v>
      </c>
      <c r="O1656" t="s">
        <v>15591</v>
      </c>
      <c r="P1656" t="s">
        <v>6266</v>
      </c>
      <c r="Q1656" t="s">
        <v>9853</v>
      </c>
      <c r="R1656" t="s">
        <v>6588</v>
      </c>
      <c r="S1656" t="s">
        <v>6269</v>
      </c>
      <c r="T1656" t="s">
        <v>6602</v>
      </c>
      <c r="U1656" t="s">
        <v>6269</v>
      </c>
      <c r="V1656" t="s">
        <v>6271</v>
      </c>
      <c r="W1656" t="s">
        <v>15592</v>
      </c>
      <c r="X1656" t="s">
        <v>15593</v>
      </c>
      <c r="Y1656" t="s">
        <v>6269</v>
      </c>
      <c r="Z1656" s="48" t="str">
        <f t="shared" si="428"/>
        <v>WTR AM-10.121.16.5-TN725B_SURAT_B2\S3P1-10.121.16.6-TN705B_OLPAD_B1\S4P1</v>
      </c>
      <c r="AA1656" s="48">
        <f t="shared" si="429"/>
        <v>14</v>
      </c>
      <c r="AB1656" s="48">
        <f t="shared" si="430"/>
        <v>20</v>
      </c>
      <c r="AC1656" s="48">
        <f t="shared" si="431"/>
        <v>14</v>
      </c>
      <c r="AD1656" s="48">
        <f t="shared" si="432"/>
        <v>20</v>
      </c>
      <c r="AE1656" s="48" t="str">
        <f t="shared" si="433"/>
        <v>10.121.100.2</v>
      </c>
      <c r="AF1656" s="42" t="str">
        <f t="shared" si="434"/>
        <v>10.121.100.8</v>
      </c>
      <c r="AG1656" s="7" t="str">
        <f t="shared" si="435"/>
        <v>Surat</v>
      </c>
      <c r="AH1656" s="7" t="str">
        <f t="shared" si="436"/>
        <v>OLPAD</v>
      </c>
      <c r="AI1656" s="7" t="str">
        <f t="shared" si="437"/>
        <v>S3P1</v>
      </c>
      <c r="AJ1656" s="7" t="str">
        <f t="shared" si="438"/>
        <v>S4P1</v>
      </c>
      <c r="AK1656" s="7" t="str">
        <f>IFERROR(VLOOKUP(Z1656,'PASTE-DL-ALARMS'!$Q$10:$W$2200,7,FALSE),"")</f>
        <v/>
      </c>
      <c r="AL1656" s="55" t="str">
        <f>IFERROR(VLOOKUP(Z1656,'PASTE-DL-ALARMS'!$Q$10:$W$2200,3,FALSE),"")</f>
        <v/>
      </c>
      <c r="AM1656" s="7" t="str">
        <f t="shared" si="439"/>
        <v>10.121.100.2_Surat_S3P1</v>
      </c>
      <c r="AN1656" s="55" t="str">
        <f t="shared" si="440"/>
        <v>10.121.100.8_OLPAD_S4P1</v>
      </c>
      <c r="AO1656" s="72" t="e">
        <f t="shared" ca="1" si="441"/>
        <v>#VALUE!</v>
      </c>
      <c r="AP1656" s="7" t="str">
        <f>IFERROR(VLOOKUP(Z1656,'PASTE-DL-ALARMS'!$Q$10:$Z$2800,8,FALSE),"")</f>
        <v/>
      </c>
    </row>
    <row r="1657" spans="1:42" x14ac:dyDescent="0.25">
      <c r="A1657" s="20"/>
      <c r="B1657" s="20"/>
      <c r="C1657" s="20" t="str">
        <f>IF(D1657="Critical",MAX($C$8:C1656)+1,"")</f>
        <v/>
      </c>
      <c r="D1657" s="20" t="str">
        <f t="shared" si="425"/>
        <v>-</v>
      </c>
      <c r="E1657" s="20" t="str">
        <f>VLOOKUP('PASTE-DOWN-DL'!F1657,'SSA-CODE'!$D$4:$E$56,2,FALSE)</f>
        <v>MSN</v>
      </c>
      <c r="F1657" s="48" t="str">
        <f t="shared" si="426"/>
        <v>SSA MEH</v>
      </c>
      <c r="G1657" s="48" t="str">
        <f t="shared" si="427"/>
        <v xml:space="preserve">	SSA MEH</v>
      </c>
      <c r="H1657" s="20">
        <v>1648</v>
      </c>
      <c r="I1657" t="s">
        <v>15594</v>
      </c>
      <c r="J1657" t="s">
        <v>6260</v>
      </c>
      <c r="K1657" t="s">
        <v>6275</v>
      </c>
      <c r="L1657" t="s">
        <v>6262</v>
      </c>
      <c r="M1657" t="s">
        <v>6263</v>
      </c>
      <c r="N1657" t="s">
        <v>15595</v>
      </c>
      <c r="O1657" t="s">
        <v>15596</v>
      </c>
      <c r="P1657" t="s">
        <v>6266</v>
      </c>
      <c r="Q1657" t="s">
        <v>6692</v>
      </c>
      <c r="R1657" t="s">
        <v>6279</v>
      </c>
      <c r="S1657" t="s">
        <v>6269</v>
      </c>
      <c r="T1657" t="s">
        <v>7301</v>
      </c>
      <c r="U1657" t="s">
        <v>6269</v>
      </c>
      <c r="V1657" t="s">
        <v>6271</v>
      </c>
      <c r="W1657" t="s">
        <v>15597</v>
      </c>
      <c r="X1657" t="s">
        <v>15598</v>
      </c>
      <c r="Y1657" t="s">
        <v>6269</v>
      </c>
      <c r="Z1657" s="48" t="str">
        <f t="shared" si="428"/>
        <v>SSA MEH-10.121.25.84-Pali_2/5-10.121.25.83-Visal_Vasana_1/5</v>
      </c>
      <c r="AA1657" s="48">
        <f t="shared" si="429"/>
        <v>14</v>
      </c>
      <c r="AB1657" s="48">
        <f t="shared" si="430"/>
        <v>19</v>
      </c>
      <c r="AC1657" s="48">
        <f t="shared" si="431"/>
        <v>14</v>
      </c>
      <c r="AD1657" s="48">
        <f t="shared" si="432"/>
        <v>27</v>
      </c>
      <c r="AE1657" s="48" t="str">
        <f t="shared" si="433"/>
        <v>10.121.25.84</v>
      </c>
      <c r="AF1657" s="42" t="str">
        <f t="shared" si="434"/>
        <v>10.121.25.83</v>
      </c>
      <c r="AG1657" s="7" t="str">
        <f t="shared" si="435"/>
        <v>Pali</v>
      </c>
      <c r="AH1657" s="7" t="str">
        <f t="shared" si="436"/>
        <v>Visal Vasana</v>
      </c>
      <c r="AI1657" s="7" t="str">
        <f t="shared" si="437"/>
        <v>S2P5</v>
      </c>
      <c r="AJ1657" s="7" t="str">
        <f t="shared" si="438"/>
        <v>S1P5</v>
      </c>
      <c r="AK1657" s="7" t="str">
        <f>IFERROR(VLOOKUP(Z1657,'PASTE-DL-ALARMS'!$Q$10:$W$2200,7,FALSE),"")</f>
        <v/>
      </c>
      <c r="AL1657" s="55" t="str">
        <f>IFERROR(VLOOKUP(Z1657,'PASTE-DL-ALARMS'!$Q$10:$W$2200,3,FALSE),"")</f>
        <v/>
      </c>
      <c r="AM1657" s="7" t="str">
        <f t="shared" si="439"/>
        <v>10.121.25.84_Pali_S2P5</v>
      </c>
      <c r="AN1657" s="55" t="str">
        <f t="shared" si="440"/>
        <v>10.121.25.83_Visal Vasana_S1P5</v>
      </c>
      <c r="AO1657" s="72" t="e">
        <f t="shared" ca="1" si="441"/>
        <v>#VALUE!</v>
      </c>
      <c r="AP1657" s="7" t="str">
        <f>IFERROR(VLOOKUP(Z1657,'PASTE-DL-ALARMS'!$Q$10:$Z$2800,8,FALSE),"")</f>
        <v/>
      </c>
    </row>
    <row r="1658" spans="1:42" x14ac:dyDescent="0.25">
      <c r="A1658" s="20"/>
      <c r="B1658" s="20"/>
      <c r="C1658" s="20" t="str">
        <f>IF(D1658="Critical",MAX($C$8:C1657)+1,"")</f>
        <v/>
      </c>
      <c r="D1658" s="20" t="str">
        <f t="shared" si="425"/>
        <v>-</v>
      </c>
      <c r="E1658" s="20" t="str">
        <f>VLOOKUP('PASTE-DOWN-DL'!F1658,'SSA-CODE'!$D$4:$E$56,2,FALSE)</f>
        <v>PLR</v>
      </c>
      <c r="F1658" s="48" t="str">
        <f t="shared" si="426"/>
        <v>SSA PNP</v>
      </c>
      <c r="G1658" s="48" t="str">
        <f t="shared" si="427"/>
        <v xml:space="preserve">	SSA PNP</v>
      </c>
      <c r="H1658" s="20">
        <v>1649</v>
      </c>
      <c r="I1658" t="s">
        <v>15599</v>
      </c>
      <c r="J1658" t="s">
        <v>6260</v>
      </c>
      <c r="K1658" t="s">
        <v>6275</v>
      </c>
      <c r="L1658" t="s">
        <v>6262</v>
      </c>
      <c r="M1658" t="s">
        <v>6263</v>
      </c>
      <c r="N1658" t="s">
        <v>15600</v>
      </c>
      <c r="O1658" t="s">
        <v>15601</v>
      </c>
      <c r="P1658" t="s">
        <v>6266</v>
      </c>
      <c r="Q1658" t="s">
        <v>6423</v>
      </c>
      <c r="R1658" t="s">
        <v>6439</v>
      </c>
      <c r="S1658" t="s">
        <v>10191</v>
      </c>
      <c r="T1658" t="s">
        <v>6345</v>
      </c>
      <c r="U1658" t="s">
        <v>10191</v>
      </c>
      <c r="V1658" t="s">
        <v>6271</v>
      </c>
      <c r="W1658" t="s">
        <v>15602</v>
      </c>
      <c r="X1658" t="s">
        <v>15603</v>
      </c>
      <c r="Y1658" t="s">
        <v>6269</v>
      </c>
      <c r="Z1658" s="48" t="str">
        <f t="shared" si="428"/>
        <v>SSA PNP-10.121.25.150-CHANGWADA-10.121.25.151-CHANGA_S1P5</v>
      </c>
      <c r="AA1658" s="48">
        <f t="shared" si="429"/>
        <v>15</v>
      </c>
      <c r="AB1658" s="48">
        <f t="shared" si="430"/>
        <v>25</v>
      </c>
      <c r="AC1658" s="48">
        <f t="shared" si="431"/>
        <v>15</v>
      </c>
      <c r="AD1658" s="48">
        <f t="shared" si="432"/>
        <v>22</v>
      </c>
      <c r="AE1658" s="48" t="str">
        <f t="shared" si="433"/>
        <v>10.121.25.150</v>
      </c>
      <c r="AF1658" s="42" t="str">
        <f t="shared" si="434"/>
        <v>10.121.25.151</v>
      </c>
      <c r="AG1658" s="7" t="str">
        <f t="shared" si="435"/>
        <v>CHANGWADA</v>
      </c>
      <c r="AH1658" s="7" t="str">
        <f t="shared" si="436"/>
        <v>CHANGA</v>
      </c>
      <c r="AI1658" s="7" t="str">
        <f t="shared" si="437"/>
        <v>S1P6</v>
      </c>
      <c r="AJ1658" s="7" t="str">
        <f t="shared" si="438"/>
        <v>S1P5</v>
      </c>
      <c r="AK1658" s="7" t="str">
        <f>IFERROR(VLOOKUP(Z1658,'PASTE-DL-ALARMS'!$Q$10:$W$2200,7,FALSE),"")</f>
        <v/>
      </c>
      <c r="AL1658" s="55" t="str">
        <f>IFERROR(VLOOKUP(Z1658,'PASTE-DL-ALARMS'!$Q$10:$W$2200,3,FALSE),"")</f>
        <v/>
      </c>
      <c r="AM1658" s="7" t="str">
        <f t="shared" si="439"/>
        <v>10.121.25.150_CHANGWADA_S1P6</v>
      </c>
      <c r="AN1658" s="55" t="str">
        <f t="shared" si="440"/>
        <v>10.121.25.151_CHANGA_S1P5</v>
      </c>
      <c r="AO1658" s="72" t="e">
        <f t="shared" ca="1" si="441"/>
        <v>#VALUE!</v>
      </c>
      <c r="AP1658" s="7" t="str">
        <f>IFERROR(VLOOKUP(Z1658,'PASTE-DL-ALARMS'!$Q$10:$Z$2800,8,FALSE),"")</f>
        <v/>
      </c>
    </row>
    <row r="1659" spans="1:42" x14ac:dyDescent="0.25">
      <c r="A1659" s="20"/>
      <c r="B1659" s="20"/>
      <c r="C1659" s="20" t="str">
        <f>IF(D1659="Critical",MAX($C$8:C1658)+1,"")</f>
        <v/>
      </c>
      <c r="D1659" s="20" t="str">
        <f t="shared" si="425"/>
        <v>-</v>
      </c>
      <c r="E1659" s="20" t="str">
        <f>VLOOKUP('PASTE-DOWN-DL'!F1659,'SSA-CODE'!$D$4:$E$56,2,FALSE)</f>
        <v>AHD</v>
      </c>
      <c r="F1659" s="48" t="str">
        <f t="shared" si="426"/>
        <v>SSA AM</v>
      </c>
      <c r="G1659" s="48" t="str">
        <f t="shared" si="427"/>
        <v xml:space="preserve">	SSA AM</v>
      </c>
      <c r="H1659" s="20">
        <v>1650</v>
      </c>
      <c r="I1659" t="s">
        <v>15604</v>
      </c>
      <c r="J1659" t="s">
        <v>6466</v>
      </c>
      <c r="K1659" t="s">
        <v>6275</v>
      </c>
      <c r="L1659" t="s">
        <v>6262</v>
      </c>
      <c r="M1659" t="s">
        <v>6263</v>
      </c>
      <c r="N1659" t="s">
        <v>15605</v>
      </c>
      <c r="O1659" t="s">
        <v>15606</v>
      </c>
      <c r="P1659" t="s">
        <v>6266</v>
      </c>
      <c r="Q1659" t="s">
        <v>6798</v>
      </c>
      <c r="R1659" t="s">
        <v>6279</v>
      </c>
      <c r="S1659" t="s">
        <v>6589</v>
      </c>
      <c r="T1659" t="s">
        <v>6287</v>
      </c>
      <c r="U1659" t="s">
        <v>6589</v>
      </c>
      <c r="V1659" t="s">
        <v>6271</v>
      </c>
      <c r="W1659" t="s">
        <v>15607</v>
      </c>
      <c r="X1659" t="s">
        <v>15608</v>
      </c>
      <c r="Y1659" t="s">
        <v>6269</v>
      </c>
      <c r="Z1659" s="48" t="str">
        <f t="shared" si="428"/>
        <v>SSA AM-10.121.18.66-GulbaiTekra_4/11-10.121.17.201-GulbaiTekra3_4/11</v>
      </c>
      <c r="AA1659" s="48">
        <f t="shared" si="429"/>
        <v>14</v>
      </c>
      <c r="AB1659" s="48">
        <f t="shared" si="430"/>
        <v>28</v>
      </c>
      <c r="AC1659" s="48">
        <f t="shared" si="431"/>
        <v>15</v>
      </c>
      <c r="AD1659" s="48">
        <f t="shared" si="432"/>
        <v>30</v>
      </c>
      <c r="AE1659" s="48" t="str">
        <f t="shared" si="433"/>
        <v>10.121.18.66</v>
      </c>
      <c r="AF1659" s="42" t="str">
        <f t="shared" si="434"/>
        <v>10.121.17.201</v>
      </c>
      <c r="AG1659" s="7" t="str">
        <f t="shared" si="435"/>
        <v>GULABAI TEKRA</v>
      </c>
      <c r="AH1659" s="7" t="str">
        <f t="shared" si="436"/>
        <v>GULBAI-TEKRA 3</v>
      </c>
      <c r="AI1659" s="7" t="str">
        <f t="shared" si="437"/>
        <v>S4P11</v>
      </c>
      <c r="AJ1659" s="7" t="str">
        <f t="shared" si="438"/>
        <v>S4P11</v>
      </c>
      <c r="AK1659" s="7" t="str">
        <f>IFERROR(VLOOKUP(Z1659,'PASTE-DL-ALARMS'!$Q$10:$W$2200,7,FALSE),"")</f>
        <v/>
      </c>
      <c r="AL1659" s="55" t="str">
        <f>IFERROR(VLOOKUP(Z1659,'PASTE-DL-ALARMS'!$Q$10:$W$2200,3,FALSE),"")</f>
        <v/>
      </c>
      <c r="AM1659" s="7" t="str">
        <f t="shared" si="439"/>
        <v>10.121.18.66_GULABAI TEKRA_S4P11</v>
      </c>
      <c r="AN1659" s="55" t="str">
        <f t="shared" si="440"/>
        <v>10.121.17.201_GULBAI-TEKRA 3_S4P11</v>
      </c>
      <c r="AO1659" s="72" t="e">
        <f t="shared" ca="1" si="441"/>
        <v>#VALUE!</v>
      </c>
      <c r="AP1659" s="7" t="str">
        <f>IFERROR(VLOOKUP(Z1659,'PASTE-DL-ALARMS'!$Q$10:$Z$2800,8,FALSE),"")</f>
        <v/>
      </c>
    </row>
    <row r="1660" spans="1:42" x14ac:dyDescent="0.25">
      <c r="A1660" s="20"/>
      <c r="B1660" s="20"/>
      <c r="C1660" s="20">
        <f>IF(D1660="Critical",MAX($C$8:C1659)+1,"")</f>
        <v>60</v>
      </c>
      <c r="D1660" s="20" t="str">
        <f t="shared" si="425"/>
        <v>Critical</v>
      </c>
      <c r="E1660" s="20" t="str">
        <f>VLOOKUP('PASTE-DOWN-DL'!F1660,'SSA-CODE'!$D$4:$E$56,2,FALSE)</f>
        <v>AMR</v>
      </c>
      <c r="F1660" s="48" t="str">
        <f t="shared" si="426"/>
        <v>SSA AMR</v>
      </c>
      <c r="G1660" s="48" t="str">
        <f t="shared" si="427"/>
        <v xml:space="preserve">	SSA AMR</v>
      </c>
      <c r="H1660" s="20">
        <v>1651</v>
      </c>
      <c r="I1660" t="s">
        <v>15609</v>
      </c>
      <c r="J1660" t="s">
        <v>6260</v>
      </c>
      <c r="K1660" t="s">
        <v>6275</v>
      </c>
      <c r="L1660" t="s">
        <v>6262</v>
      </c>
      <c r="M1660" t="s">
        <v>6263</v>
      </c>
      <c r="N1660" t="s">
        <v>15610</v>
      </c>
      <c r="O1660" t="s">
        <v>15611</v>
      </c>
      <c r="P1660" t="s">
        <v>6484</v>
      </c>
      <c r="Q1660" t="s">
        <v>6360</v>
      </c>
      <c r="R1660" t="s">
        <v>6279</v>
      </c>
      <c r="S1660" t="s">
        <v>6269</v>
      </c>
      <c r="T1660" t="s">
        <v>6270</v>
      </c>
      <c r="U1660" t="s">
        <v>6269</v>
      </c>
      <c r="V1660" t="s">
        <v>6271</v>
      </c>
      <c r="W1660" t="s">
        <v>15612</v>
      </c>
      <c r="X1660" t="s">
        <v>15613</v>
      </c>
      <c r="Y1660" t="s">
        <v>6269</v>
      </c>
      <c r="Z1660" s="48" t="str">
        <f t="shared" si="428"/>
        <v>SSA AMR-10.121.25.209-Sajiyavadar_2/6-10.121.25.211-Sarambhada_1/6</v>
      </c>
      <c r="AA1660" s="48">
        <f t="shared" si="429"/>
        <v>14</v>
      </c>
      <c r="AB1660" s="48">
        <f t="shared" si="430"/>
        <v>26</v>
      </c>
      <c r="AC1660" s="48">
        <f t="shared" si="431"/>
        <v>14</v>
      </c>
      <c r="AD1660" s="48">
        <f t="shared" si="432"/>
        <v>25</v>
      </c>
      <c r="AE1660" s="48" t="str">
        <f t="shared" si="433"/>
        <v>10.121.96.18</v>
      </c>
      <c r="AF1660" s="42" t="str">
        <f t="shared" si="434"/>
        <v>10.121.96.20</v>
      </c>
      <c r="AG1660" s="7" t="str">
        <f t="shared" si="435"/>
        <v>SAJIYAVADAR</v>
      </c>
      <c r="AH1660" s="7" t="str">
        <f t="shared" si="436"/>
        <v>Sarambhada</v>
      </c>
      <c r="AI1660" s="7" t="str">
        <f t="shared" si="437"/>
        <v>S2P6</v>
      </c>
      <c r="AJ1660" s="7" t="str">
        <f t="shared" si="438"/>
        <v>S1P6</v>
      </c>
      <c r="AK1660" s="7" t="str">
        <f>IFERROR(VLOOKUP(Z1660,'PASTE-DL-ALARMS'!$Q$10:$W$2200,7,FALSE),"")</f>
        <v>14-05-2026</v>
      </c>
      <c r="AL1660" s="55" t="str">
        <f>IFERROR(VLOOKUP(Z1660,'PASTE-DL-ALARMS'!$Q$10:$W$2200,3,FALSE),"")</f>
        <v>17:57:09</v>
      </c>
      <c r="AM1660" s="7" t="str">
        <f t="shared" si="439"/>
        <v>10.121.96.18_SAJIYAVADAR_S2P6</v>
      </c>
      <c r="AN1660" s="55" t="str">
        <f t="shared" si="440"/>
        <v>10.121.96.20_Sarambhada_S1P6</v>
      </c>
      <c r="AO1660" s="72">
        <f t="shared" ca="1" si="441"/>
        <v>1</v>
      </c>
      <c r="AP1660" s="7" t="str">
        <f>IFERROR(VLOOKUP(Z1660,'PASTE-DL-ALARMS'!$Q$10:$Z$2800,8,FALSE),"")</f>
        <v xml:space="preserve">	2026/05/14,17:57:09</v>
      </c>
    </row>
    <row r="1661" spans="1:42" x14ac:dyDescent="0.25">
      <c r="A1661" s="20"/>
      <c r="B1661" s="20"/>
      <c r="C1661" s="20" t="str">
        <f>IF(D1661="Critical",MAX($C$8:C1660)+1,"")</f>
        <v/>
      </c>
      <c r="D1661" s="20" t="str">
        <f t="shared" si="425"/>
        <v>-</v>
      </c>
      <c r="E1661" s="20" t="str">
        <f>VLOOKUP('PASTE-DOWN-DL'!F1661,'SSA-CODE'!$D$4:$E$56,2,FALSE)</f>
        <v>BUJ</v>
      </c>
      <c r="F1661" s="48" t="str">
        <f t="shared" si="426"/>
        <v>SSA BUJ</v>
      </c>
      <c r="G1661" s="48" t="str">
        <f t="shared" si="427"/>
        <v xml:space="preserve">	SSA BUJ</v>
      </c>
      <c r="H1661" s="20">
        <v>1652</v>
      </c>
      <c r="I1661" t="s">
        <v>15614</v>
      </c>
      <c r="J1661" t="s">
        <v>6260</v>
      </c>
      <c r="K1661" t="s">
        <v>6275</v>
      </c>
      <c r="L1661" t="s">
        <v>6262</v>
      </c>
      <c r="M1661" t="s">
        <v>6263</v>
      </c>
      <c r="N1661" t="s">
        <v>15615</v>
      </c>
      <c r="O1661" t="s">
        <v>15616</v>
      </c>
      <c r="P1661" t="s">
        <v>6266</v>
      </c>
      <c r="Q1661" t="s">
        <v>6453</v>
      </c>
      <c r="R1661" t="s">
        <v>6279</v>
      </c>
      <c r="S1661" t="s">
        <v>15617</v>
      </c>
      <c r="T1661" t="s">
        <v>6471</v>
      </c>
      <c r="U1661" t="s">
        <v>6510</v>
      </c>
      <c r="V1661" t="s">
        <v>6271</v>
      </c>
      <c r="W1661" t="s">
        <v>15618</v>
      </c>
      <c r="X1661" t="s">
        <v>15619</v>
      </c>
      <c r="Y1661" t="s">
        <v>6269</v>
      </c>
      <c r="Z1661" s="48" t="str">
        <f t="shared" si="428"/>
        <v>SSA BUJ-10.121.17.90-GUNDALA TE_1/5-10.121.17.67-MUNDRA_5/2</v>
      </c>
      <c r="AA1661" s="48">
        <f t="shared" si="429"/>
        <v>14</v>
      </c>
      <c r="AB1661" s="48">
        <f t="shared" si="430"/>
        <v>25</v>
      </c>
      <c r="AC1661" s="48">
        <f t="shared" si="431"/>
        <v>14</v>
      </c>
      <c r="AD1661" s="48">
        <f t="shared" si="432"/>
        <v>21</v>
      </c>
      <c r="AE1661" s="48" t="str">
        <f t="shared" si="433"/>
        <v>10.121.17.90</v>
      </c>
      <c r="AF1661" s="42" t="str">
        <f t="shared" si="434"/>
        <v>10.121.17.67</v>
      </c>
      <c r="AG1661" s="7" t="str">
        <f t="shared" si="435"/>
        <v>GUNDALA TE</v>
      </c>
      <c r="AH1661" s="7" t="str">
        <f t="shared" si="436"/>
        <v>MUNDRA</v>
      </c>
      <c r="AI1661" s="7" t="str">
        <f t="shared" si="437"/>
        <v>S1P5</v>
      </c>
      <c r="AJ1661" s="7" t="str">
        <f t="shared" si="438"/>
        <v>S5P2</v>
      </c>
      <c r="AK1661" s="7" t="str">
        <f>IFERROR(VLOOKUP(Z1661,'PASTE-DL-ALARMS'!$Q$10:$W$2200,7,FALSE),"")</f>
        <v/>
      </c>
      <c r="AL1661" s="55" t="str">
        <f>IFERROR(VLOOKUP(Z1661,'PASTE-DL-ALARMS'!$Q$10:$W$2200,3,FALSE),"")</f>
        <v/>
      </c>
      <c r="AM1661" s="7" t="str">
        <f t="shared" si="439"/>
        <v>10.121.17.90_GUNDALA TE_S1P5</v>
      </c>
      <c r="AN1661" s="55" t="str">
        <f t="shared" si="440"/>
        <v>10.121.17.67_MUNDRA_S5P2</v>
      </c>
      <c r="AO1661" s="72" t="e">
        <f t="shared" ca="1" si="441"/>
        <v>#VALUE!</v>
      </c>
      <c r="AP1661" s="7" t="str">
        <f>IFERROR(VLOOKUP(Z1661,'PASTE-DL-ALARMS'!$Q$10:$Z$2800,8,FALSE),"")</f>
        <v/>
      </c>
    </row>
    <row r="1662" spans="1:42" x14ac:dyDescent="0.25">
      <c r="A1662" s="20"/>
      <c r="B1662" s="20"/>
      <c r="C1662" s="20" t="str">
        <f>IF(D1662="Critical",MAX($C$8:C1661)+1,"")</f>
        <v/>
      </c>
      <c r="D1662" s="20" t="str">
        <f t="shared" si="425"/>
        <v>-</v>
      </c>
      <c r="E1662" s="20" t="str">
        <f>VLOOKUP('PASTE-DOWN-DL'!F1662,'SSA-CODE'!$D$4:$E$56,2,FALSE)</f>
        <v>RJT</v>
      </c>
      <c r="F1662" s="48" t="str">
        <f t="shared" si="426"/>
        <v>SSA RJ</v>
      </c>
      <c r="G1662" s="48" t="str">
        <f t="shared" si="427"/>
        <v xml:space="preserve">	SSA RJ</v>
      </c>
      <c r="H1662" s="20">
        <v>1653</v>
      </c>
      <c r="I1662" t="s">
        <v>15620</v>
      </c>
      <c r="J1662" t="s">
        <v>6260</v>
      </c>
      <c r="K1662" t="s">
        <v>6275</v>
      </c>
      <c r="L1662" t="s">
        <v>6262</v>
      </c>
      <c r="M1662" t="s">
        <v>6263</v>
      </c>
      <c r="N1662" t="s">
        <v>15621</v>
      </c>
      <c r="O1662" t="s">
        <v>15622</v>
      </c>
      <c r="P1662" t="s">
        <v>6266</v>
      </c>
      <c r="Q1662" t="s">
        <v>6423</v>
      </c>
      <c r="R1662" t="s">
        <v>6279</v>
      </c>
      <c r="S1662" t="s">
        <v>6269</v>
      </c>
      <c r="T1662" t="s">
        <v>6540</v>
      </c>
      <c r="U1662" t="s">
        <v>6269</v>
      </c>
      <c r="V1662" t="s">
        <v>6271</v>
      </c>
      <c r="W1662" t="s">
        <v>15623</v>
      </c>
      <c r="X1662" t="s">
        <v>15624</v>
      </c>
      <c r="Y1662" t="s">
        <v>6269</v>
      </c>
      <c r="Z1662" s="48" t="str">
        <f t="shared" si="428"/>
        <v>SSA RJ-10.121.19.74-TN705B_Rahiya Road_B1 4/4-10.121.19.93-TN703B R2.8.1 _UDAY HALL BTS_PH3 1/5</v>
      </c>
      <c r="AA1662" s="48">
        <f t="shared" si="429"/>
        <v>14</v>
      </c>
      <c r="AB1662" s="48">
        <f t="shared" si="430"/>
        <v>25</v>
      </c>
      <c r="AC1662" s="48">
        <f t="shared" si="431"/>
        <v>14</v>
      </c>
      <c r="AD1662" s="48">
        <f t="shared" si="432"/>
        <v>24</v>
      </c>
      <c r="AE1662" s="48" t="str">
        <f t="shared" si="433"/>
        <v>10.121.19.74</v>
      </c>
      <c r="AF1662" s="42" t="str">
        <f t="shared" si="434"/>
        <v>10.121.19.93</v>
      </c>
      <c r="AG1662" s="7" t="str">
        <f t="shared" si="435"/>
        <v>RAIYA ROAD</v>
      </c>
      <c r="AH1662" s="7" t="str">
        <f t="shared" si="436"/>
        <v>UDAY HALL</v>
      </c>
      <c r="AI1662" s="7" t="str">
        <f t="shared" si="437"/>
        <v>S4P4</v>
      </c>
      <c r="AJ1662" s="7" t="str">
        <f t="shared" si="438"/>
        <v>S1P5</v>
      </c>
      <c r="AK1662" s="7" t="str">
        <f>IFERROR(VLOOKUP(Z1662,'PASTE-DL-ALARMS'!$Q$10:$W$2200,7,FALSE),"")</f>
        <v/>
      </c>
      <c r="AL1662" s="55" t="str">
        <f>IFERROR(VLOOKUP(Z1662,'PASTE-DL-ALARMS'!$Q$10:$W$2200,3,FALSE),"")</f>
        <v/>
      </c>
      <c r="AM1662" s="7" t="str">
        <f t="shared" si="439"/>
        <v>10.121.19.74_RAIYA ROAD_S4P4</v>
      </c>
      <c r="AN1662" s="55" t="str">
        <f t="shared" si="440"/>
        <v>10.121.19.93_UDAY HALL_S1P5</v>
      </c>
      <c r="AO1662" s="72" t="e">
        <f t="shared" ca="1" si="441"/>
        <v>#VALUE!</v>
      </c>
      <c r="AP1662" s="7" t="str">
        <f>IFERROR(VLOOKUP(Z1662,'PASTE-DL-ALARMS'!$Q$10:$Z$2800,8,FALSE),"")</f>
        <v/>
      </c>
    </row>
    <row r="1663" spans="1:42" x14ac:dyDescent="0.25">
      <c r="A1663" s="20"/>
      <c r="B1663" s="20"/>
      <c r="C1663" s="20" t="str">
        <f>IF(D1663="Critical",MAX($C$8:C1662)+1,"")</f>
        <v/>
      </c>
      <c r="D1663" s="20" t="str">
        <f t="shared" si="425"/>
        <v>-</v>
      </c>
      <c r="E1663" s="20" t="str">
        <f>VLOOKUP('PASTE-DOWN-DL'!F1663,'SSA-CODE'!$D$4:$E$56,2,FALSE)</f>
        <v>BHV</v>
      </c>
      <c r="F1663" s="48" t="str">
        <f t="shared" si="426"/>
        <v>SSA BV</v>
      </c>
      <c r="G1663" s="48" t="str">
        <f t="shared" si="427"/>
        <v xml:space="preserve">	SSA BV</v>
      </c>
      <c r="H1663" s="20">
        <v>1654</v>
      </c>
      <c r="I1663" t="s">
        <v>15625</v>
      </c>
      <c r="J1663" t="s">
        <v>6260</v>
      </c>
      <c r="K1663" t="s">
        <v>6275</v>
      </c>
      <c r="L1663" t="s">
        <v>6262</v>
      </c>
      <c r="M1663" t="s">
        <v>6263</v>
      </c>
      <c r="N1663" t="s">
        <v>15626</v>
      </c>
      <c r="O1663" t="s">
        <v>15627</v>
      </c>
      <c r="P1663" t="s">
        <v>6266</v>
      </c>
      <c r="Q1663" t="s">
        <v>6692</v>
      </c>
      <c r="R1663" t="s">
        <v>6279</v>
      </c>
      <c r="S1663" t="s">
        <v>6269</v>
      </c>
      <c r="T1663" t="s">
        <v>6462</v>
      </c>
      <c r="U1663" t="s">
        <v>6269</v>
      </c>
      <c r="V1663" t="s">
        <v>6271</v>
      </c>
      <c r="W1663" t="s">
        <v>15628</v>
      </c>
      <c r="X1663" t="s">
        <v>15629</v>
      </c>
      <c r="Y1663" t="s">
        <v>6269</v>
      </c>
      <c r="Z1663" s="48" t="str">
        <f t="shared" si="428"/>
        <v>SSA BV-10.121.17.162-Budhel B1_3/3-10.121.17.179-Ghogha B1_3/2</v>
      </c>
      <c r="AA1663" s="48">
        <f t="shared" si="429"/>
        <v>15</v>
      </c>
      <c r="AB1663" s="48">
        <f t="shared" si="430"/>
        <v>22</v>
      </c>
      <c r="AC1663" s="48">
        <f t="shared" si="431"/>
        <v>15</v>
      </c>
      <c r="AD1663" s="48">
        <f t="shared" si="432"/>
        <v>22</v>
      </c>
      <c r="AE1663" s="48" t="str">
        <f t="shared" si="433"/>
        <v>10.121.17.179</v>
      </c>
      <c r="AF1663" s="42" t="str">
        <f t="shared" si="434"/>
        <v>10.121.17.162</v>
      </c>
      <c r="AG1663" s="7" t="str">
        <f t="shared" si="435"/>
        <v>GHOGHA</v>
      </c>
      <c r="AH1663" s="7" t="str">
        <f t="shared" si="436"/>
        <v>BUDHEL</v>
      </c>
      <c r="AI1663" s="7" t="str">
        <f t="shared" si="437"/>
        <v>S3P2</v>
      </c>
      <c r="AJ1663" s="7" t="str">
        <f t="shared" si="438"/>
        <v>S3P3</v>
      </c>
      <c r="AK1663" s="7" t="str">
        <f>IFERROR(VLOOKUP(Z1663,'PASTE-DL-ALARMS'!$Q$10:$W$2200,7,FALSE),"")</f>
        <v/>
      </c>
      <c r="AL1663" s="55" t="str">
        <f>IFERROR(VLOOKUP(Z1663,'PASTE-DL-ALARMS'!$Q$10:$W$2200,3,FALSE),"")</f>
        <v/>
      </c>
      <c r="AM1663" s="7" t="str">
        <f t="shared" si="439"/>
        <v>10.121.17.179_GHOGHA_S3P2</v>
      </c>
      <c r="AN1663" s="55" t="str">
        <f t="shared" si="440"/>
        <v>10.121.17.162_BUDHEL_S3P3</v>
      </c>
      <c r="AO1663" s="72" t="e">
        <f t="shared" ca="1" si="441"/>
        <v>#VALUE!</v>
      </c>
      <c r="AP1663" s="7" t="str">
        <f>IFERROR(VLOOKUP(Z1663,'PASTE-DL-ALARMS'!$Q$10:$Z$2800,8,FALSE),"")</f>
        <v/>
      </c>
    </row>
    <row r="1664" spans="1:42" x14ac:dyDescent="0.25">
      <c r="A1664" s="20"/>
      <c r="B1664" s="20"/>
      <c r="C1664" s="20" t="str">
        <f>IF(D1664="Critical",MAX($C$8:C1663)+1,"")</f>
        <v/>
      </c>
      <c r="D1664" s="20" t="str">
        <f t="shared" si="425"/>
        <v>-</v>
      </c>
      <c r="E1664" s="20" t="str">
        <f>VLOOKUP('PASTE-DOWN-DL'!F1664,'SSA-CODE'!$D$4:$E$56,2,FALSE)</f>
        <v>WTR AM</v>
      </c>
      <c r="F1664" s="48" t="str">
        <f t="shared" si="426"/>
        <v>WTR AM</v>
      </c>
      <c r="G1664" s="48" t="str">
        <f t="shared" si="427"/>
        <v xml:space="preserve">	WTR AM</v>
      </c>
      <c r="H1664" s="20">
        <v>1655</v>
      </c>
      <c r="I1664" t="s">
        <v>15630</v>
      </c>
      <c r="J1664" t="s">
        <v>6466</v>
      </c>
      <c r="K1664" t="s">
        <v>6275</v>
      </c>
      <c r="L1664" t="s">
        <v>6262</v>
      </c>
      <c r="M1664" t="s">
        <v>6263</v>
      </c>
      <c r="N1664" t="s">
        <v>15631</v>
      </c>
      <c r="O1664" t="s">
        <v>15632</v>
      </c>
      <c r="P1664" t="s">
        <v>6266</v>
      </c>
      <c r="Q1664" t="s">
        <v>6461</v>
      </c>
      <c r="R1664" t="s">
        <v>6279</v>
      </c>
      <c r="S1664" t="s">
        <v>9381</v>
      </c>
      <c r="T1664" t="s">
        <v>6500</v>
      </c>
      <c r="U1664" t="s">
        <v>6708</v>
      </c>
      <c r="V1664" t="s">
        <v>6271</v>
      </c>
      <c r="W1664" t="s">
        <v>15633</v>
      </c>
      <c r="X1664" t="s">
        <v>15634</v>
      </c>
      <c r="Y1664" t="s">
        <v>6269</v>
      </c>
      <c r="Z1664" s="48" t="str">
        <f t="shared" si="428"/>
        <v>WTR AM-10.121.16.8-BARODA CITY 1-10.121.16.134-BARODA CITY2</v>
      </c>
      <c r="AA1664" s="48">
        <f t="shared" si="429"/>
        <v>13</v>
      </c>
      <c r="AB1664" s="48">
        <f t="shared" si="430"/>
        <v>27</v>
      </c>
      <c r="AC1664" s="48">
        <f t="shared" si="431"/>
        <v>15</v>
      </c>
      <c r="AD1664" s="48">
        <f t="shared" si="432"/>
        <v>29</v>
      </c>
      <c r="AE1664" s="48" t="str">
        <f t="shared" si="433"/>
        <v>10.121.16.8</v>
      </c>
      <c r="AF1664" s="42" t="str">
        <f t="shared" si="434"/>
        <v>10.121.16.134</v>
      </c>
      <c r="AG1664" s="7" t="str">
        <f t="shared" si="435"/>
        <v>BARODA CITY 1</v>
      </c>
      <c r="AH1664" s="7" t="str">
        <f t="shared" si="436"/>
        <v>BARODA CITY 2</v>
      </c>
      <c r="AI1664" s="7" t="str">
        <f t="shared" si="437"/>
        <v>S6P8</v>
      </c>
      <c r="AJ1664" s="7" t="str">
        <f t="shared" si="438"/>
        <v>S6P8</v>
      </c>
      <c r="AK1664" s="7" t="str">
        <f>IFERROR(VLOOKUP(Z1664,'PASTE-DL-ALARMS'!$Q$10:$W$2200,7,FALSE),"")</f>
        <v/>
      </c>
      <c r="AL1664" s="55" t="str">
        <f>IFERROR(VLOOKUP(Z1664,'PASTE-DL-ALARMS'!$Q$10:$W$2200,3,FALSE),"")</f>
        <v/>
      </c>
      <c r="AM1664" s="7" t="str">
        <f t="shared" si="439"/>
        <v>10.121.16.8_BARODA CITY 1_S6P8</v>
      </c>
      <c r="AN1664" s="55" t="str">
        <f t="shared" si="440"/>
        <v>10.121.16.134_BARODA CITY 2_S6P8</v>
      </c>
      <c r="AO1664" s="72" t="e">
        <f t="shared" ca="1" si="441"/>
        <v>#VALUE!</v>
      </c>
      <c r="AP1664" s="7" t="str">
        <f>IFERROR(VLOOKUP(Z1664,'PASTE-DL-ALARMS'!$Q$10:$Z$2800,8,FALSE),"")</f>
        <v/>
      </c>
    </row>
    <row r="1665" spans="1:42" x14ac:dyDescent="0.25">
      <c r="A1665" s="20"/>
      <c r="B1665" s="20"/>
      <c r="C1665" s="20" t="str">
        <f>IF(D1665="Critical",MAX($C$8:C1664)+1,"")</f>
        <v/>
      </c>
      <c r="D1665" s="20" t="str">
        <f t="shared" si="425"/>
        <v>-</v>
      </c>
      <c r="E1665" s="20" t="str">
        <f>VLOOKUP('PASTE-DOWN-DL'!F1665,'SSA-CODE'!$D$4:$E$56,2,FALSE)</f>
        <v>JMN</v>
      </c>
      <c r="F1665" s="48" t="str">
        <f t="shared" si="426"/>
        <v>SSA JMN</v>
      </c>
      <c r="G1665" s="48" t="str">
        <f t="shared" si="427"/>
        <v xml:space="preserve">	SSA JMN</v>
      </c>
      <c r="H1665" s="20">
        <v>1656</v>
      </c>
      <c r="I1665" t="s">
        <v>15635</v>
      </c>
      <c r="J1665" t="s">
        <v>6260</v>
      </c>
      <c r="K1665" t="s">
        <v>6275</v>
      </c>
      <c r="L1665" t="s">
        <v>6262</v>
      </c>
      <c r="M1665" t="s">
        <v>6263</v>
      </c>
      <c r="N1665" t="s">
        <v>15636</v>
      </c>
      <c r="O1665" t="s">
        <v>15637</v>
      </c>
      <c r="P1665" t="s">
        <v>6266</v>
      </c>
      <c r="Q1665" t="s">
        <v>6588</v>
      </c>
      <c r="R1665" t="s">
        <v>6279</v>
      </c>
      <c r="S1665" t="s">
        <v>15638</v>
      </c>
      <c r="T1665" t="s">
        <v>6345</v>
      </c>
      <c r="U1665" t="s">
        <v>6679</v>
      </c>
      <c r="V1665" t="s">
        <v>6271</v>
      </c>
      <c r="W1665" t="s">
        <v>15639</v>
      </c>
      <c r="X1665" t="s">
        <v>15640</v>
      </c>
      <c r="Y1665" t="s">
        <v>6269</v>
      </c>
      <c r="Z1665" s="48" t="str">
        <f t="shared" si="428"/>
        <v>SSA JMN-10.121.97.129-Mehulnagar Alb B2_3/2-10.121.20.1-Mehul Nagar(GNE) B2_6/2</v>
      </c>
      <c r="AA1665" s="48">
        <f t="shared" si="429"/>
        <v>15</v>
      </c>
      <c r="AB1665" s="48">
        <f t="shared" si="430"/>
        <v>30</v>
      </c>
      <c r="AC1665" s="48">
        <f t="shared" si="431"/>
        <v>13</v>
      </c>
      <c r="AD1665" s="48">
        <f t="shared" si="432"/>
        <v>30</v>
      </c>
      <c r="AE1665" s="48" t="str">
        <f t="shared" si="433"/>
        <v>10.121.97.129</v>
      </c>
      <c r="AF1665" s="42" t="str">
        <f t="shared" si="434"/>
        <v>10.121.20.1</v>
      </c>
      <c r="AG1665" s="7" t="str">
        <f t="shared" si="435"/>
        <v>Mehulnagar ALB</v>
      </c>
      <c r="AH1665" s="7" t="str">
        <f t="shared" si="436"/>
        <v>Mehul Nagar(GNE)</v>
      </c>
      <c r="AI1665" s="7" t="str">
        <f t="shared" si="437"/>
        <v>S3P2</v>
      </c>
      <c r="AJ1665" s="7" t="str">
        <f t="shared" si="438"/>
        <v>S6P2</v>
      </c>
      <c r="AK1665" s="7" t="str">
        <f>IFERROR(VLOOKUP(Z1665,'PASTE-DL-ALARMS'!$Q$10:$W$2200,7,FALSE),"")</f>
        <v/>
      </c>
      <c r="AL1665" s="55" t="str">
        <f>IFERROR(VLOOKUP(Z1665,'PASTE-DL-ALARMS'!$Q$10:$W$2200,3,FALSE),"")</f>
        <v/>
      </c>
      <c r="AM1665" s="7" t="str">
        <f t="shared" si="439"/>
        <v>10.121.97.129_Mehulnagar ALB_S3P2</v>
      </c>
      <c r="AN1665" s="55" t="str">
        <f t="shared" si="440"/>
        <v>10.121.20.1_Mehul Nagar(GNE)_S6P2</v>
      </c>
      <c r="AO1665" s="72" t="e">
        <f t="shared" ca="1" si="441"/>
        <v>#VALUE!</v>
      </c>
      <c r="AP1665" s="7" t="str">
        <f>IFERROR(VLOOKUP(Z1665,'PASTE-DL-ALARMS'!$Q$10:$Z$2800,8,FALSE),"")</f>
        <v/>
      </c>
    </row>
    <row r="1666" spans="1:42" x14ac:dyDescent="0.25">
      <c r="A1666" s="20"/>
      <c r="B1666" s="20"/>
      <c r="C1666" s="20" t="str">
        <f>IF(D1666="Critical",MAX($C$8:C1665)+1,"")</f>
        <v/>
      </c>
      <c r="D1666" s="20" t="str">
        <f t="shared" si="425"/>
        <v>-</v>
      </c>
      <c r="E1666" s="20" t="str">
        <f>VLOOKUP('PASTE-DOWN-DL'!F1666,'SSA-CODE'!$D$4:$E$56,2,FALSE)</f>
        <v>HMR</v>
      </c>
      <c r="F1666" s="48" t="str">
        <f t="shared" si="426"/>
        <v>SSA HMR</v>
      </c>
      <c r="G1666" s="48" t="str">
        <f t="shared" si="427"/>
        <v xml:space="preserve">	SSA HMR</v>
      </c>
      <c r="H1666" s="20">
        <v>1657</v>
      </c>
      <c r="I1666" t="s">
        <v>15641</v>
      </c>
      <c r="J1666" t="s">
        <v>6260</v>
      </c>
      <c r="K1666" t="s">
        <v>6275</v>
      </c>
      <c r="L1666" t="s">
        <v>6262</v>
      </c>
      <c r="M1666" t="s">
        <v>6263</v>
      </c>
      <c r="N1666" t="s">
        <v>15642</v>
      </c>
      <c r="O1666" t="s">
        <v>15643</v>
      </c>
      <c r="P1666" t="s">
        <v>6266</v>
      </c>
      <c r="Q1666" t="s">
        <v>6850</v>
      </c>
      <c r="R1666" t="s">
        <v>6279</v>
      </c>
      <c r="S1666" t="s">
        <v>6269</v>
      </c>
      <c r="T1666" t="s">
        <v>7260</v>
      </c>
      <c r="U1666" t="s">
        <v>6269</v>
      </c>
      <c r="V1666" t="s">
        <v>6271</v>
      </c>
      <c r="W1666" t="s">
        <v>15644</v>
      </c>
      <c r="X1666" t="s">
        <v>15645</v>
      </c>
      <c r="Y1666" t="s">
        <v>6269</v>
      </c>
      <c r="Z1666" s="48" t="str">
        <f t="shared" si="428"/>
        <v>SSA HMR-10.121.15.131-WTR_TN725B_Prantij_B2\S4P5-10.121.97.77-SSA TN703B_Prantij_RSU_A1\S1P5</v>
      </c>
      <c r="AA1666" s="48">
        <f t="shared" si="429"/>
        <v>15</v>
      </c>
      <c r="AB1666" s="48">
        <f t="shared" si="430"/>
        <v>23</v>
      </c>
      <c r="AC1666" s="48">
        <f t="shared" si="431"/>
        <v>14</v>
      </c>
      <c r="AD1666" s="48">
        <f t="shared" si="432"/>
        <v>26</v>
      </c>
      <c r="AE1666" s="48" t="str">
        <f t="shared" si="433"/>
        <v>10.121.15.131</v>
      </c>
      <c r="AF1666" s="42" t="str">
        <f t="shared" si="434"/>
        <v>10.121.97.77</v>
      </c>
      <c r="AG1666" s="7" t="str">
        <f t="shared" si="435"/>
        <v>PRANTIJ</v>
      </c>
      <c r="AH1666" s="7" t="str">
        <f t="shared" si="436"/>
        <v>PRANTIJ RSU</v>
      </c>
      <c r="AI1666" s="7" t="str">
        <f t="shared" si="437"/>
        <v>S4P5</v>
      </c>
      <c r="AJ1666" s="7" t="str">
        <f t="shared" si="438"/>
        <v>S1P5</v>
      </c>
      <c r="AK1666" s="7" t="str">
        <f>IFERROR(VLOOKUP(Z1666,'PASTE-DL-ALARMS'!$Q$10:$W$2200,7,FALSE),"")</f>
        <v/>
      </c>
      <c r="AL1666" s="55" t="str">
        <f>IFERROR(VLOOKUP(Z1666,'PASTE-DL-ALARMS'!$Q$10:$W$2200,3,FALSE),"")</f>
        <v/>
      </c>
      <c r="AM1666" s="7" t="str">
        <f t="shared" si="439"/>
        <v>10.121.15.131_PRANTIJ_S4P5</v>
      </c>
      <c r="AN1666" s="55" t="str">
        <f t="shared" si="440"/>
        <v>10.121.97.77_PRANTIJ RSU_S1P5</v>
      </c>
      <c r="AO1666" s="72" t="e">
        <f t="shared" ca="1" si="441"/>
        <v>#VALUE!</v>
      </c>
      <c r="AP1666" s="7" t="str">
        <f>IFERROR(VLOOKUP(Z1666,'PASTE-DL-ALARMS'!$Q$10:$Z$2800,8,FALSE),"")</f>
        <v/>
      </c>
    </row>
    <row r="1667" spans="1:42" x14ac:dyDescent="0.25">
      <c r="A1667" s="20"/>
      <c r="B1667" s="20"/>
      <c r="C1667" s="20" t="str">
        <f>IF(D1667="Critical",MAX($C$8:C1666)+1,"")</f>
        <v/>
      </c>
      <c r="D1667" s="20" t="str">
        <f t="shared" si="425"/>
        <v>-</v>
      </c>
      <c r="E1667" s="20" t="str">
        <f>VLOOKUP('PASTE-DOWN-DL'!F1667,'SSA-CODE'!$D$4:$E$56,2,FALSE)</f>
        <v>WTR RJ</v>
      </c>
      <c r="F1667" s="48" t="str">
        <f t="shared" si="426"/>
        <v>WTR RJ</v>
      </c>
      <c r="G1667" s="48" t="str">
        <f t="shared" si="427"/>
        <v xml:space="preserve">	WTR RJ</v>
      </c>
      <c r="H1667" s="20">
        <v>1658</v>
      </c>
      <c r="I1667" t="s">
        <v>15646</v>
      </c>
      <c r="J1667" t="s">
        <v>6260</v>
      </c>
      <c r="K1667" t="s">
        <v>6275</v>
      </c>
      <c r="L1667" t="s">
        <v>6262</v>
      </c>
      <c r="M1667" t="s">
        <v>6263</v>
      </c>
      <c r="N1667" t="s">
        <v>15647</v>
      </c>
      <c r="O1667" t="s">
        <v>15648</v>
      </c>
      <c r="P1667" t="s">
        <v>6266</v>
      </c>
      <c r="Q1667" t="s">
        <v>6343</v>
      </c>
      <c r="R1667" t="s">
        <v>6279</v>
      </c>
      <c r="S1667" t="s">
        <v>6269</v>
      </c>
      <c r="T1667" t="s">
        <v>6462</v>
      </c>
      <c r="U1667" t="s">
        <v>6269</v>
      </c>
      <c r="V1667" t="s">
        <v>6271</v>
      </c>
      <c r="W1667" t="s">
        <v>15649</v>
      </c>
      <c r="X1667" t="s">
        <v>15650</v>
      </c>
      <c r="Y1667" t="s">
        <v>6269</v>
      </c>
      <c r="Z1667" s="48" t="str">
        <f t="shared" si="428"/>
        <v>WTR RJ-10.121.17.132-Ranghola_3/3-10.121.17.173-Bajud_2/5</v>
      </c>
      <c r="AA1667" s="48">
        <f t="shared" si="429"/>
        <v>15</v>
      </c>
      <c r="AB1667" s="48">
        <f t="shared" si="430"/>
        <v>24</v>
      </c>
      <c r="AC1667" s="48">
        <f t="shared" si="431"/>
        <v>15</v>
      </c>
      <c r="AD1667" s="48">
        <f t="shared" si="432"/>
        <v>21</v>
      </c>
      <c r="AE1667" s="48" t="str">
        <f t="shared" si="433"/>
        <v>10.121.17.132</v>
      </c>
      <c r="AF1667" s="42" t="str">
        <f t="shared" si="434"/>
        <v>10.121.17.173</v>
      </c>
      <c r="AG1667" s="7" t="str">
        <f t="shared" si="435"/>
        <v>RANGHOLA</v>
      </c>
      <c r="AH1667" s="7" t="str">
        <f t="shared" si="436"/>
        <v>BAJUD</v>
      </c>
      <c r="AI1667" s="7" t="str">
        <f t="shared" si="437"/>
        <v>S3P3</v>
      </c>
      <c r="AJ1667" s="7" t="str">
        <f t="shared" si="438"/>
        <v>S2P5</v>
      </c>
      <c r="AK1667" s="7" t="str">
        <f>IFERROR(VLOOKUP(Z1667,'PASTE-DL-ALARMS'!$Q$10:$W$2200,7,FALSE),"")</f>
        <v/>
      </c>
      <c r="AL1667" s="55" t="str">
        <f>IFERROR(VLOOKUP(Z1667,'PASTE-DL-ALARMS'!$Q$10:$W$2200,3,FALSE),"")</f>
        <v/>
      </c>
      <c r="AM1667" s="7" t="str">
        <f t="shared" si="439"/>
        <v>10.121.17.132_RANGHOLA_S3P3</v>
      </c>
      <c r="AN1667" s="55" t="str">
        <f t="shared" si="440"/>
        <v>10.121.17.173_BAJUD_S2P5</v>
      </c>
      <c r="AO1667" s="72" t="e">
        <f t="shared" ca="1" si="441"/>
        <v>#VALUE!</v>
      </c>
      <c r="AP1667" s="7" t="str">
        <f>IFERROR(VLOOKUP(Z1667,'PASTE-DL-ALARMS'!$Q$10:$Z$2800,8,FALSE),"")</f>
        <v/>
      </c>
    </row>
    <row r="1668" spans="1:42" x14ac:dyDescent="0.25">
      <c r="A1668" s="20"/>
      <c r="B1668" s="20"/>
      <c r="C1668" s="20">
        <f>IF(D1668="Critical",MAX($C$8:C1667)+1,"")</f>
        <v>61</v>
      </c>
      <c r="D1668" s="20" t="str">
        <f t="shared" si="425"/>
        <v>Critical</v>
      </c>
      <c r="E1668" s="20" t="str">
        <f>VLOOKUP('PASTE-DOWN-DL'!F1668,'SSA-CODE'!$D$4:$E$56,2,FALSE)</f>
        <v>VAL</v>
      </c>
      <c r="F1668" s="48" t="str">
        <f t="shared" si="426"/>
        <v>SSA VAL</v>
      </c>
      <c r="G1668" s="48" t="str">
        <f t="shared" si="427"/>
        <v xml:space="preserve">	SSA VAL</v>
      </c>
      <c r="H1668" s="20">
        <v>1659</v>
      </c>
      <c r="I1668" t="s">
        <v>15651</v>
      </c>
      <c r="J1668" t="s">
        <v>6260</v>
      </c>
      <c r="K1668" t="s">
        <v>6261</v>
      </c>
      <c r="L1668" t="s">
        <v>6262</v>
      </c>
      <c r="M1668" t="s">
        <v>6263</v>
      </c>
      <c r="N1668" t="s">
        <v>15652</v>
      </c>
      <c r="O1668" t="s">
        <v>15653</v>
      </c>
      <c r="P1668" t="s">
        <v>6484</v>
      </c>
      <c r="Q1668" t="s">
        <v>6882</v>
      </c>
      <c r="R1668" t="s">
        <v>7052</v>
      </c>
      <c r="S1668" t="s">
        <v>15654</v>
      </c>
      <c r="T1668" t="s">
        <v>6500</v>
      </c>
      <c r="U1668" t="s">
        <v>6931</v>
      </c>
      <c r="V1668" t="s">
        <v>6271</v>
      </c>
      <c r="W1668" t="s">
        <v>15655</v>
      </c>
      <c r="X1668" t="s">
        <v>6488</v>
      </c>
      <c r="Y1668" t="s">
        <v>6269</v>
      </c>
      <c r="Z1668" s="48" t="str">
        <f t="shared" si="428"/>
        <v>SSA VAL-10.121.68.73-Vansda B2_6/1-10.121.68.84-WAGHAI B2_6/1</v>
      </c>
      <c r="AA1668" s="48">
        <f t="shared" si="429"/>
        <v>14</v>
      </c>
      <c r="AB1668" s="48">
        <f t="shared" si="430"/>
        <v>21</v>
      </c>
      <c r="AC1668" s="48">
        <f t="shared" si="431"/>
        <v>14</v>
      </c>
      <c r="AD1668" s="48">
        <f t="shared" si="432"/>
        <v>21</v>
      </c>
      <c r="AE1668" s="48" t="str">
        <f t="shared" si="433"/>
        <v>10.121.68.73</v>
      </c>
      <c r="AF1668" s="42" t="str">
        <f t="shared" si="434"/>
        <v>10.121.68.84</v>
      </c>
      <c r="AG1668" s="7" t="str">
        <f t="shared" si="435"/>
        <v>Vansda</v>
      </c>
      <c r="AH1668" s="7" t="str">
        <f t="shared" si="436"/>
        <v>WAGHAI</v>
      </c>
      <c r="AI1668" s="7" t="str">
        <f t="shared" si="437"/>
        <v>S6P1</v>
      </c>
      <c r="AJ1668" s="7" t="str">
        <f t="shared" si="438"/>
        <v>S6P1</v>
      </c>
      <c r="AK1668" s="7" t="str">
        <f>IFERROR(VLOOKUP(Z1668,'PASTE-DL-ALARMS'!$Q$10:$W$2200,7,FALSE),"")</f>
        <v>12-05-2026</v>
      </c>
      <c r="AL1668" s="55" t="str">
        <f>IFERROR(VLOOKUP(Z1668,'PASTE-DL-ALARMS'!$Q$10:$W$2200,3,FALSE),"")</f>
        <v>11:31:11</v>
      </c>
      <c r="AM1668" s="7" t="str">
        <f t="shared" si="439"/>
        <v>10.121.68.73_Vansda_S6P1</v>
      </c>
      <c r="AN1668" s="55" t="str">
        <f t="shared" si="440"/>
        <v>10.121.68.84_WAGHAI_S6P1</v>
      </c>
      <c r="AO1668" s="72">
        <f t="shared" ca="1" si="441"/>
        <v>3</v>
      </c>
      <c r="AP1668" s="7" t="str">
        <f>IFERROR(VLOOKUP(Z1668,'PASTE-DL-ALARMS'!$Q$10:$Z$2800,8,FALSE),"")</f>
        <v xml:space="preserve">	2026/05/12,11:31:11</v>
      </c>
    </row>
    <row r="1669" spans="1:42" x14ac:dyDescent="0.25">
      <c r="A1669" s="20"/>
      <c r="B1669" s="20"/>
      <c r="C1669" s="20" t="str">
        <f>IF(D1669="Critical",MAX($C$8:C1668)+1,"")</f>
        <v/>
      </c>
      <c r="D1669" s="20" t="str">
        <f t="shared" si="425"/>
        <v>-</v>
      </c>
      <c r="E1669" s="20" t="str">
        <f>VLOOKUP('PASTE-DOWN-DL'!F1669,'SSA-CODE'!$D$4:$E$56,2,FALSE)</f>
        <v>PLR</v>
      </c>
      <c r="F1669" s="48" t="str">
        <f t="shared" si="426"/>
        <v>SSA PNP</v>
      </c>
      <c r="G1669" s="48" t="str">
        <f t="shared" si="427"/>
        <v xml:space="preserve">	SSA PNP</v>
      </c>
      <c r="H1669" s="20">
        <v>1660</v>
      </c>
      <c r="I1669" t="s">
        <v>15656</v>
      </c>
      <c r="J1669" t="s">
        <v>6260</v>
      </c>
      <c r="K1669" t="s">
        <v>6275</v>
      </c>
      <c r="L1669" t="s">
        <v>6262</v>
      </c>
      <c r="M1669" t="s">
        <v>6263</v>
      </c>
      <c r="N1669" t="s">
        <v>15657</v>
      </c>
      <c r="O1669" t="s">
        <v>15658</v>
      </c>
      <c r="P1669" t="s">
        <v>6266</v>
      </c>
      <c r="Q1669" t="s">
        <v>7053</v>
      </c>
      <c r="R1669" t="s">
        <v>6279</v>
      </c>
      <c r="S1669" t="s">
        <v>15659</v>
      </c>
      <c r="T1669" t="s">
        <v>6345</v>
      </c>
      <c r="U1669" t="s">
        <v>6569</v>
      </c>
      <c r="V1669" t="s">
        <v>6271</v>
      </c>
      <c r="W1669" t="s">
        <v>15660</v>
      </c>
      <c r="X1669" t="s">
        <v>15661</v>
      </c>
      <c r="Y1669" t="s">
        <v>6269</v>
      </c>
      <c r="Z1669" s="48" t="str">
        <f t="shared" si="428"/>
        <v>SSA PNP-10.121.25.138-TAKARWADA A1_1/5-10.121.98.130-Palanpur_B2_4/2</v>
      </c>
      <c r="AA1669" s="48">
        <f t="shared" si="429"/>
        <v>15</v>
      </c>
      <c r="AB1669" s="48">
        <f t="shared" si="430"/>
        <v>25</v>
      </c>
      <c r="AC1669" s="48">
        <f t="shared" si="431"/>
        <v>15</v>
      </c>
      <c r="AD1669" s="48">
        <f t="shared" si="432"/>
        <v>27</v>
      </c>
      <c r="AE1669" s="48" t="str">
        <f t="shared" si="433"/>
        <v>10.121.25.138</v>
      </c>
      <c r="AF1669" s="42" t="str">
        <f t="shared" si="434"/>
        <v>10.121.98.130</v>
      </c>
      <c r="AG1669" s="7" t="str">
        <f t="shared" si="435"/>
        <v>Takarwada</v>
      </c>
      <c r="AH1669" s="7" t="str">
        <f t="shared" si="436"/>
        <v>PALANPUR B2</v>
      </c>
      <c r="AI1669" s="7" t="str">
        <f t="shared" si="437"/>
        <v>S1P5</v>
      </c>
      <c r="AJ1669" s="7" t="str">
        <f t="shared" si="438"/>
        <v>S4P2</v>
      </c>
      <c r="AK1669" s="7" t="str">
        <f>IFERROR(VLOOKUP(Z1669,'PASTE-DL-ALARMS'!$Q$10:$W$2200,7,FALSE),"")</f>
        <v/>
      </c>
      <c r="AL1669" s="55" t="str">
        <f>IFERROR(VLOOKUP(Z1669,'PASTE-DL-ALARMS'!$Q$10:$W$2200,3,FALSE),"")</f>
        <v/>
      </c>
      <c r="AM1669" s="7" t="str">
        <f t="shared" si="439"/>
        <v>10.121.25.138_Takarwada_S1P5</v>
      </c>
      <c r="AN1669" s="55" t="str">
        <f t="shared" si="440"/>
        <v>10.121.98.130_PALANPUR B2_S4P2</v>
      </c>
      <c r="AO1669" s="72" t="e">
        <f t="shared" ca="1" si="441"/>
        <v>#VALUE!</v>
      </c>
      <c r="AP1669" s="7" t="str">
        <f>IFERROR(VLOOKUP(Z1669,'PASTE-DL-ALARMS'!$Q$10:$Z$2800,8,FALSE),"")</f>
        <v/>
      </c>
    </row>
    <row r="1670" spans="1:42" x14ac:dyDescent="0.25">
      <c r="A1670" s="20"/>
      <c r="B1670" s="20"/>
      <c r="C1670" s="20" t="str">
        <f>IF(D1670="Critical",MAX($C$8:C1669)+1,"")</f>
        <v/>
      </c>
      <c r="D1670" s="20" t="str">
        <f t="shared" si="425"/>
        <v>-</v>
      </c>
      <c r="E1670" s="20" t="str">
        <f>VLOOKUP('PASTE-DOWN-DL'!F1670,'SSA-CODE'!$D$4:$E$56,2,FALSE)</f>
        <v>AMR</v>
      </c>
      <c r="F1670" s="48" t="str">
        <f t="shared" si="426"/>
        <v>SSA AMR</v>
      </c>
      <c r="G1670" s="48" t="str">
        <f t="shared" si="427"/>
        <v xml:space="preserve">	SSA AMR</v>
      </c>
      <c r="H1670" s="20">
        <v>1661</v>
      </c>
      <c r="I1670" t="s">
        <v>15662</v>
      </c>
      <c r="J1670" t="s">
        <v>6466</v>
      </c>
      <c r="K1670" t="s">
        <v>6275</v>
      </c>
      <c r="L1670" t="s">
        <v>6262</v>
      </c>
      <c r="M1670" t="s">
        <v>6263</v>
      </c>
      <c r="N1670" t="s">
        <v>15663</v>
      </c>
      <c r="O1670" t="s">
        <v>15664</v>
      </c>
      <c r="P1670" t="s">
        <v>6266</v>
      </c>
      <c r="Q1670" t="s">
        <v>6882</v>
      </c>
      <c r="R1670" t="s">
        <v>6279</v>
      </c>
      <c r="S1670" t="s">
        <v>6269</v>
      </c>
      <c r="T1670" t="s">
        <v>6471</v>
      </c>
      <c r="U1670" t="s">
        <v>9168</v>
      </c>
      <c r="V1670" t="s">
        <v>6271</v>
      </c>
      <c r="W1670" t="s">
        <v>15665</v>
      </c>
      <c r="X1670" t="s">
        <v>15666</v>
      </c>
      <c r="Y1670" t="s">
        <v>6269</v>
      </c>
      <c r="Z1670" s="48" t="str">
        <f t="shared" si="428"/>
        <v>SSA AMR-10.121.96.6-Chalala 1 B2_3/11-10.121.96.7-Chalala 2 B2_3/11</v>
      </c>
      <c r="AA1670" s="48">
        <f t="shared" si="429"/>
        <v>13</v>
      </c>
      <c r="AB1670" s="48">
        <f t="shared" si="430"/>
        <v>23</v>
      </c>
      <c r="AC1670" s="48">
        <f t="shared" si="431"/>
        <v>13</v>
      </c>
      <c r="AD1670" s="48">
        <f t="shared" si="432"/>
        <v>23</v>
      </c>
      <c r="AE1670" s="48" t="str">
        <f t="shared" si="433"/>
        <v>10.121.96.7</v>
      </c>
      <c r="AF1670" s="42" t="str">
        <f t="shared" si="434"/>
        <v>10.121.96.6</v>
      </c>
      <c r="AG1670" s="7" t="str">
        <f t="shared" si="435"/>
        <v>Chalala 2</v>
      </c>
      <c r="AH1670" s="7" t="str">
        <f t="shared" si="436"/>
        <v>Chalala 1</v>
      </c>
      <c r="AI1670" s="7" t="str">
        <f t="shared" si="437"/>
        <v>S3P11</v>
      </c>
      <c r="AJ1670" s="7" t="str">
        <f t="shared" si="438"/>
        <v>S3P11</v>
      </c>
      <c r="AK1670" s="7" t="str">
        <f>IFERROR(VLOOKUP(Z1670,'PASTE-DL-ALARMS'!$Q$10:$W$2200,7,FALSE),"")</f>
        <v/>
      </c>
      <c r="AL1670" s="55" t="str">
        <f>IFERROR(VLOOKUP(Z1670,'PASTE-DL-ALARMS'!$Q$10:$W$2200,3,FALSE),"")</f>
        <v/>
      </c>
      <c r="AM1670" s="7" t="str">
        <f t="shared" si="439"/>
        <v>10.121.96.7_Chalala 2_S3P11</v>
      </c>
      <c r="AN1670" s="55" t="str">
        <f t="shared" si="440"/>
        <v>10.121.96.6_Chalala 1_S3P11</v>
      </c>
      <c r="AO1670" s="72" t="e">
        <f t="shared" ca="1" si="441"/>
        <v>#VALUE!</v>
      </c>
      <c r="AP1670" s="7" t="str">
        <f>IFERROR(VLOOKUP(Z1670,'PASTE-DL-ALARMS'!$Q$10:$Z$2800,8,FALSE),"")</f>
        <v/>
      </c>
    </row>
    <row r="1671" spans="1:42" x14ac:dyDescent="0.25">
      <c r="A1671" s="20"/>
      <c r="B1671" s="20"/>
      <c r="C1671" s="20" t="str">
        <f>IF(D1671="Critical",MAX($C$8:C1670)+1,"")</f>
        <v/>
      </c>
      <c r="D1671" s="20" t="str">
        <f t="shared" si="425"/>
        <v>-</v>
      </c>
      <c r="E1671" s="20" t="str">
        <f>VLOOKUP('PASTE-DOWN-DL'!F1671,'SSA-CODE'!$D$4:$E$56,2,FALSE)</f>
        <v>VDA</v>
      </c>
      <c r="F1671" s="48" t="str">
        <f t="shared" si="426"/>
        <v>SSA VDR</v>
      </c>
      <c r="G1671" s="48" t="str">
        <f t="shared" si="427"/>
        <v xml:space="preserve">	SSA VDR</v>
      </c>
      <c r="H1671" s="20">
        <v>1662</v>
      </c>
      <c r="I1671" t="s">
        <v>15667</v>
      </c>
      <c r="J1671" t="s">
        <v>6466</v>
      </c>
      <c r="K1671" t="s">
        <v>6275</v>
      </c>
      <c r="L1671" t="s">
        <v>6262</v>
      </c>
      <c r="M1671" t="s">
        <v>6263</v>
      </c>
      <c r="N1671" t="s">
        <v>15668</v>
      </c>
      <c r="O1671" t="s">
        <v>15669</v>
      </c>
      <c r="P1671" t="s">
        <v>6266</v>
      </c>
      <c r="Q1671" t="s">
        <v>6826</v>
      </c>
      <c r="R1671" t="s">
        <v>6279</v>
      </c>
      <c r="S1671" t="s">
        <v>7553</v>
      </c>
      <c r="T1671" t="s">
        <v>6800</v>
      </c>
      <c r="U1671" t="s">
        <v>6417</v>
      </c>
      <c r="V1671" t="s">
        <v>6271</v>
      </c>
      <c r="W1671" t="s">
        <v>15670</v>
      </c>
      <c r="X1671" t="s">
        <v>15671</v>
      </c>
      <c r="Y1671" t="s">
        <v>6269</v>
      </c>
      <c r="Z1671" s="48" t="str">
        <f t="shared" si="428"/>
        <v>SSA VDR-10.121.19.129-Alkapuri-1_B2(GNE) / S6P10-10.121.99.129-SSA_TN725B_Alkapuri_PH3(GNE)_B2 / S6P10</v>
      </c>
      <c r="AA1671" s="48">
        <f t="shared" si="429"/>
        <v>15</v>
      </c>
      <c r="AB1671" s="48">
        <f t="shared" si="430"/>
        <v>30</v>
      </c>
      <c r="AC1671" s="48">
        <f t="shared" si="431"/>
        <v>15</v>
      </c>
      <c r="AD1671" s="48">
        <f t="shared" si="432"/>
        <v>29</v>
      </c>
      <c r="AE1671" s="48" t="str">
        <f t="shared" si="433"/>
        <v>10.121.19.129</v>
      </c>
      <c r="AF1671" s="42" t="str">
        <f t="shared" si="434"/>
        <v>10.121.99.129</v>
      </c>
      <c r="AG1671" s="7" t="str">
        <f t="shared" si="435"/>
        <v>ALKAPURI1(GNE)</v>
      </c>
      <c r="AH1671" s="7" t="str">
        <f t="shared" si="436"/>
        <v>ALKAPURI(GNE)</v>
      </c>
      <c r="AI1671" s="7" t="str">
        <f t="shared" si="437"/>
        <v>S6P10</v>
      </c>
      <c r="AJ1671" s="7" t="str">
        <f t="shared" si="438"/>
        <v>S6P10</v>
      </c>
      <c r="AK1671" s="7" t="str">
        <f>IFERROR(VLOOKUP(Z1671,'PASTE-DL-ALARMS'!$Q$10:$W$2200,7,FALSE),"")</f>
        <v/>
      </c>
      <c r="AL1671" s="55" t="str">
        <f>IFERROR(VLOOKUP(Z1671,'PASTE-DL-ALARMS'!$Q$10:$W$2200,3,FALSE),"")</f>
        <v/>
      </c>
      <c r="AM1671" s="7" t="str">
        <f t="shared" si="439"/>
        <v>10.121.19.129_ALKAPURI1(GNE)_S6P10</v>
      </c>
      <c r="AN1671" s="55" t="str">
        <f t="shared" si="440"/>
        <v>10.121.99.129_ALKAPURI(GNE)_S6P10</v>
      </c>
      <c r="AO1671" s="72" t="e">
        <f t="shared" ca="1" si="441"/>
        <v>#VALUE!</v>
      </c>
      <c r="AP1671" s="7" t="str">
        <f>IFERROR(VLOOKUP(Z1671,'PASTE-DL-ALARMS'!$Q$10:$Z$2800,8,FALSE),"")</f>
        <v/>
      </c>
    </row>
    <row r="1672" spans="1:42" x14ac:dyDescent="0.25">
      <c r="A1672" s="20"/>
      <c r="B1672" s="20"/>
      <c r="C1672" s="20" t="str">
        <f>IF(D1672="Critical",MAX($C$8:C1671)+1,"")</f>
        <v/>
      </c>
      <c r="D1672" s="20" t="str">
        <f t="shared" si="425"/>
        <v>-</v>
      </c>
      <c r="E1672" s="20" t="str">
        <f>VLOOKUP('PASTE-DOWN-DL'!F1672,'SSA-CODE'!$D$4:$E$56,2,FALSE)</f>
        <v>SRT</v>
      </c>
      <c r="F1672" s="48" t="str">
        <f t="shared" si="426"/>
        <v>SSA SR</v>
      </c>
      <c r="G1672" s="48" t="str">
        <f t="shared" si="427"/>
        <v xml:space="preserve">	SSA SR</v>
      </c>
      <c r="H1672" s="20">
        <v>1663</v>
      </c>
      <c r="I1672" t="s">
        <v>15672</v>
      </c>
      <c r="J1672" t="s">
        <v>6260</v>
      </c>
      <c r="K1672" t="s">
        <v>6275</v>
      </c>
      <c r="L1672" t="s">
        <v>6262</v>
      </c>
      <c r="M1672" t="s">
        <v>6263</v>
      </c>
      <c r="N1672" t="s">
        <v>15673</v>
      </c>
      <c r="O1672" t="s">
        <v>15674</v>
      </c>
      <c r="P1672" t="s">
        <v>6266</v>
      </c>
      <c r="Q1672" t="s">
        <v>7090</v>
      </c>
      <c r="R1672" t="s">
        <v>7090</v>
      </c>
      <c r="S1672" t="s">
        <v>15675</v>
      </c>
      <c r="T1672" t="s">
        <v>6937</v>
      </c>
      <c r="U1672" t="s">
        <v>15675</v>
      </c>
      <c r="V1672" t="s">
        <v>6271</v>
      </c>
      <c r="W1672" t="s">
        <v>15676</v>
      </c>
      <c r="X1672" t="s">
        <v>15677</v>
      </c>
      <c r="Y1672" t="s">
        <v>6269</v>
      </c>
      <c r="Z1672" s="48" t="str">
        <f t="shared" si="428"/>
        <v>SSA SR-10.121.100.23-LUTHRA PLS A1_1/5-10.121.100.17-KADODARA B2_4/3</v>
      </c>
      <c r="AA1672" s="48">
        <f t="shared" si="429"/>
        <v>15</v>
      </c>
      <c r="AB1672" s="48">
        <f t="shared" si="430"/>
        <v>26</v>
      </c>
      <c r="AC1672" s="48">
        <f t="shared" si="431"/>
        <v>15</v>
      </c>
      <c r="AD1672" s="48">
        <f t="shared" si="432"/>
        <v>24</v>
      </c>
      <c r="AE1672" s="48" t="str">
        <f t="shared" si="433"/>
        <v>10.121.100.23</v>
      </c>
      <c r="AF1672" s="42" t="str">
        <f t="shared" si="434"/>
        <v>10.121.100.17</v>
      </c>
      <c r="AG1672" s="7" t="str">
        <f t="shared" si="435"/>
        <v>LUTHRA PLS</v>
      </c>
      <c r="AH1672" s="7" t="str">
        <f t="shared" si="436"/>
        <v>KADODARA</v>
      </c>
      <c r="AI1672" s="7" t="str">
        <f t="shared" si="437"/>
        <v>S1P5</v>
      </c>
      <c r="AJ1672" s="7" t="str">
        <f t="shared" si="438"/>
        <v>S4P3</v>
      </c>
      <c r="AK1672" s="7" t="str">
        <f>IFERROR(VLOOKUP(Z1672,'PASTE-DL-ALARMS'!$Q$10:$W$2200,7,FALSE),"")</f>
        <v/>
      </c>
      <c r="AL1672" s="55" t="str">
        <f>IFERROR(VLOOKUP(Z1672,'PASTE-DL-ALARMS'!$Q$10:$W$2200,3,FALSE),"")</f>
        <v/>
      </c>
      <c r="AM1672" s="7" t="str">
        <f t="shared" si="439"/>
        <v>10.121.100.23_LUTHRA PLS_S1P5</v>
      </c>
      <c r="AN1672" s="55" t="str">
        <f t="shared" si="440"/>
        <v>10.121.100.17_KADODARA_S4P3</v>
      </c>
      <c r="AO1672" s="72" t="e">
        <f t="shared" ca="1" si="441"/>
        <v>#VALUE!</v>
      </c>
      <c r="AP1672" s="7" t="str">
        <f>IFERROR(VLOOKUP(Z1672,'PASTE-DL-ALARMS'!$Q$10:$Z$2800,8,FALSE),"")</f>
        <v/>
      </c>
    </row>
    <row r="1673" spans="1:42" x14ac:dyDescent="0.25">
      <c r="A1673" s="20"/>
      <c r="B1673" s="20"/>
      <c r="C1673" s="20" t="str">
        <f>IF(D1673="Critical",MAX($C$8:C1672)+1,"")</f>
        <v/>
      </c>
      <c r="D1673" s="20" t="str">
        <f t="shared" si="425"/>
        <v>-</v>
      </c>
      <c r="E1673" s="20" t="str">
        <f>VLOOKUP('PASTE-DOWN-DL'!F1673,'SSA-CODE'!$D$4:$E$56,2,FALSE)</f>
        <v>AHD</v>
      </c>
      <c r="F1673" s="48" t="str">
        <f t="shared" si="426"/>
        <v>SSA AM</v>
      </c>
      <c r="G1673" s="48" t="str">
        <f t="shared" si="427"/>
        <v xml:space="preserve">	SSA AM</v>
      </c>
      <c r="H1673" s="20">
        <v>1664</v>
      </c>
      <c r="I1673" t="s">
        <v>15678</v>
      </c>
      <c r="J1673" t="s">
        <v>6260</v>
      </c>
      <c r="K1673" t="s">
        <v>6261</v>
      </c>
      <c r="L1673" t="s">
        <v>6262</v>
      </c>
      <c r="M1673" t="s">
        <v>6263</v>
      </c>
      <c r="N1673" t="s">
        <v>15679</v>
      </c>
      <c r="O1673" t="s">
        <v>15680</v>
      </c>
      <c r="P1673" t="s">
        <v>6266</v>
      </c>
      <c r="Q1673" t="s">
        <v>6423</v>
      </c>
      <c r="R1673" t="s">
        <v>6302</v>
      </c>
      <c r="S1673" t="s">
        <v>15681</v>
      </c>
      <c r="T1673" t="s">
        <v>6287</v>
      </c>
      <c r="U1673" t="s">
        <v>15682</v>
      </c>
      <c r="V1673" t="s">
        <v>6271</v>
      </c>
      <c r="W1673" t="s">
        <v>15683</v>
      </c>
      <c r="X1673" t="s">
        <v>15684</v>
      </c>
      <c r="Y1673" t="s">
        <v>15685</v>
      </c>
      <c r="Z1673" s="48" t="str">
        <f t="shared" si="428"/>
        <v>SSA AM-10.121.18.66-GulbaiTekra_6/1-10.121.18.69-Manekbaug_3/1</v>
      </c>
      <c r="AA1673" s="48">
        <f t="shared" si="429"/>
        <v>14</v>
      </c>
      <c r="AB1673" s="48">
        <f t="shared" si="430"/>
        <v>24</v>
      </c>
      <c r="AC1673" s="48">
        <f t="shared" si="431"/>
        <v>14</v>
      </c>
      <c r="AD1673" s="48">
        <f t="shared" si="432"/>
        <v>28</v>
      </c>
      <c r="AE1673" s="48" t="str">
        <f t="shared" si="433"/>
        <v>10.121.18.69</v>
      </c>
      <c r="AF1673" s="42" t="str">
        <f t="shared" si="434"/>
        <v>10.121.18.66</v>
      </c>
      <c r="AG1673" s="7" t="str">
        <f t="shared" si="435"/>
        <v>MANEKBAUG</v>
      </c>
      <c r="AH1673" s="7" t="str">
        <f t="shared" si="436"/>
        <v>GULABAI TEKRA</v>
      </c>
      <c r="AI1673" s="7" t="str">
        <f t="shared" si="437"/>
        <v>S3P1</v>
      </c>
      <c r="AJ1673" s="7" t="str">
        <f t="shared" si="438"/>
        <v>S6P1</v>
      </c>
      <c r="AK1673" s="7" t="str">
        <f>IFERROR(VLOOKUP(Z1673,'PASTE-DL-ALARMS'!$Q$10:$W$2200,7,FALSE),"")</f>
        <v/>
      </c>
      <c r="AL1673" s="55" t="str">
        <f>IFERROR(VLOOKUP(Z1673,'PASTE-DL-ALARMS'!$Q$10:$W$2200,3,FALSE),"")</f>
        <v/>
      </c>
      <c r="AM1673" s="7" t="str">
        <f t="shared" si="439"/>
        <v>10.121.18.69_MANEKBAUG_S3P1</v>
      </c>
      <c r="AN1673" s="55" t="str">
        <f t="shared" si="440"/>
        <v>10.121.18.66_GULABAI TEKRA_S6P1</v>
      </c>
      <c r="AO1673" s="72" t="e">
        <f t="shared" ca="1" si="441"/>
        <v>#VALUE!</v>
      </c>
      <c r="AP1673" s="7" t="str">
        <f>IFERROR(VLOOKUP(Z1673,'PASTE-DL-ALARMS'!$Q$10:$Z$2800,8,FALSE),"")</f>
        <v/>
      </c>
    </row>
    <row r="1674" spans="1:42" x14ac:dyDescent="0.25">
      <c r="A1674" s="20"/>
      <c r="B1674" s="20"/>
      <c r="C1674" s="20" t="str">
        <f>IF(D1674="Critical",MAX($C$8:C1673)+1,"")</f>
        <v/>
      </c>
      <c r="D1674" s="20" t="str">
        <f t="shared" si="425"/>
        <v>-</v>
      </c>
      <c r="E1674" s="20" t="str">
        <f>VLOOKUP('PASTE-DOWN-DL'!F1674,'SSA-CODE'!$D$4:$E$56,2,FALSE)</f>
        <v>VAL</v>
      </c>
      <c r="F1674" s="48" t="str">
        <f t="shared" si="426"/>
        <v>SSA VAL</v>
      </c>
      <c r="G1674" s="48" t="str">
        <f t="shared" si="427"/>
        <v xml:space="preserve">	SSA VAL</v>
      </c>
      <c r="H1674" s="20">
        <v>1665</v>
      </c>
      <c r="I1674" t="s">
        <v>15686</v>
      </c>
      <c r="J1674" t="s">
        <v>6260</v>
      </c>
      <c r="K1674" t="s">
        <v>6275</v>
      </c>
      <c r="L1674" t="s">
        <v>6262</v>
      </c>
      <c r="M1674" t="s">
        <v>6263</v>
      </c>
      <c r="N1674" t="s">
        <v>15687</v>
      </c>
      <c r="O1674" t="s">
        <v>15688</v>
      </c>
      <c r="P1674" t="s">
        <v>6266</v>
      </c>
      <c r="Q1674" t="s">
        <v>6903</v>
      </c>
      <c r="R1674" t="s">
        <v>6279</v>
      </c>
      <c r="S1674" t="s">
        <v>15689</v>
      </c>
      <c r="T1674" t="s">
        <v>6425</v>
      </c>
      <c r="U1674" t="s">
        <v>6286</v>
      </c>
      <c r="V1674" t="s">
        <v>6271</v>
      </c>
      <c r="W1674" t="s">
        <v>15690</v>
      </c>
      <c r="X1674" t="s">
        <v>15691</v>
      </c>
      <c r="Y1674" t="s">
        <v>6269</v>
      </c>
      <c r="Z1674" s="48" t="str">
        <f t="shared" si="428"/>
        <v>SSA VAL-10.121.24.164-Vandervela_2/5-10.121.16.84-LIMZER_1/6</v>
      </c>
      <c r="AA1674" s="48">
        <f t="shared" si="429"/>
        <v>15</v>
      </c>
      <c r="AB1674" s="48">
        <f t="shared" si="430"/>
        <v>26</v>
      </c>
      <c r="AC1674" s="48">
        <f t="shared" si="431"/>
        <v>14</v>
      </c>
      <c r="AD1674" s="48">
        <f t="shared" si="432"/>
        <v>21</v>
      </c>
      <c r="AE1674" s="48" t="str">
        <f t="shared" si="433"/>
        <v>10.121.24.164</v>
      </c>
      <c r="AF1674" s="42" t="str">
        <f t="shared" si="434"/>
        <v>10.121.16.84</v>
      </c>
      <c r="AG1674" s="7" t="str">
        <f t="shared" si="435"/>
        <v>Vandervela</v>
      </c>
      <c r="AH1674" s="7" t="str">
        <f t="shared" si="436"/>
        <v>LIMZER</v>
      </c>
      <c r="AI1674" s="7" t="str">
        <f t="shared" si="437"/>
        <v>S2P5</v>
      </c>
      <c r="AJ1674" s="7" t="str">
        <f t="shared" si="438"/>
        <v>S1P6</v>
      </c>
      <c r="AK1674" s="7" t="str">
        <f>IFERROR(VLOOKUP(Z1674,'PASTE-DL-ALARMS'!$Q$10:$W$2200,7,FALSE),"")</f>
        <v/>
      </c>
      <c r="AL1674" s="55" t="str">
        <f>IFERROR(VLOOKUP(Z1674,'PASTE-DL-ALARMS'!$Q$10:$W$2200,3,FALSE),"")</f>
        <v/>
      </c>
      <c r="AM1674" s="7" t="str">
        <f t="shared" si="439"/>
        <v>10.121.24.164_Vandervela_S2P5</v>
      </c>
      <c r="AN1674" s="55" t="str">
        <f t="shared" si="440"/>
        <v>10.121.16.84_LIMZER_S1P6</v>
      </c>
      <c r="AO1674" s="72" t="e">
        <f t="shared" ca="1" si="441"/>
        <v>#VALUE!</v>
      </c>
      <c r="AP1674" s="7" t="str">
        <f>IFERROR(VLOOKUP(Z1674,'PASTE-DL-ALARMS'!$Q$10:$Z$2800,8,FALSE),"")</f>
        <v/>
      </c>
    </row>
    <row r="1675" spans="1:42" x14ac:dyDescent="0.25">
      <c r="A1675" s="20"/>
      <c r="B1675" s="20"/>
      <c r="C1675" s="20" t="str">
        <f>IF(D1675="Critical",MAX($C$8:C1674)+1,"")</f>
        <v/>
      </c>
      <c r="D1675" s="20" t="str">
        <f t="shared" ref="D1675:D1738" si="442">TRIM(CLEAN(P1675))</f>
        <v>-</v>
      </c>
      <c r="E1675" s="20" t="str">
        <f>VLOOKUP('PASTE-DOWN-DL'!F1675,'SSA-CODE'!$D$4:$E$56,2,FALSE)</f>
        <v>VDA</v>
      </c>
      <c r="F1675" s="48" t="str">
        <f t="shared" ref="F1675:F1738" si="443">TRIM(CLEAN(SUBSTITUTE(G1675,CHAR(160)," ")))</f>
        <v>SSA VDR</v>
      </c>
      <c r="G1675" s="48" t="str">
        <f t="shared" ref="G1675:G1738" si="444">MID(I1675,1,SEARCH("-",I1675)-1)</f>
        <v xml:space="preserve">	SSA VDR</v>
      </c>
      <c r="H1675" s="20">
        <v>1666</v>
      </c>
      <c r="I1675" t="s">
        <v>15692</v>
      </c>
      <c r="J1675" t="s">
        <v>6260</v>
      </c>
      <c r="K1675" t="s">
        <v>6275</v>
      </c>
      <c r="L1675" t="s">
        <v>6262</v>
      </c>
      <c r="M1675" t="s">
        <v>6263</v>
      </c>
      <c r="N1675" t="s">
        <v>15693</v>
      </c>
      <c r="O1675" t="s">
        <v>15694</v>
      </c>
      <c r="P1675" t="s">
        <v>6266</v>
      </c>
      <c r="Q1675" t="s">
        <v>8333</v>
      </c>
      <c r="R1675" t="s">
        <v>6279</v>
      </c>
      <c r="S1675" t="s">
        <v>15695</v>
      </c>
      <c r="T1675" t="s">
        <v>6471</v>
      </c>
      <c r="U1675" t="s">
        <v>6472</v>
      </c>
      <c r="V1675" t="s">
        <v>6271</v>
      </c>
      <c r="W1675" t="s">
        <v>15696</v>
      </c>
      <c r="X1675" t="s">
        <v>15697</v>
      </c>
      <c r="Y1675" t="s">
        <v>6269</v>
      </c>
      <c r="Z1675" s="48" t="str">
        <f t="shared" ref="Z1675:Z1738" si="445">TRIM(CLEAN(I1675))</f>
        <v>SSA VDR-10.121.19.164-VMSS Khanderao_1/5-10.121.19.137-CITY 1_5/4</v>
      </c>
      <c r="AA1675" s="48">
        <f t="shared" ref="AA1675:AA1738" si="446">SEARCH("_",N1675)</f>
        <v>15</v>
      </c>
      <c r="AB1675" s="48">
        <f t="shared" ref="AB1675:AB1738" si="447">SEARCH("_TN7",N1675)</f>
        <v>22</v>
      </c>
      <c r="AC1675" s="48">
        <f t="shared" ref="AC1675:AC1738" si="448">SEARCH("_",O1675)</f>
        <v>15</v>
      </c>
      <c r="AD1675" s="48">
        <f t="shared" ref="AD1675:AD1738" si="449">SEARCH("_TN7",O1675)</f>
        <v>30</v>
      </c>
      <c r="AE1675" s="48" t="str">
        <f t="shared" ref="AE1675:AE1738" si="450">TRIM(CLEAN(MID(N1675,1,SEARCH("_",N1675)-1)))</f>
        <v>10.121.19.137</v>
      </c>
      <c r="AF1675" s="42" t="str">
        <f t="shared" ref="AF1675:AF1738" si="451">TRIM(CLEAN(MID(O1675,1,SEARCH("_",O1675)-1)))</f>
        <v>10.121.19.164</v>
      </c>
      <c r="AG1675" s="7" t="str">
        <f t="shared" ref="AG1675:AG1738" si="452">MID(N1675,AA1675+1,AB1675-AA1675-1)</f>
        <v>CITY 1</v>
      </c>
      <c r="AH1675" s="7" t="str">
        <f t="shared" ref="AH1675:AH1738" si="453">MID(O1675,AC1675+1,AD1675-AC1675-1)</f>
        <v>VMSS Khanderao</v>
      </c>
      <c r="AI1675" s="7" t="str">
        <f t="shared" ref="AI1675:AI1738" si="454">RIGHT(N1675,LEN(N1675)-SEARCH("\",N1675))</f>
        <v>S5P4</v>
      </c>
      <c r="AJ1675" s="7" t="str">
        <f t="shared" ref="AJ1675:AJ1738" si="455">RIGHT(O1675,LEN(O1675)-SEARCH("\",O1675))</f>
        <v>S1P5</v>
      </c>
      <c r="AK1675" s="7" t="str">
        <f>IFERROR(VLOOKUP(Z1675,'PASTE-DL-ALARMS'!$Q$10:$W$2200,7,FALSE),"")</f>
        <v/>
      </c>
      <c r="AL1675" s="55" t="str">
        <f>IFERROR(VLOOKUP(Z1675,'PASTE-DL-ALARMS'!$Q$10:$W$2200,3,FALSE),"")</f>
        <v/>
      </c>
      <c r="AM1675" s="7" t="str">
        <f t="shared" ref="AM1675:AM1738" si="456">CONCATENATE(AE1675,"_",AG1675,"_",AI1675)</f>
        <v>10.121.19.137_CITY 1_S5P4</v>
      </c>
      <c r="AN1675" s="55" t="str">
        <f t="shared" ref="AN1675:AN1738" si="457">CONCATENATE(AF1675,"_",AH1675,"_",AJ1675)</f>
        <v>10.121.19.164_VMSS Khanderao_S1P5</v>
      </c>
      <c r="AO1675" s="72" t="e">
        <f t="shared" ref="AO1675:AO1738" ca="1" si="458">$AL$3-AK1675</f>
        <v>#VALUE!</v>
      </c>
      <c r="AP1675" s="7" t="str">
        <f>IFERROR(VLOOKUP(Z1675,'PASTE-DL-ALARMS'!$Q$10:$Z$2800,8,FALSE),"")</f>
        <v/>
      </c>
    </row>
    <row r="1676" spans="1:42" x14ac:dyDescent="0.25">
      <c r="A1676" s="20"/>
      <c r="B1676" s="20"/>
      <c r="C1676" s="20" t="str">
        <f>IF(D1676="Critical",MAX($C$8:C1675)+1,"")</f>
        <v/>
      </c>
      <c r="D1676" s="20" t="str">
        <f t="shared" si="442"/>
        <v>-</v>
      </c>
      <c r="E1676" s="20" t="str">
        <f>VLOOKUP('PASTE-DOWN-DL'!F1676,'SSA-CODE'!$D$4:$E$56,2,FALSE)</f>
        <v>AHD</v>
      </c>
      <c r="F1676" s="48" t="str">
        <f t="shared" si="443"/>
        <v>SSA AM</v>
      </c>
      <c r="G1676" s="48" t="str">
        <f t="shared" si="444"/>
        <v xml:space="preserve">	SSA AM</v>
      </c>
      <c r="H1676" s="20">
        <v>1667</v>
      </c>
      <c r="I1676" t="s">
        <v>15698</v>
      </c>
      <c r="J1676" t="s">
        <v>6260</v>
      </c>
      <c r="K1676" t="s">
        <v>6261</v>
      </c>
      <c r="L1676" t="s">
        <v>6262</v>
      </c>
      <c r="M1676" t="s">
        <v>6263</v>
      </c>
      <c r="N1676" t="s">
        <v>15699</v>
      </c>
      <c r="O1676" t="s">
        <v>15700</v>
      </c>
      <c r="P1676" t="s">
        <v>6266</v>
      </c>
      <c r="Q1676" t="s">
        <v>6529</v>
      </c>
      <c r="R1676" t="s">
        <v>6386</v>
      </c>
      <c r="S1676" t="s">
        <v>10093</v>
      </c>
      <c r="T1676" t="s">
        <v>6287</v>
      </c>
      <c r="U1676" t="s">
        <v>10093</v>
      </c>
      <c r="V1676" t="s">
        <v>6271</v>
      </c>
      <c r="W1676" t="s">
        <v>15701</v>
      </c>
      <c r="X1676" t="s">
        <v>15702</v>
      </c>
      <c r="Y1676" t="s">
        <v>6269</v>
      </c>
      <c r="Z1676" s="48" t="str">
        <f t="shared" si="445"/>
        <v>SSA AM-10.121.18.138-Chamunda_B2\S4P1-10.121.17.209-Railwaypura_B2\S3P1</v>
      </c>
      <c r="AA1676" s="48">
        <f t="shared" si="446"/>
        <v>15</v>
      </c>
      <c r="AB1676" s="48">
        <f t="shared" si="447"/>
        <v>24</v>
      </c>
      <c r="AC1676" s="48">
        <f t="shared" si="448"/>
        <v>15</v>
      </c>
      <c r="AD1676" s="48">
        <f t="shared" si="449"/>
        <v>27</v>
      </c>
      <c r="AE1676" s="48" t="str">
        <f t="shared" si="450"/>
        <v>10.121.18.138</v>
      </c>
      <c r="AF1676" s="42" t="str">
        <f t="shared" si="451"/>
        <v>10.121.17.209</v>
      </c>
      <c r="AG1676" s="7" t="str">
        <f t="shared" si="452"/>
        <v>Chamunda</v>
      </c>
      <c r="AH1676" s="7" t="str">
        <f t="shared" si="453"/>
        <v>RAILWAYPURA</v>
      </c>
      <c r="AI1676" s="7" t="str">
        <f t="shared" si="454"/>
        <v>S4P1</v>
      </c>
      <c r="AJ1676" s="7" t="str">
        <f t="shared" si="455"/>
        <v>S3P1</v>
      </c>
      <c r="AK1676" s="7" t="str">
        <f>IFERROR(VLOOKUP(Z1676,'PASTE-DL-ALARMS'!$Q$10:$W$2200,7,FALSE),"")</f>
        <v/>
      </c>
      <c r="AL1676" s="55" t="str">
        <f>IFERROR(VLOOKUP(Z1676,'PASTE-DL-ALARMS'!$Q$10:$W$2200,3,FALSE),"")</f>
        <v/>
      </c>
      <c r="AM1676" s="7" t="str">
        <f t="shared" si="456"/>
        <v>10.121.18.138_Chamunda_S4P1</v>
      </c>
      <c r="AN1676" s="55" t="str">
        <f t="shared" si="457"/>
        <v>10.121.17.209_RAILWAYPURA_S3P1</v>
      </c>
      <c r="AO1676" s="72" t="e">
        <f t="shared" ca="1" si="458"/>
        <v>#VALUE!</v>
      </c>
      <c r="AP1676" s="7" t="str">
        <f>IFERROR(VLOOKUP(Z1676,'PASTE-DL-ALARMS'!$Q$10:$Z$2800,8,FALSE),"")</f>
        <v/>
      </c>
    </row>
    <row r="1677" spans="1:42" x14ac:dyDescent="0.25">
      <c r="A1677" s="20"/>
      <c r="B1677" s="20"/>
      <c r="C1677" s="20" t="str">
        <f>IF(D1677="Critical",MAX($C$8:C1676)+1,"")</f>
        <v/>
      </c>
      <c r="D1677" s="20" t="str">
        <f t="shared" si="442"/>
        <v>-</v>
      </c>
      <c r="E1677" s="20" t="str">
        <f>VLOOKUP('PASTE-DOWN-DL'!F1677,'SSA-CODE'!$D$4:$E$56,2,FALSE)</f>
        <v>VDA</v>
      </c>
      <c r="F1677" s="48" t="str">
        <f t="shared" si="443"/>
        <v>SSA VDR</v>
      </c>
      <c r="G1677" s="48" t="str">
        <f t="shared" si="444"/>
        <v xml:space="preserve">	SSA VDR</v>
      </c>
      <c r="H1677" s="20">
        <v>1668</v>
      </c>
      <c r="I1677" t="s">
        <v>15703</v>
      </c>
      <c r="J1677" t="s">
        <v>6260</v>
      </c>
      <c r="K1677" t="s">
        <v>6275</v>
      </c>
      <c r="L1677" t="s">
        <v>6262</v>
      </c>
      <c r="M1677" t="s">
        <v>6263</v>
      </c>
      <c r="N1677" t="s">
        <v>15704</v>
      </c>
      <c r="O1677" t="s">
        <v>15705</v>
      </c>
      <c r="P1677" t="s">
        <v>6266</v>
      </c>
      <c r="Q1677" t="s">
        <v>6616</v>
      </c>
      <c r="R1677" t="s">
        <v>6279</v>
      </c>
      <c r="S1677" t="s">
        <v>15706</v>
      </c>
      <c r="T1677" t="s">
        <v>6471</v>
      </c>
      <c r="U1677" t="s">
        <v>6472</v>
      </c>
      <c r="V1677" t="s">
        <v>6271</v>
      </c>
      <c r="W1677" t="s">
        <v>15707</v>
      </c>
      <c r="X1677" t="s">
        <v>15708</v>
      </c>
      <c r="Y1677" t="s">
        <v>6269</v>
      </c>
      <c r="Z1677" s="48" t="str">
        <f t="shared" si="445"/>
        <v>SSA VDR-10.121.99.171-GSFC Data Center A1 _1/6-10.121.99.184-GSFC PRI ROOM_1/5</v>
      </c>
      <c r="AA1677" s="48">
        <f t="shared" si="446"/>
        <v>15</v>
      </c>
      <c r="AB1677" s="48">
        <f t="shared" si="447"/>
        <v>32</v>
      </c>
      <c r="AC1677" s="48">
        <f t="shared" si="448"/>
        <v>15</v>
      </c>
      <c r="AD1677" s="48">
        <f t="shared" si="449"/>
        <v>29</v>
      </c>
      <c r="AE1677" s="48" t="str">
        <f t="shared" si="450"/>
        <v>10.121.99.171</v>
      </c>
      <c r="AF1677" s="42" t="str">
        <f t="shared" si="451"/>
        <v>10.121.99.184</v>
      </c>
      <c r="AG1677" s="7" t="str">
        <f t="shared" si="452"/>
        <v>GSFC Data Center</v>
      </c>
      <c r="AH1677" s="7" t="str">
        <f t="shared" si="453"/>
        <v>GSFC PRI ROOM</v>
      </c>
      <c r="AI1677" s="7" t="str">
        <f t="shared" si="454"/>
        <v>S1P6</v>
      </c>
      <c r="AJ1677" s="7" t="str">
        <f t="shared" si="455"/>
        <v>S1P5</v>
      </c>
      <c r="AK1677" s="7" t="str">
        <f>IFERROR(VLOOKUP(Z1677,'PASTE-DL-ALARMS'!$Q$10:$W$2200,7,FALSE),"")</f>
        <v/>
      </c>
      <c r="AL1677" s="55" t="str">
        <f>IFERROR(VLOOKUP(Z1677,'PASTE-DL-ALARMS'!$Q$10:$W$2200,3,FALSE),"")</f>
        <v/>
      </c>
      <c r="AM1677" s="7" t="str">
        <f t="shared" si="456"/>
        <v>10.121.99.171_GSFC Data Center_S1P6</v>
      </c>
      <c r="AN1677" s="55" t="str">
        <f t="shared" si="457"/>
        <v>10.121.99.184_GSFC PRI ROOM_S1P5</v>
      </c>
      <c r="AO1677" s="72" t="e">
        <f t="shared" ca="1" si="458"/>
        <v>#VALUE!</v>
      </c>
      <c r="AP1677" s="7" t="str">
        <f>IFERROR(VLOOKUP(Z1677,'PASTE-DL-ALARMS'!$Q$10:$Z$2800,8,FALSE),"")</f>
        <v/>
      </c>
    </row>
    <row r="1678" spans="1:42" x14ac:dyDescent="0.25">
      <c r="A1678" s="20"/>
      <c r="B1678" s="20"/>
      <c r="C1678" s="20" t="str">
        <f>IF(D1678="Critical",MAX($C$8:C1677)+1,"")</f>
        <v/>
      </c>
      <c r="D1678" s="20" t="str">
        <f t="shared" si="442"/>
        <v>-</v>
      </c>
      <c r="E1678" s="20" t="str">
        <f>VLOOKUP('PASTE-DOWN-DL'!F1678,'SSA-CODE'!$D$4:$E$56,2,FALSE)</f>
        <v>WTR AM</v>
      </c>
      <c r="F1678" s="48" t="str">
        <f t="shared" si="443"/>
        <v>WTR AM</v>
      </c>
      <c r="G1678" s="48" t="str">
        <f t="shared" si="444"/>
        <v xml:space="preserve">	WTR AM</v>
      </c>
      <c r="H1678" s="20">
        <v>1669</v>
      </c>
      <c r="I1678" t="s">
        <v>15709</v>
      </c>
      <c r="J1678" t="s">
        <v>6260</v>
      </c>
      <c r="K1678" t="s">
        <v>6261</v>
      </c>
      <c r="L1678" t="s">
        <v>6262</v>
      </c>
      <c r="M1678" t="s">
        <v>6263</v>
      </c>
      <c r="N1678" t="s">
        <v>15710</v>
      </c>
      <c r="O1678" t="s">
        <v>15711</v>
      </c>
      <c r="P1678" t="s">
        <v>6266</v>
      </c>
      <c r="Q1678" t="s">
        <v>6460</v>
      </c>
      <c r="R1678" t="s">
        <v>6267</v>
      </c>
      <c r="S1678" t="s">
        <v>7470</v>
      </c>
      <c r="T1678" t="s">
        <v>6353</v>
      </c>
      <c r="U1678" t="s">
        <v>7470</v>
      </c>
      <c r="V1678" t="s">
        <v>6271</v>
      </c>
      <c r="W1678" t="s">
        <v>15712</v>
      </c>
      <c r="X1678" t="s">
        <v>15713</v>
      </c>
      <c r="Y1678" t="s">
        <v>6269</v>
      </c>
      <c r="Z1678" s="48" t="str">
        <f t="shared" si="445"/>
        <v>WTR AM-10.121.15.141-TN725B_Sidhpur_B2\S5P1-10.121.15.203-TN725B_Kheralu_B2\S5P1</v>
      </c>
      <c r="AA1678" s="48">
        <f t="shared" si="446"/>
        <v>15</v>
      </c>
      <c r="AB1678" s="48">
        <f t="shared" si="447"/>
        <v>23</v>
      </c>
      <c r="AC1678" s="48">
        <f t="shared" si="448"/>
        <v>15</v>
      </c>
      <c r="AD1678" s="48">
        <f t="shared" si="449"/>
        <v>23</v>
      </c>
      <c r="AE1678" s="48" t="str">
        <f t="shared" si="450"/>
        <v>10.121.15.141</v>
      </c>
      <c r="AF1678" s="42" t="str">
        <f t="shared" si="451"/>
        <v>10.121.15.203</v>
      </c>
      <c r="AG1678" s="7" t="str">
        <f t="shared" si="452"/>
        <v>Sidhpur</v>
      </c>
      <c r="AH1678" s="7" t="str">
        <f t="shared" si="453"/>
        <v>Kheralu</v>
      </c>
      <c r="AI1678" s="7" t="str">
        <f t="shared" si="454"/>
        <v>S5P1</v>
      </c>
      <c r="AJ1678" s="7" t="str">
        <f t="shared" si="455"/>
        <v>S5P1</v>
      </c>
      <c r="AK1678" s="7" t="str">
        <f>IFERROR(VLOOKUP(Z1678,'PASTE-DL-ALARMS'!$Q$10:$W$2200,7,FALSE),"")</f>
        <v/>
      </c>
      <c r="AL1678" s="55" t="str">
        <f>IFERROR(VLOOKUP(Z1678,'PASTE-DL-ALARMS'!$Q$10:$W$2200,3,FALSE),"")</f>
        <v/>
      </c>
      <c r="AM1678" s="7" t="str">
        <f t="shared" si="456"/>
        <v>10.121.15.141_Sidhpur_S5P1</v>
      </c>
      <c r="AN1678" s="55" t="str">
        <f t="shared" si="457"/>
        <v>10.121.15.203_Kheralu_S5P1</v>
      </c>
      <c r="AO1678" s="72" t="e">
        <f t="shared" ca="1" si="458"/>
        <v>#VALUE!</v>
      </c>
      <c r="AP1678" s="7" t="str">
        <f>IFERROR(VLOOKUP(Z1678,'PASTE-DL-ALARMS'!$Q$10:$Z$2800,8,FALSE),"")</f>
        <v/>
      </c>
    </row>
    <row r="1679" spans="1:42" x14ac:dyDescent="0.25">
      <c r="A1679" s="20"/>
      <c r="B1679" s="20"/>
      <c r="C1679" s="20" t="str">
        <f>IF(D1679="Critical",MAX($C$8:C1678)+1,"")</f>
        <v/>
      </c>
      <c r="D1679" s="20" t="str">
        <f t="shared" si="442"/>
        <v>-</v>
      </c>
      <c r="E1679" s="20" t="str">
        <f>VLOOKUP('PASTE-DOWN-DL'!F1679,'SSA-CODE'!$D$4:$E$56,2,FALSE)</f>
        <v>VDA</v>
      </c>
      <c r="F1679" s="48" t="str">
        <f t="shared" si="443"/>
        <v>SSA VDR</v>
      </c>
      <c r="G1679" s="48" t="str">
        <f t="shared" si="444"/>
        <v xml:space="preserve">	SSA VDR</v>
      </c>
      <c r="H1679" s="20">
        <v>1670</v>
      </c>
      <c r="I1679" t="s">
        <v>15714</v>
      </c>
      <c r="J1679" t="s">
        <v>6260</v>
      </c>
      <c r="K1679" t="s">
        <v>6275</v>
      </c>
      <c r="L1679" t="s">
        <v>6262</v>
      </c>
      <c r="M1679" t="s">
        <v>6263</v>
      </c>
      <c r="N1679" t="s">
        <v>15715</v>
      </c>
      <c r="O1679" t="s">
        <v>15716</v>
      </c>
      <c r="P1679" t="s">
        <v>6266</v>
      </c>
      <c r="Q1679" t="s">
        <v>6851</v>
      </c>
      <c r="R1679" t="s">
        <v>6279</v>
      </c>
      <c r="S1679" t="s">
        <v>15717</v>
      </c>
      <c r="T1679" t="s">
        <v>6345</v>
      </c>
      <c r="U1679" t="s">
        <v>15717</v>
      </c>
      <c r="V1679" t="s">
        <v>6271</v>
      </c>
      <c r="W1679" t="s">
        <v>15718</v>
      </c>
      <c r="X1679" t="s">
        <v>15719</v>
      </c>
      <c r="Y1679" t="s">
        <v>6269</v>
      </c>
      <c r="Z1679" s="48" t="str">
        <f t="shared" si="445"/>
        <v>SSA VDR-10.121.99.176-SIFY A1_1/5-10.121.99.129-ALKAPURI(GNE) B2_6/2</v>
      </c>
      <c r="AA1679" s="48">
        <f t="shared" si="446"/>
        <v>15</v>
      </c>
      <c r="AB1679" s="48">
        <f t="shared" si="447"/>
        <v>20</v>
      </c>
      <c r="AC1679" s="48">
        <f t="shared" si="448"/>
        <v>15</v>
      </c>
      <c r="AD1679" s="48">
        <f t="shared" si="449"/>
        <v>29</v>
      </c>
      <c r="AE1679" s="48" t="str">
        <f t="shared" si="450"/>
        <v>10.121.99.176</v>
      </c>
      <c r="AF1679" s="42" t="str">
        <f t="shared" si="451"/>
        <v>10.121.99.129</v>
      </c>
      <c r="AG1679" s="7" t="str">
        <f t="shared" si="452"/>
        <v>SIFY</v>
      </c>
      <c r="AH1679" s="7" t="str">
        <f t="shared" si="453"/>
        <v>ALKAPURI(GNE)</v>
      </c>
      <c r="AI1679" s="7" t="str">
        <f t="shared" si="454"/>
        <v>S1P5</v>
      </c>
      <c r="AJ1679" s="7" t="str">
        <f t="shared" si="455"/>
        <v>S6P2</v>
      </c>
      <c r="AK1679" s="7" t="str">
        <f>IFERROR(VLOOKUP(Z1679,'PASTE-DL-ALARMS'!$Q$10:$W$2200,7,FALSE),"")</f>
        <v/>
      </c>
      <c r="AL1679" s="55" t="str">
        <f>IFERROR(VLOOKUP(Z1679,'PASTE-DL-ALARMS'!$Q$10:$W$2200,3,FALSE),"")</f>
        <v/>
      </c>
      <c r="AM1679" s="7" t="str">
        <f t="shared" si="456"/>
        <v>10.121.99.176_SIFY_S1P5</v>
      </c>
      <c r="AN1679" s="55" t="str">
        <f t="shared" si="457"/>
        <v>10.121.99.129_ALKAPURI(GNE)_S6P2</v>
      </c>
      <c r="AO1679" s="72" t="e">
        <f t="shared" ca="1" si="458"/>
        <v>#VALUE!</v>
      </c>
      <c r="AP1679" s="7" t="str">
        <f>IFERROR(VLOOKUP(Z1679,'PASTE-DL-ALARMS'!$Q$10:$Z$2800,8,FALSE),"")</f>
        <v/>
      </c>
    </row>
    <row r="1680" spans="1:42" x14ac:dyDescent="0.25">
      <c r="A1680" s="20"/>
      <c r="B1680" s="20"/>
      <c r="C1680" s="20" t="str">
        <f>IF(D1680="Critical",MAX($C$8:C1679)+1,"")</f>
        <v/>
      </c>
      <c r="D1680" s="20" t="str">
        <f t="shared" si="442"/>
        <v>-</v>
      </c>
      <c r="E1680" s="20" t="str">
        <f>VLOOKUP('PASTE-DOWN-DL'!F1680,'SSA-CODE'!$D$4:$E$56,2,FALSE)</f>
        <v>WTR RJ</v>
      </c>
      <c r="F1680" s="48" t="str">
        <f t="shared" si="443"/>
        <v>WTR RJ</v>
      </c>
      <c r="G1680" s="48" t="str">
        <f t="shared" si="444"/>
        <v xml:space="preserve">	WTR RJ</v>
      </c>
      <c r="H1680" s="20">
        <v>1671</v>
      </c>
      <c r="I1680" t="s">
        <v>15720</v>
      </c>
      <c r="J1680" t="s">
        <v>6260</v>
      </c>
      <c r="K1680" t="s">
        <v>6261</v>
      </c>
      <c r="L1680" t="s">
        <v>6262</v>
      </c>
      <c r="M1680" t="s">
        <v>6263</v>
      </c>
      <c r="N1680" t="s">
        <v>15721</v>
      </c>
      <c r="O1680" t="s">
        <v>15722</v>
      </c>
      <c r="P1680" t="s">
        <v>6266</v>
      </c>
      <c r="Q1680" t="s">
        <v>6876</v>
      </c>
      <c r="R1680" t="s">
        <v>6546</v>
      </c>
      <c r="S1680" t="s">
        <v>6269</v>
      </c>
      <c r="T1680" t="s">
        <v>6394</v>
      </c>
      <c r="U1680" t="s">
        <v>6269</v>
      </c>
      <c r="V1680" t="s">
        <v>6271</v>
      </c>
      <c r="W1680" t="s">
        <v>15723</v>
      </c>
      <c r="X1680" t="s">
        <v>15724</v>
      </c>
      <c r="Y1680" t="s">
        <v>6269</v>
      </c>
      <c r="Z1680" s="48" t="str">
        <f t="shared" si="445"/>
        <v>WTR RJ-10.121.99.9-Muli_3/1-10.121.69.65-Surendranagar_4/1</v>
      </c>
      <c r="AA1680" s="48">
        <f t="shared" si="446"/>
        <v>14</v>
      </c>
      <c r="AB1680" s="48">
        <f t="shared" si="447"/>
        <v>33</v>
      </c>
      <c r="AC1680" s="48">
        <f t="shared" si="448"/>
        <v>13</v>
      </c>
      <c r="AD1680" s="48">
        <f t="shared" si="449"/>
        <v>18</v>
      </c>
      <c r="AE1680" s="48" t="str">
        <f t="shared" si="450"/>
        <v>10.121.69.65</v>
      </c>
      <c r="AF1680" s="42" t="str">
        <f t="shared" si="451"/>
        <v>10.121.99.9</v>
      </c>
      <c r="AG1680" s="7" t="str">
        <f t="shared" si="452"/>
        <v>SURENDRANAGAR(GNE)</v>
      </c>
      <c r="AH1680" s="7" t="str">
        <f t="shared" si="453"/>
        <v>MULI</v>
      </c>
      <c r="AI1680" s="7" t="str">
        <f t="shared" si="454"/>
        <v>S4P1</v>
      </c>
      <c r="AJ1680" s="7" t="str">
        <f t="shared" si="455"/>
        <v>S3P1</v>
      </c>
      <c r="AK1680" s="7" t="str">
        <f>IFERROR(VLOOKUP(Z1680,'PASTE-DL-ALARMS'!$Q$10:$W$2200,7,FALSE),"")</f>
        <v/>
      </c>
      <c r="AL1680" s="55" t="str">
        <f>IFERROR(VLOOKUP(Z1680,'PASTE-DL-ALARMS'!$Q$10:$W$2200,3,FALSE),"")</f>
        <v/>
      </c>
      <c r="AM1680" s="7" t="str">
        <f t="shared" si="456"/>
        <v>10.121.69.65_SURENDRANAGAR(GNE)_S4P1</v>
      </c>
      <c r="AN1680" s="55" t="str">
        <f t="shared" si="457"/>
        <v>10.121.99.9_MULI_S3P1</v>
      </c>
      <c r="AO1680" s="72" t="e">
        <f t="shared" ca="1" si="458"/>
        <v>#VALUE!</v>
      </c>
      <c r="AP1680" s="7" t="str">
        <f>IFERROR(VLOOKUP(Z1680,'PASTE-DL-ALARMS'!$Q$10:$Z$2800,8,FALSE),"")</f>
        <v/>
      </c>
    </row>
    <row r="1681" spans="1:42" x14ac:dyDescent="0.25">
      <c r="A1681" s="20"/>
      <c r="B1681" s="20"/>
      <c r="C1681" s="20" t="str">
        <f>IF(D1681="Critical",MAX($C$8:C1680)+1,"")</f>
        <v/>
      </c>
      <c r="D1681" s="20" t="str">
        <f t="shared" si="442"/>
        <v>-</v>
      </c>
      <c r="E1681" s="20" t="str">
        <f>VLOOKUP('PASTE-DOWN-DL'!F1681,'SSA-CODE'!$D$4:$E$56,2,FALSE)</f>
        <v>WTR RJ</v>
      </c>
      <c r="F1681" s="48" t="str">
        <f t="shared" si="443"/>
        <v>WTR RJ</v>
      </c>
      <c r="G1681" s="48" t="str">
        <f t="shared" si="444"/>
        <v xml:space="preserve">	WTR RJ</v>
      </c>
      <c r="H1681" s="20">
        <v>1672</v>
      </c>
      <c r="I1681" t="s">
        <v>15725</v>
      </c>
      <c r="J1681" t="s">
        <v>6260</v>
      </c>
      <c r="K1681" t="s">
        <v>6261</v>
      </c>
      <c r="L1681" t="s">
        <v>6262</v>
      </c>
      <c r="M1681" t="s">
        <v>6263</v>
      </c>
      <c r="N1681" t="s">
        <v>15726</v>
      </c>
      <c r="O1681" t="s">
        <v>15727</v>
      </c>
      <c r="P1681" t="s">
        <v>6266</v>
      </c>
      <c r="Q1681" t="s">
        <v>7364</v>
      </c>
      <c r="R1681" t="s">
        <v>6826</v>
      </c>
      <c r="S1681" t="s">
        <v>6269</v>
      </c>
      <c r="T1681" t="s">
        <v>6693</v>
      </c>
      <c r="U1681" t="s">
        <v>6269</v>
      </c>
      <c r="V1681" t="s">
        <v>6271</v>
      </c>
      <c r="W1681" t="s">
        <v>15728</v>
      </c>
      <c r="X1681" t="s">
        <v>15729</v>
      </c>
      <c r="Y1681" t="s">
        <v>15730</v>
      </c>
      <c r="Z1681" s="48" t="str">
        <f t="shared" si="445"/>
        <v>WTR RJ-10.121.17.135-RJKR2_6/1-10.121.17.136-RJ_4/1</v>
      </c>
      <c r="AA1681" s="48">
        <f t="shared" si="446"/>
        <v>14</v>
      </c>
      <c r="AB1681" s="48">
        <f t="shared" si="447"/>
        <v>21</v>
      </c>
      <c r="AC1681" s="48">
        <f t="shared" si="448"/>
        <v>14</v>
      </c>
      <c r="AD1681" s="48">
        <f t="shared" si="449"/>
        <v>25</v>
      </c>
      <c r="AE1681" s="48" t="str">
        <f t="shared" si="450"/>
        <v>10.121.17.26</v>
      </c>
      <c r="AF1681" s="42" t="str">
        <f t="shared" si="451"/>
        <v>10.121.17.25</v>
      </c>
      <c r="AG1681" s="7" t="str">
        <f t="shared" si="452"/>
        <v>RAJKOT</v>
      </c>
      <c r="AH1681" s="7" t="str">
        <f t="shared" si="453"/>
        <v>RAJKOT KR2</v>
      </c>
      <c r="AI1681" s="7" t="str">
        <f t="shared" si="454"/>
        <v>S4P1</v>
      </c>
      <c r="AJ1681" s="7" t="str">
        <f t="shared" si="455"/>
        <v>S6P1</v>
      </c>
      <c r="AK1681" s="7" t="str">
        <f>IFERROR(VLOOKUP(Z1681,'PASTE-DL-ALARMS'!$Q$10:$W$2200,7,FALSE),"")</f>
        <v/>
      </c>
      <c r="AL1681" s="55" t="str">
        <f>IFERROR(VLOOKUP(Z1681,'PASTE-DL-ALARMS'!$Q$10:$W$2200,3,FALSE),"")</f>
        <v/>
      </c>
      <c r="AM1681" s="7" t="str">
        <f t="shared" si="456"/>
        <v>10.121.17.26_RAJKOT_S4P1</v>
      </c>
      <c r="AN1681" s="55" t="str">
        <f t="shared" si="457"/>
        <v>10.121.17.25_RAJKOT KR2_S6P1</v>
      </c>
      <c r="AO1681" s="72" t="e">
        <f t="shared" ca="1" si="458"/>
        <v>#VALUE!</v>
      </c>
      <c r="AP1681" s="7" t="str">
        <f>IFERROR(VLOOKUP(Z1681,'PASTE-DL-ALARMS'!$Q$10:$Z$2800,8,FALSE),"")</f>
        <v/>
      </c>
    </row>
    <row r="1682" spans="1:42" x14ac:dyDescent="0.25">
      <c r="A1682" s="20"/>
      <c r="B1682" s="20"/>
      <c r="C1682" s="20" t="str">
        <f>IF(D1682="Critical",MAX($C$8:C1681)+1,"")</f>
        <v/>
      </c>
      <c r="D1682" s="20" t="str">
        <f t="shared" si="442"/>
        <v>-</v>
      </c>
      <c r="E1682" s="20" t="str">
        <f>VLOOKUP('PASTE-DOWN-DL'!F1682,'SSA-CODE'!$D$4:$E$56,2,FALSE)</f>
        <v>VAL</v>
      </c>
      <c r="F1682" s="48" t="str">
        <f t="shared" si="443"/>
        <v>SSA VAL</v>
      </c>
      <c r="G1682" s="48" t="str">
        <f t="shared" si="444"/>
        <v xml:space="preserve">	SSA VAL</v>
      </c>
      <c r="H1682" s="20">
        <v>1673</v>
      </c>
      <c r="I1682" t="s">
        <v>15731</v>
      </c>
      <c r="J1682" t="s">
        <v>6260</v>
      </c>
      <c r="K1682" t="s">
        <v>6261</v>
      </c>
      <c r="L1682" t="s">
        <v>6262</v>
      </c>
      <c r="M1682" t="s">
        <v>6263</v>
      </c>
      <c r="N1682" t="s">
        <v>15732</v>
      </c>
      <c r="O1682" t="s">
        <v>15733</v>
      </c>
      <c r="P1682" t="s">
        <v>6266</v>
      </c>
      <c r="Q1682" t="s">
        <v>6507</v>
      </c>
      <c r="R1682" t="s">
        <v>6453</v>
      </c>
      <c r="S1682" t="s">
        <v>15734</v>
      </c>
      <c r="T1682" t="s">
        <v>6770</v>
      </c>
      <c r="U1682" t="s">
        <v>15734</v>
      </c>
      <c r="V1682" t="s">
        <v>6271</v>
      </c>
      <c r="W1682" t="s">
        <v>15735</v>
      </c>
      <c r="X1682" t="s">
        <v>15736</v>
      </c>
      <c r="Y1682" t="s">
        <v>6269</v>
      </c>
      <c r="Z1682" s="48" t="str">
        <f t="shared" si="445"/>
        <v>SSA VAL-10.121.68.68-NaroliB1_4/1-10.121.68.103-Valvada2B1_4/1</v>
      </c>
      <c r="AA1682" s="48">
        <f t="shared" si="446"/>
        <v>15</v>
      </c>
      <c r="AB1682" s="48">
        <f t="shared" si="447"/>
        <v>25</v>
      </c>
      <c r="AC1682" s="48">
        <f t="shared" si="448"/>
        <v>14</v>
      </c>
      <c r="AD1682" s="48">
        <f t="shared" si="449"/>
        <v>21</v>
      </c>
      <c r="AE1682" s="48" t="str">
        <f t="shared" si="450"/>
        <v>10.121.68.103</v>
      </c>
      <c r="AF1682" s="42" t="str">
        <f t="shared" si="451"/>
        <v>10.121.68.68</v>
      </c>
      <c r="AG1682" s="7" t="str">
        <f t="shared" si="452"/>
        <v>VALVADA-2</v>
      </c>
      <c r="AH1682" s="7" t="str">
        <f t="shared" si="453"/>
        <v>Naroli</v>
      </c>
      <c r="AI1682" s="7" t="str">
        <f t="shared" si="454"/>
        <v>S4P1</v>
      </c>
      <c r="AJ1682" s="7" t="str">
        <f t="shared" si="455"/>
        <v>S4P1</v>
      </c>
      <c r="AK1682" s="7" t="str">
        <f>IFERROR(VLOOKUP(Z1682,'PASTE-DL-ALARMS'!$Q$10:$W$2200,7,FALSE),"")</f>
        <v/>
      </c>
      <c r="AL1682" s="55" t="str">
        <f>IFERROR(VLOOKUP(Z1682,'PASTE-DL-ALARMS'!$Q$10:$W$2200,3,FALSE),"")</f>
        <v/>
      </c>
      <c r="AM1682" s="7" t="str">
        <f t="shared" si="456"/>
        <v>10.121.68.103_VALVADA-2_S4P1</v>
      </c>
      <c r="AN1682" s="55" t="str">
        <f t="shared" si="457"/>
        <v>10.121.68.68_Naroli_S4P1</v>
      </c>
      <c r="AO1682" s="72" t="e">
        <f t="shared" ca="1" si="458"/>
        <v>#VALUE!</v>
      </c>
      <c r="AP1682" s="7" t="str">
        <f>IFERROR(VLOOKUP(Z1682,'PASTE-DL-ALARMS'!$Q$10:$Z$2800,8,FALSE),"")</f>
        <v/>
      </c>
    </row>
    <row r="1683" spans="1:42" x14ac:dyDescent="0.25">
      <c r="A1683" s="20"/>
      <c r="B1683" s="20"/>
      <c r="C1683" s="20" t="str">
        <f>IF(D1683="Critical",MAX($C$8:C1682)+1,"")</f>
        <v/>
      </c>
      <c r="D1683" s="20" t="str">
        <f t="shared" si="442"/>
        <v>-</v>
      </c>
      <c r="E1683" s="20" t="str">
        <f>VLOOKUP('PASTE-DOWN-DL'!F1683,'SSA-CODE'!$D$4:$E$56,2,FALSE)</f>
        <v>JND</v>
      </c>
      <c r="F1683" s="48" t="str">
        <f t="shared" si="443"/>
        <v>SSA JND</v>
      </c>
      <c r="G1683" s="48" t="str">
        <f t="shared" si="444"/>
        <v xml:space="preserve">	SSA JND</v>
      </c>
      <c r="H1683" s="20">
        <v>1674</v>
      </c>
      <c r="I1683" t="s">
        <v>15737</v>
      </c>
      <c r="J1683" t="s">
        <v>6260</v>
      </c>
      <c r="K1683" t="s">
        <v>6261</v>
      </c>
      <c r="L1683" t="s">
        <v>6262</v>
      </c>
      <c r="M1683" t="s">
        <v>6263</v>
      </c>
      <c r="N1683" t="s">
        <v>15738</v>
      </c>
      <c r="O1683" t="s">
        <v>15739</v>
      </c>
      <c r="P1683" t="s">
        <v>6266</v>
      </c>
      <c r="Q1683" t="s">
        <v>6416</v>
      </c>
      <c r="R1683" t="s">
        <v>6267</v>
      </c>
      <c r="S1683" t="s">
        <v>6269</v>
      </c>
      <c r="T1683" t="s">
        <v>6540</v>
      </c>
      <c r="U1683" t="s">
        <v>6269</v>
      </c>
      <c r="V1683" t="s">
        <v>6271</v>
      </c>
      <c r="W1683" t="s">
        <v>15740</v>
      </c>
      <c r="X1683" t="s">
        <v>15741</v>
      </c>
      <c r="Y1683" t="s">
        <v>6269</v>
      </c>
      <c r="Z1683" s="48" t="str">
        <f t="shared" si="445"/>
        <v>SSA JND-10.121.97.212-TN725B R2.9.1 3/1-10.121.69.5-TN705B_TUKDAGOSA 4/1</v>
      </c>
      <c r="AA1683" s="48">
        <f t="shared" si="446"/>
        <v>15</v>
      </c>
      <c r="AB1683" s="48">
        <f t="shared" si="447"/>
        <v>27</v>
      </c>
      <c r="AC1683" s="48">
        <f t="shared" si="448"/>
        <v>15</v>
      </c>
      <c r="AD1683" s="48">
        <f t="shared" si="449"/>
        <v>25</v>
      </c>
      <c r="AE1683" s="48" t="str">
        <f t="shared" si="450"/>
        <v>10.121.97.221</v>
      </c>
      <c r="AF1683" s="42" t="str">
        <f t="shared" si="451"/>
        <v>10.121.97.212</v>
      </c>
      <c r="AG1683" s="7" t="str">
        <f t="shared" si="452"/>
        <v>TUKADA GOSA</v>
      </c>
      <c r="AH1683" s="7" t="str">
        <f t="shared" si="453"/>
        <v>PORBANDAR</v>
      </c>
      <c r="AI1683" s="7" t="str">
        <f t="shared" si="454"/>
        <v>S4P1</v>
      </c>
      <c r="AJ1683" s="7" t="str">
        <f t="shared" si="455"/>
        <v>S3P1</v>
      </c>
      <c r="AK1683" s="7" t="str">
        <f>IFERROR(VLOOKUP(Z1683,'PASTE-DL-ALARMS'!$Q$10:$W$2200,7,FALSE),"")</f>
        <v/>
      </c>
      <c r="AL1683" s="55" t="str">
        <f>IFERROR(VLOOKUP(Z1683,'PASTE-DL-ALARMS'!$Q$10:$W$2200,3,FALSE),"")</f>
        <v/>
      </c>
      <c r="AM1683" s="7" t="str">
        <f t="shared" si="456"/>
        <v>10.121.97.221_TUKADA GOSA_S4P1</v>
      </c>
      <c r="AN1683" s="55" t="str">
        <f t="shared" si="457"/>
        <v>10.121.97.212_PORBANDAR_S3P1</v>
      </c>
      <c r="AO1683" s="72" t="e">
        <f t="shared" ca="1" si="458"/>
        <v>#VALUE!</v>
      </c>
      <c r="AP1683" s="7" t="str">
        <f>IFERROR(VLOOKUP(Z1683,'PASTE-DL-ALARMS'!$Q$10:$Z$2800,8,FALSE),"")</f>
        <v/>
      </c>
    </row>
    <row r="1684" spans="1:42" x14ac:dyDescent="0.25">
      <c r="A1684" s="20"/>
      <c r="B1684" s="20"/>
      <c r="C1684" s="20" t="str">
        <f>IF(D1684="Critical",MAX($C$8:C1683)+1,"")</f>
        <v/>
      </c>
      <c r="D1684" s="20" t="str">
        <f t="shared" si="442"/>
        <v>-</v>
      </c>
      <c r="E1684" s="20" t="str">
        <f>VLOOKUP('PASTE-DOWN-DL'!F1684,'SSA-CODE'!$D$4:$E$56,2,FALSE)</f>
        <v>AHD</v>
      </c>
      <c r="F1684" s="48" t="str">
        <f t="shared" si="443"/>
        <v>SSA AM</v>
      </c>
      <c r="G1684" s="48" t="str">
        <f t="shared" si="444"/>
        <v xml:space="preserve">	SSA AM</v>
      </c>
      <c r="H1684" s="20">
        <v>1675</v>
      </c>
      <c r="I1684" t="s">
        <v>15742</v>
      </c>
      <c r="J1684" t="s">
        <v>6260</v>
      </c>
      <c r="K1684" t="s">
        <v>6261</v>
      </c>
      <c r="L1684" t="s">
        <v>6262</v>
      </c>
      <c r="M1684" t="s">
        <v>6263</v>
      </c>
      <c r="N1684" t="s">
        <v>15743</v>
      </c>
      <c r="O1684" t="s">
        <v>15744</v>
      </c>
      <c r="P1684" t="s">
        <v>6266</v>
      </c>
      <c r="Q1684" t="s">
        <v>6378</v>
      </c>
      <c r="R1684" t="s">
        <v>6850</v>
      </c>
      <c r="S1684" t="s">
        <v>10332</v>
      </c>
      <c r="T1684" t="s">
        <v>6287</v>
      </c>
      <c r="U1684" t="s">
        <v>6589</v>
      </c>
      <c r="V1684" t="s">
        <v>6271</v>
      </c>
      <c r="W1684" t="s">
        <v>15745</v>
      </c>
      <c r="X1684" t="s">
        <v>15746</v>
      </c>
      <c r="Y1684" t="s">
        <v>6269</v>
      </c>
      <c r="Z1684" s="48" t="str">
        <f t="shared" si="445"/>
        <v>SSA AM-10.121.18.244-TN705B_Old_Kudasan_PH_2\S4P1-10.121.18.251-TN725B_INFO CITY_PH3\S5P1</v>
      </c>
      <c r="AA1684" s="48">
        <f t="shared" si="446"/>
        <v>15</v>
      </c>
      <c r="AB1684" s="48">
        <f t="shared" si="447"/>
        <v>25</v>
      </c>
      <c r="AC1684" s="48">
        <f t="shared" si="448"/>
        <v>15</v>
      </c>
      <c r="AD1684" s="48">
        <f t="shared" si="449"/>
        <v>27</v>
      </c>
      <c r="AE1684" s="48" t="str">
        <f t="shared" si="450"/>
        <v>10.121.18.251</v>
      </c>
      <c r="AF1684" s="42" t="str">
        <f t="shared" si="451"/>
        <v>10.121.18.244</v>
      </c>
      <c r="AG1684" s="7" t="str">
        <f t="shared" si="452"/>
        <v>INFO CITY</v>
      </c>
      <c r="AH1684" s="7" t="str">
        <f t="shared" si="453"/>
        <v>Old Kudasan</v>
      </c>
      <c r="AI1684" s="7" t="str">
        <f t="shared" si="454"/>
        <v>S5P1</v>
      </c>
      <c r="AJ1684" s="7" t="str">
        <f t="shared" si="455"/>
        <v>S4P1</v>
      </c>
      <c r="AK1684" s="7" t="str">
        <f>IFERROR(VLOOKUP(Z1684,'PASTE-DL-ALARMS'!$Q$10:$W$2200,7,FALSE),"")</f>
        <v/>
      </c>
      <c r="AL1684" s="55" t="str">
        <f>IFERROR(VLOOKUP(Z1684,'PASTE-DL-ALARMS'!$Q$10:$W$2200,3,FALSE),"")</f>
        <v/>
      </c>
      <c r="AM1684" s="7" t="str">
        <f t="shared" si="456"/>
        <v>10.121.18.251_INFO CITY_S5P1</v>
      </c>
      <c r="AN1684" s="55" t="str">
        <f t="shared" si="457"/>
        <v>10.121.18.244_Old Kudasan_S4P1</v>
      </c>
      <c r="AO1684" s="72" t="e">
        <f t="shared" ca="1" si="458"/>
        <v>#VALUE!</v>
      </c>
      <c r="AP1684" s="7" t="str">
        <f>IFERROR(VLOOKUP(Z1684,'PASTE-DL-ALARMS'!$Q$10:$Z$2800,8,FALSE),"")</f>
        <v/>
      </c>
    </row>
    <row r="1685" spans="1:42" x14ac:dyDescent="0.25">
      <c r="A1685" s="20"/>
      <c r="B1685" s="20"/>
      <c r="C1685" s="20" t="str">
        <f>IF(D1685="Critical",MAX($C$8:C1684)+1,"")</f>
        <v/>
      </c>
      <c r="D1685" s="20" t="str">
        <f t="shared" si="442"/>
        <v>-</v>
      </c>
      <c r="E1685" s="20" t="str">
        <f>VLOOKUP('PASTE-DOWN-DL'!F1685,'SSA-CODE'!$D$4:$E$56,2,FALSE)</f>
        <v>NDD</v>
      </c>
      <c r="F1685" s="48" t="str">
        <f t="shared" si="443"/>
        <v>SSA NAD</v>
      </c>
      <c r="G1685" s="48" t="str">
        <f t="shared" si="444"/>
        <v xml:space="preserve">	SSA NAD</v>
      </c>
      <c r="H1685" s="20">
        <v>1676</v>
      </c>
      <c r="I1685" t="s">
        <v>15747</v>
      </c>
      <c r="J1685" t="s">
        <v>6260</v>
      </c>
      <c r="K1685" t="s">
        <v>6261</v>
      </c>
      <c r="L1685" t="s">
        <v>6262</v>
      </c>
      <c r="M1685" t="s">
        <v>6263</v>
      </c>
      <c r="N1685" t="s">
        <v>15748</v>
      </c>
      <c r="O1685" t="s">
        <v>15749</v>
      </c>
      <c r="P1685" t="s">
        <v>6266</v>
      </c>
      <c r="Q1685" t="s">
        <v>6359</v>
      </c>
      <c r="R1685" t="s">
        <v>6360</v>
      </c>
      <c r="S1685" t="s">
        <v>6269</v>
      </c>
      <c r="T1685" t="s">
        <v>6313</v>
      </c>
      <c r="U1685" t="s">
        <v>6269</v>
      </c>
      <c r="V1685" t="s">
        <v>6271</v>
      </c>
      <c r="W1685" t="s">
        <v>15750</v>
      </c>
      <c r="X1685" t="s">
        <v>15751</v>
      </c>
      <c r="Y1685" t="s">
        <v>6269</v>
      </c>
      <c r="Z1685" s="48" t="str">
        <f t="shared" si="445"/>
        <v>SSA NAD-10.121.98.64-BORSAD_3/1-10.121.16.234-Anand2_6/1</v>
      </c>
      <c r="AA1685" s="48">
        <f t="shared" si="446"/>
        <v>14</v>
      </c>
      <c r="AB1685" s="48">
        <f t="shared" si="447"/>
        <v>21</v>
      </c>
      <c r="AC1685" s="48">
        <f t="shared" si="448"/>
        <v>15</v>
      </c>
      <c r="AD1685" s="48">
        <f t="shared" si="449"/>
        <v>22</v>
      </c>
      <c r="AE1685" s="48" t="str">
        <f t="shared" si="450"/>
        <v>10.121.98.64</v>
      </c>
      <c r="AF1685" s="42" t="str">
        <f t="shared" si="451"/>
        <v>10.121.16.234</v>
      </c>
      <c r="AG1685" s="7" t="str">
        <f t="shared" si="452"/>
        <v>BORSAD</v>
      </c>
      <c r="AH1685" s="7" t="str">
        <f t="shared" si="453"/>
        <v>Anand2</v>
      </c>
      <c r="AI1685" s="7" t="str">
        <f t="shared" si="454"/>
        <v>S3P1</v>
      </c>
      <c r="AJ1685" s="7" t="str">
        <f t="shared" si="455"/>
        <v>S6P1</v>
      </c>
      <c r="AK1685" s="7" t="str">
        <f>IFERROR(VLOOKUP(Z1685,'PASTE-DL-ALARMS'!$Q$10:$W$2200,7,FALSE),"")</f>
        <v/>
      </c>
      <c r="AL1685" s="55" t="str">
        <f>IFERROR(VLOOKUP(Z1685,'PASTE-DL-ALARMS'!$Q$10:$W$2200,3,FALSE),"")</f>
        <v/>
      </c>
      <c r="AM1685" s="7" t="str">
        <f t="shared" si="456"/>
        <v>10.121.98.64_BORSAD_S3P1</v>
      </c>
      <c r="AN1685" s="55" t="str">
        <f t="shared" si="457"/>
        <v>10.121.16.234_Anand2_S6P1</v>
      </c>
      <c r="AO1685" s="72" t="e">
        <f t="shared" ca="1" si="458"/>
        <v>#VALUE!</v>
      </c>
      <c r="AP1685" s="7" t="str">
        <f>IFERROR(VLOOKUP(Z1685,'PASTE-DL-ALARMS'!$Q$10:$Z$2800,8,FALSE),"")</f>
        <v/>
      </c>
    </row>
    <row r="1686" spans="1:42" x14ac:dyDescent="0.25">
      <c r="A1686" s="20"/>
      <c r="B1686" s="20"/>
      <c r="C1686" s="20" t="str">
        <f>IF(D1686="Critical",MAX($C$8:C1685)+1,"")</f>
        <v/>
      </c>
      <c r="D1686" s="20" t="str">
        <f t="shared" si="442"/>
        <v>-</v>
      </c>
      <c r="E1686" s="20" t="str">
        <f>VLOOKUP('PASTE-DOWN-DL'!F1686,'SSA-CODE'!$D$4:$E$56,2,FALSE)</f>
        <v>WTR RJ</v>
      </c>
      <c r="F1686" s="48" t="str">
        <f t="shared" si="443"/>
        <v>WTR RJ</v>
      </c>
      <c r="G1686" s="48" t="str">
        <f t="shared" si="444"/>
        <v xml:space="preserve">	WTR RJ</v>
      </c>
      <c r="H1686" s="20">
        <v>1677</v>
      </c>
      <c r="I1686" t="s">
        <v>15752</v>
      </c>
      <c r="J1686" t="s">
        <v>6260</v>
      </c>
      <c r="K1686" t="s">
        <v>6275</v>
      </c>
      <c r="L1686" t="s">
        <v>6262</v>
      </c>
      <c r="M1686" t="s">
        <v>6263</v>
      </c>
      <c r="N1686" t="s">
        <v>15753</v>
      </c>
      <c r="O1686" t="s">
        <v>15754</v>
      </c>
      <c r="P1686" t="s">
        <v>6266</v>
      </c>
      <c r="Q1686" t="s">
        <v>6776</v>
      </c>
      <c r="R1686" t="s">
        <v>6279</v>
      </c>
      <c r="S1686" t="s">
        <v>6269</v>
      </c>
      <c r="T1686" t="s">
        <v>6540</v>
      </c>
      <c r="U1686" t="s">
        <v>6269</v>
      </c>
      <c r="V1686" t="s">
        <v>6271</v>
      </c>
      <c r="W1686" t="s">
        <v>15755</v>
      </c>
      <c r="X1686" t="s">
        <v>15756</v>
      </c>
      <c r="Y1686" t="s">
        <v>15757</v>
      </c>
      <c r="Z1686" s="48" t="str">
        <f t="shared" si="445"/>
        <v>WTR RJ-10.121.17.1-RAJKOT KR(GNE)_B2 4/2-10.121.17.5-MORBI_B2 4/2</v>
      </c>
      <c r="AA1686" s="48">
        <f t="shared" si="446"/>
        <v>13</v>
      </c>
      <c r="AB1686" s="48">
        <f t="shared" si="447"/>
        <v>28</v>
      </c>
      <c r="AC1686" s="48">
        <f t="shared" si="448"/>
        <v>13</v>
      </c>
      <c r="AD1686" s="48">
        <f t="shared" si="449"/>
        <v>19</v>
      </c>
      <c r="AE1686" s="48" t="str">
        <f t="shared" si="450"/>
        <v>10.121.17.1</v>
      </c>
      <c r="AF1686" s="42" t="str">
        <f t="shared" si="451"/>
        <v>10.121.17.5</v>
      </c>
      <c r="AG1686" s="7" t="str">
        <f t="shared" si="452"/>
        <v>RAJKOT KR(GNE)</v>
      </c>
      <c r="AH1686" s="7" t="str">
        <f t="shared" si="453"/>
        <v>MORBI</v>
      </c>
      <c r="AI1686" s="7" t="str">
        <f t="shared" si="454"/>
        <v>S4P2</v>
      </c>
      <c r="AJ1686" s="7" t="str">
        <f t="shared" si="455"/>
        <v>S4P2</v>
      </c>
      <c r="AK1686" s="7" t="str">
        <f>IFERROR(VLOOKUP(Z1686,'PASTE-DL-ALARMS'!$Q$10:$W$2200,7,FALSE),"")</f>
        <v/>
      </c>
      <c r="AL1686" s="55" t="str">
        <f>IFERROR(VLOOKUP(Z1686,'PASTE-DL-ALARMS'!$Q$10:$W$2200,3,FALSE),"")</f>
        <v/>
      </c>
      <c r="AM1686" s="7" t="str">
        <f t="shared" si="456"/>
        <v>10.121.17.1_RAJKOT KR(GNE)_S4P2</v>
      </c>
      <c r="AN1686" s="55" t="str">
        <f t="shared" si="457"/>
        <v>10.121.17.5_MORBI_S4P2</v>
      </c>
      <c r="AO1686" s="72" t="e">
        <f t="shared" ca="1" si="458"/>
        <v>#VALUE!</v>
      </c>
      <c r="AP1686" s="7" t="str">
        <f>IFERROR(VLOOKUP(Z1686,'PASTE-DL-ALARMS'!$Q$10:$Z$2800,8,FALSE),"")</f>
        <v/>
      </c>
    </row>
    <row r="1687" spans="1:42" x14ac:dyDescent="0.25">
      <c r="A1687" s="20"/>
      <c r="B1687" s="20"/>
      <c r="C1687" s="20" t="str">
        <f>IF(D1687="Critical",MAX($C$8:C1686)+1,"")</f>
        <v/>
      </c>
      <c r="D1687" s="20" t="str">
        <f t="shared" si="442"/>
        <v>-</v>
      </c>
      <c r="E1687" s="20" t="str">
        <f>VLOOKUP('PASTE-DOWN-DL'!F1687,'SSA-CODE'!$D$4:$E$56,2,FALSE)</f>
        <v>WTR AM</v>
      </c>
      <c r="F1687" s="48" t="str">
        <f t="shared" si="443"/>
        <v>WTR AM</v>
      </c>
      <c r="G1687" s="48" t="str">
        <f t="shared" si="444"/>
        <v xml:space="preserve">	WTR AM</v>
      </c>
      <c r="H1687" s="20">
        <v>1678</v>
      </c>
      <c r="I1687" t="s">
        <v>15758</v>
      </c>
      <c r="J1687" t="s">
        <v>6260</v>
      </c>
      <c r="K1687" t="s">
        <v>6261</v>
      </c>
      <c r="L1687" t="s">
        <v>6262</v>
      </c>
      <c r="M1687" t="s">
        <v>6263</v>
      </c>
      <c r="N1687" t="s">
        <v>15759</v>
      </c>
      <c r="O1687" t="s">
        <v>15760</v>
      </c>
      <c r="P1687" t="s">
        <v>6266</v>
      </c>
      <c r="Q1687" t="s">
        <v>6352</v>
      </c>
      <c r="R1687" t="s">
        <v>7341</v>
      </c>
      <c r="S1687" t="s">
        <v>15761</v>
      </c>
      <c r="T1687" t="s">
        <v>7129</v>
      </c>
      <c r="U1687" t="s">
        <v>8062</v>
      </c>
      <c r="V1687" t="s">
        <v>6271</v>
      </c>
      <c r="W1687" t="s">
        <v>15762</v>
      </c>
      <c r="X1687" t="s">
        <v>15763</v>
      </c>
      <c r="Y1687" t="s">
        <v>6269</v>
      </c>
      <c r="Z1687" s="48" t="str">
        <f t="shared" si="445"/>
        <v>WTR AM-10.121.16.132-Nadiad_B2_PH2\S6P1-10.121.24.228-PIJ ROAD_B1_PH1\S3P1</v>
      </c>
      <c r="AA1687" s="48">
        <f t="shared" si="446"/>
        <v>15</v>
      </c>
      <c r="AB1687" s="48">
        <f t="shared" si="447"/>
        <v>22</v>
      </c>
      <c r="AC1687" s="48">
        <f t="shared" si="448"/>
        <v>15</v>
      </c>
      <c r="AD1687" s="48">
        <f t="shared" si="449"/>
        <v>24</v>
      </c>
      <c r="AE1687" s="48" t="str">
        <f t="shared" si="450"/>
        <v>10.121.16.132</v>
      </c>
      <c r="AF1687" s="42" t="str">
        <f t="shared" si="451"/>
        <v>10.121.24.228</v>
      </c>
      <c r="AG1687" s="7" t="str">
        <f t="shared" si="452"/>
        <v>Nadiad</v>
      </c>
      <c r="AH1687" s="7" t="str">
        <f t="shared" si="453"/>
        <v>PIJ ROAD</v>
      </c>
      <c r="AI1687" s="7" t="str">
        <f t="shared" si="454"/>
        <v>S6P1</v>
      </c>
      <c r="AJ1687" s="7" t="str">
        <f t="shared" si="455"/>
        <v>S3P1</v>
      </c>
      <c r="AK1687" s="7" t="str">
        <f>IFERROR(VLOOKUP(Z1687,'PASTE-DL-ALARMS'!$Q$10:$W$2200,7,FALSE),"")</f>
        <v/>
      </c>
      <c r="AL1687" s="55" t="str">
        <f>IFERROR(VLOOKUP(Z1687,'PASTE-DL-ALARMS'!$Q$10:$W$2200,3,FALSE),"")</f>
        <v/>
      </c>
      <c r="AM1687" s="7" t="str">
        <f t="shared" si="456"/>
        <v>10.121.16.132_Nadiad_S6P1</v>
      </c>
      <c r="AN1687" s="55" t="str">
        <f t="shared" si="457"/>
        <v>10.121.24.228_PIJ ROAD_S3P1</v>
      </c>
      <c r="AO1687" s="72" t="e">
        <f t="shared" ca="1" si="458"/>
        <v>#VALUE!</v>
      </c>
      <c r="AP1687" s="7" t="str">
        <f>IFERROR(VLOOKUP(Z1687,'PASTE-DL-ALARMS'!$Q$10:$Z$2800,8,FALSE),"")</f>
        <v/>
      </c>
    </row>
    <row r="1688" spans="1:42" x14ac:dyDescent="0.25">
      <c r="A1688" s="20"/>
      <c r="B1688" s="20"/>
      <c r="C1688" s="20" t="str">
        <f>IF(D1688="Critical",MAX($C$8:C1687)+1,"")</f>
        <v/>
      </c>
      <c r="D1688" s="20" t="str">
        <f t="shared" si="442"/>
        <v>-</v>
      </c>
      <c r="E1688" s="20" t="str">
        <f>VLOOKUP('PASTE-DOWN-DL'!F1688,'SSA-CODE'!$D$4:$E$56,2,FALSE)</f>
        <v>BCH</v>
      </c>
      <c r="F1688" s="48" t="str">
        <f t="shared" si="443"/>
        <v>SSA BCH</v>
      </c>
      <c r="G1688" s="48" t="str">
        <f t="shared" si="444"/>
        <v xml:space="preserve">	SSA BCH</v>
      </c>
      <c r="H1688" s="20">
        <v>1679</v>
      </c>
      <c r="I1688" t="s">
        <v>15764</v>
      </c>
      <c r="J1688" t="s">
        <v>6260</v>
      </c>
      <c r="K1688" t="s">
        <v>6261</v>
      </c>
      <c r="L1688" t="s">
        <v>6262</v>
      </c>
      <c r="M1688" t="s">
        <v>6263</v>
      </c>
      <c r="N1688" t="s">
        <v>15765</v>
      </c>
      <c r="O1688" t="s">
        <v>15766</v>
      </c>
      <c r="P1688" t="s">
        <v>6266</v>
      </c>
      <c r="Q1688" t="s">
        <v>6267</v>
      </c>
      <c r="R1688" t="s">
        <v>7248</v>
      </c>
      <c r="S1688" t="s">
        <v>7399</v>
      </c>
      <c r="T1688" t="s">
        <v>7280</v>
      </c>
      <c r="U1688" t="s">
        <v>7400</v>
      </c>
      <c r="V1688" t="s">
        <v>6271</v>
      </c>
      <c r="W1688" t="s">
        <v>15767</v>
      </c>
      <c r="X1688" t="s">
        <v>15768</v>
      </c>
      <c r="Y1688" t="s">
        <v>6269</v>
      </c>
      <c r="Z1688" s="48" t="str">
        <f t="shared" si="445"/>
        <v>SSA BCH-10.121.24.193-Bharuch_B2_5/1-10.121.96.65-GujBharuch_DEROL_4/1</v>
      </c>
      <c r="AA1688" s="48">
        <f t="shared" si="446"/>
        <v>14</v>
      </c>
      <c r="AB1688" s="48">
        <f t="shared" si="447"/>
        <v>20</v>
      </c>
      <c r="AC1688" s="48">
        <f t="shared" si="448"/>
        <v>15</v>
      </c>
      <c r="AD1688" s="48">
        <f t="shared" si="449"/>
        <v>31</v>
      </c>
      <c r="AE1688" s="48" t="str">
        <f t="shared" si="450"/>
        <v>10.121.96.65</v>
      </c>
      <c r="AF1688" s="42" t="str">
        <f t="shared" si="451"/>
        <v>10.121.24.193</v>
      </c>
      <c r="AG1688" s="7" t="str">
        <f t="shared" si="452"/>
        <v>Derol</v>
      </c>
      <c r="AH1688" s="7" t="str">
        <f t="shared" si="453"/>
        <v>Bharuch TE(GNE)</v>
      </c>
      <c r="AI1688" s="7" t="str">
        <f t="shared" si="454"/>
        <v>S4P1</v>
      </c>
      <c r="AJ1688" s="7" t="str">
        <f t="shared" si="455"/>
        <v>S5P1</v>
      </c>
      <c r="AK1688" s="7" t="str">
        <f>IFERROR(VLOOKUP(Z1688,'PASTE-DL-ALARMS'!$Q$10:$W$2200,7,FALSE),"")</f>
        <v/>
      </c>
      <c r="AL1688" s="55" t="str">
        <f>IFERROR(VLOOKUP(Z1688,'PASTE-DL-ALARMS'!$Q$10:$W$2200,3,FALSE),"")</f>
        <v/>
      </c>
      <c r="AM1688" s="7" t="str">
        <f t="shared" si="456"/>
        <v>10.121.96.65_Derol_S4P1</v>
      </c>
      <c r="AN1688" s="55" t="str">
        <f t="shared" si="457"/>
        <v>10.121.24.193_Bharuch TE(GNE)_S5P1</v>
      </c>
      <c r="AO1688" s="72" t="e">
        <f t="shared" ca="1" si="458"/>
        <v>#VALUE!</v>
      </c>
      <c r="AP1688" s="7" t="str">
        <f>IFERROR(VLOOKUP(Z1688,'PASTE-DL-ALARMS'!$Q$10:$Z$2800,8,FALSE),"")</f>
        <v/>
      </c>
    </row>
    <row r="1689" spans="1:42" x14ac:dyDescent="0.25">
      <c r="A1689" s="20"/>
      <c r="B1689" s="20"/>
      <c r="C1689" s="20" t="str">
        <f>IF(D1689="Critical",MAX($C$8:C1688)+1,"")</f>
        <v/>
      </c>
      <c r="D1689" s="20" t="str">
        <f t="shared" si="442"/>
        <v>-</v>
      </c>
      <c r="E1689" s="20" t="str">
        <f>VLOOKUP('PASTE-DOWN-DL'!F1689,'SSA-CODE'!$D$4:$E$56,2,FALSE)</f>
        <v>WTR AM</v>
      </c>
      <c r="F1689" s="48" t="str">
        <f t="shared" si="443"/>
        <v>WTR AM</v>
      </c>
      <c r="G1689" s="48" t="str">
        <f t="shared" si="444"/>
        <v xml:space="preserve">	WTR AM</v>
      </c>
      <c r="H1689" s="20">
        <v>1680</v>
      </c>
      <c r="I1689" t="s">
        <v>15769</v>
      </c>
      <c r="J1689" t="s">
        <v>6466</v>
      </c>
      <c r="K1689" t="s">
        <v>6275</v>
      </c>
      <c r="L1689" t="s">
        <v>6262</v>
      </c>
      <c r="M1689" t="s">
        <v>6263</v>
      </c>
      <c r="N1689" t="s">
        <v>15770</v>
      </c>
      <c r="O1689" t="s">
        <v>15771</v>
      </c>
      <c r="P1689" t="s">
        <v>6266</v>
      </c>
      <c r="Q1689" t="s">
        <v>6335</v>
      </c>
      <c r="R1689" t="s">
        <v>6279</v>
      </c>
      <c r="S1689" t="s">
        <v>6269</v>
      </c>
      <c r="T1689" t="s">
        <v>7260</v>
      </c>
      <c r="U1689" t="s">
        <v>6269</v>
      </c>
      <c r="V1689" t="s">
        <v>6271</v>
      </c>
      <c r="W1689" t="s">
        <v>15772</v>
      </c>
      <c r="X1689" t="s">
        <v>15773</v>
      </c>
      <c r="Y1689" t="s">
        <v>6269</v>
      </c>
      <c r="Z1689" s="48" t="str">
        <f t="shared" si="445"/>
        <v>WTR AM-10.121.68.65-VALSAD_PH3 6/9-10.121.16.69-Valsad_B2_ 6/9</v>
      </c>
      <c r="AA1689" s="48">
        <f t="shared" si="446"/>
        <v>14</v>
      </c>
      <c r="AB1689" s="48">
        <f t="shared" si="447"/>
        <v>30</v>
      </c>
      <c r="AC1689" s="48">
        <f t="shared" si="448"/>
        <v>14</v>
      </c>
      <c r="AD1689" s="48">
        <f t="shared" si="449"/>
        <v>21</v>
      </c>
      <c r="AE1689" s="48" t="str">
        <f t="shared" si="450"/>
        <v>10.121.68.65</v>
      </c>
      <c r="AF1689" s="42" t="str">
        <f t="shared" si="451"/>
        <v>10.121.16.69</v>
      </c>
      <c r="AG1689" s="7" t="str">
        <f t="shared" si="452"/>
        <v>VALSAD-OLD(GNE)</v>
      </c>
      <c r="AH1689" s="7" t="str">
        <f t="shared" si="453"/>
        <v>Valsad</v>
      </c>
      <c r="AI1689" s="7" t="str">
        <f t="shared" si="454"/>
        <v>S6P9</v>
      </c>
      <c r="AJ1689" s="7" t="str">
        <f t="shared" si="455"/>
        <v>S6P9</v>
      </c>
      <c r="AK1689" s="7" t="str">
        <f>IFERROR(VLOOKUP(Z1689,'PASTE-DL-ALARMS'!$Q$10:$W$2200,7,FALSE),"")</f>
        <v/>
      </c>
      <c r="AL1689" s="55" t="str">
        <f>IFERROR(VLOOKUP(Z1689,'PASTE-DL-ALARMS'!$Q$10:$W$2200,3,FALSE),"")</f>
        <v/>
      </c>
      <c r="AM1689" s="7" t="str">
        <f t="shared" si="456"/>
        <v>10.121.68.65_VALSAD-OLD(GNE)_S6P9</v>
      </c>
      <c r="AN1689" s="55" t="str">
        <f t="shared" si="457"/>
        <v>10.121.16.69_Valsad_S6P9</v>
      </c>
      <c r="AO1689" s="72" t="e">
        <f t="shared" ca="1" si="458"/>
        <v>#VALUE!</v>
      </c>
      <c r="AP1689" s="7" t="str">
        <f>IFERROR(VLOOKUP(Z1689,'PASTE-DL-ALARMS'!$Q$10:$Z$2800,8,FALSE),"")</f>
        <v/>
      </c>
    </row>
    <row r="1690" spans="1:42" x14ac:dyDescent="0.25">
      <c r="A1690" s="20"/>
      <c r="B1690" s="20"/>
      <c r="C1690" s="20" t="str">
        <f>IF(D1690="Critical",MAX($C$8:C1689)+1,"")</f>
        <v/>
      </c>
      <c r="D1690" s="20" t="str">
        <f t="shared" si="442"/>
        <v>-</v>
      </c>
      <c r="E1690" s="20" t="str">
        <f>VLOOKUP('PASTE-DOWN-DL'!F1690,'SSA-CODE'!$D$4:$E$56,2,FALSE)</f>
        <v>WTR RJ</v>
      </c>
      <c r="F1690" s="48" t="str">
        <f t="shared" si="443"/>
        <v>WTR RJ</v>
      </c>
      <c r="G1690" s="48" t="str">
        <f t="shared" si="444"/>
        <v xml:space="preserve">	WTR RJ</v>
      </c>
      <c r="H1690" s="20">
        <v>1681</v>
      </c>
      <c r="I1690" t="s">
        <v>15774</v>
      </c>
      <c r="J1690" t="s">
        <v>6260</v>
      </c>
      <c r="K1690" t="s">
        <v>6261</v>
      </c>
      <c r="L1690" t="s">
        <v>6262</v>
      </c>
      <c r="M1690" t="s">
        <v>6263</v>
      </c>
      <c r="N1690" t="s">
        <v>15775</v>
      </c>
      <c r="O1690" t="s">
        <v>15776</v>
      </c>
      <c r="P1690" t="s">
        <v>6266</v>
      </c>
      <c r="Q1690" t="s">
        <v>6378</v>
      </c>
      <c r="R1690" t="s">
        <v>6850</v>
      </c>
      <c r="S1690" t="s">
        <v>6269</v>
      </c>
      <c r="T1690" t="s">
        <v>6394</v>
      </c>
      <c r="U1690" t="s">
        <v>6269</v>
      </c>
      <c r="V1690" t="s">
        <v>6271</v>
      </c>
      <c r="W1690" t="s">
        <v>15777</v>
      </c>
      <c r="X1690" t="s">
        <v>15778</v>
      </c>
      <c r="Y1690" t="s">
        <v>6269</v>
      </c>
      <c r="Z1690" s="48" t="str">
        <f t="shared" si="445"/>
        <v>WTR RJ-10.121.17.41-Malia Miyana B2_4/1-10.121.99.6-Halwad B2_5/1</v>
      </c>
      <c r="AA1690" s="48">
        <f t="shared" si="446"/>
        <v>13</v>
      </c>
      <c r="AB1690" s="48">
        <f t="shared" si="447"/>
        <v>20</v>
      </c>
      <c r="AC1690" s="48">
        <f t="shared" si="448"/>
        <v>14</v>
      </c>
      <c r="AD1690" s="48">
        <f t="shared" si="449"/>
        <v>27</v>
      </c>
      <c r="AE1690" s="48" t="str">
        <f t="shared" si="450"/>
        <v>10.121.99.6</v>
      </c>
      <c r="AF1690" s="42" t="str">
        <f t="shared" si="451"/>
        <v>10.121.17.41</v>
      </c>
      <c r="AG1690" s="7" t="str">
        <f t="shared" si="452"/>
        <v>HALWAD</v>
      </c>
      <c r="AH1690" s="7" t="str">
        <f t="shared" si="453"/>
        <v>MALIA MIYANA</v>
      </c>
      <c r="AI1690" s="7" t="str">
        <f t="shared" si="454"/>
        <v>S5P1</v>
      </c>
      <c r="AJ1690" s="7" t="str">
        <f t="shared" si="455"/>
        <v>S4P1</v>
      </c>
      <c r="AK1690" s="7" t="str">
        <f>IFERROR(VLOOKUP(Z1690,'PASTE-DL-ALARMS'!$Q$10:$W$2200,7,FALSE),"")</f>
        <v/>
      </c>
      <c r="AL1690" s="55" t="str">
        <f>IFERROR(VLOOKUP(Z1690,'PASTE-DL-ALARMS'!$Q$10:$W$2200,3,FALSE),"")</f>
        <v/>
      </c>
      <c r="AM1690" s="7" t="str">
        <f t="shared" si="456"/>
        <v>10.121.99.6_HALWAD_S5P1</v>
      </c>
      <c r="AN1690" s="55" t="str">
        <f t="shared" si="457"/>
        <v>10.121.17.41_MALIA MIYANA_S4P1</v>
      </c>
      <c r="AO1690" s="72" t="e">
        <f t="shared" ca="1" si="458"/>
        <v>#VALUE!</v>
      </c>
      <c r="AP1690" s="7" t="str">
        <f>IFERROR(VLOOKUP(Z1690,'PASTE-DL-ALARMS'!$Q$10:$Z$2800,8,FALSE),"")</f>
        <v/>
      </c>
    </row>
    <row r="1691" spans="1:42" x14ac:dyDescent="0.25">
      <c r="A1691" s="20"/>
      <c r="B1691" s="20"/>
      <c r="C1691" s="20" t="str">
        <f>IF(D1691="Critical",MAX($C$8:C1690)+1,"")</f>
        <v/>
      </c>
      <c r="D1691" s="20" t="str">
        <f t="shared" si="442"/>
        <v>-</v>
      </c>
      <c r="E1691" s="20" t="str">
        <f>VLOOKUP('PASTE-DOWN-DL'!F1691,'SSA-CODE'!$D$4:$E$56,2,FALSE)</f>
        <v>WTR RJ</v>
      </c>
      <c r="F1691" s="48" t="str">
        <f t="shared" si="443"/>
        <v>WTR RJ</v>
      </c>
      <c r="G1691" s="48" t="str">
        <f t="shared" si="444"/>
        <v xml:space="preserve">	WTR RJ</v>
      </c>
      <c r="H1691" s="20">
        <v>1682</v>
      </c>
      <c r="I1691" t="s">
        <v>15779</v>
      </c>
      <c r="J1691" t="s">
        <v>6260</v>
      </c>
      <c r="K1691" t="s">
        <v>6261</v>
      </c>
      <c r="L1691" t="s">
        <v>6262</v>
      </c>
      <c r="M1691" t="s">
        <v>6263</v>
      </c>
      <c r="N1691" t="s">
        <v>15780</v>
      </c>
      <c r="O1691" t="s">
        <v>15781</v>
      </c>
      <c r="P1691" t="s">
        <v>6266</v>
      </c>
      <c r="Q1691" t="s">
        <v>6671</v>
      </c>
      <c r="R1691" t="s">
        <v>7127</v>
      </c>
      <c r="S1691" t="s">
        <v>6269</v>
      </c>
      <c r="T1691" t="s">
        <v>6270</v>
      </c>
      <c r="U1691" t="s">
        <v>6269</v>
      </c>
      <c r="V1691" t="s">
        <v>6271</v>
      </c>
      <c r="W1691" t="s">
        <v>15782</v>
      </c>
      <c r="X1691" t="s">
        <v>15783</v>
      </c>
      <c r="Y1691" t="s">
        <v>6269</v>
      </c>
      <c r="Z1691" s="48" t="str">
        <f t="shared" si="445"/>
        <v>WTR RJ-10.121.69.16-LATHI_B2_4/1-10.121.69.15-BABRA_B2_3/1</v>
      </c>
      <c r="AA1691" s="48">
        <f t="shared" si="446"/>
        <v>14</v>
      </c>
      <c r="AB1691" s="48">
        <f t="shared" si="447"/>
        <v>20</v>
      </c>
      <c r="AC1691" s="48">
        <f t="shared" si="448"/>
        <v>14</v>
      </c>
      <c r="AD1691" s="48">
        <f t="shared" si="449"/>
        <v>20</v>
      </c>
      <c r="AE1691" s="48" t="str">
        <f t="shared" si="450"/>
        <v>10.121.96.39</v>
      </c>
      <c r="AF1691" s="42" t="str">
        <f t="shared" si="451"/>
        <v>10.121.96.40</v>
      </c>
      <c r="AG1691" s="7" t="str">
        <f t="shared" si="452"/>
        <v>BABRA</v>
      </c>
      <c r="AH1691" s="7" t="str">
        <f t="shared" si="453"/>
        <v>LATHI</v>
      </c>
      <c r="AI1691" s="7" t="str">
        <f t="shared" si="454"/>
        <v>S3P1</v>
      </c>
      <c r="AJ1691" s="7" t="str">
        <f t="shared" si="455"/>
        <v>S4P1</v>
      </c>
      <c r="AK1691" s="7" t="str">
        <f>IFERROR(VLOOKUP(Z1691,'PASTE-DL-ALARMS'!$Q$10:$W$2200,7,FALSE),"")</f>
        <v/>
      </c>
      <c r="AL1691" s="55" t="str">
        <f>IFERROR(VLOOKUP(Z1691,'PASTE-DL-ALARMS'!$Q$10:$W$2200,3,FALSE),"")</f>
        <v/>
      </c>
      <c r="AM1691" s="7" t="str">
        <f t="shared" si="456"/>
        <v>10.121.96.39_BABRA_S3P1</v>
      </c>
      <c r="AN1691" s="55" t="str">
        <f t="shared" si="457"/>
        <v>10.121.96.40_LATHI_S4P1</v>
      </c>
      <c r="AO1691" s="72" t="e">
        <f t="shared" ca="1" si="458"/>
        <v>#VALUE!</v>
      </c>
      <c r="AP1691" s="7" t="str">
        <f>IFERROR(VLOOKUP(Z1691,'PASTE-DL-ALARMS'!$Q$10:$Z$2800,8,FALSE),"")</f>
        <v/>
      </c>
    </row>
    <row r="1692" spans="1:42" x14ac:dyDescent="0.25">
      <c r="A1692" s="20"/>
      <c r="B1692" s="20"/>
      <c r="C1692" s="20" t="str">
        <f>IF(D1692="Critical",MAX($C$8:C1691)+1,"")</f>
        <v/>
      </c>
      <c r="D1692" s="20" t="str">
        <f t="shared" si="442"/>
        <v>-</v>
      </c>
      <c r="E1692" s="20" t="str">
        <f>VLOOKUP('PASTE-DOWN-DL'!F1692,'SSA-CODE'!$D$4:$E$56,2,FALSE)</f>
        <v>VDA</v>
      </c>
      <c r="F1692" s="48" t="str">
        <f t="shared" si="443"/>
        <v>SSA VDR</v>
      </c>
      <c r="G1692" s="48" t="str">
        <f t="shared" si="444"/>
        <v xml:space="preserve">	SSA VDR</v>
      </c>
      <c r="H1692" s="20">
        <v>1683</v>
      </c>
      <c r="I1692" t="s">
        <v>15784</v>
      </c>
      <c r="J1692" t="s">
        <v>6260</v>
      </c>
      <c r="K1692" t="s">
        <v>6275</v>
      </c>
      <c r="L1692" t="s">
        <v>6262</v>
      </c>
      <c r="M1692" t="s">
        <v>6263</v>
      </c>
      <c r="N1692" t="s">
        <v>15785</v>
      </c>
      <c r="O1692" t="s">
        <v>15786</v>
      </c>
      <c r="P1692" t="s">
        <v>6266</v>
      </c>
      <c r="Q1692" t="s">
        <v>6408</v>
      </c>
      <c r="R1692" t="s">
        <v>6378</v>
      </c>
      <c r="S1692" t="s">
        <v>15787</v>
      </c>
      <c r="T1692" t="s">
        <v>6486</v>
      </c>
      <c r="U1692" t="s">
        <v>12950</v>
      </c>
      <c r="V1692" t="s">
        <v>6271</v>
      </c>
      <c r="W1692" t="s">
        <v>15788</v>
      </c>
      <c r="X1692" t="s">
        <v>15789</v>
      </c>
      <c r="Y1692" t="s">
        <v>6269</v>
      </c>
      <c r="Z1692" s="48" t="str">
        <f t="shared" si="445"/>
        <v>SSA VDR-10.121.99.183-LIC-SAMTA_2/5-10.121.19.135-Subhanpura_6/5</v>
      </c>
      <c r="AA1692" s="48">
        <f t="shared" si="446"/>
        <v>15</v>
      </c>
      <c r="AB1692" s="48">
        <f t="shared" si="447"/>
        <v>25</v>
      </c>
      <c r="AC1692" s="48">
        <f t="shared" si="448"/>
        <v>15</v>
      </c>
      <c r="AD1692" s="48">
        <f t="shared" si="449"/>
        <v>26</v>
      </c>
      <c r="AE1692" s="48" t="str">
        <f t="shared" si="450"/>
        <v>10.121.99.183</v>
      </c>
      <c r="AF1692" s="42" t="str">
        <f t="shared" si="451"/>
        <v>10.121.19.135</v>
      </c>
      <c r="AG1692" s="7" t="str">
        <f t="shared" si="452"/>
        <v>LIC-SAMTA</v>
      </c>
      <c r="AH1692" s="7" t="str">
        <f t="shared" si="453"/>
        <v>SUBHANPURA</v>
      </c>
      <c r="AI1692" s="7" t="str">
        <f t="shared" si="454"/>
        <v>S2P5</v>
      </c>
      <c r="AJ1692" s="7" t="str">
        <f t="shared" si="455"/>
        <v>S6P5</v>
      </c>
      <c r="AK1692" s="7" t="str">
        <f>IFERROR(VLOOKUP(Z1692,'PASTE-DL-ALARMS'!$Q$10:$W$2200,7,FALSE),"")</f>
        <v/>
      </c>
      <c r="AL1692" s="55" t="str">
        <f>IFERROR(VLOOKUP(Z1692,'PASTE-DL-ALARMS'!$Q$10:$W$2200,3,FALSE),"")</f>
        <v/>
      </c>
      <c r="AM1692" s="7" t="str">
        <f t="shared" si="456"/>
        <v>10.121.99.183_LIC-SAMTA_S2P5</v>
      </c>
      <c r="AN1692" s="55" t="str">
        <f t="shared" si="457"/>
        <v>10.121.19.135_SUBHANPURA_S6P5</v>
      </c>
      <c r="AO1692" s="72" t="e">
        <f t="shared" ca="1" si="458"/>
        <v>#VALUE!</v>
      </c>
      <c r="AP1692" s="7" t="str">
        <f>IFERROR(VLOOKUP(Z1692,'PASTE-DL-ALARMS'!$Q$10:$Z$2800,8,FALSE),"")</f>
        <v/>
      </c>
    </row>
    <row r="1693" spans="1:42" x14ac:dyDescent="0.25">
      <c r="A1693" s="20"/>
      <c r="B1693" s="20"/>
      <c r="C1693" s="20" t="str">
        <f>IF(D1693="Critical",MAX($C$8:C1692)+1,"")</f>
        <v/>
      </c>
      <c r="D1693" s="20" t="str">
        <f t="shared" si="442"/>
        <v>-</v>
      </c>
      <c r="E1693" s="20" t="e">
        <f>VLOOKUP('PASTE-DOWN-DL'!F1693,'SSA-CODE'!$D$4:$E$56,2,FALSE)</f>
        <v>#N/A</v>
      </c>
      <c r="F1693" s="48" t="str">
        <f t="shared" si="443"/>
        <v>SSA NGP</v>
      </c>
      <c r="G1693" s="48" t="str">
        <f t="shared" si="444"/>
        <v xml:space="preserve">	SSA NGP</v>
      </c>
      <c r="H1693" s="20">
        <v>1684</v>
      </c>
      <c r="I1693" t="s">
        <v>15790</v>
      </c>
      <c r="J1693" t="s">
        <v>6260</v>
      </c>
      <c r="K1693" t="s">
        <v>6275</v>
      </c>
      <c r="L1693" t="s">
        <v>6262</v>
      </c>
      <c r="M1693" t="s">
        <v>6263</v>
      </c>
      <c r="N1693" t="s">
        <v>15791</v>
      </c>
      <c r="O1693" t="s">
        <v>15792</v>
      </c>
      <c r="P1693" t="s">
        <v>6266</v>
      </c>
      <c r="Q1693" t="s">
        <v>6651</v>
      </c>
      <c r="R1693" t="s">
        <v>8333</v>
      </c>
      <c r="S1693" t="s">
        <v>6269</v>
      </c>
      <c r="T1693" t="s">
        <v>15793</v>
      </c>
      <c r="U1693" t="s">
        <v>6269</v>
      </c>
      <c r="V1693" t="s">
        <v>6271</v>
      </c>
      <c r="W1693" t="s">
        <v>15794</v>
      </c>
      <c r="X1693" t="s">
        <v>6488</v>
      </c>
      <c r="Y1693" t="s">
        <v>6269</v>
      </c>
      <c r="Z1693" s="48" t="str">
        <f t="shared" si="445"/>
        <v>SSA NGP-10.121.27.29_TEMBURDA A1 2/5-10.121.27.30-_KHAMBADA_ 1/5</v>
      </c>
      <c r="AA1693" s="48" t="e">
        <f t="shared" si="446"/>
        <v>#VALUE!</v>
      </c>
      <c r="AB1693" s="48" t="e">
        <f t="shared" si="447"/>
        <v>#VALUE!</v>
      </c>
      <c r="AC1693" s="48" t="e">
        <f t="shared" si="448"/>
        <v>#VALUE!</v>
      </c>
      <c r="AD1693" s="48" t="e">
        <f t="shared" si="449"/>
        <v>#VALUE!</v>
      </c>
      <c r="AE1693" s="48" t="e">
        <f t="shared" si="450"/>
        <v>#VALUE!</v>
      </c>
      <c r="AF1693" s="42" t="e">
        <f t="shared" si="451"/>
        <v>#VALUE!</v>
      </c>
      <c r="AG1693" s="7" t="e">
        <f t="shared" si="452"/>
        <v>#VALUE!</v>
      </c>
      <c r="AH1693" s="7" t="e">
        <f t="shared" si="453"/>
        <v>#VALUE!</v>
      </c>
      <c r="AI1693" s="7" t="e">
        <f t="shared" si="454"/>
        <v>#VALUE!</v>
      </c>
      <c r="AJ1693" s="7" t="e">
        <f t="shared" si="455"/>
        <v>#VALUE!</v>
      </c>
      <c r="AK1693" s="7" t="str">
        <f>IFERROR(VLOOKUP(Z1693,'PASTE-DL-ALARMS'!$Q$10:$W$2200,7,FALSE),"")</f>
        <v/>
      </c>
      <c r="AL1693" s="55" t="str">
        <f>IFERROR(VLOOKUP(Z1693,'PASTE-DL-ALARMS'!$Q$10:$W$2200,3,FALSE),"")</f>
        <v/>
      </c>
      <c r="AM1693" s="7" t="e">
        <f t="shared" si="456"/>
        <v>#VALUE!</v>
      </c>
      <c r="AN1693" s="55" t="e">
        <f t="shared" si="457"/>
        <v>#VALUE!</v>
      </c>
      <c r="AO1693" s="72" t="e">
        <f t="shared" ca="1" si="458"/>
        <v>#VALUE!</v>
      </c>
      <c r="AP1693" s="7" t="str">
        <f>IFERROR(VLOOKUP(Z1693,'PASTE-DL-ALARMS'!$Q$10:$Z$2800,8,FALSE),"")</f>
        <v/>
      </c>
    </row>
    <row r="1694" spans="1:42" x14ac:dyDescent="0.25">
      <c r="A1694" s="20"/>
      <c r="B1694" s="20"/>
      <c r="C1694" s="20" t="str">
        <f>IF(D1694="Critical",MAX($C$8:C1693)+1,"")</f>
        <v/>
      </c>
      <c r="D1694" s="20" t="str">
        <f t="shared" si="442"/>
        <v>-</v>
      </c>
      <c r="E1694" s="20" t="str">
        <f>VLOOKUP('PASTE-DOWN-DL'!F1694,'SSA-CODE'!$D$4:$E$56,2,FALSE)</f>
        <v>WTR AM</v>
      </c>
      <c r="F1694" s="48" t="str">
        <f t="shared" si="443"/>
        <v>WTR AM</v>
      </c>
      <c r="G1694" s="48" t="str">
        <f t="shared" si="444"/>
        <v xml:space="preserve">	WTR AM</v>
      </c>
      <c r="H1694" s="20">
        <v>1685</v>
      </c>
      <c r="I1694" t="s">
        <v>15795</v>
      </c>
      <c r="J1694" t="s">
        <v>6466</v>
      </c>
      <c r="K1694" t="s">
        <v>6275</v>
      </c>
      <c r="L1694" t="s">
        <v>6262</v>
      </c>
      <c r="M1694" t="s">
        <v>6263</v>
      </c>
      <c r="N1694" t="s">
        <v>15796</v>
      </c>
      <c r="O1694" t="s">
        <v>15797</v>
      </c>
      <c r="P1694" t="s">
        <v>6266</v>
      </c>
      <c r="Q1694" t="s">
        <v>6784</v>
      </c>
      <c r="R1694" t="s">
        <v>6279</v>
      </c>
      <c r="S1694" t="s">
        <v>6269</v>
      </c>
      <c r="T1694" t="s">
        <v>6523</v>
      </c>
      <c r="U1694" t="s">
        <v>6269</v>
      </c>
      <c r="V1694" t="s">
        <v>6271</v>
      </c>
      <c r="W1694" t="s">
        <v>15798</v>
      </c>
      <c r="X1694" t="s">
        <v>15799</v>
      </c>
      <c r="Y1694" t="s">
        <v>6269</v>
      </c>
      <c r="Z1694" s="48" t="str">
        <f t="shared" si="445"/>
        <v>WTR AM-10.121.16.226-TN725B_BARODA CITY_B2\S3P8-10.121.16.8-TN725B_R2_BARODA CITY_B2\S3P8</v>
      </c>
      <c r="AA1694" s="48">
        <f t="shared" si="446"/>
        <v>15</v>
      </c>
      <c r="AB1694" s="48">
        <f t="shared" si="447"/>
        <v>33</v>
      </c>
      <c r="AC1694" s="48">
        <f t="shared" si="448"/>
        <v>13</v>
      </c>
      <c r="AD1694" s="48">
        <f t="shared" si="449"/>
        <v>27</v>
      </c>
      <c r="AE1694" s="48" t="str">
        <f t="shared" si="450"/>
        <v>10.121.16.226</v>
      </c>
      <c r="AF1694" s="42" t="str">
        <f t="shared" si="451"/>
        <v>10.121.16.8</v>
      </c>
      <c r="AG1694" s="7" t="str">
        <f t="shared" si="452"/>
        <v>BARODA CITY 3 GNE</v>
      </c>
      <c r="AH1694" s="7" t="str">
        <f t="shared" si="453"/>
        <v>BARODA CITY 1</v>
      </c>
      <c r="AI1694" s="7" t="str">
        <f t="shared" si="454"/>
        <v>S3P8</v>
      </c>
      <c r="AJ1694" s="7" t="str">
        <f t="shared" si="455"/>
        <v>S3P8</v>
      </c>
      <c r="AK1694" s="7" t="str">
        <f>IFERROR(VLOOKUP(Z1694,'PASTE-DL-ALARMS'!$Q$10:$W$2200,7,FALSE),"")</f>
        <v/>
      </c>
      <c r="AL1694" s="55" t="str">
        <f>IFERROR(VLOOKUP(Z1694,'PASTE-DL-ALARMS'!$Q$10:$W$2200,3,FALSE),"")</f>
        <v/>
      </c>
      <c r="AM1694" s="7" t="str">
        <f t="shared" si="456"/>
        <v>10.121.16.226_BARODA CITY 3 GNE_S3P8</v>
      </c>
      <c r="AN1694" s="55" t="str">
        <f t="shared" si="457"/>
        <v>10.121.16.8_BARODA CITY 1_S3P8</v>
      </c>
      <c r="AO1694" s="72" t="e">
        <f t="shared" ca="1" si="458"/>
        <v>#VALUE!</v>
      </c>
      <c r="AP1694" s="7" t="str">
        <f>IFERROR(VLOOKUP(Z1694,'PASTE-DL-ALARMS'!$Q$10:$Z$2800,8,FALSE),"")</f>
        <v/>
      </c>
    </row>
    <row r="1695" spans="1:42" x14ac:dyDescent="0.25">
      <c r="A1695" s="20"/>
      <c r="B1695" s="20"/>
      <c r="C1695" s="20" t="str">
        <f>IF(D1695="Critical",MAX($C$8:C1694)+1,"")</f>
        <v/>
      </c>
      <c r="D1695" s="20" t="str">
        <f t="shared" si="442"/>
        <v>-</v>
      </c>
      <c r="E1695" s="20" t="str">
        <f>VLOOKUP('PASTE-DOWN-DL'!F1695,'SSA-CODE'!$D$4:$E$56,2,FALSE)</f>
        <v>AMR</v>
      </c>
      <c r="F1695" s="48" t="str">
        <f t="shared" si="443"/>
        <v>SSA AMR</v>
      </c>
      <c r="G1695" s="48" t="str">
        <f t="shared" si="444"/>
        <v xml:space="preserve">	SSA AMR</v>
      </c>
      <c r="H1695" s="20">
        <v>1686</v>
      </c>
      <c r="I1695" t="s">
        <v>15800</v>
      </c>
      <c r="J1695" t="s">
        <v>6260</v>
      </c>
      <c r="K1695" t="s">
        <v>6275</v>
      </c>
      <c r="L1695" t="s">
        <v>6262</v>
      </c>
      <c r="M1695" t="s">
        <v>6263</v>
      </c>
      <c r="N1695" t="s">
        <v>15801</v>
      </c>
      <c r="O1695" t="s">
        <v>15802</v>
      </c>
      <c r="P1695" t="s">
        <v>6266</v>
      </c>
      <c r="Q1695" t="s">
        <v>7273</v>
      </c>
      <c r="R1695" t="s">
        <v>6279</v>
      </c>
      <c r="S1695" t="s">
        <v>15803</v>
      </c>
      <c r="T1695" t="s">
        <v>6770</v>
      </c>
      <c r="U1695" t="s">
        <v>15803</v>
      </c>
      <c r="V1695" t="s">
        <v>6271</v>
      </c>
      <c r="W1695" t="s">
        <v>15804</v>
      </c>
      <c r="X1695" t="s">
        <v>6488</v>
      </c>
      <c r="Y1695" t="s">
        <v>6269</v>
      </c>
      <c r="Z1695" s="48" t="str">
        <f t="shared" si="445"/>
        <v>SSA AMR-10.121.96.42-MADHAV-FARM A1_1/5-10.121.96.49-BSNL-QTR A1_1/6</v>
      </c>
      <c r="AA1695" s="48">
        <f t="shared" si="446"/>
        <v>14</v>
      </c>
      <c r="AB1695" s="48">
        <f t="shared" si="447"/>
        <v>26</v>
      </c>
      <c r="AC1695" s="48">
        <f t="shared" si="448"/>
        <v>14</v>
      </c>
      <c r="AD1695" s="48">
        <f t="shared" si="449"/>
        <v>23</v>
      </c>
      <c r="AE1695" s="48" t="str">
        <f t="shared" si="450"/>
        <v>10.121.96.42</v>
      </c>
      <c r="AF1695" s="42" t="str">
        <f t="shared" si="451"/>
        <v>10.121.96.49</v>
      </c>
      <c r="AG1695" s="7" t="str">
        <f t="shared" si="452"/>
        <v>MADHAV FARM</v>
      </c>
      <c r="AH1695" s="7" t="str">
        <f t="shared" si="453"/>
        <v>BSNL QTR</v>
      </c>
      <c r="AI1695" s="7" t="str">
        <f t="shared" si="454"/>
        <v>S1P5</v>
      </c>
      <c r="AJ1695" s="7" t="str">
        <f t="shared" si="455"/>
        <v>S1P6</v>
      </c>
      <c r="AK1695" s="7" t="str">
        <f>IFERROR(VLOOKUP(Z1695,'PASTE-DL-ALARMS'!$Q$10:$W$2200,7,FALSE),"")</f>
        <v/>
      </c>
      <c r="AL1695" s="55" t="str">
        <f>IFERROR(VLOOKUP(Z1695,'PASTE-DL-ALARMS'!$Q$10:$W$2200,3,FALSE),"")</f>
        <v/>
      </c>
      <c r="AM1695" s="7" t="str">
        <f t="shared" si="456"/>
        <v>10.121.96.42_MADHAV FARM_S1P5</v>
      </c>
      <c r="AN1695" s="55" t="str">
        <f t="shared" si="457"/>
        <v>10.121.96.49_BSNL QTR_S1P6</v>
      </c>
      <c r="AO1695" s="72" t="e">
        <f t="shared" ca="1" si="458"/>
        <v>#VALUE!</v>
      </c>
      <c r="AP1695" s="7" t="str">
        <f>IFERROR(VLOOKUP(Z1695,'PASTE-DL-ALARMS'!$Q$10:$Z$2800,8,FALSE),"")</f>
        <v/>
      </c>
    </row>
    <row r="1696" spans="1:42" x14ac:dyDescent="0.25">
      <c r="A1696" s="20"/>
      <c r="B1696" s="20"/>
      <c r="C1696" s="20" t="str">
        <f>IF(D1696="Critical",MAX($C$8:C1695)+1,"")</f>
        <v/>
      </c>
      <c r="D1696" s="20" t="str">
        <f t="shared" si="442"/>
        <v>-</v>
      </c>
      <c r="E1696" s="20" t="str">
        <f>VLOOKUP('PASTE-DOWN-DL'!F1696,'SSA-CODE'!$D$4:$E$56,2,FALSE)</f>
        <v>AHD</v>
      </c>
      <c r="F1696" s="48" t="str">
        <f t="shared" si="443"/>
        <v>SSA AM</v>
      </c>
      <c r="G1696" s="48" t="str">
        <f t="shared" si="444"/>
        <v xml:space="preserve">	SSA AM</v>
      </c>
      <c r="H1696" s="20">
        <v>1687</v>
      </c>
      <c r="I1696" t="s">
        <v>15805</v>
      </c>
      <c r="J1696" t="s">
        <v>6466</v>
      </c>
      <c r="K1696" t="s">
        <v>6275</v>
      </c>
      <c r="L1696" t="s">
        <v>6262</v>
      </c>
      <c r="M1696" t="s">
        <v>6263</v>
      </c>
      <c r="N1696" t="s">
        <v>15806</v>
      </c>
      <c r="O1696" t="s">
        <v>15807</v>
      </c>
      <c r="P1696" t="s">
        <v>6266</v>
      </c>
      <c r="Q1696" t="s">
        <v>6400</v>
      </c>
      <c r="R1696" t="s">
        <v>6469</v>
      </c>
      <c r="S1696" t="s">
        <v>6589</v>
      </c>
      <c r="T1696" t="s">
        <v>6287</v>
      </c>
      <c r="U1696" t="s">
        <v>6589</v>
      </c>
      <c r="V1696" t="s">
        <v>6271</v>
      </c>
      <c r="W1696" t="s">
        <v>15808</v>
      </c>
      <c r="X1696" t="s">
        <v>15809</v>
      </c>
      <c r="Y1696" t="s">
        <v>6269</v>
      </c>
      <c r="Z1696" s="48" t="str">
        <f t="shared" si="445"/>
        <v>SSA AM-10.121.18.187-ITER_INDIA_PH2_2/4-10.121.18.243-Bhat_PH2_B1_3/8</v>
      </c>
      <c r="AA1696" s="48">
        <f t="shared" si="446"/>
        <v>15</v>
      </c>
      <c r="AB1696" s="48">
        <f t="shared" si="447"/>
        <v>26</v>
      </c>
      <c r="AC1696" s="48">
        <f t="shared" si="448"/>
        <v>15</v>
      </c>
      <c r="AD1696" s="48">
        <f t="shared" si="449"/>
        <v>20</v>
      </c>
      <c r="AE1696" s="48" t="str">
        <f t="shared" si="450"/>
        <v>10.121.18.187</v>
      </c>
      <c r="AF1696" s="42" t="str">
        <f t="shared" si="451"/>
        <v>10.121.18.243</v>
      </c>
      <c r="AG1696" s="7" t="str">
        <f t="shared" si="452"/>
        <v>ITER INDIA</v>
      </c>
      <c r="AH1696" s="7" t="str">
        <f t="shared" si="453"/>
        <v>Bhat</v>
      </c>
      <c r="AI1696" s="7" t="str">
        <f t="shared" si="454"/>
        <v>S2P4</v>
      </c>
      <c r="AJ1696" s="7" t="str">
        <f t="shared" si="455"/>
        <v>S3P8</v>
      </c>
      <c r="AK1696" s="7" t="str">
        <f>IFERROR(VLOOKUP(Z1696,'PASTE-DL-ALARMS'!$Q$10:$W$2200,7,FALSE),"")</f>
        <v/>
      </c>
      <c r="AL1696" s="55" t="str">
        <f>IFERROR(VLOOKUP(Z1696,'PASTE-DL-ALARMS'!$Q$10:$W$2200,3,FALSE),"")</f>
        <v/>
      </c>
      <c r="AM1696" s="7" t="str">
        <f t="shared" si="456"/>
        <v>10.121.18.187_ITER INDIA_S2P4</v>
      </c>
      <c r="AN1696" s="55" t="str">
        <f t="shared" si="457"/>
        <v>10.121.18.243_Bhat_S3P8</v>
      </c>
      <c r="AO1696" s="72" t="e">
        <f t="shared" ca="1" si="458"/>
        <v>#VALUE!</v>
      </c>
      <c r="AP1696" s="7" t="str">
        <f>IFERROR(VLOOKUP(Z1696,'PASTE-DL-ALARMS'!$Q$10:$Z$2800,8,FALSE),"")</f>
        <v/>
      </c>
    </row>
    <row r="1697" spans="1:42" x14ac:dyDescent="0.25">
      <c r="A1697" s="20"/>
      <c r="B1697" s="20"/>
      <c r="C1697" s="20" t="str">
        <f>IF(D1697="Critical",MAX($C$8:C1696)+1,"")</f>
        <v/>
      </c>
      <c r="D1697" s="20" t="str">
        <f t="shared" si="442"/>
        <v>-</v>
      </c>
      <c r="E1697" s="20" t="str">
        <f>VLOOKUP('PASTE-DOWN-DL'!F1697,'SSA-CODE'!$D$4:$E$56,2,FALSE)</f>
        <v>BCH</v>
      </c>
      <c r="F1697" s="48" t="str">
        <f t="shared" si="443"/>
        <v>SSA BCH</v>
      </c>
      <c r="G1697" s="48" t="str">
        <f t="shared" si="444"/>
        <v xml:space="preserve">	SSA BCH</v>
      </c>
      <c r="H1697" s="20">
        <v>1688</v>
      </c>
      <c r="I1697" t="s">
        <v>15810</v>
      </c>
      <c r="J1697" t="s">
        <v>6260</v>
      </c>
      <c r="K1697" t="s">
        <v>6275</v>
      </c>
      <c r="L1697" t="s">
        <v>6262</v>
      </c>
      <c r="M1697" t="s">
        <v>6263</v>
      </c>
      <c r="N1697" t="s">
        <v>15811</v>
      </c>
      <c r="O1697" t="s">
        <v>15812</v>
      </c>
      <c r="P1697" t="s">
        <v>6266</v>
      </c>
      <c r="Q1697" t="s">
        <v>6393</v>
      </c>
      <c r="R1697" t="s">
        <v>6279</v>
      </c>
      <c r="S1697" t="s">
        <v>15813</v>
      </c>
      <c r="T1697" t="s">
        <v>6287</v>
      </c>
      <c r="U1697" t="s">
        <v>15814</v>
      </c>
      <c r="V1697" t="s">
        <v>6271</v>
      </c>
      <c r="W1697" t="s">
        <v>15815</v>
      </c>
      <c r="X1697" t="s">
        <v>15816</v>
      </c>
      <c r="Y1697" t="s">
        <v>6269</v>
      </c>
      <c r="Z1697" s="48" t="str">
        <f t="shared" si="445"/>
        <v>SSA BCH-10.121.96.75-CHANCHVEl_4/2-10.121.96.66-Vagra_3/2</v>
      </c>
      <c r="AA1697" s="48">
        <f t="shared" si="446"/>
        <v>14</v>
      </c>
      <c r="AB1697" s="48">
        <f t="shared" si="447"/>
        <v>20</v>
      </c>
      <c r="AC1697" s="48">
        <f t="shared" si="448"/>
        <v>14</v>
      </c>
      <c r="AD1697" s="48">
        <f t="shared" si="449"/>
        <v>24</v>
      </c>
      <c r="AE1697" s="48" t="str">
        <f t="shared" si="450"/>
        <v>10.121.96.66</v>
      </c>
      <c r="AF1697" s="42" t="str">
        <f t="shared" si="451"/>
        <v>10.121.96.75</v>
      </c>
      <c r="AG1697" s="7" t="str">
        <f t="shared" si="452"/>
        <v>Vagra</v>
      </c>
      <c r="AH1697" s="7" t="str">
        <f t="shared" si="453"/>
        <v>CHANCHVEL</v>
      </c>
      <c r="AI1697" s="7" t="str">
        <f t="shared" si="454"/>
        <v>S3P2</v>
      </c>
      <c r="AJ1697" s="7" t="str">
        <f t="shared" si="455"/>
        <v>S4P2</v>
      </c>
      <c r="AK1697" s="7" t="str">
        <f>IFERROR(VLOOKUP(Z1697,'PASTE-DL-ALARMS'!$Q$10:$W$2200,7,FALSE),"")</f>
        <v/>
      </c>
      <c r="AL1697" s="55" t="str">
        <f>IFERROR(VLOOKUP(Z1697,'PASTE-DL-ALARMS'!$Q$10:$W$2200,3,FALSE),"")</f>
        <v/>
      </c>
      <c r="AM1697" s="7" t="str">
        <f t="shared" si="456"/>
        <v>10.121.96.66_Vagra_S3P2</v>
      </c>
      <c r="AN1697" s="55" t="str">
        <f t="shared" si="457"/>
        <v>10.121.96.75_CHANCHVEL_S4P2</v>
      </c>
      <c r="AO1697" s="72" t="e">
        <f t="shared" ca="1" si="458"/>
        <v>#VALUE!</v>
      </c>
      <c r="AP1697" s="7" t="str">
        <f>IFERROR(VLOOKUP(Z1697,'PASTE-DL-ALARMS'!$Q$10:$Z$2800,8,FALSE),"")</f>
        <v/>
      </c>
    </row>
    <row r="1698" spans="1:42" x14ac:dyDescent="0.25">
      <c r="A1698" s="20"/>
      <c r="B1698" s="20"/>
      <c r="C1698" s="20" t="str">
        <f>IF(D1698="Critical",MAX($C$8:C1697)+1,"")</f>
        <v/>
      </c>
      <c r="D1698" s="20" t="str">
        <f t="shared" si="442"/>
        <v>-</v>
      </c>
      <c r="E1698" s="20" t="str">
        <f>VLOOKUP('PASTE-DOWN-DL'!F1698,'SSA-CODE'!$D$4:$E$56,2,FALSE)</f>
        <v>SEN</v>
      </c>
      <c r="F1698" s="48" t="str">
        <f t="shared" si="443"/>
        <v>SSA SEN</v>
      </c>
      <c r="G1698" s="48" t="str">
        <f t="shared" si="444"/>
        <v xml:space="preserve">	SSA SEN</v>
      </c>
      <c r="H1698" s="20">
        <v>1689</v>
      </c>
      <c r="I1698" t="s">
        <v>15817</v>
      </c>
      <c r="J1698" t="s">
        <v>6260</v>
      </c>
      <c r="K1698" t="s">
        <v>6275</v>
      </c>
      <c r="L1698" t="s">
        <v>6262</v>
      </c>
      <c r="M1698" t="s">
        <v>6263</v>
      </c>
      <c r="N1698" t="s">
        <v>15818</v>
      </c>
      <c r="O1698" t="s">
        <v>15819</v>
      </c>
      <c r="P1698" t="s">
        <v>6266</v>
      </c>
      <c r="Q1698" t="s">
        <v>6820</v>
      </c>
      <c r="R1698" t="s">
        <v>6279</v>
      </c>
      <c r="S1698" t="s">
        <v>9926</v>
      </c>
      <c r="T1698" t="s">
        <v>6353</v>
      </c>
      <c r="U1698" t="s">
        <v>9926</v>
      </c>
      <c r="V1698" t="s">
        <v>6271</v>
      </c>
      <c r="W1698" t="s">
        <v>15820</v>
      </c>
      <c r="X1698" t="s">
        <v>15821</v>
      </c>
      <c r="Y1698" t="s">
        <v>6269</v>
      </c>
      <c r="Z1698" s="48" t="str">
        <f t="shared" si="445"/>
        <v>SSA SEN-10.121.99.35-Surendranagar_1/5-to-10.121.99.36-Surendranagar PnT Exchange_A1\S2P5</v>
      </c>
      <c r="AA1698" s="48">
        <f t="shared" si="446"/>
        <v>14</v>
      </c>
      <c r="AB1698" s="48">
        <f t="shared" si="447"/>
        <v>32</v>
      </c>
      <c r="AC1698" s="48">
        <f t="shared" si="448"/>
        <v>14</v>
      </c>
      <c r="AD1698" s="48">
        <f t="shared" si="449"/>
        <v>45</v>
      </c>
      <c r="AE1698" s="48" t="str">
        <f t="shared" si="450"/>
        <v>10.121.99.35</v>
      </c>
      <c r="AF1698" s="42" t="str">
        <f t="shared" si="451"/>
        <v>10.121.99.36</v>
      </c>
      <c r="AG1698" s="7" t="str">
        <f t="shared" si="452"/>
        <v>SURENDRANAGAR PNT</v>
      </c>
      <c r="AH1698" s="7" t="str">
        <f t="shared" si="453"/>
        <v>SURENDRANAGAR COLLECTOR OFFICE</v>
      </c>
      <c r="AI1698" s="7" t="str">
        <f t="shared" si="454"/>
        <v>S1P5</v>
      </c>
      <c r="AJ1698" s="7" t="str">
        <f t="shared" si="455"/>
        <v>S2P5</v>
      </c>
      <c r="AK1698" s="7" t="str">
        <f>IFERROR(VLOOKUP(Z1698,'PASTE-DL-ALARMS'!$Q$10:$W$2200,7,FALSE),"")</f>
        <v/>
      </c>
      <c r="AL1698" s="55" t="str">
        <f>IFERROR(VLOOKUP(Z1698,'PASTE-DL-ALARMS'!$Q$10:$W$2200,3,FALSE),"")</f>
        <v/>
      </c>
      <c r="AM1698" s="7" t="str">
        <f t="shared" si="456"/>
        <v>10.121.99.35_SURENDRANAGAR PNT_S1P5</v>
      </c>
      <c r="AN1698" s="55" t="str">
        <f t="shared" si="457"/>
        <v>10.121.99.36_SURENDRANAGAR COLLECTOR OFFICE_S2P5</v>
      </c>
      <c r="AO1698" s="72" t="e">
        <f t="shared" ca="1" si="458"/>
        <v>#VALUE!</v>
      </c>
      <c r="AP1698" s="7" t="str">
        <f>IFERROR(VLOOKUP(Z1698,'PASTE-DL-ALARMS'!$Q$10:$Z$2800,8,FALSE),"")</f>
        <v/>
      </c>
    </row>
    <row r="1699" spans="1:42" x14ac:dyDescent="0.25">
      <c r="A1699" s="20"/>
      <c r="B1699" s="20"/>
      <c r="C1699" s="20" t="str">
        <f>IF(D1699="Critical",MAX($C$8:C1698)+1,"")</f>
        <v/>
      </c>
      <c r="D1699" s="20" t="str">
        <f t="shared" si="442"/>
        <v>-</v>
      </c>
      <c r="E1699" s="20" t="str">
        <f>VLOOKUP('PASTE-DOWN-DL'!F1699,'SSA-CODE'!$D$4:$E$56,2,FALSE)</f>
        <v>BHV</v>
      </c>
      <c r="F1699" s="48" t="str">
        <f t="shared" si="443"/>
        <v>SSA BV</v>
      </c>
      <c r="G1699" s="48" t="str">
        <f t="shared" si="444"/>
        <v xml:space="preserve">	SSA BV</v>
      </c>
      <c r="H1699" s="20">
        <v>1690</v>
      </c>
      <c r="I1699" t="s">
        <v>15822</v>
      </c>
      <c r="J1699" t="s">
        <v>6466</v>
      </c>
      <c r="K1699" t="s">
        <v>6275</v>
      </c>
      <c r="L1699" t="s">
        <v>6262</v>
      </c>
      <c r="M1699" t="s">
        <v>6263</v>
      </c>
      <c r="N1699" t="s">
        <v>15823</v>
      </c>
      <c r="O1699" t="s">
        <v>15824</v>
      </c>
      <c r="P1699" t="s">
        <v>6266</v>
      </c>
      <c r="Q1699" t="s">
        <v>6438</v>
      </c>
      <c r="R1699" t="s">
        <v>6439</v>
      </c>
      <c r="S1699" t="s">
        <v>15825</v>
      </c>
      <c r="T1699" t="s">
        <v>6371</v>
      </c>
      <c r="U1699" t="s">
        <v>9730</v>
      </c>
      <c r="V1699" t="s">
        <v>6271</v>
      </c>
      <c r="W1699" t="s">
        <v>15826</v>
      </c>
      <c r="X1699" t="s">
        <v>15827</v>
      </c>
      <c r="Y1699" t="s">
        <v>6269</v>
      </c>
      <c r="Z1699" s="48" t="str">
        <f t="shared" si="445"/>
        <v>SSA BV-10.121.17.144-MAHUVA -3_1/3-10.121.17.160-MAHUVA_4/8</v>
      </c>
      <c r="AA1699" s="48">
        <f t="shared" si="446"/>
        <v>15</v>
      </c>
      <c r="AB1699" s="48">
        <f t="shared" si="447"/>
        <v>22</v>
      </c>
      <c r="AC1699" s="48">
        <f t="shared" si="448"/>
        <v>15</v>
      </c>
      <c r="AD1699" s="48">
        <f t="shared" si="449"/>
        <v>24</v>
      </c>
      <c r="AE1699" s="48" t="str">
        <f t="shared" si="450"/>
        <v>10.121.17.160</v>
      </c>
      <c r="AF1699" s="42" t="str">
        <f t="shared" si="451"/>
        <v>10.121.17.144</v>
      </c>
      <c r="AG1699" s="7" t="str">
        <f t="shared" si="452"/>
        <v>MAHUVA</v>
      </c>
      <c r="AH1699" s="7" t="str">
        <f t="shared" si="453"/>
        <v>MAHUVA 3</v>
      </c>
      <c r="AI1699" s="7" t="str">
        <f t="shared" si="454"/>
        <v>S4P8</v>
      </c>
      <c r="AJ1699" s="7" t="str">
        <f t="shared" si="455"/>
        <v>S1P3</v>
      </c>
      <c r="AK1699" s="7" t="str">
        <f>IFERROR(VLOOKUP(Z1699,'PASTE-DL-ALARMS'!$Q$10:$W$2200,7,FALSE),"")</f>
        <v/>
      </c>
      <c r="AL1699" s="55" t="str">
        <f>IFERROR(VLOOKUP(Z1699,'PASTE-DL-ALARMS'!$Q$10:$W$2200,3,FALSE),"")</f>
        <v/>
      </c>
      <c r="AM1699" s="7" t="str">
        <f t="shared" si="456"/>
        <v>10.121.17.160_MAHUVA_S4P8</v>
      </c>
      <c r="AN1699" s="55" t="str">
        <f t="shared" si="457"/>
        <v>10.121.17.144_MAHUVA 3_S1P3</v>
      </c>
      <c r="AO1699" s="72" t="e">
        <f t="shared" ca="1" si="458"/>
        <v>#VALUE!</v>
      </c>
      <c r="AP1699" s="7" t="str">
        <f>IFERROR(VLOOKUP(Z1699,'PASTE-DL-ALARMS'!$Q$10:$Z$2800,8,FALSE),"")</f>
        <v/>
      </c>
    </row>
    <row r="1700" spans="1:42" x14ac:dyDescent="0.25">
      <c r="A1700" s="20"/>
      <c r="B1700" s="20"/>
      <c r="C1700" s="20">
        <f>IF(D1700="Critical",MAX($C$8:C1699)+1,"")</f>
        <v>62</v>
      </c>
      <c r="D1700" s="20" t="str">
        <f t="shared" si="442"/>
        <v>Critical</v>
      </c>
      <c r="E1700" s="20" t="str">
        <f>VLOOKUP('PASTE-DOWN-DL'!F1700,'SSA-CODE'!$D$4:$E$56,2,FALSE)</f>
        <v>BUJ</v>
      </c>
      <c r="F1700" s="48" t="str">
        <f t="shared" si="443"/>
        <v>SSA BUJ</v>
      </c>
      <c r="G1700" s="48" t="str">
        <f t="shared" si="444"/>
        <v xml:space="preserve">	SSA BUJ</v>
      </c>
      <c r="H1700" s="20">
        <v>1691</v>
      </c>
      <c r="I1700" t="s">
        <v>15828</v>
      </c>
      <c r="J1700" t="s">
        <v>6260</v>
      </c>
      <c r="K1700" t="s">
        <v>6275</v>
      </c>
      <c r="L1700" t="s">
        <v>6262</v>
      </c>
      <c r="M1700" t="s">
        <v>6263</v>
      </c>
      <c r="N1700" t="s">
        <v>15829</v>
      </c>
      <c r="O1700" t="s">
        <v>15830</v>
      </c>
      <c r="P1700" t="s">
        <v>6484</v>
      </c>
      <c r="Q1700" t="s">
        <v>6319</v>
      </c>
      <c r="R1700" t="s">
        <v>6279</v>
      </c>
      <c r="S1700" t="s">
        <v>15831</v>
      </c>
      <c r="T1700" t="s">
        <v>6770</v>
      </c>
      <c r="U1700" t="s">
        <v>15831</v>
      </c>
      <c r="V1700" t="s">
        <v>6271</v>
      </c>
      <c r="W1700" t="s">
        <v>15832</v>
      </c>
      <c r="X1700" t="s">
        <v>15833</v>
      </c>
      <c r="Y1700" t="s">
        <v>6269</v>
      </c>
      <c r="Z1700" s="48" t="str">
        <f t="shared" si="445"/>
        <v>SSA BUJ-10.121.17.78-Palasava_1/5-10.121.17.76-Aadesar_6/3</v>
      </c>
      <c r="AA1700" s="48">
        <f t="shared" si="446"/>
        <v>14</v>
      </c>
      <c r="AB1700" s="48">
        <f t="shared" si="447"/>
        <v>23</v>
      </c>
      <c r="AC1700" s="48">
        <f t="shared" si="448"/>
        <v>14</v>
      </c>
      <c r="AD1700" s="48">
        <f t="shared" si="449"/>
        <v>22</v>
      </c>
      <c r="AE1700" s="48" t="str">
        <f t="shared" si="450"/>
        <v>10.121.17.78</v>
      </c>
      <c r="AF1700" s="42" t="str">
        <f t="shared" si="451"/>
        <v>10.121.17.76</v>
      </c>
      <c r="AG1700" s="7" t="str">
        <f t="shared" si="452"/>
        <v>PALASAVA</v>
      </c>
      <c r="AH1700" s="7" t="str">
        <f t="shared" si="453"/>
        <v>AADESAR</v>
      </c>
      <c r="AI1700" s="7" t="str">
        <f t="shared" si="454"/>
        <v>S1P5</v>
      </c>
      <c r="AJ1700" s="7" t="str">
        <f t="shared" si="455"/>
        <v>S6P3</v>
      </c>
      <c r="AK1700" s="7" t="str">
        <f>IFERROR(VLOOKUP(Z1700,'PASTE-DL-ALARMS'!$Q$10:$W$2200,7,FALSE),"")</f>
        <v>13-05-2026</v>
      </c>
      <c r="AL1700" s="55" t="str">
        <f>IFERROR(VLOOKUP(Z1700,'PASTE-DL-ALARMS'!$Q$10:$W$2200,3,FALSE),"")</f>
        <v>07:36:32</v>
      </c>
      <c r="AM1700" s="7" t="str">
        <f t="shared" si="456"/>
        <v>10.121.17.78_PALASAVA_S1P5</v>
      </c>
      <c r="AN1700" s="55" t="str">
        <f t="shared" si="457"/>
        <v>10.121.17.76_AADESAR_S6P3</v>
      </c>
      <c r="AO1700" s="72">
        <f t="shared" ca="1" si="458"/>
        <v>2</v>
      </c>
      <c r="AP1700" s="7" t="str">
        <f>IFERROR(VLOOKUP(Z1700,'PASTE-DL-ALARMS'!$Q$10:$Z$2800,8,FALSE),"")</f>
        <v xml:space="preserve">	2026/05/13,07:36:32</v>
      </c>
    </row>
    <row r="1701" spans="1:42" x14ac:dyDescent="0.25">
      <c r="A1701" s="20"/>
      <c r="B1701" s="20"/>
      <c r="C1701" s="20" t="str">
        <f>IF(D1701="Critical",MAX($C$8:C1700)+1,"")</f>
        <v/>
      </c>
      <c r="D1701" s="20" t="str">
        <f t="shared" si="442"/>
        <v>-</v>
      </c>
      <c r="E1701" s="20" t="str">
        <f>VLOOKUP('PASTE-DOWN-DL'!F1701,'SSA-CODE'!$D$4:$E$56,2,FALSE)</f>
        <v>WTR RJ</v>
      </c>
      <c r="F1701" s="48" t="str">
        <f t="shared" si="443"/>
        <v>WTR RJ</v>
      </c>
      <c r="G1701" s="48" t="str">
        <f t="shared" si="444"/>
        <v xml:space="preserve">	WTR RJ</v>
      </c>
      <c r="H1701" s="20">
        <v>1692</v>
      </c>
      <c r="I1701" t="s">
        <v>15834</v>
      </c>
      <c r="J1701" t="s">
        <v>6260</v>
      </c>
      <c r="K1701" t="s">
        <v>6275</v>
      </c>
      <c r="L1701" t="s">
        <v>6262</v>
      </c>
      <c r="M1701" t="s">
        <v>6263</v>
      </c>
      <c r="N1701" t="s">
        <v>15835</v>
      </c>
      <c r="O1701" t="s">
        <v>15836</v>
      </c>
      <c r="P1701" t="s">
        <v>6266</v>
      </c>
      <c r="Q1701" t="s">
        <v>7090</v>
      </c>
      <c r="R1701" t="s">
        <v>6498</v>
      </c>
      <c r="S1701" t="s">
        <v>6269</v>
      </c>
      <c r="T1701" t="s">
        <v>7084</v>
      </c>
      <c r="U1701" t="s">
        <v>6269</v>
      </c>
      <c r="V1701" t="s">
        <v>6271</v>
      </c>
      <c r="W1701" t="s">
        <v>15837</v>
      </c>
      <c r="X1701" t="s">
        <v>15838</v>
      </c>
      <c r="Y1701" t="s">
        <v>6269</v>
      </c>
      <c r="Z1701" s="48" t="str">
        <f t="shared" si="445"/>
        <v>WTR RJ-10.121.17.133-TN705B_DHASA_B1\S3P4-10.121.17.131-TN725B_SIHOR_B2\S5P4</v>
      </c>
      <c r="AA1701" s="48">
        <f t="shared" si="446"/>
        <v>15</v>
      </c>
      <c r="AB1701" s="48">
        <f t="shared" si="447"/>
        <v>21</v>
      </c>
      <c r="AC1701" s="48">
        <f t="shared" si="448"/>
        <v>15</v>
      </c>
      <c r="AD1701" s="48">
        <f t="shared" si="449"/>
        <v>21</v>
      </c>
      <c r="AE1701" s="48" t="str">
        <f t="shared" si="450"/>
        <v>10.121.17.133</v>
      </c>
      <c r="AF1701" s="42" t="str">
        <f t="shared" si="451"/>
        <v>10.121.17.131</v>
      </c>
      <c r="AG1701" s="7" t="str">
        <f t="shared" si="452"/>
        <v>DHASA</v>
      </c>
      <c r="AH1701" s="7" t="str">
        <f t="shared" si="453"/>
        <v>SIHOR</v>
      </c>
      <c r="AI1701" s="7" t="str">
        <f t="shared" si="454"/>
        <v>S3P4</v>
      </c>
      <c r="AJ1701" s="7" t="str">
        <f t="shared" si="455"/>
        <v>S5P4</v>
      </c>
      <c r="AK1701" s="7" t="str">
        <f>IFERROR(VLOOKUP(Z1701,'PASTE-DL-ALARMS'!$Q$10:$W$2200,7,FALSE),"")</f>
        <v/>
      </c>
      <c r="AL1701" s="55" t="str">
        <f>IFERROR(VLOOKUP(Z1701,'PASTE-DL-ALARMS'!$Q$10:$W$2200,3,FALSE),"")</f>
        <v/>
      </c>
      <c r="AM1701" s="7" t="str">
        <f t="shared" si="456"/>
        <v>10.121.17.133_DHASA_S3P4</v>
      </c>
      <c r="AN1701" s="55" t="str">
        <f t="shared" si="457"/>
        <v>10.121.17.131_SIHOR_S5P4</v>
      </c>
      <c r="AO1701" s="72" t="e">
        <f t="shared" ca="1" si="458"/>
        <v>#VALUE!</v>
      </c>
      <c r="AP1701" s="7" t="str">
        <f>IFERROR(VLOOKUP(Z1701,'PASTE-DL-ALARMS'!$Q$10:$Z$2800,8,FALSE),"")</f>
        <v/>
      </c>
    </row>
    <row r="1702" spans="1:42" x14ac:dyDescent="0.25">
      <c r="A1702" s="20"/>
      <c r="B1702" s="20"/>
      <c r="C1702" s="20" t="str">
        <f>IF(D1702="Critical",MAX($C$8:C1701)+1,"")</f>
        <v/>
      </c>
      <c r="D1702" s="20" t="str">
        <f t="shared" si="442"/>
        <v>-</v>
      </c>
      <c r="E1702" s="20" t="str">
        <f>VLOOKUP('PASTE-DOWN-DL'!F1702,'SSA-CODE'!$D$4:$E$56,2,FALSE)</f>
        <v>WTR AM</v>
      </c>
      <c r="F1702" s="48" t="str">
        <f t="shared" si="443"/>
        <v>WTR AM</v>
      </c>
      <c r="G1702" s="48" t="str">
        <f t="shared" si="444"/>
        <v xml:space="preserve">	WTR AM</v>
      </c>
      <c r="H1702" s="20">
        <v>1693</v>
      </c>
      <c r="I1702" t="s">
        <v>15839</v>
      </c>
      <c r="J1702" t="s">
        <v>6260</v>
      </c>
      <c r="K1702" t="s">
        <v>6261</v>
      </c>
      <c r="L1702" t="s">
        <v>6262</v>
      </c>
      <c r="M1702" t="s">
        <v>6263</v>
      </c>
      <c r="N1702" t="s">
        <v>15840</v>
      </c>
      <c r="O1702" t="s">
        <v>15841</v>
      </c>
      <c r="P1702" t="s">
        <v>6266</v>
      </c>
      <c r="Q1702" t="s">
        <v>6776</v>
      </c>
      <c r="R1702" t="s">
        <v>6777</v>
      </c>
      <c r="S1702" t="s">
        <v>7470</v>
      </c>
      <c r="T1702" t="s">
        <v>6353</v>
      </c>
      <c r="U1702" t="s">
        <v>7471</v>
      </c>
      <c r="V1702" t="s">
        <v>6271</v>
      </c>
      <c r="W1702" t="s">
        <v>15842</v>
      </c>
      <c r="X1702" t="s">
        <v>15843</v>
      </c>
      <c r="Y1702" t="s">
        <v>6269</v>
      </c>
      <c r="Z1702" s="48" t="str">
        <f t="shared" si="445"/>
        <v>WTR AM-10.121.16.136-Gbt B2_5/1-10.121.16.134-Baroda City 2 B2_5/1</v>
      </c>
      <c r="AA1702" s="48">
        <f t="shared" si="446"/>
        <v>15</v>
      </c>
      <c r="AB1702" s="48">
        <f t="shared" si="447"/>
        <v>29</v>
      </c>
      <c r="AC1702" s="48">
        <f t="shared" si="448"/>
        <v>15</v>
      </c>
      <c r="AD1702" s="48">
        <f t="shared" si="449"/>
        <v>19</v>
      </c>
      <c r="AE1702" s="48" t="str">
        <f t="shared" si="450"/>
        <v>10.121.16.134</v>
      </c>
      <c r="AF1702" s="42" t="str">
        <f t="shared" si="451"/>
        <v>10.121.16.136</v>
      </c>
      <c r="AG1702" s="7" t="str">
        <f t="shared" si="452"/>
        <v>BARODA CITY 2</v>
      </c>
      <c r="AH1702" s="7" t="str">
        <f t="shared" si="453"/>
        <v>GBT</v>
      </c>
      <c r="AI1702" s="7" t="str">
        <f t="shared" si="454"/>
        <v>S5P1</v>
      </c>
      <c r="AJ1702" s="7" t="str">
        <f t="shared" si="455"/>
        <v>S5P1</v>
      </c>
      <c r="AK1702" s="7" t="str">
        <f>IFERROR(VLOOKUP(Z1702,'PASTE-DL-ALARMS'!$Q$10:$W$2200,7,FALSE),"")</f>
        <v/>
      </c>
      <c r="AL1702" s="55" t="str">
        <f>IFERROR(VLOOKUP(Z1702,'PASTE-DL-ALARMS'!$Q$10:$W$2200,3,FALSE),"")</f>
        <v/>
      </c>
      <c r="AM1702" s="7" t="str">
        <f t="shared" si="456"/>
        <v>10.121.16.134_BARODA CITY 2_S5P1</v>
      </c>
      <c r="AN1702" s="55" t="str">
        <f t="shared" si="457"/>
        <v>10.121.16.136_GBT_S5P1</v>
      </c>
      <c r="AO1702" s="72" t="e">
        <f t="shared" ca="1" si="458"/>
        <v>#VALUE!</v>
      </c>
      <c r="AP1702" s="7" t="str">
        <f>IFERROR(VLOOKUP(Z1702,'PASTE-DL-ALARMS'!$Q$10:$Z$2800,8,FALSE),"")</f>
        <v/>
      </c>
    </row>
    <row r="1703" spans="1:42" x14ac:dyDescent="0.25">
      <c r="A1703" s="20"/>
      <c r="B1703" s="20"/>
      <c r="C1703" s="20">
        <f>IF(D1703="Critical",MAX($C$8:C1702)+1,"")</f>
        <v>63</v>
      </c>
      <c r="D1703" s="20" t="str">
        <f t="shared" si="442"/>
        <v>Critical</v>
      </c>
      <c r="E1703" s="20" t="str">
        <f>VLOOKUP('PASTE-DOWN-DL'!F1703,'SSA-CODE'!$D$4:$E$56,2,FALSE)</f>
        <v>AHD</v>
      </c>
      <c r="F1703" s="48" t="str">
        <f t="shared" si="443"/>
        <v>SSA AM</v>
      </c>
      <c r="G1703" s="48" t="str">
        <f t="shared" si="444"/>
        <v xml:space="preserve">	SSA AM</v>
      </c>
      <c r="H1703" s="20">
        <v>1694</v>
      </c>
      <c r="I1703" t="s">
        <v>15844</v>
      </c>
      <c r="J1703" t="s">
        <v>6466</v>
      </c>
      <c r="K1703" t="s">
        <v>6275</v>
      </c>
      <c r="L1703" t="s">
        <v>6262</v>
      </c>
      <c r="M1703" t="s">
        <v>6263</v>
      </c>
      <c r="N1703" t="s">
        <v>15846</v>
      </c>
      <c r="O1703" t="s">
        <v>15845</v>
      </c>
      <c r="P1703" t="s">
        <v>6484</v>
      </c>
      <c r="Q1703" t="s">
        <v>6507</v>
      </c>
      <c r="R1703" t="s">
        <v>6401</v>
      </c>
      <c r="S1703" t="s">
        <v>15847</v>
      </c>
      <c r="T1703" t="s">
        <v>6937</v>
      </c>
      <c r="U1703" t="s">
        <v>15847</v>
      </c>
      <c r="V1703" t="s">
        <v>6271</v>
      </c>
      <c r="W1703" t="s">
        <v>15848</v>
      </c>
      <c r="X1703" t="s">
        <v>15849</v>
      </c>
      <c r="Y1703" t="s">
        <v>15850</v>
      </c>
      <c r="Z1703" s="48" t="str">
        <f t="shared" si="445"/>
        <v>SSA AM-10.121.15.163-VISALPUR EXCHG A1_2/4-10.121.18.81-CHANGODAR B1_3/7</v>
      </c>
      <c r="AA1703" s="48">
        <f t="shared" si="446"/>
        <v>14</v>
      </c>
      <c r="AB1703" s="48">
        <f t="shared" si="447"/>
        <v>24</v>
      </c>
      <c r="AC1703" s="48">
        <f t="shared" si="448"/>
        <v>15</v>
      </c>
      <c r="AD1703" s="48">
        <f t="shared" si="449"/>
        <v>30</v>
      </c>
      <c r="AE1703" s="48" t="str">
        <f t="shared" si="450"/>
        <v>10.121.18.81</v>
      </c>
      <c r="AF1703" s="42" t="str">
        <f t="shared" si="451"/>
        <v>10.121.15.163</v>
      </c>
      <c r="AG1703" s="7" t="str">
        <f t="shared" si="452"/>
        <v>CHANGODAR</v>
      </c>
      <c r="AH1703" s="7" t="str">
        <f t="shared" si="453"/>
        <v>VISALPUR-EXCHG</v>
      </c>
      <c r="AI1703" s="7" t="str">
        <f t="shared" si="454"/>
        <v>S3P7</v>
      </c>
      <c r="AJ1703" s="7" t="str">
        <f t="shared" si="455"/>
        <v>S2P4</v>
      </c>
      <c r="AK1703" s="7" t="str">
        <f>IFERROR(VLOOKUP(Z1703,'PASTE-DL-ALARMS'!$Q$10:$W$2200,7,FALSE),"")</f>
        <v>27-04-2026</v>
      </c>
      <c r="AL1703" s="55" t="str">
        <f>IFERROR(VLOOKUP(Z1703,'PASTE-DL-ALARMS'!$Q$10:$W$2200,3,FALSE),"")</f>
        <v>08:54:46</v>
      </c>
      <c r="AM1703" s="7" t="str">
        <f t="shared" si="456"/>
        <v>10.121.18.81_CHANGODAR_S3P7</v>
      </c>
      <c r="AN1703" s="55" t="str">
        <f t="shared" si="457"/>
        <v>10.121.15.163_VISALPUR-EXCHG_S2P4</v>
      </c>
      <c r="AO1703" s="72">
        <f t="shared" ca="1" si="458"/>
        <v>18</v>
      </c>
      <c r="AP1703" s="7" t="str">
        <f>IFERROR(VLOOKUP(Z1703,'PASTE-DL-ALARMS'!$Q$10:$Z$2800,8,FALSE),"")</f>
        <v xml:space="preserve">	2026/04/27,08:54:46</v>
      </c>
    </row>
    <row r="1704" spans="1:42" x14ac:dyDescent="0.25">
      <c r="A1704" s="20"/>
      <c r="B1704" s="20"/>
      <c r="C1704" s="20" t="str">
        <f>IF(D1704="Critical",MAX($C$8:C1703)+1,"")</f>
        <v/>
      </c>
      <c r="D1704" s="20" t="str">
        <f t="shared" si="442"/>
        <v>-</v>
      </c>
      <c r="E1704" s="20" t="str">
        <f>VLOOKUP('PASTE-DOWN-DL'!F1704,'SSA-CODE'!$D$4:$E$56,2,FALSE)</f>
        <v>HMR</v>
      </c>
      <c r="F1704" s="48" t="str">
        <f t="shared" si="443"/>
        <v>SSA HMR</v>
      </c>
      <c r="G1704" s="48" t="str">
        <f t="shared" si="444"/>
        <v xml:space="preserve">	SSA HMR</v>
      </c>
      <c r="H1704" s="20">
        <v>1695</v>
      </c>
      <c r="I1704" t="s">
        <v>15851</v>
      </c>
      <c r="J1704" t="s">
        <v>6260</v>
      </c>
      <c r="K1704" t="s">
        <v>6275</v>
      </c>
      <c r="L1704" t="s">
        <v>6262</v>
      </c>
      <c r="M1704" t="s">
        <v>6263</v>
      </c>
      <c r="N1704" t="s">
        <v>15852</v>
      </c>
      <c r="O1704" t="s">
        <v>15853</v>
      </c>
      <c r="P1704" t="s">
        <v>6266</v>
      </c>
      <c r="Q1704" t="s">
        <v>6378</v>
      </c>
      <c r="R1704" t="s">
        <v>6279</v>
      </c>
      <c r="S1704" t="s">
        <v>15854</v>
      </c>
      <c r="T1704" t="s">
        <v>6345</v>
      </c>
      <c r="U1704" t="s">
        <v>6269</v>
      </c>
      <c r="V1704" t="s">
        <v>6271</v>
      </c>
      <c r="W1704" t="s">
        <v>15855</v>
      </c>
      <c r="X1704" t="s">
        <v>15856</v>
      </c>
      <c r="Y1704" t="s">
        <v>6269</v>
      </c>
      <c r="Z1704" s="48" t="str">
        <f t="shared" si="445"/>
        <v>SSA HMR-10.121.97.102-KHEROL_1/5-10.121.97.70-TALOD_4/5</v>
      </c>
      <c r="AA1704" s="48">
        <f t="shared" si="446"/>
        <v>15</v>
      </c>
      <c r="AB1704" s="48">
        <f t="shared" si="447"/>
        <v>26</v>
      </c>
      <c r="AC1704" s="48">
        <f t="shared" si="448"/>
        <v>14</v>
      </c>
      <c r="AD1704" s="48">
        <f t="shared" si="449"/>
        <v>20</v>
      </c>
      <c r="AE1704" s="48" t="str">
        <f t="shared" si="450"/>
        <v>10.121.97.102</v>
      </c>
      <c r="AF1704" s="42" t="str">
        <f t="shared" si="451"/>
        <v>10.121.97.70</v>
      </c>
      <c r="AG1704" s="7" t="str">
        <f t="shared" si="452"/>
        <v>KherolEXA1</v>
      </c>
      <c r="AH1704" s="7" t="str">
        <f t="shared" si="453"/>
        <v>TALOD</v>
      </c>
      <c r="AI1704" s="7" t="str">
        <f t="shared" si="454"/>
        <v>S1P5</v>
      </c>
      <c r="AJ1704" s="7" t="str">
        <f t="shared" si="455"/>
        <v>S4P5</v>
      </c>
      <c r="AK1704" s="7" t="str">
        <f>IFERROR(VLOOKUP(Z1704,'PASTE-DL-ALARMS'!$Q$10:$W$2200,7,FALSE),"")</f>
        <v/>
      </c>
      <c r="AL1704" s="55" t="str">
        <f>IFERROR(VLOOKUP(Z1704,'PASTE-DL-ALARMS'!$Q$10:$W$2200,3,FALSE),"")</f>
        <v/>
      </c>
      <c r="AM1704" s="7" t="str">
        <f t="shared" si="456"/>
        <v>10.121.97.102_KherolEXA1_S1P5</v>
      </c>
      <c r="AN1704" s="55" t="str">
        <f t="shared" si="457"/>
        <v>10.121.97.70_TALOD_S4P5</v>
      </c>
      <c r="AO1704" s="72" t="e">
        <f t="shared" ca="1" si="458"/>
        <v>#VALUE!</v>
      </c>
      <c r="AP1704" s="7" t="str">
        <f>IFERROR(VLOOKUP(Z1704,'PASTE-DL-ALARMS'!$Q$10:$Z$2800,8,FALSE),"")</f>
        <v/>
      </c>
    </row>
    <row r="1705" spans="1:42" x14ac:dyDescent="0.25">
      <c r="A1705" s="20"/>
      <c r="B1705" s="20"/>
      <c r="C1705" s="20" t="str">
        <f>IF(D1705="Critical",MAX($C$8:C1704)+1,"")</f>
        <v/>
      </c>
      <c r="D1705" s="20" t="str">
        <f t="shared" si="442"/>
        <v>-</v>
      </c>
      <c r="E1705" s="20" t="str">
        <f>VLOOKUP('PASTE-DOWN-DL'!F1705,'SSA-CODE'!$D$4:$E$56,2,FALSE)</f>
        <v>HMR</v>
      </c>
      <c r="F1705" s="48" t="str">
        <f t="shared" si="443"/>
        <v>SSA HMR</v>
      </c>
      <c r="G1705" s="48" t="str">
        <f t="shared" si="444"/>
        <v xml:space="preserve">	SSA HMR</v>
      </c>
      <c r="H1705" s="20">
        <v>1696</v>
      </c>
      <c r="I1705" t="s">
        <v>15857</v>
      </c>
      <c r="J1705" t="s">
        <v>6260</v>
      </c>
      <c r="K1705" t="s">
        <v>6261</v>
      </c>
      <c r="L1705" t="s">
        <v>6262</v>
      </c>
      <c r="M1705" t="s">
        <v>6263</v>
      </c>
      <c r="N1705" t="s">
        <v>15858</v>
      </c>
      <c r="O1705" t="s">
        <v>15859</v>
      </c>
      <c r="P1705" t="s">
        <v>6266</v>
      </c>
      <c r="Q1705" t="s">
        <v>6431</v>
      </c>
      <c r="R1705" t="s">
        <v>7217</v>
      </c>
      <c r="S1705" t="s">
        <v>15860</v>
      </c>
      <c r="T1705" t="s">
        <v>6800</v>
      </c>
      <c r="U1705" t="s">
        <v>7531</v>
      </c>
      <c r="V1705" t="s">
        <v>6271</v>
      </c>
      <c r="W1705" t="s">
        <v>15861</v>
      </c>
      <c r="X1705" t="s">
        <v>15862</v>
      </c>
      <c r="Y1705" t="s">
        <v>6269</v>
      </c>
      <c r="Z1705" s="48" t="str">
        <f t="shared" si="445"/>
        <v>SSA HMR-10.121.97.72-GIDC Modasa_3/1-10.121.16.198-Modasa_5/1</v>
      </c>
      <c r="AA1705" s="48">
        <f t="shared" si="446"/>
        <v>14</v>
      </c>
      <c r="AB1705" s="48">
        <f t="shared" si="447"/>
        <v>26</v>
      </c>
      <c r="AC1705" s="48">
        <f t="shared" si="448"/>
        <v>15</v>
      </c>
      <c r="AD1705" s="48">
        <f t="shared" si="449"/>
        <v>22</v>
      </c>
      <c r="AE1705" s="48" t="str">
        <f t="shared" si="450"/>
        <v>10.121.97.72</v>
      </c>
      <c r="AF1705" s="42" t="str">
        <f t="shared" si="451"/>
        <v>10.121.16.198</v>
      </c>
      <c r="AG1705" s="7" t="str">
        <f t="shared" si="452"/>
        <v>GIDC MODASA</v>
      </c>
      <c r="AH1705" s="7" t="str">
        <f t="shared" si="453"/>
        <v>Modasa</v>
      </c>
      <c r="AI1705" s="7" t="str">
        <f t="shared" si="454"/>
        <v>S3P1</v>
      </c>
      <c r="AJ1705" s="7" t="str">
        <f t="shared" si="455"/>
        <v>S5P1</v>
      </c>
      <c r="AK1705" s="7" t="str">
        <f>IFERROR(VLOOKUP(Z1705,'PASTE-DL-ALARMS'!$Q$10:$W$2200,7,FALSE),"")</f>
        <v/>
      </c>
      <c r="AL1705" s="55" t="str">
        <f>IFERROR(VLOOKUP(Z1705,'PASTE-DL-ALARMS'!$Q$10:$W$2200,3,FALSE),"")</f>
        <v/>
      </c>
      <c r="AM1705" s="7" t="str">
        <f t="shared" si="456"/>
        <v>10.121.97.72_GIDC MODASA_S3P1</v>
      </c>
      <c r="AN1705" s="55" t="str">
        <f t="shared" si="457"/>
        <v>10.121.16.198_Modasa_S5P1</v>
      </c>
      <c r="AO1705" s="72" t="e">
        <f t="shared" ca="1" si="458"/>
        <v>#VALUE!</v>
      </c>
      <c r="AP1705" s="7" t="str">
        <f>IFERROR(VLOOKUP(Z1705,'PASTE-DL-ALARMS'!$Q$10:$Z$2800,8,FALSE),"")</f>
        <v/>
      </c>
    </row>
    <row r="1706" spans="1:42" x14ac:dyDescent="0.25">
      <c r="A1706" s="20"/>
      <c r="B1706" s="20"/>
      <c r="C1706" s="20" t="str">
        <f>IF(D1706="Critical",MAX($C$8:C1705)+1,"")</f>
        <v/>
      </c>
      <c r="D1706" s="20" t="str">
        <f t="shared" si="442"/>
        <v>-</v>
      </c>
      <c r="E1706" s="20" t="str">
        <f>VLOOKUP('PASTE-DOWN-DL'!F1706,'SSA-CODE'!$D$4:$E$56,2,FALSE)</f>
        <v>BHV</v>
      </c>
      <c r="F1706" s="48" t="str">
        <f t="shared" si="443"/>
        <v>SSA BV</v>
      </c>
      <c r="G1706" s="48" t="str">
        <f t="shared" si="444"/>
        <v xml:space="preserve">	SSA BV</v>
      </c>
      <c r="H1706" s="20">
        <v>1697</v>
      </c>
      <c r="I1706" t="s">
        <v>15863</v>
      </c>
      <c r="J1706" t="s">
        <v>6260</v>
      </c>
      <c r="K1706" t="s">
        <v>6275</v>
      </c>
      <c r="L1706" t="s">
        <v>6262</v>
      </c>
      <c r="M1706" t="s">
        <v>6263</v>
      </c>
      <c r="N1706" t="s">
        <v>15864</v>
      </c>
      <c r="O1706" t="s">
        <v>15865</v>
      </c>
      <c r="P1706" t="s">
        <v>6266</v>
      </c>
      <c r="Q1706" t="s">
        <v>7273</v>
      </c>
      <c r="R1706" t="s">
        <v>6279</v>
      </c>
      <c r="S1706" t="s">
        <v>15866</v>
      </c>
      <c r="T1706" t="s">
        <v>6770</v>
      </c>
      <c r="U1706" t="s">
        <v>15867</v>
      </c>
      <c r="V1706" t="s">
        <v>6271</v>
      </c>
      <c r="W1706" t="s">
        <v>15868</v>
      </c>
      <c r="X1706" t="s">
        <v>15869</v>
      </c>
      <c r="Y1706" t="s">
        <v>6269</v>
      </c>
      <c r="Z1706" s="48" t="str">
        <f t="shared" si="445"/>
        <v>SSA BV-10.121.96.212-KoliyakA1_2/6-10.121.96.211-KhadsaliyaA1_1/5</v>
      </c>
      <c r="AA1706" s="48">
        <f t="shared" si="446"/>
        <v>15</v>
      </c>
      <c r="AB1706" s="48">
        <f t="shared" si="447"/>
        <v>26</v>
      </c>
      <c r="AC1706" s="48">
        <f t="shared" si="448"/>
        <v>15</v>
      </c>
      <c r="AD1706" s="48">
        <f t="shared" si="449"/>
        <v>23</v>
      </c>
      <c r="AE1706" s="48" t="str">
        <f t="shared" si="450"/>
        <v>10.121.17.181</v>
      </c>
      <c r="AF1706" s="42" t="str">
        <f t="shared" si="451"/>
        <v>10.121.17.180</v>
      </c>
      <c r="AG1706" s="7" t="str">
        <f t="shared" si="452"/>
        <v>KHADSALIYA</v>
      </c>
      <c r="AH1706" s="7" t="str">
        <f t="shared" si="453"/>
        <v>KOLIYAK</v>
      </c>
      <c r="AI1706" s="7" t="str">
        <f t="shared" si="454"/>
        <v>S1P5</v>
      </c>
      <c r="AJ1706" s="7" t="str">
        <f t="shared" si="455"/>
        <v>S2P6</v>
      </c>
      <c r="AK1706" s="7" t="str">
        <f>IFERROR(VLOOKUP(Z1706,'PASTE-DL-ALARMS'!$Q$10:$W$2200,7,FALSE),"")</f>
        <v/>
      </c>
      <c r="AL1706" s="55" t="str">
        <f>IFERROR(VLOOKUP(Z1706,'PASTE-DL-ALARMS'!$Q$10:$W$2200,3,FALSE),"")</f>
        <v/>
      </c>
      <c r="AM1706" s="7" t="str">
        <f t="shared" si="456"/>
        <v>10.121.17.181_KHADSALIYA_S1P5</v>
      </c>
      <c r="AN1706" s="55" t="str">
        <f t="shared" si="457"/>
        <v>10.121.17.180_KOLIYAK_S2P6</v>
      </c>
      <c r="AO1706" s="72" t="e">
        <f t="shared" ca="1" si="458"/>
        <v>#VALUE!</v>
      </c>
      <c r="AP1706" s="7" t="str">
        <f>IFERROR(VLOOKUP(Z1706,'PASTE-DL-ALARMS'!$Q$10:$Z$2800,8,FALSE),"")</f>
        <v/>
      </c>
    </row>
    <row r="1707" spans="1:42" x14ac:dyDescent="0.25">
      <c r="A1707" s="20"/>
      <c r="B1707" s="20"/>
      <c r="C1707" s="20" t="str">
        <f>IF(D1707="Critical",MAX($C$8:C1706)+1,"")</f>
        <v/>
      </c>
      <c r="D1707" s="20" t="str">
        <f t="shared" si="442"/>
        <v>-</v>
      </c>
      <c r="E1707" s="20" t="str">
        <f>VLOOKUP('PASTE-DOWN-DL'!F1707,'SSA-CODE'!$D$4:$E$56,2,FALSE)</f>
        <v>AHD</v>
      </c>
      <c r="F1707" s="48" t="str">
        <f t="shared" si="443"/>
        <v>SSA AM</v>
      </c>
      <c r="G1707" s="48" t="str">
        <f t="shared" si="444"/>
        <v xml:space="preserve">	SSA AM</v>
      </c>
      <c r="H1707" s="20">
        <v>1698</v>
      </c>
      <c r="I1707" t="s">
        <v>15870</v>
      </c>
      <c r="J1707" t="s">
        <v>6260</v>
      </c>
      <c r="K1707" t="s">
        <v>6261</v>
      </c>
      <c r="L1707" t="s">
        <v>6262</v>
      </c>
      <c r="M1707" t="s">
        <v>6263</v>
      </c>
      <c r="N1707" t="s">
        <v>15871</v>
      </c>
      <c r="O1707" t="s">
        <v>15872</v>
      </c>
      <c r="P1707" t="s">
        <v>6266</v>
      </c>
      <c r="Q1707" t="s">
        <v>6850</v>
      </c>
      <c r="R1707" t="s">
        <v>6851</v>
      </c>
      <c r="S1707" t="s">
        <v>6269</v>
      </c>
      <c r="T1707" t="s">
        <v>6910</v>
      </c>
      <c r="U1707" t="s">
        <v>6269</v>
      </c>
      <c r="V1707" t="s">
        <v>6271</v>
      </c>
      <c r="W1707" t="s">
        <v>15873</v>
      </c>
      <c r="X1707" t="s">
        <v>15874</v>
      </c>
      <c r="Y1707" t="s">
        <v>6269</v>
      </c>
      <c r="Z1707" s="48" t="str">
        <f t="shared" si="445"/>
        <v>SSA AM-10.121.18.10-IOC_3/1-10.121.18.9-ONGC_4/1</v>
      </c>
      <c r="AA1707" s="48">
        <f t="shared" si="446"/>
        <v>13</v>
      </c>
      <c r="AB1707" s="48">
        <f t="shared" si="447"/>
        <v>18</v>
      </c>
      <c r="AC1707" s="48">
        <f t="shared" si="448"/>
        <v>14</v>
      </c>
      <c r="AD1707" s="48">
        <f t="shared" si="449"/>
        <v>18</v>
      </c>
      <c r="AE1707" s="48" t="str">
        <f t="shared" si="450"/>
        <v>10.121.18.9</v>
      </c>
      <c r="AF1707" s="42" t="str">
        <f t="shared" si="451"/>
        <v>10.121.18.10</v>
      </c>
      <c r="AG1707" s="7" t="str">
        <f t="shared" si="452"/>
        <v>ONGC</v>
      </c>
      <c r="AH1707" s="7" t="str">
        <f t="shared" si="453"/>
        <v>IOC</v>
      </c>
      <c r="AI1707" s="7" t="str">
        <f t="shared" si="454"/>
        <v>S4P1</v>
      </c>
      <c r="AJ1707" s="7" t="str">
        <f t="shared" si="455"/>
        <v>S3P1</v>
      </c>
      <c r="AK1707" s="7" t="str">
        <f>IFERROR(VLOOKUP(Z1707,'PASTE-DL-ALARMS'!$Q$10:$W$2200,7,FALSE),"")</f>
        <v/>
      </c>
      <c r="AL1707" s="55" t="str">
        <f>IFERROR(VLOOKUP(Z1707,'PASTE-DL-ALARMS'!$Q$10:$W$2200,3,FALSE),"")</f>
        <v/>
      </c>
      <c r="AM1707" s="7" t="str">
        <f t="shared" si="456"/>
        <v>10.121.18.9_ONGC_S4P1</v>
      </c>
      <c r="AN1707" s="55" t="str">
        <f t="shared" si="457"/>
        <v>10.121.18.10_IOC_S3P1</v>
      </c>
      <c r="AO1707" s="72" t="e">
        <f t="shared" ca="1" si="458"/>
        <v>#VALUE!</v>
      </c>
      <c r="AP1707" s="7" t="str">
        <f>IFERROR(VLOOKUP(Z1707,'PASTE-DL-ALARMS'!$Q$10:$Z$2800,8,FALSE),"")</f>
        <v/>
      </c>
    </row>
    <row r="1708" spans="1:42" x14ac:dyDescent="0.25">
      <c r="A1708" s="20"/>
      <c r="B1708" s="20"/>
      <c r="C1708" s="20" t="str">
        <f>IF(D1708="Critical",MAX($C$8:C1707)+1,"")</f>
        <v/>
      </c>
      <c r="D1708" s="20" t="str">
        <f t="shared" si="442"/>
        <v>-</v>
      </c>
      <c r="E1708" s="20" t="str">
        <f>VLOOKUP('PASTE-DOWN-DL'!F1708,'SSA-CODE'!$D$4:$E$56,2,FALSE)</f>
        <v>WTR RJ</v>
      </c>
      <c r="F1708" s="48" t="str">
        <f t="shared" si="443"/>
        <v>WTR RJ</v>
      </c>
      <c r="G1708" s="48" t="str">
        <f t="shared" si="444"/>
        <v xml:space="preserve">	WTR RJ</v>
      </c>
      <c r="H1708" s="20">
        <v>1699</v>
      </c>
      <c r="I1708" t="s">
        <v>15875</v>
      </c>
      <c r="J1708" t="s">
        <v>6466</v>
      </c>
      <c r="K1708" t="s">
        <v>6275</v>
      </c>
      <c r="L1708" t="s">
        <v>6262</v>
      </c>
      <c r="M1708" t="s">
        <v>6263</v>
      </c>
      <c r="N1708" t="s">
        <v>15876</v>
      </c>
      <c r="O1708" t="s">
        <v>15877</v>
      </c>
      <c r="P1708" t="s">
        <v>6266</v>
      </c>
      <c r="Q1708" t="s">
        <v>6784</v>
      </c>
      <c r="R1708" t="s">
        <v>6279</v>
      </c>
      <c r="S1708" t="s">
        <v>6269</v>
      </c>
      <c r="T1708" t="s">
        <v>6693</v>
      </c>
      <c r="U1708" t="s">
        <v>6269</v>
      </c>
      <c r="V1708" t="s">
        <v>6271</v>
      </c>
      <c r="W1708" t="s">
        <v>15878</v>
      </c>
      <c r="X1708" t="s">
        <v>15879</v>
      </c>
      <c r="Y1708" t="s">
        <v>6269</v>
      </c>
      <c r="Z1708" s="48" t="str">
        <f t="shared" si="445"/>
        <v>WTR RJ-10.121.17.135-RJ KR2 GNEP6/11 -10.121.17.137-RJ KR P6/11</v>
      </c>
      <c r="AA1708" s="48">
        <f t="shared" si="446"/>
        <v>14</v>
      </c>
      <c r="AB1708" s="48">
        <f t="shared" si="447"/>
        <v>25</v>
      </c>
      <c r="AC1708" s="48">
        <f t="shared" si="448"/>
        <v>14</v>
      </c>
      <c r="AD1708" s="48">
        <f t="shared" si="449"/>
        <v>24</v>
      </c>
      <c r="AE1708" s="48" t="str">
        <f t="shared" si="450"/>
        <v>10.121.17.25</v>
      </c>
      <c r="AF1708" s="42" t="str">
        <f t="shared" si="451"/>
        <v>10.121.17.27</v>
      </c>
      <c r="AG1708" s="7" t="str">
        <f t="shared" si="452"/>
        <v>RAJKOT KR2</v>
      </c>
      <c r="AH1708" s="7" t="str">
        <f t="shared" si="453"/>
        <v>RAJKOT KR</v>
      </c>
      <c r="AI1708" s="7" t="str">
        <f t="shared" si="454"/>
        <v>S6P11</v>
      </c>
      <c r="AJ1708" s="7" t="str">
        <f t="shared" si="455"/>
        <v>S6P11</v>
      </c>
      <c r="AK1708" s="7" t="str">
        <f>IFERROR(VLOOKUP(Z1708,'PASTE-DL-ALARMS'!$Q$10:$W$2200,7,FALSE),"")</f>
        <v/>
      </c>
      <c r="AL1708" s="55" t="str">
        <f>IFERROR(VLOOKUP(Z1708,'PASTE-DL-ALARMS'!$Q$10:$W$2200,3,FALSE),"")</f>
        <v/>
      </c>
      <c r="AM1708" s="7" t="str">
        <f t="shared" si="456"/>
        <v>10.121.17.25_RAJKOT KR2_S6P11</v>
      </c>
      <c r="AN1708" s="55" t="str">
        <f t="shared" si="457"/>
        <v>10.121.17.27_RAJKOT KR_S6P11</v>
      </c>
      <c r="AO1708" s="72" t="e">
        <f t="shared" ca="1" si="458"/>
        <v>#VALUE!</v>
      </c>
      <c r="AP1708" s="7" t="str">
        <f>IFERROR(VLOOKUP(Z1708,'PASTE-DL-ALARMS'!$Q$10:$Z$2800,8,FALSE),"")</f>
        <v/>
      </c>
    </row>
    <row r="1709" spans="1:42" x14ac:dyDescent="0.25">
      <c r="A1709" s="20"/>
      <c r="B1709" s="20"/>
      <c r="C1709" s="20" t="str">
        <f>IF(D1709="Critical",MAX($C$8:C1708)+1,"")</f>
        <v/>
      </c>
      <c r="D1709" s="20" t="str">
        <f t="shared" si="442"/>
        <v>-</v>
      </c>
      <c r="E1709" s="20" t="str">
        <f>VLOOKUP('PASTE-DOWN-DL'!F1709,'SSA-CODE'!$D$4:$E$56,2,FALSE)</f>
        <v>AHD</v>
      </c>
      <c r="F1709" s="48" t="str">
        <f t="shared" si="443"/>
        <v>SSA AM</v>
      </c>
      <c r="G1709" s="48" t="str">
        <f t="shared" si="444"/>
        <v xml:space="preserve">	SSA AM</v>
      </c>
      <c r="H1709" s="20">
        <v>1700</v>
      </c>
      <c r="I1709" t="s">
        <v>15880</v>
      </c>
      <c r="J1709" t="s">
        <v>6260</v>
      </c>
      <c r="K1709" t="s">
        <v>6261</v>
      </c>
      <c r="L1709" t="s">
        <v>6262</v>
      </c>
      <c r="M1709" t="s">
        <v>6263</v>
      </c>
      <c r="N1709" t="s">
        <v>15881</v>
      </c>
      <c r="O1709" t="s">
        <v>15882</v>
      </c>
      <c r="P1709" t="s">
        <v>6266</v>
      </c>
      <c r="Q1709" t="s">
        <v>6608</v>
      </c>
      <c r="R1709" t="s">
        <v>6460</v>
      </c>
      <c r="S1709" t="s">
        <v>6269</v>
      </c>
      <c r="T1709" t="s">
        <v>6602</v>
      </c>
      <c r="U1709" t="s">
        <v>6269</v>
      </c>
      <c r="V1709" t="s">
        <v>6271</v>
      </c>
      <c r="W1709" t="s">
        <v>15883</v>
      </c>
      <c r="X1709" t="s">
        <v>15884</v>
      </c>
      <c r="Y1709" t="s">
        <v>15885</v>
      </c>
      <c r="Z1709" s="48" t="str">
        <f t="shared" si="445"/>
        <v>SSA AM-10.121.18.20-Nava Wadaj_4/1-10.121.18.6-Naranpura1(GNE)_3/1</v>
      </c>
      <c r="AA1709" s="48">
        <f t="shared" si="446"/>
        <v>14</v>
      </c>
      <c r="AB1709" s="48">
        <f t="shared" si="447"/>
        <v>25</v>
      </c>
      <c r="AC1709" s="48">
        <f t="shared" si="448"/>
        <v>13</v>
      </c>
      <c r="AD1709" s="48">
        <f t="shared" si="449"/>
        <v>30</v>
      </c>
      <c r="AE1709" s="48" t="str">
        <f t="shared" si="450"/>
        <v>10.121.18.20</v>
      </c>
      <c r="AF1709" s="42" t="str">
        <f t="shared" si="451"/>
        <v>10.121.18.6</v>
      </c>
      <c r="AG1709" s="7" t="str">
        <f t="shared" si="452"/>
        <v>NAVA WADAJ</v>
      </c>
      <c r="AH1709" s="7" t="str">
        <f t="shared" si="453"/>
        <v>NARANPURA 1(GNE)</v>
      </c>
      <c r="AI1709" s="7" t="str">
        <f t="shared" si="454"/>
        <v>S4P1</v>
      </c>
      <c r="AJ1709" s="7" t="str">
        <f t="shared" si="455"/>
        <v>S3P1</v>
      </c>
      <c r="AK1709" s="7" t="str">
        <f>IFERROR(VLOOKUP(Z1709,'PASTE-DL-ALARMS'!$Q$10:$W$2200,7,FALSE),"")</f>
        <v/>
      </c>
      <c r="AL1709" s="55" t="str">
        <f>IFERROR(VLOOKUP(Z1709,'PASTE-DL-ALARMS'!$Q$10:$W$2200,3,FALSE),"")</f>
        <v/>
      </c>
      <c r="AM1709" s="7" t="str">
        <f t="shared" si="456"/>
        <v>10.121.18.20_NAVA WADAJ_S4P1</v>
      </c>
      <c r="AN1709" s="55" t="str">
        <f t="shared" si="457"/>
        <v>10.121.18.6_NARANPURA 1(GNE)_S3P1</v>
      </c>
      <c r="AO1709" s="72" t="e">
        <f t="shared" ca="1" si="458"/>
        <v>#VALUE!</v>
      </c>
      <c r="AP1709" s="7" t="str">
        <f>IFERROR(VLOOKUP(Z1709,'PASTE-DL-ALARMS'!$Q$10:$Z$2800,8,FALSE),"")</f>
        <v/>
      </c>
    </row>
    <row r="1710" spans="1:42" x14ac:dyDescent="0.25">
      <c r="A1710" s="20"/>
      <c r="B1710" s="20"/>
      <c r="C1710" s="20" t="str">
        <f>IF(D1710="Critical",MAX($C$8:C1709)+1,"")</f>
        <v/>
      </c>
      <c r="D1710" s="20" t="str">
        <f t="shared" si="442"/>
        <v>-</v>
      </c>
      <c r="E1710" s="20" t="str">
        <f>VLOOKUP('PASTE-DOWN-DL'!F1710,'SSA-CODE'!$D$4:$E$56,2,FALSE)</f>
        <v>VAL</v>
      </c>
      <c r="F1710" s="48" t="str">
        <f t="shared" si="443"/>
        <v>SSA VAL</v>
      </c>
      <c r="G1710" s="48" t="str">
        <f t="shared" si="444"/>
        <v xml:space="preserve">	SSA VAL</v>
      </c>
      <c r="H1710" s="20">
        <v>1701</v>
      </c>
      <c r="I1710" t="s">
        <v>15886</v>
      </c>
      <c r="J1710" t="s">
        <v>6260</v>
      </c>
      <c r="K1710" t="s">
        <v>6261</v>
      </c>
      <c r="L1710" t="s">
        <v>6262</v>
      </c>
      <c r="M1710" t="s">
        <v>6263</v>
      </c>
      <c r="N1710" t="s">
        <v>15887</v>
      </c>
      <c r="O1710" t="s">
        <v>15888</v>
      </c>
      <c r="P1710" t="s">
        <v>6266</v>
      </c>
      <c r="Q1710" t="s">
        <v>6400</v>
      </c>
      <c r="R1710" t="s">
        <v>6608</v>
      </c>
      <c r="S1710" t="s">
        <v>15889</v>
      </c>
      <c r="T1710" t="s">
        <v>6937</v>
      </c>
      <c r="U1710" t="s">
        <v>7348</v>
      </c>
      <c r="V1710" t="s">
        <v>6271</v>
      </c>
      <c r="W1710" t="s">
        <v>15890</v>
      </c>
      <c r="X1710" t="s">
        <v>15891</v>
      </c>
      <c r="Y1710" t="s">
        <v>6269</v>
      </c>
      <c r="Z1710" s="48" t="str">
        <f t="shared" si="445"/>
        <v>SSA VAL-10.121.16.107-KAPRADA-TE_4/1-10.121.16.81-SUTHARPADA_3/1</v>
      </c>
      <c r="AA1710" s="48">
        <f t="shared" si="446"/>
        <v>15</v>
      </c>
      <c r="AB1710" s="48">
        <f t="shared" si="447"/>
        <v>26</v>
      </c>
      <c r="AC1710" s="48">
        <f t="shared" si="448"/>
        <v>14</v>
      </c>
      <c r="AD1710" s="48">
        <f t="shared" si="449"/>
        <v>25</v>
      </c>
      <c r="AE1710" s="48" t="str">
        <f t="shared" si="450"/>
        <v>10.121.16.107</v>
      </c>
      <c r="AF1710" s="42" t="str">
        <f t="shared" si="451"/>
        <v>10.121.16.81</v>
      </c>
      <c r="AG1710" s="7" t="str">
        <f t="shared" si="452"/>
        <v>KAPRADA-TE</v>
      </c>
      <c r="AH1710" s="7" t="str">
        <f t="shared" si="453"/>
        <v>SUTHARPADA</v>
      </c>
      <c r="AI1710" s="7" t="str">
        <f t="shared" si="454"/>
        <v>S4P1</v>
      </c>
      <c r="AJ1710" s="7" t="str">
        <f t="shared" si="455"/>
        <v>S3P1</v>
      </c>
      <c r="AK1710" s="7" t="str">
        <f>IFERROR(VLOOKUP(Z1710,'PASTE-DL-ALARMS'!$Q$10:$W$2200,7,FALSE),"")</f>
        <v/>
      </c>
      <c r="AL1710" s="55" t="str">
        <f>IFERROR(VLOOKUP(Z1710,'PASTE-DL-ALARMS'!$Q$10:$W$2200,3,FALSE),"")</f>
        <v/>
      </c>
      <c r="AM1710" s="7" t="str">
        <f t="shared" si="456"/>
        <v>10.121.16.107_KAPRADA-TE_S4P1</v>
      </c>
      <c r="AN1710" s="55" t="str">
        <f t="shared" si="457"/>
        <v>10.121.16.81_SUTHARPADA_S3P1</v>
      </c>
      <c r="AO1710" s="72" t="e">
        <f t="shared" ca="1" si="458"/>
        <v>#VALUE!</v>
      </c>
      <c r="AP1710" s="7" t="str">
        <f>IFERROR(VLOOKUP(Z1710,'PASTE-DL-ALARMS'!$Q$10:$Z$2800,8,FALSE),"")</f>
        <v/>
      </c>
    </row>
    <row r="1711" spans="1:42" x14ac:dyDescent="0.25">
      <c r="A1711" s="20"/>
      <c r="B1711" s="20"/>
      <c r="C1711" s="20" t="str">
        <f>IF(D1711="Critical",MAX($C$8:C1710)+1,"")</f>
        <v/>
      </c>
      <c r="D1711" s="20" t="str">
        <f t="shared" si="442"/>
        <v>-</v>
      </c>
      <c r="E1711" s="20" t="str">
        <f>VLOOKUP('PASTE-DOWN-DL'!F1711,'SSA-CODE'!$D$4:$E$56,2,FALSE)</f>
        <v>WTR AM</v>
      </c>
      <c r="F1711" s="48" t="str">
        <f t="shared" si="443"/>
        <v>WTR AM</v>
      </c>
      <c r="G1711" s="48" t="str">
        <f t="shared" si="444"/>
        <v xml:space="preserve">	WTR AM</v>
      </c>
      <c r="H1711" s="20">
        <v>1702</v>
      </c>
      <c r="I1711" t="s">
        <v>15892</v>
      </c>
      <c r="J1711" t="s">
        <v>6260</v>
      </c>
      <c r="K1711" t="s">
        <v>6261</v>
      </c>
      <c r="L1711" t="s">
        <v>6262</v>
      </c>
      <c r="M1711" t="s">
        <v>6263</v>
      </c>
      <c r="N1711" t="s">
        <v>15893</v>
      </c>
      <c r="O1711" t="s">
        <v>15894</v>
      </c>
      <c r="P1711" t="s">
        <v>6266</v>
      </c>
      <c r="Q1711" t="s">
        <v>6416</v>
      </c>
      <c r="R1711" t="s">
        <v>6529</v>
      </c>
      <c r="S1711" t="s">
        <v>6269</v>
      </c>
      <c r="T1711" t="s">
        <v>6602</v>
      </c>
      <c r="U1711" t="s">
        <v>6269</v>
      </c>
      <c r="V1711" t="s">
        <v>6271</v>
      </c>
      <c r="W1711" t="s">
        <v>15895</v>
      </c>
      <c r="X1711" t="s">
        <v>15896</v>
      </c>
      <c r="Y1711" t="s">
        <v>6269</v>
      </c>
      <c r="Z1711" s="48" t="str">
        <f t="shared" si="445"/>
        <v>WTR AM-10.121.16.1-TN725B R2.0.1_Bharuch City\S3P1-10.121.16.2-TN705B_ANKLESHWAR B1\S4P1</v>
      </c>
      <c r="AA1711" s="48">
        <f t="shared" si="446"/>
        <v>13</v>
      </c>
      <c r="AB1711" s="48">
        <f t="shared" si="447"/>
        <v>24</v>
      </c>
      <c r="AC1711" s="48">
        <f t="shared" si="448"/>
        <v>13</v>
      </c>
      <c r="AD1711" s="48">
        <f t="shared" si="449"/>
        <v>26</v>
      </c>
      <c r="AE1711" s="48" t="str">
        <f t="shared" si="450"/>
        <v>10.121.16.2</v>
      </c>
      <c r="AF1711" s="42" t="str">
        <f t="shared" si="451"/>
        <v>10.121.16.1</v>
      </c>
      <c r="AG1711" s="7" t="str">
        <f t="shared" si="452"/>
        <v>Ankleshwar</v>
      </c>
      <c r="AH1711" s="7" t="str">
        <f t="shared" si="453"/>
        <v>Bharuch City</v>
      </c>
      <c r="AI1711" s="7" t="str">
        <f t="shared" si="454"/>
        <v>S4P1</v>
      </c>
      <c r="AJ1711" s="7" t="str">
        <f t="shared" si="455"/>
        <v>S3P1</v>
      </c>
      <c r="AK1711" s="7" t="str">
        <f>IFERROR(VLOOKUP(Z1711,'PASTE-DL-ALARMS'!$Q$10:$W$2200,7,FALSE),"")</f>
        <v/>
      </c>
      <c r="AL1711" s="55" t="str">
        <f>IFERROR(VLOOKUP(Z1711,'PASTE-DL-ALARMS'!$Q$10:$W$2200,3,FALSE),"")</f>
        <v/>
      </c>
      <c r="AM1711" s="7" t="str">
        <f t="shared" si="456"/>
        <v>10.121.16.2_Ankleshwar_S4P1</v>
      </c>
      <c r="AN1711" s="55" t="str">
        <f t="shared" si="457"/>
        <v>10.121.16.1_Bharuch City_S3P1</v>
      </c>
      <c r="AO1711" s="72" t="e">
        <f t="shared" ca="1" si="458"/>
        <v>#VALUE!</v>
      </c>
      <c r="AP1711" s="7" t="str">
        <f>IFERROR(VLOOKUP(Z1711,'PASTE-DL-ALARMS'!$Q$10:$Z$2800,8,FALSE),"")</f>
        <v/>
      </c>
    </row>
    <row r="1712" spans="1:42" x14ac:dyDescent="0.25">
      <c r="A1712" s="20"/>
      <c r="B1712" s="20"/>
      <c r="C1712" s="20" t="str">
        <f>IF(D1712="Critical",MAX($C$8:C1711)+1,"")</f>
        <v/>
      </c>
      <c r="D1712" s="20" t="str">
        <f t="shared" si="442"/>
        <v>-</v>
      </c>
      <c r="E1712" s="20" t="str">
        <f>VLOOKUP('PASTE-DOWN-DL'!F1712,'SSA-CODE'!$D$4:$E$56,2,FALSE)</f>
        <v>MSN</v>
      </c>
      <c r="F1712" s="48" t="str">
        <f t="shared" si="443"/>
        <v>SSA MEH</v>
      </c>
      <c r="G1712" s="48" t="str">
        <f t="shared" si="444"/>
        <v xml:space="preserve">	SSA MEH</v>
      </c>
      <c r="H1712" s="20">
        <v>1703</v>
      </c>
      <c r="I1712" t="s">
        <v>15897</v>
      </c>
      <c r="J1712" t="s">
        <v>6260</v>
      </c>
      <c r="K1712" t="s">
        <v>6275</v>
      </c>
      <c r="L1712" t="s">
        <v>6262</v>
      </c>
      <c r="M1712" t="s">
        <v>6263</v>
      </c>
      <c r="N1712" t="s">
        <v>15898</v>
      </c>
      <c r="O1712" t="s">
        <v>15899</v>
      </c>
      <c r="P1712" t="s">
        <v>6266</v>
      </c>
      <c r="Q1712" t="s">
        <v>7052</v>
      </c>
      <c r="R1712" t="s">
        <v>6279</v>
      </c>
      <c r="S1712" t="s">
        <v>15900</v>
      </c>
      <c r="T1712" t="s">
        <v>6313</v>
      </c>
      <c r="U1712" t="s">
        <v>15900</v>
      </c>
      <c r="V1712" t="s">
        <v>6271</v>
      </c>
      <c r="W1712" t="s">
        <v>15901</v>
      </c>
      <c r="X1712" t="s">
        <v>15902</v>
      </c>
      <c r="Y1712" t="s">
        <v>6269</v>
      </c>
      <c r="Z1712" s="48" t="str">
        <f t="shared" si="445"/>
        <v>SSA MEH-10.121.25.124-CARRIER-ROOM_5/5-10.121.15.193-Mehsana3(GNE)_5/2</v>
      </c>
      <c r="AA1712" s="48">
        <f t="shared" si="446"/>
        <v>15</v>
      </c>
      <c r="AB1712" s="48">
        <f t="shared" si="447"/>
        <v>28</v>
      </c>
      <c r="AC1712" s="48">
        <f t="shared" si="448"/>
        <v>15</v>
      </c>
      <c r="AD1712" s="48">
        <f t="shared" si="449"/>
        <v>29</v>
      </c>
      <c r="AE1712" s="48" t="str">
        <f t="shared" si="450"/>
        <v>10.121.25.124</v>
      </c>
      <c r="AF1712" s="42" t="str">
        <f t="shared" si="451"/>
        <v>10.121.15.193</v>
      </c>
      <c r="AG1712" s="7" t="str">
        <f t="shared" si="452"/>
        <v>CARRIER-ROOM</v>
      </c>
      <c r="AH1712" s="7" t="str">
        <f t="shared" si="453"/>
        <v>Mehsana3(GNE)</v>
      </c>
      <c r="AI1712" s="7" t="str">
        <f t="shared" si="454"/>
        <v>S5P5</v>
      </c>
      <c r="AJ1712" s="7" t="str">
        <f t="shared" si="455"/>
        <v>S5P2</v>
      </c>
      <c r="AK1712" s="7" t="str">
        <f>IFERROR(VLOOKUP(Z1712,'PASTE-DL-ALARMS'!$Q$10:$W$2200,7,FALSE),"")</f>
        <v/>
      </c>
      <c r="AL1712" s="55" t="str">
        <f>IFERROR(VLOOKUP(Z1712,'PASTE-DL-ALARMS'!$Q$10:$W$2200,3,FALSE),"")</f>
        <v/>
      </c>
      <c r="AM1712" s="7" t="str">
        <f t="shared" si="456"/>
        <v>10.121.25.124_CARRIER-ROOM_S5P5</v>
      </c>
      <c r="AN1712" s="55" t="str">
        <f t="shared" si="457"/>
        <v>10.121.15.193_Mehsana3(GNE)_S5P2</v>
      </c>
      <c r="AO1712" s="72" t="e">
        <f t="shared" ca="1" si="458"/>
        <v>#VALUE!</v>
      </c>
      <c r="AP1712" s="7" t="str">
        <f>IFERROR(VLOOKUP(Z1712,'PASTE-DL-ALARMS'!$Q$10:$Z$2800,8,FALSE),"")</f>
        <v/>
      </c>
    </row>
    <row r="1713" spans="1:42" x14ac:dyDescent="0.25">
      <c r="A1713" s="20"/>
      <c r="B1713" s="20"/>
      <c r="C1713" s="20" t="str">
        <f>IF(D1713="Critical",MAX($C$8:C1712)+1,"")</f>
        <v/>
      </c>
      <c r="D1713" s="20" t="str">
        <f t="shared" si="442"/>
        <v>-</v>
      </c>
      <c r="E1713" s="20" t="str">
        <f>VLOOKUP('PASTE-DOWN-DL'!F1713,'SSA-CODE'!$D$4:$E$56,2,FALSE)</f>
        <v>AHD</v>
      </c>
      <c r="F1713" s="48" t="str">
        <f t="shared" si="443"/>
        <v>SSA AM</v>
      </c>
      <c r="G1713" s="48" t="str">
        <f t="shared" si="444"/>
        <v xml:space="preserve">	SSA AM</v>
      </c>
      <c r="H1713" s="20">
        <v>1704</v>
      </c>
      <c r="I1713" t="s">
        <v>15903</v>
      </c>
      <c r="J1713" t="s">
        <v>6466</v>
      </c>
      <c r="K1713" t="s">
        <v>6275</v>
      </c>
      <c r="L1713" t="s">
        <v>6262</v>
      </c>
      <c r="M1713" t="s">
        <v>6263</v>
      </c>
      <c r="N1713" t="s">
        <v>15904</v>
      </c>
      <c r="O1713" t="s">
        <v>15905</v>
      </c>
      <c r="P1713" t="s">
        <v>6266</v>
      </c>
      <c r="Q1713" t="s">
        <v>6393</v>
      </c>
      <c r="R1713" t="s">
        <v>6279</v>
      </c>
      <c r="S1713" t="s">
        <v>15906</v>
      </c>
      <c r="T1713" t="s">
        <v>6287</v>
      </c>
      <c r="U1713" t="s">
        <v>15906</v>
      </c>
      <c r="V1713" t="s">
        <v>6271</v>
      </c>
      <c r="W1713" t="s">
        <v>15907</v>
      </c>
      <c r="X1713" t="s">
        <v>15908</v>
      </c>
      <c r="Y1713" t="s">
        <v>6269</v>
      </c>
      <c r="Z1713" s="48" t="str">
        <f t="shared" si="445"/>
        <v>SSA AM-10.121.17.201-GulbaiTekra3_4/10-10.121.18.66-GulbiaTkera_4/10</v>
      </c>
      <c r="AA1713" s="48">
        <f t="shared" si="446"/>
        <v>14</v>
      </c>
      <c r="AB1713" s="48">
        <f t="shared" si="447"/>
        <v>28</v>
      </c>
      <c r="AC1713" s="48">
        <f t="shared" si="448"/>
        <v>15</v>
      </c>
      <c r="AD1713" s="48">
        <f t="shared" si="449"/>
        <v>30</v>
      </c>
      <c r="AE1713" s="48" t="str">
        <f t="shared" si="450"/>
        <v>10.121.18.66</v>
      </c>
      <c r="AF1713" s="42" t="str">
        <f t="shared" si="451"/>
        <v>10.121.17.201</v>
      </c>
      <c r="AG1713" s="7" t="str">
        <f t="shared" si="452"/>
        <v>GULABAI TEKRA</v>
      </c>
      <c r="AH1713" s="7" t="str">
        <f t="shared" si="453"/>
        <v>GULBAI-TEKRA 3</v>
      </c>
      <c r="AI1713" s="7" t="str">
        <f t="shared" si="454"/>
        <v>S4P10</v>
      </c>
      <c r="AJ1713" s="7" t="str">
        <f t="shared" si="455"/>
        <v>S4P10</v>
      </c>
      <c r="AK1713" s="7" t="str">
        <f>IFERROR(VLOOKUP(Z1713,'PASTE-DL-ALARMS'!$Q$10:$W$2200,7,FALSE),"")</f>
        <v/>
      </c>
      <c r="AL1713" s="55" t="str">
        <f>IFERROR(VLOOKUP(Z1713,'PASTE-DL-ALARMS'!$Q$10:$W$2200,3,FALSE),"")</f>
        <v/>
      </c>
      <c r="AM1713" s="7" t="str">
        <f t="shared" si="456"/>
        <v>10.121.18.66_GULABAI TEKRA_S4P10</v>
      </c>
      <c r="AN1713" s="55" t="str">
        <f t="shared" si="457"/>
        <v>10.121.17.201_GULBAI-TEKRA 3_S4P10</v>
      </c>
      <c r="AO1713" s="72" t="e">
        <f t="shared" ca="1" si="458"/>
        <v>#VALUE!</v>
      </c>
      <c r="AP1713" s="7" t="str">
        <f>IFERROR(VLOOKUP(Z1713,'PASTE-DL-ALARMS'!$Q$10:$Z$2800,8,FALSE),"")</f>
        <v/>
      </c>
    </row>
    <row r="1714" spans="1:42" x14ac:dyDescent="0.25">
      <c r="A1714" s="20"/>
      <c r="B1714" s="20"/>
      <c r="C1714" s="20" t="str">
        <f>IF(D1714="Critical",MAX($C$8:C1713)+1,"")</f>
        <v/>
      </c>
      <c r="D1714" s="20" t="str">
        <f t="shared" si="442"/>
        <v>-</v>
      </c>
      <c r="E1714" s="20" t="str">
        <f>VLOOKUP('PASTE-DOWN-DL'!F1714,'SSA-CODE'!$D$4:$E$56,2,FALSE)</f>
        <v>BHV</v>
      </c>
      <c r="F1714" s="48" t="str">
        <f t="shared" si="443"/>
        <v>SSA BV</v>
      </c>
      <c r="G1714" s="48" t="str">
        <f t="shared" si="444"/>
        <v xml:space="preserve">	SSA BV</v>
      </c>
      <c r="H1714" s="20">
        <v>1705</v>
      </c>
      <c r="I1714" t="s">
        <v>15909</v>
      </c>
      <c r="J1714" t="s">
        <v>6260</v>
      </c>
      <c r="K1714" t="s">
        <v>6261</v>
      </c>
      <c r="L1714" t="s">
        <v>6262</v>
      </c>
      <c r="M1714" t="s">
        <v>6263</v>
      </c>
      <c r="N1714" t="s">
        <v>15910</v>
      </c>
      <c r="O1714" t="s">
        <v>15911</v>
      </c>
      <c r="P1714" t="s">
        <v>6266</v>
      </c>
      <c r="Q1714" t="s">
        <v>6360</v>
      </c>
      <c r="R1714" t="s">
        <v>6686</v>
      </c>
      <c r="S1714" t="s">
        <v>7308</v>
      </c>
      <c r="T1714" t="s">
        <v>6800</v>
      </c>
      <c r="U1714" t="s">
        <v>7308</v>
      </c>
      <c r="V1714" t="s">
        <v>6271</v>
      </c>
      <c r="W1714" t="s">
        <v>15912</v>
      </c>
      <c r="X1714" t="s">
        <v>15913</v>
      </c>
      <c r="Y1714" t="s">
        <v>6269</v>
      </c>
      <c r="Z1714" s="48" t="str">
        <f t="shared" si="445"/>
        <v>SSA BV-10.121.17.131-Sihor_B2 / S5P1-10.121.96.194-Songadh_B1 / S4P1</v>
      </c>
      <c r="AA1714" s="48">
        <f t="shared" si="446"/>
        <v>15</v>
      </c>
      <c r="AB1714" s="48">
        <f t="shared" si="447"/>
        <v>21</v>
      </c>
      <c r="AC1714" s="48">
        <f t="shared" si="448"/>
        <v>15</v>
      </c>
      <c r="AD1714" s="48">
        <f t="shared" si="449"/>
        <v>23</v>
      </c>
      <c r="AE1714" s="48" t="str">
        <f t="shared" si="450"/>
        <v>10.121.17.131</v>
      </c>
      <c r="AF1714" s="42" t="str">
        <f t="shared" si="451"/>
        <v>10.121.17.163</v>
      </c>
      <c r="AG1714" s="7" t="str">
        <f t="shared" si="452"/>
        <v>SIHOR</v>
      </c>
      <c r="AH1714" s="7" t="str">
        <f t="shared" si="453"/>
        <v>Songadh</v>
      </c>
      <c r="AI1714" s="7" t="str">
        <f t="shared" si="454"/>
        <v>S5P1</v>
      </c>
      <c r="AJ1714" s="7" t="str">
        <f t="shared" si="455"/>
        <v>S4P1</v>
      </c>
      <c r="AK1714" s="7" t="str">
        <f>IFERROR(VLOOKUP(Z1714,'PASTE-DL-ALARMS'!$Q$10:$W$2200,7,FALSE),"")</f>
        <v/>
      </c>
      <c r="AL1714" s="55" t="str">
        <f>IFERROR(VLOOKUP(Z1714,'PASTE-DL-ALARMS'!$Q$10:$W$2200,3,FALSE),"")</f>
        <v/>
      </c>
      <c r="AM1714" s="7" t="str">
        <f t="shared" si="456"/>
        <v>10.121.17.131_SIHOR_S5P1</v>
      </c>
      <c r="AN1714" s="55" t="str">
        <f t="shared" si="457"/>
        <v>10.121.17.163_Songadh_S4P1</v>
      </c>
      <c r="AO1714" s="72" t="e">
        <f t="shared" ca="1" si="458"/>
        <v>#VALUE!</v>
      </c>
      <c r="AP1714" s="7" t="str">
        <f>IFERROR(VLOOKUP(Z1714,'PASTE-DL-ALARMS'!$Q$10:$Z$2800,8,FALSE),"")</f>
        <v/>
      </c>
    </row>
    <row r="1715" spans="1:42" x14ac:dyDescent="0.25">
      <c r="A1715" s="20"/>
      <c r="B1715" s="20"/>
      <c r="C1715" s="20" t="str">
        <f>IF(D1715="Critical",MAX($C$8:C1714)+1,"")</f>
        <v/>
      </c>
      <c r="D1715" s="20" t="str">
        <f t="shared" si="442"/>
        <v>-</v>
      </c>
      <c r="E1715" s="20" t="str">
        <f>VLOOKUP('PASTE-DOWN-DL'!F1715,'SSA-CODE'!$D$4:$E$56,2,FALSE)</f>
        <v>AHD</v>
      </c>
      <c r="F1715" s="48" t="str">
        <f t="shared" si="443"/>
        <v>SSA AM</v>
      </c>
      <c r="G1715" s="48" t="str">
        <f t="shared" si="444"/>
        <v xml:space="preserve">	SSA AM</v>
      </c>
      <c r="H1715" s="20">
        <v>1706</v>
      </c>
      <c r="I1715" t="s">
        <v>15914</v>
      </c>
      <c r="J1715" t="s">
        <v>6260</v>
      </c>
      <c r="K1715" t="s">
        <v>6275</v>
      </c>
      <c r="L1715" t="s">
        <v>6262</v>
      </c>
      <c r="M1715" t="s">
        <v>6263</v>
      </c>
      <c r="N1715" t="s">
        <v>15915</v>
      </c>
      <c r="O1715" t="s">
        <v>15916</v>
      </c>
      <c r="P1715" t="s">
        <v>6266</v>
      </c>
      <c r="Q1715" t="s">
        <v>6826</v>
      </c>
      <c r="R1715" t="s">
        <v>6279</v>
      </c>
      <c r="S1715" t="s">
        <v>6589</v>
      </c>
      <c r="T1715" t="s">
        <v>6287</v>
      </c>
      <c r="U1715" t="s">
        <v>6589</v>
      </c>
      <c r="V1715" t="s">
        <v>6271</v>
      </c>
      <c r="W1715" t="s">
        <v>15917</v>
      </c>
      <c r="X1715" t="s">
        <v>15918</v>
      </c>
      <c r="Y1715" t="s">
        <v>6269</v>
      </c>
      <c r="Z1715" s="48" t="str">
        <f t="shared" si="445"/>
        <v>SSA AM-10.121.18.250-Sector-10.121.18.85-GULBAI TEKR</v>
      </c>
      <c r="AA1715" s="48">
        <f t="shared" si="446"/>
        <v>14</v>
      </c>
      <c r="AB1715" s="48">
        <f t="shared" si="447"/>
        <v>34</v>
      </c>
      <c r="AC1715" s="48">
        <f t="shared" si="448"/>
        <v>15</v>
      </c>
      <c r="AD1715" s="48">
        <f t="shared" si="449"/>
        <v>25</v>
      </c>
      <c r="AE1715" s="48" t="str">
        <f t="shared" si="450"/>
        <v>10.121.18.85</v>
      </c>
      <c r="AF1715" s="42" t="str">
        <f t="shared" si="451"/>
        <v>10.121.18.250</v>
      </c>
      <c r="AG1715" s="7" t="str">
        <f t="shared" si="452"/>
        <v>GULBAI TEKRA CPAN 1</v>
      </c>
      <c r="AH1715" s="7" t="str">
        <f t="shared" si="453"/>
        <v>SECTOR 11</v>
      </c>
      <c r="AI1715" s="7" t="str">
        <f t="shared" si="454"/>
        <v>S6P2</v>
      </c>
      <c r="AJ1715" s="7" t="str">
        <f t="shared" si="455"/>
        <v>S6P2</v>
      </c>
      <c r="AK1715" s="7" t="str">
        <f>IFERROR(VLOOKUP(Z1715,'PASTE-DL-ALARMS'!$Q$10:$W$2200,7,FALSE),"")</f>
        <v/>
      </c>
      <c r="AL1715" s="55" t="str">
        <f>IFERROR(VLOOKUP(Z1715,'PASTE-DL-ALARMS'!$Q$10:$W$2200,3,FALSE),"")</f>
        <v/>
      </c>
      <c r="AM1715" s="7" t="str">
        <f t="shared" si="456"/>
        <v>10.121.18.85_GULBAI TEKRA CPAN 1_S6P2</v>
      </c>
      <c r="AN1715" s="55" t="str">
        <f t="shared" si="457"/>
        <v>10.121.18.250_SECTOR 11_S6P2</v>
      </c>
      <c r="AO1715" s="72" t="e">
        <f t="shared" ca="1" si="458"/>
        <v>#VALUE!</v>
      </c>
      <c r="AP1715" s="7" t="str">
        <f>IFERROR(VLOOKUP(Z1715,'PASTE-DL-ALARMS'!$Q$10:$Z$2800,8,FALSE),"")</f>
        <v/>
      </c>
    </row>
    <row r="1716" spans="1:42" x14ac:dyDescent="0.25">
      <c r="A1716" s="20"/>
      <c r="B1716" s="20"/>
      <c r="C1716" s="20" t="str">
        <f>IF(D1716="Critical",MAX($C$8:C1715)+1,"")</f>
        <v/>
      </c>
      <c r="D1716" s="20" t="str">
        <f t="shared" si="442"/>
        <v>-</v>
      </c>
      <c r="E1716" s="20" t="str">
        <f>VLOOKUP('PASTE-DOWN-DL'!F1716,'SSA-CODE'!$D$4:$E$56,2,FALSE)</f>
        <v>BUJ</v>
      </c>
      <c r="F1716" s="48" t="str">
        <f t="shared" si="443"/>
        <v>SSA BUJ</v>
      </c>
      <c r="G1716" s="48" t="str">
        <f t="shared" si="444"/>
        <v xml:space="preserve">	SSA BUJ</v>
      </c>
      <c r="H1716" s="20">
        <v>1707</v>
      </c>
      <c r="I1716" t="s">
        <v>15919</v>
      </c>
      <c r="J1716" t="s">
        <v>6260</v>
      </c>
      <c r="K1716" t="s">
        <v>6275</v>
      </c>
      <c r="L1716" t="s">
        <v>6262</v>
      </c>
      <c r="M1716" t="s">
        <v>6263</v>
      </c>
      <c r="N1716" t="s">
        <v>15920</v>
      </c>
      <c r="O1716" t="s">
        <v>15921</v>
      </c>
      <c r="P1716" t="s">
        <v>6266</v>
      </c>
      <c r="Q1716" t="s">
        <v>6876</v>
      </c>
      <c r="R1716" t="s">
        <v>6279</v>
      </c>
      <c r="S1716" t="s">
        <v>6269</v>
      </c>
      <c r="T1716" t="s">
        <v>6394</v>
      </c>
      <c r="U1716" t="s">
        <v>6269</v>
      </c>
      <c r="V1716" t="s">
        <v>6271</v>
      </c>
      <c r="W1716" t="s">
        <v>15922</v>
      </c>
      <c r="X1716" t="s">
        <v>15923</v>
      </c>
      <c r="Y1716" t="s">
        <v>6269</v>
      </c>
      <c r="Z1716" s="48" t="str">
        <f t="shared" si="445"/>
        <v>SSA BUJ-10.121.24.112-IFFCO_TE_PH2_1/5-10.121.24.115-IFFCO Guest House_PH2_2/5</v>
      </c>
      <c r="AA1716" s="48">
        <f t="shared" si="446"/>
        <v>15</v>
      </c>
      <c r="AB1716" s="48">
        <f t="shared" si="447"/>
        <v>24</v>
      </c>
      <c r="AC1716" s="48">
        <f t="shared" si="448"/>
        <v>15</v>
      </c>
      <c r="AD1716" s="48">
        <f t="shared" si="449"/>
        <v>33</v>
      </c>
      <c r="AE1716" s="48" t="str">
        <f t="shared" si="450"/>
        <v>10.121.24.112</v>
      </c>
      <c r="AF1716" s="42" t="str">
        <f t="shared" si="451"/>
        <v>10.121.24.115</v>
      </c>
      <c r="AG1716" s="7" t="str">
        <f t="shared" si="452"/>
        <v>IFFCO TE</v>
      </c>
      <c r="AH1716" s="7" t="str">
        <f t="shared" si="453"/>
        <v>IFFCO Guest House</v>
      </c>
      <c r="AI1716" s="7" t="str">
        <f t="shared" si="454"/>
        <v>S1P5</v>
      </c>
      <c r="AJ1716" s="7" t="str">
        <f t="shared" si="455"/>
        <v>S2P5</v>
      </c>
      <c r="AK1716" s="7" t="str">
        <f>IFERROR(VLOOKUP(Z1716,'PASTE-DL-ALARMS'!$Q$10:$W$2200,7,FALSE),"")</f>
        <v/>
      </c>
      <c r="AL1716" s="55" t="str">
        <f>IFERROR(VLOOKUP(Z1716,'PASTE-DL-ALARMS'!$Q$10:$W$2200,3,FALSE),"")</f>
        <v/>
      </c>
      <c r="AM1716" s="7" t="str">
        <f t="shared" si="456"/>
        <v>10.121.24.112_IFFCO TE_S1P5</v>
      </c>
      <c r="AN1716" s="55" t="str">
        <f t="shared" si="457"/>
        <v>10.121.24.115_IFFCO Guest House_S2P5</v>
      </c>
      <c r="AO1716" s="72" t="e">
        <f t="shared" ca="1" si="458"/>
        <v>#VALUE!</v>
      </c>
      <c r="AP1716" s="7" t="str">
        <f>IFERROR(VLOOKUP(Z1716,'PASTE-DL-ALARMS'!$Q$10:$Z$2800,8,FALSE),"")</f>
        <v/>
      </c>
    </row>
    <row r="1717" spans="1:42" x14ac:dyDescent="0.25">
      <c r="A1717" s="20"/>
      <c r="B1717" s="20"/>
      <c r="C1717" s="20" t="str">
        <f>IF(D1717="Critical",MAX($C$8:C1716)+1,"")</f>
        <v/>
      </c>
      <c r="D1717" s="20" t="str">
        <f t="shared" si="442"/>
        <v>-</v>
      </c>
      <c r="E1717" s="20" t="str">
        <f>VLOOKUP('PASTE-DOWN-DL'!F1717,'SSA-CODE'!$D$4:$E$56,2,FALSE)</f>
        <v>VDA</v>
      </c>
      <c r="F1717" s="48" t="str">
        <f t="shared" si="443"/>
        <v>SSA VDR</v>
      </c>
      <c r="G1717" s="48" t="str">
        <f t="shared" si="444"/>
        <v xml:space="preserve">	SSA VDR</v>
      </c>
      <c r="H1717" s="20">
        <v>1708</v>
      </c>
      <c r="I1717" t="s">
        <v>15924</v>
      </c>
      <c r="J1717" t="s">
        <v>6260</v>
      </c>
      <c r="K1717" t="s">
        <v>6275</v>
      </c>
      <c r="L1717" t="s">
        <v>6262</v>
      </c>
      <c r="M1717" t="s">
        <v>6263</v>
      </c>
      <c r="N1717" t="s">
        <v>15925</v>
      </c>
      <c r="O1717" t="s">
        <v>15926</v>
      </c>
      <c r="P1717" t="s">
        <v>6266</v>
      </c>
      <c r="Q1717" t="s">
        <v>7052</v>
      </c>
      <c r="R1717" t="s">
        <v>6279</v>
      </c>
      <c r="S1717" t="s">
        <v>15927</v>
      </c>
      <c r="T1717" t="s">
        <v>6304</v>
      </c>
      <c r="U1717" t="s">
        <v>6708</v>
      </c>
      <c r="V1717" t="s">
        <v>6271</v>
      </c>
      <c r="W1717" t="s">
        <v>15928</v>
      </c>
      <c r="X1717" t="s">
        <v>15929</v>
      </c>
      <c r="Y1717" t="s">
        <v>6269</v>
      </c>
      <c r="Z1717" s="48" t="str">
        <f t="shared" si="445"/>
        <v>SSA VDR-10.121.19.150-CITY ENCLAVE BTS A1_1/6-10.121.19.165-Navapura BTS A1_1/5</v>
      </c>
      <c r="AA1717" s="48">
        <f t="shared" si="446"/>
        <v>15</v>
      </c>
      <c r="AB1717" s="48">
        <f t="shared" si="447"/>
        <v>28</v>
      </c>
      <c r="AC1717" s="48">
        <f t="shared" si="448"/>
        <v>15</v>
      </c>
      <c r="AD1717" s="48">
        <f t="shared" si="449"/>
        <v>32</v>
      </c>
      <c r="AE1717" s="48" t="str">
        <f t="shared" si="450"/>
        <v>10.121.19.165</v>
      </c>
      <c r="AF1717" s="42" t="str">
        <f t="shared" si="451"/>
        <v>10.121.19.150</v>
      </c>
      <c r="AG1717" s="7" t="str">
        <f t="shared" si="452"/>
        <v>Navapura BTS</v>
      </c>
      <c r="AH1717" s="7" t="str">
        <f t="shared" si="453"/>
        <v>CITY ENCLAVE BTS</v>
      </c>
      <c r="AI1717" s="7" t="str">
        <f t="shared" si="454"/>
        <v>S1P5</v>
      </c>
      <c r="AJ1717" s="7" t="str">
        <f t="shared" si="455"/>
        <v>S1P6</v>
      </c>
      <c r="AK1717" s="7" t="str">
        <f>IFERROR(VLOOKUP(Z1717,'PASTE-DL-ALARMS'!$Q$10:$W$2200,7,FALSE),"")</f>
        <v/>
      </c>
      <c r="AL1717" s="55" t="str">
        <f>IFERROR(VLOOKUP(Z1717,'PASTE-DL-ALARMS'!$Q$10:$W$2200,3,FALSE),"")</f>
        <v/>
      </c>
      <c r="AM1717" s="7" t="str">
        <f t="shared" si="456"/>
        <v>10.121.19.165_Navapura BTS_S1P5</v>
      </c>
      <c r="AN1717" s="55" t="str">
        <f t="shared" si="457"/>
        <v>10.121.19.150_CITY ENCLAVE BTS_S1P6</v>
      </c>
      <c r="AO1717" s="72" t="e">
        <f t="shared" ca="1" si="458"/>
        <v>#VALUE!</v>
      </c>
      <c r="AP1717" s="7" t="str">
        <f>IFERROR(VLOOKUP(Z1717,'PASTE-DL-ALARMS'!$Q$10:$Z$2800,8,FALSE),"")</f>
        <v/>
      </c>
    </row>
    <row r="1718" spans="1:42" x14ac:dyDescent="0.25">
      <c r="A1718" s="20"/>
      <c r="B1718" s="20"/>
      <c r="C1718" s="20" t="str">
        <f>IF(D1718="Critical",MAX($C$8:C1717)+1,"")</f>
        <v/>
      </c>
      <c r="D1718" s="20" t="str">
        <f t="shared" si="442"/>
        <v>-</v>
      </c>
      <c r="E1718" s="20" t="str">
        <f>VLOOKUP('PASTE-DOWN-DL'!F1718,'SSA-CODE'!$D$4:$E$56,2,FALSE)</f>
        <v>BUJ</v>
      </c>
      <c r="F1718" s="48" t="str">
        <f t="shared" si="443"/>
        <v>SSA BUJ</v>
      </c>
      <c r="G1718" s="48" t="str">
        <f t="shared" si="444"/>
        <v xml:space="preserve">	SSA BUJ</v>
      </c>
      <c r="H1718" s="20">
        <v>1709</v>
      </c>
      <c r="I1718" t="s">
        <v>15930</v>
      </c>
      <c r="J1718" t="s">
        <v>6260</v>
      </c>
      <c r="K1718" t="s">
        <v>6261</v>
      </c>
      <c r="L1718" t="s">
        <v>6262</v>
      </c>
      <c r="M1718" t="s">
        <v>6263</v>
      </c>
      <c r="N1718" t="s">
        <v>15931</v>
      </c>
      <c r="O1718" t="s">
        <v>15932</v>
      </c>
      <c r="P1718" t="s">
        <v>6266</v>
      </c>
      <c r="Q1718" t="s">
        <v>6876</v>
      </c>
      <c r="R1718" t="s">
        <v>6546</v>
      </c>
      <c r="S1718" t="s">
        <v>6269</v>
      </c>
      <c r="T1718" t="s">
        <v>6559</v>
      </c>
      <c r="U1718" t="s">
        <v>6269</v>
      </c>
      <c r="V1718" t="s">
        <v>6271</v>
      </c>
      <c r="W1718" t="s">
        <v>15933</v>
      </c>
      <c r="X1718" t="s">
        <v>15934</v>
      </c>
      <c r="Y1718" t="s">
        <v>6269</v>
      </c>
      <c r="Z1718" s="48" t="str">
        <f t="shared" si="445"/>
        <v>SSA BUJ-10.121.96.160-DUMRA_TN705B_GJ_SSA BUJ_PH3\S3P1-10.121.96.161-MANDAVI_TN705B_GJ_SSA BUJ_PH3\S4P1</v>
      </c>
      <c r="AA1718" s="48">
        <f t="shared" si="446"/>
        <v>15</v>
      </c>
      <c r="AB1718" s="48">
        <f t="shared" si="447"/>
        <v>21</v>
      </c>
      <c r="AC1718" s="48">
        <f t="shared" si="448"/>
        <v>15</v>
      </c>
      <c r="AD1718" s="48">
        <f t="shared" si="449"/>
        <v>23</v>
      </c>
      <c r="AE1718" s="48" t="str">
        <f t="shared" si="450"/>
        <v>10.121.96.160</v>
      </c>
      <c r="AF1718" s="42" t="str">
        <f t="shared" si="451"/>
        <v>10.121.96.161</v>
      </c>
      <c r="AG1718" s="7" t="str">
        <f t="shared" si="452"/>
        <v>DUMRA</v>
      </c>
      <c r="AH1718" s="7" t="str">
        <f t="shared" si="453"/>
        <v>MANDAVI</v>
      </c>
      <c r="AI1718" s="7" t="str">
        <f t="shared" si="454"/>
        <v>S3P1</v>
      </c>
      <c r="AJ1718" s="7" t="str">
        <f t="shared" si="455"/>
        <v>S4P1</v>
      </c>
      <c r="AK1718" s="7" t="str">
        <f>IFERROR(VLOOKUP(Z1718,'PASTE-DL-ALARMS'!$Q$10:$W$2200,7,FALSE),"")</f>
        <v/>
      </c>
      <c r="AL1718" s="55" t="str">
        <f>IFERROR(VLOOKUP(Z1718,'PASTE-DL-ALARMS'!$Q$10:$W$2200,3,FALSE),"")</f>
        <v/>
      </c>
      <c r="AM1718" s="7" t="str">
        <f t="shared" si="456"/>
        <v>10.121.96.160_DUMRA_S3P1</v>
      </c>
      <c r="AN1718" s="55" t="str">
        <f t="shared" si="457"/>
        <v>10.121.96.161_MANDAVI_S4P1</v>
      </c>
      <c r="AO1718" s="72" t="e">
        <f t="shared" ca="1" si="458"/>
        <v>#VALUE!</v>
      </c>
      <c r="AP1718" s="7" t="str">
        <f>IFERROR(VLOOKUP(Z1718,'PASTE-DL-ALARMS'!$Q$10:$Z$2800,8,FALSE),"")</f>
        <v/>
      </c>
    </row>
    <row r="1719" spans="1:42" x14ac:dyDescent="0.25">
      <c r="A1719" s="20"/>
      <c r="B1719" s="20"/>
      <c r="C1719" s="20" t="str">
        <f>IF(D1719="Critical",MAX($C$8:C1718)+1,"")</f>
        <v/>
      </c>
      <c r="D1719" s="20" t="str">
        <f t="shared" si="442"/>
        <v>-</v>
      </c>
      <c r="E1719" s="20" t="str">
        <f>VLOOKUP('PASTE-DOWN-DL'!F1719,'SSA-CODE'!$D$4:$E$56,2,FALSE)</f>
        <v>BCH</v>
      </c>
      <c r="F1719" s="48" t="str">
        <f t="shared" si="443"/>
        <v>SSA BCH</v>
      </c>
      <c r="G1719" s="48" t="str">
        <f t="shared" si="444"/>
        <v xml:space="preserve">	SSA BCH</v>
      </c>
      <c r="H1719" s="20">
        <v>1710</v>
      </c>
      <c r="I1719" t="s">
        <v>15935</v>
      </c>
      <c r="J1719" t="s">
        <v>6260</v>
      </c>
      <c r="K1719" t="s">
        <v>6275</v>
      </c>
      <c r="L1719" t="s">
        <v>6262</v>
      </c>
      <c r="M1719" t="s">
        <v>6263</v>
      </c>
      <c r="N1719" t="s">
        <v>15936</v>
      </c>
      <c r="O1719" t="s">
        <v>15937</v>
      </c>
      <c r="P1719" t="s">
        <v>6266</v>
      </c>
      <c r="Q1719" t="s">
        <v>7033</v>
      </c>
      <c r="R1719" t="s">
        <v>6279</v>
      </c>
      <c r="S1719" t="s">
        <v>7060</v>
      </c>
      <c r="T1719" t="s">
        <v>6486</v>
      </c>
      <c r="U1719" t="s">
        <v>6762</v>
      </c>
      <c r="V1719" t="s">
        <v>6271</v>
      </c>
      <c r="W1719" t="s">
        <v>15938</v>
      </c>
      <c r="X1719" t="s">
        <v>15939</v>
      </c>
      <c r="Y1719" t="s">
        <v>6269</v>
      </c>
      <c r="Z1719" s="48" t="str">
        <f t="shared" si="445"/>
        <v>SSA BCH-10.121.16.1-Bharuch City_TN725B_WTR_AM_PH1-10.121.68.7-Netrang_TN725B_WTR_AM_PH3</v>
      </c>
      <c r="AA1719" s="48">
        <f t="shared" si="446"/>
        <v>13</v>
      </c>
      <c r="AB1719" s="48">
        <f t="shared" si="447"/>
        <v>26</v>
      </c>
      <c r="AC1719" s="48">
        <f t="shared" si="448"/>
        <v>13</v>
      </c>
      <c r="AD1719" s="48">
        <f t="shared" si="449"/>
        <v>21</v>
      </c>
      <c r="AE1719" s="48" t="str">
        <f t="shared" si="450"/>
        <v>10.121.16.1</v>
      </c>
      <c r="AF1719" s="42" t="str">
        <f t="shared" si="451"/>
        <v>10.121.68.7</v>
      </c>
      <c r="AG1719" s="7" t="str">
        <f t="shared" si="452"/>
        <v>Bharuch City</v>
      </c>
      <c r="AH1719" s="7" t="str">
        <f t="shared" si="453"/>
        <v>Netrang</v>
      </c>
      <c r="AI1719" s="7" t="str">
        <f t="shared" si="454"/>
        <v>S6P5</v>
      </c>
      <c r="AJ1719" s="7" t="str">
        <f t="shared" si="455"/>
        <v>S3P5</v>
      </c>
      <c r="AK1719" s="7" t="str">
        <f>IFERROR(VLOOKUP(Z1719,'PASTE-DL-ALARMS'!$Q$10:$W$2200,7,FALSE),"")</f>
        <v/>
      </c>
      <c r="AL1719" s="55" t="str">
        <f>IFERROR(VLOOKUP(Z1719,'PASTE-DL-ALARMS'!$Q$10:$W$2200,3,FALSE),"")</f>
        <v/>
      </c>
      <c r="AM1719" s="7" t="str">
        <f t="shared" si="456"/>
        <v>10.121.16.1_Bharuch City_S6P5</v>
      </c>
      <c r="AN1719" s="55" t="str">
        <f t="shared" si="457"/>
        <v>10.121.68.7_Netrang_S3P5</v>
      </c>
      <c r="AO1719" s="72" t="e">
        <f t="shared" ca="1" si="458"/>
        <v>#VALUE!</v>
      </c>
      <c r="AP1719" s="7" t="str">
        <f>IFERROR(VLOOKUP(Z1719,'PASTE-DL-ALARMS'!$Q$10:$Z$2800,8,FALSE),"")</f>
        <v/>
      </c>
    </row>
    <row r="1720" spans="1:42" x14ac:dyDescent="0.25">
      <c r="A1720" s="20"/>
      <c r="B1720" s="20"/>
      <c r="C1720" s="20" t="str">
        <f>IF(D1720="Critical",MAX($C$8:C1719)+1,"")</f>
        <v/>
      </c>
      <c r="D1720" s="20" t="str">
        <f t="shared" si="442"/>
        <v>-</v>
      </c>
      <c r="E1720" s="20" t="str">
        <f>VLOOKUP('PASTE-DOWN-DL'!F1720,'SSA-CODE'!$D$4:$E$56,2,FALSE)</f>
        <v>MSN</v>
      </c>
      <c r="F1720" s="48" t="str">
        <f t="shared" si="443"/>
        <v>SSA MEH</v>
      </c>
      <c r="G1720" s="48" t="str">
        <f t="shared" si="444"/>
        <v xml:space="preserve">	SSA MEH</v>
      </c>
      <c r="H1720" s="20">
        <v>1711</v>
      </c>
      <c r="I1720" t="s">
        <v>15940</v>
      </c>
      <c r="J1720" t="s">
        <v>6260</v>
      </c>
      <c r="K1720" t="s">
        <v>6275</v>
      </c>
      <c r="L1720" t="s">
        <v>6262</v>
      </c>
      <c r="M1720" t="s">
        <v>6263</v>
      </c>
      <c r="N1720" t="s">
        <v>15941</v>
      </c>
      <c r="O1720" t="s">
        <v>15942</v>
      </c>
      <c r="P1720" t="s">
        <v>6266</v>
      </c>
      <c r="Q1720" t="s">
        <v>6616</v>
      </c>
      <c r="R1720" t="s">
        <v>6279</v>
      </c>
      <c r="S1720" t="s">
        <v>15943</v>
      </c>
      <c r="T1720" t="s">
        <v>6304</v>
      </c>
      <c r="U1720" t="s">
        <v>6989</v>
      </c>
      <c r="V1720" t="s">
        <v>6271</v>
      </c>
      <c r="W1720" t="s">
        <v>15944</v>
      </c>
      <c r="X1720" t="s">
        <v>15945</v>
      </c>
      <c r="Y1720" t="s">
        <v>6269</v>
      </c>
      <c r="Z1720" s="48" t="str">
        <f t="shared" si="445"/>
        <v>SSA MEH-10.121.25.74-DEDIYASAN EXCH-10.121.25.124-CARRRIER ROOM</v>
      </c>
      <c r="AA1720" s="48">
        <f t="shared" si="446"/>
        <v>14</v>
      </c>
      <c r="AB1720" s="48">
        <f t="shared" si="447"/>
        <v>29</v>
      </c>
      <c r="AC1720" s="48">
        <f t="shared" si="448"/>
        <v>15</v>
      </c>
      <c r="AD1720" s="48">
        <f t="shared" si="449"/>
        <v>28</v>
      </c>
      <c r="AE1720" s="48" t="str">
        <f t="shared" si="450"/>
        <v>10.121.25.74</v>
      </c>
      <c r="AF1720" s="42" t="str">
        <f t="shared" si="451"/>
        <v>10.121.25.124</v>
      </c>
      <c r="AG1720" s="7" t="str">
        <f t="shared" si="452"/>
        <v>DEDIYASAN EXCH</v>
      </c>
      <c r="AH1720" s="7" t="str">
        <f t="shared" si="453"/>
        <v>CARRIER-ROOM</v>
      </c>
      <c r="AI1720" s="7" t="str">
        <f t="shared" si="454"/>
        <v>S3P3</v>
      </c>
      <c r="AJ1720" s="7" t="str">
        <f t="shared" si="455"/>
        <v>S4P6</v>
      </c>
      <c r="AK1720" s="7" t="str">
        <f>IFERROR(VLOOKUP(Z1720,'PASTE-DL-ALARMS'!$Q$10:$W$2200,7,FALSE),"")</f>
        <v/>
      </c>
      <c r="AL1720" s="55" t="str">
        <f>IFERROR(VLOOKUP(Z1720,'PASTE-DL-ALARMS'!$Q$10:$W$2200,3,FALSE),"")</f>
        <v/>
      </c>
      <c r="AM1720" s="7" t="str">
        <f t="shared" si="456"/>
        <v>10.121.25.74_DEDIYASAN EXCH_S3P3</v>
      </c>
      <c r="AN1720" s="55" t="str">
        <f t="shared" si="457"/>
        <v>10.121.25.124_CARRIER-ROOM_S4P6</v>
      </c>
      <c r="AO1720" s="72" t="e">
        <f t="shared" ca="1" si="458"/>
        <v>#VALUE!</v>
      </c>
      <c r="AP1720" s="7" t="str">
        <f>IFERROR(VLOOKUP(Z1720,'PASTE-DL-ALARMS'!$Q$10:$Z$2800,8,FALSE),"")</f>
        <v/>
      </c>
    </row>
    <row r="1721" spans="1:42" x14ac:dyDescent="0.25">
      <c r="A1721" s="20"/>
      <c r="B1721" s="20"/>
      <c r="C1721" s="20" t="str">
        <f>IF(D1721="Critical",MAX($C$8:C1720)+1,"")</f>
        <v/>
      </c>
      <c r="D1721" s="20" t="str">
        <f t="shared" si="442"/>
        <v>-</v>
      </c>
      <c r="E1721" s="20" t="str">
        <f>VLOOKUP('PASTE-DOWN-DL'!F1721,'SSA-CODE'!$D$4:$E$56,2,FALSE)</f>
        <v>AHD</v>
      </c>
      <c r="F1721" s="48" t="str">
        <f t="shared" si="443"/>
        <v>SSA AM</v>
      </c>
      <c r="G1721" s="48" t="str">
        <f t="shared" si="444"/>
        <v xml:space="preserve">	SSA AM</v>
      </c>
      <c r="H1721" s="20">
        <v>1712</v>
      </c>
      <c r="I1721" t="s">
        <v>15946</v>
      </c>
      <c r="J1721" t="s">
        <v>6260</v>
      </c>
      <c r="K1721" t="s">
        <v>6275</v>
      </c>
      <c r="L1721" t="s">
        <v>6262</v>
      </c>
      <c r="M1721" t="s">
        <v>6263</v>
      </c>
      <c r="N1721" t="s">
        <v>15947</v>
      </c>
      <c r="O1721" t="s">
        <v>15948</v>
      </c>
      <c r="P1721" t="s">
        <v>6266</v>
      </c>
      <c r="Q1721" t="s">
        <v>6706</v>
      </c>
      <c r="R1721" t="s">
        <v>6279</v>
      </c>
      <c r="S1721" t="s">
        <v>15949</v>
      </c>
      <c r="T1721" t="s">
        <v>6287</v>
      </c>
      <c r="U1721" t="s">
        <v>15949</v>
      </c>
      <c r="V1721" t="s">
        <v>6271</v>
      </c>
      <c r="W1721" t="s">
        <v>15950</v>
      </c>
      <c r="X1721" t="s">
        <v>15951</v>
      </c>
      <c r="Y1721" t="s">
        <v>6269</v>
      </c>
      <c r="Z1721" s="48" t="str">
        <f t="shared" si="445"/>
        <v>SSA AM-10.121.18.23-Jagatpur_4/6-10.121.18.33-AdaniShantigram_4/6</v>
      </c>
      <c r="AA1721" s="48">
        <f t="shared" si="446"/>
        <v>14</v>
      </c>
      <c r="AB1721" s="48">
        <f t="shared" si="447"/>
        <v>31</v>
      </c>
      <c r="AC1721" s="48">
        <f t="shared" si="448"/>
        <v>14</v>
      </c>
      <c r="AD1721" s="48">
        <f t="shared" si="449"/>
        <v>23</v>
      </c>
      <c r="AE1721" s="48" t="str">
        <f t="shared" si="450"/>
        <v>10.121.18.33</v>
      </c>
      <c r="AF1721" s="42" t="str">
        <f t="shared" si="451"/>
        <v>10.121.18.23</v>
      </c>
      <c r="AG1721" s="7" t="str">
        <f t="shared" si="452"/>
        <v>ADANI SHANTIGRAM</v>
      </c>
      <c r="AH1721" s="7" t="str">
        <f t="shared" si="453"/>
        <v>JAGATPUR</v>
      </c>
      <c r="AI1721" s="7" t="str">
        <f t="shared" si="454"/>
        <v>S4P6</v>
      </c>
      <c r="AJ1721" s="7" t="str">
        <f t="shared" si="455"/>
        <v>S4P6</v>
      </c>
      <c r="AK1721" s="7" t="str">
        <f>IFERROR(VLOOKUP(Z1721,'PASTE-DL-ALARMS'!$Q$10:$W$2200,7,FALSE),"")</f>
        <v/>
      </c>
      <c r="AL1721" s="55" t="str">
        <f>IFERROR(VLOOKUP(Z1721,'PASTE-DL-ALARMS'!$Q$10:$W$2200,3,FALSE),"")</f>
        <v/>
      </c>
      <c r="AM1721" s="7" t="str">
        <f t="shared" si="456"/>
        <v>10.121.18.33_ADANI SHANTIGRAM_S4P6</v>
      </c>
      <c r="AN1721" s="55" t="str">
        <f t="shared" si="457"/>
        <v>10.121.18.23_JAGATPUR_S4P6</v>
      </c>
      <c r="AO1721" s="72" t="e">
        <f t="shared" ca="1" si="458"/>
        <v>#VALUE!</v>
      </c>
      <c r="AP1721" s="7" t="str">
        <f>IFERROR(VLOOKUP(Z1721,'PASTE-DL-ALARMS'!$Q$10:$Z$2800,8,FALSE),"")</f>
        <v/>
      </c>
    </row>
    <row r="1722" spans="1:42" x14ac:dyDescent="0.25">
      <c r="A1722" s="20"/>
      <c r="B1722" s="20"/>
      <c r="C1722" s="20" t="str">
        <f>IF(D1722="Critical",MAX($C$8:C1721)+1,"")</f>
        <v/>
      </c>
      <c r="D1722" s="20" t="str">
        <f t="shared" si="442"/>
        <v>-</v>
      </c>
      <c r="E1722" s="20" t="str">
        <f>VLOOKUP('PASTE-DOWN-DL'!F1722,'SSA-CODE'!$D$4:$E$56,2,FALSE)</f>
        <v>VAL</v>
      </c>
      <c r="F1722" s="48" t="str">
        <f t="shared" si="443"/>
        <v>SSA VAL</v>
      </c>
      <c r="G1722" s="48" t="str">
        <f t="shared" si="444"/>
        <v xml:space="preserve">	SSA VAL</v>
      </c>
      <c r="H1722" s="20">
        <v>1713</v>
      </c>
      <c r="I1722" t="s">
        <v>15952</v>
      </c>
      <c r="J1722" t="s">
        <v>6260</v>
      </c>
      <c r="K1722" t="s">
        <v>6275</v>
      </c>
      <c r="L1722" t="s">
        <v>6262</v>
      </c>
      <c r="M1722" t="s">
        <v>6263</v>
      </c>
      <c r="N1722" t="s">
        <v>15953</v>
      </c>
      <c r="O1722" t="s">
        <v>15954</v>
      </c>
      <c r="P1722" t="s">
        <v>6266</v>
      </c>
      <c r="Q1722" t="s">
        <v>6438</v>
      </c>
      <c r="R1722" t="s">
        <v>6439</v>
      </c>
      <c r="S1722" t="s">
        <v>15955</v>
      </c>
      <c r="T1722" t="s">
        <v>6313</v>
      </c>
      <c r="U1722" t="s">
        <v>15955</v>
      </c>
      <c r="V1722" t="s">
        <v>6271</v>
      </c>
      <c r="W1722" t="s">
        <v>15956</v>
      </c>
      <c r="X1722" t="s">
        <v>15957</v>
      </c>
      <c r="Y1722" t="s">
        <v>6269</v>
      </c>
      <c r="Z1722" s="48" t="str">
        <f t="shared" si="445"/>
        <v>SSA VAL-10.121.24.158-POLY_COLLAGE _1/5-10.121.99.73-EnggCollege_2/5</v>
      </c>
      <c r="AA1722" s="48">
        <f t="shared" si="446"/>
        <v>15</v>
      </c>
      <c r="AB1722" s="48">
        <f t="shared" si="447"/>
        <v>29</v>
      </c>
      <c r="AC1722" s="48">
        <f t="shared" si="448"/>
        <v>14</v>
      </c>
      <c r="AD1722" s="48">
        <f t="shared" si="449"/>
        <v>26</v>
      </c>
      <c r="AE1722" s="48" t="str">
        <f t="shared" si="450"/>
        <v>10.121.24.158</v>
      </c>
      <c r="AF1722" s="42" t="str">
        <f t="shared" si="451"/>
        <v>10.121.99.73</v>
      </c>
      <c r="AG1722" s="7" t="str">
        <f t="shared" si="452"/>
        <v xml:space="preserve">POLY COLLAGE </v>
      </c>
      <c r="AH1722" s="7" t="str">
        <f t="shared" si="453"/>
        <v>EnggCollege</v>
      </c>
      <c r="AI1722" s="7" t="str">
        <f t="shared" si="454"/>
        <v>S1P5</v>
      </c>
      <c r="AJ1722" s="7" t="str">
        <f t="shared" si="455"/>
        <v>S2P5</v>
      </c>
      <c r="AK1722" s="7" t="str">
        <f>IFERROR(VLOOKUP(Z1722,'PASTE-DL-ALARMS'!$Q$10:$W$2200,7,FALSE),"")</f>
        <v/>
      </c>
      <c r="AL1722" s="55" t="str">
        <f>IFERROR(VLOOKUP(Z1722,'PASTE-DL-ALARMS'!$Q$10:$W$2200,3,FALSE),"")</f>
        <v/>
      </c>
      <c r="AM1722" s="7" t="str">
        <f t="shared" si="456"/>
        <v>10.121.24.158_POLY COLLAGE _S1P5</v>
      </c>
      <c r="AN1722" s="55" t="str">
        <f t="shared" si="457"/>
        <v>10.121.99.73_EnggCollege_S2P5</v>
      </c>
      <c r="AO1722" s="72" t="e">
        <f t="shared" ca="1" si="458"/>
        <v>#VALUE!</v>
      </c>
      <c r="AP1722" s="7" t="str">
        <f>IFERROR(VLOOKUP(Z1722,'PASTE-DL-ALARMS'!$Q$10:$Z$2800,8,FALSE),"")</f>
        <v/>
      </c>
    </row>
    <row r="1723" spans="1:42" x14ac:dyDescent="0.25">
      <c r="A1723" s="20"/>
      <c r="B1723" s="20"/>
      <c r="C1723" s="20" t="str">
        <f>IF(D1723="Critical",MAX($C$8:C1722)+1,"")</f>
        <v/>
      </c>
      <c r="D1723" s="20" t="str">
        <f t="shared" si="442"/>
        <v>-</v>
      </c>
      <c r="E1723" s="20" t="str">
        <f>VLOOKUP('PASTE-DOWN-DL'!F1723,'SSA-CODE'!$D$4:$E$56,2,FALSE)</f>
        <v>VDA</v>
      </c>
      <c r="F1723" s="48" t="str">
        <f t="shared" si="443"/>
        <v>SSA VDR</v>
      </c>
      <c r="G1723" s="48" t="str">
        <f t="shared" si="444"/>
        <v xml:space="preserve">	SSA VDR</v>
      </c>
      <c r="H1723" s="20">
        <v>1714</v>
      </c>
      <c r="I1723" t="s">
        <v>15958</v>
      </c>
      <c r="J1723" t="s">
        <v>6260</v>
      </c>
      <c r="K1723" t="s">
        <v>6275</v>
      </c>
      <c r="L1723" t="s">
        <v>6262</v>
      </c>
      <c r="M1723" t="s">
        <v>6263</v>
      </c>
      <c r="N1723" t="s">
        <v>15959</v>
      </c>
      <c r="O1723" t="s">
        <v>15960</v>
      </c>
      <c r="P1723" t="s">
        <v>6266</v>
      </c>
      <c r="Q1723" t="s">
        <v>6608</v>
      </c>
      <c r="R1723" t="s">
        <v>6279</v>
      </c>
      <c r="S1723" t="s">
        <v>15961</v>
      </c>
      <c r="T1723" t="s">
        <v>6937</v>
      </c>
      <c r="U1723" t="s">
        <v>15961</v>
      </c>
      <c r="V1723" t="s">
        <v>6271</v>
      </c>
      <c r="W1723" t="s">
        <v>15962</v>
      </c>
      <c r="X1723" t="s">
        <v>6488</v>
      </c>
      <c r="Y1723" t="s">
        <v>6269</v>
      </c>
      <c r="Z1723" s="48" t="str">
        <f t="shared" si="445"/>
        <v>SSA VDR-10.121.99.153-AMAR-MARBLE A1_1/5-10.121.99.150-CITY-3 B2_5/4</v>
      </c>
      <c r="AA1723" s="48">
        <f t="shared" si="446"/>
        <v>15</v>
      </c>
      <c r="AB1723" s="48">
        <f t="shared" si="447"/>
        <v>31</v>
      </c>
      <c r="AC1723" s="48">
        <f t="shared" si="448"/>
        <v>15</v>
      </c>
      <c r="AD1723" s="48">
        <f t="shared" si="449"/>
        <v>22</v>
      </c>
      <c r="AE1723" s="48" t="str">
        <f t="shared" si="450"/>
        <v>10.121.99.153</v>
      </c>
      <c r="AF1723" s="42" t="str">
        <f t="shared" si="451"/>
        <v>10.121.99.150</v>
      </c>
      <c r="AG1723" s="7" t="str">
        <f t="shared" si="452"/>
        <v>JILLA PANCHAYAT</v>
      </c>
      <c r="AH1723" s="7" t="str">
        <f t="shared" si="453"/>
        <v>CITY 3</v>
      </c>
      <c r="AI1723" s="7" t="str">
        <f t="shared" si="454"/>
        <v>S1P5</v>
      </c>
      <c r="AJ1723" s="7" t="str">
        <f t="shared" si="455"/>
        <v>S5P4</v>
      </c>
      <c r="AK1723" s="7" t="str">
        <f>IFERROR(VLOOKUP(Z1723,'PASTE-DL-ALARMS'!$Q$10:$W$2200,7,FALSE),"")</f>
        <v/>
      </c>
      <c r="AL1723" s="55" t="str">
        <f>IFERROR(VLOOKUP(Z1723,'PASTE-DL-ALARMS'!$Q$10:$W$2200,3,FALSE),"")</f>
        <v/>
      </c>
      <c r="AM1723" s="7" t="str">
        <f t="shared" si="456"/>
        <v>10.121.99.153_JILLA PANCHAYAT_S1P5</v>
      </c>
      <c r="AN1723" s="55" t="str">
        <f t="shared" si="457"/>
        <v>10.121.99.150_CITY 3_S5P4</v>
      </c>
      <c r="AO1723" s="72" t="e">
        <f t="shared" ca="1" si="458"/>
        <v>#VALUE!</v>
      </c>
      <c r="AP1723" s="7" t="str">
        <f>IFERROR(VLOOKUP(Z1723,'PASTE-DL-ALARMS'!$Q$10:$Z$2800,8,FALSE),"")</f>
        <v/>
      </c>
    </row>
    <row r="1724" spans="1:42" x14ac:dyDescent="0.25">
      <c r="A1724" s="20"/>
      <c r="B1724" s="20"/>
      <c r="C1724" s="20" t="str">
        <f>IF(D1724="Critical",MAX($C$8:C1723)+1,"")</f>
        <v/>
      </c>
      <c r="D1724" s="20" t="str">
        <f t="shared" si="442"/>
        <v>-</v>
      </c>
      <c r="E1724" s="20" t="str">
        <f>VLOOKUP('PASTE-DOWN-DL'!F1724,'SSA-CODE'!$D$4:$E$56,2,FALSE)</f>
        <v>BHV</v>
      </c>
      <c r="F1724" s="48" t="str">
        <f t="shared" si="443"/>
        <v>SSA BV</v>
      </c>
      <c r="G1724" s="48" t="str">
        <f t="shared" si="444"/>
        <v xml:space="preserve">	SSA BV</v>
      </c>
      <c r="H1724" s="20">
        <v>1715</v>
      </c>
      <c r="I1724" t="s">
        <v>15963</v>
      </c>
      <c r="J1724" t="s">
        <v>6260</v>
      </c>
      <c r="K1724" t="s">
        <v>6275</v>
      </c>
      <c r="L1724" t="s">
        <v>6262</v>
      </c>
      <c r="M1724" t="s">
        <v>6263</v>
      </c>
      <c r="N1724" t="s">
        <v>15964</v>
      </c>
      <c r="O1724" t="s">
        <v>15965</v>
      </c>
      <c r="P1724" t="s">
        <v>6266</v>
      </c>
      <c r="Q1724" t="s">
        <v>6278</v>
      </c>
      <c r="R1724" t="s">
        <v>6279</v>
      </c>
      <c r="S1724" t="s">
        <v>12972</v>
      </c>
      <c r="T1724" t="s">
        <v>6770</v>
      </c>
      <c r="U1724" t="s">
        <v>12972</v>
      </c>
      <c r="V1724" t="s">
        <v>6271</v>
      </c>
      <c r="W1724" t="s">
        <v>15966</v>
      </c>
      <c r="X1724" t="s">
        <v>15967</v>
      </c>
      <c r="Y1724" t="s">
        <v>6269</v>
      </c>
      <c r="Z1724" s="48" t="str">
        <f t="shared" si="445"/>
        <v>SSA BV-10.121.96.195-Sihor Rsu1_4/4-10.121.96.213-SAGWADIBTSA1_1/5</v>
      </c>
      <c r="AA1724" s="48">
        <f t="shared" si="446"/>
        <v>15</v>
      </c>
      <c r="AB1724" s="48">
        <f t="shared" si="447"/>
        <v>25</v>
      </c>
      <c r="AC1724" s="48">
        <f t="shared" si="448"/>
        <v>15</v>
      </c>
      <c r="AD1724" s="48">
        <f t="shared" si="449"/>
        <v>26</v>
      </c>
      <c r="AE1724" s="48" t="str">
        <f t="shared" si="450"/>
        <v>10.121.17.169</v>
      </c>
      <c r="AF1724" s="42" t="str">
        <f t="shared" si="451"/>
        <v>10.121.17.168</v>
      </c>
      <c r="AG1724" s="7" t="str">
        <f t="shared" si="452"/>
        <v>Sihor RSU</v>
      </c>
      <c r="AH1724" s="7" t="str">
        <f t="shared" si="453"/>
        <v>SAGWADIBTS</v>
      </c>
      <c r="AI1724" s="7" t="str">
        <f t="shared" si="454"/>
        <v>S4P4</v>
      </c>
      <c r="AJ1724" s="7" t="str">
        <f t="shared" si="455"/>
        <v>S1P5</v>
      </c>
      <c r="AK1724" s="7" t="str">
        <f>IFERROR(VLOOKUP(Z1724,'PASTE-DL-ALARMS'!$Q$10:$W$2200,7,FALSE),"")</f>
        <v/>
      </c>
      <c r="AL1724" s="55" t="str">
        <f>IFERROR(VLOOKUP(Z1724,'PASTE-DL-ALARMS'!$Q$10:$W$2200,3,FALSE),"")</f>
        <v/>
      </c>
      <c r="AM1724" s="7" t="str">
        <f t="shared" si="456"/>
        <v>10.121.17.169_Sihor RSU_S4P4</v>
      </c>
      <c r="AN1724" s="55" t="str">
        <f t="shared" si="457"/>
        <v>10.121.17.168_SAGWADIBTS_S1P5</v>
      </c>
      <c r="AO1724" s="72" t="e">
        <f t="shared" ca="1" si="458"/>
        <v>#VALUE!</v>
      </c>
      <c r="AP1724" s="7" t="str">
        <f>IFERROR(VLOOKUP(Z1724,'PASTE-DL-ALARMS'!$Q$10:$Z$2800,8,FALSE),"")</f>
        <v/>
      </c>
    </row>
    <row r="1725" spans="1:42" x14ac:dyDescent="0.25">
      <c r="A1725" s="20"/>
      <c r="B1725" s="20"/>
      <c r="C1725" s="20" t="str">
        <f>IF(D1725="Critical",MAX($C$8:C1724)+1,"")</f>
        <v/>
      </c>
      <c r="D1725" s="20" t="str">
        <f t="shared" si="442"/>
        <v>-</v>
      </c>
      <c r="E1725" s="20" t="str">
        <f>VLOOKUP('PASTE-DOWN-DL'!F1725,'SSA-CODE'!$D$4:$E$56,2,FALSE)</f>
        <v>VAL</v>
      </c>
      <c r="F1725" s="48" t="str">
        <f t="shared" si="443"/>
        <v>SSA VAL</v>
      </c>
      <c r="G1725" s="48" t="str">
        <f t="shared" si="444"/>
        <v xml:space="preserve">	SSA VAL</v>
      </c>
      <c r="H1725" s="20">
        <v>1716</v>
      </c>
      <c r="I1725" t="s">
        <v>15968</v>
      </c>
      <c r="J1725" t="s">
        <v>6260</v>
      </c>
      <c r="K1725" t="s">
        <v>6261</v>
      </c>
      <c r="L1725" t="s">
        <v>6262</v>
      </c>
      <c r="M1725" t="s">
        <v>6263</v>
      </c>
      <c r="N1725" t="s">
        <v>15969</v>
      </c>
      <c r="O1725" t="s">
        <v>15970</v>
      </c>
      <c r="P1725" t="s">
        <v>6266</v>
      </c>
      <c r="Q1725" t="s">
        <v>6453</v>
      </c>
      <c r="R1725" t="s">
        <v>6529</v>
      </c>
      <c r="S1725" t="s">
        <v>6269</v>
      </c>
      <c r="T1725" t="s">
        <v>6462</v>
      </c>
      <c r="U1725" t="s">
        <v>6269</v>
      </c>
      <c r="V1725" t="s">
        <v>6271</v>
      </c>
      <c r="W1725" t="s">
        <v>15971</v>
      </c>
      <c r="X1725" t="s">
        <v>15972</v>
      </c>
      <c r="Y1725" t="s">
        <v>6269</v>
      </c>
      <c r="Z1725" s="48" t="str">
        <f t="shared" si="445"/>
        <v>SSA VAL-10.121.24.134-Bhimpore Daman B1_4/1-10.121.16.99-Daman B2_4/1</v>
      </c>
      <c r="AA1725" s="48">
        <f t="shared" si="446"/>
        <v>15</v>
      </c>
      <c r="AB1725" s="48">
        <f t="shared" si="447"/>
        <v>30</v>
      </c>
      <c r="AC1725" s="48">
        <f t="shared" si="448"/>
        <v>14</v>
      </c>
      <c r="AD1725" s="48">
        <f t="shared" si="449"/>
        <v>20</v>
      </c>
      <c r="AE1725" s="48" t="str">
        <f t="shared" si="450"/>
        <v>10.121.24.134</v>
      </c>
      <c r="AF1725" s="42" t="str">
        <f t="shared" si="451"/>
        <v>10.121.16.99</v>
      </c>
      <c r="AG1725" s="7" t="str">
        <f t="shared" si="452"/>
        <v>Bhimpore Daman</v>
      </c>
      <c r="AH1725" s="7" t="str">
        <f t="shared" si="453"/>
        <v>Daman</v>
      </c>
      <c r="AI1725" s="7" t="str">
        <f t="shared" si="454"/>
        <v>S4P1</v>
      </c>
      <c r="AJ1725" s="7" t="str">
        <f t="shared" si="455"/>
        <v>S4P1</v>
      </c>
      <c r="AK1725" s="7" t="str">
        <f>IFERROR(VLOOKUP(Z1725,'PASTE-DL-ALARMS'!$Q$10:$W$2200,7,FALSE),"")</f>
        <v/>
      </c>
      <c r="AL1725" s="55" t="str">
        <f>IFERROR(VLOOKUP(Z1725,'PASTE-DL-ALARMS'!$Q$10:$W$2200,3,FALSE),"")</f>
        <v/>
      </c>
      <c r="AM1725" s="7" t="str">
        <f t="shared" si="456"/>
        <v>10.121.24.134_Bhimpore Daman_S4P1</v>
      </c>
      <c r="AN1725" s="55" t="str">
        <f t="shared" si="457"/>
        <v>10.121.16.99_Daman_S4P1</v>
      </c>
      <c r="AO1725" s="72" t="e">
        <f t="shared" ca="1" si="458"/>
        <v>#VALUE!</v>
      </c>
      <c r="AP1725" s="7" t="str">
        <f>IFERROR(VLOOKUP(Z1725,'PASTE-DL-ALARMS'!$Q$10:$Z$2800,8,FALSE),"")</f>
        <v/>
      </c>
    </row>
    <row r="1726" spans="1:42" x14ac:dyDescent="0.25">
      <c r="A1726" s="20"/>
      <c r="B1726" s="20"/>
      <c r="C1726" s="20" t="str">
        <f>IF(D1726="Critical",MAX($C$8:C1725)+1,"")</f>
        <v/>
      </c>
      <c r="D1726" s="20" t="str">
        <f t="shared" si="442"/>
        <v>-</v>
      </c>
      <c r="E1726" s="20" t="str">
        <f>VLOOKUP('PASTE-DOWN-DL'!F1726,'SSA-CODE'!$D$4:$E$56,2,FALSE)</f>
        <v>AHD</v>
      </c>
      <c r="F1726" s="48" t="str">
        <f t="shared" si="443"/>
        <v>SSA AM</v>
      </c>
      <c r="G1726" s="48" t="str">
        <f t="shared" si="444"/>
        <v xml:space="preserve">	SSA AM</v>
      </c>
      <c r="H1726" s="20">
        <v>1717</v>
      </c>
      <c r="I1726" t="s">
        <v>15973</v>
      </c>
      <c r="J1726" t="s">
        <v>6466</v>
      </c>
      <c r="K1726" t="s">
        <v>6275</v>
      </c>
      <c r="L1726" t="s">
        <v>6262</v>
      </c>
      <c r="M1726" t="s">
        <v>6263</v>
      </c>
      <c r="N1726" t="s">
        <v>15974</v>
      </c>
      <c r="O1726" t="s">
        <v>15975</v>
      </c>
      <c r="P1726" t="s">
        <v>6266</v>
      </c>
      <c r="Q1726" t="s">
        <v>6268</v>
      </c>
      <c r="R1726" t="s">
        <v>6279</v>
      </c>
      <c r="S1726" t="s">
        <v>15976</v>
      </c>
      <c r="T1726" t="s">
        <v>6304</v>
      </c>
      <c r="U1726" t="s">
        <v>8825</v>
      </c>
      <c r="V1726" t="s">
        <v>6271</v>
      </c>
      <c r="W1726" t="s">
        <v>15977</v>
      </c>
      <c r="X1726" t="s">
        <v>15978</v>
      </c>
      <c r="Y1726" t="s">
        <v>6269</v>
      </c>
      <c r="Z1726" s="48" t="str">
        <f t="shared" si="445"/>
        <v>SSA AM-10.121.17.204-Naranpura_3/10-10.121.18.6-Naranpura1(GNE)_3/10</v>
      </c>
      <c r="AA1726" s="48">
        <f t="shared" si="446"/>
        <v>15</v>
      </c>
      <c r="AB1726" s="48">
        <f t="shared" si="447"/>
        <v>25</v>
      </c>
      <c r="AC1726" s="48">
        <f t="shared" si="448"/>
        <v>13</v>
      </c>
      <c r="AD1726" s="48">
        <f t="shared" si="449"/>
        <v>30</v>
      </c>
      <c r="AE1726" s="48" t="str">
        <f t="shared" si="450"/>
        <v>10.121.17.204</v>
      </c>
      <c r="AF1726" s="42" t="str">
        <f t="shared" si="451"/>
        <v>10.121.18.6</v>
      </c>
      <c r="AG1726" s="7" t="str">
        <f t="shared" si="452"/>
        <v>NARANPURA</v>
      </c>
      <c r="AH1726" s="7" t="str">
        <f t="shared" si="453"/>
        <v>NARANPURA 1(GNE)</v>
      </c>
      <c r="AI1726" s="7" t="str">
        <f t="shared" si="454"/>
        <v>S3P10</v>
      </c>
      <c r="AJ1726" s="7" t="str">
        <f t="shared" si="455"/>
        <v>S3P10</v>
      </c>
      <c r="AK1726" s="7" t="str">
        <f>IFERROR(VLOOKUP(Z1726,'PASTE-DL-ALARMS'!$Q$10:$W$2200,7,FALSE),"")</f>
        <v/>
      </c>
      <c r="AL1726" s="55" t="str">
        <f>IFERROR(VLOOKUP(Z1726,'PASTE-DL-ALARMS'!$Q$10:$W$2200,3,FALSE),"")</f>
        <v/>
      </c>
      <c r="AM1726" s="7" t="str">
        <f t="shared" si="456"/>
        <v>10.121.17.204_NARANPURA_S3P10</v>
      </c>
      <c r="AN1726" s="55" t="str">
        <f t="shared" si="457"/>
        <v>10.121.18.6_NARANPURA 1(GNE)_S3P10</v>
      </c>
      <c r="AO1726" s="72" t="e">
        <f t="shared" ca="1" si="458"/>
        <v>#VALUE!</v>
      </c>
      <c r="AP1726" s="7" t="str">
        <f>IFERROR(VLOOKUP(Z1726,'PASTE-DL-ALARMS'!$Q$10:$Z$2800,8,FALSE),"")</f>
        <v/>
      </c>
    </row>
    <row r="1727" spans="1:42" x14ac:dyDescent="0.25">
      <c r="A1727" s="20"/>
      <c r="B1727" s="20"/>
      <c r="C1727" s="20" t="str">
        <f>IF(D1727="Critical",MAX($C$8:C1726)+1,"")</f>
        <v/>
      </c>
      <c r="D1727" s="20" t="str">
        <f t="shared" si="442"/>
        <v>-</v>
      </c>
      <c r="E1727" s="20" t="str">
        <f>VLOOKUP('PASTE-DOWN-DL'!F1727,'SSA-CODE'!$D$4:$E$56,2,FALSE)</f>
        <v>VAL</v>
      </c>
      <c r="F1727" s="48" t="str">
        <f t="shared" si="443"/>
        <v>SSA VAL</v>
      </c>
      <c r="G1727" s="48" t="str">
        <f t="shared" si="444"/>
        <v xml:space="preserve">	SSA VAL</v>
      </c>
      <c r="H1727" s="20">
        <v>1718</v>
      </c>
      <c r="I1727" t="s">
        <v>15979</v>
      </c>
      <c r="J1727" t="s">
        <v>6260</v>
      </c>
      <c r="K1727" t="s">
        <v>6275</v>
      </c>
      <c r="L1727" t="s">
        <v>6262</v>
      </c>
      <c r="M1727" t="s">
        <v>6263</v>
      </c>
      <c r="N1727" t="s">
        <v>15980</v>
      </c>
      <c r="O1727" t="s">
        <v>15981</v>
      </c>
      <c r="P1727" t="s">
        <v>6266</v>
      </c>
      <c r="Q1727" t="s">
        <v>6903</v>
      </c>
      <c r="R1727" t="s">
        <v>6279</v>
      </c>
      <c r="S1727" t="s">
        <v>15982</v>
      </c>
      <c r="T1727" t="s">
        <v>6950</v>
      </c>
      <c r="U1727" t="s">
        <v>15982</v>
      </c>
      <c r="V1727" t="s">
        <v>6271</v>
      </c>
      <c r="W1727" t="s">
        <v>15983</v>
      </c>
      <c r="X1727" t="s">
        <v>6488</v>
      </c>
      <c r="Y1727" t="s">
        <v>6269</v>
      </c>
      <c r="Z1727" s="48" t="str">
        <f t="shared" si="445"/>
        <v>SSA VAL-10.121.16.67-Navasari B1_4/4-10.121.16.114-Nvs Collector Office B1_3/5</v>
      </c>
      <c r="AA1727" s="48">
        <f t="shared" si="446"/>
        <v>14</v>
      </c>
      <c r="AB1727" s="48">
        <f t="shared" si="447"/>
        <v>23</v>
      </c>
      <c r="AC1727" s="48">
        <f t="shared" si="448"/>
        <v>15</v>
      </c>
      <c r="AD1727" s="48">
        <f t="shared" si="449"/>
        <v>36</v>
      </c>
      <c r="AE1727" s="48" t="str">
        <f t="shared" si="450"/>
        <v>10.121.16.67</v>
      </c>
      <c r="AF1727" s="42" t="str">
        <f t="shared" si="451"/>
        <v>10.121.16.114</v>
      </c>
      <c r="AG1727" s="7" t="str">
        <f t="shared" si="452"/>
        <v>NAVASARI</v>
      </c>
      <c r="AH1727" s="7" t="str">
        <f t="shared" si="453"/>
        <v>NVS COLLECTOR OFFICE</v>
      </c>
      <c r="AI1727" s="7" t="str">
        <f t="shared" si="454"/>
        <v>S4P4</v>
      </c>
      <c r="AJ1727" s="7" t="str">
        <f t="shared" si="455"/>
        <v>S3P5</v>
      </c>
      <c r="AK1727" s="7" t="str">
        <f>IFERROR(VLOOKUP(Z1727,'PASTE-DL-ALARMS'!$Q$10:$W$2200,7,FALSE),"")</f>
        <v/>
      </c>
      <c r="AL1727" s="55" t="str">
        <f>IFERROR(VLOOKUP(Z1727,'PASTE-DL-ALARMS'!$Q$10:$W$2200,3,FALSE),"")</f>
        <v/>
      </c>
      <c r="AM1727" s="7" t="str">
        <f t="shared" si="456"/>
        <v>10.121.16.67_NAVASARI_S4P4</v>
      </c>
      <c r="AN1727" s="55" t="str">
        <f t="shared" si="457"/>
        <v>10.121.16.114_NVS COLLECTOR OFFICE_S3P5</v>
      </c>
      <c r="AO1727" s="72" t="e">
        <f t="shared" ca="1" si="458"/>
        <v>#VALUE!</v>
      </c>
      <c r="AP1727" s="7" t="str">
        <f>IFERROR(VLOOKUP(Z1727,'PASTE-DL-ALARMS'!$Q$10:$Z$2800,8,FALSE),"")</f>
        <v/>
      </c>
    </row>
    <row r="1728" spans="1:42" x14ac:dyDescent="0.25">
      <c r="A1728" s="20"/>
      <c r="B1728" s="20"/>
      <c r="C1728" s="20" t="str">
        <f>IF(D1728="Critical",MAX($C$8:C1727)+1,"")</f>
        <v/>
      </c>
      <c r="D1728" s="20" t="str">
        <f t="shared" si="442"/>
        <v>-</v>
      </c>
      <c r="E1728" s="20" t="str">
        <f>VLOOKUP('PASTE-DOWN-DL'!F1728,'SSA-CODE'!$D$4:$E$56,2,FALSE)</f>
        <v>AHD</v>
      </c>
      <c r="F1728" s="48" t="str">
        <f t="shared" si="443"/>
        <v>SSA AM</v>
      </c>
      <c r="G1728" s="48" t="str">
        <f t="shared" si="444"/>
        <v xml:space="preserve">	SSA AM</v>
      </c>
      <c r="H1728" s="20">
        <v>1719</v>
      </c>
      <c r="I1728" t="s">
        <v>15984</v>
      </c>
      <c r="J1728" t="s">
        <v>6466</v>
      </c>
      <c r="K1728" t="s">
        <v>6275</v>
      </c>
      <c r="L1728" t="s">
        <v>6262</v>
      </c>
      <c r="M1728" t="s">
        <v>6263</v>
      </c>
      <c r="N1728" t="s">
        <v>15985</v>
      </c>
      <c r="O1728" t="s">
        <v>15986</v>
      </c>
      <c r="P1728" t="s">
        <v>6266</v>
      </c>
      <c r="Q1728" t="s">
        <v>6285</v>
      </c>
      <c r="R1728" t="s">
        <v>6279</v>
      </c>
      <c r="S1728" t="s">
        <v>15987</v>
      </c>
      <c r="T1728" t="s">
        <v>6287</v>
      </c>
      <c r="U1728" t="s">
        <v>6589</v>
      </c>
      <c r="V1728" t="s">
        <v>6271</v>
      </c>
      <c r="W1728" t="s">
        <v>15988</v>
      </c>
      <c r="X1728" t="s">
        <v>15989</v>
      </c>
      <c r="Y1728" t="s">
        <v>6269</v>
      </c>
      <c r="Z1728" s="48" t="str">
        <f t="shared" si="445"/>
        <v>SSA AM-10.121.17.198-Naranpura_6/10-10.121.17.204-Naranpura_6/10</v>
      </c>
      <c r="AA1728" s="48">
        <f t="shared" si="446"/>
        <v>15</v>
      </c>
      <c r="AB1728" s="48">
        <f t="shared" si="447"/>
        <v>25</v>
      </c>
      <c r="AC1728" s="48">
        <f t="shared" si="448"/>
        <v>15</v>
      </c>
      <c r="AD1728" s="48">
        <f t="shared" si="449"/>
        <v>25</v>
      </c>
      <c r="AE1728" s="48" t="str">
        <f t="shared" si="450"/>
        <v>10.121.17.198</v>
      </c>
      <c r="AF1728" s="42" t="str">
        <f t="shared" si="451"/>
        <v>10.121.17.204</v>
      </c>
      <c r="AG1728" s="7" t="str">
        <f t="shared" si="452"/>
        <v>NARANPURA</v>
      </c>
      <c r="AH1728" s="7" t="str">
        <f t="shared" si="453"/>
        <v>NARANPURA</v>
      </c>
      <c r="AI1728" s="7" t="str">
        <f t="shared" si="454"/>
        <v>S6P10</v>
      </c>
      <c r="AJ1728" s="7" t="str">
        <f t="shared" si="455"/>
        <v>S6P10</v>
      </c>
      <c r="AK1728" s="7" t="str">
        <f>IFERROR(VLOOKUP(Z1728,'PASTE-DL-ALARMS'!$Q$10:$W$2200,7,FALSE),"")</f>
        <v/>
      </c>
      <c r="AL1728" s="55" t="str">
        <f>IFERROR(VLOOKUP(Z1728,'PASTE-DL-ALARMS'!$Q$10:$W$2200,3,FALSE),"")</f>
        <v/>
      </c>
      <c r="AM1728" s="7" t="str">
        <f t="shared" si="456"/>
        <v>10.121.17.198_NARANPURA_S6P10</v>
      </c>
      <c r="AN1728" s="55" t="str">
        <f t="shared" si="457"/>
        <v>10.121.17.204_NARANPURA_S6P10</v>
      </c>
      <c r="AO1728" s="72" t="e">
        <f t="shared" ca="1" si="458"/>
        <v>#VALUE!</v>
      </c>
      <c r="AP1728" s="7" t="str">
        <f>IFERROR(VLOOKUP(Z1728,'PASTE-DL-ALARMS'!$Q$10:$Z$2800,8,FALSE),"")</f>
        <v/>
      </c>
    </row>
    <row r="1729" spans="1:42" x14ac:dyDescent="0.25">
      <c r="A1729" s="20"/>
      <c r="B1729" s="20"/>
      <c r="C1729" s="20" t="str">
        <f>IF(D1729="Critical",MAX($C$8:C1728)+1,"")</f>
        <v/>
      </c>
      <c r="D1729" s="20" t="str">
        <f t="shared" si="442"/>
        <v>-</v>
      </c>
      <c r="E1729" s="20" t="str">
        <f>VLOOKUP('PASTE-DOWN-DL'!F1729,'SSA-CODE'!$D$4:$E$56,2,FALSE)</f>
        <v>AHD</v>
      </c>
      <c r="F1729" s="48" t="str">
        <f t="shared" si="443"/>
        <v>SSA AM</v>
      </c>
      <c r="G1729" s="48" t="str">
        <f t="shared" si="444"/>
        <v xml:space="preserve">	SSA AM</v>
      </c>
      <c r="H1729" s="20">
        <v>1720</v>
      </c>
      <c r="I1729" t="s">
        <v>15990</v>
      </c>
      <c r="J1729" t="s">
        <v>6260</v>
      </c>
      <c r="K1729" t="s">
        <v>6261</v>
      </c>
      <c r="L1729" t="s">
        <v>6262</v>
      </c>
      <c r="M1729" t="s">
        <v>6263</v>
      </c>
      <c r="N1729" t="s">
        <v>15991</v>
      </c>
      <c r="O1729" t="s">
        <v>15992</v>
      </c>
      <c r="P1729" t="s">
        <v>6266</v>
      </c>
      <c r="Q1729" t="s">
        <v>7273</v>
      </c>
      <c r="R1729" t="s">
        <v>6671</v>
      </c>
      <c r="S1729" t="s">
        <v>6269</v>
      </c>
      <c r="T1729" t="s">
        <v>6602</v>
      </c>
      <c r="U1729" t="s">
        <v>6269</v>
      </c>
      <c r="V1729" t="s">
        <v>6271</v>
      </c>
      <c r="W1729" t="s">
        <v>15993</v>
      </c>
      <c r="X1729" t="s">
        <v>15994</v>
      </c>
      <c r="Y1729" t="s">
        <v>6269</v>
      </c>
      <c r="Z1729" s="48" t="str">
        <f t="shared" si="445"/>
        <v>SSA AM-10.121.18.78-TN725B_SKJ\S3P1-10.121.18.79-TN705B_VJL\S4P1</v>
      </c>
      <c r="AA1729" s="48">
        <f t="shared" si="446"/>
        <v>14</v>
      </c>
      <c r="AB1729" s="48">
        <f t="shared" si="447"/>
        <v>22</v>
      </c>
      <c r="AC1729" s="48">
        <f t="shared" si="448"/>
        <v>14</v>
      </c>
      <c r="AD1729" s="48">
        <f t="shared" si="449"/>
        <v>23</v>
      </c>
      <c r="AE1729" s="48" t="str">
        <f t="shared" si="450"/>
        <v>10.121.18.78</v>
      </c>
      <c r="AF1729" s="42" t="str">
        <f t="shared" si="451"/>
        <v>10.121.18.79</v>
      </c>
      <c r="AG1729" s="7" t="str">
        <f t="shared" si="452"/>
        <v>SARKHEJ</v>
      </c>
      <c r="AH1729" s="7" t="str">
        <f t="shared" si="453"/>
        <v>VEJALPUR</v>
      </c>
      <c r="AI1729" s="7" t="str">
        <f t="shared" si="454"/>
        <v>S3P1</v>
      </c>
      <c r="AJ1729" s="7" t="str">
        <f t="shared" si="455"/>
        <v>S4P1</v>
      </c>
      <c r="AK1729" s="7" t="str">
        <f>IFERROR(VLOOKUP(Z1729,'PASTE-DL-ALARMS'!$Q$10:$W$2200,7,FALSE),"")</f>
        <v/>
      </c>
      <c r="AL1729" s="55" t="str">
        <f>IFERROR(VLOOKUP(Z1729,'PASTE-DL-ALARMS'!$Q$10:$W$2200,3,FALSE),"")</f>
        <v/>
      </c>
      <c r="AM1729" s="7" t="str">
        <f t="shared" si="456"/>
        <v>10.121.18.78_SARKHEJ_S3P1</v>
      </c>
      <c r="AN1729" s="55" t="str">
        <f t="shared" si="457"/>
        <v>10.121.18.79_VEJALPUR_S4P1</v>
      </c>
      <c r="AO1729" s="72" t="e">
        <f t="shared" ca="1" si="458"/>
        <v>#VALUE!</v>
      </c>
      <c r="AP1729" s="7" t="str">
        <f>IFERROR(VLOOKUP(Z1729,'PASTE-DL-ALARMS'!$Q$10:$Z$2800,8,FALSE),"")</f>
        <v/>
      </c>
    </row>
    <row r="1730" spans="1:42" x14ac:dyDescent="0.25">
      <c r="A1730" s="20"/>
      <c r="B1730" s="20"/>
      <c r="C1730" s="20" t="str">
        <f>IF(D1730="Critical",MAX($C$8:C1729)+1,"")</f>
        <v/>
      </c>
      <c r="D1730" s="20" t="str">
        <f t="shared" si="442"/>
        <v>-</v>
      </c>
      <c r="E1730" s="20" t="str">
        <f>VLOOKUP('PASTE-DOWN-DL'!F1730,'SSA-CODE'!$D$4:$E$56,2,FALSE)</f>
        <v>NDD</v>
      </c>
      <c r="F1730" s="48" t="str">
        <f t="shared" si="443"/>
        <v>SSA NAD</v>
      </c>
      <c r="G1730" s="48" t="str">
        <f t="shared" si="444"/>
        <v xml:space="preserve">	SSA NAD</v>
      </c>
      <c r="H1730" s="20">
        <v>1721</v>
      </c>
      <c r="I1730" t="s">
        <v>15995</v>
      </c>
      <c r="J1730" t="s">
        <v>6466</v>
      </c>
      <c r="K1730" t="s">
        <v>6275</v>
      </c>
      <c r="L1730" t="s">
        <v>6262</v>
      </c>
      <c r="M1730" t="s">
        <v>6263</v>
      </c>
      <c r="N1730" t="s">
        <v>15996</v>
      </c>
      <c r="O1730" t="s">
        <v>15997</v>
      </c>
      <c r="P1730" t="s">
        <v>6266</v>
      </c>
      <c r="Q1730" t="s">
        <v>6352</v>
      </c>
      <c r="R1730" t="s">
        <v>6279</v>
      </c>
      <c r="S1730" t="s">
        <v>11662</v>
      </c>
      <c r="T1730" t="s">
        <v>6313</v>
      </c>
      <c r="U1730" t="s">
        <v>11662</v>
      </c>
      <c r="V1730" t="s">
        <v>6271</v>
      </c>
      <c r="W1730" t="s">
        <v>15998</v>
      </c>
      <c r="X1730" t="s">
        <v>15999</v>
      </c>
      <c r="Y1730" t="s">
        <v>6269</v>
      </c>
      <c r="Z1730" s="48" t="str">
        <f t="shared" si="445"/>
        <v>SSA NAD-10.121.16.234-Anand2_6/8-10.121.24.225-ANAND(GNE)_6/8</v>
      </c>
      <c r="AA1730" s="48">
        <f t="shared" si="446"/>
        <v>15</v>
      </c>
      <c r="AB1730" s="48">
        <f t="shared" si="447"/>
        <v>22</v>
      </c>
      <c r="AC1730" s="48">
        <f t="shared" si="448"/>
        <v>15</v>
      </c>
      <c r="AD1730" s="48">
        <f t="shared" si="449"/>
        <v>26</v>
      </c>
      <c r="AE1730" s="48" t="str">
        <f t="shared" si="450"/>
        <v>10.121.16.234</v>
      </c>
      <c r="AF1730" s="42" t="str">
        <f t="shared" si="451"/>
        <v>10.121.24.225</v>
      </c>
      <c r="AG1730" s="7" t="str">
        <f t="shared" si="452"/>
        <v>Anand2</v>
      </c>
      <c r="AH1730" s="7" t="str">
        <f t="shared" si="453"/>
        <v>ANAND(GNE)</v>
      </c>
      <c r="AI1730" s="7" t="str">
        <f t="shared" si="454"/>
        <v>S6P8</v>
      </c>
      <c r="AJ1730" s="7" t="str">
        <f t="shared" si="455"/>
        <v>S6P8</v>
      </c>
      <c r="AK1730" s="7" t="str">
        <f>IFERROR(VLOOKUP(Z1730,'PASTE-DL-ALARMS'!$Q$10:$W$2200,7,FALSE),"")</f>
        <v/>
      </c>
      <c r="AL1730" s="55" t="str">
        <f>IFERROR(VLOOKUP(Z1730,'PASTE-DL-ALARMS'!$Q$10:$W$2200,3,FALSE),"")</f>
        <v/>
      </c>
      <c r="AM1730" s="7" t="str">
        <f t="shared" si="456"/>
        <v>10.121.16.234_Anand2_S6P8</v>
      </c>
      <c r="AN1730" s="55" t="str">
        <f t="shared" si="457"/>
        <v>10.121.24.225_ANAND(GNE)_S6P8</v>
      </c>
      <c r="AO1730" s="72" t="e">
        <f t="shared" ca="1" si="458"/>
        <v>#VALUE!</v>
      </c>
      <c r="AP1730" s="7" t="str">
        <f>IFERROR(VLOOKUP(Z1730,'PASTE-DL-ALARMS'!$Q$10:$Z$2800,8,FALSE),"")</f>
        <v/>
      </c>
    </row>
    <row r="1731" spans="1:42" x14ac:dyDescent="0.25">
      <c r="A1731" s="20"/>
      <c r="B1731" s="20"/>
      <c r="C1731" s="20" t="str">
        <f>IF(D1731="Critical",MAX($C$8:C1730)+1,"")</f>
        <v/>
      </c>
      <c r="D1731" s="20" t="str">
        <f t="shared" si="442"/>
        <v>-</v>
      </c>
      <c r="E1731" s="20" t="str">
        <f>VLOOKUP('PASTE-DOWN-DL'!F1731,'SSA-CODE'!$D$4:$E$56,2,FALSE)</f>
        <v>WTR RJ</v>
      </c>
      <c r="F1731" s="48" t="str">
        <f t="shared" si="443"/>
        <v>WTR RJ</v>
      </c>
      <c r="G1731" s="48" t="str">
        <f t="shared" si="444"/>
        <v xml:space="preserve">	WTR RJ</v>
      </c>
      <c r="H1731" s="20">
        <v>1722</v>
      </c>
      <c r="I1731" t="s">
        <v>16000</v>
      </c>
      <c r="J1731" t="s">
        <v>6260</v>
      </c>
      <c r="K1731" t="s">
        <v>6275</v>
      </c>
      <c r="L1731" t="s">
        <v>6262</v>
      </c>
      <c r="M1731" t="s">
        <v>6263</v>
      </c>
      <c r="N1731" t="s">
        <v>16001</v>
      </c>
      <c r="O1731" t="s">
        <v>16002</v>
      </c>
      <c r="P1731" t="s">
        <v>6266</v>
      </c>
      <c r="Q1731" t="s">
        <v>6608</v>
      </c>
      <c r="R1731" t="s">
        <v>6279</v>
      </c>
      <c r="S1731" t="s">
        <v>6269</v>
      </c>
      <c r="T1731" t="s">
        <v>6287</v>
      </c>
      <c r="U1731" t="s">
        <v>6269</v>
      </c>
      <c r="V1731" t="s">
        <v>6271</v>
      </c>
      <c r="W1731" t="s">
        <v>16003</v>
      </c>
      <c r="X1731" t="s">
        <v>16004</v>
      </c>
      <c r="Y1731" t="s">
        <v>6269</v>
      </c>
      <c r="Z1731" s="48" t="str">
        <f t="shared" si="445"/>
        <v>WTR RJ-10.121.68.214-Banugar B2_PH3_5/2-10.121.68.201-Dhrol B2_PH3_6/2</v>
      </c>
      <c r="AA1731" s="48">
        <f t="shared" si="446"/>
        <v>15</v>
      </c>
      <c r="AB1731" s="48">
        <f t="shared" si="447"/>
        <v>23</v>
      </c>
      <c r="AC1731" s="48">
        <f t="shared" si="448"/>
        <v>15</v>
      </c>
      <c r="AD1731" s="48">
        <f t="shared" si="449"/>
        <v>21</v>
      </c>
      <c r="AE1731" s="48" t="str">
        <f t="shared" si="450"/>
        <v>10.121.68.214</v>
      </c>
      <c r="AF1731" s="42" t="str">
        <f t="shared" si="451"/>
        <v>10.121.68.201</v>
      </c>
      <c r="AG1731" s="7" t="str">
        <f t="shared" si="452"/>
        <v>BANUGAR</v>
      </c>
      <c r="AH1731" s="7" t="str">
        <f t="shared" si="453"/>
        <v>DHROL</v>
      </c>
      <c r="AI1731" s="7" t="str">
        <f t="shared" si="454"/>
        <v>S5P2</v>
      </c>
      <c r="AJ1731" s="7" t="str">
        <f t="shared" si="455"/>
        <v>S6P2</v>
      </c>
      <c r="AK1731" s="7" t="str">
        <f>IFERROR(VLOOKUP(Z1731,'PASTE-DL-ALARMS'!$Q$10:$W$2200,7,FALSE),"")</f>
        <v/>
      </c>
      <c r="AL1731" s="55" t="str">
        <f>IFERROR(VLOOKUP(Z1731,'PASTE-DL-ALARMS'!$Q$10:$W$2200,3,FALSE),"")</f>
        <v/>
      </c>
      <c r="AM1731" s="7" t="str">
        <f t="shared" si="456"/>
        <v>10.121.68.214_BANUGAR_S5P2</v>
      </c>
      <c r="AN1731" s="55" t="str">
        <f t="shared" si="457"/>
        <v>10.121.68.201_DHROL_S6P2</v>
      </c>
      <c r="AO1731" s="72" t="e">
        <f t="shared" ca="1" si="458"/>
        <v>#VALUE!</v>
      </c>
      <c r="AP1731" s="7" t="str">
        <f>IFERROR(VLOOKUP(Z1731,'PASTE-DL-ALARMS'!$Q$10:$Z$2800,8,FALSE),"")</f>
        <v/>
      </c>
    </row>
    <row r="1732" spans="1:42" x14ac:dyDescent="0.25">
      <c r="A1732" s="20"/>
      <c r="B1732" s="20"/>
      <c r="C1732" s="20" t="str">
        <f>IF(D1732="Critical",MAX($C$8:C1731)+1,"")</f>
        <v/>
      </c>
      <c r="D1732" s="20" t="str">
        <f t="shared" si="442"/>
        <v>-</v>
      </c>
      <c r="E1732" s="20" t="str">
        <f>VLOOKUP('PASTE-DOWN-DL'!F1732,'SSA-CODE'!$D$4:$E$56,2,FALSE)</f>
        <v>VDA</v>
      </c>
      <c r="F1732" s="48" t="str">
        <f t="shared" si="443"/>
        <v>SSA VDR</v>
      </c>
      <c r="G1732" s="48" t="str">
        <f t="shared" si="444"/>
        <v xml:space="preserve">	SSA VDR</v>
      </c>
      <c r="H1732" s="20">
        <v>1723</v>
      </c>
      <c r="I1732" t="s">
        <v>16005</v>
      </c>
      <c r="J1732" t="s">
        <v>6260</v>
      </c>
      <c r="K1732" t="s">
        <v>6275</v>
      </c>
      <c r="L1732" t="s">
        <v>6262</v>
      </c>
      <c r="M1732" t="s">
        <v>6263</v>
      </c>
      <c r="N1732" t="s">
        <v>16006</v>
      </c>
      <c r="O1732" t="s">
        <v>16007</v>
      </c>
      <c r="P1732" t="s">
        <v>6266</v>
      </c>
      <c r="Q1732" t="s">
        <v>6629</v>
      </c>
      <c r="R1732" t="s">
        <v>6630</v>
      </c>
      <c r="S1732" t="s">
        <v>16008</v>
      </c>
      <c r="T1732" t="s">
        <v>6500</v>
      </c>
      <c r="U1732" t="s">
        <v>6708</v>
      </c>
      <c r="V1732" t="s">
        <v>6271</v>
      </c>
      <c r="W1732" t="s">
        <v>16009</v>
      </c>
      <c r="X1732" t="s">
        <v>6488</v>
      </c>
      <c r="Y1732" t="s">
        <v>6269</v>
      </c>
      <c r="Z1732" s="48" t="str">
        <f t="shared" si="445"/>
        <v>SSA VDR-10.121.99.180_GIPCL S1P5-10.121.99.134_NDSR S4P5</v>
      </c>
      <c r="AA1732" s="48">
        <f t="shared" si="446"/>
        <v>15</v>
      </c>
      <c r="AB1732" s="48">
        <f t="shared" si="447"/>
        <v>21</v>
      </c>
      <c r="AC1732" s="48">
        <f t="shared" si="448"/>
        <v>15</v>
      </c>
      <c r="AD1732" s="48">
        <f t="shared" si="449"/>
        <v>20</v>
      </c>
      <c r="AE1732" s="48" t="str">
        <f t="shared" si="450"/>
        <v>10.121.99.180</v>
      </c>
      <c r="AF1732" s="42" t="str">
        <f t="shared" si="451"/>
        <v>10.121.99.134</v>
      </c>
      <c r="AG1732" s="7" t="str">
        <f t="shared" si="452"/>
        <v>GIPCL</v>
      </c>
      <c r="AH1732" s="7" t="str">
        <f t="shared" si="453"/>
        <v>NDSR</v>
      </c>
      <c r="AI1732" s="7" t="str">
        <f t="shared" si="454"/>
        <v>S1P5</v>
      </c>
      <c r="AJ1732" s="7" t="str">
        <f t="shared" si="455"/>
        <v>S4P5</v>
      </c>
      <c r="AK1732" s="7" t="str">
        <f>IFERROR(VLOOKUP(Z1732,'PASTE-DL-ALARMS'!$Q$10:$W$2200,7,FALSE),"")</f>
        <v/>
      </c>
      <c r="AL1732" s="55" t="str">
        <f>IFERROR(VLOOKUP(Z1732,'PASTE-DL-ALARMS'!$Q$10:$W$2200,3,FALSE),"")</f>
        <v/>
      </c>
      <c r="AM1732" s="7" t="str">
        <f t="shared" si="456"/>
        <v>10.121.99.180_GIPCL_S1P5</v>
      </c>
      <c r="AN1732" s="55" t="str">
        <f t="shared" si="457"/>
        <v>10.121.99.134_NDSR_S4P5</v>
      </c>
      <c r="AO1732" s="72" t="e">
        <f t="shared" ca="1" si="458"/>
        <v>#VALUE!</v>
      </c>
      <c r="AP1732" s="7" t="str">
        <f>IFERROR(VLOOKUP(Z1732,'PASTE-DL-ALARMS'!$Q$10:$Z$2800,8,FALSE),"")</f>
        <v/>
      </c>
    </row>
    <row r="1733" spans="1:42" x14ac:dyDescent="0.25">
      <c r="A1733" s="20"/>
      <c r="B1733" s="20"/>
      <c r="C1733" s="20" t="str">
        <f>IF(D1733="Critical",MAX($C$8:C1732)+1,"")</f>
        <v/>
      </c>
      <c r="D1733" s="20" t="str">
        <f t="shared" si="442"/>
        <v>-</v>
      </c>
      <c r="E1733" s="20" t="str">
        <f>VLOOKUP('PASTE-DOWN-DL'!F1733,'SSA-CODE'!$D$4:$E$56,2,FALSE)</f>
        <v>VDA</v>
      </c>
      <c r="F1733" s="48" t="str">
        <f t="shared" si="443"/>
        <v>SSA VDR</v>
      </c>
      <c r="G1733" s="48" t="str">
        <f t="shared" si="444"/>
        <v xml:space="preserve">	SSA VDR</v>
      </c>
      <c r="H1733" s="20">
        <v>1724</v>
      </c>
      <c r="I1733" t="s">
        <v>16010</v>
      </c>
      <c r="J1733" t="s">
        <v>6260</v>
      </c>
      <c r="K1733" t="s">
        <v>6261</v>
      </c>
      <c r="L1733" t="s">
        <v>6262</v>
      </c>
      <c r="M1733" t="s">
        <v>6263</v>
      </c>
      <c r="N1733" t="s">
        <v>16011</v>
      </c>
      <c r="O1733" t="s">
        <v>16012</v>
      </c>
      <c r="P1733" t="s">
        <v>6266</v>
      </c>
      <c r="Q1733" t="s">
        <v>6643</v>
      </c>
      <c r="R1733" t="s">
        <v>6279</v>
      </c>
      <c r="S1733" t="s">
        <v>7553</v>
      </c>
      <c r="T1733" t="s">
        <v>6800</v>
      </c>
      <c r="U1733" t="s">
        <v>6417</v>
      </c>
      <c r="V1733" t="s">
        <v>6271</v>
      </c>
      <c r="W1733" t="s">
        <v>16013</v>
      </c>
      <c r="X1733" t="s">
        <v>16014</v>
      </c>
      <c r="Y1733" t="s">
        <v>6269</v>
      </c>
      <c r="Z1733" s="48" t="str">
        <f t="shared" si="445"/>
        <v>SSA VDR-10.121.19.134-GujVadodara_Fatheganj_B2 / S3P1-10.121.99.136-GujVadodara_Nizampura_PH3_B2 / S4P1</v>
      </c>
      <c r="AA1733" s="48">
        <f t="shared" si="446"/>
        <v>15</v>
      </c>
      <c r="AB1733" s="48">
        <f t="shared" si="447"/>
        <v>25</v>
      </c>
      <c r="AC1733" s="48">
        <f t="shared" si="448"/>
        <v>15</v>
      </c>
      <c r="AD1733" s="48">
        <f t="shared" si="449"/>
        <v>25</v>
      </c>
      <c r="AE1733" s="48" t="str">
        <f t="shared" si="450"/>
        <v>10.121.19.134</v>
      </c>
      <c r="AF1733" s="42" t="str">
        <f t="shared" si="451"/>
        <v>10.121.99.136</v>
      </c>
      <c r="AG1733" s="7" t="str">
        <f t="shared" si="452"/>
        <v>FATEHGANJ</v>
      </c>
      <c r="AH1733" s="7" t="str">
        <f t="shared" si="453"/>
        <v>NIZAMPURA</v>
      </c>
      <c r="AI1733" s="7" t="str">
        <f t="shared" si="454"/>
        <v>S3P1</v>
      </c>
      <c r="AJ1733" s="7" t="str">
        <f t="shared" si="455"/>
        <v>S4P1</v>
      </c>
      <c r="AK1733" s="7" t="str">
        <f>IFERROR(VLOOKUP(Z1733,'PASTE-DL-ALARMS'!$Q$10:$W$2200,7,FALSE),"")</f>
        <v/>
      </c>
      <c r="AL1733" s="55" t="str">
        <f>IFERROR(VLOOKUP(Z1733,'PASTE-DL-ALARMS'!$Q$10:$W$2200,3,FALSE),"")</f>
        <v/>
      </c>
      <c r="AM1733" s="7" t="str">
        <f t="shared" si="456"/>
        <v>10.121.19.134_FATEHGANJ_S3P1</v>
      </c>
      <c r="AN1733" s="55" t="str">
        <f t="shared" si="457"/>
        <v>10.121.99.136_NIZAMPURA_S4P1</v>
      </c>
      <c r="AO1733" s="72" t="e">
        <f t="shared" ca="1" si="458"/>
        <v>#VALUE!</v>
      </c>
      <c r="AP1733" s="7" t="str">
        <f>IFERROR(VLOOKUP(Z1733,'PASTE-DL-ALARMS'!$Q$10:$Z$2800,8,FALSE),"")</f>
        <v/>
      </c>
    </row>
    <row r="1734" spans="1:42" x14ac:dyDescent="0.25">
      <c r="A1734" s="20"/>
      <c r="B1734" s="20"/>
      <c r="C1734" s="20" t="str">
        <f>IF(D1734="Critical",MAX($C$8:C1733)+1,"")</f>
        <v/>
      </c>
      <c r="D1734" s="20" t="str">
        <f t="shared" si="442"/>
        <v>-</v>
      </c>
      <c r="E1734" s="20" t="str">
        <f>VLOOKUP('PASTE-DOWN-DL'!F1734,'SSA-CODE'!$D$4:$E$56,2,FALSE)</f>
        <v>NDD</v>
      </c>
      <c r="F1734" s="48" t="str">
        <f t="shared" si="443"/>
        <v>SSA NAD</v>
      </c>
      <c r="G1734" s="48" t="str">
        <f t="shared" si="444"/>
        <v xml:space="preserve">	SSA NAD</v>
      </c>
      <c r="H1734" s="20">
        <v>1725</v>
      </c>
      <c r="I1734" t="s">
        <v>16015</v>
      </c>
      <c r="J1734" t="s">
        <v>6260</v>
      </c>
      <c r="K1734" t="s">
        <v>6275</v>
      </c>
      <c r="L1734" t="s">
        <v>6262</v>
      </c>
      <c r="M1734" t="s">
        <v>6263</v>
      </c>
      <c r="N1734" t="s">
        <v>16016</v>
      </c>
      <c r="O1734" t="s">
        <v>16017</v>
      </c>
      <c r="P1734" t="s">
        <v>6266</v>
      </c>
      <c r="Q1734" t="s">
        <v>6566</v>
      </c>
      <c r="R1734" t="s">
        <v>6279</v>
      </c>
      <c r="S1734" t="s">
        <v>16018</v>
      </c>
      <c r="T1734" t="s">
        <v>6500</v>
      </c>
      <c r="U1734" t="s">
        <v>6653</v>
      </c>
      <c r="V1734" t="s">
        <v>6271</v>
      </c>
      <c r="W1734" t="s">
        <v>16019</v>
      </c>
      <c r="X1734" t="s">
        <v>16020</v>
      </c>
      <c r="Y1734" t="s">
        <v>6269</v>
      </c>
      <c r="Z1734" s="48" t="str">
        <f t="shared" si="445"/>
        <v>SSA NAD-10.121.98.83-SAMARKHA_A1_2/5-10.121.16.235-Bhalej B1_3/6</v>
      </c>
      <c r="AA1734" s="48">
        <f t="shared" si="446"/>
        <v>14</v>
      </c>
      <c r="AB1734" s="48">
        <f t="shared" si="447"/>
        <v>23</v>
      </c>
      <c r="AC1734" s="48">
        <f t="shared" si="448"/>
        <v>15</v>
      </c>
      <c r="AD1734" s="48">
        <f t="shared" si="449"/>
        <v>22</v>
      </c>
      <c r="AE1734" s="48" t="str">
        <f t="shared" si="450"/>
        <v>10.121.98.83</v>
      </c>
      <c r="AF1734" s="42" t="str">
        <f t="shared" si="451"/>
        <v>10.121.16.235</v>
      </c>
      <c r="AG1734" s="7" t="str">
        <f t="shared" si="452"/>
        <v>SAMARKHA</v>
      </c>
      <c r="AH1734" s="7" t="str">
        <f t="shared" si="453"/>
        <v>Bhalej</v>
      </c>
      <c r="AI1734" s="7" t="str">
        <f t="shared" si="454"/>
        <v>S2P5</v>
      </c>
      <c r="AJ1734" s="7" t="str">
        <f t="shared" si="455"/>
        <v>S3P6</v>
      </c>
      <c r="AK1734" s="7" t="str">
        <f>IFERROR(VLOOKUP(Z1734,'PASTE-DL-ALARMS'!$Q$10:$W$2200,7,FALSE),"")</f>
        <v/>
      </c>
      <c r="AL1734" s="55" t="str">
        <f>IFERROR(VLOOKUP(Z1734,'PASTE-DL-ALARMS'!$Q$10:$W$2200,3,FALSE),"")</f>
        <v/>
      </c>
      <c r="AM1734" s="7" t="str">
        <f t="shared" si="456"/>
        <v>10.121.98.83_SAMARKHA_S2P5</v>
      </c>
      <c r="AN1734" s="55" t="str">
        <f t="shared" si="457"/>
        <v>10.121.16.235_Bhalej_S3P6</v>
      </c>
      <c r="AO1734" s="72" t="e">
        <f t="shared" ca="1" si="458"/>
        <v>#VALUE!</v>
      </c>
      <c r="AP1734" s="7" t="str">
        <f>IFERROR(VLOOKUP(Z1734,'PASTE-DL-ALARMS'!$Q$10:$Z$2800,8,FALSE),"")</f>
        <v/>
      </c>
    </row>
    <row r="1735" spans="1:42" x14ac:dyDescent="0.25">
      <c r="A1735" s="20"/>
      <c r="B1735" s="20"/>
      <c r="C1735" s="20" t="str">
        <f>IF(D1735="Critical",MAX($C$8:C1734)+1,"")</f>
        <v/>
      </c>
      <c r="D1735" s="20" t="str">
        <f t="shared" si="442"/>
        <v>-</v>
      </c>
      <c r="E1735" s="20" t="str">
        <f>VLOOKUP('PASTE-DOWN-DL'!F1735,'SSA-CODE'!$D$4:$E$56,2,FALSE)</f>
        <v>PLR</v>
      </c>
      <c r="F1735" s="48" t="str">
        <f t="shared" si="443"/>
        <v>SSA PNP</v>
      </c>
      <c r="G1735" s="48" t="str">
        <f t="shared" si="444"/>
        <v xml:space="preserve">	SSA PNP</v>
      </c>
      <c r="H1735" s="20">
        <v>1726</v>
      </c>
      <c r="I1735" t="s">
        <v>16021</v>
      </c>
      <c r="J1735" t="s">
        <v>6260</v>
      </c>
      <c r="K1735" t="s">
        <v>6261</v>
      </c>
      <c r="L1735" t="s">
        <v>6262</v>
      </c>
      <c r="M1735" t="s">
        <v>6263</v>
      </c>
      <c r="N1735" t="s">
        <v>16022</v>
      </c>
      <c r="O1735" t="s">
        <v>16023</v>
      </c>
      <c r="P1735" t="s">
        <v>6266</v>
      </c>
      <c r="Q1735" t="s">
        <v>6416</v>
      </c>
      <c r="R1735" t="s">
        <v>6267</v>
      </c>
      <c r="S1735" t="s">
        <v>16024</v>
      </c>
      <c r="T1735" t="s">
        <v>6500</v>
      </c>
      <c r="U1735" t="s">
        <v>6569</v>
      </c>
      <c r="V1735" t="s">
        <v>6271</v>
      </c>
      <c r="W1735" t="s">
        <v>16025</v>
      </c>
      <c r="X1735" t="s">
        <v>6488</v>
      </c>
      <c r="Y1735" t="s">
        <v>6269</v>
      </c>
      <c r="Z1735" s="48" t="str">
        <f t="shared" si="445"/>
        <v>SSA PNP-10.121.15.209-Dhanera B1_4/1-10.121.15.207-Tharad B1_4/1</v>
      </c>
      <c r="AA1735" s="48">
        <f t="shared" si="446"/>
        <v>15</v>
      </c>
      <c r="AB1735" s="48">
        <f t="shared" si="447"/>
        <v>23</v>
      </c>
      <c r="AC1735" s="48">
        <f t="shared" si="448"/>
        <v>15</v>
      </c>
      <c r="AD1735" s="48">
        <f t="shared" si="449"/>
        <v>22</v>
      </c>
      <c r="AE1735" s="48" t="str">
        <f t="shared" si="450"/>
        <v>10.121.15.209</v>
      </c>
      <c r="AF1735" s="42" t="str">
        <f t="shared" si="451"/>
        <v>10.121.15.207</v>
      </c>
      <c r="AG1735" s="7" t="str">
        <f t="shared" si="452"/>
        <v>Dhanera</v>
      </c>
      <c r="AH1735" s="7" t="str">
        <f t="shared" si="453"/>
        <v>THARAD</v>
      </c>
      <c r="AI1735" s="7" t="str">
        <f t="shared" si="454"/>
        <v>S4P1</v>
      </c>
      <c r="AJ1735" s="7" t="str">
        <f t="shared" si="455"/>
        <v>S4P1</v>
      </c>
      <c r="AK1735" s="7" t="str">
        <f>IFERROR(VLOOKUP(Z1735,'PASTE-DL-ALARMS'!$Q$10:$W$2200,7,FALSE),"")</f>
        <v/>
      </c>
      <c r="AL1735" s="55" t="str">
        <f>IFERROR(VLOOKUP(Z1735,'PASTE-DL-ALARMS'!$Q$10:$W$2200,3,FALSE),"")</f>
        <v/>
      </c>
      <c r="AM1735" s="7" t="str">
        <f t="shared" si="456"/>
        <v>10.121.15.209_Dhanera_S4P1</v>
      </c>
      <c r="AN1735" s="55" t="str">
        <f t="shared" si="457"/>
        <v>10.121.15.207_THARAD_S4P1</v>
      </c>
      <c r="AO1735" s="72" t="e">
        <f t="shared" ca="1" si="458"/>
        <v>#VALUE!</v>
      </c>
      <c r="AP1735" s="7" t="str">
        <f>IFERROR(VLOOKUP(Z1735,'PASTE-DL-ALARMS'!$Q$10:$Z$2800,8,FALSE),"")</f>
        <v/>
      </c>
    </row>
    <row r="1736" spans="1:42" x14ac:dyDescent="0.25">
      <c r="A1736" s="20"/>
      <c r="B1736" s="20"/>
      <c r="C1736" s="20" t="str">
        <f>IF(D1736="Critical",MAX($C$8:C1735)+1,"")</f>
        <v/>
      </c>
      <c r="D1736" s="20" t="str">
        <f t="shared" si="442"/>
        <v>-</v>
      </c>
      <c r="E1736" s="20" t="str">
        <f>VLOOKUP('PASTE-DOWN-DL'!F1736,'SSA-CODE'!$D$4:$E$56,2,FALSE)</f>
        <v>WTR RJ</v>
      </c>
      <c r="F1736" s="48" t="str">
        <f t="shared" si="443"/>
        <v>WTR RJ</v>
      </c>
      <c r="G1736" s="48" t="str">
        <f t="shared" si="444"/>
        <v xml:space="preserve">	WTR RJ</v>
      </c>
      <c r="H1736" s="20">
        <v>1727</v>
      </c>
      <c r="I1736" t="s">
        <v>16026</v>
      </c>
      <c r="J1736" t="s">
        <v>6466</v>
      </c>
      <c r="K1736" t="s">
        <v>6275</v>
      </c>
      <c r="L1736" t="s">
        <v>6262</v>
      </c>
      <c r="M1736" t="s">
        <v>6263</v>
      </c>
      <c r="N1736" t="s">
        <v>16027</v>
      </c>
      <c r="O1736" t="s">
        <v>16028</v>
      </c>
      <c r="P1736" t="s">
        <v>6266</v>
      </c>
      <c r="Q1736" t="s">
        <v>6352</v>
      </c>
      <c r="R1736" t="s">
        <v>6279</v>
      </c>
      <c r="S1736" t="s">
        <v>6269</v>
      </c>
      <c r="T1736" t="s">
        <v>6523</v>
      </c>
      <c r="U1736" t="s">
        <v>6269</v>
      </c>
      <c r="V1736" t="s">
        <v>6271</v>
      </c>
      <c r="W1736" t="s">
        <v>16029</v>
      </c>
      <c r="X1736" t="s">
        <v>16030</v>
      </c>
      <c r="Y1736" t="s">
        <v>6269</v>
      </c>
      <c r="Z1736" s="48" t="str">
        <f t="shared" si="445"/>
        <v>WTR RJ-10.121.17.66-BHUJ2(GNE)_4/8-10.121.17.65-BHUJ1(GNE)_4/8</v>
      </c>
      <c r="AA1736" s="48">
        <f t="shared" si="446"/>
        <v>14</v>
      </c>
      <c r="AB1736" s="48">
        <f t="shared" si="447"/>
        <v>25</v>
      </c>
      <c r="AC1736" s="48">
        <f t="shared" si="448"/>
        <v>14</v>
      </c>
      <c r="AD1736" s="48">
        <f t="shared" si="449"/>
        <v>25</v>
      </c>
      <c r="AE1736" s="48" t="str">
        <f t="shared" si="450"/>
        <v>10.121.17.65</v>
      </c>
      <c r="AF1736" s="42" t="str">
        <f t="shared" si="451"/>
        <v>10.121.17.66</v>
      </c>
      <c r="AG1736" s="7" t="str">
        <f t="shared" si="452"/>
        <v>BHUJ1(GNE)</v>
      </c>
      <c r="AH1736" s="7" t="str">
        <f t="shared" si="453"/>
        <v>BHUJ2(GNE)</v>
      </c>
      <c r="AI1736" s="7" t="str">
        <f t="shared" si="454"/>
        <v>S4P8</v>
      </c>
      <c r="AJ1736" s="7" t="str">
        <f t="shared" si="455"/>
        <v>S4P8</v>
      </c>
      <c r="AK1736" s="7" t="str">
        <f>IFERROR(VLOOKUP(Z1736,'PASTE-DL-ALARMS'!$Q$10:$W$2200,7,FALSE),"")</f>
        <v/>
      </c>
      <c r="AL1736" s="55" t="str">
        <f>IFERROR(VLOOKUP(Z1736,'PASTE-DL-ALARMS'!$Q$10:$W$2200,3,FALSE),"")</f>
        <v/>
      </c>
      <c r="AM1736" s="7" t="str">
        <f t="shared" si="456"/>
        <v>10.121.17.65_BHUJ1(GNE)_S4P8</v>
      </c>
      <c r="AN1736" s="55" t="str">
        <f t="shared" si="457"/>
        <v>10.121.17.66_BHUJ2(GNE)_S4P8</v>
      </c>
      <c r="AO1736" s="72" t="e">
        <f t="shared" ca="1" si="458"/>
        <v>#VALUE!</v>
      </c>
      <c r="AP1736" s="7" t="str">
        <f>IFERROR(VLOOKUP(Z1736,'PASTE-DL-ALARMS'!$Q$10:$Z$2800,8,FALSE),"")</f>
        <v/>
      </c>
    </row>
    <row r="1737" spans="1:42" x14ac:dyDescent="0.25">
      <c r="A1737" s="20"/>
      <c r="B1737" s="20"/>
      <c r="C1737" s="20" t="str">
        <f>IF(D1737="Critical",MAX($C$8:C1736)+1,"")</f>
        <v/>
      </c>
      <c r="D1737" s="20" t="str">
        <f t="shared" si="442"/>
        <v>-</v>
      </c>
      <c r="E1737" s="20" t="str">
        <f>VLOOKUP('PASTE-DOWN-DL'!F1737,'SSA-CODE'!$D$4:$E$56,2,FALSE)</f>
        <v>VDA</v>
      </c>
      <c r="F1737" s="48" t="str">
        <f t="shared" si="443"/>
        <v>SSA VDR</v>
      </c>
      <c r="G1737" s="48" t="str">
        <f t="shared" si="444"/>
        <v xml:space="preserve">	SSA VDR</v>
      </c>
      <c r="H1737" s="20">
        <v>1728</v>
      </c>
      <c r="I1737" t="s">
        <v>16031</v>
      </c>
      <c r="J1737" t="s">
        <v>6466</v>
      </c>
      <c r="K1737" t="s">
        <v>6275</v>
      </c>
      <c r="L1737" t="s">
        <v>6262</v>
      </c>
      <c r="M1737" t="s">
        <v>6263</v>
      </c>
      <c r="N1737" t="s">
        <v>16032</v>
      </c>
      <c r="O1737" t="s">
        <v>16033</v>
      </c>
      <c r="P1737" t="s">
        <v>6266</v>
      </c>
      <c r="Q1737" t="s">
        <v>6706</v>
      </c>
      <c r="R1737" t="s">
        <v>6279</v>
      </c>
      <c r="S1737" t="s">
        <v>7870</v>
      </c>
      <c r="T1737" t="s">
        <v>6770</v>
      </c>
      <c r="U1737" t="s">
        <v>7870</v>
      </c>
      <c r="V1737" t="s">
        <v>6271</v>
      </c>
      <c r="W1737" t="s">
        <v>16034</v>
      </c>
      <c r="X1737" t="s">
        <v>6488</v>
      </c>
      <c r="Y1737" t="s">
        <v>6269</v>
      </c>
      <c r="Z1737" s="48" t="str">
        <f t="shared" si="445"/>
        <v>SSA VDR-10.121.16.25-PANIGATE-N2 B1_3/10-10.121.19.133-PANIGATE B2_3/10</v>
      </c>
      <c r="AA1737" s="48">
        <f t="shared" si="446"/>
        <v>14</v>
      </c>
      <c r="AB1737" s="48">
        <f t="shared" si="447"/>
        <v>26</v>
      </c>
      <c r="AC1737" s="48">
        <f t="shared" si="448"/>
        <v>15</v>
      </c>
      <c r="AD1737" s="48">
        <f t="shared" si="449"/>
        <v>24</v>
      </c>
      <c r="AE1737" s="48" t="str">
        <f t="shared" si="450"/>
        <v>10.121.16.25</v>
      </c>
      <c r="AF1737" s="42" t="str">
        <f t="shared" si="451"/>
        <v>10.121.19.133</v>
      </c>
      <c r="AG1737" s="7" t="str">
        <f t="shared" si="452"/>
        <v>PANIGATE N2</v>
      </c>
      <c r="AH1737" s="7" t="str">
        <f t="shared" si="453"/>
        <v>PANIGATE</v>
      </c>
      <c r="AI1737" s="7" t="str">
        <f t="shared" si="454"/>
        <v>S3P10</v>
      </c>
      <c r="AJ1737" s="7" t="str">
        <f t="shared" si="455"/>
        <v>S3P10</v>
      </c>
      <c r="AK1737" s="7" t="str">
        <f>IFERROR(VLOOKUP(Z1737,'PASTE-DL-ALARMS'!$Q$10:$W$2200,7,FALSE),"")</f>
        <v/>
      </c>
      <c r="AL1737" s="55" t="str">
        <f>IFERROR(VLOOKUP(Z1737,'PASTE-DL-ALARMS'!$Q$10:$W$2200,3,FALSE),"")</f>
        <v/>
      </c>
      <c r="AM1737" s="7" t="str">
        <f t="shared" si="456"/>
        <v>10.121.16.25_PANIGATE N2_S3P10</v>
      </c>
      <c r="AN1737" s="55" t="str">
        <f t="shared" si="457"/>
        <v>10.121.19.133_PANIGATE_S3P10</v>
      </c>
      <c r="AO1737" s="72" t="e">
        <f t="shared" ca="1" si="458"/>
        <v>#VALUE!</v>
      </c>
      <c r="AP1737" s="7" t="str">
        <f>IFERROR(VLOOKUP(Z1737,'PASTE-DL-ALARMS'!$Q$10:$Z$2800,8,FALSE),"")</f>
        <v/>
      </c>
    </row>
    <row r="1738" spans="1:42" x14ac:dyDescent="0.25">
      <c r="A1738" s="20"/>
      <c r="B1738" s="20"/>
      <c r="C1738" s="20" t="str">
        <f>IF(D1738="Critical",MAX($C$8:C1737)+1,"")</f>
        <v/>
      </c>
      <c r="D1738" s="20" t="str">
        <f t="shared" si="442"/>
        <v>-</v>
      </c>
      <c r="E1738" s="20" t="str">
        <f>VLOOKUP('PASTE-DOWN-DL'!F1738,'SSA-CODE'!$D$4:$E$56,2,FALSE)</f>
        <v>WTR AM</v>
      </c>
      <c r="F1738" s="48" t="str">
        <f t="shared" si="443"/>
        <v>WTR AM</v>
      </c>
      <c r="G1738" s="48" t="str">
        <f t="shared" si="444"/>
        <v xml:space="preserve">	WTR AM</v>
      </c>
      <c r="H1738" s="20">
        <v>1729</v>
      </c>
      <c r="I1738" t="s">
        <v>16035</v>
      </c>
      <c r="J1738" t="s">
        <v>6260</v>
      </c>
      <c r="K1738" t="s">
        <v>6261</v>
      </c>
      <c r="L1738" t="s">
        <v>6262</v>
      </c>
      <c r="M1738" t="s">
        <v>6263</v>
      </c>
      <c r="N1738" t="s">
        <v>16036</v>
      </c>
      <c r="O1738" t="s">
        <v>16037</v>
      </c>
      <c r="P1738" t="s">
        <v>6266</v>
      </c>
      <c r="Q1738" t="s">
        <v>6882</v>
      </c>
      <c r="R1738" t="s">
        <v>6903</v>
      </c>
      <c r="S1738" t="s">
        <v>6269</v>
      </c>
      <c r="T1738" t="s">
        <v>6602</v>
      </c>
      <c r="U1738" t="s">
        <v>6269</v>
      </c>
      <c r="V1738" t="s">
        <v>6271</v>
      </c>
      <c r="W1738" t="s">
        <v>16038</v>
      </c>
      <c r="X1738" t="s">
        <v>16039</v>
      </c>
      <c r="Y1738" t="s">
        <v>6269</v>
      </c>
      <c r="Z1738" s="48" t="str">
        <f t="shared" si="445"/>
        <v>WTR AM-10.121.16.228-TN725B_Godhra (B2)\S3P1-10.121.16.229-TN705B_Thasra (B1)\S4P1</v>
      </c>
      <c r="AA1738" s="48">
        <f t="shared" si="446"/>
        <v>15</v>
      </c>
      <c r="AB1738" s="48">
        <f t="shared" si="447"/>
        <v>24</v>
      </c>
      <c r="AC1738" s="48">
        <f t="shared" si="448"/>
        <v>15</v>
      </c>
      <c r="AD1738" s="48">
        <f t="shared" si="449"/>
        <v>22</v>
      </c>
      <c r="AE1738" s="48" t="str">
        <f t="shared" si="450"/>
        <v>10.121.16.228</v>
      </c>
      <c r="AF1738" s="42" t="str">
        <f t="shared" si="451"/>
        <v>10.121.16.229</v>
      </c>
      <c r="AG1738" s="7" t="str">
        <f t="shared" si="452"/>
        <v>Godhra 2</v>
      </c>
      <c r="AH1738" s="7" t="str">
        <f t="shared" si="453"/>
        <v>THASRA</v>
      </c>
      <c r="AI1738" s="7" t="str">
        <f t="shared" si="454"/>
        <v>S3P1</v>
      </c>
      <c r="AJ1738" s="7" t="str">
        <f t="shared" si="455"/>
        <v>S4P1</v>
      </c>
      <c r="AK1738" s="7" t="str">
        <f>IFERROR(VLOOKUP(Z1738,'PASTE-DL-ALARMS'!$Q$10:$W$2200,7,FALSE),"")</f>
        <v/>
      </c>
      <c r="AL1738" s="55" t="str">
        <f>IFERROR(VLOOKUP(Z1738,'PASTE-DL-ALARMS'!$Q$10:$W$2200,3,FALSE),"")</f>
        <v/>
      </c>
      <c r="AM1738" s="7" t="str">
        <f t="shared" si="456"/>
        <v>10.121.16.228_Godhra 2_S3P1</v>
      </c>
      <c r="AN1738" s="55" t="str">
        <f t="shared" si="457"/>
        <v>10.121.16.229_THASRA_S4P1</v>
      </c>
      <c r="AO1738" s="72" t="e">
        <f t="shared" ca="1" si="458"/>
        <v>#VALUE!</v>
      </c>
      <c r="AP1738" s="7" t="str">
        <f>IFERROR(VLOOKUP(Z1738,'PASTE-DL-ALARMS'!$Q$10:$Z$2800,8,FALSE),"")</f>
        <v/>
      </c>
    </row>
    <row r="1739" spans="1:42" x14ac:dyDescent="0.25">
      <c r="A1739" s="20"/>
      <c r="B1739" s="20"/>
      <c r="C1739" s="20" t="str">
        <f>IF(D1739="Critical",MAX($C$8:C1738)+1,"")</f>
        <v/>
      </c>
      <c r="D1739" s="20" t="str">
        <f t="shared" ref="D1739:D1802" si="459">TRIM(CLEAN(P1739))</f>
        <v>-</v>
      </c>
      <c r="E1739" s="20" t="str">
        <f>VLOOKUP('PASTE-DOWN-DL'!F1739,'SSA-CODE'!$D$4:$E$56,2,FALSE)</f>
        <v>VDA</v>
      </c>
      <c r="F1739" s="48" t="str">
        <f t="shared" ref="F1739:F1802" si="460">TRIM(CLEAN(SUBSTITUTE(G1739,CHAR(160)," ")))</f>
        <v>SSA VDR</v>
      </c>
      <c r="G1739" s="48" t="str">
        <f t="shared" ref="G1739:G1802" si="461">MID(I1739,1,SEARCH("-",I1739)-1)</f>
        <v xml:space="preserve">	SSA VDR</v>
      </c>
      <c r="H1739" s="20">
        <v>1730</v>
      </c>
      <c r="I1739" t="s">
        <v>16040</v>
      </c>
      <c r="J1739" t="s">
        <v>6260</v>
      </c>
      <c r="K1739" t="s">
        <v>6275</v>
      </c>
      <c r="L1739" t="s">
        <v>6262</v>
      </c>
      <c r="M1739" t="s">
        <v>6263</v>
      </c>
      <c r="N1739" t="s">
        <v>16041</v>
      </c>
      <c r="O1739" t="s">
        <v>16042</v>
      </c>
      <c r="P1739" t="s">
        <v>6266</v>
      </c>
      <c r="Q1739" t="s">
        <v>6378</v>
      </c>
      <c r="R1739" t="s">
        <v>6279</v>
      </c>
      <c r="S1739" t="s">
        <v>16043</v>
      </c>
      <c r="T1739" t="s">
        <v>6471</v>
      </c>
      <c r="U1739" t="s">
        <v>6269</v>
      </c>
      <c r="V1739" t="s">
        <v>6271</v>
      </c>
      <c r="W1739" t="s">
        <v>16044</v>
      </c>
      <c r="X1739" t="s">
        <v>16045</v>
      </c>
      <c r="Y1739" t="s">
        <v>6269</v>
      </c>
      <c r="Z1739" s="48" t="str">
        <f t="shared" ref="Z1739:Z1802" si="462">TRIM(CLEAN(I1739))</f>
        <v>SSA VDR-10.121.19.179-MANJALPUR-NEW-10.121.99.151-HARINAGAR BTS 2_</v>
      </c>
      <c r="AA1739" s="48">
        <f t="shared" ref="AA1739:AA1802" si="463">SEARCH("_",N1739)</f>
        <v>15</v>
      </c>
      <c r="AB1739" s="48">
        <f t="shared" ref="AB1739:AB1802" si="464">SEARCH("_TN7",N1739)</f>
        <v>29</v>
      </c>
      <c r="AC1739" s="48">
        <f t="shared" ref="AC1739:AC1802" si="465">SEARCH("_",O1739)</f>
        <v>15</v>
      </c>
      <c r="AD1739" s="48">
        <f t="shared" ref="AD1739:AD1802" si="466">SEARCH("_TN7",O1739)</f>
        <v>31</v>
      </c>
      <c r="AE1739" s="48" t="str">
        <f t="shared" ref="AE1739:AE1802" si="467">TRIM(CLEAN(MID(N1739,1,SEARCH("_",N1739)-1)))</f>
        <v>10.121.19.179</v>
      </c>
      <c r="AF1739" s="42" t="str">
        <f t="shared" ref="AF1739:AF1802" si="468">TRIM(CLEAN(MID(O1739,1,SEARCH("_",O1739)-1)))</f>
        <v>10.121.99.151</v>
      </c>
      <c r="AG1739" s="7" t="str">
        <f t="shared" ref="AG1739:AG1802" si="469">MID(N1739,AA1739+1,AB1739-AA1739-1)</f>
        <v>MANJALPUR-NEW</v>
      </c>
      <c r="AH1739" s="7" t="str">
        <f t="shared" ref="AH1739:AH1802" si="470">MID(O1739,AC1739+1,AD1739-AC1739-1)</f>
        <v>HARINAGAR BTS 2</v>
      </c>
      <c r="AI1739" s="7" t="str">
        <f t="shared" ref="AI1739:AI1802" si="471">RIGHT(N1739,LEN(N1739)-SEARCH("\",N1739))</f>
        <v>S3P4</v>
      </c>
      <c r="AJ1739" s="7" t="str">
        <f t="shared" ref="AJ1739:AJ1802" si="472">RIGHT(O1739,LEN(O1739)-SEARCH("\",O1739))</f>
        <v>S2P6</v>
      </c>
      <c r="AK1739" s="7" t="str">
        <f>IFERROR(VLOOKUP(Z1739,'PASTE-DL-ALARMS'!$Q$10:$W$2200,7,FALSE),"")</f>
        <v/>
      </c>
      <c r="AL1739" s="55" t="str">
        <f>IFERROR(VLOOKUP(Z1739,'PASTE-DL-ALARMS'!$Q$10:$W$2200,3,FALSE),"")</f>
        <v/>
      </c>
      <c r="AM1739" s="7" t="str">
        <f t="shared" ref="AM1739:AM1802" si="473">CONCATENATE(AE1739,"_",AG1739,"_",AI1739)</f>
        <v>10.121.19.179_MANJALPUR-NEW_S3P4</v>
      </c>
      <c r="AN1739" s="55" t="str">
        <f t="shared" ref="AN1739:AN1802" si="474">CONCATENATE(AF1739,"_",AH1739,"_",AJ1739)</f>
        <v>10.121.99.151_HARINAGAR BTS 2_S2P6</v>
      </c>
      <c r="AO1739" s="72" t="e">
        <f t="shared" ref="AO1739:AO1802" ca="1" si="475">$AL$3-AK1739</f>
        <v>#VALUE!</v>
      </c>
      <c r="AP1739" s="7" t="str">
        <f>IFERROR(VLOOKUP(Z1739,'PASTE-DL-ALARMS'!$Q$10:$Z$2800,8,FALSE),"")</f>
        <v/>
      </c>
    </row>
    <row r="1740" spans="1:42" x14ac:dyDescent="0.25">
      <c r="A1740" s="20"/>
      <c r="B1740" s="20"/>
      <c r="C1740" s="20" t="str">
        <f>IF(D1740="Critical",MAX($C$8:C1739)+1,"")</f>
        <v/>
      </c>
      <c r="D1740" s="20" t="str">
        <f t="shared" si="459"/>
        <v>-</v>
      </c>
      <c r="E1740" s="20" t="str">
        <f>VLOOKUP('PASTE-DOWN-DL'!F1740,'SSA-CODE'!$D$4:$E$56,2,FALSE)</f>
        <v>GDR</v>
      </c>
      <c r="F1740" s="48" t="str">
        <f t="shared" si="460"/>
        <v>SSA GDH</v>
      </c>
      <c r="G1740" s="48" t="str">
        <f t="shared" si="461"/>
        <v xml:space="preserve">	SSA GDH</v>
      </c>
      <c r="H1740" s="20">
        <v>1731</v>
      </c>
      <c r="I1740" t="s">
        <v>16046</v>
      </c>
      <c r="J1740" t="s">
        <v>6260</v>
      </c>
      <c r="K1740" t="s">
        <v>6275</v>
      </c>
      <c r="L1740" t="s">
        <v>6262</v>
      </c>
      <c r="M1740" t="s">
        <v>6263</v>
      </c>
      <c r="N1740" t="s">
        <v>16047</v>
      </c>
      <c r="O1740" t="s">
        <v>16048</v>
      </c>
      <c r="P1740" t="s">
        <v>6266</v>
      </c>
      <c r="Q1740" t="s">
        <v>6735</v>
      </c>
      <c r="R1740" t="s">
        <v>6279</v>
      </c>
      <c r="S1740" t="s">
        <v>16049</v>
      </c>
      <c r="T1740" t="s">
        <v>6500</v>
      </c>
      <c r="U1740" t="s">
        <v>6305</v>
      </c>
      <c r="V1740" t="s">
        <v>6271</v>
      </c>
      <c r="W1740" t="s">
        <v>16050</v>
      </c>
      <c r="X1740" t="s">
        <v>6488</v>
      </c>
      <c r="Y1740" t="s">
        <v>6269</v>
      </c>
      <c r="Z1740" s="48" t="str">
        <f t="shared" si="462"/>
        <v>SSA GDH-10.121.19.40-Sanjeli A1_1/5-10.121.19.40-Kadwal A1_2/5</v>
      </c>
      <c r="AA1740" s="48">
        <f t="shared" si="463"/>
        <v>14</v>
      </c>
      <c r="AB1740" s="48">
        <f t="shared" si="464"/>
        <v>22</v>
      </c>
      <c r="AC1740" s="48">
        <f t="shared" si="465"/>
        <v>14</v>
      </c>
      <c r="AD1740" s="48">
        <f t="shared" si="466"/>
        <v>21</v>
      </c>
      <c r="AE1740" s="48" t="str">
        <f t="shared" si="467"/>
        <v>10.121.19.21</v>
      </c>
      <c r="AF1740" s="42" t="str">
        <f t="shared" si="468"/>
        <v>10.121.19.40</v>
      </c>
      <c r="AG1740" s="7" t="str">
        <f t="shared" si="469"/>
        <v>Sanjeli</v>
      </c>
      <c r="AH1740" s="7" t="str">
        <f t="shared" si="470"/>
        <v>Kadwal</v>
      </c>
      <c r="AI1740" s="7" t="str">
        <f t="shared" si="471"/>
        <v>S1P5</v>
      </c>
      <c r="AJ1740" s="7" t="str">
        <f t="shared" si="472"/>
        <v>S2P5</v>
      </c>
      <c r="AK1740" s="7" t="str">
        <f>IFERROR(VLOOKUP(Z1740,'PASTE-DL-ALARMS'!$Q$10:$W$2200,7,FALSE),"")</f>
        <v/>
      </c>
      <c r="AL1740" s="55" t="str">
        <f>IFERROR(VLOOKUP(Z1740,'PASTE-DL-ALARMS'!$Q$10:$W$2200,3,FALSE),"")</f>
        <v/>
      </c>
      <c r="AM1740" s="7" t="str">
        <f t="shared" si="473"/>
        <v>10.121.19.21_Sanjeli_S1P5</v>
      </c>
      <c r="AN1740" s="55" t="str">
        <f t="shared" si="474"/>
        <v>10.121.19.40_Kadwal_S2P5</v>
      </c>
      <c r="AO1740" s="72" t="e">
        <f t="shared" ca="1" si="475"/>
        <v>#VALUE!</v>
      </c>
      <c r="AP1740" s="7" t="str">
        <f>IFERROR(VLOOKUP(Z1740,'PASTE-DL-ALARMS'!$Q$10:$Z$2800,8,FALSE),"")</f>
        <v/>
      </c>
    </row>
    <row r="1741" spans="1:42" x14ac:dyDescent="0.25">
      <c r="A1741" s="20"/>
      <c r="B1741" s="20"/>
      <c r="C1741" s="20" t="str">
        <f>IF(D1741="Critical",MAX($C$8:C1740)+1,"")</f>
        <v/>
      </c>
      <c r="D1741" s="20" t="str">
        <f t="shared" si="459"/>
        <v>-</v>
      </c>
      <c r="E1741" s="20" t="str">
        <f>VLOOKUP('PASTE-DOWN-DL'!F1741,'SSA-CODE'!$D$4:$E$56,2,FALSE)</f>
        <v>AMR</v>
      </c>
      <c r="F1741" s="48" t="str">
        <f t="shared" si="460"/>
        <v>SSA AMR</v>
      </c>
      <c r="G1741" s="48" t="str">
        <f t="shared" si="461"/>
        <v xml:space="preserve">	SSA AMR</v>
      </c>
      <c r="H1741" s="20">
        <v>1732</v>
      </c>
      <c r="I1741" t="s">
        <v>16051</v>
      </c>
      <c r="J1741" t="s">
        <v>6260</v>
      </c>
      <c r="K1741" t="s">
        <v>6261</v>
      </c>
      <c r="L1741" t="s">
        <v>6262</v>
      </c>
      <c r="M1741" t="s">
        <v>6263</v>
      </c>
      <c r="N1741" t="s">
        <v>16052</v>
      </c>
      <c r="O1741" t="s">
        <v>16053</v>
      </c>
      <c r="P1741" t="s">
        <v>6266</v>
      </c>
      <c r="Q1741" t="s">
        <v>6360</v>
      </c>
      <c r="R1741" t="s">
        <v>6882</v>
      </c>
      <c r="S1741" t="s">
        <v>16054</v>
      </c>
      <c r="T1741" t="s">
        <v>6770</v>
      </c>
      <c r="U1741" t="s">
        <v>16054</v>
      </c>
      <c r="V1741" t="s">
        <v>6271</v>
      </c>
      <c r="W1741" t="s">
        <v>16055</v>
      </c>
      <c r="X1741" t="s">
        <v>16056</v>
      </c>
      <c r="Y1741" t="s">
        <v>6269</v>
      </c>
      <c r="Z1741" s="48" t="str">
        <f t="shared" si="462"/>
        <v>SSA AMR-10.121.96.7-Chalala-2_B2_4/1-10.121.96.6-Chalala 1-B2_3/1</v>
      </c>
      <c r="AA1741" s="48">
        <f t="shared" si="463"/>
        <v>13</v>
      </c>
      <c r="AB1741" s="48">
        <f t="shared" si="464"/>
        <v>23</v>
      </c>
      <c r="AC1741" s="48">
        <f t="shared" si="465"/>
        <v>13</v>
      </c>
      <c r="AD1741" s="48">
        <f t="shared" si="466"/>
        <v>23</v>
      </c>
      <c r="AE1741" s="48" t="str">
        <f t="shared" si="467"/>
        <v>10.121.96.7</v>
      </c>
      <c r="AF1741" s="42" t="str">
        <f t="shared" si="468"/>
        <v>10.121.96.6</v>
      </c>
      <c r="AG1741" s="7" t="str">
        <f t="shared" si="469"/>
        <v>Chalala 2</v>
      </c>
      <c r="AH1741" s="7" t="str">
        <f t="shared" si="470"/>
        <v>Chalala 1</v>
      </c>
      <c r="AI1741" s="7" t="str">
        <f t="shared" si="471"/>
        <v>S4P1</v>
      </c>
      <c r="AJ1741" s="7" t="str">
        <f t="shared" si="472"/>
        <v>S3P1</v>
      </c>
      <c r="AK1741" s="7" t="str">
        <f>IFERROR(VLOOKUP(Z1741,'PASTE-DL-ALARMS'!$Q$10:$W$2200,7,FALSE),"")</f>
        <v/>
      </c>
      <c r="AL1741" s="55" t="str">
        <f>IFERROR(VLOOKUP(Z1741,'PASTE-DL-ALARMS'!$Q$10:$W$2200,3,FALSE),"")</f>
        <v/>
      </c>
      <c r="AM1741" s="7" t="str">
        <f t="shared" si="473"/>
        <v>10.121.96.7_Chalala 2_S4P1</v>
      </c>
      <c r="AN1741" s="55" t="str">
        <f t="shared" si="474"/>
        <v>10.121.96.6_Chalala 1_S3P1</v>
      </c>
      <c r="AO1741" s="72" t="e">
        <f t="shared" ca="1" si="475"/>
        <v>#VALUE!</v>
      </c>
      <c r="AP1741" s="7" t="str">
        <f>IFERROR(VLOOKUP(Z1741,'PASTE-DL-ALARMS'!$Q$10:$Z$2800,8,FALSE),"")</f>
        <v/>
      </c>
    </row>
    <row r="1742" spans="1:42" x14ac:dyDescent="0.25">
      <c r="A1742" s="20"/>
      <c r="B1742" s="20"/>
      <c r="C1742" s="20" t="str">
        <f>IF(D1742="Critical",MAX($C$8:C1741)+1,"")</f>
        <v/>
      </c>
      <c r="D1742" s="20" t="str">
        <f t="shared" si="459"/>
        <v>-</v>
      </c>
      <c r="E1742" s="20" t="str">
        <f>VLOOKUP('PASTE-DOWN-DL'!F1742,'SSA-CODE'!$D$4:$E$56,2,FALSE)</f>
        <v>WTR AM</v>
      </c>
      <c r="F1742" s="48" t="str">
        <f t="shared" si="460"/>
        <v>WTR AM</v>
      </c>
      <c r="G1742" s="48" t="str">
        <f t="shared" si="461"/>
        <v xml:space="preserve">	WTR AM</v>
      </c>
      <c r="H1742" s="20">
        <v>1733</v>
      </c>
      <c r="I1742" t="s">
        <v>16057</v>
      </c>
      <c r="J1742" t="s">
        <v>6260</v>
      </c>
      <c r="K1742" t="s">
        <v>6261</v>
      </c>
      <c r="L1742" t="s">
        <v>6262</v>
      </c>
      <c r="M1742" t="s">
        <v>6263</v>
      </c>
      <c r="N1742" t="s">
        <v>16058</v>
      </c>
      <c r="O1742" t="s">
        <v>16059</v>
      </c>
      <c r="P1742" t="s">
        <v>6266</v>
      </c>
      <c r="Q1742" t="s">
        <v>6851</v>
      </c>
      <c r="R1742" t="s">
        <v>6706</v>
      </c>
      <c r="S1742" t="s">
        <v>6269</v>
      </c>
      <c r="T1742" t="s">
        <v>7359</v>
      </c>
      <c r="U1742" t="s">
        <v>6269</v>
      </c>
      <c r="V1742" t="s">
        <v>6271</v>
      </c>
      <c r="W1742" t="s">
        <v>16060</v>
      </c>
      <c r="X1742" t="s">
        <v>16061</v>
      </c>
      <c r="Y1742" t="s">
        <v>6269</v>
      </c>
      <c r="Z1742" s="48" t="str">
        <f t="shared" si="462"/>
        <v>WTR AM-10.121.26.3-Vadali_B1_PH2_3/1-10.121.26.4-Khedbramha_B2_PH2_4/1</v>
      </c>
      <c r="AA1742" s="48">
        <f t="shared" si="463"/>
        <v>13</v>
      </c>
      <c r="AB1742" s="48">
        <f t="shared" si="464"/>
        <v>20</v>
      </c>
      <c r="AC1742" s="48">
        <f t="shared" si="465"/>
        <v>13</v>
      </c>
      <c r="AD1742" s="48">
        <f t="shared" si="466"/>
        <v>24</v>
      </c>
      <c r="AE1742" s="48" t="str">
        <f t="shared" si="467"/>
        <v>10.121.26.3</v>
      </c>
      <c r="AF1742" s="42" t="str">
        <f t="shared" si="468"/>
        <v>10.121.26.4</v>
      </c>
      <c r="AG1742" s="7" t="str">
        <f t="shared" si="469"/>
        <v>Vadali</v>
      </c>
      <c r="AH1742" s="7" t="str">
        <f t="shared" si="470"/>
        <v>Khedbrahma</v>
      </c>
      <c r="AI1742" s="7" t="str">
        <f t="shared" si="471"/>
        <v>S3P1</v>
      </c>
      <c r="AJ1742" s="7" t="str">
        <f t="shared" si="472"/>
        <v>S4P1</v>
      </c>
      <c r="AK1742" s="7" t="str">
        <f>IFERROR(VLOOKUP(Z1742,'PASTE-DL-ALARMS'!$Q$10:$W$2200,7,FALSE),"")</f>
        <v/>
      </c>
      <c r="AL1742" s="55" t="str">
        <f>IFERROR(VLOOKUP(Z1742,'PASTE-DL-ALARMS'!$Q$10:$W$2200,3,FALSE),"")</f>
        <v/>
      </c>
      <c r="AM1742" s="7" t="str">
        <f t="shared" si="473"/>
        <v>10.121.26.3_Vadali_S3P1</v>
      </c>
      <c r="AN1742" s="55" t="str">
        <f t="shared" si="474"/>
        <v>10.121.26.4_Khedbrahma_S4P1</v>
      </c>
      <c r="AO1742" s="72" t="e">
        <f t="shared" ca="1" si="475"/>
        <v>#VALUE!</v>
      </c>
      <c r="AP1742" s="7" t="str">
        <f>IFERROR(VLOOKUP(Z1742,'PASTE-DL-ALARMS'!$Q$10:$Z$2800,8,FALSE),"")</f>
        <v/>
      </c>
    </row>
    <row r="1743" spans="1:42" x14ac:dyDescent="0.25">
      <c r="A1743" s="20"/>
      <c r="B1743" s="20"/>
      <c r="C1743" s="20" t="str">
        <f>IF(D1743="Critical",MAX($C$8:C1742)+1,"")</f>
        <v/>
      </c>
      <c r="D1743" s="20" t="str">
        <f t="shared" si="459"/>
        <v>-</v>
      </c>
      <c r="E1743" s="20" t="str">
        <f>VLOOKUP('PASTE-DOWN-DL'!F1743,'SSA-CODE'!$D$4:$E$56,2,FALSE)</f>
        <v>VAL</v>
      </c>
      <c r="F1743" s="48" t="str">
        <f t="shared" si="460"/>
        <v>SSA VAL</v>
      </c>
      <c r="G1743" s="48" t="str">
        <f t="shared" si="461"/>
        <v xml:space="preserve">	SSA VAL</v>
      </c>
      <c r="H1743" s="20">
        <v>1734</v>
      </c>
      <c r="I1743" t="s">
        <v>16062</v>
      </c>
      <c r="J1743" t="s">
        <v>6466</v>
      </c>
      <c r="K1743" t="s">
        <v>6275</v>
      </c>
      <c r="L1743" t="s">
        <v>6262</v>
      </c>
      <c r="M1743" t="s">
        <v>6263</v>
      </c>
      <c r="N1743" t="s">
        <v>16063</v>
      </c>
      <c r="O1743" t="s">
        <v>16064</v>
      </c>
      <c r="P1743" t="s">
        <v>6266</v>
      </c>
      <c r="Q1743" t="s">
        <v>7771</v>
      </c>
      <c r="R1743" t="s">
        <v>6279</v>
      </c>
      <c r="S1743" t="s">
        <v>7348</v>
      </c>
      <c r="T1743" t="s">
        <v>6287</v>
      </c>
      <c r="U1743" t="s">
        <v>7348</v>
      </c>
      <c r="V1743" t="s">
        <v>6271</v>
      </c>
      <c r="W1743" t="s">
        <v>16065</v>
      </c>
      <c r="X1743" t="s">
        <v>16066</v>
      </c>
      <c r="Y1743" t="s">
        <v>6269</v>
      </c>
      <c r="Z1743" s="48" t="str">
        <f t="shared" si="462"/>
        <v>SSA VAL-10.121.16.94-Valsad_B2_3/8-10.121.24.129-Valsad_Old_B2_6/9</v>
      </c>
      <c r="AA1743" s="48">
        <f t="shared" si="463"/>
        <v>14</v>
      </c>
      <c r="AB1743" s="48">
        <f t="shared" si="464"/>
        <v>25</v>
      </c>
      <c r="AC1743" s="48">
        <f t="shared" si="465"/>
        <v>15</v>
      </c>
      <c r="AD1743" s="48">
        <f t="shared" si="466"/>
        <v>34</v>
      </c>
      <c r="AE1743" s="48" t="str">
        <f t="shared" si="467"/>
        <v>10.121.16.94</v>
      </c>
      <c r="AF1743" s="42" t="str">
        <f t="shared" si="468"/>
        <v>10.121.24.129</v>
      </c>
      <c r="AG1743" s="7" t="str">
        <f t="shared" si="469"/>
        <v>Valsad-New</v>
      </c>
      <c r="AH1743" s="7" t="str">
        <f t="shared" si="470"/>
        <v>Valsad-Old-TE(GNE)</v>
      </c>
      <c r="AI1743" s="7" t="str">
        <f t="shared" si="471"/>
        <v>S3P8</v>
      </c>
      <c r="AJ1743" s="7" t="str">
        <f t="shared" si="472"/>
        <v>S6P9</v>
      </c>
      <c r="AK1743" s="7" t="str">
        <f>IFERROR(VLOOKUP(Z1743,'PASTE-DL-ALARMS'!$Q$10:$W$2200,7,FALSE),"")</f>
        <v/>
      </c>
      <c r="AL1743" s="55" t="str">
        <f>IFERROR(VLOOKUP(Z1743,'PASTE-DL-ALARMS'!$Q$10:$W$2200,3,FALSE),"")</f>
        <v/>
      </c>
      <c r="AM1743" s="7" t="str">
        <f t="shared" si="473"/>
        <v>10.121.16.94_Valsad-New_S3P8</v>
      </c>
      <c r="AN1743" s="55" t="str">
        <f t="shared" si="474"/>
        <v>10.121.24.129_Valsad-Old-TE(GNE)_S6P9</v>
      </c>
      <c r="AO1743" s="72" t="e">
        <f t="shared" ca="1" si="475"/>
        <v>#VALUE!</v>
      </c>
      <c r="AP1743" s="7" t="str">
        <f>IFERROR(VLOOKUP(Z1743,'PASTE-DL-ALARMS'!$Q$10:$Z$2800,8,FALSE),"")</f>
        <v/>
      </c>
    </row>
    <row r="1744" spans="1:42" x14ac:dyDescent="0.25">
      <c r="A1744" s="20"/>
      <c r="B1744" s="20"/>
      <c r="C1744" s="20" t="str">
        <f>IF(D1744="Critical",MAX($C$8:C1743)+1,"")</f>
        <v/>
      </c>
      <c r="D1744" s="20" t="str">
        <f t="shared" si="459"/>
        <v>-</v>
      </c>
      <c r="E1744" s="20" t="str">
        <f>VLOOKUP('PASTE-DOWN-DL'!F1744,'SSA-CODE'!$D$4:$E$56,2,FALSE)</f>
        <v>AHD</v>
      </c>
      <c r="F1744" s="48" t="str">
        <f t="shared" si="460"/>
        <v>SSA AM</v>
      </c>
      <c r="G1744" s="48" t="str">
        <f t="shared" si="461"/>
        <v xml:space="preserve">	SSA AM</v>
      </c>
      <c r="H1744" s="20">
        <v>1735</v>
      </c>
      <c r="I1744" t="s">
        <v>16067</v>
      </c>
      <c r="J1744" t="s">
        <v>6466</v>
      </c>
      <c r="K1744" t="s">
        <v>6275</v>
      </c>
      <c r="L1744" t="s">
        <v>6262</v>
      </c>
      <c r="M1744" t="s">
        <v>6263</v>
      </c>
      <c r="N1744" t="s">
        <v>16068</v>
      </c>
      <c r="O1744" t="s">
        <v>16069</v>
      </c>
      <c r="P1744" t="s">
        <v>6266</v>
      </c>
      <c r="Q1744" t="s">
        <v>6820</v>
      </c>
      <c r="R1744" t="s">
        <v>6279</v>
      </c>
      <c r="S1744" t="s">
        <v>6589</v>
      </c>
      <c r="T1744" t="s">
        <v>6287</v>
      </c>
      <c r="U1744" t="s">
        <v>6589</v>
      </c>
      <c r="V1744" t="s">
        <v>6271</v>
      </c>
      <c r="W1744" t="s">
        <v>16070</v>
      </c>
      <c r="X1744" t="s">
        <v>16071</v>
      </c>
      <c r="Y1744" t="s">
        <v>6269</v>
      </c>
      <c r="Z1744" s="48" t="str">
        <f t="shared" si="462"/>
        <v>SSA AM-10.121.18.193-Bapunagar_B2_5/10-10.121.18.145-Bapunagar_2_B2_5/10</v>
      </c>
      <c r="AA1744" s="48">
        <f t="shared" si="463"/>
        <v>15</v>
      </c>
      <c r="AB1744" s="48">
        <f t="shared" si="464"/>
        <v>30</v>
      </c>
      <c r="AC1744" s="48">
        <f t="shared" si="465"/>
        <v>15</v>
      </c>
      <c r="AD1744" s="48">
        <f t="shared" si="466"/>
        <v>25</v>
      </c>
      <c r="AE1744" s="48" t="str">
        <f t="shared" si="467"/>
        <v>10.121.18.193</v>
      </c>
      <c r="AF1744" s="42" t="str">
        <f t="shared" si="468"/>
        <v>10.121.18.145</v>
      </c>
      <c r="AG1744" s="7" t="str">
        <f t="shared" si="469"/>
        <v>Bapunagar(GNE)</v>
      </c>
      <c r="AH1744" s="7" t="str">
        <f t="shared" si="470"/>
        <v>Bapunagar</v>
      </c>
      <c r="AI1744" s="7" t="str">
        <f t="shared" si="471"/>
        <v>S5P10</v>
      </c>
      <c r="AJ1744" s="7" t="str">
        <f t="shared" si="472"/>
        <v>S5P10</v>
      </c>
      <c r="AK1744" s="7" t="str">
        <f>IFERROR(VLOOKUP(Z1744,'PASTE-DL-ALARMS'!$Q$10:$W$2200,7,FALSE),"")</f>
        <v/>
      </c>
      <c r="AL1744" s="55" t="str">
        <f>IFERROR(VLOOKUP(Z1744,'PASTE-DL-ALARMS'!$Q$10:$W$2200,3,FALSE),"")</f>
        <v/>
      </c>
      <c r="AM1744" s="7" t="str">
        <f t="shared" si="473"/>
        <v>10.121.18.193_Bapunagar(GNE)_S5P10</v>
      </c>
      <c r="AN1744" s="55" t="str">
        <f t="shared" si="474"/>
        <v>10.121.18.145_Bapunagar_S5P10</v>
      </c>
      <c r="AO1744" s="72" t="e">
        <f t="shared" ca="1" si="475"/>
        <v>#VALUE!</v>
      </c>
      <c r="AP1744" s="7" t="str">
        <f>IFERROR(VLOOKUP(Z1744,'PASTE-DL-ALARMS'!$Q$10:$Z$2800,8,FALSE),"")</f>
        <v/>
      </c>
    </row>
    <row r="1745" spans="1:42" x14ac:dyDescent="0.25">
      <c r="A1745" s="20"/>
      <c r="B1745" s="20"/>
      <c r="C1745" s="20" t="str">
        <f>IF(D1745="Critical",MAX($C$8:C1744)+1,"")</f>
        <v/>
      </c>
      <c r="D1745" s="20" t="str">
        <f t="shared" si="459"/>
        <v>-</v>
      </c>
      <c r="E1745" s="20" t="str">
        <f>VLOOKUP('PASTE-DOWN-DL'!F1745,'SSA-CODE'!$D$4:$E$56,2,FALSE)</f>
        <v>VAL</v>
      </c>
      <c r="F1745" s="48" t="str">
        <f t="shared" si="460"/>
        <v>SSA VAL</v>
      </c>
      <c r="G1745" s="48" t="str">
        <f t="shared" si="461"/>
        <v xml:space="preserve">	SSA VAL</v>
      </c>
      <c r="H1745" s="20">
        <v>1736</v>
      </c>
      <c r="I1745" t="s">
        <v>16072</v>
      </c>
      <c r="J1745" t="s">
        <v>6260</v>
      </c>
      <c r="K1745" t="s">
        <v>6275</v>
      </c>
      <c r="L1745" t="s">
        <v>6262</v>
      </c>
      <c r="M1745" t="s">
        <v>6263</v>
      </c>
      <c r="N1745" t="s">
        <v>16073</v>
      </c>
      <c r="O1745" t="s">
        <v>16074</v>
      </c>
      <c r="P1745" t="s">
        <v>6266</v>
      </c>
      <c r="Q1745" t="s">
        <v>6461</v>
      </c>
      <c r="R1745" t="s">
        <v>6279</v>
      </c>
      <c r="S1745" t="s">
        <v>16075</v>
      </c>
      <c r="T1745" t="s">
        <v>6425</v>
      </c>
      <c r="U1745" t="s">
        <v>16075</v>
      </c>
      <c r="V1745" t="s">
        <v>6271</v>
      </c>
      <c r="W1745" t="s">
        <v>16076</v>
      </c>
      <c r="X1745" t="s">
        <v>16077</v>
      </c>
      <c r="Y1745" t="s">
        <v>6269</v>
      </c>
      <c r="Z1745" s="48" t="str">
        <f t="shared" si="462"/>
        <v>SSA VAL-10.121.100.9-KAPS_S4P3-10.121.68.4-Vyara_S4P3</v>
      </c>
      <c r="AA1745" s="48">
        <f t="shared" si="463"/>
        <v>14</v>
      </c>
      <c r="AB1745" s="48">
        <f t="shared" si="464"/>
        <v>19</v>
      </c>
      <c r="AC1745" s="48">
        <f t="shared" si="465"/>
        <v>13</v>
      </c>
      <c r="AD1745" s="48">
        <f t="shared" si="466"/>
        <v>19</v>
      </c>
      <c r="AE1745" s="48" t="str">
        <f t="shared" si="467"/>
        <v>10.121.100.9</v>
      </c>
      <c r="AF1745" s="42" t="str">
        <f t="shared" si="468"/>
        <v>10.121.68.4</v>
      </c>
      <c r="AG1745" s="7" t="str">
        <f t="shared" si="469"/>
        <v>KAPS</v>
      </c>
      <c r="AH1745" s="7" t="str">
        <f t="shared" si="470"/>
        <v>Vyara</v>
      </c>
      <c r="AI1745" s="7" t="str">
        <f t="shared" si="471"/>
        <v>S4P3</v>
      </c>
      <c r="AJ1745" s="7" t="str">
        <f t="shared" si="472"/>
        <v>S4P3</v>
      </c>
      <c r="AK1745" s="7" t="str">
        <f>IFERROR(VLOOKUP(Z1745,'PASTE-DL-ALARMS'!$Q$10:$W$2200,7,FALSE),"")</f>
        <v/>
      </c>
      <c r="AL1745" s="55" t="str">
        <f>IFERROR(VLOOKUP(Z1745,'PASTE-DL-ALARMS'!$Q$10:$W$2200,3,FALSE),"")</f>
        <v/>
      </c>
      <c r="AM1745" s="7" t="str">
        <f t="shared" si="473"/>
        <v>10.121.100.9_KAPS_S4P3</v>
      </c>
      <c r="AN1745" s="55" t="str">
        <f t="shared" si="474"/>
        <v>10.121.68.4_Vyara_S4P3</v>
      </c>
      <c r="AO1745" s="72" t="e">
        <f t="shared" ca="1" si="475"/>
        <v>#VALUE!</v>
      </c>
      <c r="AP1745" s="7" t="str">
        <f>IFERROR(VLOOKUP(Z1745,'PASTE-DL-ALARMS'!$Q$10:$Z$2800,8,FALSE),"")</f>
        <v/>
      </c>
    </row>
    <row r="1746" spans="1:42" x14ac:dyDescent="0.25">
      <c r="A1746" s="20"/>
      <c r="B1746" s="20"/>
      <c r="C1746" s="20" t="str">
        <f>IF(D1746="Critical",MAX($C$8:C1745)+1,"")</f>
        <v/>
      </c>
      <c r="D1746" s="20" t="str">
        <f t="shared" si="459"/>
        <v>-</v>
      </c>
      <c r="E1746" s="20" t="str">
        <f>VLOOKUP('PASTE-DOWN-DL'!F1746,'SSA-CODE'!$D$4:$E$56,2,FALSE)</f>
        <v>VDA</v>
      </c>
      <c r="F1746" s="48" t="str">
        <f t="shared" si="460"/>
        <v>SSA VDR</v>
      </c>
      <c r="G1746" s="48" t="str">
        <f t="shared" si="461"/>
        <v xml:space="preserve">	SSA VDR</v>
      </c>
      <c r="H1746" s="20">
        <v>1737</v>
      </c>
      <c r="I1746" t="s">
        <v>16078</v>
      </c>
      <c r="J1746" t="s">
        <v>6260</v>
      </c>
      <c r="K1746" t="s">
        <v>6261</v>
      </c>
      <c r="L1746" t="s">
        <v>6262</v>
      </c>
      <c r="M1746" t="s">
        <v>6263</v>
      </c>
      <c r="N1746" t="s">
        <v>16079</v>
      </c>
      <c r="O1746" t="s">
        <v>16080</v>
      </c>
      <c r="P1746" t="s">
        <v>6266</v>
      </c>
      <c r="Q1746" t="s">
        <v>6416</v>
      </c>
      <c r="R1746" t="s">
        <v>6692</v>
      </c>
      <c r="S1746" t="s">
        <v>6269</v>
      </c>
      <c r="T1746" t="s">
        <v>6353</v>
      </c>
      <c r="U1746" t="s">
        <v>6417</v>
      </c>
      <c r="V1746" t="s">
        <v>6271</v>
      </c>
      <c r="W1746" t="s">
        <v>16081</v>
      </c>
      <c r="X1746" t="s">
        <v>16082</v>
      </c>
      <c r="Y1746" t="s">
        <v>6269</v>
      </c>
      <c r="Z1746" s="48" t="str">
        <f t="shared" si="462"/>
        <v>SSA VDR-10.121.19.129-TN725B_Alkapuri 1_B2(GNE)\S4P1-10.121.19.140-TN705B_Vasna_B1\S3P1</v>
      </c>
      <c r="AA1746" s="48">
        <f t="shared" si="463"/>
        <v>15</v>
      </c>
      <c r="AB1746" s="48">
        <f t="shared" si="464"/>
        <v>22</v>
      </c>
      <c r="AC1746" s="48">
        <f t="shared" si="465"/>
        <v>15</v>
      </c>
      <c r="AD1746" s="48">
        <f t="shared" si="466"/>
        <v>30</v>
      </c>
      <c r="AE1746" s="48" t="str">
        <f t="shared" si="467"/>
        <v>10.121.19.140</v>
      </c>
      <c r="AF1746" s="42" t="str">
        <f t="shared" si="468"/>
        <v>10.121.19.129</v>
      </c>
      <c r="AG1746" s="7" t="str">
        <f t="shared" si="469"/>
        <v>VASANA</v>
      </c>
      <c r="AH1746" s="7" t="str">
        <f t="shared" si="470"/>
        <v>ALKAPURI1(GNE)</v>
      </c>
      <c r="AI1746" s="7" t="str">
        <f t="shared" si="471"/>
        <v>S3P1</v>
      </c>
      <c r="AJ1746" s="7" t="str">
        <f t="shared" si="472"/>
        <v>S4P1</v>
      </c>
      <c r="AK1746" s="7" t="str">
        <f>IFERROR(VLOOKUP(Z1746,'PASTE-DL-ALARMS'!$Q$10:$W$2200,7,FALSE),"")</f>
        <v/>
      </c>
      <c r="AL1746" s="55" t="str">
        <f>IFERROR(VLOOKUP(Z1746,'PASTE-DL-ALARMS'!$Q$10:$W$2200,3,FALSE),"")</f>
        <v/>
      </c>
      <c r="AM1746" s="7" t="str">
        <f t="shared" si="473"/>
        <v>10.121.19.140_VASANA_S3P1</v>
      </c>
      <c r="AN1746" s="55" t="str">
        <f t="shared" si="474"/>
        <v>10.121.19.129_ALKAPURI1(GNE)_S4P1</v>
      </c>
      <c r="AO1746" s="72" t="e">
        <f t="shared" ca="1" si="475"/>
        <v>#VALUE!</v>
      </c>
      <c r="AP1746" s="7" t="str">
        <f>IFERROR(VLOOKUP(Z1746,'PASTE-DL-ALARMS'!$Q$10:$Z$2800,8,FALSE),"")</f>
        <v/>
      </c>
    </row>
    <row r="1747" spans="1:42" x14ac:dyDescent="0.25">
      <c r="A1747" s="20"/>
      <c r="B1747" s="20"/>
      <c r="C1747" s="20">
        <f>IF(D1747="Critical",MAX($C$8:C1746)+1,"")</f>
        <v>64</v>
      </c>
      <c r="D1747" s="20" t="str">
        <f t="shared" si="459"/>
        <v>Critical</v>
      </c>
      <c r="E1747" s="20" t="str">
        <f>VLOOKUP('PASTE-DOWN-DL'!F1747,'SSA-CODE'!$D$4:$E$56,2,FALSE)</f>
        <v>SRT</v>
      </c>
      <c r="F1747" s="48" t="str">
        <f t="shared" si="460"/>
        <v>SSA SR</v>
      </c>
      <c r="G1747" s="48" t="str">
        <f t="shared" si="461"/>
        <v xml:space="preserve">	SSA SR</v>
      </c>
      <c r="H1747" s="20">
        <v>1738</v>
      </c>
      <c r="I1747" t="s">
        <v>16083</v>
      </c>
      <c r="J1747" t="s">
        <v>6260</v>
      </c>
      <c r="K1747" t="s">
        <v>6275</v>
      </c>
      <c r="L1747" t="s">
        <v>6262</v>
      </c>
      <c r="M1747" t="s">
        <v>6263</v>
      </c>
      <c r="N1747" t="s">
        <v>16085</v>
      </c>
      <c r="O1747" t="s">
        <v>16084</v>
      </c>
      <c r="P1747" t="s">
        <v>6484</v>
      </c>
      <c r="Q1747" t="s">
        <v>6529</v>
      </c>
      <c r="R1747" t="s">
        <v>6279</v>
      </c>
      <c r="S1747" t="s">
        <v>16086</v>
      </c>
      <c r="T1747" t="s">
        <v>6371</v>
      </c>
      <c r="U1747" t="s">
        <v>6372</v>
      </c>
      <c r="V1747" t="s">
        <v>6271</v>
      </c>
      <c r="W1747" t="s">
        <v>16087</v>
      </c>
      <c r="X1747" t="s">
        <v>16088</v>
      </c>
      <c r="Y1747" t="s">
        <v>6269</v>
      </c>
      <c r="Z1747" s="48" t="str">
        <f t="shared" si="462"/>
        <v>SSA SR-10.121.100.1-SURAT_GNE_6/4-10.121.100.22-NIZER_3/4</v>
      </c>
      <c r="AA1747" s="48">
        <f t="shared" si="463"/>
        <v>15</v>
      </c>
      <c r="AB1747" s="48">
        <f t="shared" si="464"/>
        <v>21</v>
      </c>
      <c r="AC1747" s="48">
        <f t="shared" si="465"/>
        <v>14</v>
      </c>
      <c r="AD1747" s="48">
        <f t="shared" si="466"/>
        <v>25</v>
      </c>
      <c r="AE1747" s="48" t="str">
        <f t="shared" si="467"/>
        <v>10.121.100.22</v>
      </c>
      <c r="AF1747" s="42" t="str">
        <f t="shared" si="468"/>
        <v>10.121.100.1</v>
      </c>
      <c r="AG1747" s="7" t="str">
        <f t="shared" si="469"/>
        <v>NIZER</v>
      </c>
      <c r="AH1747" s="7" t="str">
        <f t="shared" si="470"/>
        <v>SURAT(GNE)</v>
      </c>
      <c r="AI1747" s="7" t="str">
        <f t="shared" si="471"/>
        <v>S3P4</v>
      </c>
      <c r="AJ1747" s="7" t="str">
        <f t="shared" si="472"/>
        <v>S6P4</v>
      </c>
      <c r="AK1747" s="7" t="str">
        <f>IFERROR(VLOOKUP(Z1747,'PASTE-DL-ALARMS'!$Q$10:$W$2200,7,FALSE),"")</f>
        <v>15-05-2026</v>
      </c>
      <c r="AL1747" s="55" t="str">
        <f>IFERROR(VLOOKUP(Z1747,'PASTE-DL-ALARMS'!$Q$10:$W$2200,3,FALSE),"")</f>
        <v>14:54:09</v>
      </c>
      <c r="AM1747" s="7" t="str">
        <f t="shared" si="473"/>
        <v>10.121.100.22_NIZER_S3P4</v>
      </c>
      <c r="AN1747" s="55" t="str">
        <f t="shared" si="474"/>
        <v>10.121.100.1_SURAT(GNE)_S6P4</v>
      </c>
      <c r="AO1747" s="72">
        <f t="shared" ca="1" si="475"/>
        <v>0</v>
      </c>
      <c r="AP1747" s="7" t="str">
        <f>IFERROR(VLOOKUP(Z1747,'PASTE-DL-ALARMS'!$Q$10:$Z$2800,8,FALSE),"")</f>
        <v xml:space="preserve">	2026/05/15,14:54:09</v>
      </c>
    </row>
    <row r="1748" spans="1:42" x14ac:dyDescent="0.25">
      <c r="A1748" s="20"/>
      <c r="B1748" s="20"/>
      <c r="C1748" s="20" t="str">
        <f>IF(D1748="Critical",MAX($C$8:C1747)+1,"")</f>
        <v/>
      </c>
      <c r="D1748" s="20" t="str">
        <f t="shared" si="459"/>
        <v>-</v>
      </c>
      <c r="E1748" s="20" t="str">
        <f>VLOOKUP('PASTE-DOWN-DL'!F1748,'SSA-CODE'!$D$4:$E$56,2,FALSE)</f>
        <v>BUJ</v>
      </c>
      <c r="F1748" s="48" t="str">
        <f t="shared" si="460"/>
        <v>SSA BUJ</v>
      </c>
      <c r="G1748" s="48" t="str">
        <f t="shared" si="461"/>
        <v xml:space="preserve">	SSA BUJ</v>
      </c>
      <c r="H1748" s="20">
        <v>1739</v>
      </c>
      <c r="I1748" t="s">
        <v>16089</v>
      </c>
      <c r="J1748" t="s">
        <v>6260</v>
      </c>
      <c r="K1748" t="s">
        <v>6275</v>
      </c>
      <c r="L1748" t="s">
        <v>6262</v>
      </c>
      <c r="M1748" t="s">
        <v>6263</v>
      </c>
      <c r="N1748" t="s">
        <v>16090</v>
      </c>
      <c r="O1748" t="s">
        <v>16091</v>
      </c>
      <c r="P1748" t="s">
        <v>6266</v>
      </c>
      <c r="Q1748" t="s">
        <v>6302</v>
      </c>
      <c r="R1748" t="s">
        <v>6279</v>
      </c>
      <c r="S1748" t="s">
        <v>16092</v>
      </c>
      <c r="T1748" t="s">
        <v>6486</v>
      </c>
      <c r="U1748" t="s">
        <v>7387</v>
      </c>
      <c r="V1748" t="s">
        <v>6271</v>
      </c>
      <c r="W1748" t="s">
        <v>16093</v>
      </c>
      <c r="X1748" t="s">
        <v>16094</v>
      </c>
      <c r="Y1748" t="s">
        <v>6269</v>
      </c>
      <c r="Z1748" s="48" t="str">
        <f t="shared" si="462"/>
        <v>SSA BUJ-10.121.24.73-Bharat Nagar_3/4-10.121.24.74-Adipur_4/5</v>
      </c>
      <c r="AA1748" s="48">
        <f t="shared" si="463"/>
        <v>14</v>
      </c>
      <c r="AB1748" s="48">
        <f t="shared" si="464"/>
        <v>27</v>
      </c>
      <c r="AC1748" s="48">
        <f t="shared" si="465"/>
        <v>14</v>
      </c>
      <c r="AD1748" s="48">
        <f t="shared" si="466"/>
        <v>21</v>
      </c>
      <c r="AE1748" s="48" t="str">
        <f t="shared" si="467"/>
        <v>10.121.24.73</v>
      </c>
      <c r="AF1748" s="42" t="str">
        <f t="shared" si="468"/>
        <v>10.121.24.74</v>
      </c>
      <c r="AG1748" s="7" t="str">
        <f t="shared" si="469"/>
        <v>Bharat Nagar</v>
      </c>
      <c r="AH1748" s="7" t="str">
        <f t="shared" si="470"/>
        <v>Adipur</v>
      </c>
      <c r="AI1748" s="7" t="str">
        <f t="shared" si="471"/>
        <v>S3P4</v>
      </c>
      <c r="AJ1748" s="7" t="str">
        <f t="shared" si="472"/>
        <v>S4P5</v>
      </c>
      <c r="AK1748" s="7" t="str">
        <f>IFERROR(VLOOKUP(Z1748,'PASTE-DL-ALARMS'!$Q$10:$W$2200,7,FALSE),"")</f>
        <v/>
      </c>
      <c r="AL1748" s="55" t="str">
        <f>IFERROR(VLOOKUP(Z1748,'PASTE-DL-ALARMS'!$Q$10:$W$2200,3,FALSE),"")</f>
        <v/>
      </c>
      <c r="AM1748" s="7" t="str">
        <f t="shared" si="473"/>
        <v>10.121.24.73_Bharat Nagar_S3P4</v>
      </c>
      <c r="AN1748" s="55" t="str">
        <f t="shared" si="474"/>
        <v>10.121.24.74_Adipur_S4P5</v>
      </c>
      <c r="AO1748" s="72" t="e">
        <f t="shared" ca="1" si="475"/>
        <v>#VALUE!</v>
      </c>
      <c r="AP1748" s="7" t="str">
        <f>IFERROR(VLOOKUP(Z1748,'PASTE-DL-ALARMS'!$Q$10:$Z$2800,8,FALSE),"")</f>
        <v/>
      </c>
    </row>
    <row r="1749" spans="1:42" x14ac:dyDescent="0.25">
      <c r="A1749" s="20"/>
      <c r="B1749" s="20"/>
      <c r="C1749" s="20" t="str">
        <f>IF(D1749="Critical",MAX($C$8:C1748)+1,"")</f>
        <v/>
      </c>
      <c r="D1749" s="20" t="str">
        <f t="shared" si="459"/>
        <v>-</v>
      </c>
      <c r="E1749" s="20" t="str">
        <f>VLOOKUP('PASTE-DOWN-DL'!F1749,'SSA-CODE'!$D$4:$E$56,2,FALSE)</f>
        <v>AMR</v>
      </c>
      <c r="F1749" s="48" t="str">
        <f t="shared" si="460"/>
        <v>SSA AMR</v>
      </c>
      <c r="G1749" s="48" t="str">
        <f t="shared" si="461"/>
        <v xml:space="preserve">	SSA AMR</v>
      </c>
      <c r="H1749" s="20">
        <v>1740</v>
      </c>
      <c r="I1749" t="s">
        <v>16095</v>
      </c>
      <c r="J1749" t="s">
        <v>6260</v>
      </c>
      <c r="K1749" t="s">
        <v>6275</v>
      </c>
      <c r="L1749" t="s">
        <v>6262</v>
      </c>
      <c r="M1749" t="s">
        <v>6263</v>
      </c>
      <c r="N1749" t="s">
        <v>16096</v>
      </c>
      <c r="O1749" t="s">
        <v>16097</v>
      </c>
      <c r="P1749" t="s">
        <v>6266</v>
      </c>
      <c r="Q1749" t="s">
        <v>8333</v>
      </c>
      <c r="R1749" t="s">
        <v>6279</v>
      </c>
      <c r="S1749" t="s">
        <v>16098</v>
      </c>
      <c r="T1749" t="s">
        <v>6345</v>
      </c>
      <c r="U1749" t="s">
        <v>7199</v>
      </c>
      <c r="V1749" t="s">
        <v>6271</v>
      </c>
      <c r="W1749" t="s">
        <v>16099</v>
      </c>
      <c r="X1749" t="s">
        <v>16100</v>
      </c>
      <c r="Y1749" t="s">
        <v>6269</v>
      </c>
      <c r="Z1749" s="48" t="str">
        <f t="shared" si="462"/>
        <v>SSA AMR-10.121.96.1-Amreli 3 B2_3/2-10.121.96.36-Amreli 2 B2_3/2</v>
      </c>
      <c r="AA1749" s="48">
        <f t="shared" si="463"/>
        <v>13</v>
      </c>
      <c r="AB1749" s="48">
        <f t="shared" si="464"/>
        <v>22</v>
      </c>
      <c r="AC1749" s="48">
        <f t="shared" si="465"/>
        <v>14</v>
      </c>
      <c r="AD1749" s="48">
        <f t="shared" si="466"/>
        <v>23</v>
      </c>
      <c r="AE1749" s="48" t="str">
        <f t="shared" si="467"/>
        <v>10.121.96.1</v>
      </c>
      <c r="AF1749" s="42" t="str">
        <f t="shared" si="468"/>
        <v>10.121.96.36</v>
      </c>
      <c r="AG1749" s="7" t="str">
        <f t="shared" si="469"/>
        <v>Amreli 3</v>
      </c>
      <c r="AH1749" s="7" t="str">
        <f t="shared" si="470"/>
        <v>AMRELI 2</v>
      </c>
      <c r="AI1749" s="7" t="str">
        <f t="shared" si="471"/>
        <v>S3P2</v>
      </c>
      <c r="AJ1749" s="7" t="str">
        <f t="shared" si="472"/>
        <v>S3P2</v>
      </c>
      <c r="AK1749" s="7" t="str">
        <f>IFERROR(VLOOKUP(Z1749,'PASTE-DL-ALARMS'!$Q$10:$W$2200,7,FALSE),"")</f>
        <v/>
      </c>
      <c r="AL1749" s="55" t="str">
        <f>IFERROR(VLOOKUP(Z1749,'PASTE-DL-ALARMS'!$Q$10:$W$2200,3,FALSE),"")</f>
        <v/>
      </c>
      <c r="AM1749" s="7" t="str">
        <f t="shared" si="473"/>
        <v>10.121.96.1_Amreli 3_S3P2</v>
      </c>
      <c r="AN1749" s="55" t="str">
        <f t="shared" si="474"/>
        <v>10.121.96.36_AMRELI 2_S3P2</v>
      </c>
      <c r="AO1749" s="72" t="e">
        <f t="shared" ca="1" si="475"/>
        <v>#VALUE!</v>
      </c>
      <c r="AP1749" s="7" t="str">
        <f>IFERROR(VLOOKUP(Z1749,'PASTE-DL-ALARMS'!$Q$10:$Z$2800,8,FALSE),"")</f>
        <v/>
      </c>
    </row>
    <row r="1750" spans="1:42" x14ac:dyDescent="0.25">
      <c r="A1750" s="20"/>
      <c r="B1750" s="20"/>
      <c r="C1750" s="20" t="str">
        <f>IF(D1750="Critical",MAX($C$8:C1749)+1,"")</f>
        <v/>
      </c>
      <c r="D1750" s="20" t="str">
        <f t="shared" si="459"/>
        <v>-</v>
      </c>
      <c r="E1750" s="20" t="str">
        <f>VLOOKUP('PASTE-DOWN-DL'!F1750,'SSA-CODE'!$D$4:$E$56,2,FALSE)</f>
        <v>SRT</v>
      </c>
      <c r="F1750" s="48" t="str">
        <f t="shared" si="460"/>
        <v>SSA SR</v>
      </c>
      <c r="G1750" s="48" t="str">
        <f t="shared" si="461"/>
        <v xml:space="preserve">	SSA SR</v>
      </c>
      <c r="H1750" s="20">
        <v>1741</v>
      </c>
      <c r="I1750" t="s">
        <v>19551</v>
      </c>
      <c r="J1750" t="s">
        <v>6466</v>
      </c>
      <c r="K1750" t="s">
        <v>6275</v>
      </c>
      <c r="L1750" t="s">
        <v>6262</v>
      </c>
      <c r="M1750" t="s">
        <v>6263</v>
      </c>
      <c r="N1750" t="s">
        <v>16101</v>
      </c>
      <c r="O1750" t="s">
        <v>16102</v>
      </c>
      <c r="P1750" t="s">
        <v>6266</v>
      </c>
      <c r="Q1750" t="s">
        <v>7090</v>
      </c>
      <c r="R1750" t="s">
        <v>7090</v>
      </c>
      <c r="S1750" t="s">
        <v>9735</v>
      </c>
      <c r="T1750" t="s">
        <v>6371</v>
      </c>
      <c r="U1750" t="s">
        <v>6372</v>
      </c>
      <c r="V1750" t="s">
        <v>6271</v>
      </c>
      <c r="W1750" t="s">
        <v>16103</v>
      </c>
      <c r="X1750" t="s">
        <v>19552</v>
      </c>
      <c r="Y1750" t="s">
        <v>6269</v>
      </c>
      <c r="Z1750" s="48" t="str">
        <f t="shared" si="462"/>
        <v>SSA SR-10.121.100.15-VYARA GSWAN_3/9-10.121.100.32-VYARA GSWAN2_3/9</v>
      </c>
      <c r="AA1750" s="48">
        <f t="shared" si="463"/>
        <v>15</v>
      </c>
      <c r="AB1750" s="48">
        <f t="shared" si="464"/>
        <v>27</v>
      </c>
      <c r="AC1750" s="48">
        <f t="shared" si="465"/>
        <v>15</v>
      </c>
      <c r="AD1750" s="48">
        <f t="shared" si="466"/>
        <v>28</v>
      </c>
      <c r="AE1750" s="48" t="str">
        <f t="shared" si="467"/>
        <v>10.121.100.15</v>
      </c>
      <c r="AF1750" s="42" t="str">
        <f t="shared" si="468"/>
        <v>10.121.100.32</v>
      </c>
      <c r="AG1750" s="7" t="str">
        <f t="shared" si="469"/>
        <v>VYARA GSWAN</v>
      </c>
      <c r="AH1750" s="7" t="str">
        <f t="shared" si="470"/>
        <v>VYARA GSWAN2</v>
      </c>
      <c r="AI1750" s="7" t="str">
        <f t="shared" si="471"/>
        <v>S3P9</v>
      </c>
      <c r="AJ1750" s="7" t="str">
        <f t="shared" si="472"/>
        <v>S3P9</v>
      </c>
      <c r="AK1750" s="7" t="str">
        <f>IFERROR(VLOOKUP(Z1750,'PASTE-DL-ALARMS'!$Q$10:$W$2200,7,FALSE),"")</f>
        <v/>
      </c>
      <c r="AL1750" s="55" t="str">
        <f>IFERROR(VLOOKUP(Z1750,'PASTE-DL-ALARMS'!$Q$10:$W$2200,3,FALSE),"")</f>
        <v/>
      </c>
      <c r="AM1750" s="7" t="str">
        <f t="shared" si="473"/>
        <v>10.121.100.15_VYARA GSWAN_S3P9</v>
      </c>
      <c r="AN1750" s="55" t="str">
        <f t="shared" si="474"/>
        <v>10.121.100.32_VYARA GSWAN2_S3P9</v>
      </c>
      <c r="AO1750" s="72" t="e">
        <f t="shared" ca="1" si="475"/>
        <v>#VALUE!</v>
      </c>
      <c r="AP1750" s="7" t="str">
        <f>IFERROR(VLOOKUP(Z1750,'PASTE-DL-ALARMS'!$Q$10:$Z$2800,8,FALSE),"")</f>
        <v/>
      </c>
    </row>
    <row r="1751" spans="1:42" x14ac:dyDescent="0.25">
      <c r="A1751" s="20"/>
      <c r="B1751" s="20"/>
      <c r="C1751" s="20" t="str">
        <f>IF(D1751="Critical",MAX($C$8:C1750)+1,"")</f>
        <v/>
      </c>
      <c r="D1751" s="20" t="str">
        <f t="shared" si="459"/>
        <v>-</v>
      </c>
      <c r="E1751" s="20" t="str">
        <f>VLOOKUP('PASTE-DOWN-DL'!F1751,'SSA-CODE'!$D$4:$E$56,2,FALSE)</f>
        <v>VDA</v>
      </c>
      <c r="F1751" s="48" t="str">
        <f t="shared" si="460"/>
        <v>SSA VDR</v>
      </c>
      <c r="G1751" s="48" t="str">
        <f t="shared" si="461"/>
        <v xml:space="preserve">	SSA VDR</v>
      </c>
      <c r="H1751" s="20">
        <v>1742</v>
      </c>
      <c r="I1751" t="s">
        <v>16104</v>
      </c>
      <c r="J1751" t="s">
        <v>6260</v>
      </c>
      <c r="K1751" t="s">
        <v>6275</v>
      </c>
      <c r="L1751" t="s">
        <v>6262</v>
      </c>
      <c r="M1751" t="s">
        <v>6263</v>
      </c>
      <c r="N1751" t="s">
        <v>16105</v>
      </c>
      <c r="O1751" t="s">
        <v>16106</v>
      </c>
      <c r="P1751" t="s">
        <v>6266</v>
      </c>
      <c r="Q1751" t="s">
        <v>6431</v>
      </c>
      <c r="R1751" t="s">
        <v>6294</v>
      </c>
      <c r="S1751" t="s">
        <v>11176</v>
      </c>
      <c r="T1751" t="s">
        <v>6313</v>
      </c>
      <c r="U1751" t="s">
        <v>11176</v>
      </c>
      <c r="V1751" t="s">
        <v>6271</v>
      </c>
      <c r="W1751" t="s">
        <v>16107</v>
      </c>
      <c r="X1751" t="s">
        <v>16108</v>
      </c>
      <c r="Y1751" t="s">
        <v>6269</v>
      </c>
      <c r="Z1751" s="48" t="str">
        <f t="shared" si="462"/>
        <v>SSA VDR-10.121.99.177-POLICE STATION KBG_2/5-10.121.19.162-DIET OFFICE KBG_1/6</v>
      </c>
      <c r="AA1751" s="48">
        <f t="shared" si="463"/>
        <v>15</v>
      </c>
      <c r="AB1751" s="48">
        <f t="shared" si="464"/>
        <v>34</v>
      </c>
      <c r="AC1751" s="48">
        <f t="shared" si="465"/>
        <v>15</v>
      </c>
      <c r="AD1751" s="48">
        <f t="shared" si="466"/>
        <v>31</v>
      </c>
      <c r="AE1751" s="48" t="str">
        <f t="shared" si="467"/>
        <v>10.121.99.177</v>
      </c>
      <c r="AF1751" s="42" t="str">
        <f t="shared" si="468"/>
        <v>10.121.19.162</v>
      </c>
      <c r="AG1751" s="7" t="str">
        <f t="shared" si="469"/>
        <v>POLICE STATION KBG</v>
      </c>
      <c r="AH1751" s="7" t="str">
        <f t="shared" si="470"/>
        <v>DIET OFFICE KBG</v>
      </c>
      <c r="AI1751" s="7" t="str">
        <f t="shared" si="471"/>
        <v>S2P5</v>
      </c>
      <c r="AJ1751" s="7" t="str">
        <f t="shared" si="472"/>
        <v>S1P6</v>
      </c>
      <c r="AK1751" s="7" t="str">
        <f>IFERROR(VLOOKUP(Z1751,'PASTE-DL-ALARMS'!$Q$10:$W$2200,7,FALSE),"")</f>
        <v/>
      </c>
      <c r="AL1751" s="55" t="str">
        <f>IFERROR(VLOOKUP(Z1751,'PASTE-DL-ALARMS'!$Q$10:$W$2200,3,FALSE),"")</f>
        <v/>
      </c>
      <c r="AM1751" s="7" t="str">
        <f t="shared" si="473"/>
        <v>10.121.99.177_POLICE STATION KBG_S2P5</v>
      </c>
      <c r="AN1751" s="55" t="str">
        <f t="shared" si="474"/>
        <v>10.121.19.162_DIET OFFICE KBG_S1P6</v>
      </c>
      <c r="AO1751" s="72" t="e">
        <f t="shared" ca="1" si="475"/>
        <v>#VALUE!</v>
      </c>
      <c r="AP1751" s="7" t="str">
        <f>IFERROR(VLOOKUP(Z1751,'PASTE-DL-ALARMS'!$Q$10:$Z$2800,8,FALSE),"")</f>
        <v/>
      </c>
    </row>
    <row r="1752" spans="1:42" x14ac:dyDescent="0.25">
      <c r="A1752" s="20"/>
      <c r="B1752" s="20"/>
      <c r="C1752" s="20" t="str">
        <f>IF(D1752="Critical",MAX($C$8:C1751)+1,"")</f>
        <v/>
      </c>
      <c r="D1752" s="20" t="str">
        <f t="shared" si="459"/>
        <v>-</v>
      </c>
      <c r="E1752" s="20" t="str">
        <f>VLOOKUP('PASTE-DOWN-DL'!F1752,'SSA-CODE'!$D$4:$E$56,2,FALSE)</f>
        <v>WTR RJ</v>
      </c>
      <c r="F1752" s="48" t="str">
        <f t="shared" si="460"/>
        <v>WTR RJ</v>
      </c>
      <c r="G1752" s="48" t="str">
        <f t="shared" si="461"/>
        <v xml:space="preserve">	WTR RJ</v>
      </c>
      <c r="H1752" s="20">
        <v>1743</v>
      </c>
      <c r="I1752" t="s">
        <v>16109</v>
      </c>
      <c r="J1752" t="s">
        <v>6260</v>
      </c>
      <c r="K1752" t="s">
        <v>6275</v>
      </c>
      <c r="L1752" t="s">
        <v>6262</v>
      </c>
      <c r="M1752" t="s">
        <v>6263</v>
      </c>
      <c r="N1752" t="s">
        <v>16110</v>
      </c>
      <c r="O1752" t="s">
        <v>16111</v>
      </c>
      <c r="P1752" t="s">
        <v>6266</v>
      </c>
      <c r="Q1752" t="s">
        <v>6566</v>
      </c>
      <c r="R1752" t="s">
        <v>6279</v>
      </c>
      <c r="S1752" t="s">
        <v>8363</v>
      </c>
      <c r="T1752" t="s">
        <v>6287</v>
      </c>
      <c r="U1752" t="s">
        <v>9496</v>
      </c>
      <c r="V1752" t="s">
        <v>6271</v>
      </c>
      <c r="W1752" t="s">
        <v>16112</v>
      </c>
      <c r="X1752" t="s">
        <v>16113</v>
      </c>
      <c r="Y1752" t="s">
        <v>6269</v>
      </c>
      <c r="Z1752" s="48" t="str">
        <f t="shared" si="462"/>
        <v>WTR RJ-10.121.17.49-TN725B_ATkot_B2\S4P4-10.121.17.47-TN705B_Sardhar_B1\S3P4</v>
      </c>
      <c r="AA1752" s="48">
        <f t="shared" si="463"/>
        <v>14</v>
      </c>
      <c r="AB1752" s="48">
        <f t="shared" si="464"/>
        <v>20</v>
      </c>
      <c r="AC1752" s="48">
        <f t="shared" si="465"/>
        <v>14</v>
      </c>
      <c r="AD1752" s="48">
        <f t="shared" si="466"/>
        <v>22</v>
      </c>
      <c r="AE1752" s="48" t="str">
        <f t="shared" si="467"/>
        <v>10.121.17.49</v>
      </c>
      <c r="AF1752" s="42" t="str">
        <f t="shared" si="468"/>
        <v>10.121.17.47</v>
      </c>
      <c r="AG1752" s="7" t="str">
        <f t="shared" si="469"/>
        <v>ATKOT</v>
      </c>
      <c r="AH1752" s="7" t="str">
        <f t="shared" si="470"/>
        <v>SARDHAR</v>
      </c>
      <c r="AI1752" s="7" t="str">
        <f t="shared" si="471"/>
        <v>S4P4</v>
      </c>
      <c r="AJ1752" s="7" t="str">
        <f t="shared" si="472"/>
        <v>S3P4</v>
      </c>
      <c r="AK1752" s="7" t="str">
        <f>IFERROR(VLOOKUP(Z1752,'PASTE-DL-ALARMS'!$Q$10:$W$2200,7,FALSE),"")</f>
        <v/>
      </c>
      <c r="AL1752" s="55" t="str">
        <f>IFERROR(VLOOKUP(Z1752,'PASTE-DL-ALARMS'!$Q$10:$W$2200,3,FALSE),"")</f>
        <v/>
      </c>
      <c r="AM1752" s="7" t="str">
        <f t="shared" si="473"/>
        <v>10.121.17.49_ATKOT_S4P4</v>
      </c>
      <c r="AN1752" s="55" t="str">
        <f t="shared" si="474"/>
        <v>10.121.17.47_SARDHAR_S3P4</v>
      </c>
      <c r="AO1752" s="72" t="e">
        <f t="shared" ca="1" si="475"/>
        <v>#VALUE!</v>
      </c>
      <c r="AP1752" s="7" t="str">
        <f>IFERROR(VLOOKUP(Z1752,'PASTE-DL-ALARMS'!$Q$10:$Z$2800,8,FALSE),"")</f>
        <v/>
      </c>
    </row>
    <row r="1753" spans="1:42" x14ac:dyDescent="0.25">
      <c r="A1753" s="20"/>
      <c r="B1753" s="20"/>
      <c r="C1753" s="20" t="str">
        <f>IF(D1753="Critical",MAX($C$8:C1752)+1,"")</f>
        <v/>
      </c>
      <c r="D1753" s="20" t="str">
        <f t="shared" si="459"/>
        <v>-</v>
      </c>
      <c r="E1753" s="20" t="str">
        <f>VLOOKUP('PASTE-DOWN-DL'!F1753,'SSA-CODE'!$D$4:$E$56,2,FALSE)</f>
        <v>AMR</v>
      </c>
      <c r="F1753" s="48" t="str">
        <f t="shared" si="460"/>
        <v>SSA AMR</v>
      </c>
      <c r="G1753" s="48" t="str">
        <f t="shared" si="461"/>
        <v xml:space="preserve">	SSA AMR</v>
      </c>
      <c r="H1753" s="20">
        <v>1744</v>
      </c>
      <c r="I1753" t="s">
        <v>16114</v>
      </c>
      <c r="J1753" t="s">
        <v>6466</v>
      </c>
      <c r="K1753" t="s">
        <v>6275</v>
      </c>
      <c r="L1753" t="s">
        <v>6262</v>
      </c>
      <c r="M1753" t="s">
        <v>6263</v>
      </c>
      <c r="N1753" t="s">
        <v>16115</v>
      </c>
      <c r="O1753" t="s">
        <v>16116</v>
      </c>
      <c r="P1753" t="s">
        <v>6266</v>
      </c>
      <c r="Q1753" t="s">
        <v>8085</v>
      </c>
      <c r="R1753" t="s">
        <v>6279</v>
      </c>
      <c r="S1753" t="s">
        <v>16117</v>
      </c>
      <c r="T1753" t="s">
        <v>6313</v>
      </c>
      <c r="U1753" t="s">
        <v>16117</v>
      </c>
      <c r="V1753" t="s">
        <v>6271</v>
      </c>
      <c r="W1753" t="s">
        <v>16118</v>
      </c>
      <c r="X1753" t="s">
        <v>16119</v>
      </c>
      <c r="Y1753" t="s">
        <v>6269</v>
      </c>
      <c r="Z1753" s="48" t="str">
        <f t="shared" si="462"/>
        <v>SSA AMR-10.121.69.11-AMRELI 2_6/10-10.121.17.141-AMRELI_6/10</v>
      </c>
      <c r="AA1753" s="48">
        <f t="shared" si="463"/>
        <v>14</v>
      </c>
      <c r="AB1753" s="48">
        <f t="shared" si="464"/>
        <v>23</v>
      </c>
      <c r="AC1753" s="48">
        <f t="shared" si="465"/>
        <v>15</v>
      </c>
      <c r="AD1753" s="48">
        <f t="shared" si="466"/>
        <v>22</v>
      </c>
      <c r="AE1753" s="48" t="str">
        <f t="shared" si="467"/>
        <v>10.121.96.36</v>
      </c>
      <c r="AF1753" s="42" t="str">
        <f t="shared" si="468"/>
        <v>10.121.17.141</v>
      </c>
      <c r="AG1753" s="7" t="str">
        <f t="shared" si="469"/>
        <v>AMRELI 2</v>
      </c>
      <c r="AH1753" s="7" t="str">
        <f t="shared" si="470"/>
        <v>AMRELI</v>
      </c>
      <c r="AI1753" s="7" t="str">
        <f t="shared" si="471"/>
        <v>S6P10</v>
      </c>
      <c r="AJ1753" s="7" t="str">
        <f t="shared" si="472"/>
        <v>S6P10</v>
      </c>
      <c r="AK1753" s="7" t="str">
        <f>IFERROR(VLOOKUP(Z1753,'PASTE-DL-ALARMS'!$Q$10:$W$2200,7,FALSE),"")</f>
        <v/>
      </c>
      <c r="AL1753" s="55" t="str">
        <f>IFERROR(VLOOKUP(Z1753,'PASTE-DL-ALARMS'!$Q$10:$W$2200,3,FALSE),"")</f>
        <v/>
      </c>
      <c r="AM1753" s="7" t="str">
        <f t="shared" si="473"/>
        <v>10.121.96.36_AMRELI 2_S6P10</v>
      </c>
      <c r="AN1753" s="55" t="str">
        <f t="shared" si="474"/>
        <v>10.121.17.141_AMRELI_S6P10</v>
      </c>
      <c r="AO1753" s="72" t="e">
        <f t="shared" ca="1" si="475"/>
        <v>#VALUE!</v>
      </c>
      <c r="AP1753" s="7" t="str">
        <f>IFERROR(VLOOKUP(Z1753,'PASTE-DL-ALARMS'!$Q$10:$Z$2800,8,FALSE),"")</f>
        <v/>
      </c>
    </row>
    <row r="1754" spans="1:42" x14ac:dyDescent="0.25">
      <c r="A1754" s="20"/>
      <c r="B1754" s="20"/>
      <c r="C1754" s="20" t="str">
        <f>IF(D1754="Critical",MAX($C$8:C1753)+1,"")</f>
        <v/>
      </c>
      <c r="D1754" s="20" t="str">
        <f t="shared" si="459"/>
        <v>-</v>
      </c>
      <c r="E1754" s="20" t="str">
        <f>VLOOKUP('PASTE-DOWN-DL'!F1754,'SSA-CODE'!$D$4:$E$56,2,FALSE)</f>
        <v>WTR AM</v>
      </c>
      <c r="F1754" s="48" t="str">
        <f t="shared" si="460"/>
        <v>WTR AM</v>
      </c>
      <c r="G1754" s="48" t="str">
        <f t="shared" si="461"/>
        <v xml:space="preserve">	WTR AM</v>
      </c>
      <c r="H1754" s="20">
        <v>1745</v>
      </c>
      <c r="I1754" t="s">
        <v>16120</v>
      </c>
      <c r="J1754" t="s">
        <v>6466</v>
      </c>
      <c r="K1754" t="s">
        <v>6275</v>
      </c>
      <c r="L1754" t="s">
        <v>6262</v>
      </c>
      <c r="M1754" t="s">
        <v>6263</v>
      </c>
      <c r="N1754" t="s">
        <v>16121</v>
      </c>
      <c r="O1754" t="s">
        <v>16122</v>
      </c>
      <c r="P1754" t="s">
        <v>6266</v>
      </c>
      <c r="Q1754" t="s">
        <v>6267</v>
      </c>
      <c r="R1754" t="s">
        <v>6279</v>
      </c>
      <c r="S1754" t="s">
        <v>6269</v>
      </c>
      <c r="T1754" t="s">
        <v>6659</v>
      </c>
      <c r="U1754" t="s">
        <v>6269</v>
      </c>
      <c r="V1754" t="s">
        <v>6271</v>
      </c>
      <c r="W1754" t="s">
        <v>16123</v>
      </c>
      <c r="X1754" t="s">
        <v>16124</v>
      </c>
      <c r="Y1754" t="s">
        <v>6269</v>
      </c>
      <c r="Z1754" s="48" t="str">
        <f t="shared" si="462"/>
        <v>WTR AM-10.121.15.134-BHARDA 1_5/10-10.121.17.148BHADRA 2_4/8</v>
      </c>
      <c r="AA1754" s="48">
        <f t="shared" si="463"/>
        <v>15</v>
      </c>
      <c r="AB1754" s="48">
        <f t="shared" si="464"/>
        <v>24</v>
      </c>
      <c r="AC1754" s="48">
        <f t="shared" si="465"/>
        <v>15</v>
      </c>
      <c r="AD1754" s="48">
        <f t="shared" si="466"/>
        <v>25</v>
      </c>
      <c r="AE1754" s="48" t="str">
        <f t="shared" si="467"/>
        <v>10.121.16.138</v>
      </c>
      <c r="AF1754" s="42" t="str">
        <f t="shared" si="468"/>
        <v>10.121.15.134</v>
      </c>
      <c r="AG1754" s="7" t="str">
        <f t="shared" si="469"/>
        <v>BHADRA 2</v>
      </c>
      <c r="AH1754" s="7" t="str">
        <f t="shared" si="470"/>
        <v>AM-BHADRA</v>
      </c>
      <c r="AI1754" s="7" t="str">
        <f t="shared" si="471"/>
        <v>S4P8</v>
      </c>
      <c r="AJ1754" s="7" t="str">
        <f t="shared" si="472"/>
        <v>S5P10</v>
      </c>
      <c r="AK1754" s="7" t="str">
        <f>IFERROR(VLOOKUP(Z1754,'PASTE-DL-ALARMS'!$Q$10:$W$2200,7,FALSE),"")</f>
        <v/>
      </c>
      <c r="AL1754" s="55" t="str">
        <f>IFERROR(VLOOKUP(Z1754,'PASTE-DL-ALARMS'!$Q$10:$W$2200,3,FALSE),"")</f>
        <v/>
      </c>
      <c r="AM1754" s="7" t="str">
        <f t="shared" si="473"/>
        <v>10.121.16.138_BHADRA 2_S4P8</v>
      </c>
      <c r="AN1754" s="55" t="str">
        <f t="shared" si="474"/>
        <v>10.121.15.134_AM-BHADRA_S5P10</v>
      </c>
      <c r="AO1754" s="72" t="e">
        <f t="shared" ca="1" si="475"/>
        <v>#VALUE!</v>
      </c>
      <c r="AP1754" s="7" t="str">
        <f>IFERROR(VLOOKUP(Z1754,'PASTE-DL-ALARMS'!$Q$10:$Z$2800,8,FALSE),"")</f>
        <v/>
      </c>
    </row>
    <row r="1755" spans="1:42" x14ac:dyDescent="0.25">
      <c r="A1755" s="20"/>
      <c r="B1755" s="20"/>
      <c r="C1755" s="20" t="str">
        <f>IF(D1755="Critical",MAX($C$8:C1754)+1,"")</f>
        <v/>
      </c>
      <c r="D1755" s="20" t="str">
        <f t="shared" si="459"/>
        <v>-</v>
      </c>
      <c r="E1755" s="20" t="str">
        <f>VLOOKUP('PASTE-DOWN-DL'!F1755,'SSA-CODE'!$D$4:$E$56,2,FALSE)</f>
        <v>PLR</v>
      </c>
      <c r="F1755" s="48" t="str">
        <f t="shared" si="460"/>
        <v>SSA PNP</v>
      </c>
      <c r="G1755" s="48" t="str">
        <f t="shared" si="461"/>
        <v xml:space="preserve">	SSA PNP</v>
      </c>
      <c r="H1755" s="20">
        <v>1746</v>
      </c>
      <c r="I1755" t="s">
        <v>16125</v>
      </c>
      <c r="J1755" t="s">
        <v>6260</v>
      </c>
      <c r="K1755" t="s">
        <v>6275</v>
      </c>
      <c r="L1755" t="s">
        <v>6262</v>
      </c>
      <c r="M1755" t="s">
        <v>6263</v>
      </c>
      <c r="N1755" t="s">
        <v>16126</v>
      </c>
      <c r="O1755" t="s">
        <v>16127</v>
      </c>
      <c r="P1755" t="s">
        <v>6266</v>
      </c>
      <c r="Q1755" t="s">
        <v>6616</v>
      </c>
      <c r="R1755" t="s">
        <v>6279</v>
      </c>
      <c r="S1755" t="s">
        <v>16128</v>
      </c>
      <c r="T1755" t="s">
        <v>6950</v>
      </c>
      <c r="U1755" t="s">
        <v>16128</v>
      </c>
      <c r="V1755" t="s">
        <v>6271</v>
      </c>
      <c r="W1755" t="s">
        <v>16129</v>
      </c>
      <c r="X1755" t="s">
        <v>6488</v>
      </c>
      <c r="Y1755" t="s">
        <v>6269</v>
      </c>
      <c r="Z1755" s="48" t="str">
        <f t="shared" si="462"/>
        <v>SSA PNP-10.121.98.149-Iqbalgadh A1_1/5-10.121.98.129-Chitrasani B2 B2_4/2</v>
      </c>
      <c r="AA1755" s="48">
        <f t="shared" si="463"/>
        <v>15</v>
      </c>
      <c r="AB1755" s="48">
        <f t="shared" si="464"/>
        <v>25</v>
      </c>
      <c r="AC1755" s="48">
        <f t="shared" si="465"/>
        <v>15</v>
      </c>
      <c r="AD1755" s="48">
        <f t="shared" si="466"/>
        <v>29</v>
      </c>
      <c r="AE1755" s="48" t="str">
        <f t="shared" si="467"/>
        <v>10.121.98.149</v>
      </c>
      <c r="AF1755" s="42" t="str">
        <f t="shared" si="468"/>
        <v>10.121.98.129</v>
      </c>
      <c r="AG1755" s="7" t="str">
        <f t="shared" si="469"/>
        <v>IQBALGADH</v>
      </c>
      <c r="AH1755" s="7" t="str">
        <f t="shared" si="470"/>
        <v>CHITRASANI B2</v>
      </c>
      <c r="AI1755" s="7" t="str">
        <f t="shared" si="471"/>
        <v>S1P5</v>
      </c>
      <c r="AJ1755" s="7" t="str">
        <f t="shared" si="472"/>
        <v>S4P2</v>
      </c>
      <c r="AK1755" s="7" t="str">
        <f>IFERROR(VLOOKUP(Z1755,'PASTE-DL-ALARMS'!$Q$10:$W$2200,7,FALSE),"")</f>
        <v/>
      </c>
      <c r="AL1755" s="55" t="str">
        <f>IFERROR(VLOOKUP(Z1755,'PASTE-DL-ALARMS'!$Q$10:$W$2200,3,FALSE),"")</f>
        <v/>
      </c>
      <c r="AM1755" s="7" t="str">
        <f t="shared" si="473"/>
        <v>10.121.98.149_IQBALGADH_S1P5</v>
      </c>
      <c r="AN1755" s="55" t="str">
        <f t="shared" si="474"/>
        <v>10.121.98.129_CHITRASANI B2_S4P2</v>
      </c>
      <c r="AO1755" s="72" t="e">
        <f t="shared" ca="1" si="475"/>
        <v>#VALUE!</v>
      </c>
      <c r="AP1755" s="7" t="str">
        <f>IFERROR(VLOOKUP(Z1755,'PASTE-DL-ALARMS'!$Q$10:$Z$2800,8,FALSE),"")</f>
        <v/>
      </c>
    </row>
    <row r="1756" spans="1:42" x14ac:dyDescent="0.25">
      <c r="A1756" s="20"/>
      <c r="B1756" s="20"/>
      <c r="C1756" s="20" t="str">
        <f>IF(D1756="Critical",MAX($C$8:C1755)+1,"")</f>
        <v/>
      </c>
      <c r="D1756" s="20" t="str">
        <f t="shared" si="459"/>
        <v>-</v>
      </c>
      <c r="E1756" s="20" t="str">
        <f>VLOOKUP('PASTE-DOWN-DL'!F1756,'SSA-CODE'!$D$4:$E$56,2,FALSE)</f>
        <v>VDA</v>
      </c>
      <c r="F1756" s="48" t="str">
        <f t="shared" si="460"/>
        <v>SSA VDR</v>
      </c>
      <c r="G1756" s="48" t="str">
        <f t="shared" si="461"/>
        <v xml:space="preserve">	SSA VDR</v>
      </c>
      <c r="H1756" s="20">
        <v>1747</v>
      </c>
      <c r="I1756" t="s">
        <v>16130</v>
      </c>
      <c r="J1756" t="s">
        <v>6260</v>
      </c>
      <c r="K1756" t="s">
        <v>6261</v>
      </c>
      <c r="L1756" t="s">
        <v>6262</v>
      </c>
      <c r="M1756" t="s">
        <v>6263</v>
      </c>
      <c r="N1756" t="s">
        <v>16131</v>
      </c>
      <c r="O1756" t="s">
        <v>16132</v>
      </c>
      <c r="P1756" t="s">
        <v>6266</v>
      </c>
      <c r="Q1756" t="s">
        <v>6439</v>
      </c>
      <c r="R1756" t="s">
        <v>6279</v>
      </c>
      <c r="S1756" t="s">
        <v>6269</v>
      </c>
      <c r="T1756" t="s">
        <v>6353</v>
      </c>
      <c r="U1756" t="s">
        <v>6417</v>
      </c>
      <c r="V1756" t="s">
        <v>6271</v>
      </c>
      <c r="W1756" t="s">
        <v>16133</v>
      </c>
      <c r="X1756" t="s">
        <v>16134</v>
      </c>
      <c r="Y1756" t="s">
        <v>6269</v>
      </c>
      <c r="Z1756" s="48" t="str">
        <f t="shared" si="462"/>
        <v>SSA VDR-10.121.19.137-TN725B_City 1_B2\S4P1-10.121.19.138-TN725B_City 2_B2\S3P1</v>
      </c>
      <c r="AA1756" s="48">
        <f t="shared" si="463"/>
        <v>15</v>
      </c>
      <c r="AB1756" s="48">
        <f t="shared" si="464"/>
        <v>21</v>
      </c>
      <c r="AC1756" s="48">
        <f t="shared" si="465"/>
        <v>15</v>
      </c>
      <c r="AD1756" s="48">
        <f t="shared" si="466"/>
        <v>22</v>
      </c>
      <c r="AE1756" s="48" t="str">
        <f t="shared" si="467"/>
        <v>10.121.19.138</v>
      </c>
      <c r="AF1756" s="42" t="str">
        <f t="shared" si="468"/>
        <v>10.121.19.137</v>
      </c>
      <c r="AG1756" s="7" t="str">
        <f t="shared" si="469"/>
        <v>CITY2</v>
      </c>
      <c r="AH1756" s="7" t="str">
        <f t="shared" si="470"/>
        <v>CITY 1</v>
      </c>
      <c r="AI1756" s="7" t="str">
        <f t="shared" si="471"/>
        <v>S3P1</v>
      </c>
      <c r="AJ1756" s="7" t="str">
        <f t="shared" si="472"/>
        <v>S4P1</v>
      </c>
      <c r="AK1756" s="7" t="str">
        <f>IFERROR(VLOOKUP(Z1756,'PASTE-DL-ALARMS'!$Q$10:$W$2200,7,FALSE),"")</f>
        <v/>
      </c>
      <c r="AL1756" s="55" t="str">
        <f>IFERROR(VLOOKUP(Z1756,'PASTE-DL-ALARMS'!$Q$10:$W$2200,3,FALSE),"")</f>
        <v/>
      </c>
      <c r="AM1756" s="7" t="str">
        <f t="shared" si="473"/>
        <v>10.121.19.138_CITY2_S3P1</v>
      </c>
      <c r="AN1756" s="55" t="str">
        <f t="shared" si="474"/>
        <v>10.121.19.137_CITY 1_S4P1</v>
      </c>
      <c r="AO1756" s="72" t="e">
        <f t="shared" ca="1" si="475"/>
        <v>#VALUE!</v>
      </c>
      <c r="AP1756" s="7" t="str">
        <f>IFERROR(VLOOKUP(Z1756,'PASTE-DL-ALARMS'!$Q$10:$Z$2800,8,FALSE),"")</f>
        <v/>
      </c>
    </row>
    <row r="1757" spans="1:42" x14ac:dyDescent="0.25">
      <c r="A1757" s="20"/>
      <c r="B1757" s="20"/>
      <c r="C1757" s="20" t="str">
        <f>IF(D1757="Critical",MAX($C$8:C1756)+1,"")</f>
        <v/>
      </c>
      <c r="D1757" s="20" t="str">
        <f t="shared" si="459"/>
        <v>-</v>
      </c>
      <c r="E1757" s="20" t="str">
        <f>VLOOKUP('PASTE-DOWN-DL'!F1757,'SSA-CODE'!$D$4:$E$56,2,FALSE)</f>
        <v>WTR AM</v>
      </c>
      <c r="F1757" s="48" t="str">
        <f t="shared" si="460"/>
        <v>WTR AM</v>
      </c>
      <c r="G1757" s="48" t="str">
        <f t="shared" si="461"/>
        <v xml:space="preserve">	WTR AM</v>
      </c>
      <c r="H1757" s="20">
        <v>1748</v>
      </c>
      <c r="I1757" t="s">
        <v>16135</v>
      </c>
      <c r="J1757" t="s">
        <v>6260</v>
      </c>
      <c r="K1757" t="s">
        <v>6275</v>
      </c>
      <c r="L1757" t="s">
        <v>6262</v>
      </c>
      <c r="M1757" t="s">
        <v>6263</v>
      </c>
      <c r="N1757" t="s">
        <v>16136</v>
      </c>
      <c r="O1757" t="s">
        <v>16137</v>
      </c>
      <c r="P1757" t="s">
        <v>6266</v>
      </c>
      <c r="Q1757" t="s">
        <v>6903</v>
      </c>
      <c r="R1757" t="s">
        <v>6279</v>
      </c>
      <c r="S1757" t="s">
        <v>9421</v>
      </c>
      <c r="T1757" t="s">
        <v>6471</v>
      </c>
      <c r="U1757" t="s">
        <v>7513</v>
      </c>
      <c r="V1757" t="s">
        <v>6271</v>
      </c>
      <c r="W1757" t="s">
        <v>16138</v>
      </c>
      <c r="X1757" t="s">
        <v>16139</v>
      </c>
      <c r="Y1757" t="s">
        <v>6269</v>
      </c>
      <c r="Z1757" s="48" t="str">
        <f t="shared" si="462"/>
        <v>WTR AM-10.121.15.211-TN705B_SHIHORI_PH1_B1_3/5-10.121.15.198-TN725B_Deesa_B2_5/5</v>
      </c>
      <c r="AA1757" s="48">
        <f t="shared" si="463"/>
        <v>15</v>
      </c>
      <c r="AB1757" s="48">
        <f t="shared" si="464"/>
        <v>21</v>
      </c>
      <c r="AC1757" s="48">
        <f t="shared" si="465"/>
        <v>15</v>
      </c>
      <c r="AD1757" s="48">
        <f t="shared" si="466"/>
        <v>23</v>
      </c>
      <c r="AE1757" s="48" t="str">
        <f t="shared" si="467"/>
        <v>10.121.15.198</v>
      </c>
      <c r="AF1757" s="42" t="str">
        <f t="shared" si="468"/>
        <v>10.121.15.211</v>
      </c>
      <c r="AG1757" s="7" t="str">
        <f t="shared" si="469"/>
        <v>Deesa</v>
      </c>
      <c r="AH1757" s="7" t="str">
        <f t="shared" si="470"/>
        <v>SHIHORI</v>
      </c>
      <c r="AI1757" s="7" t="str">
        <f t="shared" si="471"/>
        <v>S5P5</v>
      </c>
      <c r="AJ1757" s="7" t="str">
        <f t="shared" si="472"/>
        <v>S3P5</v>
      </c>
      <c r="AK1757" s="7" t="str">
        <f>IFERROR(VLOOKUP(Z1757,'PASTE-DL-ALARMS'!$Q$10:$W$2200,7,FALSE),"")</f>
        <v/>
      </c>
      <c r="AL1757" s="55" t="str">
        <f>IFERROR(VLOOKUP(Z1757,'PASTE-DL-ALARMS'!$Q$10:$W$2200,3,FALSE),"")</f>
        <v/>
      </c>
      <c r="AM1757" s="7" t="str">
        <f t="shared" si="473"/>
        <v>10.121.15.198_Deesa_S5P5</v>
      </c>
      <c r="AN1757" s="55" t="str">
        <f t="shared" si="474"/>
        <v>10.121.15.211_SHIHORI_S3P5</v>
      </c>
      <c r="AO1757" s="72" t="e">
        <f t="shared" ca="1" si="475"/>
        <v>#VALUE!</v>
      </c>
      <c r="AP1757" s="7" t="str">
        <f>IFERROR(VLOOKUP(Z1757,'PASTE-DL-ALARMS'!$Q$10:$Z$2800,8,FALSE),"")</f>
        <v/>
      </c>
    </row>
    <row r="1758" spans="1:42" x14ac:dyDescent="0.25">
      <c r="A1758" s="20"/>
      <c r="B1758" s="20"/>
      <c r="C1758" s="20" t="str">
        <f>IF(D1758="Critical",MAX($C$8:C1757)+1,"")</f>
        <v/>
      </c>
      <c r="D1758" s="20" t="str">
        <f t="shared" si="459"/>
        <v>-</v>
      </c>
      <c r="E1758" s="20" t="str">
        <f>VLOOKUP('PASTE-DOWN-DL'!F1758,'SSA-CODE'!$D$4:$E$56,2,FALSE)</f>
        <v>HMR</v>
      </c>
      <c r="F1758" s="48" t="str">
        <f t="shared" si="460"/>
        <v>SSA HMR</v>
      </c>
      <c r="G1758" s="48" t="str">
        <f t="shared" si="461"/>
        <v xml:space="preserve">	SSA HMR</v>
      </c>
      <c r="H1758" s="20">
        <v>1749</v>
      </c>
      <c r="I1758" t="s">
        <v>16140</v>
      </c>
      <c r="J1758" t="s">
        <v>6260</v>
      </c>
      <c r="K1758" t="s">
        <v>6275</v>
      </c>
      <c r="L1758" t="s">
        <v>6262</v>
      </c>
      <c r="M1758" t="s">
        <v>6263</v>
      </c>
      <c r="N1758" t="s">
        <v>16141</v>
      </c>
      <c r="O1758" t="s">
        <v>16142</v>
      </c>
      <c r="P1758" t="s">
        <v>6266</v>
      </c>
      <c r="Q1758" t="s">
        <v>7771</v>
      </c>
      <c r="R1758" t="s">
        <v>6279</v>
      </c>
      <c r="S1758" t="s">
        <v>16143</v>
      </c>
      <c r="T1758" t="s">
        <v>6313</v>
      </c>
      <c r="U1758" t="s">
        <v>16143</v>
      </c>
      <c r="V1758" t="s">
        <v>6271</v>
      </c>
      <c r="W1758" t="s">
        <v>16144</v>
      </c>
      <c r="X1758" t="s">
        <v>16145</v>
      </c>
      <c r="Y1758" t="s">
        <v>6269</v>
      </c>
      <c r="Z1758" s="48" t="str">
        <f t="shared" si="462"/>
        <v>SSA HMR-10.121.97.67-Bayad_4/6-10.121.97.75-Dhansura_4/6</v>
      </c>
      <c r="AA1758" s="48">
        <f t="shared" si="463"/>
        <v>14</v>
      </c>
      <c r="AB1758" s="48">
        <f t="shared" si="464"/>
        <v>20</v>
      </c>
      <c r="AC1758" s="48">
        <f t="shared" si="465"/>
        <v>14</v>
      </c>
      <c r="AD1758" s="48">
        <f t="shared" si="466"/>
        <v>23</v>
      </c>
      <c r="AE1758" s="48" t="str">
        <f t="shared" si="467"/>
        <v>10.121.97.67</v>
      </c>
      <c r="AF1758" s="42" t="str">
        <f t="shared" si="468"/>
        <v>10.121.97.75</v>
      </c>
      <c r="AG1758" s="7" t="str">
        <f t="shared" si="469"/>
        <v>BAYAD</v>
      </c>
      <c r="AH1758" s="7" t="str">
        <f t="shared" si="470"/>
        <v>DHANSURA</v>
      </c>
      <c r="AI1758" s="7" t="str">
        <f t="shared" si="471"/>
        <v>S4P6</v>
      </c>
      <c r="AJ1758" s="7" t="str">
        <f t="shared" si="472"/>
        <v>S4P6</v>
      </c>
      <c r="AK1758" s="7" t="str">
        <f>IFERROR(VLOOKUP(Z1758,'PASTE-DL-ALARMS'!$Q$10:$W$2200,7,FALSE),"")</f>
        <v/>
      </c>
      <c r="AL1758" s="55" t="str">
        <f>IFERROR(VLOOKUP(Z1758,'PASTE-DL-ALARMS'!$Q$10:$W$2200,3,FALSE),"")</f>
        <v/>
      </c>
      <c r="AM1758" s="7" t="str">
        <f t="shared" si="473"/>
        <v>10.121.97.67_BAYAD_S4P6</v>
      </c>
      <c r="AN1758" s="55" t="str">
        <f t="shared" si="474"/>
        <v>10.121.97.75_DHANSURA_S4P6</v>
      </c>
      <c r="AO1758" s="72" t="e">
        <f t="shared" ca="1" si="475"/>
        <v>#VALUE!</v>
      </c>
      <c r="AP1758" s="7" t="str">
        <f>IFERROR(VLOOKUP(Z1758,'PASTE-DL-ALARMS'!$Q$10:$Z$2800,8,FALSE),"")</f>
        <v/>
      </c>
    </row>
    <row r="1759" spans="1:42" x14ac:dyDescent="0.25">
      <c r="A1759" s="20"/>
      <c r="B1759" s="20"/>
      <c r="C1759" s="20" t="str">
        <f>IF(D1759="Critical",MAX($C$8:C1758)+1,"")</f>
        <v/>
      </c>
      <c r="D1759" s="20" t="str">
        <f t="shared" si="459"/>
        <v>-</v>
      </c>
      <c r="E1759" s="20" t="str">
        <f>VLOOKUP('PASTE-DOWN-DL'!F1759,'SSA-CODE'!$D$4:$E$56,2,FALSE)</f>
        <v>AHD</v>
      </c>
      <c r="F1759" s="48" t="str">
        <f t="shared" si="460"/>
        <v>SSA AM</v>
      </c>
      <c r="G1759" s="48" t="str">
        <f t="shared" si="461"/>
        <v xml:space="preserve">	SSA AM</v>
      </c>
      <c r="H1759" s="20">
        <v>1750</v>
      </c>
      <c r="I1759" t="s">
        <v>16146</v>
      </c>
      <c r="J1759" t="s">
        <v>6260</v>
      </c>
      <c r="K1759" t="s">
        <v>6275</v>
      </c>
      <c r="L1759" t="s">
        <v>6262</v>
      </c>
      <c r="M1759" t="s">
        <v>6263</v>
      </c>
      <c r="N1759" t="s">
        <v>16147</v>
      </c>
      <c r="O1759" t="s">
        <v>16148</v>
      </c>
      <c r="P1759" t="s">
        <v>6266</v>
      </c>
      <c r="Q1759" t="s">
        <v>7722</v>
      </c>
      <c r="R1759" t="s">
        <v>6279</v>
      </c>
      <c r="S1759" t="s">
        <v>6589</v>
      </c>
      <c r="T1759" t="s">
        <v>6287</v>
      </c>
      <c r="U1759" t="s">
        <v>6589</v>
      </c>
      <c r="V1759" t="s">
        <v>6271</v>
      </c>
      <c r="W1759" t="s">
        <v>16149</v>
      </c>
      <c r="X1759" t="s">
        <v>16150</v>
      </c>
      <c r="Y1759" t="s">
        <v>6269</v>
      </c>
      <c r="Z1759" s="48" t="str">
        <f t="shared" si="462"/>
        <v>SSA AM-10.121.18.155-CustomAirCargo_1/5-10.121.18.151-Shahibaugh2_5/5</v>
      </c>
      <c r="AA1759" s="48">
        <f t="shared" si="463"/>
        <v>15</v>
      </c>
      <c r="AB1759" s="48">
        <f t="shared" si="464"/>
        <v>32</v>
      </c>
      <c r="AC1759" s="48">
        <f t="shared" si="465"/>
        <v>15</v>
      </c>
      <c r="AD1759" s="48">
        <f t="shared" si="466"/>
        <v>28</v>
      </c>
      <c r="AE1759" s="48" t="str">
        <f t="shared" si="467"/>
        <v>10.121.18.155</v>
      </c>
      <c r="AF1759" s="42" t="str">
        <f t="shared" si="468"/>
        <v>10.121.18.151</v>
      </c>
      <c r="AG1759" s="7" t="str">
        <f t="shared" si="469"/>
        <v>CUSTOM AIR CARGO</v>
      </c>
      <c r="AH1759" s="7" t="str">
        <f t="shared" si="470"/>
        <v>Shahibaugh 2</v>
      </c>
      <c r="AI1759" s="7" t="str">
        <f t="shared" si="471"/>
        <v>S1P5</v>
      </c>
      <c r="AJ1759" s="7" t="str">
        <f t="shared" si="472"/>
        <v>S5P5</v>
      </c>
      <c r="AK1759" s="7" t="str">
        <f>IFERROR(VLOOKUP(Z1759,'PASTE-DL-ALARMS'!$Q$10:$W$2200,7,FALSE),"")</f>
        <v/>
      </c>
      <c r="AL1759" s="55" t="str">
        <f>IFERROR(VLOOKUP(Z1759,'PASTE-DL-ALARMS'!$Q$10:$W$2200,3,FALSE),"")</f>
        <v/>
      </c>
      <c r="AM1759" s="7" t="str">
        <f t="shared" si="473"/>
        <v>10.121.18.155_CUSTOM AIR CARGO_S1P5</v>
      </c>
      <c r="AN1759" s="55" t="str">
        <f t="shared" si="474"/>
        <v>10.121.18.151_Shahibaugh 2_S5P5</v>
      </c>
      <c r="AO1759" s="72" t="e">
        <f t="shared" ca="1" si="475"/>
        <v>#VALUE!</v>
      </c>
      <c r="AP1759" s="7" t="str">
        <f>IFERROR(VLOOKUP(Z1759,'PASTE-DL-ALARMS'!$Q$10:$Z$2800,8,FALSE),"")</f>
        <v/>
      </c>
    </row>
    <row r="1760" spans="1:42" x14ac:dyDescent="0.25">
      <c r="A1760" s="20"/>
      <c r="B1760" s="20"/>
      <c r="C1760" s="20" t="str">
        <f>IF(D1760="Critical",MAX($C$8:C1759)+1,"")</f>
        <v/>
      </c>
      <c r="D1760" s="20" t="str">
        <f t="shared" si="459"/>
        <v>-</v>
      </c>
      <c r="E1760" s="20" t="str">
        <f>VLOOKUP('PASTE-DOWN-DL'!F1760,'SSA-CODE'!$D$4:$E$56,2,FALSE)</f>
        <v>VDA</v>
      </c>
      <c r="F1760" s="48" t="str">
        <f t="shared" si="460"/>
        <v>SSA VDR</v>
      </c>
      <c r="G1760" s="48" t="str">
        <f t="shared" si="461"/>
        <v xml:space="preserve">	SSA VDR</v>
      </c>
      <c r="H1760" s="20">
        <v>1751</v>
      </c>
      <c r="I1760" t="s">
        <v>16151</v>
      </c>
      <c r="J1760" t="s">
        <v>6260</v>
      </c>
      <c r="K1760" t="s">
        <v>6275</v>
      </c>
      <c r="L1760" t="s">
        <v>6262</v>
      </c>
      <c r="M1760" t="s">
        <v>6263</v>
      </c>
      <c r="N1760" t="s">
        <v>16152</v>
      </c>
      <c r="O1760" t="s">
        <v>16153</v>
      </c>
      <c r="P1760" t="s">
        <v>6266</v>
      </c>
      <c r="Q1760" t="s">
        <v>6894</v>
      </c>
      <c r="R1760" t="s">
        <v>6279</v>
      </c>
      <c r="S1760" t="s">
        <v>16154</v>
      </c>
      <c r="T1760" t="s">
        <v>6313</v>
      </c>
      <c r="U1760" t="s">
        <v>16154</v>
      </c>
      <c r="V1760" t="s">
        <v>6271</v>
      </c>
      <c r="W1760" t="s">
        <v>16155</v>
      </c>
      <c r="X1760" t="s">
        <v>16156</v>
      </c>
      <c r="Y1760" t="s">
        <v>6269</v>
      </c>
      <c r="Z1760" s="48" t="str">
        <f t="shared" si="462"/>
        <v>SSA VDR-10.121.16.41-COD GURUKRIPA_1/5-10.121.16.11-Padra_3/2</v>
      </c>
      <c r="AA1760" s="48">
        <f t="shared" si="463"/>
        <v>14</v>
      </c>
      <c r="AB1760" s="48">
        <f t="shared" si="464"/>
        <v>23</v>
      </c>
      <c r="AC1760" s="48">
        <f t="shared" si="465"/>
        <v>14</v>
      </c>
      <c r="AD1760" s="48">
        <f t="shared" si="466"/>
        <v>20</v>
      </c>
      <c r="AE1760" s="48" t="str">
        <f t="shared" si="467"/>
        <v>10.121.16.41</v>
      </c>
      <c r="AF1760" s="42" t="str">
        <f t="shared" si="468"/>
        <v>10.121.16.11</v>
      </c>
      <c r="AG1760" s="7" t="str">
        <f t="shared" si="469"/>
        <v>SAMIYALA</v>
      </c>
      <c r="AH1760" s="7" t="str">
        <f t="shared" si="470"/>
        <v>Padra</v>
      </c>
      <c r="AI1760" s="7" t="str">
        <f t="shared" si="471"/>
        <v>S1P5</v>
      </c>
      <c r="AJ1760" s="7" t="str">
        <f t="shared" si="472"/>
        <v>S3P2</v>
      </c>
      <c r="AK1760" s="7" t="str">
        <f>IFERROR(VLOOKUP(Z1760,'PASTE-DL-ALARMS'!$Q$10:$W$2200,7,FALSE),"")</f>
        <v/>
      </c>
      <c r="AL1760" s="55" t="str">
        <f>IFERROR(VLOOKUP(Z1760,'PASTE-DL-ALARMS'!$Q$10:$W$2200,3,FALSE),"")</f>
        <v/>
      </c>
      <c r="AM1760" s="7" t="str">
        <f t="shared" si="473"/>
        <v>10.121.16.41_SAMIYALA_S1P5</v>
      </c>
      <c r="AN1760" s="55" t="str">
        <f t="shared" si="474"/>
        <v>10.121.16.11_Padra_S3P2</v>
      </c>
      <c r="AO1760" s="72" t="e">
        <f t="shared" ca="1" si="475"/>
        <v>#VALUE!</v>
      </c>
      <c r="AP1760" s="7" t="str">
        <f>IFERROR(VLOOKUP(Z1760,'PASTE-DL-ALARMS'!$Q$10:$Z$2800,8,FALSE),"")</f>
        <v/>
      </c>
    </row>
    <row r="1761" spans="1:42" x14ac:dyDescent="0.25">
      <c r="A1761" s="20"/>
      <c r="B1761" s="20"/>
      <c r="C1761" s="20" t="str">
        <f>IF(D1761="Critical",MAX($C$8:C1760)+1,"")</f>
        <v/>
      </c>
      <c r="D1761" s="20" t="str">
        <f t="shared" si="459"/>
        <v>-</v>
      </c>
      <c r="E1761" s="20" t="str">
        <f>VLOOKUP('PASTE-DOWN-DL'!F1761,'SSA-CODE'!$D$4:$E$56,2,FALSE)</f>
        <v>AHD</v>
      </c>
      <c r="F1761" s="48" t="str">
        <f t="shared" si="460"/>
        <v>SSA AM</v>
      </c>
      <c r="G1761" s="48" t="str">
        <f t="shared" si="461"/>
        <v xml:space="preserve">	SSA AM</v>
      </c>
      <c r="H1761" s="20">
        <v>1752</v>
      </c>
      <c r="I1761" t="s">
        <v>16157</v>
      </c>
      <c r="J1761" t="s">
        <v>6260</v>
      </c>
      <c r="K1761" t="s">
        <v>6275</v>
      </c>
      <c r="L1761" t="s">
        <v>6262</v>
      </c>
      <c r="M1761" t="s">
        <v>6263</v>
      </c>
      <c r="N1761" t="s">
        <v>16158</v>
      </c>
      <c r="O1761" t="s">
        <v>16159</v>
      </c>
      <c r="P1761" t="s">
        <v>6266</v>
      </c>
      <c r="Q1761" t="s">
        <v>6431</v>
      </c>
      <c r="R1761" t="s">
        <v>6294</v>
      </c>
      <c r="S1761" t="s">
        <v>16160</v>
      </c>
      <c r="T1761" t="s">
        <v>6287</v>
      </c>
      <c r="U1761" t="s">
        <v>16160</v>
      </c>
      <c r="V1761" t="s">
        <v>6271</v>
      </c>
      <c r="W1761" t="s">
        <v>16161</v>
      </c>
      <c r="X1761" t="s">
        <v>16162</v>
      </c>
      <c r="Y1761" t="s">
        <v>6269</v>
      </c>
      <c r="Z1761" s="48" t="str">
        <f t="shared" si="462"/>
        <v>SSA AM-10.121.18.78-SARKHEJ_B2_3/2-10.121.18.80-GSWAN_ M_Division_1/5</v>
      </c>
      <c r="AA1761" s="48">
        <f t="shared" si="463"/>
        <v>14</v>
      </c>
      <c r="AB1761" s="48">
        <f t="shared" si="464"/>
        <v>31</v>
      </c>
      <c r="AC1761" s="48">
        <f t="shared" si="465"/>
        <v>14</v>
      </c>
      <c r="AD1761" s="48">
        <f t="shared" si="466"/>
        <v>22</v>
      </c>
      <c r="AE1761" s="48" t="str">
        <f t="shared" si="467"/>
        <v>10.121.18.80</v>
      </c>
      <c r="AF1761" s="42" t="str">
        <f t="shared" si="468"/>
        <v>10.121.18.78</v>
      </c>
      <c r="AG1761" s="7" t="str">
        <f t="shared" si="469"/>
        <v>GSWAN M Division</v>
      </c>
      <c r="AH1761" s="7" t="str">
        <f t="shared" si="470"/>
        <v>SARKHEJ</v>
      </c>
      <c r="AI1761" s="7" t="str">
        <f t="shared" si="471"/>
        <v>S1P5</v>
      </c>
      <c r="AJ1761" s="7" t="str">
        <f t="shared" si="472"/>
        <v>S3P2</v>
      </c>
      <c r="AK1761" s="7" t="str">
        <f>IFERROR(VLOOKUP(Z1761,'PASTE-DL-ALARMS'!$Q$10:$W$2200,7,FALSE),"")</f>
        <v/>
      </c>
      <c r="AL1761" s="55" t="str">
        <f>IFERROR(VLOOKUP(Z1761,'PASTE-DL-ALARMS'!$Q$10:$W$2200,3,FALSE),"")</f>
        <v/>
      </c>
      <c r="AM1761" s="7" t="str">
        <f t="shared" si="473"/>
        <v>10.121.18.80_GSWAN M Division_S1P5</v>
      </c>
      <c r="AN1761" s="55" t="str">
        <f t="shared" si="474"/>
        <v>10.121.18.78_SARKHEJ_S3P2</v>
      </c>
      <c r="AO1761" s="72" t="e">
        <f t="shared" ca="1" si="475"/>
        <v>#VALUE!</v>
      </c>
      <c r="AP1761" s="7" t="str">
        <f>IFERROR(VLOOKUP(Z1761,'PASTE-DL-ALARMS'!$Q$10:$Z$2800,8,FALSE),"")</f>
        <v/>
      </c>
    </row>
    <row r="1762" spans="1:42" x14ac:dyDescent="0.25">
      <c r="A1762" s="20"/>
      <c r="B1762" s="20"/>
      <c r="C1762" s="20" t="str">
        <f>IF(D1762="Critical",MAX($C$8:C1761)+1,"")</f>
        <v/>
      </c>
      <c r="D1762" s="20" t="str">
        <f t="shared" si="459"/>
        <v>-</v>
      </c>
      <c r="E1762" s="20" t="str">
        <f>VLOOKUP('PASTE-DOWN-DL'!F1762,'SSA-CODE'!$D$4:$E$56,2,FALSE)</f>
        <v>HMR</v>
      </c>
      <c r="F1762" s="48" t="str">
        <f t="shared" si="460"/>
        <v>SSA HMR</v>
      </c>
      <c r="G1762" s="48" t="str">
        <f t="shared" si="461"/>
        <v xml:space="preserve">	SSA HMR</v>
      </c>
      <c r="H1762" s="20">
        <v>1753</v>
      </c>
      <c r="I1762" t="s">
        <v>16163</v>
      </c>
      <c r="J1762" t="s">
        <v>6260</v>
      </c>
      <c r="K1762" t="s">
        <v>6275</v>
      </c>
      <c r="L1762" t="s">
        <v>6262</v>
      </c>
      <c r="M1762" t="s">
        <v>6263</v>
      </c>
      <c r="N1762" t="s">
        <v>16164</v>
      </c>
      <c r="O1762" t="s">
        <v>16165</v>
      </c>
      <c r="P1762" t="s">
        <v>6266</v>
      </c>
      <c r="Q1762" t="s">
        <v>6671</v>
      </c>
      <c r="R1762" t="s">
        <v>6279</v>
      </c>
      <c r="S1762" t="s">
        <v>16166</v>
      </c>
      <c r="T1762" t="s">
        <v>6313</v>
      </c>
      <c r="U1762" t="s">
        <v>16166</v>
      </c>
      <c r="V1762" t="s">
        <v>6271</v>
      </c>
      <c r="W1762" t="s">
        <v>16167</v>
      </c>
      <c r="X1762" t="s">
        <v>16168</v>
      </c>
      <c r="Y1762" t="s">
        <v>6269</v>
      </c>
      <c r="Z1762" s="48" t="str">
        <f t="shared" si="462"/>
        <v>SSA HMR-10.121.97.82-Gokulnagar BTS_1/5-10.121.25.164-Mahavirnagar_3/4</v>
      </c>
      <c r="AA1762" s="48">
        <f t="shared" si="463"/>
        <v>14</v>
      </c>
      <c r="AB1762" s="48">
        <f t="shared" si="464"/>
        <v>29</v>
      </c>
      <c r="AC1762" s="48">
        <f t="shared" si="465"/>
        <v>15</v>
      </c>
      <c r="AD1762" s="48">
        <f t="shared" si="466"/>
        <v>28</v>
      </c>
      <c r="AE1762" s="48" t="str">
        <f t="shared" si="467"/>
        <v>10.121.97.82</v>
      </c>
      <c r="AF1762" s="42" t="str">
        <f t="shared" si="468"/>
        <v>10.121.25.164</v>
      </c>
      <c r="AG1762" s="7" t="str">
        <f t="shared" si="469"/>
        <v>GOKULNAGAR BTS</v>
      </c>
      <c r="AH1762" s="7" t="str">
        <f t="shared" si="470"/>
        <v>Mahavirnagar</v>
      </c>
      <c r="AI1762" s="7" t="str">
        <f t="shared" si="471"/>
        <v>S1P5</v>
      </c>
      <c r="AJ1762" s="7" t="str">
        <f t="shared" si="472"/>
        <v>S3P4</v>
      </c>
      <c r="AK1762" s="7" t="str">
        <f>IFERROR(VLOOKUP(Z1762,'PASTE-DL-ALARMS'!$Q$10:$W$2200,7,FALSE),"")</f>
        <v/>
      </c>
      <c r="AL1762" s="55" t="str">
        <f>IFERROR(VLOOKUP(Z1762,'PASTE-DL-ALARMS'!$Q$10:$W$2200,3,FALSE),"")</f>
        <v/>
      </c>
      <c r="AM1762" s="7" t="str">
        <f t="shared" si="473"/>
        <v>10.121.97.82_GOKULNAGAR BTS_S1P5</v>
      </c>
      <c r="AN1762" s="55" t="str">
        <f t="shared" si="474"/>
        <v>10.121.25.164_Mahavirnagar_S3P4</v>
      </c>
      <c r="AO1762" s="72" t="e">
        <f t="shared" ca="1" si="475"/>
        <v>#VALUE!</v>
      </c>
      <c r="AP1762" s="7" t="str">
        <f>IFERROR(VLOOKUP(Z1762,'PASTE-DL-ALARMS'!$Q$10:$Z$2800,8,FALSE),"")</f>
        <v/>
      </c>
    </row>
    <row r="1763" spans="1:42" x14ac:dyDescent="0.25">
      <c r="A1763" s="20"/>
      <c r="B1763" s="20"/>
      <c r="C1763" s="20" t="str">
        <f>IF(D1763="Critical",MAX($C$8:C1762)+1,"")</f>
        <v/>
      </c>
      <c r="D1763" s="20" t="str">
        <f t="shared" si="459"/>
        <v>-</v>
      </c>
      <c r="E1763" s="20" t="str">
        <f>VLOOKUP('PASTE-DOWN-DL'!F1763,'SSA-CODE'!$D$4:$E$56,2,FALSE)</f>
        <v>MSN</v>
      </c>
      <c r="F1763" s="48" t="str">
        <f t="shared" si="460"/>
        <v>SSA MEH</v>
      </c>
      <c r="G1763" s="48" t="str">
        <f t="shared" si="461"/>
        <v xml:space="preserve">	SSA MEH</v>
      </c>
      <c r="H1763" s="20">
        <v>1754</v>
      </c>
      <c r="I1763" t="s">
        <v>16169</v>
      </c>
      <c r="J1763" t="s">
        <v>6260</v>
      </c>
      <c r="K1763" t="s">
        <v>6275</v>
      </c>
      <c r="L1763" t="s">
        <v>6262</v>
      </c>
      <c r="M1763" t="s">
        <v>6263</v>
      </c>
      <c r="N1763" t="s">
        <v>16170</v>
      </c>
      <c r="O1763" t="s">
        <v>16171</v>
      </c>
      <c r="P1763" t="s">
        <v>6266</v>
      </c>
      <c r="Q1763" t="s">
        <v>7217</v>
      </c>
      <c r="R1763" t="s">
        <v>6279</v>
      </c>
      <c r="S1763" t="s">
        <v>6269</v>
      </c>
      <c r="T1763" t="s">
        <v>6659</v>
      </c>
      <c r="U1763" t="s">
        <v>6269</v>
      </c>
      <c r="V1763" t="s">
        <v>6271</v>
      </c>
      <c r="W1763" t="s">
        <v>16172</v>
      </c>
      <c r="X1763" t="s">
        <v>16173</v>
      </c>
      <c r="Y1763" t="s">
        <v>6269</v>
      </c>
      <c r="Z1763" s="48" t="str">
        <f t="shared" si="462"/>
        <v>SSA MEH-10.121.98.6-B1_Kherva_B1 4/6-10.121.98.5-B1 AMBLIAASAN 3/2</v>
      </c>
      <c r="AA1763" s="48">
        <f t="shared" si="463"/>
        <v>13</v>
      </c>
      <c r="AB1763" s="48">
        <f t="shared" si="464"/>
        <v>20</v>
      </c>
      <c r="AC1763" s="48">
        <f t="shared" si="465"/>
        <v>13</v>
      </c>
      <c r="AD1763" s="48">
        <f t="shared" si="466"/>
        <v>24</v>
      </c>
      <c r="AE1763" s="48" t="str">
        <f t="shared" si="467"/>
        <v>10.121.98.6</v>
      </c>
      <c r="AF1763" s="42" t="str">
        <f t="shared" si="468"/>
        <v>10.121.98.5</v>
      </c>
      <c r="AG1763" s="7" t="str">
        <f t="shared" si="469"/>
        <v>KHERVA</v>
      </c>
      <c r="AH1763" s="7" t="str">
        <f t="shared" si="470"/>
        <v>Ambliyasan</v>
      </c>
      <c r="AI1763" s="7" t="str">
        <f t="shared" si="471"/>
        <v>S4P6</v>
      </c>
      <c r="AJ1763" s="7" t="str">
        <f t="shared" si="472"/>
        <v>S3P2</v>
      </c>
      <c r="AK1763" s="7" t="str">
        <f>IFERROR(VLOOKUP(Z1763,'PASTE-DL-ALARMS'!$Q$10:$W$2200,7,FALSE),"")</f>
        <v/>
      </c>
      <c r="AL1763" s="55" t="str">
        <f>IFERROR(VLOOKUP(Z1763,'PASTE-DL-ALARMS'!$Q$10:$W$2200,3,FALSE),"")</f>
        <v/>
      </c>
      <c r="AM1763" s="7" t="str">
        <f t="shared" si="473"/>
        <v>10.121.98.6_KHERVA_S4P6</v>
      </c>
      <c r="AN1763" s="55" t="str">
        <f t="shared" si="474"/>
        <v>10.121.98.5_Ambliyasan_S3P2</v>
      </c>
      <c r="AO1763" s="72" t="e">
        <f t="shared" ca="1" si="475"/>
        <v>#VALUE!</v>
      </c>
      <c r="AP1763" s="7" t="str">
        <f>IFERROR(VLOOKUP(Z1763,'PASTE-DL-ALARMS'!$Q$10:$Z$2800,8,FALSE),"")</f>
        <v/>
      </c>
    </row>
    <row r="1764" spans="1:42" x14ac:dyDescent="0.25">
      <c r="A1764" s="20"/>
      <c r="B1764" s="20"/>
      <c r="C1764" s="20" t="str">
        <f>IF(D1764="Critical",MAX($C$8:C1763)+1,"")</f>
        <v/>
      </c>
      <c r="D1764" s="20" t="str">
        <f t="shared" si="459"/>
        <v>-</v>
      </c>
      <c r="E1764" s="20" t="str">
        <f>VLOOKUP('PASTE-DOWN-DL'!F1764,'SSA-CODE'!$D$4:$E$56,2,FALSE)</f>
        <v>JND</v>
      </c>
      <c r="F1764" s="48" t="str">
        <f t="shared" si="460"/>
        <v>SSA JND</v>
      </c>
      <c r="G1764" s="48" t="str">
        <f t="shared" si="461"/>
        <v xml:space="preserve">	SSA JND</v>
      </c>
      <c r="H1764" s="20">
        <v>1755</v>
      </c>
      <c r="I1764" t="s">
        <v>16174</v>
      </c>
      <c r="J1764" t="s">
        <v>6260</v>
      </c>
      <c r="K1764" t="s">
        <v>6261</v>
      </c>
      <c r="L1764" t="s">
        <v>6262</v>
      </c>
      <c r="M1764" t="s">
        <v>6263</v>
      </c>
      <c r="N1764" t="s">
        <v>16175</v>
      </c>
      <c r="O1764" t="s">
        <v>16176</v>
      </c>
      <c r="P1764" t="s">
        <v>6266</v>
      </c>
      <c r="Q1764" t="s">
        <v>6360</v>
      </c>
      <c r="R1764" t="s">
        <v>6686</v>
      </c>
      <c r="S1764" t="s">
        <v>6269</v>
      </c>
      <c r="T1764" t="s">
        <v>6270</v>
      </c>
      <c r="U1764" t="s">
        <v>6269</v>
      </c>
      <c r="V1764" t="s">
        <v>6271</v>
      </c>
      <c r="W1764" t="s">
        <v>16177</v>
      </c>
      <c r="X1764" t="s">
        <v>16178</v>
      </c>
      <c r="Y1764" t="s">
        <v>6269</v>
      </c>
      <c r="Z1764" s="48" t="str">
        <f t="shared" si="462"/>
        <v>SSA JND-10.121.69.2-TN705B_MANAVADAR_S4P1-10.121.97.213-TN725B_KUTIYANA_S3P1</v>
      </c>
      <c r="AA1764" s="48">
        <f t="shared" si="463"/>
        <v>15</v>
      </c>
      <c r="AB1764" s="48">
        <f t="shared" si="464"/>
        <v>24</v>
      </c>
      <c r="AC1764" s="48">
        <f t="shared" si="465"/>
        <v>15</v>
      </c>
      <c r="AD1764" s="48">
        <f t="shared" si="466"/>
        <v>25</v>
      </c>
      <c r="AE1764" s="48" t="str">
        <f t="shared" si="467"/>
        <v>10.121.97.213</v>
      </c>
      <c r="AF1764" s="42" t="str">
        <f t="shared" si="468"/>
        <v>10.121.97.218</v>
      </c>
      <c r="AG1764" s="7" t="str">
        <f t="shared" si="469"/>
        <v>KUTIYANA</v>
      </c>
      <c r="AH1764" s="7" t="str">
        <f t="shared" si="470"/>
        <v>MANAVADAR</v>
      </c>
      <c r="AI1764" s="7" t="str">
        <f t="shared" si="471"/>
        <v>S3P1</v>
      </c>
      <c r="AJ1764" s="7" t="str">
        <f t="shared" si="472"/>
        <v>S4P1</v>
      </c>
      <c r="AK1764" s="7" t="str">
        <f>IFERROR(VLOOKUP(Z1764,'PASTE-DL-ALARMS'!$Q$10:$W$2200,7,FALSE),"")</f>
        <v/>
      </c>
      <c r="AL1764" s="55" t="str">
        <f>IFERROR(VLOOKUP(Z1764,'PASTE-DL-ALARMS'!$Q$10:$W$2200,3,FALSE),"")</f>
        <v/>
      </c>
      <c r="AM1764" s="7" t="str">
        <f t="shared" si="473"/>
        <v>10.121.97.213_KUTIYANA_S3P1</v>
      </c>
      <c r="AN1764" s="55" t="str">
        <f t="shared" si="474"/>
        <v>10.121.97.218_MANAVADAR_S4P1</v>
      </c>
      <c r="AO1764" s="72" t="e">
        <f t="shared" ca="1" si="475"/>
        <v>#VALUE!</v>
      </c>
      <c r="AP1764" s="7" t="str">
        <f>IFERROR(VLOOKUP(Z1764,'PASTE-DL-ALARMS'!$Q$10:$Z$2800,8,FALSE),"")</f>
        <v/>
      </c>
    </row>
    <row r="1765" spans="1:42" x14ac:dyDescent="0.25">
      <c r="A1765" s="20"/>
      <c r="B1765" s="20"/>
      <c r="C1765" s="20" t="str">
        <f>IF(D1765="Critical",MAX($C$8:C1764)+1,"")</f>
        <v/>
      </c>
      <c r="D1765" s="20" t="str">
        <f t="shared" si="459"/>
        <v>-</v>
      </c>
      <c r="E1765" s="20" t="str">
        <f>VLOOKUP('PASTE-DOWN-DL'!F1765,'SSA-CODE'!$D$4:$E$56,2,FALSE)</f>
        <v>WTR AM</v>
      </c>
      <c r="F1765" s="48" t="str">
        <f t="shared" si="460"/>
        <v>WTR AM</v>
      </c>
      <c r="G1765" s="48" t="str">
        <f t="shared" si="461"/>
        <v xml:space="preserve">	WTR AM</v>
      </c>
      <c r="H1765" s="20">
        <v>1756</v>
      </c>
      <c r="I1765" t="s">
        <v>16179</v>
      </c>
      <c r="J1765" t="s">
        <v>6466</v>
      </c>
      <c r="K1765" t="s">
        <v>6275</v>
      </c>
      <c r="L1765" t="s">
        <v>6262</v>
      </c>
      <c r="M1765" t="s">
        <v>6263</v>
      </c>
      <c r="N1765" t="s">
        <v>16180</v>
      </c>
      <c r="O1765" t="s">
        <v>16181</v>
      </c>
      <c r="P1765" t="s">
        <v>6266</v>
      </c>
      <c r="Q1765" t="s">
        <v>6278</v>
      </c>
      <c r="R1765" t="s">
        <v>6279</v>
      </c>
      <c r="S1765" t="s">
        <v>7470</v>
      </c>
      <c r="T1765" t="s">
        <v>6353</v>
      </c>
      <c r="U1765" t="s">
        <v>7470</v>
      </c>
      <c r="V1765" t="s">
        <v>6271</v>
      </c>
      <c r="W1765" t="s">
        <v>16182</v>
      </c>
      <c r="X1765" t="s">
        <v>16183</v>
      </c>
      <c r="Y1765" t="s">
        <v>6269</v>
      </c>
      <c r="Z1765" s="48" t="str">
        <f t="shared" si="462"/>
        <v>WTR AM-10.121.16.134-Vadodara City B2 To -10.121.16.8- Vadodara City_B2 5</v>
      </c>
      <c r="AA1765" s="48">
        <f t="shared" si="463"/>
        <v>13</v>
      </c>
      <c r="AB1765" s="48">
        <f t="shared" si="464"/>
        <v>27</v>
      </c>
      <c r="AC1765" s="48">
        <f t="shared" si="465"/>
        <v>15</v>
      </c>
      <c r="AD1765" s="48">
        <f t="shared" si="466"/>
        <v>29</v>
      </c>
      <c r="AE1765" s="48" t="str">
        <f t="shared" si="467"/>
        <v>10.121.16.8</v>
      </c>
      <c r="AF1765" s="42" t="str">
        <f t="shared" si="468"/>
        <v>10.121.16.134</v>
      </c>
      <c r="AG1765" s="7" t="str">
        <f t="shared" si="469"/>
        <v>BARODA CITY 1</v>
      </c>
      <c r="AH1765" s="7" t="str">
        <f t="shared" si="470"/>
        <v>BARODA CITY 2</v>
      </c>
      <c r="AI1765" s="7" t="str">
        <f t="shared" si="471"/>
        <v>S5P8</v>
      </c>
      <c r="AJ1765" s="7" t="str">
        <f t="shared" si="472"/>
        <v>S5P8</v>
      </c>
      <c r="AK1765" s="7" t="str">
        <f>IFERROR(VLOOKUP(Z1765,'PASTE-DL-ALARMS'!$Q$10:$W$2200,7,FALSE),"")</f>
        <v/>
      </c>
      <c r="AL1765" s="55" t="str">
        <f>IFERROR(VLOOKUP(Z1765,'PASTE-DL-ALARMS'!$Q$10:$W$2200,3,FALSE),"")</f>
        <v/>
      </c>
      <c r="AM1765" s="7" t="str">
        <f t="shared" si="473"/>
        <v>10.121.16.8_BARODA CITY 1_S5P8</v>
      </c>
      <c r="AN1765" s="55" t="str">
        <f t="shared" si="474"/>
        <v>10.121.16.134_BARODA CITY 2_S5P8</v>
      </c>
      <c r="AO1765" s="72" t="e">
        <f t="shared" ca="1" si="475"/>
        <v>#VALUE!</v>
      </c>
      <c r="AP1765" s="7" t="str">
        <f>IFERROR(VLOOKUP(Z1765,'PASTE-DL-ALARMS'!$Q$10:$Z$2800,8,FALSE),"")</f>
        <v/>
      </c>
    </row>
    <row r="1766" spans="1:42" x14ac:dyDescent="0.25">
      <c r="A1766" s="20"/>
      <c r="B1766" s="20"/>
      <c r="C1766" s="20" t="str">
        <f>IF(D1766="Critical",MAX($C$8:C1765)+1,"")</f>
        <v/>
      </c>
      <c r="D1766" s="20" t="str">
        <f t="shared" si="459"/>
        <v>-</v>
      </c>
      <c r="E1766" s="20" t="str">
        <f>VLOOKUP('PASTE-DOWN-DL'!F1766,'SSA-CODE'!$D$4:$E$56,2,FALSE)</f>
        <v>BUJ</v>
      </c>
      <c r="F1766" s="48" t="str">
        <f t="shared" si="460"/>
        <v>SSA BUJ</v>
      </c>
      <c r="G1766" s="48" t="str">
        <f t="shared" si="461"/>
        <v xml:space="preserve">	SSA BUJ</v>
      </c>
      <c r="H1766" s="20">
        <v>1757</v>
      </c>
      <c r="I1766" t="s">
        <v>16184</v>
      </c>
      <c r="J1766" t="s">
        <v>6260</v>
      </c>
      <c r="K1766" t="s">
        <v>6275</v>
      </c>
      <c r="L1766" t="s">
        <v>6262</v>
      </c>
      <c r="M1766" t="s">
        <v>6263</v>
      </c>
      <c r="N1766" t="s">
        <v>16185</v>
      </c>
      <c r="O1766" t="s">
        <v>16186</v>
      </c>
      <c r="P1766" t="s">
        <v>6266</v>
      </c>
      <c r="Q1766" t="s">
        <v>6400</v>
      </c>
      <c r="R1766" t="s">
        <v>6469</v>
      </c>
      <c r="S1766" t="s">
        <v>16187</v>
      </c>
      <c r="T1766" t="s">
        <v>6425</v>
      </c>
      <c r="U1766" t="s">
        <v>16187</v>
      </c>
      <c r="V1766" t="s">
        <v>6271</v>
      </c>
      <c r="W1766" t="s">
        <v>16188</v>
      </c>
      <c r="X1766" t="s">
        <v>16189</v>
      </c>
      <c r="Y1766" t="s">
        <v>6269</v>
      </c>
      <c r="Z1766" s="48" t="str">
        <f t="shared" si="462"/>
        <v>SSA BUJ-10.121.96.155-JHAKHAU Port_S1P5-10.121.96.135-Naliya_S6P2</v>
      </c>
      <c r="AA1766" s="48">
        <f t="shared" si="463"/>
        <v>15</v>
      </c>
      <c r="AB1766" s="48">
        <f t="shared" si="464"/>
        <v>28</v>
      </c>
      <c r="AC1766" s="48">
        <f t="shared" si="465"/>
        <v>15</v>
      </c>
      <c r="AD1766" s="48">
        <f t="shared" si="466"/>
        <v>22</v>
      </c>
      <c r="AE1766" s="48" t="str">
        <f t="shared" si="467"/>
        <v>10.121.96.155</v>
      </c>
      <c r="AF1766" s="42" t="str">
        <f t="shared" si="468"/>
        <v>10.121.96.135</v>
      </c>
      <c r="AG1766" s="7" t="str">
        <f t="shared" si="469"/>
        <v>JHAKHAU Port</v>
      </c>
      <c r="AH1766" s="7" t="str">
        <f t="shared" si="470"/>
        <v>Naliya</v>
      </c>
      <c r="AI1766" s="7" t="str">
        <f t="shared" si="471"/>
        <v>S1P5</v>
      </c>
      <c r="AJ1766" s="7" t="str">
        <f t="shared" si="472"/>
        <v>S6P2</v>
      </c>
      <c r="AK1766" s="7" t="str">
        <f>IFERROR(VLOOKUP(Z1766,'PASTE-DL-ALARMS'!$Q$10:$W$2200,7,FALSE),"")</f>
        <v/>
      </c>
      <c r="AL1766" s="55" t="str">
        <f>IFERROR(VLOOKUP(Z1766,'PASTE-DL-ALARMS'!$Q$10:$W$2200,3,FALSE),"")</f>
        <v/>
      </c>
      <c r="AM1766" s="7" t="str">
        <f t="shared" si="473"/>
        <v>10.121.96.155_JHAKHAU Port_S1P5</v>
      </c>
      <c r="AN1766" s="55" t="str">
        <f t="shared" si="474"/>
        <v>10.121.96.135_Naliya_S6P2</v>
      </c>
      <c r="AO1766" s="72" t="e">
        <f t="shared" ca="1" si="475"/>
        <v>#VALUE!</v>
      </c>
      <c r="AP1766" s="7" t="str">
        <f>IFERROR(VLOOKUP(Z1766,'PASTE-DL-ALARMS'!$Q$10:$Z$2800,8,FALSE),"")</f>
        <v/>
      </c>
    </row>
    <row r="1767" spans="1:42" x14ac:dyDescent="0.25">
      <c r="A1767" s="20"/>
      <c r="B1767" s="20"/>
      <c r="C1767" s="20" t="str">
        <f>IF(D1767="Critical",MAX($C$8:C1766)+1,"")</f>
        <v/>
      </c>
      <c r="D1767" s="20" t="str">
        <f t="shared" si="459"/>
        <v>-</v>
      </c>
      <c r="E1767" s="20" t="str">
        <f>VLOOKUP('PASTE-DOWN-DL'!F1767,'SSA-CODE'!$D$4:$E$56,2,FALSE)</f>
        <v>AHD</v>
      </c>
      <c r="F1767" s="48" t="str">
        <f t="shared" si="460"/>
        <v>SSA AM</v>
      </c>
      <c r="G1767" s="48" t="str">
        <f t="shared" si="461"/>
        <v xml:space="preserve">	SSA AM</v>
      </c>
      <c r="H1767" s="20">
        <v>1758</v>
      </c>
      <c r="I1767" t="s">
        <v>16190</v>
      </c>
      <c r="J1767" t="s">
        <v>6466</v>
      </c>
      <c r="K1767" t="s">
        <v>6275</v>
      </c>
      <c r="L1767" t="s">
        <v>6262</v>
      </c>
      <c r="M1767" t="s">
        <v>6263</v>
      </c>
      <c r="N1767" t="s">
        <v>16191</v>
      </c>
      <c r="O1767" t="s">
        <v>16192</v>
      </c>
      <c r="P1767" t="s">
        <v>6266</v>
      </c>
      <c r="Q1767" t="s">
        <v>7722</v>
      </c>
      <c r="R1767" t="s">
        <v>6279</v>
      </c>
      <c r="S1767" t="s">
        <v>9531</v>
      </c>
      <c r="T1767" t="s">
        <v>6770</v>
      </c>
      <c r="U1767" t="s">
        <v>9531</v>
      </c>
      <c r="V1767" t="s">
        <v>6271</v>
      </c>
      <c r="W1767" t="s">
        <v>16193</v>
      </c>
      <c r="X1767" t="s">
        <v>16194</v>
      </c>
      <c r="Y1767" t="s">
        <v>6269</v>
      </c>
      <c r="Z1767" s="48" t="str">
        <f t="shared" si="462"/>
        <v>SSA AM-10.121.17.203-INFO_5/11-10.121.17.205-INFO_5/11</v>
      </c>
      <c r="AA1767" s="48">
        <f t="shared" si="463"/>
        <v>15</v>
      </c>
      <c r="AB1767" s="48">
        <f t="shared" si="464"/>
        <v>20</v>
      </c>
      <c r="AC1767" s="48">
        <f t="shared" si="465"/>
        <v>15</v>
      </c>
      <c r="AD1767" s="48">
        <f t="shared" si="466"/>
        <v>20</v>
      </c>
      <c r="AE1767" s="48" t="str">
        <f t="shared" si="467"/>
        <v>10.121.17.203</v>
      </c>
      <c r="AF1767" s="42" t="str">
        <f t="shared" si="468"/>
        <v>10.121.17.205</v>
      </c>
      <c r="AG1767" s="7" t="str">
        <f t="shared" si="469"/>
        <v>INFO</v>
      </c>
      <c r="AH1767" s="7" t="str">
        <f t="shared" si="470"/>
        <v>INFO</v>
      </c>
      <c r="AI1767" s="7" t="str">
        <f t="shared" si="471"/>
        <v>S5P11</v>
      </c>
      <c r="AJ1767" s="7" t="str">
        <f t="shared" si="472"/>
        <v>S5P11</v>
      </c>
      <c r="AK1767" s="7" t="str">
        <f>IFERROR(VLOOKUP(Z1767,'PASTE-DL-ALARMS'!$Q$10:$W$2200,7,FALSE),"")</f>
        <v/>
      </c>
      <c r="AL1767" s="55" t="str">
        <f>IFERROR(VLOOKUP(Z1767,'PASTE-DL-ALARMS'!$Q$10:$W$2200,3,FALSE),"")</f>
        <v/>
      </c>
      <c r="AM1767" s="7" t="str">
        <f t="shared" si="473"/>
        <v>10.121.17.203_INFO_S5P11</v>
      </c>
      <c r="AN1767" s="55" t="str">
        <f t="shared" si="474"/>
        <v>10.121.17.205_INFO_S5P11</v>
      </c>
      <c r="AO1767" s="72" t="e">
        <f t="shared" ca="1" si="475"/>
        <v>#VALUE!</v>
      </c>
      <c r="AP1767" s="7" t="str">
        <f>IFERROR(VLOOKUP(Z1767,'PASTE-DL-ALARMS'!$Q$10:$Z$2800,8,FALSE),"")</f>
        <v/>
      </c>
    </row>
    <row r="1768" spans="1:42" x14ac:dyDescent="0.25">
      <c r="A1768" s="20"/>
      <c r="B1768" s="20"/>
      <c r="C1768" s="20">
        <f>IF(D1768="Critical",MAX($C$8:C1767)+1,"")</f>
        <v>65</v>
      </c>
      <c r="D1768" s="20" t="str">
        <f t="shared" si="459"/>
        <v>Critical</v>
      </c>
      <c r="E1768" s="20" t="str">
        <f>VLOOKUP('PASTE-DOWN-DL'!F1768,'SSA-CODE'!$D$4:$E$56,2,FALSE)</f>
        <v>SRT</v>
      </c>
      <c r="F1768" s="48" t="str">
        <f t="shared" si="460"/>
        <v>SSA SR</v>
      </c>
      <c r="G1768" s="48" t="str">
        <f t="shared" si="461"/>
        <v xml:space="preserve">	SSA SR</v>
      </c>
      <c r="H1768" s="20">
        <v>1759</v>
      </c>
      <c r="I1768" t="s">
        <v>16195</v>
      </c>
      <c r="J1768" t="s">
        <v>6260</v>
      </c>
      <c r="K1768" t="s">
        <v>6275</v>
      </c>
      <c r="L1768" t="s">
        <v>6262</v>
      </c>
      <c r="M1768" t="s">
        <v>6263</v>
      </c>
      <c r="N1768" t="s">
        <v>16196</v>
      </c>
      <c r="O1768" t="s">
        <v>16197</v>
      </c>
      <c r="P1768" t="s">
        <v>6484</v>
      </c>
      <c r="Q1768" t="s">
        <v>6359</v>
      </c>
      <c r="R1768" t="s">
        <v>6279</v>
      </c>
      <c r="S1768" t="s">
        <v>16198</v>
      </c>
      <c r="T1768" t="s">
        <v>6313</v>
      </c>
      <c r="U1768" t="s">
        <v>16198</v>
      </c>
      <c r="V1768" t="s">
        <v>6271</v>
      </c>
      <c r="W1768" t="s">
        <v>16199</v>
      </c>
      <c r="X1768" t="s">
        <v>16200</v>
      </c>
      <c r="Y1768" t="s">
        <v>6269</v>
      </c>
      <c r="Z1768" s="48" t="str">
        <f t="shared" si="462"/>
        <v>SSA SR-10.121.68.4-Vyara_4/6-10.121.100.47-ANUMALA TE_1/5</v>
      </c>
      <c r="AA1768" s="48">
        <f t="shared" si="463"/>
        <v>13</v>
      </c>
      <c r="AB1768" s="48">
        <f t="shared" si="464"/>
        <v>19</v>
      </c>
      <c r="AC1768" s="48">
        <f t="shared" si="465"/>
        <v>15</v>
      </c>
      <c r="AD1768" s="48">
        <f t="shared" si="466"/>
        <v>26</v>
      </c>
      <c r="AE1768" s="48" t="str">
        <f t="shared" si="467"/>
        <v>10.121.68.4</v>
      </c>
      <c r="AF1768" s="42" t="str">
        <f t="shared" si="468"/>
        <v>10.121.100.47</v>
      </c>
      <c r="AG1768" s="7" t="str">
        <f t="shared" si="469"/>
        <v>Vyara</v>
      </c>
      <c r="AH1768" s="7" t="str">
        <f t="shared" si="470"/>
        <v>ANUMALA TE</v>
      </c>
      <c r="AI1768" s="7" t="str">
        <f t="shared" si="471"/>
        <v>S4P6</v>
      </c>
      <c r="AJ1768" s="7" t="str">
        <f t="shared" si="472"/>
        <v>S1P5</v>
      </c>
      <c r="AK1768" s="7" t="str">
        <f>IFERROR(VLOOKUP(Z1768,'PASTE-DL-ALARMS'!$Q$10:$W$2200,7,FALSE),"")</f>
        <v>14-05-2026</v>
      </c>
      <c r="AL1768" s="55" t="str">
        <f>IFERROR(VLOOKUP(Z1768,'PASTE-DL-ALARMS'!$Q$10:$W$2200,3,FALSE),"")</f>
        <v>19:33:24</v>
      </c>
      <c r="AM1768" s="7" t="str">
        <f t="shared" si="473"/>
        <v>10.121.68.4_Vyara_S4P6</v>
      </c>
      <c r="AN1768" s="55" t="str">
        <f t="shared" si="474"/>
        <v>10.121.100.47_ANUMALA TE_S1P5</v>
      </c>
      <c r="AO1768" s="72">
        <f t="shared" ca="1" si="475"/>
        <v>1</v>
      </c>
      <c r="AP1768" s="7" t="str">
        <f>IFERROR(VLOOKUP(Z1768,'PASTE-DL-ALARMS'!$Q$10:$Z$2800,8,FALSE),"")</f>
        <v xml:space="preserve">	2026/05/14,19:33:24</v>
      </c>
    </row>
    <row r="1769" spans="1:42" x14ac:dyDescent="0.25">
      <c r="A1769" s="20"/>
      <c r="B1769" s="20"/>
      <c r="C1769" s="20" t="str">
        <f>IF(D1769="Critical",MAX($C$8:C1768)+1,"")</f>
        <v/>
      </c>
      <c r="D1769" s="20" t="str">
        <f t="shared" si="459"/>
        <v>-</v>
      </c>
      <c r="E1769" s="20" t="str">
        <f>VLOOKUP('PASTE-DOWN-DL'!F1769,'SSA-CODE'!$D$4:$E$56,2,FALSE)</f>
        <v>BHV</v>
      </c>
      <c r="F1769" s="48" t="str">
        <f t="shared" si="460"/>
        <v>SSA BV</v>
      </c>
      <c r="G1769" s="48" t="str">
        <f t="shared" si="461"/>
        <v xml:space="preserve">	SSA BV</v>
      </c>
      <c r="H1769" s="20">
        <v>1760</v>
      </c>
      <c r="I1769" t="s">
        <v>16201</v>
      </c>
      <c r="J1769" t="s">
        <v>6466</v>
      </c>
      <c r="K1769" t="s">
        <v>6275</v>
      </c>
      <c r="L1769" t="s">
        <v>6262</v>
      </c>
      <c r="M1769" t="s">
        <v>6263</v>
      </c>
      <c r="N1769" t="s">
        <v>16202</v>
      </c>
      <c r="O1769" t="s">
        <v>16203</v>
      </c>
      <c r="P1769" t="s">
        <v>6266</v>
      </c>
      <c r="Q1769" t="s">
        <v>6516</v>
      </c>
      <c r="R1769" t="s">
        <v>6279</v>
      </c>
      <c r="S1769" t="s">
        <v>16204</v>
      </c>
      <c r="T1769" t="s">
        <v>6770</v>
      </c>
      <c r="U1769" t="s">
        <v>16204</v>
      </c>
      <c r="V1769" t="s">
        <v>6271</v>
      </c>
      <c r="W1769" t="s">
        <v>16205</v>
      </c>
      <c r="X1769" t="s">
        <v>6488</v>
      </c>
      <c r="Y1769" t="s">
        <v>6269</v>
      </c>
      <c r="Z1769" s="48" t="str">
        <f t="shared" si="462"/>
        <v>SSA BV-10.121.25.6-Panwadi 2 B1_3/11-10.121.25.1-Panwadi(GNE) B2_5/11</v>
      </c>
      <c r="AA1769" s="48">
        <f t="shared" si="463"/>
        <v>13</v>
      </c>
      <c r="AB1769" s="48">
        <f t="shared" si="464"/>
        <v>23</v>
      </c>
      <c r="AC1769" s="48">
        <f t="shared" si="465"/>
        <v>13</v>
      </c>
      <c r="AD1769" s="48">
        <f t="shared" si="466"/>
        <v>26</v>
      </c>
      <c r="AE1769" s="48" t="str">
        <f t="shared" si="467"/>
        <v>10.121.25.6</v>
      </c>
      <c r="AF1769" s="42" t="str">
        <f t="shared" si="468"/>
        <v>10.121.25.1</v>
      </c>
      <c r="AG1769" s="7" t="str">
        <f t="shared" si="469"/>
        <v>PANWADI 2</v>
      </c>
      <c r="AH1769" s="7" t="str">
        <f t="shared" si="470"/>
        <v>Panwadi(GNE)</v>
      </c>
      <c r="AI1769" s="7" t="str">
        <f t="shared" si="471"/>
        <v>S3P11</v>
      </c>
      <c r="AJ1769" s="7" t="str">
        <f t="shared" si="472"/>
        <v>S5P11</v>
      </c>
      <c r="AK1769" s="7" t="str">
        <f>IFERROR(VLOOKUP(Z1769,'PASTE-DL-ALARMS'!$Q$10:$W$2200,7,FALSE),"")</f>
        <v/>
      </c>
      <c r="AL1769" s="55" t="str">
        <f>IFERROR(VLOOKUP(Z1769,'PASTE-DL-ALARMS'!$Q$10:$W$2200,3,FALSE),"")</f>
        <v/>
      </c>
      <c r="AM1769" s="7" t="str">
        <f t="shared" si="473"/>
        <v>10.121.25.6_PANWADI 2_S3P11</v>
      </c>
      <c r="AN1769" s="55" t="str">
        <f t="shared" si="474"/>
        <v>10.121.25.1_Panwadi(GNE)_S5P11</v>
      </c>
      <c r="AO1769" s="72" t="e">
        <f t="shared" ca="1" si="475"/>
        <v>#VALUE!</v>
      </c>
      <c r="AP1769" s="7" t="str">
        <f>IFERROR(VLOOKUP(Z1769,'PASTE-DL-ALARMS'!$Q$10:$Z$2800,8,FALSE),"")</f>
        <v/>
      </c>
    </row>
    <row r="1770" spans="1:42" x14ac:dyDescent="0.25">
      <c r="A1770" s="20"/>
      <c r="B1770" s="20"/>
      <c r="C1770" s="20" t="str">
        <f>IF(D1770="Critical",MAX($C$8:C1769)+1,"")</f>
        <v/>
      </c>
      <c r="D1770" s="20" t="str">
        <f t="shared" si="459"/>
        <v>-</v>
      </c>
      <c r="E1770" s="20" t="str">
        <f>VLOOKUP('PASTE-DOWN-DL'!F1770,'SSA-CODE'!$D$4:$E$56,2,FALSE)</f>
        <v>PLR</v>
      </c>
      <c r="F1770" s="48" t="str">
        <f t="shared" si="460"/>
        <v>SSA PNP</v>
      </c>
      <c r="G1770" s="48" t="str">
        <f t="shared" si="461"/>
        <v xml:space="preserve">	SSA PNP</v>
      </c>
      <c r="H1770" s="20">
        <v>1761</v>
      </c>
      <c r="I1770" t="s">
        <v>16206</v>
      </c>
      <c r="J1770" t="s">
        <v>6260</v>
      </c>
      <c r="K1770" t="s">
        <v>6275</v>
      </c>
      <c r="L1770" t="s">
        <v>6262</v>
      </c>
      <c r="M1770" t="s">
        <v>6263</v>
      </c>
      <c r="N1770" t="s">
        <v>16207</v>
      </c>
      <c r="O1770" t="s">
        <v>16208</v>
      </c>
      <c r="P1770" t="s">
        <v>6266</v>
      </c>
      <c r="Q1770" t="s">
        <v>6438</v>
      </c>
      <c r="R1770" t="s">
        <v>6439</v>
      </c>
      <c r="S1770" t="s">
        <v>16209</v>
      </c>
      <c r="T1770" t="s">
        <v>6471</v>
      </c>
      <c r="U1770" t="s">
        <v>7513</v>
      </c>
      <c r="V1770" t="s">
        <v>6271</v>
      </c>
      <c r="W1770" t="s">
        <v>16210</v>
      </c>
      <c r="X1770" t="s">
        <v>16211</v>
      </c>
      <c r="Y1770" t="s">
        <v>6269</v>
      </c>
      <c r="Z1770" s="48" t="str">
        <f t="shared" si="462"/>
        <v>SSA PNP-10.121.98.154-Jadiya_1/5-10.121.15.209-Dhanera_3/3</v>
      </c>
      <c r="AA1770" s="48">
        <f t="shared" si="463"/>
        <v>15</v>
      </c>
      <c r="AB1770" s="48">
        <f t="shared" si="464"/>
        <v>22</v>
      </c>
      <c r="AC1770" s="48">
        <f t="shared" si="465"/>
        <v>15</v>
      </c>
      <c r="AD1770" s="48">
        <f t="shared" si="466"/>
        <v>23</v>
      </c>
      <c r="AE1770" s="48" t="str">
        <f t="shared" si="467"/>
        <v>10.121.98.154</v>
      </c>
      <c r="AF1770" s="42" t="str">
        <f t="shared" si="468"/>
        <v>10.121.15.209</v>
      </c>
      <c r="AG1770" s="7" t="str">
        <f t="shared" si="469"/>
        <v>Jadiya</v>
      </c>
      <c r="AH1770" s="7" t="str">
        <f t="shared" si="470"/>
        <v>Dhanera</v>
      </c>
      <c r="AI1770" s="7" t="str">
        <f t="shared" si="471"/>
        <v>S1P5</v>
      </c>
      <c r="AJ1770" s="7" t="str">
        <f t="shared" si="472"/>
        <v>S3P3</v>
      </c>
      <c r="AK1770" s="7" t="str">
        <f>IFERROR(VLOOKUP(Z1770,'PASTE-DL-ALARMS'!$Q$10:$W$2200,7,FALSE),"")</f>
        <v/>
      </c>
      <c r="AL1770" s="55" t="str">
        <f>IFERROR(VLOOKUP(Z1770,'PASTE-DL-ALARMS'!$Q$10:$W$2200,3,FALSE),"")</f>
        <v/>
      </c>
      <c r="AM1770" s="7" t="str">
        <f t="shared" si="473"/>
        <v>10.121.98.154_Jadiya_S1P5</v>
      </c>
      <c r="AN1770" s="55" t="str">
        <f t="shared" si="474"/>
        <v>10.121.15.209_Dhanera_S3P3</v>
      </c>
      <c r="AO1770" s="72" t="e">
        <f t="shared" ca="1" si="475"/>
        <v>#VALUE!</v>
      </c>
      <c r="AP1770" s="7" t="str">
        <f>IFERROR(VLOOKUP(Z1770,'PASTE-DL-ALARMS'!$Q$10:$Z$2800,8,FALSE),"")</f>
        <v/>
      </c>
    </row>
    <row r="1771" spans="1:42" x14ac:dyDescent="0.25">
      <c r="A1771" s="20"/>
      <c r="B1771" s="20"/>
      <c r="C1771" s="20" t="str">
        <f>IF(D1771="Critical",MAX($C$8:C1770)+1,"")</f>
        <v/>
      </c>
      <c r="D1771" s="20" t="str">
        <f t="shared" si="459"/>
        <v>-</v>
      </c>
      <c r="E1771" s="20" t="str">
        <f>VLOOKUP('PASTE-DOWN-DL'!F1771,'SSA-CODE'!$D$4:$E$56,2,FALSE)</f>
        <v>SRT</v>
      </c>
      <c r="F1771" s="48" t="str">
        <f t="shared" si="460"/>
        <v>SSA SR</v>
      </c>
      <c r="G1771" s="48" t="str">
        <f t="shared" si="461"/>
        <v xml:space="preserve">	SSA SR</v>
      </c>
      <c r="H1771" s="20">
        <v>1762</v>
      </c>
      <c r="I1771" t="s">
        <v>16212</v>
      </c>
      <c r="J1771" t="s">
        <v>6466</v>
      </c>
      <c r="K1771" t="s">
        <v>6275</v>
      </c>
      <c r="L1771" t="s">
        <v>6262</v>
      </c>
      <c r="M1771" t="s">
        <v>6263</v>
      </c>
      <c r="N1771" t="s">
        <v>16213</v>
      </c>
      <c r="O1771" t="s">
        <v>16214</v>
      </c>
      <c r="P1771" t="s">
        <v>6266</v>
      </c>
      <c r="Q1771" t="s">
        <v>6267</v>
      </c>
      <c r="R1771" t="s">
        <v>6279</v>
      </c>
      <c r="S1771" t="s">
        <v>11878</v>
      </c>
      <c r="T1771" t="s">
        <v>6304</v>
      </c>
      <c r="U1771" t="s">
        <v>7026</v>
      </c>
      <c r="V1771" t="s">
        <v>6271</v>
      </c>
      <c r="W1771" t="s">
        <v>16215</v>
      </c>
      <c r="X1771" t="s">
        <v>16216</v>
      </c>
      <c r="Y1771" t="s">
        <v>6269</v>
      </c>
      <c r="Z1771" s="48" t="str">
        <f t="shared" si="462"/>
        <v>SSA SR-10.121.19.193-MARKET 1(GNE)_PH2_S3P9-10.121.100.1-SURAT_PH3_S3P9</v>
      </c>
      <c r="AA1771" s="48">
        <f t="shared" si="463"/>
        <v>15</v>
      </c>
      <c r="AB1771" s="48">
        <f t="shared" si="464"/>
        <v>28</v>
      </c>
      <c r="AC1771" s="48">
        <f t="shared" si="465"/>
        <v>14</v>
      </c>
      <c r="AD1771" s="48">
        <f t="shared" si="466"/>
        <v>25</v>
      </c>
      <c r="AE1771" s="48" t="str">
        <f t="shared" si="467"/>
        <v>10.121.19.193</v>
      </c>
      <c r="AF1771" s="42" t="str">
        <f t="shared" si="468"/>
        <v>10.121.100.1</v>
      </c>
      <c r="AG1771" s="7" t="str">
        <f t="shared" si="469"/>
        <v>MARKET1(GNE)</v>
      </c>
      <c r="AH1771" s="7" t="str">
        <f t="shared" si="470"/>
        <v>SURAT(GNE)</v>
      </c>
      <c r="AI1771" s="7" t="str">
        <f t="shared" si="471"/>
        <v>S3P9</v>
      </c>
      <c r="AJ1771" s="7" t="str">
        <f t="shared" si="472"/>
        <v>S3P9</v>
      </c>
      <c r="AK1771" s="7" t="str">
        <f>IFERROR(VLOOKUP(Z1771,'PASTE-DL-ALARMS'!$Q$10:$W$2200,7,FALSE),"")</f>
        <v/>
      </c>
      <c r="AL1771" s="55" t="str">
        <f>IFERROR(VLOOKUP(Z1771,'PASTE-DL-ALARMS'!$Q$10:$W$2200,3,FALSE),"")</f>
        <v/>
      </c>
      <c r="AM1771" s="7" t="str">
        <f t="shared" si="473"/>
        <v>10.121.19.193_MARKET1(GNE)_S3P9</v>
      </c>
      <c r="AN1771" s="55" t="str">
        <f t="shared" si="474"/>
        <v>10.121.100.1_SURAT(GNE)_S3P9</v>
      </c>
      <c r="AO1771" s="72" t="e">
        <f t="shared" ca="1" si="475"/>
        <v>#VALUE!</v>
      </c>
      <c r="AP1771" s="7" t="str">
        <f>IFERROR(VLOOKUP(Z1771,'PASTE-DL-ALARMS'!$Q$10:$Z$2800,8,FALSE),"")</f>
        <v/>
      </c>
    </row>
    <row r="1772" spans="1:42" x14ac:dyDescent="0.25">
      <c r="A1772" s="20"/>
      <c r="B1772" s="20"/>
      <c r="C1772" s="20" t="str">
        <f>IF(D1772="Critical",MAX($C$8:C1771)+1,"")</f>
        <v/>
      </c>
      <c r="D1772" s="20" t="str">
        <f t="shared" si="459"/>
        <v>-</v>
      </c>
      <c r="E1772" s="20" t="str">
        <f>VLOOKUP('PASTE-DOWN-DL'!F1772,'SSA-CODE'!$D$4:$E$56,2,FALSE)</f>
        <v>AHD</v>
      </c>
      <c r="F1772" s="48" t="str">
        <f t="shared" si="460"/>
        <v>SSA AM</v>
      </c>
      <c r="G1772" s="48" t="str">
        <f t="shared" si="461"/>
        <v xml:space="preserve">	SSA AM</v>
      </c>
      <c r="H1772" s="20">
        <v>1763</v>
      </c>
      <c r="I1772" t="s">
        <v>16217</v>
      </c>
      <c r="J1772" t="s">
        <v>6260</v>
      </c>
      <c r="K1772" t="s">
        <v>6275</v>
      </c>
      <c r="L1772" t="s">
        <v>6262</v>
      </c>
      <c r="M1772" t="s">
        <v>6263</v>
      </c>
      <c r="N1772" t="s">
        <v>16218</v>
      </c>
      <c r="O1772" t="s">
        <v>16219</v>
      </c>
      <c r="P1772" t="s">
        <v>6266</v>
      </c>
      <c r="Q1772" t="s">
        <v>7273</v>
      </c>
      <c r="R1772" t="s">
        <v>6279</v>
      </c>
      <c r="S1772" t="s">
        <v>16220</v>
      </c>
      <c r="T1772" t="s">
        <v>6371</v>
      </c>
      <c r="U1772" t="s">
        <v>6723</v>
      </c>
      <c r="V1772" t="s">
        <v>6271</v>
      </c>
      <c r="W1772" t="s">
        <v>16221</v>
      </c>
      <c r="X1772" t="s">
        <v>16222</v>
      </c>
      <c r="Y1772" t="s">
        <v>6269</v>
      </c>
      <c r="Z1772" s="48" t="str">
        <f t="shared" si="462"/>
        <v>SSA AM-10.121.18.153-RTSD_1/5-10.121.17.209-RAILWAYPURA_5/2</v>
      </c>
      <c r="AA1772" s="48">
        <f t="shared" si="463"/>
        <v>15</v>
      </c>
      <c r="AB1772" s="48">
        <f t="shared" si="464"/>
        <v>29</v>
      </c>
      <c r="AC1772" s="48">
        <f t="shared" si="465"/>
        <v>15</v>
      </c>
      <c r="AD1772" s="48">
        <f t="shared" si="466"/>
        <v>27</v>
      </c>
      <c r="AE1772" s="48" t="str">
        <f t="shared" si="467"/>
        <v>10.121.18.153</v>
      </c>
      <c r="AF1772" s="42" t="str">
        <f t="shared" si="468"/>
        <v>10.121.17.209</v>
      </c>
      <c r="AG1772" s="7" t="str">
        <f t="shared" si="469"/>
        <v xml:space="preserve"> RTSD SHB BTS</v>
      </c>
      <c r="AH1772" s="7" t="str">
        <f t="shared" si="470"/>
        <v>RAILWAYPURA</v>
      </c>
      <c r="AI1772" s="7" t="str">
        <f t="shared" si="471"/>
        <v>S1P5</v>
      </c>
      <c r="AJ1772" s="7" t="str">
        <f t="shared" si="472"/>
        <v>S5P2</v>
      </c>
      <c r="AK1772" s="7" t="str">
        <f>IFERROR(VLOOKUP(Z1772,'PASTE-DL-ALARMS'!$Q$10:$W$2200,7,FALSE),"")</f>
        <v/>
      </c>
      <c r="AL1772" s="55" t="str">
        <f>IFERROR(VLOOKUP(Z1772,'PASTE-DL-ALARMS'!$Q$10:$W$2200,3,FALSE),"")</f>
        <v/>
      </c>
      <c r="AM1772" s="7" t="str">
        <f t="shared" si="473"/>
        <v>10.121.18.153_ RTSD SHB BTS_S1P5</v>
      </c>
      <c r="AN1772" s="55" t="str">
        <f t="shared" si="474"/>
        <v>10.121.17.209_RAILWAYPURA_S5P2</v>
      </c>
      <c r="AO1772" s="72" t="e">
        <f t="shared" ca="1" si="475"/>
        <v>#VALUE!</v>
      </c>
      <c r="AP1772" s="7" t="str">
        <f>IFERROR(VLOOKUP(Z1772,'PASTE-DL-ALARMS'!$Q$10:$Z$2800,8,FALSE),"")</f>
        <v/>
      </c>
    </row>
    <row r="1773" spans="1:42" x14ac:dyDescent="0.25">
      <c r="A1773" s="20"/>
      <c r="B1773" s="20"/>
      <c r="C1773" s="20">
        <f>IF(D1773="Critical",MAX($C$8:C1772)+1,"")</f>
        <v>66</v>
      </c>
      <c r="D1773" s="20" t="str">
        <f t="shared" si="459"/>
        <v>Critical</v>
      </c>
      <c r="E1773" s="20" t="str">
        <f>VLOOKUP('PASTE-DOWN-DL'!F1773,'SSA-CODE'!$D$4:$E$56,2,FALSE)</f>
        <v>HMR</v>
      </c>
      <c r="F1773" s="48" t="str">
        <f t="shared" si="460"/>
        <v>SSA HMR</v>
      </c>
      <c r="G1773" s="48" t="str">
        <f t="shared" si="461"/>
        <v xml:space="preserve">	SSA HMR</v>
      </c>
      <c r="H1773" s="20">
        <v>1764</v>
      </c>
      <c r="I1773" t="s">
        <v>16223</v>
      </c>
      <c r="J1773" t="s">
        <v>6466</v>
      </c>
      <c r="K1773" t="s">
        <v>6275</v>
      </c>
      <c r="L1773" t="s">
        <v>6262</v>
      </c>
      <c r="M1773" t="s">
        <v>6263</v>
      </c>
      <c r="N1773" t="s">
        <v>16224</v>
      </c>
      <c r="O1773" t="s">
        <v>16225</v>
      </c>
      <c r="P1773" t="s">
        <v>6484</v>
      </c>
      <c r="Q1773" t="s">
        <v>6516</v>
      </c>
      <c r="R1773" t="s">
        <v>6279</v>
      </c>
      <c r="S1773" t="s">
        <v>16226</v>
      </c>
      <c r="T1773" t="s">
        <v>6770</v>
      </c>
      <c r="U1773" t="s">
        <v>16226</v>
      </c>
      <c r="V1773" t="s">
        <v>6271</v>
      </c>
      <c r="W1773" t="s">
        <v>16227</v>
      </c>
      <c r="X1773" t="s">
        <v>6488</v>
      </c>
      <c r="Y1773" t="s">
        <v>6269</v>
      </c>
      <c r="Z1773" s="48" t="str">
        <f t="shared" si="462"/>
        <v>SSA HMR-10.121.25.164-Mahavirnagar B1_4/9-10.121.97.81-Mahavirnagar-1 A1_1/3</v>
      </c>
      <c r="AA1773" s="48">
        <f t="shared" si="463"/>
        <v>15</v>
      </c>
      <c r="AB1773" s="48">
        <f t="shared" si="464"/>
        <v>28</v>
      </c>
      <c r="AC1773" s="48">
        <f t="shared" si="465"/>
        <v>14</v>
      </c>
      <c r="AD1773" s="48">
        <f t="shared" si="466"/>
        <v>29</v>
      </c>
      <c r="AE1773" s="48" t="str">
        <f t="shared" si="467"/>
        <v>10.121.25.164</v>
      </c>
      <c r="AF1773" s="42" t="str">
        <f t="shared" si="468"/>
        <v>10.121.97.81</v>
      </c>
      <c r="AG1773" s="7" t="str">
        <f t="shared" si="469"/>
        <v>Mahavirnagar</v>
      </c>
      <c r="AH1773" s="7" t="str">
        <f t="shared" si="470"/>
        <v>Mahavirnagar-1</v>
      </c>
      <c r="AI1773" s="7" t="str">
        <f t="shared" si="471"/>
        <v>S4P9</v>
      </c>
      <c r="AJ1773" s="7" t="str">
        <f t="shared" si="472"/>
        <v>S1P3</v>
      </c>
      <c r="AK1773" s="7" t="str">
        <f>IFERROR(VLOOKUP(Z1773,'PASTE-DL-ALARMS'!$Q$10:$W$2200,7,FALSE),"")</f>
        <v>15-05-2026</v>
      </c>
      <c r="AL1773" s="55" t="str">
        <f>IFERROR(VLOOKUP(Z1773,'PASTE-DL-ALARMS'!$Q$10:$W$2200,3,FALSE),"")</f>
        <v>16:18:27</v>
      </c>
      <c r="AM1773" s="7" t="str">
        <f t="shared" si="473"/>
        <v>10.121.25.164_Mahavirnagar_S4P9</v>
      </c>
      <c r="AN1773" s="55" t="str">
        <f t="shared" si="474"/>
        <v>10.121.97.81_Mahavirnagar-1_S1P3</v>
      </c>
      <c r="AO1773" s="72">
        <f t="shared" ca="1" si="475"/>
        <v>0</v>
      </c>
      <c r="AP1773" s="7" t="str">
        <f>IFERROR(VLOOKUP(Z1773,'PASTE-DL-ALARMS'!$Q$10:$Z$2800,8,FALSE),"")</f>
        <v xml:space="preserve">	2026/05/15,16:18:27</v>
      </c>
    </row>
    <row r="1774" spans="1:42" x14ac:dyDescent="0.25">
      <c r="A1774" s="20"/>
      <c r="B1774" s="20"/>
      <c r="C1774" s="20" t="str">
        <f>IF(D1774="Critical",MAX($C$8:C1773)+1,"")</f>
        <v/>
      </c>
      <c r="D1774" s="20" t="str">
        <f t="shared" si="459"/>
        <v>-</v>
      </c>
      <c r="E1774" s="20" t="str">
        <f>VLOOKUP('PASTE-DOWN-DL'!F1774,'SSA-CODE'!$D$4:$E$56,2,FALSE)</f>
        <v>JND</v>
      </c>
      <c r="F1774" s="48" t="str">
        <f t="shared" si="460"/>
        <v>SSA JND</v>
      </c>
      <c r="G1774" s="48" t="str">
        <f t="shared" si="461"/>
        <v xml:space="preserve">	SSA JND</v>
      </c>
      <c r="H1774" s="20">
        <v>1765</v>
      </c>
      <c r="I1774" t="s">
        <v>16228</v>
      </c>
      <c r="J1774" t="s">
        <v>6260</v>
      </c>
      <c r="K1774" t="s">
        <v>6275</v>
      </c>
      <c r="L1774" t="s">
        <v>6262</v>
      </c>
      <c r="M1774" t="s">
        <v>6263</v>
      </c>
      <c r="N1774" t="s">
        <v>16229</v>
      </c>
      <c r="O1774" t="s">
        <v>16230</v>
      </c>
      <c r="P1774" t="s">
        <v>6266</v>
      </c>
      <c r="Q1774" t="s">
        <v>6423</v>
      </c>
      <c r="R1774" t="s">
        <v>6279</v>
      </c>
      <c r="S1774" t="s">
        <v>16231</v>
      </c>
      <c r="T1774" t="s">
        <v>6950</v>
      </c>
      <c r="U1774" t="s">
        <v>16231</v>
      </c>
      <c r="V1774" t="s">
        <v>6271</v>
      </c>
      <c r="W1774" t="s">
        <v>16232</v>
      </c>
      <c r="X1774" t="s">
        <v>6488</v>
      </c>
      <c r="Y1774" t="s">
        <v>6269</v>
      </c>
      <c r="Z1774" s="48" t="str">
        <f t="shared" si="462"/>
        <v>SSA JND-10.121.97.226-Una_5/4-10.121.24.14-MahavirNagar_1/5</v>
      </c>
      <c r="AA1774" s="48">
        <f t="shared" si="463"/>
        <v>15</v>
      </c>
      <c r="AB1774" s="48">
        <f t="shared" si="464"/>
        <v>19</v>
      </c>
      <c r="AC1774" s="48">
        <f t="shared" si="465"/>
        <v>14</v>
      </c>
      <c r="AD1774" s="48">
        <f t="shared" si="466"/>
        <v>32</v>
      </c>
      <c r="AE1774" s="48" t="str">
        <f t="shared" si="467"/>
        <v>10.121.97.226</v>
      </c>
      <c r="AF1774" s="42" t="str">
        <f t="shared" si="468"/>
        <v>10.121.24.14</v>
      </c>
      <c r="AG1774" s="7" t="str">
        <f t="shared" si="469"/>
        <v>UNA</v>
      </c>
      <c r="AH1774" s="7" t="str">
        <f t="shared" si="470"/>
        <v>MAHAVIR NAGAR UNA</v>
      </c>
      <c r="AI1774" s="7" t="str">
        <f t="shared" si="471"/>
        <v>S5P4</v>
      </c>
      <c r="AJ1774" s="7" t="str">
        <f t="shared" si="472"/>
        <v>S1P5</v>
      </c>
      <c r="AK1774" s="7" t="str">
        <f>IFERROR(VLOOKUP(Z1774,'PASTE-DL-ALARMS'!$Q$10:$W$2200,7,FALSE),"")</f>
        <v/>
      </c>
      <c r="AL1774" s="55" t="str">
        <f>IFERROR(VLOOKUP(Z1774,'PASTE-DL-ALARMS'!$Q$10:$W$2200,3,FALSE),"")</f>
        <v/>
      </c>
      <c r="AM1774" s="7" t="str">
        <f t="shared" si="473"/>
        <v>10.121.97.226_UNA_S5P4</v>
      </c>
      <c r="AN1774" s="55" t="str">
        <f t="shared" si="474"/>
        <v>10.121.24.14_MAHAVIR NAGAR UNA_S1P5</v>
      </c>
      <c r="AO1774" s="72" t="e">
        <f t="shared" ca="1" si="475"/>
        <v>#VALUE!</v>
      </c>
      <c r="AP1774" s="7" t="str">
        <f>IFERROR(VLOOKUP(Z1774,'PASTE-DL-ALARMS'!$Q$10:$Z$2800,8,FALSE),"")</f>
        <v/>
      </c>
    </row>
    <row r="1775" spans="1:42" x14ac:dyDescent="0.25">
      <c r="A1775" s="20"/>
      <c r="B1775" s="20"/>
      <c r="C1775" s="20" t="str">
        <f>IF(D1775="Critical",MAX($C$8:C1774)+1,"")</f>
        <v/>
      </c>
      <c r="D1775" s="20" t="str">
        <f t="shared" si="459"/>
        <v>-</v>
      </c>
      <c r="E1775" s="20" t="str">
        <f>VLOOKUP('PASTE-DOWN-DL'!F1775,'SSA-CODE'!$D$4:$E$56,2,FALSE)</f>
        <v>AHD</v>
      </c>
      <c r="F1775" s="48" t="str">
        <f t="shared" si="460"/>
        <v>SSA AM</v>
      </c>
      <c r="G1775" s="48" t="str">
        <f t="shared" si="461"/>
        <v xml:space="preserve">	SSA AM</v>
      </c>
      <c r="H1775" s="20">
        <v>1766</v>
      </c>
      <c r="I1775" t="s">
        <v>16233</v>
      </c>
      <c r="J1775" t="s">
        <v>6466</v>
      </c>
      <c r="K1775" t="s">
        <v>6275</v>
      </c>
      <c r="L1775" t="s">
        <v>6262</v>
      </c>
      <c r="M1775" t="s">
        <v>6263</v>
      </c>
      <c r="N1775" t="s">
        <v>16234</v>
      </c>
      <c r="O1775" t="s">
        <v>16235</v>
      </c>
      <c r="P1775" t="s">
        <v>6266</v>
      </c>
      <c r="Q1775" t="s">
        <v>6651</v>
      </c>
      <c r="R1775" t="s">
        <v>6279</v>
      </c>
      <c r="S1775" t="s">
        <v>13113</v>
      </c>
      <c r="T1775" t="s">
        <v>6287</v>
      </c>
      <c r="U1775" t="s">
        <v>13113</v>
      </c>
      <c r="V1775" t="s">
        <v>6271</v>
      </c>
      <c r="W1775" t="s">
        <v>16236</v>
      </c>
      <c r="X1775" t="s">
        <v>16237</v>
      </c>
      <c r="Y1775" t="s">
        <v>6269</v>
      </c>
      <c r="Z1775" s="48" t="str">
        <f t="shared" si="462"/>
        <v>SSA AM-10.121.18.193-TN725B_Bapunagar_B2\S6P11-10.121.18.145-Bapunagar_B2\S6P11</v>
      </c>
      <c r="AA1775" s="48">
        <f t="shared" si="463"/>
        <v>15</v>
      </c>
      <c r="AB1775" s="48">
        <f t="shared" si="464"/>
        <v>25</v>
      </c>
      <c r="AC1775" s="48">
        <f t="shared" si="465"/>
        <v>15</v>
      </c>
      <c r="AD1775" s="48">
        <f t="shared" si="466"/>
        <v>30</v>
      </c>
      <c r="AE1775" s="48" t="str">
        <f t="shared" si="467"/>
        <v>10.121.18.145</v>
      </c>
      <c r="AF1775" s="42" t="str">
        <f t="shared" si="468"/>
        <v>10.121.18.193</v>
      </c>
      <c r="AG1775" s="7" t="str">
        <f t="shared" si="469"/>
        <v>Bapunagar</v>
      </c>
      <c r="AH1775" s="7" t="str">
        <f t="shared" si="470"/>
        <v>Bapunagar(GNE)</v>
      </c>
      <c r="AI1775" s="7" t="str">
        <f t="shared" si="471"/>
        <v>S6P11</v>
      </c>
      <c r="AJ1775" s="7" t="str">
        <f t="shared" si="472"/>
        <v>S6P11</v>
      </c>
      <c r="AK1775" s="7" t="str">
        <f>IFERROR(VLOOKUP(Z1775,'PASTE-DL-ALARMS'!$Q$10:$W$2200,7,FALSE),"")</f>
        <v/>
      </c>
      <c r="AL1775" s="55" t="str">
        <f>IFERROR(VLOOKUP(Z1775,'PASTE-DL-ALARMS'!$Q$10:$W$2200,3,FALSE),"")</f>
        <v/>
      </c>
      <c r="AM1775" s="7" t="str">
        <f t="shared" si="473"/>
        <v>10.121.18.145_Bapunagar_S6P11</v>
      </c>
      <c r="AN1775" s="55" t="str">
        <f t="shared" si="474"/>
        <v>10.121.18.193_Bapunagar(GNE)_S6P11</v>
      </c>
      <c r="AO1775" s="72" t="e">
        <f t="shared" ca="1" si="475"/>
        <v>#VALUE!</v>
      </c>
      <c r="AP1775" s="7" t="str">
        <f>IFERROR(VLOOKUP(Z1775,'PASTE-DL-ALARMS'!$Q$10:$Z$2800,8,FALSE),"")</f>
        <v/>
      </c>
    </row>
    <row r="1776" spans="1:42" x14ac:dyDescent="0.25">
      <c r="A1776" s="20"/>
      <c r="B1776" s="20"/>
      <c r="C1776" s="20" t="str">
        <f>IF(D1776="Critical",MAX($C$8:C1775)+1,"")</f>
        <v/>
      </c>
      <c r="D1776" s="20" t="str">
        <f t="shared" si="459"/>
        <v>-</v>
      </c>
      <c r="E1776" s="20" t="str">
        <f>VLOOKUP('PASTE-DOWN-DL'!F1776,'SSA-CODE'!$D$4:$E$56,2,FALSE)</f>
        <v>AHD</v>
      </c>
      <c r="F1776" s="48" t="str">
        <f t="shared" si="460"/>
        <v>SSA AM</v>
      </c>
      <c r="G1776" s="48" t="str">
        <f t="shared" si="461"/>
        <v xml:space="preserve">	SSA AM</v>
      </c>
      <c r="H1776" s="20">
        <v>1767</v>
      </c>
      <c r="I1776" t="s">
        <v>16238</v>
      </c>
      <c r="J1776" t="s">
        <v>6260</v>
      </c>
      <c r="K1776" t="s">
        <v>6275</v>
      </c>
      <c r="L1776" t="s">
        <v>6262</v>
      </c>
      <c r="M1776" t="s">
        <v>6263</v>
      </c>
      <c r="N1776" t="s">
        <v>16239</v>
      </c>
      <c r="O1776" t="s">
        <v>16240</v>
      </c>
      <c r="P1776" t="s">
        <v>6266</v>
      </c>
      <c r="Q1776" t="s">
        <v>6587</v>
      </c>
      <c r="R1776" t="s">
        <v>6588</v>
      </c>
      <c r="S1776" t="s">
        <v>16241</v>
      </c>
      <c r="T1776" t="s">
        <v>6287</v>
      </c>
      <c r="U1776" t="s">
        <v>16241</v>
      </c>
      <c r="V1776" t="s">
        <v>6271</v>
      </c>
      <c r="W1776" t="s">
        <v>16242</v>
      </c>
      <c r="X1776" t="s">
        <v>16243</v>
      </c>
      <c r="Y1776" t="s">
        <v>16244</v>
      </c>
      <c r="Z1776" s="48" t="str">
        <f t="shared" si="462"/>
        <v>SSA AM-10.121.18.126-Torren tPharma_2/5-10.121.18.87-Bhadra_B2_3/2</v>
      </c>
      <c r="AA1776" s="48">
        <f t="shared" si="463"/>
        <v>15</v>
      </c>
      <c r="AB1776" s="48">
        <f t="shared" si="464"/>
        <v>29</v>
      </c>
      <c r="AC1776" s="48">
        <f t="shared" si="465"/>
        <v>14</v>
      </c>
      <c r="AD1776" s="48">
        <f t="shared" si="466"/>
        <v>23</v>
      </c>
      <c r="AE1776" s="48" t="str">
        <f t="shared" si="467"/>
        <v>10.121.18.126</v>
      </c>
      <c r="AF1776" s="42" t="str">
        <f t="shared" si="468"/>
        <v>10.121.18.87</v>
      </c>
      <c r="AG1776" s="7" t="str">
        <f t="shared" si="469"/>
        <v>Torrent Green</v>
      </c>
      <c r="AH1776" s="7" t="str">
        <f t="shared" si="470"/>
        <v>BHADRA 3</v>
      </c>
      <c r="AI1776" s="7" t="str">
        <f t="shared" si="471"/>
        <v>S2P5</v>
      </c>
      <c r="AJ1776" s="7" t="str">
        <f t="shared" si="472"/>
        <v>S3P2</v>
      </c>
      <c r="AK1776" s="7" t="str">
        <f>IFERROR(VLOOKUP(Z1776,'PASTE-DL-ALARMS'!$Q$10:$W$2200,7,FALSE),"")</f>
        <v/>
      </c>
      <c r="AL1776" s="55" t="str">
        <f>IFERROR(VLOOKUP(Z1776,'PASTE-DL-ALARMS'!$Q$10:$W$2200,3,FALSE),"")</f>
        <v/>
      </c>
      <c r="AM1776" s="7" t="str">
        <f t="shared" si="473"/>
        <v>10.121.18.126_Torrent Green_S2P5</v>
      </c>
      <c r="AN1776" s="55" t="str">
        <f t="shared" si="474"/>
        <v>10.121.18.87_BHADRA 3_S3P2</v>
      </c>
      <c r="AO1776" s="72" t="e">
        <f t="shared" ca="1" si="475"/>
        <v>#VALUE!</v>
      </c>
      <c r="AP1776" s="7" t="str">
        <f>IFERROR(VLOOKUP(Z1776,'PASTE-DL-ALARMS'!$Q$10:$Z$2800,8,FALSE),"")</f>
        <v/>
      </c>
    </row>
    <row r="1777" spans="1:42" x14ac:dyDescent="0.25">
      <c r="A1777" s="20"/>
      <c r="B1777" s="20"/>
      <c r="C1777" s="20" t="str">
        <f>IF(D1777="Critical",MAX($C$8:C1776)+1,"")</f>
        <v/>
      </c>
      <c r="D1777" s="20" t="str">
        <f t="shared" si="459"/>
        <v>-</v>
      </c>
      <c r="E1777" s="20" t="str">
        <f>VLOOKUP('PASTE-DOWN-DL'!F1777,'SSA-CODE'!$D$4:$E$56,2,FALSE)</f>
        <v>AHD</v>
      </c>
      <c r="F1777" s="48" t="str">
        <f t="shared" si="460"/>
        <v>SSA AM</v>
      </c>
      <c r="G1777" s="48" t="str">
        <f t="shared" si="461"/>
        <v xml:space="preserve">	SSA AM</v>
      </c>
      <c r="H1777" s="20">
        <v>1768</v>
      </c>
      <c r="I1777" t="s">
        <v>16245</v>
      </c>
      <c r="J1777" t="s">
        <v>6260</v>
      </c>
      <c r="K1777" t="s">
        <v>6261</v>
      </c>
      <c r="L1777" t="s">
        <v>6262</v>
      </c>
      <c r="M1777" t="s">
        <v>6263</v>
      </c>
      <c r="N1777" t="s">
        <v>16246</v>
      </c>
      <c r="O1777" t="s">
        <v>16247</v>
      </c>
      <c r="P1777" t="s">
        <v>6266</v>
      </c>
      <c r="Q1777" t="s">
        <v>7018</v>
      </c>
      <c r="R1777" t="s">
        <v>6279</v>
      </c>
      <c r="S1777" t="s">
        <v>6269</v>
      </c>
      <c r="T1777" t="s">
        <v>9455</v>
      </c>
      <c r="U1777" t="s">
        <v>6269</v>
      </c>
      <c r="V1777" t="s">
        <v>6271</v>
      </c>
      <c r="W1777" t="s">
        <v>16248</v>
      </c>
      <c r="X1777" t="s">
        <v>16249</v>
      </c>
      <c r="Y1777" t="s">
        <v>16250</v>
      </c>
      <c r="Z1777" s="48" t="str">
        <f t="shared" si="462"/>
        <v>SSA AM-10.121.18.88-TN725B_SHB_B2\S3P1-10.121.18.87-TN725B_BDR_B2\S4P1</v>
      </c>
      <c r="AA1777" s="48">
        <f t="shared" si="463"/>
        <v>14</v>
      </c>
      <c r="AB1777" s="48">
        <f t="shared" si="464"/>
        <v>24</v>
      </c>
      <c r="AC1777" s="48">
        <f t="shared" si="465"/>
        <v>14</v>
      </c>
      <c r="AD1777" s="48">
        <f t="shared" si="466"/>
        <v>23</v>
      </c>
      <c r="AE1777" s="48" t="str">
        <f t="shared" si="467"/>
        <v>10.121.18.88</v>
      </c>
      <c r="AF1777" s="42" t="str">
        <f t="shared" si="468"/>
        <v>10.121.18.87</v>
      </c>
      <c r="AG1777" s="7" t="str">
        <f t="shared" si="469"/>
        <v>SHAHIBAUG</v>
      </c>
      <c r="AH1777" s="7" t="str">
        <f t="shared" si="470"/>
        <v>BHADRA 3</v>
      </c>
      <c r="AI1777" s="7" t="str">
        <f t="shared" si="471"/>
        <v>S3P1</v>
      </c>
      <c r="AJ1777" s="7" t="str">
        <f t="shared" si="472"/>
        <v>S4P1</v>
      </c>
      <c r="AK1777" s="7" t="str">
        <f>IFERROR(VLOOKUP(Z1777,'PASTE-DL-ALARMS'!$Q$10:$W$2200,7,FALSE),"")</f>
        <v/>
      </c>
      <c r="AL1777" s="55" t="str">
        <f>IFERROR(VLOOKUP(Z1777,'PASTE-DL-ALARMS'!$Q$10:$W$2200,3,FALSE),"")</f>
        <v/>
      </c>
      <c r="AM1777" s="7" t="str">
        <f t="shared" si="473"/>
        <v>10.121.18.88_SHAHIBAUG_S3P1</v>
      </c>
      <c r="AN1777" s="55" t="str">
        <f t="shared" si="474"/>
        <v>10.121.18.87_BHADRA 3_S4P1</v>
      </c>
      <c r="AO1777" s="72" t="e">
        <f t="shared" ca="1" si="475"/>
        <v>#VALUE!</v>
      </c>
      <c r="AP1777" s="7" t="str">
        <f>IFERROR(VLOOKUP(Z1777,'PASTE-DL-ALARMS'!$Q$10:$Z$2800,8,FALSE),"")</f>
        <v/>
      </c>
    </row>
    <row r="1778" spans="1:42" x14ac:dyDescent="0.25">
      <c r="A1778" s="20"/>
      <c r="B1778" s="20"/>
      <c r="C1778" s="20" t="str">
        <f>IF(D1778="Critical",MAX($C$8:C1777)+1,"")</f>
        <v/>
      </c>
      <c r="D1778" s="20" t="str">
        <f t="shared" si="459"/>
        <v>-</v>
      </c>
      <c r="E1778" s="20" t="str">
        <f>VLOOKUP('PASTE-DOWN-DL'!F1778,'SSA-CODE'!$D$4:$E$56,2,FALSE)</f>
        <v>JND</v>
      </c>
      <c r="F1778" s="48" t="str">
        <f t="shared" si="460"/>
        <v>SSA JND</v>
      </c>
      <c r="G1778" s="48" t="str">
        <f t="shared" si="461"/>
        <v xml:space="preserve">	SSA JND</v>
      </c>
      <c r="H1778" s="20">
        <v>1769</v>
      </c>
      <c r="I1778" t="s">
        <v>16251</v>
      </c>
      <c r="J1778" t="s">
        <v>6260</v>
      </c>
      <c r="K1778" t="s">
        <v>6261</v>
      </c>
      <c r="L1778" t="s">
        <v>6262</v>
      </c>
      <c r="M1778" t="s">
        <v>6263</v>
      </c>
      <c r="N1778" t="s">
        <v>16252</v>
      </c>
      <c r="O1778" t="s">
        <v>16253</v>
      </c>
      <c r="P1778" t="s">
        <v>6266</v>
      </c>
      <c r="Q1778" t="s">
        <v>6439</v>
      </c>
      <c r="R1778" t="s">
        <v>6279</v>
      </c>
      <c r="S1778" t="s">
        <v>16254</v>
      </c>
      <c r="T1778" t="s">
        <v>6800</v>
      </c>
      <c r="U1778" t="s">
        <v>10012</v>
      </c>
      <c r="V1778" t="s">
        <v>6271</v>
      </c>
      <c r="W1778" t="s">
        <v>16255</v>
      </c>
      <c r="X1778" t="s">
        <v>16256</v>
      </c>
      <c r="Y1778" t="s">
        <v>6269</v>
      </c>
      <c r="Z1778" s="48" t="str">
        <f t="shared" si="462"/>
        <v>SSA JND-10.121.24.1-TN725B_Jawahaar RD TE(GNE)\S6P1-10.121.17.138-TN725B_JUNAGADH_B2\S5P1</v>
      </c>
      <c r="AA1778" s="48">
        <f t="shared" si="463"/>
        <v>13</v>
      </c>
      <c r="AB1778" s="48">
        <f t="shared" si="464"/>
        <v>33</v>
      </c>
      <c r="AC1778" s="48">
        <f t="shared" si="465"/>
        <v>14</v>
      </c>
      <c r="AD1778" s="48">
        <f t="shared" si="466"/>
        <v>23</v>
      </c>
      <c r="AE1778" s="48" t="str">
        <f t="shared" si="467"/>
        <v>10.121.24.1</v>
      </c>
      <c r="AF1778" s="42" t="str">
        <f t="shared" si="468"/>
        <v>10.121.24.45</v>
      </c>
      <c r="AG1778" s="7" t="str">
        <f t="shared" si="469"/>
        <v>Jawahaar RD TE(GNE)</v>
      </c>
      <c r="AH1778" s="7" t="str">
        <f t="shared" si="470"/>
        <v>JUNAGADH</v>
      </c>
      <c r="AI1778" s="7" t="str">
        <f t="shared" si="471"/>
        <v>S6P1</v>
      </c>
      <c r="AJ1778" s="7" t="str">
        <f t="shared" si="472"/>
        <v>S5P1</v>
      </c>
      <c r="AK1778" s="7" t="str">
        <f>IFERROR(VLOOKUP(Z1778,'PASTE-DL-ALARMS'!$Q$10:$W$2200,7,FALSE),"")</f>
        <v/>
      </c>
      <c r="AL1778" s="55" t="str">
        <f>IFERROR(VLOOKUP(Z1778,'PASTE-DL-ALARMS'!$Q$10:$W$2200,3,FALSE),"")</f>
        <v/>
      </c>
      <c r="AM1778" s="7" t="str">
        <f t="shared" si="473"/>
        <v>10.121.24.1_Jawahaar RD TE(GNE)_S6P1</v>
      </c>
      <c r="AN1778" s="55" t="str">
        <f t="shared" si="474"/>
        <v>10.121.24.45_JUNAGADH_S5P1</v>
      </c>
      <c r="AO1778" s="72" t="e">
        <f t="shared" ca="1" si="475"/>
        <v>#VALUE!</v>
      </c>
      <c r="AP1778" s="7" t="str">
        <f>IFERROR(VLOOKUP(Z1778,'PASTE-DL-ALARMS'!$Q$10:$Z$2800,8,FALSE),"")</f>
        <v/>
      </c>
    </row>
    <row r="1779" spans="1:42" x14ac:dyDescent="0.25">
      <c r="A1779" s="20"/>
      <c r="B1779" s="20"/>
      <c r="C1779" s="20" t="str">
        <f>IF(D1779="Critical",MAX($C$8:C1778)+1,"")</f>
        <v/>
      </c>
      <c r="D1779" s="20" t="str">
        <f t="shared" si="459"/>
        <v>-</v>
      </c>
      <c r="E1779" s="20" t="str">
        <f>VLOOKUP('PASTE-DOWN-DL'!F1779,'SSA-CODE'!$D$4:$E$56,2,FALSE)</f>
        <v>AHD</v>
      </c>
      <c r="F1779" s="48" t="str">
        <f t="shared" si="460"/>
        <v>SSA AM</v>
      </c>
      <c r="G1779" s="48" t="str">
        <f t="shared" si="461"/>
        <v xml:space="preserve">	SSA AM</v>
      </c>
      <c r="H1779" s="20">
        <v>1770</v>
      </c>
      <c r="I1779" t="s">
        <v>16257</v>
      </c>
      <c r="J1779" t="s">
        <v>6260</v>
      </c>
      <c r="K1779" t="s">
        <v>6275</v>
      </c>
      <c r="L1779" t="s">
        <v>6262</v>
      </c>
      <c r="M1779" t="s">
        <v>6263</v>
      </c>
      <c r="N1779" t="s">
        <v>16258</v>
      </c>
      <c r="O1779" t="s">
        <v>16259</v>
      </c>
      <c r="P1779" t="s">
        <v>6266</v>
      </c>
      <c r="Q1779" t="s">
        <v>6400</v>
      </c>
      <c r="R1779" t="s">
        <v>6294</v>
      </c>
      <c r="S1779" t="s">
        <v>16260</v>
      </c>
      <c r="T1779" t="s">
        <v>6425</v>
      </c>
      <c r="U1779" t="s">
        <v>16261</v>
      </c>
      <c r="V1779" t="s">
        <v>6271</v>
      </c>
      <c r="W1779" t="s">
        <v>16262</v>
      </c>
      <c r="X1779" t="s">
        <v>16263</v>
      </c>
      <c r="Y1779" t="s">
        <v>6269</v>
      </c>
      <c r="Z1779" s="48" t="str">
        <f t="shared" si="462"/>
        <v>SSA AM-10.121.18.101-GSRTCRanip_1/5-10.121.18.22-Ranip_3/6</v>
      </c>
      <c r="AA1779" s="48">
        <f t="shared" si="463"/>
        <v>15</v>
      </c>
      <c r="AB1779" s="48">
        <f t="shared" si="464"/>
        <v>27</v>
      </c>
      <c r="AC1779" s="48">
        <f t="shared" si="465"/>
        <v>14</v>
      </c>
      <c r="AD1779" s="48">
        <f t="shared" si="466"/>
        <v>20</v>
      </c>
      <c r="AE1779" s="48" t="str">
        <f t="shared" si="467"/>
        <v>10.121.18.101</v>
      </c>
      <c r="AF1779" s="42" t="str">
        <f t="shared" si="468"/>
        <v>10.121.18.22</v>
      </c>
      <c r="AG1779" s="7" t="str">
        <f t="shared" si="469"/>
        <v>GSRTC Ranip</v>
      </c>
      <c r="AH1779" s="7" t="str">
        <f t="shared" si="470"/>
        <v>RANIP</v>
      </c>
      <c r="AI1779" s="7" t="str">
        <f t="shared" si="471"/>
        <v>S1P5</v>
      </c>
      <c r="AJ1779" s="7" t="str">
        <f t="shared" si="472"/>
        <v>S3P6</v>
      </c>
      <c r="AK1779" s="7" t="str">
        <f>IFERROR(VLOOKUP(Z1779,'PASTE-DL-ALARMS'!$Q$10:$W$2200,7,FALSE),"")</f>
        <v/>
      </c>
      <c r="AL1779" s="55" t="str">
        <f>IFERROR(VLOOKUP(Z1779,'PASTE-DL-ALARMS'!$Q$10:$W$2200,3,FALSE),"")</f>
        <v/>
      </c>
      <c r="AM1779" s="7" t="str">
        <f t="shared" si="473"/>
        <v>10.121.18.101_GSRTC Ranip_S1P5</v>
      </c>
      <c r="AN1779" s="55" t="str">
        <f t="shared" si="474"/>
        <v>10.121.18.22_RANIP_S3P6</v>
      </c>
      <c r="AO1779" s="72" t="e">
        <f t="shared" ca="1" si="475"/>
        <v>#VALUE!</v>
      </c>
      <c r="AP1779" s="7" t="str">
        <f>IFERROR(VLOOKUP(Z1779,'PASTE-DL-ALARMS'!$Q$10:$Z$2800,8,FALSE),"")</f>
        <v/>
      </c>
    </row>
    <row r="1780" spans="1:42" x14ac:dyDescent="0.25">
      <c r="A1780" s="20"/>
      <c r="B1780" s="20"/>
      <c r="C1780" s="20" t="str">
        <f>IF(D1780="Critical",MAX($C$8:C1779)+1,"")</f>
        <v/>
      </c>
      <c r="D1780" s="20" t="str">
        <f t="shared" si="459"/>
        <v>-</v>
      </c>
      <c r="E1780" s="20" t="str">
        <f>VLOOKUP('PASTE-DOWN-DL'!F1780,'SSA-CODE'!$D$4:$E$56,2,FALSE)</f>
        <v>JND</v>
      </c>
      <c r="F1780" s="48" t="str">
        <f t="shared" si="460"/>
        <v>SSA JND</v>
      </c>
      <c r="G1780" s="48" t="str">
        <f t="shared" si="461"/>
        <v xml:space="preserve">	SSA JND</v>
      </c>
      <c r="H1780" s="20">
        <v>1771</v>
      </c>
      <c r="I1780" t="s">
        <v>16264</v>
      </c>
      <c r="J1780" t="s">
        <v>6260</v>
      </c>
      <c r="K1780" t="s">
        <v>6261</v>
      </c>
      <c r="L1780" t="s">
        <v>6262</v>
      </c>
      <c r="M1780" t="s">
        <v>6263</v>
      </c>
      <c r="N1780" t="s">
        <v>16265</v>
      </c>
      <c r="O1780" t="s">
        <v>16266</v>
      </c>
      <c r="P1780" t="s">
        <v>6266</v>
      </c>
      <c r="Q1780" t="s">
        <v>6416</v>
      </c>
      <c r="R1780" t="s">
        <v>6267</v>
      </c>
      <c r="S1780" t="s">
        <v>6269</v>
      </c>
      <c r="T1780" t="s">
        <v>6540</v>
      </c>
      <c r="U1780" t="s">
        <v>6269</v>
      </c>
      <c r="V1780" t="s">
        <v>6271</v>
      </c>
      <c r="W1780" t="s">
        <v>16267</v>
      </c>
      <c r="X1780" t="s">
        <v>16268</v>
      </c>
      <c r="Y1780" t="s">
        <v>6269</v>
      </c>
      <c r="Z1780" s="48" t="str">
        <f t="shared" si="462"/>
        <v>SSA JND-10.121.97.223-TN705B_MADAVPUR 4/1-10.121.97.222-TN705B_RATIYA 3/1</v>
      </c>
      <c r="AA1780" s="48">
        <f t="shared" si="463"/>
        <v>15</v>
      </c>
      <c r="AB1780" s="48">
        <f t="shared" si="464"/>
        <v>25</v>
      </c>
      <c r="AC1780" s="48">
        <f t="shared" si="465"/>
        <v>15</v>
      </c>
      <c r="AD1780" s="48">
        <f t="shared" si="466"/>
        <v>22</v>
      </c>
      <c r="AE1780" s="48" t="str">
        <f t="shared" si="467"/>
        <v>10.121.97.223</v>
      </c>
      <c r="AF1780" s="42" t="str">
        <f t="shared" si="468"/>
        <v>10.121.97.222</v>
      </c>
      <c r="AG1780" s="7" t="str">
        <f t="shared" si="469"/>
        <v>MADHAVPUR</v>
      </c>
      <c r="AH1780" s="7" t="str">
        <f t="shared" si="470"/>
        <v>RATIYA</v>
      </c>
      <c r="AI1780" s="7" t="str">
        <f t="shared" si="471"/>
        <v>S4P1</v>
      </c>
      <c r="AJ1780" s="7" t="str">
        <f t="shared" si="472"/>
        <v>S3P1</v>
      </c>
      <c r="AK1780" s="7" t="str">
        <f>IFERROR(VLOOKUP(Z1780,'PASTE-DL-ALARMS'!$Q$10:$W$2200,7,FALSE),"")</f>
        <v/>
      </c>
      <c r="AL1780" s="55" t="str">
        <f>IFERROR(VLOOKUP(Z1780,'PASTE-DL-ALARMS'!$Q$10:$W$2200,3,FALSE),"")</f>
        <v/>
      </c>
      <c r="AM1780" s="7" t="str">
        <f t="shared" si="473"/>
        <v>10.121.97.223_MADHAVPUR_S4P1</v>
      </c>
      <c r="AN1780" s="55" t="str">
        <f t="shared" si="474"/>
        <v>10.121.97.222_RATIYA_S3P1</v>
      </c>
      <c r="AO1780" s="72" t="e">
        <f t="shared" ca="1" si="475"/>
        <v>#VALUE!</v>
      </c>
      <c r="AP1780" s="7" t="str">
        <f>IFERROR(VLOOKUP(Z1780,'PASTE-DL-ALARMS'!$Q$10:$Z$2800,8,FALSE),"")</f>
        <v/>
      </c>
    </row>
    <row r="1781" spans="1:42" x14ac:dyDescent="0.25">
      <c r="A1781" s="20"/>
      <c r="B1781" s="20"/>
      <c r="C1781" s="20" t="str">
        <f>IF(D1781="Critical",MAX($C$8:C1780)+1,"")</f>
        <v/>
      </c>
      <c r="D1781" s="20" t="str">
        <f t="shared" si="459"/>
        <v>-</v>
      </c>
      <c r="E1781" s="20" t="str">
        <f>VLOOKUP('PASTE-DOWN-DL'!F1781,'SSA-CODE'!$D$4:$E$56,2,FALSE)</f>
        <v>VAL</v>
      </c>
      <c r="F1781" s="48" t="str">
        <f t="shared" si="460"/>
        <v>SSA VAL</v>
      </c>
      <c r="G1781" s="48" t="str">
        <f t="shared" si="461"/>
        <v xml:space="preserve">	SSA VAL</v>
      </c>
      <c r="H1781" s="20">
        <v>1772</v>
      </c>
      <c r="I1781" t="s">
        <v>16269</v>
      </c>
      <c r="J1781" t="s">
        <v>6260</v>
      </c>
      <c r="K1781" t="s">
        <v>6275</v>
      </c>
      <c r="L1781" t="s">
        <v>6262</v>
      </c>
      <c r="M1781" t="s">
        <v>6263</v>
      </c>
      <c r="N1781" t="s">
        <v>16270</v>
      </c>
      <c r="O1781" t="s">
        <v>16271</v>
      </c>
      <c r="P1781" t="s">
        <v>6266</v>
      </c>
      <c r="Q1781" t="s">
        <v>6706</v>
      </c>
      <c r="R1781" t="s">
        <v>6279</v>
      </c>
      <c r="S1781" t="s">
        <v>9033</v>
      </c>
      <c r="T1781" t="s">
        <v>6471</v>
      </c>
      <c r="U1781" t="s">
        <v>7857</v>
      </c>
      <c r="V1781" t="s">
        <v>6271</v>
      </c>
      <c r="W1781" t="s">
        <v>16272</v>
      </c>
      <c r="X1781" t="s">
        <v>16273</v>
      </c>
      <c r="Y1781" t="s">
        <v>6269</v>
      </c>
      <c r="Z1781" s="48" t="str">
        <f t="shared" si="462"/>
        <v>SSA VAL-10.121.68.102-MAHUWAS_A__PH3\S1P5-10.121.68.73-Vansda_B2_PH3\S4P3-GE</v>
      </c>
      <c r="AA1781" s="48">
        <f t="shared" si="463"/>
        <v>15</v>
      </c>
      <c r="AB1781" s="48">
        <f t="shared" si="464"/>
        <v>23</v>
      </c>
      <c r="AC1781" s="48">
        <f t="shared" si="465"/>
        <v>14</v>
      </c>
      <c r="AD1781" s="48">
        <f t="shared" si="466"/>
        <v>21</v>
      </c>
      <c r="AE1781" s="48" t="str">
        <f t="shared" si="467"/>
        <v>10.121.68.102</v>
      </c>
      <c r="AF1781" s="42" t="str">
        <f t="shared" si="468"/>
        <v>10.121.68.73</v>
      </c>
      <c r="AG1781" s="7" t="str">
        <f t="shared" si="469"/>
        <v>MAHUWAS</v>
      </c>
      <c r="AH1781" s="7" t="str">
        <f t="shared" si="470"/>
        <v>Vansda</v>
      </c>
      <c r="AI1781" s="7" t="str">
        <f t="shared" si="471"/>
        <v>S1P5</v>
      </c>
      <c r="AJ1781" s="7" t="str">
        <f t="shared" si="472"/>
        <v>S4P3</v>
      </c>
      <c r="AK1781" s="7" t="str">
        <f>IFERROR(VLOOKUP(Z1781,'PASTE-DL-ALARMS'!$Q$10:$W$2200,7,FALSE),"")</f>
        <v/>
      </c>
      <c r="AL1781" s="55" t="str">
        <f>IFERROR(VLOOKUP(Z1781,'PASTE-DL-ALARMS'!$Q$10:$W$2200,3,FALSE),"")</f>
        <v/>
      </c>
      <c r="AM1781" s="7" t="str">
        <f t="shared" si="473"/>
        <v>10.121.68.102_MAHUWAS_S1P5</v>
      </c>
      <c r="AN1781" s="55" t="str">
        <f t="shared" si="474"/>
        <v>10.121.68.73_Vansda_S4P3</v>
      </c>
      <c r="AO1781" s="72" t="e">
        <f t="shared" ca="1" si="475"/>
        <v>#VALUE!</v>
      </c>
      <c r="AP1781" s="7" t="str">
        <f>IFERROR(VLOOKUP(Z1781,'PASTE-DL-ALARMS'!$Q$10:$Z$2800,8,FALSE),"")</f>
        <v/>
      </c>
    </row>
    <row r="1782" spans="1:42" x14ac:dyDescent="0.25">
      <c r="A1782" s="20"/>
      <c r="B1782" s="20"/>
      <c r="C1782" s="20" t="str">
        <f>IF(D1782="Critical",MAX($C$8:C1781)+1,"")</f>
        <v/>
      </c>
      <c r="D1782" s="20" t="str">
        <f t="shared" si="459"/>
        <v>-</v>
      </c>
      <c r="E1782" s="20" t="str">
        <f>VLOOKUP('PASTE-DOWN-DL'!F1782,'SSA-CODE'!$D$4:$E$56,2,FALSE)</f>
        <v>BUJ</v>
      </c>
      <c r="F1782" s="48" t="str">
        <f t="shared" si="460"/>
        <v>SSA BUJ</v>
      </c>
      <c r="G1782" s="48" t="str">
        <f t="shared" si="461"/>
        <v xml:space="preserve">	SSA BUJ</v>
      </c>
      <c r="H1782" s="20">
        <v>1773</v>
      </c>
      <c r="I1782" t="s">
        <v>16274</v>
      </c>
      <c r="J1782" t="s">
        <v>6260</v>
      </c>
      <c r="K1782" t="s">
        <v>6275</v>
      </c>
      <c r="L1782" t="s">
        <v>6262</v>
      </c>
      <c r="M1782" t="s">
        <v>6263</v>
      </c>
      <c r="N1782" t="s">
        <v>16275</v>
      </c>
      <c r="O1782" t="s">
        <v>16276</v>
      </c>
      <c r="P1782" t="s">
        <v>6266</v>
      </c>
      <c r="Q1782" t="s">
        <v>6302</v>
      </c>
      <c r="R1782" t="s">
        <v>6279</v>
      </c>
      <c r="S1782" t="s">
        <v>16277</v>
      </c>
      <c r="T1782" t="s">
        <v>6313</v>
      </c>
      <c r="U1782" t="s">
        <v>6346</v>
      </c>
      <c r="V1782" t="s">
        <v>6271</v>
      </c>
      <c r="W1782" t="s">
        <v>16278</v>
      </c>
      <c r="X1782" t="s">
        <v>16279</v>
      </c>
      <c r="Y1782" t="s">
        <v>6269</v>
      </c>
      <c r="Z1782" s="48" t="str">
        <f t="shared" si="462"/>
        <v>SSA BUJ-10.121.96.173-Narayan Sarovar A1_1/6-10.121.96.136-SKV Nagar B1_4/5</v>
      </c>
      <c r="AA1782" s="48">
        <f t="shared" si="463"/>
        <v>15</v>
      </c>
      <c r="AB1782" s="48">
        <f t="shared" si="464"/>
        <v>25</v>
      </c>
      <c r="AC1782" s="48">
        <f t="shared" si="465"/>
        <v>15</v>
      </c>
      <c r="AD1782" s="48">
        <f t="shared" si="466"/>
        <v>31</v>
      </c>
      <c r="AE1782" s="48" t="str">
        <f t="shared" si="467"/>
        <v>10.121.96.136</v>
      </c>
      <c r="AF1782" s="42" t="str">
        <f t="shared" si="468"/>
        <v>10.121.96.173</v>
      </c>
      <c r="AG1782" s="7" t="str">
        <f t="shared" si="469"/>
        <v>SKV NAGAR</v>
      </c>
      <c r="AH1782" s="7" t="str">
        <f t="shared" si="470"/>
        <v>NARAYAN SAROVAR</v>
      </c>
      <c r="AI1782" s="7" t="str">
        <f t="shared" si="471"/>
        <v>S4P5</v>
      </c>
      <c r="AJ1782" s="7" t="str">
        <f t="shared" si="472"/>
        <v>S1P6</v>
      </c>
      <c r="AK1782" s="7" t="str">
        <f>IFERROR(VLOOKUP(Z1782,'PASTE-DL-ALARMS'!$Q$10:$W$2200,7,FALSE),"")</f>
        <v/>
      </c>
      <c r="AL1782" s="55" t="str">
        <f>IFERROR(VLOOKUP(Z1782,'PASTE-DL-ALARMS'!$Q$10:$W$2200,3,FALSE),"")</f>
        <v/>
      </c>
      <c r="AM1782" s="7" t="str">
        <f t="shared" si="473"/>
        <v>10.121.96.136_SKV NAGAR_S4P5</v>
      </c>
      <c r="AN1782" s="55" t="str">
        <f t="shared" si="474"/>
        <v>10.121.96.173_NARAYAN SAROVAR_S1P6</v>
      </c>
      <c r="AO1782" s="72" t="e">
        <f t="shared" ca="1" si="475"/>
        <v>#VALUE!</v>
      </c>
      <c r="AP1782" s="7" t="str">
        <f>IFERROR(VLOOKUP(Z1782,'PASTE-DL-ALARMS'!$Q$10:$Z$2800,8,FALSE),"")</f>
        <v/>
      </c>
    </row>
    <row r="1783" spans="1:42" x14ac:dyDescent="0.25">
      <c r="A1783" s="20"/>
      <c r="B1783" s="20"/>
      <c r="C1783" s="20" t="str">
        <f>IF(D1783="Critical",MAX($C$8:C1782)+1,"")</f>
        <v/>
      </c>
      <c r="D1783" s="20" t="str">
        <f t="shared" si="459"/>
        <v>-</v>
      </c>
      <c r="E1783" s="20" t="str">
        <f>VLOOKUP('PASTE-DOWN-DL'!F1783,'SSA-CODE'!$D$4:$E$56,2,FALSE)</f>
        <v>WTR AM</v>
      </c>
      <c r="F1783" s="48" t="str">
        <f t="shared" si="460"/>
        <v>WTR AM</v>
      </c>
      <c r="G1783" s="48" t="str">
        <f t="shared" si="461"/>
        <v xml:space="preserve">	WTR AM</v>
      </c>
      <c r="H1783" s="20">
        <v>1774</v>
      </c>
      <c r="I1783" t="s">
        <v>16280</v>
      </c>
      <c r="J1783" t="s">
        <v>6466</v>
      </c>
      <c r="K1783" t="s">
        <v>6275</v>
      </c>
      <c r="L1783" t="s">
        <v>6262</v>
      </c>
      <c r="M1783" t="s">
        <v>6263</v>
      </c>
      <c r="N1783" t="s">
        <v>16281</v>
      </c>
      <c r="O1783" t="s">
        <v>16282</v>
      </c>
      <c r="P1783" t="s">
        <v>6266</v>
      </c>
      <c r="Q1783" t="s">
        <v>6894</v>
      </c>
      <c r="R1783" t="s">
        <v>6279</v>
      </c>
      <c r="S1783" t="s">
        <v>7470</v>
      </c>
      <c r="T1783" t="s">
        <v>6353</v>
      </c>
      <c r="U1783" t="s">
        <v>7470</v>
      </c>
      <c r="V1783" t="s">
        <v>6271</v>
      </c>
      <c r="W1783" t="s">
        <v>16283</v>
      </c>
      <c r="X1783" t="s">
        <v>16284</v>
      </c>
      <c r="Y1783" t="s">
        <v>6269</v>
      </c>
      <c r="Z1783" s="48" t="str">
        <f t="shared" si="462"/>
        <v>WTR AM-10.121.17.148-Bhadra 2_B2 -10.121.16.193-Bhadra 3_B2 1</v>
      </c>
      <c r="AA1783" s="48">
        <f t="shared" si="463"/>
        <v>15</v>
      </c>
      <c r="AB1783" s="48">
        <f t="shared" si="464"/>
        <v>28</v>
      </c>
      <c r="AC1783" s="48">
        <f t="shared" si="465"/>
        <v>15</v>
      </c>
      <c r="AD1783" s="48">
        <f t="shared" si="466"/>
        <v>24</v>
      </c>
      <c r="AE1783" s="48" t="str">
        <f t="shared" si="467"/>
        <v>10.121.16.193</v>
      </c>
      <c r="AF1783" s="42" t="str">
        <f t="shared" si="468"/>
        <v>10.121.16.138</v>
      </c>
      <c r="AG1783" s="7" t="str">
        <f t="shared" si="469"/>
        <v>Bhadra3(GNE)</v>
      </c>
      <c r="AH1783" s="7" t="str">
        <f t="shared" si="470"/>
        <v>BHADRA 2</v>
      </c>
      <c r="AI1783" s="7" t="str">
        <f t="shared" si="471"/>
        <v>S5P8</v>
      </c>
      <c r="AJ1783" s="7" t="str">
        <f t="shared" si="472"/>
        <v>S5P8</v>
      </c>
      <c r="AK1783" s="7" t="str">
        <f>IFERROR(VLOOKUP(Z1783,'PASTE-DL-ALARMS'!$Q$10:$W$2200,7,FALSE),"")</f>
        <v/>
      </c>
      <c r="AL1783" s="55" t="str">
        <f>IFERROR(VLOOKUP(Z1783,'PASTE-DL-ALARMS'!$Q$10:$W$2200,3,FALSE),"")</f>
        <v/>
      </c>
      <c r="AM1783" s="7" t="str">
        <f t="shared" si="473"/>
        <v>10.121.16.193_Bhadra3(GNE)_S5P8</v>
      </c>
      <c r="AN1783" s="55" t="str">
        <f t="shared" si="474"/>
        <v>10.121.16.138_BHADRA 2_S5P8</v>
      </c>
      <c r="AO1783" s="72" t="e">
        <f t="shared" ca="1" si="475"/>
        <v>#VALUE!</v>
      </c>
      <c r="AP1783" s="7" t="str">
        <f>IFERROR(VLOOKUP(Z1783,'PASTE-DL-ALARMS'!$Q$10:$Z$2800,8,FALSE),"")</f>
        <v/>
      </c>
    </row>
    <row r="1784" spans="1:42" x14ac:dyDescent="0.25">
      <c r="A1784" s="20"/>
      <c r="B1784" s="20"/>
      <c r="C1784" s="20" t="str">
        <f>IF(D1784="Critical",MAX($C$8:C1783)+1,"")</f>
        <v/>
      </c>
      <c r="D1784" s="20" t="str">
        <f t="shared" si="459"/>
        <v>-</v>
      </c>
      <c r="E1784" s="20" t="str">
        <f>VLOOKUP('PASTE-DOWN-DL'!F1784,'SSA-CODE'!$D$4:$E$56,2,FALSE)</f>
        <v>AHD</v>
      </c>
      <c r="F1784" s="48" t="str">
        <f t="shared" si="460"/>
        <v>SSA AM</v>
      </c>
      <c r="G1784" s="48" t="str">
        <f t="shared" si="461"/>
        <v xml:space="preserve">	SSA AM</v>
      </c>
      <c r="H1784" s="20">
        <v>1775</v>
      </c>
      <c r="I1784" t="s">
        <v>16285</v>
      </c>
      <c r="J1784" t="s">
        <v>6466</v>
      </c>
      <c r="K1784" t="s">
        <v>6275</v>
      </c>
      <c r="L1784" t="s">
        <v>6262</v>
      </c>
      <c r="M1784" t="s">
        <v>6263</v>
      </c>
      <c r="N1784" t="s">
        <v>16286</v>
      </c>
      <c r="O1784" t="s">
        <v>16287</v>
      </c>
      <c r="P1784" t="s">
        <v>6266</v>
      </c>
      <c r="Q1784" t="s">
        <v>7722</v>
      </c>
      <c r="R1784" t="s">
        <v>6279</v>
      </c>
      <c r="S1784" t="s">
        <v>6269</v>
      </c>
      <c r="T1784" t="s">
        <v>9509</v>
      </c>
      <c r="U1784" t="s">
        <v>16288</v>
      </c>
      <c r="V1784" t="s">
        <v>6271</v>
      </c>
      <c r="W1784" t="s">
        <v>16289</v>
      </c>
      <c r="X1784" t="s">
        <v>16290</v>
      </c>
      <c r="Y1784" t="s">
        <v>16288</v>
      </c>
      <c r="Z1784" s="48" t="str">
        <f t="shared" si="462"/>
        <v>SSA AM-10.121.18.87-TN725B_BDR_B2\S6P11-10.121.17.210-TN725B_BDR_B2\S6P11</v>
      </c>
      <c r="AA1784" s="48">
        <f t="shared" si="463"/>
        <v>14</v>
      </c>
      <c r="AB1784" s="48">
        <f t="shared" si="464"/>
        <v>23</v>
      </c>
      <c r="AC1784" s="48">
        <f t="shared" si="465"/>
        <v>15</v>
      </c>
      <c r="AD1784" s="48">
        <f t="shared" si="466"/>
        <v>24</v>
      </c>
      <c r="AE1784" s="48" t="str">
        <f t="shared" si="467"/>
        <v>10.121.18.87</v>
      </c>
      <c r="AF1784" s="42" t="str">
        <f t="shared" si="468"/>
        <v>10.121.17.210</v>
      </c>
      <c r="AG1784" s="7" t="str">
        <f t="shared" si="469"/>
        <v>BHADRA 3</v>
      </c>
      <c r="AH1784" s="7" t="str">
        <f t="shared" si="470"/>
        <v>BHADRA 2</v>
      </c>
      <c r="AI1784" s="7" t="str">
        <f t="shared" si="471"/>
        <v>S6P11</v>
      </c>
      <c r="AJ1784" s="7" t="str">
        <f t="shared" si="472"/>
        <v>S6P11</v>
      </c>
      <c r="AK1784" s="7" t="str">
        <f>IFERROR(VLOOKUP(Z1784,'PASTE-DL-ALARMS'!$Q$10:$W$2200,7,FALSE),"")</f>
        <v/>
      </c>
      <c r="AL1784" s="55" t="str">
        <f>IFERROR(VLOOKUP(Z1784,'PASTE-DL-ALARMS'!$Q$10:$W$2200,3,FALSE),"")</f>
        <v/>
      </c>
      <c r="AM1784" s="7" t="str">
        <f t="shared" si="473"/>
        <v>10.121.18.87_BHADRA 3_S6P11</v>
      </c>
      <c r="AN1784" s="55" t="str">
        <f t="shared" si="474"/>
        <v>10.121.17.210_BHADRA 2_S6P11</v>
      </c>
      <c r="AO1784" s="72" t="e">
        <f t="shared" ca="1" si="475"/>
        <v>#VALUE!</v>
      </c>
      <c r="AP1784" s="7" t="str">
        <f>IFERROR(VLOOKUP(Z1784,'PASTE-DL-ALARMS'!$Q$10:$Z$2800,8,FALSE),"")</f>
        <v/>
      </c>
    </row>
    <row r="1785" spans="1:42" x14ac:dyDescent="0.25">
      <c r="A1785" s="20"/>
      <c r="B1785" s="20"/>
      <c r="C1785" s="20" t="str">
        <f>IF(D1785="Critical",MAX($C$8:C1784)+1,"")</f>
        <v/>
      </c>
      <c r="D1785" s="20" t="str">
        <f t="shared" si="459"/>
        <v>-</v>
      </c>
      <c r="E1785" s="20" t="str">
        <f>VLOOKUP('PASTE-DOWN-DL'!F1785,'SSA-CODE'!$D$4:$E$56,2,FALSE)</f>
        <v>SRT</v>
      </c>
      <c r="F1785" s="48" t="str">
        <f t="shared" si="460"/>
        <v>SSA SR</v>
      </c>
      <c r="G1785" s="48" t="str">
        <f t="shared" si="461"/>
        <v xml:space="preserve">	SSA SR</v>
      </c>
      <c r="H1785" s="20">
        <v>1776</v>
      </c>
      <c r="I1785" t="s">
        <v>16291</v>
      </c>
      <c r="J1785" t="s">
        <v>6260</v>
      </c>
      <c r="K1785" t="s">
        <v>6261</v>
      </c>
      <c r="L1785" t="s">
        <v>6262</v>
      </c>
      <c r="M1785" t="s">
        <v>6263</v>
      </c>
      <c r="N1785" t="s">
        <v>16292</v>
      </c>
      <c r="O1785" t="s">
        <v>16293</v>
      </c>
      <c r="P1785" t="s">
        <v>6266</v>
      </c>
      <c r="Q1785" t="s">
        <v>6423</v>
      </c>
      <c r="R1785" t="s">
        <v>6851</v>
      </c>
      <c r="S1785" t="s">
        <v>16294</v>
      </c>
      <c r="T1785" t="s">
        <v>6770</v>
      </c>
      <c r="U1785" t="s">
        <v>16294</v>
      </c>
      <c r="V1785" t="s">
        <v>6271</v>
      </c>
      <c r="W1785" t="s">
        <v>16295</v>
      </c>
      <c r="X1785" t="s">
        <v>6488</v>
      </c>
      <c r="Y1785" t="s">
        <v>6269</v>
      </c>
      <c r="Z1785" s="48" t="str">
        <f t="shared" si="462"/>
        <v>SSA SR-10.121.19.194-PANDESARA B2_3/1-10.121.99.201-SACHIN B1_4/1</v>
      </c>
      <c r="AA1785" s="48">
        <f t="shared" si="463"/>
        <v>15</v>
      </c>
      <c r="AB1785" s="48">
        <f t="shared" si="464"/>
        <v>25</v>
      </c>
      <c r="AC1785" s="48">
        <f t="shared" si="465"/>
        <v>15</v>
      </c>
      <c r="AD1785" s="48">
        <f t="shared" si="466"/>
        <v>22</v>
      </c>
      <c r="AE1785" s="48" t="str">
        <f t="shared" si="467"/>
        <v>10.121.19.194</v>
      </c>
      <c r="AF1785" s="42" t="str">
        <f t="shared" si="468"/>
        <v>10.121.99.201</v>
      </c>
      <c r="AG1785" s="7" t="str">
        <f t="shared" si="469"/>
        <v>PANDESARA</v>
      </c>
      <c r="AH1785" s="7" t="str">
        <f t="shared" si="470"/>
        <v>SACHIN</v>
      </c>
      <c r="AI1785" s="7" t="str">
        <f t="shared" si="471"/>
        <v>S3P1</v>
      </c>
      <c r="AJ1785" s="7" t="str">
        <f t="shared" si="472"/>
        <v>S4P1</v>
      </c>
      <c r="AK1785" s="7" t="str">
        <f>IFERROR(VLOOKUP(Z1785,'PASTE-DL-ALARMS'!$Q$10:$W$2200,7,FALSE),"")</f>
        <v/>
      </c>
      <c r="AL1785" s="55" t="str">
        <f>IFERROR(VLOOKUP(Z1785,'PASTE-DL-ALARMS'!$Q$10:$W$2200,3,FALSE),"")</f>
        <v/>
      </c>
      <c r="AM1785" s="7" t="str">
        <f t="shared" si="473"/>
        <v>10.121.19.194_PANDESARA_S3P1</v>
      </c>
      <c r="AN1785" s="55" t="str">
        <f t="shared" si="474"/>
        <v>10.121.99.201_SACHIN_S4P1</v>
      </c>
      <c r="AO1785" s="72" t="e">
        <f t="shared" ca="1" si="475"/>
        <v>#VALUE!</v>
      </c>
      <c r="AP1785" s="7" t="str">
        <f>IFERROR(VLOOKUP(Z1785,'PASTE-DL-ALARMS'!$Q$10:$Z$2800,8,FALSE),"")</f>
        <v/>
      </c>
    </row>
    <row r="1786" spans="1:42" x14ac:dyDescent="0.25">
      <c r="A1786" s="20"/>
      <c r="B1786" s="20"/>
      <c r="C1786" s="20" t="str">
        <f>IF(D1786="Critical",MAX($C$8:C1785)+1,"")</f>
        <v/>
      </c>
      <c r="D1786" s="20" t="str">
        <f t="shared" si="459"/>
        <v>-</v>
      </c>
      <c r="E1786" s="20" t="str">
        <f>VLOOKUP('PASTE-DOWN-DL'!F1786,'SSA-CODE'!$D$4:$E$56,2,FALSE)</f>
        <v>AHD</v>
      </c>
      <c r="F1786" s="48" t="str">
        <f t="shared" si="460"/>
        <v>SSA AM</v>
      </c>
      <c r="G1786" s="48" t="str">
        <f t="shared" si="461"/>
        <v xml:space="preserve">	SSA AM</v>
      </c>
      <c r="H1786" s="20">
        <v>1777</v>
      </c>
      <c r="I1786" t="s">
        <v>16296</v>
      </c>
      <c r="J1786" t="s">
        <v>6466</v>
      </c>
      <c r="K1786" t="s">
        <v>6275</v>
      </c>
      <c r="L1786" t="s">
        <v>6262</v>
      </c>
      <c r="M1786" t="s">
        <v>6263</v>
      </c>
      <c r="N1786" t="s">
        <v>16297</v>
      </c>
      <c r="O1786" t="s">
        <v>16298</v>
      </c>
      <c r="P1786" t="s">
        <v>6266</v>
      </c>
      <c r="Q1786" t="s">
        <v>6319</v>
      </c>
      <c r="R1786" t="s">
        <v>6279</v>
      </c>
      <c r="S1786" t="s">
        <v>6589</v>
      </c>
      <c r="T1786" t="s">
        <v>6287</v>
      </c>
      <c r="U1786" t="s">
        <v>6589</v>
      </c>
      <c r="V1786" t="s">
        <v>6271</v>
      </c>
      <c r="W1786" t="s">
        <v>16299</v>
      </c>
      <c r="X1786" t="s">
        <v>16300</v>
      </c>
      <c r="Y1786" t="s">
        <v>6269</v>
      </c>
      <c r="Z1786" s="48" t="str">
        <f t="shared" si="462"/>
        <v>SSA AM-10.121.18.67-Naranpura3_4/10-10.121.17.198-Naranpura_4/10</v>
      </c>
      <c r="AA1786" s="48">
        <f t="shared" si="463"/>
        <v>14</v>
      </c>
      <c r="AB1786" s="48">
        <f t="shared" si="464"/>
        <v>26</v>
      </c>
      <c r="AC1786" s="48">
        <f t="shared" si="465"/>
        <v>15</v>
      </c>
      <c r="AD1786" s="48">
        <f t="shared" si="466"/>
        <v>25</v>
      </c>
      <c r="AE1786" s="48" t="str">
        <f t="shared" si="467"/>
        <v>10.121.18.67</v>
      </c>
      <c r="AF1786" s="42" t="str">
        <f t="shared" si="468"/>
        <v>10.121.17.198</v>
      </c>
      <c r="AG1786" s="7" t="str">
        <f t="shared" si="469"/>
        <v>NARANPURA 3</v>
      </c>
      <c r="AH1786" s="7" t="str">
        <f t="shared" si="470"/>
        <v>NARANPURA</v>
      </c>
      <c r="AI1786" s="7" t="str">
        <f t="shared" si="471"/>
        <v>S4P10</v>
      </c>
      <c r="AJ1786" s="7" t="str">
        <f t="shared" si="472"/>
        <v>S4P10</v>
      </c>
      <c r="AK1786" s="7" t="str">
        <f>IFERROR(VLOOKUP(Z1786,'PASTE-DL-ALARMS'!$Q$10:$W$2200,7,FALSE),"")</f>
        <v/>
      </c>
      <c r="AL1786" s="55" t="str">
        <f>IFERROR(VLOOKUP(Z1786,'PASTE-DL-ALARMS'!$Q$10:$W$2200,3,FALSE),"")</f>
        <v/>
      </c>
      <c r="AM1786" s="7" t="str">
        <f t="shared" si="473"/>
        <v>10.121.18.67_NARANPURA 3_S4P10</v>
      </c>
      <c r="AN1786" s="55" t="str">
        <f t="shared" si="474"/>
        <v>10.121.17.198_NARANPURA_S4P10</v>
      </c>
      <c r="AO1786" s="72" t="e">
        <f t="shared" ca="1" si="475"/>
        <v>#VALUE!</v>
      </c>
      <c r="AP1786" s="7" t="str">
        <f>IFERROR(VLOOKUP(Z1786,'PASTE-DL-ALARMS'!$Q$10:$Z$2800,8,FALSE),"")</f>
        <v/>
      </c>
    </row>
    <row r="1787" spans="1:42" x14ac:dyDescent="0.25">
      <c r="A1787" s="20"/>
      <c r="B1787" s="20"/>
      <c r="C1787" s="20" t="str">
        <f>IF(D1787="Critical",MAX($C$8:C1786)+1,"")</f>
        <v/>
      </c>
      <c r="D1787" s="20" t="str">
        <f t="shared" si="459"/>
        <v>-</v>
      </c>
      <c r="E1787" s="20" t="str">
        <f>VLOOKUP('PASTE-DOWN-DL'!F1787,'SSA-CODE'!$D$4:$E$56,2,FALSE)</f>
        <v>BHV</v>
      </c>
      <c r="F1787" s="48" t="str">
        <f t="shared" si="460"/>
        <v>SSA BV</v>
      </c>
      <c r="G1787" s="48" t="str">
        <f t="shared" si="461"/>
        <v xml:space="preserve">	SSA BV</v>
      </c>
      <c r="H1787" s="20">
        <v>1778</v>
      </c>
      <c r="I1787" t="s">
        <v>16301</v>
      </c>
      <c r="J1787" t="s">
        <v>6260</v>
      </c>
      <c r="K1787" t="s">
        <v>6275</v>
      </c>
      <c r="L1787" t="s">
        <v>6262</v>
      </c>
      <c r="M1787" t="s">
        <v>6263</v>
      </c>
      <c r="N1787" t="s">
        <v>16302</v>
      </c>
      <c r="O1787" t="s">
        <v>16303</v>
      </c>
      <c r="P1787" t="s">
        <v>6266</v>
      </c>
      <c r="Q1787" t="s">
        <v>6735</v>
      </c>
      <c r="R1787" t="s">
        <v>6279</v>
      </c>
      <c r="S1787" t="s">
        <v>16304</v>
      </c>
      <c r="T1787" t="s">
        <v>6471</v>
      </c>
      <c r="U1787" t="s">
        <v>16305</v>
      </c>
      <c r="V1787" t="s">
        <v>6271</v>
      </c>
      <c r="W1787" t="s">
        <v>16306</v>
      </c>
      <c r="X1787" t="s">
        <v>16307</v>
      </c>
      <c r="Y1787" t="s">
        <v>6269</v>
      </c>
      <c r="Z1787" s="48" t="str">
        <f t="shared" si="462"/>
        <v>SSA BV-10.121.17.136-Shantinagar_2/5-10.121.17.187-Jesar Exch_1/5</v>
      </c>
      <c r="AA1787" s="48">
        <f t="shared" si="463"/>
        <v>15</v>
      </c>
      <c r="AB1787" s="48">
        <f t="shared" si="464"/>
        <v>27</v>
      </c>
      <c r="AC1787" s="48">
        <f t="shared" si="465"/>
        <v>15</v>
      </c>
      <c r="AD1787" s="48">
        <f t="shared" si="466"/>
        <v>26</v>
      </c>
      <c r="AE1787" s="48" t="str">
        <f t="shared" si="467"/>
        <v>10.121.17.136</v>
      </c>
      <c r="AF1787" s="42" t="str">
        <f t="shared" si="468"/>
        <v>10.121.17.187</v>
      </c>
      <c r="AG1787" s="7" t="str">
        <f t="shared" si="469"/>
        <v>Shantinagar</v>
      </c>
      <c r="AH1787" s="7" t="str">
        <f t="shared" si="470"/>
        <v>Jesar Exch</v>
      </c>
      <c r="AI1787" s="7" t="str">
        <f t="shared" si="471"/>
        <v>S2P5</v>
      </c>
      <c r="AJ1787" s="7" t="str">
        <f t="shared" si="472"/>
        <v>S1P5</v>
      </c>
      <c r="AK1787" s="7" t="str">
        <f>IFERROR(VLOOKUP(Z1787,'PASTE-DL-ALARMS'!$Q$10:$W$2200,7,FALSE),"")</f>
        <v/>
      </c>
      <c r="AL1787" s="55" t="str">
        <f>IFERROR(VLOOKUP(Z1787,'PASTE-DL-ALARMS'!$Q$10:$W$2200,3,FALSE),"")</f>
        <v/>
      </c>
      <c r="AM1787" s="7" t="str">
        <f t="shared" si="473"/>
        <v>10.121.17.136_Shantinagar_S2P5</v>
      </c>
      <c r="AN1787" s="55" t="str">
        <f t="shared" si="474"/>
        <v>10.121.17.187_Jesar Exch_S1P5</v>
      </c>
      <c r="AO1787" s="72" t="e">
        <f t="shared" ca="1" si="475"/>
        <v>#VALUE!</v>
      </c>
      <c r="AP1787" s="7" t="str">
        <f>IFERROR(VLOOKUP(Z1787,'PASTE-DL-ALARMS'!$Q$10:$Z$2800,8,FALSE),"")</f>
        <v/>
      </c>
    </row>
    <row r="1788" spans="1:42" x14ac:dyDescent="0.25">
      <c r="A1788" s="20"/>
      <c r="B1788" s="20"/>
      <c r="C1788" s="20" t="str">
        <f>IF(D1788="Critical",MAX($C$8:C1787)+1,"")</f>
        <v/>
      </c>
      <c r="D1788" s="20" t="str">
        <f t="shared" si="459"/>
        <v>-</v>
      </c>
      <c r="E1788" s="20" t="e">
        <f>VLOOKUP('PASTE-DOWN-DL'!F1788,'SSA-CODE'!$D$4:$E$56,2,FALSE)</f>
        <v>#N/A</v>
      </c>
      <c r="F1788" s="48" t="str">
        <f t="shared" si="460"/>
        <v>10.121.71.148_SHIVPURI_TN725B_WTR_BPL_PH3_S3P3</v>
      </c>
      <c r="G1788" s="48" t="str">
        <f t="shared" si="461"/>
        <v xml:space="preserve">	10.121.71.148_SHIVPURI_TN725B_WTR_BPL_PH3_S3P3</v>
      </c>
      <c r="H1788" s="20">
        <v>1779</v>
      </c>
      <c r="I1788" t="s">
        <v>16308</v>
      </c>
      <c r="J1788" t="s">
        <v>6260</v>
      </c>
      <c r="K1788" t="s">
        <v>6275</v>
      </c>
      <c r="L1788" t="s">
        <v>6262</v>
      </c>
      <c r="M1788" t="s">
        <v>6263</v>
      </c>
      <c r="N1788" t="s">
        <v>16309</v>
      </c>
      <c r="O1788" t="s">
        <v>16310</v>
      </c>
      <c r="P1788" t="s">
        <v>6266</v>
      </c>
      <c r="Q1788" t="s">
        <v>6643</v>
      </c>
      <c r="R1788" t="s">
        <v>6588</v>
      </c>
      <c r="S1788" t="s">
        <v>6269</v>
      </c>
      <c r="T1788" t="s">
        <v>16311</v>
      </c>
      <c r="U1788" t="s">
        <v>6269</v>
      </c>
      <c r="V1788" t="s">
        <v>6271</v>
      </c>
      <c r="W1788" t="s">
        <v>16312</v>
      </c>
      <c r="X1788" t="s">
        <v>6488</v>
      </c>
      <c r="Y1788" t="s">
        <v>6269</v>
      </c>
      <c r="Z1788" s="48" t="str">
        <f t="shared" si="462"/>
        <v>10.121.71.148_SHIVPURI_TN725B_WTR_BPL_PH3_S3P3-10.121.71.160_SHIVPURI 2_TN705B_WTR_BPL_PH1_S4P3</v>
      </c>
      <c r="AA1788" s="48" t="e">
        <f t="shared" si="463"/>
        <v>#VALUE!</v>
      </c>
      <c r="AB1788" s="48" t="e">
        <f t="shared" si="464"/>
        <v>#VALUE!</v>
      </c>
      <c r="AC1788" s="48" t="e">
        <f t="shared" si="465"/>
        <v>#VALUE!</v>
      </c>
      <c r="AD1788" s="48" t="e">
        <f t="shared" si="466"/>
        <v>#VALUE!</v>
      </c>
      <c r="AE1788" s="48" t="e">
        <f t="shared" si="467"/>
        <v>#VALUE!</v>
      </c>
      <c r="AF1788" s="42" t="e">
        <f t="shared" si="468"/>
        <v>#VALUE!</v>
      </c>
      <c r="AG1788" s="7" t="e">
        <f t="shared" si="469"/>
        <v>#VALUE!</v>
      </c>
      <c r="AH1788" s="7" t="e">
        <f t="shared" si="470"/>
        <v>#VALUE!</v>
      </c>
      <c r="AI1788" s="7" t="e">
        <f t="shared" si="471"/>
        <v>#VALUE!</v>
      </c>
      <c r="AJ1788" s="7" t="e">
        <f t="shared" si="472"/>
        <v>#VALUE!</v>
      </c>
      <c r="AK1788" s="7" t="str">
        <f>IFERROR(VLOOKUP(Z1788,'PASTE-DL-ALARMS'!$Q$10:$W$2200,7,FALSE),"")</f>
        <v/>
      </c>
      <c r="AL1788" s="55" t="str">
        <f>IFERROR(VLOOKUP(Z1788,'PASTE-DL-ALARMS'!$Q$10:$W$2200,3,FALSE),"")</f>
        <v/>
      </c>
      <c r="AM1788" s="7" t="e">
        <f t="shared" si="473"/>
        <v>#VALUE!</v>
      </c>
      <c r="AN1788" s="55" t="e">
        <f t="shared" si="474"/>
        <v>#VALUE!</v>
      </c>
      <c r="AO1788" s="72" t="e">
        <f t="shared" ca="1" si="475"/>
        <v>#VALUE!</v>
      </c>
      <c r="AP1788" s="7" t="str">
        <f>IFERROR(VLOOKUP(Z1788,'PASTE-DL-ALARMS'!$Q$10:$Z$2800,8,FALSE),"")</f>
        <v/>
      </c>
    </row>
    <row r="1789" spans="1:42" x14ac:dyDescent="0.25">
      <c r="A1789" s="20"/>
      <c r="B1789" s="20"/>
      <c r="C1789" s="20" t="str">
        <f>IF(D1789="Critical",MAX($C$8:C1788)+1,"")</f>
        <v/>
      </c>
      <c r="D1789" s="20" t="str">
        <f t="shared" si="459"/>
        <v>-</v>
      </c>
      <c r="E1789" s="20" t="str">
        <f>VLOOKUP('PASTE-DOWN-DL'!F1789,'SSA-CODE'!$D$4:$E$56,2,FALSE)</f>
        <v>AHD</v>
      </c>
      <c r="F1789" s="48" t="str">
        <f t="shared" si="460"/>
        <v>SSA AM</v>
      </c>
      <c r="G1789" s="48" t="str">
        <f t="shared" si="461"/>
        <v xml:space="preserve">	SSA AM</v>
      </c>
      <c r="H1789" s="20">
        <v>1780</v>
      </c>
      <c r="I1789" t="s">
        <v>16313</v>
      </c>
      <c r="J1789" t="s">
        <v>6260</v>
      </c>
      <c r="K1789" t="s">
        <v>6261</v>
      </c>
      <c r="L1789" t="s">
        <v>6262</v>
      </c>
      <c r="M1789" t="s">
        <v>6263</v>
      </c>
      <c r="N1789" t="s">
        <v>16314</v>
      </c>
      <c r="O1789" t="s">
        <v>16315</v>
      </c>
      <c r="P1789" t="s">
        <v>6266</v>
      </c>
      <c r="Q1789" t="s">
        <v>6832</v>
      </c>
      <c r="R1789" t="s">
        <v>6558</v>
      </c>
      <c r="S1789" t="s">
        <v>6269</v>
      </c>
      <c r="T1789" t="s">
        <v>6559</v>
      </c>
      <c r="U1789" t="s">
        <v>6269</v>
      </c>
      <c r="V1789" t="s">
        <v>6271</v>
      </c>
      <c r="W1789" t="s">
        <v>16316</v>
      </c>
      <c r="X1789" t="s">
        <v>16317</v>
      </c>
      <c r="Y1789" t="s">
        <v>16318</v>
      </c>
      <c r="Z1789" s="48" t="str">
        <f t="shared" si="462"/>
        <v>SSA AM-10.121.17.196-Navrangpura_5/1-10.121.17.201-GulbaiTekra3_6/1</v>
      </c>
      <c r="AA1789" s="48">
        <f t="shared" si="463"/>
        <v>15</v>
      </c>
      <c r="AB1789" s="48">
        <f t="shared" si="464"/>
        <v>30</v>
      </c>
      <c r="AC1789" s="48">
        <f t="shared" si="465"/>
        <v>15</v>
      </c>
      <c r="AD1789" s="48">
        <f t="shared" si="466"/>
        <v>30</v>
      </c>
      <c r="AE1789" s="48" t="str">
        <f t="shared" si="467"/>
        <v>10.121.17.196</v>
      </c>
      <c r="AF1789" s="42" t="str">
        <f t="shared" si="468"/>
        <v>10.121.17.201</v>
      </c>
      <c r="AG1789" s="7" t="str">
        <f t="shared" si="469"/>
        <v>NAVRANGPURA II</v>
      </c>
      <c r="AH1789" s="7" t="str">
        <f t="shared" si="470"/>
        <v>GULBAI-TEKRA 3</v>
      </c>
      <c r="AI1789" s="7" t="str">
        <f t="shared" si="471"/>
        <v>S5P1</v>
      </c>
      <c r="AJ1789" s="7" t="str">
        <f t="shared" si="472"/>
        <v>S6P1</v>
      </c>
      <c r="AK1789" s="7" t="str">
        <f>IFERROR(VLOOKUP(Z1789,'PASTE-DL-ALARMS'!$Q$10:$W$2200,7,FALSE),"")</f>
        <v/>
      </c>
      <c r="AL1789" s="55" t="str">
        <f>IFERROR(VLOOKUP(Z1789,'PASTE-DL-ALARMS'!$Q$10:$W$2200,3,FALSE),"")</f>
        <v/>
      </c>
      <c r="AM1789" s="7" t="str">
        <f t="shared" si="473"/>
        <v>10.121.17.196_NAVRANGPURA II_S5P1</v>
      </c>
      <c r="AN1789" s="55" t="str">
        <f t="shared" si="474"/>
        <v>10.121.17.201_GULBAI-TEKRA 3_S6P1</v>
      </c>
      <c r="AO1789" s="72" t="e">
        <f t="shared" ca="1" si="475"/>
        <v>#VALUE!</v>
      </c>
      <c r="AP1789" s="7" t="str">
        <f>IFERROR(VLOOKUP(Z1789,'PASTE-DL-ALARMS'!$Q$10:$Z$2800,8,FALSE),"")</f>
        <v/>
      </c>
    </row>
    <row r="1790" spans="1:42" x14ac:dyDescent="0.25">
      <c r="A1790" s="20"/>
      <c r="B1790" s="20"/>
      <c r="C1790" s="20" t="str">
        <f>IF(D1790="Critical",MAX($C$8:C1789)+1,"")</f>
        <v/>
      </c>
      <c r="D1790" s="20" t="str">
        <f t="shared" si="459"/>
        <v>-</v>
      </c>
      <c r="E1790" s="20" t="str">
        <f>VLOOKUP('PASTE-DOWN-DL'!F1790,'SSA-CODE'!$D$4:$E$56,2,FALSE)</f>
        <v>AHD</v>
      </c>
      <c r="F1790" s="48" t="str">
        <f t="shared" si="460"/>
        <v>SSA AM</v>
      </c>
      <c r="G1790" s="48" t="str">
        <f t="shared" si="461"/>
        <v xml:space="preserve">	SSA AM</v>
      </c>
      <c r="H1790" s="20">
        <v>1781</v>
      </c>
      <c r="I1790" t="s">
        <v>16319</v>
      </c>
      <c r="J1790" t="s">
        <v>6260</v>
      </c>
      <c r="K1790" t="s">
        <v>6261</v>
      </c>
      <c r="L1790" t="s">
        <v>6262</v>
      </c>
      <c r="M1790" t="s">
        <v>6263</v>
      </c>
      <c r="N1790" t="s">
        <v>16320</v>
      </c>
      <c r="O1790" t="s">
        <v>16321</v>
      </c>
      <c r="P1790" t="s">
        <v>6266</v>
      </c>
      <c r="Q1790" t="s">
        <v>6461</v>
      </c>
      <c r="R1790" t="s">
        <v>6352</v>
      </c>
      <c r="S1790" t="s">
        <v>6269</v>
      </c>
      <c r="T1790" t="s">
        <v>7054</v>
      </c>
      <c r="U1790" t="s">
        <v>6269</v>
      </c>
      <c r="V1790" t="s">
        <v>6271</v>
      </c>
      <c r="W1790" t="s">
        <v>16322</v>
      </c>
      <c r="X1790" t="s">
        <v>16323</v>
      </c>
      <c r="Y1790" t="s">
        <v>6269</v>
      </c>
      <c r="Z1790" s="48" t="str">
        <f t="shared" si="462"/>
        <v>SSA AM-10.121.18.86-TN725B_VASTRAPUR\S5P1-10.121.18.70-TN725B_VASTRAPUR\S5P1</v>
      </c>
      <c r="AA1790" s="48">
        <f t="shared" si="463"/>
        <v>14</v>
      </c>
      <c r="AB1790" s="48">
        <f t="shared" si="464"/>
        <v>26</v>
      </c>
      <c r="AC1790" s="48">
        <f t="shared" si="465"/>
        <v>14</v>
      </c>
      <c r="AD1790" s="48">
        <f t="shared" si="466"/>
        <v>26</v>
      </c>
      <c r="AE1790" s="48" t="str">
        <f t="shared" si="467"/>
        <v>10.121.18.86</v>
      </c>
      <c r="AF1790" s="42" t="str">
        <f t="shared" si="468"/>
        <v>10.121.18.70</v>
      </c>
      <c r="AG1790" s="7" t="str">
        <f t="shared" si="469"/>
        <v>VASTRAPUR 3</v>
      </c>
      <c r="AH1790" s="7" t="str">
        <f t="shared" si="470"/>
        <v>VASTRAPUR 2</v>
      </c>
      <c r="AI1790" s="7" t="str">
        <f t="shared" si="471"/>
        <v>S5P1</v>
      </c>
      <c r="AJ1790" s="7" t="str">
        <f t="shared" si="472"/>
        <v>S5P1</v>
      </c>
      <c r="AK1790" s="7" t="str">
        <f>IFERROR(VLOOKUP(Z1790,'PASTE-DL-ALARMS'!$Q$10:$W$2200,7,FALSE),"")</f>
        <v/>
      </c>
      <c r="AL1790" s="55" t="str">
        <f>IFERROR(VLOOKUP(Z1790,'PASTE-DL-ALARMS'!$Q$10:$W$2200,3,FALSE),"")</f>
        <v/>
      </c>
      <c r="AM1790" s="7" t="str">
        <f t="shared" si="473"/>
        <v>10.121.18.86_VASTRAPUR 3_S5P1</v>
      </c>
      <c r="AN1790" s="55" t="str">
        <f t="shared" si="474"/>
        <v>10.121.18.70_VASTRAPUR 2_S5P1</v>
      </c>
      <c r="AO1790" s="72" t="e">
        <f t="shared" ca="1" si="475"/>
        <v>#VALUE!</v>
      </c>
      <c r="AP1790" s="7" t="str">
        <f>IFERROR(VLOOKUP(Z1790,'PASTE-DL-ALARMS'!$Q$10:$Z$2800,8,FALSE),"")</f>
        <v/>
      </c>
    </row>
    <row r="1791" spans="1:42" x14ac:dyDescent="0.25">
      <c r="A1791" s="20"/>
      <c r="B1791" s="20"/>
      <c r="C1791" s="20" t="str">
        <f>IF(D1791="Critical",MAX($C$8:C1790)+1,"")</f>
        <v/>
      </c>
      <c r="D1791" s="20" t="str">
        <f t="shared" si="459"/>
        <v>-</v>
      </c>
      <c r="E1791" s="20" t="str">
        <f>VLOOKUP('PASTE-DOWN-DL'!F1791,'SSA-CODE'!$D$4:$E$56,2,FALSE)</f>
        <v>VDA</v>
      </c>
      <c r="F1791" s="48" t="str">
        <f t="shared" si="460"/>
        <v>SSA VDR</v>
      </c>
      <c r="G1791" s="48" t="str">
        <f t="shared" si="461"/>
        <v xml:space="preserve">	SSA VDR</v>
      </c>
      <c r="H1791" s="20">
        <v>1782</v>
      </c>
      <c r="I1791" t="s">
        <v>16324</v>
      </c>
      <c r="J1791" t="s">
        <v>6466</v>
      </c>
      <c r="K1791" t="s">
        <v>6275</v>
      </c>
      <c r="L1791" t="s">
        <v>6262</v>
      </c>
      <c r="M1791" t="s">
        <v>6263</v>
      </c>
      <c r="N1791" t="s">
        <v>16325</v>
      </c>
      <c r="O1791" t="s">
        <v>16326</v>
      </c>
      <c r="P1791" t="s">
        <v>6266</v>
      </c>
      <c r="Q1791" t="s">
        <v>6469</v>
      </c>
      <c r="R1791" t="s">
        <v>6279</v>
      </c>
      <c r="S1791" t="s">
        <v>16327</v>
      </c>
      <c r="T1791" t="s">
        <v>6313</v>
      </c>
      <c r="U1791" t="s">
        <v>6417</v>
      </c>
      <c r="V1791" t="s">
        <v>6271</v>
      </c>
      <c r="W1791" t="s">
        <v>16328</v>
      </c>
      <c r="X1791" t="s">
        <v>16329</v>
      </c>
      <c r="Y1791" t="s">
        <v>6269</v>
      </c>
      <c r="Z1791" s="48" t="str">
        <f t="shared" si="462"/>
        <v>SSA VDR-10.121.19.129-ALKAPURI_5/10-10.121.99.129-ALKAPURI(GNE)_5/10</v>
      </c>
      <c r="AA1791" s="48">
        <f t="shared" si="463"/>
        <v>15</v>
      </c>
      <c r="AB1791" s="48">
        <f t="shared" si="464"/>
        <v>29</v>
      </c>
      <c r="AC1791" s="48">
        <f t="shared" si="465"/>
        <v>15</v>
      </c>
      <c r="AD1791" s="48">
        <f t="shared" si="466"/>
        <v>30</v>
      </c>
      <c r="AE1791" s="48" t="str">
        <f t="shared" si="467"/>
        <v>10.121.99.129</v>
      </c>
      <c r="AF1791" s="42" t="str">
        <f t="shared" si="468"/>
        <v>10.121.19.129</v>
      </c>
      <c r="AG1791" s="7" t="str">
        <f t="shared" si="469"/>
        <v>ALKAPURI(GNE)</v>
      </c>
      <c r="AH1791" s="7" t="str">
        <f t="shared" si="470"/>
        <v>ALKAPURI1(GNE)</v>
      </c>
      <c r="AI1791" s="7" t="str">
        <f t="shared" si="471"/>
        <v>S5P10</v>
      </c>
      <c r="AJ1791" s="7" t="str">
        <f t="shared" si="472"/>
        <v>S5P10</v>
      </c>
      <c r="AK1791" s="7" t="str">
        <f>IFERROR(VLOOKUP(Z1791,'PASTE-DL-ALARMS'!$Q$10:$W$2200,7,FALSE),"")</f>
        <v/>
      </c>
      <c r="AL1791" s="55" t="str">
        <f>IFERROR(VLOOKUP(Z1791,'PASTE-DL-ALARMS'!$Q$10:$W$2200,3,FALSE),"")</f>
        <v/>
      </c>
      <c r="AM1791" s="7" t="str">
        <f t="shared" si="473"/>
        <v>10.121.99.129_ALKAPURI(GNE)_S5P10</v>
      </c>
      <c r="AN1791" s="55" t="str">
        <f t="shared" si="474"/>
        <v>10.121.19.129_ALKAPURI1(GNE)_S5P10</v>
      </c>
      <c r="AO1791" s="72" t="e">
        <f t="shared" ca="1" si="475"/>
        <v>#VALUE!</v>
      </c>
      <c r="AP1791" s="7" t="str">
        <f>IFERROR(VLOOKUP(Z1791,'PASTE-DL-ALARMS'!$Q$10:$Z$2800,8,FALSE),"")</f>
        <v/>
      </c>
    </row>
    <row r="1792" spans="1:42" x14ac:dyDescent="0.25">
      <c r="A1792" s="20"/>
      <c r="B1792" s="20"/>
      <c r="C1792" s="20" t="str">
        <f>IF(D1792="Critical",MAX($C$8:C1791)+1,"")</f>
        <v/>
      </c>
      <c r="D1792" s="20" t="str">
        <f t="shared" si="459"/>
        <v>-</v>
      </c>
      <c r="E1792" s="20" t="str">
        <f>VLOOKUP('PASTE-DOWN-DL'!F1792,'SSA-CODE'!$D$4:$E$56,2,FALSE)</f>
        <v>SRT</v>
      </c>
      <c r="F1792" s="48" t="str">
        <f t="shared" si="460"/>
        <v>SSA SR</v>
      </c>
      <c r="G1792" s="48" t="str">
        <f t="shared" si="461"/>
        <v xml:space="preserve">	SSA SR</v>
      </c>
      <c r="H1792" s="20">
        <v>1783</v>
      </c>
      <c r="I1792" t="s">
        <v>16330</v>
      </c>
      <c r="J1792" t="s">
        <v>6260</v>
      </c>
      <c r="K1792" t="s">
        <v>6261</v>
      </c>
      <c r="L1792" t="s">
        <v>6262</v>
      </c>
      <c r="M1792" t="s">
        <v>6263</v>
      </c>
      <c r="N1792" t="s">
        <v>16331</v>
      </c>
      <c r="O1792" t="s">
        <v>16332</v>
      </c>
      <c r="P1792" t="s">
        <v>6266</v>
      </c>
      <c r="Q1792" t="s">
        <v>6882</v>
      </c>
      <c r="R1792" t="s">
        <v>6319</v>
      </c>
      <c r="S1792" t="s">
        <v>6370</v>
      </c>
      <c r="T1792" t="s">
        <v>6371</v>
      </c>
      <c r="U1792" t="s">
        <v>6372</v>
      </c>
      <c r="V1792" t="s">
        <v>6271</v>
      </c>
      <c r="W1792" t="s">
        <v>16333</v>
      </c>
      <c r="X1792" t="s">
        <v>16334</v>
      </c>
      <c r="Y1792" t="s">
        <v>6269</v>
      </c>
      <c r="Z1792" s="48" t="str">
        <f t="shared" si="462"/>
        <v>SSA SR-10.121.19.225-L AND T B1_TN705B_GJ_SSA SR_PH3\S4P1-10.121.19.213-GETCO ICHP_TN705B_GJ_SSA SR_PH3\S4P1</v>
      </c>
      <c r="AA1792" s="48">
        <f t="shared" si="463"/>
        <v>15</v>
      </c>
      <c r="AB1792" s="48">
        <f t="shared" si="464"/>
        <v>23</v>
      </c>
      <c r="AC1792" s="48">
        <f t="shared" si="465"/>
        <v>15</v>
      </c>
      <c r="AD1792" s="48">
        <f t="shared" si="466"/>
        <v>26</v>
      </c>
      <c r="AE1792" s="48" t="str">
        <f t="shared" si="467"/>
        <v>10.121.19.225</v>
      </c>
      <c r="AF1792" s="42" t="str">
        <f t="shared" si="468"/>
        <v>10.121.19.213</v>
      </c>
      <c r="AG1792" s="7" t="str">
        <f t="shared" si="469"/>
        <v>L AND T</v>
      </c>
      <c r="AH1792" s="7" t="str">
        <f t="shared" si="470"/>
        <v>GETCO ICHP</v>
      </c>
      <c r="AI1792" s="7" t="str">
        <f t="shared" si="471"/>
        <v>S4P1</v>
      </c>
      <c r="AJ1792" s="7" t="str">
        <f t="shared" si="472"/>
        <v>S4P1</v>
      </c>
      <c r="AK1792" s="7" t="str">
        <f>IFERROR(VLOOKUP(Z1792,'PASTE-DL-ALARMS'!$Q$10:$W$2200,7,FALSE),"")</f>
        <v/>
      </c>
      <c r="AL1792" s="55" t="str">
        <f>IFERROR(VLOOKUP(Z1792,'PASTE-DL-ALARMS'!$Q$10:$W$2200,3,FALSE),"")</f>
        <v/>
      </c>
      <c r="AM1792" s="7" t="str">
        <f t="shared" si="473"/>
        <v>10.121.19.225_L AND T_S4P1</v>
      </c>
      <c r="AN1792" s="55" t="str">
        <f t="shared" si="474"/>
        <v>10.121.19.213_GETCO ICHP_S4P1</v>
      </c>
      <c r="AO1792" s="72" t="e">
        <f t="shared" ca="1" si="475"/>
        <v>#VALUE!</v>
      </c>
      <c r="AP1792" s="7" t="str">
        <f>IFERROR(VLOOKUP(Z1792,'PASTE-DL-ALARMS'!$Q$10:$Z$2800,8,FALSE),"")</f>
        <v/>
      </c>
    </row>
    <row r="1793" spans="1:42" x14ac:dyDescent="0.25">
      <c r="A1793" s="20"/>
      <c r="B1793" s="20"/>
      <c r="C1793" s="20" t="str">
        <f>IF(D1793="Critical",MAX($C$8:C1792)+1,"")</f>
        <v/>
      </c>
      <c r="D1793" s="20" t="str">
        <f t="shared" si="459"/>
        <v>-</v>
      </c>
      <c r="E1793" s="20" t="str">
        <f>VLOOKUP('PASTE-DOWN-DL'!F1793,'SSA-CODE'!$D$4:$E$56,2,FALSE)</f>
        <v>VAL</v>
      </c>
      <c r="F1793" s="48" t="str">
        <f t="shared" si="460"/>
        <v>SSA VAL</v>
      </c>
      <c r="G1793" s="48" t="str">
        <f t="shared" si="461"/>
        <v xml:space="preserve">	SSA VAL</v>
      </c>
      <c r="H1793" s="20">
        <v>1784</v>
      </c>
      <c r="I1793" t="s">
        <v>16335</v>
      </c>
      <c r="J1793" t="s">
        <v>6260</v>
      </c>
      <c r="K1793" t="s">
        <v>6261</v>
      </c>
      <c r="L1793" t="s">
        <v>6262</v>
      </c>
      <c r="M1793" t="s">
        <v>6263</v>
      </c>
      <c r="N1793" t="s">
        <v>16336</v>
      </c>
      <c r="O1793" t="s">
        <v>16337</v>
      </c>
      <c r="P1793" t="s">
        <v>6266</v>
      </c>
      <c r="Q1793" t="s">
        <v>7273</v>
      </c>
      <c r="R1793" t="s">
        <v>6671</v>
      </c>
      <c r="S1793" t="s">
        <v>6269</v>
      </c>
      <c r="T1793" t="s">
        <v>6270</v>
      </c>
      <c r="U1793" t="s">
        <v>6269</v>
      </c>
      <c r="V1793" t="s">
        <v>6271</v>
      </c>
      <c r="W1793" t="s">
        <v>16338</v>
      </c>
      <c r="X1793" t="s">
        <v>16339</v>
      </c>
      <c r="Y1793" t="s">
        <v>6269</v>
      </c>
      <c r="Z1793" s="48" t="str">
        <f t="shared" si="462"/>
        <v>SSA VAL-10.121.68.68-TN705B_NAROLI_S3P1-10.121.68.67-TN725B SILVASSA_S5P1</v>
      </c>
      <c r="AA1793" s="48">
        <f t="shared" si="463"/>
        <v>14</v>
      </c>
      <c r="AB1793" s="48">
        <f t="shared" si="464"/>
        <v>23</v>
      </c>
      <c r="AC1793" s="48">
        <f t="shared" si="465"/>
        <v>14</v>
      </c>
      <c r="AD1793" s="48">
        <f t="shared" si="466"/>
        <v>21</v>
      </c>
      <c r="AE1793" s="48" t="str">
        <f t="shared" si="467"/>
        <v>10.121.68.67</v>
      </c>
      <c r="AF1793" s="42" t="str">
        <f t="shared" si="468"/>
        <v>10.121.68.68</v>
      </c>
      <c r="AG1793" s="7" t="str">
        <f t="shared" si="469"/>
        <v>Silvassa</v>
      </c>
      <c r="AH1793" s="7" t="str">
        <f t="shared" si="470"/>
        <v>Naroli</v>
      </c>
      <c r="AI1793" s="7" t="str">
        <f t="shared" si="471"/>
        <v>S5P1</v>
      </c>
      <c r="AJ1793" s="7" t="str">
        <f t="shared" si="472"/>
        <v>S3P1</v>
      </c>
      <c r="AK1793" s="7" t="str">
        <f>IFERROR(VLOOKUP(Z1793,'PASTE-DL-ALARMS'!$Q$10:$W$2200,7,FALSE),"")</f>
        <v/>
      </c>
      <c r="AL1793" s="55" t="str">
        <f>IFERROR(VLOOKUP(Z1793,'PASTE-DL-ALARMS'!$Q$10:$W$2200,3,FALSE),"")</f>
        <v/>
      </c>
      <c r="AM1793" s="7" t="str">
        <f t="shared" si="473"/>
        <v>10.121.68.67_Silvassa_S5P1</v>
      </c>
      <c r="AN1793" s="55" t="str">
        <f t="shared" si="474"/>
        <v>10.121.68.68_Naroli_S3P1</v>
      </c>
      <c r="AO1793" s="72" t="e">
        <f t="shared" ca="1" si="475"/>
        <v>#VALUE!</v>
      </c>
      <c r="AP1793" s="7" t="str">
        <f>IFERROR(VLOOKUP(Z1793,'PASTE-DL-ALARMS'!$Q$10:$Z$2800,8,FALSE),"")</f>
        <v/>
      </c>
    </row>
    <row r="1794" spans="1:42" x14ac:dyDescent="0.25">
      <c r="A1794" s="20"/>
      <c r="B1794" s="20"/>
      <c r="C1794" s="20" t="str">
        <f>IF(D1794="Critical",MAX($C$8:C1793)+1,"")</f>
        <v/>
      </c>
      <c r="D1794" s="20" t="str">
        <f t="shared" si="459"/>
        <v>-</v>
      </c>
      <c r="E1794" s="20" t="str">
        <f>VLOOKUP('PASTE-DOWN-DL'!F1794,'SSA-CODE'!$D$4:$E$56,2,FALSE)</f>
        <v>SRT</v>
      </c>
      <c r="F1794" s="48" t="str">
        <f t="shared" si="460"/>
        <v>SSA SR</v>
      </c>
      <c r="G1794" s="48" t="str">
        <f t="shared" si="461"/>
        <v xml:space="preserve">	SSA SR</v>
      </c>
      <c r="H1794" s="20">
        <v>1785</v>
      </c>
      <c r="I1794" t="s">
        <v>16340</v>
      </c>
      <c r="J1794" t="s">
        <v>6260</v>
      </c>
      <c r="K1794" t="s">
        <v>6275</v>
      </c>
      <c r="L1794" t="s">
        <v>6262</v>
      </c>
      <c r="M1794" t="s">
        <v>6263</v>
      </c>
      <c r="N1794" t="s">
        <v>16341</v>
      </c>
      <c r="O1794" t="s">
        <v>16342</v>
      </c>
      <c r="P1794" t="s">
        <v>6266</v>
      </c>
      <c r="Q1794" t="s">
        <v>6423</v>
      </c>
      <c r="R1794" t="s">
        <v>6279</v>
      </c>
      <c r="S1794" t="s">
        <v>16343</v>
      </c>
      <c r="T1794" t="s">
        <v>6313</v>
      </c>
      <c r="U1794" t="s">
        <v>16343</v>
      </c>
      <c r="V1794" t="s">
        <v>6271</v>
      </c>
      <c r="W1794" t="s">
        <v>16344</v>
      </c>
      <c r="X1794" t="s">
        <v>16345</v>
      </c>
      <c r="Y1794" t="s">
        <v>6269</v>
      </c>
      <c r="Z1794" s="48" t="str">
        <f t="shared" si="462"/>
        <v>SSA SR-10.121.99.202-GOJI_3/5-10.121.99.207-VANZ_1/5</v>
      </c>
      <c r="AA1794" s="48">
        <f t="shared" si="463"/>
        <v>15</v>
      </c>
      <c r="AB1794" s="48">
        <f t="shared" si="464"/>
        <v>20</v>
      </c>
      <c r="AC1794" s="48">
        <f t="shared" si="465"/>
        <v>15</v>
      </c>
      <c r="AD1794" s="48">
        <f t="shared" si="466"/>
        <v>20</v>
      </c>
      <c r="AE1794" s="48" t="str">
        <f t="shared" si="467"/>
        <v>10.121.99.202</v>
      </c>
      <c r="AF1794" s="42" t="str">
        <f t="shared" si="468"/>
        <v>10.121.99.207</v>
      </c>
      <c r="AG1794" s="7" t="str">
        <f t="shared" si="469"/>
        <v>GOJI</v>
      </c>
      <c r="AH1794" s="7" t="str">
        <f t="shared" si="470"/>
        <v>VANZ</v>
      </c>
      <c r="AI1794" s="7" t="str">
        <f t="shared" si="471"/>
        <v>S3P5</v>
      </c>
      <c r="AJ1794" s="7" t="str">
        <f t="shared" si="472"/>
        <v>S1P5</v>
      </c>
      <c r="AK1794" s="7" t="str">
        <f>IFERROR(VLOOKUP(Z1794,'PASTE-DL-ALARMS'!$Q$10:$W$2200,7,FALSE),"")</f>
        <v/>
      </c>
      <c r="AL1794" s="55" t="str">
        <f>IFERROR(VLOOKUP(Z1794,'PASTE-DL-ALARMS'!$Q$10:$W$2200,3,FALSE),"")</f>
        <v/>
      </c>
      <c r="AM1794" s="7" t="str">
        <f t="shared" si="473"/>
        <v>10.121.99.202_GOJI_S3P5</v>
      </c>
      <c r="AN1794" s="55" t="str">
        <f t="shared" si="474"/>
        <v>10.121.99.207_VANZ_S1P5</v>
      </c>
      <c r="AO1794" s="72" t="e">
        <f t="shared" ca="1" si="475"/>
        <v>#VALUE!</v>
      </c>
      <c r="AP1794" s="7" t="str">
        <f>IFERROR(VLOOKUP(Z1794,'PASTE-DL-ALARMS'!$Q$10:$Z$2800,8,FALSE),"")</f>
        <v/>
      </c>
    </row>
    <row r="1795" spans="1:42" x14ac:dyDescent="0.25">
      <c r="A1795" s="20"/>
      <c r="B1795" s="20"/>
      <c r="C1795" s="20" t="str">
        <f>IF(D1795="Critical",MAX($C$8:C1794)+1,"")</f>
        <v/>
      </c>
      <c r="D1795" s="20" t="str">
        <f t="shared" si="459"/>
        <v>-</v>
      </c>
      <c r="E1795" s="20" t="str">
        <f>VLOOKUP('PASTE-DOWN-DL'!F1795,'SSA-CODE'!$D$4:$E$56,2,FALSE)</f>
        <v>BUJ</v>
      </c>
      <c r="F1795" s="48" t="str">
        <f t="shared" si="460"/>
        <v>SSA BUJ</v>
      </c>
      <c r="G1795" s="48" t="str">
        <f t="shared" si="461"/>
        <v xml:space="preserve">	SSA BUJ</v>
      </c>
      <c r="H1795" s="20">
        <v>1786</v>
      </c>
      <c r="I1795" t="s">
        <v>16346</v>
      </c>
      <c r="J1795" t="s">
        <v>6260</v>
      </c>
      <c r="K1795" t="s">
        <v>6261</v>
      </c>
      <c r="L1795" t="s">
        <v>6262</v>
      </c>
      <c r="M1795" t="s">
        <v>6263</v>
      </c>
      <c r="N1795" t="s">
        <v>16347</v>
      </c>
      <c r="O1795" t="s">
        <v>16348</v>
      </c>
      <c r="P1795" t="s">
        <v>6266</v>
      </c>
      <c r="Q1795" t="s">
        <v>6453</v>
      </c>
      <c r="R1795" t="s">
        <v>6416</v>
      </c>
      <c r="S1795" t="s">
        <v>16349</v>
      </c>
      <c r="T1795" t="s">
        <v>6345</v>
      </c>
      <c r="U1795" t="s">
        <v>6346</v>
      </c>
      <c r="V1795" t="s">
        <v>6271</v>
      </c>
      <c r="W1795" t="s">
        <v>16350</v>
      </c>
      <c r="X1795" t="s">
        <v>16351</v>
      </c>
      <c r="Y1795" t="s">
        <v>6269</v>
      </c>
      <c r="Z1795" s="48" t="str">
        <f t="shared" si="462"/>
        <v>SSA BUJ-10.121.96.135-Naliya_B2\S3P1-10.121.96.134-Mothala_B1\S4P1</v>
      </c>
      <c r="AA1795" s="48">
        <f t="shared" si="463"/>
        <v>15</v>
      </c>
      <c r="AB1795" s="48">
        <f t="shared" si="464"/>
        <v>22</v>
      </c>
      <c r="AC1795" s="48">
        <f t="shared" si="465"/>
        <v>15</v>
      </c>
      <c r="AD1795" s="48">
        <f t="shared" si="466"/>
        <v>23</v>
      </c>
      <c r="AE1795" s="48" t="str">
        <f t="shared" si="467"/>
        <v>10.121.96.135</v>
      </c>
      <c r="AF1795" s="42" t="str">
        <f t="shared" si="468"/>
        <v>10.121.96.134</v>
      </c>
      <c r="AG1795" s="7" t="str">
        <f t="shared" si="469"/>
        <v>Naliya</v>
      </c>
      <c r="AH1795" s="7" t="str">
        <f t="shared" si="470"/>
        <v>Mothala</v>
      </c>
      <c r="AI1795" s="7" t="str">
        <f t="shared" si="471"/>
        <v>S3P1</v>
      </c>
      <c r="AJ1795" s="7" t="str">
        <f t="shared" si="472"/>
        <v>S4P1</v>
      </c>
      <c r="AK1795" s="7" t="str">
        <f>IFERROR(VLOOKUP(Z1795,'PASTE-DL-ALARMS'!$Q$10:$W$2200,7,FALSE),"")</f>
        <v/>
      </c>
      <c r="AL1795" s="55" t="str">
        <f>IFERROR(VLOOKUP(Z1795,'PASTE-DL-ALARMS'!$Q$10:$W$2200,3,FALSE),"")</f>
        <v/>
      </c>
      <c r="AM1795" s="7" t="str">
        <f t="shared" si="473"/>
        <v>10.121.96.135_Naliya_S3P1</v>
      </c>
      <c r="AN1795" s="55" t="str">
        <f t="shared" si="474"/>
        <v>10.121.96.134_Mothala_S4P1</v>
      </c>
      <c r="AO1795" s="72" t="e">
        <f t="shared" ca="1" si="475"/>
        <v>#VALUE!</v>
      </c>
      <c r="AP1795" s="7" t="str">
        <f>IFERROR(VLOOKUP(Z1795,'PASTE-DL-ALARMS'!$Q$10:$Z$2800,8,FALSE),"")</f>
        <v/>
      </c>
    </row>
    <row r="1796" spans="1:42" x14ac:dyDescent="0.25">
      <c r="A1796" s="20"/>
      <c r="B1796" s="20"/>
      <c r="C1796" s="20" t="str">
        <f>IF(D1796="Critical",MAX($C$8:C1795)+1,"")</f>
        <v/>
      </c>
      <c r="D1796" s="20" t="str">
        <f t="shared" si="459"/>
        <v>-</v>
      </c>
      <c r="E1796" s="20" t="str">
        <f>VLOOKUP('PASTE-DOWN-DL'!F1796,'SSA-CODE'!$D$4:$E$56,2,FALSE)</f>
        <v>WTR RJ</v>
      </c>
      <c r="F1796" s="48" t="str">
        <f t="shared" si="460"/>
        <v>WTR RJ</v>
      </c>
      <c r="G1796" s="48" t="str">
        <f t="shared" si="461"/>
        <v xml:space="preserve">	WTR RJ</v>
      </c>
      <c r="H1796" s="20">
        <v>1787</v>
      </c>
      <c r="I1796" t="s">
        <v>16352</v>
      </c>
      <c r="J1796" t="s">
        <v>6260</v>
      </c>
      <c r="K1796" t="s">
        <v>6261</v>
      </c>
      <c r="L1796" t="s">
        <v>6262</v>
      </c>
      <c r="M1796" t="s">
        <v>6263</v>
      </c>
      <c r="N1796" t="s">
        <v>16353</v>
      </c>
      <c r="O1796" t="s">
        <v>16354</v>
      </c>
      <c r="P1796" t="s">
        <v>6266</v>
      </c>
      <c r="Q1796" t="s">
        <v>7032</v>
      </c>
      <c r="R1796" t="s">
        <v>6401</v>
      </c>
      <c r="S1796" t="s">
        <v>16355</v>
      </c>
      <c r="T1796" t="s">
        <v>6345</v>
      </c>
      <c r="U1796" t="s">
        <v>16355</v>
      </c>
      <c r="V1796" t="s">
        <v>6271</v>
      </c>
      <c r="W1796" t="s">
        <v>16356</v>
      </c>
      <c r="X1796" t="s">
        <v>16357</v>
      </c>
      <c r="Y1796" t="s">
        <v>6269</v>
      </c>
      <c r="Z1796" s="48" t="str">
        <f t="shared" si="462"/>
        <v>WTR RJ-10.121.17.66-BHUJ2(GNE) B2_4/1-10.121.17.93-Bhuj3 B2_5/1</v>
      </c>
      <c r="AA1796" s="48">
        <f t="shared" si="463"/>
        <v>14</v>
      </c>
      <c r="AB1796" s="48">
        <f t="shared" si="464"/>
        <v>25</v>
      </c>
      <c r="AC1796" s="48">
        <f t="shared" si="465"/>
        <v>14</v>
      </c>
      <c r="AD1796" s="48">
        <f t="shared" si="466"/>
        <v>20</v>
      </c>
      <c r="AE1796" s="48" t="str">
        <f t="shared" si="467"/>
        <v>10.121.17.66</v>
      </c>
      <c r="AF1796" s="42" t="str">
        <f t="shared" si="468"/>
        <v>10.121.17.93</v>
      </c>
      <c r="AG1796" s="7" t="str">
        <f t="shared" si="469"/>
        <v>BHUJ2(GNE)</v>
      </c>
      <c r="AH1796" s="7" t="str">
        <f t="shared" si="470"/>
        <v>BHUJ3</v>
      </c>
      <c r="AI1796" s="7" t="str">
        <f t="shared" si="471"/>
        <v>S4P1</v>
      </c>
      <c r="AJ1796" s="7" t="str">
        <f t="shared" si="472"/>
        <v>S5P1</v>
      </c>
      <c r="AK1796" s="7" t="str">
        <f>IFERROR(VLOOKUP(Z1796,'PASTE-DL-ALARMS'!$Q$10:$W$2200,7,FALSE),"")</f>
        <v/>
      </c>
      <c r="AL1796" s="55" t="str">
        <f>IFERROR(VLOOKUP(Z1796,'PASTE-DL-ALARMS'!$Q$10:$W$2200,3,FALSE),"")</f>
        <v/>
      </c>
      <c r="AM1796" s="7" t="str">
        <f t="shared" si="473"/>
        <v>10.121.17.66_BHUJ2(GNE)_S4P1</v>
      </c>
      <c r="AN1796" s="55" t="str">
        <f t="shared" si="474"/>
        <v>10.121.17.93_BHUJ3_S5P1</v>
      </c>
      <c r="AO1796" s="72" t="e">
        <f t="shared" ca="1" si="475"/>
        <v>#VALUE!</v>
      </c>
      <c r="AP1796" s="7" t="str">
        <f>IFERROR(VLOOKUP(Z1796,'PASTE-DL-ALARMS'!$Q$10:$Z$2800,8,FALSE),"")</f>
        <v/>
      </c>
    </row>
    <row r="1797" spans="1:42" x14ac:dyDescent="0.25">
      <c r="A1797" s="20"/>
      <c r="B1797" s="20"/>
      <c r="C1797" s="20" t="str">
        <f>IF(D1797="Critical",MAX($C$8:C1796)+1,"")</f>
        <v/>
      </c>
      <c r="D1797" s="20" t="str">
        <f t="shared" si="459"/>
        <v>-</v>
      </c>
      <c r="E1797" s="20" t="str">
        <f>VLOOKUP('PASTE-DOWN-DL'!F1797,'SSA-CODE'!$D$4:$E$56,2,FALSE)</f>
        <v>BUJ</v>
      </c>
      <c r="F1797" s="48" t="str">
        <f t="shared" si="460"/>
        <v>SSA BUJ</v>
      </c>
      <c r="G1797" s="48" t="str">
        <f t="shared" si="461"/>
        <v xml:space="preserve">	SSA BUJ</v>
      </c>
      <c r="H1797" s="20">
        <v>1788</v>
      </c>
      <c r="I1797" t="s">
        <v>16358</v>
      </c>
      <c r="J1797" t="s">
        <v>6260</v>
      </c>
      <c r="K1797" t="s">
        <v>6275</v>
      </c>
      <c r="L1797" t="s">
        <v>6262</v>
      </c>
      <c r="M1797" t="s">
        <v>6263</v>
      </c>
      <c r="N1797" t="s">
        <v>16359</v>
      </c>
      <c r="O1797" t="s">
        <v>16360</v>
      </c>
      <c r="P1797" t="s">
        <v>6266</v>
      </c>
      <c r="Q1797" t="s">
        <v>6438</v>
      </c>
      <c r="R1797" t="s">
        <v>6439</v>
      </c>
      <c r="S1797" t="s">
        <v>16361</v>
      </c>
      <c r="T1797" t="s">
        <v>6321</v>
      </c>
      <c r="U1797" t="s">
        <v>6346</v>
      </c>
      <c r="V1797" t="s">
        <v>6271</v>
      </c>
      <c r="W1797" t="s">
        <v>16362</v>
      </c>
      <c r="X1797" t="s">
        <v>16363</v>
      </c>
      <c r="Y1797" t="s">
        <v>6269</v>
      </c>
      <c r="Z1797" s="48" t="str">
        <f t="shared" si="462"/>
        <v>SSA BUJ-10.121.24.111-Aegis_Vopak_1/5-10.121.24.87-IOCL LPG KANDLA_2/5</v>
      </c>
      <c r="AA1797" s="48">
        <f t="shared" si="463"/>
        <v>15</v>
      </c>
      <c r="AB1797" s="48">
        <f t="shared" si="464"/>
        <v>33</v>
      </c>
      <c r="AC1797" s="48">
        <f t="shared" si="465"/>
        <v>14</v>
      </c>
      <c r="AD1797" s="48">
        <f t="shared" si="466"/>
        <v>30</v>
      </c>
      <c r="AE1797" s="48" t="str">
        <f t="shared" si="467"/>
        <v>10.121.24.111</v>
      </c>
      <c r="AF1797" s="42" t="str">
        <f t="shared" si="468"/>
        <v>10.121.24.87</v>
      </c>
      <c r="AG1797" s="7" t="str">
        <f t="shared" si="469"/>
        <v>Aegis Vopak FSWAI</v>
      </c>
      <c r="AH1797" s="7" t="str">
        <f t="shared" si="470"/>
        <v>IOCL LPG KANDLA</v>
      </c>
      <c r="AI1797" s="7" t="str">
        <f t="shared" si="471"/>
        <v>S1P5</v>
      </c>
      <c r="AJ1797" s="7" t="str">
        <f t="shared" si="472"/>
        <v>S2P5</v>
      </c>
      <c r="AK1797" s="7" t="str">
        <f>IFERROR(VLOOKUP(Z1797,'PASTE-DL-ALARMS'!$Q$10:$W$2200,7,FALSE),"")</f>
        <v/>
      </c>
      <c r="AL1797" s="55" t="str">
        <f>IFERROR(VLOOKUP(Z1797,'PASTE-DL-ALARMS'!$Q$10:$W$2200,3,FALSE),"")</f>
        <v/>
      </c>
      <c r="AM1797" s="7" t="str">
        <f t="shared" si="473"/>
        <v>10.121.24.111_Aegis Vopak FSWAI_S1P5</v>
      </c>
      <c r="AN1797" s="55" t="str">
        <f t="shared" si="474"/>
        <v>10.121.24.87_IOCL LPG KANDLA_S2P5</v>
      </c>
      <c r="AO1797" s="72" t="e">
        <f t="shared" ca="1" si="475"/>
        <v>#VALUE!</v>
      </c>
      <c r="AP1797" s="7" t="str">
        <f>IFERROR(VLOOKUP(Z1797,'PASTE-DL-ALARMS'!$Q$10:$Z$2800,8,FALSE),"")</f>
        <v/>
      </c>
    </row>
    <row r="1798" spans="1:42" x14ac:dyDescent="0.25">
      <c r="A1798" s="20"/>
      <c r="B1798" s="20"/>
      <c r="C1798" s="20" t="str">
        <f>IF(D1798="Critical",MAX($C$8:C1797)+1,"")</f>
        <v/>
      </c>
      <c r="D1798" s="20" t="str">
        <f t="shared" si="459"/>
        <v>-</v>
      </c>
      <c r="E1798" s="20" t="str">
        <f>VLOOKUP('PASTE-DOWN-DL'!F1798,'SSA-CODE'!$D$4:$E$56,2,FALSE)</f>
        <v>HMR</v>
      </c>
      <c r="F1798" s="48" t="str">
        <f t="shared" si="460"/>
        <v>SSA HMR</v>
      </c>
      <c r="G1798" s="48" t="str">
        <f t="shared" si="461"/>
        <v xml:space="preserve">	SSA HMR</v>
      </c>
      <c r="H1798" s="20">
        <v>1789</v>
      </c>
      <c r="I1798" t="s">
        <v>16364</v>
      </c>
      <c r="J1798" t="s">
        <v>6260</v>
      </c>
      <c r="K1798" t="s">
        <v>6275</v>
      </c>
      <c r="L1798" t="s">
        <v>6262</v>
      </c>
      <c r="M1798" t="s">
        <v>6263</v>
      </c>
      <c r="N1798" t="s">
        <v>16365</v>
      </c>
      <c r="O1798" t="s">
        <v>16366</v>
      </c>
      <c r="P1798" t="s">
        <v>6266</v>
      </c>
      <c r="Q1798" t="s">
        <v>7499</v>
      </c>
      <c r="R1798" t="s">
        <v>6279</v>
      </c>
      <c r="S1798" t="s">
        <v>16367</v>
      </c>
      <c r="T1798" t="s">
        <v>6345</v>
      </c>
      <c r="U1798" t="s">
        <v>9174</v>
      </c>
      <c r="V1798" t="s">
        <v>6271</v>
      </c>
      <c r="W1798" t="s">
        <v>16368</v>
      </c>
      <c r="X1798" t="s">
        <v>16369</v>
      </c>
      <c r="Y1798" t="s">
        <v>6269</v>
      </c>
      <c r="Z1798" s="48" t="str">
        <f t="shared" si="462"/>
        <v>SSA HMR-10.121.97.75-Dhansura_3/2-10.121.97.67-Bayad_4/2</v>
      </c>
      <c r="AA1798" s="48">
        <f t="shared" si="463"/>
        <v>14</v>
      </c>
      <c r="AB1798" s="48">
        <f t="shared" si="464"/>
        <v>23</v>
      </c>
      <c r="AC1798" s="48">
        <f t="shared" si="465"/>
        <v>14</v>
      </c>
      <c r="AD1798" s="48">
        <f t="shared" si="466"/>
        <v>20</v>
      </c>
      <c r="AE1798" s="48" t="str">
        <f t="shared" si="467"/>
        <v>10.121.97.75</v>
      </c>
      <c r="AF1798" s="42" t="str">
        <f t="shared" si="468"/>
        <v>10.121.97.67</v>
      </c>
      <c r="AG1798" s="7" t="str">
        <f t="shared" si="469"/>
        <v>DHANSURA</v>
      </c>
      <c r="AH1798" s="7" t="str">
        <f t="shared" si="470"/>
        <v>BAYAD</v>
      </c>
      <c r="AI1798" s="7" t="str">
        <f t="shared" si="471"/>
        <v>S3P2</v>
      </c>
      <c r="AJ1798" s="7" t="str">
        <f t="shared" si="472"/>
        <v>S4P2</v>
      </c>
      <c r="AK1798" s="7" t="str">
        <f>IFERROR(VLOOKUP(Z1798,'PASTE-DL-ALARMS'!$Q$10:$W$2200,7,FALSE),"")</f>
        <v/>
      </c>
      <c r="AL1798" s="55" t="str">
        <f>IFERROR(VLOOKUP(Z1798,'PASTE-DL-ALARMS'!$Q$10:$W$2200,3,FALSE),"")</f>
        <v/>
      </c>
      <c r="AM1798" s="7" t="str">
        <f t="shared" si="473"/>
        <v>10.121.97.75_DHANSURA_S3P2</v>
      </c>
      <c r="AN1798" s="55" t="str">
        <f t="shared" si="474"/>
        <v>10.121.97.67_BAYAD_S4P2</v>
      </c>
      <c r="AO1798" s="72" t="e">
        <f t="shared" ca="1" si="475"/>
        <v>#VALUE!</v>
      </c>
      <c r="AP1798" s="7" t="str">
        <f>IFERROR(VLOOKUP(Z1798,'PASTE-DL-ALARMS'!$Q$10:$Z$2800,8,FALSE),"")</f>
        <v/>
      </c>
    </row>
    <row r="1799" spans="1:42" x14ac:dyDescent="0.25">
      <c r="A1799" s="20"/>
      <c r="B1799" s="20"/>
      <c r="C1799" s="20" t="str">
        <f>IF(D1799="Critical",MAX($C$8:C1798)+1,"")</f>
        <v/>
      </c>
      <c r="D1799" s="20" t="str">
        <f t="shared" si="459"/>
        <v>-</v>
      </c>
      <c r="E1799" s="20" t="str">
        <f>VLOOKUP('PASTE-DOWN-DL'!F1799,'SSA-CODE'!$D$4:$E$56,2,FALSE)</f>
        <v>SRT</v>
      </c>
      <c r="F1799" s="48" t="str">
        <f t="shared" si="460"/>
        <v>SSA SR</v>
      </c>
      <c r="G1799" s="48" t="str">
        <f t="shared" si="461"/>
        <v xml:space="preserve">	SSA SR</v>
      </c>
      <c r="H1799" s="20">
        <v>1790</v>
      </c>
      <c r="I1799" t="s">
        <v>16370</v>
      </c>
      <c r="J1799" t="s">
        <v>6260</v>
      </c>
      <c r="K1799" t="s">
        <v>6275</v>
      </c>
      <c r="L1799" t="s">
        <v>6262</v>
      </c>
      <c r="M1799" t="s">
        <v>6263</v>
      </c>
      <c r="N1799" t="s">
        <v>16371</v>
      </c>
      <c r="O1799" t="s">
        <v>16372</v>
      </c>
      <c r="P1799" t="s">
        <v>6266</v>
      </c>
      <c r="Q1799" t="s">
        <v>6327</v>
      </c>
      <c r="R1799" t="s">
        <v>6279</v>
      </c>
      <c r="S1799" t="s">
        <v>7660</v>
      </c>
      <c r="T1799" t="s">
        <v>6500</v>
      </c>
      <c r="U1799" t="s">
        <v>7040</v>
      </c>
      <c r="V1799" t="s">
        <v>6271</v>
      </c>
      <c r="W1799" t="s">
        <v>16373</v>
      </c>
      <c r="X1799" t="s">
        <v>16374</v>
      </c>
      <c r="Y1799" t="s">
        <v>6269</v>
      </c>
      <c r="Z1799" s="48" t="str">
        <f t="shared" si="462"/>
        <v>SSA SR-10.121.100.48-MORTHANA_2/5-10.121.100.49-VIHAN_1/5</v>
      </c>
      <c r="AA1799" s="48">
        <f t="shared" si="463"/>
        <v>15</v>
      </c>
      <c r="AB1799" s="48">
        <f t="shared" si="464"/>
        <v>24</v>
      </c>
      <c r="AC1799" s="48">
        <f t="shared" si="465"/>
        <v>15</v>
      </c>
      <c r="AD1799" s="48">
        <f t="shared" si="466"/>
        <v>21</v>
      </c>
      <c r="AE1799" s="48" t="str">
        <f t="shared" si="467"/>
        <v>10.121.100.48</v>
      </c>
      <c r="AF1799" s="42" t="str">
        <f t="shared" si="468"/>
        <v>10.121.100.49</v>
      </c>
      <c r="AG1799" s="7" t="str">
        <f t="shared" si="469"/>
        <v>MORTHANA</v>
      </c>
      <c r="AH1799" s="7" t="str">
        <f t="shared" si="470"/>
        <v>VIHAN</v>
      </c>
      <c r="AI1799" s="7" t="str">
        <f t="shared" si="471"/>
        <v>S2P5</v>
      </c>
      <c r="AJ1799" s="7" t="str">
        <f t="shared" si="472"/>
        <v>S1P5</v>
      </c>
      <c r="AK1799" s="7" t="str">
        <f>IFERROR(VLOOKUP(Z1799,'PASTE-DL-ALARMS'!$Q$10:$W$2200,7,FALSE),"")</f>
        <v/>
      </c>
      <c r="AL1799" s="55" t="str">
        <f>IFERROR(VLOOKUP(Z1799,'PASTE-DL-ALARMS'!$Q$10:$W$2200,3,FALSE),"")</f>
        <v/>
      </c>
      <c r="AM1799" s="7" t="str">
        <f t="shared" si="473"/>
        <v>10.121.100.48_MORTHANA_S2P5</v>
      </c>
      <c r="AN1799" s="55" t="str">
        <f t="shared" si="474"/>
        <v>10.121.100.49_VIHAN_S1P5</v>
      </c>
      <c r="AO1799" s="72" t="e">
        <f t="shared" ca="1" si="475"/>
        <v>#VALUE!</v>
      </c>
      <c r="AP1799" s="7" t="str">
        <f>IFERROR(VLOOKUP(Z1799,'PASTE-DL-ALARMS'!$Q$10:$Z$2800,8,FALSE),"")</f>
        <v/>
      </c>
    </row>
    <row r="1800" spans="1:42" x14ac:dyDescent="0.25">
      <c r="A1800" s="20"/>
      <c r="B1800" s="20"/>
      <c r="C1800" s="20" t="str">
        <f>IF(D1800="Critical",MAX($C$8:C1799)+1,"")</f>
        <v/>
      </c>
      <c r="D1800" s="20" t="str">
        <f t="shared" si="459"/>
        <v>-</v>
      </c>
      <c r="E1800" s="20" t="str">
        <f>VLOOKUP('PASTE-DOWN-DL'!F1800,'SSA-CODE'!$D$4:$E$56,2,FALSE)</f>
        <v>SRT</v>
      </c>
      <c r="F1800" s="48" t="str">
        <f t="shared" si="460"/>
        <v>SSA SR</v>
      </c>
      <c r="G1800" s="48" t="str">
        <f t="shared" si="461"/>
        <v xml:space="preserve">	SSA SR</v>
      </c>
      <c r="H1800" s="20">
        <v>1791</v>
      </c>
      <c r="I1800" t="s">
        <v>16375</v>
      </c>
      <c r="J1800" t="s">
        <v>6260</v>
      </c>
      <c r="K1800" t="s">
        <v>6275</v>
      </c>
      <c r="L1800" t="s">
        <v>6262</v>
      </c>
      <c r="M1800" t="s">
        <v>6263</v>
      </c>
      <c r="N1800" t="s">
        <v>16376</v>
      </c>
      <c r="O1800" t="s">
        <v>16377</v>
      </c>
      <c r="P1800" t="s">
        <v>6266</v>
      </c>
      <c r="Q1800" t="s">
        <v>6302</v>
      </c>
      <c r="R1800" t="s">
        <v>6279</v>
      </c>
      <c r="S1800" t="s">
        <v>16378</v>
      </c>
      <c r="T1800" t="s">
        <v>6937</v>
      </c>
      <c r="U1800" t="s">
        <v>16379</v>
      </c>
      <c r="V1800" t="s">
        <v>6271</v>
      </c>
      <c r="W1800" t="s">
        <v>16380</v>
      </c>
      <c r="X1800" t="s">
        <v>16381</v>
      </c>
      <c r="Y1800" t="s">
        <v>6269</v>
      </c>
      <c r="Z1800" s="48" t="str">
        <f t="shared" si="462"/>
        <v>SSA SR-10.121.19.218-LANDMARK A1_2/5-10.121.99.149-GHB_ICHHAPORE_B1_4/3</v>
      </c>
      <c r="AA1800" s="48">
        <f t="shared" si="463"/>
        <v>15</v>
      </c>
      <c r="AB1800" s="48">
        <f t="shared" si="464"/>
        <v>27</v>
      </c>
      <c r="AC1800" s="48">
        <f t="shared" si="465"/>
        <v>15</v>
      </c>
      <c r="AD1800" s="48">
        <f t="shared" si="466"/>
        <v>29</v>
      </c>
      <c r="AE1800" s="48" t="str">
        <f t="shared" si="467"/>
        <v>10.121.19.218</v>
      </c>
      <c r="AF1800" s="42" t="str">
        <f t="shared" si="468"/>
        <v>10.121.99.194</v>
      </c>
      <c r="AG1800" s="7" t="str">
        <f t="shared" si="469"/>
        <v>LANDMARK A1</v>
      </c>
      <c r="AH1800" s="7" t="str">
        <f t="shared" si="470"/>
        <v>GHB ICHHAPORE</v>
      </c>
      <c r="AI1800" s="7" t="str">
        <f t="shared" si="471"/>
        <v>S2P5</v>
      </c>
      <c r="AJ1800" s="7" t="str">
        <f t="shared" si="472"/>
        <v>S4P3</v>
      </c>
      <c r="AK1800" s="7" t="str">
        <f>IFERROR(VLOOKUP(Z1800,'PASTE-DL-ALARMS'!$Q$10:$W$2200,7,FALSE),"")</f>
        <v/>
      </c>
      <c r="AL1800" s="55" t="str">
        <f>IFERROR(VLOOKUP(Z1800,'PASTE-DL-ALARMS'!$Q$10:$W$2200,3,FALSE),"")</f>
        <v/>
      </c>
      <c r="AM1800" s="7" t="str">
        <f t="shared" si="473"/>
        <v>10.121.19.218_LANDMARK A1_S2P5</v>
      </c>
      <c r="AN1800" s="55" t="str">
        <f t="shared" si="474"/>
        <v>10.121.99.194_GHB ICHHAPORE_S4P3</v>
      </c>
      <c r="AO1800" s="72" t="e">
        <f t="shared" ca="1" si="475"/>
        <v>#VALUE!</v>
      </c>
      <c r="AP1800" s="7" t="str">
        <f>IFERROR(VLOOKUP(Z1800,'PASTE-DL-ALARMS'!$Q$10:$Z$2800,8,FALSE),"")</f>
        <v/>
      </c>
    </row>
    <row r="1801" spans="1:42" x14ac:dyDescent="0.25">
      <c r="A1801" s="20"/>
      <c r="B1801" s="20"/>
      <c r="C1801" s="20" t="str">
        <f>IF(D1801="Critical",MAX($C$8:C1800)+1,"")</f>
        <v/>
      </c>
      <c r="D1801" s="20" t="str">
        <f t="shared" si="459"/>
        <v>-</v>
      </c>
      <c r="E1801" s="20" t="e">
        <f>VLOOKUP('PASTE-DOWN-DL'!F1801,'SSA-CODE'!$D$4:$E$56,2,FALSE)</f>
        <v>#VALUE!</v>
      </c>
      <c r="F1801" s="48" t="e">
        <f t="shared" si="460"/>
        <v>#VALUE!</v>
      </c>
      <c r="G1801" s="48" t="e">
        <f t="shared" si="461"/>
        <v>#VALUE!</v>
      </c>
      <c r="H1801" s="20">
        <v>1792</v>
      </c>
      <c r="I1801" t="s">
        <v>16382</v>
      </c>
      <c r="J1801" t="s">
        <v>6260</v>
      </c>
      <c r="K1801" t="s">
        <v>6275</v>
      </c>
      <c r="L1801" t="s">
        <v>6262</v>
      </c>
      <c r="M1801" t="s">
        <v>6263</v>
      </c>
      <c r="N1801" t="s">
        <v>16383</v>
      </c>
      <c r="O1801" t="s">
        <v>16384</v>
      </c>
      <c r="P1801" t="s">
        <v>6266</v>
      </c>
      <c r="Q1801" t="s">
        <v>6529</v>
      </c>
      <c r="R1801" t="s">
        <v>6279</v>
      </c>
      <c r="S1801" t="s">
        <v>16385</v>
      </c>
      <c r="T1801" t="s">
        <v>6568</v>
      </c>
      <c r="U1801" t="s">
        <v>16386</v>
      </c>
      <c r="V1801" t="s">
        <v>6271</v>
      </c>
      <c r="W1801" t="s">
        <v>16387</v>
      </c>
      <c r="X1801" t="s">
        <v>6488</v>
      </c>
      <c r="Y1801" t="s">
        <v>6269</v>
      </c>
      <c r="Z1801" s="48" t="str">
        <f t="shared" si="462"/>
        <v>TEST1</v>
      </c>
      <c r="AA1801" s="48">
        <f t="shared" si="463"/>
        <v>15</v>
      </c>
      <c r="AB1801" s="48">
        <f t="shared" si="464"/>
        <v>24</v>
      </c>
      <c r="AC1801" s="48">
        <f t="shared" si="465"/>
        <v>15</v>
      </c>
      <c r="AD1801" s="48">
        <f t="shared" si="466"/>
        <v>21</v>
      </c>
      <c r="AE1801" s="48" t="str">
        <f t="shared" si="467"/>
        <v>10.121.25.104</v>
      </c>
      <c r="AF1801" s="42" t="str">
        <f t="shared" si="468"/>
        <v>10.121.15.142</v>
      </c>
      <c r="AG1801" s="7" t="str">
        <f t="shared" si="469"/>
        <v>Balisana</v>
      </c>
      <c r="AH1801" s="7" t="str">
        <f t="shared" si="470"/>
        <v>Patan</v>
      </c>
      <c r="AI1801" s="7" t="str">
        <f t="shared" si="471"/>
        <v>S3P4</v>
      </c>
      <c r="AJ1801" s="7" t="str">
        <f t="shared" si="472"/>
        <v>S3P3</v>
      </c>
      <c r="AK1801" s="7" t="str">
        <f>IFERROR(VLOOKUP(Z1801,'PASTE-DL-ALARMS'!$Q$10:$W$2200,7,FALSE),"")</f>
        <v/>
      </c>
      <c r="AL1801" s="55" t="str">
        <f>IFERROR(VLOOKUP(Z1801,'PASTE-DL-ALARMS'!$Q$10:$W$2200,3,FALSE),"")</f>
        <v/>
      </c>
      <c r="AM1801" s="7" t="str">
        <f t="shared" si="473"/>
        <v>10.121.25.104_Balisana_S3P4</v>
      </c>
      <c r="AN1801" s="55" t="str">
        <f t="shared" si="474"/>
        <v>10.121.15.142_Patan_S3P3</v>
      </c>
      <c r="AO1801" s="72" t="e">
        <f t="shared" ca="1" si="475"/>
        <v>#VALUE!</v>
      </c>
      <c r="AP1801" s="7" t="str">
        <f>IFERROR(VLOOKUP(Z1801,'PASTE-DL-ALARMS'!$Q$10:$Z$2800,8,FALSE),"")</f>
        <v/>
      </c>
    </row>
    <row r="1802" spans="1:42" x14ac:dyDescent="0.25">
      <c r="A1802" s="20"/>
      <c r="B1802" s="20"/>
      <c r="C1802" s="20" t="str">
        <f>IF(D1802="Critical",MAX($C$8:C1801)+1,"")</f>
        <v/>
      </c>
      <c r="D1802" s="20" t="str">
        <f t="shared" si="459"/>
        <v>-</v>
      </c>
      <c r="E1802" s="20" t="str">
        <f>VLOOKUP('PASTE-DOWN-DL'!F1802,'SSA-CODE'!$D$4:$E$56,2,FALSE)</f>
        <v>AHD</v>
      </c>
      <c r="F1802" s="48" t="str">
        <f t="shared" si="460"/>
        <v>SSA AM</v>
      </c>
      <c r="G1802" s="48" t="str">
        <f t="shared" si="461"/>
        <v xml:space="preserve">	SSA AM</v>
      </c>
      <c r="H1802" s="20">
        <v>1793</v>
      </c>
      <c r="I1802" t="s">
        <v>16388</v>
      </c>
      <c r="J1802" t="s">
        <v>6260</v>
      </c>
      <c r="K1802" t="s">
        <v>6261</v>
      </c>
      <c r="L1802" t="s">
        <v>6262</v>
      </c>
      <c r="M1802" t="s">
        <v>6263</v>
      </c>
      <c r="N1802" t="s">
        <v>16389</v>
      </c>
      <c r="O1802" t="s">
        <v>16390</v>
      </c>
      <c r="P1802" t="s">
        <v>6266</v>
      </c>
      <c r="Q1802" t="s">
        <v>8333</v>
      </c>
      <c r="R1802" t="s">
        <v>6279</v>
      </c>
      <c r="S1802" t="s">
        <v>6269</v>
      </c>
      <c r="T1802" t="s">
        <v>6910</v>
      </c>
      <c r="U1802" t="s">
        <v>6269</v>
      </c>
      <c r="V1802" t="s">
        <v>6271</v>
      </c>
      <c r="W1802" t="s">
        <v>16391</v>
      </c>
      <c r="X1802" t="s">
        <v>16392</v>
      </c>
      <c r="Y1802" t="s">
        <v>16393</v>
      </c>
      <c r="Z1802" s="48" t="str">
        <f t="shared" si="462"/>
        <v>SSA AM-10.121.18.65-Navrangpura(GNE)_3/1-10.121.17.196-Navrangpura_II_3/1</v>
      </c>
      <c r="AA1802" s="48">
        <f t="shared" si="463"/>
        <v>14</v>
      </c>
      <c r="AB1802" s="48">
        <f t="shared" si="464"/>
        <v>32</v>
      </c>
      <c r="AC1802" s="48">
        <f t="shared" si="465"/>
        <v>15</v>
      </c>
      <c r="AD1802" s="48">
        <f t="shared" si="466"/>
        <v>30</v>
      </c>
      <c r="AE1802" s="48" t="str">
        <f t="shared" si="467"/>
        <v>10.121.18.65</v>
      </c>
      <c r="AF1802" s="42" t="str">
        <f t="shared" si="468"/>
        <v>10.121.17.196</v>
      </c>
      <c r="AG1802" s="7" t="str">
        <f t="shared" si="469"/>
        <v>NAVRANGPURA (GNE)</v>
      </c>
      <c r="AH1802" s="7" t="str">
        <f t="shared" si="470"/>
        <v>NAVRANGPURA II</v>
      </c>
      <c r="AI1802" s="7" t="str">
        <f t="shared" si="471"/>
        <v>S3P1</v>
      </c>
      <c r="AJ1802" s="7" t="str">
        <f t="shared" si="472"/>
        <v>S3P1</v>
      </c>
      <c r="AK1802" s="7" t="str">
        <f>IFERROR(VLOOKUP(Z1802,'PASTE-DL-ALARMS'!$Q$10:$W$2200,7,FALSE),"")</f>
        <v/>
      </c>
      <c r="AL1802" s="55" t="str">
        <f>IFERROR(VLOOKUP(Z1802,'PASTE-DL-ALARMS'!$Q$10:$W$2200,3,FALSE),"")</f>
        <v/>
      </c>
      <c r="AM1802" s="7" t="str">
        <f t="shared" si="473"/>
        <v>10.121.18.65_NAVRANGPURA (GNE)_S3P1</v>
      </c>
      <c r="AN1802" s="55" t="str">
        <f t="shared" si="474"/>
        <v>10.121.17.196_NAVRANGPURA II_S3P1</v>
      </c>
      <c r="AO1802" s="72" t="e">
        <f t="shared" ca="1" si="475"/>
        <v>#VALUE!</v>
      </c>
      <c r="AP1802" s="7" t="str">
        <f>IFERROR(VLOOKUP(Z1802,'PASTE-DL-ALARMS'!$Q$10:$Z$2800,8,FALSE),"")</f>
        <v/>
      </c>
    </row>
    <row r="1803" spans="1:42" x14ac:dyDescent="0.25">
      <c r="A1803" s="20"/>
      <c r="B1803" s="20"/>
      <c r="C1803" s="20">
        <f>IF(D1803="Critical",MAX($C$8:C1802)+1,"")</f>
        <v>67</v>
      </c>
      <c r="D1803" s="20" t="str">
        <f t="shared" ref="D1803:D1866" si="476">TRIM(CLEAN(P1803))</f>
        <v>Critical</v>
      </c>
      <c r="E1803" s="20" t="str">
        <f>VLOOKUP('PASTE-DOWN-DL'!F1803,'SSA-CODE'!$D$4:$E$56,2,FALSE)</f>
        <v>BUJ</v>
      </c>
      <c r="F1803" s="48" t="str">
        <f t="shared" ref="F1803:F1866" si="477">TRIM(CLEAN(SUBSTITUTE(G1803,CHAR(160)," ")))</f>
        <v>SSA BUJ</v>
      </c>
      <c r="G1803" s="48" t="str">
        <f t="shared" ref="G1803:G1866" si="478">MID(I1803,1,SEARCH("-",I1803)-1)</f>
        <v xml:space="preserve">	SSA BUJ</v>
      </c>
      <c r="H1803" s="20">
        <v>1794</v>
      </c>
      <c r="I1803" t="s">
        <v>16394</v>
      </c>
      <c r="J1803" t="s">
        <v>6466</v>
      </c>
      <c r="K1803" t="s">
        <v>6275</v>
      </c>
      <c r="L1803" t="s">
        <v>6262</v>
      </c>
      <c r="M1803" t="s">
        <v>6263</v>
      </c>
      <c r="N1803" t="s">
        <v>16395</v>
      </c>
      <c r="O1803" t="s">
        <v>16396</v>
      </c>
      <c r="P1803" t="s">
        <v>6484</v>
      </c>
      <c r="Q1803" t="s">
        <v>6360</v>
      </c>
      <c r="R1803" t="s">
        <v>6279</v>
      </c>
      <c r="S1803" t="s">
        <v>16397</v>
      </c>
      <c r="T1803" t="s">
        <v>6371</v>
      </c>
      <c r="U1803" t="s">
        <v>16398</v>
      </c>
      <c r="V1803" t="s">
        <v>6271</v>
      </c>
      <c r="W1803" t="s">
        <v>16399</v>
      </c>
      <c r="X1803" t="s">
        <v>16400</v>
      </c>
      <c r="Y1803" t="s">
        <v>6269</v>
      </c>
      <c r="Z1803" s="48" t="str">
        <f t="shared" ref="Z1803:Z1866" si="479">TRIM(CLEAN(I1803))</f>
        <v>SSA BUJ-10.121.96.183-ARCHEAN_CHEMICAL_1/4-10.121.24.110-GOREWALI_2/3</v>
      </c>
      <c r="AA1803" s="48">
        <f t="shared" ref="AA1803:AA1866" si="480">SEARCH("_",N1803)</f>
        <v>15</v>
      </c>
      <c r="AB1803" s="48">
        <f t="shared" ref="AB1803:AB1866" si="481">SEARCH("_TN7",N1803)</f>
        <v>32</v>
      </c>
      <c r="AC1803" s="48">
        <f t="shared" ref="AC1803:AC1866" si="482">SEARCH("_",O1803)</f>
        <v>15</v>
      </c>
      <c r="AD1803" s="48">
        <f t="shared" ref="AD1803:AD1866" si="483">SEARCH("_TN7",O1803)</f>
        <v>24</v>
      </c>
      <c r="AE1803" s="48" t="str">
        <f t="shared" ref="AE1803:AE1866" si="484">TRIM(CLEAN(MID(N1803,1,SEARCH("_",N1803)-1)))</f>
        <v>10.121.96.183</v>
      </c>
      <c r="AF1803" s="42" t="str">
        <f t="shared" ref="AF1803:AF1866" si="485">TRIM(CLEAN(MID(O1803,1,SEARCH("_",O1803)-1)))</f>
        <v>10.121.24.110</v>
      </c>
      <c r="AG1803" s="7" t="str">
        <f t="shared" ref="AG1803:AG1866" si="486">MID(N1803,AA1803+1,AB1803-AA1803-1)</f>
        <v>ARCHEAN CHEMICAL</v>
      </c>
      <c r="AH1803" s="7" t="str">
        <f t="shared" ref="AH1803:AH1866" si="487">MID(O1803,AC1803+1,AD1803-AC1803-1)</f>
        <v>GOREWALI</v>
      </c>
      <c r="AI1803" s="7" t="str">
        <f t="shared" ref="AI1803:AI1866" si="488">RIGHT(N1803,LEN(N1803)-SEARCH("\",N1803))</f>
        <v>S1P4</v>
      </c>
      <c r="AJ1803" s="7" t="str">
        <f t="shared" ref="AJ1803:AJ1866" si="489">RIGHT(O1803,LEN(O1803)-SEARCH("\",O1803))</f>
        <v>S2P3</v>
      </c>
      <c r="AK1803" s="7" t="str">
        <f>IFERROR(VLOOKUP(Z1803,'PASTE-DL-ALARMS'!$Q$10:$W$2200,7,FALSE),"")</f>
        <v/>
      </c>
      <c r="AL1803" s="55" t="str">
        <f>IFERROR(VLOOKUP(Z1803,'PASTE-DL-ALARMS'!$Q$10:$W$2200,3,FALSE),"")</f>
        <v/>
      </c>
      <c r="AM1803" s="7" t="str">
        <f t="shared" ref="AM1803:AM1866" si="490">CONCATENATE(AE1803,"_",AG1803,"_",AI1803)</f>
        <v>10.121.96.183_ARCHEAN CHEMICAL_S1P4</v>
      </c>
      <c r="AN1803" s="55" t="str">
        <f t="shared" ref="AN1803:AN1866" si="491">CONCATENATE(AF1803,"_",AH1803,"_",AJ1803)</f>
        <v>10.121.24.110_GOREWALI_S2P3</v>
      </c>
      <c r="AO1803" s="72" t="e">
        <f t="shared" ref="AO1803:AO1866" ca="1" si="492">$AL$3-AK1803</f>
        <v>#VALUE!</v>
      </c>
      <c r="AP1803" s="7" t="str">
        <f>IFERROR(VLOOKUP(Z1803,'PASTE-DL-ALARMS'!$Q$10:$Z$2800,8,FALSE),"")</f>
        <v/>
      </c>
    </row>
    <row r="1804" spans="1:42" x14ac:dyDescent="0.25">
      <c r="A1804" s="20"/>
      <c r="B1804" s="20"/>
      <c r="C1804" s="20" t="str">
        <f>IF(D1804="Critical",MAX($C$8:C1803)+1,"")</f>
        <v/>
      </c>
      <c r="D1804" s="20" t="str">
        <f t="shared" si="476"/>
        <v>-</v>
      </c>
      <c r="E1804" s="20" t="str">
        <f>VLOOKUP('PASTE-DOWN-DL'!F1804,'SSA-CODE'!$D$4:$E$56,2,FALSE)</f>
        <v>WTR RJ</v>
      </c>
      <c r="F1804" s="48" t="str">
        <f t="shared" si="477"/>
        <v>WTR RJ</v>
      </c>
      <c r="G1804" s="48" t="str">
        <f t="shared" si="478"/>
        <v xml:space="preserve">	WTR RJ</v>
      </c>
      <c r="H1804" s="20">
        <v>1795</v>
      </c>
      <c r="I1804" t="s">
        <v>16401</v>
      </c>
      <c r="J1804" t="s">
        <v>6260</v>
      </c>
      <c r="K1804" t="s">
        <v>6261</v>
      </c>
      <c r="L1804" t="s">
        <v>6262</v>
      </c>
      <c r="M1804" t="s">
        <v>6263</v>
      </c>
      <c r="N1804" t="s">
        <v>16403</v>
      </c>
      <c r="O1804" t="s">
        <v>16402</v>
      </c>
      <c r="P1804" t="s">
        <v>6266</v>
      </c>
      <c r="Q1804" t="s">
        <v>6311</v>
      </c>
      <c r="R1804" t="s">
        <v>6776</v>
      </c>
      <c r="S1804" t="s">
        <v>6269</v>
      </c>
      <c r="T1804" t="s">
        <v>6270</v>
      </c>
      <c r="U1804" t="s">
        <v>6269</v>
      </c>
      <c r="V1804" t="s">
        <v>6271</v>
      </c>
      <c r="W1804" t="s">
        <v>16404</v>
      </c>
      <c r="X1804" t="s">
        <v>16405</v>
      </c>
      <c r="Y1804" t="s">
        <v>6269</v>
      </c>
      <c r="Z1804" s="48" t="str">
        <f t="shared" si="479"/>
        <v>WTR RJ-10.121.96.36-AMRELI 2_B2_3/1-10.121.96.39-BABRA_B2_4/1</v>
      </c>
      <c r="AA1804" s="48">
        <f t="shared" si="480"/>
        <v>14</v>
      </c>
      <c r="AB1804" s="48">
        <f t="shared" si="481"/>
        <v>20</v>
      </c>
      <c r="AC1804" s="48">
        <f t="shared" si="482"/>
        <v>14</v>
      </c>
      <c r="AD1804" s="48">
        <f t="shared" si="483"/>
        <v>23</v>
      </c>
      <c r="AE1804" s="48" t="str">
        <f t="shared" si="484"/>
        <v>10.121.96.39</v>
      </c>
      <c r="AF1804" s="42" t="str">
        <f t="shared" si="485"/>
        <v>10.121.96.36</v>
      </c>
      <c r="AG1804" s="7" t="str">
        <f t="shared" si="486"/>
        <v>BABRA</v>
      </c>
      <c r="AH1804" s="7" t="str">
        <f t="shared" si="487"/>
        <v>AMRELI 2</v>
      </c>
      <c r="AI1804" s="7" t="str">
        <f t="shared" si="488"/>
        <v>S4P1</v>
      </c>
      <c r="AJ1804" s="7" t="str">
        <f t="shared" si="489"/>
        <v>S3P1</v>
      </c>
      <c r="AK1804" s="7" t="str">
        <f>IFERROR(VLOOKUP(Z1804,'PASTE-DL-ALARMS'!$Q$10:$W$2200,7,FALSE),"")</f>
        <v/>
      </c>
      <c r="AL1804" s="55" t="str">
        <f>IFERROR(VLOOKUP(Z1804,'PASTE-DL-ALARMS'!$Q$10:$W$2200,3,FALSE),"")</f>
        <v/>
      </c>
      <c r="AM1804" s="7" t="str">
        <f t="shared" si="490"/>
        <v>10.121.96.39_BABRA_S4P1</v>
      </c>
      <c r="AN1804" s="55" t="str">
        <f t="shared" si="491"/>
        <v>10.121.96.36_AMRELI 2_S3P1</v>
      </c>
      <c r="AO1804" s="72" t="e">
        <f t="shared" ca="1" si="492"/>
        <v>#VALUE!</v>
      </c>
      <c r="AP1804" s="7" t="str">
        <f>IFERROR(VLOOKUP(Z1804,'PASTE-DL-ALARMS'!$Q$10:$Z$2800,8,FALSE),"")</f>
        <v/>
      </c>
    </row>
    <row r="1805" spans="1:42" x14ac:dyDescent="0.25">
      <c r="A1805" s="20"/>
      <c r="B1805" s="20"/>
      <c r="C1805" s="20" t="str">
        <f>IF(D1805="Critical",MAX($C$8:C1804)+1,"")</f>
        <v/>
      </c>
      <c r="D1805" s="20" t="str">
        <f t="shared" si="476"/>
        <v>-</v>
      </c>
      <c r="E1805" s="20" t="str">
        <f>VLOOKUP('PASTE-DOWN-DL'!F1805,'SSA-CODE'!$D$4:$E$56,2,FALSE)</f>
        <v>BHV</v>
      </c>
      <c r="F1805" s="48" t="str">
        <f t="shared" si="477"/>
        <v>SSA BV</v>
      </c>
      <c r="G1805" s="48" t="str">
        <f t="shared" si="478"/>
        <v xml:space="preserve">	SSA BV</v>
      </c>
      <c r="H1805" s="20">
        <v>1796</v>
      </c>
      <c r="I1805" t="s">
        <v>16406</v>
      </c>
      <c r="J1805" t="s">
        <v>6260</v>
      </c>
      <c r="K1805" t="s">
        <v>6275</v>
      </c>
      <c r="L1805" t="s">
        <v>6262</v>
      </c>
      <c r="M1805" t="s">
        <v>6263</v>
      </c>
      <c r="N1805" t="s">
        <v>16407</v>
      </c>
      <c r="O1805" t="s">
        <v>16408</v>
      </c>
      <c r="P1805" t="s">
        <v>6266</v>
      </c>
      <c r="Q1805" t="s">
        <v>6629</v>
      </c>
      <c r="R1805" t="s">
        <v>6630</v>
      </c>
      <c r="S1805" t="s">
        <v>15866</v>
      </c>
      <c r="T1805" t="s">
        <v>6770</v>
      </c>
      <c r="U1805" t="s">
        <v>15866</v>
      </c>
      <c r="V1805" t="s">
        <v>6271</v>
      </c>
      <c r="W1805" t="s">
        <v>16409</v>
      </c>
      <c r="X1805" t="s">
        <v>16410</v>
      </c>
      <c r="Y1805" t="s">
        <v>6269</v>
      </c>
      <c r="Z1805" s="48" t="str">
        <f t="shared" si="479"/>
        <v>SSA BV-10.121.17.182-Lakhanka_1/5_A1-10.121.17.181-Khadsaliya-A1_2/5</v>
      </c>
      <c r="AA1805" s="48">
        <f t="shared" si="480"/>
        <v>15</v>
      </c>
      <c r="AB1805" s="48">
        <f t="shared" si="481"/>
        <v>26</v>
      </c>
      <c r="AC1805" s="48">
        <f t="shared" si="482"/>
        <v>15</v>
      </c>
      <c r="AD1805" s="48">
        <f t="shared" si="483"/>
        <v>24</v>
      </c>
      <c r="AE1805" s="48" t="str">
        <f t="shared" si="484"/>
        <v>10.121.17.181</v>
      </c>
      <c r="AF1805" s="42" t="str">
        <f t="shared" si="485"/>
        <v>10.121.17.182</v>
      </c>
      <c r="AG1805" s="7" t="str">
        <f t="shared" si="486"/>
        <v>KHADSALIYA</v>
      </c>
      <c r="AH1805" s="7" t="str">
        <f t="shared" si="487"/>
        <v>LAKHANKA</v>
      </c>
      <c r="AI1805" s="7" t="str">
        <f t="shared" si="488"/>
        <v>S2P5</v>
      </c>
      <c r="AJ1805" s="7" t="str">
        <f t="shared" si="489"/>
        <v>S1P5</v>
      </c>
      <c r="AK1805" s="7" t="str">
        <f>IFERROR(VLOOKUP(Z1805,'PASTE-DL-ALARMS'!$Q$10:$W$2200,7,FALSE),"")</f>
        <v/>
      </c>
      <c r="AL1805" s="55" t="str">
        <f>IFERROR(VLOOKUP(Z1805,'PASTE-DL-ALARMS'!$Q$10:$W$2200,3,FALSE),"")</f>
        <v/>
      </c>
      <c r="AM1805" s="7" t="str">
        <f t="shared" si="490"/>
        <v>10.121.17.181_KHADSALIYA_S2P5</v>
      </c>
      <c r="AN1805" s="55" t="str">
        <f t="shared" si="491"/>
        <v>10.121.17.182_LAKHANKA_S1P5</v>
      </c>
      <c r="AO1805" s="72" t="e">
        <f t="shared" ca="1" si="492"/>
        <v>#VALUE!</v>
      </c>
      <c r="AP1805" s="7" t="str">
        <f>IFERROR(VLOOKUP(Z1805,'PASTE-DL-ALARMS'!$Q$10:$Z$2800,8,FALSE),"")</f>
        <v/>
      </c>
    </row>
    <row r="1806" spans="1:42" x14ac:dyDescent="0.25">
      <c r="A1806" s="20"/>
      <c r="B1806" s="20"/>
      <c r="C1806" s="20" t="str">
        <f>IF(D1806="Critical",MAX($C$8:C1805)+1,"")</f>
        <v/>
      </c>
      <c r="D1806" s="20" t="str">
        <f t="shared" si="476"/>
        <v>-</v>
      </c>
      <c r="E1806" s="20" t="str">
        <f>VLOOKUP('PASTE-DOWN-DL'!F1806,'SSA-CODE'!$D$4:$E$56,2,FALSE)</f>
        <v>BUJ</v>
      </c>
      <c r="F1806" s="48" t="str">
        <f t="shared" si="477"/>
        <v>SSA BUJ</v>
      </c>
      <c r="G1806" s="48" t="str">
        <f t="shared" si="478"/>
        <v xml:space="preserve">	SSA BUJ</v>
      </c>
      <c r="H1806" s="20">
        <v>1797</v>
      </c>
      <c r="I1806" t="s">
        <v>16411</v>
      </c>
      <c r="J1806" t="s">
        <v>6260</v>
      </c>
      <c r="K1806" t="s">
        <v>6261</v>
      </c>
      <c r="L1806" t="s">
        <v>6262</v>
      </c>
      <c r="M1806" t="s">
        <v>6263</v>
      </c>
      <c r="N1806" t="s">
        <v>16412</v>
      </c>
      <c r="O1806" t="s">
        <v>16413</v>
      </c>
      <c r="P1806" t="s">
        <v>6266</v>
      </c>
      <c r="Q1806" t="s">
        <v>6400</v>
      </c>
      <c r="R1806" t="s">
        <v>6608</v>
      </c>
      <c r="S1806" t="s">
        <v>16414</v>
      </c>
      <c r="T1806" t="s">
        <v>6321</v>
      </c>
      <c r="U1806" t="s">
        <v>6346</v>
      </c>
      <c r="V1806" t="s">
        <v>6271</v>
      </c>
      <c r="W1806" t="s">
        <v>16415</v>
      </c>
      <c r="X1806" t="s">
        <v>16416</v>
      </c>
      <c r="Y1806" t="s">
        <v>6269</v>
      </c>
      <c r="Z1806" s="48" t="str">
        <f t="shared" si="479"/>
        <v>SSA BUJ-10.121.24.71-Gandhidham II_3/1-10.121.24.67-Gandhidham_4/1</v>
      </c>
      <c r="AA1806" s="48">
        <f t="shared" si="480"/>
        <v>14</v>
      </c>
      <c r="AB1806" s="48">
        <f t="shared" si="481"/>
        <v>28</v>
      </c>
      <c r="AC1806" s="48">
        <f t="shared" si="482"/>
        <v>14</v>
      </c>
      <c r="AD1806" s="48">
        <f t="shared" si="483"/>
        <v>25</v>
      </c>
      <c r="AE1806" s="48" t="str">
        <f t="shared" si="484"/>
        <v>10.121.24.71</v>
      </c>
      <c r="AF1806" s="42" t="str">
        <f t="shared" si="485"/>
        <v>10.121.24.67</v>
      </c>
      <c r="AG1806" s="7" t="str">
        <f t="shared" si="486"/>
        <v>Gandhidham II</v>
      </c>
      <c r="AH1806" s="7" t="str">
        <f t="shared" si="487"/>
        <v>Gandhidham</v>
      </c>
      <c r="AI1806" s="7" t="str">
        <f t="shared" si="488"/>
        <v>S3P1</v>
      </c>
      <c r="AJ1806" s="7" t="str">
        <f t="shared" si="489"/>
        <v>S4P1</v>
      </c>
      <c r="AK1806" s="7" t="str">
        <f>IFERROR(VLOOKUP(Z1806,'PASTE-DL-ALARMS'!$Q$10:$W$2200,7,FALSE),"")</f>
        <v/>
      </c>
      <c r="AL1806" s="55" t="str">
        <f>IFERROR(VLOOKUP(Z1806,'PASTE-DL-ALARMS'!$Q$10:$W$2200,3,FALSE),"")</f>
        <v/>
      </c>
      <c r="AM1806" s="7" t="str">
        <f t="shared" si="490"/>
        <v>10.121.24.71_Gandhidham II_S3P1</v>
      </c>
      <c r="AN1806" s="55" t="str">
        <f t="shared" si="491"/>
        <v>10.121.24.67_Gandhidham_S4P1</v>
      </c>
      <c r="AO1806" s="72" t="e">
        <f t="shared" ca="1" si="492"/>
        <v>#VALUE!</v>
      </c>
      <c r="AP1806" s="7" t="str">
        <f>IFERROR(VLOOKUP(Z1806,'PASTE-DL-ALARMS'!$Q$10:$Z$2800,8,FALSE),"")</f>
        <v/>
      </c>
    </row>
    <row r="1807" spans="1:42" x14ac:dyDescent="0.25">
      <c r="A1807" s="20"/>
      <c r="B1807" s="20"/>
      <c r="C1807" s="20" t="str">
        <f>IF(D1807="Critical",MAX($C$8:C1806)+1,"")</f>
        <v/>
      </c>
      <c r="D1807" s="20" t="str">
        <f t="shared" si="476"/>
        <v>-</v>
      </c>
      <c r="E1807" s="20" t="str">
        <f>VLOOKUP('PASTE-DOWN-DL'!F1807,'SSA-CODE'!$D$4:$E$56,2,FALSE)</f>
        <v>WTR AM</v>
      </c>
      <c r="F1807" s="48" t="str">
        <f t="shared" si="477"/>
        <v>WTR AM</v>
      </c>
      <c r="G1807" s="48" t="str">
        <f t="shared" si="478"/>
        <v xml:space="preserve">	WTR AM</v>
      </c>
      <c r="H1807" s="20">
        <v>1798</v>
      </c>
      <c r="I1807" t="s">
        <v>16417</v>
      </c>
      <c r="J1807" t="s">
        <v>6466</v>
      </c>
      <c r="K1807" t="s">
        <v>6275</v>
      </c>
      <c r="L1807" t="s">
        <v>6262</v>
      </c>
      <c r="M1807" t="s">
        <v>6263</v>
      </c>
      <c r="N1807" t="s">
        <v>16418</v>
      </c>
      <c r="O1807" t="s">
        <v>16419</v>
      </c>
      <c r="P1807" t="s">
        <v>6266</v>
      </c>
      <c r="Q1807" t="s">
        <v>6460</v>
      </c>
      <c r="R1807" t="s">
        <v>6279</v>
      </c>
      <c r="S1807" t="s">
        <v>7470</v>
      </c>
      <c r="T1807" t="s">
        <v>6353</v>
      </c>
      <c r="U1807" t="s">
        <v>7470</v>
      </c>
      <c r="V1807" t="s">
        <v>6271</v>
      </c>
      <c r="W1807" t="s">
        <v>16420</v>
      </c>
      <c r="X1807" t="s">
        <v>16421</v>
      </c>
      <c r="Y1807" t="s">
        <v>6269</v>
      </c>
      <c r="Z1807" s="48" t="str">
        <f t="shared" si="479"/>
        <v>WTR AM-10.121.17.148-Bhadra2_B2-10.121.16.129-Bhadra4_B2-2</v>
      </c>
      <c r="AA1807" s="48">
        <f t="shared" si="480"/>
        <v>15</v>
      </c>
      <c r="AB1807" s="48">
        <f t="shared" si="481"/>
        <v>24</v>
      </c>
      <c r="AC1807" s="48">
        <f t="shared" si="482"/>
        <v>15</v>
      </c>
      <c r="AD1807" s="48">
        <f t="shared" si="483"/>
        <v>29</v>
      </c>
      <c r="AE1807" s="48" t="str">
        <f t="shared" si="484"/>
        <v>10.121.16.138</v>
      </c>
      <c r="AF1807" s="42" t="str">
        <f t="shared" si="485"/>
        <v>10.121.16.129</v>
      </c>
      <c r="AG1807" s="7" t="str">
        <f t="shared" si="486"/>
        <v>BHADRA 2</v>
      </c>
      <c r="AH1807" s="7" t="str">
        <f t="shared" si="487"/>
        <v>Bhadra 4(GNE)</v>
      </c>
      <c r="AI1807" s="7" t="str">
        <f t="shared" si="488"/>
        <v>S6P8</v>
      </c>
      <c r="AJ1807" s="7" t="str">
        <f t="shared" si="489"/>
        <v>S6P8</v>
      </c>
      <c r="AK1807" s="7" t="str">
        <f>IFERROR(VLOOKUP(Z1807,'PASTE-DL-ALARMS'!$Q$10:$W$2200,7,FALSE),"")</f>
        <v/>
      </c>
      <c r="AL1807" s="55" t="str">
        <f>IFERROR(VLOOKUP(Z1807,'PASTE-DL-ALARMS'!$Q$10:$W$2200,3,FALSE),"")</f>
        <v/>
      </c>
      <c r="AM1807" s="7" t="str">
        <f t="shared" si="490"/>
        <v>10.121.16.138_BHADRA 2_S6P8</v>
      </c>
      <c r="AN1807" s="55" t="str">
        <f t="shared" si="491"/>
        <v>10.121.16.129_Bhadra 4(GNE)_S6P8</v>
      </c>
      <c r="AO1807" s="72" t="e">
        <f t="shared" ca="1" si="492"/>
        <v>#VALUE!</v>
      </c>
      <c r="AP1807" s="7" t="str">
        <f>IFERROR(VLOOKUP(Z1807,'PASTE-DL-ALARMS'!$Q$10:$Z$2800,8,FALSE),"")</f>
        <v/>
      </c>
    </row>
    <row r="1808" spans="1:42" x14ac:dyDescent="0.25">
      <c r="A1808" s="20"/>
      <c r="B1808" s="20"/>
      <c r="C1808" s="20" t="str">
        <f>IF(D1808="Critical",MAX($C$8:C1807)+1,"")</f>
        <v/>
      </c>
      <c r="D1808" s="20" t="str">
        <f t="shared" si="476"/>
        <v>-</v>
      </c>
      <c r="E1808" s="20" t="str">
        <f>VLOOKUP('PASTE-DOWN-DL'!F1808,'SSA-CODE'!$D$4:$E$56,2,FALSE)</f>
        <v>AHD</v>
      </c>
      <c r="F1808" s="48" t="str">
        <f t="shared" si="477"/>
        <v>SSA AM</v>
      </c>
      <c r="G1808" s="48" t="str">
        <f t="shared" si="478"/>
        <v xml:space="preserve">	SSA AM</v>
      </c>
      <c r="H1808" s="20">
        <v>1799</v>
      </c>
      <c r="I1808" t="s">
        <v>16422</v>
      </c>
      <c r="J1808" t="s">
        <v>6466</v>
      </c>
      <c r="K1808" t="s">
        <v>6275</v>
      </c>
      <c r="L1808" t="s">
        <v>6262</v>
      </c>
      <c r="M1808" t="s">
        <v>6263</v>
      </c>
      <c r="N1808" t="s">
        <v>16423</v>
      </c>
      <c r="O1808" t="s">
        <v>16424</v>
      </c>
      <c r="P1808" t="s">
        <v>6266</v>
      </c>
      <c r="Q1808" t="s">
        <v>6894</v>
      </c>
      <c r="R1808" t="s">
        <v>6279</v>
      </c>
      <c r="S1808" t="s">
        <v>6589</v>
      </c>
      <c r="T1808" t="s">
        <v>6287</v>
      </c>
      <c r="U1808" t="s">
        <v>6589</v>
      </c>
      <c r="V1808" t="s">
        <v>6271</v>
      </c>
      <c r="W1808" t="s">
        <v>16425</v>
      </c>
      <c r="X1808" t="s">
        <v>16426</v>
      </c>
      <c r="Y1808" t="s">
        <v>6269</v>
      </c>
      <c r="Z1808" s="48" t="str">
        <f t="shared" si="479"/>
        <v>SSA AM-10.121.18.87-TN725B_BDR_B2\S6P8-10.121.18.130-TN725B_BDR(GNE)_B2\S6P8</v>
      </c>
      <c r="AA1808" s="48">
        <f t="shared" si="480"/>
        <v>14</v>
      </c>
      <c r="AB1808" s="48">
        <f t="shared" si="481"/>
        <v>23</v>
      </c>
      <c r="AC1808" s="48">
        <f t="shared" si="482"/>
        <v>15</v>
      </c>
      <c r="AD1808" s="48">
        <f t="shared" si="483"/>
        <v>29</v>
      </c>
      <c r="AE1808" s="48" t="str">
        <f t="shared" si="484"/>
        <v>10.121.18.87</v>
      </c>
      <c r="AF1808" s="42" t="str">
        <f t="shared" si="485"/>
        <v>10.121.18.130</v>
      </c>
      <c r="AG1808" s="7" t="str">
        <f t="shared" si="486"/>
        <v>BHADRA 3</v>
      </c>
      <c r="AH1808" s="7" t="str">
        <f t="shared" si="487"/>
        <v>Bhadra(GNE) 1</v>
      </c>
      <c r="AI1808" s="7" t="str">
        <f t="shared" si="488"/>
        <v>S6P8</v>
      </c>
      <c r="AJ1808" s="7" t="str">
        <f t="shared" si="489"/>
        <v>S6P8</v>
      </c>
      <c r="AK1808" s="7" t="str">
        <f>IFERROR(VLOOKUP(Z1808,'PASTE-DL-ALARMS'!$Q$10:$W$2200,7,FALSE),"")</f>
        <v/>
      </c>
      <c r="AL1808" s="55" t="str">
        <f>IFERROR(VLOOKUP(Z1808,'PASTE-DL-ALARMS'!$Q$10:$W$2200,3,FALSE),"")</f>
        <v/>
      </c>
      <c r="AM1808" s="7" t="str">
        <f t="shared" si="490"/>
        <v>10.121.18.87_BHADRA 3_S6P8</v>
      </c>
      <c r="AN1808" s="55" t="str">
        <f t="shared" si="491"/>
        <v>10.121.18.130_Bhadra(GNE) 1_S6P8</v>
      </c>
      <c r="AO1808" s="72" t="e">
        <f t="shared" ca="1" si="492"/>
        <v>#VALUE!</v>
      </c>
      <c r="AP1808" s="7" t="str">
        <f>IFERROR(VLOOKUP(Z1808,'PASTE-DL-ALARMS'!$Q$10:$Z$2800,8,FALSE),"")</f>
        <v/>
      </c>
    </row>
    <row r="1809" spans="1:42" x14ac:dyDescent="0.25">
      <c r="A1809" s="20"/>
      <c r="B1809" s="20"/>
      <c r="C1809" s="20" t="str">
        <f>IF(D1809="Critical",MAX($C$8:C1808)+1,"")</f>
        <v/>
      </c>
      <c r="D1809" s="20" t="str">
        <f t="shared" si="476"/>
        <v>-</v>
      </c>
      <c r="E1809" s="20" t="str">
        <f>VLOOKUP('PASTE-DOWN-DL'!F1809,'SSA-CODE'!$D$4:$E$56,2,FALSE)</f>
        <v>AHD</v>
      </c>
      <c r="F1809" s="48" t="str">
        <f t="shared" si="477"/>
        <v>SSA AM</v>
      </c>
      <c r="G1809" s="48" t="str">
        <f t="shared" si="478"/>
        <v xml:space="preserve">	SSA AM</v>
      </c>
      <c r="H1809" s="20">
        <v>1800</v>
      </c>
      <c r="I1809" t="s">
        <v>16427</v>
      </c>
      <c r="J1809" t="s">
        <v>6260</v>
      </c>
      <c r="K1809" t="s">
        <v>6275</v>
      </c>
      <c r="L1809" t="s">
        <v>6262</v>
      </c>
      <c r="M1809" t="s">
        <v>6263</v>
      </c>
      <c r="N1809" t="s">
        <v>16428</v>
      </c>
      <c r="O1809" t="s">
        <v>16429</v>
      </c>
      <c r="P1809" t="s">
        <v>6266</v>
      </c>
      <c r="Q1809" t="s">
        <v>6588</v>
      </c>
      <c r="R1809" t="s">
        <v>6279</v>
      </c>
      <c r="S1809" t="s">
        <v>16430</v>
      </c>
      <c r="T1809" t="s">
        <v>6371</v>
      </c>
      <c r="U1809" t="s">
        <v>6723</v>
      </c>
      <c r="V1809" t="s">
        <v>6271</v>
      </c>
      <c r="W1809" t="s">
        <v>16431</v>
      </c>
      <c r="X1809" t="s">
        <v>16432</v>
      </c>
      <c r="Y1809" t="s">
        <v>6269</v>
      </c>
      <c r="Z1809" s="48" t="str">
        <f t="shared" si="479"/>
        <v>SSA AM-10.121.15.145-Sanand_6/4-10.121.15.166-Chharodi_3/3</v>
      </c>
      <c r="AA1809" s="48">
        <f t="shared" si="480"/>
        <v>15</v>
      </c>
      <c r="AB1809" s="48">
        <f t="shared" si="481"/>
        <v>22</v>
      </c>
      <c r="AC1809" s="48">
        <f t="shared" si="482"/>
        <v>15</v>
      </c>
      <c r="AD1809" s="48">
        <f t="shared" si="483"/>
        <v>24</v>
      </c>
      <c r="AE1809" s="48" t="str">
        <f t="shared" si="484"/>
        <v>10.121.15.145</v>
      </c>
      <c r="AF1809" s="42" t="str">
        <f t="shared" si="485"/>
        <v>10.121.15.166</v>
      </c>
      <c r="AG1809" s="7" t="str">
        <f t="shared" si="486"/>
        <v>SANAND</v>
      </c>
      <c r="AH1809" s="7" t="str">
        <f t="shared" si="487"/>
        <v>CHHARODI</v>
      </c>
      <c r="AI1809" s="7" t="str">
        <f t="shared" si="488"/>
        <v>S6P4</v>
      </c>
      <c r="AJ1809" s="7" t="str">
        <f t="shared" si="489"/>
        <v>S3P3</v>
      </c>
      <c r="AK1809" s="7" t="str">
        <f>IFERROR(VLOOKUP(Z1809,'PASTE-DL-ALARMS'!$Q$10:$W$2200,7,FALSE),"")</f>
        <v/>
      </c>
      <c r="AL1809" s="55" t="str">
        <f>IFERROR(VLOOKUP(Z1809,'PASTE-DL-ALARMS'!$Q$10:$W$2200,3,FALSE),"")</f>
        <v/>
      </c>
      <c r="AM1809" s="7" t="str">
        <f t="shared" si="490"/>
        <v>10.121.15.145_SANAND_S6P4</v>
      </c>
      <c r="AN1809" s="55" t="str">
        <f t="shared" si="491"/>
        <v>10.121.15.166_CHHARODI_S3P3</v>
      </c>
      <c r="AO1809" s="72" t="e">
        <f t="shared" ca="1" si="492"/>
        <v>#VALUE!</v>
      </c>
      <c r="AP1809" s="7" t="str">
        <f>IFERROR(VLOOKUP(Z1809,'PASTE-DL-ALARMS'!$Q$10:$Z$2800,8,FALSE),"")</f>
        <v/>
      </c>
    </row>
    <row r="1810" spans="1:42" x14ac:dyDescent="0.25">
      <c r="A1810" s="20"/>
      <c r="B1810" s="20"/>
      <c r="C1810" s="20" t="str">
        <f>IF(D1810="Critical",MAX($C$8:C1809)+1,"")</f>
        <v/>
      </c>
      <c r="D1810" s="20" t="str">
        <f t="shared" si="476"/>
        <v>-</v>
      </c>
      <c r="E1810" s="20" t="str">
        <f>VLOOKUP('PASTE-DOWN-DL'!F1810,'SSA-CODE'!$D$4:$E$56,2,FALSE)</f>
        <v>VAL</v>
      </c>
      <c r="F1810" s="48" t="str">
        <f t="shared" si="477"/>
        <v>SSA VAL</v>
      </c>
      <c r="G1810" s="48" t="str">
        <f t="shared" si="478"/>
        <v xml:space="preserve">	SSA VAL</v>
      </c>
      <c r="H1810" s="20">
        <v>1801</v>
      </c>
      <c r="I1810" t="s">
        <v>16433</v>
      </c>
      <c r="J1810" t="s">
        <v>6260</v>
      </c>
      <c r="K1810" t="s">
        <v>6275</v>
      </c>
      <c r="L1810" t="s">
        <v>6262</v>
      </c>
      <c r="M1810" t="s">
        <v>6263</v>
      </c>
      <c r="N1810" t="s">
        <v>16434</v>
      </c>
      <c r="O1810" t="s">
        <v>16435</v>
      </c>
      <c r="P1810" t="s">
        <v>6266</v>
      </c>
      <c r="Q1810" t="s">
        <v>6460</v>
      </c>
      <c r="R1810" t="s">
        <v>6279</v>
      </c>
      <c r="S1810" t="s">
        <v>11459</v>
      </c>
      <c r="T1810" t="s">
        <v>6313</v>
      </c>
      <c r="U1810" t="s">
        <v>7348</v>
      </c>
      <c r="V1810" t="s">
        <v>6271</v>
      </c>
      <c r="W1810" t="s">
        <v>11460</v>
      </c>
      <c r="X1810" t="s">
        <v>16436</v>
      </c>
      <c r="Y1810" t="s">
        <v>6269</v>
      </c>
      <c r="Z1810" s="48" t="str">
        <f t="shared" si="479"/>
        <v>SSA VAL-10.121.68.71-Kndolpada_1/6-10.121.68.99-Pratapnagar_1/6</v>
      </c>
      <c r="AA1810" s="48">
        <f t="shared" si="480"/>
        <v>14</v>
      </c>
      <c r="AB1810" s="48">
        <f t="shared" si="481"/>
        <v>26</v>
      </c>
      <c r="AC1810" s="48">
        <f t="shared" si="482"/>
        <v>14</v>
      </c>
      <c r="AD1810" s="48">
        <f t="shared" si="483"/>
        <v>26</v>
      </c>
      <c r="AE1810" s="48" t="str">
        <f t="shared" si="484"/>
        <v>10.121.68.71</v>
      </c>
      <c r="AF1810" s="42" t="str">
        <f t="shared" si="485"/>
        <v>10.121.68.99</v>
      </c>
      <c r="AG1810" s="7" t="str">
        <f t="shared" si="486"/>
        <v xml:space="preserve"> KANDOLPADA</v>
      </c>
      <c r="AH1810" s="7" t="str">
        <f t="shared" si="487"/>
        <v>PRATAPNAGAR</v>
      </c>
      <c r="AI1810" s="7" t="str">
        <f t="shared" si="488"/>
        <v>S1P6</v>
      </c>
      <c r="AJ1810" s="7" t="str">
        <f t="shared" si="489"/>
        <v>S1P6</v>
      </c>
      <c r="AK1810" s="7" t="str">
        <f>IFERROR(VLOOKUP(Z1810,'PASTE-DL-ALARMS'!$Q$10:$W$2200,7,FALSE),"")</f>
        <v/>
      </c>
      <c r="AL1810" s="55" t="str">
        <f>IFERROR(VLOOKUP(Z1810,'PASTE-DL-ALARMS'!$Q$10:$W$2200,3,FALSE),"")</f>
        <v/>
      </c>
      <c r="AM1810" s="7" t="str">
        <f t="shared" si="490"/>
        <v>10.121.68.71_ KANDOLPADA_S1P6</v>
      </c>
      <c r="AN1810" s="55" t="str">
        <f t="shared" si="491"/>
        <v>10.121.68.99_PRATAPNAGAR_S1P6</v>
      </c>
      <c r="AO1810" s="72" t="e">
        <f t="shared" ca="1" si="492"/>
        <v>#VALUE!</v>
      </c>
      <c r="AP1810" s="7" t="str">
        <f>IFERROR(VLOOKUP(Z1810,'PASTE-DL-ALARMS'!$Q$10:$Z$2800,8,FALSE),"")</f>
        <v/>
      </c>
    </row>
    <row r="1811" spans="1:42" x14ac:dyDescent="0.25">
      <c r="A1811" s="20"/>
      <c r="B1811" s="20"/>
      <c r="C1811" s="20" t="str">
        <f>IF(D1811="Critical",MAX($C$8:C1810)+1,"")</f>
        <v/>
      </c>
      <c r="D1811" s="20" t="str">
        <f t="shared" si="476"/>
        <v>-</v>
      </c>
      <c r="E1811" s="20" t="str">
        <f>VLOOKUP('PASTE-DOWN-DL'!F1811,'SSA-CODE'!$D$4:$E$56,2,FALSE)</f>
        <v>BUJ</v>
      </c>
      <c r="F1811" s="48" t="str">
        <f t="shared" si="477"/>
        <v>SSA BUJ</v>
      </c>
      <c r="G1811" s="48" t="str">
        <f t="shared" si="478"/>
        <v xml:space="preserve">	SSA BUJ</v>
      </c>
      <c r="H1811" s="20">
        <v>1802</v>
      </c>
      <c r="I1811" t="s">
        <v>16437</v>
      </c>
      <c r="J1811" t="s">
        <v>6260</v>
      </c>
      <c r="K1811" t="s">
        <v>6275</v>
      </c>
      <c r="L1811" t="s">
        <v>6262</v>
      </c>
      <c r="M1811" t="s">
        <v>6263</v>
      </c>
      <c r="N1811" t="s">
        <v>16438</v>
      </c>
      <c r="O1811" t="s">
        <v>16439</v>
      </c>
      <c r="P1811" t="s">
        <v>6266</v>
      </c>
      <c r="Q1811" t="s">
        <v>6565</v>
      </c>
      <c r="R1811" t="s">
        <v>7018</v>
      </c>
      <c r="S1811" t="s">
        <v>6269</v>
      </c>
      <c r="T1811" t="s">
        <v>9509</v>
      </c>
      <c r="U1811" t="s">
        <v>6269</v>
      </c>
      <c r="V1811" t="s">
        <v>6271</v>
      </c>
      <c r="W1811" t="s">
        <v>16440</v>
      </c>
      <c r="X1811" t="s">
        <v>16441</v>
      </c>
      <c r="Y1811" t="s">
        <v>6269</v>
      </c>
      <c r="Z1811" s="48" t="str">
        <f t="shared" si="479"/>
        <v>SSA BUJ-10.121.24.80-PADMADARSHAN BTS A1_2/5-10.121.24.81-Jila Udyog Kendra A1_1/5</v>
      </c>
      <c r="AA1811" s="48">
        <f t="shared" si="480"/>
        <v>14</v>
      </c>
      <c r="AB1811" s="48">
        <f t="shared" si="481"/>
        <v>31</v>
      </c>
      <c r="AC1811" s="48">
        <f t="shared" si="482"/>
        <v>14</v>
      </c>
      <c r="AD1811" s="48">
        <f t="shared" si="483"/>
        <v>32</v>
      </c>
      <c r="AE1811" s="48" t="str">
        <f t="shared" si="484"/>
        <v>10.121.24.80</v>
      </c>
      <c r="AF1811" s="42" t="str">
        <f t="shared" si="485"/>
        <v>10.121.24.81</v>
      </c>
      <c r="AG1811" s="7" t="str">
        <f t="shared" si="486"/>
        <v>PADMADARSHAN BTS</v>
      </c>
      <c r="AH1811" s="7" t="str">
        <f t="shared" si="487"/>
        <v>JILA UDYOG KENDRA</v>
      </c>
      <c r="AI1811" s="7" t="str">
        <f t="shared" si="488"/>
        <v>S2P5</v>
      </c>
      <c r="AJ1811" s="7" t="str">
        <f t="shared" si="489"/>
        <v>S1P5</v>
      </c>
      <c r="AK1811" s="7" t="str">
        <f>IFERROR(VLOOKUP(Z1811,'PASTE-DL-ALARMS'!$Q$10:$W$2200,7,FALSE),"")</f>
        <v/>
      </c>
      <c r="AL1811" s="55" t="str">
        <f>IFERROR(VLOOKUP(Z1811,'PASTE-DL-ALARMS'!$Q$10:$W$2200,3,FALSE),"")</f>
        <v/>
      </c>
      <c r="AM1811" s="7" t="str">
        <f t="shared" si="490"/>
        <v>10.121.24.80_PADMADARSHAN BTS_S2P5</v>
      </c>
      <c r="AN1811" s="55" t="str">
        <f t="shared" si="491"/>
        <v>10.121.24.81_JILA UDYOG KENDRA_S1P5</v>
      </c>
      <c r="AO1811" s="72" t="e">
        <f t="shared" ca="1" si="492"/>
        <v>#VALUE!</v>
      </c>
      <c r="AP1811" s="7" t="str">
        <f>IFERROR(VLOOKUP(Z1811,'PASTE-DL-ALARMS'!$Q$10:$Z$2800,8,FALSE),"")</f>
        <v/>
      </c>
    </row>
    <row r="1812" spans="1:42" x14ac:dyDescent="0.25">
      <c r="A1812" s="20"/>
      <c r="B1812" s="20"/>
      <c r="C1812" s="20" t="str">
        <f>IF(D1812="Critical",MAX($C$8:C1811)+1,"")</f>
        <v/>
      </c>
      <c r="D1812" s="20" t="str">
        <f t="shared" si="476"/>
        <v>-</v>
      </c>
      <c r="E1812" s="20" t="str">
        <f>VLOOKUP('PASTE-DOWN-DL'!F1812,'SSA-CODE'!$D$4:$E$56,2,FALSE)</f>
        <v>PLR</v>
      </c>
      <c r="F1812" s="48" t="str">
        <f t="shared" si="477"/>
        <v>SSA PNP</v>
      </c>
      <c r="G1812" s="48" t="str">
        <f t="shared" si="478"/>
        <v xml:space="preserve">	SSA PNP</v>
      </c>
      <c r="H1812" s="20">
        <v>1803</v>
      </c>
      <c r="I1812" t="s">
        <v>16442</v>
      </c>
      <c r="J1812" t="s">
        <v>6260</v>
      </c>
      <c r="K1812" t="s">
        <v>6275</v>
      </c>
      <c r="L1812" t="s">
        <v>6262</v>
      </c>
      <c r="M1812" t="s">
        <v>6263</v>
      </c>
      <c r="N1812" t="s">
        <v>16443</v>
      </c>
      <c r="O1812" t="s">
        <v>16444</v>
      </c>
      <c r="P1812" t="s">
        <v>6266</v>
      </c>
      <c r="Q1812" t="s">
        <v>7032</v>
      </c>
      <c r="R1812" t="s">
        <v>6279</v>
      </c>
      <c r="S1812" t="s">
        <v>13731</v>
      </c>
      <c r="T1812" t="s">
        <v>6313</v>
      </c>
      <c r="U1812" t="s">
        <v>13731</v>
      </c>
      <c r="V1812" t="s">
        <v>6271</v>
      </c>
      <c r="W1812" t="s">
        <v>16445</v>
      </c>
      <c r="X1812" t="s">
        <v>16446</v>
      </c>
      <c r="Y1812" t="s">
        <v>6269</v>
      </c>
      <c r="Z1812" s="48" t="str">
        <f t="shared" si="479"/>
        <v>SSA PNP-10.121.15.207-THARAD_4/6-10.121.98.135-WAV_3/2</v>
      </c>
      <c r="AA1812" s="48">
        <f t="shared" si="480"/>
        <v>15</v>
      </c>
      <c r="AB1812" s="48">
        <f t="shared" si="481"/>
        <v>22</v>
      </c>
      <c r="AC1812" s="48">
        <f t="shared" si="482"/>
        <v>15</v>
      </c>
      <c r="AD1812" s="48">
        <f t="shared" si="483"/>
        <v>19</v>
      </c>
      <c r="AE1812" s="48" t="str">
        <f t="shared" si="484"/>
        <v>10.121.15.207</v>
      </c>
      <c r="AF1812" s="42" t="str">
        <f t="shared" si="485"/>
        <v>10.121.98.135</v>
      </c>
      <c r="AG1812" s="7" t="str">
        <f t="shared" si="486"/>
        <v>THARAD</v>
      </c>
      <c r="AH1812" s="7" t="str">
        <f t="shared" si="487"/>
        <v>WAV</v>
      </c>
      <c r="AI1812" s="7" t="str">
        <f t="shared" si="488"/>
        <v>S4P6</v>
      </c>
      <c r="AJ1812" s="7" t="str">
        <f t="shared" si="489"/>
        <v>S3P2</v>
      </c>
      <c r="AK1812" s="7" t="str">
        <f>IFERROR(VLOOKUP(Z1812,'PASTE-DL-ALARMS'!$Q$10:$W$2200,7,FALSE),"")</f>
        <v/>
      </c>
      <c r="AL1812" s="55" t="str">
        <f>IFERROR(VLOOKUP(Z1812,'PASTE-DL-ALARMS'!$Q$10:$W$2200,3,FALSE),"")</f>
        <v/>
      </c>
      <c r="AM1812" s="7" t="str">
        <f t="shared" si="490"/>
        <v>10.121.15.207_THARAD_S4P6</v>
      </c>
      <c r="AN1812" s="55" t="str">
        <f t="shared" si="491"/>
        <v>10.121.98.135_WAV_S3P2</v>
      </c>
      <c r="AO1812" s="72" t="e">
        <f t="shared" ca="1" si="492"/>
        <v>#VALUE!</v>
      </c>
      <c r="AP1812" s="7" t="str">
        <f>IFERROR(VLOOKUP(Z1812,'PASTE-DL-ALARMS'!$Q$10:$Z$2800,8,FALSE),"")</f>
        <v/>
      </c>
    </row>
    <row r="1813" spans="1:42" x14ac:dyDescent="0.25">
      <c r="A1813" s="20"/>
      <c r="B1813" s="20"/>
      <c r="C1813" s="20" t="str">
        <f>IF(D1813="Critical",MAX($C$8:C1812)+1,"")</f>
        <v/>
      </c>
      <c r="D1813" s="20" t="str">
        <f t="shared" si="476"/>
        <v>-</v>
      </c>
      <c r="E1813" s="20" t="str">
        <f>VLOOKUP('PASTE-DOWN-DL'!F1813,'SSA-CODE'!$D$4:$E$56,2,FALSE)</f>
        <v>AHD</v>
      </c>
      <c r="F1813" s="48" t="str">
        <f t="shared" si="477"/>
        <v>SSA AM</v>
      </c>
      <c r="G1813" s="48" t="str">
        <f t="shared" si="478"/>
        <v xml:space="preserve">	SSA AM</v>
      </c>
      <c r="H1813" s="20">
        <v>1804</v>
      </c>
      <c r="I1813" t="s">
        <v>16447</v>
      </c>
      <c r="J1813" t="s">
        <v>6260</v>
      </c>
      <c r="K1813" t="s">
        <v>6275</v>
      </c>
      <c r="L1813" t="s">
        <v>6262</v>
      </c>
      <c r="M1813" t="s">
        <v>6263</v>
      </c>
      <c r="N1813" t="s">
        <v>16448</v>
      </c>
      <c r="O1813" t="s">
        <v>16449</v>
      </c>
      <c r="P1813" t="s">
        <v>6266</v>
      </c>
      <c r="Q1813" t="s">
        <v>6507</v>
      </c>
      <c r="R1813" t="s">
        <v>6401</v>
      </c>
      <c r="S1813" t="s">
        <v>16450</v>
      </c>
      <c r="T1813" t="s">
        <v>6800</v>
      </c>
      <c r="U1813" t="s">
        <v>6589</v>
      </c>
      <c r="V1813" t="s">
        <v>6271</v>
      </c>
      <c r="W1813" t="s">
        <v>16451</v>
      </c>
      <c r="X1813" t="s">
        <v>16452</v>
      </c>
      <c r="Y1813" t="s">
        <v>16453</v>
      </c>
      <c r="Z1813" s="48" t="str">
        <f t="shared" si="479"/>
        <v>SSA AM-10.121.18.93-GujAhmedabad_ISRO A1 / S1P5 -10.121.18.73-GujAhmedabad_P T_B1 / S3P5</v>
      </c>
      <c r="AA1813" s="48">
        <f t="shared" si="480"/>
        <v>14</v>
      </c>
      <c r="AB1813" s="48">
        <f t="shared" si="481"/>
        <v>18</v>
      </c>
      <c r="AC1813" s="48">
        <f t="shared" si="482"/>
        <v>14</v>
      </c>
      <c r="AD1813" s="48">
        <f t="shared" si="483"/>
        <v>29</v>
      </c>
      <c r="AE1813" s="48" t="str">
        <f t="shared" si="484"/>
        <v>10.121.18.73</v>
      </c>
      <c r="AF1813" s="42" t="str">
        <f t="shared" si="485"/>
        <v>10.121.18.93</v>
      </c>
      <c r="AG1813" s="7" t="str">
        <f t="shared" si="486"/>
        <v>PNT</v>
      </c>
      <c r="AH1813" s="7" t="str">
        <f t="shared" si="487"/>
        <v>ISRO Satellite</v>
      </c>
      <c r="AI1813" s="7" t="str">
        <f t="shared" si="488"/>
        <v>S3P5</v>
      </c>
      <c r="AJ1813" s="7" t="str">
        <f t="shared" si="489"/>
        <v>S1P5</v>
      </c>
      <c r="AK1813" s="7" t="str">
        <f>IFERROR(VLOOKUP(Z1813,'PASTE-DL-ALARMS'!$Q$10:$W$2200,7,FALSE),"")</f>
        <v/>
      </c>
      <c r="AL1813" s="55" t="str">
        <f>IFERROR(VLOOKUP(Z1813,'PASTE-DL-ALARMS'!$Q$10:$W$2200,3,FALSE),"")</f>
        <v/>
      </c>
      <c r="AM1813" s="7" t="str">
        <f t="shared" si="490"/>
        <v>10.121.18.73_PNT_S3P5</v>
      </c>
      <c r="AN1813" s="55" t="str">
        <f t="shared" si="491"/>
        <v>10.121.18.93_ISRO Satellite_S1P5</v>
      </c>
      <c r="AO1813" s="72" t="e">
        <f t="shared" ca="1" si="492"/>
        <v>#VALUE!</v>
      </c>
      <c r="AP1813" s="7" t="str">
        <f>IFERROR(VLOOKUP(Z1813,'PASTE-DL-ALARMS'!$Q$10:$Z$2800,8,FALSE),"")</f>
        <v/>
      </c>
    </row>
    <row r="1814" spans="1:42" x14ac:dyDescent="0.25">
      <c r="A1814" s="20"/>
      <c r="B1814" s="20"/>
      <c r="C1814" s="20" t="str">
        <f>IF(D1814="Critical",MAX($C$8:C1813)+1,"")</f>
        <v/>
      </c>
      <c r="D1814" s="20" t="str">
        <f t="shared" si="476"/>
        <v>-</v>
      </c>
      <c r="E1814" s="20" t="str">
        <f>VLOOKUP('PASTE-DOWN-DL'!F1814,'SSA-CODE'!$D$4:$E$56,2,FALSE)</f>
        <v>WTR AM</v>
      </c>
      <c r="F1814" s="48" t="str">
        <f t="shared" si="477"/>
        <v>WTR AM</v>
      </c>
      <c r="G1814" s="48" t="str">
        <f t="shared" si="478"/>
        <v xml:space="preserve">	WTR AM</v>
      </c>
      <c r="H1814" s="20">
        <v>1805</v>
      </c>
      <c r="I1814" t="s">
        <v>16454</v>
      </c>
      <c r="J1814" t="s">
        <v>6260</v>
      </c>
      <c r="K1814" t="s">
        <v>6275</v>
      </c>
      <c r="L1814" t="s">
        <v>6262</v>
      </c>
      <c r="M1814" t="s">
        <v>6263</v>
      </c>
      <c r="N1814" t="s">
        <v>16455</v>
      </c>
      <c r="O1814" t="s">
        <v>16456</v>
      </c>
      <c r="P1814" t="s">
        <v>6266</v>
      </c>
      <c r="Q1814" t="s">
        <v>6558</v>
      </c>
      <c r="R1814" t="s">
        <v>6279</v>
      </c>
      <c r="S1814" t="s">
        <v>16457</v>
      </c>
      <c r="T1814" t="s">
        <v>6471</v>
      </c>
      <c r="U1814" t="s">
        <v>7513</v>
      </c>
      <c r="V1814" t="s">
        <v>6271</v>
      </c>
      <c r="W1814" t="s">
        <v>16458</v>
      </c>
      <c r="X1814" t="s">
        <v>16459</v>
      </c>
      <c r="Y1814" t="s">
        <v>6269</v>
      </c>
      <c r="Z1814" s="48" t="str">
        <f t="shared" si="479"/>
        <v>WTR AM-10.121.15.216-TN705B_Danta_B1_4/6-10.121.15.199-TN725B_Palanpur 1_B2_4/6</v>
      </c>
      <c r="AA1814" s="48">
        <f t="shared" si="480"/>
        <v>15</v>
      </c>
      <c r="AB1814" s="48">
        <f t="shared" si="481"/>
        <v>21</v>
      </c>
      <c r="AC1814" s="48">
        <f t="shared" si="482"/>
        <v>15</v>
      </c>
      <c r="AD1814" s="48">
        <f t="shared" si="483"/>
        <v>25</v>
      </c>
      <c r="AE1814" s="48" t="str">
        <f t="shared" si="484"/>
        <v>10.121.15.216</v>
      </c>
      <c r="AF1814" s="42" t="str">
        <f t="shared" si="485"/>
        <v>10.121.15.199</v>
      </c>
      <c r="AG1814" s="7" t="str">
        <f t="shared" si="486"/>
        <v>DANTA</v>
      </c>
      <c r="AH1814" s="7" t="str">
        <f t="shared" si="487"/>
        <v>Palanpur1</v>
      </c>
      <c r="AI1814" s="7" t="str">
        <f t="shared" si="488"/>
        <v>S4P6</v>
      </c>
      <c r="AJ1814" s="7" t="str">
        <f t="shared" si="489"/>
        <v>S4P6</v>
      </c>
      <c r="AK1814" s="7" t="str">
        <f>IFERROR(VLOOKUP(Z1814,'PASTE-DL-ALARMS'!$Q$10:$W$2200,7,FALSE),"")</f>
        <v/>
      </c>
      <c r="AL1814" s="55" t="str">
        <f>IFERROR(VLOOKUP(Z1814,'PASTE-DL-ALARMS'!$Q$10:$W$2200,3,FALSE),"")</f>
        <v/>
      </c>
      <c r="AM1814" s="7" t="str">
        <f t="shared" si="490"/>
        <v>10.121.15.216_DANTA_S4P6</v>
      </c>
      <c r="AN1814" s="55" t="str">
        <f t="shared" si="491"/>
        <v>10.121.15.199_Palanpur1_S4P6</v>
      </c>
      <c r="AO1814" s="72" t="e">
        <f t="shared" ca="1" si="492"/>
        <v>#VALUE!</v>
      </c>
      <c r="AP1814" s="7" t="str">
        <f>IFERROR(VLOOKUP(Z1814,'PASTE-DL-ALARMS'!$Q$10:$Z$2800,8,FALSE),"")</f>
        <v/>
      </c>
    </row>
    <row r="1815" spans="1:42" x14ac:dyDescent="0.25">
      <c r="A1815" s="20"/>
      <c r="B1815" s="20"/>
      <c r="C1815" s="20" t="str">
        <f>IF(D1815="Critical",MAX($C$8:C1814)+1,"")</f>
        <v/>
      </c>
      <c r="D1815" s="20" t="str">
        <f t="shared" si="476"/>
        <v>-</v>
      </c>
      <c r="E1815" s="20" t="str">
        <f>VLOOKUP('PASTE-DOWN-DL'!F1815,'SSA-CODE'!$D$4:$E$56,2,FALSE)</f>
        <v>JND</v>
      </c>
      <c r="F1815" s="48" t="str">
        <f t="shared" si="477"/>
        <v>SSA JND</v>
      </c>
      <c r="G1815" s="48" t="str">
        <f t="shared" si="478"/>
        <v xml:space="preserve">	SSA JND</v>
      </c>
      <c r="H1815" s="20">
        <v>1806</v>
      </c>
      <c r="I1815" t="s">
        <v>16460</v>
      </c>
      <c r="J1815" t="s">
        <v>6260</v>
      </c>
      <c r="K1815" t="s">
        <v>6261</v>
      </c>
      <c r="L1815" t="s">
        <v>6262</v>
      </c>
      <c r="M1815" t="s">
        <v>6263</v>
      </c>
      <c r="N1815" t="s">
        <v>16461</v>
      </c>
      <c r="O1815" t="s">
        <v>16462</v>
      </c>
      <c r="P1815" t="s">
        <v>6266</v>
      </c>
      <c r="Q1815" t="s">
        <v>7273</v>
      </c>
      <c r="R1815" t="s">
        <v>6671</v>
      </c>
      <c r="S1815" t="s">
        <v>7274</v>
      </c>
      <c r="T1815" t="s">
        <v>6770</v>
      </c>
      <c r="U1815" t="s">
        <v>7274</v>
      </c>
      <c r="V1815" t="s">
        <v>6271</v>
      </c>
      <c r="W1815" t="s">
        <v>16463</v>
      </c>
      <c r="X1815" t="s">
        <v>16464</v>
      </c>
      <c r="Y1815" t="s">
        <v>6269</v>
      </c>
      <c r="Z1815" s="48" t="str">
        <f t="shared" si="479"/>
        <v>SSA JND-10.121.97.230-AJOTHA_3/1-10.121.97.231-SUTRAPADA_4/1</v>
      </c>
      <c r="AA1815" s="48">
        <f t="shared" si="480"/>
        <v>15</v>
      </c>
      <c r="AB1815" s="48">
        <f t="shared" si="481"/>
        <v>25</v>
      </c>
      <c r="AC1815" s="48">
        <f t="shared" si="482"/>
        <v>15</v>
      </c>
      <c r="AD1815" s="48">
        <f t="shared" si="483"/>
        <v>28</v>
      </c>
      <c r="AE1815" s="48" t="str">
        <f t="shared" si="484"/>
        <v>10.121.97.230</v>
      </c>
      <c r="AF1815" s="42" t="str">
        <f t="shared" si="485"/>
        <v>10.121.97.231</v>
      </c>
      <c r="AG1815" s="7" t="str">
        <f t="shared" si="486"/>
        <v>AJOTHA TE</v>
      </c>
      <c r="AH1815" s="7" t="str">
        <f t="shared" si="487"/>
        <v>SUTRAPADA TE</v>
      </c>
      <c r="AI1815" s="7" t="str">
        <f t="shared" si="488"/>
        <v>S3P1</v>
      </c>
      <c r="AJ1815" s="7" t="str">
        <f t="shared" si="489"/>
        <v>S4P1</v>
      </c>
      <c r="AK1815" s="7" t="str">
        <f>IFERROR(VLOOKUP(Z1815,'PASTE-DL-ALARMS'!$Q$10:$W$2200,7,FALSE),"")</f>
        <v/>
      </c>
      <c r="AL1815" s="55" t="str">
        <f>IFERROR(VLOOKUP(Z1815,'PASTE-DL-ALARMS'!$Q$10:$W$2200,3,FALSE),"")</f>
        <v/>
      </c>
      <c r="AM1815" s="7" t="str">
        <f t="shared" si="490"/>
        <v>10.121.97.230_AJOTHA TE_S3P1</v>
      </c>
      <c r="AN1815" s="55" t="str">
        <f t="shared" si="491"/>
        <v>10.121.97.231_SUTRAPADA TE_S4P1</v>
      </c>
      <c r="AO1815" s="72" t="e">
        <f t="shared" ca="1" si="492"/>
        <v>#VALUE!</v>
      </c>
      <c r="AP1815" s="7" t="str">
        <f>IFERROR(VLOOKUP(Z1815,'PASTE-DL-ALARMS'!$Q$10:$Z$2800,8,FALSE),"")</f>
        <v/>
      </c>
    </row>
    <row r="1816" spans="1:42" x14ac:dyDescent="0.25">
      <c r="A1816" s="20"/>
      <c r="B1816" s="20"/>
      <c r="C1816" s="20">
        <f>IF(D1816="Critical",MAX($C$8:C1815)+1,"")</f>
        <v>68</v>
      </c>
      <c r="D1816" s="20" t="str">
        <f t="shared" si="476"/>
        <v>Critical</v>
      </c>
      <c r="E1816" s="20" t="str">
        <f>VLOOKUP('PASTE-DOWN-DL'!F1816,'SSA-CODE'!$D$4:$E$56,2,FALSE)</f>
        <v>VAL</v>
      </c>
      <c r="F1816" s="48" t="str">
        <f t="shared" si="477"/>
        <v>SSA VAL</v>
      </c>
      <c r="G1816" s="48" t="str">
        <f t="shared" si="478"/>
        <v xml:space="preserve">	SSA VAL</v>
      </c>
      <c r="H1816" s="20">
        <v>1807</v>
      </c>
      <c r="I1816" t="s">
        <v>16465</v>
      </c>
      <c r="J1816" t="s">
        <v>6260</v>
      </c>
      <c r="K1816" t="s">
        <v>6275</v>
      </c>
      <c r="L1816" t="s">
        <v>6262</v>
      </c>
      <c r="M1816" t="s">
        <v>6263</v>
      </c>
      <c r="N1816" t="s">
        <v>16466</v>
      </c>
      <c r="O1816" t="s">
        <v>16467</v>
      </c>
      <c r="P1816" t="s">
        <v>6484</v>
      </c>
      <c r="Q1816" t="s">
        <v>7341</v>
      </c>
      <c r="R1816" t="s">
        <v>6279</v>
      </c>
      <c r="S1816" t="s">
        <v>14559</v>
      </c>
      <c r="T1816" t="s">
        <v>6304</v>
      </c>
      <c r="U1816" t="s">
        <v>6931</v>
      </c>
      <c r="V1816" t="s">
        <v>6271</v>
      </c>
      <c r="W1816" t="s">
        <v>16468</v>
      </c>
      <c r="X1816" t="s">
        <v>16469</v>
      </c>
      <c r="Y1816" t="s">
        <v>6269</v>
      </c>
      <c r="Z1816" s="48" t="str">
        <f t="shared" si="479"/>
        <v>SSA VAL-10.121.68.78-GEB BALITHA_1/6-10.121.68.66-Vapi_5/3</v>
      </c>
      <c r="AA1816" s="48">
        <f t="shared" si="480"/>
        <v>14</v>
      </c>
      <c r="AB1816" s="48">
        <f t="shared" si="481"/>
        <v>26</v>
      </c>
      <c r="AC1816" s="48">
        <f t="shared" si="482"/>
        <v>14</v>
      </c>
      <c r="AD1816" s="48">
        <f t="shared" si="483"/>
        <v>21</v>
      </c>
      <c r="AE1816" s="48" t="str">
        <f t="shared" si="484"/>
        <v>10.121.68.78</v>
      </c>
      <c r="AF1816" s="42" t="str">
        <f t="shared" si="485"/>
        <v>10.121.68.66</v>
      </c>
      <c r="AG1816" s="7" t="str">
        <f t="shared" si="486"/>
        <v>GEB BALITHA</v>
      </c>
      <c r="AH1816" s="7" t="str">
        <f t="shared" si="487"/>
        <v>VAPI 2</v>
      </c>
      <c r="AI1816" s="7" t="str">
        <f t="shared" si="488"/>
        <v>S1P6</v>
      </c>
      <c r="AJ1816" s="7" t="str">
        <f t="shared" si="489"/>
        <v>S5P3</v>
      </c>
      <c r="AK1816" s="7" t="str">
        <f>IFERROR(VLOOKUP(Z1816,'PASTE-DL-ALARMS'!$Q$10:$W$2200,7,FALSE),"")</f>
        <v>05-05-2026</v>
      </c>
      <c r="AL1816" s="55" t="str">
        <f>IFERROR(VLOOKUP(Z1816,'PASTE-DL-ALARMS'!$Q$10:$W$2200,3,FALSE),"")</f>
        <v>22:02:35</v>
      </c>
      <c r="AM1816" s="7" t="str">
        <f t="shared" si="490"/>
        <v>10.121.68.78_GEB BALITHA_S1P6</v>
      </c>
      <c r="AN1816" s="55" t="str">
        <f t="shared" si="491"/>
        <v>10.121.68.66_VAPI 2_S5P3</v>
      </c>
      <c r="AO1816" s="72">
        <f t="shared" ca="1" si="492"/>
        <v>10</v>
      </c>
      <c r="AP1816" s="7" t="str">
        <f>IFERROR(VLOOKUP(Z1816,'PASTE-DL-ALARMS'!$Q$10:$Z$2800,8,FALSE),"")</f>
        <v xml:space="preserve">	2026/05/05,22:02:35</v>
      </c>
    </row>
    <row r="1817" spans="1:42" x14ac:dyDescent="0.25">
      <c r="A1817" s="20"/>
      <c r="B1817" s="20"/>
      <c r="C1817" s="20" t="str">
        <f>IF(D1817="Critical",MAX($C$8:C1816)+1,"")</f>
        <v/>
      </c>
      <c r="D1817" s="20" t="str">
        <f t="shared" si="476"/>
        <v>-</v>
      </c>
      <c r="E1817" s="20" t="str">
        <f>VLOOKUP('PASTE-DOWN-DL'!F1817,'SSA-CODE'!$D$4:$E$56,2,FALSE)</f>
        <v>GDR</v>
      </c>
      <c r="F1817" s="48" t="str">
        <f t="shared" si="477"/>
        <v>SSA GDH</v>
      </c>
      <c r="G1817" s="48" t="str">
        <f t="shared" si="478"/>
        <v xml:space="preserve">	SSA GDH</v>
      </c>
      <c r="H1817" s="20">
        <v>1808</v>
      </c>
      <c r="I1817" t="s">
        <v>16470</v>
      </c>
      <c r="J1817" t="s">
        <v>6260</v>
      </c>
      <c r="K1817" t="s">
        <v>6261</v>
      </c>
      <c r="L1817" t="s">
        <v>6262</v>
      </c>
      <c r="M1817" t="s">
        <v>6263</v>
      </c>
      <c r="N1817" t="s">
        <v>16471</v>
      </c>
      <c r="O1817" t="s">
        <v>16472</v>
      </c>
      <c r="P1817" t="s">
        <v>6266</v>
      </c>
      <c r="Q1817" t="s">
        <v>6608</v>
      </c>
      <c r="R1817" t="s">
        <v>6460</v>
      </c>
      <c r="S1817" t="s">
        <v>6328</v>
      </c>
      <c r="T1817" t="s">
        <v>6287</v>
      </c>
      <c r="U1817" t="s">
        <v>6269</v>
      </c>
      <c r="V1817" t="s">
        <v>6271</v>
      </c>
      <c r="W1817" t="s">
        <v>16473</v>
      </c>
      <c r="X1817" t="s">
        <v>16474</v>
      </c>
      <c r="Y1817" t="s">
        <v>6269</v>
      </c>
      <c r="Z1817" s="48" t="str">
        <f t="shared" si="479"/>
        <v>SSA GDH-10.121.19.1-Dahod_TE(GNE)_B2_5/1-10.121.26.75-CHHAPRI_B1_4/1</v>
      </c>
      <c r="AA1817" s="48">
        <f t="shared" si="480"/>
        <v>13</v>
      </c>
      <c r="AB1817" s="48">
        <f t="shared" si="481"/>
        <v>27</v>
      </c>
      <c r="AC1817" s="48">
        <f t="shared" si="482"/>
        <v>14</v>
      </c>
      <c r="AD1817" s="48">
        <f t="shared" si="483"/>
        <v>23</v>
      </c>
      <c r="AE1817" s="48" t="str">
        <f t="shared" si="484"/>
        <v>10.121.19.1</v>
      </c>
      <c r="AF1817" s="42" t="str">
        <f t="shared" si="485"/>
        <v>10.121.26.75</v>
      </c>
      <c r="AG1817" s="7" t="str">
        <f t="shared" si="486"/>
        <v>Dahod TE(GNE)</v>
      </c>
      <c r="AH1817" s="7" t="str">
        <f t="shared" si="487"/>
        <v>CHHAPARI</v>
      </c>
      <c r="AI1817" s="7" t="str">
        <f t="shared" si="488"/>
        <v>S5P1</v>
      </c>
      <c r="AJ1817" s="7" t="str">
        <f t="shared" si="489"/>
        <v>S4P1</v>
      </c>
      <c r="AK1817" s="7" t="str">
        <f>IFERROR(VLOOKUP(Z1817,'PASTE-DL-ALARMS'!$Q$10:$W$2200,7,FALSE),"")</f>
        <v/>
      </c>
      <c r="AL1817" s="55" t="str">
        <f>IFERROR(VLOOKUP(Z1817,'PASTE-DL-ALARMS'!$Q$10:$W$2200,3,FALSE),"")</f>
        <v/>
      </c>
      <c r="AM1817" s="7" t="str">
        <f t="shared" si="490"/>
        <v>10.121.19.1_Dahod TE(GNE)_S5P1</v>
      </c>
      <c r="AN1817" s="55" t="str">
        <f t="shared" si="491"/>
        <v>10.121.26.75_CHHAPARI_S4P1</v>
      </c>
      <c r="AO1817" s="72" t="e">
        <f t="shared" ca="1" si="492"/>
        <v>#VALUE!</v>
      </c>
      <c r="AP1817" s="7" t="str">
        <f>IFERROR(VLOOKUP(Z1817,'PASTE-DL-ALARMS'!$Q$10:$Z$2800,8,FALSE),"")</f>
        <v/>
      </c>
    </row>
    <row r="1818" spans="1:42" x14ac:dyDescent="0.25">
      <c r="A1818" s="20"/>
      <c r="B1818" s="20"/>
      <c r="C1818" s="20" t="str">
        <f>IF(D1818="Critical",MAX($C$8:C1817)+1,"")</f>
        <v/>
      </c>
      <c r="D1818" s="20" t="str">
        <f t="shared" si="476"/>
        <v>-</v>
      </c>
      <c r="E1818" s="20" t="str">
        <f>VLOOKUP('PASTE-DOWN-DL'!F1818,'SSA-CODE'!$D$4:$E$56,2,FALSE)</f>
        <v>RJT</v>
      </c>
      <c r="F1818" s="48" t="str">
        <f t="shared" si="477"/>
        <v>SSA RJ</v>
      </c>
      <c r="G1818" s="48" t="str">
        <f t="shared" si="478"/>
        <v xml:space="preserve">	SSA RJ</v>
      </c>
      <c r="H1818" s="20">
        <v>1809</v>
      </c>
      <c r="I1818" t="s">
        <v>16475</v>
      </c>
      <c r="J1818" t="s">
        <v>6260</v>
      </c>
      <c r="K1818" t="s">
        <v>6275</v>
      </c>
      <c r="L1818" t="s">
        <v>6262</v>
      </c>
      <c r="M1818" t="s">
        <v>6263</v>
      </c>
      <c r="N1818" t="s">
        <v>16476</v>
      </c>
      <c r="O1818" t="s">
        <v>16477</v>
      </c>
      <c r="P1818" t="s">
        <v>6266</v>
      </c>
      <c r="Q1818" t="s">
        <v>8895</v>
      </c>
      <c r="R1818" t="s">
        <v>6279</v>
      </c>
      <c r="S1818" t="s">
        <v>7254</v>
      </c>
      <c r="T1818" t="s">
        <v>6500</v>
      </c>
      <c r="U1818" t="s">
        <v>6610</v>
      </c>
      <c r="V1818" t="s">
        <v>6271</v>
      </c>
      <c r="W1818" t="s">
        <v>16478</v>
      </c>
      <c r="X1818" t="s">
        <v>16479</v>
      </c>
      <c r="Y1818" t="s">
        <v>6269</v>
      </c>
      <c r="Z1818" s="48" t="str">
        <f t="shared" si="479"/>
        <v>SSA RJ-10.121.17.48-JASDAN_\S3P5-10.121.17.39-Kamlapur_\S1P5</v>
      </c>
      <c r="AA1818" s="48">
        <f t="shared" si="480"/>
        <v>14</v>
      </c>
      <c r="AB1818" s="48">
        <f t="shared" si="481"/>
        <v>21</v>
      </c>
      <c r="AC1818" s="48">
        <f t="shared" si="482"/>
        <v>14</v>
      </c>
      <c r="AD1818" s="48">
        <f t="shared" si="483"/>
        <v>23</v>
      </c>
      <c r="AE1818" s="48" t="str">
        <f t="shared" si="484"/>
        <v>10.121.17.48</v>
      </c>
      <c r="AF1818" s="42" t="str">
        <f t="shared" si="485"/>
        <v>10.121.17.39</v>
      </c>
      <c r="AG1818" s="7" t="str">
        <f t="shared" si="486"/>
        <v>JASDAN</v>
      </c>
      <c r="AH1818" s="7" t="str">
        <f t="shared" si="487"/>
        <v>Kamlapur</v>
      </c>
      <c r="AI1818" s="7" t="str">
        <f t="shared" si="488"/>
        <v>S3P5</v>
      </c>
      <c r="AJ1818" s="7" t="str">
        <f t="shared" si="489"/>
        <v>S1P5</v>
      </c>
      <c r="AK1818" s="7" t="str">
        <f>IFERROR(VLOOKUP(Z1818,'PASTE-DL-ALARMS'!$Q$10:$W$2200,7,FALSE),"")</f>
        <v/>
      </c>
      <c r="AL1818" s="55" t="str">
        <f>IFERROR(VLOOKUP(Z1818,'PASTE-DL-ALARMS'!$Q$10:$W$2200,3,FALSE),"")</f>
        <v/>
      </c>
      <c r="AM1818" s="7" t="str">
        <f t="shared" si="490"/>
        <v>10.121.17.48_JASDAN_S3P5</v>
      </c>
      <c r="AN1818" s="55" t="str">
        <f t="shared" si="491"/>
        <v>10.121.17.39_Kamlapur_S1P5</v>
      </c>
      <c r="AO1818" s="72" t="e">
        <f t="shared" ca="1" si="492"/>
        <v>#VALUE!</v>
      </c>
      <c r="AP1818" s="7" t="str">
        <f>IFERROR(VLOOKUP(Z1818,'PASTE-DL-ALARMS'!$Q$10:$Z$2800,8,FALSE),"")</f>
        <v/>
      </c>
    </row>
    <row r="1819" spans="1:42" x14ac:dyDescent="0.25">
      <c r="A1819" s="20"/>
      <c r="B1819" s="20"/>
      <c r="C1819" s="20" t="str">
        <f>IF(D1819="Critical",MAX($C$8:C1818)+1,"")</f>
        <v/>
      </c>
      <c r="D1819" s="20" t="str">
        <f t="shared" si="476"/>
        <v>-</v>
      </c>
      <c r="E1819" s="20" t="str">
        <f>VLOOKUP('PASTE-DOWN-DL'!F1819,'SSA-CODE'!$D$4:$E$56,2,FALSE)</f>
        <v>WTR AM</v>
      </c>
      <c r="F1819" s="48" t="str">
        <f t="shared" si="477"/>
        <v>WTR AM</v>
      </c>
      <c r="G1819" s="48" t="str">
        <f t="shared" si="478"/>
        <v xml:space="preserve">	WTR AM</v>
      </c>
      <c r="H1819" s="20">
        <v>1810</v>
      </c>
      <c r="I1819" t="s">
        <v>16480</v>
      </c>
      <c r="J1819" t="s">
        <v>6466</v>
      </c>
      <c r="K1819" t="s">
        <v>6275</v>
      </c>
      <c r="L1819" t="s">
        <v>6262</v>
      </c>
      <c r="M1819" t="s">
        <v>6263</v>
      </c>
      <c r="N1819" t="s">
        <v>16481</v>
      </c>
      <c r="O1819" t="s">
        <v>16482</v>
      </c>
      <c r="P1819" t="s">
        <v>6266</v>
      </c>
      <c r="Q1819" t="s">
        <v>7840</v>
      </c>
      <c r="R1819" t="s">
        <v>6279</v>
      </c>
      <c r="S1819" t="s">
        <v>6269</v>
      </c>
      <c r="T1819" t="s">
        <v>7260</v>
      </c>
      <c r="U1819" t="s">
        <v>6269</v>
      </c>
      <c r="V1819" t="s">
        <v>6271</v>
      </c>
      <c r="W1819" t="s">
        <v>16483</v>
      </c>
      <c r="X1819" t="s">
        <v>16484</v>
      </c>
      <c r="Y1819" t="s">
        <v>6269</v>
      </c>
      <c r="Z1819" s="48" t="str">
        <f t="shared" si="479"/>
        <v>WTR AM-10.121.68.65-TN725B_VALSAD_PH3 6/10-10.121.16.69-TN725B_Valsad_B2 6/10</v>
      </c>
      <c r="AA1819" s="48">
        <f t="shared" si="480"/>
        <v>14</v>
      </c>
      <c r="AB1819" s="48">
        <f t="shared" si="481"/>
        <v>30</v>
      </c>
      <c r="AC1819" s="48">
        <f t="shared" si="482"/>
        <v>14</v>
      </c>
      <c r="AD1819" s="48">
        <f t="shared" si="483"/>
        <v>21</v>
      </c>
      <c r="AE1819" s="48" t="str">
        <f t="shared" si="484"/>
        <v>10.121.68.65</v>
      </c>
      <c r="AF1819" s="42" t="str">
        <f t="shared" si="485"/>
        <v>10.121.16.69</v>
      </c>
      <c r="AG1819" s="7" t="str">
        <f t="shared" si="486"/>
        <v>VALSAD-OLD(GNE)</v>
      </c>
      <c r="AH1819" s="7" t="str">
        <f t="shared" si="487"/>
        <v>Valsad</v>
      </c>
      <c r="AI1819" s="7" t="str">
        <f t="shared" si="488"/>
        <v>S6P10</v>
      </c>
      <c r="AJ1819" s="7" t="str">
        <f t="shared" si="489"/>
        <v>S6P10</v>
      </c>
      <c r="AK1819" s="7" t="str">
        <f>IFERROR(VLOOKUP(Z1819,'PASTE-DL-ALARMS'!$Q$10:$W$2200,7,FALSE),"")</f>
        <v/>
      </c>
      <c r="AL1819" s="55" t="str">
        <f>IFERROR(VLOOKUP(Z1819,'PASTE-DL-ALARMS'!$Q$10:$W$2200,3,FALSE),"")</f>
        <v/>
      </c>
      <c r="AM1819" s="7" t="str">
        <f t="shared" si="490"/>
        <v>10.121.68.65_VALSAD-OLD(GNE)_S6P10</v>
      </c>
      <c r="AN1819" s="55" t="str">
        <f t="shared" si="491"/>
        <v>10.121.16.69_Valsad_S6P10</v>
      </c>
      <c r="AO1819" s="72" t="e">
        <f t="shared" ca="1" si="492"/>
        <v>#VALUE!</v>
      </c>
      <c r="AP1819" s="7" t="str">
        <f>IFERROR(VLOOKUP(Z1819,'PASTE-DL-ALARMS'!$Q$10:$Z$2800,8,FALSE),"")</f>
        <v/>
      </c>
    </row>
    <row r="1820" spans="1:42" x14ac:dyDescent="0.25">
      <c r="A1820" s="20"/>
      <c r="B1820" s="20"/>
      <c r="C1820" s="20" t="str">
        <f>IF(D1820="Critical",MAX($C$8:C1819)+1,"")</f>
        <v/>
      </c>
      <c r="D1820" s="20" t="str">
        <f t="shared" si="476"/>
        <v>-</v>
      </c>
      <c r="E1820" s="20" t="str">
        <f>VLOOKUP('PASTE-DOWN-DL'!F1820,'SSA-CODE'!$D$4:$E$56,2,FALSE)</f>
        <v>BHV</v>
      </c>
      <c r="F1820" s="48" t="str">
        <f t="shared" si="477"/>
        <v>SSA BV</v>
      </c>
      <c r="G1820" s="48" t="str">
        <f t="shared" si="478"/>
        <v xml:space="preserve">	SSA BV</v>
      </c>
      <c r="H1820" s="20">
        <v>1811</v>
      </c>
      <c r="I1820" t="s">
        <v>16485</v>
      </c>
      <c r="J1820" t="s">
        <v>6260</v>
      </c>
      <c r="K1820" t="s">
        <v>6275</v>
      </c>
      <c r="L1820" t="s">
        <v>6262</v>
      </c>
      <c r="M1820" t="s">
        <v>6263</v>
      </c>
      <c r="N1820" t="s">
        <v>16486</v>
      </c>
      <c r="O1820" t="s">
        <v>16487</v>
      </c>
      <c r="P1820" t="s">
        <v>6266</v>
      </c>
      <c r="Q1820" t="s">
        <v>7771</v>
      </c>
      <c r="R1820" t="s">
        <v>6279</v>
      </c>
      <c r="S1820" t="s">
        <v>12734</v>
      </c>
      <c r="T1820" t="s">
        <v>6500</v>
      </c>
      <c r="U1820" t="s">
        <v>11306</v>
      </c>
      <c r="V1820" t="s">
        <v>6271</v>
      </c>
      <c r="W1820" t="s">
        <v>16488</v>
      </c>
      <c r="X1820" t="s">
        <v>16489</v>
      </c>
      <c r="Y1820" t="s">
        <v>6269</v>
      </c>
      <c r="Z1820" s="48" t="str">
        <f t="shared" si="479"/>
        <v>SSA BV-10.17.177-GUNDARANA-10.121.17.178-BAGDHANA</v>
      </c>
      <c r="AA1820" s="48">
        <f t="shared" si="480"/>
        <v>15</v>
      </c>
      <c r="AB1820" s="48">
        <f t="shared" si="481"/>
        <v>25</v>
      </c>
      <c r="AC1820" s="48">
        <f t="shared" si="482"/>
        <v>15</v>
      </c>
      <c r="AD1820" s="48">
        <f t="shared" si="483"/>
        <v>24</v>
      </c>
      <c r="AE1820" s="48" t="str">
        <f t="shared" si="484"/>
        <v>10.121.17.177</v>
      </c>
      <c r="AF1820" s="42" t="str">
        <f t="shared" si="485"/>
        <v>10.121.17.178</v>
      </c>
      <c r="AG1820" s="7" t="str">
        <f t="shared" si="486"/>
        <v>GUNDARANA</v>
      </c>
      <c r="AH1820" s="7" t="str">
        <f t="shared" si="487"/>
        <v>BAGDHANA</v>
      </c>
      <c r="AI1820" s="7" t="str">
        <f t="shared" si="488"/>
        <v>S2P5</v>
      </c>
      <c r="AJ1820" s="7" t="str">
        <f t="shared" si="489"/>
        <v>S1P5</v>
      </c>
      <c r="AK1820" s="7" t="str">
        <f>IFERROR(VLOOKUP(Z1820,'PASTE-DL-ALARMS'!$Q$10:$W$2200,7,FALSE),"")</f>
        <v/>
      </c>
      <c r="AL1820" s="55" t="str">
        <f>IFERROR(VLOOKUP(Z1820,'PASTE-DL-ALARMS'!$Q$10:$W$2200,3,FALSE),"")</f>
        <v/>
      </c>
      <c r="AM1820" s="7" t="str">
        <f t="shared" si="490"/>
        <v>10.121.17.177_GUNDARANA_S2P5</v>
      </c>
      <c r="AN1820" s="55" t="str">
        <f t="shared" si="491"/>
        <v>10.121.17.178_BAGDHANA_S1P5</v>
      </c>
      <c r="AO1820" s="72" t="e">
        <f t="shared" ca="1" si="492"/>
        <v>#VALUE!</v>
      </c>
      <c r="AP1820" s="7" t="str">
        <f>IFERROR(VLOOKUP(Z1820,'PASTE-DL-ALARMS'!$Q$10:$Z$2800,8,FALSE),"")</f>
        <v/>
      </c>
    </row>
    <row r="1821" spans="1:42" x14ac:dyDescent="0.25">
      <c r="A1821" s="20"/>
      <c r="B1821" s="20"/>
      <c r="C1821" s="20" t="str">
        <f>IF(D1821="Critical",MAX($C$8:C1820)+1,"")</f>
        <v/>
      </c>
      <c r="D1821" s="20" t="str">
        <f t="shared" si="476"/>
        <v>-</v>
      </c>
      <c r="E1821" s="20" t="str">
        <f>VLOOKUP('PASTE-DOWN-DL'!F1821,'SSA-CODE'!$D$4:$E$56,2,FALSE)</f>
        <v>WTR AM</v>
      </c>
      <c r="F1821" s="48" t="str">
        <f t="shared" si="477"/>
        <v>WTR AM</v>
      </c>
      <c r="G1821" s="48" t="str">
        <f t="shared" si="478"/>
        <v xml:space="preserve">	WTR AM</v>
      </c>
      <c r="H1821" s="20">
        <v>1812</v>
      </c>
      <c r="I1821" t="s">
        <v>19553</v>
      </c>
      <c r="J1821" t="s">
        <v>6466</v>
      </c>
      <c r="K1821" t="s">
        <v>6275</v>
      </c>
      <c r="L1821" t="s">
        <v>6262</v>
      </c>
      <c r="M1821" t="s">
        <v>6263</v>
      </c>
      <c r="N1821" t="s">
        <v>16490</v>
      </c>
      <c r="O1821" t="s">
        <v>16491</v>
      </c>
      <c r="P1821" t="s">
        <v>6266</v>
      </c>
      <c r="Q1821" t="s">
        <v>6393</v>
      </c>
      <c r="R1821" t="s">
        <v>6279</v>
      </c>
      <c r="S1821" t="s">
        <v>6269</v>
      </c>
      <c r="T1821" t="s">
        <v>6462</v>
      </c>
      <c r="U1821" t="s">
        <v>6269</v>
      </c>
      <c r="V1821" t="s">
        <v>6271</v>
      </c>
      <c r="W1821" t="s">
        <v>16492</v>
      </c>
      <c r="X1821" t="s">
        <v>19554</v>
      </c>
      <c r="Y1821" t="s">
        <v>6269</v>
      </c>
      <c r="Z1821" s="48" t="str">
        <f t="shared" si="479"/>
        <v>WTR AM-10.121.16.243-Nadiad_3/7-10.121.16.132-Nadiad B2_3/7</v>
      </c>
      <c r="AA1821" s="48">
        <f t="shared" si="480"/>
        <v>15</v>
      </c>
      <c r="AB1821" s="48">
        <f t="shared" si="481"/>
        <v>28</v>
      </c>
      <c r="AC1821" s="48">
        <f t="shared" si="482"/>
        <v>15</v>
      </c>
      <c r="AD1821" s="48">
        <f t="shared" si="483"/>
        <v>22</v>
      </c>
      <c r="AE1821" s="48" t="str">
        <f t="shared" si="484"/>
        <v>10.121.16.243</v>
      </c>
      <c r="AF1821" s="42" t="str">
        <f t="shared" si="485"/>
        <v>10.121.16.132</v>
      </c>
      <c r="AG1821" s="7" t="str">
        <f t="shared" si="486"/>
        <v>Nadiad Micro</v>
      </c>
      <c r="AH1821" s="7" t="str">
        <f t="shared" si="487"/>
        <v>Nadiad</v>
      </c>
      <c r="AI1821" s="7" t="str">
        <f t="shared" si="488"/>
        <v>S3P7</v>
      </c>
      <c r="AJ1821" s="7" t="str">
        <f t="shared" si="489"/>
        <v>S3P7</v>
      </c>
      <c r="AK1821" s="7" t="str">
        <f>IFERROR(VLOOKUP(Z1821,'PASTE-DL-ALARMS'!$Q$10:$W$2200,7,FALSE),"")</f>
        <v/>
      </c>
      <c r="AL1821" s="55" t="str">
        <f>IFERROR(VLOOKUP(Z1821,'PASTE-DL-ALARMS'!$Q$10:$W$2200,3,FALSE),"")</f>
        <v/>
      </c>
      <c r="AM1821" s="7" t="str">
        <f t="shared" si="490"/>
        <v>10.121.16.243_Nadiad Micro_S3P7</v>
      </c>
      <c r="AN1821" s="55" t="str">
        <f t="shared" si="491"/>
        <v>10.121.16.132_Nadiad_S3P7</v>
      </c>
      <c r="AO1821" s="72" t="e">
        <f t="shared" ca="1" si="492"/>
        <v>#VALUE!</v>
      </c>
      <c r="AP1821" s="7" t="str">
        <f>IFERROR(VLOOKUP(Z1821,'PASTE-DL-ALARMS'!$Q$10:$Z$2800,8,FALSE),"")</f>
        <v/>
      </c>
    </row>
    <row r="1822" spans="1:42" x14ac:dyDescent="0.25">
      <c r="A1822" s="20"/>
      <c r="B1822" s="20"/>
      <c r="C1822" s="20" t="str">
        <f>IF(D1822="Critical",MAX($C$8:C1821)+1,"")</f>
        <v/>
      </c>
      <c r="D1822" s="20" t="str">
        <f t="shared" si="476"/>
        <v>-</v>
      </c>
      <c r="E1822" s="20" t="str">
        <f>VLOOKUP('PASTE-DOWN-DL'!F1822,'SSA-CODE'!$D$4:$E$56,2,FALSE)</f>
        <v>RJT</v>
      </c>
      <c r="F1822" s="48" t="str">
        <f t="shared" si="477"/>
        <v>SSA RJ</v>
      </c>
      <c r="G1822" s="48" t="str">
        <f t="shared" si="478"/>
        <v xml:space="preserve">	SSA RJ</v>
      </c>
      <c r="H1822" s="20">
        <v>1813</v>
      </c>
      <c r="I1822" t="s">
        <v>16493</v>
      </c>
      <c r="J1822" t="s">
        <v>6260</v>
      </c>
      <c r="K1822" t="s">
        <v>6275</v>
      </c>
      <c r="L1822" t="s">
        <v>6262</v>
      </c>
      <c r="M1822" t="s">
        <v>6263</v>
      </c>
      <c r="N1822" t="s">
        <v>16494</v>
      </c>
      <c r="O1822" t="s">
        <v>16495</v>
      </c>
      <c r="P1822" t="s">
        <v>6266</v>
      </c>
      <c r="Q1822" t="s">
        <v>6423</v>
      </c>
      <c r="R1822" t="s">
        <v>6279</v>
      </c>
      <c r="S1822" t="s">
        <v>16496</v>
      </c>
      <c r="T1822" t="s">
        <v>6950</v>
      </c>
      <c r="U1822" t="s">
        <v>16496</v>
      </c>
      <c r="V1822" t="s">
        <v>6271</v>
      </c>
      <c r="W1822" t="s">
        <v>16497</v>
      </c>
      <c r="X1822" t="s">
        <v>16498</v>
      </c>
      <c r="Y1822" t="s">
        <v>6269</v>
      </c>
      <c r="Z1822" s="48" t="str">
        <f t="shared" si="479"/>
        <v>SSA RJ-10.121.68.207-Padadhari B2_4/2-10.121.68.209-Jilariya A1_1/5</v>
      </c>
      <c r="AA1822" s="48">
        <f t="shared" si="480"/>
        <v>15</v>
      </c>
      <c r="AB1822" s="48">
        <f t="shared" si="481"/>
        <v>25</v>
      </c>
      <c r="AC1822" s="48">
        <f t="shared" si="482"/>
        <v>15</v>
      </c>
      <c r="AD1822" s="48">
        <f t="shared" si="483"/>
        <v>24</v>
      </c>
      <c r="AE1822" s="48" t="str">
        <f t="shared" si="484"/>
        <v>10.121.68.207</v>
      </c>
      <c r="AF1822" s="42" t="str">
        <f t="shared" si="485"/>
        <v>10.121.68.209</v>
      </c>
      <c r="AG1822" s="7" t="str">
        <f t="shared" si="486"/>
        <v>PADADHARI</v>
      </c>
      <c r="AH1822" s="7" t="str">
        <f t="shared" si="487"/>
        <v>Jilariya</v>
      </c>
      <c r="AI1822" s="7" t="str">
        <f t="shared" si="488"/>
        <v>S4P2</v>
      </c>
      <c r="AJ1822" s="7" t="str">
        <f t="shared" si="489"/>
        <v>S1P5</v>
      </c>
      <c r="AK1822" s="7" t="str">
        <f>IFERROR(VLOOKUP(Z1822,'PASTE-DL-ALARMS'!$Q$10:$W$2200,7,FALSE),"")</f>
        <v/>
      </c>
      <c r="AL1822" s="55" t="str">
        <f>IFERROR(VLOOKUP(Z1822,'PASTE-DL-ALARMS'!$Q$10:$W$2200,3,FALSE),"")</f>
        <v/>
      </c>
      <c r="AM1822" s="7" t="str">
        <f t="shared" si="490"/>
        <v>10.121.68.207_PADADHARI_S4P2</v>
      </c>
      <c r="AN1822" s="55" t="str">
        <f t="shared" si="491"/>
        <v>10.121.68.209_Jilariya_S1P5</v>
      </c>
      <c r="AO1822" s="72" t="e">
        <f t="shared" ca="1" si="492"/>
        <v>#VALUE!</v>
      </c>
      <c r="AP1822" s="7" t="str">
        <f>IFERROR(VLOOKUP(Z1822,'PASTE-DL-ALARMS'!$Q$10:$Z$2800,8,FALSE),"")</f>
        <v/>
      </c>
    </row>
    <row r="1823" spans="1:42" x14ac:dyDescent="0.25">
      <c r="A1823" s="20"/>
      <c r="B1823" s="20"/>
      <c r="C1823" s="20" t="str">
        <f>IF(D1823="Critical",MAX($C$8:C1822)+1,"")</f>
        <v/>
      </c>
      <c r="D1823" s="20" t="str">
        <f t="shared" si="476"/>
        <v>-</v>
      </c>
      <c r="E1823" s="20" t="str">
        <f>VLOOKUP('PASTE-DOWN-DL'!F1823,'SSA-CODE'!$D$4:$E$56,2,FALSE)</f>
        <v>BUJ</v>
      </c>
      <c r="F1823" s="48" t="str">
        <f t="shared" si="477"/>
        <v>SSA BUJ</v>
      </c>
      <c r="G1823" s="48" t="str">
        <f t="shared" si="478"/>
        <v xml:space="preserve">	SSA BUJ</v>
      </c>
      <c r="H1823" s="20">
        <v>1814</v>
      </c>
      <c r="I1823" t="s">
        <v>16499</v>
      </c>
      <c r="J1823" t="s">
        <v>6260</v>
      </c>
      <c r="K1823" t="s">
        <v>6261</v>
      </c>
      <c r="L1823" t="s">
        <v>6262</v>
      </c>
      <c r="M1823" t="s">
        <v>6263</v>
      </c>
      <c r="N1823" t="s">
        <v>16500</v>
      </c>
      <c r="O1823" t="s">
        <v>16501</v>
      </c>
      <c r="P1823" t="s">
        <v>6266</v>
      </c>
      <c r="Q1823" t="s">
        <v>6587</v>
      </c>
      <c r="R1823" t="s">
        <v>7273</v>
      </c>
      <c r="S1823" t="s">
        <v>16502</v>
      </c>
      <c r="T1823" t="s">
        <v>6471</v>
      </c>
      <c r="U1823" t="s">
        <v>6510</v>
      </c>
      <c r="V1823" t="s">
        <v>6271</v>
      </c>
      <c r="W1823" t="s">
        <v>16503</v>
      </c>
      <c r="X1823" t="s">
        <v>16504</v>
      </c>
      <c r="Y1823" t="s">
        <v>6269</v>
      </c>
      <c r="Z1823" s="48" t="str">
        <f t="shared" si="479"/>
        <v>SSA BUJ-10.121.17.71-SAMKHIYALI_B2_3/1-10.121.96.162-DUDHAI_B1_3/1</v>
      </c>
      <c r="AA1823" s="48">
        <f t="shared" si="480"/>
        <v>14</v>
      </c>
      <c r="AB1823" s="48">
        <f t="shared" si="481"/>
        <v>25</v>
      </c>
      <c r="AC1823" s="48">
        <f t="shared" si="482"/>
        <v>15</v>
      </c>
      <c r="AD1823" s="48">
        <f t="shared" si="483"/>
        <v>22</v>
      </c>
      <c r="AE1823" s="48" t="str">
        <f t="shared" si="484"/>
        <v>10.121.17.71</v>
      </c>
      <c r="AF1823" s="42" t="str">
        <f t="shared" si="485"/>
        <v>10.121.96.162</v>
      </c>
      <c r="AG1823" s="7" t="str">
        <f t="shared" si="486"/>
        <v>SAMKHIYALI</v>
      </c>
      <c r="AH1823" s="7" t="str">
        <f t="shared" si="487"/>
        <v>DUDHAI</v>
      </c>
      <c r="AI1823" s="7" t="str">
        <f t="shared" si="488"/>
        <v>S3P1</v>
      </c>
      <c r="AJ1823" s="7" t="str">
        <f t="shared" si="489"/>
        <v>S3P1</v>
      </c>
      <c r="AK1823" s="7" t="str">
        <f>IFERROR(VLOOKUP(Z1823,'PASTE-DL-ALARMS'!$Q$10:$W$2200,7,FALSE),"")</f>
        <v/>
      </c>
      <c r="AL1823" s="55" t="str">
        <f>IFERROR(VLOOKUP(Z1823,'PASTE-DL-ALARMS'!$Q$10:$W$2200,3,FALSE),"")</f>
        <v/>
      </c>
      <c r="AM1823" s="7" t="str">
        <f t="shared" si="490"/>
        <v>10.121.17.71_SAMKHIYALI_S3P1</v>
      </c>
      <c r="AN1823" s="55" t="str">
        <f t="shared" si="491"/>
        <v>10.121.96.162_DUDHAI_S3P1</v>
      </c>
      <c r="AO1823" s="72" t="e">
        <f t="shared" ca="1" si="492"/>
        <v>#VALUE!</v>
      </c>
      <c r="AP1823" s="7" t="str">
        <f>IFERROR(VLOOKUP(Z1823,'PASTE-DL-ALARMS'!$Q$10:$Z$2800,8,FALSE),"")</f>
        <v/>
      </c>
    </row>
    <row r="1824" spans="1:42" x14ac:dyDescent="0.25">
      <c r="A1824" s="20"/>
      <c r="B1824" s="20"/>
      <c r="C1824" s="20" t="str">
        <f>IF(D1824="Critical",MAX($C$8:C1823)+1,"")</f>
        <v/>
      </c>
      <c r="D1824" s="20" t="str">
        <f t="shared" si="476"/>
        <v>-</v>
      </c>
      <c r="E1824" s="20" t="str">
        <f>VLOOKUP('PASTE-DOWN-DL'!F1824,'SSA-CODE'!$D$4:$E$56,2,FALSE)</f>
        <v>AHD</v>
      </c>
      <c r="F1824" s="48" t="str">
        <f t="shared" si="477"/>
        <v>SSA AM</v>
      </c>
      <c r="G1824" s="48" t="str">
        <f t="shared" si="478"/>
        <v xml:space="preserve">	SSA AM</v>
      </c>
      <c r="H1824" s="20">
        <v>1815</v>
      </c>
      <c r="I1824" t="s">
        <v>16505</v>
      </c>
      <c r="J1824" t="s">
        <v>6260</v>
      </c>
      <c r="K1824" t="s">
        <v>6261</v>
      </c>
      <c r="L1824" t="s">
        <v>6262</v>
      </c>
      <c r="M1824" t="s">
        <v>6263</v>
      </c>
      <c r="N1824" t="s">
        <v>16506</v>
      </c>
      <c r="O1824" t="s">
        <v>16507</v>
      </c>
      <c r="P1824" t="s">
        <v>6266</v>
      </c>
      <c r="Q1824" t="s">
        <v>6359</v>
      </c>
      <c r="R1824" t="s">
        <v>6686</v>
      </c>
      <c r="S1824" t="s">
        <v>6269</v>
      </c>
      <c r="T1824" t="s">
        <v>6602</v>
      </c>
      <c r="U1824" t="s">
        <v>6269</v>
      </c>
      <c r="V1824" t="s">
        <v>6271</v>
      </c>
      <c r="W1824" t="s">
        <v>16508</v>
      </c>
      <c r="X1824" t="s">
        <v>16509</v>
      </c>
      <c r="Y1824" t="s">
        <v>16510</v>
      </c>
      <c r="Z1824" s="48" t="str">
        <f t="shared" si="479"/>
        <v>SSA AM-10.121.18.205-Vatva 2_TN725B_GJ_SSA AM_PH1\S5P1-10.121.18.203-Isanpur_TN705B_GJ_SSA AM_PH1\S3P1</v>
      </c>
      <c r="AA1824" s="48">
        <f t="shared" si="480"/>
        <v>15</v>
      </c>
      <c r="AB1824" s="48">
        <f t="shared" si="481"/>
        <v>23</v>
      </c>
      <c r="AC1824" s="48">
        <f t="shared" si="482"/>
        <v>15</v>
      </c>
      <c r="AD1824" s="48">
        <f t="shared" si="483"/>
        <v>23</v>
      </c>
      <c r="AE1824" s="48" t="str">
        <f t="shared" si="484"/>
        <v>10.121.18.205</v>
      </c>
      <c r="AF1824" s="42" t="str">
        <f t="shared" si="485"/>
        <v>10.121.18.203</v>
      </c>
      <c r="AG1824" s="7" t="str">
        <f t="shared" si="486"/>
        <v>Vatva 2</v>
      </c>
      <c r="AH1824" s="7" t="str">
        <f t="shared" si="487"/>
        <v>Isanpur</v>
      </c>
      <c r="AI1824" s="7" t="str">
        <f t="shared" si="488"/>
        <v>S5P1</v>
      </c>
      <c r="AJ1824" s="7" t="str">
        <f t="shared" si="489"/>
        <v>S3P1</v>
      </c>
      <c r="AK1824" s="7" t="str">
        <f>IFERROR(VLOOKUP(Z1824,'PASTE-DL-ALARMS'!$Q$10:$W$2200,7,FALSE),"")</f>
        <v/>
      </c>
      <c r="AL1824" s="55" t="str">
        <f>IFERROR(VLOOKUP(Z1824,'PASTE-DL-ALARMS'!$Q$10:$W$2200,3,FALSE),"")</f>
        <v/>
      </c>
      <c r="AM1824" s="7" t="str">
        <f t="shared" si="490"/>
        <v>10.121.18.205_Vatva 2_S5P1</v>
      </c>
      <c r="AN1824" s="55" t="str">
        <f t="shared" si="491"/>
        <v>10.121.18.203_Isanpur_S3P1</v>
      </c>
      <c r="AO1824" s="72" t="e">
        <f t="shared" ca="1" si="492"/>
        <v>#VALUE!</v>
      </c>
      <c r="AP1824" s="7" t="str">
        <f>IFERROR(VLOOKUP(Z1824,'PASTE-DL-ALARMS'!$Q$10:$Z$2800,8,FALSE),"")</f>
        <v/>
      </c>
    </row>
    <row r="1825" spans="1:42" x14ac:dyDescent="0.25">
      <c r="A1825" s="20"/>
      <c r="B1825" s="20"/>
      <c r="C1825" s="20" t="str">
        <f>IF(D1825="Critical",MAX($C$8:C1824)+1,"")</f>
        <v/>
      </c>
      <c r="D1825" s="20" t="str">
        <f t="shared" si="476"/>
        <v>-</v>
      </c>
      <c r="E1825" s="20" t="str">
        <f>VLOOKUP('PASTE-DOWN-DL'!F1825,'SSA-CODE'!$D$4:$E$56,2,FALSE)</f>
        <v>BUJ</v>
      </c>
      <c r="F1825" s="48" t="str">
        <f t="shared" si="477"/>
        <v>SSA BUJ</v>
      </c>
      <c r="G1825" s="48" t="str">
        <f t="shared" si="478"/>
        <v xml:space="preserve">	SSA BUJ</v>
      </c>
      <c r="H1825" s="20">
        <v>1816</v>
      </c>
      <c r="I1825" t="s">
        <v>16511</v>
      </c>
      <c r="J1825" t="s">
        <v>6260</v>
      </c>
      <c r="K1825" t="s">
        <v>6275</v>
      </c>
      <c r="L1825" t="s">
        <v>6262</v>
      </c>
      <c r="M1825" t="s">
        <v>6263</v>
      </c>
      <c r="N1825" t="s">
        <v>16512</v>
      </c>
      <c r="O1825" t="s">
        <v>16513</v>
      </c>
      <c r="P1825" t="s">
        <v>6266</v>
      </c>
      <c r="Q1825" t="s">
        <v>6359</v>
      </c>
      <c r="R1825" t="s">
        <v>6279</v>
      </c>
      <c r="S1825" t="s">
        <v>16514</v>
      </c>
      <c r="T1825" t="s">
        <v>6770</v>
      </c>
      <c r="U1825" t="s">
        <v>16514</v>
      </c>
      <c r="V1825" t="s">
        <v>6271</v>
      </c>
      <c r="W1825" t="s">
        <v>16515</v>
      </c>
      <c r="X1825" t="s">
        <v>16516</v>
      </c>
      <c r="Y1825" t="s">
        <v>6269</v>
      </c>
      <c r="Z1825" s="48" t="str">
        <f t="shared" si="479"/>
        <v>SSA BUJ-10.121.96.132-Desalpar_6/2-10.121.96.144-Kalyanpar_2/5</v>
      </c>
      <c r="AA1825" s="48">
        <f t="shared" si="480"/>
        <v>15</v>
      </c>
      <c r="AB1825" s="48">
        <f t="shared" si="481"/>
        <v>24</v>
      </c>
      <c r="AC1825" s="48">
        <f t="shared" si="482"/>
        <v>15</v>
      </c>
      <c r="AD1825" s="48">
        <f t="shared" si="483"/>
        <v>25</v>
      </c>
      <c r="AE1825" s="48" t="str">
        <f t="shared" si="484"/>
        <v>10.121.96.132</v>
      </c>
      <c r="AF1825" s="42" t="str">
        <f t="shared" si="485"/>
        <v>10.121.96.144</v>
      </c>
      <c r="AG1825" s="7" t="str">
        <f t="shared" si="486"/>
        <v>Desalpar</v>
      </c>
      <c r="AH1825" s="7" t="str">
        <f t="shared" si="487"/>
        <v>KALYANPAR</v>
      </c>
      <c r="AI1825" s="7" t="str">
        <f t="shared" si="488"/>
        <v>S6P2</v>
      </c>
      <c r="AJ1825" s="7" t="str">
        <f t="shared" si="489"/>
        <v>S2P5</v>
      </c>
      <c r="AK1825" s="7" t="str">
        <f>IFERROR(VLOOKUP(Z1825,'PASTE-DL-ALARMS'!$Q$10:$W$2200,7,FALSE),"")</f>
        <v/>
      </c>
      <c r="AL1825" s="55" t="str">
        <f>IFERROR(VLOOKUP(Z1825,'PASTE-DL-ALARMS'!$Q$10:$W$2200,3,FALSE),"")</f>
        <v/>
      </c>
      <c r="AM1825" s="7" t="str">
        <f t="shared" si="490"/>
        <v>10.121.96.132_Desalpar_S6P2</v>
      </c>
      <c r="AN1825" s="55" t="str">
        <f t="shared" si="491"/>
        <v>10.121.96.144_KALYANPAR_S2P5</v>
      </c>
      <c r="AO1825" s="72" t="e">
        <f t="shared" ca="1" si="492"/>
        <v>#VALUE!</v>
      </c>
      <c r="AP1825" s="7" t="str">
        <f>IFERROR(VLOOKUP(Z1825,'PASTE-DL-ALARMS'!$Q$10:$Z$2800,8,FALSE),"")</f>
        <v/>
      </c>
    </row>
    <row r="1826" spans="1:42" x14ac:dyDescent="0.25">
      <c r="A1826" s="20"/>
      <c r="B1826" s="20"/>
      <c r="C1826" s="20" t="str">
        <f>IF(D1826="Critical",MAX($C$8:C1825)+1,"")</f>
        <v/>
      </c>
      <c r="D1826" s="20" t="str">
        <f t="shared" si="476"/>
        <v>-</v>
      </c>
      <c r="E1826" s="20" t="str">
        <f>VLOOKUP('PASTE-DOWN-DL'!F1826,'SSA-CODE'!$D$4:$E$56,2,FALSE)</f>
        <v>MSN</v>
      </c>
      <c r="F1826" s="48" t="str">
        <f t="shared" si="477"/>
        <v>SSA MEH</v>
      </c>
      <c r="G1826" s="48" t="str">
        <f t="shared" si="478"/>
        <v xml:space="preserve">	SSA MEH</v>
      </c>
      <c r="H1826" s="20">
        <v>1817</v>
      </c>
      <c r="I1826" t="s">
        <v>16517</v>
      </c>
      <c r="J1826" t="s">
        <v>6260</v>
      </c>
      <c r="K1826" t="s">
        <v>6261</v>
      </c>
      <c r="L1826" t="s">
        <v>6262</v>
      </c>
      <c r="M1826" t="s">
        <v>6263</v>
      </c>
      <c r="N1826" t="s">
        <v>16518</v>
      </c>
      <c r="O1826" t="s">
        <v>16519</v>
      </c>
      <c r="P1826" t="s">
        <v>6266</v>
      </c>
      <c r="Q1826" t="s">
        <v>6453</v>
      </c>
      <c r="R1826" t="s">
        <v>6416</v>
      </c>
      <c r="S1826" t="s">
        <v>16520</v>
      </c>
      <c r="T1826" t="s">
        <v>6568</v>
      </c>
      <c r="U1826" t="s">
        <v>6989</v>
      </c>
      <c r="V1826" t="s">
        <v>6271</v>
      </c>
      <c r="W1826" t="s">
        <v>16521</v>
      </c>
      <c r="X1826" t="s">
        <v>16522</v>
      </c>
      <c r="Y1826" t="s">
        <v>6269</v>
      </c>
      <c r="Z1826" s="48" t="str">
        <f t="shared" si="479"/>
        <v>SSA MEH-10.121.25.111-GujMehsana_CHHATRAL EXCHG-10.121.15.135-Kalol_B2</v>
      </c>
      <c r="AA1826" s="48">
        <f t="shared" si="480"/>
        <v>15</v>
      </c>
      <c r="AB1826" s="48">
        <f t="shared" si="481"/>
        <v>30</v>
      </c>
      <c r="AC1826" s="48">
        <f t="shared" si="482"/>
        <v>15</v>
      </c>
      <c r="AD1826" s="48">
        <f t="shared" si="483"/>
        <v>21</v>
      </c>
      <c r="AE1826" s="48" t="str">
        <f t="shared" si="484"/>
        <v>10.121.25.111</v>
      </c>
      <c r="AF1826" s="42" t="str">
        <f t="shared" si="485"/>
        <v>10.121.15.135</v>
      </c>
      <c r="AG1826" s="7" t="str">
        <f t="shared" si="486"/>
        <v>CHHATRAL EXCHG</v>
      </c>
      <c r="AH1826" s="7" t="str">
        <f t="shared" si="487"/>
        <v>KALOL</v>
      </c>
      <c r="AI1826" s="7" t="str">
        <f t="shared" si="488"/>
        <v>S3P1</v>
      </c>
      <c r="AJ1826" s="7" t="str">
        <f t="shared" si="489"/>
        <v>S6P1</v>
      </c>
      <c r="AK1826" s="7" t="str">
        <f>IFERROR(VLOOKUP(Z1826,'PASTE-DL-ALARMS'!$Q$10:$W$2200,7,FALSE),"")</f>
        <v/>
      </c>
      <c r="AL1826" s="55" t="str">
        <f>IFERROR(VLOOKUP(Z1826,'PASTE-DL-ALARMS'!$Q$10:$W$2200,3,FALSE),"")</f>
        <v/>
      </c>
      <c r="AM1826" s="7" t="str">
        <f t="shared" si="490"/>
        <v>10.121.25.111_CHHATRAL EXCHG_S3P1</v>
      </c>
      <c r="AN1826" s="55" t="str">
        <f t="shared" si="491"/>
        <v>10.121.15.135_KALOL_S6P1</v>
      </c>
      <c r="AO1826" s="72" t="e">
        <f t="shared" ca="1" si="492"/>
        <v>#VALUE!</v>
      </c>
      <c r="AP1826" s="7" t="str">
        <f>IFERROR(VLOOKUP(Z1826,'PASTE-DL-ALARMS'!$Q$10:$Z$2800,8,FALSE),"")</f>
        <v/>
      </c>
    </row>
    <row r="1827" spans="1:42" x14ac:dyDescent="0.25">
      <c r="A1827" s="20"/>
      <c r="B1827" s="20"/>
      <c r="C1827" s="20" t="str">
        <f>IF(D1827="Critical",MAX($C$8:C1826)+1,"")</f>
        <v/>
      </c>
      <c r="D1827" s="20" t="str">
        <f t="shared" si="476"/>
        <v>-</v>
      </c>
      <c r="E1827" s="20" t="str">
        <f>VLOOKUP('PASTE-DOWN-DL'!F1827,'SSA-CODE'!$D$4:$E$56,2,FALSE)</f>
        <v>MSN</v>
      </c>
      <c r="F1827" s="48" t="str">
        <f t="shared" si="477"/>
        <v>SSA MEH</v>
      </c>
      <c r="G1827" s="48" t="str">
        <f t="shared" si="478"/>
        <v xml:space="preserve">	SSA MEH</v>
      </c>
      <c r="H1827" s="20">
        <v>1818</v>
      </c>
      <c r="I1827" t="s">
        <v>16523</v>
      </c>
      <c r="J1827" t="s">
        <v>6466</v>
      </c>
      <c r="K1827" t="s">
        <v>6275</v>
      </c>
      <c r="L1827" t="s">
        <v>6262</v>
      </c>
      <c r="M1827" t="s">
        <v>6263</v>
      </c>
      <c r="N1827" t="s">
        <v>16524</v>
      </c>
      <c r="O1827" t="s">
        <v>16525</v>
      </c>
      <c r="P1827" t="s">
        <v>6266</v>
      </c>
      <c r="Q1827" t="s">
        <v>6294</v>
      </c>
      <c r="R1827" t="s">
        <v>6279</v>
      </c>
      <c r="S1827" t="s">
        <v>6799</v>
      </c>
      <c r="T1827" t="s">
        <v>6800</v>
      </c>
      <c r="U1827" t="s">
        <v>6801</v>
      </c>
      <c r="V1827" t="s">
        <v>6271</v>
      </c>
      <c r="W1827" t="s">
        <v>16526</v>
      </c>
      <c r="X1827" t="s">
        <v>16527</v>
      </c>
      <c r="Y1827" t="s">
        <v>6269</v>
      </c>
      <c r="Z1827" s="48" t="str">
        <f t="shared" si="479"/>
        <v>SSA MEH-10.121.15.193-Mehsana3 (GNE)_B2 / S3P10-10.121.15.129-Mehsana1_B2 / S3P10</v>
      </c>
      <c r="AA1827" s="48">
        <f t="shared" si="480"/>
        <v>15</v>
      </c>
      <c r="AB1827" s="48">
        <f t="shared" si="481"/>
        <v>29</v>
      </c>
      <c r="AC1827" s="48">
        <f t="shared" si="482"/>
        <v>15</v>
      </c>
      <c r="AD1827" s="48">
        <f t="shared" si="483"/>
        <v>24</v>
      </c>
      <c r="AE1827" s="48" t="str">
        <f t="shared" si="484"/>
        <v>10.121.15.193</v>
      </c>
      <c r="AF1827" s="42" t="str">
        <f t="shared" si="485"/>
        <v>10.121.15.129</v>
      </c>
      <c r="AG1827" s="7" t="str">
        <f t="shared" si="486"/>
        <v>Mehsana3(GNE)</v>
      </c>
      <c r="AH1827" s="7" t="str">
        <f t="shared" si="487"/>
        <v>MEHSANA1</v>
      </c>
      <c r="AI1827" s="7" t="str">
        <f t="shared" si="488"/>
        <v>S3P10</v>
      </c>
      <c r="AJ1827" s="7" t="str">
        <f t="shared" si="489"/>
        <v>S3P10</v>
      </c>
      <c r="AK1827" s="7" t="str">
        <f>IFERROR(VLOOKUP(Z1827,'PASTE-DL-ALARMS'!$Q$10:$W$2200,7,FALSE),"")</f>
        <v/>
      </c>
      <c r="AL1827" s="55" t="str">
        <f>IFERROR(VLOOKUP(Z1827,'PASTE-DL-ALARMS'!$Q$10:$W$2200,3,FALSE),"")</f>
        <v/>
      </c>
      <c r="AM1827" s="7" t="str">
        <f t="shared" si="490"/>
        <v>10.121.15.193_Mehsana3(GNE)_S3P10</v>
      </c>
      <c r="AN1827" s="55" t="str">
        <f t="shared" si="491"/>
        <v>10.121.15.129_MEHSANA1_S3P10</v>
      </c>
      <c r="AO1827" s="72" t="e">
        <f t="shared" ca="1" si="492"/>
        <v>#VALUE!</v>
      </c>
      <c r="AP1827" s="7" t="str">
        <f>IFERROR(VLOOKUP(Z1827,'PASTE-DL-ALARMS'!$Q$10:$Z$2800,8,FALSE),"")</f>
        <v/>
      </c>
    </row>
    <row r="1828" spans="1:42" x14ac:dyDescent="0.25">
      <c r="A1828" s="20"/>
      <c r="B1828" s="20"/>
      <c r="C1828" s="20" t="str">
        <f>IF(D1828="Critical",MAX($C$8:C1827)+1,"")</f>
        <v/>
      </c>
      <c r="D1828" s="20" t="str">
        <f t="shared" si="476"/>
        <v>-</v>
      </c>
      <c r="E1828" s="20" t="str">
        <f>VLOOKUP('PASTE-DOWN-DL'!F1828,'SSA-CODE'!$D$4:$E$56,2,FALSE)</f>
        <v>VDA</v>
      </c>
      <c r="F1828" s="48" t="str">
        <f t="shared" si="477"/>
        <v>SSA VDR</v>
      </c>
      <c r="G1828" s="48" t="str">
        <f t="shared" si="478"/>
        <v xml:space="preserve">	SSA VDR</v>
      </c>
      <c r="H1828" s="20">
        <v>1819</v>
      </c>
      <c r="I1828" t="s">
        <v>16528</v>
      </c>
      <c r="J1828" t="s">
        <v>6466</v>
      </c>
      <c r="K1828" t="s">
        <v>6275</v>
      </c>
      <c r="L1828" t="s">
        <v>6262</v>
      </c>
      <c r="M1828" t="s">
        <v>6263</v>
      </c>
      <c r="N1828" t="s">
        <v>16529</v>
      </c>
      <c r="O1828" t="s">
        <v>16530</v>
      </c>
      <c r="P1828" t="s">
        <v>6266</v>
      </c>
      <c r="Q1828" t="s">
        <v>6439</v>
      </c>
      <c r="R1828" t="s">
        <v>6279</v>
      </c>
      <c r="S1828" t="s">
        <v>12403</v>
      </c>
      <c r="T1828" t="s">
        <v>6313</v>
      </c>
      <c r="U1828" t="s">
        <v>6417</v>
      </c>
      <c r="V1828" t="s">
        <v>6271</v>
      </c>
      <c r="W1828" t="s">
        <v>16531</v>
      </c>
      <c r="X1828" t="s">
        <v>16532</v>
      </c>
      <c r="Y1828" t="s">
        <v>6269</v>
      </c>
      <c r="Z1828" s="48" t="str">
        <f t="shared" si="479"/>
        <v>SSA VDR-10.121.19.138-CITY 2__B2_3/8-10.121.99.150-CITY 3_B2_3/8</v>
      </c>
      <c r="AA1828" s="48">
        <f t="shared" si="480"/>
        <v>15</v>
      </c>
      <c r="AB1828" s="48">
        <f t="shared" si="481"/>
        <v>21</v>
      </c>
      <c r="AC1828" s="48">
        <f t="shared" si="482"/>
        <v>15</v>
      </c>
      <c r="AD1828" s="48">
        <f t="shared" si="483"/>
        <v>22</v>
      </c>
      <c r="AE1828" s="48" t="str">
        <f t="shared" si="484"/>
        <v>10.121.19.138</v>
      </c>
      <c r="AF1828" s="42" t="str">
        <f t="shared" si="485"/>
        <v>10.121.99.150</v>
      </c>
      <c r="AG1828" s="7" t="str">
        <f t="shared" si="486"/>
        <v>CITY2</v>
      </c>
      <c r="AH1828" s="7" t="str">
        <f t="shared" si="487"/>
        <v>CITY 3</v>
      </c>
      <c r="AI1828" s="7" t="str">
        <f t="shared" si="488"/>
        <v>S3P8</v>
      </c>
      <c r="AJ1828" s="7" t="str">
        <f t="shared" si="489"/>
        <v>S3P8</v>
      </c>
      <c r="AK1828" s="7" t="str">
        <f>IFERROR(VLOOKUP(Z1828,'PASTE-DL-ALARMS'!$Q$10:$W$2200,7,FALSE),"")</f>
        <v/>
      </c>
      <c r="AL1828" s="55" t="str">
        <f>IFERROR(VLOOKUP(Z1828,'PASTE-DL-ALARMS'!$Q$10:$W$2200,3,FALSE),"")</f>
        <v/>
      </c>
      <c r="AM1828" s="7" t="str">
        <f t="shared" si="490"/>
        <v>10.121.19.138_CITY2_S3P8</v>
      </c>
      <c r="AN1828" s="55" t="str">
        <f t="shared" si="491"/>
        <v>10.121.99.150_CITY 3_S3P8</v>
      </c>
      <c r="AO1828" s="72" t="e">
        <f t="shared" ca="1" si="492"/>
        <v>#VALUE!</v>
      </c>
      <c r="AP1828" s="7" t="str">
        <f>IFERROR(VLOOKUP(Z1828,'PASTE-DL-ALARMS'!$Q$10:$Z$2800,8,FALSE),"")</f>
        <v/>
      </c>
    </row>
    <row r="1829" spans="1:42" x14ac:dyDescent="0.25">
      <c r="A1829" s="20"/>
      <c r="B1829" s="20"/>
      <c r="C1829" s="20" t="str">
        <f>IF(D1829="Critical",MAX($C$8:C1828)+1,"")</f>
        <v/>
      </c>
      <c r="D1829" s="20" t="str">
        <f t="shared" si="476"/>
        <v>-</v>
      </c>
      <c r="E1829" s="20" t="str">
        <f>VLOOKUP('PASTE-DOWN-DL'!F1829,'SSA-CODE'!$D$4:$E$56,2,FALSE)</f>
        <v>VAL</v>
      </c>
      <c r="F1829" s="48" t="str">
        <f t="shared" si="477"/>
        <v>SSA VAL</v>
      </c>
      <c r="G1829" s="48" t="str">
        <f t="shared" si="478"/>
        <v xml:space="preserve">	SSA VAL</v>
      </c>
      <c r="H1829" s="20">
        <v>1820</v>
      </c>
      <c r="I1829" t="s">
        <v>16533</v>
      </c>
      <c r="J1829" t="s">
        <v>6466</v>
      </c>
      <c r="K1829" t="s">
        <v>6275</v>
      </c>
      <c r="L1829" t="s">
        <v>6262</v>
      </c>
      <c r="M1829" t="s">
        <v>6263</v>
      </c>
      <c r="N1829" t="s">
        <v>16534</v>
      </c>
      <c r="O1829" t="s">
        <v>16535</v>
      </c>
      <c r="P1829" t="s">
        <v>6266</v>
      </c>
      <c r="Q1829" t="s">
        <v>6335</v>
      </c>
      <c r="R1829" t="s">
        <v>6279</v>
      </c>
      <c r="S1829" t="s">
        <v>6269</v>
      </c>
      <c r="T1829" t="s">
        <v>6394</v>
      </c>
      <c r="U1829" t="s">
        <v>6269</v>
      </c>
      <c r="V1829" t="s">
        <v>6271</v>
      </c>
      <c r="W1829" t="s">
        <v>16536</v>
      </c>
      <c r="X1829" t="s">
        <v>16537</v>
      </c>
      <c r="Y1829" t="s">
        <v>6269</v>
      </c>
      <c r="Z1829" s="48" t="str">
        <f t="shared" si="479"/>
        <v>SSA VAL-10.121.16.69-VALSAD_B2_GNE-10.121.24.129-Valsad OLD TE(GNE)_5/8</v>
      </c>
      <c r="AA1829" s="48">
        <f t="shared" si="480"/>
        <v>15</v>
      </c>
      <c r="AB1829" s="48">
        <f t="shared" si="481"/>
        <v>34</v>
      </c>
      <c r="AC1829" s="48">
        <f t="shared" si="482"/>
        <v>14</v>
      </c>
      <c r="AD1829" s="48">
        <f t="shared" si="483"/>
        <v>21</v>
      </c>
      <c r="AE1829" s="48" t="str">
        <f t="shared" si="484"/>
        <v>10.121.24.129</v>
      </c>
      <c r="AF1829" s="42" t="str">
        <f t="shared" si="485"/>
        <v>10.121.16.69</v>
      </c>
      <c r="AG1829" s="7" t="str">
        <f t="shared" si="486"/>
        <v>Valsad-Old-TE(GNE)</v>
      </c>
      <c r="AH1829" s="7" t="str">
        <f t="shared" si="487"/>
        <v>Valsad</v>
      </c>
      <c r="AI1829" s="7" t="str">
        <f t="shared" si="488"/>
        <v>S5P8</v>
      </c>
      <c r="AJ1829" s="7" t="str">
        <f t="shared" si="489"/>
        <v>S5P8</v>
      </c>
      <c r="AK1829" s="7" t="str">
        <f>IFERROR(VLOOKUP(Z1829,'PASTE-DL-ALARMS'!$Q$10:$W$2200,7,FALSE),"")</f>
        <v/>
      </c>
      <c r="AL1829" s="55" t="str">
        <f>IFERROR(VLOOKUP(Z1829,'PASTE-DL-ALARMS'!$Q$10:$W$2200,3,FALSE),"")</f>
        <v/>
      </c>
      <c r="AM1829" s="7" t="str">
        <f t="shared" si="490"/>
        <v>10.121.24.129_Valsad-Old-TE(GNE)_S5P8</v>
      </c>
      <c r="AN1829" s="55" t="str">
        <f t="shared" si="491"/>
        <v>10.121.16.69_Valsad_S5P8</v>
      </c>
      <c r="AO1829" s="72" t="e">
        <f t="shared" ca="1" si="492"/>
        <v>#VALUE!</v>
      </c>
      <c r="AP1829" s="7" t="str">
        <f>IFERROR(VLOOKUP(Z1829,'PASTE-DL-ALARMS'!$Q$10:$Z$2800,8,FALSE),"")</f>
        <v/>
      </c>
    </row>
    <row r="1830" spans="1:42" x14ac:dyDescent="0.25">
      <c r="A1830" s="20"/>
      <c r="B1830" s="20"/>
      <c r="C1830" s="20" t="str">
        <f>IF(D1830="Critical",MAX($C$8:C1829)+1,"")</f>
        <v/>
      </c>
      <c r="D1830" s="20" t="str">
        <f t="shared" si="476"/>
        <v>-</v>
      </c>
      <c r="E1830" s="20" t="str">
        <f>VLOOKUP('PASTE-DOWN-DL'!F1830,'SSA-CODE'!$D$4:$E$56,2,FALSE)</f>
        <v>WTR AM</v>
      </c>
      <c r="F1830" s="48" t="str">
        <f t="shared" si="477"/>
        <v>WTR AM</v>
      </c>
      <c r="G1830" s="48" t="str">
        <f t="shared" si="478"/>
        <v xml:space="preserve">	WTR AM</v>
      </c>
      <c r="H1830" s="20">
        <v>1821</v>
      </c>
      <c r="I1830" t="s">
        <v>16538</v>
      </c>
      <c r="J1830" t="s">
        <v>6260</v>
      </c>
      <c r="K1830" t="s">
        <v>6261</v>
      </c>
      <c r="L1830" t="s">
        <v>6262</v>
      </c>
      <c r="M1830" t="s">
        <v>6263</v>
      </c>
      <c r="N1830" t="s">
        <v>16539</v>
      </c>
      <c r="O1830" t="s">
        <v>16540</v>
      </c>
      <c r="P1830" t="s">
        <v>6266</v>
      </c>
      <c r="Q1830" t="s">
        <v>6461</v>
      </c>
      <c r="R1830" t="s">
        <v>7248</v>
      </c>
      <c r="S1830" t="s">
        <v>6269</v>
      </c>
      <c r="T1830" t="s">
        <v>6387</v>
      </c>
      <c r="U1830" t="s">
        <v>6269</v>
      </c>
      <c r="V1830" t="s">
        <v>6271</v>
      </c>
      <c r="W1830" t="s">
        <v>16541</v>
      </c>
      <c r="X1830" t="s">
        <v>16542</v>
      </c>
      <c r="Y1830" t="s">
        <v>6269</v>
      </c>
      <c r="Z1830" s="48" t="str">
        <f t="shared" si="479"/>
        <v>WTR AM-10.121.16.15-TN725B Palej_B2_S3P1-10.121.16.9-TN725B_BHARUCH_B2_S6P1</v>
      </c>
      <c r="AA1830" s="48">
        <f t="shared" si="480"/>
        <v>14</v>
      </c>
      <c r="AB1830" s="48">
        <f t="shared" si="481"/>
        <v>20</v>
      </c>
      <c r="AC1830" s="48">
        <f t="shared" si="482"/>
        <v>13</v>
      </c>
      <c r="AD1830" s="48">
        <f t="shared" si="483"/>
        <v>21</v>
      </c>
      <c r="AE1830" s="48" t="str">
        <f t="shared" si="484"/>
        <v>10.121.16.15</v>
      </c>
      <c r="AF1830" s="42" t="str">
        <f t="shared" si="485"/>
        <v>10.121.16.9</v>
      </c>
      <c r="AG1830" s="7" t="str">
        <f t="shared" si="486"/>
        <v>Palej</v>
      </c>
      <c r="AH1830" s="7" t="str">
        <f t="shared" si="487"/>
        <v>Bharuch</v>
      </c>
      <c r="AI1830" s="7" t="str">
        <f t="shared" si="488"/>
        <v>S3P1</v>
      </c>
      <c r="AJ1830" s="7" t="str">
        <f t="shared" si="489"/>
        <v>S6P1</v>
      </c>
      <c r="AK1830" s="7" t="str">
        <f>IFERROR(VLOOKUP(Z1830,'PASTE-DL-ALARMS'!$Q$10:$W$2200,7,FALSE),"")</f>
        <v/>
      </c>
      <c r="AL1830" s="55" t="str">
        <f>IFERROR(VLOOKUP(Z1830,'PASTE-DL-ALARMS'!$Q$10:$W$2200,3,FALSE),"")</f>
        <v/>
      </c>
      <c r="AM1830" s="7" t="str">
        <f t="shared" si="490"/>
        <v>10.121.16.15_Palej_S3P1</v>
      </c>
      <c r="AN1830" s="55" t="str">
        <f t="shared" si="491"/>
        <v>10.121.16.9_Bharuch_S6P1</v>
      </c>
      <c r="AO1830" s="72" t="e">
        <f t="shared" ca="1" si="492"/>
        <v>#VALUE!</v>
      </c>
      <c r="AP1830" s="7" t="str">
        <f>IFERROR(VLOOKUP(Z1830,'PASTE-DL-ALARMS'!$Q$10:$Z$2800,8,FALSE),"")</f>
        <v/>
      </c>
    </row>
    <row r="1831" spans="1:42" x14ac:dyDescent="0.25">
      <c r="A1831" s="20"/>
      <c r="B1831" s="20"/>
      <c r="C1831" s="20" t="str">
        <f>IF(D1831="Critical",MAX($C$8:C1830)+1,"")</f>
        <v/>
      </c>
      <c r="D1831" s="20" t="str">
        <f t="shared" si="476"/>
        <v>-</v>
      </c>
      <c r="E1831" s="20" t="str">
        <f>VLOOKUP('PASTE-DOWN-DL'!F1831,'SSA-CODE'!$D$4:$E$56,2,FALSE)</f>
        <v>AHD</v>
      </c>
      <c r="F1831" s="48" t="str">
        <f t="shared" si="477"/>
        <v>SSA AM</v>
      </c>
      <c r="G1831" s="48" t="str">
        <f t="shared" si="478"/>
        <v xml:space="preserve">	SSA AM</v>
      </c>
      <c r="H1831" s="20">
        <v>1822</v>
      </c>
      <c r="I1831" t="s">
        <v>16543</v>
      </c>
      <c r="J1831" t="s">
        <v>6260</v>
      </c>
      <c r="K1831" t="s">
        <v>6275</v>
      </c>
      <c r="L1831" t="s">
        <v>6262</v>
      </c>
      <c r="M1831" t="s">
        <v>6263</v>
      </c>
      <c r="N1831" t="s">
        <v>16544</v>
      </c>
      <c r="O1831" t="s">
        <v>16545</v>
      </c>
      <c r="P1831" t="s">
        <v>6266</v>
      </c>
      <c r="Q1831" t="s">
        <v>7273</v>
      </c>
      <c r="R1831" t="s">
        <v>6279</v>
      </c>
      <c r="S1831" t="s">
        <v>16546</v>
      </c>
      <c r="T1831" t="s">
        <v>6371</v>
      </c>
      <c r="U1831" t="s">
        <v>6723</v>
      </c>
      <c r="V1831" t="s">
        <v>6271</v>
      </c>
      <c r="W1831" t="s">
        <v>16547</v>
      </c>
      <c r="X1831" t="s">
        <v>16548</v>
      </c>
      <c r="Y1831" t="s">
        <v>6269</v>
      </c>
      <c r="Z1831" s="48" t="str">
        <f t="shared" si="479"/>
        <v>SSA AM-10.121.18.153-RTSD_2/5-10.121.18.136-CANTONMENT_5/2</v>
      </c>
      <c r="AA1831" s="48">
        <f t="shared" si="480"/>
        <v>15</v>
      </c>
      <c r="AB1831" s="48">
        <f t="shared" si="481"/>
        <v>26</v>
      </c>
      <c r="AC1831" s="48">
        <f t="shared" si="482"/>
        <v>15</v>
      </c>
      <c r="AD1831" s="48">
        <f t="shared" si="483"/>
        <v>29</v>
      </c>
      <c r="AE1831" s="48" t="str">
        <f t="shared" si="484"/>
        <v>10.121.18.136</v>
      </c>
      <c r="AF1831" s="42" t="str">
        <f t="shared" si="485"/>
        <v>10.121.18.153</v>
      </c>
      <c r="AG1831" s="7" t="str">
        <f t="shared" si="486"/>
        <v>Cantonment</v>
      </c>
      <c r="AH1831" s="7" t="str">
        <f t="shared" si="487"/>
        <v xml:space="preserve"> RTSD SHB BTS</v>
      </c>
      <c r="AI1831" s="7" t="str">
        <f t="shared" si="488"/>
        <v>S5P2</v>
      </c>
      <c r="AJ1831" s="7" t="str">
        <f t="shared" si="489"/>
        <v>S2P5</v>
      </c>
      <c r="AK1831" s="7" t="str">
        <f>IFERROR(VLOOKUP(Z1831,'PASTE-DL-ALARMS'!$Q$10:$W$2200,7,FALSE),"")</f>
        <v/>
      </c>
      <c r="AL1831" s="55" t="str">
        <f>IFERROR(VLOOKUP(Z1831,'PASTE-DL-ALARMS'!$Q$10:$W$2200,3,FALSE),"")</f>
        <v/>
      </c>
      <c r="AM1831" s="7" t="str">
        <f t="shared" si="490"/>
        <v>10.121.18.136_Cantonment_S5P2</v>
      </c>
      <c r="AN1831" s="55" t="str">
        <f t="shared" si="491"/>
        <v>10.121.18.153_ RTSD SHB BTS_S2P5</v>
      </c>
      <c r="AO1831" s="72" t="e">
        <f t="shared" ca="1" si="492"/>
        <v>#VALUE!</v>
      </c>
      <c r="AP1831" s="7" t="str">
        <f>IFERROR(VLOOKUP(Z1831,'PASTE-DL-ALARMS'!$Q$10:$Z$2800,8,FALSE),"")</f>
        <v/>
      </c>
    </row>
    <row r="1832" spans="1:42" x14ac:dyDescent="0.25">
      <c r="A1832" s="20"/>
      <c r="B1832" s="20"/>
      <c r="C1832" s="20" t="str">
        <f>IF(D1832="Critical",MAX($C$8:C1831)+1,"")</f>
        <v/>
      </c>
      <c r="D1832" s="20" t="str">
        <f t="shared" si="476"/>
        <v>-</v>
      </c>
      <c r="E1832" s="20" t="str">
        <f>VLOOKUP('PASTE-DOWN-DL'!F1832,'SSA-CODE'!$D$4:$E$56,2,FALSE)</f>
        <v>WTR RJ</v>
      </c>
      <c r="F1832" s="48" t="str">
        <f t="shared" si="477"/>
        <v>WTR RJ</v>
      </c>
      <c r="G1832" s="48" t="str">
        <f t="shared" si="478"/>
        <v xml:space="preserve">	WTR RJ</v>
      </c>
      <c r="H1832" s="20">
        <v>1823</v>
      </c>
      <c r="I1832" t="s">
        <v>16549</v>
      </c>
      <c r="J1832" t="s">
        <v>6260</v>
      </c>
      <c r="K1832" t="s">
        <v>6261</v>
      </c>
      <c r="L1832" t="s">
        <v>6262</v>
      </c>
      <c r="M1832" t="s">
        <v>6263</v>
      </c>
      <c r="N1832" t="s">
        <v>16550</v>
      </c>
      <c r="O1832" t="s">
        <v>16551</v>
      </c>
      <c r="P1832" t="s">
        <v>6266</v>
      </c>
      <c r="Q1832" t="s">
        <v>6608</v>
      </c>
      <c r="R1832" t="s">
        <v>6278</v>
      </c>
      <c r="S1832" t="s">
        <v>6269</v>
      </c>
      <c r="T1832" t="s">
        <v>6270</v>
      </c>
      <c r="U1832" t="s">
        <v>6269</v>
      </c>
      <c r="V1832" t="s">
        <v>6271</v>
      </c>
      <c r="W1832" t="s">
        <v>16552</v>
      </c>
      <c r="X1832" t="s">
        <v>6488</v>
      </c>
      <c r="Y1832" t="s">
        <v>6269</v>
      </c>
      <c r="Z1832" s="48" t="str">
        <f t="shared" si="479"/>
        <v>WTR RJ-10.121.17.152-TN725GHANGHALI_S4P1-10.121.17.156-VALLABHPUR TN725BS3P1</v>
      </c>
      <c r="AA1832" s="48">
        <f t="shared" si="480"/>
        <v>15</v>
      </c>
      <c r="AB1832" s="48">
        <f t="shared" si="481"/>
        <v>25</v>
      </c>
      <c r="AC1832" s="48">
        <f t="shared" si="482"/>
        <v>15</v>
      </c>
      <c r="AD1832" s="48">
        <f t="shared" si="483"/>
        <v>27</v>
      </c>
      <c r="AE1832" s="48" t="str">
        <f t="shared" si="484"/>
        <v>10.121.17.152</v>
      </c>
      <c r="AF1832" s="42" t="str">
        <f t="shared" si="485"/>
        <v>10.121.17.156</v>
      </c>
      <c r="AG1832" s="7" t="str">
        <f t="shared" si="486"/>
        <v>GHANGHALI</v>
      </c>
      <c r="AH1832" s="7" t="str">
        <f t="shared" si="487"/>
        <v>VALLABHIPUR</v>
      </c>
      <c r="AI1832" s="7" t="str">
        <f t="shared" si="488"/>
        <v>S4P1</v>
      </c>
      <c r="AJ1832" s="7" t="str">
        <f t="shared" si="489"/>
        <v>S3P1</v>
      </c>
      <c r="AK1832" s="7" t="str">
        <f>IFERROR(VLOOKUP(Z1832,'PASTE-DL-ALARMS'!$Q$10:$W$2200,7,FALSE),"")</f>
        <v/>
      </c>
      <c r="AL1832" s="55" t="str">
        <f>IFERROR(VLOOKUP(Z1832,'PASTE-DL-ALARMS'!$Q$10:$W$2200,3,FALSE),"")</f>
        <v/>
      </c>
      <c r="AM1832" s="7" t="str">
        <f t="shared" si="490"/>
        <v>10.121.17.152_GHANGHALI_S4P1</v>
      </c>
      <c r="AN1832" s="55" t="str">
        <f t="shared" si="491"/>
        <v>10.121.17.156_VALLABHIPUR_S3P1</v>
      </c>
      <c r="AO1832" s="72" t="e">
        <f t="shared" ca="1" si="492"/>
        <v>#VALUE!</v>
      </c>
      <c r="AP1832" s="7" t="str">
        <f>IFERROR(VLOOKUP(Z1832,'PASTE-DL-ALARMS'!$Q$10:$Z$2800,8,FALSE),"")</f>
        <v/>
      </c>
    </row>
    <row r="1833" spans="1:42" x14ac:dyDescent="0.25">
      <c r="A1833" s="20"/>
      <c r="B1833" s="20"/>
      <c r="C1833" s="20" t="str">
        <f>IF(D1833="Critical",MAX($C$8:C1832)+1,"")</f>
        <v/>
      </c>
      <c r="D1833" s="20" t="str">
        <f t="shared" si="476"/>
        <v>-</v>
      </c>
      <c r="E1833" s="20" t="str">
        <f>VLOOKUP('PASTE-DOWN-DL'!F1833,'SSA-CODE'!$D$4:$E$56,2,FALSE)</f>
        <v>SRT</v>
      </c>
      <c r="F1833" s="48" t="str">
        <f t="shared" si="477"/>
        <v>SSA SR</v>
      </c>
      <c r="G1833" s="48" t="str">
        <f t="shared" si="478"/>
        <v xml:space="preserve">	SSA SR</v>
      </c>
      <c r="H1833" s="20">
        <v>1824</v>
      </c>
      <c r="I1833" t="s">
        <v>16553</v>
      </c>
      <c r="J1833" t="s">
        <v>6260</v>
      </c>
      <c r="K1833" t="s">
        <v>6261</v>
      </c>
      <c r="L1833" t="s">
        <v>6262</v>
      </c>
      <c r="M1833" t="s">
        <v>6263</v>
      </c>
      <c r="N1833" t="s">
        <v>16554</v>
      </c>
      <c r="O1833" t="s">
        <v>16555</v>
      </c>
      <c r="P1833" t="s">
        <v>6266</v>
      </c>
      <c r="Q1833" t="s">
        <v>6438</v>
      </c>
      <c r="R1833" t="s">
        <v>6359</v>
      </c>
      <c r="S1833" t="s">
        <v>16556</v>
      </c>
      <c r="T1833" t="s">
        <v>6950</v>
      </c>
      <c r="U1833" t="s">
        <v>16557</v>
      </c>
      <c r="V1833" t="s">
        <v>6271</v>
      </c>
      <c r="W1833" t="s">
        <v>16558</v>
      </c>
      <c r="X1833" t="s">
        <v>6488</v>
      </c>
      <c r="Y1833" t="s">
        <v>6269</v>
      </c>
      <c r="Z1833" s="48" t="str">
        <f t="shared" si="479"/>
        <v>SSA SR-10.121.100.22-Nizar_3/1-10.121.68.17-Kukarmunda_3/1_10GE</v>
      </c>
      <c r="AA1833" s="48">
        <f t="shared" si="480"/>
        <v>15</v>
      </c>
      <c r="AB1833" s="48">
        <f t="shared" si="481"/>
        <v>21</v>
      </c>
      <c r="AC1833" s="48">
        <f t="shared" si="482"/>
        <v>15</v>
      </c>
      <c r="AD1833" s="48">
        <f t="shared" si="483"/>
        <v>26</v>
      </c>
      <c r="AE1833" s="48" t="str">
        <f t="shared" si="484"/>
        <v>10.121.100.22</v>
      </c>
      <c r="AF1833" s="42" t="str">
        <f t="shared" si="485"/>
        <v>10.121.100.40</v>
      </c>
      <c r="AG1833" s="7" t="str">
        <f t="shared" si="486"/>
        <v>NIZER</v>
      </c>
      <c r="AH1833" s="7" t="str">
        <f t="shared" si="487"/>
        <v>KUKARMUNDA</v>
      </c>
      <c r="AI1833" s="7" t="str">
        <f t="shared" si="488"/>
        <v>S3P1</v>
      </c>
      <c r="AJ1833" s="7" t="str">
        <f t="shared" si="489"/>
        <v>S3P1</v>
      </c>
      <c r="AK1833" s="7" t="str">
        <f>IFERROR(VLOOKUP(Z1833,'PASTE-DL-ALARMS'!$Q$10:$W$2200,7,FALSE),"")</f>
        <v/>
      </c>
      <c r="AL1833" s="55" t="str">
        <f>IFERROR(VLOOKUP(Z1833,'PASTE-DL-ALARMS'!$Q$10:$W$2200,3,FALSE),"")</f>
        <v/>
      </c>
      <c r="AM1833" s="7" t="str">
        <f t="shared" si="490"/>
        <v>10.121.100.22_NIZER_S3P1</v>
      </c>
      <c r="AN1833" s="55" t="str">
        <f t="shared" si="491"/>
        <v>10.121.100.40_KUKARMUNDA_S3P1</v>
      </c>
      <c r="AO1833" s="72" t="e">
        <f t="shared" ca="1" si="492"/>
        <v>#VALUE!</v>
      </c>
      <c r="AP1833" s="7" t="str">
        <f>IFERROR(VLOOKUP(Z1833,'PASTE-DL-ALARMS'!$Q$10:$Z$2800,8,FALSE),"")</f>
        <v/>
      </c>
    </row>
    <row r="1834" spans="1:42" x14ac:dyDescent="0.25">
      <c r="A1834" s="20"/>
      <c r="B1834" s="20"/>
      <c r="C1834" s="20" t="str">
        <f>IF(D1834="Critical",MAX($C$8:C1833)+1,"")</f>
        <v/>
      </c>
      <c r="D1834" s="20" t="str">
        <f t="shared" si="476"/>
        <v>-</v>
      </c>
      <c r="E1834" s="20" t="str">
        <f>VLOOKUP('PASTE-DOWN-DL'!F1834,'SSA-CODE'!$D$4:$E$56,2,FALSE)</f>
        <v>WTR RJ</v>
      </c>
      <c r="F1834" s="48" t="str">
        <f t="shared" si="477"/>
        <v>WTR RJ</v>
      </c>
      <c r="G1834" s="48" t="str">
        <f t="shared" si="478"/>
        <v xml:space="preserve">	WTR RJ</v>
      </c>
      <c r="H1834" s="20">
        <v>1825</v>
      </c>
      <c r="I1834" t="s">
        <v>16559</v>
      </c>
      <c r="J1834" t="s">
        <v>6260</v>
      </c>
      <c r="K1834" t="s">
        <v>6261</v>
      </c>
      <c r="L1834" t="s">
        <v>6262</v>
      </c>
      <c r="M1834" t="s">
        <v>6263</v>
      </c>
      <c r="N1834" t="s">
        <v>16560</v>
      </c>
      <c r="O1834" t="s">
        <v>16561</v>
      </c>
      <c r="P1834" t="s">
        <v>6266</v>
      </c>
      <c r="Q1834" t="s">
        <v>6629</v>
      </c>
      <c r="R1834" t="s">
        <v>6876</v>
      </c>
      <c r="S1834" t="s">
        <v>16562</v>
      </c>
      <c r="T1834" t="s">
        <v>6500</v>
      </c>
      <c r="U1834" t="s">
        <v>16563</v>
      </c>
      <c r="V1834" t="s">
        <v>6271</v>
      </c>
      <c r="W1834" t="s">
        <v>16564</v>
      </c>
      <c r="X1834" t="s">
        <v>6488</v>
      </c>
      <c r="Y1834" t="s">
        <v>6269</v>
      </c>
      <c r="Z1834" s="48" t="str">
        <f t="shared" si="479"/>
        <v>WTR RJ-10.121.17.2-KUVADAVA B1_6/1-10.121.17.45-Hirasar Airport B1_3/1</v>
      </c>
      <c r="AA1834" s="48">
        <f t="shared" si="480"/>
        <v>13</v>
      </c>
      <c r="AB1834" s="48">
        <f t="shared" si="481"/>
        <v>22</v>
      </c>
      <c r="AC1834" s="48">
        <f t="shared" si="482"/>
        <v>14</v>
      </c>
      <c r="AD1834" s="48">
        <f t="shared" si="483"/>
        <v>30</v>
      </c>
      <c r="AE1834" s="48" t="str">
        <f t="shared" si="484"/>
        <v>10.121.17.2</v>
      </c>
      <c r="AF1834" s="42" t="str">
        <f t="shared" si="485"/>
        <v>10.121.17.45</v>
      </c>
      <c r="AG1834" s="7" t="str">
        <f t="shared" si="486"/>
        <v>KUVADAVA</v>
      </c>
      <c r="AH1834" s="7" t="str">
        <f t="shared" si="487"/>
        <v>Hirasar Airport</v>
      </c>
      <c r="AI1834" s="7" t="str">
        <f t="shared" si="488"/>
        <v>S6P1</v>
      </c>
      <c r="AJ1834" s="7" t="str">
        <f t="shared" si="489"/>
        <v>S3P1</v>
      </c>
      <c r="AK1834" s="7" t="str">
        <f>IFERROR(VLOOKUP(Z1834,'PASTE-DL-ALARMS'!$Q$10:$W$2200,7,FALSE),"")</f>
        <v/>
      </c>
      <c r="AL1834" s="55" t="str">
        <f>IFERROR(VLOOKUP(Z1834,'PASTE-DL-ALARMS'!$Q$10:$W$2200,3,FALSE),"")</f>
        <v/>
      </c>
      <c r="AM1834" s="7" t="str">
        <f t="shared" si="490"/>
        <v>10.121.17.2_KUVADAVA_S6P1</v>
      </c>
      <c r="AN1834" s="55" t="str">
        <f t="shared" si="491"/>
        <v>10.121.17.45_Hirasar Airport_S3P1</v>
      </c>
      <c r="AO1834" s="72" t="e">
        <f t="shared" ca="1" si="492"/>
        <v>#VALUE!</v>
      </c>
      <c r="AP1834" s="7" t="str">
        <f>IFERROR(VLOOKUP(Z1834,'PASTE-DL-ALARMS'!$Q$10:$Z$2800,8,FALSE),"")</f>
        <v/>
      </c>
    </row>
    <row r="1835" spans="1:42" x14ac:dyDescent="0.25">
      <c r="A1835" s="20"/>
      <c r="B1835" s="20"/>
      <c r="C1835" s="20" t="str">
        <f>IF(D1835="Critical",MAX($C$8:C1834)+1,"")</f>
        <v/>
      </c>
      <c r="D1835" s="20" t="str">
        <f t="shared" si="476"/>
        <v>-</v>
      </c>
      <c r="E1835" s="20" t="str">
        <f>VLOOKUP('PASTE-DOWN-DL'!F1835,'SSA-CODE'!$D$4:$E$56,2,FALSE)</f>
        <v>SRT</v>
      </c>
      <c r="F1835" s="48" t="str">
        <f t="shared" si="477"/>
        <v>SSA SR</v>
      </c>
      <c r="G1835" s="48" t="str">
        <f t="shared" si="478"/>
        <v xml:space="preserve">	SSA SR</v>
      </c>
      <c r="H1835" s="20">
        <v>1826</v>
      </c>
      <c r="I1835" t="s">
        <v>16565</v>
      </c>
      <c r="J1835" t="s">
        <v>6260</v>
      </c>
      <c r="K1835" t="s">
        <v>6275</v>
      </c>
      <c r="L1835" t="s">
        <v>6262</v>
      </c>
      <c r="M1835" t="s">
        <v>6263</v>
      </c>
      <c r="N1835" t="s">
        <v>16566</v>
      </c>
      <c r="O1835" t="s">
        <v>16567</v>
      </c>
      <c r="P1835" t="s">
        <v>6266</v>
      </c>
      <c r="Q1835" t="s">
        <v>7710</v>
      </c>
      <c r="R1835" t="s">
        <v>6279</v>
      </c>
      <c r="S1835" t="s">
        <v>16568</v>
      </c>
      <c r="T1835" t="s">
        <v>6770</v>
      </c>
      <c r="U1835" t="s">
        <v>16568</v>
      </c>
      <c r="V1835" t="s">
        <v>6271</v>
      </c>
      <c r="W1835" t="s">
        <v>16569</v>
      </c>
      <c r="X1835" t="s">
        <v>6488</v>
      </c>
      <c r="Y1835" t="s">
        <v>6269</v>
      </c>
      <c r="Z1835" s="48" t="str">
        <f t="shared" si="479"/>
        <v>SSA SR-10.121.68.6-Mandvi B2_6/6-10.121.100.11-DEVGADH B1_3/4</v>
      </c>
      <c r="AA1835" s="48">
        <f t="shared" si="480"/>
        <v>13</v>
      </c>
      <c r="AB1835" s="48">
        <f t="shared" si="481"/>
        <v>20</v>
      </c>
      <c r="AC1835" s="48">
        <f t="shared" si="482"/>
        <v>15</v>
      </c>
      <c r="AD1835" s="48">
        <f t="shared" si="483"/>
        <v>23</v>
      </c>
      <c r="AE1835" s="48" t="str">
        <f t="shared" si="484"/>
        <v>10.121.68.6</v>
      </c>
      <c r="AF1835" s="42" t="str">
        <f t="shared" si="485"/>
        <v>10.121.100.11</v>
      </c>
      <c r="AG1835" s="7" t="str">
        <f t="shared" si="486"/>
        <v>Mandvi</v>
      </c>
      <c r="AH1835" s="7" t="str">
        <f t="shared" si="487"/>
        <v>DEVGADH</v>
      </c>
      <c r="AI1835" s="7" t="str">
        <f t="shared" si="488"/>
        <v>S6P6</v>
      </c>
      <c r="AJ1835" s="7" t="str">
        <f t="shared" si="489"/>
        <v>S3P4</v>
      </c>
      <c r="AK1835" s="7" t="str">
        <f>IFERROR(VLOOKUP(Z1835,'PASTE-DL-ALARMS'!$Q$10:$W$2200,7,FALSE),"")</f>
        <v/>
      </c>
      <c r="AL1835" s="55" t="str">
        <f>IFERROR(VLOOKUP(Z1835,'PASTE-DL-ALARMS'!$Q$10:$W$2200,3,FALSE),"")</f>
        <v/>
      </c>
      <c r="AM1835" s="7" t="str">
        <f t="shared" si="490"/>
        <v>10.121.68.6_Mandvi_S6P6</v>
      </c>
      <c r="AN1835" s="55" t="str">
        <f t="shared" si="491"/>
        <v>10.121.100.11_DEVGADH_S3P4</v>
      </c>
      <c r="AO1835" s="72" t="e">
        <f t="shared" ca="1" si="492"/>
        <v>#VALUE!</v>
      </c>
      <c r="AP1835" s="7" t="str">
        <f>IFERROR(VLOOKUP(Z1835,'PASTE-DL-ALARMS'!$Q$10:$Z$2800,8,FALSE),"")</f>
        <v/>
      </c>
    </row>
    <row r="1836" spans="1:42" x14ac:dyDescent="0.25">
      <c r="A1836" s="20"/>
      <c r="B1836" s="20"/>
      <c r="C1836" s="20" t="str">
        <f>IF(D1836="Critical",MAX($C$8:C1835)+1,"")</f>
        <v/>
      </c>
      <c r="D1836" s="20" t="str">
        <f t="shared" si="476"/>
        <v>-</v>
      </c>
      <c r="E1836" s="20" t="str">
        <f>VLOOKUP('PASTE-DOWN-DL'!F1836,'SSA-CODE'!$D$4:$E$56,2,FALSE)</f>
        <v>AHD</v>
      </c>
      <c r="F1836" s="48" t="str">
        <f t="shared" si="477"/>
        <v>SSA AM</v>
      </c>
      <c r="G1836" s="48" t="str">
        <f t="shared" si="478"/>
        <v xml:space="preserve">	SSA AM</v>
      </c>
      <c r="H1836" s="20">
        <v>1827</v>
      </c>
      <c r="I1836" t="s">
        <v>16570</v>
      </c>
      <c r="J1836" t="s">
        <v>6260</v>
      </c>
      <c r="K1836" t="s">
        <v>6275</v>
      </c>
      <c r="L1836" t="s">
        <v>6262</v>
      </c>
      <c r="M1836" t="s">
        <v>6263</v>
      </c>
      <c r="N1836" t="s">
        <v>16571</v>
      </c>
      <c r="O1836" t="s">
        <v>16572</v>
      </c>
      <c r="P1836" t="s">
        <v>6266</v>
      </c>
      <c r="Q1836" t="s">
        <v>8895</v>
      </c>
      <c r="R1836" t="s">
        <v>6279</v>
      </c>
      <c r="S1836" t="s">
        <v>16573</v>
      </c>
      <c r="T1836" t="s">
        <v>6770</v>
      </c>
      <c r="U1836" t="s">
        <v>16574</v>
      </c>
      <c r="V1836" t="s">
        <v>6271</v>
      </c>
      <c r="W1836" t="s">
        <v>16575</v>
      </c>
      <c r="X1836" t="s">
        <v>16576</v>
      </c>
      <c r="Y1836" t="s">
        <v>6269</v>
      </c>
      <c r="Z1836" s="48" t="str">
        <f t="shared" si="479"/>
        <v>SSA AM-10.121.17.204-Naranpura_3/3-10.121.17.201-GulbaiTekra3_3/3</v>
      </c>
      <c r="AA1836" s="48">
        <f t="shared" si="480"/>
        <v>15</v>
      </c>
      <c r="AB1836" s="48">
        <f t="shared" si="481"/>
        <v>30</v>
      </c>
      <c r="AC1836" s="48">
        <f t="shared" si="482"/>
        <v>15</v>
      </c>
      <c r="AD1836" s="48">
        <f t="shared" si="483"/>
        <v>25</v>
      </c>
      <c r="AE1836" s="48" t="str">
        <f t="shared" si="484"/>
        <v>10.121.17.201</v>
      </c>
      <c r="AF1836" s="42" t="str">
        <f t="shared" si="485"/>
        <v>10.121.17.204</v>
      </c>
      <c r="AG1836" s="7" t="str">
        <f t="shared" si="486"/>
        <v>GULBAI-TEKRA 3</v>
      </c>
      <c r="AH1836" s="7" t="str">
        <f t="shared" si="487"/>
        <v>NARANPURA</v>
      </c>
      <c r="AI1836" s="7" t="str">
        <f t="shared" si="488"/>
        <v>S3P3</v>
      </c>
      <c r="AJ1836" s="7" t="str">
        <f t="shared" si="489"/>
        <v>S3P3</v>
      </c>
      <c r="AK1836" s="7" t="str">
        <f>IFERROR(VLOOKUP(Z1836,'PASTE-DL-ALARMS'!$Q$10:$W$2200,7,FALSE),"")</f>
        <v/>
      </c>
      <c r="AL1836" s="55" t="str">
        <f>IFERROR(VLOOKUP(Z1836,'PASTE-DL-ALARMS'!$Q$10:$W$2200,3,FALSE),"")</f>
        <v/>
      </c>
      <c r="AM1836" s="7" t="str">
        <f t="shared" si="490"/>
        <v>10.121.17.201_GULBAI-TEKRA 3_S3P3</v>
      </c>
      <c r="AN1836" s="55" t="str">
        <f t="shared" si="491"/>
        <v>10.121.17.204_NARANPURA_S3P3</v>
      </c>
      <c r="AO1836" s="72" t="e">
        <f t="shared" ca="1" si="492"/>
        <v>#VALUE!</v>
      </c>
      <c r="AP1836" s="7" t="str">
        <f>IFERROR(VLOOKUP(Z1836,'PASTE-DL-ALARMS'!$Q$10:$Z$2800,8,FALSE),"")</f>
        <v/>
      </c>
    </row>
    <row r="1837" spans="1:42" x14ac:dyDescent="0.25">
      <c r="A1837" s="20"/>
      <c r="B1837" s="20"/>
      <c r="C1837" s="20" t="str">
        <f>IF(D1837="Critical",MAX($C$8:C1836)+1,"")</f>
        <v/>
      </c>
      <c r="D1837" s="20" t="str">
        <f t="shared" si="476"/>
        <v>-</v>
      </c>
      <c r="E1837" s="20" t="str">
        <f>VLOOKUP('PASTE-DOWN-DL'!F1837,'SSA-CODE'!$D$4:$E$56,2,FALSE)</f>
        <v>VDA</v>
      </c>
      <c r="F1837" s="48" t="str">
        <f t="shared" si="477"/>
        <v>SSA VDR</v>
      </c>
      <c r="G1837" s="48" t="str">
        <f t="shared" si="478"/>
        <v xml:space="preserve">	SSA VDR</v>
      </c>
      <c r="H1837" s="20">
        <v>1828</v>
      </c>
      <c r="I1837" t="s">
        <v>16577</v>
      </c>
      <c r="J1837" t="s">
        <v>6260</v>
      </c>
      <c r="K1837" t="s">
        <v>6275</v>
      </c>
      <c r="L1837" t="s">
        <v>6262</v>
      </c>
      <c r="M1837" t="s">
        <v>6263</v>
      </c>
      <c r="N1837" t="s">
        <v>16578</v>
      </c>
      <c r="O1837" t="s">
        <v>16579</v>
      </c>
      <c r="P1837" t="s">
        <v>6266</v>
      </c>
      <c r="Q1837" t="s">
        <v>7722</v>
      </c>
      <c r="R1837" t="s">
        <v>6279</v>
      </c>
      <c r="S1837" t="s">
        <v>6417</v>
      </c>
      <c r="T1837" t="s">
        <v>6287</v>
      </c>
      <c r="U1837" t="s">
        <v>6417</v>
      </c>
      <c r="V1837" t="s">
        <v>6271</v>
      </c>
      <c r="W1837" t="s">
        <v>16580</v>
      </c>
      <c r="X1837" t="s">
        <v>16581</v>
      </c>
      <c r="Y1837" t="s">
        <v>6269</v>
      </c>
      <c r="Z1837" s="48" t="str">
        <f t="shared" si="479"/>
        <v>SSA VDR-10.121.19.134-Fatehganj_B2_5/2-10.121.99.137-Chankyapuri_B2_4/2</v>
      </c>
      <c r="AA1837" s="48">
        <f t="shared" si="480"/>
        <v>15</v>
      </c>
      <c r="AB1837" s="48">
        <f t="shared" si="481"/>
        <v>25</v>
      </c>
      <c r="AC1837" s="48">
        <f t="shared" si="482"/>
        <v>15</v>
      </c>
      <c r="AD1837" s="48">
        <f t="shared" si="483"/>
        <v>28</v>
      </c>
      <c r="AE1837" s="48" t="str">
        <f t="shared" si="484"/>
        <v>10.121.19.134</v>
      </c>
      <c r="AF1837" s="42" t="str">
        <f t="shared" si="485"/>
        <v>10.121.99.137</v>
      </c>
      <c r="AG1837" s="7" t="str">
        <f t="shared" si="486"/>
        <v>FATEHGANJ</v>
      </c>
      <c r="AH1837" s="7" t="str">
        <f t="shared" si="487"/>
        <v>CHANAKYAPURI</v>
      </c>
      <c r="AI1837" s="7" t="str">
        <f t="shared" si="488"/>
        <v>S5P2</v>
      </c>
      <c r="AJ1837" s="7" t="str">
        <f t="shared" si="489"/>
        <v>S4P2</v>
      </c>
      <c r="AK1837" s="7" t="str">
        <f>IFERROR(VLOOKUP(Z1837,'PASTE-DL-ALARMS'!$Q$10:$W$2200,7,FALSE),"")</f>
        <v/>
      </c>
      <c r="AL1837" s="55" t="str">
        <f>IFERROR(VLOOKUP(Z1837,'PASTE-DL-ALARMS'!$Q$10:$W$2200,3,FALSE),"")</f>
        <v/>
      </c>
      <c r="AM1837" s="7" t="str">
        <f t="shared" si="490"/>
        <v>10.121.19.134_FATEHGANJ_S5P2</v>
      </c>
      <c r="AN1837" s="55" t="str">
        <f t="shared" si="491"/>
        <v>10.121.99.137_CHANAKYAPURI_S4P2</v>
      </c>
      <c r="AO1837" s="72" t="e">
        <f t="shared" ca="1" si="492"/>
        <v>#VALUE!</v>
      </c>
      <c r="AP1837" s="7" t="str">
        <f>IFERROR(VLOOKUP(Z1837,'PASTE-DL-ALARMS'!$Q$10:$Z$2800,8,FALSE),"")</f>
        <v/>
      </c>
    </row>
    <row r="1838" spans="1:42" x14ac:dyDescent="0.25">
      <c r="A1838" s="20"/>
      <c r="B1838" s="20"/>
      <c r="C1838" s="20" t="str">
        <f>IF(D1838="Critical",MAX($C$8:C1837)+1,"")</f>
        <v/>
      </c>
      <c r="D1838" s="20" t="str">
        <f t="shared" si="476"/>
        <v>-</v>
      </c>
      <c r="E1838" s="20" t="str">
        <f>VLOOKUP('PASTE-DOWN-DL'!F1838,'SSA-CODE'!$D$4:$E$56,2,FALSE)</f>
        <v>VAL</v>
      </c>
      <c r="F1838" s="48" t="str">
        <f t="shared" si="477"/>
        <v>SSA VAL</v>
      </c>
      <c r="G1838" s="48" t="str">
        <f t="shared" si="478"/>
        <v xml:space="preserve">	SSA VAL</v>
      </c>
      <c r="H1838" s="20">
        <v>1829</v>
      </c>
      <c r="I1838" t="s">
        <v>16582</v>
      </c>
      <c r="J1838" t="s">
        <v>6260</v>
      </c>
      <c r="K1838" t="s">
        <v>6275</v>
      </c>
      <c r="L1838" t="s">
        <v>6262</v>
      </c>
      <c r="M1838" t="s">
        <v>6263</v>
      </c>
      <c r="N1838" t="s">
        <v>16584</v>
      </c>
      <c r="O1838" t="s">
        <v>16583</v>
      </c>
      <c r="P1838" t="s">
        <v>6266</v>
      </c>
      <c r="Q1838" t="s">
        <v>6671</v>
      </c>
      <c r="R1838" t="s">
        <v>6279</v>
      </c>
      <c r="S1838" t="s">
        <v>12408</v>
      </c>
      <c r="T1838" t="s">
        <v>6500</v>
      </c>
      <c r="U1838" t="s">
        <v>6931</v>
      </c>
      <c r="V1838" t="s">
        <v>6271</v>
      </c>
      <c r="W1838" t="s">
        <v>12409</v>
      </c>
      <c r="X1838" t="s">
        <v>16585</v>
      </c>
      <c r="Y1838" t="s">
        <v>6269</v>
      </c>
      <c r="Z1838" s="48" t="str">
        <f t="shared" si="479"/>
        <v>SSA VAL-10.121.24.153_Atar_1/5-10.121.24.177-SBI_Magod_1/5</v>
      </c>
      <c r="AA1838" s="48">
        <f t="shared" si="480"/>
        <v>15</v>
      </c>
      <c r="AB1838" s="48">
        <f t="shared" si="481"/>
        <v>20</v>
      </c>
      <c r="AC1838" s="48">
        <f t="shared" si="482"/>
        <v>15</v>
      </c>
      <c r="AD1838" s="48">
        <f t="shared" si="483"/>
        <v>25</v>
      </c>
      <c r="AE1838" s="48" t="str">
        <f t="shared" si="484"/>
        <v>10.121.24.153</v>
      </c>
      <c r="AF1838" s="42" t="str">
        <f t="shared" si="485"/>
        <v>10.121.24.177</v>
      </c>
      <c r="AG1838" s="7" t="str">
        <f t="shared" si="486"/>
        <v>ATAR</v>
      </c>
      <c r="AH1838" s="7" t="str">
        <f t="shared" si="487"/>
        <v>SBI-MAGOD</v>
      </c>
      <c r="AI1838" s="7" t="str">
        <f t="shared" si="488"/>
        <v>S1P5</v>
      </c>
      <c r="AJ1838" s="7" t="str">
        <f t="shared" si="489"/>
        <v>S1P5</v>
      </c>
      <c r="AK1838" s="7" t="str">
        <f>IFERROR(VLOOKUP(Z1838,'PASTE-DL-ALARMS'!$Q$10:$W$2200,7,FALSE),"")</f>
        <v/>
      </c>
      <c r="AL1838" s="55" t="str">
        <f>IFERROR(VLOOKUP(Z1838,'PASTE-DL-ALARMS'!$Q$10:$W$2200,3,FALSE),"")</f>
        <v/>
      </c>
      <c r="AM1838" s="7" t="str">
        <f t="shared" si="490"/>
        <v>10.121.24.153_ATAR_S1P5</v>
      </c>
      <c r="AN1838" s="55" t="str">
        <f t="shared" si="491"/>
        <v>10.121.24.177_SBI-MAGOD_S1P5</v>
      </c>
      <c r="AO1838" s="72" t="e">
        <f t="shared" ca="1" si="492"/>
        <v>#VALUE!</v>
      </c>
      <c r="AP1838" s="7" t="str">
        <f>IFERROR(VLOOKUP(Z1838,'PASTE-DL-ALARMS'!$Q$10:$Z$2800,8,FALSE),"")</f>
        <v/>
      </c>
    </row>
    <row r="1839" spans="1:42" x14ac:dyDescent="0.25">
      <c r="A1839" s="20"/>
      <c r="B1839" s="20"/>
      <c r="C1839" s="20" t="str">
        <f>IF(D1839="Critical",MAX($C$8:C1838)+1,"")</f>
        <v/>
      </c>
      <c r="D1839" s="20" t="str">
        <f t="shared" si="476"/>
        <v>-</v>
      </c>
      <c r="E1839" s="20" t="str">
        <f>VLOOKUP('PASTE-DOWN-DL'!F1839,'SSA-CODE'!$D$4:$E$56,2,FALSE)</f>
        <v>WTR AM</v>
      </c>
      <c r="F1839" s="48" t="str">
        <f t="shared" si="477"/>
        <v>WTR AM</v>
      </c>
      <c r="G1839" s="48" t="str">
        <f t="shared" si="478"/>
        <v xml:space="preserve">	WTR AM</v>
      </c>
      <c r="H1839" s="20">
        <v>1830</v>
      </c>
      <c r="I1839" t="s">
        <v>16586</v>
      </c>
      <c r="J1839" t="s">
        <v>6260</v>
      </c>
      <c r="K1839" t="s">
        <v>6261</v>
      </c>
      <c r="L1839" t="s">
        <v>6262</v>
      </c>
      <c r="M1839" t="s">
        <v>6263</v>
      </c>
      <c r="N1839" t="s">
        <v>16587</v>
      </c>
      <c r="O1839" t="s">
        <v>16588</v>
      </c>
      <c r="P1839" t="s">
        <v>6266</v>
      </c>
      <c r="Q1839" t="s">
        <v>6706</v>
      </c>
      <c r="R1839" t="s">
        <v>6352</v>
      </c>
      <c r="S1839" t="s">
        <v>6269</v>
      </c>
      <c r="T1839" t="s">
        <v>6602</v>
      </c>
      <c r="U1839" t="s">
        <v>6269</v>
      </c>
      <c r="V1839" t="s">
        <v>6271</v>
      </c>
      <c r="W1839" t="s">
        <v>16589</v>
      </c>
      <c r="X1839" t="s">
        <v>16590</v>
      </c>
      <c r="Y1839" t="s">
        <v>6269</v>
      </c>
      <c r="Z1839" s="48" t="str">
        <f t="shared" si="479"/>
        <v>WTR AM-10.121.16.229-TN705B_Thasra (B1)\S3P1-10.121.16.230-TN725B_Anand (B2)\S4P1</v>
      </c>
      <c r="AA1839" s="48">
        <f t="shared" si="480"/>
        <v>15</v>
      </c>
      <c r="AB1839" s="48">
        <f t="shared" si="481"/>
        <v>22</v>
      </c>
      <c r="AC1839" s="48">
        <f t="shared" si="482"/>
        <v>15</v>
      </c>
      <c r="AD1839" s="48">
        <f t="shared" si="483"/>
        <v>22</v>
      </c>
      <c r="AE1839" s="48" t="str">
        <f t="shared" si="484"/>
        <v>10.121.16.229</v>
      </c>
      <c r="AF1839" s="42" t="str">
        <f t="shared" si="485"/>
        <v>10.121.16.230</v>
      </c>
      <c r="AG1839" s="7" t="str">
        <f t="shared" si="486"/>
        <v>THASRA</v>
      </c>
      <c r="AH1839" s="7" t="str">
        <f t="shared" si="487"/>
        <v>Anand1</v>
      </c>
      <c r="AI1839" s="7" t="str">
        <f t="shared" si="488"/>
        <v>S3P1</v>
      </c>
      <c r="AJ1839" s="7" t="str">
        <f t="shared" si="489"/>
        <v>S4P1</v>
      </c>
      <c r="AK1839" s="7" t="str">
        <f>IFERROR(VLOOKUP(Z1839,'PASTE-DL-ALARMS'!$Q$10:$W$2200,7,FALSE),"")</f>
        <v/>
      </c>
      <c r="AL1839" s="55" t="str">
        <f>IFERROR(VLOOKUP(Z1839,'PASTE-DL-ALARMS'!$Q$10:$W$2200,3,FALSE),"")</f>
        <v/>
      </c>
      <c r="AM1839" s="7" t="str">
        <f t="shared" si="490"/>
        <v>10.121.16.229_THASRA_S3P1</v>
      </c>
      <c r="AN1839" s="55" t="str">
        <f t="shared" si="491"/>
        <v>10.121.16.230_Anand1_S4P1</v>
      </c>
      <c r="AO1839" s="72" t="e">
        <f t="shared" ca="1" si="492"/>
        <v>#VALUE!</v>
      </c>
      <c r="AP1839" s="7" t="str">
        <f>IFERROR(VLOOKUP(Z1839,'PASTE-DL-ALARMS'!$Q$10:$Z$2800,8,FALSE),"")</f>
        <v/>
      </c>
    </row>
    <row r="1840" spans="1:42" x14ac:dyDescent="0.25">
      <c r="A1840" s="20"/>
      <c r="B1840" s="20"/>
      <c r="C1840" s="20" t="str">
        <f>IF(D1840="Critical",MAX($C$8:C1839)+1,"")</f>
        <v/>
      </c>
      <c r="D1840" s="20" t="str">
        <f t="shared" si="476"/>
        <v>-</v>
      </c>
      <c r="E1840" s="20" t="str">
        <f>VLOOKUP('PASTE-DOWN-DL'!F1840,'SSA-CODE'!$D$4:$E$56,2,FALSE)</f>
        <v>WTR RJ</v>
      </c>
      <c r="F1840" s="48" t="str">
        <f t="shared" si="477"/>
        <v>WTR RJ</v>
      </c>
      <c r="G1840" s="48" t="str">
        <f t="shared" si="478"/>
        <v xml:space="preserve">	WTR RJ</v>
      </c>
      <c r="H1840" s="20">
        <v>1831</v>
      </c>
      <c r="I1840" t="s">
        <v>16591</v>
      </c>
      <c r="J1840" t="s">
        <v>6260</v>
      </c>
      <c r="K1840" t="s">
        <v>6261</v>
      </c>
      <c r="L1840" t="s">
        <v>6262</v>
      </c>
      <c r="M1840" t="s">
        <v>6263</v>
      </c>
      <c r="N1840" t="s">
        <v>16592</v>
      </c>
      <c r="O1840" t="s">
        <v>16593</v>
      </c>
      <c r="P1840" t="s">
        <v>6266</v>
      </c>
      <c r="Q1840" t="s">
        <v>6671</v>
      </c>
      <c r="R1840" t="s">
        <v>6267</v>
      </c>
      <c r="S1840" t="s">
        <v>6269</v>
      </c>
      <c r="T1840" t="s">
        <v>6270</v>
      </c>
      <c r="U1840" t="s">
        <v>6269</v>
      </c>
      <c r="V1840" t="s">
        <v>6271</v>
      </c>
      <c r="W1840" t="s">
        <v>16594</v>
      </c>
      <c r="X1840" t="s">
        <v>16595</v>
      </c>
      <c r="Y1840" t="s">
        <v>6269</v>
      </c>
      <c r="Z1840" s="48" t="str">
        <f t="shared" si="479"/>
        <v>WTR RJ-10.121.17.161-TN725B_BHAVNAGAR_S4P1-10.121.17.152-TN725GHANGHALI_SP31</v>
      </c>
      <c r="AA1840" s="48">
        <f t="shared" si="480"/>
        <v>15</v>
      </c>
      <c r="AB1840" s="48">
        <f t="shared" si="481"/>
        <v>26</v>
      </c>
      <c r="AC1840" s="48">
        <f t="shared" si="482"/>
        <v>15</v>
      </c>
      <c r="AD1840" s="48">
        <f t="shared" si="483"/>
        <v>25</v>
      </c>
      <c r="AE1840" s="48" t="str">
        <f t="shared" si="484"/>
        <v>10.121.17.161</v>
      </c>
      <c r="AF1840" s="42" t="str">
        <f t="shared" si="485"/>
        <v>10.121.17.152</v>
      </c>
      <c r="AG1840" s="7" t="str">
        <f t="shared" si="486"/>
        <v>BHAVNAGAR3</v>
      </c>
      <c r="AH1840" s="7" t="str">
        <f t="shared" si="487"/>
        <v>GHANGHALI</v>
      </c>
      <c r="AI1840" s="7" t="str">
        <f t="shared" si="488"/>
        <v>S4P1</v>
      </c>
      <c r="AJ1840" s="7" t="str">
        <f t="shared" si="489"/>
        <v>S3P1</v>
      </c>
      <c r="AK1840" s="7" t="str">
        <f>IFERROR(VLOOKUP(Z1840,'PASTE-DL-ALARMS'!$Q$10:$W$2200,7,FALSE),"")</f>
        <v/>
      </c>
      <c r="AL1840" s="55" t="str">
        <f>IFERROR(VLOOKUP(Z1840,'PASTE-DL-ALARMS'!$Q$10:$W$2200,3,FALSE),"")</f>
        <v/>
      </c>
      <c r="AM1840" s="7" t="str">
        <f t="shared" si="490"/>
        <v>10.121.17.161_BHAVNAGAR3_S4P1</v>
      </c>
      <c r="AN1840" s="55" t="str">
        <f t="shared" si="491"/>
        <v>10.121.17.152_GHANGHALI_S3P1</v>
      </c>
      <c r="AO1840" s="72" t="e">
        <f t="shared" ca="1" si="492"/>
        <v>#VALUE!</v>
      </c>
      <c r="AP1840" s="7" t="str">
        <f>IFERROR(VLOOKUP(Z1840,'PASTE-DL-ALARMS'!$Q$10:$Z$2800,8,FALSE),"")</f>
        <v/>
      </c>
    </row>
    <row r="1841" spans="1:42" x14ac:dyDescent="0.25">
      <c r="A1841" s="20"/>
      <c r="B1841" s="20"/>
      <c r="C1841" s="20" t="str">
        <f>IF(D1841="Critical",MAX($C$8:C1840)+1,"")</f>
        <v/>
      </c>
      <c r="D1841" s="20" t="str">
        <f t="shared" si="476"/>
        <v>-</v>
      </c>
      <c r="E1841" s="20" t="str">
        <f>VLOOKUP('PASTE-DOWN-DL'!F1841,'SSA-CODE'!$D$4:$E$56,2,FALSE)</f>
        <v>VAL</v>
      </c>
      <c r="F1841" s="48" t="str">
        <f t="shared" si="477"/>
        <v>SSA VAL</v>
      </c>
      <c r="G1841" s="48" t="str">
        <f t="shared" si="478"/>
        <v xml:space="preserve">	SSA VAL</v>
      </c>
      <c r="H1841" s="20">
        <v>1832</v>
      </c>
      <c r="I1841" t="s">
        <v>16596</v>
      </c>
      <c r="J1841" t="s">
        <v>6260</v>
      </c>
      <c r="K1841" t="s">
        <v>6275</v>
      </c>
      <c r="L1841" t="s">
        <v>6262</v>
      </c>
      <c r="M1841" t="s">
        <v>6263</v>
      </c>
      <c r="N1841" t="s">
        <v>16597</v>
      </c>
      <c r="O1841" t="s">
        <v>16598</v>
      </c>
      <c r="P1841" t="s">
        <v>6266</v>
      </c>
      <c r="Q1841" t="s">
        <v>9853</v>
      </c>
      <c r="R1841" t="s">
        <v>6279</v>
      </c>
      <c r="S1841" t="s">
        <v>14559</v>
      </c>
      <c r="T1841" t="s">
        <v>6304</v>
      </c>
      <c r="U1841" t="s">
        <v>6931</v>
      </c>
      <c r="V1841" t="s">
        <v>6271</v>
      </c>
      <c r="W1841" t="s">
        <v>16599</v>
      </c>
      <c r="X1841" t="s">
        <v>16600</v>
      </c>
      <c r="Y1841" t="s">
        <v>6269</v>
      </c>
      <c r="Z1841" s="48" t="str">
        <f t="shared" si="479"/>
        <v>SSA VAL-10.121.68.76-STATUS TOWER BTS_1/6-10.121.68.77-SLDC BALITHA_1/5</v>
      </c>
      <c r="AA1841" s="48">
        <f t="shared" si="480"/>
        <v>14</v>
      </c>
      <c r="AB1841" s="48">
        <f t="shared" si="481"/>
        <v>31</v>
      </c>
      <c r="AC1841" s="48">
        <f t="shared" si="482"/>
        <v>14</v>
      </c>
      <c r="AD1841" s="48">
        <f t="shared" si="483"/>
        <v>27</v>
      </c>
      <c r="AE1841" s="48" t="str">
        <f t="shared" si="484"/>
        <v>10.121.68.76</v>
      </c>
      <c r="AF1841" s="42" t="str">
        <f t="shared" si="485"/>
        <v>10.121.68.77</v>
      </c>
      <c r="AG1841" s="7" t="str">
        <f t="shared" si="486"/>
        <v>STATUS TOWER BTS</v>
      </c>
      <c r="AH1841" s="7" t="str">
        <f t="shared" si="487"/>
        <v>SLDC BALITHA</v>
      </c>
      <c r="AI1841" s="7" t="str">
        <f t="shared" si="488"/>
        <v>S1P6</v>
      </c>
      <c r="AJ1841" s="7" t="str">
        <f t="shared" si="489"/>
        <v>S1P5</v>
      </c>
      <c r="AK1841" s="7" t="str">
        <f>IFERROR(VLOOKUP(Z1841,'PASTE-DL-ALARMS'!$Q$10:$W$2200,7,FALSE),"")</f>
        <v/>
      </c>
      <c r="AL1841" s="55" t="str">
        <f>IFERROR(VLOOKUP(Z1841,'PASTE-DL-ALARMS'!$Q$10:$W$2200,3,FALSE),"")</f>
        <v/>
      </c>
      <c r="AM1841" s="7" t="str">
        <f t="shared" si="490"/>
        <v>10.121.68.76_STATUS TOWER BTS_S1P6</v>
      </c>
      <c r="AN1841" s="55" t="str">
        <f t="shared" si="491"/>
        <v>10.121.68.77_SLDC BALITHA_S1P5</v>
      </c>
      <c r="AO1841" s="72" t="e">
        <f t="shared" ca="1" si="492"/>
        <v>#VALUE!</v>
      </c>
      <c r="AP1841" s="7" t="str">
        <f>IFERROR(VLOOKUP(Z1841,'PASTE-DL-ALARMS'!$Q$10:$Z$2800,8,FALSE),"")</f>
        <v/>
      </c>
    </row>
    <row r="1842" spans="1:42" x14ac:dyDescent="0.25">
      <c r="A1842" s="20"/>
      <c r="B1842" s="20"/>
      <c r="C1842" s="20" t="str">
        <f>IF(D1842="Critical",MAX($C$8:C1841)+1,"")</f>
        <v/>
      </c>
      <c r="D1842" s="20" t="str">
        <f t="shared" si="476"/>
        <v>-</v>
      </c>
      <c r="E1842" s="20" t="str">
        <f>VLOOKUP('PASTE-DOWN-DL'!F1842,'SSA-CODE'!$D$4:$E$56,2,FALSE)</f>
        <v>VAL</v>
      </c>
      <c r="F1842" s="48" t="str">
        <f t="shared" si="477"/>
        <v>SSA VAL</v>
      </c>
      <c r="G1842" s="48" t="str">
        <f t="shared" si="478"/>
        <v xml:space="preserve">	SSA VAL</v>
      </c>
      <c r="H1842" s="20">
        <v>1833</v>
      </c>
      <c r="I1842" t="s">
        <v>16601</v>
      </c>
      <c r="J1842" t="s">
        <v>6260</v>
      </c>
      <c r="K1842" t="s">
        <v>6275</v>
      </c>
      <c r="L1842" t="s">
        <v>6262</v>
      </c>
      <c r="M1842" t="s">
        <v>6263</v>
      </c>
      <c r="N1842" t="s">
        <v>16602</v>
      </c>
      <c r="O1842" t="s">
        <v>16603</v>
      </c>
      <c r="P1842" t="s">
        <v>6266</v>
      </c>
      <c r="Q1842" t="s">
        <v>8085</v>
      </c>
      <c r="R1842" t="s">
        <v>6279</v>
      </c>
      <c r="S1842" t="s">
        <v>6269</v>
      </c>
      <c r="T1842" t="s">
        <v>6287</v>
      </c>
      <c r="U1842" t="s">
        <v>6269</v>
      </c>
      <c r="V1842" t="s">
        <v>6271</v>
      </c>
      <c r="W1842" t="s">
        <v>16604</v>
      </c>
      <c r="X1842" t="s">
        <v>16605</v>
      </c>
      <c r="Y1842" t="s">
        <v>6269</v>
      </c>
      <c r="Z1842" s="48" t="str">
        <f t="shared" si="479"/>
        <v>SSA VAL-10.121.16.115-Kabilpore Old A1_1/5-10.121.16.114-Nvs Collector Office B1_5/5</v>
      </c>
      <c r="AA1842" s="48">
        <f t="shared" si="480"/>
        <v>15</v>
      </c>
      <c r="AB1842" s="48">
        <f t="shared" si="481"/>
        <v>29</v>
      </c>
      <c r="AC1842" s="48">
        <f t="shared" si="482"/>
        <v>15</v>
      </c>
      <c r="AD1842" s="48">
        <f t="shared" si="483"/>
        <v>36</v>
      </c>
      <c r="AE1842" s="48" t="str">
        <f t="shared" si="484"/>
        <v>10.121.16.115</v>
      </c>
      <c r="AF1842" s="42" t="str">
        <f t="shared" si="485"/>
        <v>10.121.16.114</v>
      </c>
      <c r="AG1842" s="7" t="str">
        <f t="shared" si="486"/>
        <v>KABILPORE OLD</v>
      </c>
      <c r="AH1842" s="7" t="str">
        <f t="shared" si="487"/>
        <v>NVS COLLECTOR OFFICE</v>
      </c>
      <c r="AI1842" s="7" t="str">
        <f t="shared" si="488"/>
        <v>S1P5</v>
      </c>
      <c r="AJ1842" s="7" t="str">
        <f t="shared" si="489"/>
        <v>S3P2</v>
      </c>
      <c r="AK1842" s="7" t="str">
        <f>IFERROR(VLOOKUP(Z1842,'PASTE-DL-ALARMS'!$Q$10:$W$2200,7,FALSE),"")</f>
        <v/>
      </c>
      <c r="AL1842" s="55" t="str">
        <f>IFERROR(VLOOKUP(Z1842,'PASTE-DL-ALARMS'!$Q$10:$W$2200,3,FALSE),"")</f>
        <v/>
      </c>
      <c r="AM1842" s="7" t="str">
        <f t="shared" si="490"/>
        <v>10.121.16.115_KABILPORE OLD_S1P5</v>
      </c>
      <c r="AN1842" s="55" t="str">
        <f t="shared" si="491"/>
        <v>10.121.16.114_NVS COLLECTOR OFFICE_S3P2</v>
      </c>
      <c r="AO1842" s="72" t="e">
        <f t="shared" ca="1" si="492"/>
        <v>#VALUE!</v>
      </c>
      <c r="AP1842" s="7" t="str">
        <f>IFERROR(VLOOKUP(Z1842,'PASTE-DL-ALARMS'!$Q$10:$Z$2800,8,FALSE),"")</f>
        <v/>
      </c>
    </row>
    <row r="1843" spans="1:42" x14ac:dyDescent="0.25">
      <c r="A1843" s="20"/>
      <c r="B1843" s="20"/>
      <c r="C1843" s="20" t="str">
        <f>IF(D1843="Critical",MAX($C$8:C1842)+1,"")</f>
        <v/>
      </c>
      <c r="D1843" s="20" t="str">
        <f t="shared" si="476"/>
        <v>-</v>
      </c>
      <c r="E1843" s="20" t="str">
        <f>VLOOKUP('PASTE-DOWN-DL'!F1843,'SSA-CODE'!$D$4:$E$56,2,FALSE)</f>
        <v>WTR AM</v>
      </c>
      <c r="F1843" s="48" t="str">
        <f t="shared" si="477"/>
        <v>WTR AM</v>
      </c>
      <c r="G1843" s="48" t="str">
        <f t="shared" si="478"/>
        <v xml:space="preserve">	WTR AM</v>
      </c>
      <c r="H1843" s="20">
        <v>1834</v>
      </c>
      <c r="I1843" t="s">
        <v>16606</v>
      </c>
      <c r="J1843" t="s">
        <v>6260</v>
      </c>
      <c r="K1843" t="s">
        <v>6261</v>
      </c>
      <c r="L1843" t="s">
        <v>6262</v>
      </c>
      <c r="M1843" t="s">
        <v>6263</v>
      </c>
      <c r="N1843" t="s">
        <v>16607</v>
      </c>
      <c r="O1843" t="s">
        <v>16608</v>
      </c>
      <c r="P1843" t="s">
        <v>6266</v>
      </c>
      <c r="Q1843" t="s">
        <v>6461</v>
      </c>
      <c r="R1843" t="s">
        <v>6516</v>
      </c>
      <c r="S1843" t="s">
        <v>6269</v>
      </c>
      <c r="T1843" t="s">
        <v>6602</v>
      </c>
      <c r="U1843" t="s">
        <v>6269</v>
      </c>
      <c r="V1843" t="s">
        <v>6271</v>
      </c>
      <c r="W1843" t="s">
        <v>16609</v>
      </c>
      <c r="X1843" t="s">
        <v>16610</v>
      </c>
      <c r="Y1843" t="s">
        <v>6269</v>
      </c>
      <c r="Z1843" s="48" t="str">
        <f t="shared" si="479"/>
        <v>WTR AM-10.121.16.10-TN705B_Jambusar_4/1-10.121.16.9-Bharuch_3/1</v>
      </c>
      <c r="AA1843" s="48">
        <f t="shared" si="480"/>
        <v>13</v>
      </c>
      <c r="AB1843" s="48">
        <f t="shared" si="481"/>
        <v>21</v>
      </c>
      <c r="AC1843" s="48">
        <f t="shared" si="482"/>
        <v>14</v>
      </c>
      <c r="AD1843" s="48">
        <f t="shared" si="483"/>
        <v>23</v>
      </c>
      <c r="AE1843" s="48" t="str">
        <f t="shared" si="484"/>
        <v>10.121.16.9</v>
      </c>
      <c r="AF1843" s="42" t="str">
        <f t="shared" si="485"/>
        <v>10.121.16.10</v>
      </c>
      <c r="AG1843" s="7" t="str">
        <f t="shared" si="486"/>
        <v>Bharuch</v>
      </c>
      <c r="AH1843" s="7" t="str">
        <f t="shared" si="487"/>
        <v>Jambusar</v>
      </c>
      <c r="AI1843" s="7" t="str">
        <f t="shared" si="488"/>
        <v>S3P1</v>
      </c>
      <c r="AJ1843" s="7" t="str">
        <f t="shared" si="489"/>
        <v>S4P1</v>
      </c>
      <c r="AK1843" s="7" t="str">
        <f>IFERROR(VLOOKUP(Z1843,'PASTE-DL-ALARMS'!$Q$10:$W$2200,7,FALSE),"")</f>
        <v/>
      </c>
      <c r="AL1843" s="55" t="str">
        <f>IFERROR(VLOOKUP(Z1843,'PASTE-DL-ALARMS'!$Q$10:$W$2200,3,FALSE),"")</f>
        <v/>
      </c>
      <c r="AM1843" s="7" t="str">
        <f t="shared" si="490"/>
        <v>10.121.16.9_Bharuch_S3P1</v>
      </c>
      <c r="AN1843" s="55" t="str">
        <f t="shared" si="491"/>
        <v>10.121.16.10_Jambusar_S4P1</v>
      </c>
      <c r="AO1843" s="72" t="e">
        <f t="shared" ca="1" si="492"/>
        <v>#VALUE!</v>
      </c>
      <c r="AP1843" s="7" t="str">
        <f>IFERROR(VLOOKUP(Z1843,'PASTE-DL-ALARMS'!$Q$10:$Z$2800,8,FALSE),"")</f>
        <v/>
      </c>
    </row>
    <row r="1844" spans="1:42" x14ac:dyDescent="0.25">
      <c r="A1844" s="20"/>
      <c r="B1844" s="20"/>
      <c r="C1844" s="20" t="str">
        <f>IF(D1844="Critical",MAX($C$8:C1843)+1,"")</f>
        <v/>
      </c>
      <c r="D1844" s="20" t="str">
        <f t="shared" si="476"/>
        <v>-</v>
      </c>
      <c r="E1844" s="20" t="str">
        <f>VLOOKUP('PASTE-DOWN-DL'!F1844,'SSA-CODE'!$D$4:$E$56,2,FALSE)</f>
        <v>WTR AM</v>
      </c>
      <c r="F1844" s="48" t="str">
        <f t="shared" si="477"/>
        <v>WTR AM</v>
      </c>
      <c r="G1844" s="48" t="str">
        <f t="shared" si="478"/>
        <v xml:space="preserve">	WTR AM</v>
      </c>
      <c r="H1844" s="20">
        <v>1835</v>
      </c>
      <c r="I1844" t="s">
        <v>16611</v>
      </c>
      <c r="J1844" t="s">
        <v>6260</v>
      </c>
      <c r="K1844" t="s">
        <v>6261</v>
      </c>
      <c r="L1844" t="s">
        <v>6262</v>
      </c>
      <c r="M1844" t="s">
        <v>6263</v>
      </c>
      <c r="N1844" t="s">
        <v>16612</v>
      </c>
      <c r="O1844" t="s">
        <v>16613</v>
      </c>
      <c r="P1844" t="s">
        <v>6266</v>
      </c>
      <c r="Q1844" t="s">
        <v>7771</v>
      </c>
      <c r="R1844" t="s">
        <v>6401</v>
      </c>
      <c r="S1844" t="s">
        <v>16614</v>
      </c>
      <c r="T1844" t="s">
        <v>6425</v>
      </c>
      <c r="U1844" t="s">
        <v>16615</v>
      </c>
      <c r="V1844" t="s">
        <v>6271</v>
      </c>
      <c r="W1844" t="s">
        <v>16616</v>
      </c>
      <c r="X1844" t="s">
        <v>16617</v>
      </c>
      <c r="Y1844" t="s">
        <v>6269</v>
      </c>
      <c r="Z1844" s="48" t="str">
        <f t="shared" si="479"/>
        <v>WTR AM-10.121.16.234- Anand 2_TN725B_WTR_5/1-10.121.16.230-Anand 1_TN725B_WTR_AM_PH2</v>
      </c>
      <c r="AA1844" s="48">
        <f t="shared" si="480"/>
        <v>15</v>
      </c>
      <c r="AB1844" s="48">
        <f t="shared" si="481"/>
        <v>22</v>
      </c>
      <c r="AC1844" s="48">
        <f t="shared" si="482"/>
        <v>15</v>
      </c>
      <c r="AD1844" s="48">
        <f t="shared" si="483"/>
        <v>22</v>
      </c>
      <c r="AE1844" s="48" t="str">
        <f t="shared" si="484"/>
        <v>10.121.16.234</v>
      </c>
      <c r="AF1844" s="42" t="str">
        <f t="shared" si="485"/>
        <v>10.121.16.230</v>
      </c>
      <c r="AG1844" s="7" t="str">
        <f t="shared" si="486"/>
        <v>Anand2</v>
      </c>
      <c r="AH1844" s="7" t="str">
        <f t="shared" si="487"/>
        <v>Anand1</v>
      </c>
      <c r="AI1844" s="7" t="str">
        <f t="shared" si="488"/>
        <v>S5P1</v>
      </c>
      <c r="AJ1844" s="7" t="str">
        <f t="shared" si="489"/>
        <v>S5P1</v>
      </c>
      <c r="AK1844" s="7" t="str">
        <f>IFERROR(VLOOKUP(Z1844,'PASTE-DL-ALARMS'!$Q$10:$W$2200,7,FALSE),"")</f>
        <v/>
      </c>
      <c r="AL1844" s="55" t="str">
        <f>IFERROR(VLOOKUP(Z1844,'PASTE-DL-ALARMS'!$Q$10:$W$2200,3,FALSE),"")</f>
        <v/>
      </c>
      <c r="AM1844" s="7" t="str">
        <f t="shared" si="490"/>
        <v>10.121.16.234_Anand2_S5P1</v>
      </c>
      <c r="AN1844" s="55" t="str">
        <f t="shared" si="491"/>
        <v>10.121.16.230_Anand1_S5P1</v>
      </c>
      <c r="AO1844" s="72" t="e">
        <f t="shared" ca="1" si="492"/>
        <v>#VALUE!</v>
      </c>
      <c r="AP1844" s="7" t="str">
        <f>IFERROR(VLOOKUP(Z1844,'PASTE-DL-ALARMS'!$Q$10:$Z$2800,8,FALSE),"")</f>
        <v/>
      </c>
    </row>
    <row r="1845" spans="1:42" x14ac:dyDescent="0.25">
      <c r="A1845" s="20"/>
      <c r="B1845" s="20"/>
      <c r="C1845" s="20" t="str">
        <f>IF(D1845="Critical",MAX($C$8:C1844)+1,"")</f>
        <v/>
      </c>
      <c r="D1845" s="20" t="str">
        <f t="shared" si="476"/>
        <v>-</v>
      </c>
      <c r="E1845" s="20" t="str">
        <f>VLOOKUP('PASTE-DOWN-DL'!F1845,'SSA-CODE'!$D$4:$E$56,2,FALSE)</f>
        <v>WTR AM</v>
      </c>
      <c r="F1845" s="48" t="str">
        <f t="shared" si="477"/>
        <v>WTR AM</v>
      </c>
      <c r="G1845" s="48" t="str">
        <f t="shared" si="478"/>
        <v xml:space="preserve">	WTR AM</v>
      </c>
      <c r="H1845" s="20">
        <v>1836</v>
      </c>
      <c r="I1845" t="s">
        <v>16618</v>
      </c>
      <c r="J1845" t="s">
        <v>6260</v>
      </c>
      <c r="K1845" t="s">
        <v>6275</v>
      </c>
      <c r="L1845" t="s">
        <v>6262</v>
      </c>
      <c r="M1845" t="s">
        <v>6263</v>
      </c>
      <c r="N1845" t="s">
        <v>16619</v>
      </c>
      <c r="O1845" t="s">
        <v>16620</v>
      </c>
      <c r="P1845" t="s">
        <v>6266</v>
      </c>
      <c r="Q1845" t="s">
        <v>7052</v>
      </c>
      <c r="R1845" t="s">
        <v>6279</v>
      </c>
      <c r="S1845" t="s">
        <v>16621</v>
      </c>
      <c r="T1845" t="s">
        <v>6313</v>
      </c>
      <c r="U1845" t="s">
        <v>16621</v>
      </c>
      <c r="V1845" t="s">
        <v>6271</v>
      </c>
      <c r="W1845" t="s">
        <v>16622</v>
      </c>
      <c r="X1845" t="s">
        <v>16623</v>
      </c>
      <c r="Y1845" t="s">
        <v>6269</v>
      </c>
      <c r="Z1845" s="48" t="str">
        <f t="shared" si="479"/>
        <v>WTR AM-10.121.15.197-Bhildi_4/6-10.121.15.194-Radhanpur_4/6</v>
      </c>
      <c r="AA1845" s="48">
        <f t="shared" si="480"/>
        <v>15</v>
      </c>
      <c r="AB1845" s="48">
        <f t="shared" si="481"/>
        <v>22</v>
      </c>
      <c r="AC1845" s="48">
        <f t="shared" si="482"/>
        <v>15</v>
      </c>
      <c r="AD1845" s="48">
        <f t="shared" si="483"/>
        <v>25</v>
      </c>
      <c r="AE1845" s="48" t="str">
        <f t="shared" si="484"/>
        <v>10.121.15.197</v>
      </c>
      <c r="AF1845" s="42" t="str">
        <f t="shared" si="485"/>
        <v>10.121.15.194</v>
      </c>
      <c r="AG1845" s="7" t="str">
        <f t="shared" si="486"/>
        <v>Bhildi</v>
      </c>
      <c r="AH1845" s="7" t="str">
        <f t="shared" si="487"/>
        <v>Radhanpur</v>
      </c>
      <c r="AI1845" s="7" t="str">
        <f t="shared" si="488"/>
        <v>S4P6</v>
      </c>
      <c r="AJ1845" s="7" t="str">
        <f t="shared" si="489"/>
        <v>S4P6</v>
      </c>
      <c r="AK1845" s="7" t="str">
        <f>IFERROR(VLOOKUP(Z1845,'PASTE-DL-ALARMS'!$Q$10:$W$2200,7,FALSE),"")</f>
        <v/>
      </c>
      <c r="AL1845" s="55" t="str">
        <f>IFERROR(VLOOKUP(Z1845,'PASTE-DL-ALARMS'!$Q$10:$W$2200,3,FALSE),"")</f>
        <v/>
      </c>
      <c r="AM1845" s="7" t="str">
        <f t="shared" si="490"/>
        <v>10.121.15.197_Bhildi_S4P6</v>
      </c>
      <c r="AN1845" s="55" t="str">
        <f t="shared" si="491"/>
        <v>10.121.15.194_Radhanpur_S4P6</v>
      </c>
      <c r="AO1845" s="72" t="e">
        <f t="shared" ca="1" si="492"/>
        <v>#VALUE!</v>
      </c>
      <c r="AP1845" s="7" t="str">
        <f>IFERROR(VLOOKUP(Z1845,'PASTE-DL-ALARMS'!$Q$10:$Z$2800,8,FALSE),"")</f>
        <v/>
      </c>
    </row>
    <row r="1846" spans="1:42" x14ac:dyDescent="0.25">
      <c r="A1846" s="20"/>
      <c r="B1846" s="20"/>
      <c r="C1846" s="20" t="str">
        <f>IF(D1846="Critical",MAX($C$8:C1845)+1,"")</f>
        <v/>
      </c>
      <c r="D1846" s="20" t="str">
        <f t="shared" si="476"/>
        <v>-</v>
      </c>
      <c r="E1846" s="20" t="str">
        <f>VLOOKUP('PASTE-DOWN-DL'!F1846,'SSA-CODE'!$D$4:$E$56,2,FALSE)</f>
        <v>MSN</v>
      </c>
      <c r="F1846" s="48" t="str">
        <f t="shared" si="477"/>
        <v>SSA MEH</v>
      </c>
      <c r="G1846" s="48" t="str">
        <f t="shared" si="478"/>
        <v xml:space="preserve">	SSA MEH</v>
      </c>
      <c r="H1846" s="20">
        <v>1837</v>
      </c>
      <c r="I1846" t="s">
        <v>16624</v>
      </c>
      <c r="J1846" t="s">
        <v>6260</v>
      </c>
      <c r="K1846" t="s">
        <v>6275</v>
      </c>
      <c r="L1846" t="s">
        <v>6262</v>
      </c>
      <c r="M1846" t="s">
        <v>6263</v>
      </c>
      <c r="N1846" t="s">
        <v>16625</v>
      </c>
      <c r="O1846" t="s">
        <v>16626</v>
      </c>
      <c r="P1846" t="s">
        <v>6266</v>
      </c>
      <c r="Q1846" t="s">
        <v>6302</v>
      </c>
      <c r="R1846" t="s">
        <v>6279</v>
      </c>
      <c r="S1846" t="s">
        <v>6424</v>
      </c>
      <c r="T1846" t="s">
        <v>6425</v>
      </c>
      <c r="U1846" t="s">
        <v>6424</v>
      </c>
      <c r="V1846" t="s">
        <v>6271</v>
      </c>
      <c r="W1846" t="s">
        <v>16627</v>
      </c>
      <c r="X1846" t="s">
        <v>16628</v>
      </c>
      <c r="Y1846" t="s">
        <v>6269</v>
      </c>
      <c r="Z1846" s="48" t="str">
        <f t="shared" si="479"/>
        <v>SSA MEH-10.121.15.203-Kheralu_S6P4-10.121.25.102-SIPOR_EXCH_S1P6</v>
      </c>
      <c r="AA1846" s="48">
        <f t="shared" si="480"/>
        <v>15</v>
      </c>
      <c r="AB1846" s="48">
        <f t="shared" si="481"/>
        <v>23</v>
      </c>
      <c r="AC1846" s="48">
        <f t="shared" si="482"/>
        <v>15</v>
      </c>
      <c r="AD1846" s="48">
        <f t="shared" si="483"/>
        <v>26</v>
      </c>
      <c r="AE1846" s="48" t="str">
        <f t="shared" si="484"/>
        <v>10.121.15.203</v>
      </c>
      <c r="AF1846" s="42" t="str">
        <f t="shared" si="485"/>
        <v>10.121.25.102</v>
      </c>
      <c r="AG1846" s="7" t="str">
        <f t="shared" si="486"/>
        <v>Kheralu</v>
      </c>
      <c r="AH1846" s="7" t="str">
        <f t="shared" si="487"/>
        <v>SIPOR EXCH</v>
      </c>
      <c r="AI1846" s="7" t="str">
        <f t="shared" si="488"/>
        <v>S6P4</v>
      </c>
      <c r="AJ1846" s="7" t="str">
        <f t="shared" si="489"/>
        <v>S1P6</v>
      </c>
      <c r="AK1846" s="7" t="str">
        <f>IFERROR(VLOOKUP(Z1846,'PASTE-DL-ALARMS'!$Q$10:$W$2200,7,FALSE),"")</f>
        <v/>
      </c>
      <c r="AL1846" s="55" t="str">
        <f>IFERROR(VLOOKUP(Z1846,'PASTE-DL-ALARMS'!$Q$10:$W$2200,3,FALSE),"")</f>
        <v/>
      </c>
      <c r="AM1846" s="7" t="str">
        <f t="shared" si="490"/>
        <v>10.121.15.203_Kheralu_S6P4</v>
      </c>
      <c r="AN1846" s="55" t="str">
        <f t="shared" si="491"/>
        <v>10.121.25.102_SIPOR EXCH_S1P6</v>
      </c>
      <c r="AO1846" s="72" t="e">
        <f t="shared" ca="1" si="492"/>
        <v>#VALUE!</v>
      </c>
      <c r="AP1846" s="7" t="str">
        <f>IFERROR(VLOOKUP(Z1846,'PASTE-DL-ALARMS'!$Q$10:$Z$2800,8,FALSE),"")</f>
        <v/>
      </c>
    </row>
    <row r="1847" spans="1:42" x14ac:dyDescent="0.25">
      <c r="A1847" s="20"/>
      <c r="B1847" s="20"/>
      <c r="C1847" s="20" t="str">
        <f>IF(D1847="Critical",MAX($C$8:C1846)+1,"")</f>
        <v/>
      </c>
      <c r="D1847" s="20" t="str">
        <f t="shared" si="476"/>
        <v>-</v>
      </c>
      <c r="E1847" s="20" t="str">
        <f>VLOOKUP('PASTE-DOWN-DL'!F1847,'SSA-CODE'!$D$4:$E$56,2,FALSE)</f>
        <v>VDA</v>
      </c>
      <c r="F1847" s="48" t="str">
        <f t="shared" si="477"/>
        <v>SSA VDR</v>
      </c>
      <c r="G1847" s="48" t="str">
        <f t="shared" si="478"/>
        <v xml:space="preserve">	SSA VDR</v>
      </c>
      <c r="H1847" s="20">
        <v>1838</v>
      </c>
      <c r="I1847" t="s">
        <v>16629</v>
      </c>
      <c r="J1847" t="s">
        <v>6260</v>
      </c>
      <c r="K1847" t="s">
        <v>6261</v>
      </c>
      <c r="L1847" t="s">
        <v>6262</v>
      </c>
      <c r="M1847" t="s">
        <v>6263</v>
      </c>
      <c r="N1847" t="s">
        <v>16630</v>
      </c>
      <c r="O1847" t="s">
        <v>16631</v>
      </c>
      <c r="P1847" t="s">
        <v>6266</v>
      </c>
      <c r="Q1847" t="s">
        <v>7090</v>
      </c>
      <c r="R1847" t="s">
        <v>7090</v>
      </c>
      <c r="S1847" t="s">
        <v>16632</v>
      </c>
      <c r="T1847" t="s">
        <v>6425</v>
      </c>
      <c r="U1847" t="s">
        <v>16632</v>
      </c>
      <c r="V1847" t="s">
        <v>9302</v>
      </c>
      <c r="W1847" t="s">
        <v>16633</v>
      </c>
      <c r="X1847" t="s">
        <v>16634</v>
      </c>
      <c r="Y1847" t="s">
        <v>6269</v>
      </c>
      <c r="Z1847" s="48" t="str">
        <f t="shared" si="479"/>
        <v>SSA VDR-10.121.16.226-Barodacity3GNE_6/P1-10.121.16.18-Rajpipla_4/1</v>
      </c>
      <c r="AA1847" s="48">
        <f t="shared" si="480"/>
        <v>15</v>
      </c>
      <c r="AB1847" s="48">
        <f t="shared" si="481"/>
        <v>33</v>
      </c>
      <c r="AC1847" s="48">
        <f t="shared" si="482"/>
        <v>14</v>
      </c>
      <c r="AD1847" s="48">
        <f t="shared" si="483"/>
        <v>23</v>
      </c>
      <c r="AE1847" s="48" t="str">
        <f t="shared" si="484"/>
        <v>10.121.16.226</v>
      </c>
      <c r="AF1847" s="42" t="str">
        <f t="shared" si="485"/>
        <v>10.121.16.18</v>
      </c>
      <c r="AG1847" s="7" t="str">
        <f t="shared" si="486"/>
        <v>BARODA CITY 3 GNE</v>
      </c>
      <c r="AH1847" s="7" t="str">
        <f t="shared" si="487"/>
        <v>Rajpipla</v>
      </c>
      <c r="AI1847" s="7" t="str">
        <f t="shared" si="488"/>
        <v>S6P1</v>
      </c>
      <c r="AJ1847" s="7" t="str">
        <f t="shared" si="489"/>
        <v>S4P1</v>
      </c>
      <c r="AK1847" s="7" t="str">
        <f>IFERROR(VLOOKUP(Z1847,'PASTE-DL-ALARMS'!$Q$10:$W$2200,7,FALSE),"")</f>
        <v/>
      </c>
      <c r="AL1847" s="55" t="str">
        <f>IFERROR(VLOOKUP(Z1847,'PASTE-DL-ALARMS'!$Q$10:$W$2200,3,FALSE),"")</f>
        <v/>
      </c>
      <c r="AM1847" s="7" t="str">
        <f t="shared" si="490"/>
        <v>10.121.16.226_BARODA CITY 3 GNE_S6P1</v>
      </c>
      <c r="AN1847" s="55" t="str">
        <f t="shared" si="491"/>
        <v>10.121.16.18_Rajpipla_S4P1</v>
      </c>
      <c r="AO1847" s="72" t="e">
        <f t="shared" ca="1" si="492"/>
        <v>#VALUE!</v>
      </c>
      <c r="AP1847" s="7" t="str">
        <f>IFERROR(VLOOKUP(Z1847,'PASTE-DL-ALARMS'!$Q$10:$Z$2800,8,FALSE),"")</f>
        <v/>
      </c>
    </row>
    <row r="1848" spans="1:42" x14ac:dyDescent="0.25">
      <c r="A1848" s="20"/>
      <c r="B1848" s="20"/>
      <c r="C1848" s="20" t="str">
        <f>IF(D1848="Critical",MAX($C$8:C1847)+1,"")</f>
        <v/>
      </c>
      <c r="D1848" s="20" t="str">
        <f t="shared" si="476"/>
        <v>-</v>
      </c>
      <c r="E1848" s="20" t="str">
        <f>VLOOKUP('PASTE-DOWN-DL'!F1848,'SSA-CODE'!$D$4:$E$56,2,FALSE)</f>
        <v>BUJ</v>
      </c>
      <c r="F1848" s="48" t="str">
        <f t="shared" si="477"/>
        <v>SSA BUJ</v>
      </c>
      <c r="G1848" s="48" t="str">
        <f t="shared" si="478"/>
        <v xml:space="preserve">	SSA BUJ</v>
      </c>
      <c r="H1848" s="20">
        <v>1839</v>
      </c>
      <c r="I1848" t="s">
        <v>16635</v>
      </c>
      <c r="J1848" t="s">
        <v>6260</v>
      </c>
      <c r="K1848" t="s">
        <v>6275</v>
      </c>
      <c r="L1848" t="s">
        <v>6262</v>
      </c>
      <c r="M1848" t="s">
        <v>6263</v>
      </c>
      <c r="N1848" t="s">
        <v>16636</v>
      </c>
      <c r="O1848" t="s">
        <v>16637</v>
      </c>
      <c r="P1848" t="s">
        <v>6266</v>
      </c>
      <c r="Q1848" t="s">
        <v>7559</v>
      </c>
      <c r="R1848" t="s">
        <v>6279</v>
      </c>
      <c r="S1848" t="s">
        <v>6269</v>
      </c>
      <c r="T1848" t="s">
        <v>6471</v>
      </c>
      <c r="U1848" t="s">
        <v>6510</v>
      </c>
      <c r="V1848" t="s">
        <v>6271</v>
      </c>
      <c r="W1848" t="s">
        <v>16638</v>
      </c>
      <c r="X1848" t="s">
        <v>16639</v>
      </c>
      <c r="Y1848" t="s">
        <v>6269</v>
      </c>
      <c r="Z1848" s="48" t="str">
        <f t="shared" si="479"/>
        <v>SSA BUJ-10.121.96.182-HUDCO_PH3_2/5-10.121.96.187-KHAVDA_PH3_3/6</v>
      </c>
      <c r="AA1848" s="48">
        <f t="shared" si="480"/>
        <v>15</v>
      </c>
      <c r="AB1848" s="48">
        <f t="shared" si="481"/>
        <v>22</v>
      </c>
      <c r="AC1848" s="48">
        <f t="shared" si="482"/>
        <v>15</v>
      </c>
      <c r="AD1848" s="48">
        <f t="shared" si="483"/>
        <v>21</v>
      </c>
      <c r="AE1848" s="48" t="str">
        <f t="shared" si="484"/>
        <v>10.121.96.187</v>
      </c>
      <c r="AF1848" s="42" t="str">
        <f t="shared" si="485"/>
        <v>10.121.96.182</v>
      </c>
      <c r="AG1848" s="7" t="str">
        <f t="shared" si="486"/>
        <v>KHAVDA</v>
      </c>
      <c r="AH1848" s="7" t="str">
        <f t="shared" si="487"/>
        <v>HUDCO</v>
      </c>
      <c r="AI1848" s="7" t="str">
        <f t="shared" si="488"/>
        <v>S3P6</v>
      </c>
      <c r="AJ1848" s="7" t="str">
        <f t="shared" si="489"/>
        <v>S2P5</v>
      </c>
      <c r="AK1848" s="7" t="str">
        <f>IFERROR(VLOOKUP(Z1848,'PASTE-DL-ALARMS'!$Q$10:$W$2200,7,FALSE),"")</f>
        <v/>
      </c>
      <c r="AL1848" s="55" t="str">
        <f>IFERROR(VLOOKUP(Z1848,'PASTE-DL-ALARMS'!$Q$10:$W$2200,3,FALSE),"")</f>
        <v/>
      </c>
      <c r="AM1848" s="7" t="str">
        <f t="shared" si="490"/>
        <v>10.121.96.187_KHAVDA_S3P6</v>
      </c>
      <c r="AN1848" s="55" t="str">
        <f t="shared" si="491"/>
        <v>10.121.96.182_HUDCO_S2P5</v>
      </c>
      <c r="AO1848" s="72" t="e">
        <f t="shared" ca="1" si="492"/>
        <v>#VALUE!</v>
      </c>
      <c r="AP1848" s="7" t="str">
        <f>IFERROR(VLOOKUP(Z1848,'PASTE-DL-ALARMS'!$Q$10:$Z$2800,8,FALSE),"")</f>
        <v/>
      </c>
    </row>
    <row r="1849" spans="1:42" x14ac:dyDescent="0.25">
      <c r="A1849" s="20"/>
      <c r="B1849" s="20"/>
      <c r="C1849" s="20" t="str">
        <f>IF(D1849="Critical",MAX($C$8:C1848)+1,"")</f>
        <v/>
      </c>
      <c r="D1849" s="20" t="str">
        <f t="shared" si="476"/>
        <v>-</v>
      </c>
      <c r="E1849" s="20" t="str">
        <f>VLOOKUP('PASTE-DOWN-DL'!F1849,'SSA-CODE'!$D$4:$E$56,2,FALSE)</f>
        <v>BCH</v>
      </c>
      <c r="F1849" s="48" t="str">
        <f t="shared" si="477"/>
        <v>SSA BCH</v>
      </c>
      <c r="G1849" s="48" t="str">
        <f t="shared" si="478"/>
        <v xml:space="preserve">	SSA BCH</v>
      </c>
      <c r="H1849" s="20">
        <v>1840</v>
      </c>
      <c r="I1849" t="s">
        <v>16640</v>
      </c>
      <c r="J1849" t="s">
        <v>6260</v>
      </c>
      <c r="K1849" t="s">
        <v>6261</v>
      </c>
      <c r="L1849" t="s">
        <v>6262</v>
      </c>
      <c r="M1849" t="s">
        <v>6263</v>
      </c>
      <c r="N1849" t="s">
        <v>16641</v>
      </c>
      <c r="O1849" t="s">
        <v>16642</v>
      </c>
      <c r="P1849" t="s">
        <v>6266</v>
      </c>
      <c r="Q1849" t="s">
        <v>6453</v>
      </c>
      <c r="R1849" t="s">
        <v>6529</v>
      </c>
      <c r="S1849" t="s">
        <v>6269</v>
      </c>
      <c r="T1849" t="s">
        <v>7359</v>
      </c>
      <c r="U1849" t="s">
        <v>6269</v>
      </c>
      <c r="V1849" t="s">
        <v>6271</v>
      </c>
      <c r="W1849" t="s">
        <v>16643</v>
      </c>
      <c r="X1849" t="s">
        <v>16644</v>
      </c>
      <c r="Y1849" t="s">
        <v>6269</v>
      </c>
      <c r="Z1849" s="48" t="str">
        <f t="shared" si="479"/>
        <v>SSA BCH-10.121.24.196-Bharuch GIDC_3/1-10.121.24.195-Jadeshwar_4/1</v>
      </c>
      <c r="AA1849" s="48">
        <f t="shared" si="480"/>
        <v>15</v>
      </c>
      <c r="AB1849" s="48">
        <f t="shared" si="481"/>
        <v>25</v>
      </c>
      <c r="AC1849" s="48">
        <f t="shared" si="482"/>
        <v>15</v>
      </c>
      <c r="AD1849" s="48">
        <f t="shared" si="483"/>
        <v>28</v>
      </c>
      <c r="AE1849" s="48" t="str">
        <f t="shared" si="484"/>
        <v>10.121.24.195</v>
      </c>
      <c r="AF1849" s="42" t="str">
        <f t="shared" si="485"/>
        <v>10.121.24.196</v>
      </c>
      <c r="AG1849" s="7" t="str">
        <f t="shared" si="486"/>
        <v>Jadeshwar</v>
      </c>
      <c r="AH1849" s="7" t="str">
        <f t="shared" si="487"/>
        <v>Bharuch GIDC</v>
      </c>
      <c r="AI1849" s="7" t="str">
        <f t="shared" si="488"/>
        <v>S4P1</v>
      </c>
      <c r="AJ1849" s="7" t="str">
        <f t="shared" si="489"/>
        <v>S3P1</v>
      </c>
      <c r="AK1849" s="7" t="str">
        <f>IFERROR(VLOOKUP(Z1849,'PASTE-DL-ALARMS'!$Q$10:$W$2200,7,FALSE),"")</f>
        <v/>
      </c>
      <c r="AL1849" s="55" t="str">
        <f>IFERROR(VLOOKUP(Z1849,'PASTE-DL-ALARMS'!$Q$10:$W$2200,3,FALSE),"")</f>
        <v/>
      </c>
      <c r="AM1849" s="7" t="str">
        <f t="shared" si="490"/>
        <v>10.121.24.195_Jadeshwar_S4P1</v>
      </c>
      <c r="AN1849" s="55" t="str">
        <f t="shared" si="491"/>
        <v>10.121.24.196_Bharuch GIDC_S3P1</v>
      </c>
      <c r="AO1849" s="72" t="e">
        <f t="shared" ca="1" si="492"/>
        <v>#VALUE!</v>
      </c>
      <c r="AP1849" s="7" t="str">
        <f>IFERROR(VLOOKUP(Z1849,'PASTE-DL-ALARMS'!$Q$10:$Z$2800,8,FALSE),"")</f>
        <v/>
      </c>
    </row>
    <row r="1850" spans="1:42" x14ac:dyDescent="0.25">
      <c r="A1850" s="20"/>
      <c r="B1850" s="20"/>
      <c r="C1850" s="20" t="str">
        <f>IF(D1850="Critical",MAX($C$8:C1849)+1,"")</f>
        <v/>
      </c>
      <c r="D1850" s="20" t="str">
        <f t="shared" si="476"/>
        <v>-</v>
      </c>
      <c r="E1850" s="20" t="str">
        <f>VLOOKUP('PASTE-DOWN-DL'!F1850,'SSA-CODE'!$D$4:$E$56,2,FALSE)</f>
        <v>VDA</v>
      </c>
      <c r="F1850" s="48" t="str">
        <f t="shared" si="477"/>
        <v>SSA VDR</v>
      </c>
      <c r="G1850" s="48" t="str">
        <f t="shared" si="478"/>
        <v xml:space="preserve">	SSA VDR</v>
      </c>
      <c r="H1850" s="20">
        <v>1841</v>
      </c>
      <c r="I1850" t="s">
        <v>16645</v>
      </c>
      <c r="J1850" t="s">
        <v>6260</v>
      </c>
      <c r="K1850" t="s">
        <v>6275</v>
      </c>
      <c r="L1850" t="s">
        <v>6262</v>
      </c>
      <c r="M1850" t="s">
        <v>6263</v>
      </c>
      <c r="N1850" t="s">
        <v>16646</v>
      </c>
      <c r="O1850" t="s">
        <v>16647</v>
      </c>
      <c r="P1850" t="s">
        <v>6266</v>
      </c>
      <c r="Q1850" t="s">
        <v>6431</v>
      </c>
      <c r="R1850" t="s">
        <v>6294</v>
      </c>
      <c r="S1850" t="s">
        <v>16648</v>
      </c>
      <c r="T1850" t="s">
        <v>6770</v>
      </c>
      <c r="U1850" t="s">
        <v>16648</v>
      </c>
      <c r="V1850" t="s">
        <v>6271</v>
      </c>
      <c r="W1850" t="s">
        <v>16649</v>
      </c>
      <c r="X1850" t="s">
        <v>6488</v>
      </c>
      <c r="Y1850" t="s">
        <v>6269</v>
      </c>
      <c r="Z1850" s="48" t="str">
        <f t="shared" si="479"/>
        <v>SSA VDR-10.121.19.157-NORTH-MAMLATDAR-SAMA A1_1/5-10.121.19.131-KARELIBAGH B2_3/3</v>
      </c>
      <c r="AA1850" s="48">
        <f t="shared" si="480"/>
        <v>15</v>
      </c>
      <c r="AB1850" s="48">
        <f t="shared" si="481"/>
        <v>36</v>
      </c>
      <c r="AC1850" s="48">
        <f t="shared" si="482"/>
        <v>15</v>
      </c>
      <c r="AD1850" s="48">
        <f t="shared" si="483"/>
        <v>26</v>
      </c>
      <c r="AE1850" s="48" t="str">
        <f t="shared" si="484"/>
        <v>10.121.19.157</v>
      </c>
      <c r="AF1850" s="42" t="str">
        <f t="shared" si="485"/>
        <v>10.121.19.131</v>
      </c>
      <c r="AG1850" s="7" t="str">
        <f t="shared" si="486"/>
        <v>NORTH MAMLATDAR SAMA</v>
      </c>
      <c r="AH1850" s="7" t="str">
        <f t="shared" si="487"/>
        <v>KARELIBAGH</v>
      </c>
      <c r="AI1850" s="7" t="str">
        <f t="shared" si="488"/>
        <v>S1P5</v>
      </c>
      <c r="AJ1850" s="7" t="str">
        <f t="shared" si="489"/>
        <v>S3P3</v>
      </c>
      <c r="AK1850" s="7" t="str">
        <f>IFERROR(VLOOKUP(Z1850,'PASTE-DL-ALARMS'!$Q$10:$W$2200,7,FALSE),"")</f>
        <v/>
      </c>
      <c r="AL1850" s="55" t="str">
        <f>IFERROR(VLOOKUP(Z1850,'PASTE-DL-ALARMS'!$Q$10:$W$2200,3,FALSE),"")</f>
        <v/>
      </c>
      <c r="AM1850" s="7" t="str">
        <f t="shared" si="490"/>
        <v>10.121.19.157_NORTH MAMLATDAR SAMA_S1P5</v>
      </c>
      <c r="AN1850" s="55" t="str">
        <f t="shared" si="491"/>
        <v>10.121.19.131_KARELIBAGH_S3P3</v>
      </c>
      <c r="AO1850" s="72" t="e">
        <f t="shared" ca="1" si="492"/>
        <v>#VALUE!</v>
      </c>
      <c r="AP1850" s="7" t="str">
        <f>IFERROR(VLOOKUP(Z1850,'PASTE-DL-ALARMS'!$Q$10:$Z$2800,8,FALSE),"")</f>
        <v/>
      </c>
    </row>
    <row r="1851" spans="1:42" x14ac:dyDescent="0.25">
      <c r="A1851" s="20"/>
      <c r="B1851" s="20"/>
      <c r="C1851" s="20" t="str">
        <f>IF(D1851="Critical",MAX($C$8:C1850)+1,"")</f>
        <v/>
      </c>
      <c r="D1851" s="20" t="str">
        <f t="shared" si="476"/>
        <v>-</v>
      </c>
      <c r="E1851" s="20" t="str">
        <f>VLOOKUP('PASTE-DOWN-DL'!F1851,'SSA-CODE'!$D$4:$E$56,2,FALSE)</f>
        <v>VDA</v>
      </c>
      <c r="F1851" s="48" t="str">
        <f t="shared" si="477"/>
        <v>SSA VDR</v>
      </c>
      <c r="G1851" s="48" t="str">
        <f t="shared" si="478"/>
        <v xml:space="preserve">	SSA VDR</v>
      </c>
      <c r="H1851" s="20">
        <v>1842</v>
      </c>
      <c r="I1851" t="s">
        <v>16650</v>
      </c>
      <c r="J1851" t="s">
        <v>6260</v>
      </c>
      <c r="K1851" t="s">
        <v>6261</v>
      </c>
      <c r="L1851" t="s">
        <v>6262</v>
      </c>
      <c r="M1851" t="s">
        <v>6263</v>
      </c>
      <c r="N1851" t="s">
        <v>16651</v>
      </c>
      <c r="O1851" t="s">
        <v>16652</v>
      </c>
      <c r="P1851" t="s">
        <v>6266</v>
      </c>
      <c r="Q1851" t="s">
        <v>7499</v>
      </c>
      <c r="R1851" t="s">
        <v>6279</v>
      </c>
      <c r="S1851" t="s">
        <v>6269</v>
      </c>
      <c r="T1851" t="s">
        <v>6353</v>
      </c>
      <c r="U1851" t="s">
        <v>6417</v>
      </c>
      <c r="V1851" t="s">
        <v>6271</v>
      </c>
      <c r="W1851" t="s">
        <v>16653</v>
      </c>
      <c r="X1851" t="s">
        <v>16654</v>
      </c>
      <c r="Y1851" t="s">
        <v>6269</v>
      </c>
      <c r="Z1851" s="48" t="str">
        <f t="shared" si="479"/>
        <v>SSA VDR-10.121.19.131-TN725B_Karelibagh_B2\S4P1-10.121.99.140-TN705B_KISANWADI\S3P1</v>
      </c>
      <c r="AA1851" s="48">
        <f t="shared" si="480"/>
        <v>15</v>
      </c>
      <c r="AB1851" s="48">
        <f t="shared" si="481"/>
        <v>26</v>
      </c>
      <c r="AC1851" s="48">
        <f t="shared" si="482"/>
        <v>15</v>
      </c>
      <c r="AD1851" s="48">
        <f t="shared" si="483"/>
        <v>25</v>
      </c>
      <c r="AE1851" s="48" t="str">
        <f t="shared" si="484"/>
        <v>10.121.19.131</v>
      </c>
      <c r="AF1851" s="42" t="str">
        <f t="shared" si="485"/>
        <v>10.121.99.140</v>
      </c>
      <c r="AG1851" s="7" t="str">
        <f t="shared" si="486"/>
        <v>KARELIBAGH</v>
      </c>
      <c r="AH1851" s="7" t="str">
        <f t="shared" si="487"/>
        <v>KISANWADI</v>
      </c>
      <c r="AI1851" s="7" t="str">
        <f t="shared" si="488"/>
        <v>S4P1</v>
      </c>
      <c r="AJ1851" s="7" t="str">
        <f t="shared" si="489"/>
        <v>S3P1</v>
      </c>
      <c r="AK1851" s="7" t="str">
        <f>IFERROR(VLOOKUP(Z1851,'PASTE-DL-ALARMS'!$Q$10:$W$2200,7,FALSE),"")</f>
        <v/>
      </c>
      <c r="AL1851" s="55" t="str">
        <f>IFERROR(VLOOKUP(Z1851,'PASTE-DL-ALARMS'!$Q$10:$W$2200,3,FALSE),"")</f>
        <v/>
      </c>
      <c r="AM1851" s="7" t="str">
        <f t="shared" si="490"/>
        <v>10.121.19.131_KARELIBAGH_S4P1</v>
      </c>
      <c r="AN1851" s="55" t="str">
        <f t="shared" si="491"/>
        <v>10.121.99.140_KISANWADI_S3P1</v>
      </c>
      <c r="AO1851" s="72" t="e">
        <f t="shared" ca="1" si="492"/>
        <v>#VALUE!</v>
      </c>
      <c r="AP1851" s="7" t="str">
        <f>IFERROR(VLOOKUP(Z1851,'PASTE-DL-ALARMS'!$Q$10:$Z$2800,8,FALSE),"")</f>
        <v/>
      </c>
    </row>
    <row r="1852" spans="1:42" x14ac:dyDescent="0.25">
      <c r="A1852" s="20"/>
      <c r="B1852" s="20"/>
      <c r="C1852" s="20" t="str">
        <f>IF(D1852="Critical",MAX($C$8:C1851)+1,"")</f>
        <v/>
      </c>
      <c r="D1852" s="20" t="str">
        <f t="shared" si="476"/>
        <v>-</v>
      </c>
      <c r="E1852" s="20" t="str">
        <f>VLOOKUP('PASTE-DOWN-DL'!F1852,'SSA-CODE'!$D$4:$E$56,2,FALSE)</f>
        <v>WTR AM</v>
      </c>
      <c r="F1852" s="48" t="str">
        <f t="shared" si="477"/>
        <v>WTR AM</v>
      </c>
      <c r="G1852" s="48" t="str">
        <f t="shared" si="478"/>
        <v xml:space="preserve">	WTR AM</v>
      </c>
      <c r="H1852" s="20">
        <v>1843</v>
      </c>
      <c r="I1852" t="s">
        <v>16655</v>
      </c>
      <c r="J1852" t="s">
        <v>6466</v>
      </c>
      <c r="K1852" t="s">
        <v>6275</v>
      </c>
      <c r="L1852" t="s">
        <v>6262</v>
      </c>
      <c r="M1852" t="s">
        <v>6263</v>
      </c>
      <c r="N1852" t="s">
        <v>16656</v>
      </c>
      <c r="O1852" t="s">
        <v>16657</v>
      </c>
      <c r="P1852" t="s">
        <v>6266</v>
      </c>
      <c r="Q1852" t="s">
        <v>6894</v>
      </c>
      <c r="R1852" t="s">
        <v>6279</v>
      </c>
      <c r="S1852" t="s">
        <v>9381</v>
      </c>
      <c r="T1852" t="s">
        <v>6500</v>
      </c>
      <c r="U1852" t="s">
        <v>6708</v>
      </c>
      <c r="V1852" t="s">
        <v>6271</v>
      </c>
      <c r="W1852" t="s">
        <v>16658</v>
      </c>
      <c r="X1852" t="s">
        <v>16659</v>
      </c>
      <c r="Y1852" t="s">
        <v>6269</v>
      </c>
      <c r="Z1852" s="48" t="str">
        <f t="shared" si="479"/>
        <v>WTR AM-10.121.16.8-BARODA CITY 1-10.121.16.134-BARODA CITY 2</v>
      </c>
      <c r="AA1852" s="48">
        <f t="shared" si="480"/>
        <v>13</v>
      </c>
      <c r="AB1852" s="48">
        <f t="shared" si="481"/>
        <v>27</v>
      </c>
      <c r="AC1852" s="48">
        <f t="shared" si="482"/>
        <v>15</v>
      </c>
      <c r="AD1852" s="48">
        <f t="shared" si="483"/>
        <v>29</v>
      </c>
      <c r="AE1852" s="48" t="str">
        <f t="shared" si="484"/>
        <v>10.121.16.8</v>
      </c>
      <c r="AF1852" s="42" t="str">
        <f t="shared" si="485"/>
        <v>10.121.16.134</v>
      </c>
      <c r="AG1852" s="7" t="str">
        <f t="shared" si="486"/>
        <v>BARODA CITY 1</v>
      </c>
      <c r="AH1852" s="7" t="str">
        <f t="shared" si="487"/>
        <v>BARODA CITY 2</v>
      </c>
      <c r="AI1852" s="7" t="str">
        <f t="shared" si="488"/>
        <v>S5P11</v>
      </c>
      <c r="AJ1852" s="7" t="str">
        <f t="shared" si="489"/>
        <v>S5P11</v>
      </c>
      <c r="AK1852" s="7" t="str">
        <f>IFERROR(VLOOKUP(Z1852,'PASTE-DL-ALARMS'!$Q$10:$W$2200,7,FALSE),"")</f>
        <v/>
      </c>
      <c r="AL1852" s="55" t="str">
        <f>IFERROR(VLOOKUP(Z1852,'PASTE-DL-ALARMS'!$Q$10:$W$2200,3,FALSE),"")</f>
        <v/>
      </c>
      <c r="AM1852" s="7" t="str">
        <f t="shared" si="490"/>
        <v>10.121.16.8_BARODA CITY 1_S5P11</v>
      </c>
      <c r="AN1852" s="55" t="str">
        <f t="shared" si="491"/>
        <v>10.121.16.134_BARODA CITY 2_S5P11</v>
      </c>
      <c r="AO1852" s="72" t="e">
        <f t="shared" ca="1" si="492"/>
        <v>#VALUE!</v>
      </c>
      <c r="AP1852" s="7" t="str">
        <f>IFERROR(VLOOKUP(Z1852,'PASTE-DL-ALARMS'!$Q$10:$Z$2800,8,FALSE),"")</f>
        <v/>
      </c>
    </row>
    <row r="1853" spans="1:42" x14ac:dyDescent="0.25">
      <c r="A1853" s="20"/>
      <c r="B1853" s="20"/>
      <c r="C1853" s="20" t="str">
        <f>IF(D1853="Critical",MAX($C$8:C1852)+1,"")</f>
        <v/>
      </c>
      <c r="D1853" s="20" t="str">
        <f t="shared" si="476"/>
        <v>-</v>
      </c>
      <c r="E1853" s="20" t="str">
        <f>VLOOKUP('PASTE-DOWN-DL'!F1853,'SSA-CODE'!$D$4:$E$56,2,FALSE)</f>
        <v>BUJ</v>
      </c>
      <c r="F1853" s="48" t="str">
        <f t="shared" si="477"/>
        <v>SSA BUJ</v>
      </c>
      <c r="G1853" s="48" t="str">
        <f t="shared" si="478"/>
        <v xml:space="preserve">	SSA BUJ</v>
      </c>
      <c r="H1853" s="20">
        <v>1844</v>
      </c>
      <c r="I1853" t="s">
        <v>16660</v>
      </c>
      <c r="J1853" t="s">
        <v>6260</v>
      </c>
      <c r="K1853" t="s">
        <v>6275</v>
      </c>
      <c r="L1853" t="s">
        <v>6262</v>
      </c>
      <c r="M1853" t="s">
        <v>6263</v>
      </c>
      <c r="N1853" t="s">
        <v>16661</v>
      </c>
      <c r="O1853" t="s">
        <v>16662</v>
      </c>
      <c r="P1853" t="s">
        <v>6266</v>
      </c>
      <c r="Q1853" t="s">
        <v>6460</v>
      </c>
      <c r="R1853" t="s">
        <v>6279</v>
      </c>
      <c r="S1853" t="s">
        <v>16663</v>
      </c>
      <c r="T1853" t="s">
        <v>6770</v>
      </c>
      <c r="U1853" t="s">
        <v>16663</v>
      </c>
      <c r="V1853" t="s">
        <v>6271</v>
      </c>
      <c r="W1853" t="s">
        <v>16664</v>
      </c>
      <c r="X1853" t="s">
        <v>6488</v>
      </c>
      <c r="Y1853" t="s">
        <v>6269</v>
      </c>
      <c r="Z1853" s="48" t="str">
        <f t="shared" si="479"/>
        <v>SSA BUJ-10.121.96.142-NANA-ANGIYA A1_2/5-10.121.96.143-VITHON-1 A1_2/5</v>
      </c>
      <c r="AA1853" s="48">
        <f t="shared" si="480"/>
        <v>15</v>
      </c>
      <c r="AB1853" s="48">
        <f t="shared" si="481"/>
        <v>27</v>
      </c>
      <c r="AC1853" s="48">
        <f t="shared" si="482"/>
        <v>15</v>
      </c>
      <c r="AD1853" s="48">
        <f t="shared" si="483"/>
        <v>24</v>
      </c>
      <c r="AE1853" s="48" t="str">
        <f t="shared" si="484"/>
        <v>10.121.96.142</v>
      </c>
      <c r="AF1853" s="42" t="str">
        <f t="shared" si="485"/>
        <v>10.121.96.143</v>
      </c>
      <c r="AG1853" s="7" t="str">
        <f t="shared" si="486"/>
        <v>NANA ANGIYA</v>
      </c>
      <c r="AH1853" s="7" t="str">
        <f t="shared" si="487"/>
        <v>VITHON 1</v>
      </c>
      <c r="AI1853" s="7" t="str">
        <f t="shared" si="488"/>
        <v>S2P5</v>
      </c>
      <c r="AJ1853" s="7" t="str">
        <f t="shared" si="489"/>
        <v>S2P5</v>
      </c>
      <c r="AK1853" s="7" t="str">
        <f>IFERROR(VLOOKUP(Z1853,'PASTE-DL-ALARMS'!$Q$10:$W$2200,7,FALSE),"")</f>
        <v/>
      </c>
      <c r="AL1853" s="55" t="str">
        <f>IFERROR(VLOOKUP(Z1853,'PASTE-DL-ALARMS'!$Q$10:$W$2200,3,FALSE),"")</f>
        <v/>
      </c>
      <c r="AM1853" s="7" t="str">
        <f t="shared" si="490"/>
        <v>10.121.96.142_NANA ANGIYA_S2P5</v>
      </c>
      <c r="AN1853" s="55" t="str">
        <f t="shared" si="491"/>
        <v>10.121.96.143_VITHON 1_S2P5</v>
      </c>
      <c r="AO1853" s="72" t="e">
        <f t="shared" ca="1" si="492"/>
        <v>#VALUE!</v>
      </c>
      <c r="AP1853" s="7" t="str">
        <f>IFERROR(VLOOKUP(Z1853,'PASTE-DL-ALARMS'!$Q$10:$Z$2800,8,FALSE),"")</f>
        <v/>
      </c>
    </row>
    <row r="1854" spans="1:42" x14ac:dyDescent="0.25">
      <c r="A1854" s="20"/>
      <c r="B1854" s="20"/>
      <c r="C1854" s="20" t="str">
        <f>IF(D1854="Critical",MAX($C$8:C1853)+1,"")</f>
        <v/>
      </c>
      <c r="D1854" s="20" t="str">
        <f t="shared" si="476"/>
        <v>-</v>
      </c>
      <c r="E1854" s="20" t="str">
        <f>VLOOKUP('PASTE-DOWN-DL'!F1854,'SSA-CODE'!$D$4:$E$56,2,FALSE)</f>
        <v>AHD</v>
      </c>
      <c r="F1854" s="48" t="str">
        <f t="shared" si="477"/>
        <v>SSA AM</v>
      </c>
      <c r="G1854" s="48" t="str">
        <f t="shared" si="478"/>
        <v xml:space="preserve">	SSA AM</v>
      </c>
      <c r="H1854" s="20">
        <v>1845</v>
      </c>
      <c r="I1854" t="s">
        <v>16665</v>
      </c>
      <c r="J1854" t="s">
        <v>6260</v>
      </c>
      <c r="K1854" t="s">
        <v>6261</v>
      </c>
      <c r="L1854" t="s">
        <v>6262</v>
      </c>
      <c r="M1854" t="s">
        <v>6263</v>
      </c>
      <c r="N1854" t="s">
        <v>16666</v>
      </c>
      <c r="O1854" t="s">
        <v>16667</v>
      </c>
      <c r="P1854" t="s">
        <v>6266</v>
      </c>
      <c r="Q1854" t="s">
        <v>6302</v>
      </c>
      <c r="R1854" t="s">
        <v>6784</v>
      </c>
      <c r="S1854" t="s">
        <v>6589</v>
      </c>
      <c r="T1854" t="s">
        <v>6287</v>
      </c>
      <c r="U1854" t="s">
        <v>6589</v>
      </c>
      <c r="V1854" t="s">
        <v>6271</v>
      </c>
      <c r="W1854" t="s">
        <v>16668</v>
      </c>
      <c r="X1854" t="s">
        <v>16669</v>
      </c>
      <c r="Y1854" t="s">
        <v>16670</v>
      </c>
      <c r="Z1854" s="48" t="str">
        <f t="shared" si="479"/>
        <v>SSA AM-10.121.18.130-Bhadra 1(GNE)-10.121.18.87-Bhadra3_B2</v>
      </c>
      <c r="AA1854" s="48">
        <f t="shared" si="480"/>
        <v>15</v>
      </c>
      <c r="AB1854" s="48">
        <f t="shared" si="481"/>
        <v>29</v>
      </c>
      <c r="AC1854" s="48">
        <f t="shared" si="482"/>
        <v>14</v>
      </c>
      <c r="AD1854" s="48">
        <f t="shared" si="483"/>
        <v>23</v>
      </c>
      <c r="AE1854" s="48" t="str">
        <f t="shared" si="484"/>
        <v>10.121.18.130</v>
      </c>
      <c r="AF1854" s="42" t="str">
        <f t="shared" si="485"/>
        <v>10.121.18.87</v>
      </c>
      <c r="AG1854" s="7" t="str">
        <f t="shared" si="486"/>
        <v>Bhadra(GNE) 1</v>
      </c>
      <c r="AH1854" s="7" t="str">
        <f t="shared" si="487"/>
        <v>BHADRA 3</v>
      </c>
      <c r="AI1854" s="7" t="str">
        <f t="shared" si="488"/>
        <v>S6P1</v>
      </c>
      <c r="AJ1854" s="7" t="str">
        <f t="shared" si="489"/>
        <v>S5P1</v>
      </c>
      <c r="AK1854" s="7" t="str">
        <f>IFERROR(VLOOKUP(Z1854,'PASTE-DL-ALARMS'!$Q$10:$W$2200,7,FALSE),"")</f>
        <v/>
      </c>
      <c r="AL1854" s="55" t="str">
        <f>IFERROR(VLOOKUP(Z1854,'PASTE-DL-ALARMS'!$Q$10:$W$2200,3,FALSE),"")</f>
        <v/>
      </c>
      <c r="AM1854" s="7" t="str">
        <f t="shared" si="490"/>
        <v>10.121.18.130_Bhadra(GNE) 1_S6P1</v>
      </c>
      <c r="AN1854" s="55" t="str">
        <f t="shared" si="491"/>
        <v>10.121.18.87_BHADRA 3_S5P1</v>
      </c>
      <c r="AO1854" s="72" t="e">
        <f t="shared" ca="1" si="492"/>
        <v>#VALUE!</v>
      </c>
      <c r="AP1854" s="7" t="str">
        <f>IFERROR(VLOOKUP(Z1854,'PASTE-DL-ALARMS'!$Q$10:$Z$2800,8,FALSE),"")</f>
        <v/>
      </c>
    </row>
    <row r="1855" spans="1:42" x14ac:dyDescent="0.25">
      <c r="A1855" s="20"/>
      <c r="B1855" s="20"/>
      <c r="C1855" s="20" t="str">
        <f>IF(D1855="Critical",MAX($C$8:C1854)+1,"")</f>
        <v/>
      </c>
      <c r="D1855" s="20" t="str">
        <f t="shared" si="476"/>
        <v>-</v>
      </c>
      <c r="E1855" s="20" t="str">
        <f>VLOOKUP('PASTE-DOWN-DL'!F1855,'SSA-CODE'!$D$4:$E$56,2,FALSE)</f>
        <v>WTR AM</v>
      </c>
      <c r="F1855" s="48" t="str">
        <f t="shared" si="477"/>
        <v>WTR AM</v>
      </c>
      <c r="G1855" s="48" t="str">
        <f t="shared" si="478"/>
        <v xml:space="preserve">	WTR AM</v>
      </c>
      <c r="H1855" s="20">
        <v>1846</v>
      </c>
      <c r="I1855" t="s">
        <v>16671</v>
      </c>
      <c r="J1855" t="s">
        <v>6466</v>
      </c>
      <c r="K1855" t="s">
        <v>6275</v>
      </c>
      <c r="L1855" t="s">
        <v>6262</v>
      </c>
      <c r="M1855" t="s">
        <v>6263</v>
      </c>
      <c r="N1855" t="s">
        <v>16672</v>
      </c>
      <c r="O1855" t="s">
        <v>16673</v>
      </c>
      <c r="P1855" t="s">
        <v>6266</v>
      </c>
      <c r="Q1855" t="s">
        <v>6876</v>
      </c>
      <c r="R1855" t="s">
        <v>6279</v>
      </c>
      <c r="S1855" t="s">
        <v>16674</v>
      </c>
      <c r="T1855" t="s">
        <v>6568</v>
      </c>
      <c r="U1855" t="s">
        <v>16675</v>
      </c>
      <c r="V1855" t="s">
        <v>6271</v>
      </c>
      <c r="W1855" t="s">
        <v>16676</v>
      </c>
      <c r="X1855" t="s">
        <v>16677</v>
      </c>
      <c r="Y1855" t="s">
        <v>6269</v>
      </c>
      <c r="Z1855" s="48" t="str">
        <f t="shared" si="479"/>
        <v>WTR AM-10.121.16.8-R2_Baroda City1_B2-10.121.16.226-Baroda City 3_B2_GNE</v>
      </c>
      <c r="AA1855" s="48">
        <f t="shared" si="480"/>
        <v>15</v>
      </c>
      <c r="AB1855" s="48">
        <f t="shared" si="481"/>
        <v>33</v>
      </c>
      <c r="AC1855" s="48">
        <f t="shared" si="482"/>
        <v>13</v>
      </c>
      <c r="AD1855" s="48">
        <f t="shared" si="483"/>
        <v>27</v>
      </c>
      <c r="AE1855" s="48" t="str">
        <f t="shared" si="484"/>
        <v>10.121.16.226</v>
      </c>
      <c r="AF1855" s="42" t="str">
        <f t="shared" si="485"/>
        <v>10.121.16.8</v>
      </c>
      <c r="AG1855" s="7" t="str">
        <f t="shared" si="486"/>
        <v>BARODA CITY 3 GNE</v>
      </c>
      <c r="AH1855" s="7" t="str">
        <f t="shared" si="487"/>
        <v>BARODA CITY 1</v>
      </c>
      <c r="AI1855" s="7" t="str">
        <f t="shared" si="488"/>
        <v>S4P7</v>
      </c>
      <c r="AJ1855" s="7" t="str">
        <f t="shared" si="489"/>
        <v>S4P7</v>
      </c>
      <c r="AK1855" s="7" t="str">
        <f>IFERROR(VLOOKUP(Z1855,'PASTE-DL-ALARMS'!$Q$10:$W$2200,7,FALSE),"")</f>
        <v/>
      </c>
      <c r="AL1855" s="55" t="str">
        <f>IFERROR(VLOOKUP(Z1855,'PASTE-DL-ALARMS'!$Q$10:$W$2200,3,FALSE),"")</f>
        <v/>
      </c>
      <c r="AM1855" s="7" t="str">
        <f t="shared" si="490"/>
        <v>10.121.16.226_BARODA CITY 3 GNE_S4P7</v>
      </c>
      <c r="AN1855" s="55" t="str">
        <f t="shared" si="491"/>
        <v>10.121.16.8_BARODA CITY 1_S4P7</v>
      </c>
      <c r="AO1855" s="72" t="e">
        <f t="shared" ca="1" si="492"/>
        <v>#VALUE!</v>
      </c>
      <c r="AP1855" s="7" t="str">
        <f>IFERROR(VLOOKUP(Z1855,'PASTE-DL-ALARMS'!$Q$10:$Z$2800,8,FALSE),"")</f>
        <v/>
      </c>
    </row>
    <row r="1856" spans="1:42" x14ac:dyDescent="0.25">
      <c r="A1856" s="20"/>
      <c r="B1856" s="20"/>
      <c r="C1856" s="20" t="str">
        <f>IF(D1856="Critical",MAX($C$8:C1855)+1,"")</f>
        <v/>
      </c>
      <c r="D1856" s="20" t="str">
        <f t="shared" si="476"/>
        <v>-</v>
      </c>
      <c r="E1856" s="20" t="str">
        <f>VLOOKUP('PASTE-DOWN-DL'!F1856,'SSA-CODE'!$D$4:$E$56,2,FALSE)</f>
        <v>SRT</v>
      </c>
      <c r="F1856" s="48" t="str">
        <f t="shared" si="477"/>
        <v>SSA SR</v>
      </c>
      <c r="G1856" s="48" t="str">
        <f t="shared" si="478"/>
        <v xml:space="preserve">	SSA SR</v>
      </c>
      <c r="H1856" s="20">
        <v>1847</v>
      </c>
      <c r="I1856" t="s">
        <v>16678</v>
      </c>
      <c r="J1856" t="s">
        <v>6260</v>
      </c>
      <c r="K1856" t="s">
        <v>6275</v>
      </c>
      <c r="L1856" t="s">
        <v>6262</v>
      </c>
      <c r="M1856" t="s">
        <v>6263</v>
      </c>
      <c r="N1856" t="s">
        <v>16679</v>
      </c>
      <c r="O1856" t="s">
        <v>16680</v>
      </c>
      <c r="P1856" t="s">
        <v>6266</v>
      </c>
      <c r="Q1856" t="s">
        <v>6378</v>
      </c>
      <c r="R1856" t="s">
        <v>6279</v>
      </c>
      <c r="S1856" t="s">
        <v>16681</v>
      </c>
      <c r="T1856" t="s">
        <v>6471</v>
      </c>
      <c r="U1856" t="s">
        <v>7026</v>
      </c>
      <c r="V1856" t="s">
        <v>6271</v>
      </c>
      <c r="W1856" t="s">
        <v>16682</v>
      </c>
      <c r="X1856" t="s">
        <v>16683</v>
      </c>
      <c r="Y1856" t="s">
        <v>6269</v>
      </c>
      <c r="Z1856" s="48" t="str">
        <f t="shared" si="479"/>
        <v>SSA SR-10.121.99.223-DGVCL OLD CORPORATE-10.121.99.193-VARACHHA 2(GNE)</v>
      </c>
      <c r="AA1856" s="48">
        <f t="shared" si="480"/>
        <v>15</v>
      </c>
      <c r="AB1856" s="48">
        <f t="shared" si="481"/>
        <v>35</v>
      </c>
      <c r="AC1856" s="48">
        <f t="shared" si="482"/>
        <v>15</v>
      </c>
      <c r="AD1856" s="48">
        <f t="shared" si="483"/>
        <v>31</v>
      </c>
      <c r="AE1856" s="48" t="str">
        <f t="shared" si="484"/>
        <v>10.121.99.223</v>
      </c>
      <c r="AF1856" s="42" t="str">
        <f t="shared" si="485"/>
        <v>10.121.99.193</v>
      </c>
      <c r="AG1856" s="7" t="str">
        <f t="shared" si="486"/>
        <v>DGVCL OLD CORPORATE</v>
      </c>
      <c r="AH1856" s="7" t="str">
        <f t="shared" si="487"/>
        <v>VARACHHA 2(GNE)</v>
      </c>
      <c r="AI1856" s="7" t="str">
        <f t="shared" si="488"/>
        <v>S2P5</v>
      </c>
      <c r="AJ1856" s="7" t="str">
        <f t="shared" si="489"/>
        <v>S4P4</v>
      </c>
      <c r="AK1856" s="7" t="str">
        <f>IFERROR(VLOOKUP(Z1856,'PASTE-DL-ALARMS'!$Q$10:$W$2200,7,FALSE),"")</f>
        <v/>
      </c>
      <c r="AL1856" s="55" t="str">
        <f>IFERROR(VLOOKUP(Z1856,'PASTE-DL-ALARMS'!$Q$10:$W$2200,3,FALSE),"")</f>
        <v/>
      </c>
      <c r="AM1856" s="7" t="str">
        <f t="shared" si="490"/>
        <v>10.121.99.223_DGVCL OLD CORPORATE_S2P5</v>
      </c>
      <c r="AN1856" s="55" t="str">
        <f t="shared" si="491"/>
        <v>10.121.99.193_VARACHHA 2(GNE)_S4P4</v>
      </c>
      <c r="AO1856" s="72" t="e">
        <f t="shared" ca="1" si="492"/>
        <v>#VALUE!</v>
      </c>
      <c r="AP1856" s="7" t="str">
        <f>IFERROR(VLOOKUP(Z1856,'PASTE-DL-ALARMS'!$Q$10:$Z$2800,8,FALSE),"")</f>
        <v/>
      </c>
    </row>
    <row r="1857" spans="1:42" x14ac:dyDescent="0.25">
      <c r="A1857" s="20"/>
      <c r="B1857" s="20"/>
      <c r="C1857" s="20" t="str">
        <f>IF(D1857="Critical",MAX($C$8:C1856)+1,"")</f>
        <v/>
      </c>
      <c r="D1857" s="20" t="str">
        <f t="shared" si="476"/>
        <v>-</v>
      </c>
      <c r="E1857" s="20" t="str">
        <f>VLOOKUP('PASTE-DOWN-DL'!F1857,'SSA-CODE'!$D$4:$E$56,2,FALSE)</f>
        <v>GDR</v>
      </c>
      <c r="F1857" s="48" t="str">
        <f t="shared" si="477"/>
        <v>SSA GDH</v>
      </c>
      <c r="G1857" s="48" t="str">
        <f t="shared" si="478"/>
        <v xml:space="preserve">	SSA GDH</v>
      </c>
      <c r="H1857" s="20">
        <v>1848</v>
      </c>
      <c r="I1857" t="s">
        <v>16684</v>
      </c>
      <c r="J1857" t="s">
        <v>6260</v>
      </c>
      <c r="K1857" t="s">
        <v>6275</v>
      </c>
      <c r="L1857" t="s">
        <v>6262</v>
      </c>
      <c r="M1857" t="s">
        <v>6263</v>
      </c>
      <c r="N1857" t="s">
        <v>16685</v>
      </c>
      <c r="O1857" t="s">
        <v>16686</v>
      </c>
      <c r="P1857" t="s">
        <v>6266</v>
      </c>
      <c r="Q1857" t="s">
        <v>6671</v>
      </c>
      <c r="R1857" t="s">
        <v>6279</v>
      </c>
      <c r="S1857" t="s">
        <v>6328</v>
      </c>
      <c r="T1857" t="s">
        <v>6287</v>
      </c>
      <c r="U1857" t="s">
        <v>16687</v>
      </c>
      <c r="V1857" t="s">
        <v>6271</v>
      </c>
      <c r="W1857" t="s">
        <v>16688</v>
      </c>
      <c r="X1857" t="s">
        <v>16689</v>
      </c>
      <c r="Y1857" t="s">
        <v>6269</v>
      </c>
      <c r="Z1857" s="48" t="str">
        <f t="shared" si="479"/>
        <v>SSA GDH-10.121.16.208-Ceat Halol A1_2/5-10.121.16.206-Lisega A1_2/5</v>
      </c>
      <c r="AA1857" s="48">
        <f t="shared" si="480"/>
        <v>15</v>
      </c>
      <c r="AB1857" s="48">
        <f t="shared" si="481"/>
        <v>22</v>
      </c>
      <c r="AC1857" s="48">
        <f t="shared" si="482"/>
        <v>15</v>
      </c>
      <c r="AD1857" s="48">
        <f t="shared" si="483"/>
        <v>26</v>
      </c>
      <c r="AE1857" s="48" t="str">
        <f t="shared" si="484"/>
        <v>10.121.16.206</v>
      </c>
      <c r="AF1857" s="42" t="str">
        <f t="shared" si="485"/>
        <v>10.121.16.208</v>
      </c>
      <c r="AG1857" s="7" t="str">
        <f t="shared" si="486"/>
        <v>Lisega</v>
      </c>
      <c r="AH1857" s="7" t="str">
        <f t="shared" si="487"/>
        <v>CEAT HALOL</v>
      </c>
      <c r="AI1857" s="7" t="str">
        <f t="shared" si="488"/>
        <v>S2P5</v>
      </c>
      <c r="AJ1857" s="7" t="str">
        <f t="shared" si="489"/>
        <v>S2P5</v>
      </c>
      <c r="AK1857" s="7" t="str">
        <f>IFERROR(VLOOKUP(Z1857,'PASTE-DL-ALARMS'!$Q$10:$W$2200,7,FALSE),"")</f>
        <v/>
      </c>
      <c r="AL1857" s="55" t="str">
        <f>IFERROR(VLOOKUP(Z1857,'PASTE-DL-ALARMS'!$Q$10:$W$2200,3,FALSE),"")</f>
        <v/>
      </c>
      <c r="AM1857" s="7" t="str">
        <f t="shared" si="490"/>
        <v>10.121.16.206_Lisega_S2P5</v>
      </c>
      <c r="AN1857" s="55" t="str">
        <f t="shared" si="491"/>
        <v>10.121.16.208_CEAT HALOL_S2P5</v>
      </c>
      <c r="AO1857" s="72" t="e">
        <f t="shared" ca="1" si="492"/>
        <v>#VALUE!</v>
      </c>
      <c r="AP1857" s="7" t="str">
        <f>IFERROR(VLOOKUP(Z1857,'PASTE-DL-ALARMS'!$Q$10:$Z$2800,8,FALSE),"")</f>
        <v/>
      </c>
    </row>
    <row r="1858" spans="1:42" x14ac:dyDescent="0.25">
      <c r="A1858" s="20"/>
      <c r="B1858" s="20"/>
      <c r="C1858" s="20" t="str">
        <f>IF(D1858="Critical",MAX($C$8:C1857)+1,"")</f>
        <v/>
      </c>
      <c r="D1858" s="20" t="str">
        <f t="shared" si="476"/>
        <v>-</v>
      </c>
      <c r="E1858" s="20" t="str">
        <f>VLOOKUP('PASTE-DOWN-DL'!F1858,'SSA-CODE'!$D$4:$E$56,2,FALSE)</f>
        <v>VDA</v>
      </c>
      <c r="F1858" s="48" t="str">
        <f t="shared" si="477"/>
        <v>SSA VDR</v>
      </c>
      <c r="G1858" s="48" t="str">
        <f t="shared" si="478"/>
        <v xml:space="preserve">	SSA VDR</v>
      </c>
      <c r="H1858" s="20">
        <v>1849</v>
      </c>
      <c r="I1858" t="s">
        <v>16690</v>
      </c>
      <c r="J1858" t="s">
        <v>6260</v>
      </c>
      <c r="K1858" t="s">
        <v>6275</v>
      </c>
      <c r="L1858" t="s">
        <v>6262</v>
      </c>
      <c r="M1858" t="s">
        <v>6263</v>
      </c>
      <c r="N1858" t="s">
        <v>16691</v>
      </c>
      <c r="O1858" t="s">
        <v>16692</v>
      </c>
      <c r="P1858" t="s">
        <v>6266</v>
      </c>
      <c r="Q1858" t="s">
        <v>6453</v>
      </c>
      <c r="R1858" t="s">
        <v>6279</v>
      </c>
      <c r="S1858" t="s">
        <v>16693</v>
      </c>
      <c r="T1858" t="s">
        <v>6313</v>
      </c>
      <c r="U1858" t="s">
        <v>16693</v>
      </c>
      <c r="V1858" t="s">
        <v>6271</v>
      </c>
      <c r="W1858" t="s">
        <v>16694</v>
      </c>
      <c r="X1858" t="s">
        <v>16695</v>
      </c>
      <c r="Y1858" t="s">
        <v>6269</v>
      </c>
      <c r="Z1858" s="48" t="str">
        <f t="shared" si="479"/>
        <v>SSA VDR-10.121.99.146-ONGC OPAL MKP_1/5-10.121.19.132-MAKARPURA_6/3</v>
      </c>
      <c r="AA1858" s="48">
        <f t="shared" si="480"/>
        <v>15</v>
      </c>
      <c r="AB1858" s="48">
        <f t="shared" si="481"/>
        <v>29</v>
      </c>
      <c r="AC1858" s="48">
        <f t="shared" si="482"/>
        <v>15</v>
      </c>
      <c r="AD1858" s="48">
        <f t="shared" si="483"/>
        <v>25</v>
      </c>
      <c r="AE1858" s="48" t="str">
        <f t="shared" si="484"/>
        <v>10.121.99.146</v>
      </c>
      <c r="AF1858" s="42" t="str">
        <f t="shared" si="485"/>
        <v>10.121.19.132</v>
      </c>
      <c r="AG1858" s="7" t="str">
        <f t="shared" si="486"/>
        <v>ONGC OPAL MKP</v>
      </c>
      <c r="AH1858" s="7" t="str">
        <f t="shared" si="487"/>
        <v>MAKARPURA</v>
      </c>
      <c r="AI1858" s="7" t="str">
        <f t="shared" si="488"/>
        <v>S1P5</v>
      </c>
      <c r="AJ1858" s="7" t="str">
        <f t="shared" si="489"/>
        <v>S6P3</v>
      </c>
      <c r="AK1858" s="7" t="str">
        <f>IFERROR(VLOOKUP(Z1858,'PASTE-DL-ALARMS'!$Q$10:$W$2200,7,FALSE),"")</f>
        <v/>
      </c>
      <c r="AL1858" s="55" t="str">
        <f>IFERROR(VLOOKUP(Z1858,'PASTE-DL-ALARMS'!$Q$10:$W$2200,3,FALSE),"")</f>
        <v/>
      </c>
      <c r="AM1858" s="7" t="str">
        <f t="shared" si="490"/>
        <v>10.121.99.146_ONGC OPAL MKP_S1P5</v>
      </c>
      <c r="AN1858" s="55" t="str">
        <f t="shared" si="491"/>
        <v>10.121.19.132_MAKARPURA_S6P3</v>
      </c>
      <c r="AO1858" s="72" t="e">
        <f t="shared" ca="1" si="492"/>
        <v>#VALUE!</v>
      </c>
      <c r="AP1858" s="7" t="str">
        <f>IFERROR(VLOOKUP(Z1858,'PASTE-DL-ALARMS'!$Q$10:$Z$2800,8,FALSE),"")</f>
        <v/>
      </c>
    </row>
    <row r="1859" spans="1:42" x14ac:dyDescent="0.25">
      <c r="A1859" s="20"/>
      <c r="B1859" s="20"/>
      <c r="C1859" s="20" t="str">
        <f>IF(D1859="Critical",MAX($C$8:C1858)+1,"")</f>
        <v/>
      </c>
      <c r="D1859" s="20" t="str">
        <f t="shared" si="476"/>
        <v>-</v>
      </c>
      <c r="E1859" s="20" t="str">
        <f>VLOOKUP('PASTE-DOWN-DL'!F1859,'SSA-CODE'!$D$4:$E$56,2,FALSE)</f>
        <v>VAL</v>
      </c>
      <c r="F1859" s="48" t="str">
        <f t="shared" si="477"/>
        <v>SSA VAL</v>
      </c>
      <c r="G1859" s="48" t="str">
        <f t="shared" si="478"/>
        <v xml:space="preserve">	SSA VAL</v>
      </c>
      <c r="H1859" s="20">
        <v>1850</v>
      </c>
      <c r="I1859" t="s">
        <v>16696</v>
      </c>
      <c r="J1859" t="s">
        <v>6260</v>
      </c>
      <c r="K1859" t="s">
        <v>6261</v>
      </c>
      <c r="L1859" t="s">
        <v>6262</v>
      </c>
      <c r="M1859" t="s">
        <v>6263</v>
      </c>
      <c r="N1859" t="s">
        <v>16697</v>
      </c>
      <c r="O1859" t="s">
        <v>16698</v>
      </c>
      <c r="P1859" t="s">
        <v>6266</v>
      </c>
      <c r="Q1859" t="s">
        <v>6423</v>
      </c>
      <c r="R1859" t="s">
        <v>6302</v>
      </c>
      <c r="S1859" t="s">
        <v>16699</v>
      </c>
      <c r="T1859" t="s">
        <v>6321</v>
      </c>
      <c r="U1859" t="s">
        <v>16700</v>
      </c>
      <c r="V1859" t="s">
        <v>6271</v>
      </c>
      <c r="W1859" t="s">
        <v>16701</v>
      </c>
      <c r="X1859" t="s">
        <v>6488</v>
      </c>
      <c r="Y1859" t="s">
        <v>6269</v>
      </c>
      <c r="Z1859" s="48" t="str">
        <f t="shared" si="479"/>
        <v>SSA VAL-10.121.24.133-TALASARI_4/1-10.121.68.66-VAPI 2_4/1</v>
      </c>
      <c r="AA1859" s="48">
        <f t="shared" si="480"/>
        <v>15</v>
      </c>
      <c r="AB1859" s="48">
        <f t="shared" si="481"/>
        <v>24</v>
      </c>
      <c r="AC1859" s="48">
        <f t="shared" si="482"/>
        <v>14</v>
      </c>
      <c r="AD1859" s="48">
        <f t="shared" si="483"/>
        <v>21</v>
      </c>
      <c r="AE1859" s="48" t="str">
        <f t="shared" si="484"/>
        <v>10.121.24.133</v>
      </c>
      <c r="AF1859" s="42" t="str">
        <f t="shared" si="485"/>
        <v>10.121.68.66</v>
      </c>
      <c r="AG1859" s="7" t="str">
        <f t="shared" si="486"/>
        <v>TALASARI</v>
      </c>
      <c r="AH1859" s="7" t="str">
        <f t="shared" si="487"/>
        <v>VAPI 2</v>
      </c>
      <c r="AI1859" s="7" t="str">
        <f t="shared" si="488"/>
        <v>S4P1</v>
      </c>
      <c r="AJ1859" s="7" t="str">
        <f t="shared" si="489"/>
        <v>S4P1</v>
      </c>
      <c r="AK1859" s="7" t="str">
        <f>IFERROR(VLOOKUP(Z1859,'PASTE-DL-ALARMS'!$Q$10:$W$2200,7,FALSE),"")</f>
        <v/>
      </c>
      <c r="AL1859" s="55" t="str">
        <f>IFERROR(VLOOKUP(Z1859,'PASTE-DL-ALARMS'!$Q$10:$W$2200,3,FALSE),"")</f>
        <v/>
      </c>
      <c r="AM1859" s="7" t="str">
        <f t="shared" si="490"/>
        <v>10.121.24.133_TALASARI_S4P1</v>
      </c>
      <c r="AN1859" s="55" t="str">
        <f t="shared" si="491"/>
        <v>10.121.68.66_VAPI 2_S4P1</v>
      </c>
      <c r="AO1859" s="72" t="e">
        <f t="shared" ca="1" si="492"/>
        <v>#VALUE!</v>
      </c>
      <c r="AP1859" s="7" t="str">
        <f>IFERROR(VLOOKUP(Z1859,'PASTE-DL-ALARMS'!$Q$10:$Z$2800,8,FALSE),"")</f>
        <v/>
      </c>
    </row>
    <row r="1860" spans="1:42" x14ac:dyDescent="0.25">
      <c r="A1860" s="20"/>
      <c r="B1860" s="20"/>
      <c r="C1860" s="20" t="str">
        <f>IF(D1860="Critical",MAX($C$8:C1859)+1,"")</f>
        <v/>
      </c>
      <c r="D1860" s="20" t="str">
        <f t="shared" si="476"/>
        <v>-</v>
      </c>
      <c r="E1860" s="20" t="str">
        <f>VLOOKUP('PASTE-DOWN-DL'!F1860,'SSA-CODE'!$D$4:$E$56,2,FALSE)</f>
        <v>BCH</v>
      </c>
      <c r="F1860" s="48" t="str">
        <f t="shared" si="477"/>
        <v>SSA BCH</v>
      </c>
      <c r="G1860" s="48" t="str">
        <f t="shared" si="478"/>
        <v xml:space="preserve">	SSA BCH</v>
      </c>
      <c r="H1860" s="20">
        <v>1851</v>
      </c>
      <c r="I1860" t="s">
        <v>16702</v>
      </c>
      <c r="J1860" t="s">
        <v>6260</v>
      </c>
      <c r="K1860" t="s">
        <v>6275</v>
      </c>
      <c r="L1860" t="s">
        <v>6262</v>
      </c>
      <c r="M1860" t="s">
        <v>6263</v>
      </c>
      <c r="N1860" t="s">
        <v>16703</v>
      </c>
      <c r="O1860" t="s">
        <v>16704</v>
      </c>
      <c r="P1860" t="s">
        <v>6266</v>
      </c>
      <c r="Q1860" t="s">
        <v>7090</v>
      </c>
      <c r="R1860" t="s">
        <v>7090</v>
      </c>
      <c r="S1860" t="s">
        <v>16705</v>
      </c>
      <c r="T1860" t="s">
        <v>6486</v>
      </c>
      <c r="U1860" t="s">
        <v>6762</v>
      </c>
      <c r="V1860" t="s">
        <v>6271</v>
      </c>
      <c r="W1860" t="s">
        <v>16706</v>
      </c>
      <c r="X1860" t="s">
        <v>6488</v>
      </c>
      <c r="Y1860" t="s">
        <v>6269</v>
      </c>
      <c r="Z1860" s="48" t="str">
        <f t="shared" si="479"/>
        <v>SSA BCH-10.121.96.83-KEVADIA-COLONY B2_3/2-10.121.96.116-SOU-AIRODRUM-KEVADIA A1_1/6</v>
      </c>
      <c r="AA1860" s="48">
        <f t="shared" si="480"/>
        <v>14</v>
      </c>
      <c r="AB1860" s="48">
        <f t="shared" si="481"/>
        <v>29</v>
      </c>
      <c r="AC1860" s="48">
        <f t="shared" si="482"/>
        <v>15</v>
      </c>
      <c r="AD1860" s="48">
        <f t="shared" si="483"/>
        <v>36</v>
      </c>
      <c r="AE1860" s="48" t="str">
        <f t="shared" si="484"/>
        <v>10.121.96.83</v>
      </c>
      <c r="AF1860" s="42" t="str">
        <f t="shared" si="485"/>
        <v>10.121.96.116</v>
      </c>
      <c r="AG1860" s="7" t="str">
        <f t="shared" si="486"/>
        <v>KEVADIA COLONY</v>
      </c>
      <c r="AH1860" s="7" t="str">
        <f t="shared" si="487"/>
        <v>SOU AIRODRUM KEVADIA</v>
      </c>
      <c r="AI1860" s="7" t="str">
        <f t="shared" si="488"/>
        <v>S3P2</v>
      </c>
      <c r="AJ1860" s="7" t="str">
        <f t="shared" si="489"/>
        <v>S1P6</v>
      </c>
      <c r="AK1860" s="7" t="str">
        <f>IFERROR(VLOOKUP(Z1860,'PASTE-DL-ALARMS'!$Q$10:$W$2200,7,FALSE),"")</f>
        <v/>
      </c>
      <c r="AL1860" s="55" t="str">
        <f>IFERROR(VLOOKUP(Z1860,'PASTE-DL-ALARMS'!$Q$10:$W$2200,3,FALSE),"")</f>
        <v/>
      </c>
      <c r="AM1860" s="7" t="str">
        <f t="shared" si="490"/>
        <v>10.121.96.83_KEVADIA COLONY_S3P2</v>
      </c>
      <c r="AN1860" s="55" t="str">
        <f t="shared" si="491"/>
        <v>10.121.96.116_SOU AIRODRUM KEVADIA_S1P6</v>
      </c>
      <c r="AO1860" s="72" t="e">
        <f t="shared" ca="1" si="492"/>
        <v>#VALUE!</v>
      </c>
      <c r="AP1860" s="7" t="str">
        <f>IFERROR(VLOOKUP(Z1860,'PASTE-DL-ALARMS'!$Q$10:$Z$2800,8,FALSE),"")</f>
        <v/>
      </c>
    </row>
    <row r="1861" spans="1:42" x14ac:dyDescent="0.25">
      <c r="A1861" s="20"/>
      <c r="B1861" s="20"/>
      <c r="C1861" s="20" t="str">
        <f>IF(D1861="Critical",MAX($C$8:C1860)+1,"")</f>
        <v/>
      </c>
      <c r="D1861" s="20" t="str">
        <f t="shared" si="476"/>
        <v>-</v>
      </c>
      <c r="E1861" s="20" t="str">
        <f>VLOOKUP('PASTE-DOWN-DL'!F1861,'SSA-CODE'!$D$4:$E$56,2,FALSE)</f>
        <v>JND</v>
      </c>
      <c r="F1861" s="48" t="str">
        <f t="shared" si="477"/>
        <v>SSA JND</v>
      </c>
      <c r="G1861" s="48" t="str">
        <f t="shared" si="478"/>
        <v xml:space="preserve">	SSA JND</v>
      </c>
      <c r="H1861" s="20">
        <v>1852</v>
      </c>
      <c r="I1861" t="s">
        <v>16707</v>
      </c>
      <c r="J1861" t="s">
        <v>6260</v>
      </c>
      <c r="K1861" t="s">
        <v>6275</v>
      </c>
      <c r="L1861" t="s">
        <v>6262</v>
      </c>
      <c r="M1861" t="s">
        <v>6263</v>
      </c>
      <c r="N1861" t="s">
        <v>16708</v>
      </c>
      <c r="O1861" t="s">
        <v>16709</v>
      </c>
      <c r="P1861" t="s">
        <v>6266</v>
      </c>
      <c r="Q1861" t="s">
        <v>6278</v>
      </c>
      <c r="R1861" t="s">
        <v>6279</v>
      </c>
      <c r="S1861" t="s">
        <v>11488</v>
      </c>
      <c r="T1861" t="s">
        <v>6471</v>
      </c>
      <c r="U1861" t="s">
        <v>8402</v>
      </c>
      <c r="V1861" t="s">
        <v>6271</v>
      </c>
      <c r="W1861" t="s">
        <v>16710</v>
      </c>
      <c r="X1861" t="s">
        <v>16711</v>
      </c>
      <c r="Y1861" t="s">
        <v>6269</v>
      </c>
      <c r="Z1861" s="48" t="str">
        <f t="shared" si="479"/>
        <v>SSA JND-10.121.24.1-Jawahaar RD TE-10.121.24.36-GIDC_A1</v>
      </c>
      <c r="AA1861" s="48">
        <f t="shared" si="480"/>
        <v>13</v>
      </c>
      <c r="AB1861" s="48">
        <f t="shared" si="481"/>
        <v>33</v>
      </c>
      <c r="AC1861" s="48">
        <f t="shared" si="482"/>
        <v>14</v>
      </c>
      <c r="AD1861" s="48">
        <f t="shared" si="483"/>
        <v>19</v>
      </c>
      <c r="AE1861" s="48" t="str">
        <f t="shared" si="484"/>
        <v>10.121.24.1</v>
      </c>
      <c r="AF1861" s="42" t="str">
        <f t="shared" si="485"/>
        <v>10.121.24.36</v>
      </c>
      <c r="AG1861" s="7" t="str">
        <f t="shared" si="486"/>
        <v>Jawahaar RD TE(GNE)</v>
      </c>
      <c r="AH1861" s="7" t="str">
        <f t="shared" si="487"/>
        <v>GIDC</v>
      </c>
      <c r="AI1861" s="7" t="str">
        <f t="shared" si="488"/>
        <v>S5P4</v>
      </c>
      <c r="AJ1861" s="7" t="str">
        <f t="shared" si="489"/>
        <v>S1P5</v>
      </c>
      <c r="AK1861" s="7" t="str">
        <f>IFERROR(VLOOKUP(Z1861,'PASTE-DL-ALARMS'!$Q$10:$W$2200,7,FALSE),"")</f>
        <v/>
      </c>
      <c r="AL1861" s="55" t="str">
        <f>IFERROR(VLOOKUP(Z1861,'PASTE-DL-ALARMS'!$Q$10:$W$2200,3,FALSE),"")</f>
        <v/>
      </c>
      <c r="AM1861" s="7" t="str">
        <f t="shared" si="490"/>
        <v>10.121.24.1_Jawahaar RD TE(GNE)_S5P4</v>
      </c>
      <c r="AN1861" s="55" t="str">
        <f t="shared" si="491"/>
        <v>10.121.24.36_GIDC_S1P5</v>
      </c>
      <c r="AO1861" s="72" t="e">
        <f t="shared" ca="1" si="492"/>
        <v>#VALUE!</v>
      </c>
      <c r="AP1861" s="7" t="str">
        <f>IFERROR(VLOOKUP(Z1861,'PASTE-DL-ALARMS'!$Q$10:$Z$2800,8,FALSE),"")</f>
        <v/>
      </c>
    </row>
    <row r="1862" spans="1:42" x14ac:dyDescent="0.25">
      <c r="A1862" s="20"/>
      <c r="B1862" s="20"/>
      <c r="C1862" s="20" t="str">
        <f>IF(D1862="Critical",MAX($C$8:C1861)+1,"")</f>
        <v/>
      </c>
      <c r="D1862" s="20" t="str">
        <f t="shared" si="476"/>
        <v>-</v>
      </c>
      <c r="E1862" s="20" t="str">
        <f>VLOOKUP('PASTE-DOWN-DL'!F1862,'SSA-CODE'!$D$4:$E$56,2,FALSE)</f>
        <v>WTR AM</v>
      </c>
      <c r="F1862" s="48" t="str">
        <f t="shared" si="477"/>
        <v>WTR AM</v>
      </c>
      <c r="G1862" s="48" t="str">
        <f t="shared" si="478"/>
        <v xml:space="preserve">	WTR AM</v>
      </c>
      <c r="H1862" s="20">
        <v>1853</v>
      </c>
      <c r="I1862" t="s">
        <v>16712</v>
      </c>
      <c r="J1862" t="s">
        <v>6260</v>
      </c>
      <c r="K1862" t="s">
        <v>6261</v>
      </c>
      <c r="L1862" t="s">
        <v>6262</v>
      </c>
      <c r="M1862" t="s">
        <v>6263</v>
      </c>
      <c r="N1862" t="s">
        <v>16713</v>
      </c>
      <c r="O1862" t="s">
        <v>16714</v>
      </c>
      <c r="P1862" t="s">
        <v>6266</v>
      </c>
      <c r="Q1862" t="s">
        <v>7477</v>
      </c>
      <c r="R1862" t="s">
        <v>7230</v>
      </c>
      <c r="S1862" t="s">
        <v>6269</v>
      </c>
      <c r="T1862" t="s">
        <v>6659</v>
      </c>
      <c r="U1862" t="s">
        <v>6269</v>
      </c>
      <c r="V1862" t="s">
        <v>6271</v>
      </c>
      <c r="W1862" t="s">
        <v>16715</v>
      </c>
      <c r="X1862" t="s">
        <v>16716</v>
      </c>
      <c r="Y1862" t="s">
        <v>6269</v>
      </c>
      <c r="Z1862" s="48" t="str">
        <f t="shared" si="479"/>
        <v>WTR AM-10.121.16.240-Kapadwanj_TN705B R2\S4P1-10.121.16.239-Balasinor_TN705B\S3P1</v>
      </c>
      <c r="AA1862" s="48">
        <f t="shared" si="480"/>
        <v>15</v>
      </c>
      <c r="AB1862" s="48">
        <f t="shared" si="481"/>
        <v>25</v>
      </c>
      <c r="AC1862" s="48">
        <f t="shared" si="482"/>
        <v>15</v>
      </c>
      <c r="AD1862" s="48">
        <f t="shared" si="483"/>
        <v>25</v>
      </c>
      <c r="AE1862" s="48" t="str">
        <f t="shared" si="484"/>
        <v>10.121.16.239</v>
      </c>
      <c r="AF1862" s="42" t="str">
        <f t="shared" si="485"/>
        <v>10.121.16.240</v>
      </c>
      <c r="AG1862" s="7" t="str">
        <f t="shared" si="486"/>
        <v>Balasinor</v>
      </c>
      <c r="AH1862" s="7" t="str">
        <f t="shared" si="487"/>
        <v>Kapadwanj</v>
      </c>
      <c r="AI1862" s="7" t="str">
        <f t="shared" si="488"/>
        <v>S3P1</v>
      </c>
      <c r="AJ1862" s="7" t="str">
        <f t="shared" si="489"/>
        <v>S4P1</v>
      </c>
      <c r="AK1862" s="7" t="str">
        <f>IFERROR(VLOOKUP(Z1862,'PASTE-DL-ALARMS'!$Q$10:$W$2200,7,FALSE),"")</f>
        <v/>
      </c>
      <c r="AL1862" s="55" t="str">
        <f>IFERROR(VLOOKUP(Z1862,'PASTE-DL-ALARMS'!$Q$10:$W$2200,3,FALSE),"")</f>
        <v/>
      </c>
      <c r="AM1862" s="7" t="str">
        <f t="shared" si="490"/>
        <v>10.121.16.239_Balasinor_S3P1</v>
      </c>
      <c r="AN1862" s="55" t="str">
        <f t="shared" si="491"/>
        <v>10.121.16.240_Kapadwanj_S4P1</v>
      </c>
      <c r="AO1862" s="72" t="e">
        <f t="shared" ca="1" si="492"/>
        <v>#VALUE!</v>
      </c>
      <c r="AP1862" s="7" t="str">
        <f>IFERROR(VLOOKUP(Z1862,'PASTE-DL-ALARMS'!$Q$10:$Z$2800,8,FALSE),"")</f>
        <v/>
      </c>
    </row>
    <row r="1863" spans="1:42" x14ac:dyDescent="0.25">
      <c r="A1863" s="20"/>
      <c r="B1863" s="20"/>
      <c r="C1863" s="20" t="str">
        <f>IF(D1863="Critical",MAX($C$8:C1862)+1,"")</f>
        <v/>
      </c>
      <c r="D1863" s="20" t="str">
        <f t="shared" si="476"/>
        <v>-</v>
      </c>
      <c r="E1863" s="20" t="str">
        <f>VLOOKUP('PASTE-DOWN-DL'!F1863,'SSA-CODE'!$D$4:$E$56,2,FALSE)</f>
        <v>VDA</v>
      </c>
      <c r="F1863" s="48" t="str">
        <f t="shared" si="477"/>
        <v>SSA VDR</v>
      </c>
      <c r="G1863" s="48" t="str">
        <f t="shared" si="478"/>
        <v xml:space="preserve">	SSA VDR</v>
      </c>
      <c r="H1863" s="20">
        <v>1854</v>
      </c>
      <c r="I1863" t="s">
        <v>16717</v>
      </c>
      <c r="J1863" t="s">
        <v>6260</v>
      </c>
      <c r="K1863" t="s">
        <v>6261</v>
      </c>
      <c r="L1863" t="s">
        <v>6262</v>
      </c>
      <c r="M1863" t="s">
        <v>6263</v>
      </c>
      <c r="N1863" t="s">
        <v>16718</v>
      </c>
      <c r="O1863" t="s">
        <v>16719</v>
      </c>
      <c r="P1863" t="s">
        <v>6266</v>
      </c>
      <c r="Q1863" t="s">
        <v>7053</v>
      </c>
      <c r="R1863" t="s">
        <v>6279</v>
      </c>
      <c r="S1863" t="s">
        <v>16720</v>
      </c>
      <c r="T1863" t="s">
        <v>7185</v>
      </c>
      <c r="U1863" t="s">
        <v>7092</v>
      </c>
      <c r="V1863" t="s">
        <v>6271</v>
      </c>
      <c r="W1863" t="s">
        <v>16721</v>
      </c>
      <c r="X1863" t="s">
        <v>16722</v>
      </c>
      <c r="Y1863" t="s">
        <v>6269</v>
      </c>
      <c r="Z1863" s="48" t="str">
        <f t="shared" si="479"/>
        <v>SSA VDR-10.121.99.129-Alkapuri_PH3(GNE)_B2\S3P1-10.121.99.150-City-3_B2_4/1</v>
      </c>
      <c r="AA1863" s="48">
        <f t="shared" si="480"/>
        <v>15</v>
      </c>
      <c r="AB1863" s="48">
        <f t="shared" si="481"/>
        <v>29</v>
      </c>
      <c r="AC1863" s="48">
        <f t="shared" si="482"/>
        <v>15</v>
      </c>
      <c r="AD1863" s="48">
        <f t="shared" si="483"/>
        <v>22</v>
      </c>
      <c r="AE1863" s="48" t="str">
        <f t="shared" si="484"/>
        <v>10.121.99.129</v>
      </c>
      <c r="AF1863" s="42" t="str">
        <f t="shared" si="485"/>
        <v>10.121.99.150</v>
      </c>
      <c r="AG1863" s="7" t="str">
        <f t="shared" si="486"/>
        <v>ALKAPURI(GNE)</v>
      </c>
      <c r="AH1863" s="7" t="str">
        <f t="shared" si="487"/>
        <v>CITY 3</v>
      </c>
      <c r="AI1863" s="7" t="str">
        <f t="shared" si="488"/>
        <v>S3P1</v>
      </c>
      <c r="AJ1863" s="7" t="str">
        <f t="shared" si="489"/>
        <v>S4P1</v>
      </c>
      <c r="AK1863" s="7" t="str">
        <f>IFERROR(VLOOKUP(Z1863,'PASTE-DL-ALARMS'!$Q$10:$W$2200,7,FALSE),"")</f>
        <v/>
      </c>
      <c r="AL1863" s="55" t="str">
        <f>IFERROR(VLOOKUP(Z1863,'PASTE-DL-ALARMS'!$Q$10:$W$2200,3,FALSE),"")</f>
        <v/>
      </c>
      <c r="AM1863" s="7" t="str">
        <f t="shared" si="490"/>
        <v>10.121.99.129_ALKAPURI(GNE)_S3P1</v>
      </c>
      <c r="AN1863" s="55" t="str">
        <f t="shared" si="491"/>
        <v>10.121.99.150_CITY 3_S4P1</v>
      </c>
      <c r="AO1863" s="72" t="e">
        <f t="shared" ca="1" si="492"/>
        <v>#VALUE!</v>
      </c>
      <c r="AP1863" s="7" t="str">
        <f>IFERROR(VLOOKUP(Z1863,'PASTE-DL-ALARMS'!$Q$10:$Z$2800,8,FALSE),"")</f>
        <v/>
      </c>
    </row>
    <row r="1864" spans="1:42" x14ac:dyDescent="0.25">
      <c r="A1864" s="20"/>
      <c r="B1864" s="20"/>
      <c r="C1864" s="20">
        <f>IF(D1864="Critical",MAX($C$8:C1863)+1,"")</f>
        <v>69</v>
      </c>
      <c r="D1864" s="20" t="str">
        <f t="shared" si="476"/>
        <v>Critical</v>
      </c>
      <c r="E1864" s="20" t="str">
        <f>VLOOKUP('PASTE-DOWN-DL'!F1864,'SSA-CODE'!$D$4:$E$56,2,FALSE)</f>
        <v>BCH</v>
      </c>
      <c r="F1864" s="48" t="str">
        <f t="shared" si="477"/>
        <v>SSA BCH</v>
      </c>
      <c r="G1864" s="48" t="str">
        <f t="shared" si="478"/>
        <v xml:space="preserve">	SSA BCH</v>
      </c>
      <c r="H1864" s="20">
        <v>1855</v>
      </c>
      <c r="I1864" t="s">
        <v>16723</v>
      </c>
      <c r="J1864" t="s">
        <v>6260</v>
      </c>
      <c r="K1864" t="s">
        <v>6275</v>
      </c>
      <c r="L1864" t="s">
        <v>6262</v>
      </c>
      <c r="M1864" t="s">
        <v>6263</v>
      </c>
      <c r="N1864" t="s">
        <v>16724</v>
      </c>
      <c r="O1864" t="s">
        <v>16725</v>
      </c>
      <c r="P1864" t="s">
        <v>6484</v>
      </c>
      <c r="Q1864" t="s">
        <v>6461</v>
      </c>
      <c r="R1864" t="s">
        <v>6279</v>
      </c>
      <c r="S1864" t="s">
        <v>8496</v>
      </c>
      <c r="T1864" t="s">
        <v>6321</v>
      </c>
      <c r="U1864" t="s">
        <v>7400</v>
      </c>
      <c r="V1864" t="s">
        <v>6271</v>
      </c>
      <c r="W1864" t="s">
        <v>16726</v>
      </c>
      <c r="X1864" t="s">
        <v>16727</v>
      </c>
      <c r="Y1864" t="s">
        <v>6269</v>
      </c>
      <c r="Z1864" s="48" t="str">
        <f t="shared" si="479"/>
        <v>SSA BCH-10.121.24.207-OBHA_SSA BCH_2/5-10.121.24.209-Kharach_SSA BCH_1/5</v>
      </c>
      <c r="AA1864" s="48">
        <f t="shared" si="480"/>
        <v>15</v>
      </c>
      <c r="AB1864" s="48">
        <f t="shared" si="481"/>
        <v>20</v>
      </c>
      <c r="AC1864" s="48">
        <f t="shared" si="482"/>
        <v>15</v>
      </c>
      <c r="AD1864" s="48">
        <f t="shared" si="483"/>
        <v>23</v>
      </c>
      <c r="AE1864" s="48" t="str">
        <f t="shared" si="484"/>
        <v>10.121.24.207</v>
      </c>
      <c r="AF1864" s="42" t="str">
        <f t="shared" si="485"/>
        <v>10.121.24.209</v>
      </c>
      <c r="AG1864" s="7" t="str">
        <f t="shared" si="486"/>
        <v>OBHA</v>
      </c>
      <c r="AH1864" s="7" t="str">
        <f t="shared" si="487"/>
        <v>Kharach</v>
      </c>
      <c r="AI1864" s="7" t="str">
        <f t="shared" si="488"/>
        <v>S2P5</v>
      </c>
      <c r="AJ1864" s="7" t="str">
        <f t="shared" si="489"/>
        <v>S1P5</v>
      </c>
      <c r="AK1864" s="7" t="str">
        <f>IFERROR(VLOOKUP(Z1864,'PASTE-DL-ALARMS'!$Q$10:$W$2200,7,FALSE),"")</f>
        <v>15-05-2026</v>
      </c>
      <c r="AL1864" s="55" t="str">
        <f>IFERROR(VLOOKUP(Z1864,'PASTE-DL-ALARMS'!$Q$10:$W$2200,3,FALSE),"")</f>
        <v>09:35:08</v>
      </c>
      <c r="AM1864" s="7" t="str">
        <f t="shared" si="490"/>
        <v>10.121.24.207_OBHA_S2P5</v>
      </c>
      <c r="AN1864" s="55" t="str">
        <f t="shared" si="491"/>
        <v>10.121.24.209_Kharach_S1P5</v>
      </c>
      <c r="AO1864" s="72">
        <f t="shared" ca="1" si="492"/>
        <v>0</v>
      </c>
      <c r="AP1864" s="7" t="str">
        <f>IFERROR(VLOOKUP(Z1864,'PASTE-DL-ALARMS'!$Q$10:$Z$2800,8,FALSE),"")</f>
        <v xml:space="preserve">	2026/05/15,09:35:08</v>
      </c>
    </row>
    <row r="1865" spans="1:42" x14ac:dyDescent="0.25">
      <c r="A1865" s="20"/>
      <c r="B1865" s="20"/>
      <c r="C1865" s="20" t="str">
        <f>IF(D1865="Critical",MAX($C$8:C1864)+1,"")</f>
        <v/>
      </c>
      <c r="D1865" s="20" t="str">
        <f t="shared" si="476"/>
        <v>-</v>
      </c>
      <c r="E1865" s="20" t="str">
        <f>VLOOKUP('PASTE-DOWN-DL'!F1865,'SSA-CODE'!$D$4:$E$56,2,FALSE)</f>
        <v>BUJ</v>
      </c>
      <c r="F1865" s="48" t="str">
        <f t="shared" si="477"/>
        <v>SSA BUJ</v>
      </c>
      <c r="G1865" s="48" t="str">
        <f t="shared" si="478"/>
        <v xml:space="preserve">	SSA BUJ</v>
      </c>
      <c r="H1865" s="20">
        <v>1856</v>
      </c>
      <c r="I1865" t="s">
        <v>16728</v>
      </c>
      <c r="J1865" t="s">
        <v>6260</v>
      </c>
      <c r="K1865" t="s">
        <v>6275</v>
      </c>
      <c r="L1865" t="s">
        <v>6262</v>
      </c>
      <c r="M1865" t="s">
        <v>6263</v>
      </c>
      <c r="N1865" t="s">
        <v>16729</v>
      </c>
      <c r="O1865" t="s">
        <v>16730</v>
      </c>
      <c r="P1865" t="s">
        <v>6266</v>
      </c>
      <c r="Q1865" t="s">
        <v>7477</v>
      </c>
      <c r="R1865" t="s">
        <v>6279</v>
      </c>
      <c r="S1865" t="s">
        <v>7192</v>
      </c>
      <c r="T1865" t="s">
        <v>7129</v>
      </c>
      <c r="U1865" t="s">
        <v>6346</v>
      </c>
      <c r="V1865" t="s">
        <v>6271</v>
      </c>
      <c r="W1865" t="s">
        <v>16731</v>
      </c>
      <c r="X1865" t="s">
        <v>16732</v>
      </c>
      <c r="Y1865" t="s">
        <v>6269</v>
      </c>
      <c r="Z1865" s="48" t="str">
        <f t="shared" si="479"/>
        <v>SSA BUJ-10.121.96.152-TN703B_KHOMBADI A1\S2P5-10.121.96.151-TN703B_NETRA TE A1\S1P5</v>
      </c>
      <c r="AA1865" s="48">
        <f t="shared" si="480"/>
        <v>15</v>
      </c>
      <c r="AB1865" s="48">
        <f t="shared" si="481"/>
        <v>24</v>
      </c>
      <c r="AC1865" s="48">
        <f t="shared" si="482"/>
        <v>15</v>
      </c>
      <c r="AD1865" s="48">
        <f t="shared" si="483"/>
        <v>24</v>
      </c>
      <c r="AE1865" s="48" t="str">
        <f t="shared" si="484"/>
        <v>10.121.96.151</v>
      </c>
      <c r="AF1865" s="42" t="str">
        <f t="shared" si="485"/>
        <v>10.121.96.152</v>
      </c>
      <c r="AG1865" s="7" t="str">
        <f t="shared" si="486"/>
        <v>NETRA TE</v>
      </c>
      <c r="AH1865" s="7" t="str">
        <f t="shared" si="487"/>
        <v>KHOMBADI</v>
      </c>
      <c r="AI1865" s="7" t="str">
        <f t="shared" si="488"/>
        <v>S1P5</v>
      </c>
      <c r="AJ1865" s="7" t="str">
        <f t="shared" si="489"/>
        <v>S2P5</v>
      </c>
      <c r="AK1865" s="7" t="str">
        <f>IFERROR(VLOOKUP(Z1865,'PASTE-DL-ALARMS'!$Q$10:$W$2200,7,FALSE),"")</f>
        <v/>
      </c>
      <c r="AL1865" s="55" t="str">
        <f>IFERROR(VLOOKUP(Z1865,'PASTE-DL-ALARMS'!$Q$10:$W$2200,3,FALSE),"")</f>
        <v/>
      </c>
      <c r="AM1865" s="7" t="str">
        <f t="shared" si="490"/>
        <v>10.121.96.151_NETRA TE_S1P5</v>
      </c>
      <c r="AN1865" s="55" t="str">
        <f t="shared" si="491"/>
        <v>10.121.96.152_KHOMBADI_S2P5</v>
      </c>
      <c r="AO1865" s="72" t="e">
        <f t="shared" ca="1" si="492"/>
        <v>#VALUE!</v>
      </c>
      <c r="AP1865" s="7" t="str">
        <f>IFERROR(VLOOKUP(Z1865,'PASTE-DL-ALARMS'!$Q$10:$Z$2800,8,FALSE),"")</f>
        <v/>
      </c>
    </row>
    <row r="1866" spans="1:42" x14ac:dyDescent="0.25">
      <c r="A1866" s="20"/>
      <c r="B1866" s="20"/>
      <c r="C1866" s="20" t="str">
        <f>IF(D1866="Critical",MAX($C$8:C1865)+1,"")</f>
        <v/>
      </c>
      <c r="D1866" s="20" t="str">
        <f t="shared" si="476"/>
        <v>-</v>
      </c>
      <c r="E1866" s="20" t="str">
        <f>VLOOKUP('PASTE-DOWN-DL'!F1866,'SSA-CODE'!$D$4:$E$56,2,FALSE)</f>
        <v>AHD</v>
      </c>
      <c r="F1866" s="48" t="str">
        <f t="shared" si="477"/>
        <v>SSA AM</v>
      </c>
      <c r="G1866" s="48" t="str">
        <f t="shared" si="478"/>
        <v xml:space="preserve">	SSA AM</v>
      </c>
      <c r="H1866" s="20">
        <v>1857</v>
      </c>
      <c r="I1866" t="s">
        <v>16733</v>
      </c>
      <c r="J1866" t="s">
        <v>6260</v>
      </c>
      <c r="K1866" t="s">
        <v>6275</v>
      </c>
      <c r="L1866" t="s">
        <v>6262</v>
      </c>
      <c r="M1866" t="s">
        <v>6263</v>
      </c>
      <c r="N1866" t="s">
        <v>16734</v>
      </c>
      <c r="O1866" t="s">
        <v>16735</v>
      </c>
      <c r="P1866" t="s">
        <v>6266</v>
      </c>
      <c r="Q1866" t="s">
        <v>6400</v>
      </c>
      <c r="R1866" t="s">
        <v>6469</v>
      </c>
      <c r="S1866" t="s">
        <v>16736</v>
      </c>
      <c r="T1866" t="s">
        <v>6304</v>
      </c>
      <c r="U1866" t="s">
        <v>8825</v>
      </c>
      <c r="V1866" t="s">
        <v>6271</v>
      </c>
      <c r="W1866" t="s">
        <v>16737</v>
      </c>
      <c r="X1866" t="s">
        <v>16738</v>
      </c>
      <c r="Y1866" t="s">
        <v>6269</v>
      </c>
      <c r="Z1866" s="48" t="str">
        <f t="shared" si="479"/>
        <v>SSA AM-10.121.18.5-AnganArcade_1/5-10.121.18.146-Railwaypura2_5/4</v>
      </c>
      <c r="AA1866" s="48">
        <f t="shared" si="480"/>
        <v>13</v>
      </c>
      <c r="AB1866" s="48">
        <f t="shared" si="481"/>
        <v>26</v>
      </c>
      <c r="AC1866" s="48">
        <f t="shared" si="482"/>
        <v>15</v>
      </c>
      <c r="AD1866" s="48">
        <f t="shared" si="483"/>
        <v>29</v>
      </c>
      <c r="AE1866" s="48" t="str">
        <f t="shared" si="484"/>
        <v>10.121.18.5</v>
      </c>
      <c r="AF1866" s="42" t="str">
        <f t="shared" si="485"/>
        <v>10.121.18.146</v>
      </c>
      <c r="AG1866" s="7" t="str">
        <f t="shared" si="486"/>
        <v>ANGAN-ARCADE</v>
      </c>
      <c r="AH1866" s="7" t="str">
        <f t="shared" si="487"/>
        <v>Railwaypura 2</v>
      </c>
      <c r="AI1866" s="7" t="str">
        <f t="shared" si="488"/>
        <v>S1P5</v>
      </c>
      <c r="AJ1866" s="7" t="str">
        <f t="shared" si="489"/>
        <v>S5P4</v>
      </c>
      <c r="AK1866" s="7" t="str">
        <f>IFERROR(VLOOKUP(Z1866,'PASTE-DL-ALARMS'!$Q$10:$W$2200,7,FALSE),"")</f>
        <v/>
      </c>
      <c r="AL1866" s="55" t="str">
        <f>IFERROR(VLOOKUP(Z1866,'PASTE-DL-ALARMS'!$Q$10:$W$2200,3,FALSE),"")</f>
        <v/>
      </c>
      <c r="AM1866" s="7" t="str">
        <f t="shared" si="490"/>
        <v>10.121.18.5_ANGAN-ARCADE_S1P5</v>
      </c>
      <c r="AN1866" s="55" t="str">
        <f t="shared" si="491"/>
        <v>10.121.18.146_Railwaypura 2_S5P4</v>
      </c>
      <c r="AO1866" s="72" t="e">
        <f t="shared" ca="1" si="492"/>
        <v>#VALUE!</v>
      </c>
      <c r="AP1866" s="7" t="str">
        <f>IFERROR(VLOOKUP(Z1866,'PASTE-DL-ALARMS'!$Q$10:$Z$2800,8,FALSE),"")</f>
        <v/>
      </c>
    </row>
    <row r="1867" spans="1:42" x14ac:dyDescent="0.25">
      <c r="A1867" s="20"/>
      <c r="B1867" s="20"/>
      <c r="C1867" s="20" t="str">
        <f>IF(D1867="Critical",MAX($C$8:C1866)+1,"")</f>
        <v/>
      </c>
      <c r="D1867" s="20" t="str">
        <f t="shared" ref="D1867:D1930" si="493">TRIM(CLEAN(P1867))</f>
        <v>-</v>
      </c>
      <c r="E1867" s="20" t="str">
        <f>VLOOKUP('PASTE-DOWN-DL'!F1867,'SSA-CODE'!$D$4:$E$56,2,FALSE)</f>
        <v>NDD</v>
      </c>
      <c r="F1867" s="48" t="str">
        <f t="shared" ref="F1867:F1930" si="494">TRIM(CLEAN(SUBSTITUTE(G1867,CHAR(160)," ")))</f>
        <v>SSA NAD</v>
      </c>
      <c r="G1867" s="48" t="str">
        <f t="shared" ref="G1867:G1930" si="495">MID(I1867,1,SEARCH("-",I1867)-1)</f>
        <v xml:space="preserve">	SSA NAD</v>
      </c>
      <c r="H1867" s="20">
        <v>1858</v>
      </c>
      <c r="I1867" t="s">
        <v>16739</v>
      </c>
      <c r="J1867" t="s">
        <v>6260</v>
      </c>
      <c r="K1867" t="s">
        <v>6275</v>
      </c>
      <c r="L1867" t="s">
        <v>6262</v>
      </c>
      <c r="M1867" t="s">
        <v>6263</v>
      </c>
      <c r="N1867" t="s">
        <v>16740</v>
      </c>
      <c r="O1867" t="s">
        <v>16741</v>
      </c>
      <c r="P1867" t="s">
        <v>6266</v>
      </c>
      <c r="Q1867" t="s">
        <v>7273</v>
      </c>
      <c r="R1867" t="s">
        <v>6279</v>
      </c>
      <c r="S1867" t="s">
        <v>16742</v>
      </c>
      <c r="T1867" t="s">
        <v>6950</v>
      </c>
      <c r="U1867" t="s">
        <v>16742</v>
      </c>
      <c r="V1867" t="s">
        <v>6271</v>
      </c>
      <c r="W1867" t="s">
        <v>16743</v>
      </c>
      <c r="X1867" t="s">
        <v>6488</v>
      </c>
      <c r="Y1867" t="s">
        <v>6269</v>
      </c>
      <c r="Z1867" s="48" t="str">
        <f t="shared" ref="Z1867:Z1930" si="496">TRIM(CLEAN(I1867))</f>
        <v>SSA NAD-10.121.98.100-Goblej_TE A1_2/5-10.121.16.245-Navagam_1/5</v>
      </c>
      <c r="AA1867" s="48">
        <f t="shared" ref="AA1867:AA1930" si="497">SEARCH("_",N1867)</f>
        <v>15</v>
      </c>
      <c r="AB1867" s="48">
        <f t="shared" ref="AB1867:AB1930" si="498">SEARCH("_TN7",N1867)</f>
        <v>25</v>
      </c>
      <c r="AC1867" s="48">
        <f t="shared" ref="AC1867:AC1930" si="499">SEARCH("_",O1867)</f>
        <v>15</v>
      </c>
      <c r="AD1867" s="48">
        <f t="shared" ref="AD1867:AD1930" si="500">SEARCH("_TN7",O1867)</f>
        <v>23</v>
      </c>
      <c r="AE1867" s="48" t="str">
        <f t="shared" ref="AE1867:AE1930" si="501">TRIM(CLEAN(MID(N1867,1,SEARCH("_",N1867)-1)))</f>
        <v>10.121.98.100</v>
      </c>
      <c r="AF1867" s="42" t="str">
        <f t="shared" ref="AF1867:AF1930" si="502">TRIM(CLEAN(MID(O1867,1,SEARCH("_",O1867)-1)))</f>
        <v>10.121.16.245</v>
      </c>
      <c r="AG1867" s="7" t="str">
        <f t="shared" ref="AG1867:AG1930" si="503">MID(N1867,AA1867+1,AB1867-AA1867-1)</f>
        <v>Goblej TE</v>
      </c>
      <c r="AH1867" s="7" t="str">
        <f t="shared" ref="AH1867:AH1930" si="504">MID(O1867,AC1867+1,AD1867-AC1867-1)</f>
        <v>Navagam</v>
      </c>
      <c r="AI1867" s="7" t="str">
        <f t="shared" ref="AI1867:AI1930" si="505">RIGHT(N1867,LEN(N1867)-SEARCH("\",N1867))</f>
        <v>S2P5</v>
      </c>
      <c r="AJ1867" s="7" t="str">
        <f t="shared" ref="AJ1867:AJ1930" si="506">RIGHT(O1867,LEN(O1867)-SEARCH("\",O1867))</f>
        <v>S1P5</v>
      </c>
      <c r="AK1867" s="7" t="str">
        <f>IFERROR(VLOOKUP(Z1867,'PASTE-DL-ALARMS'!$Q$10:$W$2200,7,FALSE),"")</f>
        <v/>
      </c>
      <c r="AL1867" s="55" t="str">
        <f>IFERROR(VLOOKUP(Z1867,'PASTE-DL-ALARMS'!$Q$10:$W$2200,3,FALSE),"")</f>
        <v/>
      </c>
      <c r="AM1867" s="7" t="str">
        <f t="shared" ref="AM1867:AM1930" si="507">CONCATENATE(AE1867,"_",AG1867,"_",AI1867)</f>
        <v>10.121.98.100_Goblej TE_S2P5</v>
      </c>
      <c r="AN1867" s="55" t="str">
        <f t="shared" ref="AN1867:AN1930" si="508">CONCATENATE(AF1867,"_",AH1867,"_",AJ1867)</f>
        <v>10.121.16.245_Navagam_S1P5</v>
      </c>
      <c r="AO1867" s="72" t="e">
        <f t="shared" ref="AO1867:AO1930" ca="1" si="509">$AL$3-AK1867</f>
        <v>#VALUE!</v>
      </c>
      <c r="AP1867" s="7" t="str">
        <f>IFERROR(VLOOKUP(Z1867,'PASTE-DL-ALARMS'!$Q$10:$Z$2800,8,FALSE),"")</f>
        <v/>
      </c>
    </row>
    <row r="1868" spans="1:42" x14ac:dyDescent="0.25">
      <c r="A1868" s="20"/>
      <c r="B1868" s="20"/>
      <c r="C1868" s="20" t="str">
        <f>IF(D1868="Critical",MAX($C$8:C1867)+1,"")</f>
        <v/>
      </c>
      <c r="D1868" s="20" t="str">
        <f t="shared" si="493"/>
        <v>-</v>
      </c>
      <c r="E1868" s="20" t="str">
        <f>VLOOKUP('PASTE-DOWN-DL'!F1868,'SSA-CODE'!$D$4:$E$56,2,FALSE)</f>
        <v>VAL</v>
      </c>
      <c r="F1868" s="48" t="str">
        <f t="shared" si="494"/>
        <v>SSA Val</v>
      </c>
      <c r="G1868" s="48" t="str">
        <f t="shared" si="495"/>
        <v xml:space="preserve">	SSA Val</v>
      </c>
      <c r="H1868" s="20">
        <v>1859</v>
      </c>
      <c r="I1868" t="s">
        <v>16744</v>
      </c>
      <c r="J1868" t="s">
        <v>6260</v>
      </c>
      <c r="K1868" t="s">
        <v>6275</v>
      </c>
      <c r="L1868" t="s">
        <v>6262</v>
      </c>
      <c r="M1868" t="s">
        <v>6263</v>
      </c>
      <c r="N1868" t="s">
        <v>16745</v>
      </c>
      <c r="O1868" t="s">
        <v>16746</v>
      </c>
      <c r="P1868" t="s">
        <v>6266</v>
      </c>
      <c r="Q1868" t="s">
        <v>6378</v>
      </c>
      <c r="R1868" t="s">
        <v>6279</v>
      </c>
      <c r="S1868" t="s">
        <v>16747</v>
      </c>
      <c r="T1868" t="s">
        <v>6321</v>
      </c>
      <c r="U1868" t="s">
        <v>7700</v>
      </c>
      <c r="V1868" t="s">
        <v>6271</v>
      </c>
      <c r="W1868" t="s">
        <v>16748</v>
      </c>
      <c r="X1868" t="s">
        <v>6488</v>
      </c>
      <c r="Y1868" t="s">
        <v>6269</v>
      </c>
      <c r="Z1868" s="48" t="str">
        <f t="shared" si="496"/>
        <v>SSA Val-10.121.16.67-NAVASARI_4/5-10.121.24.161-SP OFFICE_1/5</v>
      </c>
      <c r="AA1868" s="48">
        <f t="shared" si="497"/>
        <v>14</v>
      </c>
      <c r="AB1868" s="48">
        <f t="shared" si="498"/>
        <v>23</v>
      </c>
      <c r="AC1868" s="48">
        <f t="shared" si="499"/>
        <v>15</v>
      </c>
      <c r="AD1868" s="48">
        <f t="shared" si="500"/>
        <v>25</v>
      </c>
      <c r="AE1868" s="48" t="str">
        <f t="shared" si="501"/>
        <v>10.121.16.67</v>
      </c>
      <c r="AF1868" s="42" t="str">
        <f t="shared" si="502"/>
        <v>10.121.24.161</v>
      </c>
      <c r="AG1868" s="7" t="str">
        <f t="shared" si="503"/>
        <v>NAVASARI</v>
      </c>
      <c r="AH1868" s="7" t="str">
        <f t="shared" si="504"/>
        <v>SP OFFICE</v>
      </c>
      <c r="AI1868" s="7" t="str">
        <f t="shared" si="505"/>
        <v>S4P5</v>
      </c>
      <c r="AJ1868" s="7" t="str">
        <f t="shared" si="506"/>
        <v>S1P5</v>
      </c>
      <c r="AK1868" s="7" t="str">
        <f>IFERROR(VLOOKUP(Z1868,'PASTE-DL-ALARMS'!$Q$10:$W$2200,7,FALSE),"")</f>
        <v/>
      </c>
      <c r="AL1868" s="55" t="str">
        <f>IFERROR(VLOOKUP(Z1868,'PASTE-DL-ALARMS'!$Q$10:$W$2200,3,FALSE),"")</f>
        <v/>
      </c>
      <c r="AM1868" s="7" t="str">
        <f t="shared" si="507"/>
        <v>10.121.16.67_NAVASARI_S4P5</v>
      </c>
      <c r="AN1868" s="55" t="str">
        <f t="shared" si="508"/>
        <v>10.121.24.161_SP OFFICE_S1P5</v>
      </c>
      <c r="AO1868" s="72" t="e">
        <f t="shared" ca="1" si="509"/>
        <v>#VALUE!</v>
      </c>
      <c r="AP1868" s="7" t="str">
        <f>IFERROR(VLOOKUP(Z1868,'PASTE-DL-ALARMS'!$Q$10:$Z$2800,8,FALSE),"")</f>
        <v/>
      </c>
    </row>
    <row r="1869" spans="1:42" x14ac:dyDescent="0.25">
      <c r="A1869" s="20"/>
      <c r="B1869" s="20"/>
      <c r="C1869" s="20" t="str">
        <f>IF(D1869="Critical",MAX($C$8:C1868)+1,"")</f>
        <v/>
      </c>
      <c r="D1869" s="20" t="str">
        <f t="shared" si="493"/>
        <v>-</v>
      </c>
      <c r="E1869" s="20" t="str">
        <f>VLOOKUP('PASTE-DOWN-DL'!F1869,'SSA-CODE'!$D$4:$E$56,2,FALSE)</f>
        <v>JND</v>
      </c>
      <c r="F1869" s="48" t="str">
        <f t="shared" si="494"/>
        <v>SSA JND</v>
      </c>
      <c r="G1869" s="48" t="str">
        <f t="shared" si="495"/>
        <v xml:space="preserve">	SSA JND</v>
      </c>
      <c r="H1869" s="20">
        <v>1860</v>
      </c>
      <c r="I1869" t="s">
        <v>16749</v>
      </c>
      <c r="J1869" t="s">
        <v>6260</v>
      </c>
      <c r="K1869" t="s">
        <v>6275</v>
      </c>
      <c r="L1869" t="s">
        <v>6262</v>
      </c>
      <c r="M1869" t="s">
        <v>6263</v>
      </c>
      <c r="N1869" t="s">
        <v>16750</v>
      </c>
      <c r="O1869" t="s">
        <v>16751</v>
      </c>
      <c r="P1869" t="s">
        <v>6266</v>
      </c>
      <c r="Q1869" t="s">
        <v>6608</v>
      </c>
      <c r="R1869" t="s">
        <v>6279</v>
      </c>
      <c r="S1869" t="s">
        <v>16752</v>
      </c>
      <c r="T1869" t="s">
        <v>6321</v>
      </c>
      <c r="U1869" t="s">
        <v>10012</v>
      </c>
      <c r="V1869" t="s">
        <v>6271</v>
      </c>
      <c r="W1869" t="s">
        <v>16753</v>
      </c>
      <c r="X1869" t="s">
        <v>6488</v>
      </c>
      <c r="Y1869" t="s">
        <v>6269</v>
      </c>
      <c r="Z1869" s="48" t="str">
        <f t="shared" si="496"/>
        <v>SSA JND-10.121.24.26-JOSHIPARA_1/5-10.121.97.196-VISAVADAR_4/4</v>
      </c>
      <c r="AA1869" s="48">
        <f t="shared" si="497"/>
        <v>14</v>
      </c>
      <c r="AB1869" s="48">
        <f t="shared" si="498"/>
        <v>21</v>
      </c>
      <c r="AC1869" s="48">
        <f t="shared" si="499"/>
        <v>15</v>
      </c>
      <c r="AD1869" s="48">
        <f t="shared" si="500"/>
        <v>25</v>
      </c>
      <c r="AE1869" s="48" t="str">
        <f t="shared" si="501"/>
        <v>10.121.24.26</v>
      </c>
      <c r="AF1869" s="42" t="str">
        <f t="shared" si="502"/>
        <v>10.121.97.196</v>
      </c>
      <c r="AG1869" s="7" t="str">
        <f t="shared" si="503"/>
        <v>SARSAI</v>
      </c>
      <c r="AH1869" s="7" t="str">
        <f t="shared" si="504"/>
        <v>VISAVADAR</v>
      </c>
      <c r="AI1869" s="7" t="str">
        <f t="shared" si="505"/>
        <v>S1P5</v>
      </c>
      <c r="AJ1869" s="7" t="str">
        <f t="shared" si="506"/>
        <v>S4P4</v>
      </c>
      <c r="AK1869" s="7" t="str">
        <f>IFERROR(VLOOKUP(Z1869,'PASTE-DL-ALARMS'!$Q$10:$W$2200,7,FALSE),"")</f>
        <v/>
      </c>
      <c r="AL1869" s="55" t="str">
        <f>IFERROR(VLOOKUP(Z1869,'PASTE-DL-ALARMS'!$Q$10:$W$2200,3,FALSE),"")</f>
        <v/>
      </c>
      <c r="AM1869" s="7" t="str">
        <f t="shared" si="507"/>
        <v>10.121.24.26_SARSAI_S1P5</v>
      </c>
      <c r="AN1869" s="55" t="str">
        <f t="shared" si="508"/>
        <v>10.121.97.196_VISAVADAR_S4P4</v>
      </c>
      <c r="AO1869" s="72" t="e">
        <f t="shared" ca="1" si="509"/>
        <v>#VALUE!</v>
      </c>
      <c r="AP1869" s="7" t="str">
        <f>IFERROR(VLOOKUP(Z1869,'PASTE-DL-ALARMS'!$Q$10:$Z$2800,8,FALSE),"")</f>
        <v/>
      </c>
    </row>
    <row r="1870" spans="1:42" x14ac:dyDescent="0.25">
      <c r="A1870" s="20"/>
      <c r="B1870" s="20"/>
      <c r="C1870" s="20" t="str">
        <f>IF(D1870="Critical",MAX($C$8:C1869)+1,"")</f>
        <v/>
      </c>
      <c r="D1870" s="20" t="str">
        <f t="shared" si="493"/>
        <v>-</v>
      </c>
      <c r="E1870" s="20" t="str">
        <f>VLOOKUP('PASTE-DOWN-DL'!F1870,'SSA-CODE'!$D$4:$E$56,2,FALSE)</f>
        <v>WTR RJ</v>
      </c>
      <c r="F1870" s="48" t="str">
        <f t="shared" si="494"/>
        <v>WTR RJ</v>
      </c>
      <c r="G1870" s="48" t="str">
        <f t="shared" si="495"/>
        <v xml:space="preserve">	WTR RJ</v>
      </c>
      <c r="H1870" s="20">
        <v>1861</v>
      </c>
      <c r="I1870" t="s">
        <v>16754</v>
      </c>
      <c r="J1870" t="s">
        <v>6260</v>
      </c>
      <c r="K1870" t="s">
        <v>6261</v>
      </c>
      <c r="L1870" t="s">
        <v>6262</v>
      </c>
      <c r="M1870" t="s">
        <v>6263</v>
      </c>
      <c r="N1870" t="s">
        <v>16755</v>
      </c>
      <c r="O1870" t="s">
        <v>16756</v>
      </c>
      <c r="P1870" t="s">
        <v>6266</v>
      </c>
      <c r="Q1870" t="s">
        <v>6665</v>
      </c>
      <c r="R1870" t="s">
        <v>6651</v>
      </c>
      <c r="S1870" t="s">
        <v>6269</v>
      </c>
      <c r="T1870" t="s">
        <v>6270</v>
      </c>
      <c r="U1870" t="s">
        <v>6269</v>
      </c>
      <c r="V1870" t="s">
        <v>6271</v>
      </c>
      <c r="W1870" t="s">
        <v>16757</v>
      </c>
      <c r="X1870" t="s">
        <v>16758</v>
      </c>
      <c r="Y1870" t="s">
        <v>6269</v>
      </c>
      <c r="Z1870" s="48" t="str">
        <f t="shared" si="496"/>
        <v>WTR RJ-10.121.69.65-TN725B_SURENDRA NAGAR_S3P1-10.121.69.70-TN705B_RAJSITAPUR_S4P1</v>
      </c>
      <c r="AA1870" s="48">
        <f t="shared" si="497"/>
        <v>14</v>
      </c>
      <c r="AB1870" s="48">
        <f t="shared" si="498"/>
        <v>25</v>
      </c>
      <c r="AC1870" s="48">
        <f t="shared" si="499"/>
        <v>14</v>
      </c>
      <c r="AD1870" s="48">
        <f t="shared" si="500"/>
        <v>33</v>
      </c>
      <c r="AE1870" s="48" t="str">
        <f t="shared" si="501"/>
        <v>10.121.69.70</v>
      </c>
      <c r="AF1870" s="42" t="str">
        <f t="shared" si="502"/>
        <v>10.121.69.65</v>
      </c>
      <c r="AG1870" s="7" t="str">
        <f t="shared" si="503"/>
        <v>RAJSITAPUR</v>
      </c>
      <c r="AH1870" s="7" t="str">
        <f t="shared" si="504"/>
        <v>SURENDRANAGAR(GNE)</v>
      </c>
      <c r="AI1870" s="7" t="str">
        <f t="shared" si="505"/>
        <v>S4P1</v>
      </c>
      <c r="AJ1870" s="7" t="str">
        <f t="shared" si="506"/>
        <v>S3P1</v>
      </c>
      <c r="AK1870" s="7" t="str">
        <f>IFERROR(VLOOKUP(Z1870,'PASTE-DL-ALARMS'!$Q$10:$W$2200,7,FALSE),"")</f>
        <v/>
      </c>
      <c r="AL1870" s="55" t="str">
        <f>IFERROR(VLOOKUP(Z1870,'PASTE-DL-ALARMS'!$Q$10:$W$2200,3,FALSE),"")</f>
        <v/>
      </c>
      <c r="AM1870" s="7" t="str">
        <f t="shared" si="507"/>
        <v>10.121.69.70_RAJSITAPUR_S4P1</v>
      </c>
      <c r="AN1870" s="55" t="str">
        <f t="shared" si="508"/>
        <v>10.121.69.65_SURENDRANAGAR(GNE)_S3P1</v>
      </c>
      <c r="AO1870" s="72" t="e">
        <f t="shared" ca="1" si="509"/>
        <v>#VALUE!</v>
      </c>
      <c r="AP1870" s="7" t="str">
        <f>IFERROR(VLOOKUP(Z1870,'PASTE-DL-ALARMS'!$Q$10:$Z$2800,8,FALSE),"")</f>
        <v/>
      </c>
    </row>
    <row r="1871" spans="1:42" x14ac:dyDescent="0.25">
      <c r="A1871" s="20"/>
      <c r="B1871" s="20"/>
      <c r="C1871" s="20" t="str">
        <f>IF(D1871="Critical",MAX($C$8:C1870)+1,"")</f>
        <v/>
      </c>
      <c r="D1871" s="20" t="str">
        <f t="shared" si="493"/>
        <v>-</v>
      </c>
      <c r="E1871" s="20" t="str">
        <f>VLOOKUP('PASTE-DOWN-DL'!F1871,'SSA-CODE'!$D$4:$E$56,2,FALSE)</f>
        <v>AHD</v>
      </c>
      <c r="F1871" s="48" t="str">
        <f t="shared" si="494"/>
        <v>SSA AM</v>
      </c>
      <c r="G1871" s="48" t="str">
        <f t="shared" si="495"/>
        <v xml:space="preserve">	SSA AM</v>
      </c>
      <c r="H1871" s="20">
        <v>1862</v>
      </c>
      <c r="I1871" t="s">
        <v>16759</v>
      </c>
      <c r="J1871" t="s">
        <v>6260</v>
      </c>
      <c r="K1871" t="s">
        <v>6261</v>
      </c>
      <c r="L1871" t="s">
        <v>6262</v>
      </c>
      <c r="M1871" t="s">
        <v>6263</v>
      </c>
      <c r="N1871" t="s">
        <v>16760</v>
      </c>
      <c r="O1871" t="s">
        <v>16761</v>
      </c>
      <c r="P1871" t="s">
        <v>6266</v>
      </c>
      <c r="Q1871" t="s">
        <v>6431</v>
      </c>
      <c r="R1871" t="s">
        <v>6665</v>
      </c>
      <c r="S1871" t="s">
        <v>16762</v>
      </c>
      <c r="T1871" t="s">
        <v>6321</v>
      </c>
      <c r="U1871" t="s">
        <v>16763</v>
      </c>
      <c r="V1871" t="s">
        <v>6271</v>
      </c>
      <c r="W1871" t="s">
        <v>16764</v>
      </c>
      <c r="X1871" t="s">
        <v>16765</v>
      </c>
      <c r="Y1871" t="s">
        <v>6269</v>
      </c>
      <c r="Z1871" s="48" t="str">
        <f t="shared" si="496"/>
        <v>SSA AM-10.121.18.147-CENTRAL_TN725B_GJ_SSA AM_3/1-10.121.18.130-Bhadra(GNE) 1_TN725B_GJ_SSA AM_5/1</v>
      </c>
      <c r="AA1871" s="48">
        <f t="shared" si="497"/>
        <v>15</v>
      </c>
      <c r="AB1871" s="48">
        <f t="shared" si="498"/>
        <v>23</v>
      </c>
      <c r="AC1871" s="48">
        <f t="shared" si="499"/>
        <v>15</v>
      </c>
      <c r="AD1871" s="48">
        <f t="shared" si="500"/>
        <v>29</v>
      </c>
      <c r="AE1871" s="48" t="str">
        <f t="shared" si="501"/>
        <v>10.121.18.147</v>
      </c>
      <c r="AF1871" s="42" t="str">
        <f t="shared" si="502"/>
        <v>10.121.18.130</v>
      </c>
      <c r="AG1871" s="7" t="str">
        <f t="shared" si="503"/>
        <v>CENTRAL</v>
      </c>
      <c r="AH1871" s="7" t="str">
        <f t="shared" si="504"/>
        <v>Bhadra(GNE) 1</v>
      </c>
      <c r="AI1871" s="7" t="str">
        <f t="shared" si="505"/>
        <v>S3P1</v>
      </c>
      <c r="AJ1871" s="7" t="str">
        <f t="shared" si="506"/>
        <v>S5P1</v>
      </c>
      <c r="AK1871" s="7" t="str">
        <f>IFERROR(VLOOKUP(Z1871,'PASTE-DL-ALARMS'!$Q$10:$W$2200,7,FALSE),"")</f>
        <v/>
      </c>
      <c r="AL1871" s="55" t="str">
        <f>IFERROR(VLOOKUP(Z1871,'PASTE-DL-ALARMS'!$Q$10:$W$2200,3,FALSE),"")</f>
        <v/>
      </c>
      <c r="AM1871" s="7" t="str">
        <f t="shared" si="507"/>
        <v>10.121.18.147_CENTRAL_S3P1</v>
      </c>
      <c r="AN1871" s="55" t="str">
        <f t="shared" si="508"/>
        <v>10.121.18.130_Bhadra(GNE) 1_S5P1</v>
      </c>
      <c r="AO1871" s="72" t="e">
        <f t="shared" ca="1" si="509"/>
        <v>#VALUE!</v>
      </c>
      <c r="AP1871" s="7" t="str">
        <f>IFERROR(VLOOKUP(Z1871,'PASTE-DL-ALARMS'!$Q$10:$Z$2800,8,FALSE),"")</f>
        <v/>
      </c>
    </row>
    <row r="1872" spans="1:42" x14ac:dyDescent="0.25">
      <c r="A1872" s="20"/>
      <c r="B1872" s="20"/>
      <c r="C1872" s="20" t="str">
        <f>IF(D1872="Critical",MAX($C$8:C1871)+1,"")</f>
        <v/>
      </c>
      <c r="D1872" s="20" t="str">
        <f t="shared" si="493"/>
        <v>-</v>
      </c>
      <c r="E1872" s="20" t="str">
        <f>VLOOKUP('PASTE-DOWN-DL'!F1872,'SSA-CODE'!$D$4:$E$56,2,FALSE)</f>
        <v>SEN</v>
      </c>
      <c r="F1872" s="48" t="str">
        <f t="shared" si="494"/>
        <v>SSA SEN</v>
      </c>
      <c r="G1872" s="48" t="str">
        <f t="shared" si="495"/>
        <v xml:space="preserve">	SSA SEN</v>
      </c>
      <c r="H1872" s="20">
        <v>1863</v>
      </c>
      <c r="I1872" t="s">
        <v>16766</v>
      </c>
      <c r="J1872" t="s">
        <v>6260</v>
      </c>
      <c r="K1872" t="s">
        <v>6275</v>
      </c>
      <c r="L1872" t="s">
        <v>6262</v>
      </c>
      <c r="M1872" t="s">
        <v>6263</v>
      </c>
      <c r="N1872" t="s">
        <v>16768</v>
      </c>
      <c r="O1872" t="s">
        <v>16767</v>
      </c>
      <c r="P1872" t="s">
        <v>6266</v>
      </c>
      <c r="Q1872" t="s">
        <v>6587</v>
      </c>
      <c r="R1872" t="s">
        <v>6587</v>
      </c>
      <c r="S1872" t="s">
        <v>16769</v>
      </c>
      <c r="T1872" t="s">
        <v>6425</v>
      </c>
      <c r="U1872" t="s">
        <v>16769</v>
      </c>
      <c r="V1872" t="s">
        <v>6271</v>
      </c>
      <c r="W1872" t="s">
        <v>16770</v>
      </c>
      <c r="X1872" t="s">
        <v>16771</v>
      </c>
      <c r="Y1872" t="s">
        <v>6269</v>
      </c>
      <c r="Z1872" s="48" t="str">
        <f t="shared" si="496"/>
        <v>SSA SEN-10.121.99.22-RANAVM_1/6-10.121.99.15-TP Hospital_1/5</v>
      </c>
      <c r="AA1872" s="48">
        <f t="shared" si="497"/>
        <v>14</v>
      </c>
      <c r="AB1872" s="48">
        <f t="shared" si="498"/>
        <v>26</v>
      </c>
      <c r="AC1872" s="48">
        <f t="shared" si="499"/>
        <v>14</v>
      </c>
      <c r="AD1872" s="48">
        <f t="shared" si="500"/>
        <v>21</v>
      </c>
      <c r="AE1872" s="48" t="str">
        <f t="shared" si="501"/>
        <v>10.121.99.15</v>
      </c>
      <c r="AF1872" s="42" t="str">
        <f t="shared" si="502"/>
        <v>10.121.99.22</v>
      </c>
      <c r="AG1872" s="7" t="str">
        <f t="shared" si="503"/>
        <v>TP HOSPITAL</v>
      </c>
      <c r="AH1872" s="7" t="str">
        <f t="shared" si="504"/>
        <v>RANAVM</v>
      </c>
      <c r="AI1872" s="7" t="str">
        <f t="shared" si="505"/>
        <v>S1P5</v>
      </c>
      <c r="AJ1872" s="7" t="str">
        <f t="shared" si="506"/>
        <v>S1P6</v>
      </c>
      <c r="AK1872" s="7" t="str">
        <f>IFERROR(VLOOKUP(Z1872,'PASTE-DL-ALARMS'!$Q$10:$W$2200,7,FALSE),"")</f>
        <v/>
      </c>
      <c r="AL1872" s="55" t="str">
        <f>IFERROR(VLOOKUP(Z1872,'PASTE-DL-ALARMS'!$Q$10:$W$2200,3,FALSE),"")</f>
        <v/>
      </c>
      <c r="AM1872" s="7" t="str">
        <f t="shared" si="507"/>
        <v>10.121.99.15_TP HOSPITAL_S1P5</v>
      </c>
      <c r="AN1872" s="55" t="str">
        <f t="shared" si="508"/>
        <v>10.121.99.22_RANAVM_S1P6</v>
      </c>
      <c r="AO1872" s="72" t="e">
        <f t="shared" ca="1" si="509"/>
        <v>#VALUE!</v>
      </c>
      <c r="AP1872" s="7" t="str">
        <f>IFERROR(VLOOKUP(Z1872,'PASTE-DL-ALARMS'!$Q$10:$Z$2800,8,FALSE),"")</f>
        <v/>
      </c>
    </row>
    <row r="1873" spans="1:42" x14ac:dyDescent="0.25">
      <c r="A1873" s="20"/>
      <c r="B1873" s="20"/>
      <c r="C1873" s="20" t="str">
        <f>IF(D1873="Critical",MAX($C$8:C1872)+1,"")</f>
        <v/>
      </c>
      <c r="D1873" s="20" t="str">
        <f t="shared" si="493"/>
        <v>-</v>
      </c>
      <c r="E1873" s="20" t="str">
        <f>VLOOKUP('PASTE-DOWN-DL'!F1873,'SSA-CODE'!$D$4:$E$56,2,FALSE)</f>
        <v>AHD</v>
      </c>
      <c r="F1873" s="48" t="str">
        <f t="shared" si="494"/>
        <v>SSA AM</v>
      </c>
      <c r="G1873" s="48" t="str">
        <f t="shared" si="495"/>
        <v xml:space="preserve">	SSA AM</v>
      </c>
      <c r="H1873" s="20">
        <v>1864</v>
      </c>
      <c r="I1873" t="s">
        <v>16772</v>
      </c>
      <c r="J1873" t="s">
        <v>6260</v>
      </c>
      <c r="K1873" t="s">
        <v>6261</v>
      </c>
      <c r="L1873" t="s">
        <v>6262</v>
      </c>
      <c r="M1873" t="s">
        <v>6263</v>
      </c>
      <c r="N1873" t="s">
        <v>16773</v>
      </c>
      <c r="O1873" t="s">
        <v>16774</v>
      </c>
      <c r="P1873" t="s">
        <v>6266</v>
      </c>
      <c r="Q1873" t="s">
        <v>6851</v>
      </c>
      <c r="R1873" t="s">
        <v>7559</v>
      </c>
      <c r="S1873" t="s">
        <v>6269</v>
      </c>
      <c r="T1873" t="s">
        <v>6602</v>
      </c>
      <c r="U1873" t="s">
        <v>6269</v>
      </c>
      <c r="V1873" t="s">
        <v>6271</v>
      </c>
      <c r="W1873" t="s">
        <v>16775</v>
      </c>
      <c r="X1873" t="s">
        <v>16776</v>
      </c>
      <c r="Y1873" t="s">
        <v>16777</v>
      </c>
      <c r="Z1873" s="48" t="str">
        <f t="shared" si="496"/>
        <v>SSA AM-10.121.18.1-Kaligam_3/1-10.121.18.23-Jagatpur_4/1</v>
      </c>
      <c r="AA1873" s="48">
        <f t="shared" si="497"/>
        <v>13</v>
      </c>
      <c r="AB1873" s="48">
        <f t="shared" si="498"/>
        <v>21</v>
      </c>
      <c r="AC1873" s="48">
        <f t="shared" si="499"/>
        <v>14</v>
      </c>
      <c r="AD1873" s="48">
        <f t="shared" si="500"/>
        <v>23</v>
      </c>
      <c r="AE1873" s="48" t="str">
        <f t="shared" si="501"/>
        <v>10.121.18.1</v>
      </c>
      <c r="AF1873" s="42" t="str">
        <f t="shared" si="502"/>
        <v>10.121.18.23</v>
      </c>
      <c r="AG1873" s="7" t="str">
        <f t="shared" si="503"/>
        <v>KALIGAM</v>
      </c>
      <c r="AH1873" s="7" t="str">
        <f t="shared" si="504"/>
        <v>JAGATPUR</v>
      </c>
      <c r="AI1873" s="7" t="str">
        <f t="shared" si="505"/>
        <v>S3P1</v>
      </c>
      <c r="AJ1873" s="7" t="str">
        <f t="shared" si="506"/>
        <v>S4P1</v>
      </c>
      <c r="AK1873" s="7" t="str">
        <f>IFERROR(VLOOKUP(Z1873,'PASTE-DL-ALARMS'!$Q$10:$W$2200,7,FALSE),"")</f>
        <v/>
      </c>
      <c r="AL1873" s="55" t="str">
        <f>IFERROR(VLOOKUP(Z1873,'PASTE-DL-ALARMS'!$Q$10:$W$2200,3,FALSE),"")</f>
        <v/>
      </c>
      <c r="AM1873" s="7" t="str">
        <f t="shared" si="507"/>
        <v>10.121.18.1_KALIGAM_S3P1</v>
      </c>
      <c r="AN1873" s="55" t="str">
        <f t="shared" si="508"/>
        <v>10.121.18.23_JAGATPUR_S4P1</v>
      </c>
      <c r="AO1873" s="72" t="e">
        <f t="shared" ca="1" si="509"/>
        <v>#VALUE!</v>
      </c>
      <c r="AP1873" s="7" t="str">
        <f>IFERROR(VLOOKUP(Z1873,'PASTE-DL-ALARMS'!$Q$10:$Z$2800,8,FALSE),"")</f>
        <v/>
      </c>
    </row>
    <row r="1874" spans="1:42" x14ac:dyDescent="0.25">
      <c r="A1874" s="20"/>
      <c r="B1874" s="20"/>
      <c r="C1874" s="20" t="str">
        <f>IF(D1874="Critical",MAX($C$8:C1873)+1,"")</f>
        <v/>
      </c>
      <c r="D1874" s="20" t="str">
        <f t="shared" si="493"/>
        <v>-</v>
      </c>
      <c r="E1874" s="20" t="str">
        <f>VLOOKUP('PASTE-DOWN-DL'!F1874,'SSA-CODE'!$D$4:$E$56,2,FALSE)</f>
        <v>NDD</v>
      </c>
      <c r="F1874" s="48" t="str">
        <f t="shared" si="494"/>
        <v>SSA NAD</v>
      </c>
      <c r="G1874" s="48" t="str">
        <f t="shared" si="495"/>
        <v xml:space="preserve">	SSA NAD</v>
      </c>
      <c r="H1874" s="20">
        <v>1865</v>
      </c>
      <c r="I1874" t="s">
        <v>16778</v>
      </c>
      <c r="J1874" t="s">
        <v>6260</v>
      </c>
      <c r="K1874" t="s">
        <v>6261</v>
      </c>
      <c r="L1874" t="s">
        <v>6262</v>
      </c>
      <c r="M1874" t="s">
        <v>6263</v>
      </c>
      <c r="N1874" t="s">
        <v>16779</v>
      </c>
      <c r="O1874" t="s">
        <v>16780</v>
      </c>
      <c r="P1874" t="s">
        <v>6266</v>
      </c>
      <c r="Q1874" t="s">
        <v>6431</v>
      </c>
      <c r="R1874" t="s">
        <v>7217</v>
      </c>
      <c r="S1874" t="s">
        <v>16781</v>
      </c>
      <c r="T1874" t="s">
        <v>6770</v>
      </c>
      <c r="U1874" t="s">
        <v>16781</v>
      </c>
      <c r="V1874" t="s">
        <v>6271</v>
      </c>
      <c r="W1874" t="s">
        <v>16782</v>
      </c>
      <c r="X1874" t="s">
        <v>6488</v>
      </c>
      <c r="Y1874" t="s">
        <v>6269</v>
      </c>
      <c r="Z1874" s="48" t="str">
        <f t="shared" si="496"/>
        <v>SSA NAD-10.121.24.242-Mehlav B1_4/1-10.121.98.65-PETLAD B2_4/1</v>
      </c>
      <c r="AA1874" s="48">
        <f t="shared" si="497"/>
        <v>15</v>
      </c>
      <c r="AB1874" s="48">
        <f t="shared" si="498"/>
        <v>24</v>
      </c>
      <c r="AC1874" s="48">
        <f t="shared" si="499"/>
        <v>14</v>
      </c>
      <c r="AD1874" s="48">
        <f t="shared" si="500"/>
        <v>21</v>
      </c>
      <c r="AE1874" s="48" t="str">
        <f t="shared" si="501"/>
        <v>10.121.24.242</v>
      </c>
      <c r="AF1874" s="42" t="str">
        <f t="shared" si="502"/>
        <v>10.121.98.65</v>
      </c>
      <c r="AG1874" s="7" t="str">
        <f t="shared" si="503"/>
        <v>Sunav B1</v>
      </c>
      <c r="AH1874" s="7" t="str">
        <f t="shared" si="504"/>
        <v>PETLAD</v>
      </c>
      <c r="AI1874" s="7" t="str">
        <f t="shared" si="505"/>
        <v>S4P1</v>
      </c>
      <c r="AJ1874" s="7" t="str">
        <f t="shared" si="506"/>
        <v>S4P1</v>
      </c>
      <c r="AK1874" s="7" t="str">
        <f>IFERROR(VLOOKUP(Z1874,'PASTE-DL-ALARMS'!$Q$10:$W$2200,7,FALSE),"")</f>
        <v/>
      </c>
      <c r="AL1874" s="55" t="str">
        <f>IFERROR(VLOOKUP(Z1874,'PASTE-DL-ALARMS'!$Q$10:$W$2200,3,FALSE),"")</f>
        <v/>
      </c>
      <c r="AM1874" s="7" t="str">
        <f t="shared" si="507"/>
        <v>10.121.24.242_Sunav B1_S4P1</v>
      </c>
      <c r="AN1874" s="55" t="str">
        <f t="shared" si="508"/>
        <v>10.121.98.65_PETLAD_S4P1</v>
      </c>
      <c r="AO1874" s="72" t="e">
        <f t="shared" ca="1" si="509"/>
        <v>#VALUE!</v>
      </c>
      <c r="AP1874" s="7" t="str">
        <f>IFERROR(VLOOKUP(Z1874,'PASTE-DL-ALARMS'!$Q$10:$Z$2800,8,FALSE),"")</f>
        <v/>
      </c>
    </row>
    <row r="1875" spans="1:42" x14ac:dyDescent="0.25">
      <c r="A1875" s="20"/>
      <c r="B1875" s="20"/>
      <c r="C1875" s="20" t="str">
        <f>IF(D1875="Critical",MAX($C$8:C1874)+1,"")</f>
        <v/>
      </c>
      <c r="D1875" s="20" t="str">
        <f t="shared" si="493"/>
        <v>-</v>
      </c>
      <c r="E1875" s="20" t="str">
        <f>VLOOKUP('PASTE-DOWN-DL'!F1875,'SSA-CODE'!$D$4:$E$56,2,FALSE)</f>
        <v>VDA</v>
      </c>
      <c r="F1875" s="48" t="str">
        <f t="shared" si="494"/>
        <v>SSA VDR</v>
      </c>
      <c r="G1875" s="48" t="str">
        <f t="shared" si="495"/>
        <v xml:space="preserve">	SSA VDR</v>
      </c>
      <c r="H1875" s="20">
        <v>1866</v>
      </c>
      <c r="I1875" t="s">
        <v>16783</v>
      </c>
      <c r="J1875" t="s">
        <v>6260</v>
      </c>
      <c r="K1875" t="s">
        <v>6275</v>
      </c>
      <c r="L1875" t="s">
        <v>6262</v>
      </c>
      <c r="M1875" t="s">
        <v>6263</v>
      </c>
      <c r="N1875" t="s">
        <v>16784</v>
      </c>
      <c r="O1875" t="s">
        <v>16785</v>
      </c>
      <c r="P1875" t="s">
        <v>6266</v>
      </c>
      <c r="Q1875" t="s">
        <v>7273</v>
      </c>
      <c r="R1875" t="s">
        <v>6279</v>
      </c>
      <c r="S1875" t="s">
        <v>16786</v>
      </c>
      <c r="T1875" t="s">
        <v>6313</v>
      </c>
      <c r="U1875" t="s">
        <v>16786</v>
      </c>
      <c r="V1875" t="s">
        <v>6271</v>
      </c>
      <c r="W1875" t="s">
        <v>16787</v>
      </c>
      <c r="X1875" t="s">
        <v>16788</v>
      </c>
      <c r="Y1875" t="s">
        <v>6269</v>
      </c>
      <c r="Z1875" s="48" t="str">
        <f t="shared" si="496"/>
        <v>SSA VDR-10.121.99.181-FAG MANEJA_1/5-10.121.99.149-RAVI PARK MANEJA_4/3</v>
      </c>
      <c r="AA1875" s="48">
        <f t="shared" si="497"/>
        <v>15</v>
      </c>
      <c r="AB1875" s="48">
        <f t="shared" si="498"/>
        <v>26</v>
      </c>
      <c r="AC1875" s="48">
        <f t="shared" si="499"/>
        <v>15</v>
      </c>
      <c r="AD1875" s="48">
        <f t="shared" si="500"/>
        <v>32</v>
      </c>
      <c r="AE1875" s="48" t="str">
        <f t="shared" si="501"/>
        <v>10.121.99.181</v>
      </c>
      <c r="AF1875" s="42" t="str">
        <f t="shared" si="502"/>
        <v>10.121.99.149</v>
      </c>
      <c r="AG1875" s="7" t="str">
        <f t="shared" si="503"/>
        <v>FAG MANEJA</v>
      </c>
      <c r="AH1875" s="7" t="str">
        <f t="shared" si="504"/>
        <v>RAVI PARK MANEJA</v>
      </c>
      <c r="AI1875" s="7" t="str">
        <f t="shared" si="505"/>
        <v>S1P5</v>
      </c>
      <c r="AJ1875" s="7" t="str">
        <f t="shared" si="506"/>
        <v>S4P3</v>
      </c>
      <c r="AK1875" s="7" t="str">
        <f>IFERROR(VLOOKUP(Z1875,'PASTE-DL-ALARMS'!$Q$10:$W$2200,7,FALSE),"")</f>
        <v/>
      </c>
      <c r="AL1875" s="55" t="str">
        <f>IFERROR(VLOOKUP(Z1875,'PASTE-DL-ALARMS'!$Q$10:$W$2200,3,FALSE),"")</f>
        <v/>
      </c>
      <c r="AM1875" s="7" t="str">
        <f t="shared" si="507"/>
        <v>10.121.99.181_FAG MANEJA_S1P5</v>
      </c>
      <c r="AN1875" s="55" t="str">
        <f t="shared" si="508"/>
        <v>10.121.99.149_RAVI PARK MANEJA_S4P3</v>
      </c>
      <c r="AO1875" s="72" t="e">
        <f t="shared" ca="1" si="509"/>
        <v>#VALUE!</v>
      </c>
      <c r="AP1875" s="7" t="str">
        <f>IFERROR(VLOOKUP(Z1875,'PASTE-DL-ALARMS'!$Q$10:$Z$2800,8,FALSE),"")</f>
        <v/>
      </c>
    </row>
    <row r="1876" spans="1:42" x14ac:dyDescent="0.25">
      <c r="A1876" s="20"/>
      <c r="B1876" s="20"/>
      <c r="C1876" s="20" t="str">
        <f>IF(D1876="Critical",MAX($C$8:C1875)+1,"")</f>
        <v/>
      </c>
      <c r="D1876" s="20" t="str">
        <f t="shared" si="493"/>
        <v>-</v>
      </c>
      <c r="E1876" s="20" t="e">
        <f>VLOOKUP('PASTE-DOWN-DL'!F1876,'SSA-CODE'!$D$4:$E$56,2,FALSE)</f>
        <v>#N/A</v>
      </c>
      <c r="F1876" s="48" t="str">
        <f t="shared" si="494"/>
        <v>WTR BPL</v>
      </c>
      <c r="G1876" s="48" t="str">
        <f t="shared" si="495"/>
        <v xml:space="preserve">	WTR BPL</v>
      </c>
      <c r="H1876" s="20">
        <v>1867</v>
      </c>
      <c r="I1876" t="s">
        <v>16789</v>
      </c>
      <c r="J1876" t="s">
        <v>6466</v>
      </c>
      <c r="K1876" t="s">
        <v>6275</v>
      </c>
      <c r="L1876" t="s">
        <v>6262</v>
      </c>
      <c r="M1876" t="s">
        <v>6263</v>
      </c>
      <c r="N1876" t="s">
        <v>16790</v>
      </c>
      <c r="O1876" t="s">
        <v>16791</v>
      </c>
      <c r="P1876" t="s">
        <v>6266</v>
      </c>
      <c r="Q1876" t="s">
        <v>7090</v>
      </c>
      <c r="R1876" t="s">
        <v>7090</v>
      </c>
      <c r="S1876" t="s">
        <v>6269</v>
      </c>
      <c r="T1876" t="s">
        <v>9843</v>
      </c>
      <c r="U1876" t="s">
        <v>6269</v>
      </c>
      <c r="V1876" t="s">
        <v>6271</v>
      </c>
      <c r="W1876" t="s">
        <v>16792</v>
      </c>
      <c r="X1876" t="s">
        <v>6488</v>
      </c>
      <c r="Y1876" t="s">
        <v>6269</v>
      </c>
      <c r="Z1876" s="48" t="str">
        <f t="shared" si="496"/>
        <v>WTR BPL-71.160-SVP-1_71.148-SVP-5</v>
      </c>
      <c r="AA1876" s="48" t="e">
        <f t="shared" si="497"/>
        <v>#VALUE!</v>
      </c>
      <c r="AB1876" s="48" t="e">
        <f t="shared" si="498"/>
        <v>#VALUE!</v>
      </c>
      <c r="AC1876" s="48" t="e">
        <f t="shared" si="499"/>
        <v>#VALUE!</v>
      </c>
      <c r="AD1876" s="48" t="e">
        <f t="shared" si="500"/>
        <v>#VALUE!</v>
      </c>
      <c r="AE1876" s="48" t="e">
        <f t="shared" si="501"/>
        <v>#VALUE!</v>
      </c>
      <c r="AF1876" s="42" t="e">
        <f t="shared" si="502"/>
        <v>#VALUE!</v>
      </c>
      <c r="AG1876" s="7" t="e">
        <f t="shared" si="503"/>
        <v>#VALUE!</v>
      </c>
      <c r="AH1876" s="7" t="e">
        <f t="shared" si="504"/>
        <v>#VALUE!</v>
      </c>
      <c r="AI1876" s="7" t="e">
        <f t="shared" si="505"/>
        <v>#VALUE!</v>
      </c>
      <c r="AJ1876" s="7" t="e">
        <f t="shared" si="506"/>
        <v>#VALUE!</v>
      </c>
      <c r="AK1876" s="7" t="str">
        <f>IFERROR(VLOOKUP(Z1876,'PASTE-DL-ALARMS'!$Q$10:$W$2200,7,FALSE),"")</f>
        <v/>
      </c>
      <c r="AL1876" s="55" t="str">
        <f>IFERROR(VLOOKUP(Z1876,'PASTE-DL-ALARMS'!$Q$10:$W$2200,3,FALSE),"")</f>
        <v/>
      </c>
      <c r="AM1876" s="7" t="e">
        <f t="shared" si="507"/>
        <v>#VALUE!</v>
      </c>
      <c r="AN1876" s="55" t="e">
        <f t="shared" si="508"/>
        <v>#VALUE!</v>
      </c>
      <c r="AO1876" s="72" t="e">
        <f t="shared" ca="1" si="509"/>
        <v>#VALUE!</v>
      </c>
      <c r="AP1876" s="7" t="str">
        <f>IFERROR(VLOOKUP(Z1876,'PASTE-DL-ALARMS'!$Q$10:$Z$2800,8,FALSE),"")</f>
        <v/>
      </c>
    </row>
    <row r="1877" spans="1:42" x14ac:dyDescent="0.25">
      <c r="A1877" s="20"/>
      <c r="B1877" s="20"/>
      <c r="C1877" s="20" t="str">
        <f>IF(D1877="Critical",MAX($C$8:C1876)+1,"")</f>
        <v/>
      </c>
      <c r="D1877" s="20" t="str">
        <f t="shared" si="493"/>
        <v>-</v>
      </c>
      <c r="E1877" s="20" t="str">
        <f>VLOOKUP('PASTE-DOWN-DL'!F1877,'SSA-CODE'!$D$4:$E$56,2,FALSE)</f>
        <v>WTR AM</v>
      </c>
      <c r="F1877" s="48" t="str">
        <f t="shared" si="494"/>
        <v>WTR AM</v>
      </c>
      <c r="G1877" s="48" t="str">
        <f t="shared" si="495"/>
        <v xml:space="preserve">	WTR AM</v>
      </c>
      <c r="H1877" s="20">
        <v>1868</v>
      </c>
      <c r="I1877" t="s">
        <v>16793</v>
      </c>
      <c r="J1877" t="s">
        <v>6260</v>
      </c>
      <c r="K1877" t="s">
        <v>6261</v>
      </c>
      <c r="L1877" t="s">
        <v>6262</v>
      </c>
      <c r="M1877" t="s">
        <v>6263</v>
      </c>
      <c r="N1877" t="s">
        <v>16794</v>
      </c>
      <c r="O1877" t="s">
        <v>16795</v>
      </c>
      <c r="P1877" t="s">
        <v>6266</v>
      </c>
      <c r="Q1877" t="s">
        <v>6446</v>
      </c>
      <c r="R1877" t="s">
        <v>7354</v>
      </c>
      <c r="S1877" t="s">
        <v>6269</v>
      </c>
      <c r="T1877" t="s">
        <v>6602</v>
      </c>
      <c r="U1877" t="s">
        <v>6269</v>
      </c>
      <c r="V1877" t="s">
        <v>6271</v>
      </c>
      <c r="W1877" t="s">
        <v>16796</v>
      </c>
      <c r="X1877" t="s">
        <v>16797</v>
      </c>
      <c r="Y1877" t="s">
        <v>6269</v>
      </c>
      <c r="Z1877" s="48" t="str">
        <f t="shared" si="496"/>
        <v>WTR AM-10.121.16.227-HALOL_B2\S3P1-10.121.16.228-GODHRA_B2\S4P1</v>
      </c>
      <c r="AA1877" s="48">
        <f t="shared" si="497"/>
        <v>15</v>
      </c>
      <c r="AB1877" s="48">
        <f t="shared" si="498"/>
        <v>21</v>
      </c>
      <c r="AC1877" s="48">
        <f t="shared" si="499"/>
        <v>15</v>
      </c>
      <c r="AD1877" s="48">
        <f t="shared" si="500"/>
        <v>24</v>
      </c>
      <c r="AE1877" s="48" t="str">
        <f t="shared" si="501"/>
        <v>10.121.16.227</v>
      </c>
      <c r="AF1877" s="42" t="str">
        <f t="shared" si="502"/>
        <v>10.121.16.228</v>
      </c>
      <c r="AG1877" s="7" t="str">
        <f t="shared" si="503"/>
        <v>Halol</v>
      </c>
      <c r="AH1877" s="7" t="str">
        <f t="shared" si="504"/>
        <v>Godhra 2</v>
      </c>
      <c r="AI1877" s="7" t="str">
        <f t="shared" si="505"/>
        <v>S3P1</v>
      </c>
      <c r="AJ1877" s="7" t="str">
        <f t="shared" si="506"/>
        <v>S4P1</v>
      </c>
      <c r="AK1877" s="7" t="str">
        <f>IFERROR(VLOOKUP(Z1877,'PASTE-DL-ALARMS'!$Q$10:$W$2200,7,FALSE),"")</f>
        <v/>
      </c>
      <c r="AL1877" s="55" t="str">
        <f>IFERROR(VLOOKUP(Z1877,'PASTE-DL-ALARMS'!$Q$10:$W$2200,3,FALSE),"")</f>
        <v/>
      </c>
      <c r="AM1877" s="7" t="str">
        <f t="shared" si="507"/>
        <v>10.121.16.227_Halol_S3P1</v>
      </c>
      <c r="AN1877" s="55" t="str">
        <f t="shared" si="508"/>
        <v>10.121.16.228_Godhra 2_S4P1</v>
      </c>
      <c r="AO1877" s="72" t="e">
        <f t="shared" ca="1" si="509"/>
        <v>#VALUE!</v>
      </c>
      <c r="AP1877" s="7" t="str">
        <f>IFERROR(VLOOKUP(Z1877,'PASTE-DL-ALARMS'!$Q$10:$Z$2800,8,FALSE),"")</f>
        <v/>
      </c>
    </row>
    <row r="1878" spans="1:42" x14ac:dyDescent="0.25">
      <c r="A1878" s="20"/>
      <c r="B1878" s="20"/>
      <c r="C1878" s="20" t="str">
        <f>IF(D1878="Critical",MAX($C$8:C1877)+1,"")</f>
        <v/>
      </c>
      <c r="D1878" s="20" t="str">
        <f t="shared" si="493"/>
        <v>-</v>
      </c>
      <c r="E1878" s="20" t="str">
        <f>VLOOKUP('PASTE-DOWN-DL'!F1878,'SSA-CODE'!$D$4:$E$56,2,FALSE)</f>
        <v>WTR RJ</v>
      </c>
      <c r="F1878" s="48" t="str">
        <f t="shared" si="494"/>
        <v>WTR RJ</v>
      </c>
      <c r="G1878" s="48" t="str">
        <f t="shared" si="495"/>
        <v xml:space="preserve">	WTR RJ</v>
      </c>
      <c r="H1878" s="20">
        <v>1869</v>
      </c>
      <c r="I1878" t="s">
        <v>16798</v>
      </c>
      <c r="J1878" t="s">
        <v>6466</v>
      </c>
      <c r="K1878" t="s">
        <v>6275</v>
      </c>
      <c r="L1878" t="s">
        <v>6262</v>
      </c>
      <c r="M1878" t="s">
        <v>6263</v>
      </c>
      <c r="N1878" t="s">
        <v>16799</v>
      </c>
      <c r="O1878" t="s">
        <v>16800</v>
      </c>
      <c r="P1878" t="s">
        <v>6266</v>
      </c>
      <c r="Q1878" t="s">
        <v>6566</v>
      </c>
      <c r="R1878" t="s">
        <v>6279</v>
      </c>
      <c r="S1878" t="s">
        <v>6269</v>
      </c>
      <c r="T1878" t="s">
        <v>6693</v>
      </c>
      <c r="U1878" t="s">
        <v>6269</v>
      </c>
      <c r="V1878" t="s">
        <v>6271</v>
      </c>
      <c r="W1878" t="s">
        <v>16801</v>
      </c>
      <c r="X1878" t="s">
        <v>16802</v>
      </c>
      <c r="Y1878" t="s">
        <v>6269</v>
      </c>
      <c r="Z1878" s="48" t="str">
        <f t="shared" si="496"/>
        <v>WTR RJ-10.121.17.135-RJ_KR2_GNE_P5/9-10.121.17.136-RJ_P5/9</v>
      </c>
      <c r="AA1878" s="48">
        <f t="shared" si="497"/>
        <v>14</v>
      </c>
      <c r="AB1878" s="48">
        <f t="shared" si="498"/>
        <v>25</v>
      </c>
      <c r="AC1878" s="48">
        <f t="shared" si="499"/>
        <v>14</v>
      </c>
      <c r="AD1878" s="48">
        <f t="shared" si="500"/>
        <v>21</v>
      </c>
      <c r="AE1878" s="48" t="str">
        <f t="shared" si="501"/>
        <v>10.121.17.25</v>
      </c>
      <c r="AF1878" s="42" t="str">
        <f t="shared" si="502"/>
        <v>10.121.17.26</v>
      </c>
      <c r="AG1878" s="7" t="str">
        <f t="shared" si="503"/>
        <v>RAJKOT KR2</v>
      </c>
      <c r="AH1878" s="7" t="str">
        <f t="shared" si="504"/>
        <v>RAJKOT</v>
      </c>
      <c r="AI1878" s="7" t="str">
        <f t="shared" si="505"/>
        <v>S5P9</v>
      </c>
      <c r="AJ1878" s="7" t="str">
        <f t="shared" si="506"/>
        <v>S5P9</v>
      </c>
      <c r="AK1878" s="7" t="str">
        <f>IFERROR(VLOOKUP(Z1878,'PASTE-DL-ALARMS'!$Q$10:$W$2200,7,FALSE),"")</f>
        <v/>
      </c>
      <c r="AL1878" s="55" t="str">
        <f>IFERROR(VLOOKUP(Z1878,'PASTE-DL-ALARMS'!$Q$10:$W$2200,3,FALSE),"")</f>
        <v/>
      </c>
      <c r="AM1878" s="7" t="str">
        <f t="shared" si="507"/>
        <v>10.121.17.25_RAJKOT KR2_S5P9</v>
      </c>
      <c r="AN1878" s="55" t="str">
        <f t="shared" si="508"/>
        <v>10.121.17.26_RAJKOT_S5P9</v>
      </c>
      <c r="AO1878" s="72" t="e">
        <f t="shared" ca="1" si="509"/>
        <v>#VALUE!</v>
      </c>
      <c r="AP1878" s="7" t="str">
        <f>IFERROR(VLOOKUP(Z1878,'PASTE-DL-ALARMS'!$Q$10:$Z$2800,8,FALSE),"")</f>
        <v/>
      </c>
    </row>
    <row r="1879" spans="1:42" x14ac:dyDescent="0.25">
      <c r="A1879" s="20"/>
      <c r="B1879" s="20"/>
      <c r="C1879" s="20" t="str">
        <f>IF(D1879="Critical",MAX($C$8:C1878)+1,"")</f>
        <v/>
      </c>
      <c r="D1879" s="20" t="str">
        <f t="shared" si="493"/>
        <v>-</v>
      </c>
      <c r="E1879" s="20" t="str">
        <f>VLOOKUP('PASTE-DOWN-DL'!F1879,'SSA-CODE'!$D$4:$E$56,2,FALSE)</f>
        <v>MSN</v>
      </c>
      <c r="F1879" s="48" t="str">
        <f t="shared" si="494"/>
        <v>SSA MEH</v>
      </c>
      <c r="G1879" s="48" t="str">
        <f t="shared" si="495"/>
        <v xml:space="preserve">	SSA MEH</v>
      </c>
      <c r="H1879" s="20">
        <v>1870</v>
      </c>
      <c r="I1879" t="s">
        <v>16803</v>
      </c>
      <c r="J1879" t="s">
        <v>6260</v>
      </c>
      <c r="K1879" t="s">
        <v>6275</v>
      </c>
      <c r="L1879" t="s">
        <v>6262</v>
      </c>
      <c r="M1879" t="s">
        <v>6263</v>
      </c>
      <c r="N1879" t="s">
        <v>16804</v>
      </c>
      <c r="O1879" t="s">
        <v>16805</v>
      </c>
      <c r="P1879" t="s">
        <v>6266</v>
      </c>
      <c r="Q1879" t="s">
        <v>6431</v>
      </c>
      <c r="R1879" t="s">
        <v>6294</v>
      </c>
      <c r="S1879" t="s">
        <v>10870</v>
      </c>
      <c r="T1879" t="s">
        <v>6500</v>
      </c>
      <c r="U1879" t="s">
        <v>6989</v>
      </c>
      <c r="V1879" t="s">
        <v>6271</v>
      </c>
      <c r="W1879" t="s">
        <v>16806</v>
      </c>
      <c r="X1879" t="s">
        <v>6488</v>
      </c>
      <c r="Y1879" t="s">
        <v>6269</v>
      </c>
      <c r="Z1879" s="48" t="str">
        <f t="shared" si="496"/>
        <v>SSA MEH-10.121.98.8-SATLASANA B1_4/2-10.121.25.81-DHAROI-BTS A1_1/6</v>
      </c>
      <c r="AA1879" s="48">
        <f t="shared" si="497"/>
        <v>13</v>
      </c>
      <c r="AB1879" s="48">
        <f t="shared" si="498"/>
        <v>23</v>
      </c>
      <c r="AC1879" s="48">
        <f t="shared" si="499"/>
        <v>14</v>
      </c>
      <c r="AD1879" s="48">
        <f t="shared" si="500"/>
        <v>25</v>
      </c>
      <c r="AE1879" s="48" t="str">
        <f t="shared" si="501"/>
        <v>10.121.98.8</v>
      </c>
      <c r="AF1879" s="42" t="str">
        <f t="shared" si="502"/>
        <v>10.121.25.81</v>
      </c>
      <c r="AG1879" s="7" t="str">
        <f t="shared" si="503"/>
        <v>SATLASANA</v>
      </c>
      <c r="AH1879" s="7" t="str">
        <f t="shared" si="504"/>
        <v>DHAROI-BTS</v>
      </c>
      <c r="AI1879" s="7" t="str">
        <f t="shared" si="505"/>
        <v>S4P2</v>
      </c>
      <c r="AJ1879" s="7" t="str">
        <f t="shared" si="506"/>
        <v>S1P6</v>
      </c>
      <c r="AK1879" s="7" t="str">
        <f>IFERROR(VLOOKUP(Z1879,'PASTE-DL-ALARMS'!$Q$10:$W$2200,7,FALSE),"")</f>
        <v/>
      </c>
      <c r="AL1879" s="55" t="str">
        <f>IFERROR(VLOOKUP(Z1879,'PASTE-DL-ALARMS'!$Q$10:$W$2200,3,FALSE),"")</f>
        <v/>
      </c>
      <c r="AM1879" s="7" t="str">
        <f t="shared" si="507"/>
        <v>10.121.98.8_SATLASANA_S4P2</v>
      </c>
      <c r="AN1879" s="55" t="str">
        <f t="shared" si="508"/>
        <v>10.121.25.81_DHAROI-BTS_S1P6</v>
      </c>
      <c r="AO1879" s="72" t="e">
        <f t="shared" ca="1" si="509"/>
        <v>#VALUE!</v>
      </c>
      <c r="AP1879" s="7" t="str">
        <f>IFERROR(VLOOKUP(Z1879,'PASTE-DL-ALARMS'!$Q$10:$Z$2800,8,FALSE),"")</f>
        <v/>
      </c>
    </row>
    <row r="1880" spans="1:42" x14ac:dyDescent="0.25">
      <c r="A1880" s="20"/>
      <c r="B1880" s="20"/>
      <c r="C1880" s="20" t="str">
        <f>IF(D1880="Critical",MAX($C$8:C1879)+1,"")</f>
        <v/>
      </c>
      <c r="D1880" s="20" t="str">
        <f t="shared" si="493"/>
        <v>-</v>
      </c>
      <c r="E1880" s="20" t="str">
        <f>VLOOKUP('PASTE-DOWN-DL'!F1880,'SSA-CODE'!$D$4:$E$56,2,FALSE)</f>
        <v>SRT</v>
      </c>
      <c r="F1880" s="48" t="str">
        <f t="shared" si="494"/>
        <v>SSA SR</v>
      </c>
      <c r="G1880" s="48" t="str">
        <f t="shared" si="495"/>
        <v xml:space="preserve">	SSA SR</v>
      </c>
      <c r="H1880" s="20">
        <v>1871</v>
      </c>
      <c r="I1880" t="s">
        <v>16807</v>
      </c>
      <c r="J1880" t="s">
        <v>6466</v>
      </c>
      <c r="K1880" t="s">
        <v>6275</v>
      </c>
      <c r="L1880" t="s">
        <v>6262</v>
      </c>
      <c r="M1880" t="s">
        <v>6263</v>
      </c>
      <c r="N1880" t="s">
        <v>16808</v>
      </c>
      <c r="O1880" t="s">
        <v>16809</v>
      </c>
      <c r="P1880" t="s">
        <v>6266</v>
      </c>
      <c r="Q1880" t="s">
        <v>6343</v>
      </c>
      <c r="R1880" t="s">
        <v>6279</v>
      </c>
      <c r="S1880" t="s">
        <v>11878</v>
      </c>
      <c r="T1880" t="s">
        <v>6304</v>
      </c>
      <c r="U1880" t="s">
        <v>7026</v>
      </c>
      <c r="V1880" t="s">
        <v>6271</v>
      </c>
      <c r="W1880" t="s">
        <v>16810</v>
      </c>
      <c r="X1880" t="s">
        <v>16811</v>
      </c>
      <c r="Y1880" t="s">
        <v>6269</v>
      </c>
      <c r="Z1880" s="48" t="str">
        <f t="shared" si="496"/>
        <v>SSA SR-10.121.19.193-MARKET 1(GNE)_PH2_S3P8-10.121.100.1-SURAT_PH3_S3P8</v>
      </c>
      <c r="AA1880" s="48">
        <f t="shared" si="497"/>
        <v>15</v>
      </c>
      <c r="AB1880" s="48">
        <f t="shared" si="498"/>
        <v>28</v>
      </c>
      <c r="AC1880" s="48">
        <f t="shared" si="499"/>
        <v>14</v>
      </c>
      <c r="AD1880" s="48">
        <f t="shared" si="500"/>
        <v>25</v>
      </c>
      <c r="AE1880" s="48" t="str">
        <f t="shared" si="501"/>
        <v>10.121.19.193</v>
      </c>
      <c r="AF1880" s="42" t="str">
        <f t="shared" si="502"/>
        <v>10.121.100.1</v>
      </c>
      <c r="AG1880" s="7" t="str">
        <f t="shared" si="503"/>
        <v>MARKET1(GNE)</v>
      </c>
      <c r="AH1880" s="7" t="str">
        <f t="shared" si="504"/>
        <v>SURAT(GNE)</v>
      </c>
      <c r="AI1880" s="7" t="str">
        <f t="shared" si="505"/>
        <v>S3P8</v>
      </c>
      <c r="AJ1880" s="7" t="str">
        <f t="shared" si="506"/>
        <v>S3P8</v>
      </c>
      <c r="AK1880" s="7" t="str">
        <f>IFERROR(VLOOKUP(Z1880,'PASTE-DL-ALARMS'!$Q$10:$W$2200,7,FALSE),"")</f>
        <v/>
      </c>
      <c r="AL1880" s="55" t="str">
        <f>IFERROR(VLOOKUP(Z1880,'PASTE-DL-ALARMS'!$Q$10:$W$2200,3,FALSE),"")</f>
        <v/>
      </c>
      <c r="AM1880" s="7" t="str">
        <f t="shared" si="507"/>
        <v>10.121.19.193_MARKET1(GNE)_S3P8</v>
      </c>
      <c r="AN1880" s="55" t="str">
        <f t="shared" si="508"/>
        <v>10.121.100.1_SURAT(GNE)_S3P8</v>
      </c>
      <c r="AO1880" s="72" t="e">
        <f t="shared" ca="1" si="509"/>
        <v>#VALUE!</v>
      </c>
      <c r="AP1880" s="7" t="str">
        <f>IFERROR(VLOOKUP(Z1880,'PASTE-DL-ALARMS'!$Q$10:$Z$2800,8,FALSE),"")</f>
        <v/>
      </c>
    </row>
    <row r="1881" spans="1:42" x14ac:dyDescent="0.25">
      <c r="A1881" s="20"/>
      <c r="B1881" s="20"/>
      <c r="C1881" s="20" t="str">
        <f>IF(D1881="Critical",MAX($C$8:C1880)+1,"")</f>
        <v/>
      </c>
      <c r="D1881" s="20" t="str">
        <f t="shared" si="493"/>
        <v>-</v>
      </c>
      <c r="E1881" s="20" t="str">
        <f>VLOOKUP('PASTE-DOWN-DL'!F1881,'SSA-CODE'!$D$4:$E$56,2,FALSE)</f>
        <v>NDD</v>
      </c>
      <c r="F1881" s="48" t="str">
        <f t="shared" si="494"/>
        <v>SSA NAD</v>
      </c>
      <c r="G1881" s="48" t="str">
        <f t="shared" si="495"/>
        <v xml:space="preserve">	SSA NAD</v>
      </c>
      <c r="H1881" s="20">
        <v>1872</v>
      </c>
      <c r="I1881" t="s">
        <v>16812</v>
      </c>
      <c r="J1881" t="s">
        <v>6260</v>
      </c>
      <c r="K1881" t="s">
        <v>6275</v>
      </c>
      <c r="L1881" t="s">
        <v>6262</v>
      </c>
      <c r="M1881" t="s">
        <v>6263</v>
      </c>
      <c r="N1881" t="s">
        <v>16813</v>
      </c>
      <c r="O1881" t="s">
        <v>16814</v>
      </c>
      <c r="P1881" t="s">
        <v>6266</v>
      </c>
      <c r="Q1881" t="s">
        <v>7248</v>
      </c>
      <c r="R1881" t="s">
        <v>6279</v>
      </c>
      <c r="S1881" t="s">
        <v>6269</v>
      </c>
      <c r="T1881" t="s">
        <v>6462</v>
      </c>
      <c r="U1881" t="s">
        <v>6269</v>
      </c>
      <c r="V1881" t="s">
        <v>6271</v>
      </c>
      <c r="W1881" t="s">
        <v>16815</v>
      </c>
      <c r="X1881" t="s">
        <v>16816</v>
      </c>
      <c r="Y1881" t="s">
        <v>6269</v>
      </c>
      <c r="Z1881" s="48" t="str">
        <f t="shared" si="496"/>
        <v>SSA NAD-10.121.16.238-TN705B_Sevalia 3/6-10.121.16.251-TN703B_WTPS 1/5</v>
      </c>
      <c r="AA1881" s="48">
        <f t="shared" si="497"/>
        <v>15</v>
      </c>
      <c r="AB1881" s="48">
        <f t="shared" si="498"/>
        <v>23</v>
      </c>
      <c r="AC1881" s="48">
        <f t="shared" si="499"/>
        <v>15</v>
      </c>
      <c r="AD1881" s="48">
        <f t="shared" si="500"/>
        <v>22</v>
      </c>
      <c r="AE1881" s="48" t="str">
        <f t="shared" si="501"/>
        <v>10.121.16.238</v>
      </c>
      <c r="AF1881" s="42" t="str">
        <f t="shared" si="502"/>
        <v>10.121.16.251</v>
      </c>
      <c r="AG1881" s="7" t="str">
        <f t="shared" si="503"/>
        <v>Sevalia</v>
      </c>
      <c r="AH1881" s="7" t="str">
        <f t="shared" si="504"/>
        <v>WTPS 2</v>
      </c>
      <c r="AI1881" s="7" t="str">
        <f t="shared" si="505"/>
        <v>S3P6</v>
      </c>
      <c r="AJ1881" s="7" t="str">
        <f t="shared" si="506"/>
        <v>S1P5</v>
      </c>
      <c r="AK1881" s="7" t="str">
        <f>IFERROR(VLOOKUP(Z1881,'PASTE-DL-ALARMS'!$Q$10:$W$2200,7,FALSE),"")</f>
        <v/>
      </c>
      <c r="AL1881" s="55" t="str">
        <f>IFERROR(VLOOKUP(Z1881,'PASTE-DL-ALARMS'!$Q$10:$W$2200,3,FALSE),"")</f>
        <v/>
      </c>
      <c r="AM1881" s="7" t="str">
        <f t="shared" si="507"/>
        <v>10.121.16.238_Sevalia_S3P6</v>
      </c>
      <c r="AN1881" s="55" t="str">
        <f t="shared" si="508"/>
        <v>10.121.16.251_WTPS 2_S1P5</v>
      </c>
      <c r="AO1881" s="72" t="e">
        <f t="shared" ca="1" si="509"/>
        <v>#VALUE!</v>
      </c>
      <c r="AP1881" s="7" t="str">
        <f>IFERROR(VLOOKUP(Z1881,'PASTE-DL-ALARMS'!$Q$10:$Z$2800,8,FALSE),"")</f>
        <v/>
      </c>
    </row>
    <row r="1882" spans="1:42" x14ac:dyDescent="0.25">
      <c r="A1882" s="20"/>
      <c r="B1882" s="20"/>
      <c r="C1882" s="20" t="str">
        <f>IF(D1882="Critical",MAX($C$8:C1881)+1,"")</f>
        <v/>
      </c>
      <c r="D1882" s="20" t="str">
        <f t="shared" si="493"/>
        <v>-</v>
      </c>
      <c r="E1882" s="20" t="str">
        <f>VLOOKUP('PASTE-DOWN-DL'!F1882,'SSA-CODE'!$D$4:$E$56,2,FALSE)</f>
        <v>WTR AM</v>
      </c>
      <c r="F1882" s="48" t="str">
        <f t="shared" si="494"/>
        <v>WTR AM</v>
      </c>
      <c r="G1882" s="48" t="str">
        <f t="shared" si="495"/>
        <v xml:space="preserve">	WTR AM</v>
      </c>
      <c r="H1882" s="20">
        <v>1873</v>
      </c>
      <c r="I1882" t="s">
        <v>16817</v>
      </c>
      <c r="J1882" t="s">
        <v>6260</v>
      </c>
      <c r="K1882" t="s">
        <v>6261</v>
      </c>
      <c r="L1882" t="s">
        <v>6262</v>
      </c>
      <c r="M1882" t="s">
        <v>6263</v>
      </c>
      <c r="N1882" t="s">
        <v>16818</v>
      </c>
      <c r="O1882" t="s">
        <v>16819</v>
      </c>
      <c r="P1882" t="s">
        <v>6266</v>
      </c>
      <c r="Q1882" t="s">
        <v>6735</v>
      </c>
      <c r="R1882" t="s">
        <v>6279</v>
      </c>
      <c r="S1882" t="s">
        <v>6269</v>
      </c>
      <c r="T1882" t="s">
        <v>6602</v>
      </c>
      <c r="U1882" t="s">
        <v>6269</v>
      </c>
      <c r="V1882" t="s">
        <v>6271</v>
      </c>
      <c r="W1882" t="s">
        <v>16820</v>
      </c>
      <c r="X1882" t="s">
        <v>16821</v>
      </c>
      <c r="Y1882" t="s">
        <v>6269</v>
      </c>
      <c r="Z1882" s="48" t="str">
        <f t="shared" si="496"/>
        <v>WTR AM-10.121.16.194-TN725B_Godhra (B2)\S4P1-10.121.16.193-TN725B_AM Bhadra (B2) GNE\S3P1</v>
      </c>
      <c r="AA1882" s="48">
        <f t="shared" si="497"/>
        <v>15</v>
      </c>
      <c r="AB1882" s="48">
        <f t="shared" si="498"/>
        <v>24</v>
      </c>
      <c r="AC1882" s="48">
        <f t="shared" si="499"/>
        <v>15</v>
      </c>
      <c r="AD1882" s="48">
        <f t="shared" si="500"/>
        <v>28</v>
      </c>
      <c r="AE1882" s="48" t="str">
        <f t="shared" si="501"/>
        <v>10.121.16.194</v>
      </c>
      <c r="AF1882" s="42" t="str">
        <f t="shared" si="502"/>
        <v>10.121.16.193</v>
      </c>
      <c r="AG1882" s="7" t="str">
        <f t="shared" si="503"/>
        <v>Godhra 1</v>
      </c>
      <c r="AH1882" s="7" t="str">
        <f t="shared" si="504"/>
        <v>Bhadra3(GNE)</v>
      </c>
      <c r="AI1882" s="7" t="str">
        <f t="shared" si="505"/>
        <v>S4P1</v>
      </c>
      <c r="AJ1882" s="7" t="str">
        <f t="shared" si="506"/>
        <v>S3P1</v>
      </c>
      <c r="AK1882" s="7" t="str">
        <f>IFERROR(VLOOKUP(Z1882,'PASTE-DL-ALARMS'!$Q$10:$W$2200,7,FALSE),"")</f>
        <v/>
      </c>
      <c r="AL1882" s="55" t="str">
        <f>IFERROR(VLOOKUP(Z1882,'PASTE-DL-ALARMS'!$Q$10:$W$2200,3,FALSE),"")</f>
        <v/>
      </c>
      <c r="AM1882" s="7" t="str">
        <f t="shared" si="507"/>
        <v>10.121.16.194_Godhra 1_S4P1</v>
      </c>
      <c r="AN1882" s="55" t="str">
        <f t="shared" si="508"/>
        <v>10.121.16.193_Bhadra3(GNE)_S3P1</v>
      </c>
      <c r="AO1882" s="72" t="e">
        <f t="shared" ca="1" si="509"/>
        <v>#VALUE!</v>
      </c>
      <c r="AP1882" s="7" t="str">
        <f>IFERROR(VLOOKUP(Z1882,'PASTE-DL-ALARMS'!$Q$10:$Z$2800,8,FALSE),"")</f>
        <v/>
      </c>
    </row>
    <row r="1883" spans="1:42" x14ac:dyDescent="0.25">
      <c r="A1883" s="20"/>
      <c r="B1883" s="20"/>
      <c r="C1883" s="20" t="str">
        <f>IF(D1883="Critical",MAX($C$8:C1882)+1,"")</f>
        <v/>
      </c>
      <c r="D1883" s="20" t="str">
        <f t="shared" si="493"/>
        <v>-</v>
      </c>
      <c r="E1883" s="20" t="str">
        <f>VLOOKUP('PASTE-DOWN-DL'!F1883,'SSA-CODE'!$D$4:$E$56,2,FALSE)</f>
        <v>WTR AM</v>
      </c>
      <c r="F1883" s="48" t="str">
        <f t="shared" si="494"/>
        <v>WTR AM</v>
      </c>
      <c r="G1883" s="48" t="str">
        <f t="shared" si="495"/>
        <v xml:space="preserve">	WTR AM</v>
      </c>
      <c r="H1883" s="20">
        <v>1874</v>
      </c>
      <c r="I1883" t="s">
        <v>16822</v>
      </c>
      <c r="J1883" t="s">
        <v>6466</v>
      </c>
      <c r="K1883" t="s">
        <v>6275</v>
      </c>
      <c r="L1883" t="s">
        <v>6262</v>
      </c>
      <c r="M1883" t="s">
        <v>6263</v>
      </c>
      <c r="N1883" t="s">
        <v>16823</v>
      </c>
      <c r="O1883" t="s">
        <v>16824</v>
      </c>
      <c r="P1883" t="s">
        <v>6266</v>
      </c>
      <c r="Q1883" t="s">
        <v>7127</v>
      </c>
      <c r="R1883" t="s">
        <v>6279</v>
      </c>
      <c r="S1883" t="s">
        <v>7470</v>
      </c>
      <c r="T1883" t="s">
        <v>6353</v>
      </c>
      <c r="U1883" t="s">
        <v>7470</v>
      </c>
      <c r="V1883" t="s">
        <v>6271</v>
      </c>
      <c r="W1883" t="s">
        <v>16825</v>
      </c>
      <c r="X1883" t="s">
        <v>16826</v>
      </c>
      <c r="Y1883" t="s">
        <v>6269</v>
      </c>
      <c r="Z1883" s="48" t="str">
        <f t="shared" si="496"/>
        <v>WTR AM-10.121.16.134-Vadodara_City_B2 -10.121.16.8-Vadodara_City_B2_3</v>
      </c>
      <c r="AA1883" s="48">
        <f t="shared" si="497"/>
        <v>15</v>
      </c>
      <c r="AB1883" s="48">
        <f t="shared" si="498"/>
        <v>29</v>
      </c>
      <c r="AC1883" s="48">
        <f t="shared" si="499"/>
        <v>13</v>
      </c>
      <c r="AD1883" s="48">
        <f t="shared" si="500"/>
        <v>27</v>
      </c>
      <c r="AE1883" s="48" t="str">
        <f t="shared" si="501"/>
        <v>10.121.16.134</v>
      </c>
      <c r="AF1883" s="42" t="str">
        <f t="shared" si="502"/>
        <v>10.121.16.8</v>
      </c>
      <c r="AG1883" s="7" t="str">
        <f t="shared" si="503"/>
        <v>BARODA CITY 2</v>
      </c>
      <c r="AH1883" s="7" t="str">
        <f t="shared" si="504"/>
        <v>BARODA CITY 1</v>
      </c>
      <c r="AI1883" s="7" t="str">
        <f t="shared" si="505"/>
        <v>S3P11</v>
      </c>
      <c r="AJ1883" s="7" t="str">
        <f t="shared" si="506"/>
        <v>S3P11</v>
      </c>
      <c r="AK1883" s="7" t="str">
        <f>IFERROR(VLOOKUP(Z1883,'PASTE-DL-ALARMS'!$Q$10:$W$2200,7,FALSE),"")</f>
        <v/>
      </c>
      <c r="AL1883" s="55" t="str">
        <f>IFERROR(VLOOKUP(Z1883,'PASTE-DL-ALARMS'!$Q$10:$W$2200,3,FALSE),"")</f>
        <v/>
      </c>
      <c r="AM1883" s="7" t="str">
        <f t="shared" si="507"/>
        <v>10.121.16.134_BARODA CITY 2_S3P11</v>
      </c>
      <c r="AN1883" s="55" t="str">
        <f t="shared" si="508"/>
        <v>10.121.16.8_BARODA CITY 1_S3P11</v>
      </c>
      <c r="AO1883" s="72" t="e">
        <f t="shared" ca="1" si="509"/>
        <v>#VALUE!</v>
      </c>
      <c r="AP1883" s="7" t="str">
        <f>IFERROR(VLOOKUP(Z1883,'PASTE-DL-ALARMS'!$Q$10:$Z$2800,8,FALSE),"")</f>
        <v/>
      </c>
    </row>
    <row r="1884" spans="1:42" x14ac:dyDescent="0.25">
      <c r="A1884" s="20"/>
      <c r="B1884" s="20"/>
      <c r="C1884" s="20">
        <f>IF(D1884="Critical",MAX($C$8:C1883)+1,"")</f>
        <v>70</v>
      </c>
      <c r="D1884" s="20" t="str">
        <f t="shared" si="493"/>
        <v>Critical</v>
      </c>
      <c r="E1884" s="20" t="str">
        <f>VLOOKUP('PASTE-DOWN-DL'!F1884,'SSA-CODE'!$D$4:$E$56,2,FALSE)</f>
        <v>HMR</v>
      </c>
      <c r="F1884" s="48" t="str">
        <f t="shared" si="494"/>
        <v>SSA HMR</v>
      </c>
      <c r="G1884" s="48" t="str">
        <f t="shared" si="495"/>
        <v xml:space="preserve">	SSA HMR</v>
      </c>
      <c r="H1884" s="20">
        <v>1875</v>
      </c>
      <c r="I1884" t="s">
        <v>16827</v>
      </c>
      <c r="J1884" t="s">
        <v>6260</v>
      </c>
      <c r="K1884" t="s">
        <v>6261</v>
      </c>
      <c r="L1884" t="s">
        <v>6262</v>
      </c>
      <c r="M1884" t="s">
        <v>6263</v>
      </c>
      <c r="N1884" t="s">
        <v>16828</v>
      </c>
      <c r="O1884" t="s">
        <v>16829</v>
      </c>
      <c r="P1884" t="s">
        <v>6484</v>
      </c>
      <c r="Q1884" t="s">
        <v>6460</v>
      </c>
      <c r="R1884" t="s">
        <v>6706</v>
      </c>
      <c r="S1884" t="s">
        <v>6269</v>
      </c>
      <c r="T1884" t="s">
        <v>12149</v>
      </c>
      <c r="U1884" t="s">
        <v>6269</v>
      </c>
      <c r="V1884" t="s">
        <v>6271</v>
      </c>
      <c r="W1884" t="s">
        <v>16830</v>
      </c>
      <c r="X1884" t="s">
        <v>16831</v>
      </c>
      <c r="Y1884" t="s">
        <v>6269</v>
      </c>
      <c r="Z1884" s="48" t="str">
        <f t="shared" si="496"/>
        <v>SSA HMR-10.121.97.70-Talod_3/1-10.121.97.73-Sagpur_4/1</v>
      </c>
      <c r="AA1884" s="48">
        <f t="shared" si="497"/>
        <v>14</v>
      </c>
      <c r="AB1884" s="48">
        <f t="shared" si="498"/>
        <v>24</v>
      </c>
      <c r="AC1884" s="48">
        <f t="shared" si="499"/>
        <v>14</v>
      </c>
      <c r="AD1884" s="48">
        <f t="shared" si="500"/>
        <v>20</v>
      </c>
      <c r="AE1884" s="48" t="str">
        <f t="shared" si="501"/>
        <v>10.121.97.73</v>
      </c>
      <c r="AF1884" s="42" t="str">
        <f t="shared" si="502"/>
        <v>10.121.97.70</v>
      </c>
      <c r="AG1884" s="7" t="str">
        <f t="shared" si="503"/>
        <v>SAGPUR EX</v>
      </c>
      <c r="AH1884" s="7" t="str">
        <f t="shared" si="504"/>
        <v>TALOD</v>
      </c>
      <c r="AI1884" s="7" t="str">
        <f t="shared" si="505"/>
        <v>S4P1</v>
      </c>
      <c r="AJ1884" s="7" t="str">
        <f t="shared" si="506"/>
        <v>S3P1</v>
      </c>
      <c r="AK1884" s="7" t="str">
        <f>IFERROR(VLOOKUP(Z1884,'PASTE-DL-ALARMS'!$Q$10:$W$2200,7,FALSE),"")</f>
        <v>31-03-2026</v>
      </c>
      <c r="AL1884" s="55" t="str">
        <f>IFERROR(VLOOKUP(Z1884,'PASTE-DL-ALARMS'!$Q$10:$W$2200,3,FALSE),"")</f>
        <v>09:55:03</v>
      </c>
      <c r="AM1884" s="7" t="str">
        <f t="shared" si="507"/>
        <v>10.121.97.73_SAGPUR EX_S4P1</v>
      </c>
      <c r="AN1884" s="55" t="str">
        <f t="shared" si="508"/>
        <v>10.121.97.70_TALOD_S3P1</v>
      </c>
      <c r="AO1884" s="72">
        <f t="shared" ca="1" si="509"/>
        <v>45</v>
      </c>
      <c r="AP1884" s="7" t="str">
        <f>IFERROR(VLOOKUP(Z1884,'PASTE-DL-ALARMS'!$Q$10:$Z$2800,8,FALSE),"")</f>
        <v xml:space="preserve">	2026/03/31,09:55:03</v>
      </c>
    </row>
    <row r="1885" spans="1:42" x14ac:dyDescent="0.25">
      <c r="A1885" s="20"/>
      <c r="B1885" s="20"/>
      <c r="C1885" s="20" t="str">
        <f>IF(D1885="Critical",MAX($C$8:C1884)+1,"")</f>
        <v/>
      </c>
      <c r="D1885" s="20" t="str">
        <f t="shared" si="493"/>
        <v>-</v>
      </c>
      <c r="E1885" s="20" t="str">
        <f>VLOOKUP('PASTE-DOWN-DL'!F1885,'SSA-CODE'!$D$4:$E$56,2,FALSE)</f>
        <v>AHD</v>
      </c>
      <c r="F1885" s="48" t="str">
        <f t="shared" si="494"/>
        <v>SSA AM</v>
      </c>
      <c r="G1885" s="48" t="str">
        <f t="shared" si="495"/>
        <v xml:space="preserve">	SSA AM</v>
      </c>
      <c r="H1885" s="20">
        <v>1876</v>
      </c>
      <c r="I1885" t="s">
        <v>16832</v>
      </c>
      <c r="J1885" t="s">
        <v>6260</v>
      </c>
      <c r="K1885" t="s">
        <v>6275</v>
      </c>
      <c r="L1885" t="s">
        <v>6262</v>
      </c>
      <c r="M1885" t="s">
        <v>6263</v>
      </c>
      <c r="N1885" t="s">
        <v>16833</v>
      </c>
      <c r="O1885" t="s">
        <v>16834</v>
      </c>
      <c r="P1885" t="s">
        <v>6266</v>
      </c>
      <c r="Q1885" t="s">
        <v>6431</v>
      </c>
      <c r="R1885" t="s">
        <v>6294</v>
      </c>
      <c r="S1885" t="s">
        <v>6589</v>
      </c>
      <c r="T1885" t="s">
        <v>6287</v>
      </c>
      <c r="U1885" t="s">
        <v>6589</v>
      </c>
      <c r="V1885" t="s">
        <v>6271</v>
      </c>
      <c r="W1885" t="s">
        <v>16835</v>
      </c>
      <c r="X1885" t="s">
        <v>16836</v>
      </c>
      <c r="Y1885" t="s">
        <v>6269</v>
      </c>
      <c r="Z1885" s="48" t="str">
        <f t="shared" si="496"/>
        <v>SSA AM-10.121.18.120-KESAR PARTY PLOT BTS A1_1/5-10.121.18.73-Pnt B1_3/3</v>
      </c>
      <c r="AA1885" s="48">
        <f t="shared" si="497"/>
        <v>15</v>
      </c>
      <c r="AB1885" s="48">
        <f t="shared" si="498"/>
        <v>36</v>
      </c>
      <c r="AC1885" s="48">
        <f t="shared" si="499"/>
        <v>14</v>
      </c>
      <c r="AD1885" s="48">
        <f t="shared" si="500"/>
        <v>18</v>
      </c>
      <c r="AE1885" s="48" t="str">
        <f t="shared" si="501"/>
        <v>10.121.18.120</v>
      </c>
      <c r="AF1885" s="42" t="str">
        <f t="shared" si="502"/>
        <v>10.121.18.73</v>
      </c>
      <c r="AG1885" s="7" t="str">
        <f t="shared" si="503"/>
        <v>KESAR PARTY PLOT BTS</v>
      </c>
      <c r="AH1885" s="7" t="str">
        <f t="shared" si="504"/>
        <v>PNT</v>
      </c>
      <c r="AI1885" s="7" t="str">
        <f t="shared" si="505"/>
        <v>S1P5</v>
      </c>
      <c r="AJ1885" s="7" t="str">
        <f t="shared" si="506"/>
        <v>S3P3</v>
      </c>
      <c r="AK1885" s="7" t="str">
        <f>IFERROR(VLOOKUP(Z1885,'PASTE-DL-ALARMS'!$Q$10:$W$2200,7,FALSE),"")</f>
        <v/>
      </c>
      <c r="AL1885" s="55" t="str">
        <f>IFERROR(VLOOKUP(Z1885,'PASTE-DL-ALARMS'!$Q$10:$W$2200,3,FALSE),"")</f>
        <v/>
      </c>
      <c r="AM1885" s="7" t="str">
        <f t="shared" si="507"/>
        <v>10.121.18.120_KESAR PARTY PLOT BTS_S1P5</v>
      </c>
      <c r="AN1885" s="55" t="str">
        <f t="shared" si="508"/>
        <v>10.121.18.73_PNT_S3P3</v>
      </c>
      <c r="AO1885" s="72" t="e">
        <f t="shared" ca="1" si="509"/>
        <v>#VALUE!</v>
      </c>
      <c r="AP1885" s="7" t="str">
        <f>IFERROR(VLOOKUP(Z1885,'PASTE-DL-ALARMS'!$Q$10:$Z$2800,8,FALSE),"")</f>
        <v/>
      </c>
    </row>
    <row r="1886" spans="1:42" x14ac:dyDescent="0.25">
      <c r="A1886" s="20"/>
      <c r="B1886" s="20"/>
      <c r="C1886" s="20" t="str">
        <f>IF(D1886="Critical",MAX($C$8:C1885)+1,"")</f>
        <v/>
      </c>
      <c r="D1886" s="20" t="str">
        <f t="shared" si="493"/>
        <v>-</v>
      </c>
      <c r="E1886" s="20" t="str">
        <f>VLOOKUP('PASTE-DOWN-DL'!F1886,'SSA-CODE'!$D$4:$E$56,2,FALSE)</f>
        <v>BUJ</v>
      </c>
      <c r="F1886" s="48" t="str">
        <f t="shared" si="494"/>
        <v>SSA BUJ</v>
      </c>
      <c r="G1886" s="48" t="str">
        <f t="shared" si="495"/>
        <v xml:space="preserve">	SSA BUJ</v>
      </c>
      <c r="H1886" s="20">
        <v>1877</v>
      </c>
      <c r="I1886" t="s">
        <v>16837</v>
      </c>
      <c r="J1886" t="s">
        <v>6260</v>
      </c>
      <c r="K1886" t="s">
        <v>6261</v>
      </c>
      <c r="L1886" t="s">
        <v>6262</v>
      </c>
      <c r="M1886" t="s">
        <v>6263</v>
      </c>
      <c r="N1886" t="s">
        <v>16838</v>
      </c>
      <c r="O1886" t="s">
        <v>16839</v>
      </c>
      <c r="P1886" t="s">
        <v>6266</v>
      </c>
      <c r="Q1886" t="s">
        <v>6616</v>
      </c>
      <c r="R1886" t="s">
        <v>6311</v>
      </c>
      <c r="S1886" t="s">
        <v>6269</v>
      </c>
      <c r="T1886" t="s">
        <v>7260</v>
      </c>
      <c r="U1886" t="s">
        <v>6269</v>
      </c>
      <c r="V1886" t="s">
        <v>6271</v>
      </c>
      <c r="W1886" t="s">
        <v>16840</v>
      </c>
      <c r="X1886" t="s">
        <v>16841</v>
      </c>
      <c r="Y1886" t="s">
        <v>6269</v>
      </c>
      <c r="Z1886" s="48" t="str">
        <f t="shared" si="496"/>
        <v>SSA BUJ-10.121.24.66-Mundra Rd TE_b2_3/1-10.121.24.68-GIDC BHUJ B1_PH2_4/1</v>
      </c>
      <c r="AA1886" s="48">
        <f t="shared" si="497"/>
        <v>14</v>
      </c>
      <c r="AB1886" s="48">
        <f t="shared" si="498"/>
        <v>26</v>
      </c>
      <c r="AC1886" s="48">
        <f t="shared" si="499"/>
        <v>14</v>
      </c>
      <c r="AD1886" s="48">
        <f t="shared" si="500"/>
        <v>24</v>
      </c>
      <c r="AE1886" s="48" t="str">
        <f t="shared" si="501"/>
        <v>10.121.24.66</v>
      </c>
      <c r="AF1886" s="42" t="str">
        <f t="shared" si="502"/>
        <v>10.121.24.68</v>
      </c>
      <c r="AG1886" s="7" t="str">
        <f t="shared" si="503"/>
        <v>MBM Bhuj B2</v>
      </c>
      <c r="AH1886" s="7" t="str">
        <f t="shared" si="504"/>
        <v>GIDC BHUJ</v>
      </c>
      <c r="AI1886" s="7" t="str">
        <f t="shared" si="505"/>
        <v>S3P1</v>
      </c>
      <c r="AJ1886" s="7" t="str">
        <f t="shared" si="506"/>
        <v>S4P1</v>
      </c>
      <c r="AK1886" s="7" t="str">
        <f>IFERROR(VLOOKUP(Z1886,'PASTE-DL-ALARMS'!$Q$10:$W$2200,7,FALSE),"")</f>
        <v/>
      </c>
      <c r="AL1886" s="55" t="str">
        <f>IFERROR(VLOOKUP(Z1886,'PASTE-DL-ALARMS'!$Q$10:$W$2200,3,FALSE),"")</f>
        <v/>
      </c>
      <c r="AM1886" s="7" t="str">
        <f t="shared" si="507"/>
        <v>10.121.24.66_MBM Bhuj B2_S3P1</v>
      </c>
      <c r="AN1886" s="55" t="str">
        <f t="shared" si="508"/>
        <v>10.121.24.68_GIDC BHUJ_S4P1</v>
      </c>
      <c r="AO1886" s="72" t="e">
        <f t="shared" ca="1" si="509"/>
        <v>#VALUE!</v>
      </c>
      <c r="AP1886" s="7" t="str">
        <f>IFERROR(VLOOKUP(Z1886,'PASTE-DL-ALARMS'!$Q$10:$Z$2800,8,FALSE),"")</f>
        <v/>
      </c>
    </row>
    <row r="1887" spans="1:42" x14ac:dyDescent="0.25">
      <c r="A1887" s="20"/>
      <c r="B1887" s="20"/>
      <c r="C1887" s="20" t="str">
        <f>IF(D1887="Critical",MAX($C$8:C1886)+1,"")</f>
        <v/>
      </c>
      <c r="D1887" s="20" t="str">
        <f t="shared" si="493"/>
        <v>-</v>
      </c>
      <c r="E1887" s="20" t="str">
        <f>VLOOKUP('PASTE-DOWN-DL'!F1887,'SSA-CODE'!$D$4:$E$56,2,FALSE)</f>
        <v>AHD</v>
      </c>
      <c r="F1887" s="48" t="str">
        <f t="shared" si="494"/>
        <v>SSA AM</v>
      </c>
      <c r="G1887" s="48" t="str">
        <f t="shared" si="495"/>
        <v xml:space="preserve">	SSA AM</v>
      </c>
      <c r="H1887" s="20">
        <v>1878</v>
      </c>
      <c r="I1887" t="s">
        <v>16842</v>
      </c>
      <c r="J1887" t="s">
        <v>6260</v>
      </c>
      <c r="K1887" t="s">
        <v>6275</v>
      </c>
      <c r="L1887" t="s">
        <v>6262</v>
      </c>
      <c r="M1887" t="s">
        <v>6263</v>
      </c>
      <c r="N1887" t="s">
        <v>16843</v>
      </c>
      <c r="O1887" t="s">
        <v>16844</v>
      </c>
      <c r="P1887" t="s">
        <v>6266</v>
      </c>
      <c r="Q1887" t="s">
        <v>7230</v>
      </c>
      <c r="R1887" t="s">
        <v>6279</v>
      </c>
      <c r="S1887" t="s">
        <v>16845</v>
      </c>
      <c r="T1887" t="s">
        <v>6345</v>
      </c>
      <c r="U1887" t="s">
        <v>16845</v>
      </c>
      <c r="V1887" t="s">
        <v>6271</v>
      </c>
      <c r="W1887" t="s">
        <v>16846</v>
      </c>
      <c r="X1887" t="s">
        <v>16847</v>
      </c>
      <c r="Y1887" t="s">
        <v>6269</v>
      </c>
      <c r="Z1887" s="48" t="str">
        <f t="shared" si="496"/>
        <v>SSA AM-10.121.18.235-Container Corporation A1_2/5-10.121.18.204-5Ess_Gnr B2_5/5</v>
      </c>
      <c r="AA1887" s="48">
        <f t="shared" si="497"/>
        <v>15</v>
      </c>
      <c r="AB1887" s="48">
        <f t="shared" si="498"/>
        <v>36</v>
      </c>
      <c r="AC1887" s="48">
        <f t="shared" si="499"/>
        <v>15</v>
      </c>
      <c r="AD1887" s="48">
        <f t="shared" si="500"/>
        <v>24</v>
      </c>
      <c r="AE1887" s="48" t="str">
        <f t="shared" si="501"/>
        <v>10.121.18.235</v>
      </c>
      <c r="AF1887" s="42" t="str">
        <f t="shared" si="502"/>
        <v>10.121.18.204</v>
      </c>
      <c r="AG1887" s="7" t="str">
        <f t="shared" si="503"/>
        <v>COLLECTOR OFFICE GNR</v>
      </c>
      <c r="AH1887" s="7" t="str">
        <f t="shared" si="504"/>
        <v>5ESS-GNR</v>
      </c>
      <c r="AI1887" s="7" t="str">
        <f t="shared" si="505"/>
        <v>S2P5</v>
      </c>
      <c r="AJ1887" s="7" t="str">
        <f t="shared" si="506"/>
        <v>S5P5</v>
      </c>
      <c r="AK1887" s="7" t="str">
        <f>IFERROR(VLOOKUP(Z1887,'PASTE-DL-ALARMS'!$Q$10:$W$2200,7,FALSE),"")</f>
        <v/>
      </c>
      <c r="AL1887" s="55" t="str">
        <f>IFERROR(VLOOKUP(Z1887,'PASTE-DL-ALARMS'!$Q$10:$W$2200,3,FALSE),"")</f>
        <v/>
      </c>
      <c r="AM1887" s="7" t="str">
        <f t="shared" si="507"/>
        <v>10.121.18.235_COLLECTOR OFFICE GNR_S2P5</v>
      </c>
      <c r="AN1887" s="55" t="str">
        <f t="shared" si="508"/>
        <v>10.121.18.204_5ESS-GNR_S5P5</v>
      </c>
      <c r="AO1887" s="72" t="e">
        <f t="shared" ca="1" si="509"/>
        <v>#VALUE!</v>
      </c>
      <c r="AP1887" s="7" t="str">
        <f>IFERROR(VLOOKUP(Z1887,'PASTE-DL-ALARMS'!$Q$10:$Z$2800,8,FALSE),"")</f>
        <v/>
      </c>
    </row>
    <row r="1888" spans="1:42" x14ac:dyDescent="0.25">
      <c r="A1888" s="20"/>
      <c r="B1888" s="20"/>
      <c r="C1888" s="20" t="str">
        <f>IF(D1888="Critical",MAX($C$8:C1887)+1,"")</f>
        <v/>
      </c>
      <c r="D1888" s="20" t="str">
        <f t="shared" si="493"/>
        <v>-</v>
      </c>
      <c r="E1888" s="20" t="str">
        <f>VLOOKUP('PASTE-DOWN-DL'!F1888,'SSA-CODE'!$D$4:$E$56,2,FALSE)</f>
        <v>VAL</v>
      </c>
      <c r="F1888" s="48" t="str">
        <f t="shared" si="494"/>
        <v>SSA VAL</v>
      </c>
      <c r="G1888" s="48" t="str">
        <f t="shared" si="495"/>
        <v xml:space="preserve">	SSA VAL</v>
      </c>
      <c r="H1888" s="20">
        <v>1879</v>
      </c>
      <c r="I1888" t="s">
        <v>16848</v>
      </c>
      <c r="J1888" t="s">
        <v>6260</v>
      </c>
      <c r="K1888" t="s">
        <v>6275</v>
      </c>
      <c r="L1888" t="s">
        <v>6262</v>
      </c>
      <c r="M1888" t="s">
        <v>6263</v>
      </c>
      <c r="N1888" t="s">
        <v>16849</v>
      </c>
      <c r="O1888" t="s">
        <v>16850</v>
      </c>
      <c r="P1888" t="s">
        <v>6266</v>
      </c>
      <c r="Q1888" t="s">
        <v>6267</v>
      </c>
      <c r="R1888" t="s">
        <v>6279</v>
      </c>
      <c r="S1888" t="s">
        <v>16851</v>
      </c>
      <c r="T1888" t="s">
        <v>6486</v>
      </c>
      <c r="U1888" t="s">
        <v>6286</v>
      </c>
      <c r="V1888" t="s">
        <v>6271</v>
      </c>
      <c r="W1888" t="s">
        <v>16852</v>
      </c>
      <c r="X1888" t="s">
        <v>16853</v>
      </c>
      <c r="Y1888" t="s">
        <v>6269</v>
      </c>
      <c r="Z1888" s="48" t="str">
        <f t="shared" si="496"/>
        <v>SSA VAL-10.121.16.71-Vapi_TN705B_WTR_AM_PH1_4/3-10.121.16.101-HUBER GROUP JANI_TN703B_GJ_SSA VAL_PH3_1/6</v>
      </c>
      <c r="AA1888" s="48">
        <f t="shared" si="497"/>
        <v>14</v>
      </c>
      <c r="AB1888" s="48">
        <f t="shared" si="498"/>
        <v>19</v>
      </c>
      <c r="AC1888" s="48">
        <f t="shared" si="499"/>
        <v>15</v>
      </c>
      <c r="AD1888" s="48">
        <f t="shared" si="500"/>
        <v>32</v>
      </c>
      <c r="AE1888" s="48" t="str">
        <f t="shared" si="501"/>
        <v>10.121.16.71</v>
      </c>
      <c r="AF1888" s="42" t="str">
        <f t="shared" si="502"/>
        <v>10.121.16.101</v>
      </c>
      <c r="AG1888" s="7" t="str">
        <f t="shared" si="503"/>
        <v>Vapi</v>
      </c>
      <c r="AH1888" s="7" t="str">
        <f t="shared" si="504"/>
        <v>HUBER GROUP JANI</v>
      </c>
      <c r="AI1888" s="7" t="str">
        <f t="shared" si="505"/>
        <v>S4P3</v>
      </c>
      <c r="AJ1888" s="7" t="str">
        <f t="shared" si="506"/>
        <v>S1P6</v>
      </c>
      <c r="AK1888" s="7" t="str">
        <f>IFERROR(VLOOKUP(Z1888,'PASTE-DL-ALARMS'!$Q$10:$W$2200,7,FALSE),"")</f>
        <v/>
      </c>
      <c r="AL1888" s="55" t="str">
        <f>IFERROR(VLOOKUP(Z1888,'PASTE-DL-ALARMS'!$Q$10:$W$2200,3,FALSE),"")</f>
        <v/>
      </c>
      <c r="AM1888" s="7" t="str">
        <f t="shared" si="507"/>
        <v>10.121.16.71_Vapi_S4P3</v>
      </c>
      <c r="AN1888" s="55" t="str">
        <f t="shared" si="508"/>
        <v>10.121.16.101_HUBER GROUP JANI_S1P6</v>
      </c>
      <c r="AO1888" s="72" t="e">
        <f t="shared" ca="1" si="509"/>
        <v>#VALUE!</v>
      </c>
      <c r="AP1888" s="7" t="str">
        <f>IFERROR(VLOOKUP(Z1888,'PASTE-DL-ALARMS'!$Q$10:$Z$2800,8,FALSE),"")</f>
        <v/>
      </c>
    </row>
    <row r="1889" spans="1:42" x14ac:dyDescent="0.25">
      <c r="A1889" s="20"/>
      <c r="B1889" s="20"/>
      <c r="C1889" s="20" t="str">
        <f>IF(D1889="Critical",MAX($C$8:C1888)+1,"")</f>
        <v/>
      </c>
      <c r="D1889" s="20" t="str">
        <f t="shared" si="493"/>
        <v>-</v>
      </c>
      <c r="E1889" s="20" t="str">
        <f>VLOOKUP('PASTE-DOWN-DL'!F1889,'SSA-CODE'!$D$4:$E$56,2,FALSE)</f>
        <v>VAL</v>
      </c>
      <c r="F1889" s="48" t="str">
        <f t="shared" si="494"/>
        <v>SSA VAL</v>
      </c>
      <c r="G1889" s="48" t="str">
        <f t="shared" si="495"/>
        <v xml:space="preserve">	SSA VAL</v>
      </c>
      <c r="H1889" s="20">
        <v>1880</v>
      </c>
      <c r="I1889" t="s">
        <v>16854</v>
      </c>
      <c r="J1889" t="s">
        <v>6260</v>
      </c>
      <c r="K1889" t="s">
        <v>6261</v>
      </c>
      <c r="L1889" t="s">
        <v>6262</v>
      </c>
      <c r="M1889" t="s">
        <v>6263</v>
      </c>
      <c r="N1889" t="s">
        <v>16855</v>
      </c>
      <c r="O1889" t="s">
        <v>16856</v>
      </c>
      <c r="P1889" t="s">
        <v>6266</v>
      </c>
      <c r="Q1889" t="s">
        <v>7230</v>
      </c>
      <c r="R1889" t="s">
        <v>6393</v>
      </c>
      <c r="S1889" t="s">
        <v>6269</v>
      </c>
      <c r="T1889" t="s">
        <v>6270</v>
      </c>
      <c r="U1889" t="s">
        <v>6269</v>
      </c>
      <c r="V1889" t="s">
        <v>6271</v>
      </c>
      <c r="W1889" t="s">
        <v>12495</v>
      </c>
      <c r="X1889" t="s">
        <v>16857</v>
      </c>
      <c r="Y1889" t="s">
        <v>6269</v>
      </c>
      <c r="Z1889" s="48" t="str">
        <f t="shared" si="496"/>
        <v>SSA VAL-10.121.99.75-DHARAMPUR_TN725B_GJ_SSA VAL_PH3\S3P1-10.121.68.73-Vansda_TN725B_WTR_AM_PH3\S3P1 10GE</v>
      </c>
      <c r="AA1889" s="48">
        <f t="shared" si="497"/>
        <v>14</v>
      </c>
      <c r="AB1889" s="48">
        <f t="shared" si="498"/>
        <v>24</v>
      </c>
      <c r="AC1889" s="48">
        <f t="shared" si="499"/>
        <v>14</v>
      </c>
      <c r="AD1889" s="48">
        <f t="shared" si="500"/>
        <v>21</v>
      </c>
      <c r="AE1889" s="48" t="str">
        <f t="shared" si="501"/>
        <v>10.121.99.75</v>
      </c>
      <c r="AF1889" s="42" t="str">
        <f t="shared" si="502"/>
        <v>10.121.68.73</v>
      </c>
      <c r="AG1889" s="7" t="str">
        <f t="shared" si="503"/>
        <v>DHARAMPUR</v>
      </c>
      <c r="AH1889" s="7" t="str">
        <f t="shared" si="504"/>
        <v>Vansda</v>
      </c>
      <c r="AI1889" s="7" t="str">
        <f t="shared" si="505"/>
        <v>S3P1</v>
      </c>
      <c r="AJ1889" s="7" t="str">
        <f t="shared" si="506"/>
        <v>S3P1</v>
      </c>
      <c r="AK1889" s="7" t="str">
        <f>IFERROR(VLOOKUP(Z1889,'PASTE-DL-ALARMS'!$Q$10:$W$2200,7,FALSE),"")</f>
        <v/>
      </c>
      <c r="AL1889" s="55" t="str">
        <f>IFERROR(VLOOKUP(Z1889,'PASTE-DL-ALARMS'!$Q$10:$W$2200,3,FALSE),"")</f>
        <v/>
      </c>
      <c r="AM1889" s="7" t="str">
        <f t="shared" si="507"/>
        <v>10.121.99.75_DHARAMPUR_S3P1</v>
      </c>
      <c r="AN1889" s="55" t="str">
        <f t="shared" si="508"/>
        <v>10.121.68.73_Vansda_S3P1</v>
      </c>
      <c r="AO1889" s="72" t="e">
        <f t="shared" ca="1" si="509"/>
        <v>#VALUE!</v>
      </c>
      <c r="AP1889" s="7" t="str">
        <f>IFERROR(VLOOKUP(Z1889,'PASTE-DL-ALARMS'!$Q$10:$Z$2800,8,FALSE),"")</f>
        <v/>
      </c>
    </row>
    <row r="1890" spans="1:42" x14ac:dyDescent="0.25">
      <c r="A1890" s="20"/>
      <c r="B1890" s="20"/>
      <c r="C1890" s="20" t="str">
        <f>IF(D1890="Critical",MAX($C$8:C1889)+1,"")</f>
        <v/>
      </c>
      <c r="D1890" s="20" t="str">
        <f t="shared" si="493"/>
        <v>-</v>
      </c>
      <c r="E1890" s="20" t="str">
        <f>VLOOKUP('PASTE-DOWN-DL'!F1890,'SSA-CODE'!$D$4:$E$56,2,FALSE)</f>
        <v>AHD</v>
      </c>
      <c r="F1890" s="48" t="str">
        <f t="shared" si="494"/>
        <v>SSA AM</v>
      </c>
      <c r="G1890" s="48" t="str">
        <f t="shared" si="495"/>
        <v xml:space="preserve">	SSA AM</v>
      </c>
      <c r="H1890" s="20">
        <v>1881</v>
      </c>
      <c r="I1890" t="s">
        <v>16858</v>
      </c>
      <c r="J1890" t="s">
        <v>6466</v>
      </c>
      <c r="K1890" t="s">
        <v>6275</v>
      </c>
      <c r="L1890" t="s">
        <v>6262</v>
      </c>
      <c r="M1890" t="s">
        <v>6263</v>
      </c>
      <c r="N1890" t="s">
        <v>16859</v>
      </c>
      <c r="O1890" t="s">
        <v>16860</v>
      </c>
      <c r="P1890" t="s">
        <v>6266</v>
      </c>
      <c r="Q1890" t="s">
        <v>6431</v>
      </c>
      <c r="R1890" t="s">
        <v>6294</v>
      </c>
      <c r="S1890" t="s">
        <v>6589</v>
      </c>
      <c r="T1890" t="s">
        <v>6287</v>
      </c>
      <c r="U1890" t="s">
        <v>6589</v>
      </c>
      <c r="V1890" t="s">
        <v>6271</v>
      </c>
      <c r="W1890" t="s">
        <v>16861</v>
      </c>
      <c r="X1890" t="s">
        <v>16862</v>
      </c>
      <c r="Y1890" t="s">
        <v>6269</v>
      </c>
      <c r="Z1890" s="48" t="str">
        <f t="shared" si="496"/>
        <v>SSA AM-10.121.18.139-VatvaRTSD_A1\S1P3-10.121.18.200-VatvaRTSD_B1\S4P8</v>
      </c>
      <c r="AA1890" s="48">
        <f t="shared" si="497"/>
        <v>15</v>
      </c>
      <c r="AB1890" s="48">
        <f t="shared" si="498"/>
        <v>29</v>
      </c>
      <c r="AC1890" s="48">
        <f t="shared" si="499"/>
        <v>15</v>
      </c>
      <c r="AD1890" s="48">
        <f t="shared" si="500"/>
        <v>26</v>
      </c>
      <c r="AE1890" s="48" t="str">
        <f t="shared" si="501"/>
        <v>10.121.18.139</v>
      </c>
      <c r="AF1890" s="42" t="str">
        <f t="shared" si="502"/>
        <v>10.121.18.200</v>
      </c>
      <c r="AG1890" s="7" t="str">
        <f t="shared" si="503"/>
        <v>VATVA RTSD A1</v>
      </c>
      <c r="AH1890" s="7" t="str">
        <f t="shared" si="504"/>
        <v>Vatva RTSD</v>
      </c>
      <c r="AI1890" s="7" t="str">
        <f t="shared" si="505"/>
        <v>S1P3</v>
      </c>
      <c r="AJ1890" s="7" t="str">
        <f t="shared" si="506"/>
        <v>S4P8</v>
      </c>
      <c r="AK1890" s="7" t="str">
        <f>IFERROR(VLOOKUP(Z1890,'PASTE-DL-ALARMS'!$Q$10:$W$2200,7,FALSE),"")</f>
        <v/>
      </c>
      <c r="AL1890" s="55" t="str">
        <f>IFERROR(VLOOKUP(Z1890,'PASTE-DL-ALARMS'!$Q$10:$W$2200,3,FALSE),"")</f>
        <v/>
      </c>
      <c r="AM1890" s="7" t="str">
        <f t="shared" si="507"/>
        <v>10.121.18.139_VATVA RTSD A1_S1P3</v>
      </c>
      <c r="AN1890" s="55" t="str">
        <f t="shared" si="508"/>
        <v>10.121.18.200_Vatva RTSD_S4P8</v>
      </c>
      <c r="AO1890" s="72" t="e">
        <f t="shared" ca="1" si="509"/>
        <v>#VALUE!</v>
      </c>
      <c r="AP1890" s="7" t="str">
        <f>IFERROR(VLOOKUP(Z1890,'PASTE-DL-ALARMS'!$Q$10:$Z$2800,8,FALSE),"")</f>
        <v/>
      </c>
    </row>
    <row r="1891" spans="1:42" x14ac:dyDescent="0.25">
      <c r="A1891" s="20"/>
      <c r="B1891" s="20"/>
      <c r="C1891" s="20" t="str">
        <f>IF(D1891="Critical",MAX($C$8:C1890)+1,"")</f>
        <v/>
      </c>
      <c r="D1891" s="20" t="str">
        <f t="shared" si="493"/>
        <v>-</v>
      </c>
      <c r="E1891" s="20" t="str">
        <f>VLOOKUP('PASTE-DOWN-DL'!F1891,'SSA-CODE'!$D$4:$E$56,2,FALSE)</f>
        <v>WTR RJ</v>
      </c>
      <c r="F1891" s="48" t="str">
        <f t="shared" si="494"/>
        <v>WTR RJ</v>
      </c>
      <c r="G1891" s="48" t="str">
        <f t="shared" si="495"/>
        <v xml:space="preserve">	WTR RJ</v>
      </c>
      <c r="H1891" s="20">
        <v>1882</v>
      </c>
      <c r="I1891" t="s">
        <v>16863</v>
      </c>
      <c r="J1891" t="s">
        <v>6260</v>
      </c>
      <c r="K1891" t="s">
        <v>6261</v>
      </c>
      <c r="L1891" t="s">
        <v>6262</v>
      </c>
      <c r="M1891" t="s">
        <v>6263</v>
      </c>
      <c r="N1891" t="s">
        <v>16864</v>
      </c>
      <c r="O1891" t="s">
        <v>16865</v>
      </c>
      <c r="P1891" t="s">
        <v>6266</v>
      </c>
      <c r="Q1891" t="s">
        <v>6311</v>
      </c>
      <c r="R1891" t="s">
        <v>8085</v>
      </c>
      <c r="S1891" t="s">
        <v>6269</v>
      </c>
      <c r="T1891" t="s">
        <v>6602</v>
      </c>
      <c r="U1891" t="s">
        <v>6269</v>
      </c>
      <c r="V1891" t="s">
        <v>6271</v>
      </c>
      <c r="W1891" t="s">
        <v>16866</v>
      </c>
      <c r="X1891" t="s">
        <v>6488</v>
      </c>
      <c r="Y1891" t="s">
        <v>12216</v>
      </c>
      <c r="Z1891" s="48" t="str">
        <f t="shared" si="496"/>
        <v>WTR RJ-10.121.68.213-JAMNAGAR B2\S3P1-10.121.24.46-JUNAGADH B2\S5P1</v>
      </c>
      <c r="AA1891" s="48">
        <f t="shared" si="497"/>
        <v>14</v>
      </c>
      <c r="AB1891" s="48">
        <f t="shared" si="498"/>
        <v>28</v>
      </c>
      <c r="AC1891" s="48">
        <f t="shared" si="499"/>
        <v>15</v>
      </c>
      <c r="AD1891" s="48">
        <f t="shared" si="500"/>
        <v>24</v>
      </c>
      <c r="AE1891" s="48" t="str">
        <f t="shared" si="501"/>
        <v>10.121.24.46</v>
      </c>
      <c r="AF1891" s="42" t="str">
        <f t="shared" si="502"/>
        <v>10.121.68.213</v>
      </c>
      <c r="AG1891" s="7" t="str">
        <f t="shared" si="503"/>
        <v>WTR JUNAGADH2</v>
      </c>
      <c r="AH1891" s="7" t="str">
        <f t="shared" si="504"/>
        <v>JAMNAGAR</v>
      </c>
      <c r="AI1891" s="7" t="str">
        <f t="shared" si="505"/>
        <v>S5P1</v>
      </c>
      <c r="AJ1891" s="7" t="str">
        <f t="shared" si="506"/>
        <v>S3P1</v>
      </c>
      <c r="AK1891" s="7" t="str">
        <f>IFERROR(VLOOKUP(Z1891,'PASTE-DL-ALARMS'!$Q$10:$W$2200,7,FALSE),"")</f>
        <v/>
      </c>
      <c r="AL1891" s="55" t="str">
        <f>IFERROR(VLOOKUP(Z1891,'PASTE-DL-ALARMS'!$Q$10:$W$2200,3,FALSE),"")</f>
        <v/>
      </c>
      <c r="AM1891" s="7" t="str">
        <f t="shared" si="507"/>
        <v>10.121.24.46_WTR JUNAGADH2_S5P1</v>
      </c>
      <c r="AN1891" s="55" t="str">
        <f t="shared" si="508"/>
        <v>10.121.68.213_JAMNAGAR_S3P1</v>
      </c>
      <c r="AO1891" s="72" t="e">
        <f t="shared" ca="1" si="509"/>
        <v>#VALUE!</v>
      </c>
      <c r="AP1891" s="7" t="str">
        <f>IFERROR(VLOOKUP(Z1891,'PASTE-DL-ALARMS'!$Q$10:$Z$2800,8,FALSE),"")</f>
        <v/>
      </c>
    </row>
    <row r="1892" spans="1:42" x14ac:dyDescent="0.25">
      <c r="A1892" s="20"/>
      <c r="B1892" s="20"/>
      <c r="C1892" s="20" t="str">
        <f>IF(D1892="Critical",MAX($C$8:C1891)+1,"")</f>
        <v/>
      </c>
      <c r="D1892" s="20" t="str">
        <f t="shared" si="493"/>
        <v>-</v>
      </c>
      <c r="E1892" s="20" t="str">
        <f>VLOOKUP('PASTE-DOWN-DL'!F1892,'SSA-CODE'!$D$4:$E$56,2,FALSE)</f>
        <v>JND</v>
      </c>
      <c r="F1892" s="48" t="str">
        <f t="shared" si="494"/>
        <v>SSA JND</v>
      </c>
      <c r="G1892" s="48" t="str">
        <f t="shared" si="495"/>
        <v xml:space="preserve">	SSA JND</v>
      </c>
      <c r="H1892" s="20">
        <v>1883</v>
      </c>
      <c r="I1892" t="s">
        <v>16867</v>
      </c>
      <c r="J1892" t="s">
        <v>6260</v>
      </c>
      <c r="K1892" t="s">
        <v>6275</v>
      </c>
      <c r="L1892" t="s">
        <v>6262</v>
      </c>
      <c r="M1892" t="s">
        <v>6263</v>
      </c>
      <c r="N1892" t="s">
        <v>16868</v>
      </c>
      <c r="O1892" t="s">
        <v>16869</v>
      </c>
      <c r="P1892" t="s">
        <v>6266</v>
      </c>
      <c r="Q1892" t="s">
        <v>6431</v>
      </c>
      <c r="R1892" t="s">
        <v>6294</v>
      </c>
      <c r="S1892" t="s">
        <v>6269</v>
      </c>
      <c r="T1892" t="s">
        <v>6471</v>
      </c>
      <c r="U1892" t="s">
        <v>6269</v>
      </c>
      <c r="V1892" t="s">
        <v>6271</v>
      </c>
      <c r="W1892" t="s">
        <v>16870</v>
      </c>
      <c r="X1892" t="s">
        <v>16871</v>
      </c>
      <c r="Y1892" t="s">
        <v>6269</v>
      </c>
      <c r="Z1892" s="48" t="str">
        <f t="shared" si="496"/>
        <v>SSA JND-10.121.97.225-KODINAR_4/5-10.121.97.229-HPCL LNG Kodinar_1/5</v>
      </c>
      <c r="AA1892" s="48">
        <f t="shared" si="497"/>
        <v>15</v>
      </c>
      <c r="AB1892" s="48">
        <f t="shared" si="498"/>
        <v>23</v>
      </c>
      <c r="AC1892" s="48">
        <f t="shared" si="499"/>
        <v>15</v>
      </c>
      <c r="AD1892" s="48">
        <f t="shared" si="500"/>
        <v>32</v>
      </c>
      <c r="AE1892" s="48" t="str">
        <f t="shared" si="501"/>
        <v>10.121.97.225</v>
      </c>
      <c r="AF1892" s="42" t="str">
        <f t="shared" si="502"/>
        <v>10.121.97.229</v>
      </c>
      <c r="AG1892" s="7" t="str">
        <f t="shared" si="503"/>
        <v>KODINAR</v>
      </c>
      <c r="AH1892" s="7" t="str">
        <f t="shared" si="504"/>
        <v>HPCL LNG Kodinar</v>
      </c>
      <c r="AI1892" s="7" t="str">
        <f t="shared" si="505"/>
        <v>S4P5</v>
      </c>
      <c r="AJ1892" s="7" t="str">
        <f t="shared" si="506"/>
        <v>S1P5</v>
      </c>
      <c r="AK1892" s="7" t="str">
        <f>IFERROR(VLOOKUP(Z1892,'PASTE-DL-ALARMS'!$Q$10:$W$2200,7,FALSE),"")</f>
        <v/>
      </c>
      <c r="AL1892" s="55" t="str">
        <f>IFERROR(VLOOKUP(Z1892,'PASTE-DL-ALARMS'!$Q$10:$W$2200,3,FALSE),"")</f>
        <v/>
      </c>
      <c r="AM1892" s="7" t="str">
        <f t="shared" si="507"/>
        <v>10.121.97.225_KODINAR_S4P5</v>
      </c>
      <c r="AN1892" s="55" t="str">
        <f t="shared" si="508"/>
        <v>10.121.97.229_HPCL LNG Kodinar_S1P5</v>
      </c>
      <c r="AO1892" s="72" t="e">
        <f t="shared" ca="1" si="509"/>
        <v>#VALUE!</v>
      </c>
      <c r="AP1892" s="7" t="str">
        <f>IFERROR(VLOOKUP(Z1892,'PASTE-DL-ALARMS'!$Q$10:$Z$2800,8,FALSE),"")</f>
        <v/>
      </c>
    </row>
    <row r="1893" spans="1:42" x14ac:dyDescent="0.25">
      <c r="A1893" s="20"/>
      <c r="B1893" s="20"/>
      <c r="C1893" s="20" t="str">
        <f>IF(D1893="Critical",MAX($C$8:C1892)+1,"")</f>
        <v/>
      </c>
      <c r="D1893" s="20" t="str">
        <f t="shared" si="493"/>
        <v>-</v>
      </c>
      <c r="E1893" s="20" t="str">
        <f>VLOOKUP('PASTE-DOWN-DL'!F1893,'SSA-CODE'!$D$4:$E$56,2,FALSE)</f>
        <v>BCH</v>
      </c>
      <c r="F1893" s="48" t="str">
        <f t="shared" si="494"/>
        <v>SSA BCH</v>
      </c>
      <c r="G1893" s="48" t="str">
        <f t="shared" si="495"/>
        <v xml:space="preserve">	SSA BCH</v>
      </c>
      <c r="H1893" s="20">
        <v>1884</v>
      </c>
      <c r="I1893" t="s">
        <v>16872</v>
      </c>
      <c r="J1893" t="s">
        <v>6260</v>
      </c>
      <c r="K1893" t="s">
        <v>6261</v>
      </c>
      <c r="L1893" t="s">
        <v>6262</v>
      </c>
      <c r="M1893" t="s">
        <v>6263</v>
      </c>
      <c r="N1893" t="s">
        <v>16873</v>
      </c>
      <c r="O1893" t="s">
        <v>16874</v>
      </c>
      <c r="P1893" t="s">
        <v>6266</v>
      </c>
      <c r="Q1893" t="s">
        <v>6302</v>
      </c>
      <c r="R1893" t="s">
        <v>6446</v>
      </c>
      <c r="S1893" t="s">
        <v>6269</v>
      </c>
      <c r="T1893" t="s">
        <v>7359</v>
      </c>
      <c r="U1893" t="s">
        <v>6269</v>
      </c>
      <c r="V1893" t="s">
        <v>6271</v>
      </c>
      <c r="W1893" t="s">
        <v>16875</v>
      </c>
      <c r="X1893" t="s">
        <v>16876</v>
      </c>
      <c r="Y1893" t="s">
        <v>6269</v>
      </c>
      <c r="Z1893" s="48" t="str">
        <f t="shared" si="496"/>
        <v>SSA BCH-10.121.24.193-TN725B_Bharuch TE(GNE)-10.121.24.196-Bharuch GIDC</v>
      </c>
      <c r="AA1893" s="48">
        <f t="shared" si="497"/>
        <v>15</v>
      </c>
      <c r="AB1893" s="48">
        <f t="shared" si="498"/>
        <v>28</v>
      </c>
      <c r="AC1893" s="48">
        <f t="shared" si="499"/>
        <v>15</v>
      </c>
      <c r="AD1893" s="48">
        <f t="shared" si="500"/>
        <v>31</v>
      </c>
      <c r="AE1893" s="48" t="str">
        <f t="shared" si="501"/>
        <v>10.121.24.196</v>
      </c>
      <c r="AF1893" s="42" t="str">
        <f t="shared" si="502"/>
        <v>10.121.24.193</v>
      </c>
      <c r="AG1893" s="7" t="str">
        <f t="shared" si="503"/>
        <v>Bharuch GIDC</v>
      </c>
      <c r="AH1893" s="7" t="str">
        <f t="shared" si="504"/>
        <v>Bharuch TE(GNE)</v>
      </c>
      <c r="AI1893" s="7" t="str">
        <f t="shared" si="505"/>
        <v>S4P1</v>
      </c>
      <c r="AJ1893" s="7" t="str">
        <f t="shared" si="506"/>
        <v>S3P1</v>
      </c>
      <c r="AK1893" s="7" t="str">
        <f>IFERROR(VLOOKUP(Z1893,'PASTE-DL-ALARMS'!$Q$10:$W$2200,7,FALSE),"")</f>
        <v/>
      </c>
      <c r="AL1893" s="55" t="str">
        <f>IFERROR(VLOOKUP(Z1893,'PASTE-DL-ALARMS'!$Q$10:$W$2200,3,FALSE),"")</f>
        <v/>
      </c>
      <c r="AM1893" s="7" t="str">
        <f t="shared" si="507"/>
        <v>10.121.24.196_Bharuch GIDC_S4P1</v>
      </c>
      <c r="AN1893" s="55" t="str">
        <f t="shared" si="508"/>
        <v>10.121.24.193_Bharuch TE(GNE)_S3P1</v>
      </c>
      <c r="AO1893" s="72" t="e">
        <f t="shared" ca="1" si="509"/>
        <v>#VALUE!</v>
      </c>
      <c r="AP1893" s="7" t="str">
        <f>IFERROR(VLOOKUP(Z1893,'PASTE-DL-ALARMS'!$Q$10:$Z$2800,8,FALSE),"")</f>
        <v/>
      </c>
    </row>
    <row r="1894" spans="1:42" x14ac:dyDescent="0.25">
      <c r="A1894" s="20"/>
      <c r="B1894" s="20"/>
      <c r="C1894" s="20" t="str">
        <f>IF(D1894="Critical",MAX($C$8:C1893)+1,"")</f>
        <v/>
      </c>
      <c r="D1894" s="20" t="str">
        <f t="shared" si="493"/>
        <v>-</v>
      </c>
      <c r="E1894" s="20" t="str">
        <f>VLOOKUP('PASTE-DOWN-DL'!F1894,'SSA-CODE'!$D$4:$E$56,2,FALSE)</f>
        <v>VAL</v>
      </c>
      <c r="F1894" s="48" t="str">
        <f t="shared" si="494"/>
        <v>SSA VAL</v>
      </c>
      <c r="G1894" s="48" t="str">
        <f t="shared" si="495"/>
        <v xml:space="preserve">	SSA VAL</v>
      </c>
      <c r="H1894" s="20">
        <v>1885</v>
      </c>
      <c r="I1894" t="s">
        <v>16877</v>
      </c>
      <c r="J1894" t="s">
        <v>6260</v>
      </c>
      <c r="K1894" t="s">
        <v>6275</v>
      </c>
      <c r="L1894" t="s">
        <v>6262</v>
      </c>
      <c r="M1894" t="s">
        <v>6263</v>
      </c>
      <c r="N1894" t="s">
        <v>16878</v>
      </c>
      <c r="O1894" t="s">
        <v>16879</v>
      </c>
      <c r="P1894" t="s">
        <v>6266</v>
      </c>
      <c r="Q1894" t="s">
        <v>6784</v>
      </c>
      <c r="R1894" t="s">
        <v>6279</v>
      </c>
      <c r="S1894" t="s">
        <v>7693</v>
      </c>
      <c r="T1894" t="s">
        <v>6800</v>
      </c>
      <c r="U1894" t="s">
        <v>7348</v>
      </c>
      <c r="V1894" t="s">
        <v>6271</v>
      </c>
      <c r="W1894" t="s">
        <v>16880</v>
      </c>
      <c r="X1894" t="s">
        <v>16881</v>
      </c>
      <c r="Y1894" t="s">
        <v>6269</v>
      </c>
      <c r="Z1894" s="48" t="str">
        <f t="shared" si="496"/>
        <v>SSA VAL-10.121.24.169-ALIPORE -10.121.16.68-VAL_Chikhli_B2 / S5P2</v>
      </c>
      <c r="AA1894" s="48">
        <f t="shared" si="497"/>
        <v>14</v>
      </c>
      <c r="AB1894" s="48">
        <f t="shared" si="498"/>
        <v>23</v>
      </c>
      <c r="AC1894" s="48">
        <f t="shared" si="499"/>
        <v>14</v>
      </c>
      <c r="AD1894" s="48">
        <f t="shared" si="500"/>
        <v>26</v>
      </c>
      <c r="AE1894" s="48" t="str">
        <f t="shared" si="501"/>
        <v>10.121.16.68</v>
      </c>
      <c r="AF1894" s="42" t="str">
        <f t="shared" si="502"/>
        <v>10.121.16.87</v>
      </c>
      <c r="AG1894" s="7" t="str">
        <f t="shared" si="503"/>
        <v>CHIKHALI</v>
      </c>
      <c r="AH1894" s="7" t="str">
        <f t="shared" si="504"/>
        <v>ALIPORE BTS</v>
      </c>
      <c r="AI1894" s="7" t="str">
        <f t="shared" si="505"/>
        <v>S5P2</v>
      </c>
      <c r="AJ1894" s="7" t="str">
        <f t="shared" si="506"/>
        <v>S2P5</v>
      </c>
      <c r="AK1894" s="7" t="str">
        <f>IFERROR(VLOOKUP(Z1894,'PASTE-DL-ALARMS'!$Q$10:$W$2200,7,FALSE),"")</f>
        <v/>
      </c>
      <c r="AL1894" s="55" t="str">
        <f>IFERROR(VLOOKUP(Z1894,'PASTE-DL-ALARMS'!$Q$10:$W$2200,3,FALSE),"")</f>
        <v/>
      </c>
      <c r="AM1894" s="7" t="str">
        <f t="shared" si="507"/>
        <v>10.121.16.68_CHIKHALI_S5P2</v>
      </c>
      <c r="AN1894" s="55" t="str">
        <f t="shared" si="508"/>
        <v>10.121.16.87_ALIPORE BTS_S2P5</v>
      </c>
      <c r="AO1894" s="72" t="e">
        <f t="shared" ca="1" si="509"/>
        <v>#VALUE!</v>
      </c>
      <c r="AP1894" s="7" t="str">
        <f>IFERROR(VLOOKUP(Z1894,'PASTE-DL-ALARMS'!$Q$10:$Z$2800,8,FALSE),"")</f>
        <v/>
      </c>
    </row>
    <row r="1895" spans="1:42" x14ac:dyDescent="0.25">
      <c r="A1895" s="20"/>
      <c r="B1895" s="20"/>
      <c r="C1895" s="20" t="str">
        <f>IF(D1895="Critical",MAX($C$8:C1894)+1,"")</f>
        <v/>
      </c>
      <c r="D1895" s="20" t="str">
        <f t="shared" si="493"/>
        <v>-</v>
      </c>
      <c r="E1895" s="20" t="str">
        <f>VLOOKUP('PASTE-DOWN-DL'!F1895,'SSA-CODE'!$D$4:$E$56,2,FALSE)</f>
        <v>WTR AM</v>
      </c>
      <c r="F1895" s="48" t="str">
        <f t="shared" si="494"/>
        <v>WTR AM</v>
      </c>
      <c r="G1895" s="48" t="str">
        <f t="shared" si="495"/>
        <v xml:space="preserve">	WTR AM</v>
      </c>
      <c r="H1895" s="20">
        <v>1886</v>
      </c>
      <c r="I1895" t="s">
        <v>16882</v>
      </c>
      <c r="J1895" t="s">
        <v>6466</v>
      </c>
      <c r="K1895" t="s">
        <v>6275</v>
      </c>
      <c r="L1895" t="s">
        <v>6262</v>
      </c>
      <c r="M1895" t="s">
        <v>6263</v>
      </c>
      <c r="N1895" t="s">
        <v>16883</v>
      </c>
      <c r="O1895" t="s">
        <v>16884</v>
      </c>
      <c r="P1895" t="s">
        <v>6266</v>
      </c>
      <c r="Q1895" t="s">
        <v>6368</v>
      </c>
      <c r="R1895" t="s">
        <v>6279</v>
      </c>
      <c r="S1895" t="s">
        <v>7470</v>
      </c>
      <c r="T1895" t="s">
        <v>6353</v>
      </c>
      <c r="U1895" t="s">
        <v>7470</v>
      </c>
      <c r="V1895" t="s">
        <v>6271</v>
      </c>
      <c r="W1895" t="s">
        <v>16885</v>
      </c>
      <c r="X1895" t="s">
        <v>16886</v>
      </c>
      <c r="Y1895" t="s">
        <v>6269</v>
      </c>
      <c r="Z1895" s="48" t="str">
        <f t="shared" si="496"/>
        <v>WTR AM-10.121.16.134-Vadodara_City -10.121.16.8-Vadodara_City_B2_3/10</v>
      </c>
      <c r="AA1895" s="48">
        <f t="shared" si="497"/>
        <v>13</v>
      </c>
      <c r="AB1895" s="48">
        <f t="shared" si="498"/>
        <v>27</v>
      </c>
      <c r="AC1895" s="48">
        <f t="shared" si="499"/>
        <v>15</v>
      </c>
      <c r="AD1895" s="48">
        <f t="shared" si="500"/>
        <v>29</v>
      </c>
      <c r="AE1895" s="48" t="str">
        <f t="shared" si="501"/>
        <v>10.121.16.8</v>
      </c>
      <c r="AF1895" s="42" t="str">
        <f t="shared" si="502"/>
        <v>10.121.16.134</v>
      </c>
      <c r="AG1895" s="7" t="str">
        <f t="shared" si="503"/>
        <v>BARODA CITY 1</v>
      </c>
      <c r="AH1895" s="7" t="str">
        <f t="shared" si="504"/>
        <v>BARODA CITY 2</v>
      </c>
      <c r="AI1895" s="7" t="str">
        <f t="shared" si="505"/>
        <v>S3P10</v>
      </c>
      <c r="AJ1895" s="7" t="str">
        <f t="shared" si="506"/>
        <v>S3P10</v>
      </c>
      <c r="AK1895" s="7" t="str">
        <f>IFERROR(VLOOKUP(Z1895,'PASTE-DL-ALARMS'!$Q$10:$W$2200,7,FALSE),"")</f>
        <v/>
      </c>
      <c r="AL1895" s="55" t="str">
        <f>IFERROR(VLOOKUP(Z1895,'PASTE-DL-ALARMS'!$Q$10:$W$2200,3,FALSE),"")</f>
        <v/>
      </c>
      <c r="AM1895" s="7" t="str">
        <f t="shared" si="507"/>
        <v>10.121.16.8_BARODA CITY 1_S3P10</v>
      </c>
      <c r="AN1895" s="55" t="str">
        <f t="shared" si="508"/>
        <v>10.121.16.134_BARODA CITY 2_S3P10</v>
      </c>
      <c r="AO1895" s="72" t="e">
        <f t="shared" ca="1" si="509"/>
        <v>#VALUE!</v>
      </c>
      <c r="AP1895" s="7" t="str">
        <f>IFERROR(VLOOKUP(Z1895,'PASTE-DL-ALARMS'!$Q$10:$Z$2800,8,FALSE),"")</f>
        <v/>
      </c>
    </row>
    <row r="1896" spans="1:42" x14ac:dyDescent="0.25">
      <c r="A1896" s="20"/>
      <c r="B1896" s="20"/>
      <c r="C1896" s="20" t="str">
        <f>IF(D1896="Critical",MAX($C$8:C1895)+1,"")</f>
        <v/>
      </c>
      <c r="D1896" s="20" t="str">
        <f t="shared" si="493"/>
        <v>-</v>
      </c>
      <c r="E1896" s="20" t="str">
        <f>VLOOKUP('PASTE-DOWN-DL'!F1896,'SSA-CODE'!$D$4:$E$56,2,FALSE)</f>
        <v>BHV</v>
      </c>
      <c r="F1896" s="48" t="str">
        <f t="shared" si="494"/>
        <v>SSA BV</v>
      </c>
      <c r="G1896" s="48" t="str">
        <f t="shared" si="495"/>
        <v xml:space="preserve">	SSA BV</v>
      </c>
      <c r="H1896" s="20">
        <v>1887</v>
      </c>
      <c r="I1896" t="s">
        <v>16887</v>
      </c>
      <c r="J1896" t="s">
        <v>6260</v>
      </c>
      <c r="K1896" t="s">
        <v>6275</v>
      </c>
      <c r="L1896" t="s">
        <v>6262</v>
      </c>
      <c r="M1896" t="s">
        <v>6263</v>
      </c>
      <c r="N1896" t="s">
        <v>16888</v>
      </c>
      <c r="O1896" t="s">
        <v>16889</v>
      </c>
      <c r="P1896" t="s">
        <v>6266</v>
      </c>
      <c r="Q1896" t="s">
        <v>6820</v>
      </c>
      <c r="R1896" t="s">
        <v>6279</v>
      </c>
      <c r="S1896" t="s">
        <v>16890</v>
      </c>
      <c r="T1896" t="s">
        <v>6425</v>
      </c>
      <c r="U1896" t="s">
        <v>16890</v>
      </c>
      <c r="V1896" t="s">
        <v>6271</v>
      </c>
      <c r="W1896" t="s">
        <v>16891</v>
      </c>
      <c r="X1896" t="s">
        <v>16892</v>
      </c>
      <c r="Y1896" t="s">
        <v>6269</v>
      </c>
      <c r="Z1896" s="48" t="str">
        <f t="shared" si="496"/>
        <v>SSA BV-10.121.17.129-BHAVNAGAR(GNE)_S3P6-10.121.17.164-MADHADA_S3P5</v>
      </c>
      <c r="AA1896" s="48">
        <f t="shared" si="497"/>
        <v>15</v>
      </c>
      <c r="AB1896" s="48">
        <f t="shared" si="498"/>
        <v>30</v>
      </c>
      <c r="AC1896" s="48">
        <f t="shared" si="499"/>
        <v>15</v>
      </c>
      <c r="AD1896" s="48">
        <f t="shared" si="500"/>
        <v>23</v>
      </c>
      <c r="AE1896" s="48" t="str">
        <f t="shared" si="501"/>
        <v>10.121.17.129</v>
      </c>
      <c r="AF1896" s="42" t="str">
        <f t="shared" si="502"/>
        <v>10.121.17.164</v>
      </c>
      <c r="AG1896" s="7" t="str">
        <f t="shared" si="503"/>
        <v>BHAVNAGAR(GNE)</v>
      </c>
      <c r="AH1896" s="7" t="str">
        <f t="shared" si="504"/>
        <v>MADHADA</v>
      </c>
      <c r="AI1896" s="7" t="str">
        <f t="shared" si="505"/>
        <v>S3P6</v>
      </c>
      <c r="AJ1896" s="7" t="str">
        <f t="shared" si="506"/>
        <v>S3P5</v>
      </c>
      <c r="AK1896" s="7" t="str">
        <f>IFERROR(VLOOKUP(Z1896,'PASTE-DL-ALARMS'!$Q$10:$W$2200,7,FALSE),"")</f>
        <v/>
      </c>
      <c r="AL1896" s="55" t="str">
        <f>IFERROR(VLOOKUP(Z1896,'PASTE-DL-ALARMS'!$Q$10:$W$2200,3,FALSE),"")</f>
        <v/>
      </c>
      <c r="AM1896" s="7" t="str">
        <f t="shared" si="507"/>
        <v>10.121.17.129_BHAVNAGAR(GNE)_S3P6</v>
      </c>
      <c r="AN1896" s="55" t="str">
        <f t="shared" si="508"/>
        <v>10.121.17.164_MADHADA_S3P5</v>
      </c>
      <c r="AO1896" s="72" t="e">
        <f t="shared" ca="1" si="509"/>
        <v>#VALUE!</v>
      </c>
      <c r="AP1896" s="7" t="str">
        <f>IFERROR(VLOOKUP(Z1896,'PASTE-DL-ALARMS'!$Q$10:$Z$2800,8,FALSE),"")</f>
        <v/>
      </c>
    </row>
    <row r="1897" spans="1:42" x14ac:dyDescent="0.25">
      <c r="A1897" s="20"/>
      <c r="B1897" s="20"/>
      <c r="C1897" s="20" t="str">
        <f>IF(D1897="Critical",MAX($C$8:C1896)+1,"")</f>
        <v/>
      </c>
      <c r="D1897" s="20" t="str">
        <f t="shared" si="493"/>
        <v>-</v>
      </c>
      <c r="E1897" s="20" t="str">
        <f>VLOOKUP('PASTE-DOWN-DL'!F1897,'SSA-CODE'!$D$4:$E$56,2,FALSE)</f>
        <v>VDA</v>
      </c>
      <c r="F1897" s="48" t="str">
        <f t="shared" si="494"/>
        <v>SSA VDR</v>
      </c>
      <c r="G1897" s="48" t="str">
        <f t="shared" si="495"/>
        <v xml:space="preserve">	SSA VDR</v>
      </c>
      <c r="H1897" s="20">
        <v>1888</v>
      </c>
      <c r="I1897" t="s">
        <v>16893</v>
      </c>
      <c r="J1897" t="s">
        <v>6260</v>
      </c>
      <c r="K1897" t="s">
        <v>6261</v>
      </c>
      <c r="L1897" t="s">
        <v>6262</v>
      </c>
      <c r="M1897" t="s">
        <v>6263</v>
      </c>
      <c r="N1897" t="s">
        <v>16894</v>
      </c>
      <c r="O1897" t="s">
        <v>16895</v>
      </c>
      <c r="P1897" t="s">
        <v>6266</v>
      </c>
      <c r="Q1897" t="s">
        <v>7217</v>
      </c>
      <c r="R1897" t="s">
        <v>6267</v>
      </c>
      <c r="S1897" t="s">
        <v>6575</v>
      </c>
      <c r="T1897" t="s">
        <v>6471</v>
      </c>
      <c r="U1897" t="s">
        <v>6575</v>
      </c>
      <c r="V1897" t="s">
        <v>6271</v>
      </c>
      <c r="W1897" t="s">
        <v>6576</v>
      </c>
      <c r="X1897" t="s">
        <v>6488</v>
      </c>
      <c r="Y1897" t="s">
        <v>6269</v>
      </c>
      <c r="Z1897" s="48" t="str">
        <f t="shared" si="496"/>
        <v>SSA VDR-10.121.16.17-KARELIBAUG_3/1-10.121.16.27-BARODA CITY_5/1</v>
      </c>
      <c r="AA1897" s="48">
        <f t="shared" si="497"/>
        <v>14</v>
      </c>
      <c r="AB1897" s="48">
        <f t="shared" si="498"/>
        <v>28</v>
      </c>
      <c r="AC1897" s="48">
        <f t="shared" si="499"/>
        <v>14</v>
      </c>
      <c r="AD1897" s="48">
        <f t="shared" si="500"/>
        <v>26</v>
      </c>
      <c r="AE1897" s="48" t="str">
        <f t="shared" si="501"/>
        <v>10.121.16.17</v>
      </c>
      <c r="AF1897" s="42" t="str">
        <f t="shared" si="502"/>
        <v>10.121.16.27</v>
      </c>
      <c r="AG1897" s="7" t="str">
        <f t="shared" si="503"/>
        <v xml:space="preserve"> FATEHGUNJ N2</v>
      </c>
      <c r="AH1897" s="7" t="str">
        <f t="shared" si="504"/>
        <v>Baroda CITY</v>
      </c>
      <c r="AI1897" s="7" t="str">
        <f t="shared" si="505"/>
        <v>S3P1</v>
      </c>
      <c r="AJ1897" s="7" t="str">
        <f t="shared" si="506"/>
        <v>S5P1</v>
      </c>
      <c r="AK1897" s="7" t="str">
        <f>IFERROR(VLOOKUP(Z1897,'PASTE-DL-ALARMS'!$Q$10:$W$2200,7,FALSE),"")</f>
        <v/>
      </c>
      <c r="AL1897" s="55" t="str">
        <f>IFERROR(VLOOKUP(Z1897,'PASTE-DL-ALARMS'!$Q$10:$W$2200,3,FALSE),"")</f>
        <v/>
      </c>
      <c r="AM1897" s="7" t="str">
        <f t="shared" si="507"/>
        <v>10.121.16.17_ FATEHGUNJ N2_S3P1</v>
      </c>
      <c r="AN1897" s="55" t="str">
        <f t="shared" si="508"/>
        <v>10.121.16.27_Baroda CITY_S5P1</v>
      </c>
      <c r="AO1897" s="72" t="e">
        <f t="shared" ca="1" si="509"/>
        <v>#VALUE!</v>
      </c>
      <c r="AP1897" s="7" t="str">
        <f>IFERROR(VLOOKUP(Z1897,'PASTE-DL-ALARMS'!$Q$10:$Z$2800,8,FALSE),"")</f>
        <v/>
      </c>
    </row>
    <row r="1898" spans="1:42" x14ac:dyDescent="0.25">
      <c r="A1898" s="20"/>
      <c r="B1898" s="20"/>
      <c r="C1898" s="20" t="str">
        <f>IF(D1898="Critical",MAX($C$8:C1897)+1,"")</f>
        <v/>
      </c>
      <c r="D1898" s="20" t="str">
        <f t="shared" si="493"/>
        <v>-</v>
      </c>
      <c r="E1898" s="20" t="str">
        <f>VLOOKUP('PASTE-DOWN-DL'!F1898,'SSA-CODE'!$D$4:$E$56,2,FALSE)</f>
        <v>HMR</v>
      </c>
      <c r="F1898" s="48" t="str">
        <f t="shared" si="494"/>
        <v>SSA HMR</v>
      </c>
      <c r="G1898" s="48" t="str">
        <f t="shared" si="495"/>
        <v xml:space="preserve">	SSA HMR</v>
      </c>
      <c r="H1898" s="20">
        <v>1889</v>
      </c>
      <c r="I1898" t="s">
        <v>16896</v>
      </c>
      <c r="J1898" t="s">
        <v>6260</v>
      </c>
      <c r="K1898" t="s">
        <v>6275</v>
      </c>
      <c r="L1898" t="s">
        <v>6262</v>
      </c>
      <c r="M1898" t="s">
        <v>6263</v>
      </c>
      <c r="N1898" t="s">
        <v>16897</v>
      </c>
      <c r="O1898" t="s">
        <v>16898</v>
      </c>
      <c r="P1898" t="s">
        <v>6266</v>
      </c>
      <c r="Q1898" t="s">
        <v>6776</v>
      </c>
      <c r="R1898" t="s">
        <v>6279</v>
      </c>
      <c r="S1898" t="s">
        <v>16899</v>
      </c>
      <c r="T1898" t="s">
        <v>6800</v>
      </c>
      <c r="U1898" t="s">
        <v>16899</v>
      </c>
      <c r="V1898" t="s">
        <v>6271</v>
      </c>
      <c r="W1898" t="s">
        <v>16900</v>
      </c>
      <c r="X1898" t="s">
        <v>16901</v>
      </c>
      <c r="Y1898" t="s">
        <v>6269</v>
      </c>
      <c r="Z1898" s="48" t="str">
        <f t="shared" si="496"/>
        <v>SSA HMR-10.121.25.182-Palate Hotel_A1 / S1P5-10.121.25.183-Royal Plaza_A1 / S2P5</v>
      </c>
      <c r="AA1898" s="48">
        <f t="shared" si="497"/>
        <v>15</v>
      </c>
      <c r="AB1898" s="48">
        <f t="shared" si="498"/>
        <v>27</v>
      </c>
      <c r="AC1898" s="48">
        <f t="shared" si="499"/>
        <v>15</v>
      </c>
      <c r="AD1898" s="48">
        <f t="shared" si="500"/>
        <v>28</v>
      </c>
      <c r="AE1898" s="48" t="str">
        <f t="shared" si="501"/>
        <v>10.121.25.183</v>
      </c>
      <c r="AF1898" s="42" t="str">
        <f t="shared" si="502"/>
        <v>10.121.25.182</v>
      </c>
      <c r="AG1898" s="7" t="str">
        <f t="shared" si="503"/>
        <v>Royal Plaza</v>
      </c>
      <c r="AH1898" s="7" t="str">
        <f t="shared" si="504"/>
        <v>Palate Hotel</v>
      </c>
      <c r="AI1898" s="7" t="str">
        <f t="shared" si="505"/>
        <v>S2P5</v>
      </c>
      <c r="AJ1898" s="7" t="str">
        <f t="shared" si="506"/>
        <v>S1P5</v>
      </c>
      <c r="AK1898" s="7" t="str">
        <f>IFERROR(VLOOKUP(Z1898,'PASTE-DL-ALARMS'!$Q$10:$W$2200,7,FALSE),"")</f>
        <v/>
      </c>
      <c r="AL1898" s="55" t="str">
        <f>IFERROR(VLOOKUP(Z1898,'PASTE-DL-ALARMS'!$Q$10:$W$2200,3,FALSE),"")</f>
        <v/>
      </c>
      <c r="AM1898" s="7" t="str">
        <f t="shared" si="507"/>
        <v>10.121.25.183_Royal Plaza_S2P5</v>
      </c>
      <c r="AN1898" s="55" t="str">
        <f t="shared" si="508"/>
        <v>10.121.25.182_Palate Hotel_S1P5</v>
      </c>
      <c r="AO1898" s="72" t="e">
        <f t="shared" ca="1" si="509"/>
        <v>#VALUE!</v>
      </c>
      <c r="AP1898" s="7" t="str">
        <f>IFERROR(VLOOKUP(Z1898,'PASTE-DL-ALARMS'!$Q$10:$Z$2800,8,FALSE),"")</f>
        <v/>
      </c>
    </row>
    <row r="1899" spans="1:42" x14ac:dyDescent="0.25">
      <c r="A1899" s="20"/>
      <c r="B1899" s="20"/>
      <c r="C1899" s="20" t="str">
        <f>IF(D1899="Critical",MAX($C$8:C1898)+1,"")</f>
        <v/>
      </c>
      <c r="D1899" s="20" t="str">
        <f t="shared" si="493"/>
        <v>-</v>
      </c>
      <c r="E1899" s="20" t="str">
        <f>VLOOKUP('PASTE-DOWN-DL'!F1899,'SSA-CODE'!$D$4:$E$56,2,FALSE)</f>
        <v>BUJ</v>
      </c>
      <c r="F1899" s="48" t="str">
        <f t="shared" si="494"/>
        <v>SSA BUJ</v>
      </c>
      <c r="G1899" s="48" t="str">
        <f t="shared" si="495"/>
        <v xml:space="preserve">	SSA BUJ</v>
      </c>
      <c r="H1899" s="20">
        <v>1890</v>
      </c>
      <c r="I1899" t="s">
        <v>16902</v>
      </c>
      <c r="J1899" t="s">
        <v>6260</v>
      </c>
      <c r="K1899" t="s">
        <v>6275</v>
      </c>
      <c r="L1899" t="s">
        <v>6262</v>
      </c>
      <c r="M1899" t="s">
        <v>6263</v>
      </c>
      <c r="N1899" t="s">
        <v>16903</v>
      </c>
      <c r="O1899" t="s">
        <v>16904</v>
      </c>
      <c r="P1899" t="s">
        <v>6266</v>
      </c>
      <c r="Q1899" t="s">
        <v>9853</v>
      </c>
      <c r="R1899" t="s">
        <v>6279</v>
      </c>
      <c r="S1899" t="s">
        <v>16905</v>
      </c>
      <c r="T1899" t="s">
        <v>6313</v>
      </c>
      <c r="U1899" t="s">
        <v>6346</v>
      </c>
      <c r="V1899" t="s">
        <v>6271</v>
      </c>
      <c r="W1899" t="s">
        <v>16906</v>
      </c>
      <c r="X1899" t="s">
        <v>16907</v>
      </c>
      <c r="Y1899" t="s">
        <v>6269</v>
      </c>
      <c r="Z1899" s="48" t="str">
        <f t="shared" si="496"/>
        <v>SSA BUJ-10.121.24.118-DC5 TE_1/5-10.121.24.126-Command Control_2/5</v>
      </c>
      <c r="AA1899" s="48">
        <f t="shared" si="497"/>
        <v>15</v>
      </c>
      <c r="AB1899" s="48">
        <f t="shared" si="498"/>
        <v>22</v>
      </c>
      <c r="AC1899" s="48">
        <f t="shared" si="499"/>
        <v>15</v>
      </c>
      <c r="AD1899" s="48">
        <f t="shared" si="500"/>
        <v>31</v>
      </c>
      <c r="AE1899" s="48" t="str">
        <f t="shared" si="501"/>
        <v>10.121.24.118</v>
      </c>
      <c r="AF1899" s="42" t="str">
        <f t="shared" si="502"/>
        <v>10.121.24.126</v>
      </c>
      <c r="AG1899" s="7" t="str">
        <f t="shared" si="503"/>
        <v>DC5 TE</v>
      </c>
      <c r="AH1899" s="7" t="str">
        <f t="shared" si="504"/>
        <v>Command Control</v>
      </c>
      <c r="AI1899" s="7" t="str">
        <f t="shared" si="505"/>
        <v>S1P5</v>
      </c>
      <c r="AJ1899" s="7" t="str">
        <f t="shared" si="506"/>
        <v>S2P5</v>
      </c>
      <c r="AK1899" s="7" t="str">
        <f>IFERROR(VLOOKUP(Z1899,'PASTE-DL-ALARMS'!$Q$10:$W$2200,7,FALSE),"")</f>
        <v/>
      </c>
      <c r="AL1899" s="55" t="str">
        <f>IFERROR(VLOOKUP(Z1899,'PASTE-DL-ALARMS'!$Q$10:$W$2200,3,FALSE),"")</f>
        <v/>
      </c>
      <c r="AM1899" s="7" t="str">
        <f t="shared" si="507"/>
        <v>10.121.24.118_DC5 TE_S1P5</v>
      </c>
      <c r="AN1899" s="55" t="str">
        <f t="shared" si="508"/>
        <v>10.121.24.126_Command Control_S2P5</v>
      </c>
      <c r="AO1899" s="72" t="e">
        <f t="shared" ca="1" si="509"/>
        <v>#VALUE!</v>
      </c>
      <c r="AP1899" s="7" t="str">
        <f>IFERROR(VLOOKUP(Z1899,'PASTE-DL-ALARMS'!$Q$10:$Z$2800,8,FALSE),"")</f>
        <v/>
      </c>
    </row>
    <row r="1900" spans="1:42" x14ac:dyDescent="0.25">
      <c r="A1900" s="20"/>
      <c r="B1900" s="20"/>
      <c r="C1900" s="20" t="str">
        <f>IF(D1900="Critical",MAX($C$8:C1899)+1,"")</f>
        <v/>
      </c>
      <c r="D1900" s="20" t="str">
        <f t="shared" si="493"/>
        <v>-</v>
      </c>
      <c r="E1900" s="20" t="str">
        <f>VLOOKUP('PASTE-DOWN-DL'!F1900,'SSA-CODE'!$D$4:$E$56,2,FALSE)</f>
        <v>VAL</v>
      </c>
      <c r="F1900" s="48" t="str">
        <f t="shared" si="494"/>
        <v>SSA VAL</v>
      </c>
      <c r="G1900" s="48" t="str">
        <f t="shared" si="495"/>
        <v xml:space="preserve">	SSA VAL</v>
      </c>
      <c r="H1900" s="20">
        <v>1891</v>
      </c>
      <c r="I1900" t="s">
        <v>16908</v>
      </c>
      <c r="J1900" t="s">
        <v>6260</v>
      </c>
      <c r="K1900" t="s">
        <v>6275</v>
      </c>
      <c r="L1900" t="s">
        <v>6262</v>
      </c>
      <c r="M1900" t="s">
        <v>6263</v>
      </c>
      <c r="N1900" t="s">
        <v>16909</v>
      </c>
      <c r="O1900" t="s">
        <v>16910</v>
      </c>
      <c r="P1900" t="s">
        <v>6266</v>
      </c>
      <c r="Q1900" t="s">
        <v>7354</v>
      </c>
      <c r="R1900" t="s">
        <v>6279</v>
      </c>
      <c r="S1900" t="s">
        <v>16911</v>
      </c>
      <c r="T1900" t="s">
        <v>6304</v>
      </c>
      <c r="U1900" t="s">
        <v>6931</v>
      </c>
      <c r="V1900" t="s">
        <v>6271</v>
      </c>
      <c r="W1900" t="s">
        <v>16912</v>
      </c>
      <c r="X1900" t="s">
        <v>6488</v>
      </c>
      <c r="Y1900" t="s">
        <v>6269</v>
      </c>
      <c r="Z1900" s="48" t="str">
        <f t="shared" si="496"/>
        <v>SSA VAL-10.121.16.71-Vapi_WTR_AM_3/6-10.121.68.92-VAPI ROYAL TWIN_1/5</v>
      </c>
      <c r="AA1900" s="48">
        <f t="shared" si="497"/>
        <v>14</v>
      </c>
      <c r="AB1900" s="48">
        <f t="shared" si="498"/>
        <v>19</v>
      </c>
      <c r="AC1900" s="48">
        <f t="shared" si="499"/>
        <v>14</v>
      </c>
      <c r="AD1900" s="48">
        <f t="shared" si="500"/>
        <v>30</v>
      </c>
      <c r="AE1900" s="48" t="str">
        <f t="shared" si="501"/>
        <v>10.121.16.71</v>
      </c>
      <c r="AF1900" s="42" t="str">
        <f t="shared" si="502"/>
        <v>10.121.16.85</v>
      </c>
      <c r="AG1900" s="7" t="str">
        <f t="shared" si="503"/>
        <v>Vapi</v>
      </c>
      <c r="AH1900" s="7" t="str">
        <f t="shared" si="504"/>
        <v>VAPI ROYAL TWIN</v>
      </c>
      <c r="AI1900" s="7" t="str">
        <f t="shared" si="505"/>
        <v>S3P6</v>
      </c>
      <c r="AJ1900" s="7" t="str">
        <f t="shared" si="506"/>
        <v>S1P5</v>
      </c>
      <c r="AK1900" s="7" t="str">
        <f>IFERROR(VLOOKUP(Z1900,'PASTE-DL-ALARMS'!$Q$10:$W$2200,7,FALSE),"")</f>
        <v/>
      </c>
      <c r="AL1900" s="55" t="str">
        <f>IFERROR(VLOOKUP(Z1900,'PASTE-DL-ALARMS'!$Q$10:$W$2200,3,FALSE),"")</f>
        <v/>
      </c>
      <c r="AM1900" s="7" t="str">
        <f t="shared" si="507"/>
        <v>10.121.16.71_Vapi_S3P6</v>
      </c>
      <c r="AN1900" s="55" t="str">
        <f t="shared" si="508"/>
        <v>10.121.16.85_VAPI ROYAL TWIN_S1P5</v>
      </c>
      <c r="AO1900" s="72" t="e">
        <f t="shared" ca="1" si="509"/>
        <v>#VALUE!</v>
      </c>
      <c r="AP1900" s="7" t="str">
        <f>IFERROR(VLOOKUP(Z1900,'PASTE-DL-ALARMS'!$Q$10:$Z$2800,8,FALSE),"")</f>
        <v/>
      </c>
    </row>
    <row r="1901" spans="1:42" x14ac:dyDescent="0.25">
      <c r="A1901" s="20"/>
      <c r="B1901" s="20"/>
      <c r="C1901" s="20" t="str">
        <f>IF(D1901="Critical",MAX($C$8:C1900)+1,"")</f>
        <v/>
      </c>
      <c r="D1901" s="20" t="str">
        <f t="shared" si="493"/>
        <v>-</v>
      </c>
      <c r="E1901" s="20" t="str">
        <f>VLOOKUP('PASTE-DOWN-DL'!F1901,'SSA-CODE'!$D$4:$E$56,2,FALSE)</f>
        <v>RJT</v>
      </c>
      <c r="F1901" s="48" t="str">
        <f t="shared" si="494"/>
        <v>SSA RJ</v>
      </c>
      <c r="G1901" s="48" t="str">
        <f t="shared" si="495"/>
        <v xml:space="preserve">	SSA RJ</v>
      </c>
      <c r="H1901" s="20">
        <v>1892</v>
      </c>
      <c r="I1901" t="s">
        <v>19555</v>
      </c>
      <c r="J1901" t="s">
        <v>6260</v>
      </c>
      <c r="K1901" t="s">
        <v>6261</v>
      </c>
      <c r="L1901" t="s">
        <v>6262</v>
      </c>
      <c r="M1901" t="s">
        <v>6263</v>
      </c>
      <c r="N1901" t="s">
        <v>16913</v>
      </c>
      <c r="O1901" t="s">
        <v>16914</v>
      </c>
      <c r="P1901" t="s">
        <v>6266</v>
      </c>
      <c r="Q1901" t="s">
        <v>6507</v>
      </c>
      <c r="R1901" t="s">
        <v>6784</v>
      </c>
      <c r="S1901" t="s">
        <v>16915</v>
      </c>
      <c r="T1901" t="s">
        <v>6471</v>
      </c>
      <c r="U1901" t="s">
        <v>7012</v>
      </c>
      <c r="V1901" t="s">
        <v>6271</v>
      </c>
      <c r="W1901" t="s">
        <v>16916</v>
      </c>
      <c r="X1901" t="s">
        <v>19556</v>
      </c>
      <c r="Y1901" t="s">
        <v>6269</v>
      </c>
      <c r="Z1901" s="48" t="str">
        <f t="shared" si="496"/>
        <v>SSA RJ-10.121.17.9-RJ BHAKTINAGAR_3/1-10.121.17.25-RAJKOT KR2_5/1</v>
      </c>
      <c r="AA1901" s="48">
        <f t="shared" si="497"/>
        <v>13</v>
      </c>
      <c r="AB1901" s="48">
        <f t="shared" si="498"/>
        <v>28</v>
      </c>
      <c r="AC1901" s="48">
        <f t="shared" si="499"/>
        <v>14</v>
      </c>
      <c r="AD1901" s="48">
        <f t="shared" si="500"/>
        <v>25</v>
      </c>
      <c r="AE1901" s="48" t="str">
        <f t="shared" si="501"/>
        <v>10.121.17.9</v>
      </c>
      <c r="AF1901" s="42" t="str">
        <f t="shared" si="502"/>
        <v>10.121.17.25</v>
      </c>
      <c r="AG1901" s="7" t="str">
        <f t="shared" si="503"/>
        <v>RJ BHAKTINAGAR</v>
      </c>
      <c r="AH1901" s="7" t="str">
        <f t="shared" si="504"/>
        <v>RAJKOT KR2</v>
      </c>
      <c r="AI1901" s="7" t="str">
        <f t="shared" si="505"/>
        <v>S3P1</v>
      </c>
      <c r="AJ1901" s="7" t="str">
        <f t="shared" si="506"/>
        <v>S5P1</v>
      </c>
      <c r="AK1901" s="7" t="str">
        <f>IFERROR(VLOOKUP(Z1901,'PASTE-DL-ALARMS'!$Q$10:$W$2200,7,FALSE),"")</f>
        <v/>
      </c>
      <c r="AL1901" s="55" t="str">
        <f>IFERROR(VLOOKUP(Z1901,'PASTE-DL-ALARMS'!$Q$10:$W$2200,3,FALSE),"")</f>
        <v/>
      </c>
      <c r="AM1901" s="7" t="str">
        <f t="shared" si="507"/>
        <v>10.121.17.9_RJ BHAKTINAGAR_S3P1</v>
      </c>
      <c r="AN1901" s="55" t="str">
        <f t="shared" si="508"/>
        <v>10.121.17.25_RAJKOT KR2_S5P1</v>
      </c>
      <c r="AO1901" s="72" t="e">
        <f t="shared" ca="1" si="509"/>
        <v>#VALUE!</v>
      </c>
      <c r="AP1901" s="7" t="str">
        <f>IFERROR(VLOOKUP(Z1901,'PASTE-DL-ALARMS'!$Q$10:$Z$2800,8,FALSE),"")</f>
        <v/>
      </c>
    </row>
    <row r="1902" spans="1:42" x14ac:dyDescent="0.25">
      <c r="A1902" s="20"/>
      <c r="B1902" s="20"/>
      <c r="C1902" s="20" t="str">
        <f>IF(D1902="Critical",MAX($C$8:C1901)+1,"")</f>
        <v/>
      </c>
      <c r="D1902" s="20" t="str">
        <f t="shared" si="493"/>
        <v>-</v>
      </c>
      <c r="E1902" s="20" t="str">
        <f>VLOOKUP('PASTE-DOWN-DL'!F1902,'SSA-CODE'!$D$4:$E$56,2,FALSE)</f>
        <v>JND</v>
      </c>
      <c r="F1902" s="48" t="str">
        <f t="shared" si="494"/>
        <v>SSA JND</v>
      </c>
      <c r="G1902" s="48" t="str">
        <f t="shared" si="495"/>
        <v xml:space="preserve">	SSA JND</v>
      </c>
      <c r="H1902" s="20">
        <v>1893</v>
      </c>
      <c r="I1902" t="s">
        <v>19557</v>
      </c>
      <c r="J1902" t="s">
        <v>6260</v>
      </c>
      <c r="K1902" t="s">
        <v>6275</v>
      </c>
      <c r="L1902" t="s">
        <v>6262</v>
      </c>
      <c r="M1902" t="s">
        <v>6263</v>
      </c>
      <c r="N1902" t="s">
        <v>16917</v>
      </c>
      <c r="O1902" t="s">
        <v>16918</v>
      </c>
      <c r="P1902" t="s">
        <v>6266</v>
      </c>
      <c r="Q1902" t="s">
        <v>6894</v>
      </c>
      <c r="R1902" t="s">
        <v>6279</v>
      </c>
      <c r="S1902" t="s">
        <v>6269</v>
      </c>
      <c r="T1902" t="s">
        <v>6715</v>
      </c>
      <c r="U1902" t="s">
        <v>6269</v>
      </c>
      <c r="V1902" t="s">
        <v>6271</v>
      </c>
      <c r="W1902" t="s">
        <v>16919</v>
      </c>
      <c r="X1902" t="s">
        <v>19558</v>
      </c>
      <c r="Y1902" t="s">
        <v>6269</v>
      </c>
      <c r="Z1902" s="48" t="str">
        <f t="shared" si="496"/>
        <v>SSA JND-10.121.97.214-DIU2_3/5-10.121.97.234-IIIT DIU_1/5</v>
      </c>
      <c r="AA1902" s="48">
        <f t="shared" si="497"/>
        <v>15</v>
      </c>
      <c r="AB1902" s="48">
        <f t="shared" si="498"/>
        <v>21</v>
      </c>
      <c r="AC1902" s="48">
        <f t="shared" si="499"/>
        <v>15</v>
      </c>
      <c r="AD1902" s="48">
        <f t="shared" si="500"/>
        <v>24</v>
      </c>
      <c r="AE1902" s="48" t="str">
        <f t="shared" si="501"/>
        <v>10.121.97.214</v>
      </c>
      <c r="AF1902" s="42" t="str">
        <f t="shared" si="502"/>
        <v>10.121.97.234</v>
      </c>
      <c r="AG1902" s="7" t="str">
        <f t="shared" si="503"/>
        <v>DIU 2</v>
      </c>
      <c r="AH1902" s="7" t="str">
        <f t="shared" si="504"/>
        <v>IIIT DIU</v>
      </c>
      <c r="AI1902" s="7" t="str">
        <f t="shared" si="505"/>
        <v>S3P5</v>
      </c>
      <c r="AJ1902" s="7" t="str">
        <f t="shared" si="506"/>
        <v>S1P5</v>
      </c>
      <c r="AK1902" s="7" t="str">
        <f>IFERROR(VLOOKUP(Z1902,'PASTE-DL-ALARMS'!$Q$10:$W$2200,7,FALSE),"")</f>
        <v/>
      </c>
      <c r="AL1902" s="55" t="str">
        <f>IFERROR(VLOOKUP(Z1902,'PASTE-DL-ALARMS'!$Q$10:$W$2200,3,FALSE),"")</f>
        <v/>
      </c>
      <c r="AM1902" s="7" t="str">
        <f t="shared" si="507"/>
        <v>10.121.97.214_DIU 2_S3P5</v>
      </c>
      <c r="AN1902" s="55" t="str">
        <f t="shared" si="508"/>
        <v>10.121.97.234_IIIT DIU_S1P5</v>
      </c>
      <c r="AO1902" s="72" t="e">
        <f t="shared" ca="1" si="509"/>
        <v>#VALUE!</v>
      </c>
      <c r="AP1902" s="7" t="str">
        <f>IFERROR(VLOOKUP(Z1902,'PASTE-DL-ALARMS'!$Q$10:$Z$2800,8,FALSE),"")</f>
        <v/>
      </c>
    </row>
    <row r="1903" spans="1:42" x14ac:dyDescent="0.25">
      <c r="A1903" s="20"/>
      <c r="B1903" s="20"/>
      <c r="C1903" s="20" t="str">
        <f>IF(D1903="Critical",MAX($C$8:C1902)+1,"")</f>
        <v/>
      </c>
      <c r="D1903" s="20" t="str">
        <f t="shared" si="493"/>
        <v>-</v>
      </c>
      <c r="E1903" s="20" t="str">
        <f>VLOOKUP('PASTE-DOWN-DL'!F1903,'SSA-CODE'!$D$4:$E$56,2,FALSE)</f>
        <v>RJT</v>
      </c>
      <c r="F1903" s="48" t="str">
        <f t="shared" si="494"/>
        <v>SSA RJ</v>
      </c>
      <c r="G1903" s="48" t="str">
        <f t="shared" si="495"/>
        <v xml:space="preserve">	SSA RJ</v>
      </c>
      <c r="H1903" s="20">
        <v>1894</v>
      </c>
      <c r="I1903" t="s">
        <v>16920</v>
      </c>
      <c r="J1903" t="s">
        <v>6260</v>
      </c>
      <c r="K1903" t="s">
        <v>6275</v>
      </c>
      <c r="L1903" t="s">
        <v>6262</v>
      </c>
      <c r="M1903" t="s">
        <v>6263</v>
      </c>
      <c r="N1903" t="s">
        <v>16921</v>
      </c>
      <c r="O1903" t="s">
        <v>16922</v>
      </c>
      <c r="P1903" t="s">
        <v>6266</v>
      </c>
      <c r="Q1903" t="s">
        <v>7217</v>
      </c>
      <c r="R1903" t="s">
        <v>6279</v>
      </c>
      <c r="S1903" t="s">
        <v>16923</v>
      </c>
      <c r="T1903" t="s">
        <v>6471</v>
      </c>
      <c r="U1903" t="s">
        <v>7012</v>
      </c>
      <c r="V1903" t="s">
        <v>6271</v>
      </c>
      <c r="W1903" t="s">
        <v>16924</v>
      </c>
      <c r="X1903" t="s">
        <v>16925</v>
      </c>
      <c r="Y1903" t="s">
        <v>6269</v>
      </c>
      <c r="Z1903" s="48" t="str">
        <f t="shared" si="496"/>
        <v>SSA RJ-10.121.19.79-METODA-10.121.17.33-KhirshraVLG</v>
      </c>
      <c r="AA1903" s="48">
        <f t="shared" si="497"/>
        <v>14</v>
      </c>
      <c r="AB1903" s="48">
        <f t="shared" si="498"/>
        <v>26</v>
      </c>
      <c r="AC1903" s="48">
        <f t="shared" si="499"/>
        <v>14</v>
      </c>
      <c r="AD1903" s="48">
        <f t="shared" si="500"/>
        <v>21</v>
      </c>
      <c r="AE1903" s="48" t="str">
        <f t="shared" si="501"/>
        <v>10.121.19.82</v>
      </c>
      <c r="AF1903" s="42" t="str">
        <f t="shared" si="502"/>
        <v>10.121.19.79</v>
      </c>
      <c r="AG1903" s="7" t="str">
        <f t="shared" si="503"/>
        <v>KhirshraVLG</v>
      </c>
      <c r="AH1903" s="7" t="str">
        <f t="shared" si="504"/>
        <v>METODA</v>
      </c>
      <c r="AI1903" s="7" t="str">
        <f t="shared" si="505"/>
        <v>S1P5</v>
      </c>
      <c r="AJ1903" s="7" t="str">
        <f t="shared" si="506"/>
        <v>S4P4</v>
      </c>
      <c r="AK1903" s="7" t="str">
        <f>IFERROR(VLOOKUP(Z1903,'PASTE-DL-ALARMS'!$Q$10:$W$2200,7,FALSE),"")</f>
        <v/>
      </c>
      <c r="AL1903" s="55" t="str">
        <f>IFERROR(VLOOKUP(Z1903,'PASTE-DL-ALARMS'!$Q$10:$W$2200,3,FALSE),"")</f>
        <v/>
      </c>
      <c r="AM1903" s="7" t="str">
        <f t="shared" si="507"/>
        <v>10.121.19.82_KhirshraVLG_S1P5</v>
      </c>
      <c r="AN1903" s="55" t="str">
        <f t="shared" si="508"/>
        <v>10.121.19.79_METODA_S4P4</v>
      </c>
      <c r="AO1903" s="72" t="e">
        <f t="shared" ca="1" si="509"/>
        <v>#VALUE!</v>
      </c>
      <c r="AP1903" s="7" t="str">
        <f>IFERROR(VLOOKUP(Z1903,'PASTE-DL-ALARMS'!$Q$10:$Z$2800,8,FALSE),"")</f>
        <v/>
      </c>
    </row>
    <row r="1904" spans="1:42" x14ac:dyDescent="0.25">
      <c r="A1904" s="20"/>
      <c r="B1904" s="20"/>
      <c r="C1904" s="20" t="str">
        <f>IF(D1904="Critical",MAX($C$8:C1903)+1,"")</f>
        <v/>
      </c>
      <c r="D1904" s="20" t="str">
        <f t="shared" si="493"/>
        <v>-</v>
      </c>
      <c r="E1904" s="20" t="str">
        <f>VLOOKUP('PASTE-DOWN-DL'!F1904,'SSA-CODE'!$D$4:$E$56,2,FALSE)</f>
        <v>MSN</v>
      </c>
      <c r="F1904" s="48" t="str">
        <f t="shared" si="494"/>
        <v>SSA MEH</v>
      </c>
      <c r="G1904" s="48" t="str">
        <f t="shared" si="495"/>
        <v xml:space="preserve">	SSA MEH</v>
      </c>
      <c r="H1904" s="20">
        <v>1895</v>
      </c>
      <c r="I1904" t="s">
        <v>16926</v>
      </c>
      <c r="J1904" t="s">
        <v>6260</v>
      </c>
      <c r="K1904" t="s">
        <v>6275</v>
      </c>
      <c r="L1904" t="s">
        <v>6262</v>
      </c>
      <c r="M1904" t="s">
        <v>6263</v>
      </c>
      <c r="N1904" t="s">
        <v>16927</v>
      </c>
      <c r="O1904" t="s">
        <v>16928</v>
      </c>
      <c r="P1904" t="s">
        <v>6266</v>
      </c>
      <c r="Q1904" t="s">
        <v>6565</v>
      </c>
      <c r="R1904" t="s">
        <v>7018</v>
      </c>
      <c r="S1904" t="s">
        <v>16929</v>
      </c>
      <c r="T1904" t="s">
        <v>6500</v>
      </c>
      <c r="U1904" t="s">
        <v>6989</v>
      </c>
      <c r="V1904" t="s">
        <v>6271</v>
      </c>
      <c r="W1904" t="s">
        <v>16930</v>
      </c>
      <c r="X1904" t="s">
        <v>6488</v>
      </c>
      <c r="Y1904" t="s">
        <v>6269</v>
      </c>
      <c r="Z1904" s="48" t="str">
        <f t="shared" si="496"/>
        <v>SSA MEH-10.121.25.100_LANGHNAJ BTS_1/5-10.121.25.106-Akhaj Exe_2/5</v>
      </c>
      <c r="AA1904" s="48">
        <f t="shared" si="497"/>
        <v>15</v>
      </c>
      <c r="AB1904" s="48">
        <f t="shared" si="498"/>
        <v>28</v>
      </c>
      <c r="AC1904" s="48">
        <f t="shared" si="499"/>
        <v>15</v>
      </c>
      <c r="AD1904" s="48">
        <f t="shared" si="500"/>
        <v>25</v>
      </c>
      <c r="AE1904" s="48" t="str">
        <f t="shared" si="501"/>
        <v>10.121.25.100</v>
      </c>
      <c r="AF1904" s="42" t="str">
        <f t="shared" si="502"/>
        <v>10.121.25.106</v>
      </c>
      <c r="AG1904" s="7" t="str">
        <f t="shared" si="503"/>
        <v>LANGHNAJ BTS</v>
      </c>
      <c r="AH1904" s="7" t="str">
        <f t="shared" si="504"/>
        <v>Akhaj Exe</v>
      </c>
      <c r="AI1904" s="7" t="str">
        <f t="shared" si="505"/>
        <v>S1P5</v>
      </c>
      <c r="AJ1904" s="7" t="str">
        <f t="shared" si="506"/>
        <v>S2P5</v>
      </c>
      <c r="AK1904" s="7" t="str">
        <f>IFERROR(VLOOKUP(Z1904,'PASTE-DL-ALARMS'!$Q$10:$W$2200,7,FALSE),"")</f>
        <v/>
      </c>
      <c r="AL1904" s="55" t="str">
        <f>IFERROR(VLOOKUP(Z1904,'PASTE-DL-ALARMS'!$Q$10:$W$2200,3,FALSE),"")</f>
        <v/>
      </c>
      <c r="AM1904" s="7" t="str">
        <f t="shared" si="507"/>
        <v>10.121.25.100_LANGHNAJ BTS_S1P5</v>
      </c>
      <c r="AN1904" s="55" t="str">
        <f t="shared" si="508"/>
        <v>10.121.25.106_Akhaj Exe_S2P5</v>
      </c>
      <c r="AO1904" s="72" t="e">
        <f t="shared" ca="1" si="509"/>
        <v>#VALUE!</v>
      </c>
      <c r="AP1904" s="7" t="str">
        <f>IFERROR(VLOOKUP(Z1904,'PASTE-DL-ALARMS'!$Q$10:$Z$2800,8,FALSE),"")</f>
        <v/>
      </c>
    </row>
    <row r="1905" spans="1:42" x14ac:dyDescent="0.25">
      <c r="A1905" s="20"/>
      <c r="B1905" s="20"/>
      <c r="C1905" s="20">
        <f>IF(D1905="Critical",MAX($C$8:C1904)+1,"")</f>
        <v>71</v>
      </c>
      <c r="D1905" s="20" t="str">
        <f t="shared" si="493"/>
        <v>Critical</v>
      </c>
      <c r="E1905" s="20" t="str">
        <f>VLOOKUP('PASTE-DOWN-DL'!F1905,'SSA-CODE'!$D$4:$E$56,2,FALSE)</f>
        <v>BCH</v>
      </c>
      <c r="F1905" s="48" t="str">
        <f t="shared" si="494"/>
        <v>SSA BCH</v>
      </c>
      <c r="G1905" s="48" t="str">
        <f t="shared" si="495"/>
        <v xml:space="preserve">	SSA BCH</v>
      </c>
      <c r="H1905" s="20">
        <v>1896</v>
      </c>
      <c r="I1905" t="s">
        <v>16931</v>
      </c>
      <c r="J1905" t="s">
        <v>6260</v>
      </c>
      <c r="K1905" t="s">
        <v>6275</v>
      </c>
      <c r="L1905" t="s">
        <v>6262</v>
      </c>
      <c r="M1905" t="s">
        <v>6263</v>
      </c>
      <c r="N1905" t="s">
        <v>16932</v>
      </c>
      <c r="O1905" t="s">
        <v>16933</v>
      </c>
      <c r="P1905" t="s">
        <v>6484</v>
      </c>
      <c r="Q1905" t="s">
        <v>6882</v>
      </c>
      <c r="R1905" t="s">
        <v>6279</v>
      </c>
      <c r="S1905" t="s">
        <v>7005</v>
      </c>
      <c r="T1905" t="s">
        <v>6425</v>
      </c>
      <c r="U1905" t="s">
        <v>7005</v>
      </c>
      <c r="V1905" t="s">
        <v>6271</v>
      </c>
      <c r="W1905" t="s">
        <v>16934</v>
      </c>
      <c r="X1905" t="s">
        <v>16935</v>
      </c>
      <c r="Y1905" t="s">
        <v>6269</v>
      </c>
      <c r="Z1905" s="48" t="str">
        <f t="shared" si="496"/>
        <v>SSA BCH-10.121.24.207-OBHA_1/5-10.121.24.208-ILAV_2/5</v>
      </c>
      <c r="AA1905" s="48">
        <f t="shared" si="497"/>
        <v>15</v>
      </c>
      <c r="AB1905" s="48">
        <f t="shared" si="498"/>
        <v>20</v>
      </c>
      <c r="AC1905" s="48">
        <f t="shared" si="499"/>
        <v>15</v>
      </c>
      <c r="AD1905" s="48">
        <f t="shared" si="500"/>
        <v>20</v>
      </c>
      <c r="AE1905" s="48" t="str">
        <f t="shared" si="501"/>
        <v>10.121.24.207</v>
      </c>
      <c r="AF1905" s="42" t="str">
        <f t="shared" si="502"/>
        <v>10.121.24.208</v>
      </c>
      <c r="AG1905" s="7" t="str">
        <f t="shared" si="503"/>
        <v>OBHA</v>
      </c>
      <c r="AH1905" s="7" t="str">
        <f t="shared" si="504"/>
        <v>ILAV</v>
      </c>
      <c r="AI1905" s="7" t="str">
        <f t="shared" si="505"/>
        <v>S1P5</v>
      </c>
      <c r="AJ1905" s="7" t="str">
        <f t="shared" si="506"/>
        <v>S2P5</v>
      </c>
      <c r="AK1905" s="7" t="str">
        <f>IFERROR(VLOOKUP(Z1905,'PASTE-DL-ALARMS'!$Q$10:$W$2200,7,FALSE),"")</f>
        <v>03-05-2026</v>
      </c>
      <c r="AL1905" s="55" t="str">
        <f>IFERROR(VLOOKUP(Z1905,'PASTE-DL-ALARMS'!$Q$10:$W$2200,3,FALSE),"")</f>
        <v>10:46:25</v>
      </c>
      <c r="AM1905" s="7" t="str">
        <f t="shared" si="507"/>
        <v>10.121.24.207_OBHA_S1P5</v>
      </c>
      <c r="AN1905" s="55" t="str">
        <f t="shared" si="508"/>
        <v>10.121.24.208_ILAV_S2P5</v>
      </c>
      <c r="AO1905" s="72">
        <f t="shared" ca="1" si="509"/>
        <v>12</v>
      </c>
      <c r="AP1905" s="7" t="str">
        <f>IFERROR(VLOOKUP(Z1905,'PASTE-DL-ALARMS'!$Q$10:$Z$2800,8,FALSE),"")</f>
        <v xml:space="preserve">	2026/05/03,10:46:25</v>
      </c>
    </row>
    <row r="1906" spans="1:42" x14ac:dyDescent="0.25">
      <c r="A1906" s="20"/>
      <c r="B1906" s="20"/>
      <c r="C1906" s="20" t="str">
        <f>IF(D1906="Critical",MAX($C$8:C1905)+1,"")</f>
        <v/>
      </c>
      <c r="D1906" s="20" t="str">
        <f t="shared" si="493"/>
        <v>-</v>
      </c>
      <c r="E1906" s="20" t="str">
        <f>VLOOKUP('PASTE-DOWN-DL'!F1906,'SSA-CODE'!$D$4:$E$56,2,FALSE)</f>
        <v>AHD</v>
      </c>
      <c r="F1906" s="48" t="str">
        <f t="shared" si="494"/>
        <v>SSA AM</v>
      </c>
      <c r="G1906" s="48" t="str">
        <f t="shared" si="495"/>
        <v xml:space="preserve">	SSA AM</v>
      </c>
      <c r="H1906" s="20">
        <v>1897</v>
      </c>
      <c r="I1906" t="s">
        <v>16936</v>
      </c>
      <c r="J1906" t="s">
        <v>6260</v>
      </c>
      <c r="K1906" t="s">
        <v>6261</v>
      </c>
      <c r="L1906" t="s">
        <v>6262</v>
      </c>
      <c r="M1906" t="s">
        <v>6263</v>
      </c>
      <c r="N1906" t="s">
        <v>16937</v>
      </c>
      <c r="O1906" t="s">
        <v>16938</v>
      </c>
      <c r="P1906" t="s">
        <v>6266</v>
      </c>
      <c r="Q1906" t="s">
        <v>6368</v>
      </c>
      <c r="R1906" t="s">
        <v>6369</v>
      </c>
      <c r="S1906" t="s">
        <v>6269</v>
      </c>
      <c r="T1906" t="s">
        <v>6602</v>
      </c>
      <c r="U1906" t="s">
        <v>6269</v>
      </c>
      <c r="V1906" t="s">
        <v>6271</v>
      </c>
      <c r="W1906" t="s">
        <v>16939</v>
      </c>
      <c r="X1906" t="s">
        <v>16940</v>
      </c>
      <c r="Y1906" t="s">
        <v>16941</v>
      </c>
      <c r="Z1906" s="48" t="str">
        <f t="shared" si="496"/>
        <v>SSA AM-10.121.18.144-TN725B_RPG_B2\S4P1-10.121.18.145-TN725B_BPN_B2\S3P1</v>
      </c>
      <c r="AA1906" s="48">
        <f t="shared" si="497"/>
        <v>15</v>
      </c>
      <c r="AB1906" s="48">
        <f t="shared" si="498"/>
        <v>25</v>
      </c>
      <c r="AC1906" s="48">
        <f t="shared" si="499"/>
        <v>15</v>
      </c>
      <c r="AD1906" s="48">
        <f t="shared" si="500"/>
        <v>27</v>
      </c>
      <c r="AE1906" s="48" t="str">
        <f t="shared" si="501"/>
        <v>10.121.18.145</v>
      </c>
      <c r="AF1906" s="42" t="str">
        <f t="shared" si="502"/>
        <v>10.121.18.144</v>
      </c>
      <c r="AG1906" s="7" t="str">
        <f t="shared" si="503"/>
        <v>Bapunagar</v>
      </c>
      <c r="AH1906" s="7" t="str">
        <f t="shared" si="504"/>
        <v>Raipur Gate</v>
      </c>
      <c r="AI1906" s="7" t="str">
        <f t="shared" si="505"/>
        <v>S3P1</v>
      </c>
      <c r="AJ1906" s="7" t="str">
        <f t="shared" si="506"/>
        <v>S4P1</v>
      </c>
      <c r="AK1906" s="7" t="str">
        <f>IFERROR(VLOOKUP(Z1906,'PASTE-DL-ALARMS'!$Q$10:$W$2200,7,FALSE),"")</f>
        <v/>
      </c>
      <c r="AL1906" s="55" t="str">
        <f>IFERROR(VLOOKUP(Z1906,'PASTE-DL-ALARMS'!$Q$10:$W$2200,3,FALSE),"")</f>
        <v/>
      </c>
      <c r="AM1906" s="7" t="str">
        <f t="shared" si="507"/>
        <v>10.121.18.145_Bapunagar_S3P1</v>
      </c>
      <c r="AN1906" s="55" t="str">
        <f t="shared" si="508"/>
        <v>10.121.18.144_Raipur Gate_S4P1</v>
      </c>
      <c r="AO1906" s="72" t="e">
        <f t="shared" ca="1" si="509"/>
        <v>#VALUE!</v>
      </c>
      <c r="AP1906" s="7" t="str">
        <f>IFERROR(VLOOKUP(Z1906,'PASTE-DL-ALARMS'!$Q$10:$Z$2800,8,FALSE),"")</f>
        <v/>
      </c>
    </row>
    <row r="1907" spans="1:42" x14ac:dyDescent="0.25">
      <c r="A1907" s="20"/>
      <c r="B1907" s="20"/>
      <c r="C1907" s="20" t="str">
        <f>IF(D1907="Critical",MAX($C$8:C1906)+1,"")</f>
        <v/>
      </c>
      <c r="D1907" s="20" t="str">
        <f t="shared" si="493"/>
        <v>-</v>
      </c>
      <c r="E1907" s="20" t="str">
        <f>VLOOKUP('PASTE-DOWN-DL'!F1907,'SSA-CODE'!$D$4:$E$56,2,FALSE)</f>
        <v>AHD</v>
      </c>
      <c r="F1907" s="48" t="str">
        <f t="shared" si="494"/>
        <v>SSA AM</v>
      </c>
      <c r="G1907" s="48" t="str">
        <f t="shared" si="495"/>
        <v xml:space="preserve">	SSA AM</v>
      </c>
      <c r="H1907" s="20">
        <v>1898</v>
      </c>
      <c r="I1907" t="s">
        <v>19559</v>
      </c>
      <c r="J1907" t="s">
        <v>6260</v>
      </c>
      <c r="K1907" t="s">
        <v>6275</v>
      </c>
      <c r="L1907" t="s">
        <v>6262</v>
      </c>
      <c r="M1907" t="s">
        <v>6263</v>
      </c>
      <c r="N1907" t="s">
        <v>16947</v>
      </c>
      <c r="O1907" t="s">
        <v>16948</v>
      </c>
      <c r="P1907" t="s">
        <v>6266</v>
      </c>
      <c r="Q1907" t="s">
        <v>7090</v>
      </c>
      <c r="R1907" t="s">
        <v>7090</v>
      </c>
      <c r="S1907" t="s">
        <v>16949</v>
      </c>
      <c r="T1907" t="s">
        <v>6486</v>
      </c>
      <c r="U1907" t="s">
        <v>6723</v>
      </c>
      <c r="V1907" t="s">
        <v>6271</v>
      </c>
      <c r="W1907" t="s">
        <v>16950</v>
      </c>
      <c r="X1907" t="s">
        <v>19560</v>
      </c>
      <c r="Y1907" t="s">
        <v>6269</v>
      </c>
      <c r="Z1907" s="48" t="str">
        <f t="shared" si="496"/>
        <v>SSA AM-10.121.18.192-LDRP_2/5-10.121.18.242-FCI CITY_2/5</v>
      </c>
      <c r="AA1907" s="48">
        <f t="shared" si="497"/>
        <v>15</v>
      </c>
      <c r="AB1907" s="48">
        <f t="shared" si="498"/>
        <v>20</v>
      </c>
      <c r="AC1907" s="48">
        <f t="shared" si="499"/>
        <v>15</v>
      </c>
      <c r="AD1907" s="48">
        <f t="shared" si="500"/>
        <v>24</v>
      </c>
      <c r="AE1907" s="48" t="str">
        <f t="shared" si="501"/>
        <v>10.121.18.192</v>
      </c>
      <c r="AF1907" s="42" t="str">
        <f t="shared" si="502"/>
        <v>10.121.18.242</v>
      </c>
      <c r="AG1907" s="7" t="str">
        <f t="shared" si="503"/>
        <v>LDRP</v>
      </c>
      <c r="AH1907" s="7" t="str">
        <f t="shared" si="504"/>
        <v>FCI CITY</v>
      </c>
      <c r="AI1907" s="7" t="str">
        <f t="shared" si="505"/>
        <v>S2P5</v>
      </c>
      <c r="AJ1907" s="7" t="str">
        <f t="shared" si="506"/>
        <v>S2P5</v>
      </c>
      <c r="AK1907" s="7" t="str">
        <f>IFERROR(VLOOKUP(Z1907,'PASTE-DL-ALARMS'!$Q$10:$W$2200,7,FALSE),"")</f>
        <v/>
      </c>
      <c r="AL1907" s="55" t="str">
        <f>IFERROR(VLOOKUP(Z1907,'PASTE-DL-ALARMS'!$Q$10:$W$2200,3,FALSE),"")</f>
        <v/>
      </c>
      <c r="AM1907" s="7" t="str">
        <f t="shared" si="507"/>
        <v>10.121.18.192_LDRP_S2P5</v>
      </c>
      <c r="AN1907" s="55" t="str">
        <f t="shared" si="508"/>
        <v>10.121.18.242_FCI CITY_S2P5</v>
      </c>
      <c r="AO1907" s="72" t="e">
        <f t="shared" ca="1" si="509"/>
        <v>#VALUE!</v>
      </c>
      <c r="AP1907" s="7" t="str">
        <f>IFERROR(VLOOKUP(Z1907,'PASTE-DL-ALARMS'!$Q$10:$Z$2800,8,FALSE),"")</f>
        <v/>
      </c>
    </row>
    <row r="1908" spans="1:42" x14ac:dyDescent="0.25">
      <c r="A1908" s="20"/>
      <c r="B1908" s="20"/>
      <c r="C1908" s="20" t="str">
        <f>IF(D1908="Critical",MAX($C$8:C1907)+1,"")</f>
        <v/>
      </c>
      <c r="D1908" s="20" t="str">
        <f t="shared" si="493"/>
        <v>-</v>
      </c>
      <c r="E1908" s="20" t="str">
        <f>VLOOKUP('PASTE-DOWN-DL'!F1908,'SSA-CODE'!$D$4:$E$56,2,FALSE)</f>
        <v>BUJ</v>
      </c>
      <c r="F1908" s="48" t="str">
        <f t="shared" si="494"/>
        <v>SSA BUJ</v>
      </c>
      <c r="G1908" s="48" t="str">
        <f t="shared" si="495"/>
        <v xml:space="preserve">	SSA BUJ</v>
      </c>
      <c r="H1908" s="20">
        <v>1899</v>
      </c>
      <c r="I1908" t="s">
        <v>16942</v>
      </c>
      <c r="J1908" t="s">
        <v>6260</v>
      </c>
      <c r="K1908" t="s">
        <v>6261</v>
      </c>
      <c r="L1908" t="s">
        <v>6262</v>
      </c>
      <c r="M1908" t="s">
        <v>6263</v>
      </c>
      <c r="N1908" t="s">
        <v>16943</v>
      </c>
      <c r="O1908" t="s">
        <v>16944</v>
      </c>
      <c r="P1908" t="s">
        <v>6266</v>
      </c>
      <c r="Q1908" t="s">
        <v>7217</v>
      </c>
      <c r="R1908" t="s">
        <v>6665</v>
      </c>
      <c r="S1908" t="s">
        <v>6269</v>
      </c>
      <c r="T1908" t="s">
        <v>6559</v>
      </c>
      <c r="U1908" t="s">
        <v>6269</v>
      </c>
      <c r="V1908" t="s">
        <v>6271</v>
      </c>
      <c r="W1908" t="s">
        <v>16945</v>
      </c>
      <c r="X1908" t="s">
        <v>16946</v>
      </c>
      <c r="Y1908" t="s">
        <v>6269</v>
      </c>
      <c r="Z1908" s="48" t="str">
        <f t="shared" si="496"/>
        <v>SSA BUJ-10.121.96.161-MANDAVI_TN705B_PH3\S3P-10.121.17.67-MUNDRA_TN725B_PH1\S6P1</v>
      </c>
      <c r="AA1908" s="48">
        <f t="shared" si="497"/>
        <v>14</v>
      </c>
      <c r="AB1908" s="48">
        <f t="shared" si="498"/>
        <v>21</v>
      </c>
      <c r="AC1908" s="48">
        <f t="shared" si="499"/>
        <v>15</v>
      </c>
      <c r="AD1908" s="48">
        <f t="shared" si="500"/>
        <v>23</v>
      </c>
      <c r="AE1908" s="48" t="str">
        <f t="shared" si="501"/>
        <v>10.121.17.67</v>
      </c>
      <c r="AF1908" s="42" t="str">
        <f t="shared" si="502"/>
        <v>10.121.96.161</v>
      </c>
      <c r="AG1908" s="7" t="str">
        <f t="shared" si="503"/>
        <v>MUNDRA</v>
      </c>
      <c r="AH1908" s="7" t="str">
        <f t="shared" si="504"/>
        <v>MANDAVI</v>
      </c>
      <c r="AI1908" s="7" t="str">
        <f t="shared" si="505"/>
        <v>S6P1</v>
      </c>
      <c r="AJ1908" s="7" t="str">
        <f t="shared" si="506"/>
        <v>S3P1</v>
      </c>
      <c r="AK1908" s="7" t="str">
        <f>IFERROR(VLOOKUP(Z1908,'PASTE-DL-ALARMS'!$Q$10:$W$2200,7,FALSE),"")</f>
        <v/>
      </c>
      <c r="AL1908" s="55" t="str">
        <f>IFERROR(VLOOKUP(Z1908,'PASTE-DL-ALARMS'!$Q$10:$W$2200,3,FALSE),"")</f>
        <v/>
      </c>
      <c r="AM1908" s="7" t="str">
        <f t="shared" si="507"/>
        <v>10.121.17.67_MUNDRA_S6P1</v>
      </c>
      <c r="AN1908" s="55" t="str">
        <f t="shared" si="508"/>
        <v>10.121.96.161_MANDAVI_S3P1</v>
      </c>
      <c r="AO1908" s="72" t="e">
        <f t="shared" ca="1" si="509"/>
        <v>#VALUE!</v>
      </c>
      <c r="AP1908" s="7" t="str">
        <f>IFERROR(VLOOKUP(Z1908,'PASTE-DL-ALARMS'!$Q$10:$Z$2800,8,FALSE),"")</f>
        <v/>
      </c>
    </row>
    <row r="1909" spans="1:42" x14ac:dyDescent="0.25">
      <c r="A1909" s="20"/>
      <c r="B1909" s="20"/>
      <c r="C1909" s="20" t="str">
        <f>IF(D1909="Critical",MAX($C$8:C1908)+1,"")</f>
        <v/>
      </c>
      <c r="D1909" s="20" t="str">
        <f t="shared" si="493"/>
        <v>-</v>
      </c>
      <c r="E1909" s="20" t="str">
        <f>VLOOKUP('PASTE-DOWN-DL'!F1909,'SSA-CODE'!$D$4:$E$56,2,FALSE)</f>
        <v>AMR</v>
      </c>
      <c r="F1909" s="48" t="str">
        <f t="shared" si="494"/>
        <v>SSA AMR</v>
      </c>
      <c r="G1909" s="48" t="str">
        <f t="shared" si="495"/>
        <v xml:space="preserve">	SSA AMR</v>
      </c>
      <c r="H1909" s="20">
        <v>1900</v>
      </c>
      <c r="I1909" t="s">
        <v>16951</v>
      </c>
      <c r="J1909" t="s">
        <v>6260</v>
      </c>
      <c r="K1909" t="s">
        <v>6275</v>
      </c>
      <c r="L1909" t="s">
        <v>6262</v>
      </c>
      <c r="M1909" t="s">
        <v>6263</v>
      </c>
      <c r="N1909" t="s">
        <v>16952</v>
      </c>
      <c r="O1909" t="s">
        <v>16953</v>
      </c>
      <c r="P1909" t="s">
        <v>6266</v>
      </c>
      <c r="Q1909" t="s">
        <v>6851</v>
      </c>
      <c r="R1909" t="s">
        <v>6279</v>
      </c>
      <c r="S1909" t="s">
        <v>16954</v>
      </c>
      <c r="T1909" t="s">
        <v>6500</v>
      </c>
      <c r="U1909" t="s">
        <v>6814</v>
      </c>
      <c r="V1909" t="s">
        <v>6271</v>
      </c>
      <c r="W1909" t="s">
        <v>16955</v>
      </c>
      <c r="X1909" t="s">
        <v>16956</v>
      </c>
      <c r="Y1909" t="s">
        <v>6269</v>
      </c>
      <c r="Z1909" s="48" t="str">
        <f t="shared" si="496"/>
        <v>SSA AMR-10.121.96.14-JESAR ROAD BTS_-10.121.96.11-KUP EXCH</v>
      </c>
      <c r="AA1909" s="48">
        <f t="shared" si="497"/>
        <v>14</v>
      </c>
      <c r="AB1909" s="48">
        <f t="shared" si="498"/>
        <v>23</v>
      </c>
      <c r="AC1909" s="48">
        <f t="shared" si="499"/>
        <v>14</v>
      </c>
      <c r="AD1909" s="48">
        <f t="shared" si="500"/>
        <v>29</v>
      </c>
      <c r="AE1909" s="48" t="str">
        <f t="shared" si="501"/>
        <v>10.121.96.11</v>
      </c>
      <c r="AF1909" s="42" t="str">
        <f t="shared" si="502"/>
        <v>10.121.96.14</v>
      </c>
      <c r="AG1909" s="7" t="str">
        <f t="shared" si="503"/>
        <v>KUP EXCH</v>
      </c>
      <c r="AH1909" s="7" t="str">
        <f t="shared" si="504"/>
        <v>JESAR ROAD BTS</v>
      </c>
      <c r="AI1909" s="7" t="str">
        <f t="shared" si="505"/>
        <v>S3P2</v>
      </c>
      <c r="AJ1909" s="7" t="str">
        <f t="shared" si="506"/>
        <v>S1P6</v>
      </c>
      <c r="AK1909" s="7" t="str">
        <f>IFERROR(VLOOKUP(Z1909,'PASTE-DL-ALARMS'!$Q$10:$W$2200,7,FALSE),"")</f>
        <v/>
      </c>
      <c r="AL1909" s="55" t="str">
        <f>IFERROR(VLOOKUP(Z1909,'PASTE-DL-ALARMS'!$Q$10:$W$2200,3,FALSE),"")</f>
        <v/>
      </c>
      <c r="AM1909" s="7" t="str">
        <f t="shared" si="507"/>
        <v>10.121.96.11_KUP EXCH_S3P2</v>
      </c>
      <c r="AN1909" s="55" t="str">
        <f t="shared" si="508"/>
        <v>10.121.96.14_JESAR ROAD BTS_S1P6</v>
      </c>
      <c r="AO1909" s="72" t="e">
        <f t="shared" ca="1" si="509"/>
        <v>#VALUE!</v>
      </c>
      <c r="AP1909" s="7" t="str">
        <f>IFERROR(VLOOKUP(Z1909,'PASTE-DL-ALARMS'!$Q$10:$Z$2800,8,FALSE),"")</f>
        <v/>
      </c>
    </row>
    <row r="1910" spans="1:42" x14ac:dyDescent="0.25">
      <c r="A1910" s="20"/>
      <c r="B1910" s="20"/>
      <c r="C1910" s="20" t="str">
        <f>IF(D1910="Critical",MAX($C$8:C1909)+1,"")</f>
        <v/>
      </c>
      <c r="D1910" s="20" t="str">
        <f t="shared" si="493"/>
        <v>-</v>
      </c>
      <c r="E1910" s="20" t="str">
        <f>VLOOKUP('PASTE-DOWN-DL'!F1910,'SSA-CODE'!$D$4:$E$56,2,FALSE)</f>
        <v>WTR AM</v>
      </c>
      <c r="F1910" s="48" t="str">
        <f t="shared" si="494"/>
        <v>WTR AM</v>
      </c>
      <c r="G1910" s="48" t="str">
        <f t="shared" si="495"/>
        <v xml:space="preserve">	WTR AM</v>
      </c>
      <c r="H1910" s="20">
        <v>1901</v>
      </c>
      <c r="I1910" t="s">
        <v>16957</v>
      </c>
      <c r="J1910" t="s">
        <v>6260</v>
      </c>
      <c r="K1910" t="s">
        <v>6261</v>
      </c>
      <c r="L1910" t="s">
        <v>6262</v>
      </c>
      <c r="M1910" t="s">
        <v>6263</v>
      </c>
      <c r="N1910" t="s">
        <v>16958</v>
      </c>
      <c r="O1910" t="s">
        <v>16959</v>
      </c>
      <c r="P1910" t="s">
        <v>6266</v>
      </c>
      <c r="Q1910" t="s">
        <v>6460</v>
      </c>
      <c r="R1910" t="s">
        <v>6268</v>
      </c>
      <c r="S1910" t="s">
        <v>6328</v>
      </c>
      <c r="T1910" t="s">
        <v>6287</v>
      </c>
      <c r="U1910" t="s">
        <v>16960</v>
      </c>
      <c r="V1910" t="s">
        <v>6271</v>
      </c>
      <c r="W1910" t="s">
        <v>16961</v>
      </c>
      <c r="X1910" t="s">
        <v>16962</v>
      </c>
      <c r="Y1910" t="s">
        <v>6269</v>
      </c>
      <c r="Z1910" s="48" t="str">
        <f t="shared" si="496"/>
        <v>WTR AM-10.121.26.72-Vedrampur B1_4/1-10.121.26.73-Devgadh Baria B1_3/1</v>
      </c>
      <c r="AA1910" s="48">
        <f t="shared" si="497"/>
        <v>14</v>
      </c>
      <c r="AB1910" s="48">
        <f t="shared" si="498"/>
        <v>24</v>
      </c>
      <c r="AC1910" s="48">
        <f t="shared" si="499"/>
        <v>14</v>
      </c>
      <c r="AD1910" s="48">
        <f t="shared" si="500"/>
        <v>28</v>
      </c>
      <c r="AE1910" s="48" t="str">
        <f t="shared" si="501"/>
        <v>10.121.26.72</v>
      </c>
      <c r="AF1910" s="42" t="str">
        <f t="shared" si="502"/>
        <v>10.121.26.73</v>
      </c>
      <c r="AG1910" s="7" t="str">
        <f t="shared" si="503"/>
        <v>Vedrampur</v>
      </c>
      <c r="AH1910" s="7" t="str">
        <f t="shared" si="504"/>
        <v>Devgadh Baria</v>
      </c>
      <c r="AI1910" s="7" t="str">
        <f t="shared" si="505"/>
        <v>S4P1</v>
      </c>
      <c r="AJ1910" s="7" t="str">
        <f t="shared" si="506"/>
        <v>S3P1</v>
      </c>
      <c r="AK1910" s="7" t="str">
        <f>IFERROR(VLOOKUP(Z1910,'PASTE-DL-ALARMS'!$Q$10:$W$2200,7,FALSE),"")</f>
        <v/>
      </c>
      <c r="AL1910" s="55" t="str">
        <f>IFERROR(VLOOKUP(Z1910,'PASTE-DL-ALARMS'!$Q$10:$W$2200,3,FALSE),"")</f>
        <v/>
      </c>
      <c r="AM1910" s="7" t="str">
        <f t="shared" si="507"/>
        <v>10.121.26.72_Vedrampur_S4P1</v>
      </c>
      <c r="AN1910" s="55" t="str">
        <f t="shared" si="508"/>
        <v>10.121.26.73_Devgadh Baria_S3P1</v>
      </c>
      <c r="AO1910" s="72" t="e">
        <f t="shared" ca="1" si="509"/>
        <v>#VALUE!</v>
      </c>
      <c r="AP1910" s="7" t="str">
        <f>IFERROR(VLOOKUP(Z1910,'PASTE-DL-ALARMS'!$Q$10:$Z$2800,8,FALSE),"")</f>
        <v/>
      </c>
    </row>
    <row r="1911" spans="1:42" x14ac:dyDescent="0.25">
      <c r="A1911" s="20"/>
      <c r="B1911" s="20"/>
      <c r="C1911" s="20" t="str">
        <f>IF(D1911="Critical",MAX($C$8:C1910)+1,"")</f>
        <v/>
      </c>
      <c r="D1911" s="20" t="str">
        <f t="shared" si="493"/>
        <v>-</v>
      </c>
      <c r="E1911" s="20" t="str">
        <f>VLOOKUP('PASTE-DOWN-DL'!F1911,'SSA-CODE'!$D$4:$E$56,2,FALSE)</f>
        <v>WTR RJ</v>
      </c>
      <c r="F1911" s="48" t="str">
        <f t="shared" si="494"/>
        <v>WTR RJ</v>
      </c>
      <c r="G1911" s="48" t="str">
        <f t="shared" si="495"/>
        <v xml:space="preserve">	WTR RJ</v>
      </c>
      <c r="H1911" s="20">
        <v>1902</v>
      </c>
      <c r="I1911" t="s">
        <v>16963</v>
      </c>
      <c r="J1911" t="s">
        <v>6260</v>
      </c>
      <c r="K1911" t="s">
        <v>6261</v>
      </c>
      <c r="L1911" t="s">
        <v>6262</v>
      </c>
      <c r="M1911" t="s">
        <v>6263</v>
      </c>
      <c r="N1911" t="s">
        <v>16964</v>
      </c>
      <c r="O1911" t="s">
        <v>16965</v>
      </c>
      <c r="P1911" t="s">
        <v>6266</v>
      </c>
      <c r="Q1911" t="s">
        <v>6546</v>
      </c>
      <c r="R1911" t="s">
        <v>6311</v>
      </c>
      <c r="S1911" t="s">
        <v>6269</v>
      </c>
      <c r="T1911" t="s">
        <v>6270</v>
      </c>
      <c r="U1911" t="s">
        <v>6269</v>
      </c>
      <c r="V1911" t="s">
        <v>6271</v>
      </c>
      <c r="W1911" t="s">
        <v>16966</v>
      </c>
      <c r="X1911" t="s">
        <v>16967</v>
      </c>
      <c r="Y1911" t="s">
        <v>6269</v>
      </c>
      <c r="Z1911" s="48" t="str">
        <f t="shared" si="496"/>
        <v>WTR RJ-10.121.17.158-PALITANA_B2_PH3_5/1-10.121.17.134-THADACH_B1_PH3_3/1</v>
      </c>
      <c r="AA1911" s="48">
        <f t="shared" si="497"/>
        <v>15</v>
      </c>
      <c r="AB1911" s="48">
        <f t="shared" si="498"/>
        <v>23</v>
      </c>
      <c r="AC1911" s="48">
        <f t="shared" si="499"/>
        <v>15</v>
      </c>
      <c r="AD1911" s="48">
        <f t="shared" si="500"/>
        <v>24</v>
      </c>
      <c r="AE1911" s="48" t="str">
        <f t="shared" si="501"/>
        <v>10.121.17.134</v>
      </c>
      <c r="AF1911" s="42" t="str">
        <f t="shared" si="502"/>
        <v>10.121.17.158</v>
      </c>
      <c r="AG1911" s="7" t="str">
        <f t="shared" si="503"/>
        <v>THADACH</v>
      </c>
      <c r="AH1911" s="7" t="str">
        <f t="shared" si="504"/>
        <v>PALITANA</v>
      </c>
      <c r="AI1911" s="7" t="str">
        <f t="shared" si="505"/>
        <v>S3P1</v>
      </c>
      <c r="AJ1911" s="7" t="str">
        <f t="shared" si="506"/>
        <v>S5P1</v>
      </c>
      <c r="AK1911" s="7" t="str">
        <f>IFERROR(VLOOKUP(Z1911,'PASTE-DL-ALARMS'!$Q$10:$W$2200,7,FALSE),"")</f>
        <v/>
      </c>
      <c r="AL1911" s="55" t="str">
        <f>IFERROR(VLOOKUP(Z1911,'PASTE-DL-ALARMS'!$Q$10:$W$2200,3,FALSE),"")</f>
        <v/>
      </c>
      <c r="AM1911" s="7" t="str">
        <f t="shared" si="507"/>
        <v>10.121.17.134_THADACH_S3P1</v>
      </c>
      <c r="AN1911" s="55" t="str">
        <f t="shared" si="508"/>
        <v>10.121.17.158_PALITANA_S5P1</v>
      </c>
      <c r="AO1911" s="72" t="e">
        <f t="shared" ca="1" si="509"/>
        <v>#VALUE!</v>
      </c>
      <c r="AP1911" s="7" t="str">
        <f>IFERROR(VLOOKUP(Z1911,'PASTE-DL-ALARMS'!$Q$10:$Z$2800,8,FALSE),"")</f>
        <v/>
      </c>
    </row>
    <row r="1912" spans="1:42" x14ac:dyDescent="0.25">
      <c r="A1912" s="20"/>
      <c r="B1912" s="20"/>
      <c r="C1912" s="20" t="str">
        <f>IF(D1912="Critical",MAX($C$8:C1911)+1,"")</f>
        <v/>
      </c>
      <c r="D1912" s="20" t="str">
        <f t="shared" si="493"/>
        <v>-</v>
      </c>
      <c r="E1912" s="20" t="str">
        <f>VLOOKUP('PASTE-DOWN-DL'!F1912,'SSA-CODE'!$D$4:$E$56,2,FALSE)</f>
        <v>AMR</v>
      </c>
      <c r="F1912" s="48" t="str">
        <f t="shared" si="494"/>
        <v>SSA AMR</v>
      </c>
      <c r="G1912" s="48" t="str">
        <f t="shared" si="495"/>
        <v xml:space="preserve">	SSA AMR</v>
      </c>
      <c r="H1912" s="20">
        <v>1903</v>
      </c>
      <c r="I1912" t="s">
        <v>16968</v>
      </c>
      <c r="J1912" t="s">
        <v>6260</v>
      </c>
      <c r="K1912" t="s">
        <v>6275</v>
      </c>
      <c r="L1912" t="s">
        <v>6262</v>
      </c>
      <c r="M1912" t="s">
        <v>6263</v>
      </c>
      <c r="N1912" t="s">
        <v>16969</v>
      </c>
      <c r="O1912" t="s">
        <v>16970</v>
      </c>
      <c r="P1912" t="s">
        <v>6266</v>
      </c>
      <c r="Q1912" t="s">
        <v>7354</v>
      </c>
      <c r="R1912" t="s">
        <v>6279</v>
      </c>
      <c r="S1912" t="s">
        <v>16971</v>
      </c>
      <c r="T1912" t="s">
        <v>6345</v>
      </c>
      <c r="U1912" t="s">
        <v>16972</v>
      </c>
      <c r="V1912" t="s">
        <v>6271</v>
      </c>
      <c r="W1912" t="s">
        <v>16973</v>
      </c>
      <c r="X1912" t="s">
        <v>16974</v>
      </c>
      <c r="Y1912" t="s">
        <v>6269</v>
      </c>
      <c r="Z1912" s="48" t="str">
        <f t="shared" si="496"/>
        <v>SSA AMR-10.121.96.1-Amreli 3 B2_6/5-10.121.96.35-Amreli B2_6/5</v>
      </c>
      <c r="AA1912" s="48">
        <f t="shared" si="497"/>
        <v>13</v>
      </c>
      <c r="AB1912" s="48">
        <f t="shared" si="498"/>
        <v>22</v>
      </c>
      <c r="AC1912" s="48">
        <f t="shared" si="499"/>
        <v>15</v>
      </c>
      <c r="AD1912" s="48">
        <f t="shared" si="500"/>
        <v>22</v>
      </c>
      <c r="AE1912" s="48" t="str">
        <f t="shared" si="501"/>
        <v>10.121.96.1</v>
      </c>
      <c r="AF1912" s="42" t="str">
        <f t="shared" si="502"/>
        <v>10.121.17.141</v>
      </c>
      <c r="AG1912" s="7" t="str">
        <f t="shared" si="503"/>
        <v>Amreli 3</v>
      </c>
      <c r="AH1912" s="7" t="str">
        <f t="shared" si="504"/>
        <v>AMRELI</v>
      </c>
      <c r="AI1912" s="7" t="str">
        <f t="shared" si="505"/>
        <v>S6P5</v>
      </c>
      <c r="AJ1912" s="7" t="str">
        <f t="shared" si="506"/>
        <v>S6P5</v>
      </c>
      <c r="AK1912" s="7" t="str">
        <f>IFERROR(VLOOKUP(Z1912,'PASTE-DL-ALARMS'!$Q$10:$W$2200,7,FALSE),"")</f>
        <v/>
      </c>
      <c r="AL1912" s="55" t="str">
        <f>IFERROR(VLOOKUP(Z1912,'PASTE-DL-ALARMS'!$Q$10:$W$2200,3,FALSE),"")</f>
        <v/>
      </c>
      <c r="AM1912" s="7" t="str">
        <f t="shared" si="507"/>
        <v>10.121.96.1_Amreli 3_S6P5</v>
      </c>
      <c r="AN1912" s="55" t="str">
        <f t="shared" si="508"/>
        <v>10.121.17.141_AMRELI_S6P5</v>
      </c>
      <c r="AO1912" s="72" t="e">
        <f t="shared" ca="1" si="509"/>
        <v>#VALUE!</v>
      </c>
      <c r="AP1912" s="7" t="str">
        <f>IFERROR(VLOOKUP(Z1912,'PASTE-DL-ALARMS'!$Q$10:$Z$2800,8,FALSE),"")</f>
        <v/>
      </c>
    </row>
    <row r="1913" spans="1:42" x14ac:dyDescent="0.25">
      <c r="A1913" s="20"/>
      <c r="B1913" s="20"/>
      <c r="C1913" s="20" t="str">
        <f>IF(D1913="Critical",MAX($C$8:C1912)+1,"")</f>
        <v/>
      </c>
      <c r="D1913" s="20" t="str">
        <f t="shared" si="493"/>
        <v>-</v>
      </c>
      <c r="E1913" s="20" t="str">
        <f>VLOOKUP('PASTE-DOWN-DL'!F1913,'SSA-CODE'!$D$4:$E$56,2,FALSE)</f>
        <v>SRT</v>
      </c>
      <c r="F1913" s="48" t="str">
        <f t="shared" si="494"/>
        <v>SSA SR</v>
      </c>
      <c r="G1913" s="48" t="str">
        <f t="shared" si="495"/>
        <v xml:space="preserve">	SSA SR</v>
      </c>
      <c r="H1913" s="20">
        <v>1904</v>
      </c>
      <c r="I1913" t="s">
        <v>16975</v>
      </c>
      <c r="J1913" t="s">
        <v>6260</v>
      </c>
      <c r="K1913" t="s">
        <v>6275</v>
      </c>
      <c r="L1913" t="s">
        <v>6262</v>
      </c>
      <c r="M1913" t="s">
        <v>6263</v>
      </c>
      <c r="N1913" t="s">
        <v>16976</v>
      </c>
      <c r="O1913" t="s">
        <v>16977</v>
      </c>
      <c r="P1913" t="s">
        <v>6266</v>
      </c>
      <c r="Q1913" t="s">
        <v>6850</v>
      </c>
      <c r="R1913" t="s">
        <v>6279</v>
      </c>
      <c r="S1913" t="s">
        <v>16978</v>
      </c>
      <c r="T1913" t="s">
        <v>6304</v>
      </c>
      <c r="U1913" t="s">
        <v>7040</v>
      </c>
      <c r="V1913" t="s">
        <v>6271</v>
      </c>
      <c r="W1913" t="s">
        <v>16979</v>
      </c>
      <c r="X1913" t="s">
        <v>16980</v>
      </c>
      <c r="Y1913" t="s">
        <v>6269</v>
      </c>
      <c r="Z1913" s="48" t="str">
        <f t="shared" si="496"/>
        <v>SSA SR-10.121.100.41-DGVCL VYARA_1/5-10.121.68.4-Vyara_3/4</v>
      </c>
      <c r="AA1913" s="48">
        <f t="shared" si="497"/>
        <v>13</v>
      </c>
      <c r="AB1913" s="48">
        <f t="shared" si="498"/>
        <v>19</v>
      </c>
      <c r="AC1913" s="48">
        <f t="shared" si="499"/>
        <v>15</v>
      </c>
      <c r="AD1913" s="48">
        <f t="shared" si="500"/>
        <v>27</v>
      </c>
      <c r="AE1913" s="48" t="str">
        <f t="shared" si="501"/>
        <v>10.121.68.4</v>
      </c>
      <c r="AF1913" s="42" t="str">
        <f t="shared" si="502"/>
        <v>10.121.100.41</v>
      </c>
      <c r="AG1913" s="7" t="str">
        <f t="shared" si="503"/>
        <v>Vyara</v>
      </c>
      <c r="AH1913" s="7" t="str">
        <f t="shared" si="504"/>
        <v>DGVCL VYARA</v>
      </c>
      <c r="AI1913" s="7" t="str">
        <f t="shared" si="505"/>
        <v>S3P4</v>
      </c>
      <c r="AJ1913" s="7" t="str">
        <f t="shared" si="506"/>
        <v>S1P5</v>
      </c>
      <c r="AK1913" s="7" t="str">
        <f>IFERROR(VLOOKUP(Z1913,'PASTE-DL-ALARMS'!$Q$10:$W$2200,7,FALSE),"")</f>
        <v/>
      </c>
      <c r="AL1913" s="55" t="str">
        <f>IFERROR(VLOOKUP(Z1913,'PASTE-DL-ALARMS'!$Q$10:$W$2200,3,FALSE),"")</f>
        <v/>
      </c>
      <c r="AM1913" s="7" t="str">
        <f t="shared" si="507"/>
        <v>10.121.68.4_Vyara_S3P4</v>
      </c>
      <c r="AN1913" s="55" t="str">
        <f t="shared" si="508"/>
        <v>10.121.100.41_DGVCL VYARA_S1P5</v>
      </c>
      <c r="AO1913" s="72" t="e">
        <f t="shared" ca="1" si="509"/>
        <v>#VALUE!</v>
      </c>
      <c r="AP1913" s="7" t="str">
        <f>IFERROR(VLOOKUP(Z1913,'PASTE-DL-ALARMS'!$Q$10:$Z$2800,8,FALSE),"")</f>
        <v/>
      </c>
    </row>
    <row r="1914" spans="1:42" x14ac:dyDescent="0.25">
      <c r="A1914" s="20"/>
      <c r="B1914" s="20"/>
      <c r="C1914" s="20" t="str">
        <f>IF(D1914="Critical",MAX($C$8:C1913)+1,"")</f>
        <v/>
      </c>
      <c r="D1914" s="20" t="str">
        <f t="shared" si="493"/>
        <v>-</v>
      </c>
      <c r="E1914" s="20" t="str">
        <f>VLOOKUP('PASTE-DOWN-DL'!F1914,'SSA-CODE'!$D$4:$E$56,2,FALSE)</f>
        <v>BUJ</v>
      </c>
      <c r="F1914" s="48" t="str">
        <f t="shared" si="494"/>
        <v>SSA BUJ</v>
      </c>
      <c r="G1914" s="48" t="str">
        <f t="shared" si="495"/>
        <v xml:space="preserve">	SSA BUJ</v>
      </c>
      <c r="H1914" s="20">
        <v>1905</v>
      </c>
      <c r="I1914" t="s">
        <v>16981</v>
      </c>
      <c r="J1914" t="s">
        <v>6260</v>
      </c>
      <c r="K1914" t="s">
        <v>6261</v>
      </c>
      <c r="L1914" t="s">
        <v>6262</v>
      </c>
      <c r="M1914" t="s">
        <v>6263</v>
      </c>
      <c r="N1914" t="s">
        <v>16982</v>
      </c>
      <c r="O1914" t="s">
        <v>16983</v>
      </c>
      <c r="P1914" t="s">
        <v>6266</v>
      </c>
      <c r="Q1914" t="s">
        <v>6507</v>
      </c>
      <c r="R1914" t="s">
        <v>6453</v>
      </c>
      <c r="S1914" t="s">
        <v>16984</v>
      </c>
      <c r="T1914" t="s">
        <v>6471</v>
      </c>
      <c r="U1914" t="s">
        <v>6510</v>
      </c>
      <c r="V1914" t="s">
        <v>6271</v>
      </c>
      <c r="W1914" t="s">
        <v>16985</v>
      </c>
      <c r="X1914" t="s">
        <v>16986</v>
      </c>
      <c r="Y1914" t="s">
        <v>6269</v>
      </c>
      <c r="Z1914" s="48" t="str">
        <f t="shared" si="496"/>
        <v>SSA BUJ-10.121.96.178-BARANDA-10.121.96.136-SKV NAGAR</v>
      </c>
      <c r="AA1914" s="48">
        <f t="shared" si="497"/>
        <v>15</v>
      </c>
      <c r="AB1914" s="48">
        <f t="shared" si="498"/>
        <v>25</v>
      </c>
      <c r="AC1914" s="48">
        <f t="shared" si="499"/>
        <v>15</v>
      </c>
      <c r="AD1914" s="48">
        <f t="shared" si="500"/>
        <v>23</v>
      </c>
      <c r="AE1914" s="48" t="str">
        <f t="shared" si="501"/>
        <v>10.121.96.136</v>
      </c>
      <c r="AF1914" s="42" t="str">
        <f t="shared" si="502"/>
        <v>10.121.96.178</v>
      </c>
      <c r="AG1914" s="7" t="str">
        <f t="shared" si="503"/>
        <v>SKV NAGAR</v>
      </c>
      <c r="AH1914" s="7" t="str">
        <f t="shared" si="504"/>
        <v>BARANDA</v>
      </c>
      <c r="AI1914" s="7" t="str">
        <f t="shared" si="505"/>
        <v>S3P1</v>
      </c>
      <c r="AJ1914" s="7" t="str">
        <f t="shared" si="506"/>
        <v>S4P1</v>
      </c>
      <c r="AK1914" s="7" t="str">
        <f>IFERROR(VLOOKUP(Z1914,'PASTE-DL-ALARMS'!$Q$10:$W$2200,7,FALSE),"")</f>
        <v/>
      </c>
      <c r="AL1914" s="55" t="str">
        <f>IFERROR(VLOOKUP(Z1914,'PASTE-DL-ALARMS'!$Q$10:$W$2200,3,FALSE),"")</f>
        <v/>
      </c>
      <c r="AM1914" s="7" t="str">
        <f t="shared" si="507"/>
        <v>10.121.96.136_SKV NAGAR_S3P1</v>
      </c>
      <c r="AN1914" s="55" t="str">
        <f t="shared" si="508"/>
        <v>10.121.96.178_BARANDA_S4P1</v>
      </c>
      <c r="AO1914" s="72" t="e">
        <f t="shared" ca="1" si="509"/>
        <v>#VALUE!</v>
      </c>
      <c r="AP1914" s="7" t="str">
        <f>IFERROR(VLOOKUP(Z1914,'PASTE-DL-ALARMS'!$Q$10:$Z$2800,8,FALSE),"")</f>
        <v/>
      </c>
    </row>
    <row r="1915" spans="1:42" x14ac:dyDescent="0.25">
      <c r="A1915" s="20"/>
      <c r="B1915" s="20"/>
      <c r="C1915" s="20">
        <f>IF(D1915="Critical",MAX($C$8:C1914)+1,"")</f>
        <v>72</v>
      </c>
      <c r="D1915" s="20" t="str">
        <f t="shared" si="493"/>
        <v>Critical</v>
      </c>
      <c r="E1915" s="20" t="str">
        <f>VLOOKUP('PASTE-DOWN-DL'!F1915,'SSA-CODE'!$D$4:$E$56,2,FALSE)</f>
        <v>VAL</v>
      </c>
      <c r="F1915" s="48" t="str">
        <f t="shared" si="494"/>
        <v>SSA VAL</v>
      </c>
      <c r="G1915" s="48" t="str">
        <f t="shared" si="495"/>
        <v xml:space="preserve">	SSA VAL</v>
      </c>
      <c r="H1915" s="20">
        <v>1906</v>
      </c>
      <c r="I1915" t="s">
        <v>16987</v>
      </c>
      <c r="J1915" t="s">
        <v>6260</v>
      </c>
      <c r="K1915" t="s">
        <v>6275</v>
      </c>
      <c r="L1915" t="s">
        <v>6262</v>
      </c>
      <c r="M1915" t="s">
        <v>6263</v>
      </c>
      <c r="N1915" t="s">
        <v>16988</v>
      </c>
      <c r="O1915" t="s">
        <v>16989</v>
      </c>
      <c r="P1915" t="s">
        <v>6484</v>
      </c>
      <c r="Q1915" t="s">
        <v>6302</v>
      </c>
      <c r="R1915" t="s">
        <v>6279</v>
      </c>
      <c r="S1915" t="s">
        <v>16990</v>
      </c>
      <c r="T1915" t="s">
        <v>6770</v>
      </c>
      <c r="U1915" t="s">
        <v>16990</v>
      </c>
      <c r="V1915" t="s">
        <v>6271</v>
      </c>
      <c r="W1915" t="s">
        <v>16991</v>
      </c>
      <c r="X1915" t="s">
        <v>16992</v>
      </c>
      <c r="Y1915" t="s">
        <v>16993</v>
      </c>
      <c r="Z1915" s="48" t="str">
        <f t="shared" si="496"/>
        <v>SSA VAL-10.121.68.83-AHWA B2_3/4-10.121.68.86-SAMGAHAN B2_4/4</v>
      </c>
      <c r="AA1915" s="48">
        <f t="shared" si="497"/>
        <v>14</v>
      </c>
      <c r="AB1915" s="48">
        <f t="shared" si="498"/>
        <v>19</v>
      </c>
      <c r="AC1915" s="48">
        <f t="shared" si="499"/>
        <v>14</v>
      </c>
      <c r="AD1915" s="48">
        <f t="shared" si="500"/>
        <v>23</v>
      </c>
      <c r="AE1915" s="48" t="str">
        <f t="shared" si="501"/>
        <v>10.121.68.83</v>
      </c>
      <c r="AF1915" s="42" t="str">
        <f t="shared" si="502"/>
        <v>10.121.68.86</v>
      </c>
      <c r="AG1915" s="7" t="str">
        <f t="shared" si="503"/>
        <v>AHWA</v>
      </c>
      <c r="AH1915" s="7" t="str">
        <f t="shared" si="504"/>
        <v>SAMGAHAN</v>
      </c>
      <c r="AI1915" s="7" t="str">
        <f t="shared" si="505"/>
        <v>S3P4</v>
      </c>
      <c r="AJ1915" s="7" t="str">
        <f t="shared" si="506"/>
        <v>S4P4</v>
      </c>
      <c r="AK1915" s="7" t="str">
        <f>IFERROR(VLOOKUP(Z1915,'PASTE-DL-ALARMS'!$Q$10:$W$2200,7,FALSE),"")</f>
        <v>11-05-2026</v>
      </c>
      <c r="AL1915" s="55" t="str">
        <f>IFERROR(VLOOKUP(Z1915,'PASTE-DL-ALARMS'!$Q$10:$W$2200,3,FALSE),"")</f>
        <v>08:58:28</v>
      </c>
      <c r="AM1915" s="7" t="str">
        <f t="shared" si="507"/>
        <v>10.121.68.83_AHWA_S3P4</v>
      </c>
      <c r="AN1915" s="55" t="str">
        <f t="shared" si="508"/>
        <v>10.121.68.86_SAMGAHAN_S4P4</v>
      </c>
      <c r="AO1915" s="72">
        <f t="shared" ca="1" si="509"/>
        <v>4</v>
      </c>
      <c r="AP1915" s="7" t="str">
        <f>IFERROR(VLOOKUP(Z1915,'PASTE-DL-ALARMS'!$Q$10:$Z$2800,8,FALSE),"")</f>
        <v xml:space="preserve">	2026/05/11,08:58:28</v>
      </c>
    </row>
    <row r="1916" spans="1:42" x14ac:dyDescent="0.25">
      <c r="A1916" s="20"/>
      <c r="B1916" s="20"/>
      <c r="C1916" s="20" t="str">
        <f>IF(D1916="Critical",MAX($C$8:C1915)+1,"")</f>
        <v/>
      </c>
      <c r="D1916" s="20" t="str">
        <f t="shared" si="493"/>
        <v>-</v>
      </c>
      <c r="E1916" s="20" t="str">
        <f>VLOOKUP('PASTE-DOWN-DL'!F1916,'SSA-CODE'!$D$4:$E$56,2,FALSE)</f>
        <v>BUJ</v>
      </c>
      <c r="F1916" s="48" t="str">
        <f t="shared" si="494"/>
        <v>SSA Buj</v>
      </c>
      <c r="G1916" s="48" t="str">
        <f t="shared" si="495"/>
        <v xml:space="preserve">	SSA Buj</v>
      </c>
      <c r="H1916" s="20">
        <v>1907</v>
      </c>
      <c r="I1916" t="s">
        <v>16994</v>
      </c>
      <c r="J1916" t="s">
        <v>6260</v>
      </c>
      <c r="K1916" t="s">
        <v>6275</v>
      </c>
      <c r="L1916" t="s">
        <v>6262</v>
      </c>
      <c r="M1916" t="s">
        <v>6263</v>
      </c>
      <c r="N1916" t="s">
        <v>16995</v>
      </c>
      <c r="O1916" t="s">
        <v>16996</v>
      </c>
      <c r="P1916" t="s">
        <v>6266</v>
      </c>
      <c r="Q1916" t="s">
        <v>6665</v>
      </c>
      <c r="R1916" t="s">
        <v>6279</v>
      </c>
      <c r="S1916" t="s">
        <v>16997</v>
      </c>
      <c r="T1916" t="s">
        <v>6313</v>
      </c>
      <c r="U1916" t="s">
        <v>16997</v>
      </c>
      <c r="V1916" t="s">
        <v>6271</v>
      </c>
      <c r="W1916" t="s">
        <v>16998</v>
      </c>
      <c r="X1916" t="s">
        <v>16999</v>
      </c>
      <c r="Y1916" t="s">
        <v>6269</v>
      </c>
      <c r="Z1916" s="48" t="str">
        <f t="shared" si="496"/>
        <v>SSA Buj-10.121.96.174-VITHON_2/5-10.121.96.144-KALYANPAR_1/5</v>
      </c>
      <c r="AA1916" s="48">
        <f t="shared" si="497"/>
        <v>15</v>
      </c>
      <c r="AB1916" s="48">
        <f t="shared" si="498"/>
        <v>22</v>
      </c>
      <c r="AC1916" s="48">
        <f t="shared" si="499"/>
        <v>15</v>
      </c>
      <c r="AD1916" s="48">
        <f t="shared" si="500"/>
        <v>25</v>
      </c>
      <c r="AE1916" s="48" t="str">
        <f t="shared" si="501"/>
        <v>10.121.96.174</v>
      </c>
      <c r="AF1916" s="42" t="str">
        <f t="shared" si="502"/>
        <v>10.121.96.144</v>
      </c>
      <c r="AG1916" s="7" t="str">
        <f t="shared" si="503"/>
        <v>VITHON</v>
      </c>
      <c r="AH1916" s="7" t="str">
        <f t="shared" si="504"/>
        <v>KALYANPAR</v>
      </c>
      <c r="AI1916" s="7" t="str">
        <f t="shared" si="505"/>
        <v>S2P5</v>
      </c>
      <c r="AJ1916" s="7" t="str">
        <f t="shared" si="506"/>
        <v>S1P5</v>
      </c>
      <c r="AK1916" s="7" t="str">
        <f>IFERROR(VLOOKUP(Z1916,'PASTE-DL-ALARMS'!$Q$10:$W$2200,7,FALSE),"")</f>
        <v/>
      </c>
      <c r="AL1916" s="55" t="str">
        <f>IFERROR(VLOOKUP(Z1916,'PASTE-DL-ALARMS'!$Q$10:$W$2200,3,FALSE),"")</f>
        <v/>
      </c>
      <c r="AM1916" s="7" t="str">
        <f t="shared" si="507"/>
        <v>10.121.96.174_VITHON_S2P5</v>
      </c>
      <c r="AN1916" s="55" t="str">
        <f t="shared" si="508"/>
        <v>10.121.96.144_KALYANPAR_S1P5</v>
      </c>
      <c r="AO1916" s="72" t="e">
        <f t="shared" ca="1" si="509"/>
        <v>#VALUE!</v>
      </c>
      <c r="AP1916" s="7" t="str">
        <f>IFERROR(VLOOKUP(Z1916,'PASTE-DL-ALARMS'!$Q$10:$Z$2800,8,FALSE),"")</f>
        <v/>
      </c>
    </row>
    <row r="1917" spans="1:42" x14ac:dyDescent="0.25">
      <c r="A1917" s="20"/>
      <c r="B1917" s="20"/>
      <c r="C1917" s="20" t="str">
        <f>IF(D1917="Critical",MAX($C$8:C1916)+1,"")</f>
        <v/>
      </c>
      <c r="D1917" s="20" t="str">
        <f t="shared" si="493"/>
        <v>-</v>
      </c>
      <c r="E1917" s="20" t="str">
        <f>VLOOKUP('PASTE-DOWN-DL'!F1917,'SSA-CODE'!$D$4:$E$56,2,FALSE)</f>
        <v>BUJ</v>
      </c>
      <c r="F1917" s="48" t="str">
        <f t="shared" si="494"/>
        <v>SSA BUJ</v>
      </c>
      <c r="G1917" s="48" t="str">
        <f t="shared" si="495"/>
        <v xml:space="preserve">	SSA BUJ</v>
      </c>
      <c r="H1917" s="20">
        <v>1908</v>
      </c>
      <c r="I1917" t="s">
        <v>17000</v>
      </c>
      <c r="J1917" t="s">
        <v>6260</v>
      </c>
      <c r="K1917" t="s">
        <v>6275</v>
      </c>
      <c r="L1917" t="s">
        <v>6262</v>
      </c>
      <c r="M1917" t="s">
        <v>6263</v>
      </c>
      <c r="N1917" t="s">
        <v>17001</v>
      </c>
      <c r="O1917" t="s">
        <v>17002</v>
      </c>
      <c r="P1917" t="s">
        <v>6266</v>
      </c>
      <c r="Q1917" t="s">
        <v>6850</v>
      </c>
      <c r="R1917" t="s">
        <v>6279</v>
      </c>
      <c r="S1917" t="s">
        <v>17003</v>
      </c>
      <c r="T1917" t="s">
        <v>6425</v>
      </c>
      <c r="U1917" t="s">
        <v>6269</v>
      </c>
      <c r="V1917" t="s">
        <v>6271</v>
      </c>
      <c r="W1917" t="s">
        <v>17004</v>
      </c>
      <c r="X1917" t="s">
        <v>17005</v>
      </c>
      <c r="Y1917" t="s">
        <v>6269</v>
      </c>
      <c r="Z1917" s="48" t="str">
        <f t="shared" si="496"/>
        <v>SSA BUJ-10.121.17.67-MUNDRA_WTR_RJ_4/4-10.121.17.91-JindalSaw_4/2</v>
      </c>
      <c r="AA1917" s="48">
        <f t="shared" si="497"/>
        <v>14</v>
      </c>
      <c r="AB1917" s="48">
        <f t="shared" si="498"/>
        <v>21</v>
      </c>
      <c r="AC1917" s="48">
        <f t="shared" si="499"/>
        <v>14</v>
      </c>
      <c r="AD1917" s="48">
        <f t="shared" si="500"/>
        <v>25</v>
      </c>
      <c r="AE1917" s="48" t="str">
        <f t="shared" si="501"/>
        <v>10.121.17.67</v>
      </c>
      <c r="AF1917" s="42" t="str">
        <f t="shared" si="502"/>
        <v>10.121.17.91</v>
      </c>
      <c r="AG1917" s="7" t="str">
        <f t="shared" si="503"/>
        <v>MUNDRA</v>
      </c>
      <c r="AH1917" s="7" t="str">
        <f t="shared" si="504"/>
        <v>JINDAL SAW</v>
      </c>
      <c r="AI1917" s="7" t="str">
        <f t="shared" si="505"/>
        <v>S4P4</v>
      </c>
      <c r="AJ1917" s="7" t="str">
        <f t="shared" si="506"/>
        <v>S4P2</v>
      </c>
      <c r="AK1917" s="7" t="str">
        <f>IFERROR(VLOOKUP(Z1917,'PASTE-DL-ALARMS'!$Q$10:$W$2200,7,FALSE),"")</f>
        <v/>
      </c>
      <c r="AL1917" s="55" t="str">
        <f>IFERROR(VLOOKUP(Z1917,'PASTE-DL-ALARMS'!$Q$10:$W$2200,3,FALSE),"")</f>
        <v/>
      </c>
      <c r="AM1917" s="7" t="str">
        <f t="shared" si="507"/>
        <v>10.121.17.67_MUNDRA_S4P4</v>
      </c>
      <c r="AN1917" s="55" t="str">
        <f t="shared" si="508"/>
        <v>10.121.17.91_JINDAL SAW_S4P2</v>
      </c>
      <c r="AO1917" s="72" t="e">
        <f t="shared" ca="1" si="509"/>
        <v>#VALUE!</v>
      </c>
      <c r="AP1917" s="7" t="str">
        <f>IFERROR(VLOOKUP(Z1917,'PASTE-DL-ALARMS'!$Q$10:$Z$2800,8,FALSE),"")</f>
        <v/>
      </c>
    </row>
    <row r="1918" spans="1:42" x14ac:dyDescent="0.25">
      <c r="A1918" s="20"/>
      <c r="B1918" s="20"/>
      <c r="C1918" s="20" t="str">
        <f>IF(D1918="Critical",MAX($C$8:C1917)+1,"")</f>
        <v/>
      </c>
      <c r="D1918" s="20" t="str">
        <f t="shared" si="493"/>
        <v>-</v>
      </c>
      <c r="E1918" s="20" t="str">
        <f>VLOOKUP('PASTE-DOWN-DL'!F1918,'SSA-CODE'!$D$4:$E$56,2,FALSE)</f>
        <v>VDA</v>
      </c>
      <c r="F1918" s="48" t="str">
        <f t="shared" si="494"/>
        <v>SSA VDR</v>
      </c>
      <c r="G1918" s="48" t="str">
        <f t="shared" si="495"/>
        <v xml:space="preserve">	SSA VDR</v>
      </c>
      <c r="H1918" s="20">
        <v>1909</v>
      </c>
      <c r="I1918" t="s">
        <v>17006</v>
      </c>
      <c r="J1918" t="s">
        <v>6260</v>
      </c>
      <c r="K1918" t="s">
        <v>6261</v>
      </c>
      <c r="L1918" t="s">
        <v>6262</v>
      </c>
      <c r="M1918" t="s">
        <v>6263</v>
      </c>
      <c r="N1918" t="s">
        <v>17007</v>
      </c>
      <c r="O1918" t="s">
        <v>17008</v>
      </c>
      <c r="P1918" t="s">
        <v>6266</v>
      </c>
      <c r="Q1918" t="s">
        <v>6686</v>
      </c>
      <c r="R1918" t="s">
        <v>7477</v>
      </c>
      <c r="S1918" t="s">
        <v>17009</v>
      </c>
      <c r="T1918" t="s">
        <v>6800</v>
      </c>
      <c r="U1918" t="s">
        <v>6417</v>
      </c>
      <c r="V1918" t="s">
        <v>6271</v>
      </c>
      <c r="W1918" t="s">
        <v>17010</v>
      </c>
      <c r="X1918" t="s">
        <v>17011</v>
      </c>
      <c r="Y1918" t="s">
        <v>6269</v>
      </c>
      <c r="Z1918" s="48" t="str">
        <f t="shared" si="496"/>
        <v>SSA VDR-10.121.99.133-B2_G R Plot_4/1-10.121.99.132-B1_IPCL_3/1</v>
      </c>
      <c r="AA1918" s="48">
        <f t="shared" si="497"/>
        <v>15</v>
      </c>
      <c r="AB1918" s="48">
        <f t="shared" si="498"/>
        <v>20</v>
      </c>
      <c r="AC1918" s="48">
        <f t="shared" si="499"/>
        <v>15</v>
      </c>
      <c r="AD1918" s="48">
        <f t="shared" si="500"/>
        <v>24</v>
      </c>
      <c r="AE1918" s="48" t="str">
        <f t="shared" si="501"/>
        <v>10.121.99.132</v>
      </c>
      <c r="AF1918" s="42" t="str">
        <f t="shared" si="502"/>
        <v>10.121.99.133</v>
      </c>
      <c r="AG1918" s="7" t="str">
        <f t="shared" si="503"/>
        <v>IPCL</v>
      </c>
      <c r="AH1918" s="7" t="str">
        <f t="shared" si="504"/>
        <v>G R PLOT</v>
      </c>
      <c r="AI1918" s="7" t="str">
        <f t="shared" si="505"/>
        <v>S3P1</v>
      </c>
      <c r="AJ1918" s="7" t="str">
        <f t="shared" si="506"/>
        <v>S4P1</v>
      </c>
      <c r="AK1918" s="7" t="str">
        <f>IFERROR(VLOOKUP(Z1918,'PASTE-DL-ALARMS'!$Q$10:$W$2200,7,FALSE),"")</f>
        <v/>
      </c>
      <c r="AL1918" s="55" t="str">
        <f>IFERROR(VLOOKUP(Z1918,'PASTE-DL-ALARMS'!$Q$10:$W$2200,3,FALSE),"")</f>
        <v/>
      </c>
      <c r="AM1918" s="7" t="str">
        <f t="shared" si="507"/>
        <v>10.121.99.132_IPCL_S3P1</v>
      </c>
      <c r="AN1918" s="55" t="str">
        <f t="shared" si="508"/>
        <v>10.121.99.133_G R PLOT_S4P1</v>
      </c>
      <c r="AO1918" s="72" t="e">
        <f t="shared" ca="1" si="509"/>
        <v>#VALUE!</v>
      </c>
      <c r="AP1918" s="7" t="str">
        <f>IFERROR(VLOOKUP(Z1918,'PASTE-DL-ALARMS'!$Q$10:$Z$2800,8,FALSE),"")</f>
        <v/>
      </c>
    </row>
    <row r="1919" spans="1:42" x14ac:dyDescent="0.25">
      <c r="A1919" s="20"/>
      <c r="B1919" s="20"/>
      <c r="C1919" s="20" t="str">
        <f>IF(D1919="Critical",MAX($C$8:C1918)+1,"")</f>
        <v/>
      </c>
      <c r="D1919" s="20" t="str">
        <f t="shared" si="493"/>
        <v>-</v>
      </c>
      <c r="E1919" s="20" t="str">
        <f>VLOOKUP('PASTE-DOWN-DL'!F1919,'SSA-CODE'!$D$4:$E$56,2,FALSE)</f>
        <v>SRT</v>
      </c>
      <c r="F1919" s="48" t="str">
        <f t="shared" si="494"/>
        <v>SSA SR</v>
      </c>
      <c r="G1919" s="48" t="str">
        <f t="shared" si="495"/>
        <v xml:space="preserve">	SSA SR</v>
      </c>
      <c r="H1919" s="20">
        <v>1910</v>
      </c>
      <c r="I1919" t="s">
        <v>17012</v>
      </c>
      <c r="J1919" t="s">
        <v>6260</v>
      </c>
      <c r="K1919" t="s">
        <v>6261</v>
      </c>
      <c r="L1919" t="s">
        <v>6262</v>
      </c>
      <c r="M1919" t="s">
        <v>6263</v>
      </c>
      <c r="N1919" t="s">
        <v>17013</v>
      </c>
      <c r="O1919" t="s">
        <v>17014</v>
      </c>
      <c r="P1919" t="s">
        <v>6266</v>
      </c>
      <c r="Q1919" t="s">
        <v>6423</v>
      </c>
      <c r="R1919" t="s">
        <v>6302</v>
      </c>
      <c r="S1919" t="s">
        <v>17015</v>
      </c>
      <c r="T1919" t="s">
        <v>6321</v>
      </c>
      <c r="U1919" t="s">
        <v>17016</v>
      </c>
      <c r="V1919" t="s">
        <v>6271</v>
      </c>
      <c r="W1919" t="s">
        <v>17017</v>
      </c>
      <c r="X1919" t="s">
        <v>17018</v>
      </c>
      <c r="Y1919" t="s">
        <v>6269</v>
      </c>
      <c r="Z1919" s="48" t="str">
        <f t="shared" si="496"/>
        <v>SSA SR-10.121.100.13-TAKARMA B1_4/1-10.121.100.12-KIM B1_TN705B_4/1</v>
      </c>
      <c r="AA1919" s="48">
        <f t="shared" si="497"/>
        <v>15</v>
      </c>
      <c r="AB1919" s="48">
        <f t="shared" si="498"/>
        <v>23</v>
      </c>
      <c r="AC1919" s="48">
        <f t="shared" si="499"/>
        <v>15</v>
      </c>
      <c r="AD1919" s="48">
        <f t="shared" si="500"/>
        <v>22</v>
      </c>
      <c r="AE1919" s="48" t="str">
        <f t="shared" si="501"/>
        <v>10.121.100.13</v>
      </c>
      <c r="AF1919" s="42" t="str">
        <f t="shared" si="502"/>
        <v>10.121.100.12</v>
      </c>
      <c r="AG1919" s="7" t="str">
        <f t="shared" si="503"/>
        <v>TAKARMA</v>
      </c>
      <c r="AH1919" s="7" t="str">
        <f t="shared" si="504"/>
        <v>KIM B1</v>
      </c>
      <c r="AI1919" s="7" t="str">
        <f t="shared" si="505"/>
        <v>S4P1</v>
      </c>
      <c r="AJ1919" s="7" t="str">
        <f t="shared" si="506"/>
        <v>S4P1</v>
      </c>
      <c r="AK1919" s="7" t="str">
        <f>IFERROR(VLOOKUP(Z1919,'PASTE-DL-ALARMS'!$Q$10:$W$2200,7,FALSE),"")</f>
        <v/>
      </c>
      <c r="AL1919" s="55" t="str">
        <f>IFERROR(VLOOKUP(Z1919,'PASTE-DL-ALARMS'!$Q$10:$W$2200,3,FALSE),"")</f>
        <v/>
      </c>
      <c r="AM1919" s="7" t="str">
        <f t="shared" si="507"/>
        <v>10.121.100.13_TAKARMA_S4P1</v>
      </c>
      <c r="AN1919" s="55" t="str">
        <f t="shared" si="508"/>
        <v>10.121.100.12_KIM B1_S4P1</v>
      </c>
      <c r="AO1919" s="72" t="e">
        <f t="shared" ca="1" si="509"/>
        <v>#VALUE!</v>
      </c>
      <c r="AP1919" s="7" t="str">
        <f>IFERROR(VLOOKUP(Z1919,'PASTE-DL-ALARMS'!$Q$10:$Z$2800,8,FALSE),"")</f>
        <v/>
      </c>
    </row>
    <row r="1920" spans="1:42" x14ac:dyDescent="0.25">
      <c r="A1920" s="20"/>
      <c r="B1920" s="20"/>
      <c r="C1920" s="20" t="str">
        <f>IF(D1920="Critical",MAX($C$8:C1919)+1,"")</f>
        <v/>
      </c>
      <c r="D1920" s="20" t="str">
        <f t="shared" si="493"/>
        <v>-</v>
      </c>
      <c r="E1920" s="20" t="str">
        <f>VLOOKUP('PASTE-DOWN-DL'!F1920,'SSA-CODE'!$D$4:$E$56,2,FALSE)</f>
        <v>SRT</v>
      </c>
      <c r="F1920" s="48" t="str">
        <f t="shared" si="494"/>
        <v>SSA SR</v>
      </c>
      <c r="G1920" s="48" t="str">
        <f t="shared" si="495"/>
        <v xml:space="preserve">	SSA SR</v>
      </c>
      <c r="H1920" s="20">
        <v>1911</v>
      </c>
      <c r="I1920" t="s">
        <v>17019</v>
      </c>
      <c r="J1920" t="s">
        <v>6260</v>
      </c>
      <c r="K1920" t="s">
        <v>6261</v>
      </c>
      <c r="L1920" t="s">
        <v>6262</v>
      </c>
      <c r="M1920" t="s">
        <v>6263</v>
      </c>
      <c r="N1920" t="s">
        <v>17020</v>
      </c>
      <c r="O1920" t="s">
        <v>17021</v>
      </c>
      <c r="P1920" t="s">
        <v>6266</v>
      </c>
      <c r="Q1920" t="s">
        <v>6882</v>
      </c>
      <c r="R1920" t="s">
        <v>6319</v>
      </c>
      <c r="S1920" t="s">
        <v>17022</v>
      </c>
      <c r="T1920" t="s">
        <v>6950</v>
      </c>
      <c r="U1920" t="s">
        <v>17022</v>
      </c>
      <c r="V1920" t="s">
        <v>6271</v>
      </c>
      <c r="W1920" t="s">
        <v>17023</v>
      </c>
      <c r="X1920" t="s">
        <v>6488</v>
      </c>
      <c r="Y1920" t="s">
        <v>6269</v>
      </c>
      <c r="Z1920" s="48" t="str">
        <f t="shared" si="496"/>
        <v>SSA SR-10.121.19.206-Hazira Excg B1_4/1-10.121.19.225-L_and_T_3/1</v>
      </c>
      <c r="AA1920" s="48">
        <f t="shared" si="497"/>
        <v>15</v>
      </c>
      <c r="AB1920" s="48">
        <f t="shared" si="498"/>
        <v>27</v>
      </c>
      <c r="AC1920" s="48">
        <f t="shared" si="499"/>
        <v>15</v>
      </c>
      <c r="AD1920" s="48">
        <f t="shared" si="500"/>
        <v>23</v>
      </c>
      <c r="AE1920" s="48" t="str">
        <f t="shared" si="501"/>
        <v>10.121.19.206</v>
      </c>
      <c r="AF1920" s="42" t="str">
        <f t="shared" si="502"/>
        <v>10.121.19.225</v>
      </c>
      <c r="AG1920" s="7" t="str">
        <f t="shared" si="503"/>
        <v>HAZIRA EXCG</v>
      </c>
      <c r="AH1920" s="7" t="str">
        <f t="shared" si="504"/>
        <v>L AND T</v>
      </c>
      <c r="AI1920" s="7" t="str">
        <f t="shared" si="505"/>
        <v>S4P1</v>
      </c>
      <c r="AJ1920" s="7" t="str">
        <f t="shared" si="506"/>
        <v>S3P1</v>
      </c>
      <c r="AK1920" s="7" t="str">
        <f>IFERROR(VLOOKUP(Z1920,'PASTE-DL-ALARMS'!$Q$10:$W$2200,7,FALSE),"")</f>
        <v/>
      </c>
      <c r="AL1920" s="55" t="str">
        <f>IFERROR(VLOOKUP(Z1920,'PASTE-DL-ALARMS'!$Q$10:$W$2200,3,FALSE),"")</f>
        <v/>
      </c>
      <c r="AM1920" s="7" t="str">
        <f t="shared" si="507"/>
        <v>10.121.19.206_HAZIRA EXCG_S4P1</v>
      </c>
      <c r="AN1920" s="55" t="str">
        <f t="shared" si="508"/>
        <v>10.121.19.225_L AND T_S3P1</v>
      </c>
      <c r="AO1920" s="72" t="e">
        <f t="shared" ca="1" si="509"/>
        <v>#VALUE!</v>
      </c>
      <c r="AP1920" s="7" t="str">
        <f>IFERROR(VLOOKUP(Z1920,'PASTE-DL-ALARMS'!$Q$10:$Z$2800,8,FALSE),"")</f>
        <v/>
      </c>
    </row>
    <row r="1921" spans="1:42" x14ac:dyDescent="0.25">
      <c r="A1921" s="20"/>
      <c r="B1921" s="20"/>
      <c r="C1921" s="20" t="str">
        <f>IF(D1921="Critical",MAX($C$8:C1920)+1,"")</f>
        <v/>
      </c>
      <c r="D1921" s="20" t="str">
        <f t="shared" si="493"/>
        <v>-</v>
      </c>
      <c r="E1921" s="20" t="str">
        <f>VLOOKUP('PASTE-DOWN-DL'!F1921,'SSA-CODE'!$D$4:$E$56,2,FALSE)</f>
        <v>WTR AM</v>
      </c>
      <c r="F1921" s="48" t="str">
        <f t="shared" si="494"/>
        <v>WTR AM</v>
      </c>
      <c r="G1921" s="48" t="str">
        <f t="shared" si="495"/>
        <v xml:space="preserve">	WTR AM</v>
      </c>
      <c r="H1921" s="20">
        <v>1912</v>
      </c>
      <c r="I1921" t="s">
        <v>17024</v>
      </c>
      <c r="J1921" t="s">
        <v>6466</v>
      </c>
      <c r="K1921" t="s">
        <v>6275</v>
      </c>
      <c r="L1921" t="s">
        <v>6262</v>
      </c>
      <c r="M1921" t="s">
        <v>6263</v>
      </c>
      <c r="N1921" t="s">
        <v>17025</v>
      </c>
      <c r="O1921" t="s">
        <v>17026</v>
      </c>
      <c r="P1921" t="s">
        <v>6266</v>
      </c>
      <c r="Q1921" t="s">
        <v>6686</v>
      </c>
      <c r="R1921" t="s">
        <v>6279</v>
      </c>
      <c r="S1921" t="s">
        <v>6269</v>
      </c>
      <c r="T1921" t="s">
        <v>9509</v>
      </c>
      <c r="U1921" t="s">
        <v>6269</v>
      </c>
      <c r="V1921" t="s">
        <v>6271</v>
      </c>
      <c r="W1921" t="s">
        <v>17027</v>
      </c>
      <c r="X1921" t="s">
        <v>17028</v>
      </c>
      <c r="Y1921" t="s">
        <v>6269</v>
      </c>
      <c r="Z1921" s="48" t="str">
        <f t="shared" si="496"/>
        <v>WTR AM-10.121.16.9-TN725B_Bharuch_B2\S3P9-10.121.16.1-TN725B_Bharuch City_B2\S3P9</v>
      </c>
      <c r="AA1921" s="48">
        <f t="shared" si="497"/>
        <v>13</v>
      </c>
      <c r="AB1921" s="48">
        <f t="shared" si="498"/>
        <v>21</v>
      </c>
      <c r="AC1921" s="48">
        <f t="shared" si="499"/>
        <v>13</v>
      </c>
      <c r="AD1921" s="48">
        <f t="shared" si="500"/>
        <v>26</v>
      </c>
      <c r="AE1921" s="48" t="str">
        <f t="shared" si="501"/>
        <v>10.121.16.9</v>
      </c>
      <c r="AF1921" s="42" t="str">
        <f t="shared" si="502"/>
        <v>10.121.16.1</v>
      </c>
      <c r="AG1921" s="7" t="str">
        <f t="shared" si="503"/>
        <v>Bharuch</v>
      </c>
      <c r="AH1921" s="7" t="str">
        <f t="shared" si="504"/>
        <v>Bharuch City</v>
      </c>
      <c r="AI1921" s="7" t="str">
        <f t="shared" si="505"/>
        <v>S3P9</v>
      </c>
      <c r="AJ1921" s="7" t="str">
        <f t="shared" si="506"/>
        <v>S3P9</v>
      </c>
      <c r="AK1921" s="7" t="str">
        <f>IFERROR(VLOOKUP(Z1921,'PASTE-DL-ALARMS'!$Q$10:$W$2200,7,FALSE),"")</f>
        <v/>
      </c>
      <c r="AL1921" s="55" t="str">
        <f>IFERROR(VLOOKUP(Z1921,'PASTE-DL-ALARMS'!$Q$10:$W$2200,3,FALSE),"")</f>
        <v/>
      </c>
      <c r="AM1921" s="7" t="str">
        <f t="shared" si="507"/>
        <v>10.121.16.9_Bharuch_S3P9</v>
      </c>
      <c r="AN1921" s="55" t="str">
        <f t="shared" si="508"/>
        <v>10.121.16.1_Bharuch City_S3P9</v>
      </c>
      <c r="AO1921" s="72" t="e">
        <f t="shared" ca="1" si="509"/>
        <v>#VALUE!</v>
      </c>
      <c r="AP1921" s="7" t="str">
        <f>IFERROR(VLOOKUP(Z1921,'PASTE-DL-ALARMS'!$Q$10:$Z$2800,8,FALSE),"")</f>
        <v/>
      </c>
    </row>
    <row r="1922" spans="1:42" x14ac:dyDescent="0.25">
      <c r="A1922" s="20"/>
      <c r="B1922" s="20"/>
      <c r="C1922" s="20" t="str">
        <f>IF(D1922="Critical",MAX($C$8:C1921)+1,"")</f>
        <v/>
      </c>
      <c r="D1922" s="20" t="str">
        <f t="shared" si="493"/>
        <v>-</v>
      </c>
      <c r="E1922" s="20" t="str">
        <f>VLOOKUP('PASTE-DOWN-DL'!F1922,'SSA-CODE'!$D$4:$E$56,2,FALSE)</f>
        <v>VAL</v>
      </c>
      <c r="F1922" s="48" t="str">
        <f t="shared" si="494"/>
        <v>SSA VAL</v>
      </c>
      <c r="G1922" s="48" t="str">
        <f t="shared" si="495"/>
        <v xml:space="preserve">	SSA VAL</v>
      </c>
      <c r="H1922" s="20">
        <v>1913</v>
      </c>
      <c r="I1922" t="s">
        <v>17029</v>
      </c>
      <c r="J1922" t="s">
        <v>6260</v>
      </c>
      <c r="K1922" t="s">
        <v>6275</v>
      </c>
      <c r="L1922" t="s">
        <v>6262</v>
      </c>
      <c r="M1922" t="s">
        <v>6263</v>
      </c>
      <c r="N1922" t="s">
        <v>17030</v>
      </c>
      <c r="O1922" t="s">
        <v>17031</v>
      </c>
      <c r="P1922" t="s">
        <v>6266</v>
      </c>
      <c r="Q1922" t="s">
        <v>6706</v>
      </c>
      <c r="R1922" t="s">
        <v>6279</v>
      </c>
      <c r="S1922" t="s">
        <v>17032</v>
      </c>
      <c r="T1922" t="s">
        <v>6345</v>
      </c>
      <c r="U1922" t="s">
        <v>17032</v>
      </c>
      <c r="V1922" t="s">
        <v>6271</v>
      </c>
      <c r="W1922" t="s">
        <v>17033</v>
      </c>
      <c r="X1922" t="s">
        <v>17034</v>
      </c>
      <c r="Y1922" t="s">
        <v>6269</v>
      </c>
      <c r="Z1922" s="48" t="str">
        <f t="shared" si="496"/>
        <v>SSA VAL-10.121.24.129-Valsad Old TE GNE_5/6-10.121.24.152-Dungari 1_A_PH_2/5</v>
      </c>
      <c r="AA1922" s="48">
        <f t="shared" si="497"/>
        <v>15</v>
      </c>
      <c r="AB1922" s="48">
        <f t="shared" si="498"/>
        <v>34</v>
      </c>
      <c r="AC1922" s="48">
        <f t="shared" si="499"/>
        <v>15</v>
      </c>
      <c r="AD1922" s="48">
        <f t="shared" si="500"/>
        <v>25</v>
      </c>
      <c r="AE1922" s="48" t="str">
        <f t="shared" si="501"/>
        <v>10.121.24.129</v>
      </c>
      <c r="AF1922" s="42" t="str">
        <f t="shared" si="502"/>
        <v>10.121.24.152</v>
      </c>
      <c r="AG1922" s="7" t="str">
        <f t="shared" si="503"/>
        <v>Valsad-Old-TE(GNE)</v>
      </c>
      <c r="AH1922" s="7" t="str">
        <f t="shared" si="504"/>
        <v>Dungari 1</v>
      </c>
      <c r="AI1922" s="7" t="str">
        <f t="shared" si="505"/>
        <v>S5P6</v>
      </c>
      <c r="AJ1922" s="7" t="str">
        <f t="shared" si="506"/>
        <v>S2P5</v>
      </c>
      <c r="AK1922" s="7" t="str">
        <f>IFERROR(VLOOKUP(Z1922,'PASTE-DL-ALARMS'!$Q$10:$W$2200,7,FALSE),"")</f>
        <v/>
      </c>
      <c r="AL1922" s="55" t="str">
        <f>IFERROR(VLOOKUP(Z1922,'PASTE-DL-ALARMS'!$Q$10:$W$2200,3,FALSE),"")</f>
        <v/>
      </c>
      <c r="AM1922" s="7" t="str">
        <f t="shared" si="507"/>
        <v>10.121.24.129_Valsad-Old-TE(GNE)_S5P6</v>
      </c>
      <c r="AN1922" s="55" t="str">
        <f t="shared" si="508"/>
        <v>10.121.24.152_Dungari 1_S2P5</v>
      </c>
      <c r="AO1922" s="72" t="e">
        <f t="shared" ca="1" si="509"/>
        <v>#VALUE!</v>
      </c>
      <c r="AP1922" s="7" t="str">
        <f>IFERROR(VLOOKUP(Z1922,'PASTE-DL-ALARMS'!$Q$10:$Z$2800,8,FALSE),"")</f>
        <v/>
      </c>
    </row>
    <row r="1923" spans="1:42" x14ac:dyDescent="0.25">
      <c r="A1923" s="20"/>
      <c r="B1923" s="20"/>
      <c r="C1923" s="20" t="str">
        <f>IF(D1923="Critical",MAX($C$8:C1922)+1,"")</f>
        <v/>
      </c>
      <c r="D1923" s="20" t="str">
        <f t="shared" si="493"/>
        <v>-</v>
      </c>
      <c r="E1923" s="20" t="str">
        <f>VLOOKUP('PASTE-DOWN-DL'!F1923,'SSA-CODE'!$D$4:$E$56,2,FALSE)</f>
        <v>PLR</v>
      </c>
      <c r="F1923" s="48" t="str">
        <f t="shared" si="494"/>
        <v>SSA PNP</v>
      </c>
      <c r="G1923" s="48" t="str">
        <f t="shared" si="495"/>
        <v xml:space="preserve">	SSA PNP</v>
      </c>
      <c r="H1923" s="20">
        <v>1914</v>
      </c>
      <c r="I1923" t="s">
        <v>17035</v>
      </c>
      <c r="J1923" t="s">
        <v>6260</v>
      </c>
      <c r="K1923" t="s">
        <v>6275</v>
      </c>
      <c r="L1923" t="s">
        <v>6262</v>
      </c>
      <c r="M1923" t="s">
        <v>6263</v>
      </c>
      <c r="N1923" t="s">
        <v>17036</v>
      </c>
      <c r="O1923" t="s">
        <v>17037</v>
      </c>
      <c r="P1923" t="s">
        <v>6266</v>
      </c>
      <c r="Q1923" t="s">
        <v>6438</v>
      </c>
      <c r="R1923" t="s">
        <v>6439</v>
      </c>
      <c r="S1923" t="s">
        <v>17038</v>
      </c>
      <c r="T1923" t="s">
        <v>6950</v>
      </c>
      <c r="U1923" t="s">
        <v>17038</v>
      </c>
      <c r="V1923" t="s">
        <v>6271</v>
      </c>
      <c r="W1923" t="s">
        <v>17039</v>
      </c>
      <c r="X1923" t="s">
        <v>17040</v>
      </c>
      <c r="Y1923" t="s">
        <v>6269</v>
      </c>
      <c r="Z1923" s="48" t="str">
        <f t="shared" si="496"/>
        <v>SSA PNP-10.121.25.135-Raha_1/5-10.121.15.209-Dhanera B1_3/6</v>
      </c>
      <c r="AA1923" s="48">
        <f t="shared" si="497"/>
        <v>15</v>
      </c>
      <c r="AB1923" s="48">
        <f t="shared" si="498"/>
        <v>23</v>
      </c>
      <c r="AC1923" s="48">
        <f t="shared" si="499"/>
        <v>15</v>
      </c>
      <c r="AD1923" s="48">
        <f t="shared" si="500"/>
        <v>23</v>
      </c>
      <c r="AE1923" s="48" t="str">
        <f t="shared" si="501"/>
        <v>10.121.25.135</v>
      </c>
      <c r="AF1923" s="42" t="str">
        <f t="shared" si="502"/>
        <v>10.121.15.209</v>
      </c>
      <c r="AG1923" s="7" t="str">
        <f t="shared" si="503"/>
        <v>RAHA A1</v>
      </c>
      <c r="AH1923" s="7" t="str">
        <f t="shared" si="504"/>
        <v>Dhanera</v>
      </c>
      <c r="AI1923" s="7" t="str">
        <f t="shared" si="505"/>
        <v>S1P5</v>
      </c>
      <c r="AJ1923" s="7" t="str">
        <f t="shared" si="506"/>
        <v>S3P6</v>
      </c>
      <c r="AK1923" s="7" t="str">
        <f>IFERROR(VLOOKUP(Z1923,'PASTE-DL-ALARMS'!$Q$10:$W$2200,7,FALSE),"")</f>
        <v/>
      </c>
      <c r="AL1923" s="55" t="str">
        <f>IFERROR(VLOOKUP(Z1923,'PASTE-DL-ALARMS'!$Q$10:$W$2200,3,FALSE),"")</f>
        <v/>
      </c>
      <c r="AM1923" s="7" t="str">
        <f t="shared" si="507"/>
        <v>10.121.25.135_RAHA A1_S1P5</v>
      </c>
      <c r="AN1923" s="55" t="str">
        <f t="shared" si="508"/>
        <v>10.121.15.209_Dhanera_S3P6</v>
      </c>
      <c r="AO1923" s="72" t="e">
        <f t="shared" ca="1" si="509"/>
        <v>#VALUE!</v>
      </c>
      <c r="AP1923" s="7" t="str">
        <f>IFERROR(VLOOKUP(Z1923,'PASTE-DL-ALARMS'!$Q$10:$Z$2800,8,FALSE),"")</f>
        <v/>
      </c>
    </row>
    <row r="1924" spans="1:42" x14ac:dyDescent="0.25">
      <c r="A1924" s="20"/>
      <c r="B1924" s="20"/>
      <c r="C1924" s="20" t="str">
        <f>IF(D1924="Critical",MAX($C$8:C1923)+1,"")</f>
        <v/>
      </c>
      <c r="D1924" s="20" t="str">
        <f t="shared" si="493"/>
        <v>-</v>
      </c>
      <c r="E1924" s="20" t="str">
        <f>VLOOKUP('PASTE-DOWN-DL'!F1924,'SSA-CODE'!$D$4:$E$56,2,FALSE)</f>
        <v>VDA</v>
      </c>
      <c r="F1924" s="48" t="str">
        <f t="shared" si="494"/>
        <v>SSA VDR</v>
      </c>
      <c r="G1924" s="48" t="str">
        <f t="shared" si="495"/>
        <v xml:space="preserve">	SSA VDR</v>
      </c>
      <c r="H1924" s="20">
        <v>1915</v>
      </c>
      <c r="I1924" t="s">
        <v>17041</v>
      </c>
      <c r="J1924" t="s">
        <v>6260</v>
      </c>
      <c r="K1924" t="s">
        <v>6261</v>
      </c>
      <c r="L1924" t="s">
        <v>6262</v>
      </c>
      <c r="M1924" t="s">
        <v>6263</v>
      </c>
      <c r="N1924" t="s">
        <v>17042</v>
      </c>
      <c r="O1924" t="s">
        <v>17043</v>
      </c>
      <c r="P1924" t="s">
        <v>6266</v>
      </c>
      <c r="Q1924" t="s">
        <v>6416</v>
      </c>
      <c r="R1924" t="s">
        <v>6267</v>
      </c>
      <c r="S1924" t="s">
        <v>6269</v>
      </c>
      <c r="T1924" t="s">
        <v>6353</v>
      </c>
      <c r="U1924" t="s">
        <v>6417</v>
      </c>
      <c r="V1924" t="s">
        <v>6271</v>
      </c>
      <c r="W1924" t="s">
        <v>17044</v>
      </c>
      <c r="X1924" t="s">
        <v>17045</v>
      </c>
      <c r="Y1924" t="s">
        <v>6269</v>
      </c>
      <c r="Z1924" s="48" t="str">
        <f t="shared" si="496"/>
        <v>SSA VDR-10.121.19.136-GOTRI_B1_PH2_4/1-10.121.19.135-Subhanpura_B2_PH2_3/1</v>
      </c>
      <c r="AA1924" s="48">
        <f t="shared" si="497"/>
        <v>15</v>
      </c>
      <c r="AB1924" s="48">
        <f t="shared" si="498"/>
        <v>26</v>
      </c>
      <c r="AC1924" s="48">
        <f t="shared" si="499"/>
        <v>15</v>
      </c>
      <c r="AD1924" s="48">
        <f t="shared" si="500"/>
        <v>21</v>
      </c>
      <c r="AE1924" s="48" t="str">
        <f t="shared" si="501"/>
        <v>10.121.19.135</v>
      </c>
      <c r="AF1924" s="42" t="str">
        <f t="shared" si="502"/>
        <v>10.121.19.136</v>
      </c>
      <c r="AG1924" s="7" t="str">
        <f t="shared" si="503"/>
        <v>SUBHANPURA</v>
      </c>
      <c r="AH1924" s="7" t="str">
        <f t="shared" si="504"/>
        <v>GOTRI</v>
      </c>
      <c r="AI1924" s="7" t="str">
        <f t="shared" si="505"/>
        <v>S3P1</v>
      </c>
      <c r="AJ1924" s="7" t="str">
        <f t="shared" si="506"/>
        <v>S4P1</v>
      </c>
      <c r="AK1924" s="7" t="str">
        <f>IFERROR(VLOOKUP(Z1924,'PASTE-DL-ALARMS'!$Q$10:$W$2200,7,FALSE),"")</f>
        <v/>
      </c>
      <c r="AL1924" s="55" t="str">
        <f>IFERROR(VLOOKUP(Z1924,'PASTE-DL-ALARMS'!$Q$10:$W$2200,3,FALSE),"")</f>
        <v/>
      </c>
      <c r="AM1924" s="7" t="str">
        <f t="shared" si="507"/>
        <v>10.121.19.135_SUBHANPURA_S3P1</v>
      </c>
      <c r="AN1924" s="55" t="str">
        <f t="shared" si="508"/>
        <v>10.121.19.136_GOTRI_S4P1</v>
      </c>
      <c r="AO1924" s="72" t="e">
        <f t="shared" ca="1" si="509"/>
        <v>#VALUE!</v>
      </c>
      <c r="AP1924" s="7" t="str">
        <f>IFERROR(VLOOKUP(Z1924,'PASTE-DL-ALARMS'!$Q$10:$Z$2800,8,FALSE),"")</f>
        <v/>
      </c>
    </row>
    <row r="1925" spans="1:42" x14ac:dyDescent="0.25">
      <c r="A1925" s="20"/>
      <c r="B1925" s="20"/>
      <c r="C1925" s="20" t="str">
        <f>IF(D1925="Critical",MAX($C$8:C1924)+1,"")</f>
        <v/>
      </c>
      <c r="D1925" s="20" t="str">
        <f t="shared" si="493"/>
        <v>-</v>
      </c>
      <c r="E1925" s="20" t="str">
        <f>VLOOKUP('PASTE-DOWN-DL'!F1925,'SSA-CODE'!$D$4:$E$56,2,FALSE)</f>
        <v>PLR</v>
      </c>
      <c r="F1925" s="48" t="str">
        <f t="shared" si="494"/>
        <v>SSA PNP</v>
      </c>
      <c r="G1925" s="48" t="str">
        <f t="shared" si="495"/>
        <v xml:space="preserve">	SSA PNP</v>
      </c>
      <c r="H1925" s="20">
        <v>1916</v>
      </c>
      <c r="I1925" t="s">
        <v>17046</v>
      </c>
      <c r="J1925" t="s">
        <v>6260</v>
      </c>
      <c r="K1925" t="s">
        <v>6261</v>
      </c>
      <c r="L1925" t="s">
        <v>6262</v>
      </c>
      <c r="M1925" t="s">
        <v>6263</v>
      </c>
      <c r="N1925" t="s">
        <v>17047</v>
      </c>
      <c r="O1925" t="s">
        <v>17048</v>
      </c>
      <c r="P1925" t="s">
        <v>6266</v>
      </c>
      <c r="Q1925" t="s">
        <v>6423</v>
      </c>
      <c r="R1925" t="s">
        <v>6302</v>
      </c>
      <c r="S1925" t="s">
        <v>6269</v>
      </c>
      <c r="T1925" t="s">
        <v>6270</v>
      </c>
      <c r="U1925" t="s">
        <v>6269</v>
      </c>
      <c r="V1925" t="s">
        <v>6271</v>
      </c>
      <c r="W1925" t="s">
        <v>17049</v>
      </c>
      <c r="X1925" t="s">
        <v>17050</v>
      </c>
      <c r="Y1925" t="s">
        <v>6269</v>
      </c>
      <c r="Z1925" s="48" t="str">
        <f t="shared" si="496"/>
        <v>SSA PNP-10.121.98.134-TN705B_CHAPPI_S3P1-10.121.15.205-TN725B_Vadgam_S6P1</v>
      </c>
      <c r="AA1925" s="48">
        <f t="shared" si="497"/>
        <v>15</v>
      </c>
      <c r="AB1925" s="48">
        <f t="shared" si="498"/>
        <v>22</v>
      </c>
      <c r="AC1925" s="48">
        <f t="shared" si="499"/>
        <v>15</v>
      </c>
      <c r="AD1925" s="48">
        <f t="shared" si="500"/>
        <v>22</v>
      </c>
      <c r="AE1925" s="48" t="str">
        <f t="shared" si="501"/>
        <v>10.121.98.134</v>
      </c>
      <c r="AF1925" s="42" t="str">
        <f t="shared" si="502"/>
        <v>10.121.15.205</v>
      </c>
      <c r="AG1925" s="7" t="str">
        <f t="shared" si="503"/>
        <v>CHAPPI</v>
      </c>
      <c r="AH1925" s="7" t="str">
        <f t="shared" si="504"/>
        <v>Vadgam</v>
      </c>
      <c r="AI1925" s="7" t="str">
        <f t="shared" si="505"/>
        <v>S3P1</v>
      </c>
      <c r="AJ1925" s="7" t="str">
        <f t="shared" si="506"/>
        <v>S6P1</v>
      </c>
      <c r="AK1925" s="7" t="str">
        <f>IFERROR(VLOOKUP(Z1925,'PASTE-DL-ALARMS'!$Q$10:$W$2200,7,FALSE),"")</f>
        <v/>
      </c>
      <c r="AL1925" s="55" t="str">
        <f>IFERROR(VLOOKUP(Z1925,'PASTE-DL-ALARMS'!$Q$10:$W$2200,3,FALSE),"")</f>
        <v/>
      </c>
      <c r="AM1925" s="7" t="str">
        <f t="shared" si="507"/>
        <v>10.121.98.134_CHAPPI_S3P1</v>
      </c>
      <c r="AN1925" s="55" t="str">
        <f t="shared" si="508"/>
        <v>10.121.15.205_Vadgam_S6P1</v>
      </c>
      <c r="AO1925" s="72" t="e">
        <f t="shared" ca="1" si="509"/>
        <v>#VALUE!</v>
      </c>
      <c r="AP1925" s="7" t="str">
        <f>IFERROR(VLOOKUP(Z1925,'PASTE-DL-ALARMS'!$Q$10:$Z$2800,8,FALSE),"")</f>
        <v/>
      </c>
    </row>
    <row r="1926" spans="1:42" x14ac:dyDescent="0.25">
      <c r="A1926" s="20"/>
      <c r="B1926" s="20"/>
      <c r="C1926" s="20" t="str">
        <f>IF(D1926="Critical",MAX($C$8:C1925)+1,"")</f>
        <v/>
      </c>
      <c r="D1926" s="20" t="str">
        <f t="shared" si="493"/>
        <v>-</v>
      </c>
      <c r="E1926" s="20" t="str">
        <f>VLOOKUP('PASTE-DOWN-DL'!F1926,'SSA-CODE'!$D$4:$E$56,2,FALSE)</f>
        <v>SRT</v>
      </c>
      <c r="F1926" s="48" t="str">
        <f t="shared" si="494"/>
        <v>SSA SR</v>
      </c>
      <c r="G1926" s="48" t="str">
        <f t="shared" si="495"/>
        <v xml:space="preserve">	SSA SR</v>
      </c>
      <c r="H1926" s="20">
        <v>1917</v>
      </c>
      <c r="I1926" t="s">
        <v>17051</v>
      </c>
      <c r="J1926" t="s">
        <v>6260</v>
      </c>
      <c r="K1926" t="s">
        <v>6275</v>
      </c>
      <c r="L1926" t="s">
        <v>6262</v>
      </c>
      <c r="M1926" t="s">
        <v>6263</v>
      </c>
      <c r="N1926" t="s">
        <v>17052</v>
      </c>
      <c r="O1926" t="s">
        <v>17053</v>
      </c>
      <c r="P1926" t="s">
        <v>6266</v>
      </c>
      <c r="Q1926" t="s">
        <v>6423</v>
      </c>
      <c r="R1926" t="s">
        <v>6279</v>
      </c>
      <c r="S1926" t="s">
        <v>17054</v>
      </c>
      <c r="T1926" t="s">
        <v>6500</v>
      </c>
      <c r="U1926" t="s">
        <v>7040</v>
      </c>
      <c r="V1926" t="s">
        <v>6271</v>
      </c>
      <c r="W1926" t="s">
        <v>17055</v>
      </c>
      <c r="X1926" t="s">
        <v>17056</v>
      </c>
      <c r="Y1926" t="s">
        <v>6269</v>
      </c>
      <c r="Z1926" s="48" t="str">
        <f t="shared" si="496"/>
        <v>SSA SR-10.121.100.38-NIZAR MAMLATDAR_A_1/5-10.121.100.22-NIZER_B1_4/2</v>
      </c>
      <c r="AA1926" s="48">
        <f t="shared" si="497"/>
        <v>15</v>
      </c>
      <c r="AB1926" s="48">
        <f t="shared" si="498"/>
        <v>31</v>
      </c>
      <c r="AC1926" s="48">
        <f t="shared" si="499"/>
        <v>15</v>
      </c>
      <c r="AD1926" s="48">
        <f t="shared" si="500"/>
        <v>21</v>
      </c>
      <c r="AE1926" s="48" t="str">
        <f t="shared" si="501"/>
        <v>10.121.100.38</v>
      </c>
      <c r="AF1926" s="42" t="str">
        <f t="shared" si="502"/>
        <v>10.121.100.22</v>
      </c>
      <c r="AG1926" s="7" t="str">
        <f t="shared" si="503"/>
        <v>NIZAR MAMLATDAR</v>
      </c>
      <c r="AH1926" s="7" t="str">
        <f t="shared" si="504"/>
        <v>NIZER</v>
      </c>
      <c r="AI1926" s="7" t="str">
        <f t="shared" si="505"/>
        <v>S1P5</v>
      </c>
      <c r="AJ1926" s="7" t="str">
        <f t="shared" si="506"/>
        <v>S4P2</v>
      </c>
      <c r="AK1926" s="7" t="str">
        <f>IFERROR(VLOOKUP(Z1926,'PASTE-DL-ALARMS'!$Q$10:$W$2200,7,FALSE),"")</f>
        <v/>
      </c>
      <c r="AL1926" s="55" t="str">
        <f>IFERROR(VLOOKUP(Z1926,'PASTE-DL-ALARMS'!$Q$10:$W$2200,3,FALSE),"")</f>
        <v/>
      </c>
      <c r="AM1926" s="7" t="str">
        <f t="shared" si="507"/>
        <v>10.121.100.38_NIZAR MAMLATDAR_S1P5</v>
      </c>
      <c r="AN1926" s="55" t="str">
        <f t="shared" si="508"/>
        <v>10.121.100.22_NIZER_S4P2</v>
      </c>
      <c r="AO1926" s="72" t="e">
        <f t="shared" ca="1" si="509"/>
        <v>#VALUE!</v>
      </c>
      <c r="AP1926" s="7" t="str">
        <f>IFERROR(VLOOKUP(Z1926,'PASTE-DL-ALARMS'!$Q$10:$Z$2800,8,FALSE),"")</f>
        <v/>
      </c>
    </row>
    <row r="1927" spans="1:42" x14ac:dyDescent="0.25">
      <c r="A1927" s="20"/>
      <c r="B1927" s="20"/>
      <c r="C1927" s="20" t="str">
        <f>IF(D1927="Critical",MAX($C$8:C1926)+1,"")</f>
        <v/>
      </c>
      <c r="D1927" s="20" t="str">
        <f t="shared" si="493"/>
        <v>-</v>
      </c>
      <c r="E1927" s="20" t="str">
        <f>VLOOKUP('PASTE-DOWN-DL'!F1927,'SSA-CODE'!$D$4:$E$56,2,FALSE)</f>
        <v>GDR</v>
      </c>
      <c r="F1927" s="48" t="str">
        <f t="shared" si="494"/>
        <v>SSA GDH</v>
      </c>
      <c r="G1927" s="48" t="str">
        <f t="shared" si="495"/>
        <v xml:space="preserve">	SSA GDH</v>
      </c>
      <c r="H1927" s="20">
        <v>1918</v>
      </c>
      <c r="I1927" t="s">
        <v>17057</v>
      </c>
      <c r="J1927" t="s">
        <v>6260</v>
      </c>
      <c r="K1927" t="s">
        <v>6275</v>
      </c>
      <c r="L1927" t="s">
        <v>6262</v>
      </c>
      <c r="M1927" t="s">
        <v>6263</v>
      </c>
      <c r="N1927" t="s">
        <v>17058</v>
      </c>
      <c r="O1927" t="s">
        <v>17059</v>
      </c>
      <c r="P1927" t="s">
        <v>6266</v>
      </c>
      <c r="Q1927" t="s">
        <v>6686</v>
      </c>
      <c r="R1927" t="s">
        <v>6279</v>
      </c>
      <c r="S1927" t="s">
        <v>17060</v>
      </c>
      <c r="T1927" t="s">
        <v>6321</v>
      </c>
      <c r="U1927" t="s">
        <v>17061</v>
      </c>
      <c r="V1927" t="s">
        <v>6271</v>
      </c>
      <c r="W1927" t="s">
        <v>17062</v>
      </c>
      <c r="X1927" t="s">
        <v>6488</v>
      </c>
      <c r="Y1927" t="s">
        <v>6269</v>
      </c>
      <c r="Z1927" s="48" t="str">
        <f t="shared" si="496"/>
        <v>SSA GDH-10.121.16.211-BASKA_4/2-10.121.16.202-LUCY_2/5</v>
      </c>
      <c r="AA1927" s="48">
        <f t="shared" si="497"/>
        <v>15</v>
      </c>
      <c r="AB1927" s="48">
        <f t="shared" si="498"/>
        <v>21</v>
      </c>
      <c r="AC1927" s="48">
        <f t="shared" si="499"/>
        <v>15</v>
      </c>
      <c r="AD1927" s="48">
        <f t="shared" si="500"/>
        <v>20</v>
      </c>
      <c r="AE1927" s="48" t="str">
        <f t="shared" si="501"/>
        <v>10.121.16.211</v>
      </c>
      <c r="AF1927" s="42" t="str">
        <f t="shared" si="502"/>
        <v>10.121.16.202</v>
      </c>
      <c r="AG1927" s="7" t="str">
        <f t="shared" si="503"/>
        <v>BASKA</v>
      </c>
      <c r="AH1927" s="7" t="str">
        <f t="shared" si="504"/>
        <v>LUCY</v>
      </c>
      <c r="AI1927" s="7" t="str">
        <f t="shared" si="505"/>
        <v>S4P2</v>
      </c>
      <c r="AJ1927" s="7" t="str">
        <f t="shared" si="506"/>
        <v>S2P5</v>
      </c>
      <c r="AK1927" s="7" t="str">
        <f>IFERROR(VLOOKUP(Z1927,'PASTE-DL-ALARMS'!$Q$10:$W$2200,7,FALSE),"")</f>
        <v/>
      </c>
      <c r="AL1927" s="55" t="str">
        <f>IFERROR(VLOOKUP(Z1927,'PASTE-DL-ALARMS'!$Q$10:$W$2200,3,FALSE),"")</f>
        <v/>
      </c>
      <c r="AM1927" s="7" t="str">
        <f t="shared" si="507"/>
        <v>10.121.16.211_BASKA_S4P2</v>
      </c>
      <c r="AN1927" s="55" t="str">
        <f t="shared" si="508"/>
        <v>10.121.16.202_LUCY_S2P5</v>
      </c>
      <c r="AO1927" s="72" t="e">
        <f t="shared" ca="1" si="509"/>
        <v>#VALUE!</v>
      </c>
      <c r="AP1927" s="7" t="str">
        <f>IFERROR(VLOOKUP(Z1927,'PASTE-DL-ALARMS'!$Q$10:$Z$2800,8,FALSE),"")</f>
        <v/>
      </c>
    </row>
    <row r="1928" spans="1:42" x14ac:dyDescent="0.25">
      <c r="A1928" s="20"/>
      <c r="B1928" s="20"/>
      <c r="C1928" s="20" t="str">
        <f>IF(D1928="Critical",MAX($C$8:C1927)+1,"")</f>
        <v/>
      </c>
      <c r="D1928" s="20" t="str">
        <f t="shared" si="493"/>
        <v>-</v>
      </c>
      <c r="E1928" s="20" t="str">
        <f>VLOOKUP('PASTE-DOWN-DL'!F1928,'SSA-CODE'!$D$4:$E$56,2,FALSE)</f>
        <v>SRT</v>
      </c>
      <c r="F1928" s="48" t="str">
        <f t="shared" si="494"/>
        <v>SSA SR</v>
      </c>
      <c r="G1928" s="48" t="str">
        <f t="shared" si="495"/>
        <v xml:space="preserve">	SSA SR</v>
      </c>
      <c r="H1928" s="20">
        <v>1919</v>
      </c>
      <c r="I1928" t="s">
        <v>17063</v>
      </c>
      <c r="J1928" t="s">
        <v>6260</v>
      </c>
      <c r="K1928" t="s">
        <v>6275</v>
      </c>
      <c r="L1928" t="s">
        <v>6262</v>
      </c>
      <c r="M1928" t="s">
        <v>6263</v>
      </c>
      <c r="N1928" t="s">
        <v>17064</v>
      </c>
      <c r="O1928" t="s">
        <v>17065</v>
      </c>
      <c r="P1928" t="s">
        <v>6266</v>
      </c>
      <c r="Q1928" t="s">
        <v>6431</v>
      </c>
      <c r="R1928" t="s">
        <v>6294</v>
      </c>
      <c r="S1928" t="s">
        <v>17066</v>
      </c>
      <c r="T1928" t="s">
        <v>6371</v>
      </c>
      <c r="U1928" t="s">
        <v>6372</v>
      </c>
      <c r="V1928" t="s">
        <v>6271</v>
      </c>
      <c r="W1928" t="s">
        <v>17067</v>
      </c>
      <c r="X1928" t="s">
        <v>17068</v>
      </c>
      <c r="Y1928" t="s">
        <v>6269</v>
      </c>
      <c r="Z1928" s="48" t="str">
        <f t="shared" si="496"/>
        <v>SSA SR-10.121.100.34-UKAIADMIN_2/5-10.121.100.35-UKAI TE_1/5</v>
      </c>
      <c r="AA1928" s="48">
        <f t="shared" si="497"/>
        <v>15</v>
      </c>
      <c r="AB1928" s="48">
        <f t="shared" si="498"/>
        <v>25</v>
      </c>
      <c r="AC1928" s="48">
        <f t="shared" si="499"/>
        <v>15</v>
      </c>
      <c r="AD1928" s="48">
        <f t="shared" si="500"/>
        <v>23</v>
      </c>
      <c r="AE1928" s="48" t="str">
        <f t="shared" si="501"/>
        <v>10.121.100.34</v>
      </c>
      <c r="AF1928" s="42" t="str">
        <f t="shared" si="502"/>
        <v>10.121.100.35</v>
      </c>
      <c r="AG1928" s="7" t="str">
        <f t="shared" si="503"/>
        <v>UKAIADMIN</v>
      </c>
      <c r="AH1928" s="7" t="str">
        <f t="shared" si="504"/>
        <v>UKAI TE</v>
      </c>
      <c r="AI1928" s="7" t="str">
        <f t="shared" si="505"/>
        <v>S2P5</v>
      </c>
      <c r="AJ1928" s="7" t="str">
        <f t="shared" si="506"/>
        <v>S1P5</v>
      </c>
      <c r="AK1928" s="7" t="str">
        <f>IFERROR(VLOOKUP(Z1928,'PASTE-DL-ALARMS'!$Q$10:$W$2200,7,FALSE),"")</f>
        <v/>
      </c>
      <c r="AL1928" s="55" t="str">
        <f>IFERROR(VLOOKUP(Z1928,'PASTE-DL-ALARMS'!$Q$10:$W$2200,3,FALSE),"")</f>
        <v/>
      </c>
      <c r="AM1928" s="7" t="str">
        <f t="shared" si="507"/>
        <v>10.121.100.34_UKAIADMIN_S2P5</v>
      </c>
      <c r="AN1928" s="55" t="str">
        <f t="shared" si="508"/>
        <v>10.121.100.35_UKAI TE_S1P5</v>
      </c>
      <c r="AO1928" s="72" t="e">
        <f t="shared" ca="1" si="509"/>
        <v>#VALUE!</v>
      </c>
      <c r="AP1928" s="7" t="str">
        <f>IFERROR(VLOOKUP(Z1928,'PASTE-DL-ALARMS'!$Q$10:$Z$2800,8,FALSE),"")</f>
        <v/>
      </c>
    </row>
    <row r="1929" spans="1:42" x14ac:dyDescent="0.25">
      <c r="A1929" s="20"/>
      <c r="B1929" s="20"/>
      <c r="C1929" s="20" t="str">
        <f>IF(D1929="Critical",MAX($C$8:C1928)+1,"")</f>
        <v/>
      </c>
      <c r="D1929" s="20" t="str">
        <f t="shared" si="493"/>
        <v>-</v>
      </c>
      <c r="E1929" s="20" t="str">
        <f>VLOOKUP('PASTE-DOWN-DL'!F1929,'SSA-CODE'!$D$4:$E$56,2,FALSE)</f>
        <v>VAL</v>
      </c>
      <c r="F1929" s="48" t="str">
        <f t="shared" si="494"/>
        <v>SSA VAL</v>
      </c>
      <c r="G1929" s="48" t="str">
        <f t="shared" si="495"/>
        <v xml:space="preserve">	SSA VAL</v>
      </c>
      <c r="H1929" s="20">
        <v>1920</v>
      </c>
      <c r="I1929" t="s">
        <v>17069</v>
      </c>
      <c r="J1929" t="s">
        <v>6260</v>
      </c>
      <c r="K1929" t="s">
        <v>6275</v>
      </c>
      <c r="L1929" t="s">
        <v>6262</v>
      </c>
      <c r="M1929" t="s">
        <v>6263</v>
      </c>
      <c r="N1929" t="s">
        <v>17070</v>
      </c>
      <c r="O1929" t="s">
        <v>17071</v>
      </c>
      <c r="P1929" t="s">
        <v>6266</v>
      </c>
      <c r="Q1929" t="s">
        <v>6343</v>
      </c>
      <c r="R1929" t="s">
        <v>6279</v>
      </c>
      <c r="S1929" t="s">
        <v>6269</v>
      </c>
      <c r="T1929" t="s">
        <v>6500</v>
      </c>
      <c r="U1929" t="s">
        <v>6931</v>
      </c>
      <c r="V1929" t="s">
        <v>6271</v>
      </c>
      <c r="W1929" t="s">
        <v>17072</v>
      </c>
      <c r="X1929" t="s">
        <v>17073</v>
      </c>
      <c r="Y1929" t="s">
        <v>6269</v>
      </c>
      <c r="Z1929" s="48" t="str">
        <f t="shared" si="496"/>
        <v>SSA VAL-10.121.16.82-CHANOD_1/6-10.121.16.71-Vapi_3/4</v>
      </c>
      <c r="AA1929" s="48">
        <f t="shared" si="497"/>
        <v>14</v>
      </c>
      <c r="AB1929" s="48">
        <f t="shared" si="498"/>
        <v>21</v>
      </c>
      <c r="AC1929" s="48">
        <f t="shared" si="499"/>
        <v>14</v>
      </c>
      <c r="AD1929" s="48">
        <f t="shared" si="500"/>
        <v>19</v>
      </c>
      <c r="AE1929" s="48" t="str">
        <f t="shared" si="501"/>
        <v>10.121.16.82</v>
      </c>
      <c r="AF1929" s="42" t="str">
        <f t="shared" si="502"/>
        <v>10.121.16.71</v>
      </c>
      <c r="AG1929" s="7" t="str">
        <f t="shared" si="503"/>
        <v>CHANOD</v>
      </c>
      <c r="AH1929" s="7" t="str">
        <f t="shared" si="504"/>
        <v>Vapi</v>
      </c>
      <c r="AI1929" s="7" t="str">
        <f t="shared" si="505"/>
        <v>S1P6</v>
      </c>
      <c r="AJ1929" s="7" t="str">
        <f t="shared" si="506"/>
        <v>S3P4</v>
      </c>
      <c r="AK1929" s="7" t="str">
        <f>IFERROR(VLOOKUP(Z1929,'PASTE-DL-ALARMS'!$Q$10:$W$2200,7,FALSE),"")</f>
        <v/>
      </c>
      <c r="AL1929" s="55" t="str">
        <f>IFERROR(VLOOKUP(Z1929,'PASTE-DL-ALARMS'!$Q$10:$W$2200,3,FALSE),"")</f>
        <v/>
      </c>
      <c r="AM1929" s="7" t="str">
        <f t="shared" si="507"/>
        <v>10.121.16.82_CHANOD_S1P6</v>
      </c>
      <c r="AN1929" s="55" t="str">
        <f t="shared" si="508"/>
        <v>10.121.16.71_Vapi_S3P4</v>
      </c>
      <c r="AO1929" s="72" t="e">
        <f t="shared" ca="1" si="509"/>
        <v>#VALUE!</v>
      </c>
      <c r="AP1929" s="7" t="str">
        <f>IFERROR(VLOOKUP(Z1929,'PASTE-DL-ALARMS'!$Q$10:$Z$2800,8,FALSE),"")</f>
        <v/>
      </c>
    </row>
    <row r="1930" spans="1:42" x14ac:dyDescent="0.25">
      <c r="A1930" s="20"/>
      <c r="B1930" s="20"/>
      <c r="C1930" s="20" t="str">
        <f>IF(D1930="Critical",MAX($C$8:C1929)+1,"")</f>
        <v/>
      </c>
      <c r="D1930" s="20" t="str">
        <f t="shared" si="493"/>
        <v>-</v>
      </c>
      <c r="E1930" s="20" t="str">
        <f>VLOOKUP('PASTE-DOWN-DL'!F1930,'SSA-CODE'!$D$4:$E$56,2,FALSE)</f>
        <v>AHD</v>
      </c>
      <c r="F1930" s="48" t="str">
        <f t="shared" si="494"/>
        <v>SSA AM</v>
      </c>
      <c r="G1930" s="48" t="str">
        <f t="shared" si="495"/>
        <v xml:space="preserve">	SSA AM</v>
      </c>
      <c r="H1930" s="20">
        <v>1921</v>
      </c>
      <c r="I1930" t="s">
        <v>17074</v>
      </c>
      <c r="J1930" t="s">
        <v>6260</v>
      </c>
      <c r="K1930" t="s">
        <v>6275</v>
      </c>
      <c r="L1930" t="s">
        <v>6262</v>
      </c>
      <c r="M1930" t="s">
        <v>6263</v>
      </c>
      <c r="N1930" t="s">
        <v>17075</v>
      </c>
      <c r="O1930" t="s">
        <v>17076</v>
      </c>
      <c r="P1930" t="s">
        <v>6266</v>
      </c>
      <c r="Q1930" t="s">
        <v>6378</v>
      </c>
      <c r="R1930" t="s">
        <v>6279</v>
      </c>
      <c r="S1930" t="s">
        <v>6269</v>
      </c>
      <c r="T1930" t="s">
        <v>6287</v>
      </c>
      <c r="U1930" t="s">
        <v>6269</v>
      </c>
      <c r="V1930" t="s">
        <v>6271</v>
      </c>
      <c r="W1930" t="s">
        <v>17077</v>
      </c>
      <c r="X1930" t="s">
        <v>17078</v>
      </c>
      <c r="Y1930" t="s">
        <v>6269</v>
      </c>
      <c r="Z1930" s="48" t="str">
        <f t="shared" si="496"/>
        <v>SSA AM-10.121.18.142-Amraiwadi_A1_PH2_1/5-10.121.18.67-Bhadra_3_B2_S5P5</v>
      </c>
      <c r="AA1930" s="48">
        <f t="shared" si="497"/>
        <v>14</v>
      </c>
      <c r="AB1930" s="48">
        <f t="shared" si="498"/>
        <v>23</v>
      </c>
      <c r="AC1930" s="48">
        <f t="shared" si="499"/>
        <v>15</v>
      </c>
      <c r="AD1930" s="48">
        <f t="shared" si="500"/>
        <v>29</v>
      </c>
      <c r="AE1930" s="48" t="str">
        <f t="shared" si="501"/>
        <v>10.121.18.87</v>
      </c>
      <c r="AF1930" s="42" t="str">
        <f t="shared" si="502"/>
        <v>10.121.18.142</v>
      </c>
      <c r="AG1930" s="7" t="str">
        <f t="shared" si="503"/>
        <v>BHADRA 3</v>
      </c>
      <c r="AH1930" s="7" t="str">
        <f t="shared" si="504"/>
        <v>New CP Office</v>
      </c>
      <c r="AI1930" s="7" t="str">
        <f t="shared" si="505"/>
        <v>S5P5</v>
      </c>
      <c r="AJ1930" s="7" t="str">
        <f t="shared" si="506"/>
        <v>S1P5</v>
      </c>
      <c r="AK1930" s="7" t="str">
        <f>IFERROR(VLOOKUP(Z1930,'PASTE-DL-ALARMS'!$Q$10:$W$2200,7,FALSE),"")</f>
        <v/>
      </c>
      <c r="AL1930" s="55" t="str">
        <f>IFERROR(VLOOKUP(Z1930,'PASTE-DL-ALARMS'!$Q$10:$W$2200,3,FALSE),"")</f>
        <v/>
      </c>
      <c r="AM1930" s="7" t="str">
        <f t="shared" si="507"/>
        <v>10.121.18.87_BHADRA 3_S5P5</v>
      </c>
      <c r="AN1930" s="55" t="str">
        <f t="shared" si="508"/>
        <v>10.121.18.142_New CP Office_S1P5</v>
      </c>
      <c r="AO1930" s="72" t="e">
        <f t="shared" ca="1" si="509"/>
        <v>#VALUE!</v>
      </c>
      <c r="AP1930" s="7" t="str">
        <f>IFERROR(VLOOKUP(Z1930,'PASTE-DL-ALARMS'!$Q$10:$Z$2800,8,FALSE),"")</f>
        <v/>
      </c>
    </row>
    <row r="1931" spans="1:42" x14ac:dyDescent="0.25">
      <c r="A1931" s="20"/>
      <c r="B1931" s="20"/>
      <c r="C1931" s="20" t="str">
        <f>IF(D1931="Critical",MAX($C$8:C1930)+1,"")</f>
        <v/>
      </c>
      <c r="D1931" s="20" t="str">
        <f t="shared" ref="D1931:D1994" si="510">TRIM(CLEAN(P1931))</f>
        <v>-</v>
      </c>
      <c r="E1931" s="20" t="str">
        <f>VLOOKUP('PASTE-DOWN-DL'!F1931,'SSA-CODE'!$D$4:$E$56,2,FALSE)</f>
        <v>WTR RJ</v>
      </c>
      <c r="F1931" s="48" t="str">
        <f t="shared" ref="F1931:F1994" si="511">TRIM(CLEAN(SUBSTITUTE(G1931,CHAR(160)," ")))</f>
        <v>WTR RJ</v>
      </c>
      <c r="G1931" s="48" t="str">
        <f t="shared" ref="G1931:G1994" si="512">MID(I1931,1,SEARCH("-",I1931)-1)</f>
        <v xml:space="preserve">	WTR RJ</v>
      </c>
      <c r="H1931" s="20">
        <v>1922</v>
      </c>
      <c r="I1931" t="s">
        <v>17079</v>
      </c>
      <c r="J1931" t="s">
        <v>6466</v>
      </c>
      <c r="K1931" t="s">
        <v>6275</v>
      </c>
      <c r="L1931" t="s">
        <v>6262</v>
      </c>
      <c r="M1931" t="s">
        <v>6263</v>
      </c>
      <c r="N1931" t="s">
        <v>17080</v>
      </c>
      <c r="O1931" t="s">
        <v>17081</v>
      </c>
      <c r="P1931" t="s">
        <v>6266</v>
      </c>
      <c r="Q1931" t="s">
        <v>7341</v>
      </c>
      <c r="R1931" t="s">
        <v>6279</v>
      </c>
      <c r="S1931" t="s">
        <v>17082</v>
      </c>
      <c r="T1931" t="s">
        <v>6568</v>
      </c>
      <c r="U1931" t="s">
        <v>8912</v>
      </c>
      <c r="V1931" t="s">
        <v>6271</v>
      </c>
      <c r="W1931" t="s">
        <v>17083</v>
      </c>
      <c r="X1931" t="s">
        <v>17084</v>
      </c>
      <c r="Y1931" t="s">
        <v>6269</v>
      </c>
      <c r="Z1931" s="48" t="str">
        <f t="shared" ref="Z1931:Z1994" si="513">TRIM(CLEAN(I1931))</f>
        <v>WTR RJ-10.121.68.213-Jamnagar B2_6/7-10.121.68.193-JAMNAGAR GNE B2_6/7</v>
      </c>
      <c r="AA1931" s="48">
        <f t="shared" ref="AA1931:AA1994" si="514">SEARCH("_",N1931)</f>
        <v>15</v>
      </c>
      <c r="AB1931" s="48">
        <f t="shared" ref="AB1931:AB1994" si="515">SEARCH("_TN7",N1931)</f>
        <v>24</v>
      </c>
      <c r="AC1931" s="48">
        <f t="shared" ref="AC1931:AC1994" si="516">SEARCH("_",O1931)</f>
        <v>15</v>
      </c>
      <c r="AD1931" s="48">
        <f t="shared" ref="AD1931:AD1994" si="517">SEARCH("_TN7",O1931)</f>
        <v>28</v>
      </c>
      <c r="AE1931" s="48" t="str">
        <f t="shared" ref="AE1931:AE1994" si="518">TRIM(CLEAN(MID(N1931,1,SEARCH("_",N1931)-1)))</f>
        <v>10.121.68.213</v>
      </c>
      <c r="AF1931" s="42" t="str">
        <f t="shared" ref="AF1931:AF1994" si="519">TRIM(CLEAN(MID(O1931,1,SEARCH("_",O1931)-1)))</f>
        <v>10.121.68.193</v>
      </c>
      <c r="AG1931" s="7" t="str">
        <f t="shared" ref="AG1931:AG1994" si="520">MID(N1931,AA1931+1,AB1931-AA1931-1)</f>
        <v>JAMNAGAR</v>
      </c>
      <c r="AH1931" s="7" t="str">
        <f t="shared" ref="AH1931:AH1994" si="521">MID(O1931,AC1931+1,AD1931-AC1931-1)</f>
        <v>JAMNAGAR GNE</v>
      </c>
      <c r="AI1931" s="7" t="str">
        <f t="shared" ref="AI1931:AI1994" si="522">RIGHT(N1931,LEN(N1931)-SEARCH("\",N1931))</f>
        <v>S6P7</v>
      </c>
      <c r="AJ1931" s="7" t="str">
        <f t="shared" ref="AJ1931:AJ1994" si="523">RIGHT(O1931,LEN(O1931)-SEARCH("\",O1931))</f>
        <v>S6P7</v>
      </c>
      <c r="AK1931" s="7" t="str">
        <f>IFERROR(VLOOKUP(Z1931,'PASTE-DL-ALARMS'!$Q$10:$W$2200,7,FALSE),"")</f>
        <v/>
      </c>
      <c r="AL1931" s="55" t="str">
        <f>IFERROR(VLOOKUP(Z1931,'PASTE-DL-ALARMS'!$Q$10:$W$2200,3,FALSE),"")</f>
        <v/>
      </c>
      <c r="AM1931" s="7" t="str">
        <f t="shared" ref="AM1931:AM1994" si="524">CONCATENATE(AE1931,"_",AG1931,"_",AI1931)</f>
        <v>10.121.68.213_JAMNAGAR_S6P7</v>
      </c>
      <c r="AN1931" s="55" t="str">
        <f t="shared" ref="AN1931:AN1994" si="525">CONCATENATE(AF1931,"_",AH1931,"_",AJ1931)</f>
        <v>10.121.68.193_JAMNAGAR GNE_S6P7</v>
      </c>
      <c r="AO1931" s="72" t="e">
        <f t="shared" ref="AO1931:AO1994" ca="1" si="526">$AL$3-AK1931</f>
        <v>#VALUE!</v>
      </c>
      <c r="AP1931" s="7" t="str">
        <f>IFERROR(VLOOKUP(Z1931,'PASTE-DL-ALARMS'!$Q$10:$Z$2800,8,FALSE),"")</f>
        <v/>
      </c>
    </row>
    <row r="1932" spans="1:42" x14ac:dyDescent="0.25">
      <c r="A1932" s="20"/>
      <c r="B1932" s="20"/>
      <c r="C1932" s="20" t="str">
        <f>IF(D1932="Critical",MAX($C$8:C1931)+1,"")</f>
        <v/>
      </c>
      <c r="D1932" s="20" t="str">
        <f t="shared" si="510"/>
        <v>-</v>
      </c>
      <c r="E1932" s="20" t="str">
        <f>VLOOKUP('PASTE-DOWN-DL'!F1932,'SSA-CODE'!$D$4:$E$56,2,FALSE)</f>
        <v>VDA</v>
      </c>
      <c r="F1932" s="48" t="str">
        <f t="shared" si="511"/>
        <v>SSA VDR</v>
      </c>
      <c r="G1932" s="48" t="str">
        <f t="shared" si="512"/>
        <v xml:space="preserve">	SSA VDR</v>
      </c>
      <c r="H1932" s="20">
        <v>1923</v>
      </c>
      <c r="I1932" t="s">
        <v>17085</v>
      </c>
      <c r="J1932" t="s">
        <v>6260</v>
      </c>
      <c r="K1932" t="s">
        <v>6275</v>
      </c>
      <c r="L1932" t="s">
        <v>6262</v>
      </c>
      <c r="M1932" t="s">
        <v>6263</v>
      </c>
      <c r="N1932" t="s">
        <v>17086</v>
      </c>
      <c r="O1932" t="s">
        <v>17087</v>
      </c>
      <c r="P1932" t="s">
        <v>6266</v>
      </c>
      <c r="Q1932" t="s">
        <v>6416</v>
      </c>
      <c r="R1932" t="s">
        <v>6279</v>
      </c>
      <c r="S1932" t="s">
        <v>17088</v>
      </c>
      <c r="T1932" t="s">
        <v>6770</v>
      </c>
      <c r="U1932" t="s">
        <v>17088</v>
      </c>
      <c r="V1932" t="s">
        <v>6271</v>
      </c>
      <c r="W1932" t="s">
        <v>17089</v>
      </c>
      <c r="X1932" t="s">
        <v>6488</v>
      </c>
      <c r="Y1932" t="s">
        <v>6269</v>
      </c>
      <c r="Z1932" s="48" t="str">
        <f t="shared" si="513"/>
        <v>SSA VDR-10.121.19.174-Getco-Koyali A1_2/6-10.121.99.134-NDSR B1_4/2</v>
      </c>
      <c r="AA1932" s="48">
        <f t="shared" si="514"/>
        <v>15</v>
      </c>
      <c r="AB1932" s="48">
        <f t="shared" si="515"/>
        <v>28</v>
      </c>
      <c r="AC1932" s="48">
        <f t="shared" si="516"/>
        <v>15</v>
      </c>
      <c r="AD1932" s="48">
        <f t="shared" si="517"/>
        <v>20</v>
      </c>
      <c r="AE1932" s="48" t="str">
        <f t="shared" si="518"/>
        <v>10.121.19.174</v>
      </c>
      <c r="AF1932" s="42" t="str">
        <f t="shared" si="519"/>
        <v>10.121.99.134</v>
      </c>
      <c r="AG1932" s="7" t="str">
        <f t="shared" si="520"/>
        <v>Getco Koyali</v>
      </c>
      <c r="AH1932" s="7" t="str">
        <f t="shared" si="521"/>
        <v>NDSR</v>
      </c>
      <c r="AI1932" s="7" t="str">
        <f t="shared" si="522"/>
        <v>S2P6</v>
      </c>
      <c r="AJ1932" s="7" t="str">
        <f t="shared" si="523"/>
        <v>S4P2</v>
      </c>
      <c r="AK1932" s="7" t="str">
        <f>IFERROR(VLOOKUP(Z1932,'PASTE-DL-ALARMS'!$Q$10:$W$2200,7,FALSE),"")</f>
        <v/>
      </c>
      <c r="AL1932" s="55" t="str">
        <f>IFERROR(VLOOKUP(Z1932,'PASTE-DL-ALARMS'!$Q$10:$W$2200,3,FALSE),"")</f>
        <v/>
      </c>
      <c r="AM1932" s="7" t="str">
        <f t="shared" si="524"/>
        <v>10.121.19.174_Getco Koyali_S2P6</v>
      </c>
      <c r="AN1932" s="55" t="str">
        <f t="shared" si="525"/>
        <v>10.121.99.134_NDSR_S4P2</v>
      </c>
      <c r="AO1932" s="72" t="e">
        <f t="shared" ca="1" si="526"/>
        <v>#VALUE!</v>
      </c>
      <c r="AP1932" s="7" t="str">
        <f>IFERROR(VLOOKUP(Z1932,'PASTE-DL-ALARMS'!$Q$10:$Z$2800,8,FALSE),"")</f>
        <v/>
      </c>
    </row>
    <row r="1933" spans="1:42" x14ac:dyDescent="0.25">
      <c r="A1933" s="20"/>
      <c r="B1933" s="20"/>
      <c r="C1933" s="20" t="str">
        <f>IF(D1933="Critical",MAX($C$8:C1932)+1,"")</f>
        <v/>
      </c>
      <c r="D1933" s="20" t="str">
        <f t="shared" si="510"/>
        <v>-</v>
      </c>
      <c r="E1933" s="20" t="str">
        <f>VLOOKUP('PASTE-DOWN-DL'!F1933,'SSA-CODE'!$D$4:$E$56,2,FALSE)</f>
        <v>PLR</v>
      </c>
      <c r="F1933" s="48" t="str">
        <f t="shared" si="511"/>
        <v>SSA PNP</v>
      </c>
      <c r="G1933" s="48" t="str">
        <f t="shared" si="512"/>
        <v xml:space="preserve">	SSA PNP</v>
      </c>
      <c r="H1933" s="20">
        <v>1924</v>
      </c>
      <c r="I1933" t="s">
        <v>17090</v>
      </c>
      <c r="J1933" t="s">
        <v>6260</v>
      </c>
      <c r="K1933" t="s">
        <v>6261</v>
      </c>
      <c r="L1933" t="s">
        <v>6262</v>
      </c>
      <c r="M1933" t="s">
        <v>6263</v>
      </c>
      <c r="N1933" t="s">
        <v>17091</v>
      </c>
      <c r="O1933" t="s">
        <v>17092</v>
      </c>
      <c r="P1933" t="s">
        <v>6266</v>
      </c>
      <c r="Q1933" t="s">
        <v>6629</v>
      </c>
      <c r="R1933" t="s">
        <v>6876</v>
      </c>
      <c r="S1933" t="s">
        <v>6269</v>
      </c>
      <c r="T1933" t="s">
        <v>7260</v>
      </c>
      <c r="U1933" t="s">
        <v>6269</v>
      </c>
      <c r="V1933" t="s">
        <v>6271</v>
      </c>
      <c r="W1933" t="s">
        <v>17093</v>
      </c>
      <c r="X1933" t="s">
        <v>17094</v>
      </c>
      <c r="Y1933" t="s">
        <v>6269</v>
      </c>
      <c r="Z1933" s="48" t="str">
        <f t="shared" si="513"/>
        <v>SSA PNP-10.121.98.129-TN725B CHITRASANI B2_PH3 3/1-10.121.98.137-TN705B Malan_B1_PH3 4/1</v>
      </c>
      <c r="AA1933" s="48">
        <f t="shared" si="514"/>
        <v>15</v>
      </c>
      <c r="AB1933" s="48">
        <f t="shared" si="515"/>
        <v>29</v>
      </c>
      <c r="AC1933" s="48">
        <f t="shared" si="516"/>
        <v>15</v>
      </c>
      <c r="AD1933" s="48">
        <f t="shared" si="517"/>
        <v>21</v>
      </c>
      <c r="AE1933" s="48" t="str">
        <f t="shared" si="518"/>
        <v>10.121.98.129</v>
      </c>
      <c r="AF1933" s="42" t="str">
        <f t="shared" si="519"/>
        <v>10.121.98.137</v>
      </c>
      <c r="AG1933" s="7" t="str">
        <f t="shared" si="520"/>
        <v>CHITRASANI B2</v>
      </c>
      <c r="AH1933" s="7" t="str">
        <f t="shared" si="521"/>
        <v>Malan</v>
      </c>
      <c r="AI1933" s="7" t="str">
        <f t="shared" si="522"/>
        <v>S3P1</v>
      </c>
      <c r="AJ1933" s="7" t="str">
        <f t="shared" si="523"/>
        <v>S4P1</v>
      </c>
      <c r="AK1933" s="7" t="str">
        <f>IFERROR(VLOOKUP(Z1933,'PASTE-DL-ALARMS'!$Q$10:$W$2200,7,FALSE),"")</f>
        <v/>
      </c>
      <c r="AL1933" s="55" t="str">
        <f>IFERROR(VLOOKUP(Z1933,'PASTE-DL-ALARMS'!$Q$10:$W$2200,3,FALSE),"")</f>
        <v/>
      </c>
      <c r="AM1933" s="7" t="str">
        <f t="shared" si="524"/>
        <v>10.121.98.129_CHITRASANI B2_S3P1</v>
      </c>
      <c r="AN1933" s="55" t="str">
        <f t="shared" si="525"/>
        <v>10.121.98.137_Malan_S4P1</v>
      </c>
      <c r="AO1933" s="72" t="e">
        <f t="shared" ca="1" si="526"/>
        <v>#VALUE!</v>
      </c>
      <c r="AP1933" s="7" t="str">
        <f>IFERROR(VLOOKUP(Z1933,'PASTE-DL-ALARMS'!$Q$10:$Z$2800,8,FALSE),"")</f>
        <v/>
      </c>
    </row>
    <row r="1934" spans="1:42" x14ac:dyDescent="0.25">
      <c r="A1934" s="20"/>
      <c r="B1934" s="20"/>
      <c r="C1934" s="20" t="str">
        <f>IF(D1934="Critical",MAX($C$8:C1933)+1,"")</f>
        <v/>
      </c>
      <c r="D1934" s="20" t="str">
        <f t="shared" si="510"/>
        <v>-</v>
      </c>
      <c r="E1934" s="20" t="str">
        <f>VLOOKUP('PASTE-DOWN-DL'!F1934,'SSA-CODE'!$D$4:$E$56,2,FALSE)</f>
        <v>JND</v>
      </c>
      <c r="F1934" s="48" t="str">
        <f t="shared" si="511"/>
        <v>SSA JND</v>
      </c>
      <c r="G1934" s="48" t="str">
        <f t="shared" si="512"/>
        <v xml:space="preserve">	SSA JND</v>
      </c>
      <c r="H1934" s="20">
        <v>1925</v>
      </c>
      <c r="I1934" t="s">
        <v>17095</v>
      </c>
      <c r="J1934" t="s">
        <v>6260</v>
      </c>
      <c r="K1934" t="s">
        <v>6261</v>
      </c>
      <c r="L1934" t="s">
        <v>6262</v>
      </c>
      <c r="M1934" t="s">
        <v>6263</v>
      </c>
      <c r="N1934" t="s">
        <v>17096</v>
      </c>
      <c r="O1934" t="s">
        <v>17097</v>
      </c>
      <c r="P1934" t="s">
        <v>6266</v>
      </c>
      <c r="Q1934" t="s">
        <v>8085</v>
      </c>
      <c r="R1934" t="s">
        <v>6279</v>
      </c>
      <c r="S1934" t="s">
        <v>6269</v>
      </c>
      <c r="T1934" t="s">
        <v>6270</v>
      </c>
      <c r="U1934" t="s">
        <v>6269</v>
      </c>
      <c r="V1934" t="s">
        <v>6271</v>
      </c>
      <c r="W1934" t="s">
        <v>17098</v>
      </c>
      <c r="X1934" t="s">
        <v>17099</v>
      </c>
      <c r="Y1934" t="s">
        <v>6269</v>
      </c>
      <c r="Z1934" s="48" t="str">
        <f t="shared" si="513"/>
        <v>SSA JND-10.121.97.193-TN725B_JUNAGADH JR2_S3P1-10.121.97.201-TN725B_VANTHALI_S4P1</v>
      </c>
      <c r="AA1934" s="48">
        <f t="shared" si="514"/>
        <v>15</v>
      </c>
      <c r="AB1934" s="48">
        <f t="shared" si="515"/>
        <v>24</v>
      </c>
      <c r="AC1934" s="48">
        <f t="shared" si="516"/>
        <v>15</v>
      </c>
      <c r="AD1934" s="48">
        <f t="shared" si="517"/>
        <v>28</v>
      </c>
      <c r="AE1934" s="48" t="str">
        <f t="shared" si="518"/>
        <v>10.121.97.201</v>
      </c>
      <c r="AF1934" s="42" t="str">
        <f t="shared" si="519"/>
        <v>10.121.97.193</v>
      </c>
      <c r="AG1934" s="7" t="str">
        <f t="shared" si="520"/>
        <v>VANTHALI</v>
      </c>
      <c r="AH1934" s="7" t="str">
        <f t="shared" si="521"/>
        <v>JUNAGADH JR2</v>
      </c>
      <c r="AI1934" s="7" t="str">
        <f t="shared" si="522"/>
        <v>S4P1</v>
      </c>
      <c r="AJ1934" s="7" t="str">
        <f t="shared" si="523"/>
        <v>S3P1</v>
      </c>
      <c r="AK1934" s="7" t="str">
        <f>IFERROR(VLOOKUP(Z1934,'PASTE-DL-ALARMS'!$Q$10:$W$2200,7,FALSE),"")</f>
        <v/>
      </c>
      <c r="AL1934" s="55" t="str">
        <f>IFERROR(VLOOKUP(Z1934,'PASTE-DL-ALARMS'!$Q$10:$W$2200,3,FALSE),"")</f>
        <v/>
      </c>
      <c r="AM1934" s="7" t="str">
        <f t="shared" si="524"/>
        <v>10.121.97.201_VANTHALI_S4P1</v>
      </c>
      <c r="AN1934" s="55" t="str">
        <f t="shared" si="525"/>
        <v>10.121.97.193_JUNAGADH JR2_S3P1</v>
      </c>
      <c r="AO1934" s="72" t="e">
        <f t="shared" ca="1" si="526"/>
        <v>#VALUE!</v>
      </c>
      <c r="AP1934" s="7" t="str">
        <f>IFERROR(VLOOKUP(Z1934,'PASTE-DL-ALARMS'!$Q$10:$Z$2800,8,FALSE),"")</f>
        <v/>
      </c>
    </row>
    <row r="1935" spans="1:42" x14ac:dyDescent="0.25">
      <c r="A1935" s="20"/>
      <c r="B1935" s="20"/>
      <c r="C1935" s="20" t="str">
        <f>IF(D1935="Critical",MAX($C$8:C1934)+1,"")</f>
        <v/>
      </c>
      <c r="D1935" s="20" t="str">
        <f t="shared" si="510"/>
        <v>-</v>
      </c>
      <c r="E1935" s="20" t="str">
        <f>VLOOKUP('PASTE-DOWN-DL'!F1935,'SSA-CODE'!$D$4:$E$56,2,FALSE)</f>
        <v>SRT</v>
      </c>
      <c r="F1935" s="48" t="str">
        <f t="shared" si="511"/>
        <v>SSA SR</v>
      </c>
      <c r="G1935" s="48" t="str">
        <f t="shared" si="512"/>
        <v xml:space="preserve">	SSA SR</v>
      </c>
      <c r="H1935" s="20">
        <v>1926</v>
      </c>
      <c r="I1935" t="s">
        <v>17100</v>
      </c>
      <c r="J1935" t="s">
        <v>6260</v>
      </c>
      <c r="K1935" t="s">
        <v>6275</v>
      </c>
      <c r="L1935" t="s">
        <v>6262</v>
      </c>
      <c r="M1935" t="s">
        <v>6263</v>
      </c>
      <c r="N1935" t="s">
        <v>17101</v>
      </c>
      <c r="O1935" t="s">
        <v>17102</v>
      </c>
      <c r="P1935" t="s">
        <v>6266</v>
      </c>
      <c r="Q1935" t="s">
        <v>6302</v>
      </c>
      <c r="R1935" t="s">
        <v>6279</v>
      </c>
      <c r="S1935" t="s">
        <v>17103</v>
      </c>
      <c r="T1935" t="s">
        <v>6321</v>
      </c>
      <c r="U1935" t="s">
        <v>8490</v>
      </c>
      <c r="V1935" t="s">
        <v>6271</v>
      </c>
      <c r="W1935" t="s">
        <v>17104</v>
      </c>
      <c r="X1935" t="s">
        <v>17105</v>
      </c>
      <c r="Y1935" t="s">
        <v>6269</v>
      </c>
      <c r="Z1935" s="48" t="str">
        <f t="shared" si="513"/>
        <v>SSA SR-10.121.19.218-LANDMARK 1/5-10.121.19.199-RUNDH_6/4</v>
      </c>
      <c r="AA1935" s="48">
        <f t="shared" si="514"/>
        <v>15</v>
      </c>
      <c r="AB1935" s="48">
        <f t="shared" si="515"/>
        <v>27</v>
      </c>
      <c r="AC1935" s="48">
        <f t="shared" si="516"/>
        <v>15</v>
      </c>
      <c r="AD1935" s="48">
        <f t="shared" si="517"/>
        <v>21</v>
      </c>
      <c r="AE1935" s="48" t="str">
        <f t="shared" si="518"/>
        <v>10.121.19.218</v>
      </c>
      <c r="AF1935" s="42" t="str">
        <f t="shared" si="519"/>
        <v>10.121.19.199</v>
      </c>
      <c r="AG1935" s="7" t="str">
        <f t="shared" si="520"/>
        <v>LANDMARK A1</v>
      </c>
      <c r="AH1935" s="7" t="str">
        <f t="shared" si="521"/>
        <v>RUNDH</v>
      </c>
      <c r="AI1935" s="7" t="str">
        <f t="shared" si="522"/>
        <v>S1P5</v>
      </c>
      <c r="AJ1935" s="7" t="str">
        <f t="shared" si="523"/>
        <v>S6P4</v>
      </c>
      <c r="AK1935" s="7" t="str">
        <f>IFERROR(VLOOKUP(Z1935,'PASTE-DL-ALARMS'!$Q$10:$W$2200,7,FALSE),"")</f>
        <v/>
      </c>
      <c r="AL1935" s="55" t="str">
        <f>IFERROR(VLOOKUP(Z1935,'PASTE-DL-ALARMS'!$Q$10:$W$2200,3,FALSE),"")</f>
        <v/>
      </c>
      <c r="AM1935" s="7" t="str">
        <f t="shared" si="524"/>
        <v>10.121.19.218_LANDMARK A1_S1P5</v>
      </c>
      <c r="AN1935" s="55" t="str">
        <f t="shared" si="525"/>
        <v>10.121.19.199_RUNDH_S6P4</v>
      </c>
      <c r="AO1935" s="72" t="e">
        <f t="shared" ca="1" si="526"/>
        <v>#VALUE!</v>
      </c>
      <c r="AP1935" s="7" t="str">
        <f>IFERROR(VLOOKUP(Z1935,'PASTE-DL-ALARMS'!$Q$10:$Z$2800,8,FALSE),"")</f>
        <v/>
      </c>
    </row>
    <row r="1936" spans="1:42" x14ac:dyDescent="0.25">
      <c r="A1936" s="20"/>
      <c r="B1936" s="20"/>
      <c r="C1936" s="20" t="str">
        <f>IF(D1936="Critical",MAX($C$8:C1935)+1,"")</f>
        <v/>
      </c>
      <c r="D1936" s="20" t="str">
        <f t="shared" si="510"/>
        <v>-</v>
      </c>
      <c r="E1936" s="20" t="str">
        <f>VLOOKUP('PASTE-DOWN-DL'!F1936,'SSA-CODE'!$D$4:$E$56,2,FALSE)</f>
        <v>SRT</v>
      </c>
      <c r="F1936" s="48" t="str">
        <f t="shared" si="511"/>
        <v>SSA SR</v>
      </c>
      <c r="G1936" s="48" t="str">
        <f t="shared" si="512"/>
        <v xml:space="preserve">	SSA SR</v>
      </c>
      <c r="H1936" s="20">
        <v>1927</v>
      </c>
      <c r="I1936" t="s">
        <v>17106</v>
      </c>
      <c r="J1936" t="s">
        <v>6260</v>
      </c>
      <c r="K1936" t="s">
        <v>6275</v>
      </c>
      <c r="L1936" t="s">
        <v>6262</v>
      </c>
      <c r="M1936" t="s">
        <v>6263</v>
      </c>
      <c r="N1936" t="s">
        <v>17107</v>
      </c>
      <c r="O1936" t="s">
        <v>17108</v>
      </c>
      <c r="P1936" t="s">
        <v>6266</v>
      </c>
      <c r="Q1936" t="s">
        <v>6461</v>
      </c>
      <c r="R1936" t="s">
        <v>6279</v>
      </c>
      <c r="S1936" t="s">
        <v>17109</v>
      </c>
      <c r="T1936" t="s">
        <v>6486</v>
      </c>
      <c r="U1936" t="s">
        <v>6372</v>
      </c>
      <c r="V1936" t="s">
        <v>6271</v>
      </c>
      <c r="W1936" t="s">
        <v>17110</v>
      </c>
      <c r="X1936" t="s">
        <v>17111</v>
      </c>
      <c r="Y1936" t="s">
        <v>6269</v>
      </c>
      <c r="Z1936" s="48" t="str">
        <f t="shared" si="513"/>
        <v>SSA SR-10.121.19.194-PANDESARA_5/4-10.121.99.202-GOJI_4/5</v>
      </c>
      <c r="AA1936" s="48">
        <f t="shared" si="514"/>
        <v>15</v>
      </c>
      <c r="AB1936" s="48">
        <f t="shared" si="515"/>
        <v>25</v>
      </c>
      <c r="AC1936" s="48">
        <f t="shared" si="516"/>
        <v>15</v>
      </c>
      <c r="AD1936" s="48">
        <f t="shared" si="517"/>
        <v>20</v>
      </c>
      <c r="AE1936" s="48" t="str">
        <f t="shared" si="518"/>
        <v>10.121.19.194</v>
      </c>
      <c r="AF1936" s="42" t="str">
        <f t="shared" si="519"/>
        <v>10.121.99.202</v>
      </c>
      <c r="AG1936" s="7" t="str">
        <f t="shared" si="520"/>
        <v>PANDESARA</v>
      </c>
      <c r="AH1936" s="7" t="str">
        <f t="shared" si="521"/>
        <v>GOJI</v>
      </c>
      <c r="AI1936" s="7" t="str">
        <f t="shared" si="522"/>
        <v>S5P4</v>
      </c>
      <c r="AJ1936" s="7" t="str">
        <f t="shared" si="523"/>
        <v>S4P5</v>
      </c>
      <c r="AK1936" s="7" t="str">
        <f>IFERROR(VLOOKUP(Z1936,'PASTE-DL-ALARMS'!$Q$10:$W$2200,7,FALSE),"")</f>
        <v/>
      </c>
      <c r="AL1936" s="55" t="str">
        <f>IFERROR(VLOOKUP(Z1936,'PASTE-DL-ALARMS'!$Q$10:$W$2200,3,FALSE),"")</f>
        <v/>
      </c>
      <c r="AM1936" s="7" t="str">
        <f t="shared" si="524"/>
        <v>10.121.19.194_PANDESARA_S5P4</v>
      </c>
      <c r="AN1936" s="55" t="str">
        <f t="shared" si="525"/>
        <v>10.121.99.202_GOJI_S4P5</v>
      </c>
      <c r="AO1936" s="72" t="e">
        <f t="shared" ca="1" si="526"/>
        <v>#VALUE!</v>
      </c>
      <c r="AP1936" s="7" t="str">
        <f>IFERROR(VLOOKUP(Z1936,'PASTE-DL-ALARMS'!$Q$10:$Z$2800,8,FALSE),"")</f>
        <v/>
      </c>
    </row>
    <row r="1937" spans="1:42" x14ac:dyDescent="0.25">
      <c r="A1937" s="20"/>
      <c r="B1937" s="20"/>
      <c r="C1937" s="20" t="str">
        <f>IF(D1937="Critical",MAX($C$8:C1936)+1,"")</f>
        <v/>
      </c>
      <c r="D1937" s="20" t="str">
        <f t="shared" si="510"/>
        <v>-</v>
      </c>
      <c r="E1937" s="20" t="str">
        <f>VLOOKUP('PASTE-DOWN-DL'!F1937,'SSA-CODE'!$D$4:$E$56,2,FALSE)</f>
        <v>JMN</v>
      </c>
      <c r="F1937" s="48" t="str">
        <f t="shared" si="511"/>
        <v>SSA JMN</v>
      </c>
      <c r="G1937" s="48" t="str">
        <f t="shared" si="512"/>
        <v xml:space="preserve">	SSA JMN</v>
      </c>
      <c r="H1937" s="20">
        <v>1928</v>
      </c>
      <c r="I1937" t="s">
        <v>17112</v>
      </c>
      <c r="J1937" t="s">
        <v>6260</v>
      </c>
      <c r="K1937" t="s">
        <v>6275</v>
      </c>
      <c r="L1937" t="s">
        <v>6262</v>
      </c>
      <c r="M1937" t="s">
        <v>6263</v>
      </c>
      <c r="N1937" t="s">
        <v>17113</v>
      </c>
      <c r="O1937" t="s">
        <v>17114</v>
      </c>
      <c r="P1937" t="s">
        <v>6266</v>
      </c>
      <c r="Q1937" t="s">
        <v>6352</v>
      </c>
      <c r="R1937" t="s">
        <v>6279</v>
      </c>
      <c r="S1937" t="s">
        <v>6269</v>
      </c>
      <c r="T1937" t="s">
        <v>7109</v>
      </c>
      <c r="U1937" t="s">
        <v>6269</v>
      </c>
      <c r="V1937" t="s">
        <v>6271</v>
      </c>
      <c r="W1937" t="s">
        <v>17115</v>
      </c>
      <c r="X1937" t="s">
        <v>17116</v>
      </c>
      <c r="Y1937" t="s">
        <v>6269</v>
      </c>
      <c r="Z1937" s="48" t="str">
        <f t="shared" si="513"/>
        <v>SSA JMN-10.121.68.213-JAMNAGAR_S5P2-10.121.68.218-DWARKA 2_S3P3</v>
      </c>
      <c r="AA1937" s="48">
        <f t="shared" si="514"/>
        <v>15</v>
      </c>
      <c r="AB1937" s="48">
        <f t="shared" si="515"/>
        <v>24</v>
      </c>
      <c r="AC1937" s="48">
        <f t="shared" si="516"/>
        <v>15</v>
      </c>
      <c r="AD1937" s="48">
        <f t="shared" si="517"/>
        <v>23</v>
      </c>
      <c r="AE1937" s="48" t="str">
        <f t="shared" si="518"/>
        <v>10.121.68.213</v>
      </c>
      <c r="AF1937" s="42" t="str">
        <f t="shared" si="519"/>
        <v>10.121.68.218</v>
      </c>
      <c r="AG1937" s="7" t="str">
        <f t="shared" si="520"/>
        <v>JAMNAGAR</v>
      </c>
      <c r="AH1937" s="7" t="str">
        <f t="shared" si="521"/>
        <v>DWARKA2</v>
      </c>
      <c r="AI1937" s="7" t="str">
        <f t="shared" si="522"/>
        <v>S5P2</v>
      </c>
      <c r="AJ1937" s="7" t="str">
        <f t="shared" si="523"/>
        <v>S3P3</v>
      </c>
      <c r="AK1937" s="7" t="str">
        <f>IFERROR(VLOOKUP(Z1937,'PASTE-DL-ALARMS'!$Q$10:$W$2200,7,FALSE),"")</f>
        <v/>
      </c>
      <c r="AL1937" s="55" t="str">
        <f>IFERROR(VLOOKUP(Z1937,'PASTE-DL-ALARMS'!$Q$10:$W$2200,3,FALSE),"")</f>
        <v/>
      </c>
      <c r="AM1937" s="7" t="str">
        <f t="shared" si="524"/>
        <v>10.121.68.213_JAMNAGAR_S5P2</v>
      </c>
      <c r="AN1937" s="55" t="str">
        <f t="shared" si="525"/>
        <v>10.121.68.218_DWARKA2_S3P3</v>
      </c>
      <c r="AO1937" s="72" t="e">
        <f t="shared" ca="1" si="526"/>
        <v>#VALUE!</v>
      </c>
      <c r="AP1937" s="7" t="str">
        <f>IFERROR(VLOOKUP(Z1937,'PASTE-DL-ALARMS'!$Q$10:$Z$2800,8,FALSE),"")</f>
        <v/>
      </c>
    </row>
    <row r="1938" spans="1:42" x14ac:dyDescent="0.25">
      <c r="A1938" s="20"/>
      <c r="B1938" s="20"/>
      <c r="C1938" s="20" t="str">
        <f>IF(D1938="Critical",MAX($C$8:C1937)+1,"")</f>
        <v/>
      </c>
      <c r="D1938" s="20" t="str">
        <f t="shared" si="510"/>
        <v>-</v>
      </c>
      <c r="E1938" s="20" t="str">
        <f>VLOOKUP('PASTE-DOWN-DL'!F1938,'SSA-CODE'!$D$4:$E$56,2,FALSE)</f>
        <v>NDD</v>
      </c>
      <c r="F1938" s="48" t="str">
        <f t="shared" si="511"/>
        <v>SSA NAD</v>
      </c>
      <c r="G1938" s="48" t="str">
        <f t="shared" si="512"/>
        <v xml:space="preserve">	SSA NAD</v>
      </c>
      <c r="H1938" s="20">
        <v>1929</v>
      </c>
      <c r="I1938" t="s">
        <v>17117</v>
      </c>
      <c r="J1938" t="s">
        <v>6260</v>
      </c>
      <c r="K1938" t="s">
        <v>6275</v>
      </c>
      <c r="L1938" t="s">
        <v>6262</v>
      </c>
      <c r="M1938" t="s">
        <v>6263</v>
      </c>
      <c r="N1938" t="s">
        <v>17118</v>
      </c>
      <c r="O1938" t="s">
        <v>17119</v>
      </c>
      <c r="P1938" t="s">
        <v>6266</v>
      </c>
      <c r="Q1938" t="s">
        <v>6327</v>
      </c>
      <c r="R1938" t="s">
        <v>6279</v>
      </c>
      <c r="S1938" t="s">
        <v>8688</v>
      </c>
      <c r="T1938" t="s">
        <v>6371</v>
      </c>
      <c r="U1938" t="s">
        <v>8689</v>
      </c>
      <c r="V1938" t="s">
        <v>6271</v>
      </c>
      <c r="W1938" t="s">
        <v>17120</v>
      </c>
      <c r="X1938" t="s">
        <v>17121</v>
      </c>
      <c r="Y1938" t="s">
        <v>6269</v>
      </c>
      <c r="Z1938" s="48" t="str">
        <f t="shared" si="513"/>
        <v>SSA NAD-10.121.98.64-BORSAD_4/2-10.121.24.233-RAS_1/5</v>
      </c>
      <c r="AA1938" s="48">
        <f t="shared" si="514"/>
        <v>14</v>
      </c>
      <c r="AB1938" s="48">
        <f t="shared" si="515"/>
        <v>21</v>
      </c>
      <c r="AC1938" s="48">
        <f t="shared" si="516"/>
        <v>15</v>
      </c>
      <c r="AD1938" s="48">
        <f t="shared" si="517"/>
        <v>19</v>
      </c>
      <c r="AE1938" s="48" t="str">
        <f t="shared" si="518"/>
        <v>10.121.98.64</v>
      </c>
      <c r="AF1938" s="42" t="str">
        <f t="shared" si="519"/>
        <v>10.121.24.233</v>
      </c>
      <c r="AG1938" s="7" t="str">
        <f t="shared" si="520"/>
        <v>BORSAD</v>
      </c>
      <c r="AH1938" s="7" t="str">
        <f t="shared" si="521"/>
        <v>RAS</v>
      </c>
      <c r="AI1938" s="7" t="str">
        <f t="shared" si="522"/>
        <v>S4P2</v>
      </c>
      <c r="AJ1938" s="7" t="str">
        <f t="shared" si="523"/>
        <v>S1P5</v>
      </c>
      <c r="AK1938" s="7" t="str">
        <f>IFERROR(VLOOKUP(Z1938,'PASTE-DL-ALARMS'!$Q$10:$W$2200,7,FALSE),"")</f>
        <v/>
      </c>
      <c r="AL1938" s="55" t="str">
        <f>IFERROR(VLOOKUP(Z1938,'PASTE-DL-ALARMS'!$Q$10:$W$2200,3,FALSE),"")</f>
        <v/>
      </c>
      <c r="AM1938" s="7" t="str">
        <f t="shared" si="524"/>
        <v>10.121.98.64_BORSAD_S4P2</v>
      </c>
      <c r="AN1938" s="55" t="str">
        <f t="shared" si="525"/>
        <v>10.121.24.233_RAS_S1P5</v>
      </c>
      <c r="AO1938" s="72" t="e">
        <f t="shared" ca="1" si="526"/>
        <v>#VALUE!</v>
      </c>
      <c r="AP1938" s="7" t="str">
        <f>IFERROR(VLOOKUP(Z1938,'PASTE-DL-ALARMS'!$Q$10:$Z$2800,8,FALSE),"")</f>
        <v/>
      </c>
    </row>
    <row r="1939" spans="1:42" x14ac:dyDescent="0.25">
      <c r="A1939" s="20"/>
      <c r="B1939" s="20"/>
      <c r="C1939" s="20" t="str">
        <f>IF(D1939="Critical",MAX($C$8:C1938)+1,"")</f>
        <v/>
      </c>
      <c r="D1939" s="20" t="str">
        <f t="shared" si="510"/>
        <v>-</v>
      </c>
      <c r="E1939" s="20" t="str">
        <f>VLOOKUP('PASTE-DOWN-DL'!F1939,'SSA-CODE'!$D$4:$E$56,2,FALSE)</f>
        <v>NDD</v>
      </c>
      <c r="F1939" s="48" t="str">
        <f t="shared" si="511"/>
        <v>SSA NAD</v>
      </c>
      <c r="G1939" s="48" t="str">
        <f t="shared" si="512"/>
        <v xml:space="preserve">	SSA NAD</v>
      </c>
      <c r="H1939" s="20">
        <v>1930</v>
      </c>
      <c r="I1939" t="s">
        <v>17122</v>
      </c>
      <c r="J1939" t="s">
        <v>6260</v>
      </c>
      <c r="K1939" t="s">
        <v>6275</v>
      </c>
      <c r="L1939" t="s">
        <v>6262</v>
      </c>
      <c r="M1939" t="s">
        <v>6263</v>
      </c>
      <c r="N1939" t="s">
        <v>17123</v>
      </c>
      <c r="O1939" t="s">
        <v>17124</v>
      </c>
      <c r="P1939" t="s">
        <v>6266</v>
      </c>
      <c r="Q1939" t="s">
        <v>6423</v>
      </c>
      <c r="R1939" t="s">
        <v>6279</v>
      </c>
      <c r="S1939" t="s">
        <v>17125</v>
      </c>
      <c r="T1939" t="s">
        <v>6371</v>
      </c>
      <c r="U1939" t="s">
        <v>8689</v>
      </c>
      <c r="V1939" t="s">
        <v>6271</v>
      </c>
      <c r="W1939" t="s">
        <v>17126</v>
      </c>
      <c r="X1939" t="s">
        <v>17127</v>
      </c>
      <c r="Y1939" t="s">
        <v>6269</v>
      </c>
      <c r="Z1939" s="48" t="str">
        <f t="shared" si="513"/>
        <v>SSA NAD-10.121.24.230-TOWNHALL_3/2-10.121.24.226-VVNAGAR_3/2</v>
      </c>
      <c r="AA1939" s="48">
        <f t="shared" si="514"/>
        <v>15</v>
      </c>
      <c r="AB1939" s="48">
        <f t="shared" si="515"/>
        <v>24</v>
      </c>
      <c r="AC1939" s="48">
        <f t="shared" si="516"/>
        <v>15</v>
      </c>
      <c r="AD1939" s="48">
        <f t="shared" si="517"/>
        <v>23</v>
      </c>
      <c r="AE1939" s="48" t="str">
        <f t="shared" si="518"/>
        <v>10.121.24.230</v>
      </c>
      <c r="AF1939" s="42" t="str">
        <f t="shared" si="519"/>
        <v>10.121.24.226</v>
      </c>
      <c r="AG1939" s="7" t="str">
        <f t="shared" si="520"/>
        <v>TOWNHALL</v>
      </c>
      <c r="AH1939" s="7" t="str">
        <f t="shared" si="521"/>
        <v>VVNAGAR</v>
      </c>
      <c r="AI1939" s="7" t="str">
        <f t="shared" si="522"/>
        <v>S3P2</v>
      </c>
      <c r="AJ1939" s="7" t="str">
        <f t="shared" si="523"/>
        <v>S3P2</v>
      </c>
      <c r="AK1939" s="7" t="str">
        <f>IFERROR(VLOOKUP(Z1939,'PASTE-DL-ALARMS'!$Q$10:$W$2200,7,FALSE),"")</f>
        <v/>
      </c>
      <c r="AL1939" s="55" t="str">
        <f>IFERROR(VLOOKUP(Z1939,'PASTE-DL-ALARMS'!$Q$10:$W$2200,3,FALSE),"")</f>
        <v/>
      </c>
      <c r="AM1939" s="7" t="str">
        <f t="shared" si="524"/>
        <v>10.121.24.230_TOWNHALL_S3P2</v>
      </c>
      <c r="AN1939" s="55" t="str">
        <f t="shared" si="525"/>
        <v>10.121.24.226_VVNAGAR_S3P2</v>
      </c>
      <c r="AO1939" s="72" t="e">
        <f t="shared" ca="1" si="526"/>
        <v>#VALUE!</v>
      </c>
      <c r="AP1939" s="7" t="str">
        <f>IFERROR(VLOOKUP(Z1939,'PASTE-DL-ALARMS'!$Q$10:$Z$2800,8,FALSE),"")</f>
        <v/>
      </c>
    </row>
    <row r="1940" spans="1:42" x14ac:dyDescent="0.25">
      <c r="A1940" s="20"/>
      <c r="B1940" s="20"/>
      <c r="C1940" s="20" t="str">
        <f>IF(D1940="Critical",MAX($C$8:C1939)+1,"")</f>
        <v/>
      </c>
      <c r="D1940" s="20" t="str">
        <f t="shared" si="510"/>
        <v>-</v>
      </c>
      <c r="E1940" s="20" t="str">
        <f>VLOOKUP('PASTE-DOWN-DL'!F1940,'SSA-CODE'!$D$4:$E$56,2,FALSE)</f>
        <v>RJT</v>
      </c>
      <c r="F1940" s="48" t="str">
        <f t="shared" si="511"/>
        <v>SSA RJ</v>
      </c>
      <c r="G1940" s="48" t="str">
        <f t="shared" si="512"/>
        <v xml:space="preserve">	SSA RJ</v>
      </c>
      <c r="H1940" s="20">
        <v>1931</v>
      </c>
      <c r="I1940" t="s">
        <v>17128</v>
      </c>
      <c r="J1940" t="s">
        <v>6260</v>
      </c>
      <c r="K1940" t="s">
        <v>6275</v>
      </c>
      <c r="L1940" t="s">
        <v>6262</v>
      </c>
      <c r="M1940" t="s">
        <v>6263</v>
      </c>
      <c r="N1940" t="s">
        <v>17129</v>
      </c>
      <c r="O1940" t="s">
        <v>17130</v>
      </c>
      <c r="P1940" t="s">
        <v>6266</v>
      </c>
      <c r="Q1940" t="s">
        <v>6876</v>
      </c>
      <c r="R1940" t="s">
        <v>6439</v>
      </c>
      <c r="S1940" t="s">
        <v>17131</v>
      </c>
      <c r="T1940" t="s">
        <v>6304</v>
      </c>
      <c r="U1940" t="s">
        <v>6610</v>
      </c>
      <c r="V1940" t="s">
        <v>6271</v>
      </c>
      <c r="W1940" t="s">
        <v>17132</v>
      </c>
      <c r="X1940" t="s">
        <v>17133</v>
      </c>
      <c r="Y1940" t="s">
        <v>6269</v>
      </c>
      <c r="Z1940" s="48" t="str">
        <f t="shared" si="513"/>
        <v>SSA RJ-10.121.19.104-AJANTA BTS_TN703B_PH2\S1P5-10.121.19.66-KR2_TN725B_PH2\S5P5</v>
      </c>
      <c r="AA1940" s="48">
        <f t="shared" si="514"/>
        <v>15</v>
      </c>
      <c r="AB1940" s="48">
        <f t="shared" si="515"/>
        <v>26</v>
      </c>
      <c r="AC1940" s="48">
        <f t="shared" si="516"/>
        <v>14</v>
      </c>
      <c r="AD1940" s="48">
        <f t="shared" si="517"/>
        <v>22</v>
      </c>
      <c r="AE1940" s="48" t="str">
        <f t="shared" si="518"/>
        <v>10.121.19.104</v>
      </c>
      <c r="AF1940" s="42" t="str">
        <f t="shared" si="519"/>
        <v>10.121.19.66</v>
      </c>
      <c r="AG1940" s="7" t="str">
        <f t="shared" si="520"/>
        <v>AJANTA BTS</v>
      </c>
      <c r="AH1940" s="7" t="str">
        <f t="shared" si="521"/>
        <v>KR2 GNE</v>
      </c>
      <c r="AI1940" s="7" t="str">
        <f t="shared" si="522"/>
        <v>S1P5</v>
      </c>
      <c r="AJ1940" s="7" t="str">
        <f t="shared" si="523"/>
        <v>S5P5</v>
      </c>
      <c r="AK1940" s="7" t="str">
        <f>IFERROR(VLOOKUP(Z1940,'PASTE-DL-ALARMS'!$Q$10:$W$2200,7,FALSE),"")</f>
        <v/>
      </c>
      <c r="AL1940" s="55" t="str">
        <f>IFERROR(VLOOKUP(Z1940,'PASTE-DL-ALARMS'!$Q$10:$W$2200,3,FALSE),"")</f>
        <v/>
      </c>
      <c r="AM1940" s="7" t="str">
        <f t="shared" si="524"/>
        <v>10.121.19.104_AJANTA BTS_S1P5</v>
      </c>
      <c r="AN1940" s="55" t="str">
        <f t="shared" si="525"/>
        <v>10.121.19.66_KR2 GNE_S5P5</v>
      </c>
      <c r="AO1940" s="72" t="e">
        <f t="shared" ca="1" si="526"/>
        <v>#VALUE!</v>
      </c>
      <c r="AP1940" s="7" t="str">
        <f>IFERROR(VLOOKUP(Z1940,'PASTE-DL-ALARMS'!$Q$10:$Z$2800,8,FALSE),"")</f>
        <v/>
      </c>
    </row>
    <row r="1941" spans="1:42" x14ac:dyDescent="0.25">
      <c r="A1941" s="20"/>
      <c r="B1941" s="20"/>
      <c r="C1941" s="20" t="str">
        <f>IF(D1941="Critical",MAX($C$8:C1940)+1,"")</f>
        <v/>
      </c>
      <c r="D1941" s="20" t="str">
        <f t="shared" si="510"/>
        <v>-</v>
      </c>
      <c r="E1941" s="20" t="str">
        <f>VLOOKUP('PASTE-DOWN-DL'!F1941,'SSA-CODE'!$D$4:$E$56,2,FALSE)</f>
        <v>WTR RJ</v>
      </c>
      <c r="F1941" s="48" t="str">
        <f t="shared" si="511"/>
        <v>WTR RJ</v>
      </c>
      <c r="G1941" s="48" t="str">
        <f t="shared" si="512"/>
        <v xml:space="preserve">	WTR RJ</v>
      </c>
      <c r="H1941" s="20">
        <v>1932</v>
      </c>
      <c r="I1941" t="s">
        <v>17134</v>
      </c>
      <c r="J1941" t="s">
        <v>6260</v>
      </c>
      <c r="K1941" t="s">
        <v>6261</v>
      </c>
      <c r="L1941" t="s">
        <v>6262</v>
      </c>
      <c r="M1941" t="s">
        <v>6263</v>
      </c>
      <c r="N1941" t="s">
        <v>17135</v>
      </c>
      <c r="O1941" t="s">
        <v>17136</v>
      </c>
      <c r="P1941" t="s">
        <v>6266</v>
      </c>
      <c r="Q1941" t="s">
        <v>6876</v>
      </c>
      <c r="R1941" t="s">
        <v>6546</v>
      </c>
      <c r="S1941" t="s">
        <v>6269</v>
      </c>
      <c r="T1941" t="s">
        <v>6394</v>
      </c>
      <c r="U1941" t="s">
        <v>6269</v>
      </c>
      <c r="V1941" t="s">
        <v>6271</v>
      </c>
      <c r="W1941" t="s">
        <v>17137</v>
      </c>
      <c r="X1941" t="s">
        <v>17138</v>
      </c>
      <c r="Y1941" t="s">
        <v>6269</v>
      </c>
      <c r="Z1941" s="48" t="str">
        <f t="shared" si="513"/>
        <v>WTR RJ-10.121.99.9-Muli_3/1-10.121.99.8-Sayla_3/1</v>
      </c>
      <c r="AA1941" s="48">
        <f t="shared" si="514"/>
        <v>13</v>
      </c>
      <c r="AB1941" s="48">
        <f t="shared" si="515"/>
        <v>18</v>
      </c>
      <c r="AC1941" s="48">
        <f t="shared" si="516"/>
        <v>13</v>
      </c>
      <c r="AD1941" s="48">
        <f t="shared" si="517"/>
        <v>19</v>
      </c>
      <c r="AE1941" s="48" t="str">
        <f t="shared" si="518"/>
        <v>10.121.99.9</v>
      </c>
      <c r="AF1941" s="42" t="str">
        <f t="shared" si="519"/>
        <v>10.121.99.8</v>
      </c>
      <c r="AG1941" s="7" t="str">
        <f t="shared" si="520"/>
        <v>MULI</v>
      </c>
      <c r="AH1941" s="7" t="str">
        <f t="shared" si="521"/>
        <v>SAYLA</v>
      </c>
      <c r="AI1941" s="7" t="str">
        <f t="shared" si="522"/>
        <v>S4P1</v>
      </c>
      <c r="AJ1941" s="7" t="str">
        <f t="shared" si="523"/>
        <v>S3P1</v>
      </c>
      <c r="AK1941" s="7" t="str">
        <f>IFERROR(VLOOKUP(Z1941,'PASTE-DL-ALARMS'!$Q$10:$W$2200,7,FALSE),"")</f>
        <v/>
      </c>
      <c r="AL1941" s="55" t="str">
        <f>IFERROR(VLOOKUP(Z1941,'PASTE-DL-ALARMS'!$Q$10:$W$2200,3,FALSE),"")</f>
        <v/>
      </c>
      <c r="AM1941" s="7" t="str">
        <f t="shared" si="524"/>
        <v>10.121.99.9_MULI_S4P1</v>
      </c>
      <c r="AN1941" s="55" t="str">
        <f t="shared" si="525"/>
        <v>10.121.99.8_SAYLA_S3P1</v>
      </c>
      <c r="AO1941" s="72" t="e">
        <f t="shared" ca="1" si="526"/>
        <v>#VALUE!</v>
      </c>
      <c r="AP1941" s="7" t="str">
        <f>IFERROR(VLOOKUP(Z1941,'PASTE-DL-ALARMS'!$Q$10:$Z$2800,8,FALSE),"")</f>
        <v/>
      </c>
    </row>
    <row r="1942" spans="1:42" x14ac:dyDescent="0.25">
      <c r="A1942" s="20"/>
      <c r="B1942" s="20"/>
      <c r="C1942" s="20" t="str">
        <f>IF(D1942="Critical",MAX($C$8:C1941)+1,"")</f>
        <v/>
      </c>
      <c r="D1942" s="20" t="str">
        <f t="shared" si="510"/>
        <v>-</v>
      </c>
      <c r="E1942" s="20" t="str">
        <f>VLOOKUP('PASTE-DOWN-DL'!F1942,'SSA-CODE'!$D$4:$E$56,2,FALSE)</f>
        <v>WTR RJ</v>
      </c>
      <c r="F1942" s="48" t="str">
        <f t="shared" si="511"/>
        <v>WTR RJ</v>
      </c>
      <c r="G1942" s="48" t="str">
        <f t="shared" si="512"/>
        <v xml:space="preserve">	WTR RJ</v>
      </c>
      <c r="H1942" s="20">
        <v>1933</v>
      </c>
      <c r="I1942" t="s">
        <v>17139</v>
      </c>
      <c r="J1942" t="s">
        <v>6260</v>
      </c>
      <c r="K1942" t="s">
        <v>6275</v>
      </c>
      <c r="L1942" t="s">
        <v>6262</v>
      </c>
      <c r="M1942" t="s">
        <v>6263</v>
      </c>
      <c r="N1942" t="s">
        <v>17140</v>
      </c>
      <c r="O1942" t="s">
        <v>17141</v>
      </c>
      <c r="P1942" t="s">
        <v>6266</v>
      </c>
      <c r="Q1942" t="s">
        <v>6335</v>
      </c>
      <c r="R1942" t="s">
        <v>6279</v>
      </c>
      <c r="S1942" t="s">
        <v>17142</v>
      </c>
      <c r="T1942" t="s">
        <v>6770</v>
      </c>
      <c r="U1942" t="s">
        <v>17142</v>
      </c>
      <c r="V1942" t="s">
        <v>6271</v>
      </c>
      <c r="W1942" t="s">
        <v>17143</v>
      </c>
      <c r="X1942" t="s">
        <v>17144</v>
      </c>
      <c r="Y1942" t="s">
        <v>6269</v>
      </c>
      <c r="Z1942" s="48" t="str">
        <f t="shared" si="513"/>
        <v>WTR RJ-10.121.17.70-BHACHAU_6/3-10.121.96.162-DUDHAI_3/2</v>
      </c>
      <c r="AA1942" s="48">
        <f t="shared" si="514"/>
        <v>15</v>
      </c>
      <c r="AB1942" s="48">
        <f t="shared" si="515"/>
        <v>22</v>
      </c>
      <c r="AC1942" s="48">
        <f t="shared" si="516"/>
        <v>14</v>
      </c>
      <c r="AD1942" s="48">
        <f t="shared" si="517"/>
        <v>22</v>
      </c>
      <c r="AE1942" s="48" t="str">
        <f t="shared" si="518"/>
        <v>10.121.96.162</v>
      </c>
      <c r="AF1942" s="42" t="str">
        <f t="shared" si="519"/>
        <v>10.121.17.70</v>
      </c>
      <c r="AG1942" s="7" t="str">
        <f t="shared" si="520"/>
        <v>DUDHAI</v>
      </c>
      <c r="AH1942" s="7" t="str">
        <f t="shared" si="521"/>
        <v>BHACHAU</v>
      </c>
      <c r="AI1942" s="7" t="str">
        <f t="shared" si="522"/>
        <v>S3P2</v>
      </c>
      <c r="AJ1942" s="7" t="str">
        <f t="shared" si="523"/>
        <v>S6P3</v>
      </c>
      <c r="AK1942" s="7" t="str">
        <f>IFERROR(VLOOKUP(Z1942,'PASTE-DL-ALARMS'!$Q$10:$W$2200,7,FALSE),"")</f>
        <v/>
      </c>
      <c r="AL1942" s="55" t="str">
        <f>IFERROR(VLOOKUP(Z1942,'PASTE-DL-ALARMS'!$Q$10:$W$2200,3,FALSE),"")</f>
        <v/>
      </c>
      <c r="AM1942" s="7" t="str">
        <f t="shared" si="524"/>
        <v>10.121.96.162_DUDHAI_S3P2</v>
      </c>
      <c r="AN1942" s="55" t="str">
        <f t="shared" si="525"/>
        <v>10.121.17.70_BHACHAU_S6P3</v>
      </c>
      <c r="AO1942" s="72" t="e">
        <f t="shared" ca="1" si="526"/>
        <v>#VALUE!</v>
      </c>
      <c r="AP1942" s="7" t="str">
        <f>IFERROR(VLOOKUP(Z1942,'PASTE-DL-ALARMS'!$Q$10:$Z$2800,8,FALSE),"")</f>
        <v/>
      </c>
    </row>
    <row r="1943" spans="1:42" x14ac:dyDescent="0.25">
      <c r="A1943" s="20"/>
      <c r="B1943" s="20"/>
      <c r="C1943" s="20" t="str">
        <f>IF(D1943="Critical",MAX($C$8:C1942)+1,"")</f>
        <v/>
      </c>
      <c r="D1943" s="20" t="str">
        <f t="shared" si="510"/>
        <v>-</v>
      </c>
      <c r="E1943" s="20" t="str">
        <f>VLOOKUP('PASTE-DOWN-DL'!F1943,'SSA-CODE'!$D$4:$E$56,2,FALSE)</f>
        <v>JMN</v>
      </c>
      <c r="F1943" s="48" t="str">
        <f t="shared" si="511"/>
        <v>SSA JMN</v>
      </c>
      <c r="G1943" s="48" t="str">
        <f t="shared" si="512"/>
        <v xml:space="preserve">	SSA JMN</v>
      </c>
      <c r="H1943" s="20">
        <v>1934</v>
      </c>
      <c r="I1943" t="s">
        <v>17145</v>
      </c>
      <c r="J1943" t="s">
        <v>6466</v>
      </c>
      <c r="K1943" t="s">
        <v>6275</v>
      </c>
      <c r="L1943" t="s">
        <v>6262</v>
      </c>
      <c r="M1943" t="s">
        <v>6263</v>
      </c>
      <c r="N1943" t="s">
        <v>17146</v>
      </c>
      <c r="O1943" t="s">
        <v>17147</v>
      </c>
      <c r="P1943" t="s">
        <v>6266</v>
      </c>
      <c r="Q1943" t="s">
        <v>7477</v>
      </c>
      <c r="R1943" t="s">
        <v>6279</v>
      </c>
      <c r="S1943" t="s">
        <v>17148</v>
      </c>
      <c r="T1943" t="s">
        <v>6471</v>
      </c>
      <c r="U1943" t="s">
        <v>17149</v>
      </c>
      <c r="V1943" t="s">
        <v>6271</v>
      </c>
      <c r="W1943" t="s">
        <v>17150</v>
      </c>
      <c r="X1943" t="s">
        <v>17151</v>
      </c>
      <c r="Y1943" t="s">
        <v>6269</v>
      </c>
      <c r="Z1943" s="48" t="str">
        <f t="shared" si="513"/>
        <v>SSA JMN-10.121.97.129-Mehulnagar ALB_5/8-10.121.20.1-Mehul Nagar(GNE)_5/8</v>
      </c>
      <c r="AA1943" s="48">
        <f t="shared" si="514"/>
        <v>15</v>
      </c>
      <c r="AB1943" s="48">
        <f t="shared" si="515"/>
        <v>30</v>
      </c>
      <c r="AC1943" s="48">
        <f t="shared" si="516"/>
        <v>13</v>
      </c>
      <c r="AD1943" s="48">
        <f t="shared" si="517"/>
        <v>30</v>
      </c>
      <c r="AE1943" s="48" t="str">
        <f t="shared" si="518"/>
        <v>10.121.97.129</v>
      </c>
      <c r="AF1943" s="42" t="str">
        <f t="shared" si="519"/>
        <v>10.121.20.1</v>
      </c>
      <c r="AG1943" s="7" t="str">
        <f t="shared" si="520"/>
        <v>Mehulnagar ALB</v>
      </c>
      <c r="AH1943" s="7" t="str">
        <f t="shared" si="521"/>
        <v>Mehul Nagar(GNE)</v>
      </c>
      <c r="AI1943" s="7" t="str">
        <f t="shared" si="522"/>
        <v>S5P8</v>
      </c>
      <c r="AJ1943" s="7" t="str">
        <f t="shared" si="523"/>
        <v>S5P8</v>
      </c>
      <c r="AK1943" s="7" t="str">
        <f>IFERROR(VLOOKUP(Z1943,'PASTE-DL-ALARMS'!$Q$10:$W$2200,7,FALSE),"")</f>
        <v/>
      </c>
      <c r="AL1943" s="55" t="str">
        <f>IFERROR(VLOOKUP(Z1943,'PASTE-DL-ALARMS'!$Q$10:$W$2200,3,FALSE),"")</f>
        <v/>
      </c>
      <c r="AM1943" s="7" t="str">
        <f t="shared" si="524"/>
        <v>10.121.97.129_Mehulnagar ALB_S5P8</v>
      </c>
      <c r="AN1943" s="55" t="str">
        <f t="shared" si="525"/>
        <v>10.121.20.1_Mehul Nagar(GNE)_S5P8</v>
      </c>
      <c r="AO1943" s="72" t="e">
        <f t="shared" ca="1" si="526"/>
        <v>#VALUE!</v>
      </c>
      <c r="AP1943" s="7" t="str">
        <f>IFERROR(VLOOKUP(Z1943,'PASTE-DL-ALARMS'!$Q$10:$Z$2800,8,FALSE),"")</f>
        <v/>
      </c>
    </row>
    <row r="1944" spans="1:42" x14ac:dyDescent="0.25">
      <c r="A1944" s="20"/>
      <c r="B1944" s="20"/>
      <c r="C1944" s="20" t="str">
        <f>IF(D1944="Critical",MAX($C$8:C1943)+1,"")</f>
        <v/>
      </c>
      <c r="D1944" s="20" t="str">
        <f t="shared" si="510"/>
        <v>-</v>
      </c>
      <c r="E1944" s="20" t="str">
        <f>VLOOKUP('PASTE-DOWN-DL'!F1944,'SSA-CODE'!$D$4:$E$56,2,FALSE)</f>
        <v>WTR AM</v>
      </c>
      <c r="F1944" s="48" t="str">
        <f t="shared" si="511"/>
        <v>WTR AM</v>
      </c>
      <c r="G1944" s="48" t="str">
        <f t="shared" si="512"/>
        <v xml:space="preserve">	WTR AM</v>
      </c>
      <c r="H1944" s="20">
        <v>1935</v>
      </c>
      <c r="I1944" t="s">
        <v>17152</v>
      </c>
      <c r="J1944" t="s">
        <v>6260</v>
      </c>
      <c r="K1944" t="s">
        <v>6261</v>
      </c>
      <c r="L1944" t="s">
        <v>6262</v>
      </c>
      <c r="M1944" t="s">
        <v>6263</v>
      </c>
      <c r="N1944" t="s">
        <v>17153</v>
      </c>
      <c r="O1944" t="s">
        <v>17154</v>
      </c>
      <c r="P1944" t="s">
        <v>6266</v>
      </c>
      <c r="Q1944" t="s">
        <v>7248</v>
      </c>
      <c r="R1944" t="s">
        <v>6369</v>
      </c>
      <c r="S1944" t="s">
        <v>6269</v>
      </c>
      <c r="T1944" t="s">
        <v>6602</v>
      </c>
      <c r="U1944" t="s">
        <v>6269</v>
      </c>
      <c r="V1944" t="s">
        <v>6271</v>
      </c>
      <c r="W1944" t="s">
        <v>17155</v>
      </c>
      <c r="X1944" t="s">
        <v>17156</v>
      </c>
      <c r="Y1944" t="s">
        <v>6269</v>
      </c>
      <c r="Z1944" s="48" t="str">
        <f t="shared" si="513"/>
        <v>WTR AM-10.121.15.134-Bhadra1(GNE)_B2\S3P1-10.121.15.135-KALOL_B2\S4P1</v>
      </c>
      <c r="AA1944" s="48">
        <f t="shared" si="514"/>
        <v>15</v>
      </c>
      <c r="AB1944" s="48">
        <f t="shared" si="515"/>
        <v>25</v>
      </c>
      <c r="AC1944" s="48">
        <f t="shared" si="516"/>
        <v>15</v>
      </c>
      <c r="AD1944" s="48">
        <f t="shared" si="517"/>
        <v>21</v>
      </c>
      <c r="AE1944" s="48" t="str">
        <f t="shared" si="518"/>
        <v>10.121.15.134</v>
      </c>
      <c r="AF1944" s="42" t="str">
        <f t="shared" si="519"/>
        <v>10.121.15.135</v>
      </c>
      <c r="AG1944" s="7" t="str">
        <f t="shared" si="520"/>
        <v>AM-BHADRA</v>
      </c>
      <c r="AH1944" s="7" t="str">
        <f t="shared" si="521"/>
        <v>KALOL</v>
      </c>
      <c r="AI1944" s="7" t="str">
        <f t="shared" si="522"/>
        <v>S3P1</v>
      </c>
      <c r="AJ1944" s="7" t="str">
        <f t="shared" si="523"/>
        <v>S4P1</v>
      </c>
      <c r="AK1944" s="7" t="str">
        <f>IFERROR(VLOOKUP(Z1944,'PASTE-DL-ALARMS'!$Q$10:$W$2200,7,FALSE),"")</f>
        <v/>
      </c>
      <c r="AL1944" s="55" t="str">
        <f>IFERROR(VLOOKUP(Z1944,'PASTE-DL-ALARMS'!$Q$10:$W$2200,3,FALSE),"")</f>
        <v/>
      </c>
      <c r="AM1944" s="7" t="str">
        <f t="shared" si="524"/>
        <v>10.121.15.134_AM-BHADRA_S3P1</v>
      </c>
      <c r="AN1944" s="55" t="str">
        <f t="shared" si="525"/>
        <v>10.121.15.135_KALOL_S4P1</v>
      </c>
      <c r="AO1944" s="72" t="e">
        <f t="shared" ca="1" si="526"/>
        <v>#VALUE!</v>
      </c>
      <c r="AP1944" s="7" t="str">
        <f>IFERROR(VLOOKUP(Z1944,'PASTE-DL-ALARMS'!$Q$10:$Z$2800,8,FALSE),"")</f>
        <v/>
      </c>
    </row>
    <row r="1945" spans="1:42" x14ac:dyDescent="0.25">
      <c r="A1945" s="20"/>
      <c r="B1945" s="20"/>
      <c r="C1945" s="20" t="str">
        <f>IF(D1945="Critical",MAX($C$8:C1944)+1,"")</f>
        <v/>
      </c>
      <c r="D1945" s="20" t="str">
        <f t="shared" si="510"/>
        <v>-</v>
      </c>
      <c r="E1945" s="20" t="str">
        <f>VLOOKUP('PASTE-DOWN-DL'!F1945,'SSA-CODE'!$D$4:$E$56,2,FALSE)</f>
        <v>VAL</v>
      </c>
      <c r="F1945" s="48" t="str">
        <f t="shared" si="511"/>
        <v>SSA VAL</v>
      </c>
      <c r="G1945" s="48" t="str">
        <f t="shared" si="512"/>
        <v xml:space="preserve">	SSA VAL</v>
      </c>
      <c r="H1945" s="20">
        <v>1936</v>
      </c>
      <c r="I1945" t="s">
        <v>17157</v>
      </c>
      <c r="J1945" t="s">
        <v>6260</v>
      </c>
      <c r="K1945" t="s">
        <v>6275</v>
      </c>
      <c r="L1945" t="s">
        <v>6262</v>
      </c>
      <c r="M1945" t="s">
        <v>6263</v>
      </c>
      <c r="N1945" t="s">
        <v>17158</v>
      </c>
      <c r="O1945" t="s">
        <v>17159</v>
      </c>
      <c r="P1945" t="s">
        <v>6266</v>
      </c>
      <c r="Q1945" t="s">
        <v>6820</v>
      </c>
      <c r="R1945" t="s">
        <v>6279</v>
      </c>
      <c r="S1945" t="s">
        <v>6269</v>
      </c>
      <c r="T1945" t="s">
        <v>7301</v>
      </c>
      <c r="U1945" t="s">
        <v>6269</v>
      </c>
      <c r="V1945" t="s">
        <v>6271</v>
      </c>
      <c r="W1945" t="s">
        <v>17160</v>
      </c>
      <c r="X1945" t="s">
        <v>17161</v>
      </c>
      <c r="Y1945" t="s">
        <v>6269</v>
      </c>
      <c r="Z1945" s="48" t="str">
        <f t="shared" si="513"/>
        <v>SSA VAL-10.121.16.76-TN703B_MICRO_A1_1/5-10.121.16.75-TN703B BAYER_1/6</v>
      </c>
      <c r="AA1945" s="48">
        <f t="shared" si="514"/>
        <v>14</v>
      </c>
      <c r="AB1945" s="48">
        <f t="shared" si="515"/>
        <v>24</v>
      </c>
      <c r="AC1945" s="48">
        <f t="shared" si="516"/>
        <v>14</v>
      </c>
      <c r="AD1945" s="48">
        <f t="shared" si="517"/>
        <v>20</v>
      </c>
      <c r="AE1945" s="48" t="str">
        <f t="shared" si="518"/>
        <v>10.121.16.76</v>
      </c>
      <c r="AF1945" s="42" t="str">
        <f t="shared" si="519"/>
        <v>10.121.16.75</v>
      </c>
      <c r="AG1945" s="7" t="str">
        <f t="shared" si="520"/>
        <v>Micro EOU</v>
      </c>
      <c r="AH1945" s="7" t="str">
        <f t="shared" si="521"/>
        <v>BAYER</v>
      </c>
      <c r="AI1945" s="7" t="str">
        <f t="shared" si="522"/>
        <v>S1P5</v>
      </c>
      <c r="AJ1945" s="7" t="str">
        <f t="shared" si="523"/>
        <v>S1P6</v>
      </c>
      <c r="AK1945" s="7" t="str">
        <f>IFERROR(VLOOKUP(Z1945,'PASTE-DL-ALARMS'!$Q$10:$W$2200,7,FALSE),"")</f>
        <v/>
      </c>
      <c r="AL1945" s="55" t="str">
        <f>IFERROR(VLOOKUP(Z1945,'PASTE-DL-ALARMS'!$Q$10:$W$2200,3,FALSE),"")</f>
        <v/>
      </c>
      <c r="AM1945" s="7" t="str">
        <f t="shared" si="524"/>
        <v>10.121.16.76_Micro EOU_S1P5</v>
      </c>
      <c r="AN1945" s="55" t="str">
        <f t="shared" si="525"/>
        <v>10.121.16.75_BAYER_S1P6</v>
      </c>
      <c r="AO1945" s="72" t="e">
        <f t="shared" ca="1" si="526"/>
        <v>#VALUE!</v>
      </c>
      <c r="AP1945" s="7" t="str">
        <f>IFERROR(VLOOKUP(Z1945,'PASTE-DL-ALARMS'!$Q$10:$Z$2800,8,FALSE),"")</f>
        <v/>
      </c>
    </row>
    <row r="1946" spans="1:42" x14ac:dyDescent="0.25">
      <c r="A1946" s="20"/>
      <c r="B1946" s="20"/>
      <c r="C1946" s="20" t="str">
        <f>IF(D1946="Critical",MAX($C$8:C1945)+1,"")</f>
        <v/>
      </c>
      <c r="D1946" s="20" t="str">
        <f t="shared" si="510"/>
        <v>-</v>
      </c>
      <c r="E1946" s="20" t="str">
        <f>VLOOKUP('PASTE-DOWN-DL'!F1946,'SSA-CODE'!$D$4:$E$56,2,FALSE)</f>
        <v>AHD</v>
      </c>
      <c r="F1946" s="48" t="str">
        <f t="shared" si="511"/>
        <v>SSA AM</v>
      </c>
      <c r="G1946" s="48" t="str">
        <f t="shared" si="512"/>
        <v xml:space="preserve">	SSA AM</v>
      </c>
      <c r="H1946" s="20">
        <v>1937</v>
      </c>
      <c r="I1946" t="s">
        <v>17162</v>
      </c>
      <c r="J1946" t="s">
        <v>6260</v>
      </c>
      <c r="K1946" t="s">
        <v>6261</v>
      </c>
      <c r="L1946" t="s">
        <v>6262</v>
      </c>
      <c r="M1946" t="s">
        <v>6263</v>
      </c>
      <c r="N1946" t="s">
        <v>17163</v>
      </c>
      <c r="O1946" t="s">
        <v>17164</v>
      </c>
      <c r="P1946" t="s">
        <v>6266</v>
      </c>
      <c r="Q1946" t="s">
        <v>6461</v>
      </c>
      <c r="R1946" t="s">
        <v>6446</v>
      </c>
      <c r="S1946" t="s">
        <v>6269</v>
      </c>
      <c r="T1946" t="s">
        <v>6540</v>
      </c>
      <c r="U1946" t="s">
        <v>6269</v>
      </c>
      <c r="V1946" t="s">
        <v>6271</v>
      </c>
      <c r="W1946" t="s">
        <v>9966</v>
      </c>
      <c r="X1946" t="s">
        <v>17165</v>
      </c>
      <c r="Y1946" t="s">
        <v>6269</v>
      </c>
      <c r="Z1946" s="48" t="str">
        <f t="shared" si="513"/>
        <v>SSA AM-10.121.15.147-Bavla_5/1-10.121.15.158-Dholka New_4/1</v>
      </c>
      <c r="AA1946" s="48">
        <f t="shared" si="514"/>
        <v>15</v>
      </c>
      <c r="AB1946" s="48">
        <f t="shared" si="515"/>
        <v>21</v>
      </c>
      <c r="AC1946" s="48">
        <f t="shared" si="516"/>
        <v>15</v>
      </c>
      <c r="AD1946" s="48">
        <f t="shared" si="517"/>
        <v>26</v>
      </c>
      <c r="AE1946" s="48" t="str">
        <f t="shared" si="518"/>
        <v>10.121.15.147</v>
      </c>
      <c r="AF1946" s="42" t="str">
        <f t="shared" si="519"/>
        <v>10.121.15.158</v>
      </c>
      <c r="AG1946" s="7" t="str">
        <f t="shared" si="520"/>
        <v>BAVLA</v>
      </c>
      <c r="AH1946" s="7" t="str">
        <f t="shared" si="521"/>
        <v>DHOLKA-NEW</v>
      </c>
      <c r="AI1946" s="7" t="str">
        <f t="shared" si="522"/>
        <v>S5P1</v>
      </c>
      <c r="AJ1946" s="7" t="str">
        <f t="shared" si="523"/>
        <v>S3P1</v>
      </c>
      <c r="AK1946" s="7" t="str">
        <f>IFERROR(VLOOKUP(Z1946,'PASTE-DL-ALARMS'!$Q$10:$W$2200,7,FALSE),"")</f>
        <v/>
      </c>
      <c r="AL1946" s="55" t="str">
        <f>IFERROR(VLOOKUP(Z1946,'PASTE-DL-ALARMS'!$Q$10:$W$2200,3,FALSE),"")</f>
        <v/>
      </c>
      <c r="AM1946" s="7" t="str">
        <f t="shared" si="524"/>
        <v>10.121.15.147_BAVLA_S5P1</v>
      </c>
      <c r="AN1946" s="55" t="str">
        <f t="shared" si="525"/>
        <v>10.121.15.158_DHOLKA-NEW_S3P1</v>
      </c>
      <c r="AO1946" s="72" t="e">
        <f t="shared" ca="1" si="526"/>
        <v>#VALUE!</v>
      </c>
      <c r="AP1946" s="7" t="str">
        <f>IFERROR(VLOOKUP(Z1946,'PASTE-DL-ALARMS'!$Q$10:$Z$2800,8,FALSE),"")</f>
        <v/>
      </c>
    </row>
    <row r="1947" spans="1:42" x14ac:dyDescent="0.25">
      <c r="A1947" s="20"/>
      <c r="B1947" s="20"/>
      <c r="C1947" s="20" t="str">
        <f>IF(D1947="Critical",MAX($C$8:C1946)+1,"")</f>
        <v/>
      </c>
      <c r="D1947" s="20" t="str">
        <f t="shared" si="510"/>
        <v>-</v>
      </c>
      <c r="E1947" s="20" t="str">
        <f>VLOOKUP('PASTE-DOWN-DL'!F1947,'SSA-CODE'!$D$4:$E$56,2,FALSE)</f>
        <v>BHV</v>
      </c>
      <c r="F1947" s="48" t="str">
        <f t="shared" si="511"/>
        <v>SSA BV</v>
      </c>
      <c r="G1947" s="48" t="str">
        <f t="shared" si="512"/>
        <v xml:space="preserve">	SSA BV</v>
      </c>
      <c r="H1947" s="20">
        <v>1938</v>
      </c>
      <c r="I1947" t="s">
        <v>17166</v>
      </c>
      <c r="J1947" t="s">
        <v>6466</v>
      </c>
      <c r="K1947" t="s">
        <v>6275</v>
      </c>
      <c r="L1947" t="s">
        <v>6262</v>
      </c>
      <c r="M1947" t="s">
        <v>6263</v>
      </c>
      <c r="N1947" t="s">
        <v>17167</v>
      </c>
      <c r="O1947" t="s">
        <v>17168</v>
      </c>
      <c r="P1947" t="s">
        <v>6266</v>
      </c>
      <c r="Q1947" t="s">
        <v>6278</v>
      </c>
      <c r="R1947" t="s">
        <v>6279</v>
      </c>
      <c r="S1947" t="s">
        <v>17169</v>
      </c>
      <c r="T1947" t="s">
        <v>6371</v>
      </c>
      <c r="U1947" t="s">
        <v>9730</v>
      </c>
      <c r="V1947" t="s">
        <v>6271</v>
      </c>
      <c r="W1947" t="s">
        <v>17170</v>
      </c>
      <c r="X1947" t="s">
        <v>17171</v>
      </c>
      <c r="Y1947" t="s">
        <v>6269</v>
      </c>
      <c r="Z1947" s="48" t="str">
        <f t="shared" si="513"/>
        <v>SSA BV-10.121.17.160-Mahuva_3/11-10.121.17.142-Mahuva_1/3</v>
      </c>
      <c r="AA1947" s="48">
        <f t="shared" si="514"/>
        <v>15</v>
      </c>
      <c r="AB1947" s="48">
        <f t="shared" si="515"/>
        <v>24</v>
      </c>
      <c r="AC1947" s="48">
        <f t="shared" si="516"/>
        <v>15</v>
      </c>
      <c r="AD1947" s="48">
        <f t="shared" si="517"/>
        <v>22</v>
      </c>
      <c r="AE1947" s="48" t="str">
        <f t="shared" si="518"/>
        <v>10.121.17.142</v>
      </c>
      <c r="AF1947" s="42" t="str">
        <f t="shared" si="519"/>
        <v>10.121.17.160</v>
      </c>
      <c r="AG1947" s="7" t="str">
        <f t="shared" si="520"/>
        <v>Mahuva 1</v>
      </c>
      <c r="AH1947" s="7" t="str">
        <f t="shared" si="521"/>
        <v>MAHUVA</v>
      </c>
      <c r="AI1947" s="7" t="str">
        <f t="shared" si="522"/>
        <v>S1P3</v>
      </c>
      <c r="AJ1947" s="7" t="str">
        <f t="shared" si="523"/>
        <v>S3P11</v>
      </c>
      <c r="AK1947" s="7" t="str">
        <f>IFERROR(VLOOKUP(Z1947,'PASTE-DL-ALARMS'!$Q$10:$W$2200,7,FALSE),"")</f>
        <v/>
      </c>
      <c r="AL1947" s="55" t="str">
        <f>IFERROR(VLOOKUP(Z1947,'PASTE-DL-ALARMS'!$Q$10:$W$2200,3,FALSE),"")</f>
        <v/>
      </c>
      <c r="AM1947" s="7" t="str">
        <f t="shared" si="524"/>
        <v>10.121.17.142_Mahuva 1_S1P3</v>
      </c>
      <c r="AN1947" s="55" t="str">
        <f t="shared" si="525"/>
        <v>10.121.17.160_MAHUVA_S3P11</v>
      </c>
      <c r="AO1947" s="72" t="e">
        <f t="shared" ca="1" si="526"/>
        <v>#VALUE!</v>
      </c>
      <c r="AP1947" s="7" t="str">
        <f>IFERROR(VLOOKUP(Z1947,'PASTE-DL-ALARMS'!$Q$10:$Z$2800,8,FALSE),"")</f>
        <v/>
      </c>
    </row>
    <row r="1948" spans="1:42" x14ac:dyDescent="0.25">
      <c r="A1948" s="20"/>
      <c r="B1948" s="20"/>
      <c r="C1948" s="20">
        <f>IF(D1948="Critical",MAX($C$8:C1947)+1,"")</f>
        <v>73</v>
      </c>
      <c r="D1948" s="20" t="str">
        <f t="shared" si="510"/>
        <v>Critical</v>
      </c>
      <c r="E1948" s="20" t="str">
        <f>VLOOKUP('PASTE-DOWN-DL'!F1948,'SSA-CODE'!$D$4:$E$56,2,FALSE)</f>
        <v>JND</v>
      </c>
      <c r="F1948" s="48" t="str">
        <f t="shared" si="511"/>
        <v>SSA JND</v>
      </c>
      <c r="G1948" s="48" t="str">
        <f t="shared" si="512"/>
        <v xml:space="preserve">	SSA JND</v>
      </c>
      <c r="H1948" s="20">
        <v>1939</v>
      </c>
      <c r="I1948" t="s">
        <v>17172</v>
      </c>
      <c r="J1948" t="s">
        <v>6260</v>
      </c>
      <c r="K1948" t="s">
        <v>6261</v>
      </c>
      <c r="L1948" t="s">
        <v>6262</v>
      </c>
      <c r="M1948" t="s">
        <v>6263</v>
      </c>
      <c r="N1948" t="s">
        <v>17173</v>
      </c>
      <c r="O1948" t="s">
        <v>17174</v>
      </c>
      <c r="P1948" t="s">
        <v>6484</v>
      </c>
      <c r="Q1948" t="s">
        <v>6894</v>
      </c>
      <c r="R1948" t="s">
        <v>6820</v>
      </c>
      <c r="S1948" t="s">
        <v>6269</v>
      </c>
      <c r="T1948" t="s">
        <v>6270</v>
      </c>
      <c r="U1948" t="s">
        <v>6269</v>
      </c>
      <c r="V1948" t="s">
        <v>6271</v>
      </c>
      <c r="W1948" t="s">
        <v>17175</v>
      </c>
      <c r="X1948" t="s">
        <v>17176</v>
      </c>
      <c r="Y1948" t="s">
        <v>6269</v>
      </c>
      <c r="Z1948" s="48" t="str">
        <f t="shared" si="513"/>
        <v>SSA JND-10.121.97.218-MANAVADAR_S3P1-10.121.97.201-TN725B_VANTHALI_S5P1</v>
      </c>
      <c r="AA1948" s="48">
        <f t="shared" si="514"/>
        <v>15</v>
      </c>
      <c r="AB1948" s="48">
        <f t="shared" si="515"/>
        <v>25</v>
      </c>
      <c r="AC1948" s="48">
        <f t="shared" si="516"/>
        <v>15</v>
      </c>
      <c r="AD1948" s="48">
        <f t="shared" si="517"/>
        <v>24</v>
      </c>
      <c r="AE1948" s="48" t="str">
        <f t="shared" si="518"/>
        <v>10.121.97.218</v>
      </c>
      <c r="AF1948" s="42" t="str">
        <f t="shared" si="519"/>
        <v>10.121.97.201</v>
      </c>
      <c r="AG1948" s="7" t="str">
        <f t="shared" si="520"/>
        <v>MANAVADAR</v>
      </c>
      <c r="AH1948" s="7" t="str">
        <f t="shared" si="521"/>
        <v>VANTHALI</v>
      </c>
      <c r="AI1948" s="7" t="str">
        <f t="shared" si="522"/>
        <v>S3P1</v>
      </c>
      <c r="AJ1948" s="7" t="str">
        <f t="shared" si="523"/>
        <v>S5P1</v>
      </c>
      <c r="AK1948" s="7" t="str">
        <f>IFERROR(VLOOKUP(Z1948,'PASTE-DL-ALARMS'!$Q$10:$W$2200,7,FALSE),"")</f>
        <v>15-05-2026</v>
      </c>
      <c r="AL1948" s="55" t="str">
        <f>IFERROR(VLOOKUP(Z1948,'PASTE-DL-ALARMS'!$Q$10:$W$2200,3,FALSE),"")</f>
        <v>12:01:59</v>
      </c>
      <c r="AM1948" s="7" t="str">
        <f t="shared" si="524"/>
        <v>10.121.97.218_MANAVADAR_S3P1</v>
      </c>
      <c r="AN1948" s="55" t="str">
        <f t="shared" si="525"/>
        <v>10.121.97.201_VANTHALI_S5P1</v>
      </c>
      <c r="AO1948" s="72">
        <f t="shared" ca="1" si="526"/>
        <v>0</v>
      </c>
      <c r="AP1948" s="7" t="str">
        <f>IFERROR(VLOOKUP(Z1948,'PASTE-DL-ALARMS'!$Q$10:$Z$2800,8,FALSE),"")</f>
        <v xml:space="preserve">	2026/05/15,12:01:59</v>
      </c>
    </row>
    <row r="1949" spans="1:42" x14ac:dyDescent="0.25">
      <c r="A1949" s="20"/>
      <c r="B1949" s="20"/>
      <c r="C1949" s="20" t="str">
        <f>IF(D1949="Critical",MAX($C$8:C1948)+1,"")</f>
        <v/>
      </c>
      <c r="D1949" s="20" t="str">
        <f t="shared" si="510"/>
        <v>-</v>
      </c>
      <c r="E1949" s="20" t="str">
        <f>VLOOKUP('PASTE-DOWN-DL'!F1949,'SSA-CODE'!$D$4:$E$56,2,FALSE)</f>
        <v>VAL</v>
      </c>
      <c r="F1949" s="48" t="str">
        <f t="shared" si="511"/>
        <v>SSA VAL</v>
      </c>
      <c r="G1949" s="48" t="str">
        <f t="shared" si="512"/>
        <v xml:space="preserve">	SSA VAL</v>
      </c>
      <c r="H1949" s="20">
        <v>1940</v>
      </c>
      <c r="I1949" t="s">
        <v>17177</v>
      </c>
      <c r="J1949" t="s">
        <v>6260</v>
      </c>
      <c r="K1949" t="s">
        <v>6275</v>
      </c>
      <c r="L1949" t="s">
        <v>6262</v>
      </c>
      <c r="M1949" t="s">
        <v>6263</v>
      </c>
      <c r="N1949" t="s">
        <v>17178</v>
      </c>
      <c r="O1949" t="s">
        <v>17179</v>
      </c>
      <c r="P1949" t="s">
        <v>6266</v>
      </c>
      <c r="Q1949" t="s">
        <v>6850</v>
      </c>
      <c r="R1949" t="s">
        <v>6279</v>
      </c>
      <c r="S1949" t="s">
        <v>17180</v>
      </c>
      <c r="T1949" t="s">
        <v>6500</v>
      </c>
      <c r="U1949" t="s">
        <v>6931</v>
      </c>
      <c r="V1949" t="s">
        <v>6271</v>
      </c>
      <c r="W1949" t="s">
        <v>17181</v>
      </c>
      <c r="X1949" t="s">
        <v>17182</v>
      </c>
      <c r="Y1949" t="s">
        <v>6269</v>
      </c>
      <c r="Z1949" s="48" t="str">
        <f t="shared" si="513"/>
        <v>SSA VAL-10.121.99.75-DHARAMPUR_3/3-10.121.68.79-NEW FALDHARA_A1_2/6</v>
      </c>
      <c r="AA1949" s="48">
        <f t="shared" si="514"/>
        <v>14</v>
      </c>
      <c r="AB1949" s="48">
        <f t="shared" si="515"/>
        <v>24</v>
      </c>
      <c r="AC1949" s="48">
        <f t="shared" si="516"/>
        <v>14</v>
      </c>
      <c r="AD1949" s="48">
        <f t="shared" si="517"/>
        <v>27</v>
      </c>
      <c r="AE1949" s="48" t="str">
        <f t="shared" si="518"/>
        <v>10.121.99.75</v>
      </c>
      <c r="AF1949" s="42" t="str">
        <f t="shared" si="519"/>
        <v>10.121.68.79</v>
      </c>
      <c r="AG1949" s="7" t="str">
        <f t="shared" si="520"/>
        <v>DHARAMPUR</v>
      </c>
      <c r="AH1949" s="7" t="str">
        <f t="shared" si="521"/>
        <v>NEW-FALDHARA</v>
      </c>
      <c r="AI1949" s="7" t="str">
        <f t="shared" si="522"/>
        <v>S3P3</v>
      </c>
      <c r="AJ1949" s="7" t="str">
        <f t="shared" si="523"/>
        <v>S2P6</v>
      </c>
      <c r="AK1949" s="7" t="str">
        <f>IFERROR(VLOOKUP(Z1949,'PASTE-DL-ALARMS'!$Q$10:$W$2200,7,FALSE),"")</f>
        <v/>
      </c>
      <c r="AL1949" s="55" t="str">
        <f>IFERROR(VLOOKUP(Z1949,'PASTE-DL-ALARMS'!$Q$10:$W$2200,3,FALSE),"")</f>
        <v/>
      </c>
      <c r="AM1949" s="7" t="str">
        <f t="shared" si="524"/>
        <v>10.121.99.75_DHARAMPUR_S3P3</v>
      </c>
      <c r="AN1949" s="55" t="str">
        <f t="shared" si="525"/>
        <v>10.121.68.79_NEW-FALDHARA_S2P6</v>
      </c>
      <c r="AO1949" s="72" t="e">
        <f t="shared" ca="1" si="526"/>
        <v>#VALUE!</v>
      </c>
      <c r="AP1949" s="7" t="str">
        <f>IFERROR(VLOOKUP(Z1949,'PASTE-DL-ALARMS'!$Q$10:$Z$2800,8,FALSE),"")</f>
        <v/>
      </c>
    </row>
    <row r="1950" spans="1:42" x14ac:dyDescent="0.25">
      <c r="A1950" s="20"/>
      <c r="B1950" s="20"/>
      <c r="C1950" s="20" t="str">
        <f>IF(D1950="Critical",MAX($C$8:C1949)+1,"")</f>
        <v/>
      </c>
      <c r="D1950" s="20" t="str">
        <f t="shared" si="510"/>
        <v>-</v>
      </c>
      <c r="E1950" s="20" t="str">
        <f>VLOOKUP('PASTE-DOWN-DL'!F1950,'SSA-CODE'!$D$4:$E$56,2,FALSE)</f>
        <v>BUJ</v>
      </c>
      <c r="F1950" s="48" t="str">
        <f t="shared" si="511"/>
        <v>SSA BUJ</v>
      </c>
      <c r="G1950" s="48" t="str">
        <f t="shared" si="512"/>
        <v xml:space="preserve">	SSA BUJ</v>
      </c>
      <c r="H1950" s="20">
        <v>1941</v>
      </c>
      <c r="I1950" t="s">
        <v>17183</v>
      </c>
      <c r="J1950" t="s">
        <v>6260</v>
      </c>
      <c r="K1950" t="s">
        <v>6275</v>
      </c>
      <c r="L1950" t="s">
        <v>6262</v>
      </c>
      <c r="M1950" t="s">
        <v>6263</v>
      </c>
      <c r="N1950" t="s">
        <v>17184</v>
      </c>
      <c r="O1950" t="s">
        <v>17185</v>
      </c>
      <c r="P1950" t="s">
        <v>6266</v>
      </c>
      <c r="Q1950" t="s">
        <v>6546</v>
      </c>
      <c r="R1950" t="s">
        <v>6279</v>
      </c>
      <c r="S1950" t="s">
        <v>6509</v>
      </c>
      <c r="T1950" t="s">
        <v>6471</v>
      </c>
      <c r="U1950" t="s">
        <v>6510</v>
      </c>
      <c r="V1950" t="s">
        <v>6271</v>
      </c>
      <c r="W1950" t="s">
        <v>17186</v>
      </c>
      <c r="X1950" t="s">
        <v>17187</v>
      </c>
      <c r="Y1950" t="s">
        <v>6269</v>
      </c>
      <c r="Z1950" s="48" t="str">
        <f t="shared" si="513"/>
        <v>SSA BUJ-10.121.24.97-ShrujanLLDC_A1-10.121.24.69-KUKMA</v>
      </c>
      <c r="AA1950" s="48">
        <f t="shared" si="514"/>
        <v>14</v>
      </c>
      <c r="AB1950" s="48">
        <f t="shared" si="515"/>
        <v>26</v>
      </c>
      <c r="AC1950" s="48">
        <f t="shared" si="516"/>
        <v>14</v>
      </c>
      <c r="AD1950" s="48">
        <f t="shared" si="517"/>
        <v>20</v>
      </c>
      <c r="AE1950" s="48" t="str">
        <f t="shared" si="518"/>
        <v>10.121.24.97</v>
      </c>
      <c r="AF1950" s="42" t="str">
        <f t="shared" si="519"/>
        <v>10.121.24.69</v>
      </c>
      <c r="AG1950" s="7" t="str">
        <f t="shared" si="520"/>
        <v>ShrujanLLDC</v>
      </c>
      <c r="AH1950" s="7" t="str">
        <f t="shared" si="521"/>
        <v>KUKMA</v>
      </c>
      <c r="AI1950" s="7" t="str">
        <f t="shared" si="522"/>
        <v>S1P5</v>
      </c>
      <c r="AJ1950" s="7" t="str">
        <f t="shared" si="523"/>
        <v>S3P6</v>
      </c>
      <c r="AK1950" s="7" t="str">
        <f>IFERROR(VLOOKUP(Z1950,'PASTE-DL-ALARMS'!$Q$10:$W$2200,7,FALSE),"")</f>
        <v/>
      </c>
      <c r="AL1950" s="55" t="str">
        <f>IFERROR(VLOOKUP(Z1950,'PASTE-DL-ALARMS'!$Q$10:$W$2200,3,FALSE),"")</f>
        <v/>
      </c>
      <c r="AM1950" s="7" t="str">
        <f t="shared" si="524"/>
        <v>10.121.24.97_ShrujanLLDC_S1P5</v>
      </c>
      <c r="AN1950" s="55" t="str">
        <f t="shared" si="525"/>
        <v>10.121.24.69_KUKMA_S3P6</v>
      </c>
      <c r="AO1950" s="72" t="e">
        <f t="shared" ca="1" si="526"/>
        <v>#VALUE!</v>
      </c>
      <c r="AP1950" s="7" t="str">
        <f>IFERROR(VLOOKUP(Z1950,'PASTE-DL-ALARMS'!$Q$10:$Z$2800,8,FALSE),"")</f>
        <v/>
      </c>
    </row>
    <row r="1951" spans="1:42" x14ac:dyDescent="0.25">
      <c r="A1951" s="20"/>
      <c r="B1951" s="20"/>
      <c r="C1951" s="20" t="str">
        <f>IF(D1951="Critical",MAX($C$8:C1950)+1,"")</f>
        <v/>
      </c>
      <c r="D1951" s="20" t="str">
        <f t="shared" si="510"/>
        <v>-</v>
      </c>
      <c r="E1951" s="20" t="str">
        <f>VLOOKUP('PASTE-DOWN-DL'!F1951,'SSA-CODE'!$D$4:$E$56,2,FALSE)</f>
        <v>WTR AM</v>
      </c>
      <c r="F1951" s="48" t="str">
        <f t="shared" si="511"/>
        <v>WTR AM</v>
      </c>
      <c r="G1951" s="48" t="str">
        <f t="shared" si="512"/>
        <v xml:space="preserve">	WTR AM</v>
      </c>
      <c r="H1951" s="20">
        <v>1942</v>
      </c>
      <c r="I1951" t="s">
        <v>17188</v>
      </c>
      <c r="J1951" t="s">
        <v>6466</v>
      </c>
      <c r="K1951" t="s">
        <v>6275</v>
      </c>
      <c r="L1951" t="s">
        <v>6262</v>
      </c>
      <c r="M1951" t="s">
        <v>6263</v>
      </c>
      <c r="N1951" t="s">
        <v>17189</v>
      </c>
      <c r="O1951" t="s">
        <v>17190</v>
      </c>
      <c r="P1951" t="s">
        <v>6266</v>
      </c>
      <c r="Q1951" t="s">
        <v>6750</v>
      </c>
      <c r="R1951" t="s">
        <v>6279</v>
      </c>
      <c r="S1951" t="s">
        <v>6269</v>
      </c>
      <c r="T1951" t="s">
        <v>6659</v>
      </c>
      <c r="U1951" t="s">
        <v>6269</v>
      </c>
      <c r="V1951" t="s">
        <v>6271</v>
      </c>
      <c r="W1951" t="s">
        <v>17191</v>
      </c>
      <c r="X1951" t="s">
        <v>17192</v>
      </c>
      <c r="Y1951" t="s">
        <v>6269</v>
      </c>
      <c r="Z1951" s="48" t="str">
        <f t="shared" si="513"/>
        <v>WTR AM-10.121.15.134-TN725B_Bhadra1(GNE)_B2\S3P10- 10.121.15.144-TN705B_bhadra_PH3\S3P10</v>
      </c>
      <c r="AA1951" s="48">
        <f t="shared" si="514"/>
        <v>15</v>
      </c>
      <c r="AB1951" s="48">
        <f t="shared" si="515"/>
        <v>25</v>
      </c>
      <c r="AC1951" s="48">
        <f t="shared" si="516"/>
        <v>15</v>
      </c>
      <c r="AD1951" s="48">
        <f t="shared" si="517"/>
        <v>30</v>
      </c>
      <c r="AE1951" s="48" t="str">
        <f t="shared" si="518"/>
        <v>10.121.15.134</v>
      </c>
      <c r="AF1951" s="42" t="str">
        <f t="shared" si="519"/>
        <v>10.121.15.144</v>
      </c>
      <c r="AG1951" s="7" t="str">
        <f t="shared" si="520"/>
        <v>AM-BHADRA</v>
      </c>
      <c r="AH1951" s="7" t="str">
        <f t="shared" si="521"/>
        <v>AM BHADRA(GNE)</v>
      </c>
      <c r="AI1951" s="7" t="str">
        <f t="shared" si="522"/>
        <v>S3P10</v>
      </c>
      <c r="AJ1951" s="7" t="str">
        <f t="shared" si="523"/>
        <v>S3P10</v>
      </c>
      <c r="AK1951" s="7" t="str">
        <f>IFERROR(VLOOKUP(Z1951,'PASTE-DL-ALARMS'!$Q$10:$W$2200,7,FALSE),"")</f>
        <v/>
      </c>
      <c r="AL1951" s="55" t="str">
        <f>IFERROR(VLOOKUP(Z1951,'PASTE-DL-ALARMS'!$Q$10:$W$2200,3,FALSE),"")</f>
        <v/>
      </c>
      <c r="AM1951" s="7" t="str">
        <f t="shared" si="524"/>
        <v>10.121.15.134_AM-BHADRA_S3P10</v>
      </c>
      <c r="AN1951" s="55" t="str">
        <f t="shared" si="525"/>
        <v>10.121.15.144_AM BHADRA(GNE)_S3P10</v>
      </c>
      <c r="AO1951" s="72" t="e">
        <f t="shared" ca="1" si="526"/>
        <v>#VALUE!</v>
      </c>
      <c r="AP1951" s="7" t="str">
        <f>IFERROR(VLOOKUP(Z1951,'PASTE-DL-ALARMS'!$Q$10:$Z$2800,8,FALSE),"")</f>
        <v/>
      </c>
    </row>
    <row r="1952" spans="1:42" x14ac:dyDescent="0.25">
      <c r="A1952" s="20"/>
      <c r="B1952" s="20"/>
      <c r="C1952" s="20" t="str">
        <f>IF(D1952="Critical",MAX($C$8:C1951)+1,"")</f>
        <v/>
      </c>
      <c r="D1952" s="20" t="str">
        <f t="shared" si="510"/>
        <v>-</v>
      </c>
      <c r="E1952" s="20" t="str">
        <f>VLOOKUP('PASTE-DOWN-DL'!F1952,'SSA-CODE'!$D$4:$E$56,2,FALSE)</f>
        <v>WTR RJ</v>
      </c>
      <c r="F1952" s="48" t="str">
        <f t="shared" si="511"/>
        <v>WTR RJ</v>
      </c>
      <c r="G1952" s="48" t="str">
        <f t="shared" si="512"/>
        <v xml:space="preserve">	WTR RJ</v>
      </c>
      <c r="H1952" s="20">
        <v>1943</v>
      </c>
      <c r="I1952" t="s">
        <v>17193</v>
      </c>
      <c r="J1952" t="s">
        <v>6260</v>
      </c>
      <c r="K1952" t="s">
        <v>6261</v>
      </c>
      <c r="L1952" t="s">
        <v>6262</v>
      </c>
      <c r="M1952" t="s">
        <v>6263</v>
      </c>
      <c r="N1952" t="s">
        <v>17194</v>
      </c>
      <c r="O1952" t="s">
        <v>17195</v>
      </c>
      <c r="P1952" t="s">
        <v>6266</v>
      </c>
      <c r="Q1952" t="s">
        <v>6566</v>
      </c>
      <c r="R1952" t="s">
        <v>6616</v>
      </c>
      <c r="S1952" t="s">
        <v>6269</v>
      </c>
      <c r="T1952" t="s">
        <v>6462</v>
      </c>
      <c r="U1952" t="s">
        <v>6269</v>
      </c>
      <c r="V1952" t="s">
        <v>6271</v>
      </c>
      <c r="W1952" t="s">
        <v>17196</v>
      </c>
      <c r="X1952" t="s">
        <v>17197</v>
      </c>
      <c r="Y1952" t="s">
        <v>6269</v>
      </c>
      <c r="Z1952" s="48" t="str">
        <f t="shared" si="513"/>
        <v>WTR RJ-10.121.99.6-Halwad_4/1-10.121.99.5-Dhangdhra_3/1</v>
      </c>
      <c r="AA1952" s="48">
        <f t="shared" si="514"/>
        <v>13</v>
      </c>
      <c r="AB1952" s="48">
        <f t="shared" si="515"/>
        <v>20</v>
      </c>
      <c r="AC1952" s="48">
        <f t="shared" si="516"/>
        <v>13</v>
      </c>
      <c r="AD1952" s="48">
        <f t="shared" si="517"/>
        <v>23</v>
      </c>
      <c r="AE1952" s="48" t="str">
        <f t="shared" si="518"/>
        <v>10.121.99.6</v>
      </c>
      <c r="AF1952" s="42" t="str">
        <f t="shared" si="519"/>
        <v>10.121.99.5</v>
      </c>
      <c r="AG1952" s="7" t="str">
        <f t="shared" si="520"/>
        <v>HALWAD</v>
      </c>
      <c r="AH1952" s="7" t="str">
        <f t="shared" si="521"/>
        <v>DHANGDHRA</v>
      </c>
      <c r="AI1952" s="7" t="str">
        <f t="shared" si="522"/>
        <v>S4P1</v>
      </c>
      <c r="AJ1952" s="7" t="str">
        <f t="shared" si="523"/>
        <v>S3P1</v>
      </c>
      <c r="AK1952" s="7" t="str">
        <f>IFERROR(VLOOKUP(Z1952,'PASTE-DL-ALARMS'!$Q$10:$W$2200,7,FALSE),"")</f>
        <v/>
      </c>
      <c r="AL1952" s="55" t="str">
        <f>IFERROR(VLOOKUP(Z1952,'PASTE-DL-ALARMS'!$Q$10:$W$2200,3,FALSE),"")</f>
        <v/>
      </c>
      <c r="AM1952" s="7" t="str">
        <f t="shared" si="524"/>
        <v>10.121.99.6_HALWAD_S4P1</v>
      </c>
      <c r="AN1952" s="55" t="str">
        <f t="shared" si="525"/>
        <v>10.121.99.5_DHANGDHRA_S3P1</v>
      </c>
      <c r="AO1952" s="72" t="e">
        <f t="shared" ca="1" si="526"/>
        <v>#VALUE!</v>
      </c>
      <c r="AP1952" s="7" t="str">
        <f>IFERROR(VLOOKUP(Z1952,'PASTE-DL-ALARMS'!$Q$10:$Z$2800,8,FALSE),"")</f>
        <v/>
      </c>
    </row>
    <row r="1953" spans="1:42" x14ac:dyDescent="0.25">
      <c r="A1953" s="20"/>
      <c r="B1953" s="20"/>
      <c r="C1953" s="20" t="str">
        <f>IF(D1953="Critical",MAX($C$8:C1952)+1,"")</f>
        <v/>
      </c>
      <c r="D1953" s="20" t="str">
        <f t="shared" si="510"/>
        <v>-</v>
      </c>
      <c r="E1953" s="20" t="str">
        <f>VLOOKUP('PASTE-DOWN-DL'!F1953,'SSA-CODE'!$D$4:$E$56,2,FALSE)</f>
        <v>WTR AM</v>
      </c>
      <c r="F1953" s="48" t="str">
        <f t="shared" si="511"/>
        <v>WTR AM</v>
      </c>
      <c r="G1953" s="48" t="str">
        <f t="shared" si="512"/>
        <v xml:space="preserve">	WTR AM</v>
      </c>
      <c r="H1953" s="20">
        <v>1944</v>
      </c>
      <c r="I1953" t="s">
        <v>17198</v>
      </c>
      <c r="J1953" t="s">
        <v>6466</v>
      </c>
      <c r="K1953" t="s">
        <v>6275</v>
      </c>
      <c r="L1953" t="s">
        <v>6262</v>
      </c>
      <c r="M1953" t="s">
        <v>6263</v>
      </c>
      <c r="N1953" t="s">
        <v>17199</v>
      </c>
      <c r="O1953" t="s">
        <v>17200</v>
      </c>
      <c r="P1953" t="s">
        <v>6266</v>
      </c>
      <c r="Q1953" t="s">
        <v>7477</v>
      </c>
      <c r="R1953" t="s">
        <v>6279</v>
      </c>
      <c r="S1953" t="s">
        <v>17201</v>
      </c>
      <c r="T1953" t="s">
        <v>6304</v>
      </c>
      <c r="U1953" t="s">
        <v>17202</v>
      </c>
      <c r="V1953" t="s">
        <v>6271</v>
      </c>
      <c r="W1953" t="s">
        <v>17203</v>
      </c>
      <c r="X1953" t="s">
        <v>17204</v>
      </c>
      <c r="Y1953" t="s">
        <v>6269</v>
      </c>
      <c r="Z1953" s="48" t="str">
        <f t="shared" si="513"/>
        <v>WTR AM-10.121.16.226-BARODA CITY 3(GNE)_TN725B/S3P9-10.121.16.134-BARODA CITY 2_TN725B/S3P8</v>
      </c>
      <c r="AA1953" s="48">
        <f t="shared" si="514"/>
        <v>15</v>
      </c>
      <c r="AB1953" s="48">
        <f t="shared" si="515"/>
        <v>29</v>
      </c>
      <c r="AC1953" s="48">
        <f t="shared" si="516"/>
        <v>15</v>
      </c>
      <c r="AD1953" s="48">
        <f t="shared" si="517"/>
        <v>33</v>
      </c>
      <c r="AE1953" s="48" t="str">
        <f t="shared" si="518"/>
        <v>10.121.16.134</v>
      </c>
      <c r="AF1953" s="42" t="str">
        <f t="shared" si="519"/>
        <v>10.121.16.226</v>
      </c>
      <c r="AG1953" s="7" t="str">
        <f t="shared" si="520"/>
        <v>BARODA CITY 2</v>
      </c>
      <c r="AH1953" s="7" t="str">
        <f t="shared" si="521"/>
        <v>BARODA CITY 3 GNE</v>
      </c>
      <c r="AI1953" s="7" t="str">
        <f t="shared" si="522"/>
        <v>S3P8</v>
      </c>
      <c r="AJ1953" s="7" t="str">
        <f t="shared" si="523"/>
        <v>S3P9</v>
      </c>
      <c r="AK1953" s="7" t="str">
        <f>IFERROR(VLOOKUP(Z1953,'PASTE-DL-ALARMS'!$Q$10:$W$2200,7,FALSE),"")</f>
        <v/>
      </c>
      <c r="AL1953" s="55" t="str">
        <f>IFERROR(VLOOKUP(Z1953,'PASTE-DL-ALARMS'!$Q$10:$W$2200,3,FALSE),"")</f>
        <v/>
      </c>
      <c r="AM1953" s="7" t="str">
        <f t="shared" si="524"/>
        <v>10.121.16.134_BARODA CITY 2_S3P8</v>
      </c>
      <c r="AN1953" s="55" t="str">
        <f t="shared" si="525"/>
        <v>10.121.16.226_BARODA CITY 3 GNE_S3P9</v>
      </c>
      <c r="AO1953" s="72" t="e">
        <f t="shared" ca="1" si="526"/>
        <v>#VALUE!</v>
      </c>
      <c r="AP1953" s="7" t="str">
        <f>IFERROR(VLOOKUP(Z1953,'PASTE-DL-ALARMS'!$Q$10:$Z$2800,8,FALSE),"")</f>
        <v/>
      </c>
    </row>
    <row r="1954" spans="1:42" x14ac:dyDescent="0.25">
      <c r="A1954" s="20"/>
      <c r="B1954" s="20"/>
      <c r="C1954" s="20" t="str">
        <f>IF(D1954="Critical",MAX($C$8:C1953)+1,"")</f>
        <v/>
      </c>
      <c r="D1954" s="20" t="str">
        <f t="shared" si="510"/>
        <v>-</v>
      </c>
      <c r="E1954" s="20" t="str">
        <f>VLOOKUP('PASTE-DOWN-DL'!F1954,'SSA-CODE'!$D$4:$E$56,2,FALSE)</f>
        <v>WTR AM</v>
      </c>
      <c r="F1954" s="48" t="str">
        <f t="shared" si="511"/>
        <v>WTR AM</v>
      </c>
      <c r="G1954" s="48" t="str">
        <f t="shared" si="512"/>
        <v xml:space="preserve">	WTR AM</v>
      </c>
      <c r="H1954" s="20">
        <v>1945</v>
      </c>
      <c r="I1954" t="s">
        <v>17205</v>
      </c>
      <c r="J1954" t="s">
        <v>6260</v>
      </c>
      <c r="K1954" t="s">
        <v>6261</v>
      </c>
      <c r="L1954" t="s">
        <v>6262</v>
      </c>
      <c r="M1954" t="s">
        <v>6263</v>
      </c>
      <c r="N1954" t="s">
        <v>17206</v>
      </c>
      <c r="O1954" t="s">
        <v>17207</v>
      </c>
      <c r="P1954" t="s">
        <v>6266</v>
      </c>
      <c r="Q1954" t="s">
        <v>6894</v>
      </c>
      <c r="R1954" t="s">
        <v>6319</v>
      </c>
      <c r="S1954" t="s">
        <v>12873</v>
      </c>
      <c r="T1954" t="s">
        <v>6800</v>
      </c>
      <c r="U1954" t="s">
        <v>6328</v>
      </c>
      <c r="V1954" t="s">
        <v>6271</v>
      </c>
      <c r="W1954" t="s">
        <v>17208</v>
      </c>
      <c r="X1954" t="s">
        <v>17209</v>
      </c>
      <c r="Y1954" t="s">
        <v>6269</v>
      </c>
      <c r="Z1954" s="48" t="str">
        <f t="shared" si="513"/>
        <v>WTR AM-10.121.19.3-Richhwani-10.121.26..73-Devgadh Baria_B1 / S4P1</v>
      </c>
      <c r="AA1954" s="48">
        <f t="shared" si="514"/>
        <v>14</v>
      </c>
      <c r="AB1954" s="48">
        <f t="shared" si="515"/>
        <v>28</v>
      </c>
      <c r="AC1954" s="48">
        <f t="shared" si="516"/>
        <v>14</v>
      </c>
      <c r="AD1954" s="48">
        <f t="shared" si="517"/>
        <v>24</v>
      </c>
      <c r="AE1954" s="48" t="str">
        <f t="shared" si="518"/>
        <v>10.121.26.73</v>
      </c>
      <c r="AF1954" s="42" t="str">
        <f t="shared" si="519"/>
        <v>10.121.26.80</v>
      </c>
      <c r="AG1954" s="7" t="str">
        <f t="shared" si="520"/>
        <v>Devgadh Baria</v>
      </c>
      <c r="AH1954" s="7" t="str">
        <f t="shared" si="521"/>
        <v>Richhwani</v>
      </c>
      <c r="AI1954" s="7" t="str">
        <f t="shared" si="522"/>
        <v>S4P1</v>
      </c>
      <c r="AJ1954" s="7" t="str">
        <f t="shared" si="523"/>
        <v>S3P1</v>
      </c>
      <c r="AK1954" s="7" t="str">
        <f>IFERROR(VLOOKUP(Z1954,'PASTE-DL-ALARMS'!$Q$10:$W$2200,7,FALSE),"")</f>
        <v/>
      </c>
      <c r="AL1954" s="55" t="str">
        <f>IFERROR(VLOOKUP(Z1954,'PASTE-DL-ALARMS'!$Q$10:$W$2200,3,FALSE),"")</f>
        <v/>
      </c>
      <c r="AM1954" s="7" t="str">
        <f t="shared" si="524"/>
        <v>10.121.26.73_Devgadh Baria_S4P1</v>
      </c>
      <c r="AN1954" s="55" t="str">
        <f t="shared" si="525"/>
        <v>10.121.26.80_Richhwani_S3P1</v>
      </c>
      <c r="AO1954" s="72" t="e">
        <f t="shared" ca="1" si="526"/>
        <v>#VALUE!</v>
      </c>
      <c r="AP1954" s="7" t="str">
        <f>IFERROR(VLOOKUP(Z1954,'PASTE-DL-ALARMS'!$Q$10:$Z$2800,8,FALSE),"")</f>
        <v/>
      </c>
    </row>
    <row r="1955" spans="1:42" x14ac:dyDescent="0.25">
      <c r="A1955" s="20"/>
      <c r="B1955" s="20"/>
      <c r="C1955" s="20" t="str">
        <f>IF(D1955="Critical",MAX($C$8:C1954)+1,"")</f>
        <v/>
      </c>
      <c r="D1955" s="20" t="str">
        <f t="shared" si="510"/>
        <v>-</v>
      </c>
      <c r="E1955" s="20" t="str">
        <f>VLOOKUP('PASTE-DOWN-DL'!F1955,'SSA-CODE'!$D$4:$E$56,2,FALSE)</f>
        <v>JMN</v>
      </c>
      <c r="F1955" s="48" t="str">
        <f t="shared" si="511"/>
        <v>SSA JMN</v>
      </c>
      <c r="G1955" s="48" t="str">
        <f t="shared" si="512"/>
        <v xml:space="preserve">	SSA JMN</v>
      </c>
      <c r="H1955" s="20">
        <v>1946</v>
      </c>
      <c r="I1955" t="s">
        <v>17210</v>
      </c>
      <c r="J1955" t="s">
        <v>6260</v>
      </c>
      <c r="K1955" t="s">
        <v>6275</v>
      </c>
      <c r="L1955" t="s">
        <v>6262</v>
      </c>
      <c r="M1955" t="s">
        <v>6263</v>
      </c>
      <c r="N1955" t="s">
        <v>17211</v>
      </c>
      <c r="O1955" t="s">
        <v>17212</v>
      </c>
      <c r="P1955" t="s">
        <v>6266</v>
      </c>
      <c r="Q1955" t="s">
        <v>7273</v>
      </c>
      <c r="R1955" t="s">
        <v>6279</v>
      </c>
      <c r="S1955" t="s">
        <v>17213</v>
      </c>
      <c r="T1955" t="s">
        <v>6371</v>
      </c>
      <c r="U1955" t="s">
        <v>17214</v>
      </c>
      <c r="V1955" t="s">
        <v>6271</v>
      </c>
      <c r="W1955" t="s">
        <v>17215</v>
      </c>
      <c r="X1955" t="s">
        <v>17216</v>
      </c>
      <c r="Y1955" t="s">
        <v>6269</v>
      </c>
      <c r="Z1955" s="48" t="str">
        <f t="shared" si="513"/>
        <v>SSA JMN-10.121.97.134-KAJURDA_3/2-10.121.68.195-KHAMBALIYA_5/4</v>
      </c>
      <c r="AA1955" s="48">
        <f t="shared" si="514"/>
        <v>15</v>
      </c>
      <c r="AB1955" s="48">
        <f t="shared" si="515"/>
        <v>23</v>
      </c>
      <c r="AC1955" s="48">
        <f t="shared" si="516"/>
        <v>15</v>
      </c>
      <c r="AD1955" s="48">
        <f t="shared" si="517"/>
        <v>26</v>
      </c>
      <c r="AE1955" s="48" t="str">
        <f t="shared" si="518"/>
        <v>10.121.97.134</v>
      </c>
      <c r="AF1955" s="42" t="str">
        <f t="shared" si="519"/>
        <v>10.121.68.195</v>
      </c>
      <c r="AG1955" s="7" t="str">
        <f t="shared" si="520"/>
        <v>KAJURDA</v>
      </c>
      <c r="AH1955" s="7" t="str">
        <f t="shared" si="521"/>
        <v>KHAMBALIYA</v>
      </c>
      <c r="AI1955" s="7" t="str">
        <f t="shared" si="522"/>
        <v>S3P2</v>
      </c>
      <c r="AJ1955" s="7" t="str">
        <f t="shared" si="523"/>
        <v>S5P4</v>
      </c>
      <c r="AK1955" s="7" t="str">
        <f>IFERROR(VLOOKUP(Z1955,'PASTE-DL-ALARMS'!$Q$10:$W$2200,7,FALSE),"")</f>
        <v/>
      </c>
      <c r="AL1955" s="55" t="str">
        <f>IFERROR(VLOOKUP(Z1955,'PASTE-DL-ALARMS'!$Q$10:$W$2200,3,FALSE),"")</f>
        <v/>
      </c>
      <c r="AM1955" s="7" t="str">
        <f t="shared" si="524"/>
        <v>10.121.97.134_KAJURDA_S3P2</v>
      </c>
      <c r="AN1955" s="55" t="str">
        <f t="shared" si="525"/>
        <v>10.121.68.195_KHAMBALIYA_S5P4</v>
      </c>
      <c r="AO1955" s="72" t="e">
        <f t="shared" ca="1" si="526"/>
        <v>#VALUE!</v>
      </c>
      <c r="AP1955" s="7" t="str">
        <f>IFERROR(VLOOKUP(Z1955,'PASTE-DL-ALARMS'!$Q$10:$Z$2800,8,FALSE),"")</f>
        <v/>
      </c>
    </row>
    <row r="1956" spans="1:42" x14ac:dyDescent="0.25">
      <c r="A1956" s="20"/>
      <c r="B1956" s="20"/>
      <c r="C1956" s="20" t="str">
        <f>IF(D1956="Critical",MAX($C$8:C1955)+1,"")</f>
        <v/>
      </c>
      <c r="D1956" s="20" t="str">
        <f t="shared" si="510"/>
        <v>-</v>
      </c>
      <c r="E1956" s="20" t="str">
        <f>VLOOKUP('PASTE-DOWN-DL'!F1956,'SSA-CODE'!$D$4:$E$56,2,FALSE)</f>
        <v>WTR AM</v>
      </c>
      <c r="F1956" s="48" t="str">
        <f t="shared" si="511"/>
        <v>WTR AM</v>
      </c>
      <c r="G1956" s="48" t="str">
        <f t="shared" si="512"/>
        <v xml:space="preserve">	WTR AM</v>
      </c>
      <c r="H1956" s="20">
        <v>1947</v>
      </c>
      <c r="I1956" t="s">
        <v>17217</v>
      </c>
      <c r="J1956" t="s">
        <v>6466</v>
      </c>
      <c r="K1956" t="s">
        <v>6275</v>
      </c>
      <c r="L1956" t="s">
        <v>6262</v>
      </c>
      <c r="M1956" t="s">
        <v>6263</v>
      </c>
      <c r="N1956" t="s">
        <v>17218</v>
      </c>
      <c r="O1956" t="s">
        <v>17219</v>
      </c>
      <c r="P1956" t="s">
        <v>6266</v>
      </c>
      <c r="Q1956" t="s">
        <v>6393</v>
      </c>
      <c r="R1956" t="s">
        <v>6279</v>
      </c>
      <c r="S1956" t="s">
        <v>6269</v>
      </c>
      <c r="T1956" t="s">
        <v>6270</v>
      </c>
      <c r="U1956" t="s">
        <v>6269</v>
      </c>
      <c r="V1956" t="s">
        <v>6271</v>
      </c>
      <c r="W1956" t="s">
        <v>17220</v>
      </c>
      <c r="X1956" t="s">
        <v>17221</v>
      </c>
      <c r="Y1956" t="s">
        <v>6269</v>
      </c>
      <c r="Z1956" s="48" t="str">
        <f t="shared" si="513"/>
        <v>WTR AM-10.121.68.1-TN725B_SURAT_S5P7-10.121.16.5-TN725B_SURAT_S5P7</v>
      </c>
      <c r="AA1956" s="48">
        <f t="shared" si="514"/>
        <v>13</v>
      </c>
      <c r="AB1956" s="48">
        <f t="shared" si="515"/>
        <v>26</v>
      </c>
      <c r="AC1956" s="48">
        <f t="shared" si="516"/>
        <v>14</v>
      </c>
      <c r="AD1956" s="48">
        <f t="shared" si="517"/>
        <v>20</v>
      </c>
      <c r="AE1956" s="48" t="str">
        <f t="shared" si="518"/>
        <v>10.121.68.1</v>
      </c>
      <c r="AF1956" s="42" t="str">
        <f t="shared" si="519"/>
        <v>10.121.100.2</v>
      </c>
      <c r="AG1956" s="7" t="str">
        <f t="shared" si="520"/>
        <v>Surat 3(GNE)</v>
      </c>
      <c r="AH1956" s="7" t="str">
        <f t="shared" si="521"/>
        <v>Surat</v>
      </c>
      <c r="AI1956" s="7" t="str">
        <f t="shared" si="522"/>
        <v>S5P7</v>
      </c>
      <c r="AJ1956" s="7" t="str">
        <f t="shared" si="523"/>
        <v>S5P7</v>
      </c>
      <c r="AK1956" s="7" t="str">
        <f>IFERROR(VLOOKUP(Z1956,'PASTE-DL-ALARMS'!$Q$10:$W$2200,7,FALSE),"")</f>
        <v/>
      </c>
      <c r="AL1956" s="55" t="str">
        <f>IFERROR(VLOOKUP(Z1956,'PASTE-DL-ALARMS'!$Q$10:$W$2200,3,FALSE),"")</f>
        <v/>
      </c>
      <c r="AM1956" s="7" t="str">
        <f t="shared" si="524"/>
        <v>10.121.68.1_Surat 3(GNE)_S5P7</v>
      </c>
      <c r="AN1956" s="55" t="str">
        <f t="shared" si="525"/>
        <v>10.121.100.2_Surat_S5P7</v>
      </c>
      <c r="AO1956" s="72" t="e">
        <f t="shared" ca="1" si="526"/>
        <v>#VALUE!</v>
      </c>
      <c r="AP1956" s="7" t="str">
        <f>IFERROR(VLOOKUP(Z1956,'PASTE-DL-ALARMS'!$Q$10:$Z$2800,8,FALSE),"")</f>
        <v/>
      </c>
    </row>
    <row r="1957" spans="1:42" x14ac:dyDescent="0.25">
      <c r="A1957" s="20"/>
      <c r="B1957" s="20"/>
      <c r="C1957" s="20" t="str">
        <f>IF(D1957="Critical",MAX($C$8:C1956)+1,"")</f>
        <v/>
      </c>
      <c r="D1957" s="20" t="str">
        <f t="shared" si="510"/>
        <v>-</v>
      </c>
      <c r="E1957" s="20" t="str">
        <f>VLOOKUP('PASTE-DOWN-DL'!F1957,'SSA-CODE'!$D$4:$E$56,2,FALSE)</f>
        <v>WTR AM</v>
      </c>
      <c r="F1957" s="48" t="str">
        <f t="shared" si="511"/>
        <v>WTR AM</v>
      </c>
      <c r="G1957" s="48" t="str">
        <f t="shared" si="512"/>
        <v xml:space="preserve">	WTR AM</v>
      </c>
      <c r="H1957" s="20">
        <v>1948</v>
      </c>
      <c r="I1957" t="s">
        <v>17222</v>
      </c>
      <c r="J1957" t="s">
        <v>6466</v>
      </c>
      <c r="K1957" t="s">
        <v>6275</v>
      </c>
      <c r="L1957" t="s">
        <v>6262</v>
      </c>
      <c r="M1957" t="s">
        <v>6263</v>
      </c>
      <c r="N1957" t="s">
        <v>17223</v>
      </c>
      <c r="O1957" t="s">
        <v>17224</v>
      </c>
      <c r="P1957" t="s">
        <v>6266</v>
      </c>
      <c r="Q1957" t="s">
        <v>6327</v>
      </c>
      <c r="R1957" t="s">
        <v>6279</v>
      </c>
      <c r="S1957" t="s">
        <v>6269</v>
      </c>
      <c r="T1957" t="s">
        <v>6659</v>
      </c>
      <c r="U1957" t="s">
        <v>6269</v>
      </c>
      <c r="V1957" t="s">
        <v>6271</v>
      </c>
      <c r="W1957" t="s">
        <v>17225</v>
      </c>
      <c r="X1957" t="s">
        <v>17226</v>
      </c>
      <c r="Y1957" t="s">
        <v>6269</v>
      </c>
      <c r="Z1957" s="48" t="str">
        <f t="shared" si="513"/>
        <v>WTR AM-10.121.15.144-TN705B_bhadra_PH3\S3P11- 10.121.15.134-TN725B_Bhadra 1(GNE)_B2\S3P11</v>
      </c>
      <c r="AA1957" s="48">
        <f t="shared" si="514"/>
        <v>15</v>
      </c>
      <c r="AB1957" s="48">
        <f t="shared" si="515"/>
        <v>30</v>
      </c>
      <c r="AC1957" s="48">
        <f t="shared" si="516"/>
        <v>15</v>
      </c>
      <c r="AD1957" s="48">
        <f t="shared" si="517"/>
        <v>25</v>
      </c>
      <c r="AE1957" s="48" t="str">
        <f t="shared" si="518"/>
        <v>10.121.15.144</v>
      </c>
      <c r="AF1957" s="42" t="str">
        <f t="shared" si="519"/>
        <v>10.121.15.134</v>
      </c>
      <c r="AG1957" s="7" t="str">
        <f t="shared" si="520"/>
        <v>AM BHADRA(GNE)</v>
      </c>
      <c r="AH1957" s="7" t="str">
        <f t="shared" si="521"/>
        <v>AM-BHADRA</v>
      </c>
      <c r="AI1957" s="7" t="str">
        <f t="shared" si="522"/>
        <v>S3P11</v>
      </c>
      <c r="AJ1957" s="7" t="str">
        <f t="shared" si="523"/>
        <v>S3P11</v>
      </c>
      <c r="AK1957" s="7" t="str">
        <f>IFERROR(VLOOKUP(Z1957,'PASTE-DL-ALARMS'!$Q$10:$W$2200,7,FALSE),"")</f>
        <v/>
      </c>
      <c r="AL1957" s="55" t="str">
        <f>IFERROR(VLOOKUP(Z1957,'PASTE-DL-ALARMS'!$Q$10:$W$2200,3,FALSE),"")</f>
        <v/>
      </c>
      <c r="AM1957" s="7" t="str">
        <f t="shared" si="524"/>
        <v>10.121.15.144_AM BHADRA(GNE)_S3P11</v>
      </c>
      <c r="AN1957" s="55" t="str">
        <f t="shared" si="525"/>
        <v>10.121.15.134_AM-BHADRA_S3P11</v>
      </c>
      <c r="AO1957" s="72" t="e">
        <f t="shared" ca="1" si="526"/>
        <v>#VALUE!</v>
      </c>
      <c r="AP1957" s="7" t="str">
        <f>IFERROR(VLOOKUP(Z1957,'PASTE-DL-ALARMS'!$Q$10:$Z$2800,8,FALSE),"")</f>
        <v/>
      </c>
    </row>
    <row r="1958" spans="1:42" x14ac:dyDescent="0.25">
      <c r="A1958" s="20"/>
      <c r="B1958" s="20"/>
      <c r="C1958" s="20" t="str">
        <f>IF(D1958="Critical",MAX($C$8:C1957)+1,"")</f>
        <v/>
      </c>
      <c r="D1958" s="20" t="str">
        <f t="shared" si="510"/>
        <v>-</v>
      </c>
      <c r="E1958" s="20" t="str">
        <f>VLOOKUP('PASTE-DOWN-DL'!F1958,'SSA-CODE'!$D$4:$E$56,2,FALSE)</f>
        <v>VDA</v>
      </c>
      <c r="F1958" s="48" t="str">
        <f t="shared" si="511"/>
        <v>SSA VDR</v>
      </c>
      <c r="G1958" s="48" t="str">
        <f t="shared" si="512"/>
        <v xml:space="preserve">	SSA VDR</v>
      </c>
      <c r="H1958" s="20">
        <v>1949</v>
      </c>
      <c r="I1958" t="s">
        <v>17227</v>
      </c>
      <c r="J1958" t="s">
        <v>6260</v>
      </c>
      <c r="K1958" t="s">
        <v>6275</v>
      </c>
      <c r="L1958" t="s">
        <v>6262</v>
      </c>
      <c r="M1958" t="s">
        <v>6263</v>
      </c>
      <c r="N1958" t="s">
        <v>17228</v>
      </c>
      <c r="O1958" t="s">
        <v>17229</v>
      </c>
      <c r="P1958" t="s">
        <v>6266</v>
      </c>
      <c r="Q1958" t="s">
        <v>7266</v>
      </c>
      <c r="R1958" t="s">
        <v>6279</v>
      </c>
      <c r="S1958" t="s">
        <v>17230</v>
      </c>
      <c r="T1958" t="s">
        <v>6770</v>
      </c>
      <c r="U1958" t="s">
        <v>17231</v>
      </c>
      <c r="V1958" t="s">
        <v>6271</v>
      </c>
      <c r="W1958" t="s">
        <v>17232</v>
      </c>
      <c r="X1958" t="s">
        <v>17233</v>
      </c>
      <c r="Y1958" t="s">
        <v>6269</v>
      </c>
      <c r="Z1958" s="48" t="str">
        <f t="shared" si="513"/>
        <v>SSA VDR-10.121.19.147-Vrujsiddhi_BTS_2/6-10.121.19.166-Navrang_BTS_1/6</v>
      </c>
      <c r="AA1958" s="48">
        <f t="shared" si="514"/>
        <v>15</v>
      </c>
      <c r="AB1958" s="48">
        <f t="shared" si="515"/>
        <v>30</v>
      </c>
      <c r="AC1958" s="48">
        <f t="shared" si="516"/>
        <v>15</v>
      </c>
      <c r="AD1958" s="48">
        <f t="shared" si="517"/>
        <v>27</v>
      </c>
      <c r="AE1958" s="48" t="str">
        <f t="shared" si="518"/>
        <v>10.121.19.147</v>
      </c>
      <c r="AF1958" s="42" t="str">
        <f t="shared" si="519"/>
        <v>10.121.19.166</v>
      </c>
      <c r="AG1958" s="7" t="str">
        <f t="shared" si="520"/>
        <v>VRUJSIDDHI-BTS</v>
      </c>
      <c r="AH1958" s="7" t="str">
        <f t="shared" si="521"/>
        <v>NAVRANG BTS</v>
      </c>
      <c r="AI1958" s="7" t="str">
        <f t="shared" si="522"/>
        <v>S2P6</v>
      </c>
      <c r="AJ1958" s="7" t="str">
        <f t="shared" si="523"/>
        <v>S1P6</v>
      </c>
      <c r="AK1958" s="7" t="str">
        <f>IFERROR(VLOOKUP(Z1958,'PASTE-DL-ALARMS'!$Q$10:$W$2200,7,FALSE),"")</f>
        <v/>
      </c>
      <c r="AL1958" s="55" t="str">
        <f>IFERROR(VLOOKUP(Z1958,'PASTE-DL-ALARMS'!$Q$10:$W$2200,3,FALSE),"")</f>
        <v/>
      </c>
      <c r="AM1958" s="7" t="str">
        <f t="shared" si="524"/>
        <v>10.121.19.147_VRUJSIDDHI-BTS_S2P6</v>
      </c>
      <c r="AN1958" s="55" t="str">
        <f t="shared" si="525"/>
        <v>10.121.19.166_NAVRANG BTS_S1P6</v>
      </c>
      <c r="AO1958" s="72" t="e">
        <f t="shared" ca="1" si="526"/>
        <v>#VALUE!</v>
      </c>
      <c r="AP1958" s="7" t="str">
        <f>IFERROR(VLOOKUP(Z1958,'PASTE-DL-ALARMS'!$Q$10:$Z$2800,8,FALSE),"")</f>
        <v/>
      </c>
    </row>
    <row r="1959" spans="1:42" x14ac:dyDescent="0.25">
      <c r="A1959" s="20"/>
      <c r="B1959" s="20"/>
      <c r="C1959" s="20" t="str">
        <f>IF(D1959="Critical",MAX($C$8:C1958)+1,"")</f>
        <v/>
      </c>
      <c r="D1959" s="20" t="str">
        <f t="shared" si="510"/>
        <v>-</v>
      </c>
      <c r="E1959" s="20" t="str">
        <f>VLOOKUP('PASTE-DOWN-DL'!F1959,'SSA-CODE'!$D$4:$E$56,2,FALSE)</f>
        <v>AHD</v>
      </c>
      <c r="F1959" s="48" t="str">
        <f t="shared" si="511"/>
        <v>SSA AM</v>
      </c>
      <c r="G1959" s="48" t="str">
        <f t="shared" si="512"/>
        <v xml:space="preserve">	SSA AM</v>
      </c>
      <c r="H1959" s="20">
        <v>1950</v>
      </c>
      <c r="I1959" t="s">
        <v>17234</v>
      </c>
      <c r="J1959" t="s">
        <v>6466</v>
      </c>
      <c r="K1959" t="s">
        <v>6275</v>
      </c>
      <c r="L1959" t="s">
        <v>6262</v>
      </c>
      <c r="M1959" t="s">
        <v>6263</v>
      </c>
      <c r="N1959" t="s">
        <v>17235</v>
      </c>
      <c r="O1959" t="s">
        <v>17236</v>
      </c>
      <c r="P1959" t="s">
        <v>6266</v>
      </c>
      <c r="Q1959" t="s">
        <v>7559</v>
      </c>
      <c r="R1959" t="s">
        <v>6279</v>
      </c>
      <c r="S1959" t="s">
        <v>6269</v>
      </c>
      <c r="T1959" t="s">
        <v>6287</v>
      </c>
      <c r="U1959" t="s">
        <v>6269</v>
      </c>
      <c r="V1959" t="s">
        <v>6271</v>
      </c>
      <c r="W1959" t="s">
        <v>17237</v>
      </c>
      <c r="X1959" t="s">
        <v>17238</v>
      </c>
      <c r="Y1959" t="s">
        <v>6269</v>
      </c>
      <c r="Z1959" s="48" t="str">
        <f t="shared" si="513"/>
        <v>SSA AM-10.121.17.204-Naranpura_6/9-10.121.18.6-Naranpura1(GNE)_6/9</v>
      </c>
      <c r="AA1959" s="48">
        <f t="shared" si="514"/>
        <v>15</v>
      </c>
      <c r="AB1959" s="48">
        <f t="shared" si="515"/>
        <v>25</v>
      </c>
      <c r="AC1959" s="48">
        <f t="shared" si="516"/>
        <v>13</v>
      </c>
      <c r="AD1959" s="48">
        <f t="shared" si="517"/>
        <v>30</v>
      </c>
      <c r="AE1959" s="48" t="str">
        <f t="shared" si="518"/>
        <v>10.121.17.204</v>
      </c>
      <c r="AF1959" s="42" t="str">
        <f t="shared" si="519"/>
        <v>10.121.18.6</v>
      </c>
      <c r="AG1959" s="7" t="str">
        <f t="shared" si="520"/>
        <v>NARANPURA</v>
      </c>
      <c r="AH1959" s="7" t="str">
        <f t="shared" si="521"/>
        <v>NARANPURA 1(GNE)</v>
      </c>
      <c r="AI1959" s="7" t="str">
        <f t="shared" si="522"/>
        <v>S6P9</v>
      </c>
      <c r="AJ1959" s="7" t="str">
        <f t="shared" si="523"/>
        <v>S6P9</v>
      </c>
      <c r="AK1959" s="7" t="str">
        <f>IFERROR(VLOOKUP(Z1959,'PASTE-DL-ALARMS'!$Q$10:$W$2200,7,FALSE),"")</f>
        <v/>
      </c>
      <c r="AL1959" s="55" t="str">
        <f>IFERROR(VLOOKUP(Z1959,'PASTE-DL-ALARMS'!$Q$10:$W$2200,3,FALSE),"")</f>
        <v/>
      </c>
      <c r="AM1959" s="7" t="str">
        <f t="shared" si="524"/>
        <v>10.121.17.204_NARANPURA_S6P9</v>
      </c>
      <c r="AN1959" s="55" t="str">
        <f t="shared" si="525"/>
        <v>10.121.18.6_NARANPURA 1(GNE)_S6P9</v>
      </c>
      <c r="AO1959" s="72" t="e">
        <f t="shared" ca="1" si="526"/>
        <v>#VALUE!</v>
      </c>
      <c r="AP1959" s="7" t="str">
        <f>IFERROR(VLOOKUP(Z1959,'PASTE-DL-ALARMS'!$Q$10:$Z$2800,8,FALSE),"")</f>
        <v/>
      </c>
    </row>
    <row r="1960" spans="1:42" x14ac:dyDescent="0.25">
      <c r="A1960" s="20"/>
      <c r="B1960" s="20"/>
      <c r="C1960" s="20" t="str">
        <f>IF(D1960="Critical",MAX($C$8:C1959)+1,"")</f>
        <v/>
      </c>
      <c r="D1960" s="20" t="str">
        <f t="shared" si="510"/>
        <v>-</v>
      </c>
      <c r="E1960" s="20" t="str">
        <f>VLOOKUP('PASTE-DOWN-DL'!F1960,'SSA-CODE'!$D$4:$E$56,2,FALSE)</f>
        <v>WTR AM</v>
      </c>
      <c r="F1960" s="48" t="str">
        <f t="shared" si="511"/>
        <v>WTR AM</v>
      </c>
      <c r="G1960" s="48" t="str">
        <f t="shared" si="512"/>
        <v xml:space="preserve">	WTR AM</v>
      </c>
      <c r="H1960" s="20">
        <v>1951</v>
      </c>
      <c r="I1960" t="s">
        <v>17239</v>
      </c>
      <c r="J1960" t="s">
        <v>6260</v>
      </c>
      <c r="K1960" t="s">
        <v>6275</v>
      </c>
      <c r="L1960" t="s">
        <v>6262</v>
      </c>
      <c r="M1960" t="s">
        <v>6263</v>
      </c>
      <c r="N1960" t="s">
        <v>17240</v>
      </c>
      <c r="O1960" t="s">
        <v>17241</v>
      </c>
      <c r="P1960" t="s">
        <v>6266</v>
      </c>
      <c r="Q1960" t="s">
        <v>6335</v>
      </c>
      <c r="R1960" t="s">
        <v>6279</v>
      </c>
      <c r="S1960" t="s">
        <v>6269</v>
      </c>
      <c r="T1960" t="s">
        <v>9216</v>
      </c>
      <c r="U1960" t="s">
        <v>6269</v>
      </c>
      <c r="V1960" t="s">
        <v>6271</v>
      </c>
      <c r="W1960" t="s">
        <v>17242</v>
      </c>
      <c r="X1960" t="s">
        <v>17243</v>
      </c>
      <c r="Y1960" t="s">
        <v>6269</v>
      </c>
      <c r="Z1960" s="48" t="str">
        <f t="shared" si="513"/>
        <v>WTR AM-10.121.16.134-Baroda City_B2_6/6-10.121.16.133-Anand_B2_6/6</v>
      </c>
      <c r="AA1960" s="48">
        <f t="shared" si="514"/>
        <v>15</v>
      </c>
      <c r="AB1960" s="48">
        <f t="shared" si="515"/>
        <v>29</v>
      </c>
      <c r="AC1960" s="48">
        <f t="shared" si="516"/>
        <v>15</v>
      </c>
      <c r="AD1960" s="48">
        <f t="shared" si="517"/>
        <v>21</v>
      </c>
      <c r="AE1960" s="48" t="str">
        <f t="shared" si="518"/>
        <v>10.121.16.134</v>
      </c>
      <c r="AF1960" s="42" t="str">
        <f t="shared" si="519"/>
        <v>10.121.16.133</v>
      </c>
      <c r="AG1960" s="7" t="str">
        <f t="shared" si="520"/>
        <v>BARODA CITY 2</v>
      </c>
      <c r="AH1960" s="7" t="str">
        <f t="shared" si="521"/>
        <v>Anand</v>
      </c>
      <c r="AI1960" s="7" t="str">
        <f t="shared" si="522"/>
        <v>S6P6</v>
      </c>
      <c r="AJ1960" s="7" t="str">
        <f t="shared" si="523"/>
        <v>S6P6</v>
      </c>
      <c r="AK1960" s="7" t="str">
        <f>IFERROR(VLOOKUP(Z1960,'PASTE-DL-ALARMS'!$Q$10:$W$2200,7,FALSE),"")</f>
        <v/>
      </c>
      <c r="AL1960" s="55" t="str">
        <f>IFERROR(VLOOKUP(Z1960,'PASTE-DL-ALARMS'!$Q$10:$W$2200,3,FALSE),"")</f>
        <v/>
      </c>
      <c r="AM1960" s="7" t="str">
        <f t="shared" si="524"/>
        <v>10.121.16.134_BARODA CITY 2_S6P6</v>
      </c>
      <c r="AN1960" s="55" t="str">
        <f t="shared" si="525"/>
        <v>10.121.16.133_Anand_S6P6</v>
      </c>
      <c r="AO1960" s="72" t="e">
        <f t="shared" ca="1" si="526"/>
        <v>#VALUE!</v>
      </c>
      <c r="AP1960" s="7" t="str">
        <f>IFERROR(VLOOKUP(Z1960,'PASTE-DL-ALARMS'!$Q$10:$Z$2800,8,FALSE),"")</f>
        <v/>
      </c>
    </row>
    <row r="1961" spans="1:42" x14ac:dyDescent="0.25">
      <c r="A1961" s="20"/>
      <c r="B1961" s="20"/>
      <c r="C1961" s="20" t="str">
        <f>IF(D1961="Critical",MAX($C$8:C1960)+1,"")</f>
        <v/>
      </c>
      <c r="D1961" s="20" t="str">
        <f t="shared" si="510"/>
        <v>-</v>
      </c>
      <c r="E1961" s="20" t="str">
        <f>VLOOKUP('PASTE-DOWN-DL'!F1961,'SSA-CODE'!$D$4:$E$56,2,FALSE)</f>
        <v>WTR AM</v>
      </c>
      <c r="F1961" s="48" t="str">
        <f t="shared" si="511"/>
        <v>WTR AM</v>
      </c>
      <c r="G1961" s="48" t="str">
        <f t="shared" si="512"/>
        <v xml:space="preserve">	WTR AM</v>
      </c>
      <c r="H1961" s="20">
        <v>1952</v>
      </c>
      <c r="I1961" t="s">
        <v>17244</v>
      </c>
      <c r="J1961" t="s">
        <v>6466</v>
      </c>
      <c r="K1961" t="s">
        <v>6275</v>
      </c>
      <c r="L1961" t="s">
        <v>6262</v>
      </c>
      <c r="M1961" t="s">
        <v>6263</v>
      </c>
      <c r="N1961" t="s">
        <v>17245</v>
      </c>
      <c r="O1961" t="s">
        <v>17246</v>
      </c>
      <c r="P1961" t="s">
        <v>6266</v>
      </c>
      <c r="Q1961" t="s">
        <v>6665</v>
      </c>
      <c r="R1961" t="s">
        <v>6279</v>
      </c>
      <c r="S1961" t="s">
        <v>17247</v>
      </c>
      <c r="T1961" t="s">
        <v>9509</v>
      </c>
      <c r="U1961" t="s">
        <v>17247</v>
      </c>
      <c r="V1961" t="s">
        <v>6271</v>
      </c>
      <c r="W1961" t="s">
        <v>17248</v>
      </c>
      <c r="X1961" t="s">
        <v>17249</v>
      </c>
      <c r="Y1961" t="s">
        <v>6269</v>
      </c>
      <c r="Z1961" s="48" t="str">
        <f t="shared" si="513"/>
        <v>WTR AM-10.121.15.194-Radhanpur B2_5/8-10.121.15.210-Santalpur B1_4/10</v>
      </c>
      <c r="AA1961" s="48">
        <f t="shared" si="514"/>
        <v>15</v>
      </c>
      <c r="AB1961" s="48">
        <f t="shared" si="515"/>
        <v>25</v>
      </c>
      <c r="AC1961" s="48">
        <f t="shared" si="516"/>
        <v>15</v>
      </c>
      <c r="AD1961" s="48">
        <f t="shared" si="517"/>
        <v>25</v>
      </c>
      <c r="AE1961" s="48" t="str">
        <f t="shared" si="518"/>
        <v>10.121.15.210</v>
      </c>
      <c r="AF1961" s="42" t="str">
        <f t="shared" si="519"/>
        <v>10.121.15.194</v>
      </c>
      <c r="AG1961" s="7" t="str">
        <f t="shared" si="520"/>
        <v>SANTALPUR</v>
      </c>
      <c r="AH1961" s="7" t="str">
        <f t="shared" si="521"/>
        <v>Radhanpur</v>
      </c>
      <c r="AI1961" s="7" t="str">
        <f t="shared" si="522"/>
        <v>S4P10</v>
      </c>
      <c r="AJ1961" s="7" t="str">
        <f t="shared" si="523"/>
        <v>S5P8</v>
      </c>
      <c r="AK1961" s="7" t="str">
        <f>IFERROR(VLOOKUP(Z1961,'PASTE-DL-ALARMS'!$Q$10:$W$2200,7,FALSE),"")</f>
        <v/>
      </c>
      <c r="AL1961" s="55" t="str">
        <f>IFERROR(VLOOKUP(Z1961,'PASTE-DL-ALARMS'!$Q$10:$W$2200,3,FALSE),"")</f>
        <v/>
      </c>
      <c r="AM1961" s="7" t="str">
        <f t="shared" si="524"/>
        <v>10.121.15.210_SANTALPUR_S4P10</v>
      </c>
      <c r="AN1961" s="55" t="str">
        <f t="shared" si="525"/>
        <v>10.121.15.194_Radhanpur_S5P8</v>
      </c>
      <c r="AO1961" s="72" t="e">
        <f t="shared" ca="1" si="526"/>
        <v>#VALUE!</v>
      </c>
      <c r="AP1961" s="7" t="str">
        <f>IFERROR(VLOOKUP(Z1961,'PASTE-DL-ALARMS'!$Q$10:$Z$2800,8,FALSE),"")</f>
        <v/>
      </c>
    </row>
    <row r="1962" spans="1:42" x14ac:dyDescent="0.25">
      <c r="A1962" s="20"/>
      <c r="B1962" s="20"/>
      <c r="C1962" s="20" t="str">
        <f>IF(D1962="Critical",MAX($C$8:C1961)+1,"")</f>
        <v/>
      </c>
      <c r="D1962" s="20" t="str">
        <f t="shared" si="510"/>
        <v>-</v>
      </c>
      <c r="E1962" s="20" t="str">
        <f>VLOOKUP('PASTE-DOWN-DL'!F1962,'SSA-CODE'!$D$4:$E$56,2,FALSE)</f>
        <v>WTR RJ</v>
      </c>
      <c r="F1962" s="48" t="str">
        <f t="shared" si="511"/>
        <v>WTR RJ</v>
      </c>
      <c r="G1962" s="48" t="str">
        <f t="shared" si="512"/>
        <v xml:space="preserve">	WTR RJ</v>
      </c>
      <c r="H1962" s="20">
        <v>1953</v>
      </c>
      <c r="I1962" t="s">
        <v>17250</v>
      </c>
      <c r="J1962" t="s">
        <v>6260</v>
      </c>
      <c r="K1962" t="s">
        <v>6275</v>
      </c>
      <c r="L1962" t="s">
        <v>6262</v>
      </c>
      <c r="M1962" t="s">
        <v>6263</v>
      </c>
      <c r="N1962" t="s">
        <v>17251</v>
      </c>
      <c r="O1962" t="s">
        <v>17252</v>
      </c>
      <c r="P1962" t="s">
        <v>6266</v>
      </c>
      <c r="Q1962" t="s">
        <v>7273</v>
      </c>
      <c r="R1962" t="s">
        <v>6279</v>
      </c>
      <c r="S1962" t="s">
        <v>17253</v>
      </c>
      <c r="T1962" t="s">
        <v>6313</v>
      </c>
      <c r="U1962" t="s">
        <v>17253</v>
      </c>
      <c r="V1962" t="s">
        <v>6271</v>
      </c>
      <c r="W1962" t="s">
        <v>17254</v>
      </c>
      <c r="X1962" t="s">
        <v>17255</v>
      </c>
      <c r="Y1962" t="s">
        <v>6269</v>
      </c>
      <c r="Z1962" s="48" t="str">
        <f t="shared" si="513"/>
        <v>WTR RJ-10.121.17.37-Maliyasan_1/5-10.121.17.1-RAJKOT KR(GNE)_5/4</v>
      </c>
      <c r="AA1962" s="48">
        <f t="shared" si="514"/>
        <v>14</v>
      </c>
      <c r="AB1962" s="48">
        <f t="shared" si="515"/>
        <v>24</v>
      </c>
      <c r="AC1962" s="48">
        <f t="shared" si="516"/>
        <v>13</v>
      </c>
      <c r="AD1962" s="48">
        <f t="shared" si="517"/>
        <v>28</v>
      </c>
      <c r="AE1962" s="48" t="str">
        <f t="shared" si="518"/>
        <v>10.121.17.37</v>
      </c>
      <c r="AF1962" s="42" t="str">
        <f t="shared" si="519"/>
        <v>10.121.17.1</v>
      </c>
      <c r="AG1962" s="7" t="str">
        <f t="shared" si="520"/>
        <v>Maliyasan</v>
      </c>
      <c r="AH1962" s="7" t="str">
        <f t="shared" si="521"/>
        <v>RAJKOT KR(GNE)</v>
      </c>
      <c r="AI1962" s="7" t="str">
        <f t="shared" si="522"/>
        <v>S1P5</v>
      </c>
      <c r="AJ1962" s="7" t="str">
        <f t="shared" si="523"/>
        <v>S5P4</v>
      </c>
      <c r="AK1962" s="7" t="str">
        <f>IFERROR(VLOOKUP(Z1962,'PASTE-DL-ALARMS'!$Q$10:$W$2200,7,FALSE),"")</f>
        <v/>
      </c>
      <c r="AL1962" s="55" t="str">
        <f>IFERROR(VLOOKUP(Z1962,'PASTE-DL-ALARMS'!$Q$10:$W$2200,3,FALSE),"")</f>
        <v/>
      </c>
      <c r="AM1962" s="7" t="str">
        <f t="shared" si="524"/>
        <v>10.121.17.37_Maliyasan_S1P5</v>
      </c>
      <c r="AN1962" s="55" t="str">
        <f t="shared" si="525"/>
        <v>10.121.17.1_RAJKOT KR(GNE)_S5P4</v>
      </c>
      <c r="AO1962" s="72" t="e">
        <f t="shared" ca="1" si="526"/>
        <v>#VALUE!</v>
      </c>
      <c r="AP1962" s="7" t="str">
        <f>IFERROR(VLOOKUP(Z1962,'PASTE-DL-ALARMS'!$Q$10:$Z$2800,8,FALSE),"")</f>
        <v/>
      </c>
    </row>
    <row r="1963" spans="1:42" x14ac:dyDescent="0.25">
      <c r="A1963" s="20"/>
      <c r="B1963" s="20"/>
      <c r="C1963" s="20" t="str">
        <f>IF(D1963="Critical",MAX($C$8:C1962)+1,"")</f>
        <v/>
      </c>
      <c r="D1963" s="20" t="str">
        <f t="shared" si="510"/>
        <v>-</v>
      </c>
      <c r="E1963" s="20" t="str">
        <f>VLOOKUP('PASTE-DOWN-DL'!F1963,'SSA-CODE'!$D$4:$E$56,2,FALSE)</f>
        <v>BUJ</v>
      </c>
      <c r="F1963" s="48" t="str">
        <f t="shared" si="511"/>
        <v>SSA BUJ</v>
      </c>
      <c r="G1963" s="48" t="str">
        <f t="shared" si="512"/>
        <v xml:space="preserve">	SSA BUJ</v>
      </c>
      <c r="H1963" s="20">
        <v>1954</v>
      </c>
      <c r="I1963" t="s">
        <v>17256</v>
      </c>
      <c r="J1963" t="s">
        <v>6260</v>
      </c>
      <c r="K1963" t="s">
        <v>6275</v>
      </c>
      <c r="L1963" t="s">
        <v>6262</v>
      </c>
      <c r="M1963" t="s">
        <v>6263</v>
      </c>
      <c r="N1963" t="s">
        <v>17257</v>
      </c>
      <c r="O1963" t="s">
        <v>17258</v>
      </c>
      <c r="P1963" t="s">
        <v>6266</v>
      </c>
      <c r="Q1963" t="s">
        <v>6507</v>
      </c>
      <c r="R1963" t="s">
        <v>6401</v>
      </c>
      <c r="S1963" t="s">
        <v>17259</v>
      </c>
      <c r="T1963" t="s">
        <v>6500</v>
      </c>
      <c r="U1963" t="s">
        <v>6501</v>
      </c>
      <c r="V1963" t="s">
        <v>6271</v>
      </c>
      <c r="W1963" t="s">
        <v>17260</v>
      </c>
      <c r="X1963" t="s">
        <v>17261</v>
      </c>
      <c r="Y1963" t="s">
        <v>6269</v>
      </c>
      <c r="Z1963" s="48" t="str">
        <f t="shared" si="513"/>
        <v>SSA BUJ-10.121.96.170-MISTRY BOARDING_2/5-10.121.24.105-BSF KODKI_1/5</v>
      </c>
      <c r="AA1963" s="48">
        <f t="shared" si="514"/>
        <v>15</v>
      </c>
      <c r="AB1963" s="48">
        <f t="shared" si="515"/>
        <v>31</v>
      </c>
      <c r="AC1963" s="48">
        <f t="shared" si="516"/>
        <v>15</v>
      </c>
      <c r="AD1963" s="48">
        <f t="shared" si="517"/>
        <v>25</v>
      </c>
      <c r="AE1963" s="48" t="str">
        <f t="shared" si="518"/>
        <v>10.121.96.170</v>
      </c>
      <c r="AF1963" s="42" t="str">
        <f t="shared" si="519"/>
        <v>10.121.24.105</v>
      </c>
      <c r="AG1963" s="7" t="str">
        <f t="shared" si="520"/>
        <v>MISTRY BOARDING</v>
      </c>
      <c r="AH1963" s="7" t="str">
        <f t="shared" si="521"/>
        <v>BSF KODKI</v>
      </c>
      <c r="AI1963" s="7" t="str">
        <f t="shared" si="522"/>
        <v>S2P5</v>
      </c>
      <c r="AJ1963" s="7" t="str">
        <f t="shared" si="523"/>
        <v>S1P5</v>
      </c>
      <c r="AK1963" s="7" t="str">
        <f>IFERROR(VLOOKUP(Z1963,'PASTE-DL-ALARMS'!$Q$10:$W$2200,7,FALSE),"")</f>
        <v/>
      </c>
      <c r="AL1963" s="55" t="str">
        <f>IFERROR(VLOOKUP(Z1963,'PASTE-DL-ALARMS'!$Q$10:$W$2200,3,FALSE),"")</f>
        <v/>
      </c>
      <c r="AM1963" s="7" t="str">
        <f t="shared" si="524"/>
        <v>10.121.96.170_MISTRY BOARDING_S2P5</v>
      </c>
      <c r="AN1963" s="55" t="str">
        <f t="shared" si="525"/>
        <v>10.121.24.105_BSF KODKI_S1P5</v>
      </c>
      <c r="AO1963" s="72" t="e">
        <f t="shared" ca="1" si="526"/>
        <v>#VALUE!</v>
      </c>
      <c r="AP1963" s="7" t="str">
        <f>IFERROR(VLOOKUP(Z1963,'PASTE-DL-ALARMS'!$Q$10:$Z$2800,8,FALSE),"")</f>
        <v/>
      </c>
    </row>
    <row r="1964" spans="1:42" x14ac:dyDescent="0.25">
      <c r="A1964" s="20"/>
      <c r="B1964" s="20"/>
      <c r="C1964" s="20" t="str">
        <f>IF(D1964="Critical",MAX($C$8:C1963)+1,"")</f>
        <v/>
      </c>
      <c r="D1964" s="20" t="str">
        <f t="shared" si="510"/>
        <v>-</v>
      </c>
      <c r="E1964" s="20" t="str">
        <f>VLOOKUP('PASTE-DOWN-DL'!F1964,'SSA-CODE'!$D$4:$E$56,2,FALSE)</f>
        <v>BHV</v>
      </c>
      <c r="F1964" s="48" t="str">
        <f t="shared" si="511"/>
        <v>SSA BV</v>
      </c>
      <c r="G1964" s="48" t="str">
        <f t="shared" si="512"/>
        <v xml:space="preserve">	SSA BV</v>
      </c>
      <c r="H1964" s="20">
        <v>1955</v>
      </c>
      <c r="I1964" t="s">
        <v>17262</v>
      </c>
      <c r="J1964" t="s">
        <v>6260</v>
      </c>
      <c r="K1964" t="s">
        <v>6275</v>
      </c>
      <c r="L1964" t="s">
        <v>6262</v>
      </c>
      <c r="M1964" t="s">
        <v>6263</v>
      </c>
      <c r="N1964" t="s">
        <v>17263</v>
      </c>
      <c r="O1964" t="s">
        <v>17264</v>
      </c>
      <c r="P1964" t="s">
        <v>6266</v>
      </c>
      <c r="Q1964" t="s">
        <v>6400</v>
      </c>
      <c r="R1964" t="s">
        <v>6469</v>
      </c>
      <c r="S1964" t="s">
        <v>17265</v>
      </c>
      <c r="T1964" t="s">
        <v>6321</v>
      </c>
      <c r="U1964" t="s">
        <v>17266</v>
      </c>
      <c r="V1964" t="s">
        <v>6271</v>
      </c>
      <c r="W1964" t="s">
        <v>17267</v>
      </c>
      <c r="X1964" t="s">
        <v>17268</v>
      </c>
      <c r="Y1964" t="s">
        <v>6269</v>
      </c>
      <c r="Z1964" s="48" t="str">
        <f t="shared" si="513"/>
        <v>SSA BV-10.121.17.159-TALAJA_3/4-10.121.17.145-Talaja RSU_1/5</v>
      </c>
      <c r="AA1964" s="48">
        <f t="shared" si="514"/>
        <v>15</v>
      </c>
      <c r="AB1964" s="48">
        <f t="shared" si="515"/>
        <v>26</v>
      </c>
      <c r="AC1964" s="48">
        <f t="shared" si="516"/>
        <v>15</v>
      </c>
      <c r="AD1964" s="48">
        <f t="shared" si="517"/>
        <v>22</v>
      </c>
      <c r="AE1964" s="48" t="str">
        <f t="shared" si="518"/>
        <v>10.121.17.145</v>
      </c>
      <c r="AF1964" s="42" t="str">
        <f t="shared" si="519"/>
        <v>10.121.17.159</v>
      </c>
      <c r="AG1964" s="7" t="str">
        <f t="shared" si="520"/>
        <v>Talaja RSU</v>
      </c>
      <c r="AH1964" s="7" t="str">
        <f t="shared" si="521"/>
        <v>TALAJA</v>
      </c>
      <c r="AI1964" s="7" t="str">
        <f t="shared" si="522"/>
        <v>S1P5</v>
      </c>
      <c r="AJ1964" s="7" t="str">
        <f t="shared" si="523"/>
        <v>S3P4</v>
      </c>
      <c r="AK1964" s="7" t="str">
        <f>IFERROR(VLOOKUP(Z1964,'PASTE-DL-ALARMS'!$Q$10:$W$2200,7,FALSE),"")</f>
        <v/>
      </c>
      <c r="AL1964" s="55" t="str">
        <f>IFERROR(VLOOKUP(Z1964,'PASTE-DL-ALARMS'!$Q$10:$W$2200,3,FALSE),"")</f>
        <v/>
      </c>
      <c r="AM1964" s="7" t="str">
        <f t="shared" si="524"/>
        <v>10.121.17.145_Talaja RSU_S1P5</v>
      </c>
      <c r="AN1964" s="55" t="str">
        <f t="shared" si="525"/>
        <v>10.121.17.159_TALAJA_S3P4</v>
      </c>
      <c r="AO1964" s="72" t="e">
        <f t="shared" ca="1" si="526"/>
        <v>#VALUE!</v>
      </c>
      <c r="AP1964" s="7" t="str">
        <f>IFERROR(VLOOKUP(Z1964,'PASTE-DL-ALARMS'!$Q$10:$Z$2800,8,FALSE),"")</f>
        <v/>
      </c>
    </row>
    <row r="1965" spans="1:42" x14ac:dyDescent="0.25">
      <c r="A1965" s="20"/>
      <c r="B1965" s="20"/>
      <c r="C1965" s="20" t="str">
        <f>IF(D1965="Critical",MAX($C$8:C1964)+1,"")</f>
        <v/>
      </c>
      <c r="D1965" s="20" t="str">
        <f t="shared" si="510"/>
        <v>-</v>
      </c>
      <c r="E1965" s="20" t="str">
        <f>VLOOKUP('PASTE-DOWN-DL'!F1965,'SSA-CODE'!$D$4:$E$56,2,FALSE)</f>
        <v>BUJ</v>
      </c>
      <c r="F1965" s="48" t="str">
        <f t="shared" si="511"/>
        <v>SSA BUJ</v>
      </c>
      <c r="G1965" s="48" t="str">
        <f t="shared" si="512"/>
        <v xml:space="preserve">	SSA BUJ</v>
      </c>
      <c r="H1965" s="20">
        <v>1956</v>
      </c>
      <c r="I1965" t="s">
        <v>17269</v>
      </c>
      <c r="J1965" t="s">
        <v>6260</v>
      </c>
      <c r="K1965" t="s">
        <v>6261</v>
      </c>
      <c r="L1965" t="s">
        <v>6262</v>
      </c>
      <c r="M1965" t="s">
        <v>6263</v>
      </c>
      <c r="N1965" t="s">
        <v>17270</v>
      </c>
      <c r="O1965" t="s">
        <v>17271</v>
      </c>
      <c r="P1965" t="s">
        <v>6266</v>
      </c>
      <c r="Q1965" t="s">
        <v>6529</v>
      </c>
      <c r="R1965" t="s">
        <v>6916</v>
      </c>
      <c r="S1965" t="s">
        <v>17272</v>
      </c>
      <c r="T1965" t="s">
        <v>7129</v>
      </c>
      <c r="U1965" t="s">
        <v>6346</v>
      </c>
      <c r="V1965" t="s">
        <v>6271</v>
      </c>
      <c r="W1965" t="s">
        <v>17273</v>
      </c>
      <c r="X1965" t="s">
        <v>17274</v>
      </c>
      <c r="Y1965" t="s">
        <v>6269</v>
      </c>
      <c r="Z1965" s="48" t="str">
        <f t="shared" si="513"/>
        <v>SSA BUJ-10.121.96.139-Nakhatrana_5/1-10.121.96.132-Desalpar_6/1</v>
      </c>
      <c r="AA1965" s="48">
        <f t="shared" si="514"/>
        <v>15</v>
      </c>
      <c r="AB1965" s="48">
        <f t="shared" si="515"/>
        <v>26</v>
      </c>
      <c r="AC1965" s="48">
        <f t="shared" si="516"/>
        <v>15</v>
      </c>
      <c r="AD1965" s="48">
        <f t="shared" si="517"/>
        <v>24</v>
      </c>
      <c r="AE1965" s="48" t="str">
        <f t="shared" si="518"/>
        <v>10.121.96.139</v>
      </c>
      <c r="AF1965" s="42" t="str">
        <f t="shared" si="519"/>
        <v>10.121.96.132</v>
      </c>
      <c r="AG1965" s="7" t="str">
        <f t="shared" si="520"/>
        <v>Nakhatrana</v>
      </c>
      <c r="AH1965" s="7" t="str">
        <f t="shared" si="521"/>
        <v>Desalpar</v>
      </c>
      <c r="AI1965" s="7" t="str">
        <f t="shared" si="522"/>
        <v>S5P1</v>
      </c>
      <c r="AJ1965" s="7" t="str">
        <f t="shared" si="523"/>
        <v>S6P1</v>
      </c>
      <c r="AK1965" s="7" t="str">
        <f>IFERROR(VLOOKUP(Z1965,'PASTE-DL-ALARMS'!$Q$10:$W$2200,7,FALSE),"")</f>
        <v/>
      </c>
      <c r="AL1965" s="55" t="str">
        <f>IFERROR(VLOOKUP(Z1965,'PASTE-DL-ALARMS'!$Q$10:$W$2200,3,FALSE),"")</f>
        <v/>
      </c>
      <c r="AM1965" s="7" t="str">
        <f t="shared" si="524"/>
        <v>10.121.96.139_Nakhatrana_S5P1</v>
      </c>
      <c r="AN1965" s="55" t="str">
        <f t="shared" si="525"/>
        <v>10.121.96.132_Desalpar_S6P1</v>
      </c>
      <c r="AO1965" s="72" t="e">
        <f t="shared" ca="1" si="526"/>
        <v>#VALUE!</v>
      </c>
      <c r="AP1965" s="7" t="str">
        <f>IFERROR(VLOOKUP(Z1965,'PASTE-DL-ALARMS'!$Q$10:$Z$2800,8,FALSE),"")</f>
        <v/>
      </c>
    </row>
    <row r="1966" spans="1:42" x14ac:dyDescent="0.25">
      <c r="A1966" s="20"/>
      <c r="B1966" s="20"/>
      <c r="C1966" s="20" t="str">
        <f>IF(D1966="Critical",MAX($C$8:C1965)+1,"")</f>
        <v/>
      </c>
      <c r="D1966" s="20" t="str">
        <f t="shared" si="510"/>
        <v>-</v>
      </c>
      <c r="E1966" s="20" t="str">
        <f>VLOOKUP('PASTE-DOWN-DL'!F1966,'SSA-CODE'!$D$4:$E$56,2,FALSE)</f>
        <v>JND</v>
      </c>
      <c r="F1966" s="48" t="str">
        <f t="shared" si="511"/>
        <v>SSA JND</v>
      </c>
      <c r="G1966" s="48" t="str">
        <f t="shared" si="512"/>
        <v xml:space="preserve">	SSA JND</v>
      </c>
      <c r="H1966" s="20">
        <v>1957</v>
      </c>
      <c r="I1966" t="s">
        <v>17275</v>
      </c>
      <c r="J1966" t="s">
        <v>6260</v>
      </c>
      <c r="K1966" t="s">
        <v>6261</v>
      </c>
      <c r="L1966" t="s">
        <v>6262</v>
      </c>
      <c r="M1966" t="s">
        <v>6263</v>
      </c>
      <c r="N1966" t="s">
        <v>17276</v>
      </c>
      <c r="O1966" t="s">
        <v>17277</v>
      </c>
      <c r="P1966" t="s">
        <v>6266</v>
      </c>
      <c r="Q1966" t="s">
        <v>6820</v>
      </c>
      <c r="R1966" t="s">
        <v>6529</v>
      </c>
      <c r="S1966" t="s">
        <v>17278</v>
      </c>
      <c r="T1966" t="s">
        <v>6500</v>
      </c>
      <c r="U1966" t="s">
        <v>7288</v>
      </c>
      <c r="V1966" t="s">
        <v>6271</v>
      </c>
      <c r="W1966" t="s">
        <v>17279</v>
      </c>
      <c r="X1966" t="s">
        <v>17280</v>
      </c>
      <c r="Y1966" t="s">
        <v>6269</v>
      </c>
      <c r="Z1966" s="48" t="str">
        <f t="shared" si="513"/>
        <v>SSA JND-10.121.97.203-JUNGAR_TN705B_GJ_SSA JND_PH2\S4P1-10.121.97.209-GADU_TN725B _GJ _SSA JND_PH3\S5P1</v>
      </c>
      <c r="AA1966" s="48">
        <f t="shared" si="514"/>
        <v>15</v>
      </c>
      <c r="AB1966" s="48">
        <f t="shared" si="515"/>
        <v>22</v>
      </c>
      <c r="AC1966" s="48">
        <f t="shared" si="516"/>
        <v>15</v>
      </c>
      <c r="AD1966" s="48">
        <f t="shared" si="517"/>
        <v>20</v>
      </c>
      <c r="AE1966" s="48" t="str">
        <f t="shared" si="518"/>
        <v>10.121.97.203</v>
      </c>
      <c r="AF1966" s="42" t="str">
        <f t="shared" si="519"/>
        <v>10.121.97.209</v>
      </c>
      <c r="AG1966" s="7" t="str">
        <f t="shared" si="520"/>
        <v>JUNGAR</v>
      </c>
      <c r="AH1966" s="7" t="str">
        <f t="shared" si="521"/>
        <v>GADU</v>
      </c>
      <c r="AI1966" s="7" t="str">
        <f t="shared" si="522"/>
        <v>S4P1</v>
      </c>
      <c r="AJ1966" s="7" t="str">
        <f t="shared" si="523"/>
        <v>S5P1</v>
      </c>
      <c r="AK1966" s="7" t="str">
        <f>IFERROR(VLOOKUP(Z1966,'PASTE-DL-ALARMS'!$Q$10:$W$2200,7,FALSE),"")</f>
        <v/>
      </c>
      <c r="AL1966" s="55" t="str">
        <f>IFERROR(VLOOKUP(Z1966,'PASTE-DL-ALARMS'!$Q$10:$W$2200,3,FALSE),"")</f>
        <v/>
      </c>
      <c r="AM1966" s="7" t="str">
        <f t="shared" si="524"/>
        <v>10.121.97.203_JUNGAR_S4P1</v>
      </c>
      <c r="AN1966" s="55" t="str">
        <f t="shared" si="525"/>
        <v>10.121.97.209_GADU_S5P1</v>
      </c>
      <c r="AO1966" s="72" t="e">
        <f t="shared" ca="1" si="526"/>
        <v>#VALUE!</v>
      </c>
      <c r="AP1966" s="7" t="str">
        <f>IFERROR(VLOOKUP(Z1966,'PASTE-DL-ALARMS'!$Q$10:$Z$2800,8,FALSE),"")</f>
        <v/>
      </c>
    </row>
    <row r="1967" spans="1:42" x14ac:dyDescent="0.25">
      <c r="A1967" s="20"/>
      <c r="B1967" s="20"/>
      <c r="C1967" s="20" t="str">
        <f>IF(D1967="Critical",MAX($C$8:C1966)+1,"")</f>
        <v/>
      </c>
      <c r="D1967" s="20" t="str">
        <f t="shared" si="510"/>
        <v>-</v>
      </c>
      <c r="E1967" s="20" t="str">
        <f>VLOOKUP('PASTE-DOWN-DL'!F1967,'SSA-CODE'!$D$4:$E$56,2,FALSE)</f>
        <v>AHD</v>
      </c>
      <c r="F1967" s="48" t="str">
        <f t="shared" si="511"/>
        <v>SSA AM</v>
      </c>
      <c r="G1967" s="48" t="str">
        <f t="shared" si="512"/>
        <v xml:space="preserve">	SSA AM</v>
      </c>
      <c r="H1967" s="20">
        <v>1958</v>
      </c>
      <c r="I1967" t="s">
        <v>17281</v>
      </c>
      <c r="J1967" t="s">
        <v>6260</v>
      </c>
      <c r="K1967" t="s">
        <v>6275</v>
      </c>
      <c r="L1967" t="s">
        <v>6262</v>
      </c>
      <c r="M1967" t="s">
        <v>6263</v>
      </c>
      <c r="N1967" t="s">
        <v>17282</v>
      </c>
      <c r="O1967" t="s">
        <v>17283</v>
      </c>
      <c r="P1967" t="s">
        <v>6266</v>
      </c>
      <c r="Q1967" t="s">
        <v>6565</v>
      </c>
      <c r="R1967" t="s">
        <v>7018</v>
      </c>
      <c r="S1967" t="s">
        <v>13236</v>
      </c>
      <c r="T1967" t="s">
        <v>6500</v>
      </c>
      <c r="U1967" t="s">
        <v>8825</v>
      </c>
      <c r="V1967" t="s">
        <v>6271</v>
      </c>
      <c r="W1967" t="s">
        <v>17284</v>
      </c>
      <c r="X1967" t="s">
        <v>17285</v>
      </c>
      <c r="Y1967" t="s">
        <v>17286</v>
      </c>
      <c r="Z1967" s="48" t="str">
        <f t="shared" si="513"/>
        <v>SSA AM-10.121.17.213-DRDO_2/5-10.121.17.199-Memnagar_4/4</v>
      </c>
      <c r="AA1967" s="48">
        <f t="shared" si="514"/>
        <v>15</v>
      </c>
      <c r="AB1967" s="48">
        <f t="shared" si="515"/>
        <v>20</v>
      </c>
      <c r="AC1967" s="48">
        <f t="shared" si="516"/>
        <v>15</v>
      </c>
      <c r="AD1967" s="48">
        <f t="shared" si="517"/>
        <v>24</v>
      </c>
      <c r="AE1967" s="48" t="str">
        <f t="shared" si="518"/>
        <v>10.121.17.213</v>
      </c>
      <c r="AF1967" s="42" t="str">
        <f t="shared" si="519"/>
        <v>10.121.17.199</v>
      </c>
      <c r="AG1967" s="7" t="str">
        <f t="shared" si="520"/>
        <v>DRDO</v>
      </c>
      <c r="AH1967" s="7" t="str">
        <f t="shared" si="521"/>
        <v>MEMNAGAR</v>
      </c>
      <c r="AI1967" s="7" t="str">
        <f t="shared" si="522"/>
        <v>S2P5</v>
      </c>
      <c r="AJ1967" s="7" t="str">
        <f t="shared" si="523"/>
        <v>S4P4</v>
      </c>
      <c r="AK1967" s="7" t="str">
        <f>IFERROR(VLOOKUP(Z1967,'PASTE-DL-ALARMS'!$Q$10:$W$2200,7,FALSE),"")</f>
        <v/>
      </c>
      <c r="AL1967" s="55" t="str">
        <f>IFERROR(VLOOKUP(Z1967,'PASTE-DL-ALARMS'!$Q$10:$W$2200,3,FALSE),"")</f>
        <v/>
      </c>
      <c r="AM1967" s="7" t="str">
        <f t="shared" si="524"/>
        <v>10.121.17.213_DRDO_S2P5</v>
      </c>
      <c r="AN1967" s="55" t="str">
        <f t="shared" si="525"/>
        <v>10.121.17.199_MEMNAGAR_S4P4</v>
      </c>
      <c r="AO1967" s="72" t="e">
        <f t="shared" ca="1" si="526"/>
        <v>#VALUE!</v>
      </c>
      <c r="AP1967" s="7" t="str">
        <f>IFERROR(VLOOKUP(Z1967,'PASTE-DL-ALARMS'!$Q$10:$Z$2800,8,FALSE),"")</f>
        <v/>
      </c>
    </row>
    <row r="1968" spans="1:42" x14ac:dyDescent="0.25">
      <c r="A1968" s="20"/>
      <c r="B1968" s="20"/>
      <c r="C1968" s="20" t="str">
        <f>IF(D1968="Critical",MAX($C$8:C1967)+1,"")</f>
        <v/>
      </c>
      <c r="D1968" s="20" t="str">
        <f t="shared" si="510"/>
        <v>-</v>
      </c>
      <c r="E1968" s="20" t="str">
        <f>VLOOKUP('PASTE-DOWN-DL'!F1968,'SSA-CODE'!$D$4:$E$56,2,FALSE)</f>
        <v>SRT</v>
      </c>
      <c r="F1968" s="48" t="str">
        <f t="shared" si="511"/>
        <v>SSA SR</v>
      </c>
      <c r="G1968" s="48" t="str">
        <f t="shared" si="512"/>
        <v xml:space="preserve">	SSA SR</v>
      </c>
      <c r="H1968" s="20">
        <v>1959</v>
      </c>
      <c r="I1968" t="s">
        <v>19561</v>
      </c>
      <c r="J1968" t="s">
        <v>6260</v>
      </c>
      <c r="K1968" t="s">
        <v>6261</v>
      </c>
      <c r="L1968" t="s">
        <v>6262</v>
      </c>
      <c r="M1968" t="s">
        <v>6263</v>
      </c>
      <c r="N1968" t="s">
        <v>17287</v>
      </c>
      <c r="O1968" t="s">
        <v>17288</v>
      </c>
      <c r="P1968" t="s">
        <v>6266</v>
      </c>
      <c r="Q1968" t="s">
        <v>6378</v>
      </c>
      <c r="R1968" t="s">
        <v>6850</v>
      </c>
      <c r="S1968" t="s">
        <v>17289</v>
      </c>
      <c r="T1968" t="s">
        <v>6371</v>
      </c>
      <c r="U1968" t="s">
        <v>6372</v>
      </c>
      <c r="V1968" t="s">
        <v>6271</v>
      </c>
      <c r="W1968" t="s">
        <v>17290</v>
      </c>
      <c r="X1968" t="s">
        <v>19562</v>
      </c>
      <c r="Y1968" t="s">
        <v>6269</v>
      </c>
      <c r="Z1968" s="48" t="str">
        <f t="shared" si="513"/>
        <v>SSA SR-10.121.68.4-VYARA_5/1-10.121.100.15-VYARA GSWAN_4/1</v>
      </c>
      <c r="AA1968" s="48">
        <f t="shared" si="514"/>
        <v>13</v>
      </c>
      <c r="AB1968" s="48">
        <f t="shared" si="515"/>
        <v>19</v>
      </c>
      <c r="AC1968" s="48">
        <f t="shared" si="516"/>
        <v>15</v>
      </c>
      <c r="AD1968" s="48">
        <f t="shared" si="517"/>
        <v>27</v>
      </c>
      <c r="AE1968" s="48" t="str">
        <f t="shared" si="518"/>
        <v>10.121.68.4</v>
      </c>
      <c r="AF1968" s="42" t="str">
        <f t="shared" si="519"/>
        <v>10.121.100.15</v>
      </c>
      <c r="AG1968" s="7" t="str">
        <f t="shared" si="520"/>
        <v>Vyara</v>
      </c>
      <c r="AH1968" s="7" t="str">
        <f t="shared" si="521"/>
        <v>VYARA GSWAN</v>
      </c>
      <c r="AI1968" s="7" t="str">
        <f t="shared" si="522"/>
        <v>S5P1</v>
      </c>
      <c r="AJ1968" s="7" t="str">
        <f t="shared" si="523"/>
        <v>S4P1</v>
      </c>
      <c r="AK1968" s="7" t="str">
        <f>IFERROR(VLOOKUP(Z1968,'PASTE-DL-ALARMS'!$Q$10:$W$2200,7,FALSE),"")</f>
        <v/>
      </c>
      <c r="AL1968" s="55" t="str">
        <f>IFERROR(VLOOKUP(Z1968,'PASTE-DL-ALARMS'!$Q$10:$W$2200,3,FALSE),"")</f>
        <v/>
      </c>
      <c r="AM1968" s="7" t="str">
        <f t="shared" si="524"/>
        <v>10.121.68.4_Vyara_S5P1</v>
      </c>
      <c r="AN1968" s="55" t="str">
        <f t="shared" si="525"/>
        <v>10.121.100.15_VYARA GSWAN_S4P1</v>
      </c>
      <c r="AO1968" s="72" t="e">
        <f t="shared" ca="1" si="526"/>
        <v>#VALUE!</v>
      </c>
      <c r="AP1968" s="7" t="str">
        <f>IFERROR(VLOOKUP(Z1968,'PASTE-DL-ALARMS'!$Q$10:$Z$2800,8,FALSE),"")</f>
        <v/>
      </c>
    </row>
    <row r="1969" spans="1:42" x14ac:dyDescent="0.25">
      <c r="A1969" s="20"/>
      <c r="B1969" s="20"/>
      <c r="C1969" s="20" t="str">
        <f>IF(D1969="Critical",MAX($C$8:C1968)+1,"")</f>
        <v/>
      </c>
      <c r="D1969" s="20" t="str">
        <f t="shared" si="510"/>
        <v>-</v>
      </c>
      <c r="E1969" s="20" t="str">
        <f>VLOOKUP('PASTE-DOWN-DL'!F1969,'SSA-CODE'!$D$4:$E$56,2,FALSE)</f>
        <v>MSN</v>
      </c>
      <c r="F1969" s="48" t="str">
        <f t="shared" si="511"/>
        <v>SSA MEH</v>
      </c>
      <c r="G1969" s="48" t="str">
        <f t="shared" si="512"/>
        <v xml:space="preserve">	SSA MEH</v>
      </c>
      <c r="H1969" s="20">
        <v>1960</v>
      </c>
      <c r="I1969" t="s">
        <v>17291</v>
      </c>
      <c r="J1969" t="s">
        <v>6260</v>
      </c>
      <c r="K1969" t="s">
        <v>6275</v>
      </c>
      <c r="L1969" t="s">
        <v>6262</v>
      </c>
      <c r="M1969" t="s">
        <v>6263</v>
      </c>
      <c r="N1969" t="s">
        <v>17292</v>
      </c>
      <c r="O1969" t="s">
        <v>17293</v>
      </c>
      <c r="P1969" t="s">
        <v>6266</v>
      </c>
      <c r="Q1969" t="s">
        <v>6360</v>
      </c>
      <c r="R1969" t="s">
        <v>6279</v>
      </c>
      <c r="S1969" t="s">
        <v>17294</v>
      </c>
      <c r="T1969" t="s">
        <v>6313</v>
      </c>
      <c r="U1969" t="s">
        <v>17294</v>
      </c>
      <c r="V1969" t="s">
        <v>6271</v>
      </c>
      <c r="W1969" t="s">
        <v>17295</v>
      </c>
      <c r="X1969" t="s">
        <v>17296</v>
      </c>
      <c r="Y1969" t="s">
        <v>6269</v>
      </c>
      <c r="Z1969" s="48" t="str">
        <f t="shared" si="513"/>
        <v>SSA MEH-10.121.15.152-KUKARWADA EXCH_3/4-10.121.15.153-GERITA_1/5</v>
      </c>
      <c r="AA1969" s="48">
        <f t="shared" si="514"/>
        <v>15</v>
      </c>
      <c r="AB1969" s="48">
        <f t="shared" si="515"/>
        <v>30</v>
      </c>
      <c r="AC1969" s="48">
        <f t="shared" si="516"/>
        <v>15</v>
      </c>
      <c r="AD1969" s="48">
        <f t="shared" si="517"/>
        <v>22</v>
      </c>
      <c r="AE1969" s="48" t="str">
        <f t="shared" si="518"/>
        <v>10.121.15.152</v>
      </c>
      <c r="AF1969" s="42" t="str">
        <f t="shared" si="519"/>
        <v>10.121.15.153</v>
      </c>
      <c r="AG1969" s="7" t="str">
        <f t="shared" si="520"/>
        <v>KUKARWADA EXCH</v>
      </c>
      <c r="AH1969" s="7" t="str">
        <f t="shared" si="521"/>
        <v>GERITA</v>
      </c>
      <c r="AI1969" s="7" t="str">
        <f t="shared" si="522"/>
        <v>S3P4</v>
      </c>
      <c r="AJ1969" s="7" t="str">
        <f t="shared" si="523"/>
        <v>S1P5</v>
      </c>
      <c r="AK1969" s="7" t="str">
        <f>IFERROR(VLOOKUP(Z1969,'PASTE-DL-ALARMS'!$Q$10:$W$2200,7,FALSE),"")</f>
        <v/>
      </c>
      <c r="AL1969" s="55" t="str">
        <f>IFERROR(VLOOKUP(Z1969,'PASTE-DL-ALARMS'!$Q$10:$W$2200,3,FALSE),"")</f>
        <v/>
      </c>
      <c r="AM1969" s="7" t="str">
        <f t="shared" si="524"/>
        <v>10.121.15.152_KUKARWADA EXCH_S3P4</v>
      </c>
      <c r="AN1969" s="55" t="str">
        <f t="shared" si="525"/>
        <v>10.121.15.153_GERITA_S1P5</v>
      </c>
      <c r="AO1969" s="72" t="e">
        <f t="shared" ca="1" si="526"/>
        <v>#VALUE!</v>
      </c>
      <c r="AP1969" s="7" t="str">
        <f>IFERROR(VLOOKUP(Z1969,'PASTE-DL-ALARMS'!$Q$10:$Z$2800,8,FALSE),"")</f>
        <v/>
      </c>
    </row>
    <row r="1970" spans="1:42" x14ac:dyDescent="0.25">
      <c r="A1970" s="20"/>
      <c r="B1970" s="20"/>
      <c r="C1970" s="20" t="str">
        <f>IF(D1970="Critical",MAX($C$8:C1969)+1,"")</f>
        <v/>
      </c>
      <c r="D1970" s="20" t="str">
        <f t="shared" si="510"/>
        <v>-</v>
      </c>
      <c r="E1970" s="20" t="str">
        <f>VLOOKUP('PASTE-DOWN-DL'!F1970,'SSA-CODE'!$D$4:$E$56,2,FALSE)</f>
        <v>VAL</v>
      </c>
      <c r="F1970" s="48" t="str">
        <f t="shared" si="511"/>
        <v>SSA VAL</v>
      </c>
      <c r="G1970" s="48" t="str">
        <f t="shared" si="512"/>
        <v xml:space="preserve">	SSA VAL</v>
      </c>
      <c r="H1970" s="20">
        <v>1961</v>
      </c>
      <c r="I1970" t="s">
        <v>17297</v>
      </c>
      <c r="J1970" t="s">
        <v>6260</v>
      </c>
      <c r="K1970" t="s">
        <v>6275</v>
      </c>
      <c r="L1970" t="s">
        <v>6262</v>
      </c>
      <c r="M1970" t="s">
        <v>6263</v>
      </c>
      <c r="N1970" t="s">
        <v>17298</v>
      </c>
      <c r="O1970" t="s">
        <v>17299</v>
      </c>
      <c r="P1970" t="s">
        <v>6266</v>
      </c>
      <c r="Q1970" t="s">
        <v>6671</v>
      </c>
      <c r="R1970" t="s">
        <v>6279</v>
      </c>
      <c r="S1970" t="s">
        <v>12408</v>
      </c>
      <c r="T1970" t="s">
        <v>6500</v>
      </c>
      <c r="U1970" t="s">
        <v>6931</v>
      </c>
      <c r="V1970" t="s">
        <v>6271</v>
      </c>
      <c r="W1970" t="s">
        <v>17300</v>
      </c>
      <c r="X1970" t="s">
        <v>17301</v>
      </c>
      <c r="Y1970" t="s">
        <v>6269</v>
      </c>
      <c r="Z1970" s="48" t="str">
        <f t="shared" si="513"/>
        <v>SSA VAL-10.121.24.165-ATUL LTD_TN703B 1/5-10.121.24.153-ATAR_TN703B 2/5</v>
      </c>
      <c r="AA1970" s="48">
        <f t="shared" si="514"/>
        <v>15</v>
      </c>
      <c r="AB1970" s="48">
        <f t="shared" si="515"/>
        <v>20</v>
      </c>
      <c r="AC1970" s="48">
        <f t="shared" si="516"/>
        <v>15</v>
      </c>
      <c r="AD1970" s="48">
        <f t="shared" si="517"/>
        <v>24</v>
      </c>
      <c r="AE1970" s="48" t="str">
        <f t="shared" si="518"/>
        <v>10.121.24.153</v>
      </c>
      <c r="AF1970" s="42" t="str">
        <f t="shared" si="519"/>
        <v>10.121.24.165</v>
      </c>
      <c r="AG1970" s="7" t="str">
        <f t="shared" si="520"/>
        <v>ATAR</v>
      </c>
      <c r="AH1970" s="7" t="str">
        <f t="shared" si="521"/>
        <v>ATUL LTD</v>
      </c>
      <c r="AI1970" s="7" t="str">
        <f t="shared" si="522"/>
        <v>S2P5</v>
      </c>
      <c r="AJ1970" s="7" t="str">
        <f t="shared" si="523"/>
        <v>S1P5</v>
      </c>
      <c r="AK1970" s="7" t="str">
        <f>IFERROR(VLOOKUP(Z1970,'PASTE-DL-ALARMS'!$Q$10:$W$2200,7,FALSE),"")</f>
        <v/>
      </c>
      <c r="AL1970" s="55" t="str">
        <f>IFERROR(VLOOKUP(Z1970,'PASTE-DL-ALARMS'!$Q$10:$W$2200,3,FALSE),"")</f>
        <v/>
      </c>
      <c r="AM1970" s="7" t="str">
        <f t="shared" si="524"/>
        <v>10.121.24.153_ATAR_S2P5</v>
      </c>
      <c r="AN1970" s="55" t="str">
        <f t="shared" si="525"/>
        <v>10.121.24.165_ATUL LTD_S1P5</v>
      </c>
      <c r="AO1970" s="72" t="e">
        <f t="shared" ca="1" si="526"/>
        <v>#VALUE!</v>
      </c>
      <c r="AP1970" s="7" t="str">
        <f>IFERROR(VLOOKUP(Z1970,'PASTE-DL-ALARMS'!$Q$10:$Z$2800,8,FALSE),"")</f>
        <v/>
      </c>
    </row>
    <row r="1971" spans="1:42" x14ac:dyDescent="0.25">
      <c r="A1971" s="20"/>
      <c r="B1971" s="20"/>
      <c r="C1971" s="20" t="str">
        <f>IF(D1971="Critical",MAX($C$8:C1970)+1,"")</f>
        <v/>
      </c>
      <c r="D1971" s="20" t="str">
        <f t="shared" si="510"/>
        <v>-</v>
      </c>
      <c r="E1971" s="20" t="str">
        <f>VLOOKUP('PASTE-DOWN-DL'!F1971,'SSA-CODE'!$D$4:$E$56,2,FALSE)</f>
        <v>AHD</v>
      </c>
      <c r="F1971" s="48" t="str">
        <f t="shared" si="511"/>
        <v>SSA AM</v>
      </c>
      <c r="G1971" s="48" t="str">
        <f t="shared" si="512"/>
        <v xml:space="preserve">	SSA AM</v>
      </c>
      <c r="H1971" s="20">
        <v>1962</v>
      </c>
      <c r="I1971" t="s">
        <v>17302</v>
      </c>
      <c r="J1971" t="s">
        <v>6466</v>
      </c>
      <c r="K1971" t="s">
        <v>6275</v>
      </c>
      <c r="L1971" t="s">
        <v>6262</v>
      </c>
      <c r="M1971" t="s">
        <v>6263</v>
      </c>
      <c r="N1971" t="s">
        <v>17303</v>
      </c>
      <c r="O1971" t="s">
        <v>17304</v>
      </c>
      <c r="P1971" t="s">
        <v>6266</v>
      </c>
      <c r="Q1971" t="s">
        <v>6851</v>
      </c>
      <c r="R1971" t="s">
        <v>6279</v>
      </c>
      <c r="S1971" t="s">
        <v>7470</v>
      </c>
      <c r="T1971" t="s">
        <v>6353</v>
      </c>
      <c r="U1971" t="s">
        <v>7470</v>
      </c>
      <c r="V1971" t="s">
        <v>6271</v>
      </c>
      <c r="W1971" t="s">
        <v>17305</v>
      </c>
      <c r="X1971" t="s">
        <v>17306</v>
      </c>
      <c r="Y1971" t="s">
        <v>6269</v>
      </c>
      <c r="Z1971" s="48" t="str">
        <f t="shared" si="513"/>
        <v>SSA AM-10.121.16.134-BarodaCity1_3/9-10.121.16.8-BarodaCity2_3/9</v>
      </c>
      <c r="AA1971" s="48">
        <f t="shared" si="514"/>
        <v>15</v>
      </c>
      <c r="AB1971" s="48">
        <f t="shared" si="515"/>
        <v>29</v>
      </c>
      <c r="AC1971" s="48">
        <f t="shared" si="516"/>
        <v>13</v>
      </c>
      <c r="AD1971" s="48">
        <f t="shared" si="517"/>
        <v>27</v>
      </c>
      <c r="AE1971" s="48" t="str">
        <f t="shared" si="518"/>
        <v>10.121.16.134</v>
      </c>
      <c r="AF1971" s="42" t="str">
        <f t="shared" si="519"/>
        <v>10.121.16.8</v>
      </c>
      <c r="AG1971" s="7" t="str">
        <f t="shared" si="520"/>
        <v>BARODA CITY 2</v>
      </c>
      <c r="AH1971" s="7" t="str">
        <f t="shared" si="521"/>
        <v>BARODA CITY 1</v>
      </c>
      <c r="AI1971" s="7" t="str">
        <f t="shared" si="522"/>
        <v>S3P9</v>
      </c>
      <c r="AJ1971" s="7" t="str">
        <f t="shared" si="523"/>
        <v>S3P9</v>
      </c>
      <c r="AK1971" s="7" t="str">
        <f>IFERROR(VLOOKUP(Z1971,'PASTE-DL-ALARMS'!$Q$10:$W$2200,7,FALSE),"")</f>
        <v/>
      </c>
      <c r="AL1971" s="55" t="str">
        <f>IFERROR(VLOOKUP(Z1971,'PASTE-DL-ALARMS'!$Q$10:$W$2200,3,FALSE),"")</f>
        <v/>
      </c>
      <c r="AM1971" s="7" t="str">
        <f t="shared" si="524"/>
        <v>10.121.16.134_BARODA CITY 2_S3P9</v>
      </c>
      <c r="AN1971" s="55" t="str">
        <f t="shared" si="525"/>
        <v>10.121.16.8_BARODA CITY 1_S3P9</v>
      </c>
      <c r="AO1971" s="72" t="e">
        <f t="shared" ca="1" si="526"/>
        <v>#VALUE!</v>
      </c>
      <c r="AP1971" s="7" t="str">
        <f>IFERROR(VLOOKUP(Z1971,'PASTE-DL-ALARMS'!$Q$10:$Z$2800,8,FALSE),"")</f>
        <v/>
      </c>
    </row>
    <row r="1972" spans="1:42" x14ac:dyDescent="0.25">
      <c r="A1972" s="20"/>
      <c r="B1972" s="20"/>
      <c r="C1972" s="20" t="str">
        <f>IF(D1972="Critical",MAX($C$8:C1971)+1,"")</f>
        <v/>
      </c>
      <c r="D1972" s="20" t="str">
        <f t="shared" si="510"/>
        <v>-</v>
      </c>
      <c r="E1972" s="20" t="str">
        <f>VLOOKUP('PASTE-DOWN-DL'!F1972,'SSA-CODE'!$D$4:$E$56,2,FALSE)</f>
        <v>AMR</v>
      </c>
      <c r="F1972" s="48" t="str">
        <f t="shared" si="511"/>
        <v>SSA AMR</v>
      </c>
      <c r="G1972" s="48" t="str">
        <f t="shared" si="512"/>
        <v xml:space="preserve">	SSA AMR</v>
      </c>
      <c r="H1972" s="20">
        <v>1963</v>
      </c>
      <c r="I1972" t="s">
        <v>17307</v>
      </c>
      <c r="J1972" t="s">
        <v>6260</v>
      </c>
      <c r="K1972" t="s">
        <v>6275</v>
      </c>
      <c r="L1972" t="s">
        <v>6262</v>
      </c>
      <c r="M1972" t="s">
        <v>6263</v>
      </c>
      <c r="N1972" t="s">
        <v>17308</v>
      </c>
      <c r="O1972" t="s">
        <v>17309</v>
      </c>
      <c r="P1972" t="s">
        <v>6266</v>
      </c>
      <c r="Q1972" t="s">
        <v>7273</v>
      </c>
      <c r="R1972" t="s">
        <v>6279</v>
      </c>
      <c r="S1972" t="s">
        <v>17310</v>
      </c>
      <c r="T1972" t="s">
        <v>6800</v>
      </c>
      <c r="U1972" t="s">
        <v>7199</v>
      </c>
      <c r="V1972" t="s">
        <v>6271</v>
      </c>
      <c r="W1972" t="s">
        <v>17311</v>
      </c>
      <c r="X1972" t="s">
        <v>17312</v>
      </c>
      <c r="Y1972" t="s">
        <v>6269</v>
      </c>
      <c r="Z1972" s="48" t="str">
        <f t="shared" si="513"/>
        <v>SSA AMR-10.121.96.42-Madhav_Farm_1/6-10.121.96.43-Nagrik_BTS_2/5</v>
      </c>
      <c r="AA1972" s="48">
        <f t="shared" si="514"/>
        <v>14</v>
      </c>
      <c r="AB1972" s="48">
        <f t="shared" si="515"/>
        <v>26</v>
      </c>
      <c r="AC1972" s="48">
        <f t="shared" si="516"/>
        <v>14</v>
      </c>
      <c r="AD1972" s="48">
        <f t="shared" si="517"/>
        <v>28</v>
      </c>
      <c r="AE1972" s="48" t="str">
        <f t="shared" si="518"/>
        <v>10.121.96.42</v>
      </c>
      <c r="AF1972" s="42" t="str">
        <f t="shared" si="519"/>
        <v>10.121.96.43</v>
      </c>
      <c r="AG1972" s="7" t="str">
        <f t="shared" si="520"/>
        <v>MADHAV FARM</v>
      </c>
      <c r="AH1972" s="7" t="str">
        <f t="shared" si="521"/>
        <v>NAGRIK BTS A1</v>
      </c>
      <c r="AI1972" s="7" t="str">
        <f t="shared" si="522"/>
        <v>S1P6</v>
      </c>
      <c r="AJ1972" s="7" t="str">
        <f t="shared" si="523"/>
        <v>S2P5</v>
      </c>
      <c r="AK1972" s="7" t="str">
        <f>IFERROR(VLOOKUP(Z1972,'PASTE-DL-ALARMS'!$Q$10:$W$2200,7,FALSE),"")</f>
        <v/>
      </c>
      <c r="AL1972" s="55" t="str">
        <f>IFERROR(VLOOKUP(Z1972,'PASTE-DL-ALARMS'!$Q$10:$W$2200,3,FALSE),"")</f>
        <v/>
      </c>
      <c r="AM1972" s="7" t="str">
        <f t="shared" si="524"/>
        <v>10.121.96.42_MADHAV FARM_S1P6</v>
      </c>
      <c r="AN1972" s="55" t="str">
        <f t="shared" si="525"/>
        <v>10.121.96.43_NAGRIK BTS A1_S2P5</v>
      </c>
      <c r="AO1972" s="72" t="e">
        <f t="shared" ca="1" si="526"/>
        <v>#VALUE!</v>
      </c>
      <c r="AP1972" s="7" t="str">
        <f>IFERROR(VLOOKUP(Z1972,'PASTE-DL-ALARMS'!$Q$10:$Z$2800,8,FALSE),"")</f>
        <v/>
      </c>
    </row>
    <row r="1973" spans="1:42" x14ac:dyDescent="0.25">
      <c r="A1973" s="20"/>
      <c r="B1973" s="20"/>
      <c r="C1973" s="20" t="str">
        <f>IF(D1973="Critical",MAX($C$8:C1972)+1,"")</f>
        <v/>
      </c>
      <c r="D1973" s="20" t="str">
        <f t="shared" si="510"/>
        <v>-</v>
      </c>
      <c r="E1973" s="20" t="str">
        <f>VLOOKUP('PASTE-DOWN-DL'!F1973,'SSA-CODE'!$D$4:$E$56,2,FALSE)</f>
        <v>SEN</v>
      </c>
      <c r="F1973" s="48" t="str">
        <f t="shared" si="511"/>
        <v>SSA SEN</v>
      </c>
      <c r="G1973" s="48" t="str">
        <f t="shared" si="512"/>
        <v xml:space="preserve">	SSA SEN</v>
      </c>
      <c r="H1973" s="20">
        <v>1964</v>
      </c>
      <c r="I1973" t="s">
        <v>17313</v>
      </c>
      <c r="J1973" t="s">
        <v>6260</v>
      </c>
      <c r="K1973" t="s">
        <v>6275</v>
      </c>
      <c r="L1973" t="s">
        <v>6262</v>
      </c>
      <c r="M1973" t="s">
        <v>6263</v>
      </c>
      <c r="N1973" t="s">
        <v>17314</v>
      </c>
      <c r="O1973" t="s">
        <v>17315</v>
      </c>
      <c r="P1973" t="s">
        <v>6266</v>
      </c>
      <c r="Q1973" t="s">
        <v>7771</v>
      </c>
      <c r="R1973" t="s">
        <v>6279</v>
      </c>
      <c r="S1973" t="s">
        <v>6269</v>
      </c>
      <c r="T1973" t="s">
        <v>7260</v>
      </c>
      <c r="U1973" t="s">
        <v>6269</v>
      </c>
      <c r="V1973" t="s">
        <v>6271</v>
      </c>
      <c r="W1973" t="s">
        <v>17316</v>
      </c>
      <c r="X1973" t="s">
        <v>17317</v>
      </c>
      <c r="Y1973" t="s">
        <v>6269</v>
      </c>
      <c r="Z1973" s="48" t="str">
        <f t="shared" si="513"/>
        <v>SSA SEN-10.121.69.65-Surendranagar(GNE) B2_6/4-10.121.99.4-Lakhtar B2_3/2</v>
      </c>
      <c r="AA1973" s="48">
        <f t="shared" si="514"/>
        <v>13</v>
      </c>
      <c r="AB1973" s="48">
        <f t="shared" si="515"/>
        <v>21</v>
      </c>
      <c r="AC1973" s="48">
        <f t="shared" si="516"/>
        <v>14</v>
      </c>
      <c r="AD1973" s="48">
        <f t="shared" si="517"/>
        <v>33</v>
      </c>
      <c r="AE1973" s="48" t="str">
        <f t="shared" si="518"/>
        <v>10.121.99.4</v>
      </c>
      <c r="AF1973" s="42" t="str">
        <f t="shared" si="519"/>
        <v>10.121.69.65</v>
      </c>
      <c r="AG1973" s="7" t="str">
        <f t="shared" si="520"/>
        <v>LAKHTAR</v>
      </c>
      <c r="AH1973" s="7" t="str">
        <f t="shared" si="521"/>
        <v>SURENDRANAGAR(GNE)</v>
      </c>
      <c r="AI1973" s="7" t="str">
        <f t="shared" si="522"/>
        <v>S3P2</v>
      </c>
      <c r="AJ1973" s="7" t="str">
        <f t="shared" si="523"/>
        <v>S6P4</v>
      </c>
      <c r="AK1973" s="7" t="str">
        <f>IFERROR(VLOOKUP(Z1973,'PASTE-DL-ALARMS'!$Q$10:$W$2200,7,FALSE),"")</f>
        <v/>
      </c>
      <c r="AL1973" s="55" t="str">
        <f>IFERROR(VLOOKUP(Z1973,'PASTE-DL-ALARMS'!$Q$10:$W$2200,3,FALSE),"")</f>
        <v/>
      </c>
      <c r="AM1973" s="7" t="str">
        <f t="shared" si="524"/>
        <v>10.121.99.4_LAKHTAR_S3P2</v>
      </c>
      <c r="AN1973" s="55" t="str">
        <f t="shared" si="525"/>
        <v>10.121.69.65_SURENDRANAGAR(GNE)_S6P4</v>
      </c>
      <c r="AO1973" s="72" t="e">
        <f t="shared" ca="1" si="526"/>
        <v>#VALUE!</v>
      </c>
      <c r="AP1973" s="7" t="str">
        <f>IFERROR(VLOOKUP(Z1973,'PASTE-DL-ALARMS'!$Q$10:$Z$2800,8,FALSE),"")</f>
        <v/>
      </c>
    </row>
    <row r="1974" spans="1:42" x14ac:dyDescent="0.25">
      <c r="A1974" s="20"/>
      <c r="B1974" s="20"/>
      <c r="C1974" s="20" t="str">
        <f>IF(D1974="Critical",MAX($C$8:C1973)+1,"")</f>
        <v/>
      </c>
      <c r="D1974" s="20" t="str">
        <f t="shared" si="510"/>
        <v>-</v>
      </c>
      <c r="E1974" s="20" t="str">
        <f>VLOOKUP('PASTE-DOWN-DL'!F1974,'SSA-CODE'!$D$4:$E$56,2,FALSE)</f>
        <v>WTR AM</v>
      </c>
      <c r="F1974" s="48" t="str">
        <f t="shared" si="511"/>
        <v>WTR AM</v>
      </c>
      <c r="G1974" s="48" t="str">
        <f t="shared" si="512"/>
        <v xml:space="preserve">	WTR AM</v>
      </c>
      <c r="H1974" s="20">
        <v>1965</v>
      </c>
      <c r="I1974" t="s">
        <v>17318</v>
      </c>
      <c r="J1974" t="s">
        <v>6466</v>
      </c>
      <c r="K1974" t="s">
        <v>6275</v>
      </c>
      <c r="L1974" t="s">
        <v>6262</v>
      </c>
      <c r="M1974" t="s">
        <v>6263</v>
      </c>
      <c r="N1974" t="s">
        <v>17319</v>
      </c>
      <c r="O1974" t="s">
        <v>17320</v>
      </c>
      <c r="P1974" t="s">
        <v>6266</v>
      </c>
      <c r="Q1974" t="s">
        <v>7840</v>
      </c>
      <c r="R1974" t="s">
        <v>6279</v>
      </c>
      <c r="S1974" t="s">
        <v>17321</v>
      </c>
      <c r="T1974" t="s">
        <v>6770</v>
      </c>
      <c r="U1974" t="s">
        <v>17321</v>
      </c>
      <c r="V1974" t="s">
        <v>6271</v>
      </c>
      <c r="W1974" t="s">
        <v>17322</v>
      </c>
      <c r="X1974" t="s">
        <v>17323</v>
      </c>
      <c r="Y1974" t="s">
        <v>6269</v>
      </c>
      <c r="Z1974" s="48" t="str">
        <f t="shared" si="513"/>
        <v>WTR AM-10.121.15.144-AmBhadraB2_4/10-10.121.17.148-Bhadra2B2_4/10</v>
      </c>
      <c r="AA1974" s="48">
        <f t="shared" si="514"/>
        <v>15</v>
      </c>
      <c r="AB1974" s="48">
        <f t="shared" si="515"/>
        <v>30</v>
      </c>
      <c r="AC1974" s="48">
        <f t="shared" si="516"/>
        <v>15</v>
      </c>
      <c r="AD1974" s="48">
        <f t="shared" si="517"/>
        <v>24</v>
      </c>
      <c r="AE1974" s="48" t="str">
        <f t="shared" si="518"/>
        <v>10.121.15.144</v>
      </c>
      <c r="AF1974" s="42" t="str">
        <f t="shared" si="519"/>
        <v>10.121.16.138</v>
      </c>
      <c r="AG1974" s="7" t="str">
        <f t="shared" si="520"/>
        <v>AM BHADRA(GNE)</v>
      </c>
      <c r="AH1974" s="7" t="str">
        <f t="shared" si="521"/>
        <v>BHADRA 2</v>
      </c>
      <c r="AI1974" s="7" t="str">
        <f t="shared" si="522"/>
        <v>S4P10</v>
      </c>
      <c r="AJ1974" s="7" t="str">
        <f t="shared" si="523"/>
        <v>S4P10</v>
      </c>
      <c r="AK1974" s="7" t="str">
        <f>IFERROR(VLOOKUP(Z1974,'PASTE-DL-ALARMS'!$Q$10:$W$2200,7,FALSE),"")</f>
        <v/>
      </c>
      <c r="AL1974" s="55" t="str">
        <f>IFERROR(VLOOKUP(Z1974,'PASTE-DL-ALARMS'!$Q$10:$W$2200,3,FALSE),"")</f>
        <v/>
      </c>
      <c r="AM1974" s="7" t="str">
        <f t="shared" si="524"/>
        <v>10.121.15.144_AM BHADRA(GNE)_S4P10</v>
      </c>
      <c r="AN1974" s="55" t="str">
        <f t="shared" si="525"/>
        <v>10.121.16.138_BHADRA 2_S4P10</v>
      </c>
      <c r="AO1974" s="72" t="e">
        <f t="shared" ca="1" si="526"/>
        <v>#VALUE!</v>
      </c>
      <c r="AP1974" s="7" t="str">
        <f>IFERROR(VLOOKUP(Z1974,'PASTE-DL-ALARMS'!$Q$10:$Z$2800,8,FALSE),"")</f>
        <v/>
      </c>
    </row>
    <row r="1975" spans="1:42" x14ac:dyDescent="0.25">
      <c r="A1975" s="20"/>
      <c r="B1975" s="20"/>
      <c r="C1975" s="20" t="str">
        <f>IF(D1975="Critical",MAX($C$8:C1974)+1,"")</f>
        <v/>
      </c>
      <c r="D1975" s="20" t="str">
        <f t="shared" si="510"/>
        <v>-</v>
      </c>
      <c r="E1975" s="20" t="str">
        <f>VLOOKUP('PASTE-DOWN-DL'!F1975,'SSA-CODE'!$D$4:$E$56,2,FALSE)</f>
        <v>WTR RJ</v>
      </c>
      <c r="F1975" s="48" t="str">
        <f t="shared" si="511"/>
        <v>WTR RJ</v>
      </c>
      <c r="G1975" s="48" t="str">
        <f t="shared" si="512"/>
        <v xml:space="preserve">	WTR RJ</v>
      </c>
      <c r="H1975" s="20">
        <v>1966</v>
      </c>
      <c r="I1975" t="s">
        <v>17324</v>
      </c>
      <c r="J1975" t="s">
        <v>6260</v>
      </c>
      <c r="K1975" t="s">
        <v>6275</v>
      </c>
      <c r="L1975" t="s">
        <v>6262</v>
      </c>
      <c r="M1975" t="s">
        <v>6263</v>
      </c>
      <c r="N1975" t="s">
        <v>17325</v>
      </c>
      <c r="O1975" t="s">
        <v>17326</v>
      </c>
      <c r="P1975" t="s">
        <v>6266</v>
      </c>
      <c r="Q1975" t="s">
        <v>7266</v>
      </c>
      <c r="R1975" t="s">
        <v>6279</v>
      </c>
      <c r="S1975" t="s">
        <v>6269</v>
      </c>
      <c r="T1975" t="s">
        <v>6602</v>
      </c>
      <c r="U1975" t="s">
        <v>6269</v>
      </c>
      <c r="V1975" t="s">
        <v>6271</v>
      </c>
      <c r="W1975" t="s">
        <v>17327</v>
      </c>
      <c r="X1975" t="s">
        <v>17328</v>
      </c>
      <c r="Y1975" t="s">
        <v>7872</v>
      </c>
      <c r="Z1975" s="48" t="str">
        <f t="shared" si="513"/>
        <v>WTR RJ-10.121.16.138-BHADRA2_S4P3-10.121.69.66-SURENDRANAGAR1_S3P3</v>
      </c>
      <c r="AA1975" s="48">
        <f t="shared" si="514"/>
        <v>14</v>
      </c>
      <c r="AB1975" s="48">
        <f t="shared" si="515"/>
        <v>30</v>
      </c>
      <c r="AC1975" s="48">
        <f t="shared" si="516"/>
        <v>15</v>
      </c>
      <c r="AD1975" s="48">
        <f t="shared" si="517"/>
        <v>24</v>
      </c>
      <c r="AE1975" s="48" t="str">
        <f t="shared" si="518"/>
        <v>10.121.69.66</v>
      </c>
      <c r="AF1975" s="42" t="str">
        <f t="shared" si="519"/>
        <v>10.121.16.138</v>
      </c>
      <c r="AG1975" s="7" t="str">
        <f t="shared" si="520"/>
        <v>SURENDRA NAGAR1</v>
      </c>
      <c r="AH1975" s="7" t="str">
        <f t="shared" si="521"/>
        <v>BHADRA 2</v>
      </c>
      <c r="AI1975" s="7" t="str">
        <f t="shared" si="522"/>
        <v>S3P3</v>
      </c>
      <c r="AJ1975" s="7" t="str">
        <f t="shared" si="523"/>
        <v>S4P3</v>
      </c>
      <c r="AK1975" s="7" t="str">
        <f>IFERROR(VLOOKUP(Z1975,'PASTE-DL-ALARMS'!$Q$10:$W$2200,7,FALSE),"")</f>
        <v/>
      </c>
      <c r="AL1975" s="55" t="str">
        <f>IFERROR(VLOOKUP(Z1975,'PASTE-DL-ALARMS'!$Q$10:$W$2200,3,FALSE),"")</f>
        <v/>
      </c>
      <c r="AM1975" s="7" t="str">
        <f t="shared" si="524"/>
        <v>10.121.69.66_SURENDRA NAGAR1_S3P3</v>
      </c>
      <c r="AN1975" s="55" t="str">
        <f t="shared" si="525"/>
        <v>10.121.16.138_BHADRA 2_S4P3</v>
      </c>
      <c r="AO1975" s="72" t="e">
        <f t="shared" ca="1" si="526"/>
        <v>#VALUE!</v>
      </c>
      <c r="AP1975" s="7" t="str">
        <f>IFERROR(VLOOKUP(Z1975,'PASTE-DL-ALARMS'!$Q$10:$Z$2800,8,FALSE),"")</f>
        <v/>
      </c>
    </row>
    <row r="1976" spans="1:42" x14ac:dyDescent="0.25">
      <c r="A1976" s="20"/>
      <c r="B1976" s="20"/>
      <c r="C1976" s="20" t="str">
        <f>IF(D1976="Critical",MAX($C$8:C1975)+1,"")</f>
        <v/>
      </c>
      <c r="D1976" s="20" t="str">
        <f t="shared" si="510"/>
        <v>-</v>
      </c>
      <c r="E1976" s="20" t="str">
        <f>VLOOKUP('PASTE-DOWN-DL'!F1976,'SSA-CODE'!$D$4:$E$56,2,FALSE)</f>
        <v>BCH</v>
      </c>
      <c r="F1976" s="48" t="str">
        <f t="shared" si="511"/>
        <v>SSA BCH</v>
      </c>
      <c r="G1976" s="48" t="str">
        <f t="shared" si="512"/>
        <v xml:space="preserve">	SSA BCH</v>
      </c>
      <c r="H1976" s="20">
        <v>1967</v>
      </c>
      <c r="I1976" t="s">
        <v>17329</v>
      </c>
      <c r="J1976" t="s">
        <v>6260</v>
      </c>
      <c r="K1976" t="s">
        <v>6275</v>
      </c>
      <c r="L1976" t="s">
        <v>6262</v>
      </c>
      <c r="M1976" t="s">
        <v>6263</v>
      </c>
      <c r="N1976" t="s">
        <v>17331</v>
      </c>
      <c r="O1976" t="s">
        <v>17330</v>
      </c>
      <c r="P1976" t="s">
        <v>6266</v>
      </c>
      <c r="Q1976" t="s">
        <v>6851</v>
      </c>
      <c r="R1976" t="s">
        <v>6279</v>
      </c>
      <c r="S1976" t="s">
        <v>17332</v>
      </c>
      <c r="T1976" t="s">
        <v>6321</v>
      </c>
      <c r="U1976" t="s">
        <v>7400</v>
      </c>
      <c r="V1976" t="s">
        <v>6271</v>
      </c>
      <c r="W1976" t="s">
        <v>17333</v>
      </c>
      <c r="X1976" t="s">
        <v>17334</v>
      </c>
      <c r="Y1976" t="s">
        <v>6269</v>
      </c>
      <c r="Z1976" s="48" t="str">
        <f t="shared" si="513"/>
        <v>SSA BCH-10.121.16.7-Hansot_4/3-10.121.24.214-Kudadra_2/5</v>
      </c>
      <c r="AA1976" s="48">
        <f t="shared" si="514"/>
        <v>15</v>
      </c>
      <c r="AB1976" s="48">
        <f t="shared" si="515"/>
        <v>23</v>
      </c>
      <c r="AC1976" s="48">
        <f t="shared" si="516"/>
        <v>13</v>
      </c>
      <c r="AD1976" s="48">
        <f t="shared" si="517"/>
        <v>20</v>
      </c>
      <c r="AE1976" s="48" t="str">
        <f t="shared" si="518"/>
        <v>10.121.24.214</v>
      </c>
      <c r="AF1976" s="42" t="str">
        <f t="shared" si="519"/>
        <v>10.121.16.7</v>
      </c>
      <c r="AG1976" s="7" t="str">
        <f t="shared" si="520"/>
        <v>KUDADRA</v>
      </c>
      <c r="AH1976" s="7" t="str">
        <f t="shared" si="521"/>
        <v>Hansot</v>
      </c>
      <c r="AI1976" s="7" t="str">
        <f t="shared" si="522"/>
        <v>S2P5</v>
      </c>
      <c r="AJ1976" s="7" t="str">
        <f t="shared" si="523"/>
        <v>S4P3</v>
      </c>
      <c r="AK1976" s="7" t="str">
        <f>IFERROR(VLOOKUP(Z1976,'PASTE-DL-ALARMS'!$Q$10:$W$2200,7,FALSE),"")</f>
        <v/>
      </c>
      <c r="AL1976" s="55" t="str">
        <f>IFERROR(VLOOKUP(Z1976,'PASTE-DL-ALARMS'!$Q$10:$W$2200,3,FALSE),"")</f>
        <v/>
      </c>
      <c r="AM1976" s="7" t="str">
        <f t="shared" si="524"/>
        <v>10.121.24.214_KUDADRA_S2P5</v>
      </c>
      <c r="AN1976" s="55" t="str">
        <f t="shared" si="525"/>
        <v>10.121.16.7_Hansot_S4P3</v>
      </c>
      <c r="AO1976" s="72" t="e">
        <f t="shared" ca="1" si="526"/>
        <v>#VALUE!</v>
      </c>
      <c r="AP1976" s="7" t="str">
        <f>IFERROR(VLOOKUP(Z1976,'PASTE-DL-ALARMS'!$Q$10:$Z$2800,8,FALSE),"")</f>
        <v/>
      </c>
    </row>
    <row r="1977" spans="1:42" x14ac:dyDescent="0.25">
      <c r="A1977" s="20"/>
      <c r="B1977" s="20"/>
      <c r="C1977" s="20" t="str">
        <f>IF(D1977="Critical",MAX($C$8:C1976)+1,"")</f>
        <v/>
      </c>
      <c r="D1977" s="20" t="str">
        <f t="shared" si="510"/>
        <v>-</v>
      </c>
      <c r="E1977" s="20" t="str">
        <f>VLOOKUP('PASTE-DOWN-DL'!F1977,'SSA-CODE'!$D$4:$E$56,2,FALSE)</f>
        <v>BUJ</v>
      </c>
      <c r="F1977" s="48" t="str">
        <f t="shared" si="511"/>
        <v>SSA BUJ</v>
      </c>
      <c r="G1977" s="48" t="str">
        <f t="shared" si="512"/>
        <v xml:space="preserve">	SSA BUJ</v>
      </c>
      <c r="H1977" s="20">
        <v>1968</v>
      </c>
      <c r="I1977" t="s">
        <v>17335</v>
      </c>
      <c r="J1977" t="s">
        <v>6260</v>
      </c>
      <c r="K1977" t="s">
        <v>6261</v>
      </c>
      <c r="L1977" t="s">
        <v>6262</v>
      </c>
      <c r="M1977" t="s">
        <v>6263</v>
      </c>
      <c r="N1977" t="s">
        <v>17336</v>
      </c>
      <c r="O1977" t="s">
        <v>17337</v>
      </c>
      <c r="P1977" t="s">
        <v>6266</v>
      </c>
      <c r="Q1977" t="s">
        <v>6343</v>
      </c>
      <c r="R1977" t="s">
        <v>6692</v>
      </c>
      <c r="S1977" t="s">
        <v>17338</v>
      </c>
      <c r="T1977" t="s">
        <v>6770</v>
      </c>
      <c r="U1977" t="s">
        <v>17338</v>
      </c>
      <c r="V1977" t="s">
        <v>6271</v>
      </c>
      <c r="W1977" t="s">
        <v>17339</v>
      </c>
      <c r="X1977" t="s">
        <v>6488</v>
      </c>
      <c r="Y1977" t="s">
        <v>6269</v>
      </c>
      <c r="Z1977" s="48" t="str">
        <f t="shared" si="513"/>
        <v>SSA BUJ-10.121.17.65-BHUJ1(GNE) B2_5/1-10.121.24.65-Bhuj Laltekri(GNE) B2_6/1</v>
      </c>
      <c r="AA1977" s="48">
        <f t="shared" si="514"/>
        <v>14</v>
      </c>
      <c r="AB1977" s="48">
        <f t="shared" si="515"/>
        <v>25</v>
      </c>
      <c r="AC1977" s="48">
        <f t="shared" si="516"/>
        <v>14</v>
      </c>
      <c r="AD1977" s="48">
        <f t="shared" si="517"/>
        <v>33</v>
      </c>
      <c r="AE1977" s="48" t="str">
        <f t="shared" si="518"/>
        <v>10.121.17.65</v>
      </c>
      <c r="AF1977" s="42" t="str">
        <f t="shared" si="519"/>
        <v>10.121.24.65</v>
      </c>
      <c r="AG1977" s="7" t="str">
        <f t="shared" si="520"/>
        <v>BHUJ1(GNE)</v>
      </c>
      <c r="AH1977" s="7" t="str">
        <f t="shared" si="521"/>
        <v>Bhuj Laltekri(GNE)</v>
      </c>
      <c r="AI1977" s="7" t="str">
        <f t="shared" si="522"/>
        <v>S5P1</v>
      </c>
      <c r="AJ1977" s="7" t="str">
        <f t="shared" si="523"/>
        <v>S6P1</v>
      </c>
      <c r="AK1977" s="7" t="str">
        <f>IFERROR(VLOOKUP(Z1977,'PASTE-DL-ALARMS'!$Q$10:$W$2200,7,FALSE),"")</f>
        <v/>
      </c>
      <c r="AL1977" s="55" t="str">
        <f>IFERROR(VLOOKUP(Z1977,'PASTE-DL-ALARMS'!$Q$10:$W$2200,3,FALSE),"")</f>
        <v/>
      </c>
      <c r="AM1977" s="7" t="str">
        <f t="shared" si="524"/>
        <v>10.121.17.65_BHUJ1(GNE)_S5P1</v>
      </c>
      <c r="AN1977" s="55" t="str">
        <f t="shared" si="525"/>
        <v>10.121.24.65_Bhuj Laltekri(GNE)_S6P1</v>
      </c>
      <c r="AO1977" s="72" t="e">
        <f t="shared" ca="1" si="526"/>
        <v>#VALUE!</v>
      </c>
      <c r="AP1977" s="7" t="str">
        <f>IFERROR(VLOOKUP(Z1977,'PASTE-DL-ALARMS'!$Q$10:$Z$2800,8,FALSE),"")</f>
        <v/>
      </c>
    </row>
    <row r="1978" spans="1:42" x14ac:dyDescent="0.25">
      <c r="A1978" s="20"/>
      <c r="B1978" s="20"/>
      <c r="C1978" s="20" t="str">
        <f>IF(D1978="Critical",MAX($C$8:C1977)+1,"")</f>
        <v/>
      </c>
      <c r="D1978" s="20" t="str">
        <f t="shared" si="510"/>
        <v>-</v>
      </c>
      <c r="E1978" s="20" t="str">
        <f>VLOOKUP('PASTE-DOWN-DL'!F1978,'SSA-CODE'!$D$4:$E$56,2,FALSE)</f>
        <v>VAL</v>
      </c>
      <c r="F1978" s="48" t="str">
        <f t="shared" si="511"/>
        <v>SSA VAL</v>
      </c>
      <c r="G1978" s="48" t="str">
        <f t="shared" si="512"/>
        <v xml:space="preserve">	SSA VAL</v>
      </c>
      <c r="H1978" s="20">
        <v>1969</v>
      </c>
      <c r="I1978" t="s">
        <v>17340</v>
      </c>
      <c r="J1978" t="s">
        <v>6260</v>
      </c>
      <c r="K1978" t="s">
        <v>6275</v>
      </c>
      <c r="L1978" t="s">
        <v>6262</v>
      </c>
      <c r="M1978" t="s">
        <v>6263</v>
      </c>
      <c r="N1978" t="s">
        <v>17341</v>
      </c>
      <c r="O1978" t="s">
        <v>17342</v>
      </c>
      <c r="P1978" t="s">
        <v>6266</v>
      </c>
      <c r="Q1978" t="s">
        <v>7300</v>
      </c>
      <c r="R1978" t="s">
        <v>6279</v>
      </c>
      <c r="S1978" t="s">
        <v>17343</v>
      </c>
      <c r="T1978" t="s">
        <v>6425</v>
      </c>
      <c r="U1978" t="s">
        <v>6286</v>
      </c>
      <c r="V1978" t="s">
        <v>6271</v>
      </c>
      <c r="W1978" t="s">
        <v>17344</v>
      </c>
      <c r="X1978" t="s">
        <v>6488</v>
      </c>
      <c r="Y1978" t="s">
        <v>6269</v>
      </c>
      <c r="Z1978" s="48" t="str">
        <f t="shared" si="513"/>
        <v>SSA VAL-10.121.16.88-FADVEL_1/5-10.121.16.72-RANKUWA TE_2/6</v>
      </c>
      <c r="AA1978" s="48">
        <f t="shared" si="514"/>
        <v>14</v>
      </c>
      <c r="AB1978" s="48">
        <f t="shared" si="515"/>
        <v>21</v>
      </c>
      <c r="AC1978" s="48">
        <f t="shared" si="516"/>
        <v>14</v>
      </c>
      <c r="AD1978" s="48">
        <f t="shared" si="517"/>
        <v>25</v>
      </c>
      <c r="AE1978" s="48" t="str">
        <f t="shared" si="518"/>
        <v>10.121.16.88</v>
      </c>
      <c r="AF1978" s="42" t="str">
        <f t="shared" si="519"/>
        <v>10.121.16.72</v>
      </c>
      <c r="AG1978" s="7" t="str">
        <f t="shared" si="520"/>
        <v>FADVEL</v>
      </c>
      <c r="AH1978" s="7" t="str">
        <f t="shared" si="521"/>
        <v>RANKUWA TE</v>
      </c>
      <c r="AI1978" s="7" t="str">
        <f t="shared" si="522"/>
        <v>S1P5</v>
      </c>
      <c r="AJ1978" s="7" t="str">
        <f t="shared" si="523"/>
        <v>S2P6</v>
      </c>
      <c r="AK1978" s="7" t="str">
        <f>IFERROR(VLOOKUP(Z1978,'PASTE-DL-ALARMS'!$Q$10:$W$2200,7,FALSE),"")</f>
        <v/>
      </c>
      <c r="AL1978" s="55" t="str">
        <f>IFERROR(VLOOKUP(Z1978,'PASTE-DL-ALARMS'!$Q$10:$W$2200,3,FALSE),"")</f>
        <v/>
      </c>
      <c r="AM1978" s="7" t="str">
        <f t="shared" si="524"/>
        <v>10.121.16.88_FADVEL_S1P5</v>
      </c>
      <c r="AN1978" s="55" t="str">
        <f t="shared" si="525"/>
        <v>10.121.16.72_RANKUWA TE_S2P6</v>
      </c>
      <c r="AO1978" s="72" t="e">
        <f t="shared" ca="1" si="526"/>
        <v>#VALUE!</v>
      </c>
      <c r="AP1978" s="7" t="str">
        <f>IFERROR(VLOOKUP(Z1978,'PASTE-DL-ALARMS'!$Q$10:$Z$2800,8,FALSE),"")</f>
        <v/>
      </c>
    </row>
    <row r="1979" spans="1:42" x14ac:dyDescent="0.25">
      <c r="A1979" s="20"/>
      <c r="B1979" s="20"/>
      <c r="C1979" s="20" t="str">
        <f>IF(D1979="Critical",MAX($C$8:C1978)+1,"")</f>
        <v/>
      </c>
      <c r="D1979" s="20" t="str">
        <f t="shared" si="510"/>
        <v>-</v>
      </c>
      <c r="E1979" s="20" t="str">
        <f>VLOOKUP('PASTE-DOWN-DL'!F1979,'SSA-CODE'!$D$4:$E$56,2,FALSE)</f>
        <v>AHD</v>
      </c>
      <c r="F1979" s="48" t="str">
        <f t="shared" si="511"/>
        <v>SSA AM</v>
      </c>
      <c r="G1979" s="48" t="str">
        <f t="shared" si="512"/>
        <v xml:space="preserve">	SSA AM</v>
      </c>
      <c r="H1979" s="20">
        <v>1970</v>
      </c>
      <c r="I1979" t="s">
        <v>17345</v>
      </c>
      <c r="J1979" t="s">
        <v>6260</v>
      </c>
      <c r="K1979" t="s">
        <v>6261</v>
      </c>
      <c r="L1979" t="s">
        <v>6262</v>
      </c>
      <c r="M1979" t="s">
        <v>6263</v>
      </c>
      <c r="N1979" t="s">
        <v>17346</v>
      </c>
      <c r="O1979" t="s">
        <v>17347</v>
      </c>
      <c r="P1979" t="s">
        <v>6266</v>
      </c>
      <c r="Q1979" t="s">
        <v>7217</v>
      </c>
      <c r="R1979" t="s">
        <v>6665</v>
      </c>
      <c r="S1979" t="s">
        <v>6269</v>
      </c>
      <c r="T1979" t="s">
        <v>6602</v>
      </c>
      <c r="U1979" t="s">
        <v>6269</v>
      </c>
      <c r="V1979" t="s">
        <v>6271</v>
      </c>
      <c r="W1979" t="s">
        <v>17348</v>
      </c>
      <c r="X1979" t="s">
        <v>17349</v>
      </c>
      <c r="Y1979" t="s">
        <v>6269</v>
      </c>
      <c r="Z1979" s="48" t="str">
        <f t="shared" si="513"/>
        <v>SSA AM-10.121.18.196-TN705B_NIKOL_B1\S4P1-10.121.18.195-TN705B_NAVA NARODA_B1\S3P1</v>
      </c>
      <c r="AA1979" s="48">
        <f t="shared" si="514"/>
        <v>15</v>
      </c>
      <c r="AB1979" s="48">
        <f t="shared" si="515"/>
        <v>21</v>
      </c>
      <c r="AC1979" s="48">
        <f t="shared" si="516"/>
        <v>15</v>
      </c>
      <c r="AD1979" s="48">
        <f t="shared" si="517"/>
        <v>32</v>
      </c>
      <c r="AE1979" s="48" t="str">
        <f t="shared" si="518"/>
        <v>10.121.18.196</v>
      </c>
      <c r="AF1979" s="42" t="str">
        <f t="shared" si="519"/>
        <v>10.121.18.195</v>
      </c>
      <c r="AG1979" s="7" t="str">
        <f t="shared" si="520"/>
        <v>NIKOL</v>
      </c>
      <c r="AH1979" s="7" t="str">
        <f t="shared" si="521"/>
        <v>BAPA-SITARAM-BTS</v>
      </c>
      <c r="AI1979" s="7" t="str">
        <f t="shared" si="522"/>
        <v>S4P1</v>
      </c>
      <c r="AJ1979" s="7" t="str">
        <f t="shared" si="523"/>
        <v>S3P1</v>
      </c>
      <c r="AK1979" s="7" t="str">
        <f>IFERROR(VLOOKUP(Z1979,'PASTE-DL-ALARMS'!$Q$10:$W$2200,7,FALSE),"")</f>
        <v/>
      </c>
      <c r="AL1979" s="55" t="str">
        <f>IFERROR(VLOOKUP(Z1979,'PASTE-DL-ALARMS'!$Q$10:$W$2200,3,FALSE),"")</f>
        <v/>
      </c>
      <c r="AM1979" s="7" t="str">
        <f t="shared" si="524"/>
        <v>10.121.18.196_NIKOL_S4P1</v>
      </c>
      <c r="AN1979" s="55" t="str">
        <f t="shared" si="525"/>
        <v>10.121.18.195_BAPA-SITARAM-BTS_S3P1</v>
      </c>
      <c r="AO1979" s="72" t="e">
        <f t="shared" ca="1" si="526"/>
        <v>#VALUE!</v>
      </c>
      <c r="AP1979" s="7" t="str">
        <f>IFERROR(VLOOKUP(Z1979,'PASTE-DL-ALARMS'!$Q$10:$Z$2800,8,FALSE),"")</f>
        <v/>
      </c>
    </row>
    <row r="1980" spans="1:42" x14ac:dyDescent="0.25">
      <c r="A1980" s="20"/>
      <c r="B1980" s="20"/>
      <c r="C1980" s="20" t="str">
        <f>IF(D1980="Critical",MAX($C$8:C1979)+1,"")</f>
        <v/>
      </c>
      <c r="D1980" s="20" t="str">
        <f t="shared" si="510"/>
        <v>-</v>
      </c>
      <c r="E1980" s="20" t="str">
        <f>VLOOKUP('PASTE-DOWN-DL'!F1980,'SSA-CODE'!$D$4:$E$56,2,FALSE)</f>
        <v>WTR AM</v>
      </c>
      <c r="F1980" s="48" t="str">
        <f t="shared" si="511"/>
        <v>WTR AM</v>
      </c>
      <c r="G1980" s="48" t="str">
        <f t="shared" si="512"/>
        <v xml:space="preserve">	WTR AM</v>
      </c>
      <c r="H1980" s="20">
        <v>1971</v>
      </c>
      <c r="I1980" t="s">
        <v>17350</v>
      </c>
      <c r="J1980" t="s">
        <v>6260</v>
      </c>
      <c r="K1980" t="s">
        <v>6261</v>
      </c>
      <c r="L1980" t="s">
        <v>6262</v>
      </c>
      <c r="M1980" t="s">
        <v>6263</v>
      </c>
      <c r="N1980" t="s">
        <v>17351</v>
      </c>
      <c r="O1980" t="s">
        <v>17352</v>
      </c>
      <c r="P1980" t="s">
        <v>6266</v>
      </c>
      <c r="Q1980" t="s">
        <v>6850</v>
      </c>
      <c r="R1980" t="s">
        <v>7266</v>
      </c>
      <c r="S1980" t="s">
        <v>6269</v>
      </c>
      <c r="T1980" t="s">
        <v>6559</v>
      </c>
      <c r="U1980" t="s">
        <v>6269</v>
      </c>
      <c r="V1980" t="s">
        <v>6271</v>
      </c>
      <c r="W1980" t="s">
        <v>17353</v>
      </c>
      <c r="X1980" t="s">
        <v>17354</v>
      </c>
      <c r="Y1980" t="s">
        <v>6269</v>
      </c>
      <c r="Z1980" s="48" t="str">
        <f t="shared" si="513"/>
        <v>WTR AM-10.121.15.213-Harij B2_6/1-10.121.15.142-Patan B2_5/1</v>
      </c>
      <c r="AA1980" s="48">
        <f t="shared" si="514"/>
        <v>15</v>
      </c>
      <c r="AB1980" s="48">
        <f t="shared" si="515"/>
        <v>21</v>
      </c>
      <c r="AC1980" s="48">
        <f t="shared" si="516"/>
        <v>15</v>
      </c>
      <c r="AD1980" s="48">
        <f t="shared" si="517"/>
        <v>21</v>
      </c>
      <c r="AE1980" s="48" t="str">
        <f t="shared" si="518"/>
        <v>10.121.15.213</v>
      </c>
      <c r="AF1980" s="42" t="str">
        <f t="shared" si="519"/>
        <v>10.121.15.142</v>
      </c>
      <c r="AG1980" s="7" t="str">
        <f t="shared" si="520"/>
        <v>Harij</v>
      </c>
      <c r="AH1980" s="7" t="str">
        <f t="shared" si="521"/>
        <v>Patan</v>
      </c>
      <c r="AI1980" s="7" t="str">
        <f t="shared" si="522"/>
        <v>S6P1</v>
      </c>
      <c r="AJ1980" s="7" t="str">
        <f t="shared" si="523"/>
        <v>S5P1</v>
      </c>
      <c r="AK1980" s="7" t="str">
        <f>IFERROR(VLOOKUP(Z1980,'PASTE-DL-ALARMS'!$Q$10:$W$2200,7,FALSE),"")</f>
        <v/>
      </c>
      <c r="AL1980" s="55" t="str">
        <f>IFERROR(VLOOKUP(Z1980,'PASTE-DL-ALARMS'!$Q$10:$W$2200,3,FALSE),"")</f>
        <v/>
      </c>
      <c r="AM1980" s="7" t="str">
        <f t="shared" si="524"/>
        <v>10.121.15.213_Harij_S6P1</v>
      </c>
      <c r="AN1980" s="55" t="str">
        <f t="shared" si="525"/>
        <v>10.121.15.142_Patan_S5P1</v>
      </c>
      <c r="AO1980" s="72" t="e">
        <f t="shared" ca="1" si="526"/>
        <v>#VALUE!</v>
      </c>
      <c r="AP1980" s="7" t="str">
        <f>IFERROR(VLOOKUP(Z1980,'PASTE-DL-ALARMS'!$Q$10:$Z$2800,8,FALSE),"")</f>
        <v/>
      </c>
    </row>
    <row r="1981" spans="1:42" x14ac:dyDescent="0.25">
      <c r="A1981" s="20"/>
      <c r="B1981" s="20"/>
      <c r="C1981" s="20" t="str">
        <f>IF(D1981="Critical",MAX($C$8:C1980)+1,"")</f>
        <v/>
      </c>
      <c r="D1981" s="20" t="str">
        <f t="shared" si="510"/>
        <v>-</v>
      </c>
      <c r="E1981" s="20" t="str">
        <f>VLOOKUP('PASTE-DOWN-DL'!F1981,'SSA-CODE'!$D$4:$E$56,2,FALSE)</f>
        <v>JND</v>
      </c>
      <c r="F1981" s="48" t="str">
        <f t="shared" si="511"/>
        <v>SSA JND</v>
      </c>
      <c r="G1981" s="48" t="str">
        <f t="shared" si="512"/>
        <v xml:space="preserve">	SSA JND</v>
      </c>
      <c r="H1981" s="20">
        <v>1972</v>
      </c>
      <c r="I1981" t="s">
        <v>17355</v>
      </c>
      <c r="J1981" t="s">
        <v>6260</v>
      </c>
      <c r="K1981" t="s">
        <v>6261</v>
      </c>
      <c r="L1981" t="s">
        <v>6262</v>
      </c>
      <c r="M1981" t="s">
        <v>6263</v>
      </c>
      <c r="N1981" t="s">
        <v>17356</v>
      </c>
      <c r="O1981" t="s">
        <v>17357</v>
      </c>
      <c r="P1981" t="s">
        <v>6266</v>
      </c>
      <c r="Q1981" t="s">
        <v>6369</v>
      </c>
      <c r="R1981" t="s">
        <v>7053</v>
      </c>
      <c r="S1981" t="s">
        <v>6269</v>
      </c>
      <c r="T1981" t="s">
        <v>6270</v>
      </c>
      <c r="U1981" t="s">
        <v>6269</v>
      </c>
      <c r="V1981" t="s">
        <v>6271</v>
      </c>
      <c r="W1981" t="s">
        <v>17358</v>
      </c>
      <c r="X1981" t="s">
        <v>17359</v>
      </c>
      <c r="Y1981" t="s">
        <v>6269</v>
      </c>
      <c r="Z1981" s="48" t="str">
        <f t="shared" si="513"/>
        <v>SSA JND-10.121.97.207-TN725B_KESHOD_S4P1-10.121.97.201-TN725B_VANTHALI_S3P1</v>
      </c>
      <c r="AA1981" s="48">
        <f t="shared" si="514"/>
        <v>15</v>
      </c>
      <c r="AB1981" s="48">
        <f t="shared" si="515"/>
        <v>24</v>
      </c>
      <c r="AC1981" s="48">
        <f t="shared" si="516"/>
        <v>15</v>
      </c>
      <c r="AD1981" s="48">
        <f t="shared" si="517"/>
        <v>22</v>
      </c>
      <c r="AE1981" s="48" t="str">
        <f t="shared" si="518"/>
        <v>10.121.97.201</v>
      </c>
      <c r="AF1981" s="42" t="str">
        <f t="shared" si="519"/>
        <v>10.121.97.207</v>
      </c>
      <c r="AG1981" s="7" t="str">
        <f t="shared" si="520"/>
        <v>VANTHALI</v>
      </c>
      <c r="AH1981" s="7" t="str">
        <f t="shared" si="521"/>
        <v>KESHOD</v>
      </c>
      <c r="AI1981" s="7" t="str">
        <f t="shared" si="522"/>
        <v>S3P1</v>
      </c>
      <c r="AJ1981" s="7" t="str">
        <f t="shared" si="523"/>
        <v>S4P1</v>
      </c>
      <c r="AK1981" s="7" t="str">
        <f>IFERROR(VLOOKUP(Z1981,'PASTE-DL-ALARMS'!$Q$10:$W$2200,7,FALSE),"")</f>
        <v/>
      </c>
      <c r="AL1981" s="55" t="str">
        <f>IFERROR(VLOOKUP(Z1981,'PASTE-DL-ALARMS'!$Q$10:$W$2200,3,FALSE),"")</f>
        <v/>
      </c>
      <c r="AM1981" s="7" t="str">
        <f t="shared" si="524"/>
        <v>10.121.97.201_VANTHALI_S3P1</v>
      </c>
      <c r="AN1981" s="55" t="str">
        <f t="shared" si="525"/>
        <v>10.121.97.207_KESHOD_S4P1</v>
      </c>
      <c r="AO1981" s="72" t="e">
        <f t="shared" ca="1" si="526"/>
        <v>#VALUE!</v>
      </c>
      <c r="AP1981" s="7" t="str">
        <f>IFERROR(VLOOKUP(Z1981,'PASTE-DL-ALARMS'!$Q$10:$Z$2800,8,FALSE),"")</f>
        <v/>
      </c>
    </row>
    <row r="1982" spans="1:42" x14ac:dyDescent="0.25">
      <c r="A1982" s="20"/>
      <c r="B1982" s="20"/>
      <c r="C1982" s="20" t="str">
        <f>IF(D1982="Critical",MAX($C$8:C1981)+1,"")</f>
        <v/>
      </c>
      <c r="D1982" s="20" t="str">
        <f t="shared" si="510"/>
        <v>-</v>
      </c>
      <c r="E1982" s="20" t="str">
        <f>VLOOKUP('PASTE-DOWN-DL'!F1982,'SSA-CODE'!$D$4:$E$56,2,FALSE)</f>
        <v>BCH</v>
      </c>
      <c r="F1982" s="48" t="str">
        <f t="shared" si="511"/>
        <v>SSA BCH</v>
      </c>
      <c r="G1982" s="48" t="str">
        <f t="shared" si="512"/>
        <v xml:space="preserve">	SSA BCH</v>
      </c>
      <c r="H1982" s="20">
        <v>1973</v>
      </c>
      <c r="I1982" t="s">
        <v>17360</v>
      </c>
      <c r="J1982" t="s">
        <v>6260</v>
      </c>
      <c r="K1982" t="s">
        <v>6275</v>
      </c>
      <c r="L1982" t="s">
        <v>6262</v>
      </c>
      <c r="M1982" t="s">
        <v>6263</v>
      </c>
      <c r="N1982" t="s">
        <v>17362</v>
      </c>
      <c r="O1982" t="s">
        <v>17361</v>
      </c>
      <c r="P1982" t="s">
        <v>6266</v>
      </c>
      <c r="Q1982" t="s">
        <v>6546</v>
      </c>
      <c r="R1982" t="s">
        <v>6279</v>
      </c>
      <c r="S1982" t="s">
        <v>17363</v>
      </c>
      <c r="T1982" t="s">
        <v>6304</v>
      </c>
      <c r="U1982" t="s">
        <v>8581</v>
      </c>
      <c r="V1982" t="s">
        <v>6271</v>
      </c>
      <c r="W1982" t="s">
        <v>17364</v>
      </c>
      <c r="X1982" t="s">
        <v>17365</v>
      </c>
      <c r="Y1982" t="s">
        <v>6269</v>
      </c>
      <c r="Z1982" s="48" t="str">
        <f t="shared" si="513"/>
        <v>SSA BCH-10.121.16.10-Jambusar_5/2-10.121.96.114-Schott_Glass_JBSR_1/5</v>
      </c>
      <c r="AA1982" s="48">
        <f t="shared" si="514"/>
        <v>14</v>
      </c>
      <c r="AB1982" s="48">
        <f t="shared" si="515"/>
        <v>23</v>
      </c>
      <c r="AC1982" s="48">
        <f t="shared" si="516"/>
        <v>15</v>
      </c>
      <c r="AD1982" s="48">
        <f t="shared" si="517"/>
        <v>33</v>
      </c>
      <c r="AE1982" s="48" t="str">
        <f t="shared" si="518"/>
        <v>10.121.16.10</v>
      </c>
      <c r="AF1982" s="42" t="str">
        <f t="shared" si="519"/>
        <v>10.121.96.114</v>
      </c>
      <c r="AG1982" s="7" t="str">
        <f t="shared" si="520"/>
        <v>Jambusar</v>
      </c>
      <c r="AH1982" s="7" t="str">
        <f t="shared" si="521"/>
        <v>SCHOTT GLASS JBSR</v>
      </c>
      <c r="AI1982" s="7" t="str">
        <f t="shared" si="522"/>
        <v>S5P2</v>
      </c>
      <c r="AJ1982" s="7" t="str">
        <f t="shared" si="523"/>
        <v>S1P5</v>
      </c>
      <c r="AK1982" s="7" t="str">
        <f>IFERROR(VLOOKUP(Z1982,'PASTE-DL-ALARMS'!$Q$10:$W$2200,7,FALSE),"")</f>
        <v/>
      </c>
      <c r="AL1982" s="55" t="str">
        <f>IFERROR(VLOOKUP(Z1982,'PASTE-DL-ALARMS'!$Q$10:$W$2200,3,FALSE),"")</f>
        <v/>
      </c>
      <c r="AM1982" s="7" t="str">
        <f t="shared" si="524"/>
        <v>10.121.16.10_Jambusar_S5P2</v>
      </c>
      <c r="AN1982" s="55" t="str">
        <f t="shared" si="525"/>
        <v>10.121.96.114_SCHOTT GLASS JBSR_S1P5</v>
      </c>
      <c r="AO1982" s="72" t="e">
        <f t="shared" ca="1" si="526"/>
        <v>#VALUE!</v>
      </c>
      <c r="AP1982" s="7" t="str">
        <f>IFERROR(VLOOKUP(Z1982,'PASTE-DL-ALARMS'!$Q$10:$Z$2800,8,FALSE),"")</f>
        <v/>
      </c>
    </row>
    <row r="1983" spans="1:42" x14ac:dyDescent="0.25">
      <c r="A1983" s="20"/>
      <c r="B1983" s="20"/>
      <c r="C1983" s="20" t="str">
        <f>IF(D1983="Critical",MAX($C$8:C1982)+1,"")</f>
        <v/>
      </c>
      <c r="D1983" s="20" t="str">
        <f t="shared" si="510"/>
        <v>-</v>
      </c>
      <c r="E1983" s="20" t="str">
        <f>VLOOKUP('PASTE-DOWN-DL'!F1983,'SSA-CODE'!$D$4:$E$56,2,FALSE)</f>
        <v>SRT</v>
      </c>
      <c r="F1983" s="48" t="str">
        <f t="shared" si="511"/>
        <v>SSA SR</v>
      </c>
      <c r="G1983" s="48" t="str">
        <f t="shared" si="512"/>
        <v xml:space="preserve">	SSA SR</v>
      </c>
      <c r="H1983" s="20">
        <v>1974</v>
      </c>
      <c r="I1983" t="s">
        <v>17366</v>
      </c>
      <c r="J1983" t="s">
        <v>6260</v>
      </c>
      <c r="K1983" t="s">
        <v>6275</v>
      </c>
      <c r="L1983" t="s">
        <v>6262</v>
      </c>
      <c r="M1983" t="s">
        <v>6263</v>
      </c>
      <c r="N1983" t="s">
        <v>17367</v>
      </c>
      <c r="O1983" t="s">
        <v>17368</v>
      </c>
      <c r="P1983" t="s">
        <v>6266</v>
      </c>
      <c r="Q1983" t="s">
        <v>6408</v>
      </c>
      <c r="R1983" t="s">
        <v>7033</v>
      </c>
      <c r="S1983" t="s">
        <v>8350</v>
      </c>
      <c r="T1983" t="s">
        <v>6471</v>
      </c>
      <c r="U1983" t="s">
        <v>7026</v>
      </c>
      <c r="V1983" t="s">
        <v>6271</v>
      </c>
      <c r="W1983" t="s">
        <v>17369</v>
      </c>
      <c r="X1983" t="s">
        <v>17370</v>
      </c>
      <c r="Y1983" t="s">
        <v>6269</v>
      </c>
      <c r="Z1983" s="48" t="str">
        <f t="shared" si="513"/>
        <v>SSA SR-10.121.19.221-SOHAGIYA TOUR VST-10.121.19.207-VASTADEVDI</v>
      </c>
      <c r="AA1983" s="48">
        <f t="shared" si="514"/>
        <v>15</v>
      </c>
      <c r="AB1983" s="48">
        <f t="shared" si="515"/>
        <v>33</v>
      </c>
      <c r="AC1983" s="48">
        <f t="shared" si="516"/>
        <v>15</v>
      </c>
      <c r="AD1983" s="48">
        <f t="shared" si="517"/>
        <v>26</v>
      </c>
      <c r="AE1983" s="48" t="str">
        <f t="shared" si="518"/>
        <v>10.121.19.221</v>
      </c>
      <c r="AF1983" s="42" t="str">
        <f t="shared" si="519"/>
        <v>10.121.19.207</v>
      </c>
      <c r="AG1983" s="7" t="str">
        <f t="shared" si="520"/>
        <v>SOHAGIYA TOUR VST</v>
      </c>
      <c r="AH1983" s="7" t="str">
        <f t="shared" si="521"/>
        <v>VASTADEVDI</v>
      </c>
      <c r="AI1983" s="7" t="str">
        <f t="shared" si="522"/>
        <v>S1P5</v>
      </c>
      <c r="AJ1983" s="7" t="str">
        <f t="shared" si="523"/>
        <v>S1P6</v>
      </c>
      <c r="AK1983" s="7" t="str">
        <f>IFERROR(VLOOKUP(Z1983,'PASTE-DL-ALARMS'!$Q$10:$W$2200,7,FALSE),"")</f>
        <v/>
      </c>
      <c r="AL1983" s="55" t="str">
        <f>IFERROR(VLOOKUP(Z1983,'PASTE-DL-ALARMS'!$Q$10:$W$2200,3,FALSE),"")</f>
        <v/>
      </c>
      <c r="AM1983" s="7" t="str">
        <f t="shared" si="524"/>
        <v>10.121.19.221_SOHAGIYA TOUR VST_S1P5</v>
      </c>
      <c r="AN1983" s="55" t="str">
        <f t="shared" si="525"/>
        <v>10.121.19.207_VASTADEVDI_S1P6</v>
      </c>
      <c r="AO1983" s="72" t="e">
        <f t="shared" ca="1" si="526"/>
        <v>#VALUE!</v>
      </c>
      <c r="AP1983" s="7" t="str">
        <f>IFERROR(VLOOKUP(Z1983,'PASTE-DL-ALARMS'!$Q$10:$Z$2800,8,FALSE),"")</f>
        <v/>
      </c>
    </row>
    <row r="1984" spans="1:42" x14ac:dyDescent="0.25">
      <c r="A1984" s="20"/>
      <c r="B1984" s="20"/>
      <c r="C1984" s="20" t="str">
        <f>IF(D1984="Critical",MAX($C$8:C1983)+1,"")</f>
        <v/>
      </c>
      <c r="D1984" s="20" t="str">
        <f t="shared" si="510"/>
        <v>-</v>
      </c>
      <c r="E1984" s="20" t="str">
        <f>VLOOKUP('PASTE-DOWN-DL'!F1984,'SSA-CODE'!$D$4:$E$56,2,FALSE)</f>
        <v>AMR</v>
      </c>
      <c r="F1984" s="48" t="str">
        <f t="shared" si="511"/>
        <v>SSA AMR</v>
      </c>
      <c r="G1984" s="48" t="str">
        <f t="shared" si="512"/>
        <v xml:space="preserve">	SSA AMR</v>
      </c>
      <c r="H1984" s="20">
        <v>1975</v>
      </c>
      <c r="I1984" t="s">
        <v>17371</v>
      </c>
      <c r="J1984" t="s">
        <v>6260</v>
      </c>
      <c r="K1984" t="s">
        <v>6275</v>
      </c>
      <c r="L1984" t="s">
        <v>6262</v>
      </c>
      <c r="M1984" t="s">
        <v>6263</v>
      </c>
      <c r="N1984" t="s">
        <v>17372</v>
      </c>
      <c r="O1984" t="s">
        <v>17373</v>
      </c>
      <c r="P1984" t="s">
        <v>6266</v>
      </c>
      <c r="Q1984" t="s">
        <v>6302</v>
      </c>
      <c r="R1984" t="s">
        <v>6279</v>
      </c>
      <c r="S1984" t="s">
        <v>17374</v>
      </c>
      <c r="T1984" t="s">
        <v>6304</v>
      </c>
      <c r="U1984" t="s">
        <v>6814</v>
      </c>
      <c r="V1984" t="s">
        <v>6271</v>
      </c>
      <c r="W1984" t="s">
        <v>17375</v>
      </c>
      <c r="X1984" t="s">
        <v>17376</v>
      </c>
      <c r="Y1984" t="s">
        <v>6269</v>
      </c>
      <c r="Z1984" s="48" t="str">
        <f t="shared" si="513"/>
        <v>SSA AMR-10.121.96.37-Teenbatti BTS_2/6-10.121.96.6-Chalala1_3/6</v>
      </c>
      <c r="AA1984" s="48">
        <f t="shared" si="514"/>
        <v>14</v>
      </c>
      <c r="AB1984" s="48">
        <f t="shared" si="515"/>
        <v>28</v>
      </c>
      <c r="AC1984" s="48">
        <f t="shared" si="516"/>
        <v>13</v>
      </c>
      <c r="AD1984" s="48">
        <f t="shared" si="517"/>
        <v>23</v>
      </c>
      <c r="AE1984" s="48" t="str">
        <f t="shared" si="518"/>
        <v>10.121.96.37</v>
      </c>
      <c r="AF1984" s="42" t="str">
        <f t="shared" si="519"/>
        <v>10.121.96.6</v>
      </c>
      <c r="AG1984" s="7" t="str">
        <f t="shared" si="520"/>
        <v>TEENBATTI BTS</v>
      </c>
      <c r="AH1984" s="7" t="str">
        <f t="shared" si="521"/>
        <v>Chalala 1</v>
      </c>
      <c r="AI1984" s="7" t="str">
        <f t="shared" si="522"/>
        <v>S2P6</v>
      </c>
      <c r="AJ1984" s="7" t="str">
        <f t="shared" si="523"/>
        <v>S3P6</v>
      </c>
      <c r="AK1984" s="7" t="str">
        <f>IFERROR(VLOOKUP(Z1984,'PASTE-DL-ALARMS'!$Q$10:$W$2200,7,FALSE),"")</f>
        <v/>
      </c>
      <c r="AL1984" s="55" t="str">
        <f>IFERROR(VLOOKUP(Z1984,'PASTE-DL-ALARMS'!$Q$10:$W$2200,3,FALSE),"")</f>
        <v/>
      </c>
      <c r="AM1984" s="7" t="str">
        <f t="shared" si="524"/>
        <v>10.121.96.37_TEENBATTI BTS_S2P6</v>
      </c>
      <c r="AN1984" s="55" t="str">
        <f t="shared" si="525"/>
        <v>10.121.96.6_Chalala 1_S3P6</v>
      </c>
      <c r="AO1984" s="72" t="e">
        <f t="shared" ca="1" si="526"/>
        <v>#VALUE!</v>
      </c>
      <c r="AP1984" s="7" t="str">
        <f>IFERROR(VLOOKUP(Z1984,'PASTE-DL-ALARMS'!$Q$10:$Z$2800,8,FALSE),"")</f>
        <v/>
      </c>
    </row>
    <row r="1985" spans="1:42" x14ac:dyDescent="0.25">
      <c r="A1985" s="20"/>
      <c r="B1985" s="20"/>
      <c r="C1985" s="20" t="str">
        <f>IF(D1985="Critical",MAX($C$8:C1984)+1,"")</f>
        <v/>
      </c>
      <c r="D1985" s="20" t="str">
        <f t="shared" si="510"/>
        <v>-</v>
      </c>
      <c r="E1985" s="20" t="str">
        <f>VLOOKUP('PASTE-DOWN-DL'!F1985,'SSA-CODE'!$D$4:$E$56,2,FALSE)</f>
        <v>AHD</v>
      </c>
      <c r="F1985" s="48" t="str">
        <f t="shared" si="511"/>
        <v>SSA AM</v>
      </c>
      <c r="G1985" s="48" t="str">
        <f t="shared" si="512"/>
        <v xml:space="preserve">	SSA AM</v>
      </c>
      <c r="H1985" s="20">
        <v>1976</v>
      </c>
      <c r="I1985" t="s">
        <v>17377</v>
      </c>
      <c r="J1985" t="s">
        <v>6260</v>
      </c>
      <c r="K1985" t="s">
        <v>6275</v>
      </c>
      <c r="L1985" t="s">
        <v>6262</v>
      </c>
      <c r="M1985" t="s">
        <v>6263</v>
      </c>
      <c r="N1985" t="s">
        <v>17378</v>
      </c>
      <c r="O1985" t="s">
        <v>17379</v>
      </c>
      <c r="P1985" t="s">
        <v>6266</v>
      </c>
      <c r="Q1985" t="s">
        <v>6529</v>
      </c>
      <c r="R1985" t="s">
        <v>6279</v>
      </c>
      <c r="S1985" t="s">
        <v>17380</v>
      </c>
      <c r="T1985" t="s">
        <v>6313</v>
      </c>
      <c r="U1985" t="s">
        <v>17380</v>
      </c>
      <c r="V1985" t="s">
        <v>6271</v>
      </c>
      <c r="W1985" t="s">
        <v>17381</v>
      </c>
      <c r="X1985" t="s">
        <v>17382</v>
      </c>
      <c r="Y1985" t="s">
        <v>6269</v>
      </c>
      <c r="Z1985" s="48" t="str">
        <f t="shared" si="513"/>
        <v>SSA AM-10.121.18.95-TRINETRA_BHAWAN_1/5-10.121.18.232-SDC GNR_3/2</v>
      </c>
      <c r="AA1985" s="48">
        <f t="shared" si="514"/>
        <v>14</v>
      </c>
      <c r="AB1985" s="48">
        <f t="shared" si="515"/>
        <v>30</v>
      </c>
      <c r="AC1985" s="48">
        <f t="shared" si="516"/>
        <v>15</v>
      </c>
      <c r="AD1985" s="48">
        <f t="shared" si="517"/>
        <v>23</v>
      </c>
      <c r="AE1985" s="48" t="str">
        <f t="shared" si="518"/>
        <v>10.121.18.95</v>
      </c>
      <c r="AF1985" s="42" t="str">
        <f t="shared" si="519"/>
        <v>10.121.18.232</v>
      </c>
      <c r="AG1985" s="7" t="str">
        <f t="shared" si="520"/>
        <v>TRINETRA BHAWAN</v>
      </c>
      <c r="AH1985" s="7" t="str">
        <f t="shared" si="521"/>
        <v>SDC GNR</v>
      </c>
      <c r="AI1985" s="7" t="str">
        <f t="shared" si="522"/>
        <v>S1P5</v>
      </c>
      <c r="AJ1985" s="7" t="str">
        <f t="shared" si="523"/>
        <v>S3P2</v>
      </c>
      <c r="AK1985" s="7" t="str">
        <f>IFERROR(VLOOKUP(Z1985,'PASTE-DL-ALARMS'!$Q$10:$W$2200,7,FALSE),"")</f>
        <v/>
      </c>
      <c r="AL1985" s="55" t="str">
        <f>IFERROR(VLOOKUP(Z1985,'PASTE-DL-ALARMS'!$Q$10:$W$2200,3,FALSE),"")</f>
        <v/>
      </c>
      <c r="AM1985" s="7" t="str">
        <f t="shared" si="524"/>
        <v>10.121.18.95_TRINETRA BHAWAN_S1P5</v>
      </c>
      <c r="AN1985" s="55" t="str">
        <f t="shared" si="525"/>
        <v>10.121.18.232_SDC GNR_S3P2</v>
      </c>
      <c r="AO1985" s="72" t="e">
        <f t="shared" ca="1" si="526"/>
        <v>#VALUE!</v>
      </c>
      <c r="AP1985" s="7" t="str">
        <f>IFERROR(VLOOKUP(Z1985,'PASTE-DL-ALARMS'!$Q$10:$Z$2800,8,FALSE),"")</f>
        <v/>
      </c>
    </row>
    <row r="1986" spans="1:42" x14ac:dyDescent="0.25">
      <c r="A1986" s="20"/>
      <c r="B1986" s="20"/>
      <c r="C1986" s="20" t="str">
        <f>IF(D1986="Critical",MAX($C$8:C1985)+1,"")</f>
        <v/>
      </c>
      <c r="D1986" s="20" t="str">
        <f t="shared" si="510"/>
        <v>-</v>
      </c>
      <c r="E1986" s="20" t="str">
        <f>VLOOKUP('PASTE-DOWN-DL'!F1986,'SSA-CODE'!$D$4:$E$56,2,FALSE)</f>
        <v>BHV</v>
      </c>
      <c r="F1986" s="48" t="str">
        <f t="shared" si="511"/>
        <v>SSA BV</v>
      </c>
      <c r="G1986" s="48" t="str">
        <f t="shared" si="512"/>
        <v xml:space="preserve">	SSA BV</v>
      </c>
      <c r="H1986" s="20">
        <v>1977</v>
      </c>
      <c r="I1986" t="s">
        <v>17383</v>
      </c>
      <c r="J1986" t="s">
        <v>6260</v>
      </c>
      <c r="K1986" t="s">
        <v>6261</v>
      </c>
      <c r="L1986" t="s">
        <v>6262</v>
      </c>
      <c r="M1986" t="s">
        <v>6263</v>
      </c>
      <c r="N1986" t="s">
        <v>17384</v>
      </c>
      <c r="O1986" t="s">
        <v>17385</v>
      </c>
      <c r="P1986" t="s">
        <v>6266</v>
      </c>
      <c r="Q1986" t="s">
        <v>6438</v>
      </c>
      <c r="R1986" t="s">
        <v>6894</v>
      </c>
      <c r="S1986" t="s">
        <v>6269</v>
      </c>
      <c r="T1986" t="s">
        <v>7359</v>
      </c>
      <c r="U1986" t="s">
        <v>6269</v>
      </c>
      <c r="V1986" t="s">
        <v>6271</v>
      </c>
      <c r="W1986" t="s">
        <v>17386</v>
      </c>
      <c r="X1986" t="s">
        <v>17387</v>
      </c>
      <c r="Y1986" t="s">
        <v>6269</v>
      </c>
      <c r="Z1986" s="48" t="str">
        <f t="shared" si="513"/>
        <v>SSA BV-10.121.25.1-TN725B_Panwadi_GNE\S3P1-10.121.25.2-TN705B_Sardarnagar\S4P1</v>
      </c>
      <c r="AA1986" s="48">
        <f t="shared" si="514"/>
        <v>13</v>
      </c>
      <c r="AB1986" s="48">
        <f t="shared" si="515"/>
        <v>26</v>
      </c>
      <c r="AC1986" s="48">
        <f t="shared" si="516"/>
        <v>13</v>
      </c>
      <c r="AD1986" s="48">
        <f t="shared" si="517"/>
        <v>25</v>
      </c>
      <c r="AE1986" s="48" t="str">
        <f t="shared" si="518"/>
        <v>10.121.25.1</v>
      </c>
      <c r="AF1986" s="42" t="str">
        <f t="shared" si="519"/>
        <v>10.121.25.2</v>
      </c>
      <c r="AG1986" s="7" t="str">
        <f t="shared" si="520"/>
        <v>Panwadi(GNE)</v>
      </c>
      <c r="AH1986" s="7" t="str">
        <f t="shared" si="521"/>
        <v>Sardarnagar</v>
      </c>
      <c r="AI1986" s="7" t="str">
        <f t="shared" si="522"/>
        <v>S3P1</v>
      </c>
      <c r="AJ1986" s="7" t="str">
        <f t="shared" si="523"/>
        <v>S4P1</v>
      </c>
      <c r="AK1986" s="7" t="str">
        <f>IFERROR(VLOOKUP(Z1986,'PASTE-DL-ALARMS'!$Q$10:$W$2200,7,FALSE),"")</f>
        <v/>
      </c>
      <c r="AL1986" s="55" t="str">
        <f>IFERROR(VLOOKUP(Z1986,'PASTE-DL-ALARMS'!$Q$10:$W$2200,3,FALSE),"")</f>
        <v/>
      </c>
      <c r="AM1986" s="7" t="str">
        <f t="shared" si="524"/>
        <v>10.121.25.1_Panwadi(GNE)_S3P1</v>
      </c>
      <c r="AN1986" s="55" t="str">
        <f t="shared" si="525"/>
        <v>10.121.25.2_Sardarnagar_S4P1</v>
      </c>
      <c r="AO1986" s="72" t="e">
        <f t="shared" ca="1" si="526"/>
        <v>#VALUE!</v>
      </c>
      <c r="AP1986" s="7" t="str">
        <f>IFERROR(VLOOKUP(Z1986,'PASTE-DL-ALARMS'!$Q$10:$Z$2800,8,FALSE),"")</f>
        <v/>
      </c>
    </row>
    <row r="1987" spans="1:42" x14ac:dyDescent="0.25">
      <c r="A1987" s="20"/>
      <c r="B1987" s="20"/>
      <c r="C1987" s="20" t="str">
        <f>IF(D1987="Critical",MAX($C$8:C1986)+1,"")</f>
        <v/>
      </c>
      <c r="D1987" s="20" t="str">
        <f t="shared" si="510"/>
        <v>-</v>
      </c>
      <c r="E1987" s="20" t="str">
        <f>VLOOKUP('PASTE-DOWN-DL'!F1987,'SSA-CODE'!$D$4:$E$56,2,FALSE)</f>
        <v>BCH</v>
      </c>
      <c r="F1987" s="48" t="str">
        <f t="shared" si="511"/>
        <v>SSA BCH</v>
      </c>
      <c r="G1987" s="48" t="str">
        <f t="shared" si="512"/>
        <v xml:space="preserve">	SSA BCH</v>
      </c>
      <c r="H1987" s="20">
        <v>1978</v>
      </c>
      <c r="I1987" t="s">
        <v>17388</v>
      </c>
      <c r="J1987" t="s">
        <v>6260</v>
      </c>
      <c r="K1987" t="s">
        <v>6275</v>
      </c>
      <c r="L1987" t="s">
        <v>6262</v>
      </c>
      <c r="M1987" t="s">
        <v>6263</v>
      </c>
      <c r="N1987" t="s">
        <v>17389</v>
      </c>
      <c r="O1987" t="s">
        <v>17390</v>
      </c>
      <c r="P1987" t="s">
        <v>6266</v>
      </c>
      <c r="Q1987" t="s">
        <v>6850</v>
      </c>
      <c r="R1987" t="s">
        <v>6279</v>
      </c>
      <c r="S1987" t="s">
        <v>17391</v>
      </c>
      <c r="T1987" t="s">
        <v>6313</v>
      </c>
      <c r="U1987" t="s">
        <v>6269</v>
      </c>
      <c r="V1987" t="s">
        <v>6271</v>
      </c>
      <c r="W1987" t="s">
        <v>17392</v>
      </c>
      <c r="X1987" t="s">
        <v>17393</v>
      </c>
      <c r="Y1987" t="s">
        <v>6269</v>
      </c>
      <c r="Z1987" s="48" t="str">
        <f t="shared" si="513"/>
        <v>SSA BCH-10.121.96.115-CPFGandhar_2/5-10.121.96.75-CHANCHVEL_3/6</v>
      </c>
      <c r="AA1987" s="48">
        <f t="shared" si="514"/>
        <v>14</v>
      </c>
      <c r="AB1987" s="48">
        <f t="shared" si="515"/>
        <v>24</v>
      </c>
      <c r="AC1987" s="48">
        <f t="shared" si="516"/>
        <v>15</v>
      </c>
      <c r="AD1987" s="48">
        <f t="shared" si="517"/>
        <v>26</v>
      </c>
      <c r="AE1987" s="48" t="str">
        <f t="shared" si="518"/>
        <v>10.121.96.75</v>
      </c>
      <c r="AF1987" s="42" t="str">
        <f t="shared" si="519"/>
        <v>10.121.96.115</v>
      </c>
      <c r="AG1987" s="7" t="str">
        <f t="shared" si="520"/>
        <v>CHANCHVEL</v>
      </c>
      <c r="AH1987" s="7" t="str">
        <f t="shared" si="521"/>
        <v>CPFGandhar</v>
      </c>
      <c r="AI1987" s="7" t="str">
        <f t="shared" si="522"/>
        <v>S3P6</v>
      </c>
      <c r="AJ1987" s="7" t="str">
        <f t="shared" si="523"/>
        <v>S2P5</v>
      </c>
      <c r="AK1987" s="7" t="str">
        <f>IFERROR(VLOOKUP(Z1987,'PASTE-DL-ALARMS'!$Q$10:$W$2200,7,FALSE),"")</f>
        <v/>
      </c>
      <c r="AL1987" s="55" t="str">
        <f>IFERROR(VLOOKUP(Z1987,'PASTE-DL-ALARMS'!$Q$10:$W$2200,3,FALSE),"")</f>
        <v/>
      </c>
      <c r="AM1987" s="7" t="str">
        <f t="shared" si="524"/>
        <v>10.121.96.75_CHANCHVEL_S3P6</v>
      </c>
      <c r="AN1987" s="55" t="str">
        <f t="shared" si="525"/>
        <v>10.121.96.115_CPFGandhar_S2P5</v>
      </c>
      <c r="AO1987" s="72" t="e">
        <f t="shared" ca="1" si="526"/>
        <v>#VALUE!</v>
      </c>
      <c r="AP1987" s="7" t="str">
        <f>IFERROR(VLOOKUP(Z1987,'PASTE-DL-ALARMS'!$Q$10:$Z$2800,8,FALSE),"")</f>
        <v/>
      </c>
    </row>
    <row r="1988" spans="1:42" x14ac:dyDescent="0.25">
      <c r="A1988" s="20"/>
      <c r="B1988" s="20"/>
      <c r="C1988" s="20" t="str">
        <f>IF(D1988="Critical",MAX($C$8:C1987)+1,"")</f>
        <v/>
      </c>
      <c r="D1988" s="20" t="str">
        <f t="shared" si="510"/>
        <v>-</v>
      </c>
      <c r="E1988" s="20" t="str">
        <f>VLOOKUP('PASTE-DOWN-DL'!F1988,'SSA-CODE'!$D$4:$E$56,2,FALSE)</f>
        <v>WTR AM</v>
      </c>
      <c r="F1988" s="48" t="str">
        <f t="shared" si="511"/>
        <v>WTR AM</v>
      </c>
      <c r="G1988" s="48" t="str">
        <f t="shared" si="512"/>
        <v xml:space="preserve">	WTR AM</v>
      </c>
      <c r="H1988" s="20">
        <v>1979</v>
      </c>
      <c r="I1988" t="s">
        <v>17394</v>
      </c>
      <c r="J1988" t="s">
        <v>6466</v>
      </c>
      <c r="K1988" t="s">
        <v>6275</v>
      </c>
      <c r="L1988" t="s">
        <v>6262</v>
      </c>
      <c r="M1988" t="s">
        <v>6263</v>
      </c>
      <c r="N1988" t="s">
        <v>17395</v>
      </c>
      <c r="O1988" t="s">
        <v>17396</v>
      </c>
      <c r="P1988" t="s">
        <v>6266</v>
      </c>
      <c r="Q1988" t="s">
        <v>6643</v>
      </c>
      <c r="R1988" t="s">
        <v>6279</v>
      </c>
      <c r="S1988" t="s">
        <v>6269</v>
      </c>
      <c r="T1988" t="s">
        <v>6270</v>
      </c>
      <c r="U1988" t="s">
        <v>6269</v>
      </c>
      <c r="V1988" t="s">
        <v>6271</v>
      </c>
      <c r="W1988" t="s">
        <v>17397</v>
      </c>
      <c r="X1988" t="s">
        <v>17398</v>
      </c>
      <c r="Y1988" t="s">
        <v>6269</v>
      </c>
      <c r="Z1988" s="48" t="str">
        <f t="shared" si="513"/>
        <v>WTR AM-10.121.68.1-TN725B_SURAT_S5P8-10.121.16.5-TN725B_SURAT_S5P8</v>
      </c>
      <c r="AA1988" s="48">
        <f t="shared" si="514"/>
        <v>14</v>
      </c>
      <c r="AB1988" s="48">
        <f t="shared" si="515"/>
        <v>20</v>
      </c>
      <c r="AC1988" s="48">
        <f t="shared" si="516"/>
        <v>13</v>
      </c>
      <c r="AD1988" s="48">
        <f t="shared" si="517"/>
        <v>26</v>
      </c>
      <c r="AE1988" s="48" t="str">
        <f t="shared" si="518"/>
        <v>10.121.100.2</v>
      </c>
      <c r="AF1988" s="42" t="str">
        <f t="shared" si="519"/>
        <v>10.121.68.1</v>
      </c>
      <c r="AG1988" s="7" t="str">
        <f t="shared" si="520"/>
        <v>Surat</v>
      </c>
      <c r="AH1988" s="7" t="str">
        <f t="shared" si="521"/>
        <v>Surat 3(GNE)</v>
      </c>
      <c r="AI1988" s="7" t="str">
        <f t="shared" si="522"/>
        <v>S5P8</v>
      </c>
      <c r="AJ1988" s="7" t="str">
        <f t="shared" si="523"/>
        <v>S5P8</v>
      </c>
      <c r="AK1988" s="7" t="str">
        <f>IFERROR(VLOOKUP(Z1988,'PASTE-DL-ALARMS'!$Q$10:$W$2200,7,FALSE),"")</f>
        <v/>
      </c>
      <c r="AL1988" s="55" t="str">
        <f>IFERROR(VLOOKUP(Z1988,'PASTE-DL-ALARMS'!$Q$10:$W$2200,3,FALSE),"")</f>
        <v/>
      </c>
      <c r="AM1988" s="7" t="str">
        <f t="shared" si="524"/>
        <v>10.121.100.2_Surat_S5P8</v>
      </c>
      <c r="AN1988" s="55" t="str">
        <f t="shared" si="525"/>
        <v>10.121.68.1_Surat 3(GNE)_S5P8</v>
      </c>
      <c r="AO1988" s="72" t="e">
        <f t="shared" ca="1" si="526"/>
        <v>#VALUE!</v>
      </c>
      <c r="AP1988" s="7" t="str">
        <f>IFERROR(VLOOKUP(Z1988,'PASTE-DL-ALARMS'!$Q$10:$Z$2800,8,FALSE),"")</f>
        <v/>
      </c>
    </row>
    <row r="1989" spans="1:42" x14ac:dyDescent="0.25">
      <c r="A1989" s="20"/>
      <c r="B1989" s="20"/>
      <c r="C1989" s="20" t="str">
        <f>IF(D1989="Critical",MAX($C$8:C1988)+1,"")</f>
        <v/>
      </c>
      <c r="D1989" s="20" t="str">
        <f t="shared" si="510"/>
        <v>-</v>
      </c>
      <c r="E1989" s="20" t="str">
        <f>VLOOKUP('PASTE-DOWN-DL'!F1989,'SSA-CODE'!$D$4:$E$56,2,FALSE)</f>
        <v>NDD</v>
      </c>
      <c r="F1989" s="48" t="str">
        <f t="shared" si="511"/>
        <v>SSA NAD</v>
      </c>
      <c r="G1989" s="48" t="str">
        <f t="shared" si="512"/>
        <v xml:space="preserve">	SSA NAD</v>
      </c>
      <c r="H1989" s="20">
        <v>1980</v>
      </c>
      <c r="I1989" t="s">
        <v>17399</v>
      </c>
      <c r="J1989" t="s">
        <v>6260</v>
      </c>
      <c r="K1989" t="s">
        <v>6261</v>
      </c>
      <c r="L1989" t="s">
        <v>6262</v>
      </c>
      <c r="M1989" t="s">
        <v>6263</v>
      </c>
      <c r="N1989" t="s">
        <v>17400</v>
      </c>
      <c r="O1989" t="s">
        <v>17401</v>
      </c>
      <c r="P1989" t="s">
        <v>6266</v>
      </c>
      <c r="Q1989" t="s">
        <v>7273</v>
      </c>
      <c r="R1989" t="s">
        <v>6671</v>
      </c>
      <c r="S1989" t="s">
        <v>6269</v>
      </c>
      <c r="T1989" t="s">
        <v>6313</v>
      </c>
      <c r="U1989" t="s">
        <v>6269</v>
      </c>
      <c r="V1989" t="s">
        <v>6271</v>
      </c>
      <c r="W1989" t="s">
        <v>17402</v>
      </c>
      <c r="X1989" t="s">
        <v>17403</v>
      </c>
      <c r="Y1989" t="s">
        <v>6269</v>
      </c>
      <c r="Z1989" s="48" t="str">
        <f t="shared" si="513"/>
        <v>SSA NAD-10.121.98.65-PETLAD_3/1-10.121.24.225-ANAND(GNE)_5/1</v>
      </c>
      <c r="AA1989" s="48">
        <f t="shared" si="514"/>
        <v>14</v>
      </c>
      <c r="AB1989" s="48">
        <f t="shared" si="515"/>
        <v>21</v>
      </c>
      <c r="AC1989" s="48">
        <f t="shared" si="516"/>
        <v>15</v>
      </c>
      <c r="AD1989" s="48">
        <f t="shared" si="517"/>
        <v>26</v>
      </c>
      <c r="AE1989" s="48" t="str">
        <f t="shared" si="518"/>
        <v>10.121.98.65</v>
      </c>
      <c r="AF1989" s="42" t="str">
        <f t="shared" si="519"/>
        <v>10.121.24.225</v>
      </c>
      <c r="AG1989" s="7" t="str">
        <f t="shared" si="520"/>
        <v>PETLAD</v>
      </c>
      <c r="AH1989" s="7" t="str">
        <f t="shared" si="521"/>
        <v>ANAND(GNE)</v>
      </c>
      <c r="AI1989" s="7" t="str">
        <f t="shared" si="522"/>
        <v>S3P1</v>
      </c>
      <c r="AJ1989" s="7" t="str">
        <f t="shared" si="523"/>
        <v>S5P1</v>
      </c>
      <c r="AK1989" s="7" t="str">
        <f>IFERROR(VLOOKUP(Z1989,'PASTE-DL-ALARMS'!$Q$10:$W$2200,7,FALSE),"")</f>
        <v/>
      </c>
      <c r="AL1989" s="55" t="str">
        <f>IFERROR(VLOOKUP(Z1989,'PASTE-DL-ALARMS'!$Q$10:$W$2200,3,FALSE),"")</f>
        <v/>
      </c>
      <c r="AM1989" s="7" t="str">
        <f t="shared" si="524"/>
        <v>10.121.98.65_PETLAD_S3P1</v>
      </c>
      <c r="AN1989" s="55" t="str">
        <f t="shared" si="525"/>
        <v>10.121.24.225_ANAND(GNE)_S5P1</v>
      </c>
      <c r="AO1989" s="72" t="e">
        <f t="shared" ca="1" si="526"/>
        <v>#VALUE!</v>
      </c>
      <c r="AP1989" s="7" t="str">
        <f>IFERROR(VLOOKUP(Z1989,'PASTE-DL-ALARMS'!$Q$10:$Z$2800,8,FALSE),"")</f>
        <v/>
      </c>
    </row>
    <row r="1990" spans="1:42" x14ac:dyDescent="0.25">
      <c r="A1990" s="20"/>
      <c r="B1990" s="20"/>
      <c r="C1990" s="20" t="str">
        <f>IF(D1990="Critical",MAX($C$8:C1989)+1,"")</f>
        <v/>
      </c>
      <c r="D1990" s="20" t="str">
        <f t="shared" si="510"/>
        <v>-</v>
      </c>
      <c r="E1990" s="20" t="str">
        <f>VLOOKUP('PASTE-DOWN-DL'!F1990,'SSA-CODE'!$D$4:$E$56,2,FALSE)</f>
        <v>VAL</v>
      </c>
      <c r="F1990" s="48" t="str">
        <f t="shared" si="511"/>
        <v>SSA VAL</v>
      </c>
      <c r="G1990" s="48" t="str">
        <f t="shared" si="512"/>
        <v xml:space="preserve">	SSA VAL</v>
      </c>
      <c r="H1990" s="20">
        <v>1981</v>
      </c>
      <c r="I1990" t="s">
        <v>17404</v>
      </c>
      <c r="J1990" t="s">
        <v>6260</v>
      </c>
      <c r="K1990" t="s">
        <v>6275</v>
      </c>
      <c r="L1990" t="s">
        <v>6262</v>
      </c>
      <c r="M1990" t="s">
        <v>6263</v>
      </c>
      <c r="N1990" t="s">
        <v>17405</v>
      </c>
      <c r="O1990" t="s">
        <v>17406</v>
      </c>
      <c r="P1990" t="s">
        <v>6266</v>
      </c>
      <c r="Q1990" t="s">
        <v>6671</v>
      </c>
      <c r="R1990" t="s">
        <v>6279</v>
      </c>
      <c r="S1990" t="s">
        <v>6930</v>
      </c>
      <c r="T1990" t="s">
        <v>6500</v>
      </c>
      <c r="U1990" t="s">
        <v>6931</v>
      </c>
      <c r="V1990" t="s">
        <v>6271</v>
      </c>
      <c r="W1990" t="s">
        <v>17407</v>
      </c>
      <c r="X1990" t="s">
        <v>17408</v>
      </c>
      <c r="Y1990" t="s">
        <v>6269</v>
      </c>
      <c r="Z1990" s="48" t="str">
        <f t="shared" si="513"/>
        <v>SSA VAL-10.121.16.67-NAVASARI_5/5-10.121.16.120-NMC_2/5</v>
      </c>
      <c r="AA1990" s="48">
        <f t="shared" si="514"/>
        <v>14</v>
      </c>
      <c r="AB1990" s="48">
        <f t="shared" si="515"/>
        <v>23</v>
      </c>
      <c r="AC1990" s="48">
        <f t="shared" si="516"/>
        <v>15</v>
      </c>
      <c r="AD1990" s="48">
        <f t="shared" si="517"/>
        <v>26</v>
      </c>
      <c r="AE1990" s="48" t="str">
        <f t="shared" si="518"/>
        <v>10.121.16.67</v>
      </c>
      <c r="AF1990" s="42" t="str">
        <f t="shared" si="519"/>
        <v>10.121.16.120</v>
      </c>
      <c r="AG1990" s="7" t="str">
        <f t="shared" si="520"/>
        <v>NAVASARI</v>
      </c>
      <c r="AH1990" s="7" t="str">
        <f t="shared" si="521"/>
        <v>BOB-RO-NVS</v>
      </c>
      <c r="AI1990" s="7" t="str">
        <f t="shared" si="522"/>
        <v>S5P5</v>
      </c>
      <c r="AJ1990" s="7" t="str">
        <f t="shared" si="523"/>
        <v>S2P5</v>
      </c>
      <c r="AK1990" s="7" t="str">
        <f>IFERROR(VLOOKUP(Z1990,'PASTE-DL-ALARMS'!$Q$10:$W$2200,7,FALSE),"")</f>
        <v/>
      </c>
      <c r="AL1990" s="55" t="str">
        <f>IFERROR(VLOOKUP(Z1990,'PASTE-DL-ALARMS'!$Q$10:$W$2200,3,FALSE),"")</f>
        <v/>
      </c>
      <c r="AM1990" s="7" t="str">
        <f t="shared" si="524"/>
        <v>10.121.16.67_NAVASARI_S5P5</v>
      </c>
      <c r="AN1990" s="55" t="str">
        <f t="shared" si="525"/>
        <v>10.121.16.120_BOB-RO-NVS_S2P5</v>
      </c>
      <c r="AO1990" s="72" t="e">
        <f t="shared" ca="1" si="526"/>
        <v>#VALUE!</v>
      </c>
      <c r="AP1990" s="7" t="str">
        <f>IFERROR(VLOOKUP(Z1990,'PASTE-DL-ALARMS'!$Q$10:$Z$2800,8,FALSE),"")</f>
        <v/>
      </c>
    </row>
    <row r="1991" spans="1:42" x14ac:dyDescent="0.25">
      <c r="A1991" s="20"/>
      <c r="B1991" s="20"/>
      <c r="C1991" s="20" t="str">
        <f>IF(D1991="Critical",MAX($C$8:C1990)+1,"")</f>
        <v/>
      </c>
      <c r="D1991" s="20" t="str">
        <f t="shared" si="510"/>
        <v>-</v>
      </c>
      <c r="E1991" s="20" t="str">
        <f>VLOOKUP('PASTE-DOWN-DL'!F1991,'SSA-CODE'!$D$4:$E$56,2,FALSE)</f>
        <v>WTR AM</v>
      </c>
      <c r="F1991" s="48" t="str">
        <f t="shared" si="511"/>
        <v>WTR AM</v>
      </c>
      <c r="G1991" s="48" t="str">
        <f t="shared" si="512"/>
        <v xml:space="preserve">	WTR AM</v>
      </c>
      <c r="H1991" s="20">
        <v>1982</v>
      </c>
      <c r="I1991" t="s">
        <v>17409</v>
      </c>
      <c r="J1991" t="s">
        <v>6260</v>
      </c>
      <c r="K1991" t="s">
        <v>6275</v>
      </c>
      <c r="L1991" t="s">
        <v>6262</v>
      </c>
      <c r="M1991" t="s">
        <v>6263</v>
      </c>
      <c r="N1991" t="s">
        <v>17411</v>
      </c>
      <c r="O1991" t="s">
        <v>17410</v>
      </c>
      <c r="P1991" t="s">
        <v>6266</v>
      </c>
      <c r="Q1991" t="s">
        <v>6359</v>
      </c>
      <c r="R1991" t="s">
        <v>6279</v>
      </c>
      <c r="S1991" t="s">
        <v>17412</v>
      </c>
      <c r="T1991" t="s">
        <v>6471</v>
      </c>
      <c r="U1991" t="s">
        <v>7857</v>
      </c>
      <c r="V1991" t="s">
        <v>6271</v>
      </c>
      <c r="W1991" t="s">
        <v>17413</v>
      </c>
      <c r="X1991" t="s">
        <v>17414</v>
      </c>
      <c r="Y1991" t="s">
        <v>6269</v>
      </c>
      <c r="Z1991" s="48" t="str">
        <f t="shared" si="513"/>
        <v>WTR AM-10.121.68.94-UNAI_3/4-10.121.68.73-Vansda_3/4</v>
      </c>
      <c r="AA1991" s="48">
        <f t="shared" si="514"/>
        <v>14</v>
      </c>
      <c r="AB1991" s="48">
        <f t="shared" si="515"/>
        <v>19</v>
      </c>
      <c r="AC1991" s="48">
        <f t="shared" si="516"/>
        <v>14</v>
      </c>
      <c r="AD1991" s="48">
        <f t="shared" si="517"/>
        <v>21</v>
      </c>
      <c r="AE1991" s="48" t="str">
        <f t="shared" si="518"/>
        <v>10.121.68.94</v>
      </c>
      <c r="AF1991" s="42" t="str">
        <f t="shared" si="519"/>
        <v>10.121.68.73</v>
      </c>
      <c r="AG1991" s="7" t="str">
        <f t="shared" si="520"/>
        <v>UNAI</v>
      </c>
      <c r="AH1991" s="7" t="str">
        <f t="shared" si="521"/>
        <v>Vansda</v>
      </c>
      <c r="AI1991" s="7" t="str">
        <f t="shared" si="522"/>
        <v>S3P4</v>
      </c>
      <c r="AJ1991" s="7" t="str">
        <f t="shared" si="523"/>
        <v>S3P4</v>
      </c>
      <c r="AK1991" s="7" t="str">
        <f>IFERROR(VLOOKUP(Z1991,'PASTE-DL-ALARMS'!$Q$10:$W$2200,7,FALSE),"")</f>
        <v/>
      </c>
      <c r="AL1991" s="55" t="str">
        <f>IFERROR(VLOOKUP(Z1991,'PASTE-DL-ALARMS'!$Q$10:$W$2200,3,FALSE),"")</f>
        <v/>
      </c>
      <c r="AM1991" s="7" t="str">
        <f t="shared" si="524"/>
        <v>10.121.68.94_UNAI_S3P4</v>
      </c>
      <c r="AN1991" s="55" t="str">
        <f t="shared" si="525"/>
        <v>10.121.68.73_Vansda_S3P4</v>
      </c>
      <c r="AO1991" s="72" t="e">
        <f t="shared" ca="1" si="526"/>
        <v>#VALUE!</v>
      </c>
      <c r="AP1991" s="7" t="str">
        <f>IFERROR(VLOOKUP(Z1991,'PASTE-DL-ALARMS'!$Q$10:$Z$2800,8,FALSE),"")</f>
        <v/>
      </c>
    </row>
    <row r="1992" spans="1:42" x14ac:dyDescent="0.25">
      <c r="A1992" s="20"/>
      <c r="B1992" s="20"/>
      <c r="C1992" s="20" t="str">
        <f>IF(D1992="Critical",MAX($C$8:C1991)+1,"")</f>
        <v/>
      </c>
      <c r="D1992" s="20" t="str">
        <f t="shared" si="510"/>
        <v>-</v>
      </c>
      <c r="E1992" s="20" t="str">
        <f>VLOOKUP('PASTE-DOWN-DL'!F1992,'SSA-CODE'!$D$4:$E$56,2,FALSE)</f>
        <v>VDA</v>
      </c>
      <c r="F1992" s="48" t="str">
        <f t="shared" si="511"/>
        <v>SSA VDR</v>
      </c>
      <c r="G1992" s="48" t="str">
        <f t="shared" si="512"/>
        <v xml:space="preserve">	SSA VDR</v>
      </c>
      <c r="H1992" s="20">
        <v>1983</v>
      </c>
      <c r="I1992" t="s">
        <v>17415</v>
      </c>
      <c r="J1992" t="s">
        <v>6260</v>
      </c>
      <c r="K1992" t="s">
        <v>6261</v>
      </c>
      <c r="L1992" t="s">
        <v>6262</v>
      </c>
      <c r="M1992" t="s">
        <v>6263</v>
      </c>
      <c r="N1992" t="s">
        <v>17416</v>
      </c>
      <c r="O1992" t="s">
        <v>17417</v>
      </c>
      <c r="P1992" t="s">
        <v>6266</v>
      </c>
      <c r="Q1992" t="s">
        <v>6319</v>
      </c>
      <c r="R1992" t="s">
        <v>6279</v>
      </c>
      <c r="S1992" t="s">
        <v>6269</v>
      </c>
      <c r="T1992" t="s">
        <v>6353</v>
      </c>
      <c r="U1992" t="s">
        <v>6417</v>
      </c>
      <c r="V1992" t="s">
        <v>6271</v>
      </c>
      <c r="W1992" t="s">
        <v>17418</v>
      </c>
      <c r="X1992" t="s">
        <v>17419</v>
      </c>
      <c r="Y1992" t="s">
        <v>6269</v>
      </c>
      <c r="Z1992" s="48" t="str">
        <f t="shared" si="513"/>
        <v>SSA VDR-10.121.19.134-TN725B_Fatheganj_B2\S5P1-10.121.19.138-TN725B_City-2_B2\S6P1</v>
      </c>
      <c r="AA1992" s="48">
        <f t="shared" si="514"/>
        <v>15</v>
      </c>
      <c r="AB1992" s="48">
        <f t="shared" si="515"/>
        <v>25</v>
      </c>
      <c r="AC1992" s="48">
        <f t="shared" si="516"/>
        <v>15</v>
      </c>
      <c r="AD1992" s="48">
        <f t="shared" si="517"/>
        <v>21</v>
      </c>
      <c r="AE1992" s="48" t="str">
        <f t="shared" si="518"/>
        <v>10.121.19.134</v>
      </c>
      <c r="AF1992" s="42" t="str">
        <f t="shared" si="519"/>
        <v>10.121.19.138</v>
      </c>
      <c r="AG1992" s="7" t="str">
        <f t="shared" si="520"/>
        <v>FATEHGANJ</v>
      </c>
      <c r="AH1992" s="7" t="str">
        <f t="shared" si="521"/>
        <v>CITY2</v>
      </c>
      <c r="AI1992" s="7" t="str">
        <f t="shared" si="522"/>
        <v>S5P1</v>
      </c>
      <c r="AJ1992" s="7" t="str">
        <f t="shared" si="523"/>
        <v>S6P1</v>
      </c>
      <c r="AK1992" s="7" t="str">
        <f>IFERROR(VLOOKUP(Z1992,'PASTE-DL-ALARMS'!$Q$10:$W$2200,7,FALSE),"")</f>
        <v/>
      </c>
      <c r="AL1992" s="55" t="str">
        <f>IFERROR(VLOOKUP(Z1992,'PASTE-DL-ALARMS'!$Q$10:$W$2200,3,FALSE),"")</f>
        <v/>
      </c>
      <c r="AM1992" s="7" t="str">
        <f t="shared" si="524"/>
        <v>10.121.19.134_FATEHGANJ_S5P1</v>
      </c>
      <c r="AN1992" s="55" t="str">
        <f t="shared" si="525"/>
        <v>10.121.19.138_CITY2_S6P1</v>
      </c>
      <c r="AO1992" s="72" t="e">
        <f t="shared" ca="1" si="526"/>
        <v>#VALUE!</v>
      </c>
      <c r="AP1992" s="7" t="str">
        <f>IFERROR(VLOOKUP(Z1992,'PASTE-DL-ALARMS'!$Q$10:$Z$2800,8,FALSE),"")</f>
        <v/>
      </c>
    </row>
    <row r="1993" spans="1:42" x14ac:dyDescent="0.25">
      <c r="A1993" s="20"/>
      <c r="B1993" s="20"/>
      <c r="C1993" s="20">
        <f>IF(D1993="Critical",MAX($C$8:C1992)+1,"")</f>
        <v>74</v>
      </c>
      <c r="D1993" s="20" t="str">
        <f t="shared" si="510"/>
        <v>Critical</v>
      </c>
      <c r="E1993" s="20" t="str">
        <f>VLOOKUP('PASTE-DOWN-DL'!F1993,'SSA-CODE'!$D$4:$E$56,2,FALSE)</f>
        <v>NDD</v>
      </c>
      <c r="F1993" s="48" t="str">
        <f t="shared" si="511"/>
        <v>SSA NAD</v>
      </c>
      <c r="G1993" s="48" t="str">
        <f t="shared" si="512"/>
        <v xml:space="preserve">	SSA NAD</v>
      </c>
      <c r="H1993" s="20">
        <v>1984</v>
      </c>
      <c r="I1993" t="s">
        <v>17420</v>
      </c>
      <c r="J1993" t="s">
        <v>6260</v>
      </c>
      <c r="K1993" t="s">
        <v>6275</v>
      </c>
      <c r="L1993" t="s">
        <v>6262</v>
      </c>
      <c r="M1993" t="s">
        <v>6263</v>
      </c>
      <c r="N1993" t="s">
        <v>17421</v>
      </c>
      <c r="O1993" t="s">
        <v>17422</v>
      </c>
      <c r="P1993" t="s">
        <v>6484</v>
      </c>
      <c r="Q1993" t="s">
        <v>6876</v>
      </c>
      <c r="R1993" t="s">
        <v>6279</v>
      </c>
      <c r="S1993" t="s">
        <v>6269</v>
      </c>
      <c r="T1993" t="s">
        <v>6540</v>
      </c>
      <c r="U1993" t="s">
        <v>6269</v>
      </c>
      <c r="V1993" t="s">
        <v>6271</v>
      </c>
      <c r="W1993" t="s">
        <v>17423</v>
      </c>
      <c r="X1993" t="s">
        <v>17424</v>
      </c>
      <c r="Y1993" t="s">
        <v>6269</v>
      </c>
      <c r="Z1993" s="48" t="str">
        <f t="shared" si="513"/>
        <v>SSA NAD-10.121.16.247-Nenpur A1_2/5-10.121.16.248-Ghodasar A1_1/5</v>
      </c>
      <c r="AA1993" s="48">
        <f t="shared" si="514"/>
        <v>15</v>
      </c>
      <c r="AB1993" s="48">
        <f t="shared" si="515"/>
        <v>22</v>
      </c>
      <c r="AC1993" s="48">
        <f t="shared" si="516"/>
        <v>15</v>
      </c>
      <c r="AD1993" s="48">
        <f t="shared" si="517"/>
        <v>24</v>
      </c>
      <c r="AE1993" s="48" t="str">
        <f t="shared" si="518"/>
        <v>10.121.16.247</v>
      </c>
      <c r="AF1993" s="42" t="str">
        <f t="shared" si="519"/>
        <v>10.121.16.248</v>
      </c>
      <c r="AG1993" s="7" t="str">
        <f t="shared" si="520"/>
        <v>NENPUR</v>
      </c>
      <c r="AH1993" s="7" t="str">
        <f t="shared" si="521"/>
        <v>GHODASAR</v>
      </c>
      <c r="AI1993" s="7" t="str">
        <f t="shared" si="522"/>
        <v>S2P5</v>
      </c>
      <c r="AJ1993" s="7" t="str">
        <f t="shared" si="523"/>
        <v>S1P5</v>
      </c>
      <c r="AK1993" s="7" t="str">
        <f>IFERROR(VLOOKUP(Z1993,'PASTE-DL-ALARMS'!$Q$10:$W$2200,7,FALSE),"")</f>
        <v>15-05-2026</v>
      </c>
      <c r="AL1993" s="55" t="str">
        <f>IFERROR(VLOOKUP(Z1993,'PASTE-DL-ALARMS'!$Q$10:$W$2200,3,FALSE),"")</f>
        <v>09:30:28</v>
      </c>
      <c r="AM1993" s="7" t="str">
        <f t="shared" si="524"/>
        <v>10.121.16.247_NENPUR_S2P5</v>
      </c>
      <c r="AN1993" s="55" t="str">
        <f t="shared" si="525"/>
        <v>10.121.16.248_GHODASAR_S1P5</v>
      </c>
      <c r="AO1993" s="72">
        <f t="shared" ca="1" si="526"/>
        <v>0</v>
      </c>
      <c r="AP1993" s="7" t="str">
        <f>IFERROR(VLOOKUP(Z1993,'PASTE-DL-ALARMS'!$Q$10:$Z$2800,8,FALSE),"")</f>
        <v xml:space="preserve">	2026/05/15,09:30:28</v>
      </c>
    </row>
    <row r="1994" spans="1:42" x14ac:dyDescent="0.25">
      <c r="A1994" s="20"/>
      <c r="B1994" s="20"/>
      <c r="C1994" s="20" t="str">
        <f>IF(D1994="Critical",MAX($C$8:C1993)+1,"")</f>
        <v/>
      </c>
      <c r="D1994" s="20" t="str">
        <f t="shared" si="510"/>
        <v>-</v>
      </c>
      <c r="E1994" s="20" t="str">
        <f>VLOOKUP('PASTE-DOWN-DL'!F1994,'SSA-CODE'!$D$4:$E$56,2,FALSE)</f>
        <v>WTR RJ</v>
      </c>
      <c r="F1994" s="48" t="str">
        <f t="shared" si="511"/>
        <v>WTR RJ</v>
      </c>
      <c r="G1994" s="48" t="str">
        <f t="shared" si="512"/>
        <v xml:space="preserve">	WTR RJ</v>
      </c>
      <c r="H1994" s="20">
        <v>1985</v>
      </c>
      <c r="I1994" t="s">
        <v>17425</v>
      </c>
      <c r="J1994" t="s">
        <v>6260</v>
      </c>
      <c r="K1994" t="s">
        <v>6261</v>
      </c>
      <c r="L1994" t="s">
        <v>6262</v>
      </c>
      <c r="M1994" t="s">
        <v>6263</v>
      </c>
      <c r="N1994" t="s">
        <v>17426</v>
      </c>
      <c r="O1994" t="s">
        <v>17427</v>
      </c>
      <c r="P1994" t="s">
        <v>6266</v>
      </c>
      <c r="Q1994" t="s">
        <v>6319</v>
      </c>
      <c r="R1994" t="s">
        <v>6279</v>
      </c>
      <c r="S1994" t="s">
        <v>6269</v>
      </c>
      <c r="T1994" t="s">
        <v>6559</v>
      </c>
      <c r="U1994" t="s">
        <v>6269</v>
      </c>
      <c r="V1994" t="s">
        <v>6271</v>
      </c>
      <c r="W1994" t="s">
        <v>17428</v>
      </c>
      <c r="X1994" t="s">
        <v>17429</v>
      </c>
      <c r="Y1994" t="s">
        <v>6269</v>
      </c>
      <c r="Z1994" s="48" t="str">
        <f t="shared" si="513"/>
        <v>WTR RJ-10.121.96.35-Amreli B2_5/1-10.121.17.161-Bhavnagar3 B2_5/1</v>
      </c>
      <c r="AA1994" s="48">
        <f t="shared" si="514"/>
        <v>15</v>
      </c>
      <c r="AB1994" s="48">
        <f t="shared" si="515"/>
        <v>22</v>
      </c>
      <c r="AC1994" s="48">
        <f t="shared" si="516"/>
        <v>15</v>
      </c>
      <c r="AD1994" s="48">
        <f t="shared" si="517"/>
        <v>26</v>
      </c>
      <c r="AE1994" s="48" t="str">
        <f t="shared" si="518"/>
        <v>10.121.17.141</v>
      </c>
      <c r="AF1994" s="42" t="str">
        <f t="shared" si="519"/>
        <v>10.121.17.161</v>
      </c>
      <c r="AG1994" s="7" t="str">
        <f t="shared" si="520"/>
        <v>AMRELI</v>
      </c>
      <c r="AH1994" s="7" t="str">
        <f t="shared" si="521"/>
        <v>BHAVNAGAR3</v>
      </c>
      <c r="AI1994" s="7" t="str">
        <f t="shared" si="522"/>
        <v>S5P1</v>
      </c>
      <c r="AJ1994" s="7" t="str">
        <f t="shared" si="523"/>
        <v>S5P1</v>
      </c>
      <c r="AK1994" s="7" t="str">
        <f>IFERROR(VLOOKUP(Z1994,'PASTE-DL-ALARMS'!$Q$10:$W$2200,7,FALSE),"")</f>
        <v/>
      </c>
      <c r="AL1994" s="55" t="str">
        <f>IFERROR(VLOOKUP(Z1994,'PASTE-DL-ALARMS'!$Q$10:$W$2200,3,FALSE),"")</f>
        <v/>
      </c>
      <c r="AM1994" s="7" t="str">
        <f t="shared" si="524"/>
        <v>10.121.17.141_AMRELI_S5P1</v>
      </c>
      <c r="AN1994" s="55" t="str">
        <f t="shared" si="525"/>
        <v>10.121.17.161_BHAVNAGAR3_S5P1</v>
      </c>
      <c r="AO1994" s="72" t="e">
        <f t="shared" ca="1" si="526"/>
        <v>#VALUE!</v>
      </c>
      <c r="AP1994" s="7" t="str">
        <f>IFERROR(VLOOKUP(Z1994,'PASTE-DL-ALARMS'!$Q$10:$Z$2800,8,FALSE),"")</f>
        <v/>
      </c>
    </row>
    <row r="1995" spans="1:42" x14ac:dyDescent="0.25">
      <c r="A1995" s="20"/>
      <c r="B1995" s="20"/>
      <c r="C1995" s="20" t="str">
        <f>IF(D1995="Critical",MAX($C$8:C1994)+1,"")</f>
        <v/>
      </c>
      <c r="D1995" s="20" t="str">
        <f t="shared" ref="D1995:D2058" si="527">TRIM(CLEAN(P1995))</f>
        <v>-</v>
      </c>
      <c r="E1995" s="20" t="str">
        <f>VLOOKUP('PASTE-DOWN-DL'!F1995,'SSA-CODE'!$D$4:$E$56,2,FALSE)</f>
        <v>SRT</v>
      </c>
      <c r="F1995" s="48" t="str">
        <f t="shared" ref="F1995:F2058" si="528">TRIM(CLEAN(SUBSTITUTE(G1995,CHAR(160)," ")))</f>
        <v>SSA SR</v>
      </c>
      <c r="G1995" s="48" t="str">
        <f t="shared" ref="G1995:G2058" si="529">MID(I1995,1,SEARCH("-",I1995)-1)</f>
        <v xml:space="preserve">	SSA SR</v>
      </c>
      <c r="H1995" s="20">
        <v>1986</v>
      </c>
      <c r="I1995" t="s">
        <v>17430</v>
      </c>
      <c r="J1995" t="s">
        <v>6260</v>
      </c>
      <c r="K1995" t="s">
        <v>6275</v>
      </c>
      <c r="L1995" t="s">
        <v>6262</v>
      </c>
      <c r="M1995" t="s">
        <v>6263</v>
      </c>
      <c r="N1995" t="s">
        <v>17431</v>
      </c>
      <c r="O1995" t="s">
        <v>17432</v>
      </c>
      <c r="P1995" t="s">
        <v>6266</v>
      </c>
      <c r="Q1995" t="s">
        <v>7090</v>
      </c>
      <c r="R1995" t="s">
        <v>7090</v>
      </c>
      <c r="S1995" t="s">
        <v>17433</v>
      </c>
      <c r="T1995" t="s">
        <v>6321</v>
      </c>
      <c r="U1995" t="s">
        <v>17016</v>
      </c>
      <c r="V1995" t="s">
        <v>6271</v>
      </c>
      <c r="W1995" t="s">
        <v>17434</v>
      </c>
      <c r="X1995" t="s">
        <v>17435</v>
      </c>
      <c r="Y1995" t="s">
        <v>6269</v>
      </c>
      <c r="Z1995" s="48" t="str">
        <f t="shared" ref="Z1995:Z2058" si="530">TRIM(CLEAN(I1995))</f>
        <v>SSA SR-10.121.99.205-WTRSURAT_4/4-10.121.100.1-SURAT(GNE)_4/6</v>
      </c>
      <c r="AA1995" s="48">
        <f t="shared" ref="AA1995:AA2058" si="531">SEARCH("_",N1995)</f>
        <v>15</v>
      </c>
      <c r="AB1995" s="48">
        <f t="shared" ref="AB1995:AB2058" si="532">SEARCH("_TN7",N1995)</f>
        <v>24</v>
      </c>
      <c r="AC1995" s="48">
        <f t="shared" ref="AC1995:AC2058" si="533">SEARCH("_",O1995)</f>
        <v>14</v>
      </c>
      <c r="AD1995" s="48">
        <f t="shared" ref="AD1995:AD2058" si="534">SEARCH("_TN7",O1995)</f>
        <v>25</v>
      </c>
      <c r="AE1995" s="48" t="str">
        <f t="shared" ref="AE1995:AE2058" si="535">TRIM(CLEAN(MID(N1995,1,SEARCH("_",N1995)-1)))</f>
        <v>10.121.99.205</v>
      </c>
      <c r="AF1995" s="42" t="str">
        <f t="shared" ref="AF1995:AF2058" si="536">TRIM(CLEAN(MID(O1995,1,SEARCH("_",O1995)-1)))</f>
        <v>10.121.100.1</v>
      </c>
      <c r="AG1995" s="7" t="str">
        <f t="shared" ref="AG1995:AG2058" si="537">MID(N1995,AA1995+1,AB1995-AA1995-1)</f>
        <v>WTRSURAT</v>
      </c>
      <c r="AH1995" s="7" t="str">
        <f t="shared" ref="AH1995:AH2058" si="538">MID(O1995,AC1995+1,AD1995-AC1995-1)</f>
        <v>SURAT(GNE)</v>
      </c>
      <c r="AI1995" s="7" t="str">
        <f t="shared" ref="AI1995:AI2058" si="539">RIGHT(N1995,LEN(N1995)-SEARCH("\",N1995))</f>
        <v>S4P4</v>
      </c>
      <c r="AJ1995" s="7" t="str">
        <f t="shared" ref="AJ1995:AJ2058" si="540">RIGHT(O1995,LEN(O1995)-SEARCH("\",O1995))</f>
        <v>S4P6</v>
      </c>
      <c r="AK1995" s="7" t="str">
        <f>IFERROR(VLOOKUP(Z1995,'PASTE-DL-ALARMS'!$Q$10:$W$2200,7,FALSE),"")</f>
        <v/>
      </c>
      <c r="AL1995" s="55" t="str">
        <f>IFERROR(VLOOKUP(Z1995,'PASTE-DL-ALARMS'!$Q$10:$W$2200,3,FALSE),"")</f>
        <v/>
      </c>
      <c r="AM1995" s="7" t="str">
        <f t="shared" ref="AM1995:AM2058" si="541">CONCATENATE(AE1995,"_",AG1995,"_",AI1995)</f>
        <v>10.121.99.205_WTRSURAT_S4P4</v>
      </c>
      <c r="AN1995" s="55" t="str">
        <f t="shared" ref="AN1995:AN2058" si="542">CONCATENATE(AF1995,"_",AH1995,"_",AJ1995)</f>
        <v>10.121.100.1_SURAT(GNE)_S4P6</v>
      </c>
      <c r="AO1995" s="72" t="e">
        <f t="shared" ref="AO1995:AO2058" ca="1" si="543">$AL$3-AK1995</f>
        <v>#VALUE!</v>
      </c>
      <c r="AP1995" s="7" t="str">
        <f>IFERROR(VLOOKUP(Z1995,'PASTE-DL-ALARMS'!$Q$10:$Z$2800,8,FALSE),"")</f>
        <v/>
      </c>
    </row>
    <row r="1996" spans="1:42" x14ac:dyDescent="0.25">
      <c r="A1996" s="20"/>
      <c r="B1996" s="20"/>
      <c r="C1996" s="20" t="str">
        <f>IF(D1996="Critical",MAX($C$8:C1995)+1,"")</f>
        <v/>
      </c>
      <c r="D1996" s="20" t="str">
        <f t="shared" si="527"/>
        <v>-</v>
      </c>
      <c r="E1996" s="20" t="str">
        <f>VLOOKUP('PASTE-DOWN-DL'!F1996,'SSA-CODE'!$D$4:$E$56,2,FALSE)</f>
        <v>AHD</v>
      </c>
      <c r="F1996" s="48" t="str">
        <f t="shared" si="528"/>
        <v>SSA AM</v>
      </c>
      <c r="G1996" s="48" t="str">
        <f t="shared" si="529"/>
        <v xml:space="preserve">	SSA AM</v>
      </c>
      <c r="H1996" s="20">
        <v>1987</v>
      </c>
      <c r="I1996" t="s">
        <v>17436</v>
      </c>
      <c r="J1996" t="s">
        <v>6260</v>
      </c>
      <c r="K1996" t="s">
        <v>6275</v>
      </c>
      <c r="L1996" t="s">
        <v>6262</v>
      </c>
      <c r="M1996" t="s">
        <v>6263</v>
      </c>
      <c r="N1996" t="s">
        <v>17437</v>
      </c>
      <c r="O1996" t="s">
        <v>17438</v>
      </c>
      <c r="P1996" t="s">
        <v>6266</v>
      </c>
      <c r="Q1996" t="s">
        <v>6742</v>
      </c>
      <c r="R1996" t="s">
        <v>6279</v>
      </c>
      <c r="S1996" t="s">
        <v>9679</v>
      </c>
      <c r="T1996" t="s">
        <v>6770</v>
      </c>
      <c r="U1996" t="s">
        <v>9679</v>
      </c>
      <c r="V1996" t="s">
        <v>6271</v>
      </c>
      <c r="W1996" t="s">
        <v>17439</v>
      </c>
      <c r="X1996" t="s">
        <v>17440</v>
      </c>
      <c r="Y1996" t="s">
        <v>17441</v>
      </c>
      <c r="Z1996" s="48" t="str">
        <f t="shared" si="530"/>
        <v>SSA AM-10.121.18.75-Vasna2_6/2-10.121.18.65-Navrangpura(GNE)_6/2</v>
      </c>
      <c r="AA1996" s="48">
        <f t="shared" si="531"/>
        <v>14</v>
      </c>
      <c r="AB1996" s="48">
        <f t="shared" si="532"/>
        <v>32</v>
      </c>
      <c r="AC1996" s="48">
        <f t="shared" si="533"/>
        <v>14</v>
      </c>
      <c r="AD1996" s="48">
        <f t="shared" si="534"/>
        <v>22</v>
      </c>
      <c r="AE1996" s="48" t="str">
        <f t="shared" si="535"/>
        <v>10.121.18.65</v>
      </c>
      <c r="AF1996" s="42" t="str">
        <f t="shared" si="536"/>
        <v>10.121.18.75</v>
      </c>
      <c r="AG1996" s="7" t="str">
        <f t="shared" si="537"/>
        <v>NAVRANGPURA (GNE)</v>
      </c>
      <c r="AH1996" s="7" t="str">
        <f t="shared" si="538"/>
        <v>VASNA 2</v>
      </c>
      <c r="AI1996" s="7" t="str">
        <f t="shared" si="539"/>
        <v>S6P2</v>
      </c>
      <c r="AJ1996" s="7" t="str">
        <f t="shared" si="540"/>
        <v>S6P2</v>
      </c>
      <c r="AK1996" s="7" t="str">
        <f>IFERROR(VLOOKUP(Z1996,'PASTE-DL-ALARMS'!$Q$10:$W$2200,7,FALSE),"")</f>
        <v/>
      </c>
      <c r="AL1996" s="55" t="str">
        <f>IFERROR(VLOOKUP(Z1996,'PASTE-DL-ALARMS'!$Q$10:$W$2200,3,FALSE),"")</f>
        <v/>
      </c>
      <c r="AM1996" s="7" t="str">
        <f t="shared" si="541"/>
        <v>10.121.18.65_NAVRANGPURA (GNE)_S6P2</v>
      </c>
      <c r="AN1996" s="55" t="str">
        <f t="shared" si="542"/>
        <v>10.121.18.75_VASNA 2_S6P2</v>
      </c>
      <c r="AO1996" s="72" t="e">
        <f t="shared" ca="1" si="543"/>
        <v>#VALUE!</v>
      </c>
      <c r="AP1996" s="7" t="str">
        <f>IFERROR(VLOOKUP(Z1996,'PASTE-DL-ALARMS'!$Q$10:$Z$2800,8,FALSE),"")</f>
        <v/>
      </c>
    </row>
    <row r="1997" spans="1:42" x14ac:dyDescent="0.25">
      <c r="A1997" s="20"/>
      <c r="B1997" s="20"/>
      <c r="C1997" s="20" t="str">
        <f>IF(D1997="Critical",MAX($C$8:C1996)+1,"")</f>
        <v/>
      </c>
      <c r="D1997" s="20" t="str">
        <f t="shared" si="527"/>
        <v>-</v>
      </c>
      <c r="E1997" s="20" t="str">
        <f>VLOOKUP('PASTE-DOWN-DL'!F1997,'SSA-CODE'!$D$4:$E$56,2,FALSE)</f>
        <v>AHD</v>
      </c>
      <c r="F1997" s="48" t="str">
        <f t="shared" si="528"/>
        <v>SSA AM</v>
      </c>
      <c r="G1997" s="48" t="str">
        <f t="shared" si="529"/>
        <v xml:space="preserve">	SSA AM</v>
      </c>
      <c r="H1997" s="20">
        <v>1988</v>
      </c>
      <c r="I1997" t="s">
        <v>17442</v>
      </c>
      <c r="J1997" t="s">
        <v>6260</v>
      </c>
      <c r="K1997" t="s">
        <v>6275</v>
      </c>
      <c r="L1997" t="s">
        <v>6262</v>
      </c>
      <c r="M1997" t="s">
        <v>6263</v>
      </c>
      <c r="N1997" t="s">
        <v>17443</v>
      </c>
      <c r="O1997" t="s">
        <v>17444</v>
      </c>
      <c r="P1997" t="s">
        <v>6266</v>
      </c>
      <c r="Q1997" t="s">
        <v>6267</v>
      </c>
      <c r="R1997" t="s">
        <v>6279</v>
      </c>
      <c r="S1997" t="s">
        <v>17445</v>
      </c>
      <c r="T1997" t="s">
        <v>6770</v>
      </c>
      <c r="U1997" t="s">
        <v>17445</v>
      </c>
      <c r="V1997" t="s">
        <v>6271</v>
      </c>
      <c r="W1997" t="s">
        <v>17446</v>
      </c>
      <c r="X1997" t="s">
        <v>17447</v>
      </c>
      <c r="Y1997" t="s">
        <v>6269</v>
      </c>
      <c r="Z1997" s="48" t="str">
        <f t="shared" si="530"/>
        <v>SSA AM-10.121.17.219-Sales Tax ARD_1/5-10.121.17.195-Ellisbridge_6/6</v>
      </c>
      <c r="AA1997" s="48">
        <f t="shared" si="531"/>
        <v>15</v>
      </c>
      <c r="AB1997" s="48">
        <f t="shared" si="532"/>
        <v>29</v>
      </c>
      <c r="AC1997" s="48">
        <f t="shared" si="533"/>
        <v>15</v>
      </c>
      <c r="AD1997" s="48">
        <f t="shared" si="534"/>
        <v>27</v>
      </c>
      <c r="AE1997" s="48" t="str">
        <f t="shared" si="535"/>
        <v>10.121.17.219</v>
      </c>
      <c r="AF1997" s="42" t="str">
        <f t="shared" si="536"/>
        <v>10.121.17.195</v>
      </c>
      <c r="AG1997" s="7" t="str">
        <f t="shared" si="537"/>
        <v>Sales Tax ARD</v>
      </c>
      <c r="AH1997" s="7" t="str">
        <f t="shared" si="538"/>
        <v>ELLISBRIDGE</v>
      </c>
      <c r="AI1997" s="7" t="str">
        <f t="shared" si="539"/>
        <v>S1P5</v>
      </c>
      <c r="AJ1997" s="7" t="str">
        <f t="shared" si="540"/>
        <v>S6P6</v>
      </c>
      <c r="AK1997" s="7" t="str">
        <f>IFERROR(VLOOKUP(Z1997,'PASTE-DL-ALARMS'!$Q$10:$W$2200,7,FALSE),"")</f>
        <v/>
      </c>
      <c r="AL1997" s="55" t="str">
        <f>IFERROR(VLOOKUP(Z1997,'PASTE-DL-ALARMS'!$Q$10:$W$2200,3,FALSE),"")</f>
        <v/>
      </c>
      <c r="AM1997" s="7" t="str">
        <f t="shared" si="541"/>
        <v>10.121.17.219_Sales Tax ARD_S1P5</v>
      </c>
      <c r="AN1997" s="55" t="str">
        <f t="shared" si="542"/>
        <v>10.121.17.195_ELLISBRIDGE_S6P6</v>
      </c>
      <c r="AO1997" s="72" t="e">
        <f t="shared" ca="1" si="543"/>
        <v>#VALUE!</v>
      </c>
      <c r="AP1997" s="7" t="str">
        <f>IFERROR(VLOOKUP(Z1997,'PASTE-DL-ALARMS'!$Q$10:$Z$2800,8,FALSE),"")</f>
        <v/>
      </c>
    </row>
    <row r="1998" spans="1:42" x14ac:dyDescent="0.25">
      <c r="A1998" s="20"/>
      <c r="B1998" s="20"/>
      <c r="C1998" s="20" t="str">
        <f>IF(D1998="Critical",MAX($C$8:C1997)+1,"")</f>
        <v/>
      </c>
      <c r="D1998" s="20" t="str">
        <f t="shared" si="527"/>
        <v>-</v>
      </c>
      <c r="E1998" s="20" t="str">
        <f>VLOOKUP('PASTE-DOWN-DL'!F1998,'SSA-CODE'!$D$4:$E$56,2,FALSE)</f>
        <v>VDA</v>
      </c>
      <c r="F1998" s="48" t="str">
        <f t="shared" si="528"/>
        <v>SSA VDR</v>
      </c>
      <c r="G1998" s="48" t="str">
        <f t="shared" si="529"/>
        <v xml:space="preserve">	SSA VDR</v>
      </c>
      <c r="H1998" s="20">
        <v>1989</v>
      </c>
      <c r="I1998" t="s">
        <v>17448</v>
      </c>
      <c r="J1998" t="s">
        <v>6260</v>
      </c>
      <c r="K1998" t="s">
        <v>6275</v>
      </c>
      <c r="L1998" t="s">
        <v>6262</v>
      </c>
      <c r="M1998" t="s">
        <v>6263</v>
      </c>
      <c r="N1998" t="s">
        <v>17449</v>
      </c>
      <c r="O1998" t="s">
        <v>17450</v>
      </c>
      <c r="P1998" t="s">
        <v>6266</v>
      </c>
      <c r="Q1998" t="s">
        <v>6916</v>
      </c>
      <c r="R1998" t="s">
        <v>6279</v>
      </c>
      <c r="S1998" t="s">
        <v>17451</v>
      </c>
      <c r="T1998" t="s">
        <v>6425</v>
      </c>
      <c r="U1998" t="s">
        <v>11370</v>
      </c>
      <c r="V1998" t="s">
        <v>6271</v>
      </c>
      <c r="W1998" t="s">
        <v>17452</v>
      </c>
      <c r="X1998" t="s">
        <v>17453</v>
      </c>
      <c r="Y1998" t="s">
        <v>6269</v>
      </c>
      <c r="Z1998" s="48" t="str">
        <f t="shared" si="530"/>
        <v>SSA VDR-10.121.99.165-Vahaanvati_2/5-10.121.19.176-Dheeraj_Sadan_BTS_1/6</v>
      </c>
      <c r="AA1998" s="48">
        <f t="shared" si="531"/>
        <v>15</v>
      </c>
      <c r="AB1998" s="48">
        <f t="shared" si="532"/>
        <v>33</v>
      </c>
      <c r="AC1998" s="48">
        <f t="shared" si="533"/>
        <v>15</v>
      </c>
      <c r="AD1998" s="48">
        <f t="shared" si="534"/>
        <v>25</v>
      </c>
      <c r="AE1998" s="48" t="str">
        <f t="shared" si="535"/>
        <v>10.121.19.176</v>
      </c>
      <c r="AF1998" s="42" t="str">
        <f t="shared" si="536"/>
        <v>10.121.99.165</v>
      </c>
      <c r="AG1998" s="7" t="str">
        <f t="shared" si="537"/>
        <v>Dheeraj Sadan BTS</v>
      </c>
      <c r="AH1998" s="7" t="str">
        <f t="shared" si="538"/>
        <v>VAHANVATI</v>
      </c>
      <c r="AI1998" s="7" t="str">
        <f t="shared" si="539"/>
        <v>S1P6</v>
      </c>
      <c r="AJ1998" s="7" t="str">
        <f t="shared" si="540"/>
        <v>S2P5</v>
      </c>
      <c r="AK1998" s="7" t="str">
        <f>IFERROR(VLOOKUP(Z1998,'PASTE-DL-ALARMS'!$Q$10:$W$2200,7,FALSE),"")</f>
        <v/>
      </c>
      <c r="AL1998" s="55" t="str">
        <f>IFERROR(VLOOKUP(Z1998,'PASTE-DL-ALARMS'!$Q$10:$W$2200,3,FALSE),"")</f>
        <v/>
      </c>
      <c r="AM1998" s="7" t="str">
        <f t="shared" si="541"/>
        <v>10.121.19.176_Dheeraj Sadan BTS_S1P6</v>
      </c>
      <c r="AN1998" s="55" t="str">
        <f t="shared" si="542"/>
        <v>10.121.99.165_VAHANVATI_S2P5</v>
      </c>
      <c r="AO1998" s="72" t="e">
        <f t="shared" ca="1" si="543"/>
        <v>#VALUE!</v>
      </c>
      <c r="AP1998" s="7" t="str">
        <f>IFERROR(VLOOKUP(Z1998,'PASTE-DL-ALARMS'!$Q$10:$Z$2800,8,FALSE),"")</f>
        <v/>
      </c>
    </row>
    <row r="1999" spans="1:42" x14ac:dyDescent="0.25">
      <c r="A1999" s="20"/>
      <c r="B1999" s="20"/>
      <c r="C1999" s="20">
        <f>IF(D1999="Critical",MAX($C$8:C1998)+1,"")</f>
        <v>75</v>
      </c>
      <c r="D1999" s="20" t="str">
        <f t="shared" si="527"/>
        <v>Critical</v>
      </c>
      <c r="E1999" s="20" t="str">
        <f>VLOOKUP('PASTE-DOWN-DL'!F1999,'SSA-CODE'!$D$4:$E$56,2,FALSE)</f>
        <v>HMR</v>
      </c>
      <c r="F1999" s="48" t="str">
        <f t="shared" si="528"/>
        <v>SSA HMR</v>
      </c>
      <c r="G1999" s="48" t="str">
        <f t="shared" si="529"/>
        <v xml:space="preserve">	SSA HMR</v>
      </c>
      <c r="H1999" s="20">
        <v>1990</v>
      </c>
      <c r="I1999" t="s">
        <v>17454</v>
      </c>
      <c r="J1999" t="s">
        <v>6260</v>
      </c>
      <c r="K1999" t="s">
        <v>6275</v>
      </c>
      <c r="L1999" t="s">
        <v>6262</v>
      </c>
      <c r="M1999" t="s">
        <v>6263</v>
      </c>
      <c r="N1999" t="s">
        <v>17455</v>
      </c>
      <c r="O1999" t="s">
        <v>17456</v>
      </c>
      <c r="P1999" t="s">
        <v>6484</v>
      </c>
      <c r="Q1999" t="s">
        <v>6850</v>
      </c>
      <c r="R1999" t="s">
        <v>6279</v>
      </c>
      <c r="S1999" t="s">
        <v>6269</v>
      </c>
      <c r="T1999" t="s">
        <v>7260</v>
      </c>
      <c r="U1999" t="s">
        <v>7531</v>
      </c>
      <c r="V1999" t="s">
        <v>6271</v>
      </c>
      <c r="W1999" t="s">
        <v>17457</v>
      </c>
      <c r="X1999" t="s">
        <v>17458</v>
      </c>
      <c r="Y1999" t="s">
        <v>6269</v>
      </c>
      <c r="Z1999" s="48" t="str">
        <f t="shared" si="530"/>
        <v>SSA HMR-10.121.97.77-PRANTIJ RSU_2/5-10.121.97.78-GADKAN EX _1/5</v>
      </c>
      <c r="AA1999" s="48">
        <f t="shared" si="531"/>
        <v>14</v>
      </c>
      <c r="AB1999" s="48">
        <f t="shared" si="532"/>
        <v>26</v>
      </c>
      <c r="AC1999" s="48">
        <f t="shared" si="533"/>
        <v>14</v>
      </c>
      <c r="AD1999" s="48">
        <f t="shared" si="534"/>
        <v>24</v>
      </c>
      <c r="AE1999" s="48" t="str">
        <f t="shared" si="535"/>
        <v>10.121.97.77</v>
      </c>
      <c r="AF1999" s="42" t="str">
        <f t="shared" si="536"/>
        <v>10.121.97.78</v>
      </c>
      <c r="AG1999" s="7" t="str">
        <f t="shared" si="537"/>
        <v>PRANTIJ RSU</v>
      </c>
      <c r="AH1999" s="7" t="str">
        <f t="shared" si="538"/>
        <v>GADKAN EX</v>
      </c>
      <c r="AI1999" s="7" t="str">
        <f t="shared" si="539"/>
        <v>S2P5</v>
      </c>
      <c r="AJ1999" s="7" t="str">
        <f t="shared" si="540"/>
        <v>S1P5</v>
      </c>
      <c r="AK1999" s="7" t="str">
        <f>IFERROR(VLOOKUP(Z1999,'PASTE-DL-ALARMS'!$Q$10:$W$2200,7,FALSE),"")</f>
        <v>29-03-2026</v>
      </c>
      <c r="AL1999" s="55" t="str">
        <f>IFERROR(VLOOKUP(Z1999,'PASTE-DL-ALARMS'!$Q$10:$W$2200,3,FALSE),"")</f>
        <v>05:29:15</v>
      </c>
      <c r="AM1999" s="7" t="str">
        <f t="shared" si="541"/>
        <v>10.121.97.77_PRANTIJ RSU_S2P5</v>
      </c>
      <c r="AN1999" s="55" t="str">
        <f t="shared" si="542"/>
        <v>10.121.97.78_GADKAN EX_S1P5</v>
      </c>
      <c r="AO1999" s="72">
        <f t="shared" ca="1" si="543"/>
        <v>47</v>
      </c>
      <c r="AP1999" s="7" t="str">
        <f>IFERROR(VLOOKUP(Z1999,'PASTE-DL-ALARMS'!$Q$10:$Z$2800,8,FALSE),"")</f>
        <v xml:space="preserve">	2026/03/29,05:29:15</v>
      </c>
    </row>
    <row r="2000" spans="1:42" x14ac:dyDescent="0.25">
      <c r="A2000" s="20"/>
      <c r="B2000" s="20"/>
      <c r="C2000" s="20" t="str">
        <f>IF(D2000="Critical",MAX($C$8:C1999)+1,"")</f>
        <v/>
      </c>
      <c r="D2000" s="20" t="str">
        <f t="shared" si="527"/>
        <v>-</v>
      </c>
      <c r="E2000" s="20" t="str">
        <f>VLOOKUP('PASTE-DOWN-DL'!F2000,'SSA-CODE'!$D$4:$E$56,2,FALSE)</f>
        <v>BHV</v>
      </c>
      <c r="F2000" s="48" t="str">
        <f t="shared" si="528"/>
        <v>SSA BV</v>
      </c>
      <c r="G2000" s="48" t="str">
        <f t="shared" si="529"/>
        <v xml:space="preserve">	SSA BV</v>
      </c>
      <c r="H2000" s="20">
        <v>1991</v>
      </c>
      <c r="I2000" t="s">
        <v>17459</v>
      </c>
      <c r="J2000" t="s">
        <v>6260</v>
      </c>
      <c r="K2000" t="s">
        <v>6275</v>
      </c>
      <c r="L2000" t="s">
        <v>6262</v>
      </c>
      <c r="M2000" t="s">
        <v>6263</v>
      </c>
      <c r="N2000" t="s">
        <v>17460</v>
      </c>
      <c r="O2000" t="s">
        <v>17461</v>
      </c>
      <c r="P2000" t="s">
        <v>6266</v>
      </c>
      <c r="Q2000" t="s">
        <v>6851</v>
      </c>
      <c r="R2000" t="s">
        <v>6279</v>
      </c>
      <c r="S2000" t="s">
        <v>6269</v>
      </c>
      <c r="T2000" t="s">
        <v>7260</v>
      </c>
      <c r="U2000" t="s">
        <v>6269</v>
      </c>
      <c r="V2000" t="s">
        <v>6271</v>
      </c>
      <c r="W2000" t="s">
        <v>17462</v>
      </c>
      <c r="X2000" t="s">
        <v>17463</v>
      </c>
      <c r="Y2000" t="s">
        <v>6269</v>
      </c>
      <c r="Z2000" s="48" t="str">
        <f t="shared" si="530"/>
        <v>SSA BV-10.121.96.215-TN703B_BHANDARIYA_PH3 1/5-10.121.96.201-TN705B_BUDHEL_B2 3/4</v>
      </c>
      <c r="AA2000" s="48">
        <f t="shared" si="531"/>
        <v>15</v>
      </c>
      <c r="AB2000" s="48">
        <f t="shared" si="532"/>
        <v>26</v>
      </c>
      <c r="AC2000" s="48">
        <f t="shared" si="533"/>
        <v>15</v>
      </c>
      <c r="AD2000" s="48">
        <f t="shared" si="534"/>
        <v>22</v>
      </c>
      <c r="AE2000" s="48" t="str">
        <f t="shared" si="535"/>
        <v>10.121.17.183</v>
      </c>
      <c r="AF2000" s="42" t="str">
        <f t="shared" si="536"/>
        <v>10.121.17.162</v>
      </c>
      <c r="AG2000" s="7" t="str">
        <f t="shared" si="537"/>
        <v>BHANDARIYA</v>
      </c>
      <c r="AH2000" s="7" t="str">
        <f t="shared" si="538"/>
        <v>BUDHEL</v>
      </c>
      <c r="AI2000" s="7" t="str">
        <f t="shared" si="539"/>
        <v>S1P5</v>
      </c>
      <c r="AJ2000" s="7" t="str">
        <f t="shared" si="540"/>
        <v>S3P4</v>
      </c>
      <c r="AK2000" s="7" t="str">
        <f>IFERROR(VLOOKUP(Z2000,'PASTE-DL-ALARMS'!$Q$10:$W$2200,7,FALSE),"")</f>
        <v/>
      </c>
      <c r="AL2000" s="55" t="str">
        <f>IFERROR(VLOOKUP(Z2000,'PASTE-DL-ALARMS'!$Q$10:$W$2200,3,FALSE),"")</f>
        <v/>
      </c>
      <c r="AM2000" s="7" t="str">
        <f t="shared" si="541"/>
        <v>10.121.17.183_BHANDARIYA_S1P5</v>
      </c>
      <c r="AN2000" s="55" t="str">
        <f t="shared" si="542"/>
        <v>10.121.17.162_BUDHEL_S3P4</v>
      </c>
      <c r="AO2000" s="72" t="e">
        <f t="shared" ca="1" si="543"/>
        <v>#VALUE!</v>
      </c>
      <c r="AP2000" s="7" t="str">
        <f>IFERROR(VLOOKUP(Z2000,'PASTE-DL-ALARMS'!$Q$10:$Z$2800,8,FALSE),"")</f>
        <v/>
      </c>
    </row>
    <row r="2001" spans="1:42" x14ac:dyDescent="0.25">
      <c r="A2001" s="20"/>
      <c r="B2001" s="20"/>
      <c r="C2001" s="20" t="str">
        <f>IF(D2001="Critical",MAX($C$8:C2000)+1,"")</f>
        <v/>
      </c>
      <c r="D2001" s="20" t="str">
        <f t="shared" si="527"/>
        <v>-</v>
      </c>
      <c r="E2001" s="20" t="str">
        <f>VLOOKUP('PASTE-DOWN-DL'!F2001,'SSA-CODE'!$D$4:$E$56,2,FALSE)</f>
        <v>WTR RJ</v>
      </c>
      <c r="F2001" s="48" t="str">
        <f t="shared" si="528"/>
        <v>WTR RJ</v>
      </c>
      <c r="G2001" s="48" t="str">
        <f t="shared" si="529"/>
        <v xml:space="preserve">	WTR RJ</v>
      </c>
      <c r="H2001" s="20">
        <v>1992</v>
      </c>
      <c r="I2001" t="s">
        <v>17464</v>
      </c>
      <c r="J2001" t="s">
        <v>6260</v>
      </c>
      <c r="K2001" t="s">
        <v>6261</v>
      </c>
      <c r="L2001" t="s">
        <v>6262</v>
      </c>
      <c r="M2001" t="s">
        <v>6263</v>
      </c>
      <c r="N2001" t="s">
        <v>17465</v>
      </c>
      <c r="O2001" t="s">
        <v>17466</v>
      </c>
      <c r="P2001" t="s">
        <v>6266</v>
      </c>
      <c r="Q2001" t="s">
        <v>6386</v>
      </c>
      <c r="R2001" t="s">
        <v>6285</v>
      </c>
      <c r="S2001" t="s">
        <v>6269</v>
      </c>
      <c r="T2001" t="s">
        <v>6270</v>
      </c>
      <c r="U2001" t="s">
        <v>6269</v>
      </c>
      <c r="V2001" t="s">
        <v>6271</v>
      </c>
      <c r="W2001" t="s">
        <v>17467</v>
      </c>
      <c r="X2001" t="s">
        <v>17468</v>
      </c>
      <c r="Y2001" t="s">
        <v>6269</v>
      </c>
      <c r="Z2001" s="48" t="str">
        <f t="shared" si="530"/>
        <v>WTR RJ-10.121.17.154-TRAPAJ_S3P1-10.121.17.159-TALAJA_S4P1</v>
      </c>
      <c r="AA2001" s="48">
        <f t="shared" si="531"/>
        <v>15</v>
      </c>
      <c r="AB2001" s="48">
        <f t="shared" si="532"/>
        <v>22</v>
      </c>
      <c r="AC2001" s="48">
        <f t="shared" si="533"/>
        <v>15</v>
      </c>
      <c r="AD2001" s="48">
        <f t="shared" si="534"/>
        <v>22</v>
      </c>
      <c r="AE2001" s="48" t="str">
        <f t="shared" si="535"/>
        <v>10.121.17.154</v>
      </c>
      <c r="AF2001" s="42" t="str">
        <f t="shared" si="536"/>
        <v>10.121.17.159</v>
      </c>
      <c r="AG2001" s="7" t="str">
        <f t="shared" si="537"/>
        <v>Trapaj</v>
      </c>
      <c r="AH2001" s="7" t="str">
        <f t="shared" si="538"/>
        <v>TALAJA</v>
      </c>
      <c r="AI2001" s="7" t="str">
        <f t="shared" si="539"/>
        <v>S3P1</v>
      </c>
      <c r="AJ2001" s="7" t="str">
        <f t="shared" si="540"/>
        <v>S4P1</v>
      </c>
      <c r="AK2001" s="7" t="str">
        <f>IFERROR(VLOOKUP(Z2001,'PASTE-DL-ALARMS'!$Q$10:$W$2200,7,FALSE),"")</f>
        <v/>
      </c>
      <c r="AL2001" s="55" t="str">
        <f>IFERROR(VLOOKUP(Z2001,'PASTE-DL-ALARMS'!$Q$10:$W$2200,3,FALSE),"")</f>
        <v/>
      </c>
      <c r="AM2001" s="7" t="str">
        <f t="shared" si="541"/>
        <v>10.121.17.154_Trapaj_S3P1</v>
      </c>
      <c r="AN2001" s="55" t="str">
        <f t="shared" si="542"/>
        <v>10.121.17.159_TALAJA_S4P1</v>
      </c>
      <c r="AO2001" s="72" t="e">
        <f t="shared" ca="1" si="543"/>
        <v>#VALUE!</v>
      </c>
      <c r="AP2001" s="7" t="str">
        <f>IFERROR(VLOOKUP(Z2001,'PASTE-DL-ALARMS'!$Q$10:$Z$2800,8,FALSE),"")</f>
        <v/>
      </c>
    </row>
    <row r="2002" spans="1:42" x14ac:dyDescent="0.25">
      <c r="A2002" s="20"/>
      <c r="B2002" s="20"/>
      <c r="C2002" s="20" t="str">
        <f>IF(D2002="Critical",MAX($C$8:C2001)+1,"")</f>
        <v/>
      </c>
      <c r="D2002" s="20" t="str">
        <f t="shared" si="527"/>
        <v>-</v>
      </c>
      <c r="E2002" s="20" t="str">
        <f>VLOOKUP('PASTE-DOWN-DL'!F2002,'SSA-CODE'!$D$4:$E$56,2,FALSE)</f>
        <v>AHD</v>
      </c>
      <c r="F2002" s="48" t="str">
        <f t="shared" si="528"/>
        <v>SSA AM</v>
      </c>
      <c r="G2002" s="48" t="str">
        <f t="shared" si="529"/>
        <v xml:space="preserve">	SSA AM</v>
      </c>
      <c r="H2002" s="20">
        <v>1993</v>
      </c>
      <c r="I2002" t="s">
        <v>17469</v>
      </c>
      <c r="J2002" t="s">
        <v>6260</v>
      </c>
      <c r="K2002" t="s">
        <v>6261</v>
      </c>
      <c r="L2002" t="s">
        <v>6262</v>
      </c>
      <c r="M2002" t="s">
        <v>6263</v>
      </c>
      <c r="N2002" t="s">
        <v>17470</v>
      </c>
      <c r="O2002" t="s">
        <v>17471</v>
      </c>
      <c r="P2002" t="s">
        <v>6266</v>
      </c>
      <c r="Q2002" t="s">
        <v>6616</v>
      </c>
      <c r="R2002" t="s">
        <v>6278</v>
      </c>
      <c r="S2002" t="s">
        <v>6269</v>
      </c>
      <c r="T2002" t="s">
        <v>6910</v>
      </c>
      <c r="U2002" t="s">
        <v>6269</v>
      </c>
      <c r="V2002" t="s">
        <v>6271</v>
      </c>
      <c r="W2002" t="s">
        <v>17472</v>
      </c>
      <c r="X2002" t="s">
        <v>17473</v>
      </c>
      <c r="Y2002" t="s">
        <v>6269</v>
      </c>
      <c r="Z2002" s="48" t="str">
        <f t="shared" si="530"/>
        <v>SSA AM-10.121.17.198-Naranpura_5/1-10.121.17.200-Naranpura School_3/1</v>
      </c>
      <c r="AA2002" s="48">
        <f t="shared" si="531"/>
        <v>15</v>
      </c>
      <c r="AB2002" s="48">
        <f t="shared" si="532"/>
        <v>25</v>
      </c>
      <c r="AC2002" s="48">
        <f t="shared" si="533"/>
        <v>15</v>
      </c>
      <c r="AD2002" s="48">
        <f t="shared" si="534"/>
        <v>32</v>
      </c>
      <c r="AE2002" s="48" t="str">
        <f t="shared" si="535"/>
        <v>10.121.17.198</v>
      </c>
      <c r="AF2002" s="42" t="str">
        <f t="shared" si="536"/>
        <v>10.121.17.200</v>
      </c>
      <c r="AG2002" s="7" t="str">
        <f t="shared" si="537"/>
        <v>NARANPURA</v>
      </c>
      <c r="AH2002" s="7" t="str">
        <f t="shared" si="538"/>
        <v>NARANPURA SCHOOL</v>
      </c>
      <c r="AI2002" s="7" t="str">
        <f t="shared" si="539"/>
        <v>S5P1</v>
      </c>
      <c r="AJ2002" s="7" t="str">
        <f t="shared" si="540"/>
        <v>S3P1</v>
      </c>
      <c r="AK2002" s="7" t="str">
        <f>IFERROR(VLOOKUP(Z2002,'PASTE-DL-ALARMS'!$Q$10:$W$2200,7,FALSE),"")</f>
        <v/>
      </c>
      <c r="AL2002" s="55" t="str">
        <f>IFERROR(VLOOKUP(Z2002,'PASTE-DL-ALARMS'!$Q$10:$W$2200,3,FALSE),"")</f>
        <v/>
      </c>
      <c r="AM2002" s="7" t="str">
        <f t="shared" si="541"/>
        <v>10.121.17.198_NARANPURA_S5P1</v>
      </c>
      <c r="AN2002" s="55" t="str">
        <f t="shared" si="542"/>
        <v>10.121.17.200_NARANPURA SCHOOL_S3P1</v>
      </c>
      <c r="AO2002" s="72" t="e">
        <f t="shared" ca="1" si="543"/>
        <v>#VALUE!</v>
      </c>
      <c r="AP2002" s="7" t="str">
        <f>IFERROR(VLOOKUP(Z2002,'PASTE-DL-ALARMS'!$Q$10:$Z$2800,8,FALSE),"")</f>
        <v/>
      </c>
    </row>
    <row r="2003" spans="1:42" x14ac:dyDescent="0.25">
      <c r="A2003" s="20"/>
      <c r="B2003" s="20"/>
      <c r="C2003" s="20" t="str">
        <f>IF(D2003="Critical",MAX($C$8:C2002)+1,"")</f>
        <v/>
      </c>
      <c r="D2003" s="20" t="str">
        <f t="shared" si="527"/>
        <v>-</v>
      </c>
      <c r="E2003" s="20" t="str">
        <f>VLOOKUP('PASTE-DOWN-DL'!F2003,'SSA-CODE'!$D$4:$E$56,2,FALSE)</f>
        <v>BCH</v>
      </c>
      <c r="F2003" s="48" t="str">
        <f t="shared" si="528"/>
        <v>SSA BCH</v>
      </c>
      <c r="G2003" s="48" t="str">
        <f t="shared" si="529"/>
        <v xml:space="preserve">	SSA BCH</v>
      </c>
      <c r="H2003" s="20">
        <v>1994</v>
      </c>
      <c r="I2003" t="s">
        <v>17474</v>
      </c>
      <c r="J2003" t="s">
        <v>6260</v>
      </c>
      <c r="K2003" t="s">
        <v>6275</v>
      </c>
      <c r="L2003" t="s">
        <v>6262</v>
      </c>
      <c r="M2003" t="s">
        <v>6263</v>
      </c>
      <c r="N2003" t="s">
        <v>17475</v>
      </c>
      <c r="O2003" t="s">
        <v>17476</v>
      </c>
      <c r="P2003" t="s">
        <v>6266</v>
      </c>
      <c r="Q2003" t="s">
        <v>6311</v>
      </c>
      <c r="R2003" t="s">
        <v>6279</v>
      </c>
      <c r="S2003" t="s">
        <v>11431</v>
      </c>
      <c r="T2003" t="s">
        <v>6345</v>
      </c>
      <c r="U2003" t="s">
        <v>7400</v>
      </c>
      <c r="V2003" t="s">
        <v>6271</v>
      </c>
      <c r="W2003" t="s">
        <v>17477</v>
      </c>
      <c r="X2003" t="s">
        <v>17478</v>
      </c>
      <c r="Y2003" t="s">
        <v>6269</v>
      </c>
      <c r="Z2003" s="48" t="str">
        <f t="shared" si="530"/>
        <v>SSA BCH-10.121.96.105-GujBharuch_CBEC DAHEJ_PH3-10.121.96.106-BIRLA COPPER DAHEJ_PH3</v>
      </c>
      <c r="AA2003" s="48">
        <f t="shared" si="531"/>
        <v>15</v>
      </c>
      <c r="AB2003" s="48">
        <f t="shared" si="532"/>
        <v>26</v>
      </c>
      <c r="AC2003" s="48">
        <f t="shared" si="533"/>
        <v>15</v>
      </c>
      <c r="AD2003" s="48">
        <f t="shared" si="534"/>
        <v>34</v>
      </c>
      <c r="AE2003" s="48" t="str">
        <f t="shared" si="535"/>
        <v>10.121.96.105</v>
      </c>
      <c r="AF2003" s="42" t="str">
        <f t="shared" si="536"/>
        <v>10.121.96.106</v>
      </c>
      <c r="AG2003" s="7" t="str">
        <f t="shared" si="537"/>
        <v>CBEC DAHEJ</v>
      </c>
      <c r="AH2003" s="7" t="str">
        <f t="shared" si="538"/>
        <v>BIRLA COPPER DAHEJ</v>
      </c>
      <c r="AI2003" s="7" t="str">
        <f t="shared" si="539"/>
        <v>S2P5</v>
      </c>
      <c r="AJ2003" s="7" t="str">
        <f t="shared" si="540"/>
        <v>S1P5</v>
      </c>
      <c r="AK2003" s="7" t="str">
        <f>IFERROR(VLOOKUP(Z2003,'PASTE-DL-ALARMS'!$Q$10:$W$2200,7,FALSE),"")</f>
        <v/>
      </c>
      <c r="AL2003" s="55" t="str">
        <f>IFERROR(VLOOKUP(Z2003,'PASTE-DL-ALARMS'!$Q$10:$W$2200,3,FALSE),"")</f>
        <v/>
      </c>
      <c r="AM2003" s="7" t="str">
        <f t="shared" si="541"/>
        <v>10.121.96.105_CBEC DAHEJ_S2P5</v>
      </c>
      <c r="AN2003" s="55" t="str">
        <f t="shared" si="542"/>
        <v>10.121.96.106_BIRLA COPPER DAHEJ_S1P5</v>
      </c>
      <c r="AO2003" s="72" t="e">
        <f t="shared" ca="1" si="543"/>
        <v>#VALUE!</v>
      </c>
      <c r="AP2003" s="7" t="str">
        <f>IFERROR(VLOOKUP(Z2003,'PASTE-DL-ALARMS'!$Q$10:$Z$2800,8,FALSE),"")</f>
        <v/>
      </c>
    </row>
    <row r="2004" spans="1:42" x14ac:dyDescent="0.25">
      <c r="A2004" s="20"/>
      <c r="B2004" s="20"/>
      <c r="C2004" s="20" t="str">
        <f>IF(D2004="Critical",MAX($C$8:C2003)+1,"")</f>
        <v/>
      </c>
      <c r="D2004" s="20" t="str">
        <f t="shared" si="527"/>
        <v>-</v>
      </c>
      <c r="E2004" s="20" t="str">
        <f>VLOOKUP('PASTE-DOWN-DL'!F2004,'SSA-CODE'!$D$4:$E$56,2,FALSE)</f>
        <v>WTR RJ</v>
      </c>
      <c r="F2004" s="48" t="str">
        <f t="shared" si="528"/>
        <v>WTR RJ</v>
      </c>
      <c r="G2004" s="48" t="str">
        <f t="shared" si="529"/>
        <v xml:space="preserve">	WTR RJ</v>
      </c>
      <c r="H2004" s="20">
        <v>1995</v>
      </c>
      <c r="I2004" t="s">
        <v>17479</v>
      </c>
      <c r="J2004" t="s">
        <v>6260</v>
      </c>
      <c r="K2004" t="s">
        <v>6261</v>
      </c>
      <c r="L2004" t="s">
        <v>6262</v>
      </c>
      <c r="M2004" t="s">
        <v>6263</v>
      </c>
      <c r="N2004" t="s">
        <v>17480</v>
      </c>
      <c r="O2004" t="s">
        <v>17481</v>
      </c>
      <c r="P2004" t="s">
        <v>6266</v>
      </c>
      <c r="Q2004" t="s">
        <v>6651</v>
      </c>
      <c r="R2004" t="s">
        <v>6516</v>
      </c>
      <c r="S2004" t="s">
        <v>17482</v>
      </c>
      <c r="T2004" t="s">
        <v>7129</v>
      </c>
      <c r="U2004" t="s">
        <v>6346</v>
      </c>
      <c r="V2004" t="s">
        <v>6271</v>
      </c>
      <c r="W2004" t="s">
        <v>17483</v>
      </c>
      <c r="X2004" t="s">
        <v>17484</v>
      </c>
      <c r="Y2004" t="s">
        <v>6269</v>
      </c>
      <c r="Z2004" s="48" t="str">
        <f t="shared" si="530"/>
        <v>WTR RJ-10.121.17.68-Anjar_B2_3/1-10.121.24.74-Adipur_B2_5/1</v>
      </c>
      <c r="AA2004" s="48">
        <f t="shared" si="531"/>
        <v>14</v>
      </c>
      <c r="AB2004" s="48">
        <f t="shared" si="532"/>
        <v>21</v>
      </c>
      <c r="AC2004" s="48">
        <f t="shared" si="533"/>
        <v>14</v>
      </c>
      <c r="AD2004" s="48">
        <f t="shared" si="534"/>
        <v>20</v>
      </c>
      <c r="AE2004" s="48" t="str">
        <f t="shared" si="535"/>
        <v>10.121.24.74</v>
      </c>
      <c r="AF2004" s="42" t="str">
        <f t="shared" si="536"/>
        <v>10.121.17.68</v>
      </c>
      <c r="AG2004" s="7" t="str">
        <f t="shared" si="537"/>
        <v>Adipur</v>
      </c>
      <c r="AH2004" s="7" t="str">
        <f t="shared" si="538"/>
        <v>ANJAR</v>
      </c>
      <c r="AI2004" s="7" t="str">
        <f t="shared" si="539"/>
        <v>S5P1</v>
      </c>
      <c r="AJ2004" s="7" t="str">
        <f t="shared" si="540"/>
        <v>S3P1</v>
      </c>
      <c r="AK2004" s="7" t="str">
        <f>IFERROR(VLOOKUP(Z2004,'PASTE-DL-ALARMS'!$Q$10:$W$2200,7,FALSE),"")</f>
        <v/>
      </c>
      <c r="AL2004" s="55" t="str">
        <f>IFERROR(VLOOKUP(Z2004,'PASTE-DL-ALARMS'!$Q$10:$W$2200,3,FALSE),"")</f>
        <v/>
      </c>
      <c r="AM2004" s="7" t="str">
        <f t="shared" si="541"/>
        <v>10.121.24.74_Adipur_S5P1</v>
      </c>
      <c r="AN2004" s="55" t="str">
        <f t="shared" si="542"/>
        <v>10.121.17.68_ANJAR_S3P1</v>
      </c>
      <c r="AO2004" s="72" t="e">
        <f t="shared" ca="1" si="543"/>
        <v>#VALUE!</v>
      </c>
      <c r="AP2004" s="7" t="str">
        <f>IFERROR(VLOOKUP(Z2004,'PASTE-DL-ALARMS'!$Q$10:$Z$2800,8,FALSE),"")</f>
        <v/>
      </c>
    </row>
    <row r="2005" spans="1:42" x14ac:dyDescent="0.25">
      <c r="A2005" s="20"/>
      <c r="B2005" s="20"/>
      <c r="C2005" s="20" t="str">
        <f>IF(D2005="Critical",MAX($C$8:C2004)+1,"")</f>
        <v/>
      </c>
      <c r="D2005" s="20" t="str">
        <f t="shared" si="527"/>
        <v>-</v>
      </c>
      <c r="E2005" s="20" t="str">
        <f>VLOOKUP('PASTE-DOWN-DL'!F2005,'SSA-CODE'!$D$4:$E$56,2,FALSE)</f>
        <v>AHD</v>
      </c>
      <c r="F2005" s="48" t="str">
        <f t="shared" si="528"/>
        <v>SSA AM</v>
      </c>
      <c r="G2005" s="48" t="str">
        <f t="shared" si="529"/>
        <v xml:space="preserve">	SSA AM</v>
      </c>
      <c r="H2005" s="20">
        <v>1996</v>
      </c>
      <c r="I2005" t="s">
        <v>17485</v>
      </c>
      <c r="J2005" t="s">
        <v>6260</v>
      </c>
      <c r="K2005" t="s">
        <v>6275</v>
      </c>
      <c r="L2005" t="s">
        <v>6262</v>
      </c>
      <c r="M2005" t="s">
        <v>6263</v>
      </c>
      <c r="N2005" t="s">
        <v>17486</v>
      </c>
      <c r="O2005" t="s">
        <v>17487</v>
      </c>
      <c r="P2005" t="s">
        <v>6266</v>
      </c>
      <c r="Q2005" t="s">
        <v>6735</v>
      </c>
      <c r="R2005" t="s">
        <v>6279</v>
      </c>
      <c r="S2005" t="s">
        <v>6269</v>
      </c>
      <c r="T2005" t="s">
        <v>6287</v>
      </c>
      <c r="U2005" t="s">
        <v>6269</v>
      </c>
      <c r="V2005" t="s">
        <v>6271</v>
      </c>
      <c r="W2005" t="s">
        <v>17488</v>
      </c>
      <c r="X2005" t="s">
        <v>17489</v>
      </c>
      <c r="Y2005" t="s">
        <v>17490</v>
      </c>
      <c r="Z2005" s="48" t="str">
        <f t="shared" si="530"/>
        <v>SSA AM-10.121.18.81-Changodhar_B1_S4P2-10.121.18.78-GujAHmedabad_Sarkhej_B2_S6P2</v>
      </c>
      <c r="AA2005" s="48">
        <f t="shared" si="531"/>
        <v>14</v>
      </c>
      <c r="AB2005" s="48">
        <f t="shared" si="532"/>
        <v>22</v>
      </c>
      <c r="AC2005" s="48">
        <f t="shared" si="533"/>
        <v>14</v>
      </c>
      <c r="AD2005" s="48">
        <f t="shared" si="534"/>
        <v>24</v>
      </c>
      <c r="AE2005" s="48" t="str">
        <f t="shared" si="535"/>
        <v>10.121.18.78</v>
      </c>
      <c r="AF2005" s="42" t="str">
        <f t="shared" si="536"/>
        <v>10.121.18.81</v>
      </c>
      <c r="AG2005" s="7" t="str">
        <f t="shared" si="537"/>
        <v>SARKHEJ</v>
      </c>
      <c r="AH2005" s="7" t="str">
        <f t="shared" si="538"/>
        <v>CHANGODAR</v>
      </c>
      <c r="AI2005" s="7" t="str">
        <f t="shared" si="539"/>
        <v>S6P2</v>
      </c>
      <c r="AJ2005" s="7" t="str">
        <f t="shared" si="540"/>
        <v>S4P2</v>
      </c>
      <c r="AK2005" s="7" t="str">
        <f>IFERROR(VLOOKUP(Z2005,'PASTE-DL-ALARMS'!$Q$10:$W$2200,7,FALSE),"")</f>
        <v/>
      </c>
      <c r="AL2005" s="55" t="str">
        <f>IFERROR(VLOOKUP(Z2005,'PASTE-DL-ALARMS'!$Q$10:$W$2200,3,FALSE),"")</f>
        <v/>
      </c>
      <c r="AM2005" s="7" t="str">
        <f t="shared" si="541"/>
        <v>10.121.18.78_SARKHEJ_S6P2</v>
      </c>
      <c r="AN2005" s="55" t="str">
        <f t="shared" si="542"/>
        <v>10.121.18.81_CHANGODAR_S4P2</v>
      </c>
      <c r="AO2005" s="72" t="e">
        <f t="shared" ca="1" si="543"/>
        <v>#VALUE!</v>
      </c>
      <c r="AP2005" s="7" t="str">
        <f>IFERROR(VLOOKUP(Z2005,'PASTE-DL-ALARMS'!$Q$10:$Z$2800,8,FALSE),"")</f>
        <v/>
      </c>
    </row>
    <row r="2006" spans="1:42" x14ac:dyDescent="0.25">
      <c r="A2006" s="20"/>
      <c r="B2006" s="20"/>
      <c r="C2006" s="20" t="str">
        <f>IF(D2006="Critical",MAX($C$8:C2005)+1,"")</f>
        <v/>
      </c>
      <c r="D2006" s="20" t="str">
        <f t="shared" si="527"/>
        <v>-</v>
      </c>
      <c r="E2006" s="20" t="str">
        <f>VLOOKUP('PASTE-DOWN-DL'!F2006,'SSA-CODE'!$D$4:$E$56,2,FALSE)</f>
        <v>BCH</v>
      </c>
      <c r="F2006" s="48" t="str">
        <f t="shared" si="528"/>
        <v>SSA BCH</v>
      </c>
      <c r="G2006" s="48" t="str">
        <f t="shared" si="529"/>
        <v xml:space="preserve">	SSA BCH</v>
      </c>
      <c r="H2006" s="20">
        <v>1997</v>
      </c>
      <c r="I2006" t="s">
        <v>17491</v>
      </c>
      <c r="J2006" t="s">
        <v>6260</v>
      </c>
      <c r="K2006" t="s">
        <v>6261</v>
      </c>
      <c r="L2006" t="s">
        <v>6262</v>
      </c>
      <c r="M2006" t="s">
        <v>6263</v>
      </c>
      <c r="N2006" t="s">
        <v>17492</v>
      </c>
      <c r="O2006" t="s">
        <v>17493</v>
      </c>
      <c r="P2006" t="s">
        <v>6266</v>
      </c>
      <c r="Q2006" t="s">
        <v>6616</v>
      </c>
      <c r="R2006" t="s">
        <v>6278</v>
      </c>
      <c r="S2006" t="s">
        <v>13665</v>
      </c>
      <c r="T2006" t="s">
        <v>6500</v>
      </c>
      <c r="U2006" t="s">
        <v>8581</v>
      </c>
      <c r="V2006" t="s">
        <v>6271</v>
      </c>
      <c r="W2006" t="s">
        <v>17494</v>
      </c>
      <c r="X2006" t="s">
        <v>6488</v>
      </c>
      <c r="Y2006" t="s">
        <v>6269</v>
      </c>
      <c r="Z2006" s="48" t="str">
        <f t="shared" si="530"/>
        <v>SSA BCH-10.121.96.67-PIPALIYA B1_3/1-10.121.96.70-RAHIYAD B2_5/1</v>
      </c>
      <c r="AA2006" s="48">
        <f t="shared" si="531"/>
        <v>14</v>
      </c>
      <c r="AB2006" s="48">
        <f t="shared" si="532"/>
        <v>23</v>
      </c>
      <c r="AC2006" s="48">
        <f t="shared" si="533"/>
        <v>14</v>
      </c>
      <c r="AD2006" s="48">
        <f t="shared" si="534"/>
        <v>22</v>
      </c>
      <c r="AE2006" s="48" t="str">
        <f t="shared" si="535"/>
        <v>10.121.96.67</v>
      </c>
      <c r="AF2006" s="42" t="str">
        <f t="shared" si="536"/>
        <v>10.121.96.70</v>
      </c>
      <c r="AG2006" s="7" t="str">
        <f t="shared" si="537"/>
        <v>PIPALIYA</v>
      </c>
      <c r="AH2006" s="7" t="str">
        <f t="shared" si="538"/>
        <v>RAHIYAD</v>
      </c>
      <c r="AI2006" s="7" t="str">
        <f t="shared" si="539"/>
        <v>S3P1</v>
      </c>
      <c r="AJ2006" s="7" t="str">
        <f t="shared" si="540"/>
        <v>S5P1</v>
      </c>
      <c r="AK2006" s="7" t="str">
        <f>IFERROR(VLOOKUP(Z2006,'PASTE-DL-ALARMS'!$Q$10:$W$2200,7,FALSE),"")</f>
        <v/>
      </c>
      <c r="AL2006" s="55" t="str">
        <f>IFERROR(VLOOKUP(Z2006,'PASTE-DL-ALARMS'!$Q$10:$W$2200,3,FALSE),"")</f>
        <v/>
      </c>
      <c r="AM2006" s="7" t="str">
        <f t="shared" si="541"/>
        <v>10.121.96.67_PIPALIYA_S3P1</v>
      </c>
      <c r="AN2006" s="55" t="str">
        <f t="shared" si="542"/>
        <v>10.121.96.70_RAHIYAD_S5P1</v>
      </c>
      <c r="AO2006" s="72" t="e">
        <f t="shared" ca="1" si="543"/>
        <v>#VALUE!</v>
      </c>
      <c r="AP2006" s="7" t="str">
        <f>IFERROR(VLOOKUP(Z2006,'PASTE-DL-ALARMS'!$Q$10:$Z$2800,8,FALSE),"")</f>
        <v/>
      </c>
    </row>
    <row r="2007" spans="1:42" x14ac:dyDescent="0.25">
      <c r="A2007" s="20"/>
      <c r="B2007" s="20"/>
      <c r="C2007" s="20" t="str">
        <f>IF(D2007="Critical",MAX($C$8:C2006)+1,"")</f>
        <v/>
      </c>
      <c r="D2007" s="20" t="str">
        <f t="shared" si="527"/>
        <v>-</v>
      </c>
      <c r="E2007" s="20" t="str">
        <f>VLOOKUP('PASTE-DOWN-DL'!F2007,'SSA-CODE'!$D$4:$E$56,2,FALSE)</f>
        <v>BUJ</v>
      </c>
      <c r="F2007" s="48" t="str">
        <f t="shared" si="528"/>
        <v>SSA BUJ</v>
      </c>
      <c r="G2007" s="48" t="str">
        <f t="shared" si="529"/>
        <v xml:space="preserve">	SSA BUJ</v>
      </c>
      <c r="H2007" s="20">
        <v>1998</v>
      </c>
      <c r="I2007" t="s">
        <v>17495</v>
      </c>
      <c r="J2007" t="s">
        <v>6260</v>
      </c>
      <c r="K2007" t="s">
        <v>6275</v>
      </c>
      <c r="L2007" t="s">
        <v>6262</v>
      </c>
      <c r="M2007" t="s">
        <v>6263</v>
      </c>
      <c r="N2007" t="s">
        <v>17497</v>
      </c>
      <c r="O2007" t="s">
        <v>17496</v>
      </c>
      <c r="P2007" t="s">
        <v>6266</v>
      </c>
      <c r="Q2007" t="s">
        <v>6438</v>
      </c>
      <c r="R2007" t="s">
        <v>6439</v>
      </c>
      <c r="S2007" t="s">
        <v>6269</v>
      </c>
      <c r="T2007" t="s">
        <v>6462</v>
      </c>
      <c r="U2007" t="s">
        <v>6269</v>
      </c>
      <c r="V2007" t="s">
        <v>6271</v>
      </c>
      <c r="W2007" t="s">
        <v>17498</v>
      </c>
      <c r="X2007" t="s">
        <v>17499</v>
      </c>
      <c r="Y2007" t="s">
        <v>6269</v>
      </c>
      <c r="Z2007" s="48" t="str">
        <f t="shared" si="530"/>
        <v>SSA BUJ-10.121.24.65-Bhuj Laltekri(GNE)_3/3-10.121.24.80-Padmadarshan_BTS_1/5</v>
      </c>
      <c r="AA2007" s="48">
        <f t="shared" si="531"/>
        <v>14</v>
      </c>
      <c r="AB2007" s="48">
        <f t="shared" si="532"/>
        <v>33</v>
      </c>
      <c r="AC2007" s="48">
        <f t="shared" si="533"/>
        <v>14</v>
      </c>
      <c r="AD2007" s="48">
        <f t="shared" si="534"/>
        <v>31</v>
      </c>
      <c r="AE2007" s="48" t="str">
        <f t="shared" si="535"/>
        <v>10.121.24.65</v>
      </c>
      <c r="AF2007" s="42" t="str">
        <f t="shared" si="536"/>
        <v>10.121.24.80</v>
      </c>
      <c r="AG2007" s="7" t="str">
        <f t="shared" si="537"/>
        <v>Bhuj Laltekri(GNE)</v>
      </c>
      <c r="AH2007" s="7" t="str">
        <f t="shared" si="538"/>
        <v>PADMADARSHAN BTS</v>
      </c>
      <c r="AI2007" s="7" t="str">
        <f t="shared" si="539"/>
        <v>S3P3</v>
      </c>
      <c r="AJ2007" s="7" t="str">
        <f t="shared" si="540"/>
        <v>S1P5</v>
      </c>
      <c r="AK2007" s="7" t="str">
        <f>IFERROR(VLOOKUP(Z2007,'PASTE-DL-ALARMS'!$Q$10:$W$2200,7,FALSE),"")</f>
        <v/>
      </c>
      <c r="AL2007" s="55" t="str">
        <f>IFERROR(VLOOKUP(Z2007,'PASTE-DL-ALARMS'!$Q$10:$W$2200,3,FALSE),"")</f>
        <v/>
      </c>
      <c r="AM2007" s="7" t="str">
        <f t="shared" si="541"/>
        <v>10.121.24.65_Bhuj Laltekri(GNE)_S3P3</v>
      </c>
      <c r="AN2007" s="55" t="str">
        <f t="shared" si="542"/>
        <v>10.121.24.80_PADMADARSHAN BTS_S1P5</v>
      </c>
      <c r="AO2007" s="72" t="e">
        <f t="shared" ca="1" si="543"/>
        <v>#VALUE!</v>
      </c>
      <c r="AP2007" s="7" t="str">
        <f>IFERROR(VLOOKUP(Z2007,'PASTE-DL-ALARMS'!$Q$10:$Z$2800,8,FALSE),"")</f>
        <v/>
      </c>
    </row>
    <row r="2008" spans="1:42" x14ac:dyDescent="0.25">
      <c r="A2008" s="20"/>
      <c r="B2008" s="20"/>
      <c r="C2008" s="20" t="str">
        <f>IF(D2008="Critical",MAX($C$8:C2007)+1,"")</f>
        <v/>
      </c>
      <c r="D2008" s="20" t="str">
        <f t="shared" si="527"/>
        <v>-</v>
      </c>
      <c r="E2008" s="20" t="str">
        <f>VLOOKUP('PASTE-DOWN-DL'!F2008,'SSA-CODE'!$D$4:$E$56,2,FALSE)</f>
        <v>BUJ</v>
      </c>
      <c r="F2008" s="48" t="str">
        <f t="shared" si="528"/>
        <v>SSA BUJ</v>
      </c>
      <c r="G2008" s="48" t="str">
        <f t="shared" si="529"/>
        <v xml:space="preserve">	SSA BUJ</v>
      </c>
      <c r="H2008" s="20">
        <v>1999</v>
      </c>
      <c r="I2008" t="s">
        <v>17500</v>
      </c>
      <c r="J2008" t="s">
        <v>6260</v>
      </c>
      <c r="K2008" t="s">
        <v>6275</v>
      </c>
      <c r="L2008" t="s">
        <v>6262</v>
      </c>
      <c r="M2008" t="s">
        <v>6263</v>
      </c>
      <c r="N2008" t="s">
        <v>17501</v>
      </c>
      <c r="O2008" t="s">
        <v>17502</v>
      </c>
      <c r="P2008" t="s">
        <v>6266</v>
      </c>
      <c r="Q2008" t="s">
        <v>6438</v>
      </c>
      <c r="R2008" t="s">
        <v>7018</v>
      </c>
      <c r="S2008" t="s">
        <v>17503</v>
      </c>
      <c r="T2008" t="s">
        <v>6345</v>
      </c>
      <c r="U2008" t="s">
        <v>17503</v>
      </c>
      <c r="V2008" t="s">
        <v>6271</v>
      </c>
      <c r="W2008" t="s">
        <v>17504</v>
      </c>
      <c r="X2008" t="s">
        <v>17505</v>
      </c>
      <c r="Y2008" t="s">
        <v>6269</v>
      </c>
      <c r="Z2008" s="48" t="str">
        <f t="shared" si="530"/>
        <v>SSA BUJ-10.121.24.70-Adipur(Madhapar) B1_1/5-10.121.24.75-Meher Arcade A1_4/6</v>
      </c>
      <c r="AA2008" s="48">
        <f t="shared" si="531"/>
        <v>14</v>
      </c>
      <c r="AB2008" s="48">
        <f t="shared" si="532"/>
        <v>23</v>
      </c>
      <c r="AC2008" s="48">
        <f t="shared" si="533"/>
        <v>14</v>
      </c>
      <c r="AD2008" s="48">
        <f t="shared" si="534"/>
        <v>27</v>
      </c>
      <c r="AE2008" s="48" t="str">
        <f t="shared" si="535"/>
        <v>10.121.24.70</v>
      </c>
      <c r="AF2008" s="42" t="str">
        <f t="shared" si="536"/>
        <v>10.121.24.75</v>
      </c>
      <c r="AG2008" s="7" t="str">
        <f t="shared" si="537"/>
        <v>Madhapar</v>
      </c>
      <c r="AH2008" s="7" t="str">
        <f t="shared" si="538"/>
        <v>MEHER ARCADE</v>
      </c>
      <c r="AI2008" s="7" t="str">
        <f t="shared" si="539"/>
        <v>S4P4</v>
      </c>
      <c r="AJ2008" s="7" t="str">
        <f t="shared" si="540"/>
        <v>S1P5</v>
      </c>
      <c r="AK2008" s="7" t="str">
        <f>IFERROR(VLOOKUP(Z2008,'PASTE-DL-ALARMS'!$Q$10:$W$2200,7,FALSE),"")</f>
        <v/>
      </c>
      <c r="AL2008" s="55" t="str">
        <f>IFERROR(VLOOKUP(Z2008,'PASTE-DL-ALARMS'!$Q$10:$W$2200,3,FALSE),"")</f>
        <v/>
      </c>
      <c r="AM2008" s="7" t="str">
        <f t="shared" si="541"/>
        <v>10.121.24.70_Madhapar_S4P4</v>
      </c>
      <c r="AN2008" s="55" t="str">
        <f t="shared" si="542"/>
        <v>10.121.24.75_MEHER ARCADE_S1P5</v>
      </c>
      <c r="AO2008" s="72" t="e">
        <f t="shared" ca="1" si="543"/>
        <v>#VALUE!</v>
      </c>
      <c r="AP2008" s="7" t="str">
        <f>IFERROR(VLOOKUP(Z2008,'PASTE-DL-ALARMS'!$Q$10:$Z$2800,8,FALSE),"")</f>
        <v/>
      </c>
    </row>
    <row r="2009" spans="1:42" x14ac:dyDescent="0.25">
      <c r="A2009" s="20"/>
      <c r="B2009" s="20"/>
      <c r="C2009" s="20" t="str">
        <f>IF(D2009="Critical",MAX($C$8:C2008)+1,"")</f>
        <v/>
      </c>
      <c r="D2009" s="20" t="str">
        <f t="shared" si="527"/>
        <v>-</v>
      </c>
      <c r="E2009" s="20" t="str">
        <f>VLOOKUP('PASTE-DOWN-DL'!F2009,'SSA-CODE'!$D$4:$E$56,2,FALSE)</f>
        <v>BHV</v>
      </c>
      <c r="F2009" s="48" t="str">
        <f t="shared" si="528"/>
        <v>SSA BV</v>
      </c>
      <c r="G2009" s="48" t="str">
        <f t="shared" si="529"/>
        <v xml:space="preserve">	SSA BV</v>
      </c>
      <c r="H2009" s="20">
        <v>2000</v>
      </c>
      <c r="I2009" t="s">
        <v>17506</v>
      </c>
      <c r="J2009" t="s">
        <v>6260</v>
      </c>
      <c r="K2009" t="s">
        <v>6275</v>
      </c>
      <c r="L2009" t="s">
        <v>6262</v>
      </c>
      <c r="M2009" t="s">
        <v>6263</v>
      </c>
      <c r="N2009" t="s">
        <v>17507</v>
      </c>
      <c r="O2009" t="s">
        <v>17508</v>
      </c>
      <c r="P2009" t="s">
        <v>6266</v>
      </c>
      <c r="Q2009" t="s">
        <v>6686</v>
      </c>
      <c r="R2009" t="s">
        <v>6279</v>
      </c>
      <c r="S2009" t="s">
        <v>14366</v>
      </c>
      <c r="T2009" t="s">
        <v>6500</v>
      </c>
      <c r="U2009" t="s">
        <v>11306</v>
      </c>
      <c r="V2009" t="s">
        <v>6271</v>
      </c>
      <c r="W2009" t="s">
        <v>17509</v>
      </c>
      <c r="X2009" t="s">
        <v>6488</v>
      </c>
      <c r="Y2009" t="s">
        <v>6269</v>
      </c>
      <c r="Z2009" s="48" t="str">
        <f t="shared" si="530"/>
        <v>SSA BV-10.121.17.172-UMRALA B1_2/5-10.121.17.173-BAJUD A1_1/5</v>
      </c>
      <c r="AA2009" s="48">
        <f t="shared" si="531"/>
        <v>15</v>
      </c>
      <c r="AB2009" s="48">
        <f t="shared" si="532"/>
        <v>22</v>
      </c>
      <c r="AC2009" s="48">
        <f t="shared" si="533"/>
        <v>15</v>
      </c>
      <c r="AD2009" s="48">
        <f t="shared" si="534"/>
        <v>21</v>
      </c>
      <c r="AE2009" s="48" t="str">
        <f t="shared" si="535"/>
        <v>10.121.17.172</v>
      </c>
      <c r="AF2009" s="42" t="str">
        <f t="shared" si="536"/>
        <v>10.121.17.173</v>
      </c>
      <c r="AG2009" s="7" t="str">
        <f t="shared" si="537"/>
        <v>UMRALA</v>
      </c>
      <c r="AH2009" s="7" t="str">
        <f t="shared" si="538"/>
        <v>BAJUD</v>
      </c>
      <c r="AI2009" s="7" t="str">
        <f t="shared" si="539"/>
        <v>S2P5</v>
      </c>
      <c r="AJ2009" s="7" t="str">
        <f t="shared" si="540"/>
        <v>S1P5</v>
      </c>
      <c r="AK2009" s="7" t="str">
        <f>IFERROR(VLOOKUP(Z2009,'PASTE-DL-ALARMS'!$Q$10:$W$2200,7,FALSE),"")</f>
        <v/>
      </c>
      <c r="AL2009" s="55" t="str">
        <f>IFERROR(VLOOKUP(Z2009,'PASTE-DL-ALARMS'!$Q$10:$W$2200,3,FALSE),"")</f>
        <v/>
      </c>
      <c r="AM2009" s="7" t="str">
        <f t="shared" si="541"/>
        <v>10.121.17.172_UMRALA_S2P5</v>
      </c>
      <c r="AN2009" s="55" t="str">
        <f t="shared" si="542"/>
        <v>10.121.17.173_BAJUD_S1P5</v>
      </c>
      <c r="AO2009" s="72" t="e">
        <f t="shared" ca="1" si="543"/>
        <v>#VALUE!</v>
      </c>
      <c r="AP2009" s="7" t="str">
        <f>IFERROR(VLOOKUP(Z2009,'PASTE-DL-ALARMS'!$Q$10:$Z$2800,8,FALSE),"")</f>
        <v/>
      </c>
    </row>
    <row r="2010" spans="1:42" x14ac:dyDescent="0.25">
      <c r="A2010" s="20"/>
      <c r="B2010" s="20"/>
      <c r="C2010" s="20" t="str">
        <f>IF(D2010="Critical",MAX($C$8:C2009)+1,"")</f>
        <v/>
      </c>
      <c r="D2010" s="20" t="str">
        <f t="shared" si="527"/>
        <v>-</v>
      </c>
      <c r="E2010" s="20" t="str">
        <f>VLOOKUP('PASTE-DOWN-DL'!F2010,'SSA-CODE'!$D$4:$E$56,2,FALSE)</f>
        <v>AHD</v>
      </c>
      <c r="F2010" s="48" t="str">
        <f t="shared" si="528"/>
        <v>SSA AM</v>
      </c>
      <c r="G2010" s="48" t="str">
        <f t="shared" si="529"/>
        <v xml:space="preserve">	SSA AM</v>
      </c>
      <c r="H2010" s="20">
        <v>2001</v>
      </c>
      <c r="I2010" t="s">
        <v>17510</v>
      </c>
      <c r="J2010" t="s">
        <v>6260</v>
      </c>
      <c r="K2010" t="s">
        <v>6261</v>
      </c>
      <c r="L2010" t="s">
        <v>6262</v>
      </c>
      <c r="M2010" t="s">
        <v>6263</v>
      </c>
      <c r="N2010" t="s">
        <v>17511</v>
      </c>
      <c r="O2010" t="s">
        <v>17512</v>
      </c>
      <c r="P2010" t="s">
        <v>6266</v>
      </c>
      <c r="Q2010" t="s">
        <v>8895</v>
      </c>
      <c r="R2010" t="s">
        <v>6279</v>
      </c>
      <c r="S2010" t="s">
        <v>6269</v>
      </c>
      <c r="T2010" t="s">
        <v>9455</v>
      </c>
      <c r="U2010" t="s">
        <v>6269</v>
      </c>
      <c r="V2010" t="s">
        <v>6271</v>
      </c>
      <c r="W2010" t="s">
        <v>17513</v>
      </c>
      <c r="X2010" t="s">
        <v>17514</v>
      </c>
      <c r="Y2010" t="s">
        <v>17515</v>
      </c>
      <c r="Z2010" s="48" t="str">
        <f t="shared" si="530"/>
        <v>SSA AM-10.121.18.87-TN725B_BDR\S3P1-10.121.18.85-TN725B_GBT\S4P1</v>
      </c>
      <c r="AA2010" s="48">
        <f t="shared" si="531"/>
        <v>14</v>
      </c>
      <c r="AB2010" s="48">
        <f t="shared" si="532"/>
        <v>34</v>
      </c>
      <c r="AC2010" s="48">
        <f t="shared" si="533"/>
        <v>14</v>
      </c>
      <c r="AD2010" s="48">
        <f t="shared" si="534"/>
        <v>23</v>
      </c>
      <c r="AE2010" s="48" t="str">
        <f t="shared" si="535"/>
        <v>10.121.18.85</v>
      </c>
      <c r="AF2010" s="42" t="str">
        <f t="shared" si="536"/>
        <v>10.121.18.87</v>
      </c>
      <c r="AG2010" s="7" t="str">
        <f t="shared" si="537"/>
        <v>GULBAI TEKRA CPAN 1</v>
      </c>
      <c r="AH2010" s="7" t="str">
        <f t="shared" si="538"/>
        <v>BHADRA 3</v>
      </c>
      <c r="AI2010" s="7" t="str">
        <f t="shared" si="539"/>
        <v>S4P1</v>
      </c>
      <c r="AJ2010" s="7" t="str">
        <f t="shared" si="540"/>
        <v>S3P1</v>
      </c>
      <c r="AK2010" s="7" t="str">
        <f>IFERROR(VLOOKUP(Z2010,'PASTE-DL-ALARMS'!$Q$10:$W$2200,7,FALSE),"")</f>
        <v/>
      </c>
      <c r="AL2010" s="55" t="str">
        <f>IFERROR(VLOOKUP(Z2010,'PASTE-DL-ALARMS'!$Q$10:$W$2200,3,FALSE),"")</f>
        <v/>
      </c>
      <c r="AM2010" s="7" t="str">
        <f t="shared" si="541"/>
        <v>10.121.18.85_GULBAI TEKRA CPAN 1_S4P1</v>
      </c>
      <c r="AN2010" s="55" t="str">
        <f t="shared" si="542"/>
        <v>10.121.18.87_BHADRA 3_S3P1</v>
      </c>
      <c r="AO2010" s="72" t="e">
        <f t="shared" ca="1" si="543"/>
        <v>#VALUE!</v>
      </c>
      <c r="AP2010" s="7" t="str">
        <f>IFERROR(VLOOKUP(Z2010,'PASTE-DL-ALARMS'!$Q$10:$Z$2800,8,FALSE),"")</f>
        <v/>
      </c>
    </row>
    <row r="2011" spans="1:42" x14ac:dyDescent="0.25">
      <c r="A2011" s="20"/>
      <c r="B2011" s="20"/>
      <c r="C2011" s="20" t="str">
        <f>IF(D2011="Critical",MAX($C$8:C2010)+1,"")</f>
        <v/>
      </c>
      <c r="D2011" s="20" t="str">
        <f t="shared" si="527"/>
        <v>-</v>
      </c>
      <c r="E2011" s="20" t="str">
        <f>VLOOKUP('PASTE-DOWN-DL'!F2011,'SSA-CODE'!$D$4:$E$56,2,FALSE)</f>
        <v>GDR</v>
      </c>
      <c r="F2011" s="48" t="str">
        <f t="shared" si="528"/>
        <v>SSA GDH</v>
      </c>
      <c r="G2011" s="48" t="str">
        <f t="shared" si="529"/>
        <v xml:space="preserve">	SSA GDH</v>
      </c>
      <c r="H2011" s="20">
        <v>2002</v>
      </c>
      <c r="I2011" t="s">
        <v>17516</v>
      </c>
      <c r="J2011" t="s">
        <v>6260</v>
      </c>
      <c r="K2011" t="s">
        <v>6261</v>
      </c>
      <c r="L2011" t="s">
        <v>6262</v>
      </c>
      <c r="M2011" t="s">
        <v>6263</v>
      </c>
      <c r="N2011" t="s">
        <v>17517</v>
      </c>
      <c r="O2011" t="s">
        <v>17518</v>
      </c>
      <c r="P2011" t="s">
        <v>6266</v>
      </c>
      <c r="Q2011" t="s">
        <v>6423</v>
      </c>
      <c r="R2011" t="s">
        <v>6302</v>
      </c>
      <c r="S2011" t="s">
        <v>6269</v>
      </c>
      <c r="T2011" t="s">
        <v>9509</v>
      </c>
      <c r="U2011" t="s">
        <v>6269</v>
      </c>
      <c r="V2011" t="s">
        <v>6271</v>
      </c>
      <c r="W2011" t="s">
        <v>17519</v>
      </c>
      <c r="X2011" t="s">
        <v>17520</v>
      </c>
      <c r="Y2011" t="s">
        <v>6269</v>
      </c>
      <c r="Z2011" s="48" t="str">
        <f t="shared" si="530"/>
        <v>SSA GDH-10.121.26.76-TN705B_LIMDI B1\S4P1-10.121.26.77-JHALOD_B2\S3P1</v>
      </c>
      <c r="AA2011" s="48">
        <f t="shared" si="531"/>
        <v>14</v>
      </c>
      <c r="AB2011" s="48">
        <f t="shared" si="532"/>
        <v>23</v>
      </c>
      <c r="AC2011" s="48">
        <f t="shared" si="533"/>
        <v>14</v>
      </c>
      <c r="AD2011" s="48">
        <f t="shared" si="534"/>
        <v>20</v>
      </c>
      <c r="AE2011" s="48" t="str">
        <f t="shared" si="535"/>
        <v>10.121.26.76</v>
      </c>
      <c r="AF2011" s="42" t="str">
        <f t="shared" si="536"/>
        <v>10.121.26.77</v>
      </c>
      <c r="AG2011" s="7" t="str">
        <f t="shared" si="537"/>
        <v>LIMDI B1</v>
      </c>
      <c r="AH2011" s="7" t="str">
        <f t="shared" si="538"/>
        <v>Zalod</v>
      </c>
      <c r="AI2011" s="7" t="str">
        <f t="shared" si="539"/>
        <v>S4P1</v>
      </c>
      <c r="AJ2011" s="7" t="str">
        <f t="shared" si="540"/>
        <v>S3P1</v>
      </c>
      <c r="AK2011" s="7" t="str">
        <f>IFERROR(VLOOKUP(Z2011,'PASTE-DL-ALARMS'!$Q$10:$W$2200,7,FALSE),"")</f>
        <v/>
      </c>
      <c r="AL2011" s="55" t="str">
        <f>IFERROR(VLOOKUP(Z2011,'PASTE-DL-ALARMS'!$Q$10:$W$2200,3,FALSE),"")</f>
        <v/>
      </c>
      <c r="AM2011" s="7" t="str">
        <f t="shared" si="541"/>
        <v>10.121.26.76_LIMDI B1_S4P1</v>
      </c>
      <c r="AN2011" s="55" t="str">
        <f t="shared" si="542"/>
        <v>10.121.26.77_Zalod_S3P1</v>
      </c>
      <c r="AO2011" s="72" t="e">
        <f t="shared" ca="1" si="543"/>
        <v>#VALUE!</v>
      </c>
      <c r="AP2011" s="7" t="str">
        <f>IFERROR(VLOOKUP(Z2011,'PASTE-DL-ALARMS'!$Q$10:$Z$2800,8,FALSE),"")</f>
        <v/>
      </c>
    </row>
    <row r="2012" spans="1:42" x14ac:dyDescent="0.25">
      <c r="A2012" s="20"/>
      <c r="B2012" s="20"/>
      <c r="C2012" s="20" t="str">
        <f>IF(D2012="Critical",MAX($C$8:C2011)+1,"")</f>
        <v/>
      </c>
      <c r="D2012" s="20" t="str">
        <f t="shared" si="527"/>
        <v>-</v>
      </c>
      <c r="E2012" s="20" t="str">
        <f>VLOOKUP('PASTE-DOWN-DL'!F2012,'SSA-CODE'!$D$4:$E$56,2,FALSE)</f>
        <v>VDA</v>
      </c>
      <c r="F2012" s="48" t="str">
        <f t="shared" si="528"/>
        <v>SSA VDR</v>
      </c>
      <c r="G2012" s="48" t="str">
        <f t="shared" si="529"/>
        <v xml:space="preserve">	SSA VDR</v>
      </c>
      <c r="H2012" s="20">
        <v>2003</v>
      </c>
      <c r="I2012" t="s">
        <v>17521</v>
      </c>
      <c r="J2012" t="s">
        <v>6466</v>
      </c>
      <c r="K2012" t="s">
        <v>6275</v>
      </c>
      <c r="L2012" t="s">
        <v>6262</v>
      </c>
      <c r="M2012" t="s">
        <v>6263</v>
      </c>
      <c r="N2012" t="s">
        <v>17522</v>
      </c>
      <c r="O2012" t="s">
        <v>17523</v>
      </c>
      <c r="P2012" t="s">
        <v>6266</v>
      </c>
      <c r="Q2012" t="s">
        <v>6735</v>
      </c>
      <c r="R2012" t="s">
        <v>6279</v>
      </c>
      <c r="S2012" t="s">
        <v>9461</v>
      </c>
      <c r="T2012" t="s">
        <v>6313</v>
      </c>
      <c r="U2012" t="s">
        <v>9461</v>
      </c>
      <c r="V2012" t="s">
        <v>6271</v>
      </c>
      <c r="W2012" t="s">
        <v>17524</v>
      </c>
      <c r="X2012" t="s">
        <v>17525</v>
      </c>
      <c r="Y2012" t="s">
        <v>6269</v>
      </c>
      <c r="Z2012" s="48" t="str">
        <f t="shared" si="530"/>
        <v>SSA VDR-10.121.19.129-ALKAPURI-1_3/8-10.121.99.129-ALKAPURI(GNE)_5/8</v>
      </c>
      <c r="AA2012" s="48">
        <f t="shared" si="531"/>
        <v>15</v>
      </c>
      <c r="AB2012" s="48">
        <f t="shared" si="532"/>
        <v>30</v>
      </c>
      <c r="AC2012" s="48">
        <f t="shared" si="533"/>
        <v>15</v>
      </c>
      <c r="AD2012" s="48">
        <f t="shared" si="534"/>
        <v>29</v>
      </c>
      <c r="AE2012" s="48" t="str">
        <f t="shared" si="535"/>
        <v>10.121.19.129</v>
      </c>
      <c r="AF2012" s="42" t="str">
        <f t="shared" si="536"/>
        <v>10.121.99.129</v>
      </c>
      <c r="AG2012" s="7" t="str">
        <f t="shared" si="537"/>
        <v>ALKAPURI1(GNE)</v>
      </c>
      <c r="AH2012" s="7" t="str">
        <f t="shared" si="538"/>
        <v>ALKAPURI(GNE)</v>
      </c>
      <c r="AI2012" s="7" t="str">
        <f t="shared" si="539"/>
        <v>S3P8</v>
      </c>
      <c r="AJ2012" s="7" t="str">
        <f t="shared" si="540"/>
        <v>S5P8</v>
      </c>
      <c r="AK2012" s="7" t="str">
        <f>IFERROR(VLOOKUP(Z2012,'PASTE-DL-ALARMS'!$Q$10:$W$2200,7,FALSE),"")</f>
        <v/>
      </c>
      <c r="AL2012" s="55" t="str">
        <f>IFERROR(VLOOKUP(Z2012,'PASTE-DL-ALARMS'!$Q$10:$W$2200,3,FALSE),"")</f>
        <v/>
      </c>
      <c r="AM2012" s="7" t="str">
        <f t="shared" si="541"/>
        <v>10.121.19.129_ALKAPURI1(GNE)_S3P8</v>
      </c>
      <c r="AN2012" s="55" t="str">
        <f t="shared" si="542"/>
        <v>10.121.99.129_ALKAPURI(GNE)_S5P8</v>
      </c>
      <c r="AO2012" s="72" t="e">
        <f t="shared" ca="1" si="543"/>
        <v>#VALUE!</v>
      </c>
      <c r="AP2012" s="7" t="str">
        <f>IFERROR(VLOOKUP(Z2012,'PASTE-DL-ALARMS'!$Q$10:$Z$2800,8,FALSE),"")</f>
        <v/>
      </c>
    </row>
    <row r="2013" spans="1:42" x14ac:dyDescent="0.25">
      <c r="A2013" s="20"/>
      <c r="B2013" s="20"/>
      <c r="C2013" s="20" t="str">
        <f>IF(D2013="Critical",MAX($C$8:C2012)+1,"")</f>
        <v/>
      </c>
      <c r="D2013" s="20" t="str">
        <f t="shared" si="527"/>
        <v>-</v>
      </c>
      <c r="E2013" s="20" t="str">
        <f>VLOOKUP('PASTE-DOWN-DL'!F2013,'SSA-CODE'!$D$4:$E$56,2,FALSE)</f>
        <v>WTR AM</v>
      </c>
      <c r="F2013" s="48" t="str">
        <f t="shared" si="528"/>
        <v>WTR AM</v>
      </c>
      <c r="G2013" s="48" t="str">
        <f t="shared" si="529"/>
        <v xml:space="preserve">	WTR AM</v>
      </c>
      <c r="H2013" s="20">
        <v>2004</v>
      </c>
      <c r="I2013" t="s">
        <v>17526</v>
      </c>
      <c r="J2013" t="s">
        <v>6260</v>
      </c>
      <c r="K2013" t="s">
        <v>6275</v>
      </c>
      <c r="L2013" t="s">
        <v>6262</v>
      </c>
      <c r="M2013" t="s">
        <v>6263</v>
      </c>
      <c r="N2013" t="s">
        <v>17527</v>
      </c>
      <c r="O2013" t="s">
        <v>17528</v>
      </c>
      <c r="P2013" t="s">
        <v>6266</v>
      </c>
      <c r="Q2013" t="s">
        <v>6352</v>
      </c>
      <c r="R2013" t="s">
        <v>6279</v>
      </c>
      <c r="S2013" t="s">
        <v>17529</v>
      </c>
      <c r="T2013" t="s">
        <v>6500</v>
      </c>
      <c r="U2013" t="s">
        <v>8825</v>
      </c>
      <c r="V2013" t="s">
        <v>6271</v>
      </c>
      <c r="W2013" t="s">
        <v>17530</v>
      </c>
      <c r="X2013" t="s">
        <v>17531</v>
      </c>
      <c r="Y2013" t="s">
        <v>6269</v>
      </c>
      <c r="Z2013" s="48" t="str">
        <f t="shared" si="530"/>
        <v>WTR AM-10.121.15.144-Am Bhadra B2_4/4-10.121.15.154-Ranpur B1_4/4</v>
      </c>
      <c r="AA2013" s="48">
        <f t="shared" si="531"/>
        <v>15</v>
      </c>
      <c r="AB2013" s="48">
        <f t="shared" si="532"/>
        <v>30</v>
      </c>
      <c r="AC2013" s="48">
        <f t="shared" si="533"/>
        <v>15</v>
      </c>
      <c r="AD2013" s="48">
        <f t="shared" si="534"/>
        <v>22</v>
      </c>
      <c r="AE2013" s="48" t="str">
        <f t="shared" si="535"/>
        <v>10.121.15.144</v>
      </c>
      <c r="AF2013" s="42" t="str">
        <f t="shared" si="536"/>
        <v>10.121.15.154</v>
      </c>
      <c r="AG2013" s="7" t="str">
        <f t="shared" si="537"/>
        <v>AM BHADRA(GNE)</v>
      </c>
      <c r="AH2013" s="7" t="str">
        <f t="shared" si="538"/>
        <v>Ranpur</v>
      </c>
      <c r="AI2013" s="7" t="str">
        <f t="shared" si="539"/>
        <v>S4P4</v>
      </c>
      <c r="AJ2013" s="7" t="str">
        <f t="shared" si="540"/>
        <v>S4P4</v>
      </c>
      <c r="AK2013" s="7" t="str">
        <f>IFERROR(VLOOKUP(Z2013,'PASTE-DL-ALARMS'!$Q$10:$W$2200,7,FALSE),"")</f>
        <v/>
      </c>
      <c r="AL2013" s="55" t="str">
        <f>IFERROR(VLOOKUP(Z2013,'PASTE-DL-ALARMS'!$Q$10:$W$2200,3,FALSE),"")</f>
        <v/>
      </c>
      <c r="AM2013" s="7" t="str">
        <f t="shared" si="541"/>
        <v>10.121.15.144_AM BHADRA(GNE)_S4P4</v>
      </c>
      <c r="AN2013" s="55" t="str">
        <f t="shared" si="542"/>
        <v>10.121.15.154_Ranpur_S4P4</v>
      </c>
      <c r="AO2013" s="72" t="e">
        <f t="shared" ca="1" si="543"/>
        <v>#VALUE!</v>
      </c>
      <c r="AP2013" s="7" t="str">
        <f>IFERROR(VLOOKUP(Z2013,'PASTE-DL-ALARMS'!$Q$10:$Z$2800,8,FALSE),"")</f>
        <v/>
      </c>
    </row>
    <row r="2014" spans="1:42" x14ac:dyDescent="0.25">
      <c r="A2014" s="20"/>
      <c r="B2014" s="20"/>
      <c r="C2014" s="20" t="str">
        <f>IF(D2014="Critical",MAX($C$8:C2013)+1,"")</f>
        <v/>
      </c>
      <c r="D2014" s="20" t="str">
        <f t="shared" si="527"/>
        <v>-</v>
      </c>
      <c r="E2014" s="20" t="str">
        <f>VLOOKUP('PASTE-DOWN-DL'!F2014,'SSA-CODE'!$D$4:$E$56,2,FALSE)</f>
        <v>VDA</v>
      </c>
      <c r="F2014" s="48" t="str">
        <f t="shared" si="528"/>
        <v>SSA VDR</v>
      </c>
      <c r="G2014" s="48" t="str">
        <f t="shared" si="529"/>
        <v xml:space="preserve">	SSA VDR</v>
      </c>
      <c r="H2014" s="20">
        <v>2005</v>
      </c>
      <c r="I2014" t="s">
        <v>17532</v>
      </c>
      <c r="J2014" t="s">
        <v>6260</v>
      </c>
      <c r="K2014" t="s">
        <v>6275</v>
      </c>
      <c r="L2014" t="s">
        <v>6262</v>
      </c>
      <c r="M2014" t="s">
        <v>6263</v>
      </c>
      <c r="N2014" t="s">
        <v>17533</v>
      </c>
      <c r="O2014" t="s">
        <v>17534</v>
      </c>
      <c r="P2014" t="s">
        <v>6266</v>
      </c>
      <c r="Q2014" t="s">
        <v>6876</v>
      </c>
      <c r="R2014" t="s">
        <v>6279</v>
      </c>
      <c r="S2014" t="s">
        <v>17535</v>
      </c>
      <c r="T2014" t="s">
        <v>6937</v>
      </c>
      <c r="U2014" t="s">
        <v>17535</v>
      </c>
      <c r="V2014" t="s">
        <v>6271</v>
      </c>
      <c r="W2014" t="s">
        <v>17536</v>
      </c>
      <c r="X2014" t="s">
        <v>6488</v>
      </c>
      <c r="Y2014" t="s">
        <v>6269</v>
      </c>
      <c r="Z2014" s="48" t="str">
        <f t="shared" si="530"/>
        <v>SSA VDR-10.121.19.158-INOX GERI GSWAN_1/5-10.121.99.163-TRIDENT BTS_4/2</v>
      </c>
      <c r="AA2014" s="48">
        <f t="shared" si="531"/>
        <v>15</v>
      </c>
      <c r="AB2014" s="48">
        <f t="shared" si="532"/>
        <v>31</v>
      </c>
      <c r="AC2014" s="48">
        <f t="shared" si="533"/>
        <v>15</v>
      </c>
      <c r="AD2014" s="48">
        <f t="shared" si="534"/>
        <v>27</v>
      </c>
      <c r="AE2014" s="48" t="str">
        <f t="shared" si="535"/>
        <v>10.121.19.158</v>
      </c>
      <c r="AF2014" s="42" t="str">
        <f t="shared" si="536"/>
        <v>10.121.99.163</v>
      </c>
      <c r="AG2014" s="7" t="str">
        <f t="shared" si="537"/>
        <v>INOX GERI GSWAN</v>
      </c>
      <c r="AH2014" s="7" t="str">
        <f t="shared" si="538"/>
        <v>TRIDENT BTS</v>
      </c>
      <c r="AI2014" s="7" t="str">
        <f t="shared" si="539"/>
        <v>S1P5</v>
      </c>
      <c r="AJ2014" s="7" t="str">
        <f t="shared" si="540"/>
        <v>S4P2</v>
      </c>
      <c r="AK2014" s="7" t="str">
        <f>IFERROR(VLOOKUP(Z2014,'PASTE-DL-ALARMS'!$Q$10:$W$2200,7,FALSE),"")</f>
        <v/>
      </c>
      <c r="AL2014" s="55" t="str">
        <f>IFERROR(VLOOKUP(Z2014,'PASTE-DL-ALARMS'!$Q$10:$W$2200,3,FALSE),"")</f>
        <v/>
      </c>
      <c r="AM2014" s="7" t="str">
        <f t="shared" si="541"/>
        <v>10.121.19.158_INOX GERI GSWAN_S1P5</v>
      </c>
      <c r="AN2014" s="55" t="str">
        <f t="shared" si="542"/>
        <v>10.121.99.163_TRIDENT BTS_S4P2</v>
      </c>
      <c r="AO2014" s="72" t="e">
        <f t="shared" ca="1" si="543"/>
        <v>#VALUE!</v>
      </c>
      <c r="AP2014" s="7" t="str">
        <f>IFERROR(VLOOKUP(Z2014,'PASTE-DL-ALARMS'!$Q$10:$Z$2800,8,FALSE),"")</f>
        <v/>
      </c>
    </row>
    <row r="2015" spans="1:42" x14ac:dyDescent="0.25">
      <c r="A2015" s="20"/>
      <c r="B2015" s="20"/>
      <c r="C2015" s="20" t="str">
        <f>IF(D2015="Critical",MAX($C$8:C2014)+1,"")</f>
        <v/>
      </c>
      <c r="D2015" s="20" t="str">
        <f t="shared" si="527"/>
        <v>-</v>
      </c>
      <c r="E2015" s="20" t="str">
        <f>VLOOKUP('PASTE-DOWN-DL'!F2015,'SSA-CODE'!$D$4:$E$56,2,FALSE)</f>
        <v>RJT</v>
      </c>
      <c r="F2015" s="48" t="str">
        <f t="shared" si="528"/>
        <v>SSA RJ</v>
      </c>
      <c r="G2015" s="48" t="str">
        <f t="shared" si="529"/>
        <v xml:space="preserve">	SSA RJ</v>
      </c>
      <c r="H2015" s="20">
        <v>2006</v>
      </c>
      <c r="I2015" t="s">
        <v>17537</v>
      </c>
      <c r="J2015" t="s">
        <v>6260</v>
      </c>
      <c r="K2015" t="s">
        <v>6275</v>
      </c>
      <c r="L2015" t="s">
        <v>6262</v>
      </c>
      <c r="M2015" t="s">
        <v>6263</v>
      </c>
      <c r="N2015" t="s">
        <v>17538</v>
      </c>
      <c r="O2015" t="s">
        <v>17539</v>
      </c>
      <c r="P2015" t="s">
        <v>6266</v>
      </c>
      <c r="Q2015" t="s">
        <v>6359</v>
      </c>
      <c r="R2015" t="s">
        <v>6279</v>
      </c>
      <c r="S2015" t="s">
        <v>17540</v>
      </c>
      <c r="T2015" t="s">
        <v>6500</v>
      </c>
      <c r="U2015" t="s">
        <v>6610</v>
      </c>
      <c r="V2015" t="s">
        <v>6271</v>
      </c>
      <c r="W2015" t="s">
        <v>17541</v>
      </c>
      <c r="X2015" t="s">
        <v>17542</v>
      </c>
      <c r="Y2015" t="s">
        <v>6269</v>
      </c>
      <c r="Z2015" s="48" t="str">
        <f t="shared" si="530"/>
        <v>SSA RJ-10.121.19.115-LODHIKA VILLAGE B1_3/4-10.121.19.82-KhirshraVLG A1_2/5</v>
      </c>
      <c r="AA2015" s="48">
        <f t="shared" si="531"/>
        <v>15</v>
      </c>
      <c r="AB2015" s="48">
        <f t="shared" si="532"/>
        <v>31</v>
      </c>
      <c r="AC2015" s="48">
        <f t="shared" si="533"/>
        <v>14</v>
      </c>
      <c r="AD2015" s="48">
        <f t="shared" si="534"/>
        <v>26</v>
      </c>
      <c r="AE2015" s="48" t="str">
        <f t="shared" si="535"/>
        <v>10.121.19.115</v>
      </c>
      <c r="AF2015" s="42" t="str">
        <f t="shared" si="536"/>
        <v>10.121.19.82</v>
      </c>
      <c r="AG2015" s="7" t="str">
        <f t="shared" si="537"/>
        <v>LODHIKA VILLAGE</v>
      </c>
      <c r="AH2015" s="7" t="str">
        <f t="shared" si="538"/>
        <v>KhirshraVLG</v>
      </c>
      <c r="AI2015" s="7" t="str">
        <f t="shared" si="539"/>
        <v>S3P4</v>
      </c>
      <c r="AJ2015" s="7" t="str">
        <f t="shared" si="540"/>
        <v>S2P5</v>
      </c>
      <c r="AK2015" s="7" t="str">
        <f>IFERROR(VLOOKUP(Z2015,'PASTE-DL-ALARMS'!$Q$10:$W$2200,7,FALSE),"")</f>
        <v/>
      </c>
      <c r="AL2015" s="55" t="str">
        <f>IFERROR(VLOOKUP(Z2015,'PASTE-DL-ALARMS'!$Q$10:$W$2200,3,FALSE),"")</f>
        <v/>
      </c>
      <c r="AM2015" s="7" t="str">
        <f t="shared" si="541"/>
        <v>10.121.19.115_LODHIKA VILLAGE_S3P4</v>
      </c>
      <c r="AN2015" s="55" t="str">
        <f t="shared" si="542"/>
        <v>10.121.19.82_KhirshraVLG_S2P5</v>
      </c>
      <c r="AO2015" s="72" t="e">
        <f t="shared" ca="1" si="543"/>
        <v>#VALUE!</v>
      </c>
      <c r="AP2015" s="7" t="str">
        <f>IFERROR(VLOOKUP(Z2015,'PASTE-DL-ALARMS'!$Q$10:$Z$2800,8,FALSE),"")</f>
        <v/>
      </c>
    </row>
    <row r="2016" spans="1:42" x14ac:dyDescent="0.25">
      <c r="A2016" s="20"/>
      <c r="B2016" s="20"/>
      <c r="C2016" s="20" t="str">
        <f>IF(D2016="Critical",MAX($C$8:C2015)+1,"")</f>
        <v/>
      </c>
      <c r="D2016" s="20" t="str">
        <f t="shared" si="527"/>
        <v>-</v>
      </c>
      <c r="E2016" s="20" t="str">
        <f>VLOOKUP('PASTE-DOWN-DL'!F2016,'SSA-CODE'!$D$4:$E$56,2,FALSE)</f>
        <v>BUJ</v>
      </c>
      <c r="F2016" s="48" t="str">
        <f t="shared" si="528"/>
        <v>SSA Buj</v>
      </c>
      <c r="G2016" s="48" t="str">
        <f t="shared" si="529"/>
        <v xml:space="preserve">	SSA Buj</v>
      </c>
      <c r="H2016" s="20">
        <v>2007</v>
      </c>
      <c r="I2016" t="s">
        <v>17543</v>
      </c>
      <c r="J2016" t="s">
        <v>6466</v>
      </c>
      <c r="K2016" t="s">
        <v>6275</v>
      </c>
      <c r="L2016" t="s">
        <v>6262</v>
      </c>
      <c r="M2016" t="s">
        <v>6263</v>
      </c>
      <c r="N2016" t="s">
        <v>17544</v>
      </c>
      <c r="O2016" t="s">
        <v>17545</v>
      </c>
      <c r="P2016" t="s">
        <v>6266</v>
      </c>
      <c r="Q2016" t="s">
        <v>6461</v>
      </c>
      <c r="R2016" t="s">
        <v>6279</v>
      </c>
      <c r="S2016" t="s">
        <v>16997</v>
      </c>
      <c r="T2016" t="s">
        <v>6313</v>
      </c>
      <c r="U2016" t="s">
        <v>16997</v>
      </c>
      <c r="V2016" t="s">
        <v>6271</v>
      </c>
      <c r="W2016" t="s">
        <v>17546</v>
      </c>
      <c r="X2016" t="s">
        <v>17547</v>
      </c>
      <c r="Y2016" t="s">
        <v>6269</v>
      </c>
      <c r="Z2016" s="48" t="str">
        <f t="shared" si="530"/>
        <v>SSA Buj-10.121.96.174-VITHON_2/3-10.121.96.143-VITHON 1_2/3</v>
      </c>
      <c r="AA2016" s="48">
        <f t="shared" si="531"/>
        <v>15</v>
      </c>
      <c r="AB2016" s="48">
        <f t="shared" si="532"/>
        <v>24</v>
      </c>
      <c r="AC2016" s="48">
        <f t="shared" si="533"/>
        <v>15</v>
      </c>
      <c r="AD2016" s="48">
        <f t="shared" si="534"/>
        <v>22</v>
      </c>
      <c r="AE2016" s="48" t="str">
        <f t="shared" si="535"/>
        <v>10.121.96.143</v>
      </c>
      <c r="AF2016" s="42" t="str">
        <f t="shared" si="536"/>
        <v>10.121.96.174</v>
      </c>
      <c r="AG2016" s="7" t="str">
        <f t="shared" si="537"/>
        <v>VITHON 1</v>
      </c>
      <c r="AH2016" s="7" t="str">
        <f t="shared" si="538"/>
        <v>VITHON</v>
      </c>
      <c r="AI2016" s="7" t="str">
        <f t="shared" si="539"/>
        <v>S2P3</v>
      </c>
      <c r="AJ2016" s="7" t="str">
        <f t="shared" si="540"/>
        <v>S2P3</v>
      </c>
      <c r="AK2016" s="7" t="str">
        <f>IFERROR(VLOOKUP(Z2016,'PASTE-DL-ALARMS'!$Q$10:$W$2200,7,FALSE),"")</f>
        <v/>
      </c>
      <c r="AL2016" s="55" t="str">
        <f>IFERROR(VLOOKUP(Z2016,'PASTE-DL-ALARMS'!$Q$10:$W$2200,3,FALSE),"")</f>
        <v/>
      </c>
      <c r="AM2016" s="7" t="str">
        <f t="shared" si="541"/>
        <v>10.121.96.143_VITHON 1_S2P3</v>
      </c>
      <c r="AN2016" s="55" t="str">
        <f t="shared" si="542"/>
        <v>10.121.96.174_VITHON_S2P3</v>
      </c>
      <c r="AO2016" s="72" t="e">
        <f t="shared" ca="1" si="543"/>
        <v>#VALUE!</v>
      </c>
      <c r="AP2016" s="7" t="str">
        <f>IFERROR(VLOOKUP(Z2016,'PASTE-DL-ALARMS'!$Q$10:$Z$2800,8,FALSE),"")</f>
        <v/>
      </c>
    </row>
    <row r="2017" spans="1:42" x14ac:dyDescent="0.25">
      <c r="A2017" s="20"/>
      <c r="B2017" s="20"/>
      <c r="C2017" s="20" t="str">
        <f>IF(D2017="Critical",MAX($C$8:C2016)+1,"")</f>
        <v/>
      </c>
      <c r="D2017" s="20" t="str">
        <f t="shared" si="527"/>
        <v>-</v>
      </c>
      <c r="E2017" s="20" t="str">
        <f>VLOOKUP('PASTE-DOWN-DL'!F2017,'SSA-CODE'!$D$4:$E$56,2,FALSE)</f>
        <v>JND</v>
      </c>
      <c r="F2017" s="48" t="str">
        <f t="shared" si="528"/>
        <v>SSA JND</v>
      </c>
      <c r="G2017" s="48" t="str">
        <f t="shared" si="529"/>
        <v xml:space="preserve">	SSA JND</v>
      </c>
      <c r="H2017" s="20">
        <v>2008</v>
      </c>
      <c r="I2017" t="s">
        <v>17548</v>
      </c>
      <c r="J2017" t="s">
        <v>6260</v>
      </c>
      <c r="K2017" t="s">
        <v>6275</v>
      </c>
      <c r="L2017" t="s">
        <v>6262</v>
      </c>
      <c r="M2017" t="s">
        <v>6263</v>
      </c>
      <c r="N2017" t="s">
        <v>17549</v>
      </c>
      <c r="O2017" t="s">
        <v>17550</v>
      </c>
      <c r="P2017" t="s">
        <v>6266</v>
      </c>
      <c r="Q2017" t="s">
        <v>6386</v>
      </c>
      <c r="R2017" t="s">
        <v>6279</v>
      </c>
      <c r="S2017" t="s">
        <v>17551</v>
      </c>
      <c r="T2017" t="s">
        <v>6950</v>
      </c>
      <c r="U2017" t="s">
        <v>17551</v>
      </c>
      <c r="V2017" t="s">
        <v>17552</v>
      </c>
      <c r="W2017" t="s">
        <v>17553</v>
      </c>
      <c r="X2017" t="s">
        <v>6488</v>
      </c>
      <c r="Y2017" t="s">
        <v>6269</v>
      </c>
      <c r="Z2017" s="48" t="str">
        <f t="shared" si="530"/>
        <v>SSA JND-10.121.97.207-Keshod B2_5/6-10.121.24.2-Veraval M/W B2_5/6</v>
      </c>
      <c r="AA2017" s="48">
        <f t="shared" si="531"/>
        <v>15</v>
      </c>
      <c r="AB2017" s="48">
        <f t="shared" si="532"/>
        <v>22</v>
      </c>
      <c r="AC2017" s="48">
        <f t="shared" si="533"/>
        <v>13</v>
      </c>
      <c r="AD2017" s="48">
        <f t="shared" si="534"/>
        <v>25</v>
      </c>
      <c r="AE2017" s="48" t="str">
        <f t="shared" si="535"/>
        <v>10.121.97.207</v>
      </c>
      <c r="AF2017" s="42" t="str">
        <f t="shared" si="536"/>
        <v>10.121.24.2</v>
      </c>
      <c r="AG2017" s="7" t="str">
        <f t="shared" si="537"/>
        <v>KESHOD</v>
      </c>
      <c r="AH2017" s="7" t="str">
        <f t="shared" si="538"/>
        <v>VERAVAL M/W</v>
      </c>
      <c r="AI2017" s="7" t="str">
        <f t="shared" si="539"/>
        <v>S5P6</v>
      </c>
      <c r="AJ2017" s="7" t="str">
        <f t="shared" si="540"/>
        <v>S5P6</v>
      </c>
      <c r="AK2017" s="7" t="str">
        <f>IFERROR(VLOOKUP(Z2017,'PASTE-DL-ALARMS'!$Q$10:$W$2200,7,FALSE),"")</f>
        <v/>
      </c>
      <c r="AL2017" s="55" t="str">
        <f>IFERROR(VLOOKUP(Z2017,'PASTE-DL-ALARMS'!$Q$10:$W$2200,3,FALSE),"")</f>
        <v/>
      </c>
      <c r="AM2017" s="7" t="str">
        <f t="shared" si="541"/>
        <v>10.121.97.207_KESHOD_S5P6</v>
      </c>
      <c r="AN2017" s="55" t="str">
        <f t="shared" si="542"/>
        <v>10.121.24.2_VERAVAL M/W_S5P6</v>
      </c>
      <c r="AO2017" s="72" t="e">
        <f t="shared" ca="1" si="543"/>
        <v>#VALUE!</v>
      </c>
      <c r="AP2017" s="7" t="str">
        <f>IFERROR(VLOOKUP(Z2017,'PASTE-DL-ALARMS'!$Q$10:$Z$2800,8,FALSE),"")</f>
        <v/>
      </c>
    </row>
    <row r="2018" spans="1:42" x14ac:dyDescent="0.25">
      <c r="A2018" s="20"/>
      <c r="B2018" s="20"/>
      <c r="C2018" s="20" t="str">
        <f>IF(D2018="Critical",MAX($C$8:C2017)+1,"")</f>
        <v/>
      </c>
      <c r="D2018" s="20" t="str">
        <f t="shared" si="527"/>
        <v>-</v>
      </c>
      <c r="E2018" s="20" t="str">
        <f>VLOOKUP('PASTE-DOWN-DL'!F2018,'SSA-CODE'!$D$4:$E$56,2,FALSE)</f>
        <v>BCH</v>
      </c>
      <c r="F2018" s="48" t="str">
        <f t="shared" si="528"/>
        <v>SSA BCH</v>
      </c>
      <c r="G2018" s="48" t="str">
        <f t="shared" si="529"/>
        <v xml:space="preserve">	SSA BCH</v>
      </c>
      <c r="H2018" s="20">
        <v>2009</v>
      </c>
      <c r="I2018" t="s">
        <v>17554</v>
      </c>
      <c r="J2018" t="s">
        <v>6260</v>
      </c>
      <c r="K2018" t="s">
        <v>6275</v>
      </c>
      <c r="L2018" t="s">
        <v>6262</v>
      </c>
      <c r="M2018" t="s">
        <v>6263</v>
      </c>
      <c r="N2018" t="s">
        <v>17555</v>
      </c>
      <c r="O2018" t="s">
        <v>17556</v>
      </c>
      <c r="P2018" t="s">
        <v>6266</v>
      </c>
      <c r="Q2018" t="s">
        <v>7090</v>
      </c>
      <c r="R2018" t="s">
        <v>7090</v>
      </c>
      <c r="S2018" t="s">
        <v>6955</v>
      </c>
      <c r="T2018" t="s">
        <v>6770</v>
      </c>
      <c r="U2018" t="s">
        <v>6955</v>
      </c>
      <c r="V2018" t="s">
        <v>6271</v>
      </c>
      <c r="W2018" t="s">
        <v>17557</v>
      </c>
      <c r="X2018" t="s">
        <v>6488</v>
      </c>
      <c r="Y2018" t="s">
        <v>17558</v>
      </c>
      <c r="Z2018" s="48" t="str">
        <f t="shared" si="530"/>
        <v>SSA BCH-10.121.96.111-INDO-FILL-UNIT1 A1_2/5-10.121.24.218-INDO-FILL-UNIT2 A1_1/5</v>
      </c>
      <c r="AA2018" s="48">
        <f t="shared" si="531"/>
        <v>15</v>
      </c>
      <c r="AB2018" s="48">
        <f t="shared" si="532"/>
        <v>31</v>
      </c>
      <c r="AC2018" s="48">
        <f t="shared" si="533"/>
        <v>15</v>
      </c>
      <c r="AD2018" s="48">
        <f t="shared" si="534"/>
        <v>31</v>
      </c>
      <c r="AE2018" s="48" t="str">
        <f t="shared" si="535"/>
        <v>10.121.96.111</v>
      </c>
      <c r="AF2018" s="42" t="str">
        <f t="shared" si="536"/>
        <v>10.121.24.218</v>
      </c>
      <c r="AG2018" s="7" t="str">
        <f t="shared" si="537"/>
        <v>INDO FILL UNIT1</v>
      </c>
      <c r="AH2018" s="7" t="str">
        <f t="shared" si="538"/>
        <v>INDO FILL UNIT2</v>
      </c>
      <c r="AI2018" s="7" t="str">
        <f t="shared" si="539"/>
        <v>S2P5</v>
      </c>
      <c r="AJ2018" s="7" t="str">
        <f t="shared" si="540"/>
        <v>S1P5</v>
      </c>
      <c r="AK2018" s="7" t="str">
        <f>IFERROR(VLOOKUP(Z2018,'PASTE-DL-ALARMS'!$Q$10:$W$2200,7,FALSE),"")</f>
        <v/>
      </c>
      <c r="AL2018" s="55" t="str">
        <f>IFERROR(VLOOKUP(Z2018,'PASTE-DL-ALARMS'!$Q$10:$W$2200,3,FALSE),"")</f>
        <v/>
      </c>
      <c r="AM2018" s="7" t="str">
        <f t="shared" si="541"/>
        <v>10.121.96.111_INDO FILL UNIT1_S2P5</v>
      </c>
      <c r="AN2018" s="55" t="str">
        <f t="shared" si="542"/>
        <v>10.121.24.218_INDO FILL UNIT2_S1P5</v>
      </c>
      <c r="AO2018" s="72" t="e">
        <f t="shared" ca="1" si="543"/>
        <v>#VALUE!</v>
      </c>
      <c r="AP2018" s="7" t="str">
        <f>IFERROR(VLOOKUP(Z2018,'PASTE-DL-ALARMS'!$Q$10:$Z$2800,8,FALSE),"")</f>
        <v/>
      </c>
    </row>
    <row r="2019" spans="1:42" x14ac:dyDescent="0.25">
      <c r="A2019" s="20"/>
      <c r="B2019" s="20"/>
      <c r="C2019" s="20" t="str">
        <f>IF(D2019="Critical",MAX($C$8:C2018)+1,"")</f>
        <v/>
      </c>
      <c r="D2019" s="20" t="str">
        <f t="shared" si="527"/>
        <v>-</v>
      </c>
      <c r="E2019" s="20" t="str">
        <f>VLOOKUP('PASTE-DOWN-DL'!F2019,'SSA-CODE'!$D$4:$E$56,2,FALSE)</f>
        <v>VAL</v>
      </c>
      <c r="F2019" s="48" t="str">
        <f t="shared" si="528"/>
        <v>SSA VAL</v>
      </c>
      <c r="G2019" s="48" t="str">
        <f t="shared" si="529"/>
        <v xml:space="preserve">	SSA VAL</v>
      </c>
      <c r="H2019" s="20">
        <v>2010</v>
      </c>
      <c r="I2019" t="s">
        <v>17559</v>
      </c>
      <c r="J2019" t="s">
        <v>6260</v>
      </c>
      <c r="K2019" t="s">
        <v>6275</v>
      </c>
      <c r="L2019" t="s">
        <v>6262</v>
      </c>
      <c r="M2019" t="s">
        <v>6263</v>
      </c>
      <c r="N2019" t="s">
        <v>17560</v>
      </c>
      <c r="O2019" t="s">
        <v>17561</v>
      </c>
      <c r="P2019" t="s">
        <v>6266</v>
      </c>
      <c r="Q2019" t="s">
        <v>9853</v>
      </c>
      <c r="R2019" t="s">
        <v>6279</v>
      </c>
      <c r="S2019" t="s">
        <v>14559</v>
      </c>
      <c r="T2019" t="s">
        <v>6304</v>
      </c>
      <c r="U2019" t="s">
        <v>6931</v>
      </c>
      <c r="V2019" t="s">
        <v>6271</v>
      </c>
      <c r="W2019" t="s">
        <v>17562</v>
      </c>
      <c r="X2019" t="s">
        <v>17563</v>
      </c>
      <c r="Y2019" t="s">
        <v>6269</v>
      </c>
      <c r="Z2019" s="48" t="str">
        <f t="shared" si="530"/>
        <v>SSA VAL-10.121.68.77-SLDC_BALITHA_1/6-10.121.68.78-GEB_BALITHA_1/5</v>
      </c>
      <c r="AA2019" s="48">
        <f t="shared" si="531"/>
        <v>14</v>
      </c>
      <c r="AB2019" s="48">
        <f t="shared" si="532"/>
        <v>27</v>
      </c>
      <c r="AC2019" s="48">
        <f t="shared" si="533"/>
        <v>14</v>
      </c>
      <c r="AD2019" s="48">
        <f t="shared" si="534"/>
        <v>26</v>
      </c>
      <c r="AE2019" s="48" t="str">
        <f t="shared" si="535"/>
        <v>10.121.68.77</v>
      </c>
      <c r="AF2019" s="42" t="str">
        <f t="shared" si="536"/>
        <v>10.121.68.78</v>
      </c>
      <c r="AG2019" s="7" t="str">
        <f t="shared" si="537"/>
        <v>SLDC BALITHA</v>
      </c>
      <c r="AH2019" s="7" t="str">
        <f t="shared" si="538"/>
        <v>GEB BALITHA</v>
      </c>
      <c r="AI2019" s="7" t="str">
        <f t="shared" si="539"/>
        <v>S1P6</v>
      </c>
      <c r="AJ2019" s="7" t="str">
        <f t="shared" si="540"/>
        <v>S1P5</v>
      </c>
      <c r="AK2019" s="7" t="str">
        <f>IFERROR(VLOOKUP(Z2019,'PASTE-DL-ALARMS'!$Q$10:$W$2200,7,FALSE),"")</f>
        <v/>
      </c>
      <c r="AL2019" s="55" t="str">
        <f>IFERROR(VLOOKUP(Z2019,'PASTE-DL-ALARMS'!$Q$10:$W$2200,3,FALSE),"")</f>
        <v/>
      </c>
      <c r="AM2019" s="7" t="str">
        <f t="shared" si="541"/>
        <v>10.121.68.77_SLDC BALITHA_S1P6</v>
      </c>
      <c r="AN2019" s="55" t="str">
        <f t="shared" si="542"/>
        <v>10.121.68.78_GEB BALITHA_S1P5</v>
      </c>
      <c r="AO2019" s="72" t="e">
        <f t="shared" ca="1" si="543"/>
        <v>#VALUE!</v>
      </c>
      <c r="AP2019" s="7" t="str">
        <f>IFERROR(VLOOKUP(Z2019,'PASTE-DL-ALARMS'!$Q$10:$Z$2800,8,FALSE),"")</f>
        <v/>
      </c>
    </row>
    <row r="2020" spans="1:42" x14ac:dyDescent="0.25">
      <c r="A2020" s="20"/>
      <c r="B2020" s="20"/>
      <c r="C2020" s="20" t="str">
        <f>IF(D2020="Critical",MAX($C$8:C2019)+1,"")</f>
        <v/>
      </c>
      <c r="D2020" s="20" t="str">
        <f t="shared" si="527"/>
        <v>-</v>
      </c>
      <c r="E2020" s="20" t="str">
        <f>VLOOKUP('PASTE-DOWN-DL'!F2020,'SSA-CODE'!$D$4:$E$56,2,FALSE)</f>
        <v>VAL</v>
      </c>
      <c r="F2020" s="48" t="str">
        <f t="shared" si="528"/>
        <v>SSA VAL</v>
      </c>
      <c r="G2020" s="48" t="str">
        <f t="shared" si="529"/>
        <v xml:space="preserve">	SSA VAL</v>
      </c>
      <c r="H2020" s="20">
        <v>2011</v>
      </c>
      <c r="I2020" t="s">
        <v>17564</v>
      </c>
      <c r="J2020" t="s">
        <v>6260</v>
      </c>
      <c r="K2020" t="s">
        <v>6275</v>
      </c>
      <c r="L2020" t="s">
        <v>6262</v>
      </c>
      <c r="M2020" t="s">
        <v>6263</v>
      </c>
      <c r="N2020" t="s">
        <v>17565</v>
      </c>
      <c r="O2020" t="s">
        <v>17566</v>
      </c>
      <c r="P2020" t="s">
        <v>6266</v>
      </c>
      <c r="Q2020" t="s">
        <v>7477</v>
      </c>
      <c r="R2020" t="s">
        <v>6279</v>
      </c>
      <c r="S2020" t="s">
        <v>17343</v>
      </c>
      <c r="T2020" t="s">
        <v>6425</v>
      </c>
      <c r="U2020" t="s">
        <v>6286</v>
      </c>
      <c r="V2020" t="s">
        <v>6271</v>
      </c>
      <c r="W2020" t="s">
        <v>17567</v>
      </c>
      <c r="X2020" t="s">
        <v>6488</v>
      </c>
      <c r="Y2020" t="s">
        <v>6269</v>
      </c>
      <c r="Z2020" s="48" t="str">
        <f t="shared" si="530"/>
        <v>SSA VAL-10.121.16.95-KAKADVEL_1/5-10.121.16.88-FADVEL_2/5</v>
      </c>
      <c r="AA2020" s="48">
        <f t="shared" si="531"/>
        <v>14</v>
      </c>
      <c r="AB2020" s="48">
        <f t="shared" si="532"/>
        <v>23</v>
      </c>
      <c r="AC2020" s="48">
        <f t="shared" si="533"/>
        <v>14</v>
      </c>
      <c r="AD2020" s="48">
        <f t="shared" si="534"/>
        <v>21</v>
      </c>
      <c r="AE2020" s="48" t="str">
        <f t="shared" si="535"/>
        <v>10.121.16.95</v>
      </c>
      <c r="AF2020" s="42" t="str">
        <f t="shared" si="536"/>
        <v>10.121.16.88</v>
      </c>
      <c r="AG2020" s="7" t="str">
        <f t="shared" si="537"/>
        <v>KAKADVEL</v>
      </c>
      <c r="AH2020" s="7" t="str">
        <f t="shared" si="538"/>
        <v>FADVEL</v>
      </c>
      <c r="AI2020" s="7" t="str">
        <f t="shared" si="539"/>
        <v>S1P5</v>
      </c>
      <c r="AJ2020" s="7" t="str">
        <f t="shared" si="540"/>
        <v>S2P5</v>
      </c>
      <c r="AK2020" s="7" t="str">
        <f>IFERROR(VLOOKUP(Z2020,'PASTE-DL-ALARMS'!$Q$10:$W$2200,7,FALSE),"")</f>
        <v/>
      </c>
      <c r="AL2020" s="55" t="str">
        <f>IFERROR(VLOOKUP(Z2020,'PASTE-DL-ALARMS'!$Q$10:$W$2200,3,FALSE),"")</f>
        <v/>
      </c>
      <c r="AM2020" s="7" t="str">
        <f t="shared" si="541"/>
        <v>10.121.16.95_KAKADVEL_S1P5</v>
      </c>
      <c r="AN2020" s="55" t="str">
        <f t="shared" si="542"/>
        <v>10.121.16.88_FADVEL_S2P5</v>
      </c>
      <c r="AO2020" s="72" t="e">
        <f t="shared" ca="1" si="543"/>
        <v>#VALUE!</v>
      </c>
      <c r="AP2020" s="7" t="str">
        <f>IFERROR(VLOOKUP(Z2020,'PASTE-DL-ALARMS'!$Q$10:$Z$2800,8,FALSE),"")</f>
        <v/>
      </c>
    </row>
    <row r="2021" spans="1:42" x14ac:dyDescent="0.25">
      <c r="A2021" s="20"/>
      <c r="B2021" s="20"/>
      <c r="C2021" s="20" t="str">
        <f>IF(D2021="Critical",MAX($C$8:C2020)+1,"")</f>
        <v/>
      </c>
      <c r="D2021" s="20" t="str">
        <f t="shared" si="527"/>
        <v>-</v>
      </c>
      <c r="E2021" s="20" t="str">
        <f>VLOOKUP('PASTE-DOWN-DL'!F2021,'SSA-CODE'!$D$4:$E$56,2,FALSE)</f>
        <v>BCH</v>
      </c>
      <c r="F2021" s="48" t="str">
        <f t="shared" si="528"/>
        <v>SSA BCH</v>
      </c>
      <c r="G2021" s="48" t="str">
        <f t="shared" si="529"/>
        <v xml:space="preserve">	SSA BCH</v>
      </c>
      <c r="H2021" s="20">
        <v>2012</v>
      </c>
      <c r="I2021" t="s">
        <v>17568</v>
      </c>
      <c r="J2021" t="s">
        <v>6260</v>
      </c>
      <c r="K2021" t="s">
        <v>6275</v>
      </c>
      <c r="L2021" t="s">
        <v>6262</v>
      </c>
      <c r="M2021" t="s">
        <v>6263</v>
      </c>
      <c r="N2021" t="s">
        <v>17569</v>
      </c>
      <c r="O2021" t="s">
        <v>17570</v>
      </c>
      <c r="P2021" t="s">
        <v>6266</v>
      </c>
      <c r="Q2021" t="s">
        <v>6665</v>
      </c>
      <c r="R2021" t="s">
        <v>6279</v>
      </c>
      <c r="S2021" t="s">
        <v>17571</v>
      </c>
      <c r="T2021" t="s">
        <v>6313</v>
      </c>
      <c r="U2021" t="s">
        <v>17571</v>
      </c>
      <c r="V2021" t="s">
        <v>6271</v>
      </c>
      <c r="W2021" t="s">
        <v>17572</v>
      </c>
      <c r="X2021" t="s">
        <v>17573</v>
      </c>
      <c r="Y2021" t="s">
        <v>6269</v>
      </c>
      <c r="Z2021" s="48" t="str">
        <f t="shared" si="530"/>
        <v>SSA BCH-10.121.96.102-Samni_1/6-10.121.96.78-Amod_4/5</v>
      </c>
      <c r="AA2021" s="48">
        <f t="shared" si="531"/>
        <v>15</v>
      </c>
      <c r="AB2021" s="48">
        <f t="shared" si="532"/>
        <v>21</v>
      </c>
      <c r="AC2021" s="48">
        <f t="shared" si="533"/>
        <v>14</v>
      </c>
      <c r="AD2021" s="48">
        <f t="shared" si="534"/>
        <v>19</v>
      </c>
      <c r="AE2021" s="48" t="str">
        <f t="shared" si="535"/>
        <v>10.121.96.102</v>
      </c>
      <c r="AF2021" s="42" t="str">
        <f t="shared" si="536"/>
        <v>10.121.96.78</v>
      </c>
      <c r="AG2021" s="7" t="str">
        <f t="shared" si="537"/>
        <v>Samni</v>
      </c>
      <c r="AH2021" s="7" t="str">
        <f t="shared" si="538"/>
        <v>Amod</v>
      </c>
      <c r="AI2021" s="7" t="str">
        <f t="shared" si="539"/>
        <v>S1P6</v>
      </c>
      <c r="AJ2021" s="7" t="str">
        <f t="shared" si="540"/>
        <v>S4P5</v>
      </c>
      <c r="AK2021" s="7" t="str">
        <f>IFERROR(VLOOKUP(Z2021,'PASTE-DL-ALARMS'!$Q$10:$W$2200,7,FALSE),"")</f>
        <v/>
      </c>
      <c r="AL2021" s="55" t="str">
        <f>IFERROR(VLOOKUP(Z2021,'PASTE-DL-ALARMS'!$Q$10:$W$2200,3,FALSE),"")</f>
        <v/>
      </c>
      <c r="AM2021" s="7" t="str">
        <f t="shared" si="541"/>
        <v>10.121.96.102_Samni_S1P6</v>
      </c>
      <c r="AN2021" s="55" t="str">
        <f t="shared" si="542"/>
        <v>10.121.96.78_Amod_S4P5</v>
      </c>
      <c r="AO2021" s="72" t="e">
        <f t="shared" ca="1" si="543"/>
        <v>#VALUE!</v>
      </c>
      <c r="AP2021" s="7" t="str">
        <f>IFERROR(VLOOKUP(Z2021,'PASTE-DL-ALARMS'!$Q$10:$Z$2800,8,FALSE),"")</f>
        <v/>
      </c>
    </row>
    <row r="2022" spans="1:42" x14ac:dyDescent="0.25">
      <c r="A2022" s="20"/>
      <c r="B2022" s="20"/>
      <c r="C2022" s="20" t="str">
        <f>IF(D2022="Critical",MAX($C$8:C2021)+1,"")</f>
        <v/>
      </c>
      <c r="D2022" s="20" t="str">
        <f t="shared" si="527"/>
        <v>-</v>
      </c>
      <c r="E2022" s="20" t="str">
        <f>VLOOKUP('PASTE-DOWN-DL'!F2022,'SSA-CODE'!$D$4:$E$56,2,FALSE)</f>
        <v>VAL</v>
      </c>
      <c r="F2022" s="48" t="str">
        <f t="shared" si="528"/>
        <v>SSA VAL</v>
      </c>
      <c r="G2022" s="48" t="str">
        <f t="shared" si="529"/>
        <v xml:space="preserve">	SSA VAL</v>
      </c>
      <c r="H2022" s="20">
        <v>2013</v>
      </c>
      <c r="I2022" t="s">
        <v>17574</v>
      </c>
      <c r="J2022" t="s">
        <v>6260</v>
      </c>
      <c r="K2022" t="s">
        <v>6275</v>
      </c>
      <c r="L2022" t="s">
        <v>6262</v>
      </c>
      <c r="M2022" t="s">
        <v>6263</v>
      </c>
      <c r="N2022" t="s">
        <v>17575</v>
      </c>
      <c r="O2022" t="s">
        <v>17576</v>
      </c>
      <c r="P2022" t="s">
        <v>6266</v>
      </c>
      <c r="Q2022" t="s">
        <v>6903</v>
      </c>
      <c r="R2022" t="s">
        <v>6279</v>
      </c>
      <c r="S2022" t="s">
        <v>17577</v>
      </c>
      <c r="T2022" t="s">
        <v>6345</v>
      </c>
      <c r="U2022" t="s">
        <v>7348</v>
      </c>
      <c r="V2022" t="s">
        <v>6271</v>
      </c>
      <c r="W2022" t="s">
        <v>17578</v>
      </c>
      <c r="X2022" t="s">
        <v>17579</v>
      </c>
      <c r="Y2022" t="s">
        <v>6269</v>
      </c>
      <c r="Z2022" s="48" t="str">
        <f t="shared" si="530"/>
        <v>SSA VAL-10.121.16.119_Matwad_1/5-10.121.16.117-Aat_2/5</v>
      </c>
      <c r="AA2022" s="48">
        <f t="shared" si="531"/>
        <v>15</v>
      </c>
      <c r="AB2022" s="48">
        <f t="shared" si="532"/>
        <v>24</v>
      </c>
      <c r="AC2022" s="48">
        <f t="shared" si="533"/>
        <v>15</v>
      </c>
      <c r="AD2022" s="48">
        <f t="shared" si="534"/>
        <v>19</v>
      </c>
      <c r="AE2022" s="48" t="str">
        <f t="shared" si="535"/>
        <v>10.121.16.119</v>
      </c>
      <c r="AF2022" s="42" t="str">
        <f t="shared" si="536"/>
        <v>10.121.16.117</v>
      </c>
      <c r="AG2022" s="7" t="str">
        <f t="shared" si="537"/>
        <v>MATWAD-1</v>
      </c>
      <c r="AH2022" s="7" t="str">
        <f t="shared" si="538"/>
        <v>AAT</v>
      </c>
      <c r="AI2022" s="7" t="str">
        <f t="shared" si="539"/>
        <v>S1P5</v>
      </c>
      <c r="AJ2022" s="7" t="str">
        <f t="shared" si="540"/>
        <v>S2P5</v>
      </c>
      <c r="AK2022" s="7" t="str">
        <f>IFERROR(VLOOKUP(Z2022,'PASTE-DL-ALARMS'!$Q$10:$W$2200,7,FALSE),"")</f>
        <v/>
      </c>
      <c r="AL2022" s="55" t="str">
        <f>IFERROR(VLOOKUP(Z2022,'PASTE-DL-ALARMS'!$Q$10:$W$2200,3,FALSE),"")</f>
        <v/>
      </c>
      <c r="AM2022" s="7" t="str">
        <f t="shared" si="541"/>
        <v>10.121.16.119_MATWAD-1_S1P5</v>
      </c>
      <c r="AN2022" s="55" t="str">
        <f t="shared" si="542"/>
        <v>10.121.16.117_AAT_S2P5</v>
      </c>
      <c r="AO2022" s="72" t="e">
        <f t="shared" ca="1" si="543"/>
        <v>#VALUE!</v>
      </c>
      <c r="AP2022" s="7" t="str">
        <f>IFERROR(VLOOKUP(Z2022,'PASTE-DL-ALARMS'!$Q$10:$Z$2800,8,FALSE),"")</f>
        <v/>
      </c>
    </row>
    <row r="2023" spans="1:42" x14ac:dyDescent="0.25">
      <c r="A2023" s="20"/>
      <c r="B2023" s="20"/>
      <c r="C2023" s="20" t="str">
        <f>IF(D2023="Critical",MAX($C$8:C2022)+1,"")</f>
        <v/>
      </c>
      <c r="D2023" s="20" t="str">
        <f t="shared" si="527"/>
        <v>-</v>
      </c>
      <c r="E2023" s="20" t="str">
        <f>VLOOKUP('PASTE-DOWN-DL'!F2023,'SSA-CODE'!$D$4:$E$56,2,FALSE)</f>
        <v>AHD</v>
      </c>
      <c r="F2023" s="48" t="str">
        <f t="shared" si="528"/>
        <v>SSA AM</v>
      </c>
      <c r="G2023" s="48" t="str">
        <f t="shared" si="529"/>
        <v xml:space="preserve">	SSA AM</v>
      </c>
      <c r="H2023" s="20">
        <v>2014</v>
      </c>
      <c r="I2023" t="s">
        <v>17580</v>
      </c>
      <c r="J2023" t="s">
        <v>6466</v>
      </c>
      <c r="K2023" t="s">
        <v>6275</v>
      </c>
      <c r="L2023" t="s">
        <v>6262</v>
      </c>
      <c r="M2023" t="s">
        <v>6263</v>
      </c>
      <c r="N2023" t="s">
        <v>17581</v>
      </c>
      <c r="O2023" t="s">
        <v>17582</v>
      </c>
      <c r="P2023" t="s">
        <v>6266</v>
      </c>
      <c r="Q2023" t="s">
        <v>6777</v>
      </c>
      <c r="R2023" t="s">
        <v>6279</v>
      </c>
      <c r="S2023" t="s">
        <v>15115</v>
      </c>
      <c r="T2023" t="s">
        <v>6950</v>
      </c>
      <c r="U2023" t="s">
        <v>17583</v>
      </c>
      <c r="V2023" t="s">
        <v>6271</v>
      </c>
      <c r="W2023" t="s">
        <v>17584</v>
      </c>
      <c r="X2023" t="s">
        <v>17585</v>
      </c>
      <c r="Y2023" t="s">
        <v>6269</v>
      </c>
      <c r="Z2023" s="48" t="str">
        <f t="shared" si="530"/>
        <v>SSA AM-10.121.18.146-Railwaypura 2 B2_5/9-10.121.17.209-Railwaypura B2_5/9</v>
      </c>
      <c r="AA2023" s="48">
        <f t="shared" si="531"/>
        <v>15</v>
      </c>
      <c r="AB2023" s="48">
        <f t="shared" si="532"/>
        <v>29</v>
      </c>
      <c r="AC2023" s="48">
        <f t="shared" si="533"/>
        <v>15</v>
      </c>
      <c r="AD2023" s="48">
        <f t="shared" si="534"/>
        <v>27</v>
      </c>
      <c r="AE2023" s="48" t="str">
        <f t="shared" si="535"/>
        <v>10.121.18.146</v>
      </c>
      <c r="AF2023" s="42" t="str">
        <f t="shared" si="536"/>
        <v>10.121.17.209</v>
      </c>
      <c r="AG2023" s="7" t="str">
        <f t="shared" si="537"/>
        <v>Railwaypura 2</v>
      </c>
      <c r="AH2023" s="7" t="str">
        <f t="shared" si="538"/>
        <v>RAILWAYPURA</v>
      </c>
      <c r="AI2023" s="7" t="str">
        <f t="shared" si="539"/>
        <v>S5P9</v>
      </c>
      <c r="AJ2023" s="7" t="str">
        <f t="shared" si="540"/>
        <v>S5P9</v>
      </c>
      <c r="AK2023" s="7" t="str">
        <f>IFERROR(VLOOKUP(Z2023,'PASTE-DL-ALARMS'!$Q$10:$W$2200,7,FALSE),"")</f>
        <v/>
      </c>
      <c r="AL2023" s="55" t="str">
        <f>IFERROR(VLOOKUP(Z2023,'PASTE-DL-ALARMS'!$Q$10:$W$2200,3,FALSE),"")</f>
        <v/>
      </c>
      <c r="AM2023" s="7" t="str">
        <f t="shared" si="541"/>
        <v>10.121.18.146_Railwaypura 2_S5P9</v>
      </c>
      <c r="AN2023" s="55" t="str">
        <f t="shared" si="542"/>
        <v>10.121.17.209_RAILWAYPURA_S5P9</v>
      </c>
      <c r="AO2023" s="72" t="e">
        <f t="shared" ca="1" si="543"/>
        <v>#VALUE!</v>
      </c>
      <c r="AP2023" s="7" t="str">
        <f>IFERROR(VLOOKUP(Z2023,'PASTE-DL-ALARMS'!$Q$10:$Z$2800,8,FALSE),"")</f>
        <v/>
      </c>
    </row>
    <row r="2024" spans="1:42" x14ac:dyDescent="0.25">
      <c r="A2024" s="20"/>
      <c r="B2024" s="20"/>
      <c r="C2024" s="20" t="str">
        <f>IF(D2024="Critical",MAX($C$8:C2023)+1,"")</f>
        <v/>
      </c>
      <c r="D2024" s="20" t="str">
        <f t="shared" si="527"/>
        <v>-</v>
      </c>
      <c r="E2024" s="20" t="str">
        <f>VLOOKUP('PASTE-DOWN-DL'!F2024,'SSA-CODE'!$D$4:$E$56,2,FALSE)</f>
        <v>BUJ</v>
      </c>
      <c r="F2024" s="48" t="str">
        <f t="shared" si="528"/>
        <v>SSA BUJ</v>
      </c>
      <c r="G2024" s="48" t="str">
        <f t="shared" si="529"/>
        <v xml:space="preserve">	SSA BUJ</v>
      </c>
      <c r="H2024" s="20">
        <v>2015</v>
      </c>
      <c r="I2024" t="s">
        <v>17586</v>
      </c>
      <c r="J2024" t="s">
        <v>6260</v>
      </c>
      <c r="K2024" t="s">
        <v>6275</v>
      </c>
      <c r="L2024" t="s">
        <v>6262</v>
      </c>
      <c r="M2024" t="s">
        <v>6263</v>
      </c>
      <c r="N2024" t="s">
        <v>17587</v>
      </c>
      <c r="O2024" t="s">
        <v>17588</v>
      </c>
      <c r="P2024" t="s">
        <v>6266</v>
      </c>
      <c r="Q2024" t="s">
        <v>6461</v>
      </c>
      <c r="R2024" t="s">
        <v>6279</v>
      </c>
      <c r="S2024" t="s">
        <v>17589</v>
      </c>
      <c r="T2024" t="s">
        <v>6471</v>
      </c>
      <c r="U2024" t="s">
        <v>6510</v>
      </c>
      <c r="V2024" t="s">
        <v>6271</v>
      </c>
      <c r="W2024" t="s">
        <v>17590</v>
      </c>
      <c r="X2024" t="s">
        <v>17591</v>
      </c>
      <c r="Y2024" t="s">
        <v>6269</v>
      </c>
      <c r="Z2024" s="48" t="str">
        <f t="shared" si="530"/>
        <v>SSA BUJ-10.121.24.65-Laltekri(GNE)_4/3-10.121.24.66-Mundra Rd TE B2_3/4</v>
      </c>
      <c r="AA2024" s="48">
        <f t="shared" si="531"/>
        <v>14</v>
      </c>
      <c r="AB2024" s="48">
        <f t="shared" si="532"/>
        <v>33</v>
      </c>
      <c r="AC2024" s="48">
        <f t="shared" si="533"/>
        <v>14</v>
      </c>
      <c r="AD2024" s="48">
        <f t="shared" si="534"/>
        <v>26</v>
      </c>
      <c r="AE2024" s="48" t="str">
        <f t="shared" si="535"/>
        <v>10.121.24.65</v>
      </c>
      <c r="AF2024" s="42" t="str">
        <f t="shared" si="536"/>
        <v>10.121.24.66</v>
      </c>
      <c r="AG2024" s="7" t="str">
        <f t="shared" si="537"/>
        <v>Bhuj Laltekri(GNE)</v>
      </c>
      <c r="AH2024" s="7" t="str">
        <f t="shared" si="538"/>
        <v>MBM Bhuj B2</v>
      </c>
      <c r="AI2024" s="7" t="str">
        <f t="shared" si="539"/>
        <v>S4P3</v>
      </c>
      <c r="AJ2024" s="7" t="str">
        <f t="shared" si="540"/>
        <v>S3P4</v>
      </c>
      <c r="AK2024" s="7" t="str">
        <f>IFERROR(VLOOKUP(Z2024,'PASTE-DL-ALARMS'!$Q$10:$W$2200,7,FALSE),"")</f>
        <v/>
      </c>
      <c r="AL2024" s="55" t="str">
        <f>IFERROR(VLOOKUP(Z2024,'PASTE-DL-ALARMS'!$Q$10:$W$2200,3,FALSE),"")</f>
        <v/>
      </c>
      <c r="AM2024" s="7" t="str">
        <f t="shared" si="541"/>
        <v>10.121.24.65_Bhuj Laltekri(GNE)_S4P3</v>
      </c>
      <c r="AN2024" s="55" t="str">
        <f t="shared" si="542"/>
        <v>10.121.24.66_MBM Bhuj B2_S3P4</v>
      </c>
      <c r="AO2024" s="72" t="e">
        <f t="shared" ca="1" si="543"/>
        <v>#VALUE!</v>
      </c>
      <c r="AP2024" s="7" t="str">
        <f>IFERROR(VLOOKUP(Z2024,'PASTE-DL-ALARMS'!$Q$10:$Z$2800,8,FALSE),"")</f>
        <v/>
      </c>
    </row>
    <row r="2025" spans="1:42" x14ac:dyDescent="0.25">
      <c r="A2025" s="20"/>
      <c r="B2025" s="20"/>
      <c r="C2025" s="20" t="str">
        <f>IF(D2025="Critical",MAX($C$8:C2024)+1,"")</f>
        <v/>
      </c>
      <c r="D2025" s="20" t="str">
        <f t="shared" si="527"/>
        <v>-</v>
      </c>
      <c r="E2025" s="20" t="str">
        <f>VLOOKUP('PASTE-DOWN-DL'!F2025,'SSA-CODE'!$D$4:$E$56,2,FALSE)</f>
        <v>WTR AM</v>
      </c>
      <c r="F2025" s="48" t="str">
        <f t="shared" si="528"/>
        <v>WTR AM</v>
      </c>
      <c r="G2025" s="48" t="str">
        <f t="shared" si="529"/>
        <v xml:space="preserve">	WTR AM</v>
      </c>
      <c r="H2025" s="20">
        <v>2016</v>
      </c>
      <c r="I2025" t="s">
        <v>17592</v>
      </c>
      <c r="J2025" t="s">
        <v>6466</v>
      </c>
      <c r="K2025" t="s">
        <v>6275</v>
      </c>
      <c r="L2025" t="s">
        <v>6262</v>
      </c>
      <c r="M2025" t="s">
        <v>6263</v>
      </c>
      <c r="N2025" t="s">
        <v>17593</v>
      </c>
      <c r="O2025" t="s">
        <v>17594</v>
      </c>
      <c r="P2025" t="s">
        <v>6266</v>
      </c>
      <c r="Q2025" t="s">
        <v>6431</v>
      </c>
      <c r="R2025" t="s">
        <v>6294</v>
      </c>
      <c r="S2025" t="s">
        <v>6269</v>
      </c>
      <c r="T2025" t="s">
        <v>6270</v>
      </c>
      <c r="U2025" t="s">
        <v>6269</v>
      </c>
      <c r="V2025" t="s">
        <v>6271</v>
      </c>
      <c r="W2025" t="s">
        <v>17595</v>
      </c>
      <c r="X2025" t="s">
        <v>17596</v>
      </c>
      <c r="Y2025" t="s">
        <v>6269</v>
      </c>
      <c r="Z2025" s="48" t="str">
        <f t="shared" si="530"/>
        <v>WTR AM-10.121.16.134-TN725B_Baroda City-2_S4P10-10.121.16.27-TN725B_CITY_S4P10</v>
      </c>
      <c r="AA2025" s="48">
        <f t="shared" si="531"/>
        <v>15</v>
      </c>
      <c r="AB2025" s="48">
        <f t="shared" si="532"/>
        <v>29</v>
      </c>
      <c r="AC2025" s="48">
        <f t="shared" si="533"/>
        <v>14</v>
      </c>
      <c r="AD2025" s="48">
        <f t="shared" si="534"/>
        <v>26</v>
      </c>
      <c r="AE2025" s="48" t="str">
        <f t="shared" si="535"/>
        <v>10.121.16.134</v>
      </c>
      <c r="AF2025" s="42" t="str">
        <f t="shared" si="536"/>
        <v>10.121.16.27</v>
      </c>
      <c r="AG2025" s="7" t="str">
        <f t="shared" si="537"/>
        <v>BARODA CITY 2</v>
      </c>
      <c r="AH2025" s="7" t="str">
        <f t="shared" si="538"/>
        <v>Baroda CITY</v>
      </c>
      <c r="AI2025" s="7" t="str">
        <f t="shared" si="539"/>
        <v>S4P10</v>
      </c>
      <c r="AJ2025" s="7" t="str">
        <f t="shared" si="540"/>
        <v>S4P10</v>
      </c>
      <c r="AK2025" s="7" t="str">
        <f>IFERROR(VLOOKUP(Z2025,'PASTE-DL-ALARMS'!$Q$10:$W$2200,7,FALSE),"")</f>
        <v/>
      </c>
      <c r="AL2025" s="55" t="str">
        <f>IFERROR(VLOOKUP(Z2025,'PASTE-DL-ALARMS'!$Q$10:$W$2200,3,FALSE),"")</f>
        <v/>
      </c>
      <c r="AM2025" s="7" t="str">
        <f t="shared" si="541"/>
        <v>10.121.16.134_BARODA CITY 2_S4P10</v>
      </c>
      <c r="AN2025" s="55" t="str">
        <f t="shared" si="542"/>
        <v>10.121.16.27_Baroda CITY_S4P10</v>
      </c>
      <c r="AO2025" s="72" t="e">
        <f t="shared" ca="1" si="543"/>
        <v>#VALUE!</v>
      </c>
      <c r="AP2025" s="7" t="str">
        <f>IFERROR(VLOOKUP(Z2025,'PASTE-DL-ALARMS'!$Q$10:$Z$2800,8,FALSE),"")</f>
        <v/>
      </c>
    </row>
    <row r="2026" spans="1:42" x14ac:dyDescent="0.25">
      <c r="A2026" s="20"/>
      <c r="B2026" s="20"/>
      <c r="C2026" s="20" t="str">
        <f>IF(D2026="Critical",MAX($C$8:C2025)+1,"")</f>
        <v/>
      </c>
      <c r="D2026" s="20" t="str">
        <f t="shared" si="527"/>
        <v>-</v>
      </c>
      <c r="E2026" s="20" t="str">
        <f>VLOOKUP('PASTE-DOWN-DL'!F2026,'SSA-CODE'!$D$4:$E$56,2,FALSE)</f>
        <v>VDA</v>
      </c>
      <c r="F2026" s="48" t="str">
        <f t="shared" si="528"/>
        <v>SSA VDR</v>
      </c>
      <c r="G2026" s="48" t="str">
        <f t="shared" si="529"/>
        <v xml:space="preserve">	SSA VDR</v>
      </c>
      <c r="H2026" s="20">
        <v>2017</v>
      </c>
      <c r="I2026" t="s">
        <v>17597</v>
      </c>
      <c r="J2026" t="s">
        <v>6260</v>
      </c>
      <c r="K2026" t="s">
        <v>6261</v>
      </c>
      <c r="L2026" t="s">
        <v>6262</v>
      </c>
      <c r="M2026" t="s">
        <v>6263</v>
      </c>
      <c r="N2026" t="s">
        <v>17598</v>
      </c>
      <c r="O2026" t="s">
        <v>17599</v>
      </c>
      <c r="P2026" t="s">
        <v>6266</v>
      </c>
      <c r="Q2026" t="s">
        <v>6359</v>
      </c>
      <c r="R2026" t="s">
        <v>6360</v>
      </c>
      <c r="S2026" t="s">
        <v>6269</v>
      </c>
      <c r="T2026" t="s">
        <v>6353</v>
      </c>
      <c r="U2026" t="s">
        <v>6417</v>
      </c>
      <c r="V2026" t="s">
        <v>6271</v>
      </c>
      <c r="W2026" t="s">
        <v>12621</v>
      </c>
      <c r="X2026" t="s">
        <v>17600</v>
      </c>
      <c r="Y2026" t="s">
        <v>6269</v>
      </c>
      <c r="Z2026" s="48" t="str">
        <f t="shared" si="530"/>
        <v>SSA VDR-10.121.9.139-SLDC VDR_4/1-10.121.19.136-GOTRI_3/1</v>
      </c>
      <c r="AA2026" s="48">
        <f t="shared" si="531"/>
        <v>15</v>
      </c>
      <c r="AB2026" s="48">
        <f t="shared" si="532"/>
        <v>26</v>
      </c>
      <c r="AC2026" s="48">
        <f t="shared" si="533"/>
        <v>15</v>
      </c>
      <c r="AD2026" s="48">
        <f t="shared" si="534"/>
        <v>21</v>
      </c>
      <c r="AE2026" s="48" t="str">
        <f t="shared" si="535"/>
        <v>10.121.99.139</v>
      </c>
      <c r="AF2026" s="42" t="str">
        <f t="shared" si="536"/>
        <v>10.121.19.136</v>
      </c>
      <c r="AG2026" s="7" t="str">
        <f t="shared" si="537"/>
        <v>SLDC GOTRI</v>
      </c>
      <c r="AH2026" s="7" t="str">
        <f t="shared" si="538"/>
        <v>GOTRI</v>
      </c>
      <c r="AI2026" s="7" t="str">
        <f t="shared" si="539"/>
        <v>S4P1</v>
      </c>
      <c r="AJ2026" s="7" t="str">
        <f t="shared" si="540"/>
        <v>S3P1</v>
      </c>
      <c r="AK2026" s="7" t="str">
        <f>IFERROR(VLOOKUP(Z2026,'PASTE-DL-ALARMS'!$Q$10:$W$2200,7,FALSE),"")</f>
        <v/>
      </c>
      <c r="AL2026" s="55" t="str">
        <f>IFERROR(VLOOKUP(Z2026,'PASTE-DL-ALARMS'!$Q$10:$W$2200,3,FALSE),"")</f>
        <v/>
      </c>
      <c r="AM2026" s="7" t="str">
        <f t="shared" si="541"/>
        <v>10.121.99.139_SLDC GOTRI_S4P1</v>
      </c>
      <c r="AN2026" s="55" t="str">
        <f t="shared" si="542"/>
        <v>10.121.19.136_GOTRI_S3P1</v>
      </c>
      <c r="AO2026" s="72" t="e">
        <f t="shared" ca="1" si="543"/>
        <v>#VALUE!</v>
      </c>
      <c r="AP2026" s="7" t="str">
        <f>IFERROR(VLOOKUP(Z2026,'PASTE-DL-ALARMS'!$Q$10:$Z$2800,8,FALSE),"")</f>
        <v/>
      </c>
    </row>
    <row r="2027" spans="1:42" x14ac:dyDescent="0.25">
      <c r="A2027" s="20"/>
      <c r="B2027" s="20"/>
      <c r="C2027" s="20" t="str">
        <f>IF(D2027="Critical",MAX($C$8:C2026)+1,"")</f>
        <v/>
      </c>
      <c r="D2027" s="20" t="str">
        <f t="shared" si="527"/>
        <v>-</v>
      </c>
      <c r="E2027" s="20" t="str">
        <f>VLOOKUP('PASTE-DOWN-DL'!F2027,'SSA-CODE'!$D$4:$E$56,2,FALSE)</f>
        <v>WTR RJ</v>
      </c>
      <c r="F2027" s="48" t="str">
        <f t="shared" si="528"/>
        <v>WTR RJ</v>
      </c>
      <c r="G2027" s="48" t="str">
        <f t="shared" si="529"/>
        <v xml:space="preserve">	WTR RJ</v>
      </c>
      <c r="H2027" s="20">
        <v>2018</v>
      </c>
      <c r="I2027" t="s">
        <v>17601</v>
      </c>
      <c r="J2027" t="s">
        <v>6260</v>
      </c>
      <c r="K2027" t="s">
        <v>6261</v>
      </c>
      <c r="L2027" t="s">
        <v>6262</v>
      </c>
      <c r="M2027" t="s">
        <v>6263</v>
      </c>
      <c r="N2027" t="s">
        <v>17602</v>
      </c>
      <c r="O2027" t="s">
        <v>17603</v>
      </c>
      <c r="P2027" t="s">
        <v>6266</v>
      </c>
      <c r="Q2027" t="s">
        <v>6368</v>
      </c>
      <c r="R2027" t="s">
        <v>6369</v>
      </c>
      <c r="S2027" t="s">
        <v>6269</v>
      </c>
      <c r="T2027" t="s">
        <v>7155</v>
      </c>
      <c r="U2027" t="s">
        <v>6269</v>
      </c>
      <c r="V2027" t="s">
        <v>6271</v>
      </c>
      <c r="W2027" t="s">
        <v>17604</v>
      </c>
      <c r="X2027" t="s">
        <v>17605</v>
      </c>
      <c r="Y2027" t="s">
        <v>6269</v>
      </c>
      <c r="Z2027" s="48" t="str">
        <f t="shared" si="530"/>
        <v>WTR RJ-10.121.15.144-AM Bhadra(GNE)_4/1-10.121.69.67-Surendranagar2_4/1</v>
      </c>
      <c r="AA2027" s="48">
        <f t="shared" si="531"/>
        <v>14</v>
      </c>
      <c r="AB2027" s="48">
        <f t="shared" si="532"/>
        <v>30</v>
      </c>
      <c r="AC2027" s="48">
        <f t="shared" si="533"/>
        <v>15</v>
      </c>
      <c r="AD2027" s="48">
        <f t="shared" si="534"/>
        <v>30</v>
      </c>
      <c r="AE2027" s="48" t="str">
        <f t="shared" si="535"/>
        <v>10.121.69.67</v>
      </c>
      <c r="AF2027" s="42" t="str">
        <f t="shared" si="536"/>
        <v>10.121.15.144</v>
      </c>
      <c r="AG2027" s="7" t="str">
        <f t="shared" si="537"/>
        <v>SURENDRA NAGAR2</v>
      </c>
      <c r="AH2027" s="7" t="str">
        <f t="shared" si="538"/>
        <v>AM BHADRA(GNE)</v>
      </c>
      <c r="AI2027" s="7" t="str">
        <f t="shared" si="539"/>
        <v>S4P1</v>
      </c>
      <c r="AJ2027" s="7" t="str">
        <f t="shared" si="540"/>
        <v>S4P1</v>
      </c>
      <c r="AK2027" s="7" t="str">
        <f>IFERROR(VLOOKUP(Z2027,'PASTE-DL-ALARMS'!$Q$10:$W$2200,7,FALSE),"")</f>
        <v/>
      </c>
      <c r="AL2027" s="55" t="str">
        <f>IFERROR(VLOOKUP(Z2027,'PASTE-DL-ALARMS'!$Q$10:$W$2200,3,FALSE),"")</f>
        <v/>
      </c>
      <c r="AM2027" s="7" t="str">
        <f t="shared" si="541"/>
        <v>10.121.69.67_SURENDRA NAGAR2_S4P1</v>
      </c>
      <c r="AN2027" s="55" t="str">
        <f t="shared" si="542"/>
        <v>10.121.15.144_AM BHADRA(GNE)_S4P1</v>
      </c>
      <c r="AO2027" s="72" t="e">
        <f t="shared" ca="1" si="543"/>
        <v>#VALUE!</v>
      </c>
      <c r="AP2027" s="7" t="str">
        <f>IFERROR(VLOOKUP(Z2027,'PASTE-DL-ALARMS'!$Q$10:$Z$2800,8,FALSE),"")</f>
        <v/>
      </c>
    </row>
    <row r="2028" spans="1:42" x14ac:dyDescent="0.25">
      <c r="A2028" s="20"/>
      <c r="B2028" s="20"/>
      <c r="C2028" s="20" t="str">
        <f>IF(D2028="Critical",MAX($C$8:C2027)+1,"")</f>
        <v/>
      </c>
      <c r="D2028" s="20" t="str">
        <f t="shared" si="527"/>
        <v>-</v>
      </c>
      <c r="E2028" s="20" t="str">
        <f>VLOOKUP('PASTE-DOWN-DL'!F2028,'SSA-CODE'!$D$4:$E$56,2,FALSE)</f>
        <v>JMN</v>
      </c>
      <c r="F2028" s="48" t="str">
        <f t="shared" si="528"/>
        <v>SSA JMN</v>
      </c>
      <c r="G2028" s="48" t="str">
        <f t="shared" si="529"/>
        <v xml:space="preserve">	SSA JMN</v>
      </c>
      <c r="H2028" s="20">
        <v>2019</v>
      </c>
      <c r="I2028" t="s">
        <v>17606</v>
      </c>
      <c r="J2028" t="s">
        <v>6260</v>
      </c>
      <c r="K2028" t="s">
        <v>6275</v>
      </c>
      <c r="L2028" t="s">
        <v>6262</v>
      </c>
      <c r="M2028" t="s">
        <v>6263</v>
      </c>
      <c r="N2028" t="s">
        <v>17607</v>
      </c>
      <c r="O2028" t="s">
        <v>17608</v>
      </c>
      <c r="P2028" t="s">
        <v>6266</v>
      </c>
      <c r="Q2028" t="s">
        <v>7840</v>
      </c>
      <c r="R2028" t="s">
        <v>6279</v>
      </c>
      <c r="S2028" t="s">
        <v>10599</v>
      </c>
      <c r="T2028" t="s">
        <v>6500</v>
      </c>
      <c r="U2028" t="s">
        <v>8912</v>
      </c>
      <c r="V2028" t="s">
        <v>6271</v>
      </c>
      <c r="W2028" t="s">
        <v>17609</v>
      </c>
      <c r="X2028" t="s">
        <v>6488</v>
      </c>
      <c r="Y2028" t="s">
        <v>6269</v>
      </c>
      <c r="Z2028" s="48" t="str">
        <f t="shared" si="530"/>
        <v>SSA JMN-10.121.97.129-Mehulnagar-ALB B2_6/6-10.121.20.1-Mehul-Nagar(GNE) B2_3/5</v>
      </c>
      <c r="AA2028" s="48">
        <f t="shared" si="531"/>
        <v>15</v>
      </c>
      <c r="AB2028" s="48">
        <f t="shared" si="532"/>
        <v>30</v>
      </c>
      <c r="AC2028" s="48">
        <f t="shared" si="533"/>
        <v>13</v>
      </c>
      <c r="AD2028" s="48">
        <f t="shared" si="534"/>
        <v>30</v>
      </c>
      <c r="AE2028" s="48" t="str">
        <f t="shared" si="535"/>
        <v>10.121.97.129</v>
      </c>
      <c r="AF2028" s="42" t="str">
        <f t="shared" si="536"/>
        <v>10.121.20.1</v>
      </c>
      <c r="AG2028" s="7" t="str">
        <f t="shared" si="537"/>
        <v>Mehulnagar ALB</v>
      </c>
      <c r="AH2028" s="7" t="str">
        <f t="shared" si="538"/>
        <v>Mehul Nagar(GNE)</v>
      </c>
      <c r="AI2028" s="7" t="str">
        <f t="shared" si="539"/>
        <v>S6P6</v>
      </c>
      <c r="AJ2028" s="7" t="str">
        <f t="shared" si="540"/>
        <v>S3P5</v>
      </c>
      <c r="AK2028" s="7" t="str">
        <f>IFERROR(VLOOKUP(Z2028,'PASTE-DL-ALARMS'!$Q$10:$W$2200,7,FALSE),"")</f>
        <v/>
      </c>
      <c r="AL2028" s="55" t="str">
        <f>IFERROR(VLOOKUP(Z2028,'PASTE-DL-ALARMS'!$Q$10:$W$2200,3,FALSE),"")</f>
        <v/>
      </c>
      <c r="AM2028" s="7" t="str">
        <f t="shared" si="541"/>
        <v>10.121.97.129_Mehulnagar ALB_S6P6</v>
      </c>
      <c r="AN2028" s="55" t="str">
        <f t="shared" si="542"/>
        <v>10.121.20.1_Mehul Nagar(GNE)_S3P5</v>
      </c>
      <c r="AO2028" s="72" t="e">
        <f t="shared" ca="1" si="543"/>
        <v>#VALUE!</v>
      </c>
      <c r="AP2028" s="7" t="str">
        <f>IFERROR(VLOOKUP(Z2028,'PASTE-DL-ALARMS'!$Q$10:$Z$2800,8,FALSE),"")</f>
        <v/>
      </c>
    </row>
    <row r="2029" spans="1:42" x14ac:dyDescent="0.25">
      <c r="A2029" s="20"/>
      <c r="B2029" s="20"/>
      <c r="C2029" s="20" t="str">
        <f>IF(D2029="Critical",MAX($C$8:C2028)+1,"")</f>
        <v/>
      </c>
      <c r="D2029" s="20" t="str">
        <f t="shared" si="527"/>
        <v>-</v>
      </c>
      <c r="E2029" s="20" t="str">
        <f>VLOOKUP('PASTE-DOWN-DL'!F2029,'SSA-CODE'!$D$4:$E$56,2,FALSE)</f>
        <v>WTR AM</v>
      </c>
      <c r="F2029" s="48" t="str">
        <f t="shared" si="528"/>
        <v>WTR AM</v>
      </c>
      <c r="G2029" s="48" t="str">
        <f t="shared" si="529"/>
        <v xml:space="preserve">	WTR AM</v>
      </c>
      <c r="H2029" s="20">
        <v>2020</v>
      </c>
      <c r="I2029" t="s">
        <v>17610</v>
      </c>
      <c r="J2029" t="s">
        <v>6260</v>
      </c>
      <c r="K2029" t="s">
        <v>6261</v>
      </c>
      <c r="L2029" t="s">
        <v>6262</v>
      </c>
      <c r="M2029" t="s">
        <v>6263</v>
      </c>
      <c r="N2029" t="s">
        <v>17611</v>
      </c>
      <c r="O2029" t="s">
        <v>17612</v>
      </c>
      <c r="P2029" t="s">
        <v>6266</v>
      </c>
      <c r="Q2029" t="s">
        <v>6706</v>
      </c>
      <c r="R2029" t="s">
        <v>6750</v>
      </c>
      <c r="S2029" t="s">
        <v>6269</v>
      </c>
      <c r="T2029" t="s">
        <v>6270</v>
      </c>
      <c r="U2029" t="s">
        <v>6269</v>
      </c>
      <c r="V2029" t="s">
        <v>6271</v>
      </c>
      <c r="W2029" t="s">
        <v>17613</v>
      </c>
      <c r="X2029" t="s">
        <v>17614</v>
      </c>
      <c r="Y2029" t="s">
        <v>6583</v>
      </c>
      <c r="Z2029" s="48" t="str">
        <f t="shared" si="530"/>
        <v>WTR AM-10.121.15.155-BAGODARA_S5P1-10.121.15.159-FEDRA_S3P1</v>
      </c>
      <c r="AA2029" s="48">
        <f t="shared" si="531"/>
        <v>15</v>
      </c>
      <c r="AB2029" s="48">
        <f t="shared" si="532"/>
        <v>24</v>
      </c>
      <c r="AC2029" s="48">
        <f t="shared" si="533"/>
        <v>15</v>
      </c>
      <c r="AD2029" s="48">
        <f t="shared" si="534"/>
        <v>21</v>
      </c>
      <c r="AE2029" s="48" t="str">
        <f t="shared" si="535"/>
        <v>10.121.15.155</v>
      </c>
      <c r="AF2029" s="42" t="str">
        <f t="shared" si="536"/>
        <v>10.121.15.159</v>
      </c>
      <c r="AG2029" s="7" t="str">
        <f t="shared" si="537"/>
        <v>BAGODARA</v>
      </c>
      <c r="AH2029" s="7" t="str">
        <f t="shared" si="538"/>
        <v>FEDRA</v>
      </c>
      <c r="AI2029" s="7" t="str">
        <f t="shared" si="539"/>
        <v>S5P1</v>
      </c>
      <c r="AJ2029" s="7" t="str">
        <f t="shared" si="540"/>
        <v>S3P1</v>
      </c>
      <c r="AK2029" s="7" t="str">
        <f>IFERROR(VLOOKUP(Z2029,'PASTE-DL-ALARMS'!$Q$10:$W$2200,7,FALSE),"")</f>
        <v/>
      </c>
      <c r="AL2029" s="55" t="str">
        <f>IFERROR(VLOOKUP(Z2029,'PASTE-DL-ALARMS'!$Q$10:$W$2200,3,FALSE),"")</f>
        <v/>
      </c>
      <c r="AM2029" s="7" t="str">
        <f t="shared" si="541"/>
        <v>10.121.15.155_BAGODARA_S5P1</v>
      </c>
      <c r="AN2029" s="55" t="str">
        <f t="shared" si="542"/>
        <v>10.121.15.159_FEDRA_S3P1</v>
      </c>
      <c r="AO2029" s="72" t="e">
        <f t="shared" ca="1" si="543"/>
        <v>#VALUE!</v>
      </c>
      <c r="AP2029" s="7" t="str">
        <f>IFERROR(VLOOKUP(Z2029,'PASTE-DL-ALARMS'!$Q$10:$Z$2800,8,FALSE),"")</f>
        <v/>
      </c>
    </row>
    <row r="2030" spans="1:42" x14ac:dyDescent="0.25">
      <c r="A2030" s="20"/>
      <c r="B2030" s="20"/>
      <c r="C2030" s="20" t="str">
        <f>IF(D2030="Critical",MAX($C$8:C2029)+1,"")</f>
        <v/>
      </c>
      <c r="D2030" s="20" t="str">
        <f t="shared" si="527"/>
        <v>-</v>
      </c>
      <c r="E2030" s="20" t="str">
        <f>VLOOKUP('PASTE-DOWN-DL'!F2030,'SSA-CODE'!$D$4:$E$56,2,FALSE)</f>
        <v>BUJ</v>
      </c>
      <c r="F2030" s="48" t="str">
        <f t="shared" si="528"/>
        <v>SSA BUJ</v>
      </c>
      <c r="G2030" s="48" t="str">
        <f t="shared" si="529"/>
        <v xml:space="preserve">	SSA BUJ</v>
      </c>
      <c r="H2030" s="20">
        <v>2021</v>
      </c>
      <c r="I2030" t="s">
        <v>17615</v>
      </c>
      <c r="J2030" t="s">
        <v>6260</v>
      </c>
      <c r="K2030" t="s">
        <v>6275</v>
      </c>
      <c r="L2030" t="s">
        <v>6262</v>
      </c>
      <c r="M2030" t="s">
        <v>6263</v>
      </c>
      <c r="N2030" t="s">
        <v>17616</v>
      </c>
      <c r="O2030" t="s">
        <v>17617</v>
      </c>
      <c r="P2030" t="s">
        <v>6266</v>
      </c>
      <c r="Q2030" t="s">
        <v>6408</v>
      </c>
      <c r="R2030" t="s">
        <v>7033</v>
      </c>
      <c r="S2030" t="s">
        <v>9766</v>
      </c>
      <c r="T2030" t="s">
        <v>6500</v>
      </c>
      <c r="U2030" t="s">
        <v>6501</v>
      </c>
      <c r="V2030" t="s">
        <v>6271</v>
      </c>
      <c r="W2030" t="s">
        <v>17618</v>
      </c>
      <c r="X2030" t="s">
        <v>6488</v>
      </c>
      <c r="Y2030" t="s">
        <v>6269</v>
      </c>
      <c r="Z2030" s="48" t="str">
        <f t="shared" si="530"/>
        <v>SSA BUJ-10.121.24.66-MBM Bhuj B2_3/6-10.121.24.88_MAMLATDAR_1/5</v>
      </c>
      <c r="AA2030" s="48">
        <f t="shared" si="531"/>
        <v>14</v>
      </c>
      <c r="AB2030" s="48">
        <f t="shared" si="532"/>
        <v>26</v>
      </c>
      <c r="AC2030" s="48">
        <f t="shared" si="533"/>
        <v>14</v>
      </c>
      <c r="AD2030" s="48">
        <f t="shared" si="534"/>
        <v>24</v>
      </c>
      <c r="AE2030" s="48" t="str">
        <f t="shared" si="535"/>
        <v>10.121.24.66</v>
      </c>
      <c r="AF2030" s="42" t="str">
        <f t="shared" si="536"/>
        <v>10.121.24.88</v>
      </c>
      <c r="AG2030" s="7" t="str">
        <f t="shared" si="537"/>
        <v>MBM Bhuj B2</v>
      </c>
      <c r="AH2030" s="7" t="str">
        <f t="shared" si="538"/>
        <v>MAMLATDAR</v>
      </c>
      <c r="AI2030" s="7" t="str">
        <f t="shared" si="539"/>
        <v>S3P6</v>
      </c>
      <c r="AJ2030" s="7" t="str">
        <f t="shared" si="540"/>
        <v>S1P5</v>
      </c>
      <c r="AK2030" s="7" t="str">
        <f>IFERROR(VLOOKUP(Z2030,'PASTE-DL-ALARMS'!$Q$10:$W$2200,7,FALSE),"")</f>
        <v/>
      </c>
      <c r="AL2030" s="55" t="str">
        <f>IFERROR(VLOOKUP(Z2030,'PASTE-DL-ALARMS'!$Q$10:$W$2200,3,FALSE),"")</f>
        <v/>
      </c>
      <c r="AM2030" s="7" t="str">
        <f t="shared" si="541"/>
        <v>10.121.24.66_MBM Bhuj B2_S3P6</v>
      </c>
      <c r="AN2030" s="55" t="str">
        <f t="shared" si="542"/>
        <v>10.121.24.88_MAMLATDAR_S1P5</v>
      </c>
      <c r="AO2030" s="72" t="e">
        <f t="shared" ca="1" si="543"/>
        <v>#VALUE!</v>
      </c>
      <c r="AP2030" s="7" t="str">
        <f>IFERROR(VLOOKUP(Z2030,'PASTE-DL-ALARMS'!$Q$10:$Z$2800,8,FALSE),"")</f>
        <v/>
      </c>
    </row>
    <row r="2031" spans="1:42" x14ac:dyDescent="0.25">
      <c r="A2031" s="20"/>
      <c r="B2031" s="20"/>
      <c r="C2031" s="20" t="str">
        <f>IF(D2031="Critical",MAX($C$8:C2030)+1,"")</f>
        <v/>
      </c>
      <c r="D2031" s="20" t="str">
        <f t="shared" si="527"/>
        <v>-</v>
      </c>
      <c r="E2031" s="20" t="str">
        <f>VLOOKUP('PASTE-DOWN-DL'!F2031,'SSA-CODE'!$D$4:$E$56,2,FALSE)</f>
        <v>WTR AM</v>
      </c>
      <c r="F2031" s="48" t="str">
        <f t="shared" si="528"/>
        <v>WTR AM</v>
      </c>
      <c r="G2031" s="48" t="str">
        <f t="shared" si="529"/>
        <v xml:space="preserve">	WTR AM</v>
      </c>
      <c r="H2031" s="20">
        <v>2022</v>
      </c>
      <c r="I2031" t="s">
        <v>17619</v>
      </c>
      <c r="J2031" t="s">
        <v>6466</v>
      </c>
      <c r="K2031" t="s">
        <v>6275</v>
      </c>
      <c r="L2031" t="s">
        <v>6262</v>
      </c>
      <c r="M2031" t="s">
        <v>6263</v>
      </c>
      <c r="N2031" t="s">
        <v>17620</v>
      </c>
      <c r="O2031" t="s">
        <v>17621</v>
      </c>
      <c r="P2031" t="s">
        <v>6266</v>
      </c>
      <c r="Q2031" t="s">
        <v>6529</v>
      </c>
      <c r="R2031" t="s">
        <v>6279</v>
      </c>
      <c r="S2031" t="s">
        <v>6269</v>
      </c>
      <c r="T2031" t="s">
        <v>9509</v>
      </c>
      <c r="U2031" t="s">
        <v>6269</v>
      </c>
      <c r="V2031" t="s">
        <v>6271</v>
      </c>
      <c r="W2031" t="s">
        <v>17622</v>
      </c>
      <c r="X2031" t="s">
        <v>17623</v>
      </c>
      <c r="Y2031" t="s">
        <v>6269</v>
      </c>
      <c r="Z2031" s="48" t="str">
        <f t="shared" si="530"/>
        <v>WTR AM-10.121.16.9-TN725B_BHARUCH_B2\S3P7-10.121.16.1-TN725B_BHARUCH CITY_B2\S3P7</v>
      </c>
      <c r="AA2031" s="48">
        <f t="shared" si="531"/>
        <v>13</v>
      </c>
      <c r="AB2031" s="48">
        <f t="shared" si="532"/>
        <v>21</v>
      </c>
      <c r="AC2031" s="48">
        <f t="shared" si="533"/>
        <v>13</v>
      </c>
      <c r="AD2031" s="48">
        <f t="shared" si="534"/>
        <v>26</v>
      </c>
      <c r="AE2031" s="48" t="str">
        <f t="shared" si="535"/>
        <v>10.121.16.9</v>
      </c>
      <c r="AF2031" s="42" t="str">
        <f t="shared" si="536"/>
        <v>10.121.16.1</v>
      </c>
      <c r="AG2031" s="7" t="str">
        <f t="shared" si="537"/>
        <v>Bharuch</v>
      </c>
      <c r="AH2031" s="7" t="str">
        <f t="shared" si="538"/>
        <v>Bharuch City</v>
      </c>
      <c r="AI2031" s="7" t="str">
        <f t="shared" si="539"/>
        <v>S3P7</v>
      </c>
      <c r="AJ2031" s="7" t="str">
        <f t="shared" si="540"/>
        <v>S3P7</v>
      </c>
      <c r="AK2031" s="7" t="str">
        <f>IFERROR(VLOOKUP(Z2031,'PASTE-DL-ALARMS'!$Q$10:$W$2200,7,FALSE),"")</f>
        <v/>
      </c>
      <c r="AL2031" s="55" t="str">
        <f>IFERROR(VLOOKUP(Z2031,'PASTE-DL-ALARMS'!$Q$10:$W$2200,3,FALSE),"")</f>
        <v/>
      </c>
      <c r="AM2031" s="7" t="str">
        <f t="shared" si="541"/>
        <v>10.121.16.9_Bharuch_S3P7</v>
      </c>
      <c r="AN2031" s="55" t="str">
        <f t="shared" si="542"/>
        <v>10.121.16.1_Bharuch City_S3P7</v>
      </c>
      <c r="AO2031" s="72" t="e">
        <f t="shared" ca="1" si="543"/>
        <v>#VALUE!</v>
      </c>
      <c r="AP2031" s="7" t="str">
        <f>IFERROR(VLOOKUP(Z2031,'PASTE-DL-ALARMS'!$Q$10:$Z$2800,8,FALSE),"")</f>
        <v/>
      </c>
    </row>
    <row r="2032" spans="1:42" x14ac:dyDescent="0.25">
      <c r="A2032" s="20"/>
      <c r="B2032" s="20"/>
      <c r="C2032" s="20" t="str">
        <f>IF(D2032="Critical",MAX($C$8:C2031)+1,"")</f>
        <v/>
      </c>
      <c r="D2032" s="20" t="str">
        <f t="shared" si="527"/>
        <v>-</v>
      </c>
      <c r="E2032" s="20" t="str">
        <f>VLOOKUP('PASTE-DOWN-DL'!F2032,'SSA-CODE'!$D$4:$E$56,2,FALSE)</f>
        <v>VDA</v>
      </c>
      <c r="F2032" s="48" t="str">
        <f t="shared" si="528"/>
        <v>SSA VDR</v>
      </c>
      <c r="G2032" s="48" t="str">
        <f t="shared" si="529"/>
        <v xml:space="preserve">	SSA VDR</v>
      </c>
      <c r="H2032" s="20">
        <v>2023</v>
      </c>
      <c r="I2032" t="s">
        <v>17624</v>
      </c>
      <c r="J2032" t="s">
        <v>6260</v>
      </c>
      <c r="K2032" t="s">
        <v>6275</v>
      </c>
      <c r="L2032" t="s">
        <v>6262</v>
      </c>
      <c r="M2032" t="s">
        <v>6263</v>
      </c>
      <c r="N2032" t="s">
        <v>17625</v>
      </c>
      <c r="O2032" t="s">
        <v>17626</v>
      </c>
      <c r="P2032" t="s">
        <v>6266</v>
      </c>
      <c r="Q2032" t="s">
        <v>6565</v>
      </c>
      <c r="R2032" t="s">
        <v>7018</v>
      </c>
      <c r="S2032" t="s">
        <v>17535</v>
      </c>
      <c r="T2032" t="s">
        <v>6937</v>
      </c>
      <c r="U2032" t="s">
        <v>17535</v>
      </c>
      <c r="V2032" t="s">
        <v>6271</v>
      </c>
      <c r="W2032" t="s">
        <v>17627</v>
      </c>
      <c r="X2032" t="s">
        <v>6488</v>
      </c>
      <c r="Y2032" t="s">
        <v>6269</v>
      </c>
      <c r="Z2032" s="48" t="str">
        <f t="shared" si="530"/>
        <v>SSA VDR-10.121.19.158_INOX GERI GSWAN_1/6-10.121.19.156_ INOX KP PLATINA_TN703B_1/5</v>
      </c>
      <c r="AA2032" s="48">
        <f t="shared" si="531"/>
        <v>15</v>
      </c>
      <c r="AB2032" s="48">
        <f t="shared" si="532"/>
        <v>31</v>
      </c>
      <c r="AC2032" s="48">
        <f t="shared" si="533"/>
        <v>15</v>
      </c>
      <c r="AD2032" s="48">
        <f t="shared" si="534"/>
        <v>32</v>
      </c>
      <c r="AE2032" s="48" t="str">
        <f t="shared" si="535"/>
        <v>10.121.19.158</v>
      </c>
      <c r="AF2032" s="42" t="str">
        <f t="shared" si="536"/>
        <v>10.121.19.156</v>
      </c>
      <c r="AG2032" s="7" t="str">
        <f t="shared" si="537"/>
        <v>INOX GERI GSWAN</v>
      </c>
      <c r="AH2032" s="7" t="str">
        <f t="shared" si="538"/>
        <v xml:space="preserve"> INOX KP PLATINA</v>
      </c>
      <c r="AI2032" s="7" t="str">
        <f t="shared" si="539"/>
        <v>S1P6</v>
      </c>
      <c r="AJ2032" s="7" t="str">
        <f t="shared" si="540"/>
        <v>S1P5</v>
      </c>
      <c r="AK2032" s="7" t="str">
        <f>IFERROR(VLOOKUP(Z2032,'PASTE-DL-ALARMS'!$Q$10:$W$2200,7,FALSE),"")</f>
        <v/>
      </c>
      <c r="AL2032" s="55" t="str">
        <f>IFERROR(VLOOKUP(Z2032,'PASTE-DL-ALARMS'!$Q$10:$W$2200,3,FALSE),"")</f>
        <v/>
      </c>
      <c r="AM2032" s="7" t="str">
        <f t="shared" si="541"/>
        <v>10.121.19.158_INOX GERI GSWAN_S1P6</v>
      </c>
      <c r="AN2032" s="55" t="str">
        <f t="shared" si="542"/>
        <v>10.121.19.156_ INOX KP PLATINA_S1P5</v>
      </c>
      <c r="AO2032" s="72" t="e">
        <f t="shared" ca="1" si="543"/>
        <v>#VALUE!</v>
      </c>
      <c r="AP2032" s="7" t="str">
        <f>IFERROR(VLOOKUP(Z2032,'PASTE-DL-ALARMS'!$Q$10:$Z$2800,8,FALSE),"")</f>
        <v/>
      </c>
    </row>
    <row r="2033" spans="1:42" x14ac:dyDescent="0.25">
      <c r="A2033" s="20"/>
      <c r="B2033" s="20"/>
      <c r="C2033" s="20" t="str">
        <f>IF(D2033="Critical",MAX($C$8:C2032)+1,"")</f>
        <v/>
      </c>
      <c r="D2033" s="20" t="str">
        <f t="shared" si="527"/>
        <v>-</v>
      </c>
      <c r="E2033" s="20" t="str">
        <f>VLOOKUP('PASTE-DOWN-DL'!F2033,'SSA-CODE'!$D$4:$E$56,2,FALSE)</f>
        <v>AHD</v>
      </c>
      <c r="F2033" s="48" t="str">
        <f t="shared" si="528"/>
        <v>SSA AM</v>
      </c>
      <c r="G2033" s="48" t="str">
        <f t="shared" si="529"/>
        <v xml:space="preserve">	SSA AM</v>
      </c>
      <c r="H2033" s="20">
        <v>2024</v>
      </c>
      <c r="I2033" t="s">
        <v>17628</v>
      </c>
      <c r="J2033" t="s">
        <v>6260</v>
      </c>
      <c r="K2033" t="s">
        <v>6275</v>
      </c>
      <c r="L2033" t="s">
        <v>6262</v>
      </c>
      <c r="M2033" t="s">
        <v>6263</v>
      </c>
      <c r="N2033" t="s">
        <v>17629</v>
      </c>
      <c r="O2033" t="s">
        <v>17630</v>
      </c>
      <c r="P2033" t="s">
        <v>6266</v>
      </c>
      <c r="Q2033" t="s">
        <v>6416</v>
      </c>
      <c r="R2033" t="s">
        <v>6279</v>
      </c>
      <c r="S2033" t="s">
        <v>17631</v>
      </c>
      <c r="T2033" t="s">
        <v>6770</v>
      </c>
      <c r="U2033" t="s">
        <v>17631</v>
      </c>
      <c r="V2033" t="s">
        <v>6271</v>
      </c>
      <c r="W2033" t="s">
        <v>17632</v>
      </c>
      <c r="X2033" t="s">
        <v>6488</v>
      </c>
      <c r="Y2033" t="s">
        <v>6269</v>
      </c>
      <c r="Z2033" s="48" t="str">
        <f t="shared" si="530"/>
        <v>SSA AM-10.121.15.166-CHHARODI B1_3/2-10.121.15.167-CHARAL B1_3/2</v>
      </c>
      <c r="AA2033" s="48">
        <f t="shared" si="531"/>
        <v>15</v>
      </c>
      <c r="AB2033" s="48">
        <f t="shared" si="532"/>
        <v>24</v>
      </c>
      <c r="AC2033" s="48">
        <f t="shared" si="533"/>
        <v>15</v>
      </c>
      <c r="AD2033" s="48">
        <f t="shared" si="534"/>
        <v>22</v>
      </c>
      <c r="AE2033" s="48" t="str">
        <f t="shared" si="535"/>
        <v>10.121.15.166</v>
      </c>
      <c r="AF2033" s="42" t="str">
        <f t="shared" si="536"/>
        <v>10.121.15.167</v>
      </c>
      <c r="AG2033" s="7" t="str">
        <f t="shared" si="537"/>
        <v>CHHARODI</v>
      </c>
      <c r="AH2033" s="7" t="str">
        <f t="shared" si="538"/>
        <v>CHARAL</v>
      </c>
      <c r="AI2033" s="7" t="str">
        <f t="shared" si="539"/>
        <v>S3P2</v>
      </c>
      <c r="AJ2033" s="7" t="str">
        <f t="shared" si="540"/>
        <v>S3P2</v>
      </c>
      <c r="AK2033" s="7" t="str">
        <f>IFERROR(VLOOKUP(Z2033,'PASTE-DL-ALARMS'!$Q$10:$W$2200,7,FALSE),"")</f>
        <v/>
      </c>
      <c r="AL2033" s="55" t="str">
        <f>IFERROR(VLOOKUP(Z2033,'PASTE-DL-ALARMS'!$Q$10:$W$2200,3,FALSE),"")</f>
        <v/>
      </c>
      <c r="AM2033" s="7" t="str">
        <f t="shared" si="541"/>
        <v>10.121.15.166_CHHARODI_S3P2</v>
      </c>
      <c r="AN2033" s="55" t="str">
        <f t="shared" si="542"/>
        <v>10.121.15.167_CHARAL_S3P2</v>
      </c>
      <c r="AO2033" s="72" t="e">
        <f t="shared" ca="1" si="543"/>
        <v>#VALUE!</v>
      </c>
      <c r="AP2033" s="7" t="str">
        <f>IFERROR(VLOOKUP(Z2033,'PASTE-DL-ALARMS'!$Q$10:$Z$2800,8,FALSE),"")</f>
        <v/>
      </c>
    </row>
    <row r="2034" spans="1:42" x14ac:dyDescent="0.25">
      <c r="A2034" s="20"/>
      <c r="B2034" s="20"/>
      <c r="C2034" s="20" t="str">
        <f>IF(D2034="Critical",MAX($C$8:C2033)+1,"")</f>
        <v/>
      </c>
      <c r="D2034" s="20" t="str">
        <f t="shared" si="527"/>
        <v>-</v>
      </c>
      <c r="E2034" s="20" t="str">
        <f>VLOOKUP('PASTE-DOWN-DL'!F2034,'SSA-CODE'!$D$4:$E$56,2,FALSE)</f>
        <v>WTR AM</v>
      </c>
      <c r="F2034" s="48" t="str">
        <f t="shared" si="528"/>
        <v>WTR AM</v>
      </c>
      <c r="G2034" s="48" t="str">
        <f t="shared" si="529"/>
        <v xml:space="preserve">	WTR AM</v>
      </c>
      <c r="H2034" s="20">
        <v>2025</v>
      </c>
      <c r="I2034" t="s">
        <v>17633</v>
      </c>
      <c r="J2034" t="s">
        <v>6260</v>
      </c>
      <c r="K2034" t="s">
        <v>6261</v>
      </c>
      <c r="L2034" t="s">
        <v>6262</v>
      </c>
      <c r="M2034" t="s">
        <v>6263</v>
      </c>
      <c r="N2034" t="s">
        <v>17634</v>
      </c>
      <c r="O2034" t="s">
        <v>17635</v>
      </c>
      <c r="P2034" t="s">
        <v>6266</v>
      </c>
      <c r="Q2034" t="s">
        <v>6267</v>
      </c>
      <c r="R2034" t="s">
        <v>7248</v>
      </c>
      <c r="S2034" t="s">
        <v>6269</v>
      </c>
      <c r="T2034" t="s">
        <v>6270</v>
      </c>
      <c r="U2034" t="s">
        <v>6269</v>
      </c>
      <c r="V2034" t="s">
        <v>6271</v>
      </c>
      <c r="W2034" t="s">
        <v>17636</v>
      </c>
      <c r="X2034" t="s">
        <v>17637</v>
      </c>
      <c r="Y2034" t="s">
        <v>6269</v>
      </c>
      <c r="Z2034" s="48" t="str">
        <f t="shared" si="530"/>
        <v>WTR AM-10.121.68.4-TN725B_VYARA_s4p1-10.121.68.3-TN725B_BARDOLI_s5p1</v>
      </c>
      <c r="AA2034" s="48">
        <f t="shared" si="531"/>
        <v>13</v>
      </c>
      <c r="AB2034" s="48">
        <f t="shared" si="532"/>
        <v>21</v>
      </c>
      <c r="AC2034" s="48">
        <f t="shared" si="533"/>
        <v>13</v>
      </c>
      <c r="AD2034" s="48">
        <f t="shared" si="534"/>
        <v>19</v>
      </c>
      <c r="AE2034" s="48" t="str">
        <f t="shared" si="535"/>
        <v>10.121.68.3</v>
      </c>
      <c r="AF2034" s="42" t="str">
        <f t="shared" si="536"/>
        <v>10.121.68.4</v>
      </c>
      <c r="AG2034" s="7" t="str">
        <f t="shared" si="537"/>
        <v>Bardoli</v>
      </c>
      <c r="AH2034" s="7" t="str">
        <f t="shared" si="538"/>
        <v>Vyara</v>
      </c>
      <c r="AI2034" s="7" t="str">
        <f t="shared" si="539"/>
        <v>S5P1</v>
      </c>
      <c r="AJ2034" s="7" t="str">
        <f t="shared" si="540"/>
        <v>S4P1</v>
      </c>
      <c r="AK2034" s="7" t="str">
        <f>IFERROR(VLOOKUP(Z2034,'PASTE-DL-ALARMS'!$Q$10:$W$2200,7,FALSE),"")</f>
        <v/>
      </c>
      <c r="AL2034" s="55" t="str">
        <f>IFERROR(VLOOKUP(Z2034,'PASTE-DL-ALARMS'!$Q$10:$W$2200,3,FALSE),"")</f>
        <v/>
      </c>
      <c r="AM2034" s="7" t="str">
        <f t="shared" si="541"/>
        <v>10.121.68.3_Bardoli_S5P1</v>
      </c>
      <c r="AN2034" s="55" t="str">
        <f t="shared" si="542"/>
        <v>10.121.68.4_Vyara_S4P1</v>
      </c>
      <c r="AO2034" s="72" t="e">
        <f t="shared" ca="1" si="543"/>
        <v>#VALUE!</v>
      </c>
      <c r="AP2034" s="7" t="str">
        <f>IFERROR(VLOOKUP(Z2034,'PASTE-DL-ALARMS'!$Q$10:$Z$2800,8,FALSE),"")</f>
        <v/>
      </c>
    </row>
    <row r="2035" spans="1:42" x14ac:dyDescent="0.25">
      <c r="A2035" s="20"/>
      <c r="B2035" s="20"/>
      <c r="C2035" s="20" t="str">
        <f>IF(D2035="Critical",MAX($C$8:C2034)+1,"")</f>
        <v/>
      </c>
      <c r="D2035" s="20" t="str">
        <f t="shared" si="527"/>
        <v>-</v>
      </c>
      <c r="E2035" s="20" t="str">
        <f>VLOOKUP('PASTE-DOWN-DL'!F2035,'SSA-CODE'!$D$4:$E$56,2,FALSE)</f>
        <v>MSN</v>
      </c>
      <c r="F2035" s="48" t="str">
        <f t="shared" si="528"/>
        <v>SSA MEH</v>
      </c>
      <c r="G2035" s="48" t="str">
        <f t="shared" si="529"/>
        <v xml:space="preserve">	SSA MEH</v>
      </c>
      <c r="H2035" s="20">
        <v>2026</v>
      </c>
      <c r="I2035" t="s">
        <v>17638</v>
      </c>
      <c r="J2035" t="s">
        <v>6260</v>
      </c>
      <c r="K2035" t="s">
        <v>6275</v>
      </c>
      <c r="L2035" t="s">
        <v>6262</v>
      </c>
      <c r="M2035" t="s">
        <v>6263</v>
      </c>
      <c r="N2035" t="s">
        <v>17639</v>
      </c>
      <c r="O2035" t="s">
        <v>17640</v>
      </c>
      <c r="P2035" t="s">
        <v>6266</v>
      </c>
      <c r="Q2035" t="s">
        <v>6453</v>
      </c>
      <c r="R2035" t="s">
        <v>6279</v>
      </c>
      <c r="S2035" t="s">
        <v>6269</v>
      </c>
      <c r="T2035" t="s">
        <v>6270</v>
      </c>
      <c r="U2035" t="s">
        <v>6269</v>
      </c>
      <c r="V2035" t="s">
        <v>6271</v>
      </c>
      <c r="W2035" t="s">
        <v>17641</v>
      </c>
      <c r="X2035" t="s">
        <v>17642</v>
      </c>
      <c r="Y2035" t="s">
        <v>6269</v>
      </c>
      <c r="Z2035" s="48" t="str">
        <f t="shared" si="530"/>
        <v>SSA MEH-10.121.98.3-KAKOSHI-10.121.15.141-Sidhpur_S3P6</v>
      </c>
      <c r="AA2035" s="48">
        <f t="shared" si="531"/>
        <v>15</v>
      </c>
      <c r="AB2035" s="48">
        <f t="shared" si="532"/>
        <v>23</v>
      </c>
      <c r="AC2035" s="48">
        <f t="shared" si="533"/>
        <v>13</v>
      </c>
      <c r="AD2035" s="48">
        <f t="shared" si="534"/>
        <v>24</v>
      </c>
      <c r="AE2035" s="48" t="str">
        <f t="shared" si="535"/>
        <v>10.121.15.141</v>
      </c>
      <c r="AF2035" s="42" t="str">
        <f t="shared" si="536"/>
        <v>10.121.98.3</v>
      </c>
      <c r="AG2035" s="7" t="str">
        <f t="shared" si="537"/>
        <v>Sidhpur</v>
      </c>
      <c r="AH2035" s="7" t="str">
        <f t="shared" si="538"/>
        <v>KAKOSHI B1</v>
      </c>
      <c r="AI2035" s="7" t="str">
        <f t="shared" si="539"/>
        <v>S3P6</v>
      </c>
      <c r="AJ2035" s="7" t="str">
        <f t="shared" si="540"/>
        <v>S3P3</v>
      </c>
      <c r="AK2035" s="7" t="str">
        <f>IFERROR(VLOOKUP(Z2035,'PASTE-DL-ALARMS'!$Q$10:$W$2200,7,FALSE),"")</f>
        <v/>
      </c>
      <c r="AL2035" s="55" t="str">
        <f>IFERROR(VLOOKUP(Z2035,'PASTE-DL-ALARMS'!$Q$10:$W$2200,3,FALSE),"")</f>
        <v/>
      </c>
      <c r="AM2035" s="7" t="str">
        <f t="shared" si="541"/>
        <v>10.121.15.141_Sidhpur_S3P6</v>
      </c>
      <c r="AN2035" s="55" t="str">
        <f t="shared" si="542"/>
        <v>10.121.98.3_KAKOSHI B1_S3P3</v>
      </c>
      <c r="AO2035" s="72" t="e">
        <f t="shared" ca="1" si="543"/>
        <v>#VALUE!</v>
      </c>
      <c r="AP2035" s="7" t="str">
        <f>IFERROR(VLOOKUP(Z2035,'PASTE-DL-ALARMS'!$Q$10:$Z$2800,8,FALSE),"")</f>
        <v/>
      </c>
    </row>
    <row r="2036" spans="1:42" x14ac:dyDescent="0.25">
      <c r="A2036" s="20"/>
      <c r="B2036" s="20"/>
      <c r="C2036" s="20" t="str">
        <f>IF(D2036="Critical",MAX($C$8:C2035)+1,"")</f>
        <v/>
      </c>
      <c r="D2036" s="20" t="str">
        <f t="shared" si="527"/>
        <v>-</v>
      </c>
      <c r="E2036" s="20" t="str">
        <f>VLOOKUP('PASTE-DOWN-DL'!F2036,'SSA-CODE'!$D$4:$E$56,2,FALSE)</f>
        <v>WTR AM</v>
      </c>
      <c r="F2036" s="48" t="str">
        <f t="shared" si="528"/>
        <v>WTR AM</v>
      </c>
      <c r="G2036" s="48" t="str">
        <f t="shared" si="529"/>
        <v xml:space="preserve">	WTR AM</v>
      </c>
      <c r="H2036" s="20">
        <v>2027</v>
      </c>
      <c r="I2036" t="s">
        <v>17643</v>
      </c>
      <c r="J2036" t="s">
        <v>6260</v>
      </c>
      <c r="K2036" t="s">
        <v>6261</v>
      </c>
      <c r="L2036" t="s">
        <v>6262</v>
      </c>
      <c r="M2036" t="s">
        <v>6263</v>
      </c>
      <c r="N2036" t="s">
        <v>17644</v>
      </c>
      <c r="O2036" t="s">
        <v>17645</v>
      </c>
      <c r="P2036" t="s">
        <v>6266</v>
      </c>
      <c r="Q2036" t="s">
        <v>6616</v>
      </c>
      <c r="R2036" t="s">
        <v>6311</v>
      </c>
      <c r="S2036" t="s">
        <v>17646</v>
      </c>
      <c r="T2036" t="s">
        <v>6304</v>
      </c>
      <c r="U2036" t="s">
        <v>6989</v>
      </c>
      <c r="V2036" t="s">
        <v>6271</v>
      </c>
      <c r="W2036" t="s">
        <v>17647</v>
      </c>
      <c r="X2036" t="s">
        <v>17648</v>
      </c>
      <c r="Y2036" t="s">
        <v>6269</v>
      </c>
      <c r="Z2036" s="48" t="str">
        <f t="shared" si="530"/>
        <v>WTR AM-10.121.15.135-KALOL_TN725B_WTR/S5P1-10.121.15.139-MANSA_TN705B/S3P1</v>
      </c>
      <c r="AA2036" s="48">
        <f t="shared" si="531"/>
        <v>15</v>
      </c>
      <c r="AB2036" s="48">
        <f t="shared" si="532"/>
        <v>21</v>
      </c>
      <c r="AC2036" s="48">
        <f t="shared" si="533"/>
        <v>15</v>
      </c>
      <c r="AD2036" s="48">
        <f t="shared" si="534"/>
        <v>21</v>
      </c>
      <c r="AE2036" s="48" t="str">
        <f t="shared" si="535"/>
        <v>10.121.15.135</v>
      </c>
      <c r="AF2036" s="42" t="str">
        <f t="shared" si="536"/>
        <v>10.121.15.139</v>
      </c>
      <c r="AG2036" s="7" t="str">
        <f t="shared" si="537"/>
        <v>KALOL</v>
      </c>
      <c r="AH2036" s="7" t="str">
        <f t="shared" si="538"/>
        <v>MANSA</v>
      </c>
      <c r="AI2036" s="7" t="str">
        <f t="shared" si="539"/>
        <v>S5P1</v>
      </c>
      <c r="AJ2036" s="7" t="str">
        <f t="shared" si="540"/>
        <v>S3P1</v>
      </c>
      <c r="AK2036" s="7" t="str">
        <f>IFERROR(VLOOKUP(Z2036,'PASTE-DL-ALARMS'!$Q$10:$W$2200,7,FALSE),"")</f>
        <v/>
      </c>
      <c r="AL2036" s="55" t="str">
        <f>IFERROR(VLOOKUP(Z2036,'PASTE-DL-ALARMS'!$Q$10:$W$2200,3,FALSE),"")</f>
        <v/>
      </c>
      <c r="AM2036" s="7" t="str">
        <f t="shared" si="541"/>
        <v>10.121.15.135_KALOL_S5P1</v>
      </c>
      <c r="AN2036" s="55" t="str">
        <f t="shared" si="542"/>
        <v>10.121.15.139_MANSA_S3P1</v>
      </c>
      <c r="AO2036" s="72" t="e">
        <f t="shared" ca="1" si="543"/>
        <v>#VALUE!</v>
      </c>
      <c r="AP2036" s="7" t="str">
        <f>IFERROR(VLOOKUP(Z2036,'PASTE-DL-ALARMS'!$Q$10:$Z$2800,8,FALSE),"")</f>
        <v/>
      </c>
    </row>
    <row r="2037" spans="1:42" x14ac:dyDescent="0.25">
      <c r="A2037" s="20"/>
      <c r="B2037" s="20"/>
      <c r="C2037" s="20" t="str">
        <f>IF(D2037="Critical",MAX($C$8:C2036)+1,"")</f>
        <v/>
      </c>
      <c r="D2037" s="20" t="str">
        <f t="shared" si="527"/>
        <v>-</v>
      </c>
      <c r="E2037" s="20" t="str">
        <f>VLOOKUP('PASTE-DOWN-DL'!F2037,'SSA-CODE'!$D$4:$E$56,2,FALSE)</f>
        <v>SRT</v>
      </c>
      <c r="F2037" s="48" t="str">
        <f t="shared" si="528"/>
        <v>SSA SR</v>
      </c>
      <c r="G2037" s="48" t="str">
        <f t="shared" si="529"/>
        <v xml:space="preserve">	SSA SR</v>
      </c>
      <c r="H2037" s="20">
        <v>2028</v>
      </c>
      <c r="I2037" t="s">
        <v>17649</v>
      </c>
      <c r="J2037" t="s">
        <v>6260</v>
      </c>
      <c r="K2037" t="s">
        <v>6275</v>
      </c>
      <c r="L2037" t="s">
        <v>6262</v>
      </c>
      <c r="M2037" t="s">
        <v>6263</v>
      </c>
      <c r="N2037" t="s">
        <v>17650</v>
      </c>
      <c r="O2037" t="s">
        <v>17651</v>
      </c>
      <c r="P2037" t="s">
        <v>6266</v>
      </c>
      <c r="Q2037" t="s">
        <v>6507</v>
      </c>
      <c r="R2037" t="s">
        <v>6401</v>
      </c>
      <c r="S2037" t="s">
        <v>17652</v>
      </c>
      <c r="T2037" t="s">
        <v>6313</v>
      </c>
      <c r="U2037" t="s">
        <v>17652</v>
      </c>
      <c r="V2037" t="s">
        <v>6271</v>
      </c>
      <c r="W2037" t="s">
        <v>17653</v>
      </c>
      <c r="X2037" t="s">
        <v>17654</v>
      </c>
      <c r="Y2037" t="s">
        <v>6269</v>
      </c>
      <c r="Z2037" s="48" t="str">
        <f t="shared" si="530"/>
        <v>SSA SR-10.121.19.216-CBEC_MAGNUS A1_1/5-10.121.19.200-ALTHAN_3/4</v>
      </c>
      <c r="AA2037" s="48">
        <f t="shared" si="531"/>
        <v>15</v>
      </c>
      <c r="AB2037" s="48">
        <f t="shared" si="532"/>
        <v>30</v>
      </c>
      <c r="AC2037" s="48">
        <f t="shared" si="533"/>
        <v>15</v>
      </c>
      <c r="AD2037" s="48">
        <f t="shared" si="534"/>
        <v>22</v>
      </c>
      <c r="AE2037" s="48" t="str">
        <f t="shared" si="535"/>
        <v>10.121.19.216</v>
      </c>
      <c r="AF2037" s="42" t="str">
        <f t="shared" si="536"/>
        <v>10.121.19.200</v>
      </c>
      <c r="AG2037" s="7" t="str">
        <f t="shared" si="537"/>
        <v>CBEC MAGNUS A1</v>
      </c>
      <c r="AH2037" s="7" t="str">
        <f t="shared" si="538"/>
        <v>ALTHAN</v>
      </c>
      <c r="AI2037" s="7" t="str">
        <f t="shared" si="539"/>
        <v>S1P5</v>
      </c>
      <c r="AJ2037" s="7" t="str">
        <f t="shared" si="540"/>
        <v>S3P4</v>
      </c>
      <c r="AK2037" s="7" t="str">
        <f>IFERROR(VLOOKUP(Z2037,'PASTE-DL-ALARMS'!$Q$10:$W$2200,7,FALSE),"")</f>
        <v/>
      </c>
      <c r="AL2037" s="55" t="str">
        <f>IFERROR(VLOOKUP(Z2037,'PASTE-DL-ALARMS'!$Q$10:$W$2200,3,FALSE),"")</f>
        <v/>
      </c>
      <c r="AM2037" s="7" t="str">
        <f t="shared" si="541"/>
        <v>10.121.19.216_CBEC MAGNUS A1_S1P5</v>
      </c>
      <c r="AN2037" s="55" t="str">
        <f t="shared" si="542"/>
        <v>10.121.19.200_ALTHAN_S3P4</v>
      </c>
      <c r="AO2037" s="72" t="e">
        <f t="shared" ca="1" si="543"/>
        <v>#VALUE!</v>
      </c>
      <c r="AP2037" s="7" t="str">
        <f>IFERROR(VLOOKUP(Z2037,'PASTE-DL-ALARMS'!$Q$10:$Z$2800,8,FALSE),"")</f>
        <v/>
      </c>
    </row>
    <row r="2038" spans="1:42" x14ac:dyDescent="0.25">
      <c r="A2038" s="20"/>
      <c r="B2038" s="20"/>
      <c r="C2038" s="20" t="str">
        <f>IF(D2038="Critical",MAX($C$8:C2037)+1,"")</f>
        <v/>
      </c>
      <c r="D2038" s="20" t="str">
        <f t="shared" si="527"/>
        <v>-</v>
      </c>
      <c r="E2038" s="20" t="str">
        <f>VLOOKUP('PASTE-DOWN-DL'!F2038,'SSA-CODE'!$D$4:$E$56,2,FALSE)</f>
        <v>AMR</v>
      </c>
      <c r="F2038" s="48" t="str">
        <f t="shared" si="528"/>
        <v>SSA AMR</v>
      </c>
      <c r="G2038" s="48" t="str">
        <f t="shared" si="529"/>
        <v xml:space="preserve">	SSA AMR</v>
      </c>
      <c r="H2038" s="20">
        <v>2029</v>
      </c>
      <c r="I2038" t="s">
        <v>17655</v>
      </c>
      <c r="J2038" t="s">
        <v>6260</v>
      </c>
      <c r="K2038" t="s">
        <v>6275</v>
      </c>
      <c r="L2038" t="s">
        <v>6262</v>
      </c>
      <c r="M2038" t="s">
        <v>6263</v>
      </c>
      <c r="N2038" t="s">
        <v>17656</v>
      </c>
      <c r="O2038" t="s">
        <v>17657</v>
      </c>
      <c r="P2038" t="s">
        <v>6266</v>
      </c>
      <c r="Q2038" t="s">
        <v>6629</v>
      </c>
      <c r="R2038" t="s">
        <v>6630</v>
      </c>
      <c r="S2038" t="s">
        <v>8537</v>
      </c>
      <c r="T2038" t="s">
        <v>6500</v>
      </c>
      <c r="U2038" t="s">
        <v>6814</v>
      </c>
      <c r="V2038" t="s">
        <v>6271</v>
      </c>
      <c r="W2038" t="s">
        <v>17658</v>
      </c>
      <c r="X2038" t="s">
        <v>17659</v>
      </c>
      <c r="Y2038" t="s">
        <v>6269</v>
      </c>
      <c r="Z2038" s="48" t="str">
        <f t="shared" si="530"/>
        <v>SSA AMR-10.121.96.19-Khisri_1/5-10.121.96.51-Jira_2/5</v>
      </c>
      <c r="AA2038" s="48">
        <f t="shared" si="531"/>
        <v>14</v>
      </c>
      <c r="AB2038" s="48">
        <f t="shared" si="532"/>
        <v>21</v>
      </c>
      <c r="AC2038" s="48">
        <f t="shared" si="533"/>
        <v>14</v>
      </c>
      <c r="AD2038" s="48">
        <f t="shared" si="534"/>
        <v>19</v>
      </c>
      <c r="AE2038" s="48" t="str">
        <f t="shared" si="535"/>
        <v>10.121.96.19</v>
      </c>
      <c r="AF2038" s="42" t="str">
        <f t="shared" si="536"/>
        <v>10.121.96.51</v>
      </c>
      <c r="AG2038" s="7" t="str">
        <f t="shared" si="537"/>
        <v>Khisri</v>
      </c>
      <c r="AH2038" s="7" t="str">
        <f t="shared" si="538"/>
        <v>Jira</v>
      </c>
      <c r="AI2038" s="7" t="str">
        <f t="shared" si="539"/>
        <v>S1P5</v>
      </c>
      <c r="AJ2038" s="7" t="str">
        <f t="shared" si="540"/>
        <v>S2P5</v>
      </c>
      <c r="AK2038" s="7" t="str">
        <f>IFERROR(VLOOKUP(Z2038,'PASTE-DL-ALARMS'!$Q$10:$W$2200,7,FALSE),"")</f>
        <v/>
      </c>
      <c r="AL2038" s="55" t="str">
        <f>IFERROR(VLOOKUP(Z2038,'PASTE-DL-ALARMS'!$Q$10:$W$2200,3,FALSE),"")</f>
        <v/>
      </c>
      <c r="AM2038" s="7" t="str">
        <f t="shared" si="541"/>
        <v>10.121.96.19_Khisri_S1P5</v>
      </c>
      <c r="AN2038" s="55" t="str">
        <f t="shared" si="542"/>
        <v>10.121.96.51_Jira_S2P5</v>
      </c>
      <c r="AO2038" s="72" t="e">
        <f t="shared" ca="1" si="543"/>
        <v>#VALUE!</v>
      </c>
      <c r="AP2038" s="7" t="str">
        <f>IFERROR(VLOOKUP(Z2038,'PASTE-DL-ALARMS'!$Q$10:$Z$2800,8,FALSE),"")</f>
        <v/>
      </c>
    </row>
    <row r="2039" spans="1:42" x14ac:dyDescent="0.25">
      <c r="A2039" s="20"/>
      <c r="B2039" s="20"/>
      <c r="C2039" s="20" t="str">
        <f>IF(D2039="Critical",MAX($C$8:C2038)+1,"")</f>
        <v/>
      </c>
      <c r="D2039" s="20" t="str">
        <f t="shared" si="527"/>
        <v>-</v>
      </c>
      <c r="E2039" s="20" t="str">
        <f>VLOOKUP('PASTE-DOWN-DL'!F2039,'SSA-CODE'!$D$4:$E$56,2,FALSE)</f>
        <v>BUJ</v>
      </c>
      <c r="F2039" s="48" t="str">
        <f t="shared" si="528"/>
        <v>SSA BUJ</v>
      </c>
      <c r="G2039" s="48" t="str">
        <f t="shared" si="529"/>
        <v xml:space="preserve">	SSA BUJ</v>
      </c>
      <c r="H2039" s="20">
        <v>2030</v>
      </c>
      <c r="I2039" t="s">
        <v>17660</v>
      </c>
      <c r="J2039" t="s">
        <v>6260</v>
      </c>
      <c r="K2039" t="s">
        <v>6261</v>
      </c>
      <c r="L2039" t="s">
        <v>6262</v>
      </c>
      <c r="M2039" t="s">
        <v>6263</v>
      </c>
      <c r="N2039" t="s">
        <v>17661</v>
      </c>
      <c r="O2039" t="s">
        <v>17662</v>
      </c>
      <c r="P2039" t="s">
        <v>6266</v>
      </c>
      <c r="Q2039" t="s">
        <v>6378</v>
      </c>
      <c r="R2039" t="s">
        <v>6850</v>
      </c>
      <c r="S2039" t="s">
        <v>17663</v>
      </c>
      <c r="T2039" t="s">
        <v>6313</v>
      </c>
      <c r="U2039" t="s">
        <v>17663</v>
      </c>
      <c r="V2039" t="s">
        <v>6271</v>
      </c>
      <c r="W2039" t="s">
        <v>17664</v>
      </c>
      <c r="X2039" t="s">
        <v>17665</v>
      </c>
      <c r="Y2039" t="s">
        <v>6269</v>
      </c>
      <c r="Z2039" s="48" t="str">
        <f t="shared" si="530"/>
        <v>SSA BUJ-10.121.96.138-RAVAPAR_3/1-10.121.96.137-Dayapar_4/1</v>
      </c>
      <c r="AA2039" s="48">
        <f t="shared" si="531"/>
        <v>15</v>
      </c>
      <c r="AB2039" s="48">
        <f t="shared" si="532"/>
        <v>23</v>
      </c>
      <c r="AC2039" s="48">
        <f t="shared" si="533"/>
        <v>15</v>
      </c>
      <c r="AD2039" s="48">
        <f t="shared" si="534"/>
        <v>23</v>
      </c>
      <c r="AE2039" s="48" t="str">
        <f t="shared" si="535"/>
        <v>10.121.96.137</v>
      </c>
      <c r="AF2039" s="42" t="str">
        <f t="shared" si="536"/>
        <v>10.121.96.138</v>
      </c>
      <c r="AG2039" s="7" t="str">
        <f t="shared" si="537"/>
        <v>Dayapar</v>
      </c>
      <c r="AH2039" s="7" t="str">
        <f t="shared" si="538"/>
        <v>RAVAPAR</v>
      </c>
      <c r="AI2039" s="7" t="str">
        <f t="shared" si="539"/>
        <v>S4P1</v>
      </c>
      <c r="AJ2039" s="7" t="str">
        <f t="shared" si="540"/>
        <v>S3P1</v>
      </c>
      <c r="AK2039" s="7" t="str">
        <f>IFERROR(VLOOKUP(Z2039,'PASTE-DL-ALARMS'!$Q$10:$W$2200,7,FALSE),"")</f>
        <v/>
      </c>
      <c r="AL2039" s="55" t="str">
        <f>IFERROR(VLOOKUP(Z2039,'PASTE-DL-ALARMS'!$Q$10:$W$2200,3,FALSE),"")</f>
        <v/>
      </c>
      <c r="AM2039" s="7" t="str">
        <f t="shared" si="541"/>
        <v>10.121.96.137_Dayapar_S4P1</v>
      </c>
      <c r="AN2039" s="55" t="str">
        <f t="shared" si="542"/>
        <v>10.121.96.138_RAVAPAR_S3P1</v>
      </c>
      <c r="AO2039" s="72" t="e">
        <f t="shared" ca="1" si="543"/>
        <v>#VALUE!</v>
      </c>
      <c r="AP2039" s="7" t="str">
        <f>IFERROR(VLOOKUP(Z2039,'PASTE-DL-ALARMS'!$Q$10:$Z$2800,8,FALSE),"")</f>
        <v/>
      </c>
    </row>
    <row r="2040" spans="1:42" x14ac:dyDescent="0.25">
      <c r="A2040" s="20"/>
      <c r="B2040" s="20"/>
      <c r="C2040" s="20" t="str">
        <f>IF(D2040="Critical",MAX($C$8:C2039)+1,"")</f>
        <v/>
      </c>
      <c r="D2040" s="20" t="str">
        <f t="shared" si="527"/>
        <v>-</v>
      </c>
      <c r="E2040" s="20" t="str">
        <f>VLOOKUP('PASTE-DOWN-DL'!F2040,'SSA-CODE'!$D$4:$E$56,2,FALSE)</f>
        <v>AMR</v>
      </c>
      <c r="F2040" s="48" t="str">
        <f t="shared" si="528"/>
        <v>SSA AMR</v>
      </c>
      <c r="G2040" s="48" t="str">
        <f t="shared" si="529"/>
        <v xml:space="preserve">	SSA AMR</v>
      </c>
      <c r="H2040" s="20">
        <v>2031</v>
      </c>
      <c r="I2040" t="s">
        <v>17666</v>
      </c>
      <c r="J2040" t="s">
        <v>6260</v>
      </c>
      <c r="K2040" t="s">
        <v>6261</v>
      </c>
      <c r="L2040" t="s">
        <v>6262</v>
      </c>
      <c r="M2040" t="s">
        <v>6263</v>
      </c>
      <c r="N2040" t="s">
        <v>17667</v>
      </c>
      <c r="O2040" t="s">
        <v>17668</v>
      </c>
      <c r="P2040" t="s">
        <v>6266</v>
      </c>
      <c r="Q2040" t="s">
        <v>6820</v>
      </c>
      <c r="R2040" t="s">
        <v>7559</v>
      </c>
      <c r="S2040" t="s">
        <v>17669</v>
      </c>
      <c r="T2040" t="s">
        <v>6500</v>
      </c>
      <c r="U2040" t="s">
        <v>6814</v>
      </c>
      <c r="V2040" t="s">
        <v>6271</v>
      </c>
      <c r="W2040" t="s">
        <v>17670</v>
      </c>
      <c r="X2040" t="s">
        <v>17671</v>
      </c>
      <c r="Y2040" t="s">
        <v>6269</v>
      </c>
      <c r="Z2040" s="48" t="str">
        <f t="shared" si="530"/>
        <v>SSA AMR-10.121.96.15-VICTOR EXCH-10.121.96.4-RAJULA</v>
      </c>
      <c r="AA2040" s="48">
        <f t="shared" si="531"/>
        <v>13</v>
      </c>
      <c r="AB2040" s="48">
        <f t="shared" si="532"/>
        <v>20</v>
      </c>
      <c r="AC2040" s="48">
        <f t="shared" si="533"/>
        <v>14</v>
      </c>
      <c r="AD2040" s="48">
        <f t="shared" si="534"/>
        <v>26</v>
      </c>
      <c r="AE2040" s="48" t="str">
        <f t="shared" si="535"/>
        <v>10.121.96.4</v>
      </c>
      <c r="AF2040" s="42" t="str">
        <f t="shared" si="536"/>
        <v>10.121.96.15</v>
      </c>
      <c r="AG2040" s="7" t="str">
        <f t="shared" si="537"/>
        <v>RAJULA</v>
      </c>
      <c r="AH2040" s="7" t="str">
        <f t="shared" si="538"/>
        <v>VICTOR EXCH</v>
      </c>
      <c r="AI2040" s="7" t="str">
        <f t="shared" si="539"/>
        <v>S3P1</v>
      </c>
      <c r="AJ2040" s="7" t="str">
        <f t="shared" si="540"/>
        <v>S4P1</v>
      </c>
      <c r="AK2040" s="7" t="str">
        <f>IFERROR(VLOOKUP(Z2040,'PASTE-DL-ALARMS'!$Q$10:$W$2200,7,FALSE),"")</f>
        <v/>
      </c>
      <c r="AL2040" s="55" t="str">
        <f>IFERROR(VLOOKUP(Z2040,'PASTE-DL-ALARMS'!$Q$10:$W$2200,3,FALSE),"")</f>
        <v/>
      </c>
      <c r="AM2040" s="7" t="str">
        <f t="shared" si="541"/>
        <v>10.121.96.4_RAJULA_S3P1</v>
      </c>
      <c r="AN2040" s="55" t="str">
        <f t="shared" si="542"/>
        <v>10.121.96.15_VICTOR EXCH_S4P1</v>
      </c>
      <c r="AO2040" s="72" t="e">
        <f t="shared" ca="1" si="543"/>
        <v>#VALUE!</v>
      </c>
      <c r="AP2040" s="7" t="str">
        <f>IFERROR(VLOOKUP(Z2040,'PASTE-DL-ALARMS'!$Q$10:$Z$2800,8,FALSE),"")</f>
        <v/>
      </c>
    </row>
    <row r="2041" spans="1:42" x14ac:dyDescent="0.25">
      <c r="A2041" s="20"/>
      <c r="B2041" s="20"/>
      <c r="C2041" s="20" t="str">
        <f>IF(D2041="Critical",MAX($C$8:C2040)+1,"")</f>
        <v/>
      </c>
      <c r="D2041" s="20" t="str">
        <f t="shared" si="527"/>
        <v>-</v>
      </c>
      <c r="E2041" s="20" t="str">
        <f>VLOOKUP('PASTE-DOWN-DL'!F2041,'SSA-CODE'!$D$4:$E$56,2,FALSE)</f>
        <v>WTR AM</v>
      </c>
      <c r="F2041" s="48" t="str">
        <f t="shared" si="528"/>
        <v>WTR AM</v>
      </c>
      <c r="G2041" s="48" t="str">
        <f t="shared" si="529"/>
        <v xml:space="preserve">	WTR AM</v>
      </c>
      <c r="H2041" s="20">
        <v>2032</v>
      </c>
      <c r="I2041" t="s">
        <v>17672</v>
      </c>
      <c r="J2041" t="s">
        <v>6260</v>
      </c>
      <c r="K2041" t="s">
        <v>6261</v>
      </c>
      <c r="L2041" t="s">
        <v>6262</v>
      </c>
      <c r="M2041" t="s">
        <v>6263</v>
      </c>
      <c r="N2041" t="s">
        <v>17673</v>
      </c>
      <c r="O2041" t="s">
        <v>17674</v>
      </c>
      <c r="P2041" t="s">
        <v>6266</v>
      </c>
      <c r="Q2041" t="s">
        <v>6665</v>
      </c>
      <c r="R2041" t="s">
        <v>6461</v>
      </c>
      <c r="S2041" t="s">
        <v>7470</v>
      </c>
      <c r="T2041" t="s">
        <v>6353</v>
      </c>
      <c r="U2041" t="s">
        <v>7470</v>
      </c>
      <c r="V2041" t="s">
        <v>6271</v>
      </c>
      <c r="W2041" t="s">
        <v>17675</v>
      </c>
      <c r="X2041" t="s">
        <v>17676</v>
      </c>
      <c r="Y2041" t="s">
        <v>6269</v>
      </c>
      <c r="Z2041" s="48" t="str">
        <f t="shared" si="530"/>
        <v>WTR AM-10.121.15.193-TN725B_Mehsana 3 (GNE)_B2\S5P1-10.121.26.12-TN725B_Vijapur\S4P1</v>
      </c>
      <c r="AA2041" s="48">
        <f t="shared" si="531"/>
        <v>15</v>
      </c>
      <c r="AB2041" s="48">
        <f t="shared" si="532"/>
        <v>23</v>
      </c>
      <c r="AC2041" s="48">
        <f t="shared" si="533"/>
        <v>15</v>
      </c>
      <c r="AD2041" s="48">
        <f t="shared" si="534"/>
        <v>29</v>
      </c>
      <c r="AE2041" s="48" t="str">
        <f t="shared" si="535"/>
        <v>10.121.15.137</v>
      </c>
      <c r="AF2041" s="42" t="str">
        <f t="shared" si="536"/>
        <v>10.121.15.193</v>
      </c>
      <c r="AG2041" s="7" t="str">
        <f t="shared" si="537"/>
        <v>Vijapur</v>
      </c>
      <c r="AH2041" s="7" t="str">
        <f t="shared" si="538"/>
        <v>Mehsana3(GNE)</v>
      </c>
      <c r="AI2041" s="7" t="str">
        <f t="shared" si="539"/>
        <v>S4P1</v>
      </c>
      <c r="AJ2041" s="7" t="str">
        <f t="shared" si="540"/>
        <v>S5P1</v>
      </c>
      <c r="AK2041" s="7" t="str">
        <f>IFERROR(VLOOKUP(Z2041,'PASTE-DL-ALARMS'!$Q$10:$W$2200,7,FALSE),"")</f>
        <v/>
      </c>
      <c r="AL2041" s="55" t="str">
        <f>IFERROR(VLOOKUP(Z2041,'PASTE-DL-ALARMS'!$Q$10:$W$2200,3,FALSE),"")</f>
        <v/>
      </c>
      <c r="AM2041" s="7" t="str">
        <f t="shared" si="541"/>
        <v>10.121.15.137_Vijapur_S4P1</v>
      </c>
      <c r="AN2041" s="55" t="str">
        <f t="shared" si="542"/>
        <v>10.121.15.193_Mehsana3(GNE)_S5P1</v>
      </c>
      <c r="AO2041" s="72" t="e">
        <f t="shared" ca="1" si="543"/>
        <v>#VALUE!</v>
      </c>
      <c r="AP2041" s="7" t="str">
        <f>IFERROR(VLOOKUP(Z2041,'PASTE-DL-ALARMS'!$Q$10:$Z$2800,8,FALSE),"")</f>
        <v/>
      </c>
    </row>
    <row r="2042" spans="1:42" x14ac:dyDescent="0.25">
      <c r="A2042" s="20"/>
      <c r="B2042" s="20"/>
      <c r="C2042" s="20" t="str">
        <f>IF(D2042="Critical",MAX($C$8:C2041)+1,"")</f>
        <v/>
      </c>
      <c r="D2042" s="20" t="str">
        <f t="shared" si="527"/>
        <v>-</v>
      </c>
      <c r="E2042" s="20" t="str">
        <f>VLOOKUP('PASTE-DOWN-DL'!F2042,'SSA-CODE'!$D$4:$E$56,2,FALSE)</f>
        <v>AHD</v>
      </c>
      <c r="F2042" s="48" t="str">
        <f t="shared" si="528"/>
        <v>SSA AM</v>
      </c>
      <c r="G2042" s="48" t="str">
        <f t="shared" si="529"/>
        <v xml:space="preserve">	SSA AM</v>
      </c>
      <c r="H2042" s="20">
        <v>2033</v>
      </c>
      <c r="I2042" t="s">
        <v>17677</v>
      </c>
      <c r="J2042" t="s">
        <v>6260</v>
      </c>
      <c r="K2042" t="s">
        <v>6261</v>
      </c>
      <c r="L2042" t="s">
        <v>6262</v>
      </c>
      <c r="M2042" t="s">
        <v>6263</v>
      </c>
      <c r="N2042" t="s">
        <v>17678</v>
      </c>
      <c r="O2042" t="s">
        <v>17679</v>
      </c>
      <c r="P2042" t="s">
        <v>6266</v>
      </c>
      <c r="Q2042" t="s">
        <v>6460</v>
      </c>
      <c r="R2042" t="s">
        <v>6706</v>
      </c>
      <c r="S2042" t="s">
        <v>17680</v>
      </c>
      <c r="T2042" t="s">
        <v>6287</v>
      </c>
      <c r="U2042" t="s">
        <v>17681</v>
      </c>
      <c r="V2042" t="s">
        <v>6271</v>
      </c>
      <c r="W2042" t="s">
        <v>17682</v>
      </c>
      <c r="X2042" t="s">
        <v>17683</v>
      </c>
      <c r="Y2042" t="s">
        <v>17684</v>
      </c>
      <c r="Z2042" s="48" t="str">
        <f t="shared" si="530"/>
        <v>SSA AM-10.121.17.203-INFO_6/1-10.121.18.78-Sarkhej_5/1</v>
      </c>
      <c r="AA2042" s="48">
        <f t="shared" si="531"/>
        <v>15</v>
      </c>
      <c r="AB2042" s="48">
        <f t="shared" si="532"/>
        <v>20</v>
      </c>
      <c r="AC2042" s="48">
        <f t="shared" si="533"/>
        <v>14</v>
      </c>
      <c r="AD2042" s="48">
        <f t="shared" si="534"/>
        <v>22</v>
      </c>
      <c r="AE2042" s="48" t="str">
        <f t="shared" si="535"/>
        <v>10.121.17.203</v>
      </c>
      <c r="AF2042" s="42" t="str">
        <f t="shared" si="536"/>
        <v>10.121.18.78</v>
      </c>
      <c r="AG2042" s="7" t="str">
        <f t="shared" si="537"/>
        <v>INFO</v>
      </c>
      <c r="AH2042" s="7" t="str">
        <f t="shared" si="538"/>
        <v>SARKHEJ</v>
      </c>
      <c r="AI2042" s="7" t="str">
        <f t="shared" si="539"/>
        <v>S6P1</v>
      </c>
      <c r="AJ2042" s="7" t="str">
        <f t="shared" si="540"/>
        <v>S5P1</v>
      </c>
      <c r="AK2042" s="7" t="str">
        <f>IFERROR(VLOOKUP(Z2042,'PASTE-DL-ALARMS'!$Q$10:$W$2200,7,FALSE),"")</f>
        <v/>
      </c>
      <c r="AL2042" s="55" t="str">
        <f>IFERROR(VLOOKUP(Z2042,'PASTE-DL-ALARMS'!$Q$10:$W$2200,3,FALSE),"")</f>
        <v/>
      </c>
      <c r="AM2042" s="7" t="str">
        <f t="shared" si="541"/>
        <v>10.121.17.203_INFO_S6P1</v>
      </c>
      <c r="AN2042" s="55" t="str">
        <f t="shared" si="542"/>
        <v>10.121.18.78_SARKHEJ_S5P1</v>
      </c>
      <c r="AO2042" s="72" t="e">
        <f t="shared" ca="1" si="543"/>
        <v>#VALUE!</v>
      </c>
      <c r="AP2042" s="7" t="str">
        <f>IFERROR(VLOOKUP(Z2042,'PASTE-DL-ALARMS'!$Q$10:$Z$2800,8,FALSE),"")</f>
        <v/>
      </c>
    </row>
    <row r="2043" spans="1:42" x14ac:dyDescent="0.25">
      <c r="A2043" s="20"/>
      <c r="B2043" s="20"/>
      <c r="C2043" s="20" t="str">
        <f>IF(D2043="Critical",MAX($C$8:C2042)+1,"")</f>
        <v/>
      </c>
      <c r="D2043" s="20" t="str">
        <f t="shared" si="527"/>
        <v>-</v>
      </c>
      <c r="E2043" s="20" t="str">
        <f>VLOOKUP('PASTE-DOWN-DL'!F2043,'SSA-CODE'!$D$4:$E$56,2,FALSE)</f>
        <v>WTR AM</v>
      </c>
      <c r="F2043" s="48" t="str">
        <f t="shared" si="528"/>
        <v>WTR AM</v>
      </c>
      <c r="G2043" s="48" t="str">
        <f t="shared" si="529"/>
        <v xml:space="preserve">	WTR AM</v>
      </c>
      <c r="H2043" s="20">
        <v>2034</v>
      </c>
      <c r="I2043" t="s">
        <v>17685</v>
      </c>
      <c r="J2043" t="s">
        <v>6260</v>
      </c>
      <c r="K2043" t="s">
        <v>6261</v>
      </c>
      <c r="L2043" t="s">
        <v>6262</v>
      </c>
      <c r="M2043" t="s">
        <v>6263</v>
      </c>
      <c r="N2043" t="s">
        <v>17686</v>
      </c>
      <c r="O2043" t="s">
        <v>17687</v>
      </c>
      <c r="P2043" t="s">
        <v>6266</v>
      </c>
      <c r="Q2043" t="s">
        <v>6558</v>
      </c>
      <c r="R2043" t="s">
        <v>6401</v>
      </c>
      <c r="S2043" t="s">
        <v>6269</v>
      </c>
      <c r="T2043" t="s">
        <v>6602</v>
      </c>
      <c r="U2043" t="s">
        <v>6269</v>
      </c>
      <c r="V2043" t="s">
        <v>6271</v>
      </c>
      <c r="W2043" t="s">
        <v>17688</v>
      </c>
      <c r="X2043" t="s">
        <v>17689</v>
      </c>
      <c r="Y2043" t="s">
        <v>6269</v>
      </c>
      <c r="Z2043" s="48" t="str">
        <f t="shared" si="530"/>
        <v>WTR AM-10.121.15.134-BHADRA_GNE_4/1-10.121.15.132-GANDHINAGAR_3/1</v>
      </c>
      <c r="AA2043" s="48">
        <f t="shared" si="531"/>
        <v>15</v>
      </c>
      <c r="AB2043" s="48">
        <f t="shared" si="532"/>
        <v>27</v>
      </c>
      <c r="AC2043" s="48">
        <f t="shared" si="533"/>
        <v>15</v>
      </c>
      <c r="AD2043" s="48">
        <f t="shared" si="534"/>
        <v>25</v>
      </c>
      <c r="AE2043" s="48" t="str">
        <f t="shared" si="535"/>
        <v>10.121.15.132</v>
      </c>
      <c r="AF2043" s="42" t="str">
        <f t="shared" si="536"/>
        <v>10.121.15.134</v>
      </c>
      <c r="AG2043" s="7" t="str">
        <f t="shared" si="537"/>
        <v>GANDHINAGAR</v>
      </c>
      <c r="AH2043" s="7" t="str">
        <f t="shared" si="538"/>
        <v>AM-BHADRA</v>
      </c>
      <c r="AI2043" s="7" t="str">
        <f t="shared" si="539"/>
        <v>S3P1</v>
      </c>
      <c r="AJ2043" s="7" t="str">
        <f t="shared" si="540"/>
        <v>S4P1</v>
      </c>
      <c r="AK2043" s="7" t="str">
        <f>IFERROR(VLOOKUP(Z2043,'PASTE-DL-ALARMS'!$Q$10:$W$2200,7,FALSE),"")</f>
        <v/>
      </c>
      <c r="AL2043" s="55" t="str">
        <f>IFERROR(VLOOKUP(Z2043,'PASTE-DL-ALARMS'!$Q$10:$W$2200,3,FALSE),"")</f>
        <v/>
      </c>
      <c r="AM2043" s="7" t="str">
        <f t="shared" si="541"/>
        <v>10.121.15.132_GANDHINAGAR_S3P1</v>
      </c>
      <c r="AN2043" s="55" t="str">
        <f t="shared" si="542"/>
        <v>10.121.15.134_AM-BHADRA_S4P1</v>
      </c>
      <c r="AO2043" s="72" t="e">
        <f t="shared" ca="1" si="543"/>
        <v>#VALUE!</v>
      </c>
      <c r="AP2043" s="7" t="str">
        <f>IFERROR(VLOOKUP(Z2043,'PASTE-DL-ALARMS'!$Q$10:$Z$2800,8,FALSE),"")</f>
        <v/>
      </c>
    </row>
    <row r="2044" spans="1:42" x14ac:dyDescent="0.25">
      <c r="A2044" s="20"/>
      <c r="B2044" s="20"/>
      <c r="C2044" s="20" t="str">
        <f>IF(D2044="Critical",MAX($C$8:C2043)+1,"")</f>
        <v/>
      </c>
      <c r="D2044" s="20" t="str">
        <f t="shared" si="527"/>
        <v>-</v>
      </c>
      <c r="E2044" s="20" t="str">
        <f>VLOOKUP('PASTE-DOWN-DL'!F2044,'SSA-CODE'!$D$4:$E$56,2,FALSE)</f>
        <v>VAL</v>
      </c>
      <c r="F2044" s="48" t="str">
        <f t="shared" si="528"/>
        <v>SSA VAL</v>
      </c>
      <c r="G2044" s="48" t="str">
        <f t="shared" si="529"/>
        <v xml:space="preserve">	SSA VAL</v>
      </c>
      <c r="H2044" s="20">
        <v>2035</v>
      </c>
      <c r="I2044" t="s">
        <v>19423</v>
      </c>
      <c r="J2044" t="s">
        <v>6260</v>
      </c>
      <c r="K2044" t="s">
        <v>6275</v>
      </c>
      <c r="L2044" t="s">
        <v>6262</v>
      </c>
      <c r="M2044" t="s">
        <v>6263</v>
      </c>
      <c r="N2044" t="s">
        <v>17690</v>
      </c>
      <c r="O2044" t="s">
        <v>17691</v>
      </c>
      <c r="P2044" t="s">
        <v>6266</v>
      </c>
      <c r="Q2044" t="s">
        <v>6359</v>
      </c>
      <c r="R2044" t="s">
        <v>6359</v>
      </c>
      <c r="S2044" t="s">
        <v>17692</v>
      </c>
      <c r="T2044" t="s">
        <v>6425</v>
      </c>
      <c r="U2044" t="s">
        <v>17692</v>
      </c>
      <c r="V2044" t="s">
        <v>6271</v>
      </c>
      <c r="W2044" t="s">
        <v>17693</v>
      </c>
      <c r="X2044" t="s">
        <v>19424</v>
      </c>
      <c r="Y2044" t="s">
        <v>6269</v>
      </c>
      <c r="Z2044" s="48" t="str">
        <f t="shared" si="530"/>
        <v>SSA VAL-10.121.68.65_VALSAD-OLD(GNE)_S3P6-10.121.16.107_KAPRADA-TE_S4P6</v>
      </c>
      <c r="AA2044" s="48">
        <f t="shared" si="531"/>
        <v>14</v>
      </c>
      <c r="AB2044" s="48">
        <f t="shared" si="532"/>
        <v>30</v>
      </c>
      <c r="AC2044" s="48">
        <f t="shared" si="533"/>
        <v>15</v>
      </c>
      <c r="AD2044" s="48">
        <f t="shared" si="534"/>
        <v>26</v>
      </c>
      <c r="AE2044" s="48" t="str">
        <f t="shared" si="535"/>
        <v>10.121.68.65</v>
      </c>
      <c r="AF2044" s="42" t="str">
        <f t="shared" si="536"/>
        <v>10.121.16.107</v>
      </c>
      <c r="AG2044" s="7" t="str">
        <f t="shared" si="537"/>
        <v>VALSAD-OLD(GNE)</v>
      </c>
      <c r="AH2044" s="7" t="str">
        <f t="shared" si="538"/>
        <v>KAPRADA-TE</v>
      </c>
      <c r="AI2044" s="7" t="str">
        <f t="shared" si="539"/>
        <v>S3P6</v>
      </c>
      <c r="AJ2044" s="7" t="str">
        <f t="shared" si="540"/>
        <v>S4P6</v>
      </c>
      <c r="AK2044" s="7" t="str">
        <f>IFERROR(VLOOKUP(Z2044,'PASTE-DL-ALARMS'!$Q$10:$W$2200,7,FALSE),"")</f>
        <v/>
      </c>
      <c r="AL2044" s="55" t="str">
        <f>IFERROR(VLOOKUP(Z2044,'PASTE-DL-ALARMS'!$Q$10:$W$2200,3,FALSE),"")</f>
        <v/>
      </c>
      <c r="AM2044" s="7" t="str">
        <f t="shared" si="541"/>
        <v>10.121.68.65_VALSAD-OLD(GNE)_S3P6</v>
      </c>
      <c r="AN2044" s="55" t="str">
        <f t="shared" si="542"/>
        <v>10.121.16.107_KAPRADA-TE_S4P6</v>
      </c>
      <c r="AO2044" s="72" t="e">
        <f t="shared" ca="1" si="543"/>
        <v>#VALUE!</v>
      </c>
      <c r="AP2044" s="7" t="str">
        <f>IFERROR(VLOOKUP(Z2044,'PASTE-DL-ALARMS'!$Q$10:$Z$2800,8,FALSE),"")</f>
        <v/>
      </c>
    </row>
    <row r="2045" spans="1:42" x14ac:dyDescent="0.25">
      <c r="A2045" s="20"/>
      <c r="B2045" s="20"/>
      <c r="C2045" s="20" t="str">
        <f>IF(D2045="Critical",MAX($C$8:C2044)+1,"")</f>
        <v/>
      </c>
      <c r="D2045" s="20" t="str">
        <f t="shared" si="527"/>
        <v>-</v>
      </c>
      <c r="E2045" s="20" t="str">
        <f>VLOOKUP('PASTE-DOWN-DL'!F2045,'SSA-CODE'!$D$4:$E$56,2,FALSE)</f>
        <v>WTR RJ</v>
      </c>
      <c r="F2045" s="48" t="str">
        <f t="shared" si="528"/>
        <v>WTR RJ</v>
      </c>
      <c r="G2045" s="48" t="str">
        <f t="shared" si="529"/>
        <v xml:space="preserve">	WTR RJ</v>
      </c>
      <c r="H2045" s="20">
        <v>2036</v>
      </c>
      <c r="I2045" t="s">
        <v>17694</v>
      </c>
      <c r="J2045" t="s">
        <v>6466</v>
      </c>
      <c r="K2045" t="s">
        <v>6275</v>
      </c>
      <c r="L2045" t="s">
        <v>6262</v>
      </c>
      <c r="M2045" t="s">
        <v>6263</v>
      </c>
      <c r="N2045" t="s">
        <v>17695</v>
      </c>
      <c r="O2045" t="s">
        <v>17696</v>
      </c>
      <c r="P2045" t="s">
        <v>6266</v>
      </c>
      <c r="Q2045" t="s">
        <v>6820</v>
      </c>
      <c r="R2045" t="s">
        <v>6279</v>
      </c>
      <c r="S2045" t="s">
        <v>6269</v>
      </c>
      <c r="T2045" t="s">
        <v>6693</v>
      </c>
      <c r="U2045" t="s">
        <v>6269</v>
      </c>
      <c r="V2045" t="s">
        <v>6271</v>
      </c>
      <c r="W2045" t="s">
        <v>17697</v>
      </c>
      <c r="X2045" t="s">
        <v>17698</v>
      </c>
      <c r="Y2045" t="s">
        <v>6269</v>
      </c>
      <c r="Z2045" s="48" t="str">
        <f t="shared" si="530"/>
        <v>WTR RJ-10.121.17.27-RAJKOT_KR_3/8-10.121.17.25-RAJKOT_KR2_3/8</v>
      </c>
      <c r="AA2045" s="48">
        <f t="shared" si="531"/>
        <v>14</v>
      </c>
      <c r="AB2045" s="48">
        <f t="shared" si="532"/>
        <v>25</v>
      </c>
      <c r="AC2045" s="48">
        <f t="shared" si="533"/>
        <v>14</v>
      </c>
      <c r="AD2045" s="48">
        <f t="shared" si="534"/>
        <v>24</v>
      </c>
      <c r="AE2045" s="48" t="str">
        <f t="shared" si="535"/>
        <v>10.121.17.25</v>
      </c>
      <c r="AF2045" s="42" t="str">
        <f t="shared" si="536"/>
        <v>10.121.17.27</v>
      </c>
      <c r="AG2045" s="7" t="str">
        <f t="shared" si="537"/>
        <v>RAJKOT KR2</v>
      </c>
      <c r="AH2045" s="7" t="str">
        <f t="shared" si="538"/>
        <v>RAJKOT KR</v>
      </c>
      <c r="AI2045" s="7" t="str">
        <f t="shared" si="539"/>
        <v>S6P8</v>
      </c>
      <c r="AJ2045" s="7" t="str">
        <f t="shared" si="540"/>
        <v>S3P8</v>
      </c>
      <c r="AK2045" s="7" t="str">
        <f>IFERROR(VLOOKUP(Z2045,'PASTE-DL-ALARMS'!$Q$10:$W$2200,7,FALSE),"")</f>
        <v/>
      </c>
      <c r="AL2045" s="55" t="str">
        <f>IFERROR(VLOOKUP(Z2045,'PASTE-DL-ALARMS'!$Q$10:$W$2200,3,FALSE),"")</f>
        <v/>
      </c>
      <c r="AM2045" s="7" t="str">
        <f t="shared" si="541"/>
        <v>10.121.17.25_RAJKOT KR2_S6P8</v>
      </c>
      <c r="AN2045" s="55" t="str">
        <f t="shared" si="542"/>
        <v>10.121.17.27_RAJKOT KR_S3P8</v>
      </c>
      <c r="AO2045" s="72" t="e">
        <f t="shared" ca="1" si="543"/>
        <v>#VALUE!</v>
      </c>
      <c r="AP2045" s="7" t="str">
        <f>IFERROR(VLOOKUP(Z2045,'PASTE-DL-ALARMS'!$Q$10:$Z$2800,8,FALSE),"")</f>
        <v/>
      </c>
    </row>
    <row r="2046" spans="1:42" x14ac:dyDescent="0.25">
      <c r="A2046" s="20"/>
      <c r="B2046" s="20"/>
      <c r="C2046" s="20" t="str">
        <f>IF(D2046="Critical",MAX($C$8:C2045)+1,"")</f>
        <v/>
      </c>
      <c r="D2046" s="20" t="str">
        <f t="shared" si="527"/>
        <v>-</v>
      </c>
      <c r="E2046" s="20" t="str">
        <f>VLOOKUP('PASTE-DOWN-DL'!F2046,'SSA-CODE'!$D$4:$E$56,2,FALSE)</f>
        <v>NDD</v>
      </c>
      <c r="F2046" s="48" t="str">
        <f t="shared" si="528"/>
        <v>SSA NAD</v>
      </c>
      <c r="G2046" s="48" t="str">
        <f t="shared" si="529"/>
        <v xml:space="preserve">	SSA NAD</v>
      </c>
      <c r="H2046" s="20">
        <v>2037</v>
      </c>
      <c r="I2046" t="s">
        <v>17699</v>
      </c>
      <c r="J2046" t="s">
        <v>6260</v>
      </c>
      <c r="K2046" t="s">
        <v>6275</v>
      </c>
      <c r="L2046" t="s">
        <v>6262</v>
      </c>
      <c r="M2046" t="s">
        <v>6263</v>
      </c>
      <c r="N2046" t="s">
        <v>17700</v>
      </c>
      <c r="O2046" t="s">
        <v>17701</v>
      </c>
      <c r="P2046" t="s">
        <v>6266</v>
      </c>
      <c r="Q2046" t="s">
        <v>6686</v>
      </c>
      <c r="R2046" t="s">
        <v>6279</v>
      </c>
      <c r="S2046" t="s">
        <v>16742</v>
      </c>
      <c r="T2046" t="s">
        <v>6950</v>
      </c>
      <c r="U2046" t="s">
        <v>16742</v>
      </c>
      <c r="V2046" t="s">
        <v>6271</v>
      </c>
      <c r="W2046" t="s">
        <v>17702</v>
      </c>
      <c r="X2046" t="s">
        <v>6488</v>
      </c>
      <c r="Y2046" t="s">
        <v>6269</v>
      </c>
      <c r="Z2046" s="48" t="str">
        <f t="shared" si="530"/>
        <v>SSA NAD-10.121.16.130-Kheda B2_5/2-10.121.98.100-Goblej_TE_A1_1/5</v>
      </c>
      <c r="AA2046" s="48">
        <f t="shared" si="531"/>
        <v>15</v>
      </c>
      <c r="AB2046" s="48">
        <f t="shared" si="532"/>
        <v>21</v>
      </c>
      <c r="AC2046" s="48">
        <f t="shared" si="533"/>
        <v>15</v>
      </c>
      <c r="AD2046" s="48">
        <f t="shared" si="534"/>
        <v>25</v>
      </c>
      <c r="AE2046" s="48" t="str">
        <f t="shared" si="535"/>
        <v>10.121.16.130</v>
      </c>
      <c r="AF2046" s="42" t="str">
        <f t="shared" si="536"/>
        <v>10.121.98.100</v>
      </c>
      <c r="AG2046" s="7" t="str">
        <f t="shared" si="537"/>
        <v>Kheda</v>
      </c>
      <c r="AH2046" s="7" t="str">
        <f t="shared" si="538"/>
        <v>Goblej TE</v>
      </c>
      <c r="AI2046" s="7" t="str">
        <f t="shared" si="539"/>
        <v>S5P2</v>
      </c>
      <c r="AJ2046" s="7" t="str">
        <f t="shared" si="540"/>
        <v>S1P5</v>
      </c>
      <c r="AK2046" s="7" t="str">
        <f>IFERROR(VLOOKUP(Z2046,'PASTE-DL-ALARMS'!$Q$10:$W$2200,7,FALSE),"")</f>
        <v/>
      </c>
      <c r="AL2046" s="55" t="str">
        <f>IFERROR(VLOOKUP(Z2046,'PASTE-DL-ALARMS'!$Q$10:$W$2200,3,FALSE),"")</f>
        <v/>
      </c>
      <c r="AM2046" s="7" t="str">
        <f t="shared" si="541"/>
        <v>10.121.16.130_Kheda_S5P2</v>
      </c>
      <c r="AN2046" s="55" t="str">
        <f t="shared" si="542"/>
        <v>10.121.98.100_Goblej TE_S1P5</v>
      </c>
      <c r="AO2046" s="72" t="e">
        <f t="shared" ca="1" si="543"/>
        <v>#VALUE!</v>
      </c>
      <c r="AP2046" s="7" t="str">
        <f>IFERROR(VLOOKUP(Z2046,'PASTE-DL-ALARMS'!$Q$10:$Z$2800,8,FALSE),"")</f>
        <v/>
      </c>
    </row>
    <row r="2047" spans="1:42" x14ac:dyDescent="0.25">
      <c r="A2047" s="20"/>
      <c r="B2047" s="20"/>
      <c r="C2047" s="20" t="str">
        <f>IF(D2047="Critical",MAX($C$8:C2046)+1,"")</f>
        <v/>
      </c>
      <c r="D2047" s="20" t="str">
        <f t="shared" si="527"/>
        <v>-</v>
      </c>
      <c r="E2047" s="20" t="str">
        <f>VLOOKUP('PASTE-DOWN-DL'!F2047,'SSA-CODE'!$D$4:$E$56,2,FALSE)</f>
        <v>WTR RJ</v>
      </c>
      <c r="F2047" s="48" t="str">
        <f t="shared" si="528"/>
        <v>WTR RJ</v>
      </c>
      <c r="G2047" s="48" t="str">
        <f t="shared" si="529"/>
        <v xml:space="preserve">	WTR RJ</v>
      </c>
      <c r="H2047" s="20">
        <v>2038</v>
      </c>
      <c r="I2047" t="s">
        <v>17703</v>
      </c>
      <c r="J2047" t="s">
        <v>6466</v>
      </c>
      <c r="K2047" t="s">
        <v>6275</v>
      </c>
      <c r="L2047" t="s">
        <v>6262</v>
      </c>
      <c r="M2047" t="s">
        <v>6263</v>
      </c>
      <c r="N2047" t="s">
        <v>17704</v>
      </c>
      <c r="O2047" t="s">
        <v>17705</v>
      </c>
      <c r="P2047" t="s">
        <v>6266</v>
      </c>
      <c r="Q2047" t="s">
        <v>6546</v>
      </c>
      <c r="R2047" t="s">
        <v>6279</v>
      </c>
      <c r="S2047" t="s">
        <v>17706</v>
      </c>
      <c r="T2047" t="s">
        <v>6345</v>
      </c>
      <c r="U2047" t="s">
        <v>6269</v>
      </c>
      <c r="V2047" t="s">
        <v>6271</v>
      </c>
      <c r="W2047" t="s">
        <v>17707</v>
      </c>
      <c r="X2047" t="s">
        <v>17708</v>
      </c>
      <c r="Y2047" t="s">
        <v>6269</v>
      </c>
      <c r="Z2047" s="48" t="str">
        <f t="shared" si="530"/>
        <v>WTR RJ-10.121.17.73-RAJKOT KR_5/10-10.121.17.139-RAJKOT_5/10</v>
      </c>
      <c r="AA2047" s="48">
        <f t="shared" si="531"/>
        <v>14</v>
      </c>
      <c r="AB2047" s="48">
        <f t="shared" si="532"/>
        <v>21</v>
      </c>
      <c r="AC2047" s="48">
        <f t="shared" si="533"/>
        <v>14</v>
      </c>
      <c r="AD2047" s="48">
        <f t="shared" si="534"/>
        <v>24</v>
      </c>
      <c r="AE2047" s="48" t="str">
        <f t="shared" si="535"/>
        <v>10.121.17.26</v>
      </c>
      <c r="AF2047" s="42" t="str">
        <f t="shared" si="536"/>
        <v>10.121.17.28</v>
      </c>
      <c r="AG2047" s="7" t="str">
        <f t="shared" si="537"/>
        <v>RAJKOT</v>
      </c>
      <c r="AH2047" s="7" t="str">
        <f t="shared" si="538"/>
        <v>RAJKOT KR</v>
      </c>
      <c r="AI2047" s="7" t="str">
        <f t="shared" si="539"/>
        <v>S5P10</v>
      </c>
      <c r="AJ2047" s="7" t="str">
        <f t="shared" si="540"/>
        <v>S5P10</v>
      </c>
      <c r="AK2047" s="7" t="str">
        <f>IFERROR(VLOOKUP(Z2047,'PASTE-DL-ALARMS'!$Q$10:$W$2200,7,FALSE),"")</f>
        <v/>
      </c>
      <c r="AL2047" s="55" t="str">
        <f>IFERROR(VLOOKUP(Z2047,'PASTE-DL-ALARMS'!$Q$10:$W$2200,3,FALSE),"")</f>
        <v/>
      </c>
      <c r="AM2047" s="7" t="str">
        <f t="shared" si="541"/>
        <v>10.121.17.26_RAJKOT_S5P10</v>
      </c>
      <c r="AN2047" s="55" t="str">
        <f t="shared" si="542"/>
        <v>10.121.17.28_RAJKOT KR_S5P10</v>
      </c>
      <c r="AO2047" s="72" t="e">
        <f t="shared" ca="1" si="543"/>
        <v>#VALUE!</v>
      </c>
      <c r="AP2047" s="7" t="str">
        <f>IFERROR(VLOOKUP(Z2047,'PASTE-DL-ALARMS'!$Q$10:$Z$2800,8,FALSE),"")</f>
        <v/>
      </c>
    </row>
    <row r="2048" spans="1:42" x14ac:dyDescent="0.25">
      <c r="A2048" s="20"/>
      <c r="B2048" s="20"/>
      <c r="C2048" s="20" t="str">
        <f>IF(D2048="Critical",MAX($C$8:C2047)+1,"")</f>
        <v/>
      </c>
      <c r="D2048" s="20" t="str">
        <f t="shared" si="527"/>
        <v>-</v>
      </c>
      <c r="E2048" s="20" t="str">
        <f>VLOOKUP('PASTE-DOWN-DL'!F2048,'SSA-CODE'!$D$4:$E$56,2,FALSE)</f>
        <v>NDD</v>
      </c>
      <c r="F2048" s="48" t="str">
        <f t="shared" si="528"/>
        <v>SSA NAD</v>
      </c>
      <c r="G2048" s="48" t="str">
        <f t="shared" si="529"/>
        <v xml:space="preserve">	SSA NAD</v>
      </c>
      <c r="H2048" s="20">
        <v>2039</v>
      </c>
      <c r="I2048" t="s">
        <v>17709</v>
      </c>
      <c r="J2048" t="s">
        <v>6260</v>
      </c>
      <c r="K2048" t="s">
        <v>6261</v>
      </c>
      <c r="L2048" t="s">
        <v>6262</v>
      </c>
      <c r="M2048" t="s">
        <v>6263</v>
      </c>
      <c r="N2048" t="s">
        <v>17710</v>
      </c>
      <c r="O2048" t="s">
        <v>17711</v>
      </c>
      <c r="P2048" t="s">
        <v>6266</v>
      </c>
      <c r="Q2048" t="s">
        <v>6665</v>
      </c>
      <c r="R2048" t="s">
        <v>6706</v>
      </c>
      <c r="S2048" t="s">
        <v>6269</v>
      </c>
      <c r="T2048" t="s">
        <v>7359</v>
      </c>
      <c r="U2048" t="s">
        <v>6269</v>
      </c>
      <c r="V2048" t="s">
        <v>6271</v>
      </c>
      <c r="W2048" t="s">
        <v>17712</v>
      </c>
      <c r="X2048" t="s">
        <v>17713</v>
      </c>
      <c r="Y2048" t="s">
        <v>6269</v>
      </c>
      <c r="Z2048" s="48" t="str">
        <f t="shared" si="530"/>
        <v>SSA NAD-10.121.24.226-VVNAGAR_TN725B_GJ_SSA NAD_PH2\S4P1-10.121.24.230-TOWNHALL_TN705B_GJ_SSA NAD_PH2\S3P1</v>
      </c>
      <c r="AA2048" s="48">
        <f t="shared" si="531"/>
        <v>15</v>
      </c>
      <c r="AB2048" s="48">
        <f t="shared" si="532"/>
        <v>23</v>
      </c>
      <c r="AC2048" s="48">
        <f t="shared" si="533"/>
        <v>15</v>
      </c>
      <c r="AD2048" s="48">
        <f t="shared" si="534"/>
        <v>24</v>
      </c>
      <c r="AE2048" s="48" t="str">
        <f t="shared" si="535"/>
        <v>10.121.24.226</v>
      </c>
      <c r="AF2048" s="42" t="str">
        <f t="shared" si="536"/>
        <v>10.121.24.230</v>
      </c>
      <c r="AG2048" s="7" t="str">
        <f t="shared" si="537"/>
        <v>VVNAGAR</v>
      </c>
      <c r="AH2048" s="7" t="str">
        <f t="shared" si="538"/>
        <v>TOWNHALL</v>
      </c>
      <c r="AI2048" s="7" t="str">
        <f t="shared" si="539"/>
        <v>S4P1</v>
      </c>
      <c r="AJ2048" s="7" t="str">
        <f t="shared" si="540"/>
        <v>S3P1</v>
      </c>
      <c r="AK2048" s="7" t="str">
        <f>IFERROR(VLOOKUP(Z2048,'PASTE-DL-ALARMS'!$Q$10:$W$2200,7,FALSE),"")</f>
        <v/>
      </c>
      <c r="AL2048" s="55" t="str">
        <f>IFERROR(VLOOKUP(Z2048,'PASTE-DL-ALARMS'!$Q$10:$W$2200,3,FALSE),"")</f>
        <v/>
      </c>
      <c r="AM2048" s="7" t="str">
        <f t="shared" si="541"/>
        <v>10.121.24.226_VVNAGAR_S4P1</v>
      </c>
      <c r="AN2048" s="55" t="str">
        <f t="shared" si="542"/>
        <v>10.121.24.230_TOWNHALL_S3P1</v>
      </c>
      <c r="AO2048" s="72" t="e">
        <f t="shared" ca="1" si="543"/>
        <v>#VALUE!</v>
      </c>
      <c r="AP2048" s="7" t="str">
        <f>IFERROR(VLOOKUP(Z2048,'PASTE-DL-ALARMS'!$Q$10:$Z$2800,8,FALSE),"")</f>
        <v/>
      </c>
    </row>
    <row r="2049" spans="1:42" x14ac:dyDescent="0.25">
      <c r="A2049" s="20"/>
      <c r="B2049" s="20"/>
      <c r="C2049" s="20" t="str">
        <f>IF(D2049="Critical",MAX($C$8:C2048)+1,"")</f>
        <v/>
      </c>
      <c r="D2049" s="20" t="str">
        <f t="shared" si="527"/>
        <v>-</v>
      </c>
      <c r="E2049" s="20" t="str">
        <f>VLOOKUP('PASTE-DOWN-DL'!F2049,'SSA-CODE'!$D$4:$E$56,2,FALSE)</f>
        <v>PLR</v>
      </c>
      <c r="F2049" s="48" t="str">
        <f t="shared" si="528"/>
        <v>SSA PNP</v>
      </c>
      <c r="G2049" s="48" t="str">
        <f t="shared" si="529"/>
        <v xml:space="preserve">	SSA PNP</v>
      </c>
      <c r="H2049" s="20">
        <v>2040</v>
      </c>
      <c r="I2049" t="s">
        <v>17714</v>
      </c>
      <c r="J2049" t="s">
        <v>6260</v>
      </c>
      <c r="K2049" t="s">
        <v>6275</v>
      </c>
      <c r="L2049" t="s">
        <v>6262</v>
      </c>
      <c r="M2049" t="s">
        <v>6263</v>
      </c>
      <c r="N2049" t="s">
        <v>17715</v>
      </c>
      <c r="O2049" t="s">
        <v>17716</v>
      </c>
      <c r="P2049" t="s">
        <v>6266</v>
      </c>
      <c r="Q2049" t="s">
        <v>6566</v>
      </c>
      <c r="R2049" t="s">
        <v>6279</v>
      </c>
      <c r="S2049" t="s">
        <v>17717</v>
      </c>
      <c r="T2049" t="s">
        <v>6321</v>
      </c>
      <c r="U2049" t="s">
        <v>7242</v>
      </c>
      <c r="V2049" t="s">
        <v>6271</v>
      </c>
      <c r="W2049" t="s">
        <v>17718</v>
      </c>
      <c r="X2049" t="s">
        <v>17719</v>
      </c>
      <c r="Y2049" t="s">
        <v>6269</v>
      </c>
      <c r="Z2049" s="48" t="str">
        <f t="shared" si="530"/>
        <v>SSA PNP-10.121.15.208-VARAHI_TN705B_WTR_AM_3/2-10.121.25.141-SIDHADA A1_TN703B_GJ_SSA PNP_1/5</v>
      </c>
      <c r="AA2049" s="48">
        <f t="shared" si="531"/>
        <v>15</v>
      </c>
      <c r="AB2049" s="48">
        <f t="shared" si="532"/>
        <v>26</v>
      </c>
      <c r="AC2049" s="48">
        <f t="shared" si="533"/>
        <v>15</v>
      </c>
      <c r="AD2049" s="48">
        <f t="shared" si="534"/>
        <v>22</v>
      </c>
      <c r="AE2049" s="48" t="str">
        <f t="shared" si="535"/>
        <v>10.121.25.141</v>
      </c>
      <c r="AF2049" s="42" t="str">
        <f t="shared" si="536"/>
        <v>10.121.15.208</v>
      </c>
      <c r="AG2049" s="7" t="str">
        <f t="shared" si="537"/>
        <v>SIDHADA A1</v>
      </c>
      <c r="AH2049" s="7" t="str">
        <f t="shared" si="538"/>
        <v>VARAHI</v>
      </c>
      <c r="AI2049" s="7" t="str">
        <f t="shared" si="539"/>
        <v>S1P5</v>
      </c>
      <c r="AJ2049" s="7" t="str">
        <f t="shared" si="540"/>
        <v>S3P2</v>
      </c>
      <c r="AK2049" s="7" t="str">
        <f>IFERROR(VLOOKUP(Z2049,'PASTE-DL-ALARMS'!$Q$10:$W$2200,7,FALSE),"")</f>
        <v/>
      </c>
      <c r="AL2049" s="55" t="str">
        <f>IFERROR(VLOOKUP(Z2049,'PASTE-DL-ALARMS'!$Q$10:$W$2200,3,FALSE),"")</f>
        <v/>
      </c>
      <c r="AM2049" s="7" t="str">
        <f t="shared" si="541"/>
        <v>10.121.25.141_SIDHADA A1_S1P5</v>
      </c>
      <c r="AN2049" s="55" t="str">
        <f t="shared" si="542"/>
        <v>10.121.15.208_VARAHI_S3P2</v>
      </c>
      <c r="AO2049" s="72" t="e">
        <f t="shared" ca="1" si="543"/>
        <v>#VALUE!</v>
      </c>
      <c r="AP2049" s="7" t="str">
        <f>IFERROR(VLOOKUP(Z2049,'PASTE-DL-ALARMS'!$Q$10:$Z$2800,8,FALSE),"")</f>
        <v/>
      </c>
    </row>
    <row r="2050" spans="1:42" x14ac:dyDescent="0.25">
      <c r="A2050" s="20"/>
      <c r="B2050" s="20"/>
      <c r="C2050" s="20" t="str">
        <f>IF(D2050="Critical",MAX($C$8:C2049)+1,"")</f>
        <v/>
      </c>
      <c r="D2050" s="20" t="str">
        <f t="shared" si="527"/>
        <v>-</v>
      </c>
      <c r="E2050" s="20" t="str">
        <f>VLOOKUP('PASTE-DOWN-DL'!F2050,'SSA-CODE'!$D$4:$E$56,2,FALSE)</f>
        <v>AHD</v>
      </c>
      <c r="F2050" s="48" t="str">
        <f t="shared" si="528"/>
        <v>SSA AM</v>
      </c>
      <c r="G2050" s="48" t="str">
        <f t="shared" si="529"/>
        <v xml:space="preserve">	SSA AM</v>
      </c>
      <c r="H2050" s="20">
        <v>2041</v>
      </c>
      <c r="I2050" t="s">
        <v>17720</v>
      </c>
      <c r="J2050" t="s">
        <v>6260</v>
      </c>
      <c r="K2050" t="s">
        <v>6275</v>
      </c>
      <c r="L2050" t="s">
        <v>6262</v>
      </c>
      <c r="M2050" t="s">
        <v>6263</v>
      </c>
      <c r="N2050" t="s">
        <v>17721</v>
      </c>
      <c r="O2050" t="s">
        <v>17722</v>
      </c>
      <c r="P2050" t="s">
        <v>6266</v>
      </c>
      <c r="Q2050" t="s">
        <v>6446</v>
      </c>
      <c r="R2050" t="s">
        <v>6401</v>
      </c>
      <c r="S2050" t="s">
        <v>17723</v>
      </c>
      <c r="T2050" t="s">
        <v>6950</v>
      </c>
      <c r="U2050" t="s">
        <v>17723</v>
      </c>
      <c r="V2050" t="s">
        <v>6271</v>
      </c>
      <c r="W2050" t="s">
        <v>17724</v>
      </c>
      <c r="X2050" t="s">
        <v>17725</v>
      </c>
      <c r="Y2050" t="s">
        <v>17726</v>
      </c>
      <c r="Z2050" s="48" t="str">
        <f t="shared" si="530"/>
        <v>SSA AM-10.121.18.90-Shantidham BTS A1_1/5-10.121.18.66-Gulabai Tekra B2_4/2</v>
      </c>
      <c r="AA2050" s="48">
        <f t="shared" si="531"/>
        <v>14</v>
      </c>
      <c r="AB2050" s="48">
        <f t="shared" si="532"/>
        <v>18</v>
      </c>
      <c r="AC2050" s="48">
        <f t="shared" si="533"/>
        <v>14</v>
      </c>
      <c r="AD2050" s="48">
        <f t="shared" si="534"/>
        <v>28</v>
      </c>
      <c r="AE2050" s="48" t="str">
        <f t="shared" si="535"/>
        <v>10.121.18.90</v>
      </c>
      <c r="AF2050" s="42" t="str">
        <f t="shared" si="536"/>
        <v>10.121.18.66</v>
      </c>
      <c r="AG2050" s="7" t="str">
        <f t="shared" si="537"/>
        <v>IIM</v>
      </c>
      <c r="AH2050" s="7" t="str">
        <f t="shared" si="538"/>
        <v>GULABAI TEKRA</v>
      </c>
      <c r="AI2050" s="7" t="str">
        <f t="shared" si="539"/>
        <v>S1P5</v>
      </c>
      <c r="AJ2050" s="7" t="str">
        <f t="shared" si="540"/>
        <v>S4P2</v>
      </c>
      <c r="AK2050" s="7" t="str">
        <f>IFERROR(VLOOKUP(Z2050,'PASTE-DL-ALARMS'!$Q$10:$W$2200,7,FALSE),"")</f>
        <v/>
      </c>
      <c r="AL2050" s="55" t="str">
        <f>IFERROR(VLOOKUP(Z2050,'PASTE-DL-ALARMS'!$Q$10:$W$2200,3,FALSE),"")</f>
        <v/>
      </c>
      <c r="AM2050" s="7" t="str">
        <f t="shared" si="541"/>
        <v>10.121.18.90_IIM_S1P5</v>
      </c>
      <c r="AN2050" s="55" t="str">
        <f t="shared" si="542"/>
        <v>10.121.18.66_GULABAI TEKRA_S4P2</v>
      </c>
      <c r="AO2050" s="72" t="e">
        <f t="shared" ca="1" si="543"/>
        <v>#VALUE!</v>
      </c>
      <c r="AP2050" s="7" t="str">
        <f>IFERROR(VLOOKUP(Z2050,'PASTE-DL-ALARMS'!$Q$10:$Z$2800,8,FALSE),"")</f>
        <v/>
      </c>
    </row>
    <row r="2051" spans="1:42" x14ac:dyDescent="0.25">
      <c r="A2051" s="20"/>
      <c r="B2051" s="20"/>
      <c r="C2051" s="20" t="str">
        <f>IF(D2051="Critical",MAX($C$8:C2050)+1,"")</f>
        <v/>
      </c>
      <c r="D2051" s="20" t="str">
        <f t="shared" si="527"/>
        <v>-</v>
      </c>
      <c r="E2051" s="20" t="str">
        <f>VLOOKUP('PASTE-DOWN-DL'!F2051,'SSA-CODE'!$D$4:$E$56,2,FALSE)</f>
        <v>SRT</v>
      </c>
      <c r="F2051" s="48" t="str">
        <f t="shared" si="528"/>
        <v>SSA SR</v>
      </c>
      <c r="G2051" s="48" t="str">
        <f t="shared" si="529"/>
        <v xml:space="preserve">	SSA SR</v>
      </c>
      <c r="H2051" s="20">
        <v>2042</v>
      </c>
      <c r="I2051" t="s">
        <v>17727</v>
      </c>
      <c r="J2051" t="s">
        <v>6466</v>
      </c>
      <c r="K2051" t="s">
        <v>6275</v>
      </c>
      <c r="L2051" t="s">
        <v>6262</v>
      </c>
      <c r="M2051" t="s">
        <v>6263</v>
      </c>
      <c r="N2051" t="s">
        <v>17728</v>
      </c>
      <c r="O2051" t="s">
        <v>17729</v>
      </c>
      <c r="P2051" t="s">
        <v>6266</v>
      </c>
      <c r="Q2051" t="s">
        <v>6686</v>
      </c>
      <c r="R2051" t="s">
        <v>6279</v>
      </c>
      <c r="S2051" t="s">
        <v>11878</v>
      </c>
      <c r="T2051" t="s">
        <v>6304</v>
      </c>
      <c r="U2051" t="s">
        <v>7026</v>
      </c>
      <c r="V2051" t="s">
        <v>6271</v>
      </c>
      <c r="W2051" t="s">
        <v>17730</v>
      </c>
      <c r="X2051" t="s">
        <v>17731</v>
      </c>
      <c r="Y2051" t="s">
        <v>6269</v>
      </c>
      <c r="Z2051" s="48" t="str">
        <f t="shared" si="530"/>
        <v>SSA SR-10.121.19.193-MARKET 1(GNE)_PH2_S3P11-10.121.100.1-SURAT_PH3_S3P11</v>
      </c>
      <c r="AA2051" s="48">
        <f t="shared" si="531"/>
        <v>15</v>
      </c>
      <c r="AB2051" s="48">
        <f t="shared" si="532"/>
        <v>28</v>
      </c>
      <c r="AC2051" s="48">
        <f t="shared" si="533"/>
        <v>14</v>
      </c>
      <c r="AD2051" s="48">
        <f t="shared" si="534"/>
        <v>25</v>
      </c>
      <c r="AE2051" s="48" t="str">
        <f t="shared" si="535"/>
        <v>10.121.19.193</v>
      </c>
      <c r="AF2051" s="42" t="str">
        <f t="shared" si="536"/>
        <v>10.121.100.1</v>
      </c>
      <c r="AG2051" s="7" t="str">
        <f t="shared" si="537"/>
        <v>MARKET1(GNE)</v>
      </c>
      <c r="AH2051" s="7" t="str">
        <f t="shared" si="538"/>
        <v>SURAT(GNE)</v>
      </c>
      <c r="AI2051" s="7" t="str">
        <f t="shared" si="539"/>
        <v>S3P11</v>
      </c>
      <c r="AJ2051" s="7" t="str">
        <f t="shared" si="540"/>
        <v>S3P11</v>
      </c>
      <c r="AK2051" s="7" t="str">
        <f>IFERROR(VLOOKUP(Z2051,'PASTE-DL-ALARMS'!$Q$10:$W$2200,7,FALSE),"")</f>
        <v/>
      </c>
      <c r="AL2051" s="55" t="str">
        <f>IFERROR(VLOOKUP(Z2051,'PASTE-DL-ALARMS'!$Q$10:$W$2200,3,FALSE),"")</f>
        <v/>
      </c>
      <c r="AM2051" s="7" t="str">
        <f t="shared" si="541"/>
        <v>10.121.19.193_MARKET1(GNE)_S3P11</v>
      </c>
      <c r="AN2051" s="55" t="str">
        <f t="shared" si="542"/>
        <v>10.121.100.1_SURAT(GNE)_S3P11</v>
      </c>
      <c r="AO2051" s="72" t="e">
        <f t="shared" ca="1" si="543"/>
        <v>#VALUE!</v>
      </c>
      <c r="AP2051" s="7" t="str">
        <f>IFERROR(VLOOKUP(Z2051,'PASTE-DL-ALARMS'!$Q$10:$Z$2800,8,FALSE),"")</f>
        <v/>
      </c>
    </row>
    <row r="2052" spans="1:42" x14ac:dyDescent="0.25">
      <c r="A2052" s="20"/>
      <c r="B2052" s="20"/>
      <c r="C2052" s="20">
        <f>IF(D2052="Critical",MAX($C$8:C2051)+1,"")</f>
        <v>76</v>
      </c>
      <c r="D2052" s="20" t="str">
        <f t="shared" si="527"/>
        <v>Critical</v>
      </c>
      <c r="E2052" s="20" t="str">
        <f>VLOOKUP('PASTE-DOWN-DL'!F2052,'SSA-CODE'!$D$4:$E$56,2,FALSE)</f>
        <v>AHD</v>
      </c>
      <c r="F2052" s="48" t="str">
        <f t="shared" si="528"/>
        <v>SSA AM</v>
      </c>
      <c r="G2052" s="48" t="str">
        <f t="shared" si="529"/>
        <v xml:space="preserve">	SSA AM</v>
      </c>
      <c r="H2052" s="20">
        <v>2043</v>
      </c>
      <c r="I2052" t="s">
        <v>17732</v>
      </c>
      <c r="J2052" t="s">
        <v>6260</v>
      </c>
      <c r="K2052" t="s">
        <v>6275</v>
      </c>
      <c r="L2052" t="s">
        <v>6262</v>
      </c>
      <c r="M2052" t="s">
        <v>6263</v>
      </c>
      <c r="N2052" t="s">
        <v>17733</v>
      </c>
      <c r="O2052" t="s">
        <v>17734</v>
      </c>
      <c r="P2052" t="s">
        <v>6484</v>
      </c>
      <c r="Q2052" t="s">
        <v>6431</v>
      </c>
      <c r="R2052" t="s">
        <v>6294</v>
      </c>
      <c r="S2052" t="s">
        <v>17735</v>
      </c>
      <c r="T2052" t="s">
        <v>6937</v>
      </c>
      <c r="U2052" t="s">
        <v>17735</v>
      </c>
      <c r="V2052" t="s">
        <v>6271</v>
      </c>
      <c r="W2052" t="s">
        <v>17736</v>
      </c>
      <c r="X2052" t="s">
        <v>17737</v>
      </c>
      <c r="Y2052" t="s">
        <v>6269</v>
      </c>
      <c r="Z2052" s="48" t="str">
        <f t="shared" si="530"/>
        <v>SSA AM-10.121.18.140-Bhadreshwar_1/5-10.121.18.136-Cantonment_6/2</v>
      </c>
      <c r="AA2052" s="48">
        <f t="shared" si="531"/>
        <v>15</v>
      </c>
      <c r="AB2052" s="48">
        <f t="shared" si="532"/>
        <v>27</v>
      </c>
      <c r="AC2052" s="48">
        <f t="shared" si="533"/>
        <v>15</v>
      </c>
      <c r="AD2052" s="48">
        <f t="shared" si="534"/>
        <v>26</v>
      </c>
      <c r="AE2052" s="48" t="str">
        <f t="shared" si="535"/>
        <v>10.121.18.140</v>
      </c>
      <c r="AF2052" s="42" t="str">
        <f t="shared" si="536"/>
        <v>10.121.18.136</v>
      </c>
      <c r="AG2052" s="7" t="str">
        <f t="shared" si="537"/>
        <v>BHADRESHWAR</v>
      </c>
      <c r="AH2052" s="7" t="str">
        <f t="shared" si="538"/>
        <v>Cantonment</v>
      </c>
      <c r="AI2052" s="7" t="str">
        <f t="shared" si="539"/>
        <v>S1P5</v>
      </c>
      <c r="AJ2052" s="7" t="str">
        <f t="shared" si="540"/>
        <v>S6P2</v>
      </c>
      <c r="AK2052" s="7" t="str">
        <f>IFERROR(VLOOKUP(Z2052,'PASTE-DL-ALARMS'!$Q$10:$W$2200,7,FALSE),"")</f>
        <v>15-05-2026</v>
      </c>
      <c r="AL2052" s="55" t="str">
        <f>IFERROR(VLOOKUP(Z2052,'PASTE-DL-ALARMS'!$Q$10:$W$2200,3,FALSE),"")</f>
        <v>15:40:15</v>
      </c>
      <c r="AM2052" s="7" t="str">
        <f t="shared" si="541"/>
        <v>10.121.18.140_BHADRESHWAR_S1P5</v>
      </c>
      <c r="AN2052" s="55" t="str">
        <f t="shared" si="542"/>
        <v>10.121.18.136_Cantonment_S6P2</v>
      </c>
      <c r="AO2052" s="72">
        <f t="shared" ca="1" si="543"/>
        <v>0</v>
      </c>
      <c r="AP2052" s="7" t="str">
        <f>IFERROR(VLOOKUP(Z2052,'PASTE-DL-ALARMS'!$Q$10:$Z$2800,8,FALSE),"")</f>
        <v xml:space="preserve">	2026/05/15,15:40:15</v>
      </c>
    </row>
    <row r="2053" spans="1:42" x14ac:dyDescent="0.25">
      <c r="A2053" s="20"/>
      <c r="B2053" s="20"/>
      <c r="C2053" s="20" t="str">
        <f>IF(D2053="Critical",MAX($C$8:C2052)+1,"")</f>
        <v/>
      </c>
      <c r="D2053" s="20" t="str">
        <f t="shared" si="527"/>
        <v>-</v>
      </c>
      <c r="E2053" s="20" t="str">
        <f>VLOOKUP('PASTE-DOWN-DL'!F2053,'SSA-CODE'!$D$4:$E$56,2,FALSE)</f>
        <v>WTR AM</v>
      </c>
      <c r="F2053" s="48" t="str">
        <f t="shared" si="528"/>
        <v>WTR AM</v>
      </c>
      <c r="G2053" s="48" t="str">
        <f t="shared" si="529"/>
        <v xml:space="preserve">	WTR AM</v>
      </c>
      <c r="H2053" s="20">
        <v>2044</v>
      </c>
      <c r="I2053" t="s">
        <v>17738</v>
      </c>
      <c r="J2053" t="s">
        <v>6260</v>
      </c>
      <c r="K2053" t="s">
        <v>6261</v>
      </c>
      <c r="L2053" t="s">
        <v>6262</v>
      </c>
      <c r="M2053" t="s">
        <v>6263</v>
      </c>
      <c r="N2053" t="s">
        <v>17739</v>
      </c>
      <c r="O2053" t="s">
        <v>17740</v>
      </c>
      <c r="P2053" t="s">
        <v>6266</v>
      </c>
      <c r="Q2053" t="s">
        <v>6616</v>
      </c>
      <c r="R2053" t="s">
        <v>6311</v>
      </c>
      <c r="S2053" t="s">
        <v>17741</v>
      </c>
      <c r="T2053" t="s">
        <v>6304</v>
      </c>
      <c r="U2053" t="s">
        <v>6989</v>
      </c>
      <c r="V2053" t="s">
        <v>6271</v>
      </c>
      <c r="W2053" t="s">
        <v>17742</v>
      </c>
      <c r="X2053" t="s">
        <v>17743</v>
      </c>
      <c r="Y2053" t="s">
        <v>6269</v>
      </c>
      <c r="Z2053" s="48" t="str">
        <f t="shared" si="530"/>
        <v>WTR AM-10.121.26.12-Vijapur_TN725B\S5P1-10.121.26.10-MANSA_TN705B\S4P1</v>
      </c>
      <c r="AA2053" s="48">
        <f t="shared" si="531"/>
        <v>15</v>
      </c>
      <c r="AB2053" s="48">
        <f t="shared" si="532"/>
        <v>21</v>
      </c>
      <c r="AC2053" s="48">
        <f t="shared" si="533"/>
        <v>15</v>
      </c>
      <c r="AD2053" s="48">
        <f t="shared" si="534"/>
        <v>23</v>
      </c>
      <c r="AE2053" s="48" t="str">
        <f t="shared" si="535"/>
        <v>10.121.15.139</v>
      </c>
      <c r="AF2053" s="42" t="str">
        <f t="shared" si="536"/>
        <v>10.121.15.137</v>
      </c>
      <c r="AG2053" s="7" t="str">
        <f t="shared" si="537"/>
        <v>MANSA</v>
      </c>
      <c r="AH2053" s="7" t="str">
        <f t="shared" si="538"/>
        <v>Vijapur</v>
      </c>
      <c r="AI2053" s="7" t="str">
        <f t="shared" si="539"/>
        <v>S4P1</v>
      </c>
      <c r="AJ2053" s="7" t="str">
        <f t="shared" si="540"/>
        <v>S5P1</v>
      </c>
      <c r="AK2053" s="7" t="str">
        <f>IFERROR(VLOOKUP(Z2053,'PASTE-DL-ALARMS'!$Q$10:$W$2200,7,FALSE),"")</f>
        <v/>
      </c>
      <c r="AL2053" s="55" t="str">
        <f>IFERROR(VLOOKUP(Z2053,'PASTE-DL-ALARMS'!$Q$10:$W$2200,3,FALSE),"")</f>
        <v/>
      </c>
      <c r="AM2053" s="7" t="str">
        <f t="shared" si="541"/>
        <v>10.121.15.139_MANSA_S4P1</v>
      </c>
      <c r="AN2053" s="55" t="str">
        <f t="shared" si="542"/>
        <v>10.121.15.137_Vijapur_S5P1</v>
      </c>
      <c r="AO2053" s="72" t="e">
        <f t="shared" ca="1" si="543"/>
        <v>#VALUE!</v>
      </c>
      <c r="AP2053" s="7" t="str">
        <f>IFERROR(VLOOKUP(Z2053,'PASTE-DL-ALARMS'!$Q$10:$Z$2800,8,FALSE),"")</f>
        <v/>
      </c>
    </row>
    <row r="2054" spans="1:42" x14ac:dyDescent="0.25">
      <c r="A2054" s="20"/>
      <c r="B2054" s="20"/>
      <c r="C2054" s="20" t="str">
        <f>IF(D2054="Critical",MAX($C$8:C2053)+1,"")</f>
        <v/>
      </c>
      <c r="D2054" s="20" t="str">
        <f t="shared" si="527"/>
        <v>-</v>
      </c>
      <c r="E2054" s="20" t="str">
        <f>VLOOKUP('PASTE-DOWN-DL'!F2054,'SSA-CODE'!$D$4:$E$56,2,FALSE)</f>
        <v>WTR AM</v>
      </c>
      <c r="F2054" s="48" t="str">
        <f t="shared" si="528"/>
        <v>WTR AM</v>
      </c>
      <c r="G2054" s="48" t="str">
        <f t="shared" si="529"/>
        <v xml:space="preserve">	WTR AM</v>
      </c>
      <c r="H2054" s="20">
        <v>2045</v>
      </c>
      <c r="I2054" t="s">
        <v>17744</v>
      </c>
      <c r="J2054" t="s">
        <v>6466</v>
      </c>
      <c r="K2054" t="s">
        <v>6275</v>
      </c>
      <c r="L2054" t="s">
        <v>6262</v>
      </c>
      <c r="M2054" t="s">
        <v>6263</v>
      </c>
      <c r="N2054" t="s">
        <v>17745</v>
      </c>
      <c r="O2054" t="s">
        <v>17746</v>
      </c>
      <c r="P2054" t="s">
        <v>6266</v>
      </c>
      <c r="Q2054" t="s">
        <v>6784</v>
      </c>
      <c r="R2054" t="s">
        <v>6279</v>
      </c>
      <c r="S2054" t="s">
        <v>6269</v>
      </c>
      <c r="T2054" t="s">
        <v>6659</v>
      </c>
      <c r="U2054" t="s">
        <v>6269</v>
      </c>
      <c r="V2054" t="s">
        <v>6271</v>
      </c>
      <c r="W2054" t="s">
        <v>17747</v>
      </c>
      <c r="X2054" t="s">
        <v>17748</v>
      </c>
      <c r="Y2054" t="s">
        <v>6269</v>
      </c>
      <c r="Z2054" s="48" t="str">
        <f t="shared" si="530"/>
        <v>WTR AM-10.121.15.150-Am Gulbaitekra B2_3/8-10.121.16.136-Gbt B2_3/8</v>
      </c>
      <c r="AA2054" s="48">
        <f t="shared" si="531"/>
        <v>15</v>
      </c>
      <c r="AB2054" s="48">
        <f t="shared" si="532"/>
        <v>30</v>
      </c>
      <c r="AC2054" s="48">
        <f t="shared" si="533"/>
        <v>15</v>
      </c>
      <c r="AD2054" s="48">
        <f t="shared" si="534"/>
        <v>19</v>
      </c>
      <c r="AE2054" s="48" t="str">
        <f t="shared" si="535"/>
        <v>10.121.15.150</v>
      </c>
      <c r="AF2054" s="42" t="str">
        <f t="shared" si="536"/>
        <v>10.121.16.136</v>
      </c>
      <c r="AG2054" s="7" t="str">
        <f t="shared" si="537"/>
        <v>AM GULBAITEKRA</v>
      </c>
      <c r="AH2054" s="7" t="str">
        <f t="shared" si="538"/>
        <v>GBT</v>
      </c>
      <c r="AI2054" s="7" t="str">
        <f t="shared" si="539"/>
        <v>S3P8</v>
      </c>
      <c r="AJ2054" s="7" t="str">
        <f t="shared" si="540"/>
        <v>S3P8</v>
      </c>
      <c r="AK2054" s="7" t="str">
        <f>IFERROR(VLOOKUP(Z2054,'PASTE-DL-ALARMS'!$Q$10:$W$2200,7,FALSE),"")</f>
        <v/>
      </c>
      <c r="AL2054" s="55" t="str">
        <f>IFERROR(VLOOKUP(Z2054,'PASTE-DL-ALARMS'!$Q$10:$W$2200,3,FALSE),"")</f>
        <v/>
      </c>
      <c r="AM2054" s="7" t="str">
        <f t="shared" si="541"/>
        <v>10.121.15.150_AM GULBAITEKRA_S3P8</v>
      </c>
      <c r="AN2054" s="55" t="str">
        <f t="shared" si="542"/>
        <v>10.121.16.136_GBT_S3P8</v>
      </c>
      <c r="AO2054" s="72" t="e">
        <f t="shared" ca="1" si="543"/>
        <v>#VALUE!</v>
      </c>
      <c r="AP2054" s="7" t="str">
        <f>IFERROR(VLOOKUP(Z2054,'PASTE-DL-ALARMS'!$Q$10:$Z$2800,8,FALSE),"")</f>
        <v/>
      </c>
    </row>
    <row r="2055" spans="1:42" x14ac:dyDescent="0.25">
      <c r="A2055" s="20"/>
      <c r="B2055" s="20"/>
      <c r="C2055" s="20" t="str">
        <f>IF(D2055="Critical",MAX($C$8:C2054)+1,"")</f>
        <v/>
      </c>
      <c r="D2055" s="20" t="str">
        <f t="shared" si="527"/>
        <v>-</v>
      </c>
      <c r="E2055" s="20" t="str">
        <f>VLOOKUP('PASTE-DOWN-DL'!F2055,'SSA-CODE'!$D$4:$E$56,2,FALSE)</f>
        <v>PLR</v>
      </c>
      <c r="F2055" s="48" t="str">
        <f t="shared" si="528"/>
        <v>SSA PNP</v>
      </c>
      <c r="G2055" s="48" t="str">
        <f t="shared" si="529"/>
        <v xml:space="preserve">	SSA PNP</v>
      </c>
      <c r="H2055" s="20">
        <v>2046</v>
      </c>
      <c r="I2055" t="s">
        <v>17749</v>
      </c>
      <c r="J2055" t="s">
        <v>6260</v>
      </c>
      <c r="K2055" t="s">
        <v>6275</v>
      </c>
      <c r="L2055" t="s">
        <v>6262</v>
      </c>
      <c r="M2055" t="s">
        <v>6263</v>
      </c>
      <c r="N2055" t="s">
        <v>17750</v>
      </c>
      <c r="O2055" t="s">
        <v>17751</v>
      </c>
      <c r="P2055" t="s">
        <v>6266</v>
      </c>
      <c r="Q2055" t="s">
        <v>7053</v>
      </c>
      <c r="R2055" t="s">
        <v>6279</v>
      </c>
      <c r="S2055" t="s">
        <v>6269</v>
      </c>
      <c r="T2055" t="s">
        <v>6270</v>
      </c>
      <c r="U2055" t="s">
        <v>7242</v>
      </c>
      <c r="V2055" t="s">
        <v>6271</v>
      </c>
      <c r="W2055" t="s">
        <v>17752</v>
      </c>
      <c r="X2055" t="s">
        <v>17753</v>
      </c>
      <c r="Y2055" t="s">
        <v>6269</v>
      </c>
      <c r="Z2055" s="48" t="str">
        <f t="shared" si="530"/>
        <v>SSA PNP-10.121.25.138-TAKARWADA_2/5-10.121.25.134-R2 GADH B1_4/2</v>
      </c>
      <c r="AA2055" s="48">
        <f t="shared" si="531"/>
        <v>15</v>
      </c>
      <c r="AB2055" s="48">
        <f t="shared" si="532"/>
        <v>25</v>
      </c>
      <c r="AC2055" s="48">
        <f t="shared" si="533"/>
        <v>15</v>
      </c>
      <c r="AD2055" s="48">
        <f t="shared" si="534"/>
        <v>26</v>
      </c>
      <c r="AE2055" s="48" t="str">
        <f t="shared" si="535"/>
        <v>10.121.25.138</v>
      </c>
      <c r="AF2055" s="42" t="str">
        <f t="shared" si="536"/>
        <v>10.121.25.134</v>
      </c>
      <c r="AG2055" s="7" t="str">
        <f t="shared" si="537"/>
        <v>Takarwada</v>
      </c>
      <c r="AH2055" s="7" t="str">
        <f t="shared" si="538"/>
        <v>R2 GADH B1</v>
      </c>
      <c r="AI2055" s="7" t="str">
        <f t="shared" si="539"/>
        <v>S2P5</v>
      </c>
      <c r="AJ2055" s="7" t="str">
        <f t="shared" si="540"/>
        <v>S4P2</v>
      </c>
      <c r="AK2055" s="7" t="str">
        <f>IFERROR(VLOOKUP(Z2055,'PASTE-DL-ALARMS'!$Q$10:$W$2200,7,FALSE),"")</f>
        <v/>
      </c>
      <c r="AL2055" s="55" t="str">
        <f>IFERROR(VLOOKUP(Z2055,'PASTE-DL-ALARMS'!$Q$10:$W$2200,3,FALSE),"")</f>
        <v/>
      </c>
      <c r="AM2055" s="7" t="str">
        <f t="shared" si="541"/>
        <v>10.121.25.138_Takarwada_S2P5</v>
      </c>
      <c r="AN2055" s="55" t="str">
        <f t="shared" si="542"/>
        <v>10.121.25.134_R2 GADH B1_S4P2</v>
      </c>
      <c r="AO2055" s="72" t="e">
        <f t="shared" ca="1" si="543"/>
        <v>#VALUE!</v>
      </c>
      <c r="AP2055" s="7" t="str">
        <f>IFERROR(VLOOKUP(Z2055,'PASTE-DL-ALARMS'!$Q$10:$Z$2800,8,FALSE),"")</f>
        <v/>
      </c>
    </row>
    <row r="2056" spans="1:42" x14ac:dyDescent="0.25">
      <c r="A2056" s="20"/>
      <c r="B2056" s="20"/>
      <c r="C2056" s="20" t="str">
        <f>IF(D2056="Critical",MAX($C$8:C2055)+1,"")</f>
        <v/>
      </c>
      <c r="D2056" s="20" t="str">
        <f t="shared" si="527"/>
        <v>-</v>
      </c>
      <c r="E2056" s="20" t="str">
        <f>VLOOKUP('PASTE-DOWN-DL'!F2056,'SSA-CODE'!$D$4:$E$56,2,FALSE)</f>
        <v>VDA</v>
      </c>
      <c r="F2056" s="48" t="str">
        <f t="shared" si="528"/>
        <v>SSA VDR</v>
      </c>
      <c r="G2056" s="48" t="str">
        <f t="shared" si="529"/>
        <v xml:space="preserve">	SSA VDR</v>
      </c>
      <c r="H2056" s="20">
        <v>2047</v>
      </c>
      <c r="I2056" t="s">
        <v>17754</v>
      </c>
      <c r="J2056" t="s">
        <v>6260</v>
      </c>
      <c r="K2056" t="s">
        <v>6261</v>
      </c>
      <c r="L2056" t="s">
        <v>6262</v>
      </c>
      <c r="M2056" t="s">
        <v>6263</v>
      </c>
      <c r="N2056" t="s">
        <v>17755</v>
      </c>
      <c r="O2056" t="s">
        <v>17756</v>
      </c>
      <c r="P2056" t="s">
        <v>6266</v>
      </c>
      <c r="Q2056" t="s">
        <v>6832</v>
      </c>
      <c r="R2056" t="s">
        <v>6279</v>
      </c>
      <c r="S2056" t="s">
        <v>6269</v>
      </c>
      <c r="T2056" t="s">
        <v>6353</v>
      </c>
      <c r="U2056" t="s">
        <v>6417</v>
      </c>
      <c r="V2056" t="s">
        <v>6271</v>
      </c>
      <c r="W2056" t="s">
        <v>17757</v>
      </c>
      <c r="X2056" t="s">
        <v>17758</v>
      </c>
      <c r="Y2056" t="s">
        <v>6269</v>
      </c>
      <c r="Z2056" s="48" t="str">
        <f t="shared" si="530"/>
        <v>SSA VDR-10.121.19.129-Alkapuri1_S3P1-10.121.19.135-Subhanpura_B2_S4P1</v>
      </c>
      <c r="AA2056" s="48">
        <f t="shared" si="531"/>
        <v>15</v>
      </c>
      <c r="AB2056" s="48">
        <f t="shared" si="532"/>
        <v>30</v>
      </c>
      <c r="AC2056" s="48">
        <f t="shared" si="533"/>
        <v>15</v>
      </c>
      <c r="AD2056" s="48">
        <f t="shared" si="534"/>
        <v>26</v>
      </c>
      <c r="AE2056" s="48" t="str">
        <f t="shared" si="535"/>
        <v>10.121.19.129</v>
      </c>
      <c r="AF2056" s="42" t="str">
        <f t="shared" si="536"/>
        <v>10.121.19.135</v>
      </c>
      <c r="AG2056" s="7" t="str">
        <f t="shared" si="537"/>
        <v>ALKAPURI1(GNE)</v>
      </c>
      <c r="AH2056" s="7" t="str">
        <f t="shared" si="538"/>
        <v>SUBHANPURA</v>
      </c>
      <c r="AI2056" s="7" t="str">
        <f t="shared" si="539"/>
        <v>S3P1</v>
      </c>
      <c r="AJ2056" s="7" t="str">
        <f t="shared" si="540"/>
        <v>S4P1</v>
      </c>
      <c r="AK2056" s="7" t="str">
        <f>IFERROR(VLOOKUP(Z2056,'PASTE-DL-ALARMS'!$Q$10:$W$2200,7,FALSE),"")</f>
        <v/>
      </c>
      <c r="AL2056" s="55" t="str">
        <f>IFERROR(VLOOKUP(Z2056,'PASTE-DL-ALARMS'!$Q$10:$W$2200,3,FALSE),"")</f>
        <v/>
      </c>
      <c r="AM2056" s="7" t="str">
        <f t="shared" si="541"/>
        <v>10.121.19.129_ALKAPURI1(GNE)_S3P1</v>
      </c>
      <c r="AN2056" s="55" t="str">
        <f t="shared" si="542"/>
        <v>10.121.19.135_SUBHANPURA_S4P1</v>
      </c>
      <c r="AO2056" s="72" t="e">
        <f t="shared" ca="1" si="543"/>
        <v>#VALUE!</v>
      </c>
      <c r="AP2056" s="7" t="str">
        <f>IFERROR(VLOOKUP(Z2056,'PASTE-DL-ALARMS'!$Q$10:$Z$2800,8,FALSE),"")</f>
        <v/>
      </c>
    </row>
    <row r="2057" spans="1:42" x14ac:dyDescent="0.25">
      <c r="A2057" s="20"/>
      <c r="B2057" s="20"/>
      <c r="C2057" s="20" t="str">
        <f>IF(D2057="Critical",MAX($C$8:C2056)+1,"")</f>
        <v/>
      </c>
      <c r="D2057" s="20" t="str">
        <f t="shared" si="527"/>
        <v>-</v>
      </c>
      <c r="E2057" s="20" t="str">
        <f>VLOOKUP('PASTE-DOWN-DL'!F2057,'SSA-CODE'!$D$4:$E$56,2,FALSE)</f>
        <v>WTR RJ</v>
      </c>
      <c r="F2057" s="48" t="str">
        <f t="shared" si="528"/>
        <v>WTR RJ</v>
      </c>
      <c r="G2057" s="48" t="str">
        <f t="shared" si="529"/>
        <v xml:space="preserve">	WTR RJ</v>
      </c>
      <c r="H2057" s="20">
        <v>2048</v>
      </c>
      <c r="I2057" t="s">
        <v>17759</v>
      </c>
      <c r="J2057" t="s">
        <v>6260</v>
      </c>
      <c r="K2057" t="s">
        <v>6275</v>
      </c>
      <c r="L2057" t="s">
        <v>6262</v>
      </c>
      <c r="M2057" t="s">
        <v>6263</v>
      </c>
      <c r="N2057" t="s">
        <v>17760</v>
      </c>
      <c r="O2057" t="s">
        <v>17761</v>
      </c>
      <c r="P2057" t="s">
        <v>6266</v>
      </c>
      <c r="Q2057" t="s">
        <v>6876</v>
      </c>
      <c r="R2057" t="s">
        <v>6279</v>
      </c>
      <c r="S2057" t="s">
        <v>9623</v>
      </c>
      <c r="T2057" t="s">
        <v>6500</v>
      </c>
      <c r="U2057" t="s">
        <v>8912</v>
      </c>
      <c r="V2057" t="s">
        <v>6271</v>
      </c>
      <c r="W2057" t="s">
        <v>17762</v>
      </c>
      <c r="X2057" t="s">
        <v>17763</v>
      </c>
      <c r="Y2057" t="s">
        <v>6269</v>
      </c>
      <c r="Z2057" s="48" t="str">
        <f t="shared" si="530"/>
        <v>WTR RJ-10.121.97.135-Nikava_4/5-10.121.19.82-KhirshraVLG_1/6</v>
      </c>
      <c r="AA2057" s="48">
        <f t="shared" si="531"/>
        <v>15</v>
      </c>
      <c r="AB2057" s="48">
        <f t="shared" si="532"/>
        <v>22</v>
      </c>
      <c r="AC2057" s="48">
        <f t="shared" si="533"/>
        <v>14</v>
      </c>
      <c r="AD2057" s="48">
        <f t="shared" si="534"/>
        <v>26</v>
      </c>
      <c r="AE2057" s="48" t="str">
        <f t="shared" si="535"/>
        <v>10.121.97.135</v>
      </c>
      <c r="AF2057" s="42" t="str">
        <f t="shared" si="536"/>
        <v>10.121.19.82</v>
      </c>
      <c r="AG2057" s="7" t="str">
        <f t="shared" si="537"/>
        <v>Nikava</v>
      </c>
      <c r="AH2057" s="7" t="str">
        <f t="shared" si="538"/>
        <v>KhirshraVLG</v>
      </c>
      <c r="AI2057" s="7" t="str">
        <f t="shared" si="539"/>
        <v>S4P5</v>
      </c>
      <c r="AJ2057" s="7" t="str">
        <f t="shared" si="540"/>
        <v>S1P6</v>
      </c>
      <c r="AK2057" s="7" t="str">
        <f>IFERROR(VLOOKUP(Z2057,'PASTE-DL-ALARMS'!$Q$10:$W$2200,7,FALSE),"")</f>
        <v/>
      </c>
      <c r="AL2057" s="55" t="str">
        <f>IFERROR(VLOOKUP(Z2057,'PASTE-DL-ALARMS'!$Q$10:$W$2200,3,FALSE),"")</f>
        <v/>
      </c>
      <c r="AM2057" s="7" t="str">
        <f t="shared" si="541"/>
        <v>10.121.97.135_Nikava_S4P5</v>
      </c>
      <c r="AN2057" s="55" t="str">
        <f t="shared" si="542"/>
        <v>10.121.19.82_KhirshraVLG_S1P6</v>
      </c>
      <c r="AO2057" s="72" t="e">
        <f t="shared" ca="1" si="543"/>
        <v>#VALUE!</v>
      </c>
      <c r="AP2057" s="7" t="str">
        <f>IFERROR(VLOOKUP(Z2057,'PASTE-DL-ALARMS'!$Q$10:$Z$2800,8,FALSE),"")</f>
        <v/>
      </c>
    </row>
    <row r="2058" spans="1:42" x14ac:dyDescent="0.25">
      <c r="A2058" s="20"/>
      <c r="B2058" s="20"/>
      <c r="C2058" s="20" t="str">
        <f>IF(D2058="Critical",MAX($C$8:C2057)+1,"")</f>
        <v/>
      </c>
      <c r="D2058" s="20" t="str">
        <f t="shared" si="527"/>
        <v>-</v>
      </c>
      <c r="E2058" s="20" t="str">
        <f>VLOOKUP('PASTE-DOWN-DL'!F2058,'SSA-CODE'!$D$4:$E$56,2,FALSE)</f>
        <v>AHD</v>
      </c>
      <c r="F2058" s="48" t="str">
        <f t="shared" si="528"/>
        <v>SSA AM</v>
      </c>
      <c r="G2058" s="48" t="str">
        <f t="shared" si="529"/>
        <v xml:space="preserve">	SSA AM</v>
      </c>
      <c r="H2058" s="20">
        <v>2049</v>
      </c>
      <c r="I2058" t="s">
        <v>17764</v>
      </c>
      <c r="J2058" t="s">
        <v>6260</v>
      </c>
      <c r="K2058" t="s">
        <v>6275</v>
      </c>
      <c r="L2058" t="s">
        <v>6262</v>
      </c>
      <c r="M2058" t="s">
        <v>6263</v>
      </c>
      <c r="N2058" t="s">
        <v>17765</v>
      </c>
      <c r="O2058" t="s">
        <v>17766</v>
      </c>
      <c r="P2058" t="s">
        <v>6266</v>
      </c>
      <c r="Q2058" t="s">
        <v>7217</v>
      </c>
      <c r="R2058" t="s">
        <v>6279</v>
      </c>
      <c r="S2058" t="s">
        <v>17767</v>
      </c>
      <c r="T2058" t="s">
        <v>6937</v>
      </c>
      <c r="U2058" t="s">
        <v>17767</v>
      </c>
      <c r="V2058" t="s">
        <v>6271</v>
      </c>
      <c r="W2058" t="s">
        <v>17768</v>
      </c>
      <c r="X2058" t="s">
        <v>6488</v>
      </c>
      <c r="Y2058" t="s">
        <v>6269</v>
      </c>
      <c r="Z2058" s="48" t="str">
        <f t="shared" si="530"/>
        <v>SSA AM-10.121.18.201-CTM B2_5/3-10.121.18.228-VASTRAL A1_2/5</v>
      </c>
      <c r="AA2058" s="48">
        <f t="shared" si="531"/>
        <v>15</v>
      </c>
      <c r="AB2058" s="48">
        <f t="shared" si="532"/>
        <v>19</v>
      </c>
      <c r="AC2058" s="48">
        <f t="shared" si="533"/>
        <v>15</v>
      </c>
      <c r="AD2058" s="48">
        <f t="shared" si="534"/>
        <v>33</v>
      </c>
      <c r="AE2058" s="48" t="str">
        <f t="shared" si="535"/>
        <v>10.121.18.201</v>
      </c>
      <c r="AF2058" s="42" t="str">
        <f t="shared" si="536"/>
        <v>10.121.18.228</v>
      </c>
      <c r="AG2058" s="7" t="str">
        <f t="shared" si="537"/>
        <v>CTM</v>
      </c>
      <c r="AH2058" s="7" t="str">
        <f t="shared" si="538"/>
        <v>Rajendra Park BTS</v>
      </c>
      <c r="AI2058" s="7" t="str">
        <f t="shared" si="539"/>
        <v>S5P3</v>
      </c>
      <c r="AJ2058" s="7" t="str">
        <f t="shared" si="540"/>
        <v>S2P5</v>
      </c>
      <c r="AK2058" s="7" t="str">
        <f>IFERROR(VLOOKUP(Z2058,'PASTE-DL-ALARMS'!$Q$10:$W$2200,7,FALSE),"")</f>
        <v/>
      </c>
      <c r="AL2058" s="55" t="str">
        <f>IFERROR(VLOOKUP(Z2058,'PASTE-DL-ALARMS'!$Q$10:$W$2200,3,FALSE),"")</f>
        <v/>
      </c>
      <c r="AM2058" s="7" t="str">
        <f t="shared" si="541"/>
        <v>10.121.18.201_CTM_S5P3</v>
      </c>
      <c r="AN2058" s="55" t="str">
        <f t="shared" si="542"/>
        <v>10.121.18.228_Rajendra Park BTS_S2P5</v>
      </c>
      <c r="AO2058" s="72" t="e">
        <f t="shared" ca="1" si="543"/>
        <v>#VALUE!</v>
      </c>
      <c r="AP2058" s="7" t="str">
        <f>IFERROR(VLOOKUP(Z2058,'PASTE-DL-ALARMS'!$Q$10:$Z$2800,8,FALSE),"")</f>
        <v/>
      </c>
    </row>
    <row r="2059" spans="1:42" x14ac:dyDescent="0.25">
      <c r="A2059" s="20"/>
      <c r="B2059" s="20"/>
      <c r="C2059" s="20" t="str">
        <f>IF(D2059="Critical",MAX($C$8:C2058)+1,"")</f>
        <v/>
      </c>
      <c r="D2059" s="20" t="str">
        <f t="shared" ref="D2059:D2122" si="544">TRIM(CLEAN(P2059))</f>
        <v>-</v>
      </c>
      <c r="E2059" s="20" t="str">
        <f>VLOOKUP('PASTE-DOWN-DL'!F2059,'SSA-CODE'!$D$4:$E$56,2,FALSE)</f>
        <v>BUJ</v>
      </c>
      <c r="F2059" s="48" t="str">
        <f t="shared" ref="F2059:F2122" si="545">TRIM(CLEAN(SUBSTITUTE(G2059,CHAR(160)," ")))</f>
        <v>SSA BUJ</v>
      </c>
      <c r="G2059" s="48" t="str">
        <f t="shared" ref="G2059:G2122" si="546">MID(I2059,1,SEARCH("-",I2059)-1)</f>
        <v xml:space="preserve">	SSA BUJ</v>
      </c>
      <c r="H2059" s="20">
        <v>2050</v>
      </c>
      <c r="I2059" t="s">
        <v>17769</v>
      </c>
      <c r="J2059" t="s">
        <v>6260</v>
      </c>
      <c r="K2059" t="s">
        <v>6275</v>
      </c>
      <c r="L2059" t="s">
        <v>6262</v>
      </c>
      <c r="M2059" t="s">
        <v>6263</v>
      </c>
      <c r="N2059" t="s">
        <v>17770</v>
      </c>
      <c r="O2059" t="s">
        <v>17771</v>
      </c>
      <c r="P2059" t="s">
        <v>6266</v>
      </c>
      <c r="Q2059" t="s">
        <v>6629</v>
      </c>
      <c r="R2059" t="s">
        <v>6630</v>
      </c>
      <c r="S2059" t="s">
        <v>17772</v>
      </c>
      <c r="T2059" t="s">
        <v>6321</v>
      </c>
      <c r="U2059" t="s">
        <v>13562</v>
      </c>
      <c r="V2059" t="s">
        <v>6271</v>
      </c>
      <c r="W2059" t="s">
        <v>17773</v>
      </c>
      <c r="X2059" t="s">
        <v>6488</v>
      </c>
      <c r="Y2059" t="s">
        <v>6269</v>
      </c>
      <c r="Z2059" s="48" t="str">
        <f t="shared" ref="Z2059:Z2122" si="547">TRIM(CLEAN(I2059))</f>
        <v>SSA BUJ-10.121.24.83-VBC-BTS A1_1/5-10.121.24.65-Bhuj-Laltekri(GNE) B2_5/3</v>
      </c>
      <c r="AA2059" s="48">
        <f t="shared" ref="AA2059:AA2122" si="548">SEARCH("_",N2059)</f>
        <v>14</v>
      </c>
      <c r="AB2059" s="48">
        <f t="shared" ref="AB2059:AB2122" si="549">SEARCH("_TN7",N2059)</f>
        <v>28</v>
      </c>
      <c r="AC2059" s="48">
        <f t="shared" ref="AC2059:AC2122" si="550">SEARCH("_",O2059)</f>
        <v>14</v>
      </c>
      <c r="AD2059" s="48">
        <f t="shared" ref="AD2059:AD2122" si="551">SEARCH("_TN7",O2059)</f>
        <v>33</v>
      </c>
      <c r="AE2059" s="48" t="str">
        <f t="shared" ref="AE2059:AE2122" si="552">TRIM(CLEAN(MID(N2059,1,SEARCH("_",N2059)-1)))</f>
        <v>10.121.24.83</v>
      </c>
      <c r="AF2059" s="42" t="str">
        <f t="shared" ref="AF2059:AF2122" si="553">TRIM(CLEAN(MID(O2059,1,SEARCH("_",O2059)-1)))</f>
        <v>10.121.24.65</v>
      </c>
      <c r="AG2059" s="7" t="str">
        <f t="shared" ref="AG2059:AG2122" si="554">MID(N2059,AA2059+1,AB2059-AA2059-1)</f>
        <v>BSF Sedata A1</v>
      </c>
      <c r="AH2059" s="7" t="str">
        <f t="shared" ref="AH2059:AH2122" si="555">MID(O2059,AC2059+1,AD2059-AC2059-1)</f>
        <v>Bhuj Laltekri(GNE)</v>
      </c>
      <c r="AI2059" s="7" t="str">
        <f t="shared" ref="AI2059:AI2122" si="556">RIGHT(N2059,LEN(N2059)-SEARCH("\",N2059))</f>
        <v>S1P5</v>
      </c>
      <c r="AJ2059" s="7" t="str">
        <f t="shared" ref="AJ2059:AJ2122" si="557">RIGHT(O2059,LEN(O2059)-SEARCH("\",O2059))</f>
        <v>S5P3</v>
      </c>
      <c r="AK2059" s="7" t="str">
        <f>IFERROR(VLOOKUP(Z2059,'PASTE-DL-ALARMS'!$Q$10:$W$2200,7,FALSE),"")</f>
        <v/>
      </c>
      <c r="AL2059" s="55" t="str">
        <f>IFERROR(VLOOKUP(Z2059,'PASTE-DL-ALARMS'!$Q$10:$W$2200,3,FALSE),"")</f>
        <v/>
      </c>
      <c r="AM2059" s="7" t="str">
        <f t="shared" ref="AM2059:AM2122" si="558">CONCATENATE(AE2059,"_",AG2059,"_",AI2059)</f>
        <v>10.121.24.83_BSF Sedata A1_S1P5</v>
      </c>
      <c r="AN2059" s="55" t="str">
        <f t="shared" ref="AN2059:AN2122" si="559">CONCATENATE(AF2059,"_",AH2059,"_",AJ2059)</f>
        <v>10.121.24.65_Bhuj Laltekri(GNE)_S5P3</v>
      </c>
      <c r="AO2059" s="72" t="e">
        <f t="shared" ref="AO2059:AO2122" ca="1" si="560">$AL$3-AK2059</f>
        <v>#VALUE!</v>
      </c>
      <c r="AP2059" s="7" t="str">
        <f>IFERROR(VLOOKUP(Z2059,'PASTE-DL-ALARMS'!$Q$10:$Z$2800,8,FALSE),"")</f>
        <v/>
      </c>
    </row>
    <row r="2060" spans="1:42" x14ac:dyDescent="0.25">
      <c r="A2060" s="20"/>
      <c r="B2060" s="20"/>
      <c r="C2060" s="20" t="str">
        <f>IF(D2060="Critical",MAX($C$8:C2059)+1,"")</f>
        <v/>
      </c>
      <c r="D2060" s="20" t="str">
        <f t="shared" si="544"/>
        <v>-</v>
      </c>
      <c r="E2060" s="20" t="str">
        <f>VLOOKUP('PASTE-DOWN-DL'!F2060,'SSA-CODE'!$D$4:$E$56,2,FALSE)</f>
        <v>AHD</v>
      </c>
      <c r="F2060" s="48" t="str">
        <f t="shared" si="545"/>
        <v>SSA AM</v>
      </c>
      <c r="G2060" s="48" t="str">
        <f t="shared" si="546"/>
        <v xml:space="preserve">	SSA AM</v>
      </c>
      <c r="H2060" s="20">
        <v>2051</v>
      </c>
      <c r="I2060" t="s">
        <v>17774</v>
      </c>
      <c r="J2060" t="s">
        <v>6260</v>
      </c>
      <c r="K2060" t="s">
        <v>6261</v>
      </c>
      <c r="L2060" t="s">
        <v>6262</v>
      </c>
      <c r="M2060" t="s">
        <v>6263</v>
      </c>
      <c r="N2060" t="s">
        <v>17775</v>
      </c>
      <c r="O2060" t="s">
        <v>17776</v>
      </c>
      <c r="P2060" t="s">
        <v>6266</v>
      </c>
      <c r="Q2060" t="s">
        <v>6616</v>
      </c>
      <c r="R2060" t="s">
        <v>6776</v>
      </c>
      <c r="S2060" t="s">
        <v>17777</v>
      </c>
      <c r="T2060" t="s">
        <v>6304</v>
      </c>
      <c r="U2060" t="s">
        <v>8825</v>
      </c>
      <c r="V2060" t="s">
        <v>6271</v>
      </c>
      <c r="W2060" t="s">
        <v>17778</v>
      </c>
      <c r="X2060" t="s">
        <v>6488</v>
      </c>
      <c r="Y2060" t="s">
        <v>6269</v>
      </c>
      <c r="Z2060" s="48" t="str">
        <f t="shared" si="547"/>
        <v>SSA AM-10.121.18.162-RRU LAVAD_5/1-10.121.18.68-DEHGAM_5/1</v>
      </c>
      <c r="AA2060" s="48">
        <f t="shared" si="548"/>
        <v>15</v>
      </c>
      <c r="AB2060" s="48">
        <f t="shared" si="549"/>
        <v>25</v>
      </c>
      <c r="AC2060" s="48">
        <f t="shared" si="550"/>
        <v>14</v>
      </c>
      <c r="AD2060" s="48">
        <f t="shared" si="551"/>
        <v>21</v>
      </c>
      <c r="AE2060" s="48" t="str">
        <f t="shared" si="552"/>
        <v>10.121.18.162</v>
      </c>
      <c r="AF2060" s="42" t="str">
        <f t="shared" si="553"/>
        <v>10.121.18.68</v>
      </c>
      <c r="AG2060" s="7" t="str">
        <f t="shared" si="554"/>
        <v>RRU LAVAD</v>
      </c>
      <c r="AH2060" s="7" t="str">
        <f t="shared" si="555"/>
        <v>DEHGAM</v>
      </c>
      <c r="AI2060" s="7" t="str">
        <f t="shared" si="556"/>
        <v>S5P1</v>
      </c>
      <c r="AJ2060" s="7" t="str">
        <f t="shared" si="557"/>
        <v>S5P1</v>
      </c>
      <c r="AK2060" s="7" t="str">
        <f>IFERROR(VLOOKUP(Z2060,'PASTE-DL-ALARMS'!$Q$10:$W$2200,7,FALSE),"")</f>
        <v/>
      </c>
      <c r="AL2060" s="55" t="str">
        <f>IFERROR(VLOOKUP(Z2060,'PASTE-DL-ALARMS'!$Q$10:$W$2200,3,FALSE),"")</f>
        <v/>
      </c>
      <c r="AM2060" s="7" t="str">
        <f t="shared" si="558"/>
        <v>10.121.18.162_RRU LAVAD_S5P1</v>
      </c>
      <c r="AN2060" s="55" t="str">
        <f t="shared" si="559"/>
        <v>10.121.18.68_DEHGAM_S5P1</v>
      </c>
      <c r="AO2060" s="72" t="e">
        <f t="shared" ca="1" si="560"/>
        <v>#VALUE!</v>
      </c>
      <c r="AP2060" s="7" t="str">
        <f>IFERROR(VLOOKUP(Z2060,'PASTE-DL-ALARMS'!$Q$10:$Z$2800,8,FALSE),"")</f>
        <v/>
      </c>
    </row>
    <row r="2061" spans="1:42" x14ac:dyDescent="0.25">
      <c r="A2061" s="20"/>
      <c r="B2061" s="20"/>
      <c r="C2061" s="20" t="str">
        <f>IF(D2061="Critical",MAX($C$8:C2060)+1,"")</f>
        <v/>
      </c>
      <c r="D2061" s="20" t="str">
        <f t="shared" si="544"/>
        <v>-</v>
      </c>
      <c r="E2061" s="20" t="str">
        <f>VLOOKUP('PASTE-DOWN-DL'!F2061,'SSA-CODE'!$D$4:$E$56,2,FALSE)</f>
        <v>AHD</v>
      </c>
      <c r="F2061" s="48" t="str">
        <f t="shared" si="545"/>
        <v>SSA AM</v>
      </c>
      <c r="G2061" s="48" t="str">
        <f t="shared" si="546"/>
        <v xml:space="preserve">	SSA AM</v>
      </c>
      <c r="H2061" s="20">
        <v>2052</v>
      </c>
      <c r="I2061" t="s">
        <v>17779</v>
      </c>
      <c r="J2061" t="s">
        <v>6260</v>
      </c>
      <c r="K2061" t="s">
        <v>6261</v>
      </c>
      <c r="L2061" t="s">
        <v>6262</v>
      </c>
      <c r="M2061" t="s">
        <v>6263</v>
      </c>
      <c r="N2061" t="s">
        <v>17780</v>
      </c>
      <c r="O2061" t="s">
        <v>17781</v>
      </c>
      <c r="P2061" t="s">
        <v>6266</v>
      </c>
      <c r="Q2061" t="s">
        <v>6608</v>
      </c>
      <c r="R2061" t="s">
        <v>6460</v>
      </c>
      <c r="S2061" t="s">
        <v>17782</v>
      </c>
      <c r="T2061" t="s">
        <v>6950</v>
      </c>
      <c r="U2061" t="s">
        <v>17782</v>
      </c>
      <c r="V2061" t="s">
        <v>6271</v>
      </c>
      <c r="W2061" t="s">
        <v>17783</v>
      </c>
      <c r="X2061" t="s">
        <v>17784</v>
      </c>
      <c r="Y2061" t="s">
        <v>6269</v>
      </c>
      <c r="Z2061" s="48" t="str">
        <f t="shared" si="547"/>
        <v>SSA AM-10.121.18.20-Nava Wadaj_3/1-10.121.17.194-Ashram Road_4/1</v>
      </c>
      <c r="AA2061" s="48">
        <f t="shared" si="548"/>
        <v>15</v>
      </c>
      <c r="AB2061" s="48">
        <f t="shared" si="549"/>
        <v>25</v>
      </c>
      <c r="AC2061" s="48">
        <f t="shared" si="550"/>
        <v>14</v>
      </c>
      <c r="AD2061" s="48">
        <f t="shared" si="551"/>
        <v>25</v>
      </c>
      <c r="AE2061" s="48" t="str">
        <f t="shared" si="552"/>
        <v>10.121.17.194</v>
      </c>
      <c r="AF2061" s="42" t="str">
        <f t="shared" si="553"/>
        <v>10.121.18.20</v>
      </c>
      <c r="AG2061" s="7" t="str">
        <f t="shared" si="554"/>
        <v>ASHRAM RD</v>
      </c>
      <c r="AH2061" s="7" t="str">
        <f t="shared" si="555"/>
        <v>NAVA WADAJ</v>
      </c>
      <c r="AI2061" s="7" t="str">
        <f t="shared" si="556"/>
        <v>S4P1</v>
      </c>
      <c r="AJ2061" s="7" t="str">
        <f t="shared" si="557"/>
        <v>S3P1</v>
      </c>
      <c r="AK2061" s="7" t="str">
        <f>IFERROR(VLOOKUP(Z2061,'PASTE-DL-ALARMS'!$Q$10:$W$2200,7,FALSE),"")</f>
        <v/>
      </c>
      <c r="AL2061" s="55" t="str">
        <f>IFERROR(VLOOKUP(Z2061,'PASTE-DL-ALARMS'!$Q$10:$W$2200,3,FALSE),"")</f>
        <v/>
      </c>
      <c r="AM2061" s="7" t="str">
        <f t="shared" si="558"/>
        <v>10.121.17.194_ASHRAM RD_S4P1</v>
      </c>
      <c r="AN2061" s="55" t="str">
        <f t="shared" si="559"/>
        <v>10.121.18.20_NAVA WADAJ_S3P1</v>
      </c>
      <c r="AO2061" s="72" t="e">
        <f t="shared" ca="1" si="560"/>
        <v>#VALUE!</v>
      </c>
      <c r="AP2061" s="7" t="str">
        <f>IFERROR(VLOOKUP(Z2061,'PASTE-DL-ALARMS'!$Q$10:$Z$2800,8,FALSE),"")</f>
        <v/>
      </c>
    </row>
    <row r="2062" spans="1:42" x14ac:dyDescent="0.25">
      <c r="A2062" s="20"/>
      <c r="B2062" s="20"/>
      <c r="C2062" s="20" t="str">
        <f>IF(D2062="Critical",MAX($C$8:C2061)+1,"")</f>
        <v/>
      </c>
      <c r="D2062" s="20" t="str">
        <f t="shared" si="544"/>
        <v>-</v>
      </c>
      <c r="E2062" s="20" t="str">
        <f>VLOOKUP('PASTE-DOWN-DL'!F2062,'SSA-CODE'!$D$4:$E$56,2,FALSE)</f>
        <v>AMR</v>
      </c>
      <c r="F2062" s="48" t="str">
        <f t="shared" si="545"/>
        <v>SSA AMR</v>
      </c>
      <c r="G2062" s="48" t="str">
        <f t="shared" si="546"/>
        <v xml:space="preserve">	SSA AMR</v>
      </c>
      <c r="H2062" s="20">
        <v>2053</v>
      </c>
      <c r="I2062" t="s">
        <v>17785</v>
      </c>
      <c r="J2062" t="s">
        <v>6260</v>
      </c>
      <c r="K2062" t="s">
        <v>6261</v>
      </c>
      <c r="L2062" t="s">
        <v>6262</v>
      </c>
      <c r="M2062" t="s">
        <v>6263</v>
      </c>
      <c r="N2062" t="s">
        <v>17786</v>
      </c>
      <c r="O2062" t="s">
        <v>17787</v>
      </c>
      <c r="P2062" t="s">
        <v>6266</v>
      </c>
      <c r="Q2062" t="s">
        <v>6508</v>
      </c>
      <c r="R2062" t="s">
        <v>6279</v>
      </c>
      <c r="S2062" t="s">
        <v>6269</v>
      </c>
      <c r="T2062" t="s">
        <v>6462</v>
      </c>
      <c r="U2062" t="s">
        <v>6269</v>
      </c>
      <c r="V2062" t="s">
        <v>6271</v>
      </c>
      <c r="W2062" t="s">
        <v>17788</v>
      </c>
      <c r="X2062" t="s">
        <v>17789</v>
      </c>
      <c r="Y2062" t="s">
        <v>6269</v>
      </c>
      <c r="Z2062" s="48" t="str">
        <f t="shared" si="547"/>
        <v>SSA AMR-10.121.25.193-TN705B_Amreli_B1-10.121.96.1-WTR_TN725B_Amreli-3_B2\S6P1</v>
      </c>
      <c r="AA2062" s="48">
        <f t="shared" si="548"/>
        <v>13</v>
      </c>
      <c r="AB2062" s="48">
        <f t="shared" si="549"/>
        <v>22</v>
      </c>
      <c r="AC2062" s="48">
        <f t="shared" si="550"/>
        <v>14</v>
      </c>
      <c r="AD2062" s="48">
        <f t="shared" si="551"/>
        <v>25</v>
      </c>
      <c r="AE2062" s="48" t="str">
        <f t="shared" si="552"/>
        <v>10.121.96.1</v>
      </c>
      <c r="AF2062" s="42" t="str">
        <f t="shared" si="553"/>
        <v>10.121.96.56</v>
      </c>
      <c r="AG2062" s="7" t="str">
        <f t="shared" si="554"/>
        <v>Amreli 3</v>
      </c>
      <c r="AH2062" s="7" t="str">
        <f t="shared" si="555"/>
        <v>Amreli GNE</v>
      </c>
      <c r="AI2062" s="7" t="str">
        <f t="shared" si="556"/>
        <v>S6P1</v>
      </c>
      <c r="AJ2062" s="7" t="str">
        <f t="shared" si="557"/>
        <v>S4P1</v>
      </c>
      <c r="AK2062" s="7" t="str">
        <f>IFERROR(VLOOKUP(Z2062,'PASTE-DL-ALARMS'!$Q$10:$W$2200,7,FALSE),"")</f>
        <v/>
      </c>
      <c r="AL2062" s="55" t="str">
        <f>IFERROR(VLOOKUP(Z2062,'PASTE-DL-ALARMS'!$Q$10:$W$2200,3,FALSE),"")</f>
        <v/>
      </c>
      <c r="AM2062" s="7" t="str">
        <f t="shared" si="558"/>
        <v>10.121.96.1_Amreli 3_S6P1</v>
      </c>
      <c r="AN2062" s="55" t="str">
        <f t="shared" si="559"/>
        <v>10.121.96.56_Amreli GNE_S4P1</v>
      </c>
      <c r="AO2062" s="72" t="e">
        <f t="shared" ca="1" si="560"/>
        <v>#VALUE!</v>
      </c>
      <c r="AP2062" s="7" t="str">
        <f>IFERROR(VLOOKUP(Z2062,'PASTE-DL-ALARMS'!$Q$10:$Z$2800,8,FALSE),"")</f>
        <v/>
      </c>
    </row>
    <row r="2063" spans="1:42" x14ac:dyDescent="0.25">
      <c r="A2063" s="20"/>
      <c r="B2063" s="20"/>
      <c r="C2063" s="20" t="str">
        <f>IF(D2063="Critical",MAX($C$8:C2062)+1,"")</f>
        <v/>
      </c>
      <c r="D2063" s="20" t="str">
        <f t="shared" si="544"/>
        <v>-</v>
      </c>
      <c r="E2063" s="20" t="str">
        <f>VLOOKUP('PASTE-DOWN-DL'!F2063,'SSA-CODE'!$D$4:$E$56,2,FALSE)</f>
        <v>SRT</v>
      </c>
      <c r="F2063" s="48" t="str">
        <f t="shared" si="545"/>
        <v>SSA SR</v>
      </c>
      <c r="G2063" s="48" t="str">
        <f t="shared" si="546"/>
        <v xml:space="preserve">	SSA SR</v>
      </c>
      <c r="H2063" s="20">
        <v>2054</v>
      </c>
      <c r="I2063" t="s">
        <v>17790</v>
      </c>
      <c r="J2063" t="s">
        <v>6260</v>
      </c>
      <c r="K2063" t="s">
        <v>6261</v>
      </c>
      <c r="L2063" t="s">
        <v>6262</v>
      </c>
      <c r="M2063" t="s">
        <v>6263</v>
      </c>
      <c r="N2063" t="s">
        <v>17791</v>
      </c>
      <c r="O2063" t="s">
        <v>17792</v>
      </c>
      <c r="P2063" t="s">
        <v>6266</v>
      </c>
      <c r="Q2063" t="s">
        <v>6446</v>
      </c>
      <c r="R2063" t="s">
        <v>6285</v>
      </c>
      <c r="S2063" t="s">
        <v>6778</v>
      </c>
      <c r="T2063" t="s">
        <v>6353</v>
      </c>
      <c r="U2063" t="s">
        <v>6778</v>
      </c>
      <c r="V2063" t="s">
        <v>6271</v>
      </c>
      <c r="W2063" t="s">
        <v>17793</v>
      </c>
      <c r="X2063" t="s">
        <v>17794</v>
      </c>
      <c r="Y2063" t="s">
        <v>6269</v>
      </c>
      <c r="Z2063" s="48" t="str">
        <f t="shared" si="547"/>
        <v>SSA SR-10.121.19.201-TN725B_Karimabad 2_B2\S4P1-10.121.19.205-TN725B_Mahidhapur 2_B2\S3P1</v>
      </c>
      <c r="AA2063" s="48">
        <f t="shared" si="548"/>
        <v>15</v>
      </c>
      <c r="AB2063" s="48">
        <f t="shared" si="549"/>
        <v>26</v>
      </c>
      <c r="AC2063" s="48">
        <f t="shared" si="550"/>
        <v>15</v>
      </c>
      <c r="AD2063" s="48">
        <f t="shared" si="551"/>
        <v>27</v>
      </c>
      <c r="AE2063" s="48" t="str">
        <f t="shared" si="552"/>
        <v>10.121.19.201</v>
      </c>
      <c r="AF2063" s="42" t="str">
        <f t="shared" si="553"/>
        <v>10.121.19.205</v>
      </c>
      <c r="AG2063" s="7" t="str">
        <f t="shared" si="554"/>
        <v>KARIMABAD2</v>
      </c>
      <c r="AH2063" s="7" t="str">
        <f t="shared" si="555"/>
        <v>MAHIDHAPUR2</v>
      </c>
      <c r="AI2063" s="7" t="str">
        <f t="shared" si="556"/>
        <v>S4P1</v>
      </c>
      <c r="AJ2063" s="7" t="str">
        <f t="shared" si="557"/>
        <v>S3P1</v>
      </c>
      <c r="AK2063" s="7" t="str">
        <f>IFERROR(VLOOKUP(Z2063,'PASTE-DL-ALARMS'!$Q$10:$W$2200,7,FALSE),"")</f>
        <v/>
      </c>
      <c r="AL2063" s="55" t="str">
        <f>IFERROR(VLOOKUP(Z2063,'PASTE-DL-ALARMS'!$Q$10:$W$2200,3,FALSE),"")</f>
        <v/>
      </c>
      <c r="AM2063" s="7" t="str">
        <f t="shared" si="558"/>
        <v>10.121.19.201_KARIMABAD2_S4P1</v>
      </c>
      <c r="AN2063" s="55" t="str">
        <f t="shared" si="559"/>
        <v>10.121.19.205_MAHIDHAPUR2_S3P1</v>
      </c>
      <c r="AO2063" s="72" t="e">
        <f t="shared" ca="1" si="560"/>
        <v>#VALUE!</v>
      </c>
      <c r="AP2063" s="7" t="str">
        <f>IFERROR(VLOOKUP(Z2063,'PASTE-DL-ALARMS'!$Q$10:$Z$2800,8,FALSE),"")</f>
        <v/>
      </c>
    </row>
    <row r="2064" spans="1:42" x14ac:dyDescent="0.25">
      <c r="A2064" s="20"/>
      <c r="B2064" s="20"/>
      <c r="C2064" s="20" t="str">
        <f>IF(D2064="Critical",MAX($C$8:C2063)+1,"")</f>
        <v/>
      </c>
      <c r="D2064" s="20" t="str">
        <f t="shared" si="544"/>
        <v>-</v>
      </c>
      <c r="E2064" s="20" t="str">
        <f>VLOOKUP('PASTE-DOWN-DL'!F2064,'SSA-CODE'!$D$4:$E$56,2,FALSE)</f>
        <v>BCH</v>
      </c>
      <c r="F2064" s="48" t="str">
        <f t="shared" si="545"/>
        <v>SSA BCH</v>
      </c>
      <c r="G2064" s="48" t="str">
        <f t="shared" si="546"/>
        <v xml:space="preserve">	SSA BCH</v>
      </c>
      <c r="H2064" s="20">
        <v>2055</v>
      </c>
      <c r="I2064" t="s">
        <v>17795</v>
      </c>
      <c r="J2064" t="s">
        <v>6260</v>
      </c>
      <c r="K2064" t="s">
        <v>6275</v>
      </c>
      <c r="L2064" t="s">
        <v>6262</v>
      </c>
      <c r="M2064" t="s">
        <v>6263</v>
      </c>
      <c r="N2064" t="s">
        <v>17796</v>
      </c>
      <c r="O2064" t="s">
        <v>17797</v>
      </c>
      <c r="P2064" t="s">
        <v>6266</v>
      </c>
      <c r="Q2064" t="s">
        <v>9853</v>
      </c>
      <c r="R2064" t="s">
        <v>6279</v>
      </c>
      <c r="S2064" t="s">
        <v>6761</v>
      </c>
      <c r="T2064" t="s">
        <v>6371</v>
      </c>
      <c r="U2064" t="s">
        <v>6762</v>
      </c>
      <c r="V2064" t="s">
        <v>6271</v>
      </c>
      <c r="W2064" t="s">
        <v>17798</v>
      </c>
      <c r="X2064" t="s">
        <v>17799</v>
      </c>
      <c r="Y2064" t="s">
        <v>17800</v>
      </c>
      <c r="Z2064" s="48" t="str">
        <f t="shared" si="547"/>
        <v>SSA BCH-10.121.96.78-Amod_TN705B_3/2-10.121.96.112-Acchod_TN705B_3/2</v>
      </c>
      <c r="AA2064" s="48">
        <f t="shared" si="548"/>
        <v>14</v>
      </c>
      <c r="AB2064" s="48">
        <f t="shared" si="549"/>
        <v>19</v>
      </c>
      <c r="AC2064" s="48">
        <f t="shared" si="550"/>
        <v>15</v>
      </c>
      <c r="AD2064" s="48">
        <f t="shared" si="551"/>
        <v>22</v>
      </c>
      <c r="AE2064" s="48" t="str">
        <f t="shared" si="552"/>
        <v>10.121.96.78</v>
      </c>
      <c r="AF2064" s="42" t="str">
        <f t="shared" si="553"/>
        <v>10.121.96.112</v>
      </c>
      <c r="AG2064" s="7" t="str">
        <f t="shared" si="554"/>
        <v>Amod</v>
      </c>
      <c r="AH2064" s="7" t="str">
        <f t="shared" si="555"/>
        <v>ACCHOD</v>
      </c>
      <c r="AI2064" s="7" t="str">
        <f t="shared" si="556"/>
        <v>S3P2</v>
      </c>
      <c r="AJ2064" s="7" t="str">
        <f t="shared" si="557"/>
        <v>S3P2</v>
      </c>
      <c r="AK2064" s="7" t="str">
        <f>IFERROR(VLOOKUP(Z2064,'PASTE-DL-ALARMS'!$Q$10:$W$2200,7,FALSE),"")</f>
        <v/>
      </c>
      <c r="AL2064" s="55" t="str">
        <f>IFERROR(VLOOKUP(Z2064,'PASTE-DL-ALARMS'!$Q$10:$W$2200,3,FALSE),"")</f>
        <v/>
      </c>
      <c r="AM2064" s="7" t="str">
        <f t="shared" si="558"/>
        <v>10.121.96.78_Amod_S3P2</v>
      </c>
      <c r="AN2064" s="55" t="str">
        <f t="shared" si="559"/>
        <v>10.121.96.112_ACCHOD_S3P2</v>
      </c>
      <c r="AO2064" s="72" t="e">
        <f t="shared" ca="1" si="560"/>
        <v>#VALUE!</v>
      </c>
      <c r="AP2064" s="7" t="str">
        <f>IFERROR(VLOOKUP(Z2064,'PASTE-DL-ALARMS'!$Q$10:$Z$2800,8,FALSE),"")</f>
        <v/>
      </c>
    </row>
    <row r="2065" spans="1:42" x14ac:dyDescent="0.25">
      <c r="A2065" s="20"/>
      <c r="B2065" s="20"/>
      <c r="C2065" s="20" t="str">
        <f>IF(D2065="Critical",MAX($C$8:C2064)+1,"")</f>
        <v/>
      </c>
      <c r="D2065" s="20" t="str">
        <f t="shared" si="544"/>
        <v>-</v>
      </c>
      <c r="E2065" s="20" t="str">
        <f>VLOOKUP('PASTE-DOWN-DL'!F2065,'SSA-CODE'!$D$4:$E$56,2,FALSE)</f>
        <v>VDA</v>
      </c>
      <c r="F2065" s="48" t="str">
        <f t="shared" si="545"/>
        <v>SSA VDR</v>
      </c>
      <c r="G2065" s="48" t="str">
        <f t="shared" si="546"/>
        <v xml:space="preserve">	SSA VDR</v>
      </c>
      <c r="H2065" s="20">
        <v>2056</v>
      </c>
      <c r="I2065" t="s">
        <v>17801</v>
      </c>
      <c r="J2065" t="s">
        <v>6260</v>
      </c>
      <c r="K2065" t="s">
        <v>6275</v>
      </c>
      <c r="L2065" t="s">
        <v>6262</v>
      </c>
      <c r="M2065" t="s">
        <v>6263</v>
      </c>
      <c r="N2065" t="s">
        <v>17802</v>
      </c>
      <c r="O2065" t="s">
        <v>17803</v>
      </c>
      <c r="P2065" t="s">
        <v>6266</v>
      </c>
      <c r="Q2065" t="s">
        <v>6529</v>
      </c>
      <c r="R2065" t="s">
        <v>6279</v>
      </c>
      <c r="S2065" t="s">
        <v>17804</v>
      </c>
      <c r="T2065" t="s">
        <v>6500</v>
      </c>
      <c r="U2065" t="s">
        <v>6708</v>
      </c>
      <c r="V2065" t="s">
        <v>6271</v>
      </c>
      <c r="W2065" t="s">
        <v>17805</v>
      </c>
      <c r="X2065" t="s">
        <v>17806</v>
      </c>
      <c r="Y2065" t="s">
        <v>6269</v>
      </c>
      <c r="Z2065" s="48" t="str">
        <f t="shared" si="547"/>
        <v>SSA VDR-10.121.19.169-INDRA BTS_1/5-10.121.99.169-BOB INDRA COMPLEX_1/5</v>
      </c>
      <c r="AA2065" s="48">
        <f t="shared" si="548"/>
        <v>15</v>
      </c>
      <c r="AB2065" s="48">
        <f t="shared" si="549"/>
        <v>25</v>
      </c>
      <c r="AC2065" s="48">
        <f t="shared" si="550"/>
        <v>15</v>
      </c>
      <c r="AD2065" s="48">
        <f t="shared" si="551"/>
        <v>33</v>
      </c>
      <c r="AE2065" s="48" t="str">
        <f t="shared" si="552"/>
        <v>10.121.19.169</v>
      </c>
      <c r="AF2065" s="42" t="str">
        <f t="shared" si="553"/>
        <v>10.121.99.169</v>
      </c>
      <c r="AG2065" s="7" t="str">
        <f t="shared" si="554"/>
        <v>INDRA BTS</v>
      </c>
      <c r="AH2065" s="7" t="str">
        <f t="shared" si="555"/>
        <v>BOB INDRA COMPLEX</v>
      </c>
      <c r="AI2065" s="7" t="str">
        <f t="shared" si="556"/>
        <v>S1P5</v>
      </c>
      <c r="AJ2065" s="7" t="str">
        <f t="shared" si="557"/>
        <v>S1P5</v>
      </c>
      <c r="AK2065" s="7" t="str">
        <f>IFERROR(VLOOKUP(Z2065,'PASTE-DL-ALARMS'!$Q$10:$W$2200,7,FALSE),"")</f>
        <v/>
      </c>
      <c r="AL2065" s="55" t="str">
        <f>IFERROR(VLOOKUP(Z2065,'PASTE-DL-ALARMS'!$Q$10:$W$2200,3,FALSE),"")</f>
        <v/>
      </c>
      <c r="AM2065" s="7" t="str">
        <f t="shared" si="558"/>
        <v>10.121.19.169_INDRA BTS_S1P5</v>
      </c>
      <c r="AN2065" s="55" t="str">
        <f t="shared" si="559"/>
        <v>10.121.99.169_BOB INDRA COMPLEX_S1P5</v>
      </c>
      <c r="AO2065" s="72" t="e">
        <f t="shared" ca="1" si="560"/>
        <v>#VALUE!</v>
      </c>
      <c r="AP2065" s="7" t="str">
        <f>IFERROR(VLOOKUP(Z2065,'PASTE-DL-ALARMS'!$Q$10:$Z$2800,8,FALSE),"")</f>
        <v/>
      </c>
    </row>
    <row r="2066" spans="1:42" x14ac:dyDescent="0.25">
      <c r="A2066" s="20"/>
      <c r="B2066" s="20"/>
      <c r="C2066" s="20" t="str">
        <f>IF(D2066="Critical",MAX($C$8:C2065)+1,"")</f>
        <v/>
      </c>
      <c r="D2066" s="20" t="str">
        <f t="shared" si="544"/>
        <v>-</v>
      </c>
      <c r="E2066" s="20" t="str">
        <f>VLOOKUP('PASTE-DOWN-DL'!F2066,'SSA-CODE'!$D$4:$E$56,2,FALSE)</f>
        <v>VAL</v>
      </c>
      <c r="F2066" s="48" t="str">
        <f t="shared" si="545"/>
        <v>SSA VAL</v>
      </c>
      <c r="G2066" s="48" t="str">
        <f t="shared" si="546"/>
        <v xml:space="preserve">	SSA VAL</v>
      </c>
      <c r="H2066" s="20">
        <v>2057</v>
      </c>
      <c r="I2066" t="s">
        <v>17807</v>
      </c>
      <c r="J2066" t="s">
        <v>6260</v>
      </c>
      <c r="K2066" t="s">
        <v>6275</v>
      </c>
      <c r="L2066" t="s">
        <v>6262</v>
      </c>
      <c r="M2066" t="s">
        <v>6263</v>
      </c>
      <c r="N2066" t="s">
        <v>17809</v>
      </c>
      <c r="O2066" t="s">
        <v>17808</v>
      </c>
      <c r="P2066" t="s">
        <v>6266</v>
      </c>
      <c r="Q2066" t="s">
        <v>7273</v>
      </c>
      <c r="R2066" t="s">
        <v>6279</v>
      </c>
      <c r="S2066" t="s">
        <v>17810</v>
      </c>
      <c r="T2066" t="s">
        <v>6500</v>
      </c>
      <c r="U2066" t="s">
        <v>6931</v>
      </c>
      <c r="V2066" t="s">
        <v>6271</v>
      </c>
      <c r="W2066" t="s">
        <v>17811</v>
      </c>
      <c r="X2066" t="s">
        <v>17812</v>
      </c>
      <c r="Y2066" t="s">
        <v>6269</v>
      </c>
      <c r="Z2066" s="48" t="str">
        <f t="shared" si="547"/>
        <v>SSA VAL-10.121.68.85-SAPUTARA B1_3/4-10.121.68.95-SHRIJI HOTEL A1_1/5</v>
      </c>
      <c r="AA2066" s="48">
        <f t="shared" si="548"/>
        <v>14</v>
      </c>
      <c r="AB2066" s="48">
        <f t="shared" si="549"/>
        <v>27</v>
      </c>
      <c r="AC2066" s="48">
        <f t="shared" si="550"/>
        <v>14</v>
      </c>
      <c r="AD2066" s="48">
        <f t="shared" si="551"/>
        <v>23</v>
      </c>
      <c r="AE2066" s="48" t="str">
        <f t="shared" si="552"/>
        <v>10.121.68.95</v>
      </c>
      <c r="AF2066" s="42" t="str">
        <f t="shared" si="553"/>
        <v>10.121.68.85</v>
      </c>
      <c r="AG2066" s="7" t="str">
        <f t="shared" si="554"/>
        <v>SHRIJI HOTEL</v>
      </c>
      <c r="AH2066" s="7" t="str">
        <f t="shared" si="555"/>
        <v>SAPUTARA</v>
      </c>
      <c r="AI2066" s="7" t="str">
        <f t="shared" si="556"/>
        <v>S1P5</v>
      </c>
      <c r="AJ2066" s="7" t="str">
        <f t="shared" si="557"/>
        <v>S3P4</v>
      </c>
      <c r="AK2066" s="7" t="str">
        <f>IFERROR(VLOOKUP(Z2066,'PASTE-DL-ALARMS'!$Q$10:$W$2200,7,FALSE),"")</f>
        <v/>
      </c>
      <c r="AL2066" s="55" t="str">
        <f>IFERROR(VLOOKUP(Z2066,'PASTE-DL-ALARMS'!$Q$10:$W$2200,3,FALSE),"")</f>
        <v/>
      </c>
      <c r="AM2066" s="7" t="str">
        <f t="shared" si="558"/>
        <v>10.121.68.95_SHRIJI HOTEL_S1P5</v>
      </c>
      <c r="AN2066" s="55" t="str">
        <f t="shared" si="559"/>
        <v>10.121.68.85_SAPUTARA_S3P4</v>
      </c>
      <c r="AO2066" s="72" t="e">
        <f t="shared" ca="1" si="560"/>
        <v>#VALUE!</v>
      </c>
      <c r="AP2066" s="7" t="str">
        <f>IFERROR(VLOOKUP(Z2066,'PASTE-DL-ALARMS'!$Q$10:$Z$2800,8,FALSE),"")</f>
        <v/>
      </c>
    </row>
    <row r="2067" spans="1:42" x14ac:dyDescent="0.25">
      <c r="A2067" s="20"/>
      <c r="B2067" s="20"/>
      <c r="C2067" s="20" t="str">
        <f>IF(D2067="Critical",MAX($C$8:C2066)+1,"")</f>
        <v/>
      </c>
      <c r="D2067" s="20" t="str">
        <f t="shared" si="544"/>
        <v>-</v>
      </c>
      <c r="E2067" s="20" t="str">
        <f>VLOOKUP('PASTE-DOWN-DL'!F2067,'SSA-CODE'!$D$4:$E$56,2,FALSE)</f>
        <v>PLR</v>
      </c>
      <c r="F2067" s="48" t="str">
        <f t="shared" si="545"/>
        <v>SSA PNP</v>
      </c>
      <c r="G2067" s="48" t="str">
        <f t="shared" si="546"/>
        <v xml:space="preserve">	SSA PNP</v>
      </c>
      <c r="H2067" s="20">
        <v>2058</v>
      </c>
      <c r="I2067" t="s">
        <v>17813</v>
      </c>
      <c r="J2067" t="s">
        <v>6260</v>
      </c>
      <c r="K2067" t="s">
        <v>6275</v>
      </c>
      <c r="L2067" t="s">
        <v>6262</v>
      </c>
      <c r="M2067" t="s">
        <v>6263</v>
      </c>
      <c r="N2067" t="s">
        <v>17814</v>
      </c>
      <c r="O2067" t="s">
        <v>17815</v>
      </c>
      <c r="P2067" t="s">
        <v>6266</v>
      </c>
      <c r="Q2067" t="s">
        <v>6408</v>
      </c>
      <c r="R2067" t="s">
        <v>7033</v>
      </c>
      <c r="S2067" t="s">
        <v>17816</v>
      </c>
      <c r="T2067" t="s">
        <v>6937</v>
      </c>
      <c r="U2067" t="s">
        <v>17816</v>
      </c>
      <c r="V2067" t="s">
        <v>6271</v>
      </c>
      <c r="W2067" t="s">
        <v>17817</v>
      </c>
      <c r="X2067" t="s">
        <v>6488</v>
      </c>
      <c r="Y2067" t="s">
        <v>6269</v>
      </c>
      <c r="Z2067" s="48" t="str">
        <f t="shared" si="547"/>
        <v>SSA PNP-10.121.25.140-Gola A1_2/5-10.121.15.206-Moriya_3/2</v>
      </c>
      <c r="AA2067" s="48">
        <f t="shared" si="548"/>
        <v>15</v>
      </c>
      <c r="AB2067" s="48">
        <f t="shared" si="549"/>
        <v>20</v>
      </c>
      <c r="AC2067" s="48">
        <f t="shared" si="550"/>
        <v>15</v>
      </c>
      <c r="AD2067" s="48">
        <f t="shared" si="551"/>
        <v>22</v>
      </c>
      <c r="AE2067" s="48" t="str">
        <f t="shared" si="552"/>
        <v>10.121.25.140</v>
      </c>
      <c r="AF2067" s="42" t="str">
        <f t="shared" si="553"/>
        <v>10.121.15.206</v>
      </c>
      <c r="AG2067" s="7" t="str">
        <f t="shared" si="554"/>
        <v>Gola</v>
      </c>
      <c r="AH2067" s="7" t="str">
        <f t="shared" si="555"/>
        <v>MORIYA</v>
      </c>
      <c r="AI2067" s="7" t="str">
        <f t="shared" si="556"/>
        <v>S2P5</v>
      </c>
      <c r="AJ2067" s="7" t="str">
        <f t="shared" si="557"/>
        <v>S3P2</v>
      </c>
      <c r="AK2067" s="7" t="str">
        <f>IFERROR(VLOOKUP(Z2067,'PASTE-DL-ALARMS'!$Q$10:$W$2200,7,FALSE),"")</f>
        <v/>
      </c>
      <c r="AL2067" s="55" t="str">
        <f>IFERROR(VLOOKUP(Z2067,'PASTE-DL-ALARMS'!$Q$10:$W$2200,3,FALSE),"")</f>
        <v/>
      </c>
      <c r="AM2067" s="7" t="str">
        <f t="shared" si="558"/>
        <v>10.121.25.140_Gola_S2P5</v>
      </c>
      <c r="AN2067" s="55" t="str">
        <f t="shared" si="559"/>
        <v>10.121.15.206_MORIYA_S3P2</v>
      </c>
      <c r="AO2067" s="72" t="e">
        <f t="shared" ca="1" si="560"/>
        <v>#VALUE!</v>
      </c>
      <c r="AP2067" s="7" t="str">
        <f>IFERROR(VLOOKUP(Z2067,'PASTE-DL-ALARMS'!$Q$10:$Z$2800,8,FALSE),"")</f>
        <v/>
      </c>
    </row>
    <row r="2068" spans="1:42" x14ac:dyDescent="0.25">
      <c r="A2068" s="20"/>
      <c r="B2068" s="20"/>
      <c r="C2068" s="20" t="str">
        <f>IF(D2068="Critical",MAX($C$8:C2067)+1,"")</f>
        <v/>
      </c>
      <c r="D2068" s="20" t="str">
        <f t="shared" si="544"/>
        <v>-</v>
      </c>
      <c r="E2068" s="20" t="str">
        <f>VLOOKUP('PASTE-DOWN-DL'!F2068,'SSA-CODE'!$D$4:$E$56,2,FALSE)</f>
        <v>VAL</v>
      </c>
      <c r="F2068" s="48" t="str">
        <f t="shared" si="545"/>
        <v>SSA VAL</v>
      </c>
      <c r="G2068" s="48" t="str">
        <f t="shared" si="546"/>
        <v xml:space="preserve">	SSA VAL</v>
      </c>
      <c r="H2068" s="20">
        <v>2059</v>
      </c>
      <c r="I2068" t="s">
        <v>17818</v>
      </c>
      <c r="J2068" t="s">
        <v>6466</v>
      </c>
      <c r="K2068" t="s">
        <v>6275</v>
      </c>
      <c r="L2068" t="s">
        <v>6262</v>
      </c>
      <c r="M2068" t="s">
        <v>6263</v>
      </c>
      <c r="N2068" t="s">
        <v>17819</v>
      </c>
      <c r="O2068" t="s">
        <v>17820</v>
      </c>
      <c r="P2068" t="s">
        <v>6266</v>
      </c>
      <c r="Q2068" t="s">
        <v>9853</v>
      </c>
      <c r="R2068" t="s">
        <v>6279</v>
      </c>
      <c r="S2068" t="s">
        <v>17821</v>
      </c>
      <c r="T2068" t="s">
        <v>6486</v>
      </c>
      <c r="U2068" t="s">
        <v>6286</v>
      </c>
      <c r="V2068" t="s">
        <v>6271</v>
      </c>
      <c r="W2068" t="s">
        <v>17822</v>
      </c>
      <c r="X2068" t="s">
        <v>17823</v>
      </c>
      <c r="Y2068" t="s">
        <v>6269</v>
      </c>
      <c r="Z2068" s="48" t="str">
        <f t="shared" si="547"/>
        <v>SSA VAL-10.121.16.71-Vapi_3/8-10.121.68.66-VAPI 2_6/7</v>
      </c>
      <c r="AA2068" s="48">
        <f t="shared" si="548"/>
        <v>14</v>
      </c>
      <c r="AB2068" s="48">
        <f t="shared" si="549"/>
        <v>19</v>
      </c>
      <c r="AC2068" s="48">
        <f t="shared" si="550"/>
        <v>14</v>
      </c>
      <c r="AD2068" s="48">
        <f t="shared" si="551"/>
        <v>21</v>
      </c>
      <c r="AE2068" s="48" t="str">
        <f t="shared" si="552"/>
        <v>10.121.16.71</v>
      </c>
      <c r="AF2068" s="42" t="str">
        <f t="shared" si="553"/>
        <v>10.121.68.66</v>
      </c>
      <c r="AG2068" s="7" t="str">
        <f t="shared" si="554"/>
        <v>Vapi</v>
      </c>
      <c r="AH2068" s="7" t="str">
        <f t="shared" si="555"/>
        <v>VAPI 2</v>
      </c>
      <c r="AI2068" s="7" t="str">
        <f t="shared" si="556"/>
        <v>S3P8</v>
      </c>
      <c r="AJ2068" s="7" t="str">
        <f t="shared" si="557"/>
        <v>S6P7</v>
      </c>
      <c r="AK2068" s="7" t="str">
        <f>IFERROR(VLOOKUP(Z2068,'PASTE-DL-ALARMS'!$Q$10:$W$2200,7,FALSE),"")</f>
        <v/>
      </c>
      <c r="AL2068" s="55" t="str">
        <f>IFERROR(VLOOKUP(Z2068,'PASTE-DL-ALARMS'!$Q$10:$W$2200,3,FALSE),"")</f>
        <v/>
      </c>
      <c r="AM2068" s="7" t="str">
        <f t="shared" si="558"/>
        <v>10.121.16.71_Vapi_S3P8</v>
      </c>
      <c r="AN2068" s="55" t="str">
        <f t="shared" si="559"/>
        <v>10.121.68.66_VAPI 2_S6P7</v>
      </c>
      <c r="AO2068" s="72" t="e">
        <f t="shared" ca="1" si="560"/>
        <v>#VALUE!</v>
      </c>
      <c r="AP2068" s="7" t="str">
        <f>IFERROR(VLOOKUP(Z2068,'PASTE-DL-ALARMS'!$Q$10:$Z$2800,8,FALSE),"")</f>
        <v/>
      </c>
    </row>
    <row r="2069" spans="1:42" x14ac:dyDescent="0.25">
      <c r="A2069" s="20"/>
      <c r="B2069" s="20"/>
      <c r="C2069" s="20" t="str">
        <f>IF(D2069="Critical",MAX($C$8:C2068)+1,"")</f>
        <v/>
      </c>
      <c r="D2069" s="20" t="str">
        <f t="shared" si="544"/>
        <v>-</v>
      </c>
      <c r="E2069" s="20" t="str">
        <f>VLOOKUP('PASTE-DOWN-DL'!F2069,'SSA-CODE'!$D$4:$E$56,2,FALSE)</f>
        <v>AHD</v>
      </c>
      <c r="F2069" s="48" t="str">
        <f t="shared" si="545"/>
        <v>SSA AM</v>
      </c>
      <c r="G2069" s="48" t="str">
        <f t="shared" si="546"/>
        <v xml:space="preserve">	SSA AM</v>
      </c>
      <c r="H2069" s="20">
        <v>2060</v>
      </c>
      <c r="I2069" t="s">
        <v>17824</v>
      </c>
      <c r="J2069" t="s">
        <v>6260</v>
      </c>
      <c r="K2069" t="s">
        <v>6261</v>
      </c>
      <c r="L2069" t="s">
        <v>6262</v>
      </c>
      <c r="M2069" t="s">
        <v>6263</v>
      </c>
      <c r="N2069" t="s">
        <v>17825</v>
      </c>
      <c r="O2069" t="s">
        <v>17826</v>
      </c>
      <c r="P2069" t="s">
        <v>6266</v>
      </c>
      <c r="Q2069" t="s">
        <v>6438</v>
      </c>
      <c r="R2069" t="s">
        <v>6359</v>
      </c>
      <c r="S2069" t="s">
        <v>6589</v>
      </c>
      <c r="T2069" t="s">
        <v>6287</v>
      </c>
      <c r="U2069" t="s">
        <v>6589</v>
      </c>
      <c r="V2069" t="s">
        <v>6271</v>
      </c>
      <c r="W2069" t="s">
        <v>17827</v>
      </c>
      <c r="X2069" t="s">
        <v>17828</v>
      </c>
      <c r="Y2069" t="s">
        <v>6269</v>
      </c>
      <c r="Z2069" s="48" t="str">
        <f t="shared" si="547"/>
        <v>SSA AM-10.121.18.198-Ghodasar_B1_S3P1-10.121.18.205-Vatva2_B2_S6P1</v>
      </c>
      <c r="AA2069" s="48">
        <f t="shared" si="548"/>
        <v>15</v>
      </c>
      <c r="AB2069" s="48">
        <f t="shared" si="549"/>
        <v>24</v>
      </c>
      <c r="AC2069" s="48">
        <f t="shared" si="550"/>
        <v>15</v>
      </c>
      <c r="AD2069" s="48">
        <f t="shared" si="551"/>
        <v>23</v>
      </c>
      <c r="AE2069" s="48" t="str">
        <f t="shared" si="552"/>
        <v>10.121.18.198</v>
      </c>
      <c r="AF2069" s="42" t="str">
        <f t="shared" si="553"/>
        <v>10.121.18.205</v>
      </c>
      <c r="AG2069" s="7" t="str">
        <f t="shared" si="554"/>
        <v>Ghodasar</v>
      </c>
      <c r="AH2069" s="7" t="str">
        <f t="shared" si="555"/>
        <v>Vatva 2</v>
      </c>
      <c r="AI2069" s="7" t="str">
        <f t="shared" si="556"/>
        <v>S3P1</v>
      </c>
      <c r="AJ2069" s="7" t="str">
        <f t="shared" si="557"/>
        <v>S6P1</v>
      </c>
      <c r="AK2069" s="7" t="str">
        <f>IFERROR(VLOOKUP(Z2069,'PASTE-DL-ALARMS'!$Q$10:$W$2200,7,FALSE),"")</f>
        <v/>
      </c>
      <c r="AL2069" s="55" t="str">
        <f>IFERROR(VLOOKUP(Z2069,'PASTE-DL-ALARMS'!$Q$10:$W$2200,3,FALSE),"")</f>
        <v/>
      </c>
      <c r="AM2069" s="7" t="str">
        <f t="shared" si="558"/>
        <v>10.121.18.198_Ghodasar_S3P1</v>
      </c>
      <c r="AN2069" s="55" t="str">
        <f t="shared" si="559"/>
        <v>10.121.18.205_Vatva 2_S6P1</v>
      </c>
      <c r="AO2069" s="72" t="e">
        <f t="shared" ca="1" si="560"/>
        <v>#VALUE!</v>
      </c>
      <c r="AP2069" s="7" t="str">
        <f>IFERROR(VLOOKUP(Z2069,'PASTE-DL-ALARMS'!$Q$10:$Z$2800,8,FALSE),"")</f>
        <v/>
      </c>
    </row>
    <row r="2070" spans="1:42" x14ac:dyDescent="0.25">
      <c r="A2070" s="20"/>
      <c r="B2070" s="20"/>
      <c r="C2070" s="20" t="str">
        <f>IF(D2070="Critical",MAX($C$8:C2069)+1,"")</f>
        <v/>
      </c>
      <c r="D2070" s="20" t="str">
        <f t="shared" si="544"/>
        <v>-</v>
      </c>
      <c r="E2070" s="20" t="str">
        <f>VLOOKUP('PASTE-DOWN-DL'!F2070,'SSA-CODE'!$D$4:$E$56,2,FALSE)</f>
        <v>AHD</v>
      </c>
      <c r="F2070" s="48" t="str">
        <f t="shared" si="545"/>
        <v>SSA AM</v>
      </c>
      <c r="G2070" s="48" t="str">
        <f t="shared" si="546"/>
        <v xml:space="preserve">	SSA AM</v>
      </c>
      <c r="H2070" s="20">
        <v>2061</v>
      </c>
      <c r="I2070" t="s">
        <v>17829</v>
      </c>
      <c r="J2070" t="s">
        <v>6260</v>
      </c>
      <c r="K2070" t="s">
        <v>6275</v>
      </c>
      <c r="L2070" t="s">
        <v>6262</v>
      </c>
      <c r="M2070" t="s">
        <v>6263</v>
      </c>
      <c r="N2070" t="s">
        <v>17830</v>
      </c>
      <c r="O2070" t="s">
        <v>17831</v>
      </c>
      <c r="P2070" t="s">
        <v>6266</v>
      </c>
      <c r="Q2070" t="s">
        <v>6431</v>
      </c>
      <c r="R2070" t="s">
        <v>6294</v>
      </c>
      <c r="S2070" t="s">
        <v>17832</v>
      </c>
      <c r="T2070" t="s">
        <v>6937</v>
      </c>
      <c r="U2070" t="s">
        <v>17832</v>
      </c>
      <c r="V2070" t="s">
        <v>6271</v>
      </c>
      <c r="W2070" t="s">
        <v>17833</v>
      </c>
      <c r="X2070" t="s">
        <v>6488</v>
      </c>
      <c r="Y2070" t="s">
        <v>17832</v>
      </c>
      <c r="Z2070" s="48" t="str">
        <f t="shared" si="547"/>
        <v>SSA AM-10.121.18.89-RANDHEJA_2/5-10.121.18.237-PETROGRAPHY_2/5</v>
      </c>
      <c r="AA2070" s="48">
        <f t="shared" si="548"/>
        <v>14</v>
      </c>
      <c r="AB2070" s="48">
        <f t="shared" si="549"/>
        <v>19</v>
      </c>
      <c r="AC2070" s="48">
        <f t="shared" si="550"/>
        <v>15</v>
      </c>
      <c r="AD2070" s="48">
        <f t="shared" si="551"/>
        <v>27</v>
      </c>
      <c r="AE2070" s="48" t="str">
        <f t="shared" si="552"/>
        <v>10.121.18.89</v>
      </c>
      <c r="AF2070" s="42" t="str">
        <f t="shared" si="553"/>
        <v>10.121.18.237</v>
      </c>
      <c r="AG2070" s="7" t="str">
        <f t="shared" si="554"/>
        <v>GIDM</v>
      </c>
      <c r="AH2070" s="7" t="str">
        <f t="shared" si="555"/>
        <v>PETROGRAPHY</v>
      </c>
      <c r="AI2070" s="7" t="str">
        <f t="shared" si="556"/>
        <v>S2P5</v>
      </c>
      <c r="AJ2070" s="7" t="str">
        <f t="shared" si="557"/>
        <v>S2P5</v>
      </c>
      <c r="AK2070" s="7" t="str">
        <f>IFERROR(VLOOKUP(Z2070,'PASTE-DL-ALARMS'!$Q$10:$W$2200,7,FALSE),"")</f>
        <v/>
      </c>
      <c r="AL2070" s="55" t="str">
        <f>IFERROR(VLOOKUP(Z2070,'PASTE-DL-ALARMS'!$Q$10:$W$2200,3,FALSE),"")</f>
        <v/>
      </c>
      <c r="AM2070" s="7" t="str">
        <f t="shared" si="558"/>
        <v>10.121.18.89_GIDM_S2P5</v>
      </c>
      <c r="AN2070" s="55" t="str">
        <f t="shared" si="559"/>
        <v>10.121.18.237_PETROGRAPHY_S2P5</v>
      </c>
      <c r="AO2070" s="72" t="e">
        <f t="shared" ca="1" si="560"/>
        <v>#VALUE!</v>
      </c>
      <c r="AP2070" s="7" t="str">
        <f>IFERROR(VLOOKUP(Z2070,'PASTE-DL-ALARMS'!$Q$10:$Z$2800,8,FALSE),"")</f>
        <v/>
      </c>
    </row>
    <row r="2071" spans="1:42" x14ac:dyDescent="0.25">
      <c r="A2071" s="20"/>
      <c r="B2071" s="20"/>
      <c r="C2071" s="20" t="str">
        <f>IF(D2071="Critical",MAX($C$8:C2070)+1,"")</f>
        <v/>
      </c>
      <c r="D2071" s="20" t="str">
        <f t="shared" si="544"/>
        <v>-</v>
      </c>
      <c r="E2071" s="20" t="str">
        <f>VLOOKUP('PASTE-DOWN-DL'!F2071,'SSA-CODE'!$D$4:$E$56,2,FALSE)</f>
        <v>WTR RJ</v>
      </c>
      <c r="F2071" s="48" t="str">
        <f t="shared" si="545"/>
        <v>WTR RJ</v>
      </c>
      <c r="G2071" s="48" t="str">
        <f t="shared" si="546"/>
        <v xml:space="preserve">	WTR RJ</v>
      </c>
      <c r="H2071" s="20">
        <v>2062</v>
      </c>
      <c r="I2071" t="s">
        <v>17834</v>
      </c>
      <c r="J2071" t="s">
        <v>6260</v>
      </c>
      <c r="K2071" t="s">
        <v>6261</v>
      </c>
      <c r="L2071" t="s">
        <v>6262</v>
      </c>
      <c r="M2071" t="s">
        <v>6263</v>
      </c>
      <c r="N2071" t="s">
        <v>17835</v>
      </c>
      <c r="O2071" t="s">
        <v>17836</v>
      </c>
      <c r="P2071" t="s">
        <v>6266</v>
      </c>
      <c r="Q2071" t="s">
        <v>7217</v>
      </c>
      <c r="R2071" t="s">
        <v>6665</v>
      </c>
      <c r="S2071" t="s">
        <v>6269</v>
      </c>
      <c r="T2071" t="s">
        <v>6602</v>
      </c>
      <c r="U2071" t="s">
        <v>6269</v>
      </c>
      <c r="V2071" t="s">
        <v>6271</v>
      </c>
      <c r="W2071" t="s">
        <v>17837</v>
      </c>
      <c r="X2071" t="s">
        <v>17838</v>
      </c>
      <c r="Y2071" t="s">
        <v>6619</v>
      </c>
      <c r="Z2071" s="48" t="str">
        <f t="shared" si="547"/>
        <v>WTR RJ-10.121.17.3-SINDHAVADAR_B1_PH1_S3P1-10.121.17.4-WANKANER_B1\S4P1</v>
      </c>
      <c r="AA2071" s="48">
        <f t="shared" si="548"/>
        <v>13</v>
      </c>
      <c r="AB2071" s="48">
        <f t="shared" si="549"/>
        <v>25</v>
      </c>
      <c r="AC2071" s="48">
        <f t="shared" si="550"/>
        <v>13</v>
      </c>
      <c r="AD2071" s="48">
        <f t="shared" si="551"/>
        <v>21</v>
      </c>
      <c r="AE2071" s="48" t="str">
        <f t="shared" si="552"/>
        <v>10.121.17.3</v>
      </c>
      <c r="AF2071" s="42" t="str">
        <f t="shared" si="553"/>
        <v>10.121.17.4</v>
      </c>
      <c r="AG2071" s="7" t="str">
        <f t="shared" si="554"/>
        <v>SINDHAVADAR</v>
      </c>
      <c r="AH2071" s="7" t="str">
        <f t="shared" si="555"/>
        <v>WAKANER</v>
      </c>
      <c r="AI2071" s="7" t="str">
        <f t="shared" si="556"/>
        <v>S3P1</v>
      </c>
      <c r="AJ2071" s="7" t="str">
        <f t="shared" si="557"/>
        <v>S4P1</v>
      </c>
      <c r="AK2071" s="7" t="str">
        <f>IFERROR(VLOOKUP(Z2071,'PASTE-DL-ALARMS'!$Q$10:$W$2200,7,FALSE),"")</f>
        <v/>
      </c>
      <c r="AL2071" s="55" t="str">
        <f>IFERROR(VLOOKUP(Z2071,'PASTE-DL-ALARMS'!$Q$10:$W$2200,3,FALSE),"")</f>
        <v/>
      </c>
      <c r="AM2071" s="7" t="str">
        <f t="shared" si="558"/>
        <v>10.121.17.3_SINDHAVADAR_S3P1</v>
      </c>
      <c r="AN2071" s="55" t="str">
        <f t="shared" si="559"/>
        <v>10.121.17.4_WAKANER_S4P1</v>
      </c>
      <c r="AO2071" s="72" t="e">
        <f t="shared" ca="1" si="560"/>
        <v>#VALUE!</v>
      </c>
      <c r="AP2071" s="7" t="str">
        <f>IFERROR(VLOOKUP(Z2071,'PASTE-DL-ALARMS'!$Q$10:$Z$2800,8,FALSE),"")</f>
        <v/>
      </c>
    </row>
    <row r="2072" spans="1:42" x14ac:dyDescent="0.25">
      <c r="A2072" s="20"/>
      <c r="B2072" s="20"/>
      <c r="C2072" s="20" t="str">
        <f>IF(D2072="Critical",MAX($C$8:C2071)+1,"")</f>
        <v/>
      </c>
      <c r="D2072" s="20" t="str">
        <f t="shared" si="544"/>
        <v>-</v>
      </c>
      <c r="E2072" s="20" t="str">
        <f>VLOOKUP('PASTE-DOWN-DL'!F2072,'SSA-CODE'!$D$4:$E$56,2,FALSE)</f>
        <v>MSN</v>
      </c>
      <c r="F2072" s="48" t="str">
        <f t="shared" si="545"/>
        <v>SSA MEH</v>
      </c>
      <c r="G2072" s="48" t="str">
        <f t="shared" si="546"/>
        <v xml:space="preserve">	SSA MEH</v>
      </c>
      <c r="H2072" s="20">
        <v>2063</v>
      </c>
      <c r="I2072" t="s">
        <v>17839</v>
      </c>
      <c r="J2072" t="s">
        <v>6260</v>
      </c>
      <c r="K2072" t="s">
        <v>6275</v>
      </c>
      <c r="L2072" t="s">
        <v>6262</v>
      </c>
      <c r="M2072" t="s">
        <v>6263</v>
      </c>
      <c r="N2072" t="s">
        <v>17840</v>
      </c>
      <c r="O2072" t="s">
        <v>17841</v>
      </c>
      <c r="P2072" t="s">
        <v>6266</v>
      </c>
      <c r="Q2072" t="s">
        <v>7354</v>
      </c>
      <c r="R2072" t="s">
        <v>6279</v>
      </c>
      <c r="S2072" t="s">
        <v>17842</v>
      </c>
      <c r="T2072" t="s">
        <v>6313</v>
      </c>
      <c r="U2072" t="s">
        <v>17842</v>
      </c>
      <c r="V2072" t="s">
        <v>6271</v>
      </c>
      <c r="W2072" t="s">
        <v>17843</v>
      </c>
      <c r="X2072" t="s">
        <v>17844</v>
      </c>
      <c r="Y2072" t="s">
        <v>6269</v>
      </c>
      <c r="Z2072" s="48" t="str">
        <f t="shared" si="547"/>
        <v>SSA MEH-10.121.25.111-CHHATRAL EXCHG_4/6-10.121.15.135-KALOL_3/5</v>
      </c>
      <c r="AA2072" s="48">
        <f t="shared" si="548"/>
        <v>15</v>
      </c>
      <c r="AB2072" s="48">
        <f t="shared" si="549"/>
        <v>30</v>
      </c>
      <c r="AC2072" s="48">
        <f t="shared" si="550"/>
        <v>15</v>
      </c>
      <c r="AD2072" s="48">
        <f t="shared" si="551"/>
        <v>21</v>
      </c>
      <c r="AE2072" s="48" t="str">
        <f t="shared" si="552"/>
        <v>10.121.25.111</v>
      </c>
      <c r="AF2072" s="42" t="str">
        <f t="shared" si="553"/>
        <v>10.121.15.135</v>
      </c>
      <c r="AG2072" s="7" t="str">
        <f t="shared" si="554"/>
        <v>CHHATRAL EXCHG</v>
      </c>
      <c r="AH2072" s="7" t="str">
        <f t="shared" si="555"/>
        <v>KALOL</v>
      </c>
      <c r="AI2072" s="7" t="str">
        <f t="shared" si="556"/>
        <v>S4P6</v>
      </c>
      <c r="AJ2072" s="7" t="str">
        <f t="shared" si="557"/>
        <v>S3P5</v>
      </c>
      <c r="AK2072" s="7" t="str">
        <f>IFERROR(VLOOKUP(Z2072,'PASTE-DL-ALARMS'!$Q$10:$W$2200,7,FALSE),"")</f>
        <v/>
      </c>
      <c r="AL2072" s="55" t="str">
        <f>IFERROR(VLOOKUP(Z2072,'PASTE-DL-ALARMS'!$Q$10:$W$2200,3,FALSE),"")</f>
        <v/>
      </c>
      <c r="AM2072" s="7" t="str">
        <f t="shared" si="558"/>
        <v>10.121.25.111_CHHATRAL EXCHG_S4P6</v>
      </c>
      <c r="AN2072" s="55" t="str">
        <f t="shared" si="559"/>
        <v>10.121.15.135_KALOL_S3P5</v>
      </c>
      <c r="AO2072" s="72" t="e">
        <f t="shared" ca="1" si="560"/>
        <v>#VALUE!</v>
      </c>
      <c r="AP2072" s="7" t="str">
        <f>IFERROR(VLOOKUP(Z2072,'PASTE-DL-ALARMS'!$Q$10:$Z$2800,8,FALSE),"")</f>
        <v/>
      </c>
    </row>
    <row r="2073" spans="1:42" x14ac:dyDescent="0.25">
      <c r="A2073" s="20"/>
      <c r="B2073" s="20"/>
      <c r="C2073" s="20" t="str">
        <f>IF(D2073="Critical",MAX($C$8:C2072)+1,"")</f>
        <v/>
      </c>
      <c r="D2073" s="20" t="str">
        <f t="shared" si="544"/>
        <v>-</v>
      </c>
      <c r="E2073" s="20" t="str">
        <f>VLOOKUP('PASTE-DOWN-DL'!F2073,'SSA-CODE'!$D$4:$E$56,2,FALSE)</f>
        <v>WTR RJ</v>
      </c>
      <c r="F2073" s="48" t="str">
        <f t="shared" si="545"/>
        <v>WTR RJ</v>
      </c>
      <c r="G2073" s="48" t="str">
        <f t="shared" si="546"/>
        <v xml:space="preserve">	WTR RJ</v>
      </c>
      <c r="H2073" s="20">
        <v>2064</v>
      </c>
      <c r="I2073" t="s">
        <v>17845</v>
      </c>
      <c r="J2073" t="s">
        <v>6260</v>
      </c>
      <c r="K2073" t="s">
        <v>6261</v>
      </c>
      <c r="L2073" t="s">
        <v>6262</v>
      </c>
      <c r="M2073" t="s">
        <v>6263</v>
      </c>
      <c r="N2073" t="s">
        <v>17846</v>
      </c>
      <c r="O2073" t="s">
        <v>17847</v>
      </c>
      <c r="P2073" t="s">
        <v>6266</v>
      </c>
      <c r="Q2073" t="s">
        <v>6408</v>
      </c>
      <c r="R2073" t="s">
        <v>6378</v>
      </c>
      <c r="S2073" t="s">
        <v>6269</v>
      </c>
      <c r="T2073" t="s">
        <v>6462</v>
      </c>
      <c r="U2073" t="s">
        <v>6269</v>
      </c>
      <c r="V2073" t="s">
        <v>6271</v>
      </c>
      <c r="W2073" t="s">
        <v>17848</v>
      </c>
      <c r="X2073" t="s">
        <v>17849</v>
      </c>
      <c r="Y2073" t="s">
        <v>6269</v>
      </c>
      <c r="Z2073" s="48" t="str">
        <f t="shared" si="547"/>
        <v>WTR RJ-10.121.17.71-SAMKHIYAL_B2_5/1I-10.121.17.41-MALIA MIYANA_B2_5/1</v>
      </c>
      <c r="AA2073" s="48">
        <f t="shared" si="548"/>
        <v>14</v>
      </c>
      <c r="AB2073" s="48">
        <f t="shared" si="549"/>
        <v>27</v>
      </c>
      <c r="AC2073" s="48">
        <f t="shared" si="550"/>
        <v>14</v>
      </c>
      <c r="AD2073" s="48">
        <f t="shared" si="551"/>
        <v>25</v>
      </c>
      <c r="AE2073" s="48" t="str">
        <f t="shared" si="552"/>
        <v>10.121.17.41</v>
      </c>
      <c r="AF2073" s="42" t="str">
        <f t="shared" si="553"/>
        <v>10.121.17.71</v>
      </c>
      <c r="AG2073" s="7" t="str">
        <f t="shared" si="554"/>
        <v>MALIA MIYANA</v>
      </c>
      <c r="AH2073" s="7" t="str">
        <f t="shared" si="555"/>
        <v>SAMKHIYALI</v>
      </c>
      <c r="AI2073" s="7" t="str">
        <f t="shared" si="556"/>
        <v>S5P1</v>
      </c>
      <c r="AJ2073" s="7" t="str">
        <f t="shared" si="557"/>
        <v>S5P1</v>
      </c>
      <c r="AK2073" s="7" t="str">
        <f>IFERROR(VLOOKUP(Z2073,'PASTE-DL-ALARMS'!$Q$10:$W$2200,7,FALSE),"")</f>
        <v/>
      </c>
      <c r="AL2073" s="55" t="str">
        <f>IFERROR(VLOOKUP(Z2073,'PASTE-DL-ALARMS'!$Q$10:$W$2200,3,FALSE),"")</f>
        <v/>
      </c>
      <c r="AM2073" s="7" t="str">
        <f t="shared" si="558"/>
        <v>10.121.17.41_MALIA MIYANA_S5P1</v>
      </c>
      <c r="AN2073" s="55" t="str">
        <f t="shared" si="559"/>
        <v>10.121.17.71_SAMKHIYALI_S5P1</v>
      </c>
      <c r="AO2073" s="72" t="e">
        <f t="shared" ca="1" si="560"/>
        <v>#VALUE!</v>
      </c>
      <c r="AP2073" s="7" t="str">
        <f>IFERROR(VLOOKUP(Z2073,'PASTE-DL-ALARMS'!$Q$10:$Z$2800,8,FALSE),"")</f>
        <v/>
      </c>
    </row>
    <row r="2074" spans="1:42" x14ac:dyDescent="0.25">
      <c r="A2074" s="20"/>
      <c r="B2074" s="20"/>
      <c r="C2074" s="20" t="str">
        <f>IF(D2074="Critical",MAX($C$8:C2073)+1,"")</f>
        <v/>
      </c>
      <c r="D2074" s="20" t="str">
        <f t="shared" si="544"/>
        <v>-</v>
      </c>
      <c r="E2074" s="20" t="str">
        <f>VLOOKUP('PASTE-DOWN-DL'!F2074,'SSA-CODE'!$D$4:$E$56,2,FALSE)</f>
        <v>VAL</v>
      </c>
      <c r="F2074" s="48" t="str">
        <f t="shared" si="545"/>
        <v>SSA VAL</v>
      </c>
      <c r="G2074" s="48" t="str">
        <f t="shared" si="546"/>
        <v xml:space="preserve">	SSA VAL</v>
      </c>
      <c r="H2074" s="20">
        <v>2065</v>
      </c>
      <c r="I2074" t="s">
        <v>17850</v>
      </c>
      <c r="J2074" t="s">
        <v>6260</v>
      </c>
      <c r="K2074" t="s">
        <v>6275</v>
      </c>
      <c r="L2074" t="s">
        <v>6262</v>
      </c>
      <c r="M2074" t="s">
        <v>6263</v>
      </c>
      <c r="N2074" t="s">
        <v>17851</v>
      </c>
      <c r="O2074" t="s">
        <v>17852</v>
      </c>
      <c r="P2074" t="s">
        <v>6266</v>
      </c>
      <c r="Q2074" t="s">
        <v>6368</v>
      </c>
      <c r="R2074" t="s">
        <v>6279</v>
      </c>
      <c r="S2074" t="s">
        <v>17853</v>
      </c>
      <c r="T2074" t="s">
        <v>6313</v>
      </c>
      <c r="U2074" t="s">
        <v>17853</v>
      </c>
      <c r="V2074" t="s">
        <v>6271</v>
      </c>
      <c r="W2074" t="s">
        <v>17854</v>
      </c>
      <c r="X2074" t="s">
        <v>17855</v>
      </c>
      <c r="Y2074" t="s">
        <v>6269</v>
      </c>
      <c r="Z2074" s="48" t="str">
        <f t="shared" si="547"/>
        <v>SSA VAL-10.121.16.79-MARVIN_BTS_1/5-10.121.16.77-Microink Vapi -1_1/6</v>
      </c>
      <c r="AA2074" s="48">
        <f t="shared" si="548"/>
        <v>14</v>
      </c>
      <c r="AB2074" s="48">
        <f t="shared" si="549"/>
        <v>25</v>
      </c>
      <c r="AC2074" s="48">
        <f t="shared" si="550"/>
        <v>14</v>
      </c>
      <c r="AD2074" s="48">
        <f t="shared" si="551"/>
        <v>30</v>
      </c>
      <c r="AE2074" s="48" t="str">
        <f t="shared" si="552"/>
        <v>10.121.16.79</v>
      </c>
      <c r="AF2074" s="42" t="str">
        <f t="shared" si="553"/>
        <v>10.121.16.77</v>
      </c>
      <c r="AG2074" s="7" t="str">
        <f t="shared" si="554"/>
        <v>MARVIN BTS</v>
      </c>
      <c r="AH2074" s="7" t="str">
        <f t="shared" si="555"/>
        <v>Microink Vapi 1</v>
      </c>
      <c r="AI2074" s="7" t="str">
        <f t="shared" si="556"/>
        <v>S1P5</v>
      </c>
      <c r="AJ2074" s="7" t="str">
        <f t="shared" si="557"/>
        <v>S1P6</v>
      </c>
      <c r="AK2074" s="7" t="str">
        <f>IFERROR(VLOOKUP(Z2074,'PASTE-DL-ALARMS'!$Q$10:$W$2200,7,FALSE),"")</f>
        <v/>
      </c>
      <c r="AL2074" s="55" t="str">
        <f>IFERROR(VLOOKUP(Z2074,'PASTE-DL-ALARMS'!$Q$10:$W$2200,3,FALSE),"")</f>
        <v/>
      </c>
      <c r="AM2074" s="7" t="str">
        <f t="shared" si="558"/>
        <v>10.121.16.79_MARVIN BTS_S1P5</v>
      </c>
      <c r="AN2074" s="55" t="str">
        <f t="shared" si="559"/>
        <v>10.121.16.77_Microink Vapi 1_S1P6</v>
      </c>
      <c r="AO2074" s="72" t="e">
        <f t="shared" ca="1" si="560"/>
        <v>#VALUE!</v>
      </c>
      <c r="AP2074" s="7" t="str">
        <f>IFERROR(VLOOKUP(Z2074,'PASTE-DL-ALARMS'!$Q$10:$Z$2800,8,FALSE),"")</f>
        <v/>
      </c>
    </row>
    <row r="2075" spans="1:42" x14ac:dyDescent="0.25">
      <c r="A2075" s="20"/>
      <c r="B2075" s="20"/>
      <c r="C2075" s="20" t="str">
        <f>IF(D2075="Critical",MAX($C$8:C2074)+1,"")</f>
        <v/>
      </c>
      <c r="D2075" s="20" t="str">
        <f t="shared" si="544"/>
        <v>-</v>
      </c>
      <c r="E2075" s="20" t="str">
        <f>VLOOKUP('PASTE-DOWN-DL'!F2075,'SSA-CODE'!$D$4:$E$56,2,FALSE)</f>
        <v>JMN</v>
      </c>
      <c r="F2075" s="48" t="str">
        <f t="shared" si="545"/>
        <v>SSA JMN</v>
      </c>
      <c r="G2075" s="48" t="str">
        <f t="shared" si="546"/>
        <v xml:space="preserve">	SSA JMN</v>
      </c>
      <c r="H2075" s="20">
        <v>2066</v>
      </c>
      <c r="I2075" t="s">
        <v>17856</v>
      </c>
      <c r="J2075" t="s">
        <v>6260</v>
      </c>
      <c r="K2075" t="s">
        <v>6275</v>
      </c>
      <c r="L2075" t="s">
        <v>6262</v>
      </c>
      <c r="M2075" t="s">
        <v>6263</v>
      </c>
      <c r="N2075" t="s">
        <v>17857</v>
      </c>
      <c r="O2075" t="s">
        <v>17858</v>
      </c>
      <c r="P2075" t="s">
        <v>6266</v>
      </c>
      <c r="Q2075" t="s">
        <v>6629</v>
      </c>
      <c r="R2075" t="s">
        <v>6630</v>
      </c>
      <c r="S2075" t="s">
        <v>6269</v>
      </c>
      <c r="T2075" t="s">
        <v>6394</v>
      </c>
      <c r="U2075" t="s">
        <v>6269</v>
      </c>
      <c r="V2075" t="s">
        <v>6271</v>
      </c>
      <c r="W2075" t="s">
        <v>17859</v>
      </c>
      <c r="X2075" t="s">
        <v>17860</v>
      </c>
      <c r="Y2075" t="s">
        <v>6269</v>
      </c>
      <c r="Z2075" s="48" t="str">
        <f t="shared" si="547"/>
        <v>SSA JMN-10.121.20.48-KHAREDI_1/5-10.121.20.47-Nana Vadala_2/5</v>
      </c>
      <c r="AA2075" s="48">
        <f t="shared" si="548"/>
        <v>14</v>
      </c>
      <c r="AB2075" s="48">
        <f t="shared" si="549"/>
        <v>26</v>
      </c>
      <c r="AC2075" s="48">
        <f t="shared" si="550"/>
        <v>14</v>
      </c>
      <c r="AD2075" s="48">
        <f t="shared" si="551"/>
        <v>22</v>
      </c>
      <c r="AE2075" s="48" t="str">
        <f t="shared" si="552"/>
        <v>10.121.20.47</v>
      </c>
      <c r="AF2075" s="42" t="str">
        <f t="shared" si="553"/>
        <v>10.121.20.48</v>
      </c>
      <c r="AG2075" s="7" t="str">
        <f t="shared" si="554"/>
        <v>Nana Vadala</v>
      </c>
      <c r="AH2075" s="7" t="str">
        <f t="shared" si="555"/>
        <v>Kharedi</v>
      </c>
      <c r="AI2075" s="7" t="str">
        <f t="shared" si="556"/>
        <v>S2P5</v>
      </c>
      <c r="AJ2075" s="7" t="str">
        <f t="shared" si="557"/>
        <v>S1P5</v>
      </c>
      <c r="AK2075" s="7" t="str">
        <f>IFERROR(VLOOKUP(Z2075,'PASTE-DL-ALARMS'!$Q$10:$W$2200,7,FALSE),"")</f>
        <v/>
      </c>
      <c r="AL2075" s="55" t="str">
        <f>IFERROR(VLOOKUP(Z2075,'PASTE-DL-ALARMS'!$Q$10:$W$2200,3,FALSE),"")</f>
        <v/>
      </c>
      <c r="AM2075" s="7" t="str">
        <f t="shared" si="558"/>
        <v>10.121.20.47_Nana Vadala_S2P5</v>
      </c>
      <c r="AN2075" s="55" t="str">
        <f t="shared" si="559"/>
        <v>10.121.20.48_Kharedi_S1P5</v>
      </c>
      <c r="AO2075" s="72" t="e">
        <f t="shared" ca="1" si="560"/>
        <v>#VALUE!</v>
      </c>
      <c r="AP2075" s="7" t="str">
        <f>IFERROR(VLOOKUP(Z2075,'PASTE-DL-ALARMS'!$Q$10:$Z$2800,8,FALSE),"")</f>
        <v/>
      </c>
    </row>
    <row r="2076" spans="1:42" x14ac:dyDescent="0.25">
      <c r="A2076" s="20"/>
      <c r="B2076" s="20"/>
      <c r="C2076" s="20" t="str">
        <f>IF(D2076="Critical",MAX($C$8:C2075)+1,"")</f>
        <v/>
      </c>
      <c r="D2076" s="20" t="str">
        <f t="shared" si="544"/>
        <v>-</v>
      </c>
      <c r="E2076" s="20" t="str">
        <f>VLOOKUP('PASTE-DOWN-DL'!F2076,'SSA-CODE'!$D$4:$E$56,2,FALSE)</f>
        <v>VDA</v>
      </c>
      <c r="F2076" s="48" t="str">
        <f t="shared" si="545"/>
        <v>SSA VDR</v>
      </c>
      <c r="G2076" s="48" t="str">
        <f t="shared" si="546"/>
        <v xml:space="preserve">	SSA VDR</v>
      </c>
      <c r="H2076" s="20">
        <v>2067</v>
      </c>
      <c r="I2076" t="s">
        <v>17861</v>
      </c>
      <c r="J2076" t="s">
        <v>6260</v>
      </c>
      <c r="K2076" t="s">
        <v>6275</v>
      </c>
      <c r="L2076" t="s">
        <v>6262</v>
      </c>
      <c r="M2076" t="s">
        <v>6263</v>
      </c>
      <c r="N2076" t="s">
        <v>17862</v>
      </c>
      <c r="O2076" t="s">
        <v>17863</v>
      </c>
      <c r="P2076" t="s">
        <v>6266</v>
      </c>
      <c r="Q2076" t="s">
        <v>6529</v>
      </c>
      <c r="R2076" t="s">
        <v>6279</v>
      </c>
      <c r="S2076" t="s">
        <v>17864</v>
      </c>
      <c r="T2076" t="s">
        <v>6313</v>
      </c>
      <c r="U2076" t="s">
        <v>17864</v>
      </c>
      <c r="V2076" t="s">
        <v>6271</v>
      </c>
      <c r="W2076" t="s">
        <v>17865</v>
      </c>
      <c r="X2076" t="s">
        <v>17866</v>
      </c>
      <c r="Y2076" t="s">
        <v>6269</v>
      </c>
      <c r="Z2076" s="48" t="str">
        <f t="shared" si="547"/>
        <v>SSA VDR-10.121.99.172-JABHUVA_1/5-10.121.99.149-RAVI PARK MANEJA_4/2</v>
      </c>
      <c r="AA2076" s="48">
        <f t="shared" si="548"/>
        <v>15</v>
      </c>
      <c r="AB2076" s="48">
        <f t="shared" si="549"/>
        <v>27</v>
      </c>
      <c r="AC2076" s="48">
        <f t="shared" si="550"/>
        <v>15</v>
      </c>
      <c r="AD2076" s="48">
        <f t="shared" si="551"/>
        <v>32</v>
      </c>
      <c r="AE2076" s="48" t="str">
        <f t="shared" si="552"/>
        <v>10.121.99.172</v>
      </c>
      <c r="AF2076" s="42" t="str">
        <f t="shared" si="553"/>
        <v>10.121.99.149</v>
      </c>
      <c r="AG2076" s="7" t="str">
        <f t="shared" si="554"/>
        <v>GEB JAMBUVA</v>
      </c>
      <c r="AH2076" s="7" t="str">
        <f t="shared" si="555"/>
        <v>RAVI PARK MANEJA</v>
      </c>
      <c r="AI2076" s="7" t="str">
        <f t="shared" si="556"/>
        <v>S1P5</v>
      </c>
      <c r="AJ2076" s="7" t="str">
        <f t="shared" si="557"/>
        <v>S4P2</v>
      </c>
      <c r="AK2076" s="7" t="str">
        <f>IFERROR(VLOOKUP(Z2076,'PASTE-DL-ALARMS'!$Q$10:$W$2200,7,FALSE),"")</f>
        <v/>
      </c>
      <c r="AL2076" s="55" t="str">
        <f>IFERROR(VLOOKUP(Z2076,'PASTE-DL-ALARMS'!$Q$10:$W$2200,3,FALSE),"")</f>
        <v/>
      </c>
      <c r="AM2076" s="7" t="str">
        <f t="shared" si="558"/>
        <v>10.121.99.172_GEB JAMBUVA_S1P5</v>
      </c>
      <c r="AN2076" s="55" t="str">
        <f t="shared" si="559"/>
        <v>10.121.99.149_RAVI PARK MANEJA_S4P2</v>
      </c>
      <c r="AO2076" s="72" t="e">
        <f t="shared" ca="1" si="560"/>
        <v>#VALUE!</v>
      </c>
      <c r="AP2076" s="7" t="str">
        <f>IFERROR(VLOOKUP(Z2076,'PASTE-DL-ALARMS'!$Q$10:$Z$2800,8,FALSE),"")</f>
        <v/>
      </c>
    </row>
    <row r="2077" spans="1:42" x14ac:dyDescent="0.25">
      <c r="A2077" s="20"/>
      <c r="B2077" s="20"/>
      <c r="C2077" s="20" t="str">
        <f>IF(D2077="Critical",MAX($C$8:C2076)+1,"")</f>
        <v/>
      </c>
      <c r="D2077" s="20" t="str">
        <f t="shared" si="544"/>
        <v>-</v>
      </c>
      <c r="E2077" s="20" t="str">
        <f>VLOOKUP('PASTE-DOWN-DL'!F2077,'SSA-CODE'!$D$4:$E$56,2,FALSE)</f>
        <v>BUJ</v>
      </c>
      <c r="F2077" s="48" t="str">
        <f t="shared" si="545"/>
        <v>SSA Buj</v>
      </c>
      <c r="G2077" s="48" t="str">
        <f t="shared" si="546"/>
        <v xml:space="preserve">	SSA Buj</v>
      </c>
      <c r="H2077" s="20">
        <v>2068</v>
      </c>
      <c r="I2077" t="s">
        <v>17867</v>
      </c>
      <c r="J2077" t="s">
        <v>6260</v>
      </c>
      <c r="K2077" t="s">
        <v>6275</v>
      </c>
      <c r="L2077" t="s">
        <v>6262</v>
      </c>
      <c r="M2077" t="s">
        <v>6263</v>
      </c>
      <c r="N2077" t="s">
        <v>17868</v>
      </c>
      <c r="O2077" t="s">
        <v>17869</v>
      </c>
      <c r="P2077" t="s">
        <v>6266</v>
      </c>
      <c r="Q2077" t="s">
        <v>6368</v>
      </c>
      <c r="R2077" t="s">
        <v>6279</v>
      </c>
      <c r="S2077" t="s">
        <v>16997</v>
      </c>
      <c r="T2077" t="s">
        <v>6313</v>
      </c>
      <c r="U2077" t="s">
        <v>16997</v>
      </c>
      <c r="V2077" t="s">
        <v>6271</v>
      </c>
      <c r="W2077" t="s">
        <v>17870</v>
      </c>
      <c r="X2077" t="s">
        <v>17871</v>
      </c>
      <c r="Y2077" t="s">
        <v>6269</v>
      </c>
      <c r="Z2077" s="48" t="str">
        <f t="shared" si="547"/>
        <v>SSA Buj-10.121.96.174-VITHON_1/5-10.121.96.131-Devisar_3/5</v>
      </c>
      <c r="AA2077" s="48">
        <f t="shared" si="548"/>
        <v>15</v>
      </c>
      <c r="AB2077" s="48">
        <f t="shared" si="549"/>
        <v>23</v>
      </c>
      <c r="AC2077" s="48">
        <f t="shared" si="550"/>
        <v>15</v>
      </c>
      <c r="AD2077" s="48">
        <f t="shared" si="551"/>
        <v>22</v>
      </c>
      <c r="AE2077" s="48" t="str">
        <f t="shared" si="552"/>
        <v>10.121.96.131</v>
      </c>
      <c r="AF2077" s="42" t="str">
        <f t="shared" si="553"/>
        <v>10.121.96.174</v>
      </c>
      <c r="AG2077" s="7" t="str">
        <f t="shared" si="554"/>
        <v>Devisar</v>
      </c>
      <c r="AH2077" s="7" t="str">
        <f t="shared" si="555"/>
        <v>VITHON</v>
      </c>
      <c r="AI2077" s="7" t="str">
        <f t="shared" si="556"/>
        <v>S3P5</v>
      </c>
      <c r="AJ2077" s="7" t="str">
        <f t="shared" si="557"/>
        <v>S1P5</v>
      </c>
      <c r="AK2077" s="7" t="str">
        <f>IFERROR(VLOOKUP(Z2077,'PASTE-DL-ALARMS'!$Q$10:$W$2200,7,FALSE),"")</f>
        <v/>
      </c>
      <c r="AL2077" s="55" t="str">
        <f>IFERROR(VLOOKUP(Z2077,'PASTE-DL-ALARMS'!$Q$10:$W$2200,3,FALSE),"")</f>
        <v/>
      </c>
      <c r="AM2077" s="7" t="str">
        <f t="shared" si="558"/>
        <v>10.121.96.131_Devisar_S3P5</v>
      </c>
      <c r="AN2077" s="55" t="str">
        <f t="shared" si="559"/>
        <v>10.121.96.174_VITHON_S1P5</v>
      </c>
      <c r="AO2077" s="72" t="e">
        <f t="shared" ca="1" si="560"/>
        <v>#VALUE!</v>
      </c>
      <c r="AP2077" s="7" t="str">
        <f>IFERROR(VLOOKUP(Z2077,'PASTE-DL-ALARMS'!$Q$10:$Z$2800,8,FALSE),"")</f>
        <v/>
      </c>
    </row>
    <row r="2078" spans="1:42" x14ac:dyDescent="0.25">
      <c r="A2078" s="20"/>
      <c r="B2078" s="20"/>
      <c r="C2078" s="20" t="str">
        <f>IF(D2078="Critical",MAX($C$8:C2077)+1,"")</f>
        <v/>
      </c>
      <c r="D2078" s="20" t="str">
        <f t="shared" si="544"/>
        <v>-</v>
      </c>
      <c r="E2078" s="20" t="str">
        <f>VLOOKUP('PASTE-DOWN-DL'!F2078,'SSA-CODE'!$D$4:$E$56,2,FALSE)</f>
        <v>AMR</v>
      </c>
      <c r="F2078" s="48" t="str">
        <f t="shared" si="545"/>
        <v>SSA AMR</v>
      </c>
      <c r="G2078" s="48" t="str">
        <f t="shared" si="546"/>
        <v xml:space="preserve">	SSA AMR</v>
      </c>
      <c r="H2078" s="20">
        <v>2069</v>
      </c>
      <c r="I2078" t="s">
        <v>17872</v>
      </c>
      <c r="J2078" t="s">
        <v>6260</v>
      </c>
      <c r="K2078" t="s">
        <v>6261</v>
      </c>
      <c r="L2078" t="s">
        <v>6262</v>
      </c>
      <c r="M2078" t="s">
        <v>6263</v>
      </c>
      <c r="N2078" t="s">
        <v>17873</v>
      </c>
      <c r="O2078" t="s">
        <v>17874</v>
      </c>
      <c r="P2078" t="s">
        <v>6266</v>
      </c>
      <c r="Q2078" t="s">
        <v>6850</v>
      </c>
      <c r="R2078" t="s">
        <v>6851</v>
      </c>
      <c r="S2078" t="s">
        <v>17875</v>
      </c>
      <c r="T2078" t="s">
        <v>6313</v>
      </c>
      <c r="U2078" t="s">
        <v>7199</v>
      </c>
      <c r="V2078" t="s">
        <v>6271</v>
      </c>
      <c r="W2078" t="s">
        <v>17876</v>
      </c>
      <c r="X2078" t="s">
        <v>17877</v>
      </c>
      <c r="Y2078" t="s">
        <v>6269</v>
      </c>
      <c r="Z2078" s="48" t="str">
        <f t="shared" si="547"/>
        <v>SSA AMR-10.121.96.3-AMBARDI_3/1-10.121.69.14-BADHADA_4/1</v>
      </c>
      <c r="AA2078" s="48">
        <f t="shared" si="548"/>
        <v>14</v>
      </c>
      <c r="AB2078" s="48">
        <f t="shared" si="549"/>
        <v>22</v>
      </c>
      <c r="AC2078" s="48">
        <f t="shared" si="550"/>
        <v>13</v>
      </c>
      <c r="AD2078" s="48">
        <f t="shared" si="551"/>
        <v>21</v>
      </c>
      <c r="AE2078" s="48" t="str">
        <f t="shared" si="552"/>
        <v>10.121.96.32</v>
      </c>
      <c r="AF2078" s="42" t="str">
        <f t="shared" si="553"/>
        <v>10.121.96.3</v>
      </c>
      <c r="AG2078" s="7" t="str">
        <f t="shared" si="554"/>
        <v>BADHADA</v>
      </c>
      <c r="AH2078" s="7" t="str">
        <f t="shared" si="555"/>
        <v>AMBARDI</v>
      </c>
      <c r="AI2078" s="7" t="str">
        <f t="shared" si="556"/>
        <v>S4P1</v>
      </c>
      <c r="AJ2078" s="7" t="str">
        <f t="shared" si="557"/>
        <v>S3P1</v>
      </c>
      <c r="AK2078" s="7" t="str">
        <f>IFERROR(VLOOKUP(Z2078,'PASTE-DL-ALARMS'!$Q$10:$W$2200,7,FALSE),"")</f>
        <v/>
      </c>
      <c r="AL2078" s="55" t="str">
        <f>IFERROR(VLOOKUP(Z2078,'PASTE-DL-ALARMS'!$Q$10:$W$2200,3,FALSE),"")</f>
        <v/>
      </c>
      <c r="AM2078" s="7" t="str">
        <f t="shared" si="558"/>
        <v>10.121.96.32_BADHADA_S4P1</v>
      </c>
      <c r="AN2078" s="55" t="str">
        <f t="shared" si="559"/>
        <v>10.121.96.3_AMBARDI_S3P1</v>
      </c>
      <c r="AO2078" s="72" t="e">
        <f t="shared" ca="1" si="560"/>
        <v>#VALUE!</v>
      </c>
      <c r="AP2078" s="7" t="str">
        <f>IFERROR(VLOOKUP(Z2078,'PASTE-DL-ALARMS'!$Q$10:$Z$2800,8,FALSE),"")</f>
        <v/>
      </c>
    </row>
    <row r="2079" spans="1:42" x14ac:dyDescent="0.25">
      <c r="A2079" s="20"/>
      <c r="B2079" s="20"/>
      <c r="C2079" s="20" t="str">
        <f>IF(D2079="Critical",MAX($C$8:C2078)+1,"")</f>
        <v/>
      </c>
      <c r="D2079" s="20" t="str">
        <f t="shared" si="544"/>
        <v>-</v>
      </c>
      <c r="E2079" s="20" t="str">
        <f>VLOOKUP('PASTE-DOWN-DL'!F2079,'SSA-CODE'!$D$4:$E$56,2,FALSE)</f>
        <v>WTR RJ</v>
      </c>
      <c r="F2079" s="48" t="str">
        <f t="shared" si="545"/>
        <v>WTR RJ</v>
      </c>
      <c r="G2079" s="48" t="str">
        <f t="shared" si="546"/>
        <v xml:space="preserve">	WTR RJ</v>
      </c>
      <c r="H2079" s="20">
        <v>2070</v>
      </c>
      <c r="I2079" t="s">
        <v>17878</v>
      </c>
      <c r="J2079" t="s">
        <v>6260</v>
      </c>
      <c r="K2079" t="s">
        <v>6261</v>
      </c>
      <c r="L2079" t="s">
        <v>6262</v>
      </c>
      <c r="M2079" t="s">
        <v>6263</v>
      </c>
      <c r="N2079" t="s">
        <v>17879</v>
      </c>
      <c r="O2079" t="s">
        <v>17880</v>
      </c>
      <c r="P2079" t="s">
        <v>6266</v>
      </c>
      <c r="Q2079" t="s">
        <v>6369</v>
      </c>
      <c r="R2079" t="s">
        <v>6279</v>
      </c>
      <c r="S2079" t="s">
        <v>6269</v>
      </c>
      <c r="T2079" t="s">
        <v>6270</v>
      </c>
      <c r="U2079" t="s">
        <v>6269</v>
      </c>
      <c r="V2079" t="s">
        <v>6271</v>
      </c>
      <c r="W2079" t="s">
        <v>17881</v>
      </c>
      <c r="X2079" t="s">
        <v>17882</v>
      </c>
      <c r="Y2079" t="s">
        <v>6269</v>
      </c>
      <c r="Z2079" s="48" t="str">
        <f t="shared" si="547"/>
        <v>WTR RJ-10.121.68.203-TN725B_KALVAD_S6P1-10.121.68.193-TN725B_JAMNAGAR _S5P1</v>
      </c>
      <c r="AA2079" s="48">
        <f t="shared" si="548"/>
        <v>15</v>
      </c>
      <c r="AB2079" s="48">
        <f t="shared" si="549"/>
        <v>23</v>
      </c>
      <c r="AC2079" s="48">
        <f t="shared" si="550"/>
        <v>15</v>
      </c>
      <c r="AD2079" s="48">
        <f t="shared" si="551"/>
        <v>28</v>
      </c>
      <c r="AE2079" s="48" t="str">
        <f t="shared" si="552"/>
        <v>10.121.68.203</v>
      </c>
      <c r="AF2079" s="42" t="str">
        <f t="shared" si="553"/>
        <v>10.121.68.193</v>
      </c>
      <c r="AG2079" s="7" t="str">
        <f t="shared" si="554"/>
        <v>KALAWAD</v>
      </c>
      <c r="AH2079" s="7" t="str">
        <f t="shared" si="555"/>
        <v>JAMNAGAR GNE</v>
      </c>
      <c r="AI2079" s="7" t="str">
        <f t="shared" si="556"/>
        <v>S6P1</v>
      </c>
      <c r="AJ2079" s="7" t="str">
        <f t="shared" si="557"/>
        <v>S5P1</v>
      </c>
      <c r="AK2079" s="7" t="str">
        <f>IFERROR(VLOOKUP(Z2079,'PASTE-DL-ALARMS'!$Q$10:$W$2200,7,FALSE),"")</f>
        <v/>
      </c>
      <c r="AL2079" s="55" t="str">
        <f>IFERROR(VLOOKUP(Z2079,'PASTE-DL-ALARMS'!$Q$10:$W$2200,3,FALSE),"")</f>
        <v/>
      </c>
      <c r="AM2079" s="7" t="str">
        <f t="shared" si="558"/>
        <v>10.121.68.203_KALAWAD_S6P1</v>
      </c>
      <c r="AN2079" s="55" t="str">
        <f t="shared" si="559"/>
        <v>10.121.68.193_JAMNAGAR GNE_S5P1</v>
      </c>
      <c r="AO2079" s="72" t="e">
        <f t="shared" ca="1" si="560"/>
        <v>#VALUE!</v>
      </c>
      <c r="AP2079" s="7" t="str">
        <f>IFERROR(VLOOKUP(Z2079,'PASTE-DL-ALARMS'!$Q$10:$Z$2800,8,FALSE),"")</f>
        <v/>
      </c>
    </row>
    <row r="2080" spans="1:42" x14ac:dyDescent="0.25">
      <c r="A2080" s="20"/>
      <c r="B2080" s="20"/>
      <c r="C2080" s="20" t="str">
        <f>IF(D2080="Critical",MAX($C$8:C2079)+1,"")</f>
        <v/>
      </c>
      <c r="D2080" s="20" t="str">
        <f t="shared" si="544"/>
        <v>-</v>
      </c>
      <c r="E2080" s="20" t="str">
        <f>VLOOKUP('PASTE-DOWN-DL'!F2080,'SSA-CODE'!$D$4:$E$56,2,FALSE)</f>
        <v>BCH</v>
      </c>
      <c r="F2080" s="48" t="str">
        <f t="shared" si="545"/>
        <v>SSA BCH</v>
      </c>
      <c r="G2080" s="48" t="str">
        <f t="shared" si="546"/>
        <v xml:space="preserve">	SSA BCH</v>
      </c>
      <c r="H2080" s="20">
        <v>2071</v>
      </c>
      <c r="I2080" t="s">
        <v>17883</v>
      </c>
      <c r="J2080" t="s">
        <v>6466</v>
      </c>
      <c r="K2080" t="s">
        <v>6275</v>
      </c>
      <c r="L2080" t="s">
        <v>6262</v>
      </c>
      <c r="M2080" t="s">
        <v>6263</v>
      </c>
      <c r="N2080" t="s">
        <v>17884</v>
      </c>
      <c r="O2080" t="s">
        <v>17885</v>
      </c>
      <c r="P2080" t="s">
        <v>6266</v>
      </c>
      <c r="Q2080" t="s">
        <v>6776</v>
      </c>
      <c r="R2080" t="s">
        <v>6279</v>
      </c>
      <c r="S2080" t="s">
        <v>17886</v>
      </c>
      <c r="T2080" t="s">
        <v>6800</v>
      </c>
      <c r="U2080" t="s">
        <v>7400</v>
      </c>
      <c r="V2080" t="s">
        <v>6271</v>
      </c>
      <c r="W2080" t="s">
        <v>17887</v>
      </c>
      <c r="X2080" t="s">
        <v>17888</v>
      </c>
      <c r="Y2080" t="s">
        <v>6269</v>
      </c>
      <c r="Z2080" s="48" t="str">
        <f t="shared" si="547"/>
        <v>SSA BCH-10.121.24.193-Bharuch TE_B2 / S3P8 To 10.121.16.1_WTR_Bharuch City_B2 /S3P10</v>
      </c>
      <c r="AA2080" s="48">
        <f t="shared" si="548"/>
        <v>15</v>
      </c>
      <c r="AB2080" s="48">
        <f t="shared" si="549"/>
        <v>31</v>
      </c>
      <c r="AC2080" s="48">
        <f t="shared" si="550"/>
        <v>13</v>
      </c>
      <c r="AD2080" s="48">
        <f t="shared" si="551"/>
        <v>26</v>
      </c>
      <c r="AE2080" s="48" t="str">
        <f t="shared" si="552"/>
        <v>10.121.24.193</v>
      </c>
      <c r="AF2080" s="42" t="str">
        <f t="shared" si="553"/>
        <v>10.121.16.1</v>
      </c>
      <c r="AG2080" s="7" t="str">
        <f t="shared" si="554"/>
        <v>Bharuch TE(GNE)</v>
      </c>
      <c r="AH2080" s="7" t="str">
        <f t="shared" si="555"/>
        <v>Bharuch City</v>
      </c>
      <c r="AI2080" s="7" t="str">
        <f t="shared" si="556"/>
        <v>S3P8</v>
      </c>
      <c r="AJ2080" s="7" t="str">
        <f t="shared" si="557"/>
        <v>S3P10</v>
      </c>
      <c r="AK2080" s="7" t="str">
        <f>IFERROR(VLOOKUP(Z2080,'PASTE-DL-ALARMS'!$Q$10:$W$2200,7,FALSE),"")</f>
        <v/>
      </c>
      <c r="AL2080" s="55" t="str">
        <f>IFERROR(VLOOKUP(Z2080,'PASTE-DL-ALARMS'!$Q$10:$W$2200,3,FALSE),"")</f>
        <v/>
      </c>
      <c r="AM2080" s="7" t="str">
        <f t="shared" si="558"/>
        <v>10.121.24.193_Bharuch TE(GNE)_S3P8</v>
      </c>
      <c r="AN2080" s="55" t="str">
        <f t="shared" si="559"/>
        <v>10.121.16.1_Bharuch City_S3P10</v>
      </c>
      <c r="AO2080" s="72" t="e">
        <f t="shared" ca="1" si="560"/>
        <v>#VALUE!</v>
      </c>
      <c r="AP2080" s="7" t="str">
        <f>IFERROR(VLOOKUP(Z2080,'PASTE-DL-ALARMS'!$Q$10:$Z$2800,8,FALSE),"")</f>
        <v/>
      </c>
    </row>
    <row r="2081" spans="1:42" x14ac:dyDescent="0.25">
      <c r="A2081" s="20"/>
      <c r="B2081" s="20"/>
      <c r="C2081" s="20" t="str">
        <f>IF(D2081="Critical",MAX($C$8:C2080)+1,"")</f>
        <v/>
      </c>
      <c r="D2081" s="20" t="str">
        <f t="shared" si="544"/>
        <v>-</v>
      </c>
      <c r="E2081" s="20" t="str">
        <f>VLOOKUP('PASTE-DOWN-DL'!F2081,'SSA-CODE'!$D$4:$E$56,2,FALSE)</f>
        <v>NDD</v>
      </c>
      <c r="F2081" s="48" t="str">
        <f t="shared" si="545"/>
        <v>SSA NAD</v>
      </c>
      <c r="G2081" s="48" t="str">
        <f t="shared" si="546"/>
        <v xml:space="preserve">	SSA NAD</v>
      </c>
      <c r="H2081" s="20">
        <v>2072</v>
      </c>
      <c r="I2081" t="s">
        <v>17889</v>
      </c>
      <c r="J2081" t="s">
        <v>6466</v>
      </c>
      <c r="K2081" t="s">
        <v>6275</v>
      </c>
      <c r="L2081" t="s">
        <v>6262</v>
      </c>
      <c r="M2081" t="s">
        <v>6263</v>
      </c>
      <c r="N2081" t="s">
        <v>17890</v>
      </c>
      <c r="O2081" t="s">
        <v>17891</v>
      </c>
      <c r="P2081" t="s">
        <v>6266</v>
      </c>
      <c r="Q2081" t="s">
        <v>7354</v>
      </c>
      <c r="R2081" t="s">
        <v>6279</v>
      </c>
      <c r="S2081" t="s">
        <v>17892</v>
      </c>
      <c r="T2081" t="s">
        <v>6313</v>
      </c>
      <c r="U2081" t="s">
        <v>17892</v>
      </c>
      <c r="V2081" t="s">
        <v>6271</v>
      </c>
      <c r="W2081" t="s">
        <v>17893</v>
      </c>
      <c r="X2081" t="s">
        <v>17894</v>
      </c>
      <c r="Y2081" t="s">
        <v>6269</v>
      </c>
      <c r="Z2081" s="48" t="str">
        <f t="shared" si="547"/>
        <v>SSA NAD-10.121.16.234-Anand2_5/8-10.121.24.225-ANAND(GNE)_5/8</v>
      </c>
      <c r="AA2081" s="48">
        <f t="shared" si="548"/>
        <v>15</v>
      </c>
      <c r="AB2081" s="48">
        <f t="shared" si="549"/>
        <v>22</v>
      </c>
      <c r="AC2081" s="48">
        <f t="shared" si="550"/>
        <v>15</v>
      </c>
      <c r="AD2081" s="48">
        <f t="shared" si="551"/>
        <v>26</v>
      </c>
      <c r="AE2081" s="48" t="str">
        <f t="shared" si="552"/>
        <v>10.121.16.234</v>
      </c>
      <c r="AF2081" s="42" t="str">
        <f t="shared" si="553"/>
        <v>10.121.24.225</v>
      </c>
      <c r="AG2081" s="7" t="str">
        <f t="shared" si="554"/>
        <v>Anand2</v>
      </c>
      <c r="AH2081" s="7" t="str">
        <f t="shared" si="555"/>
        <v>ANAND(GNE)</v>
      </c>
      <c r="AI2081" s="7" t="str">
        <f t="shared" si="556"/>
        <v>S5P8</v>
      </c>
      <c r="AJ2081" s="7" t="str">
        <f t="shared" si="557"/>
        <v>S5P8</v>
      </c>
      <c r="AK2081" s="7" t="str">
        <f>IFERROR(VLOOKUP(Z2081,'PASTE-DL-ALARMS'!$Q$10:$W$2200,7,FALSE),"")</f>
        <v/>
      </c>
      <c r="AL2081" s="55" t="str">
        <f>IFERROR(VLOOKUP(Z2081,'PASTE-DL-ALARMS'!$Q$10:$W$2200,3,FALSE),"")</f>
        <v/>
      </c>
      <c r="AM2081" s="7" t="str">
        <f t="shared" si="558"/>
        <v>10.121.16.234_Anand2_S5P8</v>
      </c>
      <c r="AN2081" s="55" t="str">
        <f t="shared" si="559"/>
        <v>10.121.24.225_ANAND(GNE)_S5P8</v>
      </c>
      <c r="AO2081" s="72" t="e">
        <f t="shared" ca="1" si="560"/>
        <v>#VALUE!</v>
      </c>
      <c r="AP2081" s="7" t="str">
        <f>IFERROR(VLOOKUP(Z2081,'PASTE-DL-ALARMS'!$Q$10:$Z$2800,8,FALSE),"")</f>
        <v/>
      </c>
    </row>
    <row r="2082" spans="1:42" x14ac:dyDescent="0.25">
      <c r="A2082" s="20"/>
      <c r="B2082" s="20"/>
      <c r="C2082" s="20" t="str">
        <f>IF(D2082="Critical",MAX($C$8:C2081)+1,"")</f>
        <v/>
      </c>
      <c r="D2082" s="20" t="str">
        <f t="shared" si="544"/>
        <v>-</v>
      </c>
      <c r="E2082" s="20" t="str">
        <f>VLOOKUP('PASTE-DOWN-DL'!F2082,'SSA-CODE'!$D$4:$E$56,2,FALSE)</f>
        <v>AHD</v>
      </c>
      <c r="F2082" s="48" t="str">
        <f t="shared" si="545"/>
        <v>SSA AM</v>
      </c>
      <c r="G2082" s="48" t="str">
        <f t="shared" si="546"/>
        <v xml:space="preserve">	SSA AM</v>
      </c>
      <c r="H2082" s="20">
        <v>2073</v>
      </c>
      <c r="I2082" t="s">
        <v>17895</v>
      </c>
      <c r="J2082" t="s">
        <v>6260</v>
      </c>
      <c r="K2082" t="s">
        <v>6275</v>
      </c>
      <c r="L2082" t="s">
        <v>6262</v>
      </c>
      <c r="M2082" t="s">
        <v>6263</v>
      </c>
      <c r="N2082" t="s">
        <v>17896</v>
      </c>
      <c r="O2082" t="s">
        <v>17897</v>
      </c>
      <c r="P2082" t="s">
        <v>6266</v>
      </c>
      <c r="Q2082" t="s">
        <v>6608</v>
      </c>
      <c r="R2082" t="s">
        <v>6279</v>
      </c>
      <c r="S2082" t="s">
        <v>17898</v>
      </c>
      <c r="T2082" t="s">
        <v>6770</v>
      </c>
      <c r="U2082" t="s">
        <v>17898</v>
      </c>
      <c r="V2082" t="s">
        <v>6271</v>
      </c>
      <c r="W2082" t="s">
        <v>17899</v>
      </c>
      <c r="X2082" t="s">
        <v>6488</v>
      </c>
      <c r="Y2082" t="s">
        <v>6269</v>
      </c>
      <c r="Z2082" s="48" t="str">
        <f t="shared" si="547"/>
        <v>SSA AM-10.121.18.248-SECTOR-28 B2_5/5-10.121.18.106-AIRFORCE27 A1_2/5</v>
      </c>
      <c r="AA2082" s="48">
        <f t="shared" si="548"/>
        <v>15</v>
      </c>
      <c r="AB2082" s="48">
        <f t="shared" si="549"/>
        <v>26</v>
      </c>
      <c r="AC2082" s="48">
        <f t="shared" si="550"/>
        <v>15</v>
      </c>
      <c r="AD2082" s="48">
        <f t="shared" si="551"/>
        <v>26</v>
      </c>
      <c r="AE2082" s="48" t="str">
        <f t="shared" si="552"/>
        <v>10.121.18.248</v>
      </c>
      <c r="AF2082" s="42" t="str">
        <f t="shared" si="553"/>
        <v>10.121.18.106</v>
      </c>
      <c r="AG2082" s="7" t="str">
        <f t="shared" si="554"/>
        <v>SECTOR -28</v>
      </c>
      <c r="AH2082" s="7" t="str">
        <f t="shared" si="555"/>
        <v>AIRFORCE27</v>
      </c>
      <c r="AI2082" s="7" t="str">
        <f t="shared" si="556"/>
        <v>S5P5</v>
      </c>
      <c r="AJ2082" s="7" t="str">
        <f t="shared" si="557"/>
        <v>S2P5</v>
      </c>
      <c r="AK2082" s="7" t="str">
        <f>IFERROR(VLOOKUP(Z2082,'PASTE-DL-ALARMS'!$Q$10:$W$2200,7,FALSE),"")</f>
        <v/>
      </c>
      <c r="AL2082" s="55" t="str">
        <f>IFERROR(VLOOKUP(Z2082,'PASTE-DL-ALARMS'!$Q$10:$W$2200,3,FALSE),"")</f>
        <v/>
      </c>
      <c r="AM2082" s="7" t="str">
        <f t="shared" si="558"/>
        <v>10.121.18.248_SECTOR -28_S5P5</v>
      </c>
      <c r="AN2082" s="55" t="str">
        <f t="shared" si="559"/>
        <v>10.121.18.106_AIRFORCE27_S2P5</v>
      </c>
      <c r="AO2082" s="72" t="e">
        <f t="shared" ca="1" si="560"/>
        <v>#VALUE!</v>
      </c>
      <c r="AP2082" s="7" t="str">
        <f>IFERROR(VLOOKUP(Z2082,'PASTE-DL-ALARMS'!$Q$10:$Z$2800,8,FALSE),"")</f>
        <v/>
      </c>
    </row>
    <row r="2083" spans="1:42" x14ac:dyDescent="0.25">
      <c r="A2083" s="20"/>
      <c r="B2083" s="20"/>
      <c r="C2083" s="20" t="str">
        <f>IF(D2083="Critical",MAX($C$8:C2082)+1,"")</f>
        <v/>
      </c>
      <c r="D2083" s="20" t="str">
        <f t="shared" si="544"/>
        <v>-</v>
      </c>
      <c r="E2083" s="20" t="str">
        <f>VLOOKUP('PASTE-DOWN-DL'!F2083,'SSA-CODE'!$D$4:$E$56,2,FALSE)</f>
        <v>WTR RJ</v>
      </c>
      <c r="F2083" s="48" t="str">
        <f t="shared" si="545"/>
        <v>WTR RJ</v>
      </c>
      <c r="G2083" s="48" t="str">
        <f t="shared" si="546"/>
        <v xml:space="preserve">	WTR RJ</v>
      </c>
      <c r="H2083" s="20">
        <v>2074</v>
      </c>
      <c r="I2083" t="s">
        <v>17900</v>
      </c>
      <c r="J2083" t="s">
        <v>6260</v>
      </c>
      <c r="K2083" t="s">
        <v>6275</v>
      </c>
      <c r="L2083" t="s">
        <v>6262</v>
      </c>
      <c r="M2083" t="s">
        <v>6263</v>
      </c>
      <c r="N2083" t="s">
        <v>17901</v>
      </c>
      <c r="O2083" t="s">
        <v>17902</v>
      </c>
      <c r="P2083" t="s">
        <v>6266</v>
      </c>
      <c r="Q2083" t="s">
        <v>7341</v>
      </c>
      <c r="R2083" t="s">
        <v>6279</v>
      </c>
      <c r="S2083" t="s">
        <v>10952</v>
      </c>
      <c r="T2083" t="s">
        <v>6313</v>
      </c>
      <c r="U2083" t="s">
        <v>10952</v>
      </c>
      <c r="V2083" t="s">
        <v>6271</v>
      </c>
      <c r="W2083" t="s">
        <v>17903</v>
      </c>
      <c r="X2083" t="s">
        <v>17904</v>
      </c>
      <c r="Y2083" t="s">
        <v>6269</v>
      </c>
      <c r="Z2083" s="48" t="str">
        <f t="shared" si="547"/>
        <v>WTR RJ-10.121.97.193-JUNAGADH_JR2_6/5-10.121.17.137-RAJKOT KR_2_5/2_(MPLS_DL_2)</v>
      </c>
      <c r="AA2083" s="48">
        <f t="shared" si="548"/>
        <v>15</v>
      </c>
      <c r="AB2083" s="48">
        <f t="shared" si="549"/>
        <v>28</v>
      </c>
      <c r="AC2083" s="48">
        <f t="shared" si="550"/>
        <v>14</v>
      </c>
      <c r="AD2083" s="48">
        <f t="shared" si="551"/>
        <v>24</v>
      </c>
      <c r="AE2083" s="48" t="str">
        <f t="shared" si="552"/>
        <v>10.121.97.193</v>
      </c>
      <c r="AF2083" s="42" t="str">
        <f t="shared" si="553"/>
        <v>10.121.17.27</v>
      </c>
      <c r="AG2083" s="7" t="str">
        <f t="shared" si="554"/>
        <v>JUNAGADH JR2</v>
      </c>
      <c r="AH2083" s="7" t="str">
        <f t="shared" si="555"/>
        <v>RAJKOT KR</v>
      </c>
      <c r="AI2083" s="7" t="str">
        <f t="shared" si="556"/>
        <v>S6P5</v>
      </c>
      <c r="AJ2083" s="7" t="str">
        <f t="shared" si="557"/>
        <v>S5P2</v>
      </c>
      <c r="AK2083" s="7" t="str">
        <f>IFERROR(VLOOKUP(Z2083,'PASTE-DL-ALARMS'!$Q$10:$W$2200,7,FALSE),"")</f>
        <v/>
      </c>
      <c r="AL2083" s="55" t="str">
        <f>IFERROR(VLOOKUP(Z2083,'PASTE-DL-ALARMS'!$Q$10:$W$2200,3,FALSE),"")</f>
        <v/>
      </c>
      <c r="AM2083" s="7" t="str">
        <f t="shared" si="558"/>
        <v>10.121.97.193_JUNAGADH JR2_S6P5</v>
      </c>
      <c r="AN2083" s="55" t="str">
        <f t="shared" si="559"/>
        <v>10.121.17.27_RAJKOT KR_S5P2</v>
      </c>
      <c r="AO2083" s="72" t="e">
        <f t="shared" ca="1" si="560"/>
        <v>#VALUE!</v>
      </c>
      <c r="AP2083" s="7" t="str">
        <f>IFERROR(VLOOKUP(Z2083,'PASTE-DL-ALARMS'!$Q$10:$Z$2800,8,FALSE),"")</f>
        <v/>
      </c>
    </row>
    <row r="2084" spans="1:42" x14ac:dyDescent="0.25">
      <c r="A2084" s="20"/>
      <c r="B2084" s="20"/>
      <c r="C2084" s="20" t="str">
        <f>IF(D2084="Critical",MAX($C$8:C2083)+1,"")</f>
        <v/>
      </c>
      <c r="D2084" s="20" t="str">
        <f t="shared" si="544"/>
        <v>-</v>
      </c>
      <c r="E2084" s="20" t="str">
        <f>VLOOKUP('PASTE-DOWN-DL'!F2084,'SSA-CODE'!$D$4:$E$56,2,FALSE)</f>
        <v>WTR AM</v>
      </c>
      <c r="F2084" s="48" t="str">
        <f t="shared" si="545"/>
        <v>WTR AM</v>
      </c>
      <c r="G2084" s="48" t="str">
        <f t="shared" si="546"/>
        <v xml:space="preserve">	WTR AM</v>
      </c>
      <c r="H2084" s="20">
        <v>2075</v>
      </c>
      <c r="I2084" t="s">
        <v>17905</v>
      </c>
      <c r="J2084" t="s">
        <v>6466</v>
      </c>
      <c r="K2084" t="s">
        <v>6275</v>
      </c>
      <c r="L2084" t="s">
        <v>6262</v>
      </c>
      <c r="M2084" t="s">
        <v>6263</v>
      </c>
      <c r="N2084" t="s">
        <v>17906</v>
      </c>
      <c r="O2084" t="s">
        <v>17907</v>
      </c>
      <c r="P2084" t="s">
        <v>6266</v>
      </c>
      <c r="Q2084" t="s">
        <v>6903</v>
      </c>
      <c r="R2084" t="s">
        <v>6279</v>
      </c>
      <c r="S2084" t="s">
        <v>6269</v>
      </c>
      <c r="T2084" t="s">
        <v>6270</v>
      </c>
      <c r="U2084" t="s">
        <v>6269</v>
      </c>
      <c r="V2084" t="s">
        <v>6271</v>
      </c>
      <c r="W2084" t="s">
        <v>17908</v>
      </c>
      <c r="X2084" t="s">
        <v>17909</v>
      </c>
      <c r="Y2084" t="s">
        <v>6269</v>
      </c>
      <c r="Z2084" s="48" t="str">
        <f t="shared" si="547"/>
        <v>WTR AM-10.121.16.134-TN725B_Baroda City-2_S4P9-10.121.16.27-TN725B_CITY _B2_S4P9</v>
      </c>
      <c r="AA2084" s="48">
        <f t="shared" si="548"/>
        <v>15</v>
      </c>
      <c r="AB2084" s="48">
        <f t="shared" si="549"/>
        <v>29</v>
      </c>
      <c r="AC2084" s="48">
        <f t="shared" si="550"/>
        <v>14</v>
      </c>
      <c r="AD2084" s="48">
        <f t="shared" si="551"/>
        <v>26</v>
      </c>
      <c r="AE2084" s="48" t="str">
        <f t="shared" si="552"/>
        <v>10.121.16.134</v>
      </c>
      <c r="AF2084" s="42" t="str">
        <f t="shared" si="553"/>
        <v>10.121.16.27</v>
      </c>
      <c r="AG2084" s="7" t="str">
        <f t="shared" si="554"/>
        <v>BARODA CITY 2</v>
      </c>
      <c r="AH2084" s="7" t="str">
        <f t="shared" si="555"/>
        <v>Baroda CITY</v>
      </c>
      <c r="AI2084" s="7" t="str">
        <f t="shared" si="556"/>
        <v>S4P9</v>
      </c>
      <c r="AJ2084" s="7" t="str">
        <f t="shared" si="557"/>
        <v>S4P9</v>
      </c>
      <c r="AK2084" s="7" t="str">
        <f>IFERROR(VLOOKUP(Z2084,'PASTE-DL-ALARMS'!$Q$10:$W$2200,7,FALSE),"")</f>
        <v/>
      </c>
      <c r="AL2084" s="55" t="str">
        <f>IFERROR(VLOOKUP(Z2084,'PASTE-DL-ALARMS'!$Q$10:$W$2200,3,FALSE),"")</f>
        <v/>
      </c>
      <c r="AM2084" s="7" t="str">
        <f t="shared" si="558"/>
        <v>10.121.16.134_BARODA CITY 2_S4P9</v>
      </c>
      <c r="AN2084" s="55" t="str">
        <f t="shared" si="559"/>
        <v>10.121.16.27_Baroda CITY_S4P9</v>
      </c>
      <c r="AO2084" s="72" t="e">
        <f t="shared" ca="1" si="560"/>
        <v>#VALUE!</v>
      </c>
      <c r="AP2084" s="7" t="str">
        <f>IFERROR(VLOOKUP(Z2084,'PASTE-DL-ALARMS'!$Q$10:$Z$2800,8,FALSE),"")</f>
        <v/>
      </c>
    </row>
    <row r="2085" spans="1:42" x14ac:dyDescent="0.25">
      <c r="A2085" s="20"/>
      <c r="B2085" s="20"/>
      <c r="C2085" s="20" t="str">
        <f>IF(D2085="Critical",MAX($C$8:C2084)+1,"")</f>
        <v/>
      </c>
      <c r="D2085" s="20" t="str">
        <f t="shared" si="544"/>
        <v>-</v>
      </c>
      <c r="E2085" s="20" t="str">
        <f>VLOOKUP('PASTE-DOWN-DL'!F2085,'SSA-CODE'!$D$4:$E$56,2,FALSE)</f>
        <v>JND</v>
      </c>
      <c r="F2085" s="48" t="str">
        <f t="shared" si="545"/>
        <v>SSA JND</v>
      </c>
      <c r="G2085" s="48" t="str">
        <f t="shared" si="546"/>
        <v xml:space="preserve">	SSA JND</v>
      </c>
      <c r="H2085" s="20">
        <v>2076</v>
      </c>
      <c r="I2085" t="s">
        <v>17910</v>
      </c>
      <c r="J2085" t="s">
        <v>6260</v>
      </c>
      <c r="K2085" t="s">
        <v>6275</v>
      </c>
      <c r="L2085" t="s">
        <v>6262</v>
      </c>
      <c r="M2085" t="s">
        <v>6263</v>
      </c>
      <c r="N2085" t="s">
        <v>17911</v>
      </c>
      <c r="O2085" t="s">
        <v>17912</v>
      </c>
      <c r="P2085" t="s">
        <v>6266</v>
      </c>
      <c r="Q2085" t="s">
        <v>7840</v>
      </c>
      <c r="R2085" t="s">
        <v>6279</v>
      </c>
      <c r="S2085" t="s">
        <v>17913</v>
      </c>
      <c r="T2085" t="s">
        <v>6471</v>
      </c>
      <c r="U2085" t="s">
        <v>8402</v>
      </c>
      <c r="V2085" t="s">
        <v>6271</v>
      </c>
      <c r="W2085" t="s">
        <v>17914</v>
      </c>
      <c r="X2085" t="s">
        <v>17915</v>
      </c>
      <c r="Y2085" t="s">
        <v>6269</v>
      </c>
      <c r="Z2085" s="48" t="str">
        <f t="shared" si="547"/>
        <v>SSA JND-10.121.24.24-Supasi2-10.121.24.2-VERAVALMW</v>
      </c>
      <c r="AA2085" s="48">
        <f t="shared" si="548"/>
        <v>14</v>
      </c>
      <c r="AB2085" s="48">
        <f t="shared" si="549"/>
        <v>23</v>
      </c>
      <c r="AC2085" s="48">
        <f t="shared" si="550"/>
        <v>13</v>
      </c>
      <c r="AD2085" s="48">
        <f t="shared" si="551"/>
        <v>25</v>
      </c>
      <c r="AE2085" s="48" t="str">
        <f t="shared" si="552"/>
        <v>10.121.24.24</v>
      </c>
      <c r="AF2085" s="42" t="str">
        <f t="shared" si="553"/>
        <v>10.121.24.2</v>
      </c>
      <c r="AG2085" s="7" t="str">
        <f t="shared" si="554"/>
        <v>Supasi 2</v>
      </c>
      <c r="AH2085" s="7" t="str">
        <f t="shared" si="555"/>
        <v>VERAVAL M/W</v>
      </c>
      <c r="AI2085" s="7" t="str">
        <f t="shared" si="556"/>
        <v>S1P5</v>
      </c>
      <c r="AJ2085" s="7" t="str">
        <f t="shared" si="557"/>
        <v>S3P5</v>
      </c>
      <c r="AK2085" s="7" t="str">
        <f>IFERROR(VLOOKUP(Z2085,'PASTE-DL-ALARMS'!$Q$10:$W$2200,7,FALSE),"")</f>
        <v/>
      </c>
      <c r="AL2085" s="55" t="str">
        <f>IFERROR(VLOOKUP(Z2085,'PASTE-DL-ALARMS'!$Q$10:$W$2200,3,FALSE),"")</f>
        <v/>
      </c>
      <c r="AM2085" s="7" t="str">
        <f t="shared" si="558"/>
        <v>10.121.24.24_Supasi 2_S1P5</v>
      </c>
      <c r="AN2085" s="55" t="str">
        <f t="shared" si="559"/>
        <v>10.121.24.2_VERAVAL M/W_S3P5</v>
      </c>
      <c r="AO2085" s="72" t="e">
        <f t="shared" ca="1" si="560"/>
        <v>#VALUE!</v>
      </c>
      <c r="AP2085" s="7" t="str">
        <f>IFERROR(VLOOKUP(Z2085,'PASTE-DL-ALARMS'!$Q$10:$Z$2800,8,FALSE),"")</f>
        <v/>
      </c>
    </row>
    <row r="2086" spans="1:42" x14ac:dyDescent="0.25">
      <c r="A2086" s="20"/>
      <c r="B2086" s="20"/>
      <c r="C2086" s="20" t="str">
        <f>IF(D2086="Critical",MAX($C$8:C2085)+1,"")</f>
        <v/>
      </c>
      <c r="D2086" s="20" t="str">
        <f t="shared" si="544"/>
        <v>-</v>
      </c>
      <c r="E2086" s="20" t="str">
        <f>VLOOKUP('PASTE-DOWN-DL'!F2086,'SSA-CODE'!$D$4:$E$56,2,FALSE)</f>
        <v>WTR AM</v>
      </c>
      <c r="F2086" s="48" t="str">
        <f t="shared" si="545"/>
        <v>WTR AM</v>
      </c>
      <c r="G2086" s="48" t="str">
        <f t="shared" si="546"/>
        <v xml:space="preserve">	WTR AM</v>
      </c>
      <c r="H2086" s="20">
        <v>2077</v>
      </c>
      <c r="I2086" t="s">
        <v>17916</v>
      </c>
      <c r="J2086" t="s">
        <v>6466</v>
      </c>
      <c r="K2086" t="s">
        <v>6275</v>
      </c>
      <c r="L2086" t="s">
        <v>6262</v>
      </c>
      <c r="M2086" t="s">
        <v>6263</v>
      </c>
      <c r="N2086" t="s">
        <v>17917</v>
      </c>
      <c r="O2086" t="s">
        <v>17918</v>
      </c>
      <c r="P2086" t="s">
        <v>6266</v>
      </c>
      <c r="Q2086" t="s">
        <v>6335</v>
      </c>
      <c r="R2086" t="s">
        <v>6279</v>
      </c>
      <c r="S2086" t="s">
        <v>17919</v>
      </c>
      <c r="T2086" t="s">
        <v>6770</v>
      </c>
      <c r="U2086" t="s">
        <v>17920</v>
      </c>
      <c r="V2086" t="s">
        <v>6271</v>
      </c>
      <c r="W2086" t="s">
        <v>17921</v>
      </c>
      <c r="X2086" t="s">
        <v>17922</v>
      </c>
      <c r="Y2086" t="s">
        <v>6269</v>
      </c>
      <c r="Z2086" s="48" t="str">
        <f t="shared" si="547"/>
        <v>WTR AM-10.121.68.65-Valsad OldB2_3/10-10.121.16.69-ValsadB2_4/8</v>
      </c>
      <c r="AA2086" s="48">
        <f t="shared" si="548"/>
        <v>14</v>
      </c>
      <c r="AB2086" s="48">
        <f t="shared" si="549"/>
        <v>30</v>
      </c>
      <c r="AC2086" s="48">
        <f t="shared" si="550"/>
        <v>14</v>
      </c>
      <c r="AD2086" s="48">
        <f t="shared" si="551"/>
        <v>21</v>
      </c>
      <c r="AE2086" s="48" t="str">
        <f t="shared" si="552"/>
        <v>10.121.68.65</v>
      </c>
      <c r="AF2086" s="42" t="str">
        <f t="shared" si="553"/>
        <v>10.121.16.69</v>
      </c>
      <c r="AG2086" s="7" t="str">
        <f t="shared" si="554"/>
        <v>VALSAD-OLD(GNE)</v>
      </c>
      <c r="AH2086" s="7" t="str">
        <f t="shared" si="555"/>
        <v>Valsad</v>
      </c>
      <c r="AI2086" s="7" t="str">
        <f t="shared" si="556"/>
        <v>S3P10</v>
      </c>
      <c r="AJ2086" s="7" t="str">
        <f t="shared" si="557"/>
        <v>S4P8</v>
      </c>
      <c r="AK2086" s="7" t="str">
        <f>IFERROR(VLOOKUP(Z2086,'PASTE-DL-ALARMS'!$Q$10:$W$2200,7,FALSE),"")</f>
        <v/>
      </c>
      <c r="AL2086" s="55" t="str">
        <f>IFERROR(VLOOKUP(Z2086,'PASTE-DL-ALARMS'!$Q$10:$W$2200,3,FALSE),"")</f>
        <v/>
      </c>
      <c r="AM2086" s="7" t="str">
        <f t="shared" si="558"/>
        <v>10.121.68.65_VALSAD-OLD(GNE)_S3P10</v>
      </c>
      <c r="AN2086" s="55" t="str">
        <f t="shared" si="559"/>
        <v>10.121.16.69_Valsad_S4P8</v>
      </c>
      <c r="AO2086" s="72" t="e">
        <f t="shared" ca="1" si="560"/>
        <v>#VALUE!</v>
      </c>
      <c r="AP2086" s="7" t="str">
        <f>IFERROR(VLOOKUP(Z2086,'PASTE-DL-ALARMS'!$Q$10:$Z$2800,8,FALSE),"")</f>
        <v/>
      </c>
    </row>
    <row r="2087" spans="1:42" x14ac:dyDescent="0.25">
      <c r="A2087" s="20"/>
      <c r="B2087" s="20"/>
      <c r="C2087" s="20" t="str">
        <f>IF(D2087="Critical",MAX($C$8:C2086)+1,"")</f>
        <v/>
      </c>
      <c r="D2087" s="20" t="str">
        <f t="shared" si="544"/>
        <v>-</v>
      </c>
      <c r="E2087" s="20" t="str">
        <f>VLOOKUP('PASTE-DOWN-DL'!F2087,'SSA-CODE'!$D$4:$E$56,2,FALSE)</f>
        <v>NDD</v>
      </c>
      <c r="F2087" s="48" t="str">
        <f t="shared" si="545"/>
        <v>SSA NAD</v>
      </c>
      <c r="G2087" s="48" t="str">
        <f t="shared" si="546"/>
        <v xml:space="preserve">	SSA NAD</v>
      </c>
      <c r="H2087" s="20">
        <v>2078</v>
      </c>
      <c r="I2087" t="s">
        <v>17923</v>
      </c>
      <c r="J2087" t="s">
        <v>6260</v>
      </c>
      <c r="K2087" t="s">
        <v>6275</v>
      </c>
      <c r="L2087" t="s">
        <v>6262</v>
      </c>
      <c r="M2087" t="s">
        <v>6263</v>
      </c>
      <c r="N2087" t="s">
        <v>17924</v>
      </c>
      <c r="O2087" t="s">
        <v>17925</v>
      </c>
      <c r="P2087" t="s">
        <v>6266</v>
      </c>
      <c r="Q2087" t="s">
        <v>6438</v>
      </c>
      <c r="R2087" t="s">
        <v>6439</v>
      </c>
      <c r="S2087" t="s">
        <v>17926</v>
      </c>
      <c r="T2087" t="s">
        <v>6471</v>
      </c>
      <c r="U2087" t="s">
        <v>8161</v>
      </c>
      <c r="V2087" t="s">
        <v>6271</v>
      </c>
      <c r="W2087" t="s">
        <v>17927</v>
      </c>
      <c r="X2087" t="s">
        <v>17928</v>
      </c>
      <c r="Y2087" t="s">
        <v>6269</v>
      </c>
      <c r="Z2087" s="48" t="str">
        <f t="shared" si="547"/>
        <v>SSA NAD-10.121.16.137-MS_BUILDING-10.121.16.132-Nadiad_</v>
      </c>
      <c r="AA2087" s="48">
        <f t="shared" si="548"/>
        <v>15</v>
      </c>
      <c r="AB2087" s="48">
        <f t="shared" si="549"/>
        <v>27</v>
      </c>
      <c r="AC2087" s="48">
        <f t="shared" si="550"/>
        <v>15</v>
      </c>
      <c r="AD2087" s="48">
        <f t="shared" si="551"/>
        <v>22</v>
      </c>
      <c r="AE2087" s="48" t="str">
        <f t="shared" si="552"/>
        <v>10.121.16.137</v>
      </c>
      <c r="AF2087" s="42" t="str">
        <f t="shared" si="553"/>
        <v>10.121.16.132</v>
      </c>
      <c r="AG2087" s="7" t="str">
        <f t="shared" si="554"/>
        <v>MS BUILDING</v>
      </c>
      <c r="AH2087" s="7" t="str">
        <f t="shared" si="555"/>
        <v>Nadiad</v>
      </c>
      <c r="AI2087" s="7" t="str">
        <f t="shared" si="556"/>
        <v>S1P5</v>
      </c>
      <c r="AJ2087" s="7" t="str">
        <f t="shared" si="557"/>
        <v>S6P4</v>
      </c>
      <c r="AK2087" s="7" t="str">
        <f>IFERROR(VLOOKUP(Z2087,'PASTE-DL-ALARMS'!$Q$10:$W$2200,7,FALSE),"")</f>
        <v/>
      </c>
      <c r="AL2087" s="55" t="str">
        <f>IFERROR(VLOOKUP(Z2087,'PASTE-DL-ALARMS'!$Q$10:$W$2200,3,FALSE),"")</f>
        <v/>
      </c>
      <c r="AM2087" s="7" t="str">
        <f t="shared" si="558"/>
        <v>10.121.16.137_MS BUILDING_S1P5</v>
      </c>
      <c r="AN2087" s="55" t="str">
        <f t="shared" si="559"/>
        <v>10.121.16.132_Nadiad_S6P4</v>
      </c>
      <c r="AO2087" s="72" t="e">
        <f t="shared" ca="1" si="560"/>
        <v>#VALUE!</v>
      </c>
      <c r="AP2087" s="7" t="str">
        <f>IFERROR(VLOOKUP(Z2087,'PASTE-DL-ALARMS'!$Q$10:$Z$2800,8,FALSE),"")</f>
        <v/>
      </c>
    </row>
    <row r="2088" spans="1:42" x14ac:dyDescent="0.25">
      <c r="A2088" s="20"/>
      <c r="B2088" s="20"/>
      <c r="C2088" s="20" t="str">
        <f>IF(D2088="Critical",MAX($C$8:C2087)+1,"")</f>
        <v/>
      </c>
      <c r="D2088" s="20" t="str">
        <f t="shared" si="544"/>
        <v>-</v>
      </c>
      <c r="E2088" s="20" t="str">
        <f>VLOOKUP('PASTE-DOWN-DL'!F2088,'SSA-CODE'!$D$4:$E$56,2,FALSE)</f>
        <v>AMR</v>
      </c>
      <c r="F2088" s="48" t="str">
        <f t="shared" si="545"/>
        <v>SSA AMR</v>
      </c>
      <c r="G2088" s="48" t="str">
        <f t="shared" si="546"/>
        <v xml:space="preserve">	SSA AMR</v>
      </c>
      <c r="H2088" s="20">
        <v>2079</v>
      </c>
      <c r="I2088" t="s">
        <v>17929</v>
      </c>
      <c r="J2088" t="s">
        <v>6466</v>
      </c>
      <c r="K2088" t="s">
        <v>6275</v>
      </c>
      <c r="L2088" t="s">
        <v>6262</v>
      </c>
      <c r="M2088" t="s">
        <v>6263</v>
      </c>
      <c r="N2088" t="s">
        <v>17930</v>
      </c>
      <c r="O2088" t="s">
        <v>17931</v>
      </c>
      <c r="P2088" t="s">
        <v>6266</v>
      </c>
      <c r="Q2088" t="s">
        <v>7300</v>
      </c>
      <c r="R2088" t="s">
        <v>6279</v>
      </c>
      <c r="S2088" t="s">
        <v>17932</v>
      </c>
      <c r="T2088" t="s">
        <v>6287</v>
      </c>
      <c r="U2088" t="s">
        <v>17932</v>
      </c>
      <c r="V2088" t="s">
        <v>6271</v>
      </c>
      <c r="W2088" t="s">
        <v>17933</v>
      </c>
      <c r="X2088" t="s">
        <v>17934</v>
      </c>
      <c r="Y2088" t="s">
        <v>6269</v>
      </c>
      <c r="Z2088" s="48" t="str">
        <f t="shared" si="547"/>
        <v>SSA AMR-10.121.96.1-Amreli-3_B2_6/11-10.121.69.11-GUjWTR_Amreli-2_B2_6/11</v>
      </c>
      <c r="AA2088" s="48">
        <f t="shared" si="548"/>
        <v>13</v>
      </c>
      <c r="AB2088" s="48">
        <f t="shared" si="549"/>
        <v>22</v>
      </c>
      <c r="AC2088" s="48">
        <f t="shared" si="550"/>
        <v>14</v>
      </c>
      <c r="AD2088" s="48">
        <f t="shared" si="551"/>
        <v>23</v>
      </c>
      <c r="AE2088" s="48" t="str">
        <f t="shared" si="552"/>
        <v>10.121.96.1</v>
      </c>
      <c r="AF2088" s="42" t="str">
        <f t="shared" si="553"/>
        <v>10.121.96.36</v>
      </c>
      <c r="AG2088" s="7" t="str">
        <f t="shared" si="554"/>
        <v>Amreli 3</v>
      </c>
      <c r="AH2088" s="7" t="str">
        <f t="shared" si="555"/>
        <v>AMRELI 2</v>
      </c>
      <c r="AI2088" s="7" t="str">
        <f t="shared" si="556"/>
        <v>S6P11</v>
      </c>
      <c r="AJ2088" s="7" t="str">
        <f t="shared" si="557"/>
        <v>S6P11</v>
      </c>
      <c r="AK2088" s="7" t="str">
        <f>IFERROR(VLOOKUP(Z2088,'PASTE-DL-ALARMS'!$Q$10:$W$2200,7,FALSE),"")</f>
        <v/>
      </c>
      <c r="AL2088" s="55" t="str">
        <f>IFERROR(VLOOKUP(Z2088,'PASTE-DL-ALARMS'!$Q$10:$W$2200,3,FALSE),"")</f>
        <v/>
      </c>
      <c r="AM2088" s="7" t="str">
        <f t="shared" si="558"/>
        <v>10.121.96.1_Amreli 3_S6P11</v>
      </c>
      <c r="AN2088" s="55" t="str">
        <f t="shared" si="559"/>
        <v>10.121.96.36_AMRELI 2_S6P11</v>
      </c>
      <c r="AO2088" s="72" t="e">
        <f t="shared" ca="1" si="560"/>
        <v>#VALUE!</v>
      </c>
      <c r="AP2088" s="7" t="str">
        <f>IFERROR(VLOOKUP(Z2088,'PASTE-DL-ALARMS'!$Q$10:$Z$2800,8,FALSE),"")</f>
        <v/>
      </c>
    </row>
    <row r="2089" spans="1:42" x14ac:dyDescent="0.25">
      <c r="A2089" s="20"/>
      <c r="B2089" s="20"/>
      <c r="C2089" s="20" t="str">
        <f>IF(D2089="Critical",MAX($C$8:C2088)+1,"")</f>
        <v/>
      </c>
      <c r="D2089" s="20" t="str">
        <f t="shared" si="544"/>
        <v>-</v>
      </c>
      <c r="E2089" s="20" t="str">
        <f>VLOOKUP('PASTE-DOWN-DL'!F2089,'SSA-CODE'!$D$4:$E$56,2,FALSE)</f>
        <v>PLR</v>
      </c>
      <c r="F2089" s="48" t="str">
        <f t="shared" si="545"/>
        <v>SSA PNP</v>
      </c>
      <c r="G2089" s="48" t="str">
        <f t="shared" si="546"/>
        <v xml:space="preserve">	SSA PNP</v>
      </c>
      <c r="H2089" s="20">
        <v>2080</v>
      </c>
      <c r="I2089" t="s">
        <v>17935</v>
      </c>
      <c r="J2089" t="s">
        <v>6260</v>
      </c>
      <c r="K2089" t="s">
        <v>6275</v>
      </c>
      <c r="L2089" t="s">
        <v>6262</v>
      </c>
      <c r="M2089" t="s">
        <v>6263</v>
      </c>
      <c r="N2089" t="s">
        <v>17936</v>
      </c>
      <c r="O2089" t="s">
        <v>17937</v>
      </c>
      <c r="P2089" t="s">
        <v>6266</v>
      </c>
      <c r="Q2089" t="s">
        <v>6629</v>
      </c>
      <c r="R2089" t="s">
        <v>6629</v>
      </c>
      <c r="S2089" t="s">
        <v>6791</v>
      </c>
      <c r="T2089" t="s">
        <v>6425</v>
      </c>
      <c r="U2089" t="s">
        <v>6792</v>
      </c>
      <c r="V2089" t="s">
        <v>6271</v>
      </c>
      <c r="W2089" t="s">
        <v>17938</v>
      </c>
      <c r="X2089" t="s">
        <v>17939</v>
      </c>
      <c r="Y2089" t="s">
        <v>6269</v>
      </c>
      <c r="Z2089" s="48" t="str">
        <f t="shared" si="547"/>
        <v>SSA PNP-10.121.15.200-Palanpur 2_S3P5-10.121.98.134-CHAPPI_S3P5</v>
      </c>
      <c r="AA2089" s="48">
        <f t="shared" si="548"/>
        <v>15</v>
      </c>
      <c r="AB2089" s="48">
        <f t="shared" si="549"/>
        <v>22</v>
      </c>
      <c r="AC2089" s="48">
        <f t="shared" si="550"/>
        <v>15</v>
      </c>
      <c r="AD2089" s="48">
        <f t="shared" si="551"/>
        <v>26</v>
      </c>
      <c r="AE2089" s="48" t="str">
        <f t="shared" si="552"/>
        <v>10.121.98.134</v>
      </c>
      <c r="AF2089" s="42" t="str">
        <f t="shared" si="553"/>
        <v>10.121.15.200</v>
      </c>
      <c r="AG2089" s="7" t="str">
        <f t="shared" si="554"/>
        <v>CHAPPI</v>
      </c>
      <c r="AH2089" s="7" t="str">
        <f t="shared" si="555"/>
        <v>Palanpur 2</v>
      </c>
      <c r="AI2089" s="7" t="str">
        <f t="shared" si="556"/>
        <v>S3P5</v>
      </c>
      <c r="AJ2089" s="7" t="str">
        <f t="shared" si="557"/>
        <v>S3P5</v>
      </c>
      <c r="AK2089" s="7" t="str">
        <f>IFERROR(VLOOKUP(Z2089,'PASTE-DL-ALARMS'!$Q$10:$W$2200,7,FALSE),"")</f>
        <v/>
      </c>
      <c r="AL2089" s="55" t="str">
        <f>IFERROR(VLOOKUP(Z2089,'PASTE-DL-ALARMS'!$Q$10:$W$2200,3,FALSE),"")</f>
        <v/>
      </c>
      <c r="AM2089" s="7" t="str">
        <f t="shared" si="558"/>
        <v>10.121.98.134_CHAPPI_S3P5</v>
      </c>
      <c r="AN2089" s="55" t="str">
        <f t="shared" si="559"/>
        <v>10.121.15.200_Palanpur 2_S3P5</v>
      </c>
      <c r="AO2089" s="72" t="e">
        <f t="shared" ca="1" si="560"/>
        <v>#VALUE!</v>
      </c>
      <c r="AP2089" s="7" t="str">
        <f>IFERROR(VLOOKUP(Z2089,'PASTE-DL-ALARMS'!$Q$10:$Z$2800,8,FALSE),"")</f>
        <v/>
      </c>
    </row>
    <row r="2090" spans="1:42" x14ac:dyDescent="0.25">
      <c r="A2090" s="20"/>
      <c r="B2090" s="20"/>
      <c r="C2090" s="20" t="str">
        <f>IF(D2090="Critical",MAX($C$8:C2089)+1,"")</f>
        <v/>
      </c>
      <c r="D2090" s="20" t="str">
        <f t="shared" si="544"/>
        <v>-</v>
      </c>
      <c r="E2090" s="20" t="str">
        <f>VLOOKUP('PASTE-DOWN-DL'!F2090,'SSA-CODE'!$D$4:$E$56,2,FALSE)</f>
        <v>VDA</v>
      </c>
      <c r="F2090" s="48" t="str">
        <f t="shared" si="545"/>
        <v>SSA VDR</v>
      </c>
      <c r="G2090" s="48" t="str">
        <f t="shared" si="546"/>
        <v xml:space="preserve">	SSA VDR</v>
      </c>
      <c r="H2090" s="20">
        <v>2081</v>
      </c>
      <c r="I2090" t="s">
        <v>17940</v>
      </c>
      <c r="J2090" t="s">
        <v>6466</v>
      </c>
      <c r="K2090" t="s">
        <v>6275</v>
      </c>
      <c r="L2090" t="s">
        <v>6262</v>
      </c>
      <c r="M2090" t="s">
        <v>6263</v>
      </c>
      <c r="N2090" t="s">
        <v>17941</v>
      </c>
      <c r="O2090" t="s">
        <v>17942</v>
      </c>
      <c r="P2090" t="s">
        <v>6266</v>
      </c>
      <c r="Q2090" t="s">
        <v>7840</v>
      </c>
      <c r="R2090" t="s">
        <v>6279</v>
      </c>
      <c r="S2090" t="s">
        <v>7553</v>
      </c>
      <c r="T2090" t="s">
        <v>6800</v>
      </c>
      <c r="U2090" t="s">
        <v>6417</v>
      </c>
      <c r="V2090" t="s">
        <v>6271</v>
      </c>
      <c r="W2090" t="s">
        <v>17943</v>
      </c>
      <c r="X2090" t="s">
        <v>17944</v>
      </c>
      <c r="Y2090" t="s">
        <v>6269</v>
      </c>
      <c r="Z2090" s="48" t="str">
        <f t="shared" si="547"/>
        <v>SSA VDR-10.121.19.129-Alkapuri-1_B2(GNE) / S6P7-10.121.99.129-SSA_TN725B_Alkapuri_PH3(GNE)_B2 / S6P7</v>
      </c>
      <c r="AA2090" s="48">
        <f t="shared" si="548"/>
        <v>15</v>
      </c>
      <c r="AB2090" s="48">
        <f t="shared" si="549"/>
        <v>30</v>
      </c>
      <c r="AC2090" s="48">
        <f t="shared" si="550"/>
        <v>15</v>
      </c>
      <c r="AD2090" s="48">
        <f t="shared" si="551"/>
        <v>29</v>
      </c>
      <c r="AE2090" s="48" t="str">
        <f t="shared" si="552"/>
        <v>10.121.19.129</v>
      </c>
      <c r="AF2090" s="42" t="str">
        <f t="shared" si="553"/>
        <v>10.121.99.129</v>
      </c>
      <c r="AG2090" s="7" t="str">
        <f t="shared" si="554"/>
        <v>ALKAPURI1(GNE)</v>
      </c>
      <c r="AH2090" s="7" t="str">
        <f t="shared" si="555"/>
        <v>ALKAPURI(GNE)</v>
      </c>
      <c r="AI2090" s="7" t="str">
        <f t="shared" si="556"/>
        <v>S6P7</v>
      </c>
      <c r="AJ2090" s="7" t="str">
        <f t="shared" si="557"/>
        <v>S6P7</v>
      </c>
      <c r="AK2090" s="7" t="str">
        <f>IFERROR(VLOOKUP(Z2090,'PASTE-DL-ALARMS'!$Q$10:$W$2200,7,FALSE),"")</f>
        <v/>
      </c>
      <c r="AL2090" s="55" t="str">
        <f>IFERROR(VLOOKUP(Z2090,'PASTE-DL-ALARMS'!$Q$10:$W$2200,3,FALSE),"")</f>
        <v/>
      </c>
      <c r="AM2090" s="7" t="str">
        <f t="shared" si="558"/>
        <v>10.121.19.129_ALKAPURI1(GNE)_S6P7</v>
      </c>
      <c r="AN2090" s="55" t="str">
        <f t="shared" si="559"/>
        <v>10.121.99.129_ALKAPURI(GNE)_S6P7</v>
      </c>
      <c r="AO2090" s="72" t="e">
        <f t="shared" ca="1" si="560"/>
        <v>#VALUE!</v>
      </c>
      <c r="AP2090" s="7" t="str">
        <f>IFERROR(VLOOKUP(Z2090,'PASTE-DL-ALARMS'!$Q$10:$Z$2800,8,FALSE),"")</f>
        <v/>
      </c>
    </row>
    <row r="2091" spans="1:42" x14ac:dyDescent="0.25">
      <c r="A2091" s="20"/>
      <c r="B2091" s="20"/>
      <c r="C2091" s="20">
        <f>IF(D2091="Critical",MAX($C$8:C2090)+1,"")</f>
        <v>77</v>
      </c>
      <c r="D2091" s="20" t="str">
        <f t="shared" si="544"/>
        <v>Critical</v>
      </c>
      <c r="E2091" s="20" t="str">
        <f>VLOOKUP('PASTE-DOWN-DL'!F2091,'SSA-CODE'!$D$4:$E$56,2,FALSE)</f>
        <v>WTR AM</v>
      </c>
      <c r="F2091" s="48" t="str">
        <f t="shared" si="545"/>
        <v>WTR AM</v>
      </c>
      <c r="G2091" s="48" t="str">
        <f t="shared" si="546"/>
        <v xml:space="preserve">	WTR AM</v>
      </c>
      <c r="H2091" s="20">
        <v>2082</v>
      </c>
      <c r="I2091" t="s">
        <v>17945</v>
      </c>
      <c r="J2091" t="s">
        <v>6260</v>
      </c>
      <c r="K2091" t="s">
        <v>6261</v>
      </c>
      <c r="L2091" t="s">
        <v>6262</v>
      </c>
      <c r="M2091" t="s">
        <v>6263</v>
      </c>
      <c r="N2091" t="s">
        <v>17946</v>
      </c>
      <c r="O2091" t="s">
        <v>17947</v>
      </c>
      <c r="P2091" t="s">
        <v>6484</v>
      </c>
      <c r="Q2091" t="s">
        <v>6359</v>
      </c>
      <c r="R2091" t="s">
        <v>6820</v>
      </c>
      <c r="S2091" t="s">
        <v>6269</v>
      </c>
      <c r="T2091" t="s">
        <v>6559</v>
      </c>
      <c r="U2091" t="s">
        <v>6269</v>
      </c>
      <c r="V2091" t="s">
        <v>6271</v>
      </c>
      <c r="W2091" t="s">
        <v>17948</v>
      </c>
      <c r="X2091" t="s">
        <v>17949</v>
      </c>
      <c r="Y2091" t="s">
        <v>6269</v>
      </c>
      <c r="Z2091" s="48" t="str">
        <f t="shared" si="547"/>
        <v>WTR AM-10.121.15.196-DEODAR_S5P1-10.121.15.211-SHIHORI_S4P1</v>
      </c>
      <c r="AA2091" s="48">
        <f t="shared" si="548"/>
        <v>15</v>
      </c>
      <c r="AB2091" s="48">
        <f t="shared" si="549"/>
        <v>23</v>
      </c>
      <c r="AC2091" s="48">
        <f t="shared" si="550"/>
        <v>15</v>
      </c>
      <c r="AD2091" s="48">
        <f t="shared" si="551"/>
        <v>22</v>
      </c>
      <c r="AE2091" s="48" t="str">
        <f t="shared" si="552"/>
        <v>10.121.15.211</v>
      </c>
      <c r="AF2091" s="42" t="str">
        <f t="shared" si="553"/>
        <v>10.121.15.196</v>
      </c>
      <c r="AG2091" s="7" t="str">
        <f t="shared" si="554"/>
        <v>SHIHORI</v>
      </c>
      <c r="AH2091" s="7" t="str">
        <f t="shared" si="555"/>
        <v>Deodar</v>
      </c>
      <c r="AI2091" s="7" t="str">
        <f t="shared" si="556"/>
        <v>S4P1</v>
      </c>
      <c r="AJ2091" s="7" t="str">
        <f t="shared" si="557"/>
        <v>S5P1</v>
      </c>
      <c r="AK2091" s="7" t="str">
        <f>IFERROR(VLOOKUP(Z2091,'PASTE-DL-ALARMS'!$Q$10:$W$2200,7,FALSE),"")</f>
        <v>14-05-2026</v>
      </c>
      <c r="AL2091" s="55" t="str">
        <f>IFERROR(VLOOKUP(Z2091,'PASTE-DL-ALARMS'!$Q$10:$W$2200,3,FALSE),"")</f>
        <v>18:22:02</v>
      </c>
      <c r="AM2091" s="7" t="str">
        <f t="shared" si="558"/>
        <v>10.121.15.211_SHIHORI_S4P1</v>
      </c>
      <c r="AN2091" s="55" t="str">
        <f t="shared" si="559"/>
        <v>10.121.15.196_Deodar_S5P1</v>
      </c>
      <c r="AO2091" s="72">
        <f t="shared" ca="1" si="560"/>
        <v>1</v>
      </c>
      <c r="AP2091" s="7" t="str">
        <f>IFERROR(VLOOKUP(Z2091,'PASTE-DL-ALARMS'!$Q$10:$Z$2800,8,FALSE),"")</f>
        <v xml:space="preserve">	2026/05/14,18:22:02</v>
      </c>
    </row>
    <row r="2092" spans="1:42" x14ac:dyDescent="0.25">
      <c r="A2092" s="20"/>
      <c r="B2092" s="20"/>
      <c r="C2092" s="20" t="str">
        <f>IF(D2092="Critical",MAX($C$8:C2091)+1,"")</f>
        <v/>
      </c>
      <c r="D2092" s="20" t="str">
        <f t="shared" si="544"/>
        <v>-</v>
      </c>
      <c r="E2092" s="20" t="str">
        <f>VLOOKUP('PASTE-DOWN-DL'!F2092,'SSA-CODE'!$D$4:$E$56,2,FALSE)</f>
        <v>VDA</v>
      </c>
      <c r="F2092" s="48" t="str">
        <f t="shared" si="545"/>
        <v>SSA VDR</v>
      </c>
      <c r="G2092" s="48" t="str">
        <f t="shared" si="546"/>
        <v xml:space="preserve">	SSA VDR</v>
      </c>
      <c r="H2092" s="20">
        <v>2083</v>
      </c>
      <c r="I2092" t="s">
        <v>17950</v>
      </c>
      <c r="J2092" t="s">
        <v>6260</v>
      </c>
      <c r="K2092" t="s">
        <v>6275</v>
      </c>
      <c r="L2092" t="s">
        <v>6262</v>
      </c>
      <c r="M2092" t="s">
        <v>6263</v>
      </c>
      <c r="N2092" t="s">
        <v>17951</v>
      </c>
      <c r="O2092" t="s">
        <v>17952</v>
      </c>
      <c r="P2092" t="s">
        <v>6266</v>
      </c>
      <c r="Q2092" t="s">
        <v>7354</v>
      </c>
      <c r="R2092" t="s">
        <v>6279</v>
      </c>
      <c r="S2092" t="s">
        <v>17953</v>
      </c>
      <c r="T2092" t="s">
        <v>6950</v>
      </c>
      <c r="U2092" t="s">
        <v>17953</v>
      </c>
      <c r="V2092" t="s">
        <v>6271</v>
      </c>
      <c r="W2092" t="s">
        <v>17954</v>
      </c>
      <c r="X2092" t="s">
        <v>6488</v>
      </c>
      <c r="Y2092" t="s">
        <v>6269</v>
      </c>
      <c r="Z2092" s="48" t="str">
        <f t="shared" si="547"/>
        <v>SSA VDR-10.121.19.166-NAVRANG BTS A1_2/5-10.121.19.152-SHALIMAR BTS A1_1/6</v>
      </c>
      <c r="AA2092" s="48">
        <f t="shared" si="548"/>
        <v>15</v>
      </c>
      <c r="AB2092" s="48">
        <f t="shared" si="549"/>
        <v>27</v>
      </c>
      <c r="AC2092" s="48">
        <f t="shared" si="550"/>
        <v>15</v>
      </c>
      <c r="AD2092" s="48">
        <f t="shared" si="551"/>
        <v>28</v>
      </c>
      <c r="AE2092" s="48" t="str">
        <f t="shared" si="552"/>
        <v>10.121.19.166</v>
      </c>
      <c r="AF2092" s="42" t="str">
        <f t="shared" si="553"/>
        <v>10.121.19.152</v>
      </c>
      <c r="AG2092" s="7" t="str">
        <f t="shared" si="554"/>
        <v>NAVRANG BTS</v>
      </c>
      <c r="AH2092" s="7" t="str">
        <f t="shared" si="555"/>
        <v>SHALIMAR BTS</v>
      </c>
      <c r="AI2092" s="7" t="str">
        <f t="shared" si="556"/>
        <v>S2P5</v>
      </c>
      <c r="AJ2092" s="7" t="str">
        <f t="shared" si="557"/>
        <v>S1P6</v>
      </c>
      <c r="AK2092" s="7" t="str">
        <f>IFERROR(VLOOKUP(Z2092,'PASTE-DL-ALARMS'!$Q$10:$W$2200,7,FALSE),"")</f>
        <v/>
      </c>
      <c r="AL2092" s="55" t="str">
        <f>IFERROR(VLOOKUP(Z2092,'PASTE-DL-ALARMS'!$Q$10:$W$2200,3,FALSE),"")</f>
        <v/>
      </c>
      <c r="AM2092" s="7" t="str">
        <f t="shared" si="558"/>
        <v>10.121.19.166_NAVRANG BTS_S2P5</v>
      </c>
      <c r="AN2092" s="55" t="str">
        <f t="shared" si="559"/>
        <v>10.121.19.152_SHALIMAR BTS_S1P6</v>
      </c>
      <c r="AO2092" s="72" t="e">
        <f t="shared" ca="1" si="560"/>
        <v>#VALUE!</v>
      </c>
      <c r="AP2092" s="7" t="str">
        <f>IFERROR(VLOOKUP(Z2092,'PASTE-DL-ALARMS'!$Q$10:$Z$2800,8,FALSE),"")</f>
        <v/>
      </c>
    </row>
    <row r="2093" spans="1:42" x14ac:dyDescent="0.25">
      <c r="A2093" s="20"/>
      <c r="B2093" s="20"/>
      <c r="C2093" s="20">
        <f>IF(D2093="Critical",MAX($C$8:C2092)+1,"")</f>
        <v>78</v>
      </c>
      <c r="D2093" s="20" t="str">
        <f t="shared" si="544"/>
        <v>Critical</v>
      </c>
      <c r="E2093" s="20" t="str">
        <f>VLOOKUP('PASTE-DOWN-DL'!F2093,'SSA-CODE'!$D$4:$E$56,2,FALSE)</f>
        <v>WTR RJ</v>
      </c>
      <c r="F2093" s="48" t="str">
        <f t="shared" si="545"/>
        <v>WTR RJ</v>
      </c>
      <c r="G2093" s="48" t="str">
        <f t="shared" si="546"/>
        <v xml:space="preserve">	WTR RJ</v>
      </c>
      <c r="H2093" s="20">
        <v>2084</v>
      </c>
      <c r="I2093" t="s">
        <v>17955</v>
      </c>
      <c r="J2093" t="s">
        <v>6260</v>
      </c>
      <c r="K2093" t="s">
        <v>6261</v>
      </c>
      <c r="L2093" t="s">
        <v>6262</v>
      </c>
      <c r="M2093" t="s">
        <v>6263</v>
      </c>
      <c r="N2093" t="s">
        <v>17956</v>
      </c>
      <c r="O2093" t="s">
        <v>17957</v>
      </c>
      <c r="P2093" t="s">
        <v>6484</v>
      </c>
      <c r="Q2093" t="s">
        <v>6784</v>
      </c>
      <c r="R2093" t="s">
        <v>6279</v>
      </c>
      <c r="S2093" t="s">
        <v>17958</v>
      </c>
      <c r="T2093" t="s">
        <v>6800</v>
      </c>
      <c r="U2093" t="s">
        <v>8363</v>
      </c>
      <c r="V2093" t="s">
        <v>6271</v>
      </c>
      <c r="W2093" t="s">
        <v>17959</v>
      </c>
      <c r="X2093" t="s">
        <v>17960</v>
      </c>
      <c r="Y2093" t="s">
        <v>6269</v>
      </c>
      <c r="Z2093" s="48" t="str">
        <f t="shared" si="547"/>
        <v>WTR RJ-10.121.17.44-Gondal_B2 / S4P1-10.121.17.43-Ribda_B1 / S4P1</v>
      </c>
      <c r="AA2093" s="48">
        <f t="shared" si="548"/>
        <v>14</v>
      </c>
      <c r="AB2093" s="48">
        <f t="shared" si="549"/>
        <v>21</v>
      </c>
      <c r="AC2093" s="48">
        <f t="shared" si="550"/>
        <v>14</v>
      </c>
      <c r="AD2093" s="48">
        <f t="shared" si="551"/>
        <v>20</v>
      </c>
      <c r="AE2093" s="48" t="str">
        <f t="shared" si="552"/>
        <v>10.121.17.44</v>
      </c>
      <c r="AF2093" s="42" t="str">
        <f t="shared" si="553"/>
        <v>10.121.17.43</v>
      </c>
      <c r="AG2093" s="7" t="str">
        <f t="shared" si="554"/>
        <v>GONDAL</v>
      </c>
      <c r="AH2093" s="7" t="str">
        <f t="shared" si="555"/>
        <v>RIBDA</v>
      </c>
      <c r="AI2093" s="7" t="str">
        <f t="shared" si="556"/>
        <v>S4P1</v>
      </c>
      <c r="AJ2093" s="7" t="str">
        <f t="shared" si="557"/>
        <v>S4P1</v>
      </c>
      <c r="AK2093" s="7" t="str">
        <f>IFERROR(VLOOKUP(Z2093,'PASTE-DL-ALARMS'!$Q$10:$W$2200,7,FALSE),"")</f>
        <v>15-05-2026</v>
      </c>
      <c r="AL2093" s="55" t="str">
        <f>IFERROR(VLOOKUP(Z2093,'PASTE-DL-ALARMS'!$Q$10:$W$2200,3,FALSE),"")</f>
        <v>14:33:04</v>
      </c>
      <c r="AM2093" s="7" t="str">
        <f t="shared" si="558"/>
        <v>10.121.17.44_GONDAL_S4P1</v>
      </c>
      <c r="AN2093" s="55" t="str">
        <f t="shared" si="559"/>
        <v>10.121.17.43_RIBDA_S4P1</v>
      </c>
      <c r="AO2093" s="72">
        <f t="shared" ca="1" si="560"/>
        <v>0</v>
      </c>
      <c r="AP2093" s="7" t="str">
        <f>IFERROR(VLOOKUP(Z2093,'PASTE-DL-ALARMS'!$Q$10:$Z$2800,8,FALSE),"")</f>
        <v xml:space="preserve">	2026/05/15,14:33:04</v>
      </c>
    </row>
    <row r="2094" spans="1:42" x14ac:dyDescent="0.25">
      <c r="A2094" s="20"/>
      <c r="B2094" s="20"/>
      <c r="C2094" s="20" t="str">
        <f>IF(D2094="Critical",MAX($C$8:C2093)+1,"")</f>
        <v/>
      </c>
      <c r="D2094" s="20" t="str">
        <f t="shared" si="544"/>
        <v>-</v>
      </c>
      <c r="E2094" s="20" t="str">
        <f>VLOOKUP('PASTE-DOWN-DL'!F2094,'SSA-CODE'!$D$4:$E$56,2,FALSE)</f>
        <v>MSN</v>
      </c>
      <c r="F2094" s="48" t="str">
        <f t="shared" si="545"/>
        <v>SSA MEH</v>
      </c>
      <c r="G2094" s="48" t="str">
        <f t="shared" si="546"/>
        <v xml:space="preserve">	SSA MEH</v>
      </c>
      <c r="H2094" s="20">
        <v>2085</v>
      </c>
      <c r="I2094" t="s">
        <v>17961</v>
      </c>
      <c r="J2094" t="s">
        <v>6260</v>
      </c>
      <c r="K2094" t="s">
        <v>6275</v>
      </c>
      <c r="L2094" t="s">
        <v>6262</v>
      </c>
      <c r="M2094" t="s">
        <v>6263</v>
      </c>
      <c r="N2094" t="s">
        <v>17962</v>
      </c>
      <c r="O2094" t="s">
        <v>17963</v>
      </c>
      <c r="P2094" t="s">
        <v>6266</v>
      </c>
      <c r="Q2094" t="s">
        <v>6629</v>
      </c>
      <c r="R2094" t="s">
        <v>6630</v>
      </c>
      <c r="S2094" t="s">
        <v>17964</v>
      </c>
      <c r="T2094" t="s">
        <v>6500</v>
      </c>
      <c r="U2094" t="s">
        <v>6989</v>
      </c>
      <c r="V2094" t="s">
        <v>6271</v>
      </c>
      <c r="W2094" t="s">
        <v>17965</v>
      </c>
      <c r="X2094" t="s">
        <v>17966</v>
      </c>
      <c r="Y2094" t="s">
        <v>6269</v>
      </c>
      <c r="Z2094" s="48" t="str">
        <f t="shared" si="547"/>
        <v>SSA MEH-10.121.25.27-Roda BTS_1/5-10.121.15.213-Harij B2_6/6</v>
      </c>
      <c r="AA2094" s="48">
        <f t="shared" si="548"/>
        <v>14</v>
      </c>
      <c r="AB2094" s="48">
        <f t="shared" si="549"/>
        <v>23</v>
      </c>
      <c r="AC2094" s="48">
        <f t="shared" si="550"/>
        <v>15</v>
      </c>
      <c r="AD2094" s="48">
        <f t="shared" si="551"/>
        <v>21</v>
      </c>
      <c r="AE2094" s="48" t="str">
        <f t="shared" si="552"/>
        <v>10.121.25.77</v>
      </c>
      <c r="AF2094" s="42" t="str">
        <f t="shared" si="553"/>
        <v>10.121.15.213</v>
      </c>
      <c r="AG2094" s="7" t="str">
        <f t="shared" si="554"/>
        <v>Roda-BTS</v>
      </c>
      <c r="AH2094" s="7" t="str">
        <f t="shared" si="555"/>
        <v>Harij</v>
      </c>
      <c r="AI2094" s="7" t="str">
        <f t="shared" si="556"/>
        <v>S1P5</v>
      </c>
      <c r="AJ2094" s="7" t="str">
        <f t="shared" si="557"/>
        <v>S6P6</v>
      </c>
      <c r="AK2094" s="7" t="str">
        <f>IFERROR(VLOOKUP(Z2094,'PASTE-DL-ALARMS'!$Q$10:$W$2200,7,FALSE),"")</f>
        <v/>
      </c>
      <c r="AL2094" s="55" t="str">
        <f>IFERROR(VLOOKUP(Z2094,'PASTE-DL-ALARMS'!$Q$10:$W$2200,3,FALSE),"")</f>
        <v/>
      </c>
      <c r="AM2094" s="7" t="str">
        <f t="shared" si="558"/>
        <v>10.121.25.77_Roda-BTS_S1P5</v>
      </c>
      <c r="AN2094" s="55" t="str">
        <f t="shared" si="559"/>
        <v>10.121.15.213_Harij_S6P6</v>
      </c>
      <c r="AO2094" s="72" t="e">
        <f t="shared" ca="1" si="560"/>
        <v>#VALUE!</v>
      </c>
      <c r="AP2094" s="7" t="str">
        <f>IFERROR(VLOOKUP(Z2094,'PASTE-DL-ALARMS'!$Q$10:$Z$2800,8,FALSE),"")</f>
        <v/>
      </c>
    </row>
    <row r="2095" spans="1:42" x14ac:dyDescent="0.25">
      <c r="A2095" s="20"/>
      <c r="B2095" s="20"/>
      <c r="C2095" s="20" t="str">
        <f>IF(D2095="Critical",MAX($C$8:C2094)+1,"")</f>
        <v/>
      </c>
      <c r="D2095" s="20" t="str">
        <f t="shared" si="544"/>
        <v>-</v>
      </c>
      <c r="E2095" s="20" t="str">
        <f>VLOOKUP('PASTE-DOWN-DL'!F2095,'SSA-CODE'!$D$4:$E$56,2,FALSE)</f>
        <v>AHD</v>
      </c>
      <c r="F2095" s="48" t="str">
        <f t="shared" si="545"/>
        <v>SSA AM</v>
      </c>
      <c r="G2095" s="48" t="str">
        <f t="shared" si="546"/>
        <v xml:space="preserve">	SSA AM</v>
      </c>
      <c r="H2095" s="20">
        <v>2086</v>
      </c>
      <c r="I2095" t="s">
        <v>17967</v>
      </c>
      <c r="J2095" t="s">
        <v>6466</v>
      </c>
      <c r="K2095" t="s">
        <v>6275</v>
      </c>
      <c r="L2095" t="s">
        <v>6262</v>
      </c>
      <c r="M2095" t="s">
        <v>6263</v>
      </c>
      <c r="N2095" t="s">
        <v>17968</v>
      </c>
      <c r="O2095" t="s">
        <v>17969</v>
      </c>
      <c r="P2095" t="s">
        <v>6266</v>
      </c>
      <c r="Q2095" t="s">
        <v>7273</v>
      </c>
      <c r="R2095" t="s">
        <v>6279</v>
      </c>
      <c r="S2095" t="s">
        <v>13743</v>
      </c>
      <c r="T2095" t="s">
        <v>6770</v>
      </c>
      <c r="U2095" t="s">
        <v>13743</v>
      </c>
      <c r="V2095" t="s">
        <v>6271</v>
      </c>
      <c r="W2095" t="s">
        <v>17970</v>
      </c>
      <c r="X2095" t="s">
        <v>6488</v>
      </c>
      <c r="Y2095" t="s">
        <v>6269</v>
      </c>
      <c r="Z2095" s="48" t="str">
        <f t="shared" si="547"/>
        <v>SSA AM-10.121.18.116-Custom_Cargo_Ii A1_1/4-10.121.18.155-Custom Air Cargo A1_1/4</v>
      </c>
      <c r="AA2095" s="48">
        <f t="shared" si="548"/>
        <v>15</v>
      </c>
      <c r="AB2095" s="48">
        <f t="shared" si="549"/>
        <v>31</v>
      </c>
      <c r="AC2095" s="48">
        <f t="shared" si="550"/>
        <v>15</v>
      </c>
      <c r="AD2095" s="48">
        <f t="shared" si="551"/>
        <v>32</v>
      </c>
      <c r="AE2095" s="48" t="str">
        <f t="shared" si="552"/>
        <v>10.121.18.116</v>
      </c>
      <c r="AF2095" s="42" t="str">
        <f t="shared" si="553"/>
        <v>10.121.18.155</v>
      </c>
      <c r="AG2095" s="7" t="str">
        <f t="shared" si="554"/>
        <v>CUSTOM CARGO II</v>
      </c>
      <c r="AH2095" s="7" t="str">
        <f t="shared" si="555"/>
        <v>CUSTOM AIR CARGO</v>
      </c>
      <c r="AI2095" s="7" t="str">
        <f t="shared" si="556"/>
        <v>S1P4</v>
      </c>
      <c r="AJ2095" s="7" t="str">
        <f t="shared" si="557"/>
        <v>S1P4</v>
      </c>
      <c r="AK2095" s="7" t="str">
        <f>IFERROR(VLOOKUP(Z2095,'PASTE-DL-ALARMS'!$Q$10:$W$2200,7,FALSE),"")</f>
        <v/>
      </c>
      <c r="AL2095" s="55" t="str">
        <f>IFERROR(VLOOKUP(Z2095,'PASTE-DL-ALARMS'!$Q$10:$W$2200,3,FALSE),"")</f>
        <v/>
      </c>
      <c r="AM2095" s="7" t="str">
        <f t="shared" si="558"/>
        <v>10.121.18.116_CUSTOM CARGO II_S1P4</v>
      </c>
      <c r="AN2095" s="55" t="str">
        <f t="shared" si="559"/>
        <v>10.121.18.155_CUSTOM AIR CARGO_S1P4</v>
      </c>
      <c r="AO2095" s="72" t="e">
        <f t="shared" ca="1" si="560"/>
        <v>#VALUE!</v>
      </c>
      <c r="AP2095" s="7" t="str">
        <f>IFERROR(VLOOKUP(Z2095,'PASTE-DL-ALARMS'!$Q$10:$Z$2800,8,FALSE),"")</f>
        <v/>
      </c>
    </row>
    <row r="2096" spans="1:42" x14ac:dyDescent="0.25">
      <c r="A2096" s="20"/>
      <c r="B2096" s="20"/>
      <c r="C2096" s="20" t="str">
        <f>IF(D2096="Critical",MAX($C$8:C2095)+1,"")</f>
        <v/>
      </c>
      <c r="D2096" s="20" t="str">
        <f t="shared" si="544"/>
        <v>-</v>
      </c>
      <c r="E2096" s="20" t="str">
        <f>VLOOKUP('PASTE-DOWN-DL'!F2096,'SSA-CODE'!$D$4:$E$56,2,FALSE)</f>
        <v>HMR</v>
      </c>
      <c r="F2096" s="48" t="str">
        <f t="shared" si="545"/>
        <v>SSA HMR</v>
      </c>
      <c r="G2096" s="48" t="str">
        <f t="shared" si="546"/>
        <v xml:space="preserve">	SSA HMR</v>
      </c>
      <c r="H2096" s="20">
        <v>2087</v>
      </c>
      <c r="I2096" t="s">
        <v>17971</v>
      </c>
      <c r="J2096" t="s">
        <v>6260</v>
      </c>
      <c r="K2096" t="s">
        <v>6275</v>
      </c>
      <c r="L2096" t="s">
        <v>6262</v>
      </c>
      <c r="M2096" t="s">
        <v>6263</v>
      </c>
      <c r="N2096" t="s">
        <v>17972</v>
      </c>
      <c r="O2096" t="s">
        <v>17973</v>
      </c>
      <c r="P2096" t="s">
        <v>6266</v>
      </c>
      <c r="Q2096" t="s">
        <v>6267</v>
      </c>
      <c r="R2096" t="s">
        <v>6279</v>
      </c>
      <c r="S2096" t="s">
        <v>17974</v>
      </c>
      <c r="T2096" t="s">
        <v>6486</v>
      </c>
      <c r="U2096" t="s">
        <v>7116</v>
      </c>
      <c r="V2096" t="s">
        <v>6271</v>
      </c>
      <c r="W2096" t="s">
        <v>17975</v>
      </c>
      <c r="X2096" t="s">
        <v>17976</v>
      </c>
      <c r="Y2096" t="s">
        <v>6269</v>
      </c>
      <c r="Z2096" s="48" t="str">
        <f t="shared" si="547"/>
        <v>SSA HMR-10.121.25.184-Punsari_Ex_2/5-10.121.25.177-Harsol_2/6</v>
      </c>
      <c r="AA2096" s="48">
        <f t="shared" si="548"/>
        <v>15</v>
      </c>
      <c r="AB2096" s="48">
        <f t="shared" si="549"/>
        <v>26</v>
      </c>
      <c r="AC2096" s="48">
        <f t="shared" si="550"/>
        <v>15</v>
      </c>
      <c r="AD2096" s="48">
        <f t="shared" si="551"/>
        <v>26</v>
      </c>
      <c r="AE2096" s="48" t="str">
        <f t="shared" si="552"/>
        <v>10.121.25.184</v>
      </c>
      <c r="AF2096" s="42" t="str">
        <f t="shared" si="553"/>
        <v>10.121.25.177</v>
      </c>
      <c r="AG2096" s="7" t="str">
        <f t="shared" si="554"/>
        <v>PUNSARI EX</v>
      </c>
      <c r="AH2096" s="7" t="str">
        <f t="shared" si="555"/>
        <v>HARSOL-BTS</v>
      </c>
      <c r="AI2096" s="7" t="str">
        <f t="shared" si="556"/>
        <v>S2P5</v>
      </c>
      <c r="AJ2096" s="7" t="str">
        <f t="shared" si="557"/>
        <v>S2P6</v>
      </c>
      <c r="AK2096" s="7" t="str">
        <f>IFERROR(VLOOKUP(Z2096,'PASTE-DL-ALARMS'!$Q$10:$W$2200,7,FALSE),"")</f>
        <v/>
      </c>
      <c r="AL2096" s="55" t="str">
        <f>IFERROR(VLOOKUP(Z2096,'PASTE-DL-ALARMS'!$Q$10:$W$2200,3,FALSE),"")</f>
        <v/>
      </c>
      <c r="AM2096" s="7" t="str">
        <f t="shared" si="558"/>
        <v>10.121.25.184_PUNSARI EX_S2P5</v>
      </c>
      <c r="AN2096" s="55" t="str">
        <f t="shared" si="559"/>
        <v>10.121.25.177_HARSOL-BTS_S2P6</v>
      </c>
      <c r="AO2096" s="72" t="e">
        <f t="shared" ca="1" si="560"/>
        <v>#VALUE!</v>
      </c>
      <c r="AP2096" s="7" t="str">
        <f>IFERROR(VLOOKUP(Z2096,'PASTE-DL-ALARMS'!$Q$10:$Z$2800,8,FALSE),"")</f>
        <v/>
      </c>
    </row>
    <row r="2097" spans="1:42" x14ac:dyDescent="0.25">
      <c r="A2097" s="20"/>
      <c r="B2097" s="20"/>
      <c r="C2097" s="20" t="str">
        <f>IF(D2097="Critical",MAX($C$8:C2096)+1,"")</f>
        <v/>
      </c>
      <c r="D2097" s="20" t="str">
        <f t="shared" si="544"/>
        <v>-</v>
      </c>
      <c r="E2097" s="20" t="str">
        <f>VLOOKUP('PASTE-DOWN-DL'!F2097,'SSA-CODE'!$D$4:$E$56,2,FALSE)</f>
        <v>WTR AM</v>
      </c>
      <c r="F2097" s="48" t="str">
        <f t="shared" si="545"/>
        <v>WTR AM</v>
      </c>
      <c r="G2097" s="48" t="str">
        <f t="shared" si="546"/>
        <v xml:space="preserve">	WTR AM</v>
      </c>
      <c r="H2097" s="20">
        <v>2088</v>
      </c>
      <c r="I2097" t="s">
        <v>17977</v>
      </c>
      <c r="J2097" t="s">
        <v>6466</v>
      </c>
      <c r="K2097" t="s">
        <v>6275</v>
      </c>
      <c r="L2097" t="s">
        <v>6262</v>
      </c>
      <c r="M2097" t="s">
        <v>6263</v>
      </c>
      <c r="N2097" t="s">
        <v>17978</v>
      </c>
      <c r="O2097" t="s">
        <v>17979</v>
      </c>
      <c r="P2097" t="s">
        <v>6266</v>
      </c>
      <c r="Q2097" t="s">
        <v>6498</v>
      </c>
      <c r="R2097" t="s">
        <v>6279</v>
      </c>
      <c r="S2097" t="s">
        <v>6269</v>
      </c>
      <c r="T2097" t="s">
        <v>7260</v>
      </c>
      <c r="U2097" t="s">
        <v>6269</v>
      </c>
      <c r="V2097" t="s">
        <v>6271</v>
      </c>
      <c r="W2097" t="s">
        <v>17980</v>
      </c>
      <c r="X2097" t="s">
        <v>17981</v>
      </c>
      <c r="Y2097" t="s">
        <v>6269</v>
      </c>
      <c r="Z2097" s="48" t="str">
        <f t="shared" si="547"/>
        <v>WTR AM-10.121.68.65-TN725B_VALSAD_PH3 6/11-10.121.16.69-TN725B_Valsad_B2 6/11</v>
      </c>
      <c r="AA2097" s="48">
        <f t="shared" si="548"/>
        <v>14</v>
      </c>
      <c r="AB2097" s="48">
        <f t="shared" si="549"/>
        <v>21</v>
      </c>
      <c r="AC2097" s="48">
        <f t="shared" si="550"/>
        <v>14</v>
      </c>
      <c r="AD2097" s="48">
        <f t="shared" si="551"/>
        <v>30</v>
      </c>
      <c r="AE2097" s="48" t="str">
        <f t="shared" si="552"/>
        <v>10.121.16.69</v>
      </c>
      <c r="AF2097" s="42" t="str">
        <f t="shared" si="553"/>
        <v>10.121.68.65</v>
      </c>
      <c r="AG2097" s="7" t="str">
        <f t="shared" si="554"/>
        <v>Valsad</v>
      </c>
      <c r="AH2097" s="7" t="str">
        <f t="shared" si="555"/>
        <v>VALSAD-OLD(GNE)</v>
      </c>
      <c r="AI2097" s="7" t="str">
        <f t="shared" si="556"/>
        <v>S6P11</v>
      </c>
      <c r="AJ2097" s="7" t="str">
        <f t="shared" si="557"/>
        <v>S6P11</v>
      </c>
      <c r="AK2097" s="7" t="str">
        <f>IFERROR(VLOOKUP(Z2097,'PASTE-DL-ALARMS'!$Q$10:$W$2200,7,FALSE),"")</f>
        <v/>
      </c>
      <c r="AL2097" s="55" t="str">
        <f>IFERROR(VLOOKUP(Z2097,'PASTE-DL-ALARMS'!$Q$10:$W$2200,3,FALSE),"")</f>
        <v/>
      </c>
      <c r="AM2097" s="7" t="str">
        <f t="shared" si="558"/>
        <v>10.121.16.69_Valsad_S6P11</v>
      </c>
      <c r="AN2097" s="55" t="str">
        <f t="shared" si="559"/>
        <v>10.121.68.65_VALSAD-OLD(GNE)_S6P11</v>
      </c>
      <c r="AO2097" s="72" t="e">
        <f t="shared" ca="1" si="560"/>
        <v>#VALUE!</v>
      </c>
      <c r="AP2097" s="7" t="str">
        <f>IFERROR(VLOOKUP(Z2097,'PASTE-DL-ALARMS'!$Q$10:$Z$2800,8,FALSE),"")</f>
        <v/>
      </c>
    </row>
    <row r="2098" spans="1:42" x14ac:dyDescent="0.25">
      <c r="A2098" s="20"/>
      <c r="B2098" s="20"/>
      <c r="C2098" s="20" t="str">
        <f>IF(D2098="Critical",MAX($C$8:C2097)+1,"")</f>
        <v/>
      </c>
      <c r="D2098" s="20" t="str">
        <f t="shared" si="544"/>
        <v>-</v>
      </c>
      <c r="E2098" s="20" t="str">
        <f>VLOOKUP('PASTE-DOWN-DL'!F2098,'SSA-CODE'!$D$4:$E$56,2,FALSE)</f>
        <v>JMN</v>
      </c>
      <c r="F2098" s="48" t="str">
        <f t="shared" si="545"/>
        <v>SSA JMN</v>
      </c>
      <c r="G2098" s="48" t="str">
        <f t="shared" si="546"/>
        <v xml:space="preserve">	SSA JMN</v>
      </c>
      <c r="H2098" s="20">
        <v>2089</v>
      </c>
      <c r="I2098" t="s">
        <v>17982</v>
      </c>
      <c r="J2098" t="s">
        <v>6260</v>
      </c>
      <c r="K2098" t="s">
        <v>6275</v>
      </c>
      <c r="L2098" t="s">
        <v>6262</v>
      </c>
      <c r="M2098" t="s">
        <v>6263</v>
      </c>
      <c r="N2098" t="s">
        <v>17983</v>
      </c>
      <c r="O2098" t="s">
        <v>17984</v>
      </c>
      <c r="P2098" t="s">
        <v>6266</v>
      </c>
      <c r="Q2098" t="s">
        <v>6423</v>
      </c>
      <c r="R2098" t="s">
        <v>6279</v>
      </c>
      <c r="S2098" t="s">
        <v>12042</v>
      </c>
      <c r="T2098" t="s">
        <v>6313</v>
      </c>
      <c r="U2098" t="s">
        <v>6679</v>
      </c>
      <c r="V2098" t="s">
        <v>6271</v>
      </c>
      <c r="W2098" t="s">
        <v>17985</v>
      </c>
      <c r="X2098" t="s">
        <v>17986</v>
      </c>
      <c r="Y2098" t="s">
        <v>6269</v>
      </c>
      <c r="Z2098" s="48" t="str">
        <f t="shared" si="547"/>
        <v>SSA JMN-10.121.97.153-Dhutarpar_1/5-10.121.97.151-MEDI_2/5</v>
      </c>
      <c r="AA2098" s="48">
        <f t="shared" si="548"/>
        <v>15</v>
      </c>
      <c r="AB2098" s="48">
        <f t="shared" si="549"/>
        <v>25</v>
      </c>
      <c r="AC2098" s="48">
        <f t="shared" si="550"/>
        <v>15</v>
      </c>
      <c r="AD2098" s="48">
        <f t="shared" si="551"/>
        <v>20</v>
      </c>
      <c r="AE2098" s="48" t="str">
        <f t="shared" si="552"/>
        <v>10.121.97.153</v>
      </c>
      <c r="AF2098" s="42" t="str">
        <f t="shared" si="553"/>
        <v>10.121.97.151</v>
      </c>
      <c r="AG2098" s="7" t="str">
        <f t="shared" si="554"/>
        <v>Dhutarpar</v>
      </c>
      <c r="AH2098" s="7" t="str">
        <f t="shared" si="555"/>
        <v>MEDI</v>
      </c>
      <c r="AI2098" s="7" t="str">
        <f t="shared" si="556"/>
        <v>S1P5</v>
      </c>
      <c r="AJ2098" s="7" t="str">
        <f t="shared" si="557"/>
        <v>S2P5</v>
      </c>
      <c r="AK2098" s="7" t="str">
        <f>IFERROR(VLOOKUP(Z2098,'PASTE-DL-ALARMS'!$Q$10:$W$2200,7,FALSE),"")</f>
        <v/>
      </c>
      <c r="AL2098" s="55" t="str">
        <f>IFERROR(VLOOKUP(Z2098,'PASTE-DL-ALARMS'!$Q$10:$W$2200,3,FALSE),"")</f>
        <v/>
      </c>
      <c r="AM2098" s="7" t="str">
        <f t="shared" si="558"/>
        <v>10.121.97.153_Dhutarpar_S1P5</v>
      </c>
      <c r="AN2098" s="55" t="str">
        <f t="shared" si="559"/>
        <v>10.121.97.151_MEDI_S2P5</v>
      </c>
      <c r="AO2098" s="72" t="e">
        <f t="shared" ca="1" si="560"/>
        <v>#VALUE!</v>
      </c>
      <c r="AP2098" s="7" t="str">
        <f>IFERROR(VLOOKUP(Z2098,'PASTE-DL-ALARMS'!$Q$10:$Z$2800,8,FALSE),"")</f>
        <v/>
      </c>
    </row>
    <row r="2099" spans="1:42" x14ac:dyDescent="0.25">
      <c r="A2099" s="20"/>
      <c r="B2099" s="20"/>
      <c r="C2099" s="20" t="str">
        <f>IF(D2099="Critical",MAX($C$8:C2098)+1,"")</f>
        <v/>
      </c>
      <c r="D2099" s="20" t="str">
        <f t="shared" si="544"/>
        <v>-</v>
      </c>
      <c r="E2099" s="20" t="str">
        <f>VLOOKUP('PASTE-DOWN-DL'!F2099,'SSA-CODE'!$D$4:$E$56,2,FALSE)</f>
        <v>VAL</v>
      </c>
      <c r="F2099" s="48" t="str">
        <f t="shared" si="545"/>
        <v>SSA VAL</v>
      </c>
      <c r="G2099" s="48" t="str">
        <f t="shared" si="546"/>
        <v xml:space="preserve">	SSA VAL</v>
      </c>
      <c r="H2099" s="20">
        <v>2090</v>
      </c>
      <c r="I2099" t="s">
        <v>17987</v>
      </c>
      <c r="J2099" t="s">
        <v>6260</v>
      </c>
      <c r="K2099" t="s">
        <v>6275</v>
      </c>
      <c r="L2099" t="s">
        <v>6262</v>
      </c>
      <c r="M2099" t="s">
        <v>6263</v>
      </c>
      <c r="N2099" t="s">
        <v>17988</v>
      </c>
      <c r="O2099" t="s">
        <v>17989</v>
      </c>
      <c r="P2099" t="s">
        <v>6266</v>
      </c>
      <c r="Q2099" t="s">
        <v>6378</v>
      </c>
      <c r="R2099" t="s">
        <v>6279</v>
      </c>
      <c r="S2099" t="s">
        <v>17990</v>
      </c>
      <c r="T2099" t="s">
        <v>6313</v>
      </c>
      <c r="U2099" t="s">
        <v>7348</v>
      </c>
      <c r="V2099" t="s">
        <v>6271</v>
      </c>
      <c r="W2099" t="s">
        <v>17991</v>
      </c>
      <c r="X2099" t="s">
        <v>17992</v>
      </c>
      <c r="Y2099" t="s">
        <v>6269</v>
      </c>
      <c r="Z2099" s="48" t="str">
        <f t="shared" si="547"/>
        <v>SSA VAL-10.121.24.151-Desai Construction-0.121.24.172-DPOX ROAD</v>
      </c>
      <c r="AA2099" s="48">
        <f t="shared" si="548"/>
        <v>15</v>
      </c>
      <c r="AB2099" s="48">
        <f t="shared" si="549"/>
        <v>34</v>
      </c>
      <c r="AC2099" s="48">
        <f t="shared" si="550"/>
        <v>15</v>
      </c>
      <c r="AD2099" s="48">
        <f t="shared" si="551"/>
        <v>25</v>
      </c>
      <c r="AE2099" s="48" t="str">
        <f t="shared" si="552"/>
        <v>10.121.24.151</v>
      </c>
      <c r="AF2099" s="42" t="str">
        <f t="shared" si="553"/>
        <v>10.121.24.172</v>
      </c>
      <c r="AG2099" s="7" t="str">
        <f t="shared" si="554"/>
        <v>DESAI CONSTRUCTION</v>
      </c>
      <c r="AH2099" s="7" t="str">
        <f t="shared" si="555"/>
        <v>DPO XROAD</v>
      </c>
      <c r="AI2099" s="7" t="str">
        <f t="shared" si="556"/>
        <v>S1P5</v>
      </c>
      <c r="AJ2099" s="7" t="str">
        <f t="shared" si="557"/>
        <v>S1P6</v>
      </c>
      <c r="AK2099" s="7" t="str">
        <f>IFERROR(VLOOKUP(Z2099,'PASTE-DL-ALARMS'!$Q$10:$W$2200,7,FALSE),"")</f>
        <v/>
      </c>
      <c r="AL2099" s="55" t="str">
        <f>IFERROR(VLOOKUP(Z2099,'PASTE-DL-ALARMS'!$Q$10:$W$2200,3,FALSE),"")</f>
        <v/>
      </c>
      <c r="AM2099" s="7" t="str">
        <f t="shared" si="558"/>
        <v>10.121.24.151_DESAI CONSTRUCTION_S1P5</v>
      </c>
      <c r="AN2099" s="55" t="str">
        <f t="shared" si="559"/>
        <v>10.121.24.172_DPO XROAD_S1P6</v>
      </c>
      <c r="AO2099" s="72" t="e">
        <f t="shared" ca="1" si="560"/>
        <v>#VALUE!</v>
      </c>
      <c r="AP2099" s="7" t="str">
        <f>IFERROR(VLOOKUP(Z2099,'PASTE-DL-ALARMS'!$Q$10:$Z$2800,8,FALSE),"")</f>
        <v/>
      </c>
    </row>
    <row r="2100" spans="1:42" x14ac:dyDescent="0.25">
      <c r="A2100" s="20"/>
      <c r="B2100" s="20"/>
      <c r="C2100" s="20" t="str">
        <f>IF(D2100="Critical",MAX($C$8:C2099)+1,"")</f>
        <v/>
      </c>
      <c r="D2100" s="20" t="str">
        <f t="shared" si="544"/>
        <v>-</v>
      </c>
      <c r="E2100" s="20" t="str">
        <f>VLOOKUP('PASTE-DOWN-DL'!F2100,'SSA-CODE'!$D$4:$E$56,2,FALSE)</f>
        <v>VDA</v>
      </c>
      <c r="F2100" s="48" t="str">
        <f t="shared" si="545"/>
        <v>SSA VDR</v>
      </c>
      <c r="G2100" s="48" t="str">
        <f t="shared" si="546"/>
        <v xml:space="preserve">	SSA VDR</v>
      </c>
      <c r="H2100" s="20">
        <v>2091</v>
      </c>
      <c r="I2100" t="s">
        <v>17993</v>
      </c>
      <c r="J2100" t="s">
        <v>6260</v>
      </c>
      <c r="K2100" t="s">
        <v>6275</v>
      </c>
      <c r="L2100" t="s">
        <v>6262</v>
      </c>
      <c r="M2100" t="s">
        <v>6263</v>
      </c>
      <c r="N2100" t="s">
        <v>17994</v>
      </c>
      <c r="O2100" t="s">
        <v>17995</v>
      </c>
      <c r="P2100" t="s">
        <v>6266</v>
      </c>
      <c r="Q2100" t="s">
        <v>6507</v>
      </c>
      <c r="R2100" t="s">
        <v>6401</v>
      </c>
      <c r="S2100" t="s">
        <v>17996</v>
      </c>
      <c r="T2100" t="s">
        <v>6313</v>
      </c>
      <c r="U2100" t="s">
        <v>17996</v>
      </c>
      <c r="V2100" t="s">
        <v>6271</v>
      </c>
      <c r="W2100" t="s">
        <v>17997</v>
      </c>
      <c r="X2100" t="s">
        <v>17998</v>
      </c>
      <c r="Y2100" t="s">
        <v>6269</v>
      </c>
      <c r="Z2100" s="48" t="str">
        <f t="shared" si="547"/>
        <v>SSA VDR-10.121.99.182-POWER_GRID_SAMA_1/5-10.121.99.137-CHANAKYAPURI_5/3</v>
      </c>
      <c r="AA2100" s="48">
        <f t="shared" si="548"/>
        <v>15</v>
      </c>
      <c r="AB2100" s="48">
        <f t="shared" si="549"/>
        <v>31</v>
      </c>
      <c r="AC2100" s="48">
        <f t="shared" si="550"/>
        <v>15</v>
      </c>
      <c r="AD2100" s="48">
        <f t="shared" si="551"/>
        <v>28</v>
      </c>
      <c r="AE2100" s="48" t="str">
        <f t="shared" si="552"/>
        <v>10.121.99.182</v>
      </c>
      <c r="AF2100" s="42" t="str">
        <f t="shared" si="553"/>
        <v>10.121.99.137</v>
      </c>
      <c r="AG2100" s="7" t="str">
        <f t="shared" si="554"/>
        <v>POWER GRID SAMA</v>
      </c>
      <c r="AH2100" s="7" t="str">
        <f t="shared" si="555"/>
        <v>CHANAKYAPURI</v>
      </c>
      <c r="AI2100" s="7" t="str">
        <f t="shared" si="556"/>
        <v>S1P5</v>
      </c>
      <c r="AJ2100" s="7" t="str">
        <f t="shared" si="557"/>
        <v>S5P3</v>
      </c>
      <c r="AK2100" s="7" t="str">
        <f>IFERROR(VLOOKUP(Z2100,'PASTE-DL-ALARMS'!$Q$10:$W$2200,7,FALSE),"")</f>
        <v/>
      </c>
      <c r="AL2100" s="55" t="str">
        <f>IFERROR(VLOOKUP(Z2100,'PASTE-DL-ALARMS'!$Q$10:$W$2200,3,FALSE),"")</f>
        <v/>
      </c>
      <c r="AM2100" s="7" t="str">
        <f t="shared" si="558"/>
        <v>10.121.99.182_POWER GRID SAMA_S1P5</v>
      </c>
      <c r="AN2100" s="55" t="str">
        <f t="shared" si="559"/>
        <v>10.121.99.137_CHANAKYAPURI_S5P3</v>
      </c>
      <c r="AO2100" s="72" t="e">
        <f t="shared" ca="1" si="560"/>
        <v>#VALUE!</v>
      </c>
      <c r="AP2100" s="7" t="str">
        <f>IFERROR(VLOOKUP(Z2100,'PASTE-DL-ALARMS'!$Q$10:$Z$2800,8,FALSE),"")</f>
        <v/>
      </c>
    </row>
    <row r="2101" spans="1:42" x14ac:dyDescent="0.25">
      <c r="A2101" s="20"/>
      <c r="B2101" s="20"/>
      <c r="C2101" s="20" t="str">
        <f>IF(D2101="Critical",MAX($C$8:C2100)+1,"")</f>
        <v/>
      </c>
      <c r="D2101" s="20" t="str">
        <f t="shared" si="544"/>
        <v>-</v>
      </c>
      <c r="E2101" s="20" t="str">
        <f>VLOOKUP('PASTE-DOWN-DL'!F2101,'SSA-CODE'!$D$4:$E$56,2,FALSE)</f>
        <v>WTR AM</v>
      </c>
      <c r="F2101" s="48" t="str">
        <f t="shared" si="545"/>
        <v>WTR AM</v>
      </c>
      <c r="G2101" s="48" t="str">
        <f t="shared" si="546"/>
        <v xml:space="preserve">	WTR AM</v>
      </c>
      <c r="H2101" s="20">
        <v>2092</v>
      </c>
      <c r="I2101" t="s">
        <v>17999</v>
      </c>
      <c r="J2101" t="s">
        <v>6260</v>
      </c>
      <c r="K2101" t="s">
        <v>6261</v>
      </c>
      <c r="L2101" t="s">
        <v>6262</v>
      </c>
      <c r="M2101" t="s">
        <v>6263</v>
      </c>
      <c r="N2101" t="s">
        <v>18000</v>
      </c>
      <c r="O2101" t="s">
        <v>18001</v>
      </c>
      <c r="P2101" t="s">
        <v>6266</v>
      </c>
      <c r="Q2101" t="s">
        <v>6461</v>
      </c>
      <c r="R2101" t="s">
        <v>6446</v>
      </c>
      <c r="S2101" t="s">
        <v>6269</v>
      </c>
      <c r="T2101" t="s">
        <v>6462</v>
      </c>
      <c r="U2101" t="s">
        <v>6269</v>
      </c>
      <c r="V2101" t="s">
        <v>6271</v>
      </c>
      <c r="W2101" t="s">
        <v>18002</v>
      </c>
      <c r="X2101" t="s">
        <v>18003</v>
      </c>
      <c r="Y2101" t="s">
        <v>6269</v>
      </c>
      <c r="Z2101" s="48" t="str">
        <f t="shared" si="547"/>
        <v>WTR AM-10.121.15.149-TN725B_BARWALA_PH3\S5P1-10.121.15.148-TN725B_DHANDHUKA_PH3\S6P1</v>
      </c>
      <c r="AA2101" s="48">
        <f t="shared" si="548"/>
        <v>15</v>
      </c>
      <c r="AB2101" s="48">
        <f t="shared" si="549"/>
        <v>23</v>
      </c>
      <c r="AC2101" s="48">
        <f t="shared" si="550"/>
        <v>15</v>
      </c>
      <c r="AD2101" s="48">
        <f t="shared" si="551"/>
        <v>24</v>
      </c>
      <c r="AE2101" s="48" t="str">
        <f t="shared" si="552"/>
        <v>10.121.15.149</v>
      </c>
      <c r="AF2101" s="42" t="str">
        <f t="shared" si="553"/>
        <v>10.121.15.148</v>
      </c>
      <c r="AG2101" s="7" t="str">
        <f t="shared" si="554"/>
        <v>BARWALA</v>
      </c>
      <c r="AH2101" s="7" t="str">
        <f t="shared" si="555"/>
        <v>DHANDUKA</v>
      </c>
      <c r="AI2101" s="7" t="str">
        <f t="shared" si="556"/>
        <v>S5P1</v>
      </c>
      <c r="AJ2101" s="7" t="str">
        <f t="shared" si="557"/>
        <v>S6P1</v>
      </c>
      <c r="AK2101" s="7" t="str">
        <f>IFERROR(VLOOKUP(Z2101,'PASTE-DL-ALARMS'!$Q$10:$W$2200,7,FALSE),"")</f>
        <v/>
      </c>
      <c r="AL2101" s="55" t="str">
        <f>IFERROR(VLOOKUP(Z2101,'PASTE-DL-ALARMS'!$Q$10:$W$2200,3,FALSE),"")</f>
        <v/>
      </c>
      <c r="AM2101" s="7" t="str">
        <f t="shared" si="558"/>
        <v>10.121.15.149_BARWALA_S5P1</v>
      </c>
      <c r="AN2101" s="55" t="str">
        <f t="shared" si="559"/>
        <v>10.121.15.148_DHANDUKA_S6P1</v>
      </c>
      <c r="AO2101" s="72" t="e">
        <f t="shared" ca="1" si="560"/>
        <v>#VALUE!</v>
      </c>
      <c r="AP2101" s="7" t="str">
        <f>IFERROR(VLOOKUP(Z2101,'PASTE-DL-ALARMS'!$Q$10:$Z$2800,8,FALSE),"")</f>
        <v/>
      </c>
    </row>
    <row r="2102" spans="1:42" x14ac:dyDescent="0.25">
      <c r="A2102" s="20"/>
      <c r="B2102" s="20"/>
      <c r="C2102" s="20" t="str">
        <f>IF(D2102="Critical",MAX($C$8:C2101)+1,"")</f>
        <v/>
      </c>
      <c r="D2102" s="20" t="str">
        <f t="shared" si="544"/>
        <v>-</v>
      </c>
      <c r="E2102" s="20" t="str">
        <f>VLOOKUP('PASTE-DOWN-DL'!F2102,'SSA-CODE'!$D$4:$E$56,2,FALSE)</f>
        <v>AHD</v>
      </c>
      <c r="F2102" s="48" t="str">
        <f t="shared" si="545"/>
        <v>SSA AM</v>
      </c>
      <c r="G2102" s="48" t="str">
        <f t="shared" si="546"/>
        <v xml:space="preserve">	SSA AM</v>
      </c>
      <c r="H2102" s="20">
        <v>2093</v>
      </c>
      <c r="I2102" t="s">
        <v>18004</v>
      </c>
      <c r="J2102" t="s">
        <v>6260</v>
      </c>
      <c r="K2102" t="s">
        <v>6261</v>
      </c>
      <c r="L2102" t="s">
        <v>6262</v>
      </c>
      <c r="M2102" t="s">
        <v>6263</v>
      </c>
      <c r="N2102" t="s">
        <v>18005</v>
      </c>
      <c r="O2102" t="s">
        <v>18006</v>
      </c>
      <c r="P2102" t="s">
        <v>6266</v>
      </c>
      <c r="Q2102" t="s">
        <v>6359</v>
      </c>
      <c r="R2102" t="s">
        <v>6686</v>
      </c>
      <c r="S2102" t="s">
        <v>6589</v>
      </c>
      <c r="T2102" t="s">
        <v>6287</v>
      </c>
      <c r="U2102" t="s">
        <v>6589</v>
      </c>
      <c r="V2102" t="s">
        <v>6271</v>
      </c>
      <c r="W2102" t="s">
        <v>18007</v>
      </c>
      <c r="X2102" t="s">
        <v>18008</v>
      </c>
      <c r="Y2102" t="s">
        <v>6269</v>
      </c>
      <c r="Z2102" s="48" t="str">
        <f t="shared" si="547"/>
        <v>SSA AM-10.121.18.203-GujAhmedabad_Isanpur_B1-10.121.18.220-GujAhmedabad_Maninagar_B1_</v>
      </c>
      <c r="AA2102" s="48">
        <f t="shared" si="548"/>
        <v>15</v>
      </c>
      <c r="AB2102" s="48">
        <f t="shared" si="549"/>
        <v>28</v>
      </c>
      <c r="AC2102" s="48">
        <f t="shared" si="550"/>
        <v>15</v>
      </c>
      <c r="AD2102" s="48">
        <f t="shared" si="551"/>
        <v>23</v>
      </c>
      <c r="AE2102" s="48" t="str">
        <f t="shared" si="552"/>
        <v>10.121.18.220</v>
      </c>
      <c r="AF2102" s="42" t="str">
        <f t="shared" si="553"/>
        <v>10.121.18.203</v>
      </c>
      <c r="AG2102" s="7" t="str">
        <f t="shared" si="554"/>
        <v>Maninagar B1</v>
      </c>
      <c r="AH2102" s="7" t="str">
        <f t="shared" si="555"/>
        <v>Isanpur</v>
      </c>
      <c r="AI2102" s="7" t="str">
        <f t="shared" si="556"/>
        <v>S4P1</v>
      </c>
      <c r="AJ2102" s="7" t="str">
        <f t="shared" si="557"/>
        <v>S4P1</v>
      </c>
      <c r="AK2102" s="7" t="str">
        <f>IFERROR(VLOOKUP(Z2102,'PASTE-DL-ALARMS'!$Q$10:$W$2200,7,FALSE),"")</f>
        <v/>
      </c>
      <c r="AL2102" s="55" t="str">
        <f>IFERROR(VLOOKUP(Z2102,'PASTE-DL-ALARMS'!$Q$10:$W$2200,3,FALSE),"")</f>
        <v/>
      </c>
      <c r="AM2102" s="7" t="str">
        <f t="shared" si="558"/>
        <v>10.121.18.220_Maninagar B1_S4P1</v>
      </c>
      <c r="AN2102" s="55" t="str">
        <f t="shared" si="559"/>
        <v>10.121.18.203_Isanpur_S4P1</v>
      </c>
      <c r="AO2102" s="72" t="e">
        <f t="shared" ca="1" si="560"/>
        <v>#VALUE!</v>
      </c>
      <c r="AP2102" s="7" t="str">
        <f>IFERROR(VLOOKUP(Z2102,'PASTE-DL-ALARMS'!$Q$10:$Z$2800,8,FALSE),"")</f>
        <v/>
      </c>
    </row>
    <row r="2103" spans="1:42" x14ac:dyDescent="0.25">
      <c r="A2103" s="20"/>
      <c r="B2103" s="20"/>
      <c r="C2103" s="20" t="str">
        <f>IF(D2103="Critical",MAX($C$8:C2102)+1,"")</f>
        <v/>
      </c>
      <c r="D2103" s="20" t="str">
        <f t="shared" si="544"/>
        <v>-</v>
      </c>
      <c r="E2103" s="20" t="str">
        <f>VLOOKUP('PASTE-DOWN-DL'!F2103,'SSA-CODE'!$D$4:$E$56,2,FALSE)</f>
        <v>RJT</v>
      </c>
      <c r="F2103" s="48" t="str">
        <f t="shared" si="545"/>
        <v>SSA RJ</v>
      </c>
      <c r="G2103" s="48" t="str">
        <f t="shared" si="546"/>
        <v xml:space="preserve">	SSA RJ</v>
      </c>
      <c r="H2103" s="20">
        <v>2094</v>
      </c>
      <c r="I2103" t="s">
        <v>18009</v>
      </c>
      <c r="J2103" t="s">
        <v>6260</v>
      </c>
      <c r="K2103" t="s">
        <v>6275</v>
      </c>
      <c r="L2103" t="s">
        <v>6262</v>
      </c>
      <c r="M2103" t="s">
        <v>6263</v>
      </c>
      <c r="N2103" t="s">
        <v>18010</v>
      </c>
      <c r="O2103" t="s">
        <v>18011</v>
      </c>
      <c r="P2103" t="s">
        <v>6266</v>
      </c>
      <c r="Q2103" t="s">
        <v>6665</v>
      </c>
      <c r="R2103" t="s">
        <v>6279</v>
      </c>
      <c r="S2103" t="s">
        <v>8615</v>
      </c>
      <c r="T2103" t="s">
        <v>6287</v>
      </c>
      <c r="U2103" t="s">
        <v>18012</v>
      </c>
      <c r="V2103" t="s">
        <v>6271</v>
      </c>
      <c r="W2103" t="s">
        <v>18013</v>
      </c>
      <c r="X2103" t="s">
        <v>18014</v>
      </c>
      <c r="Y2103" t="s">
        <v>6269</v>
      </c>
      <c r="Z2103" s="48" t="str">
        <f t="shared" si="547"/>
        <v>SSA RJ-10.121.17.49-GujRajkot_ATKOT_6/2-10.121.17.24-SANATHALI_A1_S1P5</v>
      </c>
      <c r="AA2103" s="48">
        <f t="shared" si="548"/>
        <v>14</v>
      </c>
      <c r="AB2103" s="48">
        <f t="shared" si="549"/>
        <v>20</v>
      </c>
      <c r="AC2103" s="48">
        <f t="shared" si="550"/>
        <v>14</v>
      </c>
      <c r="AD2103" s="48">
        <f t="shared" si="551"/>
        <v>24</v>
      </c>
      <c r="AE2103" s="48" t="str">
        <f t="shared" si="552"/>
        <v>10.121.17.49</v>
      </c>
      <c r="AF2103" s="42" t="str">
        <f t="shared" si="553"/>
        <v>10.121.17.24</v>
      </c>
      <c r="AG2103" s="7" t="str">
        <f t="shared" si="554"/>
        <v>ATKOT</v>
      </c>
      <c r="AH2103" s="7" t="str">
        <f t="shared" si="555"/>
        <v>SANATHALI</v>
      </c>
      <c r="AI2103" s="7" t="str">
        <f t="shared" si="556"/>
        <v>S6P2</v>
      </c>
      <c r="AJ2103" s="7" t="str">
        <f t="shared" si="557"/>
        <v>S1P5</v>
      </c>
      <c r="AK2103" s="7" t="str">
        <f>IFERROR(VLOOKUP(Z2103,'PASTE-DL-ALARMS'!$Q$10:$W$2200,7,FALSE),"")</f>
        <v/>
      </c>
      <c r="AL2103" s="55" t="str">
        <f>IFERROR(VLOOKUP(Z2103,'PASTE-DL-ALARMS'!$Q$10:$W$2200,3,FALSE),"")</f>
        <v/>
      </c>
      <c r="AM2103" s="7" t="str">
        <f t="shared" si="558"/>
        <v>10.121.17.49_ATKOT_S6P2</v>
      </c>
      <c r="AN2103" s="55" t="str">
        <f t="shared" si="559"/>
        <v>10.121.17.24_SANATHALI_S1P5</v>
      </c>
      <c r="AO2103" s="72" t="e">
        <f t="shared" ca="1" si="560"/>
        <v>#VALUE!</v>
      </c>
      <c r="AP2103" s="7" t="str">
        <f>IFERROR(VLOOKUP(Z2103,'PASTE-DL-ALARMS'!$Q$10:$Z$2800,8,FALSE),"")</f>
        <v/>
      </c>
    </row>
    <row r="2104" spans="1:42" x14ac:dyDescent="0.25">
      <c r="A2104" s="20"/>
      <c r="B2104" s="20"/>
      <c r="C2104" s="20" t="str">
        <f>IF(D2104="Critical",MAX($C$8:C2103)+1,"")</f>
        <v/>
      </c>
      <c r="D2104" s="20" t="str">
        <f t="shared" si="544"/>
        <v>-</v>
      </c>
      <c r="E2104" s="20" t="str">
        <f>VLOOKUP('PASTE-DOWN-DL'!F2104,'SSA-CODE'!$D$4:$E$56,2,FALSE)</f>
        <v>JND</v>
      </c>
      <c r="F2104" s="48" t="str">
        <f t="shared" si="545"/>
        <v>SSA JND</v>
      </c>
      <c r="G2104" s="48" t="str">
        <f t="shared" si="546"/>
        <v xml:space="preserve">	SSA JND</v>
      </c>
      <c r="H2104" s="20">
        <v>2095</v>
      </c>
      <c r="I2104" t="s">
        <v>18015</v>
      </c>
      <c r="J2104" t="s">
        <v>6260</v>
      </c>
      <c r="K2104" t="s">
        <v>6275</v>
      </c>
      <c r="L2104" t="s">
        <v>6262</v>
      </c>
      <c r="M2104" t="s">
        <v>6263</v>
      </c>
      <c r="N2104" t="s">
        <v>18016</v>
      </c>
      <c r="O2104" t="s">
        <v>18017</v>
      </c>
      <c r="P2104" t="s">
        <v>6266</v>
      </c>
      <c r="Q2104" t="s">
        <v>6460</v>
      </c>
      <c r="R2104" t="s">
        <v>6279</v>
      </c>
      <c r="S2104" t="s">
        <v>18018</v>
      </c>
      <c r="T2104" t="s">
        <v>6321</v>
      </c>
      <c r="U2104" t="s">
        <v>18019</v>
      </c>
      <c r="V2104" t="s">
        <v>6271</v>
      </c>
      <c r="W2104" t="s">
        <v>18020</v>
      </c>
      <c r="X2104" t="s">
        <v>6488</v>
      </c>
      <c r="Y2104" t="s">
        <v>6269</v>
      </c>
      <c r="Z2104" s="48" t="str">
        <f t="shared" si="547"/>
        <v>SSA JND-10.121.24.17-Choki_2/5-10.121.17.53_JETPUR_3/2</v>
      </c>
      <c r="AA2104" s="48">
        <f t="shared" si="548"/>
        <v>14</v>
      </c>
      <c r="AB2104" s="48">
        <f t="shared" si="549"/>
        <v>20</v>
      </c>
      <c r="AC2104" s="48">
        <f t="shared" si="550"/>
        <v>14</v>
      </c>
      <c r="AD2104" s="48">
        <f t="shared" si="551"/>
        <v>21</v>
      </c>
      <c r="AE2104" s="48" t="str">
        <f t="shared" si="552"/>
        <v>10.121.24.17</v>
      </c>
      <c r="AF2104" s="42" t="str">
        <f t="shared" si="553"/>
        <v>10.121.17.53</v>
      </c>
      <c r="AG2104" s="7" t="str">
        <f t="shared" si="554"/>
        <v>Choki</v>
      </c>
      <c r="AH2104" s="7" t="str">
        <f t="shared" si="555"/>
        <v>JETPUR</v>
      </c>
      <c r="AI2104" s="7" t="str">
        <f t="shared" si="556"/>
        <v>S2P5</v>
      </c>
      <c r="AJ2104" s="7" t="str">
        <f t="shared" si="557"/>
        <v>S3P2</v>
      </c>
      <c r="AK2104" s="7" t="str">
        <f>IFERROR(VLOOKUP(Z2104,'PASTE-DL-ALARMS'!$Q$10:$W$2200,7,FALSE),"")</f>
        <v/>
      </c>
      <c r="AL2104" s="55" t="str">
        <f>IFERROR(VLOOKUP(Z2104,'PASTE-DL-ALARMS'!$Q$10:$W$2200,3,FALSE),"")</f>
        <v/>
      </c>
      <c r="AM2104" s="7" t="str">
        <f t="shared" si="558"/>
        <v>10.121.24.17_Choki_S2P5</v>
      </c>
      <c r="AN2104" s="55" t="str">
        <f t="shared" si="559"/>
        <v>10.121.17.53_JETPUR_S3P2</v>
      </c>
      <c r="AO2104" s="72" t="e">
        <f t="shared" ca="1" si="560"/>
        <v>#VALUE!</v>
      </c>
      <c r="AP2104" s="7" t="str">
        <f>IFERROR(VLOOKUP(Z2104,'PASTE-DL-ALARMS'!$Q$10:$Z$2800,8,FALSE),"")</f>
        <v/>
      </c>
    </row>
    <row r="2105" spans="1:42" x14ac:dyDescent="0.25">
      <c r="A2105" s="20"/>
      <c r="B2105" s="20"/>
      <c r="C2105" s="20" t="str">
        <f>IF(D2105="Critical",MAX($C$8:C2104)+1,"")</f>
        <v/>
      </c>
      <c r="D2105" s="20" t="str">
        <f t="shared" si="544"/>
        <v>-</v>
      </c>
      <c r="E2105" s="20" t="str">
        <f>VLOOKUP('PASTE-DOWN-DL'!F2105,'SSA-CODE'!$D$4:$E$56,2,FALSE)</f>
        <v>AHD</v>
      </c>
      <c r="F2105" s="48" t="str">
        <f t="shared" si="545"/>
        <v>SSA AM</v>
      </c>
      <c r="G2105" s="48" t="str">
        <f t="shared" si="546"/>
        <v xml:space="preserve">	SSA AM</v>
      </c>
      <c r="H2105" s="20">
        <v>2096</v>
      </c>
      <c r="I2105" t="s">
        <v>18021</v>
      </c>
      <c r="J2105" t="s">
        <v>6260</v>
      </c>
      <c r="K2105" t="s">
        <v>6275</v>
      </c>
      <c r="L2105" t="s">
        <v>6262</v>
      </c>
      <c r="M2105" t="s">
        <v>6263</v>
      </c>
      <c r="N2105" t="s">
        <v>18022</v>
      </c>
      <c r="O2105" t="s">
        <v>18023</v>
      </c>
      <c r="P2105" t="s">
        <v>6266</v>
      </c>
      <c r="Q2105" t="s">
        <v>6400</v>
      </c>
      <c r="R2105" t="s">
        <v>6469</v>
      </c>
      <c r="S2105" t="s">
        <v>6589</v>
      </c>
      <c r="T2105" t="s">
        <v>6287</v>
      </c>
      <c r="U2105" t="s">
        <v>6589</v>
      </c>
      <c r="V2105" t="s">
        <v>6271</v>
      </c>
      <c r="W2105" t="s">
        <v>18024</v>
      </c>
      <c r="X2105" t="s">
        <v>18025</v>
      </c>
      <c r="Y2105" t="s">
        <v>6269</v>
      </c>
      <c r="Z2105" s="48" t="str">
        <f t="shared" si="547"/>
        <v>SSA AM-10.121.18.157-BlueDart_A1\S1P5-10.121.18.158-Airport_ATC_Bldg_B1\S3P5</v>
      </c>
      <c r="AA2105" s="48">
        <f t="shared" si="548"/>
        <v>15</v>
      </c>
      <c r="AB2105" s="48">
        <f t="shared" si="549"/>
        <v>24</v>
      </c>
      <c r="AC2105" s="48">
        <f t="shared" si="550"/>
        <v>15</v>
      </c>
      <c r="AD2105" s="48">
        <f t="shared" si="551"/>
        <v>32</v>
      </c>
      <c r="AE2105" s="48" t="str">
        <f t="shared" si="552"/>
        <v>10.121.18.157</v>
      </c>
      <c r="AF2105" s="42" t="str">
        <f t="shared" si="553"/>
        <v>10.121.18.158</v>
      </c>
      <c r="AG2105" s="7" t="str">
        <f t="shared" si="554"/>
        <v>BlueDart</v>
      </c>
      <c r="AH2105" s="7" t="str">
        <f t="shared" si="555"/>
        <v>Airport-ATC-Bldg</v>
      </c>
      <c r="AI2105" s="7" t="str">
        <f t="shared" si="556"/>
        <v>S1P5</v>
      </c>
      <c r="AJ2105" s="7" t="str">
        <f t="shared" si="557"/>
        <v>S3P5</v>
      </c>
      <c r="AK2105" s="7" t="str">
        <f>IFERROR(VLOOKUP(Z2105,'PASTE-DL-ALARMS'!$Q$10:$W$2200,7,FALSE),"")</f>
        <v/>
      </c>
      <c r="AL2105" s="55" t="str">
        <f>IFERROR(VLOOKUP(Z2105,'PASTE-DL-ALARMS'!$Q$10:$W$2200,3,FALSE),"")</f>
        <v/>
      </c>
      <c r="AM2105" s="7" t="str">
        <f t="shared" si="558"/>
        <v>10.121.18.157_BlueDart_S1P5</v>
      </c>
      <c r="AN2105" s="55" t="str">
        <f t="shared" si="559"/>
        <v>10.121.18.158_Airport-ATC-Bldg_S3P5</v>
      </c>
      <c r="AO2105" s="72" t="e">
        <f t="shared" ca="1" si="560"/>
        <v>#VALUE!</v>
      </c>
      <c r="AP2105" s="7" t="str">
        <f>IFERROR(VLOOKUP(Z2105,'PASTE-DL-ALARMS'!$Q$10:$Z$2800,8,FALSE),"")</f>
        <v/>
      </c>
    </row>
    <row r="2106" spans="1:42" x14ac:dyDescent="0.25">
      <c r="A2106" s="20"/>
      <c r="B2106" s="20"/>
      <c r="C2106" s="20" t="str">
        <f>IF(D2106="Critical",MAX($C$8:C2105)+1,"")</f>
        <v/>
      </c>
      <c r="D2106" s="20" t="str">
        <f t="shared" si="544"/>
        <v>-</v>
      </c>
      <c r="E2106" s="20" t="str">
        <f>VLOOKUP('PASTE-DOWN-DL'!F2106,'SSA-CODE'!$D$4:$E$56,2,FALSE)</f>
        <v>JND</v>
      </c>
      <c r="F2106" s="48" t="str">
        <f t="shared" si="545"/>
        <v>SSA JND</v>
      </c>
      <c r="G2106" s="48" t="str">
        <f t="shared" si="546"/>
        <v xml:space="preserve">	SSA JND</v>
      </c>
      <c r="H2106" s="20">
        <v>2097</v>
      </c>
      <c r="I2106" t="s">
        <v>18026</v>
      </c>
      <c r="J2106" t="s">
        <v>6260</v>
      </c>
      <c r="K2106" t="s">
        <v>6261</v>
      </c>
      <c r="L2106" t="s">
        <v>6262</v>
      </c>
      <c r="M2106" t="s">
        <v>6263</v>
      </c>
      <c r="N2106" t="s">
        <v>18027</v>
      </c>
      <c r="O2106" t="s">
        <v>18028</v>
      </c>
      <c r="P2106" t="s">
        <v>6266</v>
      </c>
      <c r="Q2106" t="s">
        <v>6608</v>
      </c>
      <c r="R2106" t="s">
        <v>6686</v>
      </c>
      <c r="S2106" t="s">
        <v>18029</v>
      </c>
      <c r="T2106" t="s">
        <v>6313</v>
      </c>
      <c r="U2106" t="s">
        <v>10012</v>
      </c>
      <c r="V2106" t="s">
        <v>6271</v>
      </c>
      <c r="W2106" t="s">
        <v>18030</v>
      </c>
      <c r="X2106" t="s">
        <v>18031</v>
      </c>
      <c r="Y2106" t="s">
        <v>6269</v>
      </c>
      <c r="Z2106" s="48" t="str">
        <f t="shared" si="547"/>
        <v>SSA JND-10.121.97.200-MENDARADA_PH3-10.121.97.206-SHAPUR_PH2</v>
      </c>
      <c r="AA2106" s="48">
        <f t="shared" si="548"/>
        <v>15</v>
      </c>
      <c r="AB2106" s="48">
        <f t="shared" si="549"/>
        <v>22</v>
      </c>
      <c r="AC2106" s="48">
        <f t="shared" si="550"/>
        <v>15</v>
      </c>
      <c r="AD2106" s="48">
        <f t="shared" si="551"/>
        <v>25</v>
      </c>
      <c r="AE2106" s="48" t="str">
        <f t="shared" si="552"/>
        <v>10.121.97.206</v>
      </c>
      <c r="AF2106" s="42" t="str">
        <f t="shared" si="553"/>
        <v>10.121.97.200</v>
      </c>
      <c r="AG2106" s="7" t="str">
        <f t="shared" si="554"/>
        <v>SHAPUR</v>
      </c>
      <c r="AH2106" s="7" t="str">
        <f t="shared" si="555"/>
        <v>MENDARADA</v>
      </c>
      <c r="AI2106" s="7" t="str">
        <f t="shared" si="556"/>
        <v>S4P1</v>
      </c>
      <c r="AJ2106" s="7" t="str">
        <f t="shared" si="557"/>
        <v>S3P1</v>
      </c>
      <c r="AK2106" s="7" t="str">
        <f>IFERROR(VLOOKUP(Z2106,'PASTE-DL-ALARMS'!$Q$10:$W$2200,7,FALSE),"")</f>
        <v/>
      </c>
      <c r="AL2106" s="55" t="str">
        <f>IFERROR(VLOOKUP(Z2106,'PASTE-DL-ALARMS'!$Q$10:$W$2200,3,FALSE),"")</f>
        <v/>
      </c>
      <c r="AM2106" s="7" t="str">
        <f t="shared" si="558"/>
        <v>10.121.97.206_SHAPUR_S4P1</v>
      </c>
      <c r="AN2106" s="55" t="str">
        <f t="shared" si="559"/>
        <v>10.121.97.200_MENDARADA_S3P1</v>
      </c>
      <c r="AO2106" s="72" t="e">
        <f t="shared" ca="1" si="560"/>
        <v>#VALUE!</v>
      </c>
      <c r="AP2106" s="7" t="str">
        <f>IFERROR(VLOOKUP(Z2106,'PASTE-DL-ALARMS'!$Q$10:$Z$2800,8,FALSE),"")</f>
        <v/>
      </c>
    </row>
    <row r="2107" spans="1:42" x14ac:dyDescent="0.25">
      <c r="A2107" s="20"/>
      <c r="B2107" s="20"/>
      <c r="C2107" s="20" t="str">
        <f>IF(D2107="Critical",MAX($C$8:C2106)+1,"")</f>
        <v/>
      </c>
      <c r="D2107" s="20" t="str">
        <f t="shared" si="544"/>
        <v>-</v>
      </c>
      <c r="E2107" s="20" t="str">
        <f>VLOOKUP('PASTE-DOWN-DL'!F2107,'SSA-CODE'!$D$4:$E$56,2,FALSE)</f>
        <v>BCH</v>
      </c>
      <c r="F2107" s="48" t="str">
        <f t="shared" si="545"/>
        <v>SSA BCH</v>
      </c>
      <c r="G2107" s="48" t="str">
        <f t="shared" si="546"/>
        <v xml:space="preserve">	SSA BCH</v>
      </c>
      <c r="H2107" s="20">
        <v>2098</v>
      </c>
      <c r="I2107" t="s">
        <v>18032</v>
      </c>
      <c r="J2107" t="s">
        <v>6260</v>
      </c>
      <c r="K2107" t="s">
        <v>6261</v>
      </c>
      <c r="L2107" t="s">
        <v>6262</v>
      </c>
      <c r="M2107" t="s">
        <v>6263</v>
      </c>
      <c r="N2107" t="s">
        <v>18033</v>
      </c>
      <c r="O2107" t="s">
        <v>18034</v>
      </c>
      <c r="P2107" t="s">
        <v>6266</v>
      </c>
      <c r="Q2107" t="s">
        <v>6408</v>
      </c>
      <c r="R2107" t="s">
        <v>6378</v>
      </c>
      <c r="S2107" t="s">
        <v>18035</v>
      </c>
      <c r="T2107" t="s">
        <v>6937</v>
      </c>
      <c r="U2107" t="s">
        <v>18035</v>
      </c>
      <c r="V2107" t="s">
        <v>6271</v>
      </c>
      <c r="W2107" t="s">
        <v>18036</v>
      </c>
      <c r="X2107" t="s">
        <v>6488</v>
      </c>
      <c r="Y2107" t="s">
        <v>6269</v>
      </c>
      <c r="Z2107" s="48" t="str">
        <f t="shared" si="547"/>
        <v>SSA BCH-10.121.96.69-DAHEJ B2_5/1-10.121.96.70-RAHIYAD B2_6/1</v>
      </c>
      <c r="AA2107" s="48">
        <f t="shared" si="548"/>
        <v>14</v>
      </c>
      <c r="AB2107" s="48">
        <f t="shared" si="549"/>
        <v>20</v>
      </c>
      <c r="AC2107" s="48">
        <f t="shared" si="550"/>
        <v>14</v>
      </c>
      <c r="AD2107" s="48">
        <f t="shared" si="551"/>
        <v>22</v>
      </c>
      <c r="AE2107" s="48" t="str">
        <f t="shared" si="552"/>
        <v>10.121.96.69</v>
      </c>
      <c r="AF2107" s="42" t="str">
        <f t="shared" si="553"/>
        <v>10.121.96.70</v>
      </c>
      <c r="AG2107" s="7" t="str">
        <f t="shared" si="554"/>
        <v>DAHEJ</v>
      </c>
      <c r="AH2107" s="7" t="str">
        <f t="shared" si="555"/>
        <v>RAHIYAD</v>
      </c>
      <c r="AI2107" s="7" t="str">
        <f t="shared" si="556"/>
        <v>S5P1</v>
      </c>
      <c r="AJ2107" s="7" t="str">
        <f t="shared" si="557"/>
        <v>S6P1</v>
      </c>
      <c r="AK2107" s="7" t="str">
        <f>IFERROR(VLOOKUP(Z2107,'PASTE-DL-ALARMS'!$Q$10:$W$2200,7,FALSE),"")</f>
        <v/>
      </c>
      <c r="AL2107" s="55" t="str">
        <f>IFERROR(VLOOKUP(Z2107,'PASTE-DL-ALARMS'!$Q$10:$W$2200,3,FALSE),"")</f>
        <v/>
      </c>
      <c r="AM2107" s="7" t="str">
        <f t="shared" si="558"/>
        <v>10.121.96.69_DAHEJ_S5P1</v>
      </c>
      <c r="AN2107" s="55" t="str">
        <f t="shared" si="559"/>
        <v>10.121.96.70_RAHIYAD_S6P1</v>
      </c>
      <c r="AO2107" s="72" t="e">
        <f t="shared" ca="1" si="560"/>
        <v>#VALUE!</v>
      </c>
      <c r="AP2107" s="7" t="str">
        <f>IFERROR(VLOOKUP(Z2107,'PASTE-DL-ALARMS'!$Q$10:$Z$2800,8,FALSE),"")</f>
        <v/>
      </c>
    </row>
    <row r="2108" spans="1:42" x14ac:dyDescent="0.25">
      <c r="A2108" s="20"/>
      <c r="B2108" s="20"/>
      <c r="C2108" s="20" t="str">
        <f>IF(D2108="Critical",MAX($C$8:C2107)+1,"")</f>
        <v/>
      </c>
      <c r="D2108" s="20" t="str">
        <f t="shared" si="544"/>
        <v>-</v>
      </c>
      <c r="E2108" s="20" t="str">
        <f>VLOOKUP('PASTE-DOWN-DL'!F2108,'SSA-CODE'!$D$4:$E$56,2,FALSE)</f>
        <v>WTR AM</v>
      </c>
      <c r="F2108" s="48" t="str">
        <f t="shared" si="545"/>
        <v>WTR AM</v>
      </c>
      <c r="G2108" s="48" t="str">
        <f t="shared" si="546"/>
        <v xml:space="preserve">	WTR AM</v>
      </c>
      <c r="H2108" s="20">
        <v>2099</v>
      </c>
      <c r="I2108" t="s">
        <v>18037</v>
      </c>
      <c r="J2108" t="s">
        <v>6260</v>
      </c>
      <c r="K2108" t="s">
        <v>6261</v>
      </c>
      <c r="L2108" t="s">
        <v>6262</v>
      </c>
      <c r="M2108" t="s">
        <v>6263</v>
      </c>
      <c r="N2108" t="s">
        <v>18038</v>
      </c>
      <c r="O2108" t="s">
        <v>18039</v>
      </c>
      <c r="P2108" t="s">
        <v>6266</v>
      </c>
      <c r="Q2108" t="s">
        <v>7354</v>
      </c>
      <c r="R2108" t="s">
        <v>6916</v>
      </c>
      <c r="S2108" t="s">
        <v>6269</v>
      </c>
      <c r="T2108" t="s">
        <v>6659</v>
      </c>
      <c r="U2108" t="s">
        <v>6269</v>
      </c>
      <c r="V2108" t="s">
        <v>6271</v>
      </c>
      <c r="W2108" t="s">
        <v>18040</v>
      </c>
      <c r="X2108" t="s">
        <v>18041</v>
      </c>
      <c r="Y2108" t="s">
        <v>6269</v>
      </c>
      <c r="Z2108" s="48" t="str">
        <f t="shared" si="547"/>
        <v>WTR AM-10.121.16.237-Thasara_B2_PH2_3/1-10.121.1.238-Sevalia_B1_4/1</v>
      </c>
      <c r="AA2108" s="48">
        <f t="shared" si="548"/>
        <v>15</v>
      </c>
      <c r="AB2108" s="48">
        <f t="shared" si="549"/>
        <v>23</v>
      </c>
      <c r="AC2108" s="48">
        <f t="shared" si="550"/>
        <v>15</v>
      </c>
      <c r="AD2108" s="48">
        <f t="shared" si="551"/>
        <v>23</v>
      </c>
      <c r="AE2108" s="48" t="str">
        <f t="shared" si="552"/>
        <v>10.121.16.237</v>
      </c>
      <c r="AF2108" s="42" t="str">
        <f t="shared" si="553"/>
        <v>10.121.16.238</v>
      </c>
      <c r="AG2108" s="7" t="str">
        <f t="shared" si="554"/>
        <v>Thasara</v>
      </c>
      <c r="AH2108" s="7" t="str">
        <f t="shared" si="555"/>
        <v>Sevalia</v>
      </c>
      <c r="AI2108" s="7" t="str">
        <f t="shared" si="556"/>
        <v>S3P1</v>
      </c>
      <c r="AJ2108" s="7" t="str">
        <f t="shared" si="557"/>
        <v>S4P1</v>
      </c>
      <c r="AK2108" s="7" t="str">
        <f>IFERROR(VLOOKUP(Z2108,'PASTE-DL-ALARMS'!$Q$10:$W$2200,7,FALSE),"")</f>
        <v/>
      </c>
      <c r="AL2108" s="55" t="str">
        <f>IFERROR(VLOOKUP(Z2108,'PASTE-DL-ALARMS'!$Q$10:$W$2200,3,FALSE),"")</f>
        <v/>
      </c>
      <c r="AM2108" s="7" t="str">
        <f t="shared" si="558"/>
        <v>10.121.16.237_Thasara_S3P1</v>
      </c>
      <c r="AN2108" s="55" t="str">
        <f t="shared" si="559"/>
        <v>10.121.16.238_Sevalia_S4P1</v>
      </c>
      <c r="AO2108" s="72" t="e">
        <f t="shared" ca="1" si="560"/>
        <v>#VALUE!</v>
      </c>
      <c r="AP2108" s="7" t="str">
        <f>IFERROR(VLOOKUP(Z2108,'PASTE-DL-ALARMS'!$Q$10:$Z$2800,8,FALSE),"")</f>
        <v/>
      </c>
    </row>
    <row r="2109" spans="1:42" x14ac:dyDescent="0.25">
      <c r="A2109" s="20"/>
      <c r="B2109" s="20"/>
      <c r="C2109" s="20" t="str">
        <f>IF(D2109="Critical",MAX($C$8:C2108)+1,"")</f>
        <v/>
      </c>
      <c r="D2109" s="20" t="str">
        <f t="shared" si="544"/>
        <v>-</v>
      </c>
      <c r="E2109" s="20" t="str">
        <f>VLOOKUP('PASTE-DOWN-DL'!F2109,'SSA-CODE'!$D$4:$E$56,2,FALSE)</f>
        <v>SEN</v>
      </c>
      <c r="F2109" s="48" t="str">
        <f t="shared" si="545"/>
        <v>SSA SEN</v>
      </c>
      <c r="G2109" s="48" t="str">
        <f t="shared" si="546"/>
        <v xml:space="preserve">	SSA SEN</v>
      </c>
      <c r="H2109" s="20">
        <v>2100</v>
      </c>
      <c r="I2109" t="s">
        <v>18042</v>
      </c>
      <c r="J2109" t="s">
        <v>6260</v>
      </c>
      <c r="K2109" t="s">
        <v>6261</v>
      </c>
      <c r="L2109" t="s">
        <v>6262</v>
      </c>
      <c r="M2109" t="s">
        <v>6263</v>
      </c>
      <c r="N2109" t="s">
        <v>18043</v>
      </c>
      <c r="O2109" t="s">
        <v>18044</v>
      </c>
      <c r="P2109" t="s">
        <v>6266</v>
      </c>
      <c r="Q2109" t="s">
        <v>6408</v>
      </c>
      <c r="R2109" t="s">
        <v>6378</v>
      </c>
      <c r="S2109" t="s">
        <v>6269</v>
      </c>
      <c r="T2109" t="s">
        <v>7155</v>
      </c>
      <c r="U2109" t="s">
        <v>6269</v>
      </c>
      <c r="V2109" t="s">
        <v>6271</v>
      </c>
      <c r="W2109" t="s">
        <v>18045</v>
      </c>
      <c r="X2109" t="s">
        <v>18046</v>
      </c>
      <c r="Y2109" t="s">
        <v>6269</v>
      </c>
      <c r="Z2109" s="48" t="str">
        <f t="shared" si="547"/>
        <v>SSA SEN-10.121.69.67-Surendranagar2_TN725B_WTR_RJ_PH1_S6P1-10.121.99.4-Lakhtar B2_S6P1</v>
      </c>
      <c r="AA2109" s="48">
        <f t="shared" si="548"/>
        <v>14</v>
      </c>
      <c r="AB2109" s="48">
        <f t="shared" si="549"/>
        <v>30</v>
      </c>
      <c r="AC2109" s="48">
        <f t="shared" si="550"/>
        <v>13</v>
      </c>
      <c r="AD2109" s="48">
        <f t="shared" si="551"/>
        <v>21</v>
      </c>
      <c r="AE2109" s="48" t="str">
        <f t="shared" si="552"/>
        <v>10.121.69.67</v>
      </c>
      <c r="AF2109" s="42" t="str">
        <f t="shared" si="553"/>
        <v>10.121.99.4</v>
      </c>
      <c r="AG2109" s="7" t="str">
        <f t="shared" si="554"/>
        <v>SURENDRA NAGAR2</v>
      </c>
      <c r="AH2109" s="7" t="str">
        <f t="shared" si="555"/>
        <v>LAKHTAR</v>
      </c>
      <c r="AI2109" s="7" t="str">
        <f t="shared" si="556"/>
        <v>S6P1</v>
      </c>
      <c r="AJ2109" s="7" t="str">
        <f t="shared" si="557"/>
        <v>S6P1</v>
      </c>
      <c r="AK2109" s="7" t="str">
        <f>IFERROR(VLOOKUP(Z2109,'PASTE-DL-ALARMS'!$Q$10:$W$2200,7,FALSE),"")</f>
        <v/>
      </c>
      <c r="AL2109" s="55" t="str">
        <f>IFERROR(VLOOKUP(Z2109,'PASTE-DL-ALARMS'!$Q$10:$W$2200,3,FALSE),"")</f>
        <v/>
      </c>
      <c r="AM2109" s="7" t="str">
        <f t="shared" si="558"/>
        <v>10.121.69.67_SURENDRA NAGAR2_S6P1</v>
      </c>
      <c r="AN2109" s="55" t="str">
        <f t="shared" si="559"/>
        <v>10.121.99.4_LAKHTAR_S6P1</v>
      </c>
      <c r="AO2109" s="72" t="e">
        <f t="shared" ca="1" si="560"/>
        <v>#VALUE!</v>
      </c>
      <c r="AP2109" s="7" t="str">
        <f>IFERROR(VLOOKUP(Z2109,'PASTE-DL-ALARMS'!$Q$10:$Z$2800,8,FALSE),"")</f>
        <v/>
      </c>
    </row>
    <row r="2110" spans="1:42" x14ac:dyDescent="0.25">
      <c r="A2110" s="20"/>
      <c r="B2110" s="20"/>
      <c r="C2110" s="20" t="str">
        <f>IF(D2110="Critical",MAX($C$8:C2109)+1,"")</f>
        <v/>
      </c>
      <c r="D2110" s="20" t="str">
        <f t="shared" si="544"/>
        <v>-</v>
      </c>
      <c r="E2110" s="20" t="str">
        <f>VLOOKUP('PASTE-DOWN-DL'!F2110,'SSA-CODE'!$D$4:$E$56,2,FALSE)</f>
        <v>AHD</v>
      </c>
      <c r="F2110" s="48" t="str">
        <f t="shared" si="545"/>
        <v>SSA AM</v>
      </c>
      <c r="G2110" s="48" t="str">
        <f t="shared" si="546"/>
        <v xml:space="preserve">	SSA AM</v>
      </c>
      <c r="H2110" s="20">
        <v>2101</v>
      </c>
      <c r="I2110" t="s">
        <v>18047</v>
      </c>
      <c r="J2110" t="s">
        <v>6260</v>
      </c>
      <c r="K2110" t="s">
        <v>6275</v>
      </c>
      <c r="L2110" t="s">
        <v>6262</v>
      </c>
      <c r="M2110" t="s">
        <v>6263</v>
      </c>
      <c r="N2110" t="s">
        <v>18048</v>
      </c>
      <c r="O2110" t="s">
        <v>18049</v>
      </c>
      <c r="P2110" t="s">
        <v>6266</v>
      </c>
      <c r="Q2110" t="s">
        <v>6608</v>
      </c>
      <c r="R2110" t="s">
        <v>6279</v>
      </c>
      <c r="S2110" t="s">
        <v>18050</v>
      </c>
      <c r="T2110" t="s">
        <v>6770</v>
      </c>
      <c r="U2110" t="s">
        <v>10576</v>
      </c>
      <c r="V2110" t="s">
        <v>6271</v>
      </c>
      <c r="W2110" t="s">
        <v>18051</v>
      </c>
      <c r="X2110" t="s">
        <v>18052</v>
      </c>
      <c r="Y2110" t="s">
        <v>6269</v>
      </c>
      <c r="Z2110" s="48" t="str">
        <f t="shared" si="547"/>
        <v>SSA AM-10.121.18.112-Jairaj BTSA1_1/5-10.121.18.214-Odhav B2_5/5</v>
      </c>
      <c r="AA2110" s="48">
        <f t="shared" si="548"/>
        <v>15</v>
      </c>
      <c r="AB2110" s="48">
        <f t="shared" si="549"/>
        <v>21</v>
      </c>
      <c r="AC2110" s="48">
        <f t="shared" si="550"/>
        <v>15</v>
      </c>
      <c r="AD2110" s="48">
        <f t="shared" si="551"/>
        <v>26</v>
      </c>
      <c r="AE2110" s="48" t="str">
        <f t="shared" si="552"/>
        <v>10.121.18.214</v>
      </c>
      <c r="AF2110" s="42" t="str">
        <f t="shared" si="553"/>
        <v>10.121.18.112</v>
      </c>
      <c r="AG2110" s="7" t="str">
        <f t="shared" si="554"/>
        <v>Odhav</v>
      </c>
      <c r="AH2110" s="7" t="str">
        <f t="shared" si="555"/>
        <v>JAIRAJ BTS</v>
      </c>
      <c r="AI2110" s="7" t="str">
        <f t="shared" si="556"/>
        <v>S5P5</v>
      </c>
      <c r="AJ2110" s="7" t="str">
        <f t="shared" si="557"/>
        <v>S1P5</v>
      </c>
      <c r="AK2110" s="7" t="str">
        <f>IFERROR(VLOOKUP(Z2110,'PASTE-DL-ALARMS'!$Q$10:$W$2200,7,FALSE),"")</f>
        <v/>
      </c>
      <c r="AL2110" s="55" t="str">
        <f>IFERROR(VLOOKUP(Z2110,'PASTE-DL-ALARMS'!$Q$10:$W$2200,3,FALSE),"")</f>
        <v/>
      </c>
      <c r="AM2110" s="7" t="str">
        <f t="shared" si="558"/>
        <v>10.121.18.214_Odhav_S5P5</v>
      </c>
      <c r="AN2110" s="55" t="str">
        <f t="shared" si="559"/>
        <v>10.121.18.112_JAIRAJ BTS_S1P5</v>
      </c>
      <c r="AO2110" s="72" t="e">
        <f t="shared" ca="1" si="560"/>
        <v>#VALUE!</v>
      </c>
      <c r="AP2110" s="7" t="str">
        <f>IFERROR(VLOOKUP(Z2110,'PASTE-DL-ALARMS'!$Q$10:$Z$2800,8,FALSE),"")</f>
        <v/>
      </c>
    </row>
    <row r="2111" spans="1:42" x14ac:dyDescent="0.25">
      <c r="A2111" s="20"/>
      <c r="B2111" s="20"/>
      <c r="C2111" s="20" t="str">
        <f>IF(D2111="Critical",MAX($C$8:C2110)+1,"")</f>
        <v/>
      </c>
      <c r="D2111" s="20" t="str">
        <f t="shared" si="544"/>
        <v>-</v>
      </c>
      <c r="E2111" s="20" t="str">
        <f>VLOOKUP('PASTE-DOWN-DL'!F2111,'SSA-CODE'!$D$4:$E$56,2,FALSE)</f>
        <v>WTR RJ</v>
      </c>
      <c r="F2111" s="48" t="str">
        <f t="shared" si="545"/>
        <v>WTR RJ</v>
      </c>
      <c r="G2111" s="48" t="str">
        <f t="shared" si="546"/>
        <v xml:space="preserve">	WTR RJ</v>
      </c>
      <c r="H2111" s="20">
        <v>2102</v>
      </c>
      <c r="I2111" t="s">
        <v>18053</v>
      </c>
      <c r="J2111" t="s">
        <v>6260</v>
      </c>
      <c r="K2111" t="s">
        <v>6275</v>
      </c>
      <c r="L2111" t="s">
        <v>6262</v>
      </c>
      <c r="M2111" t="s">
        <v>6263</v>
      </c>
      <c r="N2111" t="s">
        <v>18054</v>
      </c>
      <c r="O2111" t="s">
        <v>18055</v>
      </c>
      <c r="P2111" t="s">
        <v>6266</v>
      </c>
      <c r="Q2111" t="s">
        <v>6558</v>
      </c>
      <c r="R2111" t="s">
        <v>6279</v>
      </c>
      <c r="S2111" t="s">
        <v>6269</v>
      </c>
      <c r="T2111" t="s">
        <v>6387</v>
      </c>
      <c r="U2111" t="s">
        <v>6269</v>
      </c>
      <c r="V2111" t="s">
        <v>6271</v>
      </c>
      <c r="W2111" t="s">
        <v>18056</v>
      </c>
      <c r="X2111" t="s">
        <v>18057</v>
      </c>
      <c r="Y2111" t="s">
        <v>6269</v>
      </c>
      <c r="Z2111" s="48" t="str">
        <f t="shared" si="547"/>
        <v>WTR RJ-10.121.99.7-Chotila_3/3-10.121.69.65-SurendranagarGNE_5/4</v>
      </c>
      <c r="AA2111" s="48">
        <f t="shared" si="548"/>
        <v>13</v>
      </c>
      <c r="AB2111" s="48">
        <f t="shared" si="549"/>
        <v>21</v>
      </c>
      <c r="AC2111" s="48">
        <f t="shared" si="550"/>
        <v>14</v>
      </c>
      <c r="AD2111" s="48">
        <f t="shared" si="551"/>
        <v>33</v>
      </c>
      <c r="AE2111" s="48" t="str">
        <f t="shared" si="552"/>
        <v>10.121.99.7</v>
      </c>
      <c r="AF2111" s="42" t="str">
        <f t="shared" si="553"/>
        <v>10.121.69.65</v>
      </c>
      <c r="AG2111" s="7" t="str">
        <f t="shared" si="554"/>
        <v>CHOTILA</v>
      </c>
      <c r="AH2111" s="7" t="str">
        <f t="shared" si="555"/>
        <v>SURENDRANAGAR(GNE)</v>
      </c>
      <c r="AI2111" s="7" t="str">
        <f t="shared" si="556"/>
        <v>S3P3</v>
      </c>
      <c r="AJ2111" s="7" t="str">
        <f t="shared" si="557"/>
        <v>S5P4</v>
      </c>
      <c r="AK2111" s="7" t="str">
        <f>IFERROR(VLOOKUP(Z2111,'PASTE-DL-ALARMS'!$Q$10:$W$2200,7,FALSE),"")</f>
        <v/>
      </c>
      <c r="AL2111" s="55" t="str">
        <f>IFERROR(VLOOKUP(Z2111,'PASTE-DL-ALARMS'!$Q$10:$W$2200,3,FALSE),"")</f>
        <v/>
      </c>
      <c r="AM2111" s="7" t="str">
        <f t="shared" si="558"/>
        <v>10.121.99.7_CHOTILA_S3P3</v>
      </c>
      <c r="AN2111" s="55" t="str">
        <f t="shared" si="559"/>
        <v>10.121.69.65_SURENDRANAGAR(GNE)_S5P4</v>
      </c>
      <c r="AO2111" s="72" t="e">
        <f t="shared" ca="1" si="560"/>
        <v>#VALUE!</v>
      </c>
      <c r="AP2111" s="7" t="str">
        <f>IFERROR(VLOOKUP(Z2111,'PASTE-DL-ALARMS'!$Q$10:$Z$2800,8,FALSE),"")</f>
        <v/>
      </c>
    </row>
    <row r="2112" spans="1:42" x14ac:dyDescent="0.25">
      <c r="A2112" s="20"/>
      <c r="B2112" s="20"/>
      <c r="C2112" s="20" t="str">
        <f>IF(D2112="Critical",MAX($C$8:C2111)+1,"")</f>
        <v/>
      </c>
      <c r="D2112" s="20" t="str">
        <f t="shared" si="544"/>
        <v>-</v>
      </c>
      <c r="E2112" s="20" t="str">
        <f>VLOOKUP('PASTE-DOWN-DL'!F2112,'SSA-CODE'!$D$4:$E$56,2,FALSE)</f>
        <v>VAL</v>
      </c>
      <c r="F2112" s="48" t="str">
        <f t="shared" si="545"/>
        <v>SSA VAL</v>
      </c>
      <c r="G2112" s="48" t="str">
        <f t="shared" si="546"/>
        <v xml:space="preserve">	SSA VAL</v>
      </c>
      <c r="H2112" s="20">
        <v>2103</v>
      </c>
      <c r="I2112" t="s">
        <v>18058</v>
      </c>
      <c r="J2112" t="s">
        <v>6260</v>
      </c>
      <c r="K2112" t="s">
        <v>6275</v>
      </c>
      <c r="L2112" t="s">
        <v>6262</v>
      </c>
      <c r="M2112" t="s">
        <v>6263</v>
      </c>
      <c r="N2112" t="s">
        <v>18059</v>
      </c>
      <c r="O2112" t="s">
        <v>18060</v>
      </c>
      <c r="P2112" t="s">
        <v>6266</v>
      </c>
      <c r="Q2112" t="s">
        <v>6378</v>
      </c>
      <c r="R2112" t="s">
        <v>6279</v>
      </c>
      <c r="S2112" t="s">
        <v>18061</v>
      </c>
      <c r="T2112" t="s">
        <v>6500</v>
      </c>
      <c r="U2112" t="s">
        <v>6931</v>
      </c>
      <c r="V2112" t="s">
        <v>6271</v>
      </c>
      <c r="W2112" t="s">
        <v>18062</v>
      </c>
      <c r="X2112" t="s">
        <v>18063</v>
      </c>
      <c r="Y2112" t="s">
        <v>6269</v>
      </c>
      <c r="Z2112" s="48" t="str">
        <f t="shared" si="547"/>
        <v>SSA VAL-10.121.16.72-TIPCO_1/6-.121.16.73-DPO XROAD_1/5</v>
      </c>
      <c r="AA2112" s="48">
        <f t="shared" si="548"/>
        <v>15</v>
      </c>
      <c r="AB2112" s="48">
        <f t="shared" si="549"/>
        <v>21</v>
      </c>
      <c r="AC2112" s="48">
        <f t="shared" si="550"/>
        <v>15</v>
      </c>
      <c r="AD2112" s="48">
        <f t="shared" si="551"/>
        <v>25</v>
      </c>
      <c r="AE2112" s="48" t="str">
        <f t="shared" si="552"/>
        <v>10.121.24.168</v>
      </c>
      <c r="AF2112" s="42" t="str">
        <f t="shared" si="553"/>
        <v>10.121.24.172</v>
      </c>
      <c r="AG2112" s="7" t="str">
        <f t="shared" si="554"/>
        <v>TIPCO</v>
      </c>
      <c r="AH2112" s="7" t="str">
        <f t="shared" si="555"/>
        <v>DPO XROAD</v>
      </c>
      <c r="AI2112" s="7" t="str">
        <f t="shared" si="556"/>
        <v>S1P6</v>
      </c>
      <c r="AJ2112" s="7" t="str">
        <f t="shared" si="557"/>
        <v>S1P5</v>
      </c>
      <c r="AK2112" s="7" t="str">
        <f>IFERROR(VLOOKUP(Z2112,'PASTE-DL-ALARMS'!$Q$10:$W$2200,7,FALSE),"")</f>
        <v/>
      </c>
      <c r="AL2112" s="55" t="str">
        <f>IFERROR(VLOOKUP(Z2112,'PASTE-DL-ALARMS'!$Q$10:$W$2200,3,FALSE),"")</f>
        <v/>
      </c>
      <c r="AM2112" s="7" t="str">
        <f t="shared" si="558"/>
        <v>10.121.24.168_TIPCO_S1P6</v>
      </c>
      <c r="AN2112" s="55" t="str">
        <f t="shared" si="559"/>
        <v>10.121.24.172_DPO XROAD_S1P5</v>
      </c>
      <c r="AO2112" s="72" t="e">
        <f t="shared" ca="1" si="560"/>
        <v>#VALUE!</v>
      </c>
      <c r="AP2112" s="7" t="str">
        <f>IFERROR(VLOOKUP(Z2112,'PASTE-DL-ALARMS'!$Q$10:$Z$2800,8,FALSE),"")</f>
        <v/>
      </c>
    </row>
    <row r="2113" spans="1:42" x14ac:dyDescent="0.25">
      <c r="A2113" s="20"/>
      <c r="B2113" s="20"/>
      <c r="C2113" s="20" t="str">
        <f>IF(D2113="Critical",MAX($C$8:C2112)+1,"")</f>
        <v/>
      </c>
      <c r="D2113" s="20" t="str">
        <f t="shared" si="544"/>
        <v>-</v>
      </c>
      <c r="E2113" s="20" t="str">
        <f>VLOOKUP('PASTE-DOWN-DL'!F2113,'SSA-CODE'!$D$4:$E$56,2,FALSE)</f>
        <v>WTR AM</v>
      </c>
      <c r="F2113" s="48" t="str">
        <f t="shared" si="545"/>
        <v>WTR AM</v>
      </c>
      <c r="G2113" s="48" t="str">
        <f t="shared" si="546"/>
        <v xml:space="preserve">	WTR AM</v>
      </c>
      <c r="H2113" s="20">
        <v>2104</v>
      </c>
      <c r="I2113" t="s">
        <v>18064</v>
      </c>
      <c r="J2113" t="s">
        <v>6466</v>
      </c>
      <c r="K2113" t="s">
        <v>6275</v>
      </c>
      <c r="L2113" t="s">
        <v>6262</v>
      </c>
      <c r="M2113" t="s">
        <v>6263</v>
      </c>
      <c r="N2113" t="s">
        <v>18065</v>
      </c>
      <c r="O2113" t="s">
        <v>18066</v>
      </c>
      <c r="P2113" t="s">
        <v>6266</v>
      </c>
      <c r="Q2113" t="s">
        <v>6360</v>
      </c>
      <c r="R2113" t="s">
        <v>6279</v>
      </c>
      <c r="S2113" t="s">
        <v>6269</v>
      </c>
      <c r="T2113" t="s">
        <v>6345</v>
      </c>
      <c r="U2113" t="s">
        <v>6269</v>
      </c>
      <c r="V2113" t="s">
        <v>6271</v>
      </c>
      <c r="W2113" t="s">
        <v>18067</v>
      </c>
      <c r="X2113" t="s">
        <v>18068</v>
      </c>
      <c r="Y2113" t="s">
        <v>6269</v>
      </c>
      <c r="Z2113" s="48" t="str">
        <f t="shared" si="547"/>
        <v>WTR AM-10.121.16.8-Baroda City 1 B2_4/8-10.121.16.226-Baroda City 3 B2_4/8</v>
      </c>
      <c r="AA2113" s="48">
        <f t="shared" si="548"/>
        <v>13</v>
      </c>
      <c r="AB2113" s="48">
        <f t="shared" si="549"/>
        <v>27</v>
      </c>
      <c r="AC2113" s="48">
        <f t="shared" si="550"/>
        <v>15</v>
      </c>
      <c r="AD2113" s="48">
        <f t="shared" si="551"/>
        <v>33</v>
      </c>
      <c r="AE2113" s="48" t="str">
        <f t="shared" si="552"/>
        <v>10.121.16.8</v>
      </c>
      <c r="AF2113" s="42" t="str">
        <f t="shared" si="553"/>
        <v>10.121.16.226</v>
      </c>
      <c r="AG2113" s="7" t="str">
        <f t="shared" si="554"/>
        <v>BARODA CITY 1</v>
      </c>
      <c r="AH2113" s="7" t="str">
        <f t="shared" si="555"/>
        <v>BARODA CITY 3 GNE</v>
      </c>
      <c r="AI2113" s="7" t="str">
        <f t="shared" si="556"/>
        <v>S4P8</v>
      </c>
      <c r="AJ2113" s="7" t="str">
        <f t="shared" si="557"/>
        <v>S4P8</v>
      </c>
      <c r="AK2113" s="7" t="str">
        <f>IFERROR(VLOOKUP(Z2113,'PASTE-DL-ALARMS'!$Q$10:$W$2200,7,FALSE),"")</f>
        <v/>
      </c>
      <c r="AL2113" s="55" t="str">
        <f>IFERROR(VLOOKUP(Z2113,'PASTE-DL-ALARMS'!$Q$10:$W$2200,3,FALSE),"")</f>
        <v/>
      </c>
      <c r="AM2113" s="7" t="str">
        <f t="shared" si="558"/>
        <v>10.121.16.8_BARODA CITY 1_S4P8</v>
      </c>
      <c r="AN2113" s="55" t="str">
        <f t="shared" si="559"/>
        <v>10.121.16.226_BARODA CITY 3 GNE_S4P8</v>
      </c>
      <c r="AO2113" s="72" t="e">
        <f t="shared" ca="1" si="560"/>
        <v>#VALUE!</v>
      </c>
      <c r="AP2113" s="7" t="str">
        <f>IFERROR(VLOOKUP(Z2113,'PASTE-DL-ALARMS'!$Q$10:$Z$2800,8,FALSE),"")</f>
        <v/>
      </c>
    </row>
    <row r="2114" spans="1:42" x14ac:dyDescent="0.25">
      <c r="A2114" s="20"/>
      <c r="B2114" s="20"/>
      <c r="C2114" s="20" t="str">
        <f>IF(D2114="Critical",MAX($C$8:C2113)+1,"")</f>
        <v/>
      </c>
      <c r="D2114" s="20" t="str">
        <f t="shared" si="544"/>
        <v>-</v>
      </c>
      <c r="E2114" s="20" t="e">
        <f>VLOOKUP('PASTE-DOWN-DL'!F2114,'SSA-CODE'!$D$4:$E$56,2,FALSE)</f>
        <v>#N/A</v>
      </c>
      <c r="F2114" s="48" t="str">
        <f t="shared" si="545"/>
        <v>SSA NGP</v>
      </c>
      <c r="G2114" s="48" t="str">
        <f t="shared" si="546"/>
        <v xml:space="preserve">	SSA NGP</v>
      </c>
      <c r="H2114" s="20">
        <v>2105</v>
      </c>
      <c r="I2114" t="s">
        <v>18069</v>
      </c>
      <c r="J2114" t="s">
        <v>6260</v>
      </c>
      <c r="K2114" t="s">
        <v>6275</v>
      </c>
      <c r="L2114" t="s">
        <v>6262</v>
      </c>
      <c r="M2114" t="s">
        <v>6263</v>
      </c>
      <c r="N2114" t="s">
        <v>18070</v>
      </c>
      <c r="O2114" t="s">
        <v>18071</v>
      </c>
      <c r="P2114" t="s">
        <v>6266</v>
      </c>
      <c r="Q2114" t="s">
        <v>6319</v>
      </c>
      <c r="R2114" t="s">
        <v>6508</v>
      </c>
      <c r="S2114" t="s">
        <v>6269</v>
      </c>
      <c r="T2114" t="s">
        <v>7260</v>
      </c>
      <c r="U2114" t="s">
        <v>6269</v>
      </c>
      <c r="V2114" t="s">
        <v>6271</v>
      </c>
      <c r="W2114" t="s">
        <v>18072</v>
      </c>
      <c r="X2114" t="s">
        <v>6488</v>
      </c>
      <c r="Y2114" t="s">
        <v>6269</v>
      </c>
      <c r="Z2114" s="48" t="str">
        <f t="shared" si="547"/>
        <v>SSA NGP-10.121.27.29-TN703B_TEMBURDA A1 1/5-10.121.27.10-TN705B_WARORA 3/6</v>
      </c>
      <c r="AA2114" s="48" t="e">
        <f t="shared" si="548"/>
        <v>#VALUE!</v>
      </c>
      <c r="AB2114" s="48" t="e">
        <f t="shared" si="549"/>
        <v>#VALUE!</v>
      </c>
      <c r="AC2114" s="48" t="e">
        <f t="shared" si="550"/>
        <v>#VALUE!</v>
      </c>
      <c r="AD2114" s="48" t="e">
        <f t="shared" si="551"/>
        <v>#VALUE!</v>
      </c>
      <c r="AE2114" s="48" t="e">
        <f t="shared" si="552"/>
        <v>#VALUE!</v>
      </c>
      <c r="AF2114" s="42" t="e">
        <f t="shared" si="553"/>
        <v>#VALUE!</v>
      </c>
      <c r="AG2114" s="7" t="e">
        <f t="shared" si="554"/>
        <v>#VALUE!</v>
      </c>
      <c r="AH2114" s="7" t="e">
        <f t="shared" si="555"/>
        <v>#VALUE!</v>
      </c>
      <c r="AI2114" s="7" t="e">
        <f t="shared" si="556"/>
        <v>#VALUE!</v>
      </c>
      <c r="AJ2114" s="7" t="e">
        <f t="shared" si="557"/>
        <v>#VALUE!</v>
      </c>
      <c r="AK2114" s="7" t="str">
        <f>IFERROR(VLOOKUP(Z2114,'PASTE-DL-ALARMS'!$Q$10:$W$2200,7,FALSE),"")</f>
        <v/>
      </c>
      <c r="AL2114" s="55" t="str">
        <f>IFERROR(VLOOKUP(Z2114,'PASTE-DL-ALARMS'!$Q$10:$W$2200,3,FALSE),"")</f>
        <v/>
      </c>
      <c r="AM2114" s="7" t="e">
        <f t="shared" si="558"/>
        <v>#VALUE!</v>
      </c>
      <c r="AN2114" s="55" t="e">
        <f t="shared" si="559"/>
        <v>#VALUE!</v>
      </c>
      <c r="AO2114" s="72" t="e">
        <f t="shared" ca="1" si="560"/>
        <v>#VALUE!</v>
      </c>
      <c r="AP2114" s="7" t="str">
        <f>IFERROR(VLOOKUP(Z2114,'PASTE-DL-ALARMS'!$Q$10:$Z$2800,8,FALSE),"")</f>
        <v/>
      </c>
    </row>
    <row r="2115" spans="1:42" x14ac:dyDescent="0.25">
      <c r="A2115" s="20"/>
      <c r="B2115" s="20"/>
      <c r="C2115" s="20" t="str">
        <f>IF(D2115="Critical",MAX($C$8:C2114)+1,"")</f>
        <v/>
      </c>
      <c r="D2115" s="20" t="str">
        <f t="shared" si="544"/>
        <v>-</v>
      </c>
      <c r="E2115" s="20" t="str">
        <f>VLOOKUP('PASTE-DOWN-DL'!F2115,'SSA-CODE'!$D$4:$E$56,2,FALSE)</f>
        <v>SRT</v>
      </c>
      <c r="F2115" s="48" t="str">
        <f t="shared" si="545"/>
        <v>SSA SR</v>
      </c>
      <c r="G2115" s="48" t="str">
        <f t="shared" si="546"/>
        <v xml:space="preserve">	SSA SR</v>
      </c>
      <c r="H2115" s="20">
        <v>2106</v>
      </c>
      <c r="I2115" t="s">
        <v>18073</v>
      </c>
      <c r="J2115" t="s">
        <v>6260</v>
      </c>
      <c r="K2115" t="s">
        <v>6261</v>
      </c>
      <c r="L2115" t="s">
        <v>6262</v>
      </c>
      <c r="M2115" t="s">
        <v>6263</v>
      </c>
      <c r="N2115" t="s">
        <v>18074</v>
      </c>
      <c r="O2115" t="s">
        <v>18075</v>
      </c>
      <c r="P2115" t="s">
        <v>6266</v>
      </c>
      <c r="Q2115" t="s">
        <v>6378</v>
      </c>
      <c r="R2115" t="s">
        <v>6850</v>
      </c>
      <c r="S2115" t="s">
        <v>18076</v>
      </c>
      <c r="T2115" t="s">
        <v>6486</v>
      </c>
      <c r="U2115" t="s">
        <v>6372</v>
      </c>
      <c r="V2115" t="s">
        <v>6271</v>
      </c>
      <c r="W2115" t="s">
        <v>18077</v>
      </c>
      <c r="X2115" t="s">
        <v>18078</v>
      </c>
      <c r="Y2115" t="s">
        <v>6269</v>
      </c>
      <c r="Z2115" s="48" t="str">
        <f t="shared" si="547"/>
        <v>SSA SR-10.121.100.13-TAKARMA_3/1-10.121.16.6-OLPAD_6/1</v>
      </c>
      <c r="AA2115" s="48">
        <f t="shared" si="548"/>
        <v>14</v>
      </c>
      <c r="AB2115" s="48">
        <f t="shared" si="549"/>
        <v>20</v>
      </c>
      <c r="AC2115" s="48">
        <f t="shared" si="550"/>
        <v>15</v>
      </c>
      <c r="AD2115" s="48">
        <f t="shared" si="551"/>
        <v>23</v>
      </c>
      <c r="AE2115" s="48" t="str">
        <f t="shared" si="552"/>
        <v>10.121.100.8</v>
      </c>
      <c r="AF2115" s="42" t="str">
        <f t="shared" si="553"/>
        <v>10.121.100.13</v>
      </c>
      <c r="AG2115" s="7" t="str">
        <f t="shared" si="554"/>
        <v>OLPAD</v>
      </c>
      <c r="AH2115" s="7" t="str">
        <f t="shared" si="555"/>
        <v>TAKARMA</v>
      </c>
      <c r="AI2115" s="7" t="str">
        <f t="shared" si="556"/>
        <v>S6P1</v>
      </c>
      <c r="AJ2115" s="7" t="str">
        <f t="shared" si="557"/>
        <v>S3P1</v>
      </c>
      <c r="AK2115" s="7" t="str">
        <f>IFERROR(VLOOKUP(Z2115,'PASTE-DL-ALARMS'!$Q$10:$W$2200,7,FALSE),"")</f>
        <v/>
      </c>
      <c r="AL2115" s="55" t="str">
        <f>IFERROR(VLOOKUP(Z2115,'PASTE-DL-ALARMS'!$Q$10:$W$2200,3,FALSE),"")</f>
        <v/>
      </c>
      <c r="AM2115" s="7" t="str">
        <f t="shared" si="558"/>
        <v>10.121.100.8_OLPAD_S6P1</v>
      </c>
      <c r="AN2115" s="55" t="str">
        <f t="shared" si="559"/>
        <v>10.121.100.13_TAKARMA_S3P1</v>
      </c>
      <c r="AO2115" s="72" t="e">
        <f t="shared" ca="1" si="560"/>
        <v>#VALUE!</v>
      </c>
      <c r="AP2115" s="7" t="str">
        <f>IFERROR(VLOOKUP(Z2115,'PASTE-DL-ALARMS'!$Q$10:$Z$2800,8,FALSE),"")</f>
        <v/>
      </c>
    </row>
    <row r="2116" spans="1:42" x14ac:dyDescent="0.25">
      <c r="A2116" s="20"/>
      <c r="B2116" s="20"/>
      <c r="C2116" s="20" t="str">
        <f>IF(D2116="Critical",MAX($C$8:C2115)+1,"")</f>
        <v/>
      </c>
      <c r="D2116" s="20" t="str">
        <f t="shared" si="544"/>
        <v>-</v>
      </c>
      <c r="E2116" s="20" t="str">
        <f>VLOOKUP('PASTE-DOWN-DL'!F2116,'SSA-CODE'!$D$4:$E$56,2,FALSE)</f>
        <v>MSN</v>
      </c>
      <c r="F2116" s="48" t="str">
        <f t="shared" si="545"/>
        <v>SSA MEH</v>
      </c>
      <c r="G2116" s="48" t="str">
        <f t="shared" si="546"/>
        <v xml:space="preserve">	SSA MEH</v>
      </c>
      <c r="H2116" s="20">
        <v>2107</v>
      </c>
      <c r="I2116" t="s">
        <v>18079</v>
      </c>
      <c r="J2116" t="s">
        <v>6260</v>
      </c>
      <c r="K2116" t="s">
        <v>6275</v>
      </c>
      <c r="L2116" t="s">
        <v>6262</v>
      </c>
      <c r="M2116" t="s">
        <v>6263</v>
      </c>
      <c r="N2116" t="s">
        <v>18080</v>
      </c>
      <c r="O2116" t="s">
        <v>18081</v>
      </c>
      <c r="P2116" t="s">
        <v>6266</v>
      </c>
      <c r="Q2116" t="s">
        <v>7248</v>
      </c>
      <c r="R2116" t="s">
        <v>6279</v>
      </c>
      <c r="S2116" t="s">
        <v>18082</v>
      </c>
      <c r="T2116" t="s">
        <v>6568</v>
      </c>
      <c r="U2116" t="s">
        <v>6989</v>
      </c>
      <c r="V2116" t="s">
        <v>6271</v>
      </c>
      <c r="W2116" t="s">
        <v>18083</v>
      </c>
      <c r="X2116" t="s">
        <v>18084</v>
      </c>
      <c r="Y2116" t="s">
        <v>6269</v>
      </c>
      <c r="Z2116" s="48" t="str">
        <f t="shared" si="547"/>
        <v>SSA MEH-10.121.25.109-MOTICHANDUR_PH3-10.121.98.10-SAMI _4/2_PH3</v>
      </c>
      <c r="AA2116" s="48">
        <f t="shared" si="548"/>
        <v>15</v>
      </c>
      <c r="AB2116" s="48">
        <f t="shared" si="549"/>
        <v>27</v>
      </c>
      <c r="AC2116" s="48">
        <f t="shared" si="550"/>
        <v>14</v>
      </c>
      <c r="AD2116" s="48">
        <f t="shared" si="551"/>
        <v>19</v>
      </c>
      <c r="AE2116" s="48" t="str">
        <f t="shared" si="552"/>
        <v>10.121.25.109</v>
      </c>
      <c r="AF2116" s="42" t="str">
        <f t="shared" si="553"/>
        <v>10.121.98.10</v>
      </c>
      <c r="AG2116" s="7" t="str">
        <f t="shared" si="554"/>
        <v>MOTICHANDUR</v>
      </c>
      <c r="AH2116" s="7" t="str">
        <f t="shared" si="555"/>
        <v>SAMI</v>
      </c>
      <c r="AI2116" s="7" t="str">
        <f t="shared" si="556"/>
        <v>S1P5</v>
      </c>
      <c r="AJ2116" s="7" t="str">
        <f t="shared" si="557"/>
        <v>S4P2</v>
      </c>
      <c r="AK2116" s="7" t="str">
        <f>IFERROR(VLOOKUP(Z2116,'PASTE-DL-ALARMS'!$Q$10:$W$2200,7,FALSE),"")</f>
        <v/>
      </c>
      <c r="AL2116" s="55" t="str">
        <f>IFERROR(VLOOKUP(Z2116,'PASTE-DL-ALARMS'!$Q$10:$W$2200,3,FALSE),"")</f>
        <v/>
      </c>
      <c r="AM2116" s="7" t="str">
        <f t="shared" si="558"/>
        <v>10.121.25.109_MOTICHANDUR_S1P5</v>
      </c>
      <c r="AN2116" s="55" t="str">
        <f t="shared" si="559"/>
        <v>10.121.98.10_SAMI_S4P2</v>
      </c>
      <c r="AO2116" s="72" t="e">
        <f t="shared" ca="1" si="560"/>
        <v>#VALUE!</v>
      </c>
      <c r="AP2116" s="7" t="str">
        <f>IFERROR(VLOOKUP(Z2116,'PASTE-DL-ALARMS'!$Q$10:$Z$2800,8,FALSE),"")</f>
        <v/>
      </c>
    </row>
    <row r="2117" spans="1:42" x14ac:dyDescent="0.25">
      <c r="A2117" s="20"/>
      <c r="B2117" s="20"/>
      <c r="C2117" s="20" t="str">
        <f>IF(D2117="Critical",MAX($C$8:C2116)+1,"")</f>
        <v/>
      </c>
      <c r="D2117" s="20" t="str">
        <f t="shared" si="544"/>
        <v>-</v>
      </c>
      <c r="E2117" s="20" t="str">
        <f>VLOOKUP('PASTE-DOWN-DL'!F2117,'SSA-CODE'!$D$4:$E$56,2,FALSE)</f>
        <v>AHD</v>
      </c>
      <c r="F2117" s="48" t="str">
        <f t="shared" si="545"/>
        <v>SSA AM</v>
      </c>
      <c r="G2117" s="48" t="str">
        <f t="shared" si="546"/>
        <v xml:space="preserve">	SSA AM</v>
      </c>
      <c r="H2117" s="20">
        <v>2108</v>
      </c>
      <c r="I2117" t="s">
        <v>18085</v>
      </c>
      <c r="J2117" t="s">
        <v>6260</v>
      </c>
      <c r="K2117" t="s">
        <v>6261</v>
      </c>
      <c r="L2117" t="s">
        <v>6262</v>
      </c>
      <c r="M2117" t="s">
        <v>6263</v>
      </c>
      <c r="N2117" t="s">
        <v>18086</v>
      </c>
      <c r="O2117" t="s">
        <v>18087</v>
      </c>
      <c r="P2117" t="s">
        <v>6266</v>
      </c>
      <c r="Q2117" t="s">
        <v>6820</v>
      </c>
      <c r="R2117" t="s">
        <v>7300</v>
      </c>
      <c r="S2117" t="s">
        <v>18088</v>
      </c>
      <c r="T2117" t="s">
        <v>6304</v>
      </c>
      <c r="U2117" t="s">
        <v>8825</v>
      </c>
      <c r="V2117" t="s">
        <v>6271</v>
      </c>
      <c r="W2117" t="s">
        <v>18089</v>
      </c>
      <c r="X2117" t="s">
        <v>18090</v>
      </c>
      <c r="Y2117" t="s">
        <v>6269</v>
      </c>
      <c r="Z2117" s="48" t="str">
        <f t="shared" si="547"/>
        <v>SSA AM-10.121.18.204-5ESSGNR_4/1-10.121.18.68-DEHGAM_3/1</v>
      </c>
      <c r="AA2117" s="48">
        <f t="shared" si="548"/>
        <v>14</v>
      </c>
      <c r="AB2117" s="48">
        <f t="shared" si="549"/>
        <v>21</v>
      </c>
      <c r="AC2117" s="48">
        <f t="shared" si="550"/>
        <v>15</v>
      </c>
      <c r="AD2117" s="48">
        <f t="shared" si="551"/>
        <v>24</v>
      </c>
      <c r="AE2117" s="48" t="str">
        <f t="shared" si="552"/>
        <v>10.121.18.68</v>
      </c>
      <c r="AF2117" s="42" t="str">
        <f t="shared" si="553"/>
        <v>10.121.18.204</v>
      </c>
      <c r="AG2117" s="7" t="str">
        <f t="shared" si="554"/>
        <v>DEHGAM</v>
      </c>
      <c r="AH2117" s="7" t="str">
        <f t="shared" si="555"/>
        <v>5ESS-GNR</v>
      </c>
      <c r="AI2117" s="7" t="str">
        <f t="shared" si="556"/>
        <v>S3P1</v>
      </c>
      <c r="AJ2117" s="7" t="str">
        <f t="shared" si="557"/>
        <v>S4P1</v>
      </c>
      <c r="AK2117" s="7" t="str">
        <f>IFERROR(VLOOKUP(Z2117,'PASTE-DL-ALARMS'!$Q$10:$W$2200,7,FALSE),"")</f>
        <v/>
      </c>
      <c r="AL2117" s="55" t="str">
        <f>IFERROR(VLOOKUP(Z2117,'PASTE-DL-ALARMS'!$Q$10:$W$2200,3,FALSE),"")</f>
        <v/>
      </c>
      <c r="AM2117" s="7" t="str">
        <f t="shared" si="558"/>
        <v>10.121.18.68_DEHGAM_S3P1</v>
      </c>
      <c r="AN2117" s="55" t="str">
        <f t="shared" si="559"/>
        <v>10.121.18.204_5ESS-GNR_S4P1</v>
      </c>
      <c r="AO2117" s="72" t="e">
        <f t="shared" ca="1" si="560"/>
        <v>#VALUE!</v>
      </c>
      <c r="AP2117" s="7" t="str">
        <f>IFERROR(VLOOKUP(Z2117,'PASTE-DL-ALARMS'!$Q$10:$Z$2800,8,FALSE),"")</f>
        <v/>
      </c>
    </row>
    <row r="2118" spans="1:42" x14ac:dyDescent="0.25">
      <c r="A2118" s="20"/>
      <c r="B2118" s="20"/>
      <c r="C2118" s="20" t="str">
        <f>IF(D2118="Critical",MAX($C$8:C2117)+1,"")</f>
        <v/>
      </c>
      <c r="D2118" s="20" t="str">
        <f t="shared" si="544"/>
        <v>-</v>
      </c>
      <c r="E2118" s="20" t="str">
        <f>VLOOKUP('PASTE-DOWN-DL'!F2118,'SSA-CODE'!$D$4:$E$56,2,FALSE)</f>
        <v>WTR AM</v>
      </c>
      <c r="F2118" s="48" t="str">
        <f t="shared" si="545"/>
        <v>WTR AM</v>
      </c>
      <c r="G2118" s="48" t="str">
        <f t="shared" si="546"/>
        <v xml:space="preserve">	WTR AM</v>
      </c>
      <c r="H2118" s="20">
        <v>2109</v>
      </c>
      <c r="I2118" t="s">
        <v>18091</v>
      </c>
      <c r="J2118" t="s">
        <v>6260</v>
      </c>
      <c r="K2118" t="s">
        <v>6261</v>
      </c>
      <c r="L2118" t="s">
        <v>6262</v>
      </c>
      <c r="M2118" t="s">
        <v>6263</v>
      </c>
      <c r="N2118" t="s">
        <v>18092</v>
      </c>
      <c r="O2118" t="s">
        <v>18093</v>
      </c>
      <c r="P2118" t="s">
        <v>6266</v>
      </c>
      <c r="Q2118" t="s">
        <v>6735</v>
      </c>
      <c r="R2118" t="s">
        <v>6588</v>
      </c>
      <c r="S2118" t="s">
        <v>9479</v>
      </c>
      <c r="T2118" t="s">
        <v>6353</v>
      </c>
      <c r="U2118" t="s">
        <v>9480</v>
      </c>
      <c r="V2118" t="s">
        <v>6271</v>
      </c>
      <c r="W2118" t="s">
        <v>18094</v>
      </c>
      <c r="X2118" t="s">
        <v>18095</v>
      </c>
      <c r="Y2118" t="s">
        <v>6269</v>
      </c>
      <c r="Z2118" s="48" t="str">
        <f t="shared" si="547"/>
        <v>WTR AM-10.121.16.200-Himmatnagar1_6/1-10.121.25.161-Himmatnagar(GNE)\4/1</v>
      </c>
      <c r="AA2118" s="48">
        <f t="shared" si="548"/>
        <v>15</v>
      </c>
      <c r="AB2118" s="48">
        <f t="shared" si="549"/>
        <v>29</v>
      </c>
      <c r="AC2118" s="48">
        <f t="shared" si="550"/>
        <v>15</v>
      </c>
      <c r="AD2118" s="48">
        <f t="shared" si="551"/>
        <v>32</v>
      </c>
      <c r="AE2118" s="48" t="str">
        <f t="shared" si="552"/>
        <v>10.121.16.200</v>
      </c>
      <c r="AF2118" s="42" t="str">
        <f t="shared" si="553"/>
        <v>10.121.25.161</v>
      </c>
      <c r="AG2118" s="7" t="str">
        <f t="shared" si="554"/>
        <v>Himmatnagar 1</v>
      </c>
      <c r="AH2118" s="7" t="str">
        <f t="shared" si="555"/>
        <v>HIMMATNAGAR(GNE)</v>
      </c>
      <c r="AI2118" s="7" t="str">
        <f t="shared" si="556"/>
        <v>S6P1</v>
      </c>
      <c r="AJ2118" s="7" t="str">
        <f t="shared" si="557"/>
        <v>S4P1</v>
      </c>
      <c r="AK2118" s="7" t="str">
        <f>IFERROR(VLOOKUP(Z2118,'PASTE-DL-ALARMS'!$Q$10:$W$2200,7,FALSE),"")</f>
        <v/>
      </c>
      <c r="AL2118" s="55" t="str">
        <f>IFERROR(VLOOKUP(Z2118,'PASTE-DL-ALARMS'!$Q$10:$W$2200,3,FALSE),"")</f>
        <v/>
      </c>
      <c r="AM2118" s="7" t="str">
        <f t="shared" si="558"/>
        <v>10.121.16.200_Himmatnagar 1_S6P1</v>
      </c>
      <c r="AN2118" s="55" t="str">
        <f t="shared" si="559"/>
        <v>10.121.25.161_HIMMATNAGAR(GNE)_S4P1</v>
      </c>
      <c r="AO2118" s="72" t="e">
        <f t="shared" ca="1" si="560"/>
        <v>#VALUE!</v>
      </c>
      <c r="AP2118" s="7" t="str">
        <f>IFERROR(VLOOKUP(Z2118,'PASTE-DL-ALARMS'!$Q$10:$Z$2800,8,FALSE),"")</f>
        <v/>
      </c>
    </row>
    <row r="2119" spans="1:42" x14ac:dyDescent="0.25">
      <c r="A2119" s="20"/>
      <c r="B2119" s="20"/>
      <c r="C2119" s="20" t="str">
        <f>IF(D2119="Critical",MAX($C$8:C2118)+1,"")</f>
        <v/>
      </c>
      <c r="D2119" s="20" t="str">
        <f t="shared" si="544"/>
        <v>-</v>
      </c>
      <c r="E2119" s="20" t="str">
        <f>VLOOKUP('PASTE-DOWN-DL'!F2119,'SSA-CODE'!$D$4:$E$56,2,FALSE)</f>
        <v>SRT</v>
      </c>
      <c r="F2119" s="48" t="str">
        <f t="shared" si="545"/>
        <v>SSA SR</v>
      </c>
      <c r="G2119" s="48" t="str">
        <f t="shared" si="546"/>
        <v xml:space="preserve">	SSA SR</v>
      </c>
      <c r="H2119" s="20">
        <v>2110</v>
      </c>
      <c r="I2119" t="s">
        <v>18096</v>
      </c>
      <c r="J2119" t="s">
        <v>6260</v>
      </c>
      <c r="K2119" t="s">
        <v>6261</v>
      </c>
      <c r="L2119" t="s">
        <v>6262</v>
      </c>
      <c r="M2119" t="s">
        <v>6263</v>
      </c>
      <c r="N2119" t="s">
        <v>18097</v>
      </c>
      <c r="O2119" t="s">
        <v>18098</v>
      </c>
      <c r="P2119" t="s">
        <v>6266</v>
      </c>
      <c r="Q2119" t="s">
        <v>6665</v>
      </c>
      <c r="R2119" t="s">
        <v>7248</v>
      </c>
      <c r="S2119" t="s">
        <v>18099</v>
      </c>
      <c r="T2119" t="s">
        <v>6345</v>
      </c>
      <c r="U2119" t="s">
        <v>18099</v>
      </c>
      <c r="V2119" t="s">
        <v>6271</v>
      </c>
      <c r="W2119" t="s">
        <v>18100</v>
      </c>
      <c r="X2119" t="s">
        <v>6488</v>
      </c>
      <c r="Y2119" t="s">
        <v>6269</v>
      </c>
      <c r="Z2119" s="48" t="str">
        <f t="shared" si="547"/>
        <v>SSA SR-10.121.19.74-Raiya Road B1_6/1-10.121.19.66-Kr 2 B2_6/1</v>
      </c>
      <c r="AA2119" s="48">
        <f t="shared" si="548"/>
        <v>14</v>
      </c>
      <c r="AB2119" s="48">
        <f t="shared" si="549"/>
        <v>25</v>
      </c>
      <c r="AC2119" s="48">
        <f t="shared" si="550"/>
        <v>14</v>
      </c>
      <c r="AD2119" s="48">
        <f t="shared" si="551"/>
        <v>22</v>
      </c>
      <c r="AE2119" s="48" t="str">
        <f t="shared" si="552"/>
        <v>10.121.19.74</v>
      </c>
      <c r="AF2119" s="42" t="str">
        <f t="shared" si="553"/>
        <v>10.121.19.66</v>
      </c>
      <c r="AG2119" s="7" t="str">
        <f t="shared" si="554"/>
        <v>RAIYA ROAD</v>
      </c>
      <c r="AH2119" s="7" t="str">
        <f t="shared" si="555"/>
        <v>KR2 GNE</v>
      </c>
      <c r="AI2119" s="7" t="str">
        <f t="shared" si="556"/>
        <v>S6P1</v>
      </c>
      <c r="AJ2119" s="7" t="str">
        <f t="shared" si="557"/>
        <v>S6P1</v>
      </c>
      <c r="AK2119" s="7" t="str">
        <f>IFERROR(VLOOKUP(Z2119,'PASTE-DL-ALARMS'!$Q$10:$W$2200,7,FALSE),"")</f>
        <v/>
      </c>
      <c r="AL2119" s="55" t="str">
        <f>IFERROR(VLOOKUP(Z2119,'PASTE-DL-ALARMS'!$Q$10:$W$2200,3,FALSE),"")</f>
        <v/>
      </c>
      <c r="AM2119" s="7" t="str">
        <f t="shared" si="558"/>
        <v>10.121.19.74_RAIYA ROAD_S6P1</v>
      </c>
      <c r="AN2119" s="55" t="str">
        <f t="shared" si="559"/>
        <v>10.121.19.66_KR2 GNE_S6P1</v>
      </c>
      <c r="AO2119" s="72" t="e">
        <f t="shared" ca="1" si="560"/>
        <v>#VALUE!</v>
      </c>
      <c r="AP2119" s="7" t="str">
        <f>IFERROR(VLOOKUP(Z2119,'PASTE-DL-ALARMS'!$Q$10:$Z$2800,8,FALSE),"")</f>
        <v/>
      </c>
    </row>
    <row r="2120" spans="1:42" x14ac:dyDescent="0.25">
      <c r="A2120" s="20"/>
      <c r="B2120" s="20"/>
      <c r="C2120" s="20" t="str">
        <f>IF(D2120="Critical",MAX($C$8:C2119)+1,"")</f>
        <v/>
      </c>
      <c r="D2120" s="20" t="str">
        <f t="shared" si="544"/>
        <v>-</v>
      </c>
      <c r="E2120" s="20" t="str">
        <f>VLOOKUP('PASTE-DOWN-DL'!F2120,'SSA-CODE'!$D$4:$E$56,2,FALSE)</f>
        <v>AHD</v>
      </c>
      <c r="F2120" s="48" t="str">
        <f t="shared" si="545"/>
        <v>SSA AM</v>
      </c>
      <c r="G2120" s="48" t="str">
        <f t="shared" si="546"/>
        <v xml:space="preserve">	SSA AM</v>
      </c>
      <c r="H2120" s="20">
        <v>2111</v>
      </c>
      <c r="I2120" t="s">
        <v>18101</v>
      </c>
      <c r="J2120" t="s">
        <v>6260</v>
      </c>
      <c r="K2120" t="s">
        <v>6261</v>
      </c>
      <c r="L2120" t="s">
        <v>6262</v>
      </c>
      <c r="M2120" t="s">
        <v>6263</v>
      </c>
      <c r="N2120" t="s">
        <v>18102</v>
      </c>
      <c r="O2120" t="s">
        <v>18103</v>
      </c>
      <c r="P2120" t="s">
        <v>6266</v>
      </c>
      <c r="Q2120" t="s">
        <v>6352</v>
      </c>
      <c r="R2120" t="s">
        <v>7341</v>
      </c>
      <c r="S2120" t="s">
        <v>6269</v>
      </c>
      <c r="T2120" t="s">
        <v>6602</v>
      </c>
      <c r="U2120" t="s">
        <v>6269</v>
      </c>
      <c r="V2120" t="s">
        <v>6271</v>
      </c>
      <c r="W2120" t="s">
        <v>18104</v>
      </c>
      <c r="X2120" t="s">
        <v>18105</v>
      </c>
      <c r="Y2120" t="s">
        <v>6269</v>
      </c>
      <c r="Z2120" s="48" t="str">
        <f t="shared" si="547"/>
        <v>SSA AM-10.121.18.145-TN725B_BPN_B2\S4P1-10.121.18.146-TN725B_RLP_B2\S3P1</v>
      </c>
      <c r="AA2120" s="48">
        <f t="shared" si="548"/>
        <v>15</v>
      </c>
      <c r="AB2120" s="48">
        <f t="shared" si="549"/>
        <v>25</v>
      </c>
      <c r="AC2120" s="48">
        <f t="shared" si="550"/>
        <v>15</v>
      </c>
      <c r="AD2120" s="48">
        <f t="shared" si="551"/>
        <v>29</v>
      </c>
      <c r="AE2120" s="48" t="str">
        <f t="shared" si="552"/>
        <v>10.121.18.145</v>
      </c>
      <c r="AF2120" s="42" t="str">
        <f t="shared" si="553"/>
        <v>10.121.18.146</v>
      </c>
      <c r="AG2120" s="7" t="str">
        <f t="shared" si="554"/>
        <v>Bapunagar</v>
      </c>
      <c r="AH2120" s="7" t="str">
        <f t="shared" si="555"/>
        <v>Railwaypura 2</v>
      </c>
      <c r="AI2120" s="7" t="str">
        <f t="shared" si="556"/>
        <v>S4P1</v>
      </c>
      <c r="AJ2120" s="7" t="str">
        <f t="shared" si="557"/>
        <v>S3P1</v>
      </c>
      <c r="AK2120" s="7" t="str">
        <f>IFERROR(VLOOKUP(Z2120,'PASTE-DL-ALARMS'!$Q$10:$W$2200,7,FALSE),"")</f>
        <v/>
      </c>
      <c r="AL2120" s="55" t="str">
        <f>IFERROR(VLOOKUP(Z2120,'PASTE-DL-ALARMS'!$Q$10:$W$2200,3,FALSE),"")</f>
        <v/>
      </c>
      <c r="AM2120" s="7" t="str">
        <f t="shared" si="558"/>
        <v>10.121.18.145_Bapunagar_S4P1</v>
      </c>
      <c r="AN2120" s="55" t="str">
        <f t="shared" si="559"/>
        <v>10.121.18.146_Railwaypura 2_S3P1</v>
      </c>
      <c r="AO2120" s="72" t="e">
        <f t="shared" ca="1" si="560"/>
        <v>#VALUE!</v>
      </c>
      <c r="AP2120" s="7" t="str">
        <f>IFERROR(VLOOKUP(Z2120,'PASTE-DL-ALARMS'!$Q$10:$Z$2800,8,FALSE),"")</f>
        <v/>
      </c>
    </row>
    <row r="2121" spans="1:42" x14ac:dyDescent="0.25">
      <c r="A2121" s="20"/>
      <c r="B2121" s="20"/>
      <c r="C2121" s="20">
        <f>IF(D2121="Critical",MAX($C$8:C2120)+1,"")</f>
        <v>79</v>
      </c>
      <c r="D2121" s="20" t="str">
        <f t="shared" si="544"/>
        <v>Critical</v>
      </c>
      <c r="E2121" s="20" t="str">
        <f>VLOOKUP('PASTE-DOWN-DL'!F2121,'SSA-CODE'!$D$4:$E$56,2,FALSE)</f>
        <v>WTR AM</v>
      </c>
      <c r="F2121" s="48" t="str">
        <f t="shared" si="545"/>
        <v>WTR AM</v>
      </c>
      <c r="G2121" s="48" t="str">
        <f t="shared" si="546"/>
        <v xml:space="preserve">	WTR AM</v>
      </c>
      <c r="H2121" s="20">
        <v>2112</v>
      </c>
      <c r="I2121" t="s">
        <v>18106</v>
      </c>
      <c r="J2121" t="s">
        <v>6260</v>
      </c>
      <c r="K2121" t="s">
        <v>6275</v>
      </c>
      <c r="L2121" t="s">
        <v>6262</v>
      </c>
      <c r="M2121" t="s">
        <v>6263</v>
      </c>
      <c r="N2121" t="s">
        <v>18107</v>
      </c>
      <c r="O2121" t="s">
        <v>18108</v>
      </c>
      <c r="P2121" t="s">
        <v>6484</v>
      </c>
      <c r="Q2121" t="s">
        <v>8895</v>
      </c>
      <c r="R2121" t="s">
        <v>6279</v>
      </c>
      <c r="S2121" t="s">
        <v>18109</v>
      </c>
      <c r="T2121" t="s">
        <v>6471</v>
      </c>
      <c r="U2121" t="s">
        <v>7513</v>
      </c>
      <c r="V2121" t="s">
        <v>6271</v>
      </c>
      <c r="W2121" t="s">
        <v>18110</v>
      </c>
      <c r="X2121" t="s">
        <v>18111</v>
      </c>
      <c r="Y2121" t="s">
        <v>6269</v>
      </c>
      <c r="Z2121" s="48" t="str">
        <f t="shared" si="547"/>
        <v>WTR AM-10.121.15.198-TN725B_Deesa_B2_4/5-10.121.15.196-TN725B_Deodar_B2_3/5</v>
      </c>
      <c r="AA2121" s="48">
        <f t="shared" si="548"/>
        <v>15</v>
      </c>
      <c r="AB2121" s="48">
        <f t="shared" si="549"/>
        <v>21</v>
      </c>
      <c r="AC2121" s="48">
        <f t="shared" si="550"/>
        <v>15</v>
      </c>
      <c r="AD2121" s="48">
        <f t="shared" si="551"/>
        <v>22</v>
      </c>
      <c r="AE2121" s="48" t="str">
        <f t="shared" si="552"/>
        <v>10.121.15.198</v>
      </c>
      <c r="AF2121" s="42" t="str">
        <f t="shared" si="553"/>
        <v>10.121.15.196</v>
      </c>
      <c r="AG2121" s="7" t="str">
        <f t="shared" si="554"/>
        <v>Deesa</v>
      </c>
      <c r="AH2121" s="7" t="str">
        <f t="shared" si="555"/>
        <v>Deodar</v>
      </c>
      <c r="AI2121" s="7" t="str">
        <f t="shared" si="556"/>
        <v>S4P5</v>
      </c>
      <c r="AJ2121" s="7" t="str">
        <f t="shared" si="557"/>
        <v>S3P5</v>
      </c>
      <c r="AK2121" s="7" t="str">
        <f>IFERROR(VLOOKUP(Z2121,'PASTE-DL-ALARMS'!$Q$10:$W$2200,7,FALSE),"")</f>
        <v>14-05-2026</v>
      </c>
      <c r="AL2121" s="55" t="str">
        <f>IFERROR(VLOOKUP(Z2121,'PASTE-DL-ALARMS'!$Q$10:$W$2200,3,FALSE),"")</f>
        <v>18:22:01</v>
      </c>
      <c r="AM2121" s="7" t="str">
        <f t="shared" si="558"/>
        <v>10.121.15.198_Deesa_S4P5</v>
      </c>
      <c r="AN2121" s="55" t="str">
        <f t="shared" si="559"/>
        <v>10.121.15.196_Deodar_S3P5</v>
      </c>
      <c r="AO2121" s="72">
        <f t="shared" ca="1" si="560"/>
        <v>1</v>
      </c>
      <c r="AP2121" s="7" t="str">
        <f>IFERROR(VLOOKUP(Z2121,'PASTE-DL-ALARMS'!$Q$10:$Z$2800,8,FALSE),"")</f>
        <v xml:space="preserve">	2026/05/14,18:22:01</v>
      </c>
    </row>
    <row r="2122" spans="1:42" x14ac:dyDescent="0.25">
      <c r="A2122" s="20"/>
      <c r="B2122" s="20"/>
      <c r="C2122" s="20" t="str">
        <f>IF(D2122="Critical",MAX($C$8:C2121)+1,"")</f>
        <v/>
      </c>
      <c r="D2122" s="20" t="str">
        <f t="shared" si="544"/>
        <v>-</v>
      </c>
      <c r="E2122" s="20" t="str">
        <f>VLOOKUP('PASTE-DOWN-DL'!F2122,'SSA-CODE'!$D$4:$E$56,2,FALSE)</f>
        <v>GDR</v>
      </c>
      <c r="F2122" s="48" t="str">
        <f t="shared" si="545"/>
        <v>SSA GDH</v>
      </c>
      <c r="G2122" s="48" t="str">
        <f t="shared" si="546"/>
        <v xml:space="preserve">	SSA GDH</v>
      </c>
      <c r="H2122" s="20">
        <v>2113</v>
      </c>
      <c r="I2122" t="s">
        <v>18112</v>
      </c>
      <c r="J2122" t="s">
        <v>6260</v>
      </c>
      <c r="K2122" t="s">
        <v>6275</v>
      </c>
      <c r="L2122" t="s">
        <v>6262</v>
      </c>
      <c r="M2122" t="s">
        <v>6263</v>
      </c>
      <c r="N2122" t="s">
        <v>18113</v>
      </c>
      <c r="O2122" t="s">
        <v>18114</v>
      </c>
      <c r="P2122" t="s">
        <v>6266</v>
      </c>
      <c r="Q2122" t="s">
        <v>6686</v>
      </c>
      <c r="R2122" t="s">
        <v>6279</v>
      </c>
      <c r="S2122" t="s">
        <v>18115</v>
      </c>
      <c r="T2122" t="s">
        <v>6371</v>
      </c>
      <c r="U2122" t="s">
        <v>15270</v>
      </c>
      <c r="V2122" t="s">
        <v>6271</v>
      </c>
      <c r="W2122" t="s">
        <v>18116</v>
      </c>
      <c r="X2122" t="s">
        <v>18117</v>
      </c>
      <c r="Y2122" t="s">
        <v>6269</v>
      </c>
      <c r="Z2122" s="48" t="str">
        <f t="shared" si="547"/>
        <v>SSA GDH-10.121.16.227-Halol_TN725B_4/2-10.121.16.202-LUCY TN703B 1/5</v>
      </c>
      <c r="AA2122" s="48">
        <f t="shared" si="548"/>
        <v>15</v>
      </c>
      <c r="AB2122" s="48">
        <f t="shared" si="549"/>
        <v>21</v>
      </c>
      <c r="AC2122" s="48">
        <f t="shared" si="550"/>
        <v>15</v>
      </c>
      <c r="AD2122" s="48">
        <f t="shared" si="551"/>
        <v>20</v>
      </c>
      <c r="AE2122" s="48" t="str">
        <f t="shared" si="552"/>
        <v>10.121.16.227</v>
      </c>
      <c r="AF2122" s="42" t="str">
        <f t="shared" si="553"/>
        <v>10.121.16.202</v>
      </c>
      <c r="AG2122" s="7" t="str">
        <f t="shared" si="554"/>
        <v>Halol</v>
      </c>
      <c r="AH2122" s="7" t="str">
        <f t="shared" si="555"/>
        <v>LUCY</v>
      </c>
      <c r="AI2122" s="7" t="str">
        <f t="shared" si="556"/>
        <v>S4P2</v>
      </c>
      <c r="AJ2122" s="7" t="str">
        <f t="shared" si="557"/>
        <v>S1P5</v>
      </c>
      <c r="AK2122" s="7" t="str">
        <f>IFERROR(VLOOKUP(Z2122,'PASTE-DL-ALARMS'!$Q$10:$W$2200,7,FALSE),"")</f>
        <v/>
      </c>
      <c r="AL2122" s="55" t="str">
        <f>IFERROR(VLOOKUP(Z2122,'PASTE-DL-ALARMS'!$Q$10:$W$2200,3,FALSE),"")</f>
        <v/>
      </c>
      <c r="AM2122" s="7" t="str">
        <f t="shared" si="558"/>
        <v>10.121.16.227_Halol_S4P2</v>
      </c>
      <c r="AN2122" s="55" t="str">
        <f t="shared" si="559"/>
        <v>10.121.16.202_LUCY_S1P5</v>
      </c>
      <c r="AO2122" s="72" t="e">
        <f t="shared" ca="1" si="560"/>
        <v>#VALUE!</v>
      </c>
      <c r="AP2122" s="7" t="str">
        <f>IFERROR(VLOOKUP(Z2122,'PASTE-DL-ALARMS'!$Q$10:$Z$2800,8,FALSE),"")</f>
        <v/>
      </c>
    </row>
    <row r="2123" spans="1:42" x14ac:dyDescent="0.25">
      <c r="A2123" s="20"/>
      <c r="B2123" s="20"/>
      <c r="C2123" s="20" t="str">
        <f>IF(D2123="Critical",MAX($C$8:C2122)+1,"")</f>
        <v/>
      </c>
      <c r="D2123" s="20" t="str">
        <f t="shared" ref="D2123:D2186" si="561">TRIM(CLEAN(P2123))</f>
        <v>-</v>
      </c>
      <c r="E2123" s="20" t="str">
        <f>VLOOKUP('PASTE-DOWN-DL'!F2123,'SSA-CODE'!$D$4:$E$56,2,FALSE)</f>
        <v>BUJ</v>
      </c>
      <c r="F2123" s="48" t="str">
        <f t="shared" ref="F2123:F2186" si="562">TRIM(CLEAN(SUBSTITUTE(G2123,CHAR(160)," ")))</f>
        <v>SSA BUJ</v>
      </c>
      <c r="G2123" s="48" t="str">
        <f t="shared" ref="G2123:G2186" si="563">MID(I2123,1,SEARCH("-",I2123)-1)</f>
        <v xml:space="preserve">	SSA BUJ</v>
      </c>
      <c r="H2123" s="20">
        <v>2114</v>
      </c>
      <c r="I2123" t="s">
        <v>19563</v>
      </c>
      <c r="J2123" t="s">
        <v>6260</v>
      </c>
      <c r="K2123" t="s">
        <v>6261</v>
      </c>
      <c r="L2123" t="s">
        <v>6262</v>
      </c>
      <c r="M2123" t="s">
        <v>6263</v>
      </c>
      <c r="N2123" t="s">
        <v>18118</v>
      </c>
      <c r="O2123" t="s">
        <v>18119</v>
      </c>
      <c r="P2123" t="s">
        <v>6266</v>
      </c>
      <c r="Q2123" t="s">
        <v>6565</v>
      </c>
      <c r="R2123" t="s">
        <v>6566</v>
      </c>
      <c r="S2123" t="s">
        <v>18120</v>
      </c>
      <c r="T2123" t="s">
        <v>6371</v>
      </c>
      <c r="U2123" t="s">
        <v>18121</v>
      </c>
      <c r="V2123" t="s">
        <v>6271</v>
      </c>
      <c r="W2123" t="s">
        <v>18122</v>
      </c>
      <c r="X2123" t="s">
        <v>19564</v>
      </c>
      <c r="Y2123" t="s">
        <v>6269</v>
      </c>
      <c r="Z2123" s="48" t="str">
        <f t="shared" ref="Z2123:Z2186" si="564">TRIM(CLEAN(I2123))</f>
        <v>SSA BUJ-10.121.24.65-Bhuj Laltekri_4/1-10.121.24.90-ARMY CANT_3/1</v>
      </c>
      <c r="AA2123" s="48">
        <f t="shared" ref="AA2123:AA2186" si="565">SEARCH("_",N2123)</f>
        <v>14</v>
      </c>
      <c r="AB2123" s="48">
        <f t="shared" ref="AB2123:AB2186" si="566">SEARCH("_TN7",N2123)</f>
        <v>33</v>
      </c>
      <c r="AC2123" s="48">
        <f t="shared" ref="AC2123:AC2186" si="567">SEARCH("_",O2123)</f>
        <v>14</v>
      </c>
      <c r="AD2123" s="48">
        <f t="shared" ref="AD2123:AD2186" si="568">SEARCH("_TN7",O2123)</f>
        <v>27</v>
      </c>
      <c r="AE2123" s="48" t="str">
        <f t="shared" ref="AE2123:AE2186" si="569">TRIM(CLEAN(MID(N2123,1,SEARCH("_",N2123)-1)))</f>
        <v>10.121.24.65</v>
      </c>
      <c r="AF2123" s="42" t="str">
        <f t="shared" ref="AF2123:AF2186" si="570">TRIM(CLEAN(MID(O2123,1,SEARCH("_",O2123)-1)))</f>
        <v>10.121.24.90</v>
      </c>
      <c r="AG2123" s="7" t="str">
        <f t="shared" ref="AG2123:AG2186" si="571">MID(N2123,AA2123+1,AB2123-AA2123-1)</f>
        <v>Bhuj Laltekri(GNE)</v>
      </c>
      <c r="AH2123" s="7" t="str">
        <f t="shared" ref="AH2123:AH2186" si="572">MID(O2123,AC2123+1,AD2123-AC2123-1)</f>
        <v>ARMY CANT B1</v>
      </c>
      <c r="AI2123" s="7" t="str">
        <f t="shared" ref="AI2123:AI2186" si="573">RIGHT(N2123,LEN(N2123)-SEARCH("\",N2123))</f>
        <v>S4P1</v>
      </c>
      <c r="AJ2123" s="7" t="str">
        <f t="shared" ref="AJ2123:AJ2186" si="574">RIGHT(O2123,LEN(O2123)-SEARCH("\",O2123))</f>
        <v>S3P1</v>
      </c>
      <c r="AK2123" s="7" t="str">
        <f>IFERROR(VLOOKUP(Z2123,'PASTE-DL-ALARMS'!$Q$10:$W$2200,7,FALSE),"")</f>
        <v/>
      </c>
      <c r="AL2123" s="55" t="str">
        <f>IFERROR(VLOOKUP(Z2123,'PASTE-DL-ALARMS'!$Q$10:$W$2200,3,FALSE),"")</f>
        <v/>
      </c>
      <c r="AM2123" s="7" t="str">
        <f t="shared" ref="AM2123:AM2186" si="575">CONCATENATE(AE2123,"_",AG2123,"_",AI2123)</f>
        <v>10.121.24.65_Bhuj Laltekri(GNE)_S4P1</v>
      </c>
      <c r="AN2123" s="55" t="str">
        <f t="shared" ref="AN2123:AN2186" si="576">CONCATENATE(AF2123,"_",AH2123,"_",AJ2123)</f>
        <v>10.121.24.90_ARMY CANT B1_S3P1</v>
      </c>
      <c r="AO2123" s="72" t="e">
        <f t="shared" ref="AO2123:AO2186" ca="1" si="577">$AL$3-AK2123</f>
        <v>#VALUE!</v>
      </c>
      <c r="AP2123" s="7" t="str">
        <f>IFERROR(VLOOKUP(Z2123,'PASTE-DL-ALARMS'!$Q$10:$Z$2800,8,FALSE),"")</f>
        <v/>
      </c>
    </row>
    <row r="2124" spans="1:42" x14ac:dyDescent="0.25">
      <c r="A2124" s="20"/>
      <c r="B2124" s="20"/>
      <c r="C2124" s="20" t="str">
        <f>IF(D2124="Critical",MAX($C$8:C2123)+1,"")</f>
        <v/>
      </c>
      <c r="D2124" s="20" t="str">
        <f t="shared" si="561"/>
        <v>-</v>
      </c>
      <c r="E2124" s="20" t="str">
        <f>VLOOKUP('PASTE-DOWN-DL'!F2124,'SSA-CODE'!$D$4:$E$56,2,FALSE)</f>
        <v>AHD</v>
      </c>
      <c r="F2124" s="48" t="str">
        <f t="shared" si="562"/>
        <v>SSA AM</v>
      </c>
      <c r="G2124" s="48" t="str">
        <f t="shared" si="563"/>
        <v xml:space="preserve">	SSA AM</v>
      </c>
      <c r="H2124" s="20">
        <v>2115</v>
      </c>
      <c r="I2124" t="s">
        <v>18123</v>
      </c>
      <c r="J2124" t="s">
        <v>6260</v>
      </c>
      <c r="K2124" t="s">
        <v>6261</v>
      </c>
      <c r="L2124" t="s">
        <v>6262</v>
      </c>
      <c r="M2124" t="s">
        <v>6263</v>
      </c>
      <c r="N2124" t="s">
        <v>18124</v>
      </c>
      <c r="O2124" t="s">
        <v>18125</v>
      </c>
      <c r="P2124" t="s">
        <v>6266</v>
      </c>
      <c r="Q2124" t="s">
        <v>6692</v>
      </c>
      <c r="R2124" t="s">
        <v>6327</v>
      </c>
      <c r="S2124" t="s">
        <v>6269</v>
      </c>
      <c r="T2124" t="s">
        <v>6270</v>
      </c>
      <c r="U2124" t="s">
        <v>6269</v>
      </c>
      <c r="V2124" t="s">
        <v>6271</v>
      </c>
      <c r="W2124" t="s">
        <v>18126</v>
      </c>
      <c r="X2124" t="s">
        <v>18127</v>
      </c>
      <c r="Y2124" t="s">
        <v>6269</v>
      </c>
      <c r="Z2124" s="48" t="str">
        <f t="shared" si="564"/>
        <v>SSA AM-10.121.18.253-B1_NEW KODASAN_3/1-10.121.18.250-B2_SECTOR-11_5/1</v>
      </c>
      <c r="AA2124" s="48">
        <f t="shared" si="565"/>
        <v>15</v>
      </c>
      <c r="AB2124" s="48">
        <f t="shared" si="566"/>
        <v>27</v>
      </c>
      <c r="AC2124" s="48">
        <f t="shared" si="567"/>
        <v>15</v>
      </c>
      <c r="AD2124" s="48">
        <f t="shared" si="568"/>
        <v>25</v>
      </c>
      <c r="AE2124" s="48" t="str">
        <f t="shared" si="569"/>
        <v>10.121.18.253</v>
      </c>
      <c r="AF2124" s="42" t="str">
        <f t="shared" si="570"/>
        <v>10.121.18.250</v>
      </c>
      <c r="AG2124" s="7" t="str">
        <f t="shared" si="571"/>
        <v>New Kudasan</v>
      </c>
      <c r="AH2124" s="7" t="str">
        <f t="shared" si="572"/>
        <v>SECTOR 11</v>
      </c>
      <c r="AI2124" s="7" t="str">
        <f t="shared" si="573"/>
        <v>S3P1</v>
      </c>
      <c r="AJ2124" s="7" t="str">
        <f t="shared" si="574"/>
        <v>S5P1</v>
      </c>
      <c r="AK2124" s="7" t="str">
        <f>IFERROR(VLOOKUP(Z2124,'PASTE-DL-ALARMS'!$Q$10:$W$2200,7,FALSE),"")</f>
        <v/>
      </c>
      <c r="AL2124" s="55" t="str">
        <f>IFERROR(VLOOKUP(Z2124,'PASTE-DL-ALARMS'!$Q$10:$W$2200,3,FALSE),"")</f>
        <v/>
      </c>
      <c r="AM2124" s="7" t="str">
        <f t="shared" si="575"/>
        <v>10.121.18.253_New Kudasan_S3P1</v>
      </c>
      <c r="AN2124" s="55" t="str">
        <f t="shared" si="576"/>
        <v>10.121.18.250_SECTOR 11_S5P1</v>
      </c>
      <c r="AO2124" s="72" t="e">
        <f t="shared" ca="1" si="577"/>
        <v>#VALUE!</v>
      </c>
      <c r="AP2124" s="7" t="str">
        <f>IFERROR(VLOOKUP(Z2124,'PASTE-DL-ALARMS'!$Q$10:$Z$2800,8,FALSE),"")</f>
        <v/>
      </c>
    </row>
    <row r="2125" spans="1:42" x14ac:dyDescent="0.25">
      <c r="A2125" s="20"/>
      <c r="B2125" s="20"/>
      <c r="C2125" s="20">
        <f>IF(D2125="Critical",MAX($C$8:C2124)+1,"")</f>
        <v>80</v>
      </c>
      <c r="D2125" s="20" t="str">
        <f t="shared" si="561"/>
        <v>Critical</v>
      </c>
      <c r="E2125" s="20" t="str">
        <f>VLOOKUP('PASTE-DOWN-DL'!F2125,'SSA-CODE'!$D$4:$E$56,2,FALSE)</f>
        <v>BCH</v>
      </c>
      <c r="F2125" s="48" t="str">
        <f t="shared" si="562"/>
        <v>SSA BCH</v>
      </c>
      <c r="G2125" s="48" t="str">
        <f t="shared" si="563"/>
        <v xml:space="preserve">	SSA BCH</v>
      </c>
      <c r="H2125" s="20">
        <v>2116</v>
      </c>
      <c r="I2125" t="s">
        <v>18128</v>
      </c>
      <c r="J2125" t="s">
        <v>6260</v>
      </c>
      <c r="K2125" t="s">
        <v>6275</v>
      </c>
      <c r="L2125" t="s">
        <v>6262</v>
      </c>
      <c r="M2125" t="s">
        <v>6263</v>
      </c>
      <c r="N2125" t="s">
        <v>18129</v>
      </c>
      <c r="O2125" t="s">
        <v>18130</v>
      </c>
      <c r="P2125" t="s">
        <v>6484</v>
      </c>
      <c r="Q2125" t="s">
        <v>6820</v>
      </c>
      <c r="R2125" t="s">
        <v>6279</v>
      </c>
      <c r="S2125" t="s">
        <v>18131</v>
      </c>
      <c r="T2125" t="s">
        <v>7280</v>
      </c>
      <c r="U2125" t="s">
        <v>7400</v>
      </c>
      <c r="V2125" t="s">
        <v>6271</v>
      </c>
      <c r="W2125" t="s">
        <v>18132</v>
      </c>
      <c r="X2125" t="s">
        <v>18133</v>
      </c>
      <c r="Y2125" t="s">
        <v>6269</v>
      </c>
      <c r="Z2125" s="48" t="str">
        <f t="shared" si="564"/>
        <v>SSA BCH-10.121.24.202-AMIDHARA_BTS_A1-10.121.24.193-GUjBharuch_bharuch town</v>
      </c>
      <c r="AA2125" s="48">
        <f t="shared" si="565"/>
        <v>15</v>
      </c>
      <c r="AB2125" s="48">
        <f t="shared" si="566"/>
        <v>31</v>
      </c>
      <c r="AC2125" s="48">
        <f t="shared" si="567"/>
        <v>15</v>
      </c>
      <c r="AD2125" s="48">
        <f t="shared" si="568"/>
        <v>28</v>
      </c>
      <c r="AE2125" s="48" t="str">
        <f t="shared" si="569"/>
        <v>10.121.24.193</v>
      </c>
      <c r="AF2125" s="42" t="str">
        <f t="shared" si="570"/>
        <v>10.121.24.202</v>
      </c>
      <c r="AG2125" s="7" t="str">
        <f t="shared" si="571"/>
        <v>Bharuch TE(GNE)</v>
      </c>
      <c r="AH2125" s="7" t="str">
        <f t="shared" si="572"/>
        <v>AMIDHARA BTS</v>
      </c>
      <c r="AI2125" s="7" t="str">
        <f t="shared" si="573"/>
        <v>S4P4</v>
      </c>
      <c r="AJ2125" s="7" t="str">
        <f t="shared" si="574"/>
        <v>S2P5</v>
      </c>
      <c r="AK2125" s="7" t="str">
        <f>IFERROR(VLOOKUP(Z2125,'PASTE-DL-ALARMS'!$Q$10:$W$2200,7,FALSE),"")</f>
        <v>15-05-2026</v>
      </c>
      <c r="AL2125" s="55" t="str">
        <f>IFERROR(VLOOKUP(Z2125,'PASTE-DL-ALARMS'!$Q$10:$W$2200,3,FALSE),"")</f>
        <v>14:26:52</v>
      </c>
      <c r="AM2125" s="7" t="str">
        <f t="shared" si="575"/>
        <v>10.121.24.193_Bharuch TE(GNE)_S4P4</v>
      </c>
      <c r="AN2125" s="55" t="str">
        <f t="shared" si="576"/>
        <v>10.121.24.202_AMIDHARA BTS_S2P5</v>
      </c>
      <c r="AO2125" s="72">
        <f t="shared" ca="1" si="577"/>
        <v>0</v>
      </c>
      <c r="AP2125" s="7" t="str">
        <f>IFERROR(VLOOKUP(Z2125,'PASTE-DL-ALARMS'!$Q$10:$Z$2800,8,FALSE),"")</f>
        <v xml:space="preserve">	2026/05/15,14:26:52</v>
      </c>
    </row>
    <row r="2126" spans="1:42" x14ac:dyDescent="0.25">
      <c r="A2126" s="20"/>
      <c r="B2126" s="20"/>
      <c r="C2126" s="20" t="str">
        <f>IF(D2126="Critical",MAX($C$8:C2125)+1,"")</f>
        <v/>
      </c>
      <c r="D2126" s="20" t="str">
        <f t="shared" si="561"/>
        <v>-</v>
      </c>
      <c r="E2126" s="20" t="str">
        <f>VLOOKUP('PASTE-DOWN-DL'!F2126,'SSA-CODE'!$D$4:$E$56,2,FALSE)</f>
        <v>BHV</v>
      </c>
      <c r="F2126" s="48" t="str">
        <f t="shared" si="562"/>
        <v>SSA BV</v>
      </c>
      <c r="G2126" s="48" t="str">
        <f t="shared" si="563"/>
        <v xml:space="preserve">	SSA BV</v>
      </c>
      <c r="H2126" s="20">
        <v>2117</v>
      </c>
      <c r="I2126" t="s">
        <v>18134</v>
      </c>
      <c r="J2126" t="s">
        <v>6260</v>
      </c>
      <c r="K2126" t="s">
        <v>6275</v>
      </c>
      <c r="L2126" t="s">
        <v>6262</v>
      </c>
      <c r="M2126" t="s">
        <v>6263</v>
      </c>
      <c r="N2126" t="s">
        <v>18135</v>
      </c>
      <c r="O2126" t="s">
        <v>18136</v>
      </c>
      <c r="P2126" t="s">
        <v>6266</v>
      </c>
      <c r="Q2126" t="s">
        <v>6438</v>
      </c>
      <c r="R2126" t="s">
        <v>6439</v>
      </c>
      <c r="S2126" t="s">
        <v>6269</v>
      </c>
      <c r="T2126" t="s">
        <v>7260</v>
      </c>
      <c r="U2126" t="s">
        <v>6269</v>
      </c>
      <c r="V2126" t="s">
        <v>6271</v>
      </c>
      <c r="W2126" t="s">
        <v>18137</v>
      </c>
      <c r="X2126" t="s">
        <v>18138</v>
      </c>
      <c r="Y2126" t="s">
        <v>6269</v>
      </c>
      <c r="Z2126" s="48" t="str">
        <f t="shared" si="564"/>
        <v>SSA BV-10.121.25.15-TN703B_SBIHO NILAM BAUGH 2/5-10.121.25.1-TN725B_Panwadi B2 4/3</v>
      </c>
      <c r="AA2126" s="48">
        <f t="shared" si="565"/>
        <v>13</v>
      </c>
      <c r="AB2126" s="48">
        <f t="shared" si="566"/>
        <v>26</v>
      </c>
      <c r="AC2126" s="48">
        <f t="shared" si="567"/>
        <v>14</v>
      </c>
      <c r="AD2126" s="48">
        <f t="shared" si="568"/>
        <v>32</v>
      </c>
      <c r="AE2126" s="48" t="str">
        <f t="shared" si="569"/>
        <v>10.121.25.1</v>
      </c>
      <c r="AF2126" s="42" t="str">
        <f t="shared" si="570"/>
        <v>10.121.25.15</v>
      </c>
      <c r="AG2126" s="7" t="str">
        <f t="shared" si="571"/>
        <v>Panwadi(GNE)</v>
      </c>
      <c r="AH2126" s="7" t="str">
        <f t="shared" si="572"/>
        <v>SBI NilamBaugh HO</v>
      </c>
      <c r="AI2126" s="7" t="str">
        <f t="shared" si="573"/>
        <v>S4P3</v>
      </c>
      <c r="AJ2126" s="7" t="str">
        <f t="shared" si="574"/>
        <v>S2P5</v>
      </c>
      <c r="AK2126" s="7" t="str">
        <f>IFERROR(VLOOKUP(Z2126,'PASTE-DL-ALARMS'!$Q$10:$W$2200,7,FALSE),"")</f>
        <v/>
      </c>
      <c r="AL2126" s="55" t="str">
        <f>IFERROR(VLOOKUP(Z2126,'PASTE-DL-ALARMS'!$Q$10:$W$2200,3,FALSE),"")</f>
        <v/>
      </c>
      <c r="AM2126" s="7" t="str">
        <f t="shared" si="575"/>
        <v>10.121.25.1_Panwadi(GNE)_S4P3</v>
      </c>
      <c r="AN2126" s="55" t="str">
        <f t="shared" si="576"/>
        <v>10.121.25.15_SBI NilamBaugh HO_S2P5</v>
      </c>
      <c r="AO2126" s="72" t="e">
        <f t="shared" ca="1" si="577"/>
        <v>#VALUE!</v>
      </c>
      <c r="AP2126" s="7" t="str">
        <f>IFERROR(VLOOKUP(Z2126,'PASTE-DL-ALARMS'!$Q$10:$Z$2800,8,FALSE),"")</f>
        <v/>
      </c>
    </row>
    <row r="2127" spans="1:42" x14ac:dyDescent="0.25">
      <c r="A2127" s="20"/>
      <c r="B2127" s="20"/>
      <c r="C2127" s="20" t="str">
        <f>IF(D2127="Critical",MAX($C$8:C2126)+1,"")</f>
        <v/>
      </c>
      <c r="D2127" s="20" t="str">
        <f t="shared" si="561"/>
        <v>-</v>
      </c>
      <c r="E2127" s="20" t="str">
        <f>VLOOKUP('PASTE-DOWN-DL'!F2127,'SSA-CODE'!$D$4:$E$56,2,FALSE)</f>
        <v>SEN</v>
      </c>
      <c r="F2127" s="48" t="str">
        <f t="shared" si="562"/>
        <v>SSA SEN</v>
      </c>
      <c r="G2127" s="48" t="str">
        <f t="shared" si="563"/>
        <v xml:space="preserve">	SSA SEN</v>
      </c>
      <c r="H2127" s="20">
        <v>2118</v>
      </c>
      <c r="I2127" t="s">
        <v>18139</v>
      </c>
      <c r="J2127" t="s">
        <v>6260</v>
      </c>
      <c r="K2127" t="s">
        <v>6261</v>
      </c>
      <c r="L2127" t="s">
        <v>6262</v>
      </c>
      <c r="M2127" t="s">
        <v>6263</v>
      </c>
      <c r="N2127" t="s">
        <v>18140</v>
      </c>
      <c r="O2127" t="s">
        <v>18141</v>
      </c>
      <c r="P2127" t="s">
        <v>6266</v>
      </c>
      <c r="Q2127" t="s">
        <v>6507</v>
      </c>
      <c r="R2127" t="s">
        <v>6453</v>
      </c>
      <c r="S2127" t="s">
        <v>9926</v>
      </c>
      <c r="T2127" t="s">
        <v>6345</v>
      </c>
      <c r="U2127" t="s">
        <v>9926</v>
      </c>
      <c r="V2127" t="s">
        <v>6271</v>
      </c>
      <c r="W2127" t="s">
        <v>18142</v>
      </c>
      <c r="X2127" t="s">
        <v>18143</v>
      </c>
      <c r="Y2127" t="s">
        <v>6269</v>
      </c>
      <c r="Z2127" s="48" t="str">
        <f t="shared" si="564"/>
        <v>SSA SEN-10.121.99.2-GujSurendranagar_WADHWAN_SEN_PH3-10.121.99.26-OFC SEN_PH3</v>
      </c>
      <c r="AA2127" s="48">
        <f t="shared" si="565"/>
        <v>13</v>
      </c>
      <c r="AB2127" s="48">
        <f t="shared" si="566"/>
        <v>21</v>
      </c>
      <c r="AC2127" s="48">
        <f t="shared" si="567"/>
        <v>14</v>
      </c>
      <c r="AD2127" s="48">
        <f t="shared" si="568"/>
        <v>21</v>
      </c>
      <c r="AE2127" s="48" t="str">
        <f t="shared" si="569"/>
        <v>10.121.99.2</v>
      </c>
      <c r="AF2127" s="42" t="str">
        <f t="shared" si="570"/>
        <v>10.121.99.26</v>
      </c>
      <c r="AG2127" s="7" t="str">
        <f t="shared" si="571"/>
        <v>WADHWAN</v>
      </c>
      <c r="AH2127" s="7" t="str">
        <f t="shared" si="572"/>
        <v>OCB TE</v>
      </c>
      <c r="AI2127" s="7" t="str">
        <f t="shared" si="573"/>
        <v>S3P1</v>
      </c>
      <c r="AJ2127" s="7" t="str">
        <f t="shared" si="574"/>
        <v>S3P1</v>
      </c>
      <c r="AK2127" s="7" t="str">
        <f>IFERROR(VLOOKUP(Z2127,'PASTE-DL-ALARMS'!$Q$10:$W$2200,7,FALSE),"")</f>
        <v/>
      </c>
      <c r="AL2127" s="55" t="str">
        <f>IFERROR(VLOOKUP(Z2127,'PASTE-DL-ALARMS'!$Q$10:$W$2200,3,FALSE),"")</f>
        <v/>
      </c>
      <c r="AM2127" s="7" t="str">
        <f t="shared" si="575"/>
        <v>10.121.99.2_WADHWAN_S3P1</v>
      </c>
      <c r="AN2127" s="55" t="str">
        <f t="shared" si="576"/>
        <v>10.121.99.26_OCB TE_S3P1</v>
      </c>
      <c r="AO2127" s="72" t="e">
        <f t="shared" ca="1" si="577"/>
        <v>#VALUE!</v>
      </c>
      <c r="AP2127" s="7" t="str">
        <f>IFERROR(VLOOKUP(Z2127,'PASTE-DL-ALARMS'!$Q$10:$Z$2800,8,FALSE),"")</f>
        <v/>
      </c>
    </row>
    <row r="2128" spans="1:42" x14ac:dyDescent="0.25">
      <c r="A2128" s="20"/>
      <c r="B2128" s="20"/>
      <c r="C2128" s="20" t="str">
        <f>IF(D2128="Critical",MAX($C$8:C2127)+1,"")</f>
        <v/>
      </c>
      <c r="D2128" s="20" t="str">
        <f t="shared" si="561"/>
        <v>-</v>
      </c>
      <c r="E2128" s="20" t="str">
        <f>VLOOKUP('PASTE-DOWN-DL'!F2128,'SSA-CODE'!$D$4:$E$56,2,FALSE)</f>
        <v>WTR RJ</v>
      </c>
      <c r="F2128" s="48" t="str">
        <f t="shared" si="562"/>
        <v>WTR RJ</v>
      </c>
      <c r="G2128" s="48" t="str">
        <f t="shared" si="563"/>
        <v xml:space="preserve">	WTR RJ</v>
      </c>
      <c r="H2128" s="20">
        <v>2119</v>
      </c>
      <c r="I2128" t="s">
        <v>18144</v>
      </c>
      <c r="J2128" t="s">
        <v>6260</v>
      </c>
      <c r="K2128" t="s">
        <v>6275</v>
      </c>
      <c r="L2128" t="s">
        <v>6262</v>
      </c>
      <c r="M2128" t="s">
        <v>6263</v>
      </c>
      <c r="N2128" t="s">
        <v>18145</v>
      </c>
      <c r="O2128" t="s">
        <v>18146</v>
      </c>
      <c r="P2128" t="s">
        <v>6266</v>
      </c>
      <c r="Q2128" t="s">
        <v>6460</v>
      </c>
      <c r="R2128" t="s">
        <v>6439</v>
      </c>
      <c r="S2128" t="s">
        <v>18147</v>
      </c>
      <c r="T2128" t="s">
        <v>6770</v>
      </c>
      <c r="U2128" t="s">
        <v>18147</v>
      </c>
      <c r="V2128" t="s">
        <v>6271</v>
      </c>
      <c r="W2128" t="s">
        <v>18148</v>
      </c>
      <c r="X2128" t="s">
        <v>18149</v>
      </c>
      <c r="Y2128" t="s">
        <v>6269</v>
      </c>
      <c r="Z2128" s="48" t="str">
        <f t="shared" si="564"/>
        <v>WTR RJ-10.121.68.195-KHAMBALIYA B2_4/2-10.121.68.217-BHATIA A1_1/5</v>
      </c>
      <c r="AA2128" s="48">
        <f t="shared" si="565"/>
        <v>15</v>
      </c>
      <c r="AB2128" s="48">
        <f t="shared" si="566"/>
        <v>26</v>
      </c>
      <c r="AC2128" s="48">
        <f t="shared" si="567"/>
        <v>15</v>
      </c>
      <c r="AD2128" s="48">
        <f t="shared" si="568"/>
        <v>22</v>
      </c>
      <c r="AE2128" s="48" t="str">
        <f t="shared" si="569"/>
        <v>10.121.68.195</v>
      </c>
      <c r="AF2128" s="42" t="str">
        <f t="shared" si="570"/>
        <v>10.121.68.217</v>
      </c>
      <c r="AG2128" s="7" t="str">
        <f t="shared" si="571"/>
        <v>KHAMBALIYA</v>
      </c>
      <c r="AH2128" s="7" t="str">
        <f t="shared" si="572"/>
        <v>BHATIA</v>
      </c>
      <c r="AI2128" s="7" t="str">
        <f t="shared" si="573"/>
        <v>S4P2</v>
      </c>
      <c r="AJ2128" s="7" t="str">
        <f t="shared" si="574"/>
        <v>S1P5</v>
      </c>
      <c r="AK2128" s="7" t="str">
        <f>IFERROR(VLOOKUP(Z2128,'PASTE-DL-ALARMS'!$Q$10:$W$2200,7,FALSE),"")</f>
        <v/>
      </c>
      <c r="AL2128" s="55" t="str">
        <f>IFERROR(VLOOKUP(Z2128,'PASTE-DL-ALARMS'!$Q$10:$W$2200,3,FALSE),"")</f>
        <v/>
      </c>
      <c r="AM2128" s="7" t="str">
        <f t="shared" si="575"/>
        <v>10.121.68.195_KHAMBALIYA_S4P2</v>
      </c>
      <c r="AN2128" s="55" t="str">
        <f t="shared" si="576"/>
        <v>10.121.68.217_BHATIA_S1P5</v>
      </c>
      <c r="AO2128" s="72" t="e">
        <f t="shared" ca="1" si="577"/>
        <v>#VALUE!</v>
      </c>
      <c r="AP2128" s="7" t="str">
        <f>IFERROR(VLOOKUP(Z2128,'PASTE-DL-ALARMS'!$Q$10:$Z$2800,8,FALSE),"")</f>
        <v/>
      </c>
    </row>
    <row r="2129" spans="1:42" x14ac:dyDescent="0.25">
      <c r="A2129" s="20"/>
      <c r="B2129" s="20"/>
      <c r="C2129" s="20" t="str">
        <f>IF(D2129="Critical",MAX($C$8:C2128)+1,"")</f>
        <v/>
      </c>
      <c r="D2129" s="20" t="str">
        <f t="shared" si="561"/>
        <v>-</v>
      </c>
      <c r="E2129" s="20" t="str">
        <f>VLOOKUP('PASTE-DOWN-DL'!F2129,'SSA-CODE'!$D$4:$E$56,2,FALSE)</f>
        <v>AHD</v>
      </c>
      <c r="F2129" s="48" t="str">
        <f t="shared" si="562"/>
        <v>SSA AM</v>
      </c>
      <c r="G2129" s="48" t="str">
        <f t="shared" si="563"/>
        <v xml:space="preserve">	SSA AM</v>
      </c>
      <c r="H2129" s="20">
        <v>2120</v>
      </c>
      <c r="I2129" t="s">
        <v>18150</v>
      </c>
      <c r="J2129" t="s">
        <v>6466</v>
      </c>
      <c r="K2129" t="s">
        <v>6275</v>
      </c>
      <c r="L2129" t="s">
        <v>6262</v>
      </c>
      <c r="M2129" t="s">
        <v>6263</v>
      </c>
      <c r="N2129" t="s">
        <v>18151</v>
      </c>
      <c r="O2129" t="s">
        <v>18152</v>
      </c>
      <c r="P2129" t="s">
        <v>6266</v>
      </c>
      <c r="Q2129" t="s">
        <v>6558</v>
      </c>
      <c r="R2129" t="s">
        <v>6279</v>
      </c>
      <c r="S2129" t="s">
        <v>13243</v>
      </c>
      <c r="T2129" t="s">
        <v>6287</v>
      </c>
      <c r="U2129" t="s">
        <v>13243</v>
      </c>
      <c r="V2129" t="s">
        <v>6271</v>
      </c>
      <c r="W2129" t="s">
        <v>18153</v>
      </c>
      <c r="X2129" t="s">
        <v>18154</v>
      </c>
      <c r="Y2129" t="s">
        <v>6269</v>
      </c>
      <c r="Z2129" s="48" t="str">
        <f t="shared" si="564"/>
        <v>SSA AM-10.121.17.209-Railwaypura_5/11-10.121.18.146-Railwaypura2_5/11</v>
      </c>
      <c r="AA2129" s="48">
        <f t="shared" si="565"/>
        <v>15</v>
      </c>
      <c r="AB2129" s="48">
        <f t="shared" si="566"/>
        <v>27</v>
      </c>
      <c r="AC2129" s="48">
        <f t="shared" si="567"/>
        <v>15</v>
      </c>
      <c r="AD2129" s="48">
        <f t="shared" si="568"/>
        <v>29</v>
      </c>
      <c r="AE2129" s="48" t="str">
        <f t="shared" si="569"/>
        <v>10.121.17.209</v>
      </c>
      <c r="AF2129" s="42" t="str">
        <f t="shared" si="570"/>
        <v>10.121.18.146</v>
      </c>
      <c r="AG2129" s="7" t="str">
        <f t="shared" si="571"/>
        <v>RAILWAYPURA</v>
      </c>
      <c r="AH2129" s="7" t="str">
        <f t="shared" si="572"/>
        <v>Railwaypura 2</v>
      </c>
      <c r="AI2129" s="7" t="str">
        <f t="shared" si="573"/>
        <v>S5P11</v>
      </c>
      <c r="AJ2129" s="7" t="str">
        <f t="shared" si="574"/>
        <v>S5P11</v>
      </c>
      <c r="AK2129" s="7" t="str">
        <f>IFERROR(VLOOKUP(Z2129,'PASTE-DL-ALARMS'!$Q$10:$W$2200,7,FALSE),"")</f>
        <v/>
      </c>
      <c r="AL2129" s="55" t="str">
        <f>IFERROR(VLOOKUP(Z2129,'PASTE-DL-ALARMS'!$Q$10:$W$2200,3,FALSE),"")</f>
        <v/>
      </c>
      <c r="AM2129" s="7" t="str">
        <f t="shared" si="575"/>
        <v>10.121.17.209_RAILWAYPURA_S5P11</v>
      </c>
      <c r="AN2129" s="55" t="str">
        <f t="shared" si="576"/>
        <v>10.121.18.146_Railwaypura 2_S5P11</v>
      </c>
      <c r="AO2129" s="72" t="e">
        <f t="shared" ca="1" si="577"/>
        <v>#VALUE!</v>
      </c>
      <c r="AP2129" s="7" t="str">
        <f>IFERROR(VLOOKUP(Z2129,'PASTE-DL-ALARMS'!$Q$10:$Z$2800,8,FALSE),"")</f>
        <v/>
      </c>
    </row>
    <row r="2130" spans="1:42" x14ac:dyDescent="0.25">
      <c r="A2130" s="20"/>
      <c r="B2130" s="20"/>
      <c r="C2130" s="20" t="str">
        <f>IF(D2130="Critical",MAX($C$8:C2129)+1,"")</f>
        <v/>
      </c>
      <c r="D2130" s="20" t="str">
        <f t="shared" si="561"/>
        <v>-</v>
      </c>
      <c r="E2130" s="20" t="str">
        <f>VLOOKUP('PASTE-DOWN-DL'!F2130,'SSA-CODE'!$D$4:$E$56,2,FALSE)</f>
        <v>VDA</v>
      </c>
      <c r="F2130" s="48" t="str">
        <f t="shared" si="562"/>
        <v>SSA VDR</v>
      </c>
      <c r="G2130" s="48" t="str">
        <f t="shared" si="563"/>
        <v xml:space="preserve">	SSA VDR</v>
      </c>
      <c r="H2130" s="20">
        <v>2121</v>
      </c>
      <c r="I2130" t="s">
        <v>18155</v>
      </c>
      <c r="J2130" t="s">
        <v>6260</v>
      </c>
      <c r="K2130" t="s">
        <v>6275</v>
      </c>
      <c r="L2130" t="s">
        <v>6262</v>
      </c>
      <c r="M2130" t="s">
        <v>6263</v>
      </c>
      <c r="N2130" t="s">
        <v>18156</v>
      </c>
      <c r="O2130" t="s">
        <v>18157</v>
      </c>
      <c r="P2130" t="s">
        <v>6266</v>
      </c>
      <c r="Q2130" t="s">
        <v>8085</v>
      </c>
      <c r="R2130" t="s">
        <v>6279</v>
      </c>
      <c r="S2130" t="s">
        <v>9398</v>
      </c>
      <c r="T2130" t="s">
        <v>6770</v>
      </c>
      <c r="U2130" t="s">
        <v>9398</v>
      </c>
      <c r="V2130" t="s">
        <v>6271</v>
      </c>
      <c r="W2130" t="s">
        <v>18158</v>
      </c>
      <c r="X2130" t="s">
        <v>6488</v>
      </c>
      <c r="Y2130" t="s">
        <v>6269</v>
      </c>
      <c r="Z2130" s="48" t="str">
        <f t="shared" si="564"/>
        <v>SSA VDR-10.121.99.157-Sayajigunj-Exchg A1_1/5-10.121.99.150-CITY-3 B2_4/3</v>
      </c>
      <c r="AA2130" s="48">
        <f t="shared" si="565"/>
        <v>15</v>
      </c>
      <c r="AB2130" s="48">
        <f t="shared" si="566"/>
        <v>32</v>
      </c>
      <c r="AC2130" s="48">
        <f t="shared" si="567"/>
        <v>15</v>
      </c>
      <c r="AD2130" s="48">
        <f t="shared" si="568"/>
        <v>22</v>
      </c>
      <c r="AE2130" s="48" t="str">
        <f t="shared" si="569"/>
        <v>10.121.99.157</v>
      </c>
      <c r="AF2130" s="42" t="str">
        <f t="shared" si="570"/>
        <v>10.121.99.150</v>
      </c>
      <c r="AG2130" s="7" t="str">
        <f t="shared" si="571"/>
        <v>Sayajigunj-Exchg</v>
      </c>
      <c r="AH2130" s="7" t="str">
        <f t="shared" si="572"/>
        <v>CITY 3</v>
      </c>
      <c r="AI2130" s="7" t="str">
        <f t="shared" si="573"/>
        <v>S1P5</v>
      </c>
      <c r="AJ2130" s="7" t="str">
        <f t="shared" si="574"/>
        <v>S4P3</v>
      </c>
      <c r="AK2130" s="7" t="str">
        <f>IFERROR(VLOOKUP(Z2130,'PASTE-DL-ALARMS'!$Q$10:$W$2200,7,FALSE),"")</f>
        <v/>
      </c>
      <c r="AL2130" s="55" t="str">
        <f>IFERROR(VLOOKUP(Z2130,'PASTE-DL-ALARMS'!$Q$10:$W$2200,3,FALSE),"")</f>
        <v/>
      </c>
      <c r="AM2130" s="7" t="str">
        <f t="shared" si="575"/>
        <v>10.121.99.157_Sayajigunj-Exchg_S1P5</v>
      </c>
      <c r="AN2130" s="55" t="str">
        <f t="shared" si="576"/>
        <v>10.121.99.150_CITY 3_S4P3</v>
      </c>
      <c r="AO2130" s="72" t="e">
        <f t="shared" ca="1" si="577"/>
        <v>#VALUE!</v>
      </c>
      <c r="AP2130" s="7" t="str">
        <f>IFERROR(VLOOKUP(Z2130,'PASTE-DL-ALARMS'!$Q$10:$Z$2800,8,FALSE),"")</f>
        <v/>
      </c>
    </row>
    <row r="2131" spans="1:42" x14ac:dyDescent="0.25">
      <c r="A2131" s="20"/>
      <c r="B2131" s="20"/>
      <c r="C2131" s="20" t="str">
        <f>IF(D2131="Critical",MAX($C$8:C2130)+1,"")</f>
        <v/>
      </c>
      <c r="D2131" s="20" t="str">
        <f t="shared" si="561"/>
        <v>-</v>
      </c>
      <c r="E2131" s="20" t="str">
        <f>VLOOKUP('PASTE-DOWN-DL'!F2131,'SSA-CODE'!$D$4:$E$56,2,FALSE)</f>
        <v>JMN</v>
      </c>
      <c r="F2131" s="48" t="str">
        <f t="shared" si="562"/>
        <v>SSA JMN</v>
      </c>
      <c r="G2131" s="48" t="str">
        <f t="shared" si="563"/>
        <v xml:space="preserve">	SSA JMN</v>
      </c>
      <c r="H2131" s="20">
        <v>2122</v>
      </c>
      <c r="I2131" t="s">
        <v>18159</v>
      </c>
      <c r="J2131" t="s">
        <v>6260</v>
      </c>
      <c r="K2131" t="s">
        <v>6275</v>
      </c>
      <c r="L2131" t="s">
        <v>6262</v>
      </c>
      <c r="M2131" t="s">
        <v>6263</v>
      </c>
      <c r="N2131" t="s">
        <v>18160</v>
      </c>
      <c r="O2131" t="s">
        <v>18161</v>
      </c>
      <c r="P2131" t="s">
        <v>6266</v>
      </c>
      <c r="Q2131" t="s">
        <v>6431</v>
      </c>
      <c r="R2131" t="s">
        <v>6294</v>
      </c>
      <c r="S2131" t="s">
        <v>6269</v>
      </c>
      <c r="T2131" t="s">
        <v>6715</v>
      </c>
      <c r="U2131" t="s">
        <v>6269</v>
      </c>
      <c r="V2131" t="s">
        <v>6271</v>
      </c>
      <c r="W2131" t="s">
        <v>18162</v>
      </c>
      <c r="X2131" t="s">
        <v>18163</v>
      </c>
      <c r="Y2131" t="s">
        <v>6269</v>
      </c>
      <c r="Z2131" s="48" t="str">
        <f t="shared" si="564"/>
        <v>SSA JMN-10.121.68.218-DWARKA2_6/3-10.121.68.219-DWAWRKA IAF_1/5</v>
      </c>
      <c r="AA2131" s="48">
        <f t="shared" si="565"/>
        <v>15</v>
      </c>
      <c r="AB2131" s="48">
        <f t="shared" si="566"/>
        <v>23</v>
      </c>
      <c r="AC2131" s="48">
        <f t="shared" si="567"/>
        <v>15</v>
      </c>
      <c r="AD2131" s="48">
        <f t="shared" si="568"/>
        <v>26</v>
      </c>
      <c r="AE2131" s="48" t="str">
        <f t="shared" si="569"/>
        <v>10.121.68.218</v>
      </c>
      <c r="AF2131" s="42" t="str">
        <f t="shared" si="570"/>
        <v>10.121.68.219</v>
      </c>
      <c r="AG2131" s="7" t="str">
        <f t="shared" si="571"/>
        <v>DWARKA2</v>
      </c>
      <c r="AH2131" s="7" t="str">
        <f t="shared" si="572"/>
        <v>DWARKA IAF</v>
      </c>
      <c r="AI2131" s="7" t="str">
        <f t="shared" si="573"/>
        <v>S6P3</v>
      </c>
      <c r="AJ2131" s="7" t="str">
        <f t="shared" si="574"/>
        <v>S1P5</v>
      </c>
      <c r="AK2131" s="7" t="str">
        <f>IFERROR(VLOOKUP(Z2131,'PASTE-DL-ALARMS'!$Q$10:$W$2200,7,FALSE),"")</f>
        <v/>
      </c>
      <c r="AL2131" s="55" t="str">
        <f>IFERROR(VLOOKUP(Z2131,'PASTE-DL-ALARMS'!$Q$10:$W$2200,3,FALSE),"")</f>
        <v/>
      </c>
      <c r="AM2131" s="7" t="str">
        <f t="shared" si="575"/>
        <v>10.121.68.218_DWARKA2_S6P3</v>
      </c>
      <c r="AN2131" s="55" t="str">
        <f t="shared" si="576"/>
        <v>10.121.68.219_DWARKA IAF_S1P5</v>
      </c>
      <c r="AO2131" s="72" t="e">
        <f t="shared" ca="1" si="577"/>
        <v>#VALUE!</v>
      </c>
      <c r="AP2131" s="7" t="str">
        <f>IFERROR(VLOOKUP(Z2131,'PASTE-DL-ALARMS'!$Q$10:$Z$2800,8,FALSE),"")</f>
        <v/>
      </c>
    </row>
    <row r="2132" spans="1:42" x14ac:dyDescent="0.25">
      <c r="A2132" s="20"/>
      <c r="B2132" s="20"/>
      <c r="C2132" s="20" t="str">
        <f>IF(D2132="Critical",MAX($C$8:C2131)+1,"")</f>
        <v/>
      </c>
      <c r="D2132" s="20" t="str">
        <f t="shared" si="561"/>
        <v>-</v>
      </c>
      <c r="E2132" s="20" t="str">
        <f>VLOOKUP('PASTE-DOWN-DL'!F2132,'SSA-CODE'!$D$4:$E$56,2,FALSE)</f>
        <v>WTR AM</v>
      </c>
      <c r="F2132" s="48" t="str">
        <f t="shared" si="562"/>
        <v>WTR AM</v>
      </c>
      <c r="G2132" s="48" t="str">
        <f t="shared" si="563"/>
        <v xml:space="preserve">	WTR AM</v>
      </c>
      <c r="H2132" s="20">
        <v>2123</v>
      </c>
      <c r="I2132" t="s">
        <v>18164</v>
      </c>
      <c r="J2132" t="s">
        <v>6260</v>
      </c>
      <c r="K2132" t="s">
        <v>6261</v>
      </c>
      <c r="L2132" t="s">
        <v>6262</v>
      </c>
      <c r="M2132" t="s">
        <v>6263</v>
      </c>
      <c r="N2132" t="s">
        <v>18166</v>
      </c>
      <c r="O2132" t="s">
        <v>18165</v>
      </c>
      <c r="P2132" t="s">
        <v>6266</v>
      </c>
      <c r="Q2132" t="s">
        <v>6706</v>
      </c>
      <c r="R2132" t="s">
        <v>7230</v>
      </c>
      <c r="S2132" t="s">
        <v>6269</v>
      </c>
      <c r="T2132" t="s">
        <v>6602</v>
      </c>
      <c r="U2132" t="s">
        <v>6269</v>
      </c>
      <c r="V2132" t="s">
        <v>6271</v>
      </c>
      <c r="W2132" t="s">
        <v>18167</v>
      </c>
      <c r="X2132" t="s">
        <v>18168</v>
      </c>
      <c r="Y2132" t="s">
        <v>6269</v>
      </c>
      <c r="Z2132" s="48" t="str">
        <f t="shared" si="564"/>
        <v>WTR AM-10.121.15.195-BHABHAR_S3P1-10.121.15.196-DEODAR_B1\S4P1</v>
      </c>
      <c r="AA2132" s="48">
        <f t="shared" si="565"/>
        <v>15</v>
      </c>
      <c r="AB2132" s="48">
        <f t="shared" si="566"/>
        <v>23</v>
      </c>
      <c r="AC2132" s="48">
        <f t="shared" si="567"/>
        <v>15</v>
      </c>
      <c r="AD2132" s="48">
        <f t="shared" si="568"/>
        <v>22</v>
      </c>
      <c r="AE2132" s="48" t="str">
        <f t="shared" si="569"/>
        <v>10.121.15.195</v>
      </c>
      <c r="AF2132" s="42" t="str">
        <f t="shared" si="570"/>
        <v>10.121.15.196</v>
      </c>
      <c r="AG2132" s="7" t="str">
        <f t="shared" si="571"/>
        <v>Bhabhar</v>
      </c>
      <c r="AH2132" s="7" t="str">
        <f t="shared" si="572"/>
        <v>Deodar</v>
      </c>
      <c r="AI2132" s="7" t="str">
        <f t="shared" si="573"/>
        <v>S3P1</v>
      </c>
      <c r="AJ2132" s="7" t="str">
        <f t="shared" si="574"/>
        <v>S4P1</v>
      </c>
      <c r="AK2132" s="7" t="str">
        <f>IFERROR(VLOOKUP(Z2132,'PASTE-DL-ALARMS'!$Q$10:$W$2200,7,FALSE),"")</f>
        <v/>
      </c>
      <c r="AL2132" s="55" t="str">
        <f>IFERROR(VLOOKUP(Z2132,'PASTE-DL-ALARMS'!$Q$10:$W$2200,3,FALSE),"")</f>
        <v/>
      </c>
      <c r="AM2132" s="7" t="str">
        <f t="shared" si="575"/>
        <v>10.121.15.195_Bhabhar_S3P1</v>
      </c>
      <c r="AN2132" s="55" t="str">
        <f t="shared" si="576"/>
        <v>10.121.15.196_Deodar_S4P1</v>
      </c>
      <c r="AO2132" s="72" t="e">
        <f t="shared" ca="1" si="577"/>
        <v>#VALUE!</v>
      </c>
      <c r="AP2132" s="7" t="str">
        <f>IFERROR(VLOOKUP(Z2132,'PASTE-DL-ALARMS'!$Q$10:$Z$2800,8,FALSE),"")</f>
        <v/>
      </c>
    </row>
    <row r="2133" spans="1:42" x14ac:dyDescent="0.25">
      <c r="A2133" s="20"/>
      <c r="B2133" s="20"/>
      <c r="C2133" s="20" t="str">
        <f>IF(D2133="Critical",MAX($C$8:C2132)+1,"")</f>
        <v/>
      </c>
      <c r="D2133" s="20" t="str">
        <f t="shared" si="561"/>
        <v>-</v>
      </c>
      <c r="E2133" s="20" t="str">
        <f>VLOOKUP('PASTE-DOWN-DL'!F2133,'SSA-CODE'!$D$4:$E$56,2,FALSE)</f>
        <v>BUJ</v>
      </c>
      <c r="F2133" s="48" t="str">
        <f t="shared" si="562"/>
        <v>SSA BUJ</v>
      </c>
      <c r="G2133" s="48" t="str">
        <f t="shared" si="563"/>
        <v xml:space="preserve">	SSA BUJ</v>
      </c>
      <c r="H2133" s="20">
        <v>2124</v>
      </c>
      <c r="I2133" t="s">
        <v>18169</v>
      </c>
      <c r="J2133" t="s">
        <v>6260</v>
      </c>
      <c r="K2133" t="s">
        <v>6261</v>
      </c>
      <c r="L2133" t="s">
        <v>6262</v>
      </c>
      <c r="M2133" t="s">
        <v>6263</v>
      </c>
      <c r="N2133" t="s">
        <v>18170</v>
      </c>
      <c r="O2133" t="s">
        <v>18171</v>
      </c>
      <c r="P2133" t="s">
        <v>6266</v>
      </c>
      <c r="Q2133" t="s">
        <v>6438</v>
      </c>
      <c r="R2133" t="s">
        <v>6359</v>
      </c>
      <c r="S2133" t="s">
        <v>18172</v>
      </c>
      <c r="T2133" t="s">
        <v>6486</v>
      </c>
      <c r="U2133" t="s">
        <v>7387</v>
      </c>
      <c r="V2133" t="s">
        <v>6271</v>
      </c>
      <c r="W2133" t="s">
        <v>18173</v>
      </c>
      <c r="X2133" t="s">
        <v>18174</v>
      </c>
      <c r="Y2133" t="s">
        <v>6269</v>
      </c>
      <c r="Z2133" s="48" t="str">
        <f t="shared" si="564"/>
        <v>SSA BUJ-10.121.17.76-Aadesar_5/1-10.121.17.70-Bhachau_3/1</v>
      </c>
      <c r="AA2133" s="48">
        <f t="shared" si="565"/>
        <v>14</v>
      </c>
      <c r="AB2133" s="48">
        <f t="shared" si="566"/>
        <v>22</v>
      </c>
      <c r="AC2133" s="48">
        <f t="shared" si="567"/>
        <v>14</v>
      </c>
      <c r="AD2133" s="48">
        <f t="shared" si="568"/>
        <v>22</v>
      </c>
      <c r="AE2133" s="48" t="str">
        <f t="shared" si="569"/>
        <v>10.121.17.76</v>
      </c>
      <c r="AF2133" s="42" t="str">
        <f t="shared" si="570"/>
        <v>10.121.17.70</v>
      </c>
      <c r="AG2133" s="7" t="str">
        <f t="shared" si="571"/>
        <v>AADESAR</v>
      </c>
      <c r="AH2133" s="7" t="str">
        <f t="shared" si="572"/>
        <v>BHACHAU</v>
      </c>
      <c r="AI2133" s="7" t="str">
        <f t="shared" si="573"/>
        <v>S5P1</v>
      </c>
      <c r="AJ2133" s="7" t="str">
        <f t="shared" si="574"/>
        <v>S3P1</v>
      </c>
      <c r="AK2133" s="7" t="str">
        <f>IFERROR(VLOOKUP(Z2133,'PASTE-DL-ALARMS'!$Q$10:$W$2200,7,FALSE),"")</f>
        <v/>
      </c>
      <c r="AL2133" s="55" t="str">
        <f>IFERROR(VLOOKUP(Z2133,'PASTE-DL-ALARMS'!$Q$10:$W$2200,3,FALSE),"")</f>
        <v/>
      </c>
      <c r="AM2133" s="7" t="str">
        <f t="shared" si="575"/>
        <v>10.121.17.76_AADESAR_S5P1</v>
      </c>
      <c r="AN2133" s="55" t="str">
        <f t="shared" si="576"/>
        <v>10.121.17.70_BHACHAU_S3P1</v>
      </c>
      <c r="AO2133" s="72" t="e">
        <f t="shared" ca="1" si="577"/>
        <v>#VALUE!</v>
      </c>
      <c r="AP2133" s="7" t="str">
        <f>IFERROR(VLOOKUP(Z2133,'PASTE-DL-ALARMS'!$Q$10:$Z$2800,8,FALSE),"")</f>
        <v/>
      </c>
    </row>
    <row r="2134" spans="1:42" x14ac:dyDescent="0.25">
      <c r="A2134" s="20"/>
      <c r="B2134" s="20"/>
      <c r="C2134" s="20" t="str">
        <f>IF(D2134="Critical",MAX($C$8:C2133)+1,"")</f>
        <v/>
      </c>
      <c r="D2134" s="20" t="str">
        <f t="shared" si="561"/>
        <v>-</v>
      </c>
      <c r="E2134" s="20" t="str">
        <f>VLOOKUP('PASTE-DOWN-DL'!F2134,'SSA-CODE'!$D$4:$E$56,2,FALSE)</f>
        <v>BUJ</v>
      </c>
      <c r="F2134" s="48" t="str">
        <f t="shared" si="562"/>
        <v>SSA BUJ</v>
      </c>
      <c r="G2134" s="48" t="str">
        <f t="shared" si="563"/>
        <v xml:space="preserve">	SSA BUJ</v>
      </c>
      <c r="H2134" s="20">
        <v>2125</v>
      </c>
      <c r="I2134" t="s">
        <v>18175</v>
      </c>
      <c r="J2134" t="s">
        <v>6260</v>
      </c>
      <c r="K2134" t="s">
        <v>6275</v>
      </c>
      <c r="L2134" t="s">
        <v>6262</v>
      </c>
      <c r="M2134" t="s">
        <v>6263</v>
      </c>
      <c r="N2134" t="s">
        <v>18176</v>
      </c>
      <c r="O2134" t="s">
        <v>18177</v>
      </c>
      <c r="P2134" t="s">
        <v>6266</v>
      </c>
      <c r="Q2134" t="s">
        <v>6352</v>
      </c>
      <c r="R2134" t="s">
        <v>6279</v>
      </c>
      <c r="S2134" t="s">
        <v>18178</v>
      </c>
      <c r="T2134" t="s">
        <v>6371</v>
      </c>
      <c r="U2134" t="s">
        <v>7387</v>
      </c>
      <c r="V2134" t="s">
        <v>6271</v>
      </c>
      <c r="W2134" t="s">
        <v>18179</v>
      </c>
      <c r="X2134" t="s">
        <v>18180</v>
      </c>
      <c r="Y2134" t="s">
        <v>6269</v>
      </c>
      <c r="Z2134" s="48" t="str">
        <f t="shared" si="564"/>
        <v>SSA BUJ-10.121.96.151-NETRA TE_2/5-10.121.96.138-RAVAPAR_3/3</v>
      </c>
      <c r="AA2134" s="48">
        <f t="shared" si="565"/>
        <v>15</v>
      </c>
      <c r="AB2134" s="48">
        <f t="shared" si="566"/>
        <v>24</v>
      </c>
      <c r="AC2134" s="48">
        <f t="shared" si="567"/>
        <v>15</v>
      </c>
      <c r="AD2134" s="48">
        <f t="shared" si="568"/>
        <v>23</v>
      </c>
      <c r="AE2134" s="48" t="str">
        <f t="shared" si="569"/>
        <v>10.121.96.151</v>
      </c>
      <c r="AF2134" s="42" t="str">
        <f t="shared" si="570"/>
        <v>10.121.96.138</v>
      </c>
      <c r="AG2134" s="7" t="str">
        <f t="shared" si="571"/>
        <v>NETRA TE</v>
      </c>
      <c r="AH2134" s="7" t="str">
        <f t="shared" si="572"/>
        <v>RAVAPAR</v>
      </c>
      <c r="AI2134" s="7" t="str">
        <f t="shared" si="573"/>
        <v>S2P5</v>
      </c>
      <c r="AJ2134" s="7" t="str">
        <f t="shared" si="574"/>
        <v>S3P3</v>
      </c>
      <c r="AK2134" s="7" t="str">
        <f>IFERROR(VLOOKUP(Z2134,'PASTE-DL-ALARMS'!$Q$10:$W$2200,7,FALSE),"")</f>
        <v/>
      </c>
      <c r="AL2134" s="55" t="str">
        <f>IFERROR(VLOOKUP(Z2134,'PASTE-DL-ALARMS'!$Q$10:$W$2200,3,FALSE),"")</f>
        <v/>
      </c>
      <c r="AM2134" s="7" t="str">
        <f t="shared" si="575"/>
        <v>10.121.96.151_NETRA TE_S2P5</v>
      </c>
      <c r="AN2134" s="55" t="str">
        <f t="shared" si="576"/>
        <v>10.121.96.138_RAVAPAR_S3P3</v>
      </c>
      <c r="AO2134" s="72" t="e">
        <f t="shared" ca="1" si="577"/>
        <v>#VALUE!</v>
      </c>
      <c r="AP2134" s="7" t="str">
        <f>IFERROR(VLOOKUP(Z2134,'PASTE-DL-ALARMS'!$Q$10:$Z$2800,8,FALSE),"")</f>
        <v/>
      </c>
    </row>
    <row r="2135" spans="1:42" x14ac:dyDescent="0.25">
      <c r="A2135" s="20"/>
      <c r="B2135" s="20"/>
      <c r="C2135" s="20" t="str">
        <f>IF(D2135="Critical",MAX($C$8:C2134)+1,"")</f>
        <v/>
      </c>
      <c r="D2135" s="20" t="str">
        <f t="shared" si="561"/>
        <v>-</v>
      </c>
      <c r="E2135" s="20" t="str">
        <f>VLOOKUP('PASTE-DOWN-DL'!F2135,'SSA-CODE'!$D$4:$E$56,2,FALSE)</f>
        <v>VAL</v>
      </c>
      <c r="F2135" s="48" t="str">
        <f t="shared" si="562"/>
        <v>SSA VAL</v>
      </c>
      <c r="G2135" s="48" t="str">
        <f t="shared" si="563"/>
        <v xml:space="preserve">	SSA VAL</v>
      </c>
      <c r="H2135" s="20">
        <v>2126</v>
      </c>
      <c r="I2135" t="s">
        <v>18181</v>
      </c>
      <c r="J2135" t="s">
        <v>6260</v>
      </c>
      <c r="K2135" t="s">
        <v>6275</v>
      </c>
      <c r="L2135" t="s">
        <v>6262</v>
      </c>
      <c r="M2135" t="s">
        <v>6263</v>
      </c>
      <c r="N2135" t="s">
        <v>18182</v>
      </c>
      <c r="O2135" t="s">
        <v>18183</v>
      </c>
      <c r="P2135" t="s">
        <v>6266</v>
      </c>
      <c r="Q2135" t="s">
        <v>6268</v>
      </c>
      <c r="R2135" t="s">
        <v>6279</v>
      </c>
      <c r="S2135" t="s">
        <v>18184</v>
      </c>
      <c r="T2135" t="s">
        <v>6321</v>
      </c>
      <c r="U2135" t="s">
        <v>7700</v>
      </c>
      <c r="V2135" t="s">
        <v>6271</v>
      </c>
      <c r="W2135" t="s">
        <v>18185</v>
      </c>
      <c r="X2135" t="s">
        <v>18186</v>
      </c>
      <c r="Y2135" t="s">
        <v>6269</v>
      </c>
      <c r="Z2135" s="48" t="str">
        <f t="shared" si="564"/>
        <v>SSA VAL-10.121.16.99-Daman_5/3-10.121.16.104-POLYCAB KADAIYA_2/5</v>
      </c>
      <c r="AA2135" s="48">
        <f t="shared" si="565"/>
        <v>15</v>
      </c>
      <c r="AB2135" s="48">
        <f t="shared" si="566"/>
        <v>31</v>
      </c>
      <c r="AC2135" s="48">
        <f t="shared" si="567"/>
        <v>14</v>
      </c>
      <c r="AD2135" s="48">
        <f t="shared" si="568"/>
        <v>20</v>
      </c>
      <c r="AE2135" s="48" t="str">
        <f t="shared" si="569"/>
        <v>10.121.16.104</v>
      </c>
      <c r="AF2135" s="42" t="str">
        <f t="shared" si="570"/>
        <v>10.121.16.99</v>
      </c>
      <c r="AG2135" s="7" t="str">
        <f t="shared" si="571"/>
        <v>POLYCAB KADAIYA</v>
      </c>
      <c r="AH2135" s="7" t="str">
        <f t="shared" si="572"/>
        <v>Daman</v>
      </c>
      <c r="AI2135" s="7" t="str">
        <f t="shared" si="573"/>
        <v>S2P5</v>
      </c>
      <c r="AJ2135" s="7" t="str">
        <f t="shared" si="574"/>
        <v>S5P3</v>
      </c>
      <c r="AK2135" s="7" t="str">
        <f>IFERROR(VLOOKUP(Z2135,'PASTE-DL-ALARMS'!$Q$10:$W$2200,7,FALSE),"")</f>
        <v/>
      </c>
      <c r="AL2135" s="55" t="str">
        <f>IFERROR(VLOOKUP(Z2135,'PASTE-DL-ALARMS'!$Q$10:$W$2200,3,FALSE),"")</f>
        <v/>
      </c>
      <c r="AM2135" s="7" t="str">
        <f t="shared" si="575"/>
        <v>10.121.16.104_POLYCAB KADAIYA_S2P5</v>
      </c>
      <c r="AN2135" s="55" t="str">
        <f t="shared" si="576"/>
        <v>10.121.16.99_Daman_S5P3</v>
      </c>
      <c r="AO2135" s="72" t="e">
        <f t="shared" ca="1" si="577"/>
        <v>#VALUE!</v>
      </c>
      <c r="AP2135" s="7" t="str">
        <f>IFERROR(VLOOKUP(Z2135,'PASTE-DL-ALARMS'!$Q$10:$Z$2800,8,FALSE),"")</f>
        <v/>
      </c>
    </row>
    <row r="2136" spans="1:42" x14ac:dyDescent="0.25">
      <c r="A2136" s="20"/>
      <c r="B2136" s="20"/>
      <c r="C2136" s="20">
        <f>IF(D2136="Critical",MAX($C$8:C2135)+1,"")</f>
        <v>81</v>
      </c>
      <c r="D2136" s="20" t="str">
        <f t="shared" si="561"/>
        <v>Critical</v>
      </c>
      <c r="E2136" s="20" t="str">
        <f>VLOOKUP('PASTE-DOWN-DL'!F2136,'SSA-CODE'!$D$4:$E$56,2,FALSE)</f>
        <v>SRT</v>
      </c>
      <c r="F2136" s="48" t="str">
        <f t="shared" si="562"/>
        <v>SSA SR</v>
      </c>
      <c r="G2136" s="48" t="str">
        <f t="shared" si="563"/>
        <v xml:space="preserve">	SSA SR</v>
      </c>
      <c r="H2136" s="20">
        <v>2127</v>
      </c>
      <c r="I2136" t="s">
        <v>19565</v>
      </c>
      <c r="J2136" t="s">
        <v>6466</v>
      </c>
      <c r="K2136" t="s">
        <v>6275</v>
      </c>
      <c r="L2136" t="s">
        <v>6262</v>
      </c>
      <c r="M2136" t="s">
        <v>6263</v>
      </c>
      <c r="N2136" t="s">
        <v>18187</v>
      </c>
      <c r="O2136" t="s">
        <v>18188</v>
      </c>
      <c r="P2136" t="s">
        <v>6484</v>
      </c>
      <c r="Q2136" t="s">
        <v>7090</v>
      </c>
      <c r="R2136" t="s">
        <v>7090</v>
      </c>
      <c r="S2136" t="s">
        <v>18189</v>
      </c>
      <c r="T2136" t="s">
        <v>6486</v>
      </c>
      <c r="U2136" t="s">
        <v>6372</v>
      </c>
      <c r="V2136" t="s">
        <v>6271</v>
      </c>
      <c r="W2136" t="s">
        <v>18190</v>
      </c>
      <c r="X2136" t="s">
        <v>19566</v>
      </c>
      <c r="Y2136" t="s">
        <v>6269</v>
      </c>
      <c r="Z2136" s="48" t="str">
        <f t="shared" si="564"/>
        <v>SSA SR-10.121.100.19-SONAGADH FORT_6/7-10.121.68.4-VYARA_3/7</v>
      </c>
      <c r="AA2136" s="48">
        <f t="shared" si="565"/>
        <v>15</v>
      </c>
      <c r="AB2136" s="48">
        <f t="shared" si="566"/>
        <v>28</v>
      </c>
      <c r="AC2136" s="48">
        <f t="shared" si="567"/>
        <v>13</v>
      </c>
      <c r="AD2136" s="48">
        <f t="shared" si="568"/>
        <v>19</v>
      </c>
      <c r="AE2136" s="48" t="str">
        <f t="shared" si="569"/>
        <v>10.121.100.19</v>
      </c>
      <c r="AF2136" s="42" t="str">
        <f t="shared" si="570"/>
        <v>10.121.68.4</v>
      </c>
      <c r="AG2136" s="7" t="str">
        <f t="shared" si="571"/>
        <v>SONGADH FORT</v>
      </c>
      <c r="AH2136" s="7" t="str">
        <f t="shared" si="572"/>
        <v>Vyara</v>
      </c>
      <c r="AI2136" s="7" t="str">
        <f t="shared" si="573"/>
        <v>S6P7</v>
      </c>
      <c r="AJ2136" s="7" t="str">
        <f t="shared" si="574"/>
        <v>S3P7</v>
      </c>
      <c r="AK2136" s="7" t="str">
        <f>IFERROR(VLOOKUP(Z2136,'PASTE-DL-ALARMS'!$Q$10:$W$2200,7,FALSE),"")</f>
        <v>15-05-2026</v>
      </c>
      <c r="AL2136" s="55" t="str">
        <f>IFERROR(VLOOKUP(Z2136,'PASTE-DL-ALARMS'!$Q$10:$W$2200,3,FALSE),"")</f>
        <v>08:37:19</v>
      </c>
      <c r="AM2136" s="7" t="str">
        <f t="shared" si="575"/>
        <v>10.121.100.19_SONGADH FORT_S6P7</v>
      </c>
      <c r="AN2136" s="55" t="str">
        <f t="shared" si="576"/>
        <v>10.121.68.4_Vyara_S3P7</v>
      </c>
      <c r="AO2136" s="72">
        <f t="shared" ca="1" si="577"/>
        <v>0</v>
      </c>
      <c r="AP2136" s="7" t="str">
        <f>IFERROR(VLOOKUP(Z2136,'PASTE-DL-ALARMS'!$Q$10:$Z$2800,8,FALSE),"")</f>
        <v xml:space="preserve">	2026/05/15,08:37:19</v>
      </c>
    </row>
    <row r="2137" spans="1:42" x14ac:dyDescent="0.25">
      <c r="A2137" s="20"/>
      <c r="B2137" s="20"/>
      <c r="C2137" s="20" t="str">
        <f>IF(D2137="Critical",MAX($C$8:C2136)+1,"")</f>
        <v/>
      </c>
      <c r="D2137" s="20" t="str">
        <f t="shared" si="561"/>
        <v>-</v>
      </c>
      <c r="E2137" s="20" t="str">
        <f>VLOOKUP('PASTE-DOWN-DL'!F2137,'SSA-CODE'!$D$4:$E$56,2,FALSE)</f>
        <v>VDA</v>
      </c>
      <c r="F2137" s="48" t="str">
        <f t="shared" si="562"/>
        <v>SSA VDR</v>
      </c>
      <c r="G2137" s="48" t="str">
        <f t="shared" si="563"/>
        <v xml:space="preserve">	SSA VDR</v>
      </c>
      <c r="H2137" s="20">
        <v>2128</v>
      </c>
      <c r="I2137" t="s">
        <v>18191</v>
      </c>
      <c r="J2137" t="s">
        <v>6260</v>
      </c>
      <c r="K2137" t="s">
        <v>6275</v>
      </c>
      <c r="L2137" t="s">
        <v>6262</v>
      </c>
      <c r="M2137" t="s">
        <v>6263</v>
      </c>
      <c r="N2137" t="s">
        <v>18192</v>
      </c>
      <c r="O2137" t="s">
        <v>18193</v>
      </c>
      <c r="P2137" t="s">
        <v>6266</v>
      </c>
      <c r="Q2137" t="s">
        <v>6894</v>
      </c>
      <c r="R2137" t="s">
        <v>6279</v>
      </c>
      <c r="S2137" t="s">
        <v>18194</v>
      </c>
      <c r="T2137" t="s">
        <v>6321</v>
      </c>
      <c r="U2137" t="s">
        <v>6417</v>
      </c>
      <c r="V2137" t="s">
        <v>6271</v>
      </c>
      <c r="W2137" t="s">
        <v>18195</v>
      </c>
      <c r="X2137" t="s">
        <v>18196</v>
      </c>
      <c r="Y2137" t="s">
        <v>6269</v>
      </c>
      <c r="Z2137" s="48" t="str">
        <f t="shared" si="564"/>
        <v>SSA VDR-10.121.19.182-BOB-SURAJ-Plaza_1/5-10.121.19.138-CITY2_6/6</v>
      </c>
      <c r="AA2137" s="48">
        <f t="shared" si="565"/>
        <v>15</v>
      </c>
      <c r="AB2137" s="48">
        <f t="shared" si="566"/>
        <v>33</v>
      </c>
      <c r="AC2137" s="48">
        <f t="shared" si="567"/>
        <v>15</v>
      </c>
      <c r="AD2137" s="48">
        <f t="shared" si="568"/>
        <v>21</v>
      </c>
      <c r="AE2137" s="48" t="str">
        <f t="shared" si="569"/>
        <v>10.121.19.182</v>
      </c>
      <c r="AF2137" s="42" t="str">
        <f t="shared" si="570"/>
        <v>10.121.19.138</v>
      </c>
      <c r="AG2137" s="7" t="str">
        <f t="shared" si="571"/>
        <v>BOB-SURAJ-PLAZA-1</v>
      </c>
      <c r="AH2137" s="7" t="str">
        <f t="shared" si="572"/>
        <v>CITY2</v>
      </c>
      <c r="AI2137" s="7" t="str">
        <f t="shared" si="573"/>
        <v>S1P5</v>
      </c>
      <c r="AJ2137" s="7" t="str">
        <f t="shared" si="574"/>
        <v>S6P6</v>
      </c>
      <c r="AK2137" s="7" t="str">
        <f>IFERROR(VLOOKUP(Z2137,'PASTE-DL-ALARMS'!$Q$10:$W$2200,7,FALSE),"")</f>
        <v/>
      </c>
      <c r="AL2137" s="55" t="str">
        <f>IFERROR(VLOOKUP(Z2137,'PASTE-DL-ALARMS'!$Q$10:$W$2200,3,FALSE),"")</f>
        <v/>
      </c>
      <c r="AM2137" s="7" t="str">
        <f t="shared" si="575"/>
        <v>10.121.19.182_BOB-SURAJ-PLAZA-1_S1P5</v>
      </c>
      <c r="AN2137" s="55" t="str">
        <f t="shared" si="576"/>
        <v>10.121.19.138_CITY2_S6P6</v>
      </c>
      <c r="AO2137" s="72" t="e">
        <f t="shared" ca="1" si="577"/>
        <v>#VALUE!</v>
      </c>
      <c r="AP2137" s="7" t="str">
        <f>IFERROR(VLOOKUP(Z2137,'PASTE-DL-ALARMS'!$Q$10:$Z$2800,8,FALSE),"")</f>
        <v/>
      </c>
    </row>
    <row r="2138" spans="1:42" x14ac:dyDescent="0.25">
      <c r="A2138" s="20"/>
      <c r="B2138" s="20"/>
      <c r="C2138" s="20" t="str">
        <f>IF(D2138="Critical",MAX($C$8:C2137)+1,"")</f>
        <v/>
      </c>
      <c r="D2138" s="20" t="str">
        <f t="shared" si="561"/>
        <v>-</v>
      </c>
      <c r="E2138" s="20" t="str">
        <f>VLOOKUP('PASTE-DOWN-DL'!F2138,'SSA-CODE'!$D$4:$E$56,2,FALSE)</f>
        <v>BCH</v>
      </c>
      <c r="F2138" s="48" t="str">
        <f t="shared" si="562"/>
        <v>SSA BCH</v>
      </c>
      <c r="G2138" s="48" t="str">
        <f t="shared" si="563"/>
        <v xml:space="preserve">	SSA BCH</v>
      </c>
      <c r="H2138" s="20">
        <v>2129</v>
      </c>
      <c r="I2138" t="s">
        <v>18197</v>
      </c>
      <c r="J2138" t="s">
        <v>6466</v>
      </c>
      <c r="K2138" t="s">
        <v>6275</v>
      </c>
      <c r="L2138" t="s">
        <v>6262</v>
      </c>
      <c r="M2138" t="s">
        <v>6263</v>
      </c>
      <c r="N2138" t="s">
        <v>18198</v>
      </c>
      <c r="O2138" t="s">
        <v>18199</v>
      </c>
      <c r="P2138" t="s">
        <v>6266</v>
      </c>
      <c r="Q2138" t="s">
        <v>6546</v>
      </c>
      <c r="R2138" t="s">
        <v>6279</v>
      </c>
      <c r="S2138" t="s">
        <v>18200</v>
      </c>
      <c r="T2138" t="s">
        <v>6304</v>
      </c>
      <c r="U2138" t="s">
        <v>8581</v>
      </c>
      <c r="V2138" t="s">
        <v>6271</v>
      </c>
      <c r="W2138" t="s">
        <v>18201</v>
      </c>
      <c r="X2138" t="s">
        <v>18202</v>
      </c>
      <c r="Y2138" t="s">
        <v>6269</v>
      </c>
      <c r="Z2138" s="48" t="str">
        <f t="shared" si="564"/>
        <v>SSA BCH-10.121.24.193-Bharuch TE(GNE)_3/11-10.121.16.1_Bharuch City_WTR_AM_3/11</v>
      </c>
      <c r="AA2138" s="48">
        <f t="shared" si="565"/>
        <v>15</v>
      </c>
      <c r="AB2138" s="48">
        <f t="shared" si="566"/>
        <v>31</v>
      </c>
      <c r="AC2138" s="48">
        <f t="shared" si="567"/>
        <v>13</v>
      </c>
      <c r="AD2138" s="48">
        <f t="shared" si="568"/>
        <v>26</v>
      </c>
      <c r="AE2138" s="48" t="str">
        <f t="shared" si="569"/>
        <v>10.121.24.193</v>
      </c>
      <c r="AF2138" s="42" t="str">
        <f t="shared" si="570"/>
        <v>10.121.16.1</v>
      </c>
      <c r="AG2138" s="7" t="str">
        <f t="shared" si="571"/>
        <v>Bharuch TE(GNE)</v>
      </c>
      <c r="AH2138" s="7" t="str">
        <f t="shared" si="572"/>
        <v>Bharuch City</v>
      </c>
      <c r="AI2138" s="7" t="str">
        <f t="shared" si="573"/>
        <v>S3P11</v>
      </c>
      <c r="AJ2138" s="7" t="str">
        <f t="shared" si="574"/>
        <v>S3P11</v>
      </c>
      <c r="AK2138" s="7" t="str">
        <f>IFERROR(VLOOKUP(Z2138,'PASTE-DL-ALARMS'!$Q$10:$W$2200,7,FALSE),"")</f>
        <v/>
      </c>
      <c r="AL2138" s="55" t="str">
        <f>IFERROR(VLOOKUP(Z2138,'PASTE-DL-ALARMS'!$Q$10:$W$2200,3,FALSE),"")</f>
        <v/>
      </c>
      <c r="AM2138" s="7" t="str">
        <f t="shared" si="575"/>
        <v>10.121.24.193_Bharuch TE(GNE)_S3P11</v>
      </c>
      <c r="AN2138" s="55" t="str">
        <f t="shared" si="576"/>
        <v>10.121.16.1_Bharuch City_S3P11</v>
      </c>
      <c r="AO2138" s="72" t="e">
        <f t="shared" ca="1" si="577"/>
        <v>#VALUE!</v>
      </c>
      <c r="AP2138" s="7" t="str">
        <f>IFERROR(VLOOKUP(Z2138,'PASTE-DL-ALARMS'!$Q$10:$Z$2800,8,FALSE),"")</f>
        <v/>
      </c>
    </row>
    <row r="2139" spans="1:42" x14ac:dyDescent="0.25">
      <c r="A2139" s="20"/>
      <c r="B2139" s="20"/>
      <c r="C2139" s="20" t="str">
        <f>IF(D2139="Critical",MAX($C$8:C2138)+1,"")</f>
        <v/>
      </c>
      <c r="D2139" s="20" t="str">
        <f t="shared" si="561"/>
        <v>-</v>
      </c>
      <c r="E2139" s="20" t="str">
        <f>VLOOKUP('PASTE-DOWN-DL'!F2139,'SSA-CODE'!$D$4:$E$56,2,FALSE)</f>
        <v>AHD</v>
      </c>
      <c r="F2139" s="48" t="str">
        <f t="shared" si="562"/>
        <v>SSA AM</v>
      </c>
      <c r="G2139" s="48" t="str">
        <f t="shared" si="563"/>
        <v xml:space="preserve">	SSA AM</v>
      </c>
      <c r="H2139" s="20">
        <v>2130</v>
      </c>
      <c r="I2139" t="s">
        <v>18203</v>
      </c>
      <c r="J2139" t="s">
        <v>6260</v>
      </c>
      <c r="K2139" t="s">
        <v>6261</v>
      </c>
      <c r="L2139" t="s">
        <v>6262</v>
      </c>
      <c r="M2139" t="s">
        <v>6263</v>
      </c>
      <c r="N2139" t="s">
        <v>18204</v>
      </c>
      <c r="O2139" t="s">
        <v>18205</v>
      </c>
      <c r="P2139" t="s">
        <v>6266</v>
      </c>
      <c r="Q2139" t="s">
        <v>6894</v>
      </c>
      <c r="R2139" t="s">
        <v>6446</v>
      </c>
      <c r="S2139" t="s">
        <v>18206</v>
      </c>
      <c r="T2139" t="s">
        <v>6287</v>
      </c>
      <c r="U2139" t="s">
        <v>18207</v>
      </c>
      <c r="V2139" t="s">
        <v>6271</v>
      </c>
      <c r="W2139" t="s">
        <v>18208</v>
      </c>
      <c r="X2139" t="s">
        <v>19567</v>
      </c>
      <c r="Y2139" t="s">
        <v>19568</v>
      </c>
      <c r="Z2139" s="48" t="str">
        <f t="shared" si="564"/>
        <v>SSA AM-10.121.17.194-AshramRoad_6/1-10.121.17.209-Railwaypura_5/1</v>
      </c>
      <c r="AA2139" s="48">
        <f t="shared" si="565"/>
        <v>15</v>
      </c>
      <c r="AB2139" s="48">
        <f t="shared" si="566"/>
        <v>25</v>
      </c>
      <c r="AC2139" s="48">
        <f t="shared" si="567"/>
        <v>15</v>
      </c>
      <c r="AD2139" s="48">
        <f t="shared" si="568"/>
        <v>27</v>
      </c>
      <c r="AE2139" s="48" t="str">
        <f t="shared" si="569"/>
        <v>10.121.17.194</v>
      </c>
      <c r="AF2139" s="42" t="str">
        <f t="shared" si="570"/>
        <v>10.121.17.209</v>
      </c>
      <c r="AG2139" s="7" t="str">
        <f t="shared" si="571"/>
        <v>ASHRAM RD</v>
      </c>
      <c r="AH2139" s="7" t="str">
        <f t="shared" si="572"/>
        <v>RAILWAYPURA</v>
      </c>
      <c r="AI2139" s="7" t="str">
        <f t="shared" si="573"/>
        <v>S6P1</v>
      </c>
      <c r="AJ2139" s="7" t="str">
        <f t="shared" si="574"/>
        <v>S5P1</v>
      </c>
      <c r="AK2139" s="7" t="str">
        <f>IFERROR(VLOOKUP(Z2139,'PASTE-DL-ALARMS'!$Q$10:$W$2200,7,FALSE),"")</f>
        <v/>
      </c>
      <c r="AL2139" s="55" t="str">
        <f>IFERROR(VLOOKUP(Z2139,'PASTE-DL-ALARMS'!$Q$10:$W$2200,3,FALSE),"")</f>
        <v/>
      </c>
      <c r="AM2139" s="7" t="str">
        <f t="shared" si="575"/>
        <v>10.121.17.194_ASHRAM RD_S6P1</v>
      </c>
      <c r="AN2139" s="55" t="str">
        <f t="shared" si="576"/>
        <v>10.121.17.209_RAILWAYPURA_S5P1</v>
      </c>
      <c r="AO2139" s="72" t="e">
        <f t="shared" ca="1" si="577"/>
        <v>#VALUE!</v>
      </c>
      <c r="AP2139" s="7" t="str">
        <f>IFERROR(VLOOKUP(Z2139,'PASTE-DL-ALARMS'!$Q$10:$Z$2800,8,FALSE),"")</f>
        <v/>
      </c>
    </row>
    <row r="2140" spans="1:42" x14ac:dyDescent="0.25">
      <c r="A2140" s="20"/>
      <c r="B2140" s="20"/>
      <c r="C2140" s="20" t="str">
        <f>IF(D2140="Critical",MAX($C$8:C2139)+1,"")</f>
        <v/>
      </c>
      <c r="D2140" s="20" t="str">
        <f t="shared" si="561"/>
        <v>-</v>
      </c>
      <c r="E2140" s="20" t="str">
        <f>VLOOKUP('PASTE-DOWN-DL'!F2140,'SSA-CODE'!$D$4:$E$56,2,FALSE)</f>
        <v>PLR</v>
      </c>
      <c r="F2140" s="48" t="str">
        <f t="shared" si="562"/>
        <v>SSA PNP</v>
      </c>
      <c r="G2140" s="48" t="str">
        <f t="shared" si="563"/>
        <v xml:space="preserve">	SSA PNP</v>
      </c>
      <c r="H2140" s="20">
        <v>2131</v>
      </c>
      <c r="I2140" t="s">
        <v>18209</v>
      </c>
      <c r="J2140" t="s">
        <v>6260</v>
      </c>
      <c r="K2140" t="s">
        <v>6275</v>
      </c>
      <c r="L2140" t="s">
        <v>6262</v>
      </c>
      <c r="M2140" t="s">
        <v>6263</v>
      </c>
      <c r="N2140" t="s">
        <v>18210</v>
      </c>
      <c r="O2140" t="s">
        <v>18211</v>
      </c>
      <c r="P2140" t="s">
        <v>6266</v>
      </c>
      <c r="Q2140" t="s">
        <v>6546</v>
      </c>
      <c r="R2140" t="s">
        <v>6279</v>
      </c>
      <c r="S2140" t="s">
        <v>7512</v>
      </c>
      <c r="T2140" t="s">
        <v>6471</v>
      </c>
      <c r="U2140" t="s">
        <v>7513</v>
      </c>
      <c r="V2140" t="s">
        <v>6271</v>
      </c>
      <c r="W2140" t="s">
        <v>18212</v>
      </c>
      <c r="X2140" t="s">
        <v>18213</v>
      </c>
      <c r="Y2140" t="s">
        <v>6269</v>
      </c>
      <c r="Z2140" s="48" t="str">
        <f t="shared" si="564"/>
        <v>SSA PNP-10.121.98.155-KHIMAT-10.121.98.156-PANTHAWADA</v>
      </c>
      <c r="AA2140" s="48">
        <f t="shared" si="565"/>
        <v>15</v>
      </c>
      <c r="AB2140" s="48">
        <f t="shared" si="566"/>
        <v>26</v>
      </c>
      <c r="AC2140" s="48">
        <f t="shared" si="567"/>
        <v>15</v>
      </c>
      <c r="AD2140" s="48">
        <f t="shared" si="568"/>
        <v>25</v>
      </c>
      <c r="AE2140" s="48" t="str">
        <f t="shared" si="569"/>
        <v>10.121.98.156</v>
      </c>
      <c r="AF2140" s="42" t="str">
        <f t="shared" si="570"/>
        <v>10.121.98.155</v>
      </c>
      <c r="AG2140" s="7" t="str">
        <f t="shared" si="571"/>
        <v>PANTHAWADA</v>
      </c>
      <c r="AH2140" s="7" t="str">
        <f t="shared" si="572"/>
        <v>KHIMAT A1</v>
      </c>
      <c r="AI2140" s="7" t="str">
        <f t="shared" si="573"/>
        <v>S1P5</v>
      </c>
      <c r="AJ2140" s="7" t="str">
        <f t="shared" si="574"/>
        <v>S2P5</v>
      </c>
      <c r="AK2140" s="7" t="str">
        <f>IFERROR(VLOOKUP(Z2140,'PASTE-DL-ALARMS'!$Q$10:$W$2200,7,FALSE),"")</f>
        <v/>
      </c>
      <c r="AL2140" s="55" t="str">
        <f>IFERROR(VLOOKUP(Z2140,'PASTE-DL-ALARMS'!$Q$10:$W$2200,3,FALSE),"")</f>
        <v/>
      </c>
      <c r="AM2140" s="7" t="str">
        <f t="shared" si="575"/>
        <v>10.121.98.156_PANTHAWADA_S1P5</v>
      </c>
      <c r="AN2140" s="55" t="str">
        <f t="shared" si="576"/>
        <v>10.121.98.155_KHIMAT A1_S2P5</v>
      </c>
      <c r="AO2140" s="72" t="e">
        <f t="shared" ca="1" si="577"/>
        <v>#VALUE!</v>
      </c>
      <c r="AP2140" s="7" t="str">
        <f>IFERROR(VLOOKUP(Z2140,'PASTE-DL-ALARMS'!$Q$10:$Z$2800,8,FALSE),"")</f>
        <v/>
      </c>
    </row>
    <row r="2141" spans="1:42" x14ac:dyDescent="0.25">
      <c r="A2141" s="20"/>
      <c r="B2141" s="20"/>
      <c r="C2141" s="20" t="str">
        <f>IF(D2141="Critical",MAX($C$8:C2140)+1,"")</f>
        <v/>
      </c>
      <c r="D2141" s="20" t="str">
        <f t="shared" si="561"/>
        <v>-</v>
      </c>
      <c r="E2141" s="20" t="str">
        <f>VLOOKUP('PASTE-DOWN-DL'!F2141,'SSA-CODE'!$D$4:$E$56,2,FALSE)</f>
        <v>RJT</v>
      </c>
      <c r="F2141" s="48" t="str">
        <f t="shared" si="562"/>
        <v>SSA RJ</v>
      </c>
      <c r="G2141" s="48" t="str">
        <f t="shared" si="563"/>
        <v xml:space="preserve">	SSA RJ</v>
      </c>
      <c r="H2141" s="20">
        <v>2132</v>
      </c>
      <c r="I2141" t="s">
        <v>18214</v>
      </c>
      <c r="J2141" t="s">
        <v>6260</v>
      </c>
      <c r="K2141" t="s">
        <v>6261</v>
      </c>
      <c r="L2141" t="s">
        <v>6262</v>
      </c>
      <c r="M2141" t="s">
        <v>6263</v>
      </c>
      <c r="N2141" t="s">
        <v>18215</v>
      </c>
      <c r="O2141" t="s">
        <v>18216</v>
      </c>
      <c r="P2141" t="s">
        <v>6266</v>
      </c>
      <c r="Q2141" t="s">
        <v>6438</v>
      </c>
      <c r="R2141" t="s">
        <v>6401</v>
      </c>
      <c r="S2141" t="s">
        <v>18217</v>
      </c>
      <c r="T2141" t="s">
        <v>6471</v>
      </c>
      <c r="U2141" t="s">
        <v>7012</v>
      </c>
      <c r="V2141" t="s">
        <v>6271</v>
      </c>
      <c r="W2141" t="s">
        <v>18218</v>
      </c>
      <c r="X2141" t="s">
        <v>18219</v>
      </c>
      <c r="Y2141" t="s">
        <v>6269</v>
      </c>
      <c r="Z2141" s="48" t="str">
        <f t="shared" si="564"/>
        <v>SSA RJ-10.121.17.52-SHAPAR 4/1-10.121.17.51-KOTADA 4/1</v>
      </c>
      <c r="AA2141" s="48">
        <f t="shared" si="565"/>
        <v>14</v>
      </c>
      <c r="AB2141" s="48">
        <f t="shared" si="566"/>
        <v>21</v>
      </c>
      <c r="AC2141" s="48">
        <f t="shared" si="567"/>
        <v>14</v>
      </c>
      <c r="AD2141" s="48">
        <f t="shared" si="568"/>
        <v>21</v>
      </c>
      <c r="AE2141" s="48" t="str">
        <f t="shared" si="569"/>
        <v>10.121.17.52</v>
      </c>
      <c r="AF2141" s="42" t="str">
        <f t="shared" si="570"/>
        <v>10.121.17.51</v>
      </c>
      <c r="AG2141" s="7" t="str">
        <f t="shared" si="571"/>
        <v>SHAPAR</v>
      </c>
      <c r="AH2141" s="7" t="str">
        <f t="shared" si="572"/>
        <v>KOTADA</v>
      </c>
      <c r="AI2141" s="7" t="str">
        <f t="shared" si="573"/>
        <v>S4P1</v>
      </c>
      <c r="AJ2141" s="7" t="str">
        <f t="shared" si="574"/>
        <v>S4P1</v>
      </c>
      <c r="AK2141" s="7" t="str">
        <f>IFERROR(VLOOKUP(Z2141,'PASTE-DL-ALARMS'!$Q$10:$W$2200,7,FALSE),"")</f>
        <v/>
      </c>
      <c r="AL2141" s="55" t="str">
        <f>IFERROR(VLOOKUP(Z2141,'PASTE-DL-ALARMS'!$Q$10:$W$2200,3,FALSE),"")</f>
        <v/>
      </c>
      <c r="AM2141" s="7" t="str">
        <f t="shared" si="575"/>
        <v>10.121.17.52_SHAPAR_S4P1</v>
      </c>
      <c r="AN2141" s="55" t="str">
        <f t="shared" si="576"/>
        <v>10.121.17.51_KOTADA_S4P1</v>
      </c>
      <c r="AO2141" s="72" t="e">
        <f t="shared" ca="1" si="577"/>
        <v>#VALUE!</v>
      </c>
      <c r="AP2141" s="7" t="str">
        <f>IFERROR(VLOOKUP(Z2141,'PASTE-DL-ALARMS'!$Q$10:$Z$2800,8,FALSE),"")</f>
        <v/>
      </c>
    </row>
    <row r="2142" spans="1:42" x14ac:dyDescent="0.25">
      <c r="A2142" s="20"/>
      <c r="B2142" s="20"/>
      <c r="C2142" s="20" t="str">
        <f>IF(D2142="Critical",MAX($C$8:C2141)+1,"")</f>
        <v/>
      </c>
      <c r="D2142" s="20" t="str">
        <f t="shared" si="561"/>
        <v>-</v>
      </c>
      <c r="E2142" s="20" t="str">
        <f>VLOOKUP('PASTE-DOWN-DL'!F2142,'SSA-CODE'!$D$4:$E$56,2,FALSE)</f>
        <v>JMN</v>
      </c>
      <c r="F2142" s="48" t="str">
        <f t="shared" si="562"/>
        <v>SSA JMN</v>
      </c>
      <c r="G2142" s="48" t="str">
        <f t="shared" si="563"/>
        <v xml:space="preserve">	SSA JMN</v>
      </c>
      <c r="H2142" s="20">
        <v>2133</v>
      </c>
      <c r="I2142" t="s">
        <v>18220</v>
      </c>
      <c r="J2142" t="s">
        <v>6260</v>
      </c>
      <c r="K2142" t="s">
        <v>6261</v>
      </c>
      <c r="L2142" t="s">
        <v>6262</v>
      </c>
      <c r="M2142" t="s">
        <v>6263</v>
      </c>
      <c r="N2142" t="s">
        <v>18221</v>
      </c>
      <c r="O2142" t="s">
        <v>18222</v>
      </c>
      <c r="P2142" t="s">
        <v>6266</v>
      </c>
      <c r="Q2142" t="s">
        <v>6629</v>
      </c>
      <c r="R2142" t="s">
        <v>6876</v>
      </c>
      <c r="S2142" t="s">
        <v>18223</v>
      </c>
      <c r="T2142" t="s">
        <v>6371</v>
      </c>
      <c r="U2142" t="s">
        <v>18224</v>
      </c>
      <c r="V2142" t="s">
        <v>6271</v>
      </c>
      <c r="W2142" t="s">
        <v>18225</v>
      </c>
      <c r="X2142" t="s">
        <v>18226</v>
      </c>
      <c r="Y2142" t="s">
        <v>6269</v>
      </c>
      <c r="Z2142" s="48" t="str">
        <f t="shared" si="564"/>
        <v>SSA JMN-10.121.97.137-KBL DC_4/1-10.121.68.195-KHAMBALIYA_5/1</v>
      </c>
      <c r="AA2142" s="48">
        <f t="shared" si="565"/>
        <v>15</v>
      </c>
      <c r="AB2142" s="48">
        <f t="shared" si="566"/>
        <v>22</v>
      </c>
      <c r="AC2142" s="48">
        <f t="shared" si="567"/>
        <v>15</v>
      </c>
      <c r="AD2142" s="48">
        <f t="shared" si="568"/>
        <v>26</v>
      </c>
      <c r="AE2142" s="48" t="str">
        <f t="shared" si="569"/>
        <v>10.121.97.137</v>
      </c>
      <c r="AF2142" s="42" t="str">
        <f t="shared" si="570"/>
        <v>10.121.68.195</v>
      </c>
      <c r="AG2142" s="7" t="str">
        <f t="shared" si="571"/>
        <v>KBL DC</v>
      </c>
      <c r="AH2142" s="7" t="str">
        <f t="shared" si="572"/>
        <v>KHAMBALIYA</v>
      </c>
      <c r="AI2142" s="7" t="str">
        <f t="shared" si="573"/>
        <v>S4P1</v>
      </c>
      <c r="AJ2142" s="7" t="str">
        <f t="shared" si="574"/>
        <v>S5P1</v>
      </c>
      <c r="AK2142" s="7" t="str">
        <f>IFERROR(VLOOKUP(Z2142,'PASTE-DL-ALARMS'!$Q$10:$W$2200,7,FALSE),"")</f>
        <v/>
      </c>
      <c r="AL2142" s="55" t="str">
        <f>IFERROR(VLOOKUP(Z2142,'PASTE-DL-ALARMS'!$Q$10:$W$2200,3,FALSE),"")</f>
        <v/>
      </c>
      <c r="AM2142" s="7" t="str">
        <f t="shared" si="575"/>
        <v>10.121.97.137_KBL DC_S4P1</v>
      </c>
      <c r="AN2142" s="55" t="str">
        <f t="shared" si="576"/>
        <v>10.121.68.195_KHAMBALIYA_S5P1</v>
      </c>
      <c r="AO2142" s="72" t="e">
        <f t="shared" ca="1" si="577"/>
        <v>#VALUE!</v>
      </c>
      <c r="AP2142" s="7" t="str">
        <f>IFERROR(VLOOKUP(Z2142,'PASTE-DL-ALARMS'!$Q$10:$Z$2800,8,FALSE),"")</f>
        <v/>
      </c>
    </row>
    <row r="2143" spans="1:42" x14ac:dyDescent="0.25">
      <c r="A2143" s="20"/>
      <c r="B2143" s="20"/>
      <c r="C2143" s="20" t="str">
        <f>IF(D2143="Critical",MAX($C$8:C2142)+1,"")</f>
        <v/>
      </c>
      <c r="D2143" s="20" t="str">
        <f t="shared" si="561"/>
        <v>-</v>
      </c>
      <c r="E2143" s="20" t="str">
        <f>VLOOKUP('PASTE-DOWN-DL'!F2143,'SSA-CODE'!$D$4:$E$56,2,FALSE)</f>
        <v>JND</v>
      </c>
      <c r="F2143" s="48" t="str">
        <f t="shared" si="562"/>
        <v>SSA JND</v>
      </c>
      <c r="G2143" s="48" t="str">
        <f t="shared" si="563"/>
        <v xml:space="preserve">	SSA JND</v>
      </c>
      <c r="H2143" s="20">
        <v>2134</v>
      </c>
      <c r="I2143" t="s">
        <v>18227</v>
      </c>
      <c r="J2143" t="s">
        <v>6260</v>
      </c>
      <c r="K2143" t="s">
        <v>6261</v>
      </c>
      <c r="L2143" t="s">
        <v>6262</v>
      </c>
      <c r="M2143" t="s">
        <v>6263</v>
      </c>
      <c r="N2143" t="s">
        <v>18228</v>
      </c>
      <c r="O2143" t="s">
        <v>18229</v>
      </c>
      <c r="P2143" t="s">
        <v>6266</v>
      </c>
      <c r="Q2143" t="s">
        <v>6876</v>
      </c>
      <c r="R2143" t="s">
        <v>6461</v>
      </c>
      <c r="S2143" t="s">
        <v>18230</v>
      </c>
      <c r="T2143" t="s">
        <v>6304</v>
      </c>
      <c r="U2143" t="s">
        <v>18231</v>
      </c>
      <c r="V2143" t="s">
        <v>6271</v>
      </c>
      <c r="W2143" t="s">
        <v>18232</v>
      </c>
      <c r="X2143" t="s">
        <v>18233</v>
      </c>
      <c r="Y2143" t="s">
        <v>6269</v>
      </c>
      <c r="Z2143" s="48" t="str">
        <f t="shared" si="564"/>
        <v>SSA JND-10.121.97.226-Una_4/1-10.121.97.214-Diu 2_5/1</v>
      </c>
      <c r="AA2143" s="48">
        <f t="shared" si="565"/>
        <v>15</v>
      </c>
      <c r="AB2143" s="48">
        <f t="shared" si="566"/>
        <v>19</v>
      </c>
      <c r="AC2143" s="48">
        <f t="shared" si="567"/>
        <v>15</v>
      </c>
      <c r="AD2143" s="48">
        <f t="shared" si="568"/>
        <v>21</v>
      </c>
      <c r="AE2143" s="48" t="str">
        <f t="shared" si="569"/>
        <v>10.121.97.226</v>
      </c>
      <c r="AF2143" s="42" t="str">
        <f t="shared" si="570"/>
        <v>10.121.97.214</v>
      </c>
      <c r="AG2143" s="7" t="str">
        <f t="shared" si="571"/>
        <v>UNA</v>
      </c>
      <c r="AH2143" s="7" t="str">
        <f t="shared" si="572"/>
        <v>DIU 2</v>
      </c>
      <c r="AI2143" s="7" t="str">
        <f t="shared" si="573"/>
        <v>S4P1</v>
      </c>
      <c r="AJ2143" s="7" t="str">
        <f t="shared" si="574"/>
        <v>S5P1</v>
      </c>
      <c r="AK2143" s="7" t="str">
        <f>IFERROR(VLOOKUP(Z2143,'PASTE-DL-ALARMS'!$Q$10:$W$2200,7,FALSE),"")</f>
        <v/>
      </c>
      <c r="AL2143" s="55" t="str">
        <f>IFERROR(VLOOKUP(Z2143,'PASTE-DL-ALARMS'!$Q$10:$W$2200,3,FALSE),"")</f>
        <v/>
      </c>
      <c r="AM2143" s="7" t="str">
        <f t="shared" si="575"/>
        <v>10.121.97.226_UNA_S4P1</v>
      </c>
      <c r="AN2143" s="55" t="str">
        <f t="shared" si="576"/>
        <v>10.121.97.214_DIU 2_S5P1</v>
      </c>
      <c r="AO2143" s="72" t="e">
        <f t="shared" ca="1" si="577"/>
        <v>#VALUE!</v>
      </c>
      <c r="AP2143" s="7" t="str">
        <f>IFERROR(VLOOKUP(Z2143,'PASTE-DL-ALARMS'!$Q$10:$Z$2800,8,FALSE),"")</f>
        <v/>
      </c>
    </row>
    <row r="2144" spans="1:42" x14ac:dyDescent="0.25">
      <c r="A2144" s="20"/>
      <c r="B2144" s="20"/>
      <c r="C2144" s="20" t="str">
        <f>IF(D2144="Critical",MAX($C$8:C2143)+1,"")</f>
        <v/>
      </c>
      <c r="D2144" s="20" t="str">
        <f t="shared" si="561"/>
        <v>-</v>
      </c>
      <c r="E2144" s="20" t="str">
        <f>VLOOKUP('PASTE-DOWN-DL'!F2144,'SSA-CODE'!$D$4:$E$56,2,FALSE)</f>
        <v>WTR AM</v>
      </c>
      <c r="F2144" s="48" t="str">
        <f t="shared" si="562"/>
        <v>WTR AM</v>
      </c>
      <c r="G2144" s="48" t="str">
        <f t="shared" si="563"/>
        <v xml:space="preserve">	WTR AM</v>
      </c>
      <c r="H2144" s="20">
        <v>2135</v>
      </c>
      <c r="I2144" t="s">
        <v>18234</v>
      </c>
      <c r="J2144" t="s">
        <v>6260</v>
      </c>
      <c r="K2144" t="s">
        <v>6261</v>
      </c>
      <c r="L2144" t="s">
        <v>6262</v>
      </c>
      <c r="M2144" t="s">
        <v>6263</v>
      </c>
      <c r="N2144" t="s">
        <v>18235</v>
      </c>
      <c r="O2144" t="s">
        <v>18236</v>
      </c>
      <c r="P2144" t="s">
        <v>6266</v>
      </c>
      <c r="Q2144" t="s">
        <v>7266</v>
      </c>
      <c r="R2144" t="s">
        <v>8895</v>
      </c>
      <c r="S2144" t="s">
        <v>6269</v>
      </c>
      <c r="T2144" t="s">
        <v>9455</v>
      </c>
      <c r="U2144" t="s">
        <v>6269</v>
      </c>
      <c r="V2144" t="s">
        <v>6271</v>
      </c>
      <c r="W2144" t="s">
        <v>18237</v>
      </c>
      <c r="X2144" t="s">
        <v>18238</v>
      </c>
      <c r="Y2144" t="s">
        <v>6269</v>
      </c>
      <c r="Z2144" s="48" t="str">
        <f t="shared" si="564"/>
        <v>WTR AM-10.121.16.8-TN725B R2_Baroda City (B2) -10.121.16.9-TN725B_BHARUCH B2</v>
      </c>
      <c r="AA2144" s="48">
        <f t="shared" si="565"/>
        <v>13</v>
      </c>
      <c r="AB2144" s="48">
        <f t="shared" si="566"/>
        <v>27</v>
      </c>
      <c r="AC2144" s="48">
        <f t="shared" si="567"/>
        <v>13</v>
      </c>
      <c r="AD2144" s="48">
        <f t="shared" si="568"/>
        <v>21</v>
      </c>
      <c r="AE2144" s="48" t="str">
        <f t="shared" si="569"/>
        <v>10.121.16.8</v>
      </c>
      <c r="AF2144" s="42" t="str">
        <f t="shared" si="570"/>
        <v>10.121.16.9</v>
      </c>
      <c r="AG2144" s="7" t="str">
        <f t="shared" si="571"/>
        <v>BARODA CITY 1</v>
      </c>
      <c r="AH2144" s="7" t="str">
        <f t="shared" si="572"/>
        <v>Bharuch</v>
      </c>
      <c r="AI2144" s="7" t="str">
        <f t="shared" si="573"/>
        <v>S3P1</v>
      </c>
      <c r="AJ2144" s="7" t="str">
        <f t="shared" si="574"/>
        <v>S4P1</v>
      </c>
      <c r="AK2144" s="7" t="str">
        <f>IFERROR(VLOOKUP(Z2144,'PASTE-DL-ALARMS'!$Q$10:$W$2200,7,FALSE),"")</f>
        <v/>
      </c>
      <c r="AL2144" s="55" t="str">
        <f>IFERROR(VLOOKUP(Z2144,'PASTE-DL-ALARMS'!$Q$10:$W$2200,3,FALSE),"")</f>
        <v/>
      </c>
      <c r="AM2144" s="7" t="str">
        <f t="shared" si="575"/>
        <v>10.121.16.8_BARODA CITY 1_S3P1</v>
      </c>
      <c r="AN2144" s="55" t="str">
        <f t="shared" si="576"/>
        <v>10.121.16.9_Bharuch_S4P1</v>
      </c>
      <c r="AO2144" s="72" t="e">
        <f t="shared" ca="1" si="577"/>
        <v>#VALUE!</v>
      </c>
      <c r="AP2144" s="7" t="str">
        <f>IFERROR(VLOOKUP(Z2144,'PASTE-DL-ALARMS'!$Q$10:$Z$2800,8,FALSE),"")</f>
        <v/>
      </c>
    </row>
    <row r="2145" spans="1:42" x14ac:dyDescent="0.25">
      <c r="A2145" s="20"/>
      <c r="B2145" s="20"/>
      <c r="C2145" s="20" t="str">
        <f>IF(D2145="Critical",MAX($C$8:C2144)+1,"")</f>
        <v/>
      </c>
      <c r="D2145" s="20" t="str">
        <f t="shared" si="561"/>
        <v>-</v>
      </c>
      <c r="E2145" s="20" t="str">
        <f>VLOOKUP('PASTE-DOWN-DL'!F2145,'SSA-CODE'!$D$4:$E$56,2,FALSE)</f>
        <v>WTR RJ</v>
      </c>
      <c r="F2145" s="48" t="str">
        <f t="shared" si="562"/>
        <v>WTR RJ</v>
      </c>
      <c r="G2145" s="48" t="str">
        <f t="shared" si="563"/>
        <v xml:space="preserve">	WTR RJ</v>
      </c>
      <c r="H2145" s="20">
        <v>2136</v>
      </c>
      <c r="I2145" t="s">
        <v>18239</v>
      </c>
      <c r="J2145" t="s">
        <v>6260</v>
      </c>
      <c r="K2145" t="s">
        <v>6275</v>
      </c>
      <c r="L2145" t="s">
        <v>6262</v>
      </c>
      <c r="M2145" t="s">
        <v>6263</v>
      </c>
      <c r="N2145" t="s">
        <v>18240</v>
      </c>
      <c r="O2145" t="s">
        <v>18241</v>
      </c>
      <c r="P2145" t="s">
        <v>6266</v>
      </c>
      <c r="Q2145" t="s">
        <v>6876</v>
      </c>
      <c r="R2145" t="s">
        <v>6279</v>
      </c>
      <c r="S2145" t="s">
        <v>6269</v>
      </c>
      <c r="T2145" t="s">
        <v>6270</v>
      </c>
      <c r="U2145" t="s">
        <v>6269</v>
      </c>
      <c r="V2145" t="s">
        <v>6271</v>
      </c>
      <c r="W2145" t="s">
        <v>18242</v>
      </c>
      <c r="X2145" t="s">
        <v>18243</v>
      </c>
      <c r="Y2145" t="s">
        <v>6269</v>
      </c>
      <c r="Z2145" s="48" t="str">
        <f t="shared" si="564"/>
        <v>WTR RJ-10.121.96.1-Amreli3_6/4-10.121.96.48-GIDC Exch_1/5</v>
      </c>
      <c r="AA2145" s="48">
        <f t="shared" si="565"/>
        <v>13</v>
      </c>
      <c r="AB2145" s="48">
        <f t="shared" si="566"/>
        <v>22</v>
      </c>
      <c r="AC2145" s="48">
        <f t="shared" si="567"/>
        <v>14</v>
      </c>
      <c r="AD2145" s="48">
        <f t="shared" si="568"/>
        <v>24</v>
      </c>
      <c r="AE2145" s="48" t="str">
        <f t="shared" si="569"/>
        <v>10.121.96.1</v>
      </c>
      <c r="AF2145" s="42" t="str">
        <f t="shared" si="570"/>
        <v>10.121.96.48</v>
      </c>
      <c r="AG2145" s="7" t="str">
        <f t="shared" si="571"/>
        <v>Amreli 3</v>
      </c>
      <c r="AH2145" s="7" t="str">
        <f t="shared" si="572"/>
        <v>GIDC EXCH</v>
      </c>
      <c r="AI2145" s="7" t="str">
        <f t="shared" si="573"/>
        <v>S6P4</v>
      </c>
      <c r="AJ2145" s="7" t="str">
        <f t="shared" si="574"/>
        <v>S1P5</v>
      </c>
      <c r="AK2145" s="7" t="str">
        <f>IFERROR(VLOOKUP(Z2145,'PASTE-DL-ALARMS'!$Q$10:$W$2200,7,FALSE),"")</f>
        <v/>
      </c>
      <c r="AL2145" s="55" t="str">
        <f>IFERROR(VLOOKUP(Z2145,'PASTE-DL-ALARMS'!$Q$10:$W$2200,3,FALSE),"")</f>
        <v/>
      </c>
      <c r="AM2145" s="7" t="str">
        <f t="shared" si="575"/>
        <v>10.121.96.1_Amreli 3_S6P4</v>
      </c>
      <c r="AN2145" s="55" t="str">
        <f t="shared" si="576"/>
        <v>10.121.96.48_GIDC EXCH_S1P5</v>
      </c>
      <c r="AO2145" s="72" t="e">
        <f t="shared" ca="1" si="577"/>
        <v>#VALUE!</v>
      </c>
      <c r="AP2145" s="7" t="str">
        <f>IFERROR(VLOOKUP(Z2145,'PASTE-DL-ALARMS'!$Q$10:$Z$2800,8,FALSE),"")</f>
        <v/>
      </c>
    </row>
    <row r="2146" spans="1:42" x14ac:dyDescent="0.25">
      <c r="A2146" s="20"/>
      <c r="B2146" s="20"/>
      <c r="C2146" s="20" t="str">
        <f>IF(D2146="Critical",MAX($C$8:C2145)+1,"")</f>
        <v/>
      </c>
      <c r="D2146" s="20" t="str">
        <f t="shared" si="561"/>
        <v>-</v>
      </c>
      <c r="E2146" s="20" t="str">
        <f>VLOOKUP('PASTE-DOWN-DL'!F2146,'SSA-CODE'!$D$4:$E$56,2,FALSE)</f>
        <v>VDA</v>
      </c>
      <c r="F2146" s="48" t="str">
        <f t="shared" si="562"/>
        <v>SSA VDR</v>
      </c>
      <c r="G2146" s="48" t="str">
        <f t="shared" si="563"/>
        <v xml:space="preserve">	SSA VDR</v>
      </c>
      <c r="H2146" s="20">
        <v>2137</v>
      </c>
      <c r="I2146" t="s">
        <v>18244</v>
      </c>
      <c r="J2146" t="s">
        <v>6260</v>
      </c>
      <c r="K2146" t="s">
        <v>6275</v>
      </c>
      <c r="L2146" t="s">
        <v>6262</v>
      </c>
      <c r="M2146" t="s">
        <v>6263</v>
      </c>
      <c r="N2146" t="s">
        <v>18245</v>
      </c>
      <c r="O2146" t="s">
        <v>18246</v>
      </c>
      <c r="P2146" t="s">
        <v>6266</v>
      </c>
      <c r="Q2146" t="s">
        <v>6335</v>
      </c>
      <c r="R2146" t="s">
        <v>6279</v>
      </c>
      <c r="S2146" t="s">
        <v>6269</v>
      </c>
      <c r="T2146" t="s">
        <v>7260</v>
      </c>
      <c r="U2146" t="s">
        <v>6269</v>
      </c>
      <c r="V2146" t="s">
        <v>6271</v>
      </c>
      <c r="W2146" t="s">
        <v>18247</v>
      </c>
      <c r="X2146" t="s">
        <v>18248</v>
      </c>
      <c r="Y2146" t="s">
        <v>6269</v>
      </c>
      <c r="Z2146" s="48" t="str">
        <f t="shared" si="564"/>
        <v>SSA VDR-10.121.19.184-NHRCL_1/5-10.121.19.161-Centre_Point_BTS_1/6</v>
      </c>
      <c r="AA2146" s="48">
        <f t="shared" si="565"/>
        <v>15</v>
      </c>
      <c r="AB2146" s="48">
        <f t="shared" si="566"/>
        <v>21</v>
      </c>
      <c r="AC2146" s="48">
        <f t="shared" si="567"/>
        <v>15</v>
      </c>
      <c r="AD2146" s="48">
        <f t="shared" si="568"/>
        <v>32</v>
      </c>
      <c r="AE2146" s="48" t="str">
        <f t="shared" si="569"/>
        <v>10.121.19.184</v>
      </c>
      <c r="AF2146" s="42" t="str">
        <f t="shared" si="570"/>
        <v>10.121.19.161</v>
      </c>
      <c r="AG2146" s="7" t="str">
        <f t="shared" si="571"/>
        <v>NHRCL</v>
      </c>
      <c r="AH2146" s="7" t="str">
        <f t="shared" si="572"/>
        <v>CENTRE POINT BTS</v>
      </c>
      <c r="AI2146" s="7" t="str">
        <f t="shared" si="573"/>
        <v>S1P5</v>
      </c>
      <c r="AJ2146" s="7" t="str">
        <f t="shared" si="574"/>
        <v>S1P6</v>
      </c>
      <c r="AK2146" s="7" t="str">
        <f>IFERROR(VLOOKUP(Z2146,'PASTE-DL-ALARMS'!$Q$10:$W$2200,7,FALSE),"")</f>
        <v/>
      </c>
      <c r="AL2146" s="55" t="str">
        <f>IFERROR(VLOOKUP(Z2146,'PASTE-DL-ALARMS'!$Q$10:$W$2200,3,FALSE),"")</f>
        <v/>
      </c>
      <c r="AM2146" s="7" t="str">
        <f t="shared" si="575"/>
        <v>10.121.19.184_NHRCL_S1P5</v>
      </c>
      <c r="AN2146" s="55" t="str">
        <f t="shared" si="576"/>
        <v>10.121.19.161_CENTRE POINT BTS_S1P6</v>
      </c>
      <c r="AO2146" s="72" t="e">
        <f t="shared" ca="1" si="577"/>
        <v>#VALUE!</v>
      </c>
      <c r="AP2146" s="7" t="str">
        <f>IFERROR(VLOOKUP(Z2146,'PASTE-DL-ALARMS'!$Q$10:$Z$2800,8,FALSE),"")</f>
        <v/>
      </c>
    </row>
    <row r="2147" spans="1:42" x14ac:dyDescent="0.25">
      <c r="A2147" s="20"/>
      <c r="B2147" s="20"/>
      <c r="C2147" s="20" t="str">
        <f>IF(D2147="Critical",MAX($C$8:C2146)+1,"")</f>
        <v/>
      </c>
      <c r="D2147" s="20" t="str">
        <f t="shared" si="561"/>
        <v>-</v>
      </c>
      <c r="E2147" s="20" t="str">
        <f>VLOOKUP('PASTE-DOWN-DL'!F2147,'SSA-CODE'!$D$4:$E$56,2,FALSE)</f>
        <v>WTR AM</v>
      </c>
      <c r="F2147" s="48" t="str">
        <f t="shared" si="562"/>
        <v>WTR AM</v>
      </c>
      <c r="G2147" s="48" t="str">
        <f t="shared" si="563"/>
        <v xml:space="preserve">	WTR AM</v>
      </c>
      <c r="H2147" s="20">
        <v>2138</v>
      </c>
      <c r="I2147" t="s">
        <v>18249</v>
      </c>
      <c r="J2147" t="s">
        <v>6260</v>
      </c>
      <c r="K2147" t="s">
        <v>6261</v>
      </c>
      <c r="L2147" t="s">
        <v>6262</v>
      </c>
      <c r="M2147" t="s">
        <v>6263</v>
      </c>
      <c r="N2147" t="s">
        <v>18250</v>
      </c>
      <c r="O2147" t="s">
        <v>18251</v>
      </c>
      <c r="P2147" t="s">
        <v>6266</v>
      </c>
      <c r="Q2147" t="s">
        <v>6393</v>
      </c>
      <c r="R2147" t="s">
        <v>6279</v>
      </c>
      <c r="S2147" t="s">
        <v>6269</v>
      </c>
      <c r="T2147" t="s">
        <v>6602</v>
      </c>
      <c r="U2147" t="s">
        <v>6269</v>
      </c>
      <c r="V2147" t="s">
        <v>6271</v>
      </c>
      <c r="W2147" t="s">
        <v>18252</v>
      </c>
      <c r="X2147" t="s">
        <v>18253</v>
      </c>
      <c r="Y2147" t="s">
        <v>6269</v>
      </c>
      <c r="Z2147" s="48" t="str">
        <f t="shared" si="564"/>
        <v>WTR AM-10.121.15.131-Prantij_4/1-10.121.15.130-Himmatnagar 2_3/1</v>
      </c>
      <c r="AA2147" s="48">
        <f t="shared" si="565"/>
        <v>15</v>
      </c>
      <c r="AB2147" s="48">
        <f t="shared" si="566"/>
        <v>23</v>
      </c>
      <c r="AC2147" s="48">
        <f t="shared" si="567"/>
        <v>15</v>
      </c>
      <c r="AD2147" s="48">
        <f t="shared" si="568"/>
        <v>29</v>
      </c>
      <c r="AE2147" s="48" t="str">
        <f t="shared" si="569"/>
        <v>10.121.15.131</v>
      </c>
      <c r="AF2147" s="42" t="str">
        <f t="shared" si="570"/>
        <v>10.121.15.130</v>
      </c>
      <c r="AG2147" s="7" t="str">
        <f t="shared" si="571"/>
        <v>PRANTIJ</v>
      </c>
      <c r="AH2147" s="7" t="str">
        <f t="shared" si="572"/>
        <v>HIMMATNAGAR 2</v>
      </c>
      <c r="AI2147" s="7" t="str">
        <f t="shared" si="573"/>
        <v>S4P1</v>
      </c>
      <c r="AJ2147" s="7" t="str">
        <f t="shared" si="574"/>
        <v>S3P1</v>
      </c>
      <c r="AK2147" s="7" t="str">
        <f>IFERROR(VLOOKUP(Z2147,'PASTE-DL-ALARMS'!$Q$10:$W$2200,7,FALSE),"")</f>
        <v/>
      </c>
      <c r="AL2147" s="55" t="str">
        <f>IFERROR(VLOOKUP(Z2147,'PASTE-DL-ALARMS'!$Q$10:$W$2200,3,FALSE),"")</f>
        <v/>
      </c>
      <c r="AM2147" s="7" t="str">
        <f t="shared" si="575"/>
        <v>10.121.15.131_PRANTIJ_S4P1</v>
      </c>
      <c r="AN2147" s="55" t="str">
        <f t="shared" si="576"/>
        <v>10.121.15.130_HIMMATNAGAR 2_S3P1</v>
      </c>
      <c r="AO2147" s="72" t="e">
        <f t="shared" ca="1" si="577"/>
        <v>#VALUE!</v>
      </c>
      <c r="AP2147" s="7" t="str">
        <f>IFERROR(VLOOKUP(Z2147,'PASTE-DL-ALARMS'!$Q$10:$Z$2800,8,FALSE),"")</f>
        <v/>
      </c>
    </row>
    <row r="2148" spans="1:42" x14ac:dyDescent="0.25">
      <c r="A2148" s="20"/>
      <c r="B2148" s="20"/>
      <c r="C2148" s="20" t="str">
        <f>IF(D2148="Critical",MAX($C$8:C2147)+1,"")</f>
        <v/>
      </c>
      <c r="D2148" s="20" t="str">
        <f t="shared" si="561"/>
        <v>-</v>
      </c>
      <c r="E2148" s="20" t="str">
        <f>VLOOKUP('PASTE-DOWN-DL'!F2148,'SSA-CODE'!$D$4:$E$56,2,FALSE)</f>
        <v>AHD</v>
      </c>
      <c r="F2148" s="48" t="str">
        <f t="shared" si="562"/>
        <v>SSA AM</v>
      </c>
      <c r="G2148" s="48" t="str">
        <f t="shared" si="563"/>
        <v xml:space="preserve">	SSA AM</v>
      </c>
      <c r="H2148" s="20">
        <v>2139</v>
      </c>
      <c r="I2148" t="s">
        <v>18254</v>
      </c>
      <c r="J2148" t="s">
        <v>6260</v>
      </c>
      <c r="K2148" t="s">
        <v>6275</v>
      </c>
      <c r="L2148" t="s">
        <v>6262</v>
      </c>
      <c r="M2148" t="s">
        <v>6263</v>
      </c>
      <c r="N2148" t="s">
        <v>18255</v>
      </c>
      <c r="O2148" t="s">
        <v>18256</v>
      </c>
      <c r="P2148" t="s">
        <v>6266</v>
      </c>
      <c r="Q2148" t="s">
        <v>6431</v>
      </c>
      <c r="R2148" t="s">
        <v>6294</v>
      </c>
      <c r="S2148" t="s">
        <v>18257</v>
      </c>
      <c r="T2148" t="s">
        <v>6770</v>
      </c>
      <c r="U2148" t="s">
        <v>18257</v>
      </c>
      <c r="V2148" t="s">
        <v>6271</v>
      </c>
      <c r="W2148" t="s">
        <v>18258</v>
      </c>
      <c r="X2148" t="s">
        <v>18259</v>
      </c>
      <c r="Y2148" t="s">
        <v>6269</v>
      </c>
      <c r="Z2148" s="48" t="str">
        <f t="shared" si="564"/>
        <v>SSA AM-10.121.18.103-HEENA STEEL BTS A1_1/5-10.121.18.79-Vejalpur B1_3/2</v>
      </c>
      <c r="AA2148" s="48">
        <f t="shared" si="565"/>
        <v>15</v>
      </c>
      <c r="AB2148" s="48">
        <f t="shared" si="566"/>
        <v>33</v>
      </c>
      <c r="AC2148" s="48">
        <f t="shared" si="567"/>
        <v>14</v>
      </c>
      <c r="AD2148" s="48">
        <f t="shared" si="568"/>
        <v>23</v>
      </c>
      <c r="AE2148" s="48" t="str">
        <f t="shared" si="569"/>
        <v>10.121.18.103</v>
      </c>
      <c r="AF2148" s="42" t="str">
        <f t="shared" si="570"/>
        <v>10.121.18.79</v>
      </c>
      <c r="AG2148" s="7" t="str">
        <f t="shared" si="571"/>
        <v>OmShri Avenue BTS</v>
      </c>
      <c r="AH2148" s="7" t="str">
        <f t="shared" si="572"/>
        <v>VEJALPUR</v>
      </c>
      <c r="AI2148" s="7" t="str">
        <f t="shared" si="573"/>
        <v>S1P5</v>
      </c>
      <c r="AJ2148" s="7" t="str">
        <f t="shared" si="574"/>
        <v>S3P2</v>
      </c>
      <c r="AK2148" s="7" t="str">
        <f>IFERROR(VLOOKUP(Z2148,'PASTE-DL-ALARMS'!$Q$10:$W$2200,7,FALSE),"")</f>
        <v/>
      </c>
      <c r="AL2148" s="55" t="str">
        <f>IFERROR(VLOOKUP(Z2148,'PASTE-DL-ALARMS'!$Q$10:$W$2200,3,FALSE),"")</f>
        <v/>
      </c>
      <c r="AM2148" s="7" t="str">
        <f t="shared" si="575"/>
        <v>10.121.18.103_OmShri Avenue BTS_S1P5</v>
      </c>
      <c r="AN2148" s="55" t="str">
        <f t="shared" si="576"/>
        <v>10.121.18.79_VEJALPUR_S3P2</v>
      </c>
      <c r="AO2148" s="72" t="e">
        <f t="shared" ca="1" si="577"/>
        <v>#VALUE!</v>
      </c>
      <c r="AP2148" s="7" t="str">
        <f>IFERROR(VLOOKUP(Z2148,'PASTE-DL-ALARMS'!$Q$10:$Z$2800,8,FALSE),"")</f>
        <v/>
      </c>
    </row>
    <row r="2149" spans="1:42" x14ac:dyDescent="0.25">
      <c r="A2149" s="20"/>
      <c r="B2149" s="20"/>
      <c r="C2149" s="20" t="str">
        <f>IF(D2149="Critical",MAX($C$8:C2148)+1,"")</f>
        <v/>
      </c>
      <c r="D2149" s="20" t="str">
        <f t="shared" si="561"/>
        <v>-</v>
      </c>
      <c r="E2149" s="20" t="str">
        <f>VLOOKUP('PASTE-DOWN-DL'!F2149,'SSA-CODE'!$D$4:$E$56,2,FALSE)</f>
        <v>AHD</v>
      </c>
      <c r="F2149" s="48" t="str">
        <f t="shared" si="562"/>
        <v>SSA AM</v>
      </c>
      <c r="G2149" s="48" t="str">
        <f t="shared" si="563"/>
        <v xml:space="preserve">	SSA AM</v>
      </c>
      <c r="H2149" s="20">
        <v>2140</v>
      </c>
      <c r="I2149" t="s">
        <v>18260</v>
      </c>
      <c r="J2149" t="s">
        <v>6260</v>
      </c>
      <c r="K2149" t="s">
        <v>6261</v>
      </c>
      <c r="L2149" t="s">
        <v>6262</v>
      </c>
      <c r="M2149" t="s">
        <v>6263</v>
      </c>
      <c r="N2149" t="s">
        <v>18261</v>
      </c>
      <c r="O2149" t="s">
        <v>18262</v>
      </c>
      <c r="P2149" t="s">
        <v>6266</v>
      </c>
      <c r="Q2149" t="s">
        <v>6368</v>
      </c>
      <c r="R2149" t="s">
        <v>6369</v>
      </c>
      <c r="S2149" t="s">
        <v>18263</v>
      </c>
      <c r="T2149" t="s">
        <v>6313</v>
      </c>
      <c r="U2149" t="s">
        <v>18263</v>
      </c>
      <c r="V2149" t="s">
        <v>6271</v>
      </c>
      <c r="W2149" t="s">
        <v>18264</v>
      </c>
      <c r="X2149" t="s">
        <v>18265</v>
      </c>
      <c r="Y2149" t="s">
        <v>6269</v>
      </c>
      <c r="Z2149" s="48" t="str">
        <f t="shared" si="564"/>
        <v>SSA AM-10.121.18.12-GSWAN Collector_5/1-10.121.17.204-Naranpura_4/1</v>
      </c>
      <c r="AA2149" s="48">
        <f t="shared" si="565"/>
        <v>14</v>
      </c>
      <c r="AB2149" s="48">
        <f t="shared" si="566"/>
        <v>30</v>
      </c>
      <c r="AC2149" s="48">
        <f t="shared" si="567"/>
        <v>15</v>
      </c>
      <c r="AD2149" s="48">
        <f t="shared" si="568"/>
        <v>25</v>
      </c>
      <c r="AE2149" s="48" t="str">
        <f t="shared" si="569"/>
        <v>10.121.18.12</v>
      </c>
      <c r="AF2149" s="42" t="str">
        <f t="shared" si="570"/>
        <v>10.121.17.204</v>
      </c>
      <c r="AG2149" s="7" t="str">
        <f t="shared" si="571"/>
        <v>GSWAN COLLECTOR</v>
      </c>
      <c r="AH2149" s="7" t="str">
        <f t="shared" si="572"/>
        <v>NARANPURA</v>
      </c>
      <c r="AI2149" s="7" t="str">
        <f t="shared" si="573"/>
        <v>S5P1</v>
      </c>
      <c r="AJ2149" s="7" t="str">
        <f t="shared" si="574"/>
        <v>S4P1</v>
      </c>
      <c r="AK2149" s="7" t="str">
        <f>IFERROR(VLOOKUP(Z2149,'PASTE-DL-ALARMS'!$Q$10:$W$2200,7,FALSE),"")</f>
        <v/>
      </c>
      <c r="AL2149" s="55" t="str">
        <f>IFERROR(VLOOKUP(Z2149,'PASTE-DL-ALARMS'!$Q$10:$W$2200,3,FALSE),"")</f>
        <v/>
      </c>
      <c r="AM2149" s="7" t="str">
        <f t="shared" si="575"/>
        <v>10.121.18.12_GSWAN COLLECTOR_S5P1</v>
      </c>
      <c r="AN2149" s="55" t="str">
        <f t="shared" si="576"/>
        <v>10.121.17.204_NARANPURA_S4P1</v>
      </c>
      <c r="AO2149" s="72" t="e">
        <f t="shared" ca="1" si="577"/>
        <v>#VALUE!</v>
      </c>
      <c r="AP2149" s="7" t="str">
        <f>IFERROR(VLOOKUP(Z2149,'PASTE-DL-ALARMS'!$Q$10:$Z$2800,8,FALSE),"")</f>
        <v/>
      </c>
    </row>
    <row r="2150" spans="1:42" x14ac:dyDescent="0.25">
      <c r="A2150" s="20"/>
      <c r="B2150" s="20"/>
      <c r="C2150" s="20" t="str">
        <f>IF(D2150="Critical",MAX($C$8:C2149)+1,"")</f>
        <v/>
      </c>
      <c r="D2150" s="20" t="str">
        <f t="shared" si="561"/>
        <v>-</v>
      </c>
      <c r="E2150" s="20" t="str">
        <f>VLOOKUP('PASTE-DOWN-DL'!F2150,'SSA-CODE'!$D$4:$E$56,2,FALSE)</f>
        <v>SRT</v>
      </c>
      <c r="F2150" s="48" t="str">
        <f t="shared" si="562"/>
        <v>SSA SR</v>
      </c>
      <c r="G2150" s="48" t="str">
        <f t="shared" si="563"/>
        <v xml:space="preserve">	SSA SR</v>
      </c>
      <c r="H2150" s="20">
        <v>2141</v>
      </c>
      <c r="I2150" t="s">
        <v>18266</v>
      </c>
      <c r="J2150" t="s">
        <v>6260</v>
      </c>
      <c r="K2150" t="s">
        <v>6261</v>
      </c>
      <c r="L2150" t="s">
        <v>6262</v>
      </c>
      <c r="M2150" t="s">
        <v>6263</v>
      </c>
      <c r="N2150" t="s">
        <v>18267</v>
      </c>
      <c r="O2150" t="s">
        <v>18268</v>
      </c>
      <c r="P2150" t="s">
        <v>6266</v>
      </c>
      <c r="Q2150" t="s">
        <v>6268</v>
      </c>
      <c r="R2150" t="s">
        <v>6439</v>
      </c>
      <c r="S2150" t="s">
        <v>6778</v>
      </c>
      <c r="T2150" t="s">
        <v>6353</v>
      </c>
      <c r="U2150" t="s">
        <v>6778</v>
      </c>
      <c r="V2150" t="s">
        <v>6271</v>
      </c>
      <c r="W2150" t="s">
        <v>18269</v>
      </c>
      <c r="X2150" t="s">
        <v>18270</v>
      </c>
      <c r="Y2150" t="s">
        <v>6269</v>
      </c>
      <c r="Z2150" s="48" t="str">
        <f t="shared" si="564"/>
        <v>SSA SR-10.121.19.196-Market 2_B2 - 10.121.19.195-Karimabad 1_B2</v>
      </c>
      <c r="AA2150" s="48">
        <f t="shared" si="565"/>
        <v>15</v>
      </c>
      <c r="AB2150" s="48">
        <f t="shared" si="566"/>
        <v>29</v>
      </c>
      <c r="AC2150" s="48">
        <f t="shared" si="567"/>
        <v>15</v>
      </c>
      <c r="AD2150" s="48">
        <f t="shared" si="568"/>
        <v>26</v>
      </c>
      <c r="AE2150" s="48" t="str">
        <f t="shared" si="569"/>
        <v>10.121.19.196</v>
      </c>
      <c r="AF2150" s="42" t="str">
        <f t="shared" si="570"/>
        <v>10.121.19.195</v>
      </c>
      <c r="AG2150" s="7" t="str">
        <f t="shared" si="571"/>
        <v>SURAT-MARKET2</v>
      </c>
      <c r="AH2150" s="7" t="str">
        <f t="shared" si="572"/>
        <v>KARIMABAD1</v>
      </c>
      <c r="AI2150" s="7" t="str">
        <f t="shared" si="573"/>
        <v>S4P1</v>
      </c>
      <c r="AJ2150" s="7" t="str">
        <f t="shared" si="574"/>
        <v>S3P1</v>
      </c>
      <c r="AK2150" s="7" t="str">
        <f>IFERROR(VLOOKUP(Z2150,'PASTE-DL-ALARMS'!$Q$10:$W$2200,7,FALSE),"")</f>
        <v/>
      </c>
      <c r="AL2150" s="55" t="str">
        <f>IFERROR(VLOOKUP(Z2150,'PASTE-DL-ALARMS'!$Q$10:$W$2200,3,FALSE),"")</f>
        <v/>
      </c>
      <c r="AM2150" s="7" t="str">
        <f t="shared" si="575"/>
        <v>10.121.19.196_SURAT-MARKET2_S4P1</v>
      </c>
      <c r="AN2150" s="55" t="str">
        <f t="shared" si="576"/>
        <v>10.121.19.195_KARIMABAD1_S3P1</v>
      </c>
      <c r="AO2150" s="72" t="e">
        <f t="shared" ca="1" si="577"/>
        <v>#VALUE!</v>
      </c>
      <c r="AP2150" s="7" t="str">
        <f>IFERROR(VLOOKUP(Z2150,'PASTE-DL-ALARMS'!$Q$10:$Z$2800,8,FALSE),"")</f>
        <v/>
      </c>
    </row>
    <row r="2151" spans="1:42" x14ac:dyDescent="0.25">
      <c r="A2151" s="20"/>
      <c r="B2151" s="20"/>
      <c r="C2151" s="20" t="str">
        <f>IF(D2151="Critical",MAX($C$8:C2150)+1,"")</f>
        <v/>
      </c>
      <c r="D2151" s="20" t="str">
        <f t="shared" si="561"/>
        <v>-</v>
      </c>
      <c r="E2151" s="20" t="str">
        <f>VLOOKUP('PASTE-DOWN-DL'!F2151,'SSA-CODE'!$D$4:$E$56,2,FALSE)</f>
        <v>VAL</v>
      </c>
      <c r="F2151" s="48" t="str">
        <f t="shared" si="562"/>
        <v>SSA VAL</v>
      </c>
      <c r="G2151" s="48" t="str">
        <f t="shared" si="563"/>
        <v xml:space="preserve">	SSA VAL</v>
      </c>
      <c r="H2151" s="20">
        <v>2142</v>
      </c>
      <c r="I2151" t="s">
        <v>18271</v>
      </c>
      <c r="J2151" t="s">
        <v>6260</v>
      </c>
      <c r="K2151" t="s">
        <v>6275</v>
      </c>
      <c r="L2151" t="s">
        <v>6262</v>
      </c>
      <c r="M2151" t="s">
        <v>6263</v>
      </c>
      <c r="N2151" t="s">
        <v>18272</v>
      </c>
      <c r="O2151" t="s">
        <v>18273</v>
      </c>
      <c r="P2151" t="s">
        <v>6266</v>
      </c>
      <c r="Q2151" t="s">
        <v>6431</v>
      </c>
      <c r="R2151" t="s">
        <v>6294</v>
      </c>
      <c r="S2151" t="s">
        <v>18274</v>
      </c>
      <c r="T2151" t="s">
        <v>6937</v>
      </c>
      <c r="U2151" t="s">
        <v>18275</v>
      </c>
      <c r="V2151" t="s">
        <v>6271</v>
      </c>
      <c r="W2151" t="s">
        <v>18276</v>
      </c>
      <c r="X2151" t="s">
        <v>6488</v>
      </c>
      <c r="Y2151" t="s">
        <v>6269</v>
      </c>
      <c r="Z2151" s="48" t="str">
        <f t="shared" si="564"/>
        <v>SSA VAL-10.121.16.96-Bhadeli A1_1/5-10.121.24.129-Valsad-Old-TE-GNE B2_5/3</v>
      </c>
      <c r="AA2151" s="48">
        <f t="shared" si="565"/>
        <v>14</v>
      </c>
      <c r="AB2151" s="48">
        <f t="shared" si="566"/>
        <v>22</v>
      </c>
      <c r="AC2151" s="48">
        <f t="shared" si="567"/>
        <v>15</v>
      </c>
      <c r="AD2151" s="48">
        <f t="shared" si="568"/>
        <v>34</v>
      </c>
      <c r="AE2151" s="48" t="str">
        <f t="shared" si="569"/>
        <v>10.121.16.96</v>
      </c>
      <c r="AF2151" s="42" t="str">
        <f t="shared" si="570"/>
        <v>10.121.24.129</v>
      </c>
      <c r="AG2151" s="7" t="str">
        <f t="shared" si="571"/>
        <v>Raymond</v>
      </c>
      <c r="AH2151" s="7" t="str">
        <f t="shared" si="572"/>
        <v>Valsad-Old-TE(GNE)</v>
      </c>
      <c r="AI2151" s="7" t="str">
        <f t="shared" si="573"/>
        <v>S1P5</v>
      </c>
      <c r="AJ2151" s="7" t="str">
        <f t="shared" si="574"/>
        <v>S5P3</v>
      </c>
      <c r="AK2151" s="7" t="str">
        <f>IFERROR(VLOOKUP(Z2151,'PASTE-DL-ALARMS'!$Q$10:$W$2200,7,FALSE),"")</f>
        <v/>
      </c>
      <c r="AL2151" s="55" t="str">
        <f>IFERROR(VLOOKUP(Z2151,'PASTE-DL-ALARMS'!$Q$10:$W$2200,3,FALSE),"")</f>
        <v/>
      </c>
      <c r="AM2151" s="7" t="str">
        <f t="shared" si="575"/>
        <v>10.121.16.96_Raymond_S1P5</v>
      </c>
      <c r="AN2151" s="55" t="str">
        <f t="shared" si="576"/>
        <v>10.121.24.129_Valsad-Old-TE(GNE)_S5P3</v>
      </c>
      <c r="AO2151" s="72" t="e">
        <f t="shared" ca="1" si="577"/>
        <v>#VALUE!</v>
      </c>
      <c r="AP2151" s="7" t="str">
        <f>IFERROR(VLOOKUP(Z2151,'PASTE-DL-ALARMS'!$Q$10:$Z$2800,8,FALSE),"")</f>
        <v/>
      </c>
    </row>
    <row r="2152" spans="1:42" x14ac:dyDescent="0.25">
      <c r="A2152" s="20"/>
      <c r="B2152" s="20"/>
      <c r="C2152" s="20" t="str">
        <f>IF(D2152="Critical",MAX($C$8:C2151)+1,"")</f>
        <v/>
      </c>
      <c r="D2152" s="20" t="str">
        <f t="shared" si="561"/>
        <v>-</v>
      </c>
      <c r="E2152" s="20" t="str">
        <f>VLOOKUP('PASTE-DOWN-DL'!F2152,'SSA-CODE'!$D$4:$E$56,2,FALSE)</f>
        <v>AHD</v>
      </c>
      <c r="F2152" s="48" t="str">
        <f t="shared" si="562"/>
        <v>SSA AM</v>
      </c>
      <c r="G2152" s="48" t="str">
        <f t="shared" si="563"/>
        <v xml:space="preserve">	SSA AM</v>
      </c>
      <c r="H2152" s="20">
        <v>2143</v>
      </c>
      <c r="I2152" t="s">
        <v>18277</v>
      </c>
      <c r="J2152" t="s">
        <v>6466</v>
      </c>
      <c r="K2152" t="s">
        <v>6275</v>
      </c>
      <c r="L2152" t="s">
        <v>6262</v>
      </c>
      <c r="M2152" t="s">
        <v>6263</v>
      </c>
      <c r="N2152" t="s">
        <v>18278</v>
      </c>
      <c r="O2152" t="s">
        <v>18279</v>
      </c>
      <c r="P2152" t="s">
        <v>6266</v>
      </c>
      <c r="Q2152" t="s">
        <v>7364</v>
      </c>
      <c r="R2152" t="s">
        <v>6279</v>
      </c>
      <c r="S2152" t="s">
        <v>6269</v>
      </c>
      <c r="T2152" t="s">
        <v>6287</v>
      </c>
      <c r="U2152" t="s">
        <v>6269</v>
      </c>
      <c r="V2152" t="s">
        <v>6271</v>
      </c>
      <c r="W2152" t="s">
        <v>18280</v>
      </c>
      <c r="X2152" t="s">
        <v>6488</v>
      </c>
      <c r="Y2152" t="s">
        <v>6269</v>
      </c>
      <c r="Z2152" s="48" t="str">
        <f t="shared" si="564"/>
        <v>SSA AM-10.121.17.198-Naranpura_6/7-10.121.17.204-Naranpura_6/7</v>
      </c>
      <c r="AA2152" s="48">
        <f t="shared" si="565"/>
        <v>15</v>
      </c>
      <c r="AB2152" s="48">
        <f t="shared" si="566"/>
        <v>25</v>
      </c>
      <c r="AC2152" s="48">
        <f t="shared" si="567"/>
        <v>15</v>
      </c>
      <c r="AD2152" s="48">
        <f t="shared" si="568"/>
        <v>25</v>
      </c>
      <c r="AE2152" s="48" t="str">
        <f t="shared" si="569"/>
        <v>10.121.17.198</v>
      </c>
      <c r="AF2152" s="42" t="str">
        <f t="shared" si="570"/>
        <v>10.121.17.204</v>
      </c>
      <c r="AG2152" s="7" t="str">
        <f t="shared" si="571"/>
        <v>NARANPURA</v>
      </c>
      <c r="AH2152" s="7" t="str">
        <f t="shared" si="572"/>
        <v>NARANPURA</v>
      </c>
      <c r="AI2152" s="7" t="str">
        <f t="shared" si="573"/>
        <v>S6P7</v>
      </c>
      <c r="AJ2152" s="7" t="str">
        <f t="shared" si="574"/>
        <v>S6P7</v>
      </c>
      <c r="AK2152" s="7" t="str">
        <f>IFERROR(VLOOKUP(Z2152,'PASTE-DL-ALARMS'!$Q$10:$W$2200,7,FALSE),"")</f>
        <v/>
      </c>
      <c r="AL2152" s="55" t="str">
        <f>IFERROR(VLOOKUP(Z2152,'PASTE-DL-ALARMS'!$Q$10:$W$2200,3,FALSE),"")</f>
        <v/>
      </c>
      <c r="AM2152" s="7" t="str">
        <f t="shared" si="575"/>
        <v>10.121.17.198_NARANPURA_S6P7</v>
      </c>
      <c r="AN2152" s="55" t="str">
        <f t="shared" si="576"/>
        <v>10.121.17.204_NARANPURA_S6P7</v>
      </c>
      <c r="AO2152" s="72" t="e">
        <f t="shared" ca="1" si="577"/>
        <v>#VALUE!</v>
      </c>
      <c r="AP2152" s="7" t="str">
        <f>IFERROR(VLOOKUP(Z2152,'PASTE-DL-ALARMS'!$Q$10:$Z$2800,8,FALSE),"")</f>
        <v/>
      </c>
    </row>
    <row r="2153" spans="1:42" x14ac:dyDescent="0.25">
      <c r="A2153" s="20"/>
      <c r="B2153" s="20"/>
      <c r="C2153" s="20" t="str">
        <f>IF(D2153="Critical",MAX($C$8:C2152)+1,"")</f>
        <v/>
      </c>
      <c r="D2153" s="20" t="str">
        <f t="shared" si="561"/>
        <v>-</v>
      </c>
      <c r="E2153" s="20" t="str">
        <f>VLOOKUP('PASTE-DOWN-DL'!F2153,'SSA-CODE'!$D$4:$E$56,2,FALSE)</f>
        <v>SRT</v>
      </c>
      <c r="F2153" s="48" t="str">
        <f t="shared" si="562"/>
        <v>SSA SR</v>
      </c>
      <c r="G2153" s="48" t="str">
        <f t="shared" si="563"/>
        <v xml:space="preserve">	SSA SR</v>
      </c>
      <c r="H2153" s="20">
        <v>2144</v>
      </c>
      <c r="I2153" t="s">
        <v>18281</v>
      </c>
      <c r="J2153" t="s">
        <v>6260</v>
      </c>
      <c r="K2153" t="s">
        <v>6275</v>
      </c>
      <c r="L2153" t="s">
        <v>6262</v>
      </c>
      <c r="M2153" t="s">
        <v>6263</v>
      </c>
      <c r="N2153" t="s">
        <v>18282</v>
      </c>
      <c r="O2153" t="s">
        <v>18283</v>
      </c>
      <c r="P2153" t="s">
        <v>6266</v>
      </c>
      <c r="Q2153" t="s">
        <v>6777</v>
      </c>
      <c r="R2153" t="s">
        <v>6279</v>
      </c>
      <c r="S2153" t="s">
        <v>18284</v>
      </c>
      <c r="T2153" t="s">
        <v>6486</v>
      </c>
      <c r="U2153" t="s">
        <v>6372</v>
      </c>
      <c r="V2153" t="s">
        <v>6271</v>
      </c>
      <c r="W2153" t="s">
        <v>18285</v>
      </c>
      <c r="X2153" t="s">
        <v>18286</v>
      </c>
      <c r="Y2153" t="s">
        <v>18287</v>
      </c>
      <c r="Z2153" s="48" t="str">
        <f t="shared" si="564"/>
        <v>SSA SR-10.121.100.1-SURAT(GNE)_3/6-10.121.100.40_KUKARMUNDA_4/4</v>
      </c>
      <c r="AA2153" s="48">
        <f t="shared" si="565"/>
        <v>14</v>
      </c>
      <c r="AB2153" s="48">
        <f t="shared" si="566"/>
        <v>25</v>
      </c>
      <c r="AC2153" s="48">
        <f t="shared" si="567"/>
        <v>15</v>
      </c>
      <c r="AD2153" s="48">
        <f t="shared" si="568"/>
        <v>26</v>
      </c>
      <c r="AE2153" s="48" t="str">
        <f t="shared" si="569"/>
        <v>10.121.100.1</v>
      </c>
      <c r="AF2153" s="42" t="str">
        <f t="shared" si="570"/>
        <v>10.121.100.40</v>
      </c>
      <c r="AG2153" s="7" t="str">
        <f t="shared" si="571"/>
        <v>SURAT(GNE)</v>
      </c>
      <c r="AH2153" s="7" t="str">
        <f t="shared" si="572"/>
        <v>KUKARMUNDA</v>
      </c>
      <c r="AI2153" s="7" t="str">
        <f t="shared" si="573"/>
        <v>S3P6</v>
      </c>
      <c r="AJ2153" s="7" t="str">
        <f t="shared" si="574"/>
        <v>S4P4</v>
      </c>
      <c r="AK2153" s="7" t="str">
        <f>IFERROR(VLOOKUP(Z2153,'PASTE-DL-ALARMS'!$Q$10:$W$2200,7,FALSE),"")</f>
        <v/>
      </c>
      <c r="AL2153" s="55" t="str">
        <f>IFERROR(VLOOKUP(Z2153,'PASTE-DL-ALARMS'!$Q$10:$W$2200,3,FALSE),"")</f>
        <v/>
      </c>
      <c r="AM2153" s="7" t="str">
        <f t="shared" si="575"/>
        <v>10.121.100.1_SURAT(GNE)_S3P6</v>
      </c>
      <c r="AN2153" s="55" t="str">
        <f t="shared" si="576"/>
        <v>10.121.100.40_KUKARMUNDA_S4P4</v>
      </c>
      <c r="AO2153" s="72" t="e">
        <f t="shared" ca="1" si="577"/>
        <v>#VALUE!</v>
      </c>
      <c r="AP2153" s="7" t="str">
        <f>IFERROR(VLOOKUP(Z2153,'PASTE-DL-ALARMS'!$Q$10:$Z$2800,8,FALSE),"")</f>
        <v/>
      </c>
    </row>
    <row r="2154" spans="1:42" x14ac:dyDescent="0.25">
      <c r="A2154" s="20"/>
      <c r="B2154" s="20"/>
      <c r="C2154" s="20" t="str">
        <f>IF(D2154="Critical",MAX($C$8:C2153)+1,"")</f>
        <v/>
      </c>
      <c r="D2154" s="20" t="str">
        <f t="shared" si="561"/>
        <v>-</v>
      </c>
      <c r="E2154" s="20" t="str">
        <f>VLOOKUP('PASTE-DOWN-DL'!F2154,'SSA-CODE'!$D$4:$E$56,2,FALSE)</f>
        <v>MSN</v>
      </c>
      <c r="F2154" s="48" t="str">
        <f t="shared" si="562"/>
        <v>SSA MEH</v>
      </c>
      <c r="G2154" s="48" t="str">
        <f t="shared" si="563"/>
        <v xml:space="preserve">	SSA MEH</v>
      </c>
      <c r="H2154" s="20">
        <v>2145</v>
      </c>
      <c r="I2154" t="s">
        <v>18288</v>
      </c>
      <c r="J2154" t="s">
        <v>6260</v>
      </c>
      <c r="K2154" t="s">
        <v>6275</v>
      </c>
      <c r="L2154" t="s">
        <v>6262</v>
      </c>
      <c r="M2154" t="s">
        <v>6263</v>
      </c>
      <c r="N2154" t="s">
        <v>18289</v>
      </c>
      <c r="O2154" t="s">
        <v>18290</v>
      </c>
      <c r="P2154" t="s">
        <v>6266</v>
      </c>
      <c r="Q2154" t="s">
        <v>6671</v>
      </c>
      <c r="R2154" t="s">
        <v>6279</v>
      </c>
      <c r="S2154" t="s">
        <v>18291</v>
      </c>
      <c r="T2154" t="s">
        <v>10666</v>
      </c>
      <c r="U2154" t="s">
        <v>6801</v>
      </c>
      <c r="V2154" t="s">
        <v>6271</v>
      </c>
      <c r="W2154" t="s">
        <v>18292</v>
      </c>
      <c r="X2154" t="s">
        <v>18293</v>
      </c>
      <c r="Y2154" t="s">
        <v>6269</v>
      </c>
      <c r="Z2154" s="48" t="str">
        <f t="shared" si="564"/>
        <v>SSA MEH-10.121.25.106-Akhaj Exe_1/5-10.121.98.6-Kherva_4/3</v>
      </c>
      <c r="AA2154" s="48">
        <f t="shared" si="565"/>
        <v>15</v>
      </c>
      <c r="AB2154" s="48">
        <f t="shared" si="566"/>
        <v>25</v>
      </c>
      <c r="AC2154" s="48">
        <f t="shared" si="567"/>
        <v>13</v>
      </c>
      <c r="AD2154" s="48">
        <f t="shared" si="568"/>
        <v>20</v>
      </c>
      <c r="AE2154" s="48" t="str">
        <f t="shared" si="569"/>
        <v>10.121.25.106</v>
      </c>
      <c r="AF2154" s="42" t="str">
        <f t="shared" si="570"/>
        <v>10.121.98.6</v>
      </c>
      <c r="AG2154" s="7" t="str">
        <f t="shared" si="571"/>
        <v>Akhaj Exe</v>
      </c>
      <c r="AH2154" s="7" t="str">
        <f t="shared" si="572"/>
        <v>KHERVA</v>
      </c>
      <c r="AI2154" s="7" t="str">
        <f t="shared" si="573"/>
        <v>S1P5</v>
      </c>
      <c r="AJ2154" s="7" t="str">
        <f t="shared" si="574"/>
        <v>S4P3</v>
      </c>
      <c r="AK2154" s="7" t="str">
        <f>IFERROR(VLOOKUP(Z2154,'PASTE-DL-ALARMS'!$Q$10:$W$2200,7,FALSE),"")</f>
        <v/>
      </c>
      <c r="AL2154" s="55" t="str">
        <f>IFERROR(VLOOKUP(Z2154,'PASTE-DL-ALARMS'!$Q$10:$W$2200,3,FALSE),"")</f>
        <v/>
      </c>
      <c r="AM2154" s="7" t="str">
        <f t="shared" si="575"/>
        <v>10.121.25.106_Akhaj Exe_S1P5</v>
      </c>
      <c r="AN2154" s="55" t="str">
        <f t="shared" si="576"/>
        <v>10.121.98.6_KHERVA_S4P3</v>
      </c>
      <c r="AO2154" s="72" t="e">
        <f t="shared" ca="1" si="577"/>
        <v>#VALUE!</v>
      </c>
      <c r="AP2154" s="7" t="str">
        <f>IFERROR(VLOOKUP(Z2154,'PASTE-DL-ALARMS'!$Q$10:$Z$2800,8,FALSE),"")</f>
        <v/>
      </c>
    </row>
    <row r="2155" spans="1:42" x14ac:dyDescent="0.25">
      <c r="A2155" s="20"/>
      <c r="B2155" s="20"/>
      <c r="C2155" s="20" t="str">
        <f>IF(D2155="Critical",MAX($C$8:C2154)+1,"")</f>
        <v/>
      </c>
      <c r="D2155" s="20" t="str">
        <f t="shared" si="561"/>
        <v>-</v>
      </c>
      <c r="E2155" s="20" t="str">
        <f>VLOOKUP('PASTE-DOWN-DL'!F2155,'SSA-CODE'!$D$4:$E$56,2,FALSE)</f>
        <v>JND</v>
      </c>
      <c r="F2155" s="48" t="str">
        <f t="shared" si="562"/>
        <v>SSA JND</v>
      </c>
      <c r="G2155" s="48" t="str">
        <f t="shared" si="563"/>
        <v xml:space="preserve">	SSA JND</v>
      </c>
      <c r="H2155" s="20">
        <v>2146</v>
      </c>
      <c r="I2155" t="s">
        <v>18294</v>
      </c>
      <c r="J2155" t="s">
        <v>6260</v>
      </c>
      <c r="K2155" t="s">
        <v>6275</v>
      </c>
      <c r="L2155" t="s">
        <v>6262</v>
      </c>
      <c r="M2155" t="s">
        <v>6263</v>
      </c>
      <c r="N2155" t="s">
        <v>18295</v>
      </c>
      <c r="O2155" t="s">
        <v>18296</v>
      </c>
      <c r="P2155" t="s">
        <v>6266</v>
      </c>
      <c r="Q2155" t="s">
        <v>6423</v>
      </c>
      <c r="R2155" t="s">
        <v>6279</v>
      </c>
      <c r="S2155" t="s">
        <v>18297</v>
      </c>
      <c r="T2155" t="s">
        <v>6471</v>
      </c>
      <c r="U2155" t="s">
        <v>8402</v>
      </c>
      <c r="V2155" t="s">
        <v>6271</v>
      </c>
      <c r="W2155" t="s">
        <v>18298</v>
      </c>
      <c r="X2155" t="s">
        <v>18299</v>
      </c>
      <c r="Y2155" t="s">
        <v>6269</v>
      </c>
      <c r="Z2155" s="48" t="str">
        <f t="shared" si="564"/>
        <v>SSA JND-10.121.97.212-PORBANDAR-10.121.24.22-KAILASH BTS</v>
      </c>
      <c r="AA2155" s="48">
        <f t="shared" si="565"/>
        <v>15</v>
      </c>
      <c r="AB2155" s="48">
        <f t="shared" si="566"/>
        <v>25</v>
      </c>
      <c r="AC2155" s="48">
        <f t="shared" si="567"/>
        <v>14</v>
      </c>
      <c r="AD2155" s="48">
        <f t="shared" si="568"/>
        <v>26</v>
      </c>
      <c r="AE2155" s="48" t="str">
        <f t="shared" si="569"/>
        <v>10.121.97.212</v>
      </c>
      <c r="AF2155" s="42" t="str">
        <f t="shared" si="570"/>
        <v>10.121.24.22</v>
      </c>
      <c r="AG2155" s="7" t="str">
        <f t="shared" si="571"/>
        <v>PORBANDAR</v>
      </c>
      <c r="AH2155" s="7" t="str">
        <f t="shared" si="572"/>
        <v>KAILASH BTS</v>
      </c>
      <c r="AI2155" s="7" t="str">
        <f t="shared" si="573"/>
        <v>S5P4</v>
      </c>
      <c r="AJ2155" s="7" t="str">
        <f t="shared" si="574"/>
        <v>S1P5</v>
      </c>
      <c r="AK2155" s="7" t="str">
        <f>IFERROR(VLOOKUP(Z2155,'PASTE-DL-ALARMS'!$Q$10:$W$2200,7,FALSE),"")</f>
        <v/>
      </c>
      <c r="AL2155" s="55" t="str">
        <f>IFERROR(VLOOKUP(Z2155,'PASTE-DL-ALARMS'!$Q$10:$W$2200,3,FALSE),"")</f>
        <v/>
      </c>
      <c r="AM2155" s="7" t="str">
        <f t="shared" si="575"/>
        <v>10.121.97.212_PORBANDAR_S5P4</v>
      </c>
      <c r="AN2155" s="55" t="str">
        <f t="shared" si="576"/>
        <v>10.121.24.22_KAILASH BTS_S1P5</v>
      </c>
      <c r="AO2155" s="72" t="e">
        <f t="shared" ca="1" si="577"/>
        <v>#VALUE!</v>
      </c>
      <c r="AP2155" s="7" t="str">
        <f>IFERROR(VLOOKUP(Z2155,'PASTE-DL-ALARMS'!$Q$10:$Z$2800,8,FALSE),"")</f>
        <v/>
      </c>
    </row>
    <row r="2156" spans="1:42" x14ac:dyDescent="0.25">
      <c r="A2156" s="20"/>
      <c r="B2156" s="20"/>
      <c r="C2156" s="20" t="str">
        <f>IF(D2156="Critical",MAX($C$8:C2155)+1,"")</f>
        <v/>
      </c>
      <c r="D2156" s="20" t="str">
        <f t="shared" si="561"/>
        <v>-</v>
      </c>
      <c r="E2156" s="20" t="str">
        <f>VLOOKUP('PASTE-DOWN-DL'!F2156,'SSA-CODE'!$D$4:$E$56,2,FALSE)</f>
        <v>AHD</v>
      </c>
      <c r="F2156" s="48" t="str">
        <f t="shared" si="562"/>
        <v>SSA AM</v>
      </c>
      <c r="G2156" s="48" t="str">
        <f t="shared" si="563"/>
        <v xml:space="preserve">	SSA AM</v>
      </c>
      <c r="H2156" s="20">
        <v>2147</v>
      </c>
      <c r="I2156" t="s">
        <v>18300</v>
      </c>
      <c r="J2156" t="s">
        <v>6260</v>
      </c>
      <c r="K2156" t="s">
        <v>6275</v>
      </c>
      <c r="L2156" t="s">
        <v>6262</v>
      </c>
      <c r="M2156" t="s">
        <v>6263</v>
      </c>
      <c r="N2156" t="s">
        <v>18301</v>
      </c>
      <c r="O2156" t="s">
        <v>18302</v>
      </c>
      <c r="P2156" t="s">
        <v>6266</v>
      </c>
      <c r="Q2156" t="s">
        <v>6460</v>
      </c>
      <c r="R2156" t="s">
        <v>6279</v>
      </c>
      <c r="S2156" t="s">
        <v>13714</v>
      </c>
      <c r="T2156" t="s">
        <v>6371</v>
      </c>
      <c r="U2156" t="s">
        <v>6269</v>
      </c>
      <c r="V2156" t="s">
        <v>6271</v>
      </c>
      <c r="W2156" t="s">
        <v>18303</v>
      </c>
      <c r="X2156" t="s">
        <v>18304</v>
      </c>
      <c r="Y2156" t="s">
        <v>6269</v>
      </c>
      <c r="Z2156" s="48" t="str">
        <f t="shared" si="564"/>
        <v>SSA AM-10.121.18.131-GiftCity_4/2-10.121.18.31-GiftCity_2/5</v>
      </c>
      <c r="AA2156" s="48">
        <f t="shared" si="565"/>
        <v>15</v>
      </c>
      <c r="AB2156" s="48">
        <f t="shared" si="566"/>
        <v>25</v>
      </c>
      <c r="AC2156" s="48">
        <f t="shared" si="567"/>
        <v>14</v>
      </c>
      <c r="AD2156" s="48">
        <f t="shared" si="568"/>
        <v>30</v>
      </c>
      <c r="AE2156" s="48" t="str">
        <f t="shared" si="569"/>
        <v>10.121.18.131</v>
      </c>
      <c r="AF2156" s="42" t="str">
        <f t="shared" si="570"/>
        <v>10.121.18.31</v>
      </c>
      <c r="AG2156" s="7" t="str">
        <f t="shared" si="571"/>
        <v>Gift City</v>
      </c>
      <c r="AH2156" s="7" t="str">
        <f t="shared" si="572"/>
        <v>SBI-GIFTCITY A1</v>
      </c>
      <c r="AI2156" s="7" t="str">
        <f t="shared" si="573"/>
        <v>S4P2</v>
      </c>
      <c r="AJ2156" s="7" t="str">
        <f t="shared" si="574"/>
        <v>S2P5</v>
      </c>
      <c r="AK2156" s="7" t="str">
        <f>IFERROR(VLOOKUP(Z2156,'PASTE-DL-ALARMS'!$Q$10:$W$2200,7,FALSE),"")</f>
        <v/>
      </c>
      <c r="AL2156" s="55" t="str">
        <f>IFERROR(VLOOKUP(Z2156,'PASTE-DL-ALARMS'!$Q$10:$W$2200,3,FALSE),"")</f>
        <v/>
      </c>
      <c r="AM2156" s="7" t="str">
        <f t="shared" si="575"/>
        <v>10.121.18.131_Gift City_S4P2</v>
      </c>
      <c r="AN2156" s="55" t="str">
        <f t="shared" si="576"/>
        <v>10.121.18.31_SBI-GIFTCITY A1_S2P5</v>
      </c>
      <c r="AO2156" s="72" t="e">
        <f t="shared" ca="1" si="577"/>
        <v>#VALUE!</v>
      </c>
      <c r="AP2156" s="7" t="str">
        <f>IFERROR(VLOOKUP(Z2156,'PASTE-DL-ALARMS'!$Q$10:$Z$2800,8,FALSE),"")</f>
        <v/>
      </c>
    </row>
    <row r="2157" spans="1:42" x14ac:dyDescent="0.25">
      <c r="A2157" s="20"/>
      <c r="B2157" s="20"/>
      <c r="C2157" s="20" t="str">
        <f>IF(D2157="Critical",MAX($C$8:C2156)+1,"")</f>
        <v/>
      </c>
      <c r="D2157" s="20" t="str">
        <f t="shared" si="561"/>
        <v>-</v>
      </c>
      <c r="E2157" s="20" t="str">
        <f>VLOOKUP('PASTE-DOWN-DL'!F2157,'SSA-CODE'!$D$4:$E$56,2,FALSE)</f>
        <v>NDD</v>
      </c>
      <c r="F2157" s="48" t="str">
        <f t="shared" si="562"/>
        <v>SSA NAD</v>
      </c>
      <c r="G2157" s="48" t="str">
        <f t="shared" si="563"/>
        <v xml:space="preserve">	SSA NAD</v>
      </c>
      <c r="H2157" s="20">
        <v>2148</v>
      </c>
      <c r="I2157" t="s">
        <v>18305</v>
      </c>
      <c r="J2157" t="s">
        <v>6466</v>
      </c>
      <c r="K2157" t="s">
        <v>6275</v>
      </c>
      <c r="L2157" t="s">
        <v>6262</v>
      </c>
      <c r="M2157" t="s">
        <v>6263</v>
      </c>
      <c r="N2157" t="s">
        <v>18306</v>
      </c>
      <c r="O2157" t="s">
        <v>18307</v>
      </c>
      <c r="P2157" t="s">
        <v>6266</v>
      </c>
      <c r="Q2157" t="s">
        <v>7266</v>
      </c>
      <c r="R2157" t="s">
        <v>6279</v>
      </c>
      <c r="S2157" t="s">
        <v>18308</v>
      </c>
      <c r="T2157" t="s">
        <v>6321</v>
      </c>
      <c r="U2157" t="s">
        <v>18309</v>
      </c>
      <c r="V2157" t="s">
        <v>6271</v>
      </c>
      <c r="W2157" t="s">
        <v>18310</v>
      </c>
      <c r="X2157" t="s">
        <v>18311</v>
      </c>
      <c r="Y2157" t="s">
        <v>6269</v>
      </c>
      <c r="Z2157" s="48" t="str">
        <f t="shared" si="564"/>
        <v>SSA NAD-10.121.98.65-PETLAD_4/11-10.121.24.225-ANAND(GNE)_5/9</v>
      </c>
      <c r="AA2157" s="48">
        <f t="shared" si="565"/>
        <v>14</v>
      </c>
      <c r="AB2157" s="48">
        <f t="shared" si="566"/>
        <v>21</v>
      </c>
      <c r="AC2157" s="48">
        <f t="shared" si="567"/>
        <v>15</v>
      </c>
      <c r="AD2157" s="48">
        <f t="shared" si="568"/>
        <v>26</v>
      </c>
      <c r="AE2157" s="48" t="str">
        <f t="shared" si="569"/>
        <v>10.121.98.65</v>
      </c>
      <c r="AF2157" s="42" t="str">
        <f t="shared" si="570"/>
        <v>10.121.24.225</v>
      </c>
      <c r="AG2157" s="7" t="str">
        <f t="shared" si="571"/>
        <v>PETLAD</v>
      </c>
      <c r="AH2157" s="7" t="str">
        <f t="shared" si="572"/>
        <v>ANAND(GNE)</v>
      </c>
      <c r="AI2157" s="7" t="str">
        <f t="shared" si="573"/>
        <v>S4P11</v>
      </c>
      <c r="AJ2157" s="7" t="str">
        <f t="shared" si="574"/>
        <v>S5P9</v>
      </c>
      <c r="AK2157" s="7" t="str">
        <f>IFERROR(VLOOKUP(Z2157,'PASTE-DL-ALARMS'!$Q$10:$W$2200,7,FALSE),"")</f>
        <v/>
      </c>
      <c r="AL2157" s="55" t="str">
        <f>IFERROR(VLOOKUP(Z2157,'PASTE-DL-ALARMS'!$Q$10:$W$2200,3,FALSE),"")</f>
        <v/>
      </c>
      <c r="AM2157" s="7" t="str">
        <f t="shared" si="575"/>
        <v>10.121.98.65_PETLAD_S4P11</v>
      </c>
      <c r="AN2157" s="55" t="str">
        <f t="shared" si="576"/>
        <v>10.121.24.225_ANAND(GNE)_S5P9</v>
      </c>
      <c r="AO2157" s="72" t="e">
        <f t="shared" ca="1" si="577"/>
        <v>#VALUE!</v>
      </c>
      <c r="AP2157" s="7" t="str">
        <f>IFERROR(VLOOKUP(Z2157,'PASTE-DL-ALARMS'!$Q$10:$Z$2800,8,FALSE),"")</f>
        <v/>
      </c>
    </row>
    <row r="2158" spans="1:42" x14ac:dyDescent="0.25">
      <c r="A2158" s="20"/>
      <c r="B2158" s="20"/>
      <c r="C2158" s="20" t="str">
        <f>IF(D2158="Critical",MAX($C$8:C2157)+1,"")</f>
        <v/>
      </c>
      <c r="D2158" s="20" t="str">
        <f t="shared" si="561"/>
        <v>-</v>
      </c>
      <c r="E2158" s="20" t="str">
        <f>VLOOKUP('PASTE-DOWN-DL'!F2158,'SSA-CODE'!$D$4:$E$56,2,FALSE)</f>
        <v>SEN</v>
      </c>
      <c r="F2158" s="48" t="str">
        <f t="shared" si="562"/>
        <v>SSA SEN</v>
      </c>
      <c r="G2158" s="48" t="str">
        <f t="shared" si="563"/>
        <v xml:space="preserve">	SSA SEN</v>
      </c>
      <c r="H2158" s="20">
        <v>2149</v>
      </c>
      <c r="I2158" t="s">
        <v>18312</v>
      </c>
      <c r="J2158" t="s">
        <v>6466</v>
      </c>
      <c r="K2158" t="s">
        <v>6275</v>
      </c>
      <c r="L2158" t="s">
        <v>6262</v>
      </c>
      <c r="M2158" t="s">
        <v>6263</v>
      </c>
      <c r="N2158" t="s">
        <v>18313</v>
      </c>
      <c r="O2158" t="s">
        <v>18314</v>
      </c>
      <c r="P2158" t="s">
        <v>6266</v>
      </c>
      <c r="Q2158" t="s">
        <v>6750</v>
      </c>
      <c r="R2158" t="s">
        <v>6279</v>
      </c>
      <c r="S2158" t="s">
        <v>9926</v>
      </c>
      <c r="T2158" t="s">
        <v>6313</v>
      </c>
      <c r="U2158" t="s">
        <v>9926</v>
      </c>
      <c r="V2158" t="s">
        <v>6271</v>
      </c>
      <c r="W2158" t="s">
        <v>18315</v>
      </c>
      <c r="X2158" t="s">
        <v>18316</v>
      </c>
      <c r="Y2158" t="s">
        <v>6269</v>
      </c>
      <c r="Z2158" s="48" t="str">
        <f t="shared" si="564"/>
        <v>SSA SEN-10.121.15.144-AM BHADRA 4/8-10.121.15.134-4/8_AM BHADRA 1(GNE)</v>
      </c>
      <c r="AA2158" s="48">
        <f t="shared" si="565"/>
        <v>15</v>
      </c>
      <c r="AB2158" s="48">
        <f t="shared" si="566"/>
        <v>30</v>
      </c>
      <c r="AC2158" s="48">
        <f t="shared" si="567"/>
        <v>15</v>
      </c>
      <c r="AD2158" s="48">
        <f t="shared" si="568"/>
        <v>25</v>
      </c>
      <c r="AE2158" s="48" t="str">
        <f t="shared" si="569"/>
        <v>10.121.15.144</v>
      </c>
      <c r="AF2158" s="42" t="str">
        <f t="shared" si="570"/>
        <v>10.121.15.134</v>
      </c>
      <c r="AG2158" s="7" t="str">
        <f t="shared" si="571"/>
        <v>AM BHADRA(GNE)</v>
      </c>
      <c r="AH2158" s="7" t="str">
        <f t="shared" si="572"/>
        <v>AM-BHADRA</v>
      </c>
      <c r="AI2158" s="7" t="str">
        <f t="shared" si="573"/>
        <v>S4P8</v>
      </c>
      <c r="AJ2158" s="7" t="str">
        <f t="shared" si="574"/>
        <v>S4P8</v>
      </c>
      <c r="AK2158" s="7" t="str">
        <f>IFERROR(VLOOKUP(Z2158,'PASTE-DL-ALARMS'!$Q$10:$W$2200,7,FALSE),"")</f>
        <v/>
      </c>
      <c r="AL2158" s="55" t="str">
        <f>IFERROR(VLOOKUP(Z2158,'PASTE-DL-ALARMS'!$Q$10:$W$2200,3,FALSE),"")</f>
        <v/>
      </c>
      <c r="AM2158" s="7" t="str">
        <f t="shared" si="575"/>
        <v>10.121.15.144_AM BHADRA(GNE)_S4P8</v>
      </c>
      <c r="AN2158" s="55" t="str">
        <f t="shared" si="576"/>
        <v>10.121.15.134_AM-BHADRA_S4P8</v>
      </c>
      <c r="AO2158" s="72" t="e">
        <f t="shared" ca="1" si="577"/>
        <v>#VALUE!</v>
      </c>
      <c r="AP2158" s="7" t="str">
        <f>IFERROR(VLOOKUP(Z2158,'PASTE-DL-ALARMS'!$Q$10:$Z$2800,8,FALSE),"")</f>
        <v/>
      </c>
    </row>
    <row r="2159" spans="1:42" x14ac:dyDescent="0.25">
      <c r="A2159" s="20"/>
      <c r="B2159" s="20"/>
      <c r="C2159" s="20" t="str">
        <f>IF(D2159="Critical",MAX($C$8:C2158)+1,"")</f>
        <v/>
      </c>
      <c r="D2159" s="20" t="str">
        <f t="shared" si="561"/>
        <v>-</v>
      </c>
      <c r="E2159" s="20" t="str">
        <f>VLOOKUP('PASTE-DOWN-DL'!F2159,'SSA-CODE'!$D$4:$E$56,2,FALSE)</f>
        <v>SRT</v>
      </c>
      <c r="F2159" s="48" t="str">
        <f t="shared" si="562"/>
        <v>SSA SR</v>
      </c>
      <c r="G2159" s="48" t="str">
        <f t="shared" si="563"/>
        <v xml:space="preserve">	SSA SR</v>
      </c>
      <c r="H2159" s="20">
        <v>2150</v>
      </c>
      <c r="I2159" t="s">
        <v>18317</v>
      </c>
      <c r="J2159" t="s">
        <v>6260</v>
      </c>
      <c r="K2159" t="s">
        <v>6261</v>
      </c>
      <c r="L2159" t="s">
        <v>6262</v>
      </c>
      <c r="M2159" t="s">
        <v>6263</v>
      </c>
      <c r="N2159" t="s">
        <v>18318</v>
      </c>
      <c r="O2159" t="s">
        <v>18319</v>
      </c>
      <c r="P2159" t="s">
        <v>6266</v>
      </c>
      <c r="Q2159" t="s">
        <v>6742</v>
      </c>
      <c r="R2159" t="s">
        <v>6279</v>
      </c>
      <c r="S2159" t="s">
        <v>6778</v>
      </c>
      <c r="T2159" t="s">
        <v>6353</v>
      </c>
      <c r="U2159" t="s">
        <v>6778</v>
      </c>
      <c r="V2159" t="s">
        <v>6271</v>
      </c>
      <c r="W2159" t="s">
        <v>18320</v>
      </c>
      <c r="X2159" t="s">
        <v>18321</v>
      </c>
      <c r="Y2159" t="s">
        <v>6269</v>
      </c>
      <c r="Z2159" s="48" t="str">
        <f t="shared" si="564"/>
        <v>SSA SR-10.121.19.201-TN725B_Karimabad-2_B2\S5P1-10.121.19.199-TN725B_Rundh_B2\S3P1</v>
      </c>
      <c r="AA2159" s="48">
        <f t="shared" si="565"/>
        <v>15</v>
      </c>
      <c r="AB2159" s="48">
        <f t="shared" si="566"/>
        <v>26</v>
      </c>
      <c r="AC2159" s="48">
        <f t="shared" si="567"/>
        <v>15</v>
      </c>
      <c r="AD2159" s="48">
        <f t="shared" si="568"/>
        <v>21</v>
      </c>
      <c r="AE2159" s="48" t="str">
        <f t="shared" si="569"/>
        <v>10.121.19.201</v>
      </c>
      <c r="AF2159" s="42" t="str">
        <f t="shared" si="570"/>
        <v>10.121.19.199</v>
      </c>
      <c r="AG2159" s="7" t="str">
        <f t="shared" si="571"/>
        <v>KARIMABAD2</v>
      </c>
      <c r="AH2159" s="7" t="str">
        <f t="shared" si="572"/>
        <v>RUNDH</v>
      </c>
      <c r="AI2159" s="7" t="str">
        <f t="shared" si="573"/>
        <v>S5P1</v>
      </c>
      <c r="AJ2159" s="7" t="str">
        <f t="shared" si="574"/>
        <v>S3P1</v>
      </c>
      <c r="AK2159" s="7" t="str">
        <f>IFERROR(VLOOKUP(Z2159,'PASTE-DL-ALARMS'!$Q$10:$W$2200,7,FALSE),"")</f>
        <v/>
      </c>
      <c r="AL2159" s="55" t="str">
        <f>IFERROR(VLOOKUP(Z2159,'PASTE-DL-ALARMS'!$Q$10:$W$2200,3,FALSE),"")</f>
        <v/>
      </c>
      <c r="AM2159" s="7" t="str">
        <f t="shared" si="575"/>
        <v>10.121.19.201_KARIMABAD2_S5P1</v>
      </c>
      <c r="AN2159" s="55" t="str">
        <f t="shared" si="576"/>
        <v>10.121.19.199_RUNDH_S3P1</v>
      </c>
      <c r="AO2159" s="72" t="e">
        <f t="shared" ca="1" si="577"/>
        <v>#VALUE!</v>
      </c>
      <c r="AP2159" s="7" t="str">
        <f>IFERROR(VLOOKUP(Z2159,'PASTE-DL-ALARMS'!$Q$10:$Z$2800,8,FALSE),"")</f>
        <v/>
      </c>
    </row>
    <row r="2160" spans="1:42" x14ac:dyDescent="0.25">
      <c r="A2160" s="20"/>
      <c r="B2160" s="20"/>
      <c r="C2160" s="20">
        <f>IF(D2160="Critical",MAX($C$8:C2159)+1,"")</f>
        <v>82</v>
      </c>
      <c r="D2160" s="20" t="str">
        <f t="shared" si="561"/>
        <v>Critical</v>
      </c>
      <c r="E2160" s="20" t="str">
        <f>VLOOKUP('PASTE-DOWN-DL'!F2160,'SSA-CODE'!$D$4:$E$56,2,FALSE)</f>
        <v>WTR RJ</v>
      </c>
      <c r="F2160" s="48" t="str">
        <f t="shared" si="562"/>
        <v>WTR RJ</v>
      </c>
      <c r="G2160" s="48" t="str">
        <f t="shared" si="563"/>
        <v xml:space="preserve">	WTR RJ</v>
      </c>
      <c r="H2160" s="20">
        <v>2151</v>
      </c>
      <c r="I2160" t="s">
        <v>18322</v>
      </c>
      <c r="J2160" t="s">
        <v>6260</v>
      </c>
      <c r="K2160" t="s">
        <v>6261</v>
      </c>
      <c r="L2160" t="s">
        <v>6262</v>
      </c>
      <c r="M2160" t="s">
        <v>6263</v>
      </c>
      <c r="N2160" t="s">
        <v>18323</v>
      </c>
      <c r="O2160" t="s">
        <v>18324</v>
      </c>
      <c r="P2160" t="s">
        <v>6484</v>
      </c>
      <c r="Q2160" t="s">
        <v>6507</v>
      </c>
      <c r="R2160" t="s">
        <v>6453</v>
      </c>
      <c r="S2160" t="s">
        <v>6269</v>
      </c>
      <c r="T2160" t="s">
        <v>6313</v>
      </c>
      <c r="U2160" t="s">
        <v>6269</v>
      </c>
      <c r="V2160" t="s">
        <v>6271</v>
      </c>
      <c r="W2160" t="s">
        <v>18325</v>
      </c>
      <c r="X2160" t="s">
        <v>18326</v>
      </c>
      <c r="Y2160" t="s">
        <v>6269</v>
      </c>
      <c r="Z2160" s="48" t="str">
        <f t="shared" si="564"/>
        <v>WTR RJ-10.121.68.214-Banugar B2_4/1-10.121.68.215-Jodia B1_3/1</v>
      </c>
      <c r="AA2160" s="48">
        <f t="shared" si="565"/>
        <v>15</v>
      </c>
      <c r="AB2160" s="48">
        <f t="shared" si="566"/>
        <v>21</v>
      </c>
      <c r="AC2160" s="48">
        <f t="shared" si="567"/>
        <v>15</v>
      </c>
      <c r="AD2160" s="48">
        <f t="shared" si="568"/>
        <v>23</v>
      </c>
      <c r="AE2160" s="48" t="str">
        <f t="shared" si="569"/>
        <v>10.121.68.215</v>
      </c>
      <c r="AF2160" s="42" t="str">
        <f t="shared" si="570"/>
        <v>10.121.68.214</v>
      </c>
      <c r="AG2160" s="7" t="str">
        <f t="shared" si="571"/>
        <v>JODIA</v>
      </c>
      <c r="AH2160" s="7" t="str">
        <f t="shared" si="572"/>
        <v>BANUGAR</v>
      </c>
      <c r="AI2160" s="7" t="str">
        <f t="shared" si="573"/>
        <v>S3P1</v>
      </c>
      <c r="AJ2160" s="7" t="str">
        <f t="shared" si="574"/>
        <v>S4P1</v>
      </c>
      <c r="AK2160" s="7" t="str">
        <f>IFERROR(VLOOKUP(Z2160,'PASTE-DL-ALARMS'!$Q$10:$W$2200,7,FALSE),"")</f>
        <v>07-05-2026</v>
      </c>
      <c r="AL2160" s="55" t="str">
        <f>IFERROR(VLOOKUP(Z2160,'PASTE-DL-ALARMS'!$Q$10:$W$2200,3,FALSE),"")</f>
        <v>11:34:05</v>
      </c>
      <c r="AM2160" s="7" t="str">
        <f t="shared" si="575"/>
        <v>10.121.68.215_JODIA_S3P1</v>
      </c>
      <c r="AN2160" s="55" t="str">
        <f t="shared" si="576"/>
        <v>10.121.68.214_BANUGAR_S4P1</v>
      </c>
      <c r="AO2160" s="72">
        <f t="shared" ca="1" si="577"/>
        <v>8</v>
      </c>
      <c r="AP2160" s="7" t="str">
        <f>IFERROR(VLOOKUP(Z2160,'PASTE-DL-ALARMS'!$Q$10:$Z$2800,8,FALSE),"")</f>
        <v xml:space="preserve">	2026/05/07,11:34:05</v>
      </c>
    </row>
    <row r="2161" spans="1:42" x14ac:dyDescent="0.25">
      <c r="A2161" s="20"/>
      <c r="B2161" s="20"/>
      <c r="C2161" s="20" t="str">
        <f>IF(D2161="Critical",MAX($C$8:C2160)+1,"")</f>
        <v/>
      </c>
      <c r="D2161" s="20" t="str">
        <f t="shared" si="561"/>
        <v>-</v>
      </c>
      <c r="E2161" s="20" t="str">
        <f>VLOOKUP('PASTE-DOWN-DL'!F2161,'SSA-CODE'!$D$4:$E$56,2,FALSE)</f>
        <v>HMR</v>
      </c>
      <c r="F2161" s="48" t="str">
        <f t="shared" si="562"/>
        <v>SSA HMR</v>
      </c>
      <c r="G2161" s="48" t="str">
        <f t="shared" si="563"/>
        <v xml:space="preserve">	SSA HMR</v>
      </c>
      <c r="H2161" s="20">
        <v>2152</v>
      </c>
      <c r="I2161" t="s">
        <v>18327</v>
      </c>
      <c r="J2161" t="s">
        <v>6260</v>
      </c>
      <c r="K2161" t="s">
        <v>6275</v>
      </c>
      <c r="L2161" t="s">
        <v>6262</v>
      </c>
      <c r="M2161" t="s">
        <v>6263</v>
      </c>
      <c r="N2161" t="s">
        <v>18328</v>
      </c>
      <c r="O2161" t="s">
        <v>18329</v>
      </c>
      <c r="P2161" t="s">
        <v>6266</v>
      </c>
      <c r="Q2161" t="s">
        <v>7722</v>
      </c>
      <c r="R2161" t="s">
        <v>6279</v>
      </c>
      <c r="S2161" t="s">
        <v>18330</v>
      </c>
      <c r="T2161" t="s">
        <v>6937</v>
      </c>
      <c r="U2161" t="s">
        <v>18330</v>
      </c>
      <c r="V2161" t="s">
        <v>6271</v>
      </c>
      <c r="W2161" t="s">
        <v>18331</v>
      </c>
      <c r="X2161" t="s">
        <v>6488</v>
      </c>
      <c r="Y2161" t="s">
        <v>6269</v>
      </c>
      <c r="Z2161" s="48" t="str">
        <f t="shared" si="564"/>
        <v>SSA HMR-10.121.25.170-JAINDERASAR_1/5-10.121.15.130-HIMMATNAGAR2 _4/4</v>
      </c>
      <c r="AA2161" s="48">
        <f t="shared" si="565"/>
        <v>15</v>
      </c>
      <c r="AB2161" s="48">
        <f t="shared" si="566"/>
        <v>27</v>
      </c>
      <c r="AC2161" s="48">
        <f t="shared" si="567"/>
        <v>15</v>
      </c>
      <c r="AD2161" s="48">
        <f t="shared" si="568"/>
        <v>29</v>
      </c>
      <c r="AE2161" s="48" t="str">
        <f t="shared" si="569"/>
        <v>10.121.25.170</v>
      </c>
      <c r="AF2161" s="42" t="str">
        <f t="shared" si="570"/>
        <v>10.121.15.130</v>
      </c>
      <c r="AG2161" s="7" t="str">
        <f t="shared" si="571"/>
        <v>JAINDERASAR</v>
      </c>
      <c r="AH2161" s="7" t="str">
        <f t="shared" si="572"/>
        <v>HIMMATNAGAR 2</v>
      </c>
      <c r="AI2161" s="7" t="str">
        <f t="shared" si="573"/>
        <v>S1P5</v>
      </c>
      <c r="AJ2161" s="7" t="str">
        <f t="shared" si="574"/>
        <v>S4P4</v>
      </c>
      <c r="AK2161" s="7" t="str">
        <f>IFERROR(VLOOKUP(Z2161,'PASTE-DL-ALARMS'!$Q$10:$W$2200,7,FALSE),"")</f>
        <v/>
      </c>
      <c r="AL2161" s="55" t="str">
        <f>IFERROR(VLOOKUP(Z2161,'PASTE-DL-ALARMS'!$Q$10:$W$2200,3,FALSE),"")</f>
        <v/>
      </c>
      <c r="AM2161" s="7" t="str">
        <f t="shared" si="575"/>
        <v>10.121.25.170_JAINDERASAR_S1P5</v>
      </c>
      <c r="AN2161" s="55" t="str">
        <f t="shared" si="576"/>
        <v>10.121.15.130_HIMMATNAGAR 2_S4P4</v>
      </c>
      <c r="AO2161" s="72" t="e">
        <f t="shared" ca="1" si="577"/>
        <v>#VALUE!</v>
      </c>
      <c r="AP2161" s="7" t="str">
        <f>IFERROR(VLOOKUP(Z2161,'PASTE-DL-ALARMS'!$Q$10:$Z$2800,8,FALSE),"")</f>
        <v/>
      </c>
    </row>
    <row r="2162" spans="1:42" x14ac:dyDescent="0.25">
      <c r="A2162" s="20"/>
      <c r="B2162" s="20"/>
      <c r="C2162" s="20" t="str">
        <f>IF(D2162="Critical",MAX($C$8:C2161)+1,"")</f>
        <v/>
      </c>
      <c r="D2162" s="20" t="str">
        <f t="shared" si="561"/>
        <v>-</v>
      </c>
      <c r="E2162" s="20" t="str">
        <f>VLOOKUP('PASTE-DOWN-DL'!F2162,'SSA-CODE'!$D$4:$E$56,2,FALSE)</f>
        <v>SEN</v>
      </c>
      <c r="F2162" s="48" t="str">
        <f t="shared" si="562"/>
        <v>SSA SEN</v>
      </c>
      <c r="G2162" s="48" t="str">
        <f t="shared" si="563"/>
        <v xml:space="preserve">	SSA SEN</v>
      </c>
      <c r="H2162" s="20">
        <v>2153</v>
      </c>
      <c r="I2162" t="s">
        <v>18332</v>
      </c>
      <c r="J2162" t="s">
        <v>6260</v>
      </c>
      <c r="K2162" t="s">
        <v>6275</v>
      </c>
      <c r="L2162" t="s">
        <v>6262</v>
      </c>
      <c r="M2162" t="s">
        <v>6263</v>
      </c>
      <c r="N2162" t="s">
        <v>18333</v>
      </c>
      <c r="O2162" t="s">
        <v>18334</v>
      </c>
      <c r="P2162" t="s">
        <v>6266</v>
      </c>
      <c r="Q2162" t="s">
        <v>6460</v>
      </c>
      <c r="R2162" t="s">
        <v>6279</v>
      </c>
      <c r="S2162" t="s">
        <v>9926</v>
      </c>
      <c r="T2162" t="s">
        <v>6353</v>
      </c>
      <c r="U2162" t="s">
        <v>9926</v>
      </c>
      <c r="V2162" t="s">
        <v>6271</v>
      </c>
      <c r="W2162" t="s">
        <v>18335</v>
      </c>
      <c r="X2162" t="s">
        <v>18336</v>
      </c>
      <c r="Y2162" t="s">
        <v>6269</v>
      </c>
      <c r="Z2162" s="48" t="str">
        <f t="shared" si="564"/>
        <v>SSA SEN-10.121.99.26-OFC SEN_TN705B_GJ_SSA SEN_PH3\S4P3-10.121.17.149-JORAVAMAGAR_TN703B_GJ_SSA SEN_PH3\S2P5</v>
      </c>
      <c r="AA2162" s="48">
        <f t="shared" si="565"/>
        <v>14</v>
      </c>
      <c r="AB2162" s="48">
        <f t="shared" si="566"/>
        <v>26</v>
      </c>
      <c r="AC2162" s="48">
        <f t="shared" si="567"/>
        <v>14</v>
      </c>
      <c r="AD2162" s="48">
        <f t="shared" si="568"/>
        <v>21</v>
      </c>
      <c r="AE2162" s="48" t="str">
        <f t="shared" si="569"/>
        <v>10.121.99.34</v>
      </c>
      <c r="AF2162" s="42" t="str">
        <f t="shared" si="570"/>
        <v>10.121.99.26</v>
      </c>
      <c r="AG2162" s="7" t="str">
        <f t="shared" si="571"/>
        <v>JORAVAMAGAR</v>
      </c>
      <c r="AH2162" s="7" t="str">
        <f t="shared" si="572"/>
        <v>OCB TE</v>
      </c>
      <c r="AI2162" s="7" t="str">
        <f t="shared" si="573"/>
        <v>S2P5</v>
      </c>
      <c r="AJ2162" s="7" t="str">
        <f t="shared" si="574"/>
        <v>S4P3</v>
      </c>
      <c r="AK2162" s="7" t="str">
        <f>IFERROR(VLOOKUP(Z2162,'PASTE-DL-ALARMS'!$Q$10:$W$2200,7,FALSE),"")</f>
        <v/>
      </c>
      <c r="AL2162" s="55" t="str">
        <f>IFERROR(VLOOKUP(Z2162,'PASTE-DL-ALARMS'!$Q$10:$W$2200,3,FALSE),"")</f>
        <v/>
      </c>
      <c r="AM2162" s="7" t="str">
        <f t="shared" si="575"/>
        <v>10.121.99.34_JORAVAMAGAR_S2P5</v>
      </c>
      <c r="AN2162" s="55" t="str">
        <f t="shared" si="576"/>
        <v>10.121.99.26_OCB TE_S4P3</v>
      </c>
      <c r="AO2162" s="72" t="e">
        <f t="shared" ca="1" si="577"/>
        <v>#VALUE!</v>
      </c>
      <c r="AP2162" s="7" t="str">
        <f>IFERROR(VLOOKUP(Z2162,'PASTE-DL-ALARMS'!$Q$10:$Z$2800,8,FALSE),"")</f>
        <v/>
      </c>
    </row>
    <row r="2163" spans="1:42" x14ac:dyDescent="0.25">
      <c r="A2163" s="20"/>
      <c r="B2163" s="20"/>
      <c r="C2163" s="20" t="str">
        <f>IF(D2163="Critical",MAX($C$8:C2162)+1,"")</f>
        <v/>
      </c>
      <c r="D2163" s="20" t="str">
        <f t="shared" si="561"/>
        <v>-</v>
      </c>
      <c r="E2163" s="20" t="str">
        <f>VLOOKUP('PASTE-DOWN-DL'!F2163,'SSA-CODE'!$D$4:$E$56,2,FALSE)</f>
        <v>VDA</v>
      </c>
      <c r="F2163" s="48" t="str">
        <f t="shared" si="562"/>
        <v>SSA VDR</v>
      </c>
      <c r="G2163" s="48" t="str">
        <f t="shared" si="563"/>
        <v xml:space="preserve">	SSA VDR</v>
      </c>
      <c r="H2163" s="20">
        <v>2154</v>
      </c>
      <c r="I2163" t="s">
        <v>18337</v>
      </c>
      <c r="J2163" t="s">
        <v>6466</v>
      </c>
      <c r="K2163" t="s">
        <v>6275</v>
      </c>
      <c r="L2163" t="s">
        <v>6262</v>
      </c>
      <c r="M2163" t="s">
        <v>6263</v>
      </c>
      <c r="N2163" t="s">
        <v>18338</v>
      </c>
      <c r="O2163" t="s">
        <v>18339</v>
      </c>
      <c r="P2163" t="s">
        <v>6266</v>
      </c>
      <c r="Q2163" t="s">
        <v>6850</v>
      </c>
      <c r="R2163" t="s">
        <v>6279</v>
      </c>
      <c r="S2163" t="s">
        <v>18340</v>
      </c>
      <c r="T2163" t="s">
        <v>6471</v>
      </c>
      <c r="U2163" t="s">
        <v>6472</v>
      </c>
      <c r="V2163" t="s">
        <v>6271</v>
      </c>
      <c r="W2163" t="s">
        <v>18341</v>
      </c>
      <c r="X2163" t="s">
        <v>18342</v>
      </c>
      <c r="Y2163" t="s">
        <v>6269</v>
      </c>
      <c r="Z2163" s="48" t="str">
        <f t="shared" si="564"/>
        <v>SSA VDR-10.121.19.146-BAKORPTLCBRBTS_2/4-10.121.19.167-SATYAMBTS-2/4</v>
      </c>
      <c r="AA2163" s="48">
        <f t="shared" si="565"/>
        <v>15</v>
      </c>
      <c r="AB2163" s="48">
        <f t="shared" si="566"/>
        <v>33</v>
      </c>
      <c r="AC2163" s="48">
        <f t="shared" si="567"/>
        <v>15</v>
      </c>
      <c r="AD2163" s="48">
        <f t="shared" si="568"/>
        <v>26</v>
      </c>
      <c r="AE2163" s="48" t="str">
        <f t="shared" si="569"/>
        <v>10.121.19.146</v>
      </c>
      <c r="AF2163" s="42" t="str">
        <f t="shared" si="570"/>
        <v>10.121.19.167</v>
      </c>
      <c r="AG2163" s="7" t="str">
        <f t="shared" si="571"/>
        <v>BAKOR PTL CBR BTS</v>
      </c>
      <c r="AH2163" s="7" t="str">
        <f t="shared" si="572"/>
        <v>SATYAM BTS</v>
      </c>
      <c r="AI2163" s="7" t="str">
        <f t="shared" si="573"/>
        <v>S2P4</v>
      </c>
      <c r="AJ2163" s="7" t="str">
        <f t="shared" si="574"/>
        <v>S2P4</v>
      </c>
      <c r="AK2163" s="7" t="str">
        <f>IFERROR(VLOOKUP(Z2163,'PASTE-DL-ALARMS'!$Q$10:$W$2200,7,FALSE),"")</f>
        <v/>
      </c>
      <c r="AL2163" s="55" t="str">
        <f>IFERROR(VLOOKUP(Z2163,'PASTE-DL-ALARMS'!$Q$10:$W$2200,3,FALSE),"")</f>
        <v/>
      </c>
      <c r="AM2163" s="7" t="str">
        <f t="shared" si="575"/>
        <v>10.121.19.146_BAKOR PTL CBR BTS_S2P4</v>
      </c>
      <c r="AN2163" s="55" t="str">
        <f t="shared" si="576"/>
        <v>10.121.19.167_SATYAM BTS_S2P4</v>
      </c>
      <c r="AO2163" s="72" t="e">
        <f t="shared" ca="1" si="577"/>
        <v>#VALUE!</v>
      </c>
      <c r="AP2163" s="7" t="str">
        <f>IFERROR(VLOOKUP(Z2163,'PASTE-DL-ALARMS'!$Q$10:$Z$2800,8,FALSE),"")</f>
        <v/>
      </c>
    </row>
    <row r="2164" spans="1:42" x14ac:dyDescent="0.25">
      <c r="A2164" s="20"/>
      <c r="B2164" s="20"/>
      <c r="C2164" s="20" t="str">
        <f>IF(D2164="Critical",MAX($C$8:C2163)+1,"")</f>
        <v/>
      </c>
      <c r="D2164" s="20" t="str">
        <f t="shared" si="561"/>
        <v>-</v>
      </c>
      <c r="E2164" s="20" t="str">
        <f>VLOOKUP('PASTE-DOWN-DL'!F2164,'SSA-CODE'!$D$4:$E$56,2,FALSE)</f>
        <v>WTR AM</v>
      </c>
      <c r="F2164" s="48" t="str">
        <f t="shared" si="562"/>
        <v>WTR AM</v>
      </c>
      <c r="G2164" s="48" t="str">
        <f t="shared" si="563"/>
        <v xml:space="preserve">	WTR AM</v>
      </c>
      <c r="H2164" s="20">
        <v>2155</v>
      </c>
      <c r="I2164" t="s">
        <v>18343</v>
      </c>
      <c r="J2164" t="s">
        <v>6260</v>
      </c>
      <c r="K2164" t="s">
        <v>6261</v>
      </c>
      <c r="L2164" t="s">
        <v>6262</v>
      </c>
      <c r="M2164" t="s">
        <v>6263</v>
      </c>
      <c r="N2164" t="s">
        <v>18344</v>
      </c>
      <c r="O2164" t="s">
        <v>18345</v>
      </c>
      <c r="P2164" t="s">
        <v>6266</v>
      </c>
      <c r="Q2164" t="s">
        <v>6302</v>
      </c>
      <c r="R2164" t="s">
        <v>6461</v>
      </c>
      <c r="S2164" t="s">
        <v>6791</v>
      </c>
      <c r="T2164" t="s">
        <v>6425</v>
      </c>
      <c r="U2164" t="s">
        <v>6792</v>
      </c>
      <c r="V2164" t="s">
        <v>6271</v>
      </c>
      <c r="W2164" t="s">
        <v>18346</v>
      </c>
      <c r="X2164" t="s">
        <v>18347</v>
      </c>
      <c r="Y2164" t="s">
        <v>6269</v>
      </c>
      <c r="Z2164" s="48" t="str">
        <f t="shared" si="564"/>
        <v>WTR AM-10.121.15.216-DANTA_PH2_3/1-10.121.15.206-Moriya_B1_PH3_4/1</v>
      </c>
      <c r="AA2164" s="48">
        <f t="shared" si="565"/>
        <v>15</v>
      </c>
      <c r="AB2164" s="48">
        <f t="shared" si="566"/>
        <v>21</v>
      </c>
      <c r="AC2164" s="48">
        <f t="shared" si="567"/>
        <v>15</v>
      </c>
      <c r="AD2164" s="48">
        <f t="shared" si="568"/>
        <v>22</v>
      </c>
      <c r="AE2164" s="48" t="str">
        <f t="shared" si="569"/>
        <v>10.121.15.216</v>
      </c>
      <c r="AF2164" s="42" t="str">
        <f t="shared" si="570"/>
        <v>10.121.15.206</v>
      </c>
      <c r="AG2164" s="7" t="str">
        <f t="shared" si="571"/>
        <v>DANTA</v>
      </c>
      <c r="AH2164" s="7" t="str">
        <f t="shared" si="572"/>
        <v>MORIYA</v>
      </c>
      <c r="AI2164" s="7" t="str">
        <f t="shared" si="573"/>
        <v>S3P1</v>
      </c>
      <c r="AJ2164" s="7" t="str">
        <f t="shared" si="574"/>
        <v>S4P1</v>
      </c>
      <c r="AK2164" s="7" t="str">
        <f>IFERROR(VLOOKUP(Z2164,'PASTE-DL-ALARMS'!$Q$10:$W$2200,7,FALSE),"")</f>
        <v/>
      </c>
      <c r="AL2164" s="55" t="str">
        <f>IFERROR(VLOOKUP(Z2164,'PASTE-DL-ALARMS'!$Q$10:$W$2200,3,FALSE),"")</f>
        <v/>
      </c>
      <c r="AM2164" s="7" t="str">
        <f t="shared" si="575"/>
        <v>10.121.15.216_DANTA_S3P1</v>
      </c>
      <c r="AN2164" s="55" t="str">
        <f t="shared" si="576"/>
        <v>10.121.15.206_MORIYA_S4P1</v>
      </c>
      <c r="AO2164" s="72" t="e">
        <f t="shared" ca="1" si="577"/>
        <v>#VALUE!</v>
      </c>
      <c r="AP2164" s="7" t="str">
        <f>IFERROR(VLOOKUP(Z2164,'PASTE-DL-ALARMS'!$Q$10:$Z$2800,8,FALSE),"")</f>
        <v/>
      </c>
    </row>
    <row r="2165" spans="1:42" x14ac:dyDescent="0.25">
      <c r="A2165" s="20"/>
      <c r="B2165" s="20"/>
      <c r="C2165" s="20" t="str">
        <f>IF(D2165="Critical",MAX($C$8:C2164)+1,"")</f>
        <v/>
      </c>
      <c r="D2165" s="20" t="str">
        <f t="shared" si="561"/>
        <v>-</v>
      </c>
      <c r="E2165" s="20" t="str">
        <f>VLOOKUP('PASTE-DOWN-DL'!F2165,'SSA-CODE'!$D$4:$E$56,2,FALSE)</f>
        <v>JND</v>
      </c>
      <c r="F2165" s="48" t="str">
        <f t="shared" si="562"/>
        <v>SSA JND</v>
      </c>
      <c r="G2165" s="48" t="str">
        <f t="shared" si="563"/>
        <v xml:space="preserve">	SSA JND</v>
      </c>
      <c r="H2165" s="20">
        <v>2156</v>
      </c>
      <c r="I2165" t="s">
        <v>18348</v>
      </c>
      <c r="J2165" t="s">
        <v>6260</v>
      </c>
      <c r="K2165" t="s">
        <v>6261</v>
      </c>
      <c r="L2165" t="s">
        <v>6262</v>
      </c>
      <c r="M2165" t="s">
        <v>6263</v>
      </c>
      <c r="N2165" t="s">
        <v>18349</v>
      </c>
      <c r="O2165" t="s">
        <v>18350</v>
      </c>
      <c r="P2165" t="s">
        <v>6266</v>
      </c>
      <c r="Q2165" t="s">
        <v>6608</v>
      </c>
      <c r="R2165" t="s">
        <v>6686</v>
      </c>
      <c r="S2165" t="s">
        <v>6269</v>
      </c>
      <c r="T2165" t="s">
        <v>6559</v>
      </c>
      <c r="U2165" t="s">
        <v>6269</v>
      </c>
      <c r="V2165" t="s">
        <v>6271</v>
      </c>
      <c r="W2165" t="s">
        <v>18351</v>
      </c>
      <c r="X2165" t="s">
        <v>18352</v>
      </c>
      <c r="Y2165" t="s">
        <v>6269</v>
      </c>
      <c r="Z2165" s="48" t="str">
        <f t="shared" si="564"/>
        <v>SSA JND-10.121.97.206-SHAPUR_TN705B_\S3P1-10.121.97.201-TN725B_SSA_Vanthali_B2\S6P1</v>
      </c>
      <c r="AA2165" s="48">
        <f t="shared" si="565"/>
        <v>15</v>
      </c>
      <c r="AB2165" s="48">
        <f t="shared" si="566"/>
        <v>24</v>
      </c>
      <c r="AC2165" s="48">
        <f t="shared" si="567"/>
        <v>15</v>
      </c>
      <c r="AD2165" s="48">
        <f t="shared" si="568"/>
        <v>22</v>
      </c>
      <c r="AE2165" s="48" t="str">
        <f t="shared" si="569"/>
        <v>10.121.97.201</v>
      </c>
      <c r="AF2165" s="42" t="str">
        <f t="shared" si="570"/>
        <v>10.121.97.206</v>
      </c>
      <c r="AG2165" s="7" t="str">
        <f t="shared" si="571"/>
        <v>VANTHALI</v>
      </c>
      <c r="AH2165" s="7" t="str">
        <f t="shared" si="572"/>
        <v>SHAPUR</v>
      </c>
      <c r="AI2165" s="7" t="str">
        <f t="shared" si="573"/>
        <v>S6P1</v>
      </c>
      <c r="AJ2165" s="7" t="str">
        <f t="shared" si="574"/>
        <v>S3P1</v>
      </c>
      <c r="AK2165" s="7" t="str">
        <f>IFERROR(VLOOKUP(Z2165,'PASTE-DL-ALARMS'!$Q$10:$W$2200,7,FALSE),"")</f>
        <v/>
      </c>
      <c r="AL2165" s="55" t="str">
        <f>IFERROR(VLOOKUP(Z2165,'PASTE-DL-ALARMS'!$Q$10:$W$2200,3,FALSE),"")</f>
        <v/>
      </c>
      <c r="AM2165" s="7" t="str">
        <f t="shared" si="575"/>
        <v>10.121.97.201_VANTHALI_S6P1</v>
      </c>
      <c r="AN2165" s="55" t="str">
        <f t="shared" si="576"/>
        <v>10.121.97.206_SHAPUR_S3P1</v>
      </c>
      <c r="AO2165" s="72" t="e">
        <f t="shared" ca="1" si="577"/>
        <v>#VALUE!</v>
      </c>
      <c r="AP2165" s="7" t="str">
        <f>IFERROR(VLOOKUP(Z2165,'PASTE-DL-ALARMS'!$Q$10:$Z$2800,8,FALSE),"")</f>
        <v/>
      </c>
    </row>
    <row r="2166" spans="1:42" x14ac:dyDescent="0.25">
      <c r="A2166" s="20"/>
      <c r="B2166" s="20"/>
      <c r="C2166" s="20" t="str">
        <f>IF(D2166="Critical",MAX($C$8:C2165)+1,"")</f>
        <v/>
      </c>
      <c r="D2166" s="20" t="str">
        <f t="shared" si="561"/>
        <v>-</v>
      </c>
      <c r="E2166" s="20" t="str">
        <f>VLOOKUP('PASTE-DOWN-DL'!F2166,'SSA-CODE'!$D$4:$E$56,2,FALSE)</f>
        <v>GDR</v>
      </c>
      <c r="F2166" s="48" t="str">
        <f t="shared" si="562"/>
        <v>SSA GDH</v>
      </c>
      <c r="G2166" s="48" t="str">
        <f t="shared" si="563"/>
        <v xml:space="preserve">	SSA GDH</v>
      </c>
      <c r="H2166" s="20">
        <v>2157</v>
      </c>
      <c r="I2166" t="s">
        <v>18353</v>
      </c>
      <c r="J2166" t="s">
        <v>6260</v>
      </c>
      <c r="K2166" t="s">
        <v>6261</v>
      </c>
      <c r="L2166" t="s">
        <v>6262</v>
      </c>
      <c r="M2166" t="s">
        <v>6263</v>
      </c>
      <c r="N2166" t="s">
        <v>18354</v>
      </c>
      <c r="O2166" t="s">
        <v>18355</v>
      </c>
      <c r="P2166" t="s">
        <v>6266</v>
      </c>
      <c r="Q2166" t="s">
        <v>6343</v>
      </c>
      <c r="R2166" t="s">
        <v>6692</v>
      </c>
      <c r="S2166" t="s">
        <v>18356</v>
      </c>
      <c r="T2166" t="s">
        <v>6304</v>
      </c>
      <c r="U2166" t="s">
        <v>6305</v>
      </c>
      <c r="V2166" t="s">
        <v>6271</v>
      </c>
      <c r="W2166" t="s">
        <v>18357</v>
      </c>
      <c r="X2166" t="s">
        <v>18358</v>
      </c>
      <c r="Y2166" t="s">
        <v>6269</v>
      </c>
      <c r="Z2166" s="48" t="str">
        <f t="shared" si="564"/>
        <v>SSA GDH-10.121.26.77-Zalod_B2_S5P1-10.121.26.79-Santrampur_TE_B1_WTR_S3P1</v>
      </c>
      <c r="AA2166" s="48">
        <f t="shared" si="565"/>
        <v>14</v>
      </c>
      <c r="AB2166" s="48">
        <f t="shared" si="566"/>
        <v>20</v>
      </c>
      <c r="AC2166" s="48">
        <f t="shared" si="567"/>
        <v>14</v>
      </c>
      <c r="AD2166" s="48">
        <f t="shared" si="568"/>
        <v>28</v>
      </c>
      <c r="AE2166" s="48" t="str">
        <f t="shared" si="569"/>
        <v>10.121.26.77</v>
      </c>
      <c r="AF2166" s="42" t="str">
        <f t="shared" si="570"/>
        <v>10.121.26.79</v>
      </c>
      <c r="AG2166" s="7" t="str">
        <f t="shared" si="571"/>
        <v>Zalod</v>
      </c>
      <c r="AH2166" s="7" t="str">
        <f t="shared" si="572"/>
        <v>Santrampur TE</v>
      </c>
      <c r="AI2166" s="7" t="str">
        <f t="shared" si="573"/>
        <v>S5P1</v>
      </c>
      <c r="AJ2166" s="7" t="str">
        <f t="shared" si="574"/>
        <v>S3P1</v>
      </c>
      <c r="AK2166" s="7" t="str">
        <f>IFERROR(VLOOKUP(Z2166,'PASTE-DL-ALARMS'!$Q$10:$W$2200,7,FALSE),"")</f>
        <v/>
      </c>
      <c r="AL2166" s="55" t="str">
        <f>IFERROR(VLOOKUP(Z2166,'PASTE-DL-ALARMS'!$Q$10:$W$2200,3,FALSE),"")</f>
        <v/>
      </c>
      <c r="AM2166" s="7" t="str">
        <f t="shared" si="575"/>
        <v>10.121.26.77_Zalod_S5P1</v>
      </c>
      <c r="AN2166" s="55" t="str">
        <f t="shared" si="576"/>
        <v>10.121.26.79_Santrampur TE_S3P1</v>
      </c>
      <c r="AO2166" s="72" t="e">
        <f t="shared" ca="1" si="577"/>
        <v>#VALUE!</v>
      </c>
      <c r="AP2166" s="7" t="str">
        <f>IFERROR(VLOOKUP(Z2166,'PASTE-DL-ALARMS'!$Q$10:$Z$2800,8,FALSE),"")</f>
        <v/>
      </c>
    </row>
    <row r="2167" spans="1:42" x14ac:dyDescent="0.25">
      <c r="A2167" s="20"/>
      <c r="B2167" s="20"/>
      <c r="C2167" s="20" t="str">
        <f>IF(D2167="Critical",MAX($C$8:C2166)+1,"")</f>
        <v/>
      </c>
      <c r="D2167" s="20" t="str">
        <f t="shared" si="561"/>
        <v>-</v>
      </c>
      <c r="E2167" s="20" t="str">
        <f>VLOOKUP('PASTE-DOWN-DL'!F2167,'SSA-CODE'!$D$4:$E$56,2,FALSE)</f>
        <v>AHD</v>
      </c>
      <c r="F2167" s="48" t="str">
        <f t="shared" si="562"/>
        <v>SSA AM</v>
      </c>
      <c r="G2167" s="48" t="str">
        <f t="shared" si="563"/>
        <v xml:space="preserve">	SSA AM</v>
      </c>
      <c r="H2167" s="20">
        <v>2158</v>
      </c>
      <c r="I2167" t="s">
        <v>18359</v>
      </c>
      <c r="J2167" t="s">
        <v>6260</v>
      </c>
      <c r="K2167" t="s">
        <v>6275</v>
      </c>
      <c r="L2167" t="s">
        <v>6262</v>
      </c>
      <c r="M2167" t="s">
        <v>6263</v>
      </c>
      <c r="N2167" t="s">
        <v>18360</v>
      </c>
      <c r="O2167" t="s">
        <v>18361</v>
      </c>
      <c r="P2167" t="s">
        <v>6266</v>
      </c>
      <c r="Q2167" t="s">
        <v>6507</v>
      </c>
      <c r="R2167" t="s">
        <v>6401</v>
      </c>
      <c r="S2167" t="s">
        <v>18362</v>
      </c>
      <c r="T2167" t="s">
        <v>6287</v>
      </c>
      <c r="U2167" t="s">
        <v>18362</v>
      </c>
      <c r="V2167" t="s">
        <v>6271</v>
      </c>
      <c r="W2167" t="s">
        <v>18363</v>
      </c>
      <c r="X2167" t="s">
        <v>18364</v>
      </c>
      <c r="Y2167" t="s">
        <v>6269</v>
      </c>
      <c r="Z2167" s="48" t="str">
        <f t="shared" si="564"/>
        <v>SSA AM-10.121.18.221-Gopi_BTS_1/5-10.121.18.136-Cantonment_B2_3/2</v>
      </c>
      <c r="AA2167" s="48">
        <f t="shared" si="565"/>
        <v>15</v>
      </c>
      <c r="AB2167" s="48">
        <f t="shared" si="566"/>
        <v>24</v>
      </c>
      <c r="AC2167" s="48">
        <f t="shared" si="567"/>
        <v>15</v>
      </c>
      <c r="AD2167" s="48">
        <f t="shared" si="568"/>
        <v>26</v>
      </c>
      <c r="AE2167" s="48" t="str">
        <f t="shared" si="569"/>
        <v>10.121.18.221</v>
      </c>
      <c r="AF2167" s="42" t="str">
        <f t="shared" si="570"/>
        <v>10.121.18.136</v>
      </c>
      <c r="AG2167" s="7" t="str">
        <f t="shared" si="571"/>
        <v>GOPI BTS</v>
      </c>
      <c r="AH2167" s="7" t="str">
        <f t="shared" si="572"/>
        <v>Cantonment</v>
      </c>
      <c r="AI2167" s="7" t="str">
        <f t="shared" si="573"/>
        <v>S1P5</v>
      </c>
      <c r="AJ2167" s="7" t="str">
        <f t="shared" si="574"/>
        <v>S3P2</v>
      </c>
      <c r="AK2167" s="7" t="str">
        <f>IFERROR(VLOOKUP(Z2167,'PASTE-DL-ALARMS'!$Q$10:$W$2200,7,FALSE),"")</f>
        <v/>
      </c>
      <c r="AL2167" s="55" t="str">
        <f>IFERROR(VLOOKUP(Z2167,'PASTE-DL-ALARMS'!$Q$10:$W$2200,3,FALSE),"")</f>
        <v/>
      </c>
      <c r="AM2167" s="7" t="str">
        <f t="shared" si="575"/>
        <v>10.121.18.221_GOPI BTS_S1P5</v>
      </c>
      <c r="AN2167" s="55" t="str">
        <f t="shared" si="576"/>
        <v>10.121.18.136_Cantonment_S3P2</v>
      </c>
      <c r="AO2167" s="72" t="e">
        <f t="shared" ca="1" si="577"/>
        <v>#VALUE!</v>
      </c>
      <c r="AP2167" s="7" t="str">
        <f>IFERROR(VLOOKUP(Z2167,'PASTE-DL-ALARMS'!$Q$10:$Z$2800,8,FALSE),"")</f>
        <v/>
      </c>
    </row>
    <row r="2168" spans="1:42" x14ac:dyDescent="0.25">
      <c r="A2168" s="20"/>
      <c r="B2168" s="20"/>
      <c r="C2168" s="20" t="str">
        <f>IF(D2168="Critical",MAX($C$8:C2167)+1,"")</f>
        <v/>
      </c>
      <c r="D2168" s="20" t="str">
        <f t="shared" si="561"/>
        <v>-</v>
      </c>
      <c r="E2168" s="20" t="str">
        <f>VLOOKUP('PASTE-DOWN-DL'!F2168,'SSA-CODE'!$D$4:$E$56,2,FALSE)</f>
        <v>WTR AM</v>
      </c>
      <c r="F2168" s="48" t="str">
        <f t="shared" si="562"/>
        <v>WTR AM</v>
      </c>
      <c r="G2168" s="48" t="str">
        <f t="shared" si="563"/>
        <v xml:space="preserve">	WTR AM</v>
      </c>
      <c r="H2168" s="20">
        <v>2159</v>
      </c>
      <c r="I2168" t="s">
        <v>18365</v>
      </c>
      <c r="J2168" t="s">
        <v>6260</v>
      </c>
      <c r="K2168" t="s">
        <v>6261</v>
      </c>
      <c r="L2168" t="s">
        <v>6262</v>
      </c>
      <c r="M2168" t="s">
        <v>6263</v>
      </c>
      <c r="N2168" t="s">
        <v>18366</v>
      </c>
      <c r="O2168" t="s">
        <v>18367</v>
      </c>
      <c r="P2168" t="s">
        <v>6266</v>
      </c>
      <c r="Q2168" t="s">
        <v>6408</v>
      </c>
      <c r="R2168" t="s">
        <v>6378</v>
      </c>
      <c r="S2168" t="s">
        <v>18368</v>
      </c>
      <c r="T2168" t="s">
        <v>6304</v>
      </c>
      <c r="U2168" t="s">
        <v>6569</v>
      </c>
      <c r="V2168" t="s">
        <v>6271</v>
      </c>
      <c r="W2168" t="s">
        <v>18369</v>
      </c>
      <c r="X2168" t="s">
        <v>18370</v>
      </c>
      <c r="Y2168" t="s">
        <v>6269</v>
      </c>
      <c r="Z2168" s="48" t="str">
        <f t="shared" si="564"/>
        <v>WTR AM-10.121.98.10-SAMI_TN705B_S3P1-10.121.15.194-Radhanpur_TN725B_S6P1</v>
      </c>
      <c r="AA2168" s="48">
        <f t="shared" si="565"/>
        <v>15</v>
      </c>
      <c r="AB2168" s="48">
        <f t="shared" si="566"/>
        <v>25</v>
      </c>
      <c r="AC2168" s="48">
        <f t="shared" si="567"/>
        <v>14</v>
      </c>
      <c r="AD2168" s="48">
        <f t="shared" si="568"/>
        <v>19</v>
      </c>
      <c r="AE2168" s="48" t="str">
        <f t="shared" si="569"/>
        <v>10.121.15.194</v>
      </c>
      <c r="AF2168" s="42" t="str">
        <f t="shared" si="570"/>
        <v>10.121.98.10</v>
      </c>
      <c r="AG2168" s="7" t="str">
        <f t="shared" si="571"/>
        <v>Radhanpur</v>
      </c>
      <c r="AH2168" s="7" t="str">
        <f t="shared" si="572"/>
        <v>SAMI</v>
      </c>
      <c r="AI2168" s="7" t="str">
        <f t="shared" si="573"/>
        <v>S6P1</v>
      </c>
      <c r="AJ2168" s="7" t="str">
        <f t="shared" si="574"/>
        <v>S3P1</v>
      </c>
      <c r="AK2168" s="7" t="str">
        <f>IFERROR(VLOOKUP(Z2168,'PASTE-DL-ALARMS'!$Q$10:$W$2200,7,FALSE),"")</f>
        <v/>
      </c>
      <c r="AL2168" s="55" t="str">
        <f>IFERROR(VLOOKUP(Z2168,'PASTE-DL-ALARMS'!$Q$10:$W$2200,3,FALSE),"")</f>
        <v/>
      </c>
      <c r="AM2168" s="7" t="str">
        <f t="shared" si="575"/>
        <v>10.121.15.194_Radhanpur_S6P1</v>
      </c>
      <c r="AN2168" s="55" t="str">
        <f t="shared" si="576"/>
        <v>10.121.98.10_SAMI_S3P1</v>
      </c>
      <c r="AO2168" s="72" t="e">
        <f t="shared" ca="1" si="577"/>
        <v>#VALUE!</v>
      </c>
      <c r="AP2168" s="7" t="str">
        <f>IFERROR(VLOOKUP(Z2168,'PASTE-DL-ALARMS'!$Q$10:$Z$2800,8,FALSE),"")</f>
        <v/>
      </c>
    </row>
    <row r="2169" spans="1:42" x14ac:dyDescent="0.25">
      <c r="A2169" s="20"/>
      <c r="B2169" s="20"/>
      <c r="C2169" s="20" t="str">
        <f>IF(D2169="Critical",MAX($C$8:C2168)+1,"")</f>
        <v/>
      </c>
      <c r="D2169" s="20" t="str">
        <f t="shared" si="561"/>
        <v>-</v>
      </c>
      <c r="E2169" s="20" t="str">
        <f>VLOOKUP('PASTE-DOWN-DL'!F2169,'SSA-CODE'!$D$4:$E$56,2,FALSE)</f>
        <v>BUJ</v>
      </c>
      <c r="F2169" s="48" t="str">
        <f t="shared" si="562"/>
        <v>SSA BUJ</v>
      </c>
      <c r="G2169" s="48" t="str">
        <f t="shared" si="563"/>
        <v xml:space="preserve">	SSA BUJ</v>
      </c>
      <c r="H2169" s="20">
        <v>2160</v>
      </c>
      <c r="I2169" t="s">
        <v>18371</v>
      </c>
      <c r="J2169" t="s">
        <v>6260</v>
      </c>
      <c r="K2169" t="s">
        <v>6275</v>
      </c>
      <c r="L2169" t="s">
        <v>6262</v>
      </c>
      <c r="M2169" t="s">
        <v>6263</v>
      </c>
      <c r="N2169" t="s">
        <v>18372</v>
      </c>
      <c r="O2169" t="s">
        <v>18373</v>
      </c>
      <c r="P2169" t="s">
        <v>6266</v>
      </c>
      <c r="Q2169" t="s">
        <v>6643</v>
      </c>
      <c r="R2169" t="s">
        <v>6279</v>
      </c>
      <c r="S2169" t="s">
        <v>18374</v>
      </c>
      <c r="T2169" t="s">
        <v>6770</v>
      </c>
      <c r="U2169" t="s">
        <v>18374</v>
      </c>
      <c r="V2169" t="s">
        <v>6271</v>
      </c>
      <c r="W2169" t="s">
        <v>18375</v>
      </c>
      <c r="X2169" t="s">
        <v>18376</v>
      </c>
      <c r="Y2169" t="s">
        <v>18377</v>
      </c>
      <c r="Z2169" s="48" t="str">
        <f t="shared" si="564"/>
        <v>SSA BUJ-10.121.96.184-Airforce Bhuj B1_3/3-10.121.24.68-GIDC BHUJ B1_3/5</v>
      </c>
      <c r="AA2169" s="48">
        <f t="shared" si="565"/>
        <v>15</v>
      </c>
      <c r="AB2169" s="48">
        <f t="shared" si="566"/>
        <v>29</v>
      </c>
      <c r="AC2169" s="48">
        <f t="shared" si="567"/>
        <v>14</v>
      </c>
      <c r="AD2169" s="48">
        <f t="shared" si="568"/>
        <v>24</v>
      </c>
      <c r="AE2169" s="48" t="str">
        <f t="shared" si="569"/>
        <v>10.121.96.184</v>
      </c>
      <c r="AF2169" s="42" t="str">
        <f t="shared" si="570"/>
        <v>10.121.24.68</v>
      </c>
      <c r="AG2169" s="7" t="str">
        <f t="shared" si="571"/>
        <v>AIRFORCE BHUJ</v>
      </c>
      <c r="AH2169" s="7" t="str">
        <f t="shared" si="572"/>
        <v>GIDC BHUJ</v>
      </c>
      <c r="AI2169" s="7" t="str">
        <f t="shared" si="573"/>
        <v>S3P3</v>
      </c>
      <c r="AJ2169" s="7" t="str">
        <f t="shared" si="574"/>
        <v>S3P5</v>
      </c>
      <c r="AK2169" s="7" t="str">
        <f>IFERROR(VLOOKUP(Z2169,'PASTE-DL-ALARMS'!$Q$10:$W$2200,7,FALSE),"")</f>
        <v/>
      </c>
      <c r="AL2169" s="55" t="str">
        <f>IFERROR(VLOOKUP(Z2169,'PASTE-DL-ALARMS'!$Q$10:$W$2200,3,FALSE),"")</f>
        <v/>
      </c>
      <c r="AM2169" s="7" t="str">
        <f t="shared" si="575"/>
        <v>10.121.96.184_AIRFORCE BHUJ_S3P3</v>
      </c>
      <c r="AN2169" s="55" t="str">
        <f t="shared" si="576"/>
        <v>10.121.24.68_GIDC BHUJ_S3P5</v>
      </c>
      <c r="AO2169" s="72" t="e">
        <f t="shared" ca="1" si="577"/>
        <v>#VALUE!</v>
      </c>
      <c r="AP2169" s="7" t="str">
        <f>IFERROR(VLOOKUP(Z2169,'PASTE-DL-ALARMS'!$Q$10:$Z$2800,8,FALSE),"")</f>
        <v/>
      </c>
    </row>
    <row r="2170" spans="1:42" x14ac:dyDescent="0.25">
      <c r="A2170" s="20"/>
      <c r="B2170" s="20"/>
      <c r="C2170" s="20" t="str">
        <f>IF(D2170="Critical",MAX($C$8:C2169)+1,"")</f>
        <v/>
      </c>
      <c r="D2170" s="20" t="str">
        <f t="shared" si="561"/>
        <v>-</v>
      </c>
      <c r="E2170" s="20" t="str">
        <f>VLOOKUP('PASTE-DOWN-DL'!F2170,'SSA-CODE'!$D$4:$E$56,2,FALSE)</f>
        <v>AMR</v>
      </c>
      <c r="F2170" s="48" t="str">
        <f t="shared" si="562"/>
        <v>SSA AMR</v>
      </c>
      <c r="G2170" s="48" t="str">
        <f t="shared" si="563"/>
        <v xml:space="preserve">	SSA AMR</v>
      </c>
      <c r="H2170" s="20">
        <v>2161</v>
      </c>
      <c r="I2170" t="s">
        <v>18378</v>
      </c>
      <c r="J2170" t="s">
        <v>6260</v>
      </c>
      <c r="K2170" t="s">
        <v>6261</v>
      </c>
      <c r="L2170" t="s">
        <v>6262</v>
      </c>
      <c r="M2170" t="s">
        <v>6263</v>
      </c>
      <c r="N2170" t="s">
        <v>18379</v>
      </c>
      <c r="O2170" t="s">
        <v>18380</v>
      </c>
      <c r="P2170" t="s">
        <v>6266</v>
      </c>
      <c r="Q2170" t="s">
        <v>7364</v>
      </c>
      <c r="R2170" t="s">
        <v>7559</v>
      </c>
      <c r="S2170" t="s">
        <v>6269</v>
      </c>
      <c r="T2170" t="s">
        <v>7155</v>
      </c>
      <c r="U2170" t="s">
        <v>6269</v>
      </c>
      <c r="V2170" t="s">
        <v>6271</v>
      </c>
      <c r="W2170" t="s">
        <v>18381</v>
      </c>
      <c r="X2170" t="s">
        <v>18382</v>
      </c>
      <c r="Y2170" t="s">
        <v>6269</v>
      </c>
      <c r="Z2170" s="48" t="str">
        <f t="shared" si="564"/>
        <v>SSA AMR-10.121.96.4-RAJULA_PH2_6/1-10.121.96.54-JND_4/1</v>
      </c>
      <c r="AA2170" s="48">
        <f t="shared" si="565"/>
        <v>13</v>
      </c>
      <c r="AB2170" s="48">
        <f t="shared" si="566"/>
        <v>20</v>
      </c>
      <c r="AC2170" s="48">
        <f t="shared" si="567"/>
        <v>14</v>
      </c>
      <c r="AD2170" s="48">
        <f t="shared" si="568"/>
        <v>20</v>
      </c>
      <c r="AE2170" s="48" t="str">
        <f t="shared" si="569"/>
        <v>10.121.96.4</v>
      </c>
      <c r="AF2170" s="42" t="str">
        <f t="shared" si="570"/>
        <v>10.121.96.54</v>
      </c>
      <c r="AG2170" s="7" t="str">
        <f t="shared" si="571"/>
        <v>RAJULA</v>
      </c>
      <c r="AH2170" s="7" t="str">
        <f t="shared" si="572"/>
        <v>TIMBI</v>
      </c>
      <c r="AI2170" s="7" t="str">
        <f t="shared" si="573"/>
        <v>S6P1</v>
      </c>
      <c r="AJ2170" s="7" t="str">
        <f t="shared" si="574"/>
        <v>S4P1</v>
      </c>
      <c r="AK2170" s="7" t="str">
        <f>IFERROR(VLOOKUP(Z2170,'PASTE-DL-ALARMS'!$Q$10:$W$2200,7,FALSE),"")</f>
        <v/>
      </c>
      <c r="AL2170" s="55" t="str">
        <f>IFERROR(VLOOKUP(Z2170,'PASTE-DL-ALARMS'!$Q$10:$W$2200,3,FALSE),"")</f>
        <v/>
      </c>
      <c r="AM2170" s="7" t="str">
        <f t="shared" si="575"/>
        <v>10.121.96.4_RAJULA_S6P1</v>
      </c>
      <c r="AN2170" s="55" t="str">
        <f t="shared" si="576"/>
        <v>10.121.96.54_TIMBI_S4P1</v>
      </c>
      <c r="AO2170" s="72" t="e">
        <f t="shared" ca="1" si="577"/>
        <v>#VALUE!</v>
      </c>
      <c r="AP2170" s="7" t="str">
        <f>IFERROR(VLOOKUP(Z2170,'PASTE-DL-ALARMS'!$Q$10:$Z$2800,8,FALSE),"")</f>
        <v/>
      </c>
    </row>
    <row r="2171" spans="1:42" x14ac:dyDescent="0.25">
      <c r="A2171" s="20"/>
      <c r="B2171" s="20"/>
      <c r="C2171" s="20" t="str">
        <f>IF(D2171="Critical",MAX($C$8:C2170)+1,"")</f>
        <v/>
      </c>
      <c r="D2171" s="20" t="str">
        <f t="shared" si="561"/>
        <v>-</v>
      </c>
      <c r="E2171" s="20" t="str">
        <f>VLOOKUP('PASTE-DOWN-DL'!F2171,'SSA-CODE'!$D$4:$E$56,2,FALSE)</f>
        <v>SRT</v>
      </c>
      <c r="F2171" s="48" t="str">
        <f t="shared" si="562"/>
        <v>SSA SR</v>
      </c>
      <c r="G2171" s="48" t="str">
        <f t="shared" si="563"/>
        <v xml:space="preserve">	SSA SR</v>
      </c>
      <c r="H2171" s="20">
        <v>2162</v>
      </c>
      <c r="I2171" t="s">
        <v>18383</v>
      </c>
      <c r="J2171" t="s">
        <v>6260</v>
      </c>
      <c r="K2171" t="s">
        <v>6275</v>
      </c>
      <c r="L2171" t="s">
        <v>6262</v>
      </c>
      <c r="M2171" t="s">
        <v>6263</v>
      </c>
      <c r="N2171" t="s">
        <v>18384</v>
      </c>
      <c r="O2171" t="s">
        <v>18385</v>
      </c>
      <c r="P2171" t="s">
        <v>6266</v>
      </c>
      <c r="Q2171" t="s">
        <v>7559</v>
      </c>
      <c r="R2171" t="s">
        <v>6279</v>
      </c>
      <c r="S2171" t="s">
        <v>18386</v>
      </c>
      <c r="T2171" t="s">
        <v>6500</v>
      </c>
      <c r="U2171" t="s">
        <v>7040</v>
      </c>
      <c r="V2171" t="s">
        <v>6271</v>
      </c>
      <c r="W2171" t="s">
        <v>18387</v>
      </c>
      <c r="X2171" t="s">
        <v>6488</v>
      </c>
      <c r="Y2171" t="s">
        <v>6269</v>
      </c>
      <c r="Z2171" s="48" t="str">
        <f t="shared" si="564"/>
        <v>SSA SR-10.121.99.203-ONGC Plant B1_4/2-10.121.19.198-VIBRANT B1_4/2</v>
      </c>
      <c r="AA2171" s="48">
        <f t="shared" si="565"/>
        <v>15</v>
      </c>
      <c r="AB2171" s="48">
        <f t="shared" si="566"/>
        <v>26</v>
      </c>
      <c r="AC2171" s="48">
        <f t="shared" si="567"/>
        <v>15</v>
      </c>
      <c r="AD2171" s="48">
        <f t="shared" si="568"/>
        <v>24</v>
      </c>
      <c r="AE2171" s="48" t="str">
        <f t="shared" si="569"/>
        <v>10.121.99.203</v>
      </c>
      <c r="AF2171" s="42" t="str">
        <f t="shared" si="570"/>
        <v>10.121.19.198</v>
      </c>
      <c r="AG2171" s="7" t="str">
        <f t="shared" si="571"/>
        <v>ONGC Plant</v>
      </c>
      <c r="AH2171" s="7" t="str">
        <f t="shared" si="572"/>
        <v xml:space="preserve">VIBRANT </v>
      </c>
      <c r="AI2171" s="7" t="str">
        <f t="shared" si="573"/>
        <v>S4P2</v>
      </c>
      <c r="AJ2171" s="7" t="str">
        <f t="shared" si="574"/>
        <v>S4P2</v>
      </c>
      <c r="AK2171" s="7" t="str">
        <f>IFERROR(VLOOKUP(Z2171,'PASTE-DL-ALARMS'!$Q$10:$W$2200,7,FALSE),"")</f>
        <v/>
      </c>
      <c r="AL2171" s="55" t="str">
        <f>IFERROR(VLOOKUP(Z2171,'PASTE-DL-ALARMS'!$Q$10:$W$2200,3,FALSE),"")</f>
        <v/>
      </c>
      <c r="AM2171" s="7" t="str">
        <f t="shared" si="575"/>
        <v>10.121.99.203_ONGC Plant_S4P2</v>
      </c>
      <c r="AN2171" s="55" t="str">
        <f t="shared" si="576"/>
        <v>10.121.19.198_VIBRANT _S4P2</v>
      </c>
      <c r="AO2171" s="72" t="e">
        <f t="shared" ca="1" si="577"/>
        <v>#VALUE!</v>
      </c>
      <c r="AP2171" s="7" t="str">
        <f>IFERROR(VLOOKUP(Z2171,'PASTE-DL-ALARMS'!$Q$10:$Z$2800,8,FALSE),"")</f>
        <v/>
      </c>
    </row>
    <row r="2172" spans="1:42" x14ac:dyDescent="0.25">
      <c r="A2172" s="20"/>
      <c r="B2172" s="20"/>
      <c r="C2172" s="20" t="str">
        <f>IF(D2172="Critical",MAX($C$8:C2171)+1,"")</f>
        <v/>
      </c>
      <c r="D2172" s="20" t="str">
        <f t="shared" si="561"/>
        <v>-</v>
      </c>
      <c r="E2172" s="20" t="str">
        <f>VLOOKUP('PASTE-DOWN-DL'!F2172,'SSA-CODE'!$D$4:$E$56,2,FALSE)</f>
        <v>WTR AM</v>
      </c>
      <c r="F2172" s="48" t="str">
        <f t="shared" si="562"/>
        <v>WTR AM</v>
      </c>
      <c r="G2172" s="48" t="str">
        <f t="shared" si="563"/>
        <v xml:space="preserve">	WTR AM</v>
      </c>
      <c r="H2172" s="20">
        <v>2163</v>
      </c>
      <c r="I2172" t="s">
        <v>18388</v>
      </c>
      <c r="J2172" t="s">
        <v>6260</v>
      </c>
      <c r="K2172" t="s">
        <v>6261</v>
      </c>
      <c r="L2172" t="s">
        <v>6262</v>
      </c>
      <c r="M2172" t="s">
        <v>6263</v>
      </c>
      <c r="N2172" t="s">
        <v>18389</v>
      </c>
      <c r="O2172" t="s">
        <v>18390</v>
      </c>
      <c r="P2172" t="s">
        <v>6266</v>
      </c>
      <c r="Q2172" t="s">
        <v>7722</v>
      </c>
      <c r="R2172" t="s">
        <v>7018</v>
      </c>
      <c r="S2172" t="s">
        <v>6269</v>
      </c>
      <c r="T2172" t="s">
        <v>6559</v>
      </c>
      <c r="U2172" t="s">
        <v>6269</v>
      </c>
      <c r="V2172" t="s">
        <v>6271</v>
      </c>
      <c r="W2172" t="s">
        <v>18391</v>
      </c>
      <c r="X2172" t="s">
        <v>18392</v>
      </c>
      <c r="Y2172" t="s">
        <v>6269</v>
      </c>
      <c r="Z2172" s="48" t="str">
        <f t="shared" si="564"/>
        <v>WTR AM-10.121.16.197-TN705B_Malpur (B1)\S3P1-10.121.16.198-MODASA\S4P1</v>
      </c>
      <c r="AA2172" s="48">
        <f t="shared" si="565"/>
        <v>15</v>
      </c>
      <c r="AB2172" s="48">
        <f t="shared" si="566"/>
        <v>22</v>
      </c>
      <c r="AC2172" s="48">
        <f t="shared" si="567"/>
        <v>15</v>
      </c>
      <c r="AD2172" s="48">
        <f t="shared" si="568"/>
        <v>22</v>
      </c>
      <c r="AE2172" s="48" t="str">
        <f t="shared" si="569"/>
        <v>10.121.16.197</v>
      </c>
      <c r="AF2172" s="42" t="str">
        <f t="shared" si="570"/>
        <v>10.121.16.198</v>
      </c>
      <c r="AG2172" s="7" t="str">
        <f t="shared" si="571"/>
        <v>Malpur</v>
      </c>
      <c r="AH2172" s="7" t="str">
        <f t="shared" si="572"/>
        <v>Modasa</v>
      </c>
      <c r="AI2172" s="7" t="str">
        <f t="shared" si="573"/>
        <v>S3P1</v>
      </c>
      <c r="AJ2172" s="7" t="str">
        <f t="shared" si="574"/>
        <v>S4P1</v>
      </c>
      <c r="AK2172" s="7" t="str">
        <f>IFERROR(VLOOKUP(Z2172,'PASTE-DL-ALARMS'!$Q$10:$W$2200,7,FALSE),"")</f>
        <v/>
      </c>
      <c r="AL2172" s="55" t="str">
        <f>IFERROR(VLOOKUP(Z2172,'PASTE-DL-ALARMS'!$Q$10:$W$2200,3,FALSE),"")</f>
        <v/>
      </c>
      <c r="AM2172" s="7" t="str">
        <f t="shared" si="575"/>
        <v>10.121.16.197_Malpur_S3P1</v>
      </c>
      <c r="AN2172" s="55" t="str">
        <f t="shared" si="576"/>
        <v>10.121.16.198_Modasa_S4P1</v>
      </c>
      <c r="AO2172" s="72" t="e">
        <f t="shared" ca="1" si="577"/>
        <v>#VALUE!</v>
      </c>
      <c r="AP2172" s="7" t="str">
        <f>IFERROR(VLOOKUP(Z2172,'PASTE-DL-ALARMS'!$Q$10:$Z$2800,8,FALSE),"")</f>
        <v/>
      </c>
    </row>
    <row r="2173" spans="1:42" x14ac:dyDescent="0.25">
      <c r="A2173" s="20"/>
      <c r="B2173" s="20"/>
      <c r="C2173" s="20" t="str">
        <f>IF(D2173="Critical",MAX($C$8:C2172)+1,"")</f>
        <v/>
      </c>
      <c r="D2173" s="20" t="str">
        <f t="shared" si="561"/>
        <v>-</v>
      </c>
      <c r="E2173" s="20" t="str">
        <f>VLOOKUP('PASTE-DOWN-DL'!F2173,'SSA-CODE'!$D$4:$E$56,2,FALSE)</f>
        <v>WTR RJ</v>
      </c>
      <c r="F2173" s="48" t="str">
        <f t="shared" si="562"/>
        <v>WTR RJ</v>
      </c>
      <c r="G2173" s="48" t="str">
        <f t="shared" si="563"/>
        <v xml:space="preserve">	WTR RJ</v>
      </c>
      <c r="H2173" s="20">
        <v>2164</v>
      </c>
      <c r="I2173" t="s">
        <v>18393</v>
      </c>
      <c r="J2173" t="s">
        <v>6466</v>
      </c>
      <c r="K2173" t="s">
        <v>6275</v>
      </c>
      <c r="L2173" t="s">
        <v>6262</v>
      </c>
      <c r="M2173" t="s">
        <v>6263</v>
      </c>
      <c r="N2173" t="s">
        <v>18394</v>
      </c>
      <c r="O2173" t="s">
        <v>18395</v>
      </c>
      <c r="P2173" t="s">
        <v>6266</v>
      </c>
      <c r="Q2173" t="s">
        <v>6507</v>
      </c>
      <c r="R2173" t="s">
        <v>6401</v>
      </c>
      <c r="S2173" t="s">
        <v>6269</v>
      </c>
      <c r="T2173" t="s">
        <v>6693</v>
      </c>
      <c r="U2173" t="s">
        <v>6269</v>
      </c>
      <c r="V2173" t="s">
        <v>6271</v>
      </c>
      <c r="W2173" t="s">
        <v>18396</v>
      </c>
      <c r="X2173" t="s">
        <v>18397</v>
      </c>
      <c r="Y2173" t="s">
        <v>6269</v>
      </c>
      <c r="Z2173" s="48" t="str">
        <f t="shared" si="564"/>
        <v>WTR RJ-10.121.17.135-RJKT KR2 GNE_3/10-10.121.17.136-RKJT_3/10</v>
      </c>
      <c r="AA2173" s="48">
        <f t="shared" si="565"/>
        <v>14</v>
      </c>
      <c r="AB2173" s="48">
        <f t="shared" si="566"/>
        <v>25</v>
      </c>
      <c r="AC2173" s="48">
        <f t="shared" si="567"/>
        <v>14</v>
      </c>
      <c r="AD2173" s="48">
        <f t="shared" si="568"/>
        <v>21</v>
      </c>
      <c r="AE2173" s="48" t="str">
        <f t="shared" si="569"/>
        <v>10.121.17.25</v>
      </c>
      <c r="AF2173" s="42" t="str">
        <f t="shared" si="570"/>
        <v>10.121.17.26</v>
      </c>
      <c r="AG2173" s="7" t="str">
        <f t="shared" si="571"/>
        <v>RAJKOT KR2</v>
      </c>
      <c r="AH2173" s="7" t="str">
        <f t="shared" si="572"/>
        <v>RAJKOT</v>
      </c>
      <c r="AI2173" s="7" t="str">
        <f t="shared" si="573"/>
        <v>S3P10</v>
      </c>
      <c r="AJ2173" s="7" t="str">
        <f t="shared" si="574"/>
        <v>S3P10</v>
      </c>
      <c r="AK2173" s="7" t="str">
        <f>IFERROR(VLOOKUP(Z2173,'PASTE-DL-ALARMS'!$Q$10:$W$2200,7,FALSE),"")</f>
        <v/>
      </c>
      <c r="AL2173" s="55" t="str">
        <f>IFERROR(VLOOKUP(Z2173,'PASTE-DL-ALARMS'!$Q$10:$W$2200,3,FALSE),"")</f>
        <v/>
      </c>
      <c r="AM2173" s="7" t="str">
        <f t="shared" si="575"/>
        <v>10.121.17.25_RAJKOT KR2_S3P10</v>
      </c>
      <c r="AN2173" s="55" t="str">
        <f t="shared" si="576"/>
        <v>10.121.17.26_RAJKOT_S3P10</v>
      </c>
      <c r="AO2173" s="72" t="e">
        <f t="shared" ca="1" si="577"/>
        <v>#VALUE!</v>
      </c>
      <c r="AP2173" s="7" t="str">
        <f>IFERROR(VLOOKUP(Z2173,'PASTE-DL-ALARMS'!$Q$10:$Z$2800,8,FALSE),"")</f>
        <v/>
      </c>
    </row>
    <row r="2174" spans="1:42" x14ac:dyDescent="0.25">
      <c r="A2174" s="20"/>
      <c r="B2174" s="20"/>
      <c r="C2174" s="20" t="str">
        <f>IF(D2174="Critical",MAX($C$8:C2173)+1,"")</f>
        <v/>
      </c>
      <c r="D2174" s="20" t="str">
        <f t="shared" si="561"/>
        <v>-</v>
      </c>
      <c r="E2174" s="20" t="str">
        <f>VLOOKUP('PASTE-DOWN-DL'!F2174,'SSA-CODE'!$D$4:$E$56,2,FALSE)</f>
        <v>JND</v>
      </c>
      <c r="F2174" s="48" t="str">
        <f t="shared" si="562"/>
        <v>SSA JND</v>
      </c>
      <c r="G2174" s="48" t="str">
        <f t="shared" si="563"/>
        <v xml:space="preserve">	SSA JND</v>
      </c>
      <c r="H2174" s="20">
        <v>2165</v>
      </c>
      <c r="I2174" t="s">
        <v>18398</v>
      </c>
      <c r="J2174" t="s">
        <v>6466</v>
      </c>
      <c r="K2174" t="s">
        <v>6275</v>
      </c>
      <c r="L2174" t="s">
        <v>6262</v>
      </c>
      <c r="M2174" t="s">
        <v>6263</v>
      </c>
      <c r="N2174" t="s">
        <v>18399</v>
      </c>
      <c r="O2174" t="s">
        <v>18400</v>
      </c>
      <c r="P2174" t="s">
        <v>6266</v>
      </c>
      <c r="Q2174" t="s">
        <v>8333</v>
      </c>
      <c r="R2174" t="s">
        <v>6279</v>
      </c>
      <c r="S2174" t="s">
        <v>12857</v>
      </c>
      <c r="T2174" t="s">
        <v>6770</v>
      </c>
      <c r="U2174" t="s">
        <v>12857</v>
      </c>
      <c r="V2174" t="s">
        <v>6271</v>
      </c>
      <c r="W2174" t="s">
        <v>18401</v>
      </c>
      <c r="X2174" t="s">
        <v>6488</v>
      </c>
      <c r="Y2174" t="s">
        <v>6269</v>
      </c>
      <c r="Z2174" s="48" t="str">
        <f t="shared" si="564"/>
        <v>SSA JND-10.121.97.193-JUNAGADH-JR2 B2_4/9-10.121.24.1-Jawahaar-RD-TE(GNE) B2_4/9</v>
      </c>
      <c r="AA2174" s="48">
        <f t="shared" si="565"/>
        <v>15</v>
      </c>
      <c r="AB2174" s="48">
        <f t="shared" si="566"/>
        <v>28</v>
      </c>
      <c r="AC2174" s="48">
        <f t="shared" si="567"/>
        <v>13</v>
      </c>
      <c r="AD2174" s="48">
        <f t="shared" si="568"/>
        <v>33</v>
      </c>
      <c r="AE2174" s="48" t="str">
        <f t="shared" si="569"/>
        <v>10.121.97.193</v>
      </c>
      <c r="AF2174" s="42" t="str">
        <f t="shared" si="570"/>
        <v>10.121.24.1</v>
      </c>
      <c r="AG2174" s="7" t="str">
        <f t="shared" si="571"/>
        <v>JUNAGADH JR2</v>
      </c>
      <c r="AH2174" s="7" t="str">
        <f t="shared" si="572"/>
        <v>Jawahaar RD TE(GNE)</v>
      </c>
      <c r="AI2174" s="7" t="str">
        <f t="shared" si="573"/>
        <v>S4P9</v>
      </c>
      <c r="AJ2174" s="7" t="str">
        <f t="shared" si="574"/>
        <v>S4P9</v>
      </c>
      <c r="AK2174" s="7" t="str">
        <f>IFERROR(VLOOKUP(Z2174,'PASTE-DL-ALARMS'!$Q$10:$W$2200,7,FALSE),"")</f>
        <v/>
      </c>
      <c r="AL2174" s="55" t="str">
        <f>IFERROR(VLOOKUP(Z2174,'PASTE-DL-ALARMS'!$Q$10:$W$2200,3,FALSE),"")</f>
        <v/>
      </c>
      <c r="AM2174" s="7" t="str">
        <f t="shared" si="575"/>
        <v>10.121.97.193_JUNAGADH JR2_S4P9</v>
      </c>
      <c r="AN2174" s="55" t="str">
        <f t="shared" si="576"/>
        <v>10.121.24.1_Jawahaar RD TE(GNE)_S4P9</v>
      </c>
      <c r="AO2174" s="72" t="e">
        <f t="shared" ca="1" si="577"/>
        <v>#VALUE!</v>
      </c>
      <c r="AP2174" s="7" t="str">
        <f>IFERROR(VLOOKUP(Z2174,'PASTE-DL-ALARMS'!$Q$10:$Z$2800,8,FALSE),"")</f>
        <v/>
      </c>
    </row>
    <row r="2175" spans="1:42" x14ac:dyDescent="0.25">
      <c r="A2175" s="20"/>
      <c r="B2175" s="20"/>
      <c r="C2175" s="20" t="str">
        <f>IF(D2175="Critical",MAX($C$8:C2174)+1,"")</f>
        <v/>
      </c>
      <c r="D2175" s="20" t="str">
        <f t="shared" si="561"/>
        <v>-</v>
      </c>
      <c r="E2175" s="20" t="str">
        <f>VLOOKUP('PASTE-DOWN-DL'!F2175,'SSA-CODE'!$D$4:$E$56,2,FALSE)</f>
        <v>SEN</v>
      </c>
      <c r="F2175" s="48" t="str">
        <f t="shared" si="562"/>
        <v>SSA SEN</v>
      </c>
      <c r="G2175" s="48" t="str">
        <f t="shared" si="563"/>
        <v xml:space="preserve">	SSA SEN</v>
      </c>
      <c r="H2175" s="20">
        <v>2166</v>
      </c>
      <c r="I2175" t="s">
        <v>18402</v>
      </c>
      <c r="J2175" t="s">
        <v>6260</v>
      </c>
      <c r="K2175" t="s">
        <v>6275</v>
      </c>
      <c r="L2175" t="s">
        <v>6262</v>
      </c>
      <c r="M2175" t="s">
        <v>6263</v>
      </c>
      <c r="N2175" t="s">
        <v>18403</v>
      </c>
      <c r="O2175" t="s">
        <v>18404</v>
      </c>
      <c r="P2175" t="s">
        <v>6266</v>
      </c>
      <c r="Q2175" t="s">
        <v>6665</v>
      </c>
      <c r="R2175" t="s">
        <v>6279</v>
      </c>
      <c r="S2175" t="s">
        <v>9926</v>
      </c>
      <c r="T2175" t="s">
        <v>6287</v>
      </c>
      <c r="U2175" t="s">
        <v>9926</v>
      </c>
      <c r="V2175" t="s">
        <v>6271</v>
      </c>
      <c r="W2175" t="s">
        <v>18405</v>
      </c>
      <c r="X2175" t="s">
        <v>6488</v>
      </c>
      <c r="Y2175" t="s">
        <v>6269</v>
      </c>
      <c r="Z2175" s="48" t="str">
        <f t="shared" si="564"/>
        <v>SSA SEN-10.121.99.2-WADHWANS5P4-10.121.17.149-JORAVAMNAGARS1P5</v>
      </c>
      <c r="AA2175" s="48">
        <f t="shared" si="565"/>
        <v>14</v>
      </c>
      <c r="AB2175" s="48">
        <f t="shared" si="566"/>
        <v>26</v>
      </c>
      <c r="AC2175" s="48">
        <f t="shared" si="567"/>
        <v>13</v>
      </c>
      <c r="AD2175" s="48">
        <f t="shared" si="568"/>
        <v>21</v>
      </c>
      <c r="AE2175" s="48" t="str">
        <f t="shared" si="569"/>
        <v>10.121.99.34</v>
      </c>
      <c r="AF2175" s="42" t="str">
        <f t="shared" si="570"/>
        <v>10.121.99.2</v>
      </c>
      <c r="AG2175" s="7" t="str">
        <f t="shared" si="571"/>
        <v>JORAVAMAGAR</v>
      </c>
      <c r="AH2175" s="7" t="str">
        <f t="shared" si="572"/>
        <v>WADHWAN</v>
      </c>
      <c r="AI2175" s="7" t="str">
        <f t="shared" si="573"/>
        <v>S1P5</v>
      </c>
      <c r="AJ2175" s="7" t="str">
        <f t="shared" si="574"/>
        <v>S5P4</v>
      </c>
      <c r="AK2175" s="7" t="str">
        <f>IFERROR(VLOOKUP(Z2175,'PASTE-DL-ALARMS'!$Q$10:$W$2200,7,FALSE),"")</f>
        <v/>
      </c>
      <c r="AL2175" s="55" t="str">
        <f>IFERROR(VLOOKUP(Z2175,'PASTE-DL-ALARMS'!$Q$10:$W$2200,3,FALSE),"")</f>
        <v/>
      </c>
      <c r="AM2175" s="7" t="str">
        <f t="shared" si="575"/>
        <v>10.121.99.34_JORAVAMAGAR_S1P5</v>
      </c>
      <c r="AN2175" s="55" t="str">
        <f t="shared" si="576"/>
        <v>10.121.99.2_WADHWAN_S5P4</v>
      </c>
      <c r="AO2175" s="72" t="e">
        <f t="shared" ca="1" si="577"/>
        <v>#VALUE!</v>
      </c>
      <c r="AP2175" s="7" t="str">
        <f>IFERROR(VLOOKUP(Z2175,'PASTE-DL-ALARMS'!$Q$10:$Z$2800,8,FALSE),"")</f>
        <v/>
      </c>
    </row>
    <row r="2176" spans="1:42" x14ac:dyDescent="0.25">
      <c r="A2176" s="20"/>
      <c r="B2176" s="20"/>
      <c r="C2176" s="20" t="str">
        <f>IF(D2176="Critical",MAX($C$8:C2175)+1,"")</f>
        <v/>
      </c>
      <c r="D2176" s="20" t="str">
        <f t="shared" si="561"/>
        <v>-</v>
      </c>
      <c r="E2176" s="20" t="str">
        <f>VLOOKUP('PASTE-DOWN-DL'!F2176,'SSA-CODE'!$D$4:$E$56,2,FALSE)</f>
        <v>HMR</v>
      </c>
      <c r="F2176" s="48" t="str">
        <f t="shared" si="562"/>
        <v>SSA HMR</v>
      </c>
      <c r="G2176" s="48" t="str">
        <f t="shared" si="563"/>
        <v xml:space="preserve">	SSA HMR</v>
      </c>
      <c r="H2176" s="20">
        <v>2167</v>
      </c>
      <c r="I2176" t="s">
        <v>18406</v>
      </c>
      <c r="J2176" t="s">
        <v>6260</v>
      </c>
      <c r="K2176" t="s">
        <v>6275</v>
      </c>
      <c r="L2176" t="s">
        <v>6262</v>
      </c>
      <c r="M2176" t="s">
        <v>6263</v>
      </c>
      <c r="N2176" t="s">
        <v>18407</v>
      </c>
      <c r="O2176" t="s">
        <v>18408</v>
      </c>
      <c r="P2176" t="s">
        <v>6266</v>
      </c>
      <c r="Q2176" t="s">
        <v>6850</v>
      </c>
      <c r="R2176" t="s">
        <v>6279</v>
      </c>
      <c r="S2176" t="s">
        <v>18409</v>
      </c>
      <c r="T2176" t="s">
        <v>6345</v>
      </c>
      <c r="U2176" t="s">
        <v>18409</v>
      </c>
      <c r="V2176" t="s">
        <v>6271</v>
      </c>
      <c r="W2176" t="s">
        <v>18410</v>
      </c>
      <c r="X2176" t="s">
        <v>18411</v>
      </c>
      <c r="Y2176" t="s">
        <v>6269</v>
      </c>
      <c r="Z2176" s="48" t="str">
        <f t="shared" si="564"/>
        <v>SSA HMR-10.121.97.78-GADKAN_2/5-10.121.15.131-PRANTIJ_3/6</v>
      </c>
      <c r="AA2176" s="48">
        <f t="shared" si="565"/>
        <v>14</v>
      </c>
      <c r="AB2176" s="48">
        <f t="shared" si="566"/>
        <v>24</v>
      </c>
      <c r="AC2176" s="48">
        <f t="shared" si="567"/>
        <v>15</v>
      </c>
      <c r="AD2176" s="48">
        <f t="shared" si="568"/>
        <v>23</v>
      </c>
      <c r="AE2176" s="48" t="str">
        <f t="shared" si="569"/>
        <v>10.121.97.78</v>
      </c>
      <c r="AF2176" s="42" t="str">
        <f t="shared" si="570"/>
        <v>10.121.15.131</v>
      </c>
      <c r="AG2176" s="7" t="str">
        <f t="shared" si="571"/>
        <v>GADKAN EX</v>
      </c>
      <c r="AH2176" s="7" t="str">
        <f t="shared" si="572"/>
        <v>PRANTIJ</v>
      </c>
      <c r="AI2176" s="7" t="str">
        <f t="shared" si="573"/>
        <v>S2P5</v>
      </c>
      <c r="AJ2176" s="7" t="str">
        <f t="shared" si="574"/>
        <v>S3P6</v>
      </c>
      <c r="AK2176" s="7" t="str">
        <f>IFERROR(VLOOKUP(Z2176,'PASTE-DL-ALARMS'!$Q$10:$W$2200,7,FALSE),"")</f>
        <v/>
      </c>
      <c r="AL2176" s="55" t="str">
        <f>IFERROR(VLOOKUP(Z2176,'PASTE-DL-ALARMS'!$Q$10:$W$2200,3,FALSE),"")</f>
        <v/>
      </c>
      <c r="AM2176" s="7" t="str">
        <f t="shared" si="575"/>
        <v>10.121.97.78_GADKAN EX_S2P5</v>
      </c>
      <c r="AN2176" s="55" t="str">
        <f t="shared" si="576"/>
        <v>10.121.15.131_PRANTIJ_S3P6</v>
      </c>
      <c r="AO2176" s="72" t="e">
        <f t="shared" ca="1" si="577"/>
        <v>#VALUE!</v>
      </c>
      <c r="AP2176" s="7" t="str">
        <f>IFERROR(VLOOKUP(Z2176,'PASTE-DL-ALARMS'!$Q$10:$Z$2800,8,FALSE),"")</f>
        <v/>
      </c>
    </row>
    <row r="2177" spans="1:42" x14ac:dyDescent="0.25">
      <c r="A2177" s="20"/>
      <c r="B2177" s="20"/>
      <c r="C2177" s="20" t="str">
        <f>IF(D2177="Critical",MAX($C$8:C2176)+1,"")</f>
        <v/>
      </c>
      <c r="D2177" s="20" t="str">
        <f t="shared" si="561"/>
        <v>-</v>
      </c>
      <c r="E2177" s="20" t="str">
        <f>VLOOKUP('PASTE-DOWN-DL'!F2177,'SSA-CODE'!$D$4:$E$56,2,FALSE)</f>
        <v>WTR AM</v>
      </c>
      <c r="F2177" s="48" t="str">
        <f t="shared" si="562"/>
        <v>WTR AM</v>
      </c>
      <c r="G2177" s="48" t="str">
        <f t="shared" si="563"/>
        <v xml:space="preserve">	WTR AM</v>
      </c>
      <c r="H2177" s="20">
        <v>2168</v>
      </c>
      <c r="I2177" t="s">
        <v>18412</v>
      </c>
      <c r="J2177" t="s">
        <v>6466</v>
      </c>
      <c r="K2177" t="s">
        <v>6275</v>
      </c>
      <c r="L2177" t="s">
        <v>6262</v>
      </c>
      <c r="M2177" t="s">
        <v>6263</v>
      </c>
      <c r="N2177" t="s">
        <v>18413</v>
      </c>
      <c r="O2177" t="s">
        <v>18414</v>
      </c>
      <c r="P2177" t="s">
        <v>6266</v>
      </c>
      <c r="Q2177" t="s">
        <v>6469</v>
      </c>
      <c r="R2177" t="s">
        <v>6279</v>
      </c>
      <c r="S2177" t="s">
        <v>18415</v>
      </c>
      <c r="T2177" t="s">
        <v>6425</v>
      </c>
      <c r="U2177" t="s">
        <v>18416</v>
      </c>
      <c r="V2177" t="s">
        <v>6271</v>
      </c>
      <c r="W2177" t="s">
        <v>18417</v>
      </c>
      <c r="X2177" t="s">
        <v>18418</v>
      </c>
      <c r="Y2177" t="s">
        <v>6269</v>
      </c>
      <c r="Z2177" s="48" t="str">
        <f t="shared" si="564"/>
        <v>WTR AM-10.121.16.200-Himmatnagar 1-10.121.15.130-HIMMATNAGAR 2</v>
      </c>
      <c r="AA2177" s="48">
        <f t="shared" si="565"/>
        <v>15</v>
      </c>
      <c r="AB2177" s="48">
        <f t="shared" si="566"/>
        <v>29</v>
      </c>
      <c r="AC2177" s="48">
        <f t="shared" si="567"/>
        <v>15</v>
      </c>
      <c r="AD2177" s="48">
        <f t="shared" si="568"/>
        <v>29</v>
      </c>
      <c r="AE2177" s="48" t="str">
        <f t="shared" si="569"/>
        <v>10.121.15.130</v>
      </c>
      <c r="AF2177" s="42" t="str">
        <f t="shared" si="570"/>
        <v>10.121.16.200</v>
      </c>
      <c r="AG2177" s="7" t="str">
        <f t="shared" si="571"/>
        <v>HIMMATNAGAR 2</v>
      </c>
      <c r="AH2177" s="7" t="str">
        <f t="shared" si="572"/>
        <v>Himmatnagar 1</v>
      </c>
      <c r="AI2177" s="7" t="str">
        <f t="shared" si="573"/>
        <v>S4P7</v>
      </c>
      <c r="AJ2177" s="7" t="str">
        <f t="shared" si="574"/>
        <v>S3P7</v>
      </c>
      <c r="AK2177" s="7" t="str">
        <f>IFERROR(VLOOKUP(Z2177,'PASTE-DL-ALARMS'!$Q$10:$W$2200,7,FALSE),"")</f>
        <v/>
      </c>
      <c r="AL2177" s="55" t="str">
        <f>IFERROR(VLOOKUP(Z2177,'PASTE-DL-ALARMS'!$Q$10:$W$2200,3,FALSE),"")</f>
        <v/>
      </c>
      <c r="AM2177" s="7" t="str">
        <f t="shared" si="575"/>
        <v>10.121.15.130_HIMMATNAGAR 2_S4P7</v>
      </c>
      <c r="AN2177" s="55" t="str">
        <f t="shared" si="576"/>
        <v>10.121.16.200_Himmatnagar 1_S3P7</v>
      </c>
      <c r="AO2177" s="72" t="e">
        <f t="shared" ca="1" si="577"/>
        <v>#VALUE!</v>
      </c>
      <c r="AP2177" s="7" t="str">
        <f>IFERROR(VLOOKUP(Z2177,'PASTE-DL-ALARMS'!$Q$10:$Z$2800,8,FALSE),"")</f>
        <v/>
      </c>
    </row>
    <row r="2178" spans="1:42" x14ac:dyDescent="0.25">
      <c r="A2178" s="20"/>
      <c r="B2178" s="20"/>
      <c r="C2178" s="20" t="str">
        <f>IF(D2178="Critical",MAX($C$8:C2177)+1,"")</f>
        <v/>
      </c>
      <c r="D2178" s="20" t="str">
        <f t="shared" si="561"/>
        <v>-</v>
      </c>
      <c r="E2178" s="20" t="str">
        <f>VLOOKUP('PASTE-DOWN-DL'!F2178,'SSA-CODE'!$D$4:$E$56,2,FALSE)</f>
        <v>RJT</v>
      </c>
      <c r="F2178" s="48" t="str">
        <f t="shared" si="562"/>
        <v>SSA RJ</v>
      </c>
      <c r="G2178" s="48" t="str">
        <f t="shared" si="563"/>
        <v xml:space="preserve">	SSA RJ</v>
      </c>
      <c r="H2178" s="20">
        <v>2169</v>
      </c>
      <c r="I2178" t="s">
        <v>18419</v>
      </c>
      <c r="J2178" t="s">
        <v>6260</v>
      </c>
      <c r="K2178" t="s">
        <v>6275</v>
      </c>
      <c r="L2178" t="s">
        <v>6262</v>
      </c>
      <c r="M2178" t="s">
        <v>6263</v>
      </c>
      <c r="N2178" t="s">
        <v>18420</v>
      </c>
      <c r="O2178" t="s">
        <v>18421</v>
      </c>
      <c r="P2178" t="s">
        <v>6266</v>
      </c>
      <c r="Q2178" t="s">
        <v>6285</v>
      </c>
      <c r="R2178" t="s">
        <v>6279</v>
      </c>
      <c r="S2178" t="s">
        <v>18422</v>
      </c>
      <c r="T2178" t="s">
        <v>6471</v>
      </c>
      <c r="U2178" t="s">
        <v>7012</v>
      </c>
      <c r="V2178" t="s">
        <v>6271</v>
      </c>
      <c r="W2178" t="s">
        <v>18423</v>
      </c>
      <c r="X2178" t="s">
        <v>18424</v>
      </c>
      <c r="Y2178" t="s">
        <v>6269</v>
      </c>
      <c r="Z2178" s="48" t="str">
        <f t="shared" si="564"/>
        <v>SSA RJ-10.121.17.21-DADVA 2/5-10.121.17.34-KANPAR 1/5</v>
      </c>
      <c r="AA2178" s="48">
        <f t="shared" si="565"/>
        <v>14</v>
      </c>
      <c r="AB2178" s="48">
        <f t="shared" si="566"/>
        <v>20</v>
      </c>
      <c r="AC2178" s="48">
        <f t="shared" si="567"/>
        <v>14</v>
      </c>
      <c r="AD2178" s="48">
        <f t="shared" si="568"/>
        <v>21</v>
      </c>
      <c r="AE2178" s="48" t="str">
        <f t="shared" si="569"/>
        <v>10.121.17.21</v>
      </c>
      <c r="AF2178" s="42" t="str">
        <f t="shared" si="570"/>
        <v>10.121.17.20</v>
      </c>
      <c r="AG2178" s="7" t="str">
        <f t="shared" si="571"/>
        <v>DADVA</v>
      </c>
      <c r="AH2178" s="7" t="str">
        <f t="shared" si="572"/>
        <v>KANPAR</v>
      </c>
      <c r="AI2178" s="7" t="str">
        <f t="shared" si="573"/>
        <v>S2P5</v>
      </c>
      <c r="AJ2178" s="7" t="str">
        <f t="shared" si="574"/>
        <v>S1P5</v>
      </c>
      <c r="AK2178" s="7" t="str">
        <f>IFERROR(VLOOKUP(Z2178,'PASTE-DL-ALARMS'!$Q$10:$W$2200,7,FALSE),"")</f>
        <v/>
      </c>
      <c r="AL2178" s="55" t="str">
        <f>IFERROR(VLOOKUP(Z2178,'PASTE-DL-ALARMS'!$Q$10:$W$2200,3,FALSE),"")</f>
        <v/>
      </c>
      <c r="AM2178" s="7" t="str">
        <f t="shared" si="575"/>
        <v>10.121.17.21_DADVA_S2P5</v>
      </c>
      <c r="AN2178" s="55" t="str">
        <f t="shared" si="576"/>
        <v>10.121.17.20_KANPAR_S1P5</v>
      </c>
      <c r="AO2178" s="72" t="e">
        <f t="shared" ca="1" si="577"/>
        <v>#VALUE!</v>
      </c>
      <c r="AP2178" s="7" t="str">
        <f>IFERROR(VLOOKUP(Z2178,'PASTE-DL-ALARMS'!$Q$10:$Z$2800,8,FALSE),"")</f>
        <v/>
      </c>
    </row>
    <row r="2179" spans="1:42" x14ac:dyDescent="0.25">
      <c r="A2179" s="20"/>
      <c r="B2179" s="20"/>
      <c r="C2179" s="20" t="str">
        <f>IF(D2179="Critical",MAX($C$8:C2178)+1,"")</f>
        <v/>
      </c>
      <c r="D2179" s="20" t="str">
        <f t="shared" si="561"/>
        <v>-</v>
      </c>
      <c r="E2179" s="20" t="str">
        <f>VLOOKUP('PASTE-DOWN-DL'!F2179,'SSA-CODE'!$D$4:$E$56,2,FALSE)</f>
        <v>WTR AM</v>
      </c>
      <c r="F2179" s="48" t="str">
        <f t="shared" si="562"/>
        <v>WTR AM</v>
      </c>
      <c r="G2179" s="48" t="str">
        <f t="shared" si="563"/>
        <v xml:space="preserve">	WTR AM</v>
      </c>
      <c r="H2179" s="20">
        <v>2170</v>
      </c>
      <c r="I2179" t="s">
        <v>18425</v>
      </c>
      <c r="J2179" t="s">
        <v>6466</v>
      </c>
      <c r="K2179" t="s">
        <v>6275</v>
      </c>
      <c r="L2179" t="s">
        <v>6262</v>
      </c>
      <c r="M2179" t="s">
        <v>6263</v>
      </c>
      <c r="N2179" t="s">
        <v>18426</v>
      </c>
      <c r="O2179" t="s">
        <v>18427</v>
      </c>
      <c r="P2179" t="s">
        <v>6266</v>
      </c>
      <c r="Q2179" t="s">
        <v>6735</v>
      </c>
      <c r="R2179" t="s">
        <v>6279</v>
      </c>
      <c r="S2179" t="s">
        <v>9926</v>
      </c>
      <c r="T2179" t="s">
        <v>6313</v>
      </c>
      <c r="U2179" t="s">
        <v>9926</v>
      </c>
      <c r="V2179" t="s">
        <v>6271</v>
      </c>
      <c r="W2179" t="s">
        <v>18428</v>
      </c>
      <c r="X2179" t="s">
        <v>18429</v>
      </c>
      <c r="Y2179" t="s">
        <v>6269</v>
      </c>
      <c r="Z2179" s="48" t="str">
        <f t="shared" si="564"/>
        <v>WTR AM-10.121.15.144-AM BHADRA-10.121.15.134-AM BHADRA 1(GNE)</v>
      </c>
      <c r="AA2179" s="48">
        <f t="shared" si="565"/>
        <v>15</v>
      </c>
      <c r="AB2179" s="48">
        <f t="shared" si="566"/>
        <v>25</v>
      </c>
      <c r="AC2179" s="48">
        <f t="shared" si="567"/>
        <v>15</v>
      </c>
      <c r="AD2179" s="48">
        <f t="shared" si="568"/>
        <v>30</v>
      </c>
      <c r="AE2179" s="48" t="str">
        <f t="shared" si="569"/>
        <v>10.121.15.134</v>
      </c>
      <c r="AF2179" s="42" t="str">
        <f t="shared" si="570"/>
        <v>10.121.15.144</v>
      </c>
      <c r="AG2179" s="7" t="str">
        <f t="shared" si="571"/>
        <v>AM-BHADRA</v>
      </c>
      <c r="AH2179" s="7" t="str">
        <f t="shared" si="572"/>
        <v>AM BHADRA(GNE)</v>
      </c>
      <c r="AI2179" s="7" t="str">
        <f t="shared" si="573"/>
        <v>S4P7</v>
      </c>
      <c r="AJ2179" s="7" t="str">
        <f t="shared" si="574"/>
        <v>S4P7</v>
      </c>
      <c r="AK2179" s="7" t="str">
        <f>IFERROR(VLOOKUP(Z2179,'PASTE-DL-ALARMS'!$Q$10:$W$2200,7,FALSE),"")</f>
        <v/>
      </c>
      <c r="AL2179" s="55" t="str">
        <f>IFERROR(VLOOKUP(Z2179,'PASTE-DL-ALARMS'!$Q$10:$W$2200,3,FALSE),"")</f>
        <v/>
      </c>
      <c r="AM2179" s="7" t="str">
        <f t="shared" si="575"/>
        <v>10.121.15.134_AM-BHADRA_S4P7</v>
      </c>
      <c r="AN2179" s="55" t="str">
        <f t="shared" si="576"/>
        <v>10.121.15.144_AM BHADRA(GNE)_S4P7</v>
      </c>
      <c r="AO2179" s="72" t="e">
        <f t="shared" ca="1" si="577"/>
        <v>#VALUE!</v>
      </c>
      <c r="AP2179" s="7" t="str">
        <f>IFERROR(VLOOKUP(Z2179,'PASTE-DL-ALARMS'!$Q$10:$Z$2800,8,FALSE),"")</f>
        <v/>
      </c>
    </row>
    <row r="2180" spans="1:42" x14ac:dyDescent="0.25">
      <c r="A2180" s="20"/>
      <c r="B2180" s="20"/>
      <c r="C2180" s="20" t="str">
        <f>IF(D2180="Critical",MAX($C$8:C2179)+1,"")</f>
        <v/>
      </c>
      <c r="D2180" s="20" t="str">
        <f t="shared" si="561"/>
        <v>-</v>
      </c>
      <c r="E2180" s="20" t="str">
        <f>VLOOKUP('PASTE-DOWN-DL'!F2180,'SSA-CODE'!$D$4:$E$56,2,FALSE)</f>
        <v>BUJ</v>
      </c>
      <c r="F2180" s="48" t="str">
        <f t="shared" si="562"/>
        <v>SSA BUJ</v>
      </c>
      <c r="G2180" s="48" t="str">
        <f t="shared" si="563"/>
        <v xml:space="preserve">	SSA BUJ</v>
      </c>
      <c r="H2180" s="20">
        <v>2171</v>
      </c>
      <c r="I2180" t="s">
        <v>18430</v>
      </c>
      <c r="J2180" t="s">
        <v>6260</v>
      </c>
      <c r="K2180" t="s">
        <v>6261</v>
      </c>
      <c r="L2180" t="s">
        <v>6262</v>
      </c>
      <c r="M2180" t="s">
        <v>6263</v>
      </c>
      <c r="N2180" t="s">
        <v>18431</v>
      </c>
      <c r="O2180" t="s">
        <v>18432</v>
      </c>
      <c r="P2180" t="s">
        <v>6266</v>
      </c>
      <c r="Q2180" t="s">
        <v>6665</v>
      </c>
      <c r="R2180" t="s">
        <v>6651</v>
      </c>
      <c r="S2180" t="s">
        <v>18433</v>
      </c>
      <c r="T2180" t="s">
        <v>6500</v>
      </c>
      <c r="U2180" t="s">
        <v>6501</v>
      </c>
      <c r="V2180" t="s">
        <v>6271</v>
      </c>
      <c r="W2180" t="s">
        <v>18434</v>
      </c>
      <c r="X2180" t="s">
        <v>6488</v>
      </c>
      <c r="Y2180" t="s">
        <v>6269</v>
      </c>
      <c r="Z2180" s="48" t="str">
        <f t="shared" si="564"/>
        <v>SSA BUJ-10.121.17.68-ANJAR B2_5/1-10.121.17.69-GANDHIDHAM B2_5/1</v>
      </c>
      <c r="AA2180" s="48">
        <f t="shared" si="565"/>
        <v>14</v>
      </c>
      <c r="AB2180" s="48">
        <f t="shared" si="566"/>
        <v>20</v>
      </c>
      <c r="AC2180" s="48">
        <f t="shared" si="567"/>
        <v>14</v>
      </c>
      <c r="AD2180" s="48">
        <f t="shared" si="568"/>
        <v>25</v>
      </c>
      <c r="AE2180" s="48" t="str">
        <f t="shared" si="569"/>
        <v>10.121.17.68</v>
      </c>
      <c r="AF2180" s="42" t="str">
        <f t="shared" si="570"/>
        <v>10.121.17.69</v>
      </c>
      <c r="AG2180" s="7" t="str">
        <f t="shared" si="571"/>
        <v>ANJAR</v>
      </c>
      <c r="AH2180" s="7" t="str">
        <f t="shared" si="572"/>
        <v>GANDHIDHAM</v>
      </c>
      <c r="AI2180" s="7" t="str">
        <f t="shared" si="573"/>
        <v>S5P1</v>
      </c>
      <c r="AJ2180" s="7" t="str">
        <f t="shared" si="574"/>
        <v>S5P1</v>
      </c>
      <c r="AK2180" s="7" t="str">
        <f>IFERROR(VLOOKUP(Z2180,'PASTE-DL-ALARMS'!$Q$10:$W$2200,7,FALSE),"")</f>
        <v/>
      </c>
      <c r="AL2180" s="55" t="str">
        <f>IFERROR(VLOOKUP(Z2180,'PASTE-DL-ALARMS'!$Q$10:$W$2200,3,FALSE),"")</f>
        <v/>
      </c>
      <c r="AM2180" s="7" t="str">
        <f t="shared" si="575"/>
        <v>10.121.17.68_ANJAR_S5P1</v>
      </c>
      <c r="AN2180" s="55" t="str">
        <f t="shared" si="576"/>
        <v>10.121.17.69_GANDHIDHAM_S5P1</v>
      </c>
      <c r="AO2180" s="72" t="e">
        <f t="shared" ca="1" si="577"/>
        <v>#VALUE!</v>
      </c>
      <c r="AP2180" s="7" t="str">
        <f>IFERROR(VLOOKUP(Z2180,'PASTE-DL-ALARMS'!$Q$10:$Z$2800,8,FALSE),"")</f>
        <v/>
      </c>
    </row>
    <row r="2181" spans="1:42" x14ac:dyDescent="0.25">
      <c r="A2181" s="20"/>
      <c r="B2181" s="20"/>
      <c r="C2181" s="20" t="str">
        <f>IF(D2181="Critical",MAX($C$8:C2180)+1,"")</f>
        <v/>
      </c>
      <c r="D2181" s="20" t="str">
        <f t="shared" si="561"/>
        <v>-</v>
      </c>
      <c r="E2181" s="20" t="str">
        <f>VLOOKUP('PASTE-DOWN-DL'!F2181,'SSA-CODE'!$D$4:$E$56,2,FALSE)</f>
        <v>VDA</v>
      </c>
      <c r="F2181" s="48" t="str">
        <f t="shared" si="562"/>
        <v>SSA VDR</v>
      </c>
      <c r="G2181" s="48" t="str">
        <f t="shared" si="563"/>
        <v xml:space="preserve">	SSA VDR</v>
      </c>
      <c r="H2181" s="20">
        <v>2172</v>
      </c>
      <c r="I2181" t="s">
        <v>18435</v>
      </c>
      <c r="J2181" t="s">
        <v>6260</v>
      </c>
      <c r="K2181" t="s">
        <v>6261</v>
      </c>
      <c r="L2181" t="s">
        <v>6262</v>
      </c>
      <c r="M2181" t="s">
        <v>6263</v>
      </c>
      <c r="N2181" t="s">
        <v>18436</v>
      </c>
      <c r="O2181" t="s">
        <v>18437</v>
      </c>
      <c r="P2181" t="s">
        <v>6266</v>
      </c>
      <c r="Q2181" t="s">
        <v>6894</v>
      </c>
      <c r="R2181" t="s">
        <v>6446</v>
      </c>
      <c r="S2181" t="s">
        <v>18438</v>
      </c>
      <c r="T2181" t="s">
        <v>6568</v>
      </c>
      <c r="U2181" t="s">
        <v>16675</v>
      </c>
      <c r="V2181" t="s">
        <v>6271</v>
      </c>
      <c r="W2181" t="s">
        <v>18439</v>
      </c>
      <c r="X2181" t="s">
        <v>18440</v>
      </c>
      <c r="Y2181" t="s">
        <v>6269</v>
      </c>
      <c r="Z2181" s="48" t="str">
        <f t="shared" si="564"/>
        <v>SSA VDR-10.121.99.145-DARJIPURA_PH3-10.121.99.138-GOLDEN CHOUKADI_PH3</v>
      </c>
      <c r="AA2181" s="48">
        <f t="shared" si="565"/>
        <v>15</v>
      </c>
      <c r="AB2181" s="48">
        <f t="shared" si="566"/>
        <v>25</v>
      </c>
      <c r="AC2181" s="48">
        <f t="shared" si="567"/>
        <v>15</v>
      </c>
      <c r="AD2181" s="48">
        <f t="shared" si="568"/>
        <v>36</v>
      </c>
      <c r="AE2181" s="48" t="str">
        <f t="shared" si="569"/>
        <v>10.121.99.145</v>
      </c>
      <c r="AF2181" s="42" t="str">
        <f t="shared" si="570"/>
        <v>10.121.99.138</v>
      </c>
      <c r="AG2181" s="7" t="str">
        <f t="shared" si="571"/>
        <v>DARJIPURA</v>
      </c>
      <c r="AH2181" s="7" t="str">
        <f t="shared" si="572"/>
        <v>SANGAM ROAD LINE BTS</v>
      </c>
      <c r="AI2181" s="7" t="str">
        <f t="shared" si="573"/>
        <v>S3P1</v>
      </c>
      <c r="AJ2181" s="7" t="str">
        <f t="shared" si="574"/>
        <v>S4P1</v>
      </c>
      <c r="AK2181" s="7" t="str">
        <f>IFERROR(VLOOKUP(Z2181,'PASTE-DL-ALARMS'!$Q$10:$W$2200,7,FALSE),"")</f>
        <v/>
      </c>
      <c r="AL2181" s="55" t="str">
        <f>IFERROR(VLOOKUP(Z2181,'PASTE-DL-ALARMS'!$Q$10:$W$2200,3,FALSE),"")</f>
        <v/>
      </c>
      <c r="AM2181" s="7" t="str">
        <f t="shared" si="575"/>
        <v>10.121.99.145_DARJIPURA_S3P1</v>
      </c>
      <c r="AN2181" s="55" t="str">
        <f t="shared" si="576"/>
        <v>10.121.99.138_SANGAM ROAD LINE BTS_S4P1</v>
      </c>
      <c r="AO2181" s="72" t="e">
        <f t="shared" ca="1" si="577"/>
        <v>#VALUE!</v>
      </c>
      <c r="AP2181" s="7" t="str">
        <f>IFERROR(VLOOKUP(Z2181,'PASTE-DL-ALARMS'!$Q$10:$Z$2800,8,FALSE),"")</f>
        <v/>
      </c>
    </row>
    <row r="2182" spans="1:42" x14ac:dyDescent="0.25">
      <c r="A2182" s="20"/>
      <c r="B2182" s="20"/>
      <c r="C2182" s="20" t="str">
        <f>IF(D2182="Critical",MAX($C$8:C2181)+1,"")</f>
        <v/>
      </c>
      <c r="D2182" s="20" t="str">
        <f t="shared" si="561"/>
        <v>-</v>
      </c>
      <c r="E2182" s="20" t="str">
        <f>VLOOKUP('PASTE-DOWN-DL'!F2182,'SSA-CODE'!$D$4:$E$56,2,FALSE)</f>
        <v>JMN</v>
      </c>
      <c r="F2182" s="48" t="str">
        <f t="shared" si="562"/>
        <v>SSA JMN</v>
      </c>
      <c r="G2182" s="48" t="str">
        <f t="shared" si="563"/>
        <v xml:space="preserve">	SSA JMN</v>
      </c>
      <c r="H2182" s="20">
        <v>2173</v>
      </c>
      <c r="I2182" t="s">
        <v>18441</v>
      </c>
      <c r="J2182" t="s">
        <v>6260</v>
      </c>
      <c r="K2182" t="s">
        <v>6275</v>
      </c>
      <c r="L2182" t="s">
        <v>6262</v>
      </c>
      <c r="M2182" t="s">
        <v>6263</v>
      </c>
      <c r="N2182" t="s">
        <v>18442</v>
      </c>
      <c r="O2182" t="s">
        <v>18443</v>
      </c>
      <c r="P2182" t="s">
        <v>6266</v>
      </c>
      <c r="Q2182" t="s">
        <v>6629</v>
      </c>
      <c r="R2182" t="s">
        <v>7018</v>
      </c>
      <c r="S2182" t="s">
        <v>6269</v>
      </c>
      <c r="T2182" t="s">
        <v>6270</v>
      </c>
      <c r="U2182" t="s">
        <v>6269</v>
      </c>
      <c r="V2182" t="s">
        <v>6271</v>
      </c>
      <c r="W2182" t="s">
        <v>18444</v>
      </c>
      <c r="X2182" t="s">
        <v>18445</v>
      </c>
      <c r="Y2182" t="s">
        <v>6269</v>
      </c>
      <c r="Z2182" s="48" t="str">
        <f t="shared" si="564"/>
        <v>SSA JMN-10.121.68.214-Banugar B2_4/4-10.121.20.53-Falla A1_1/5</v>
      </c>
      <c r="AA2182" s="48">
        <f t="shared" si="565"/>
        <v>15</v>
      </c>
      <c r="AB2182" s="48">
        <f t="shared" si="566"/>
        <v>23</v>
      </c>
      <c r="AC2182" s="48">
        <f t="shared" si="567"/>
        <v>14</v>
      </c>
      <c r="AD2182" s="48">
        <f t="shared" si="568"/>
        <v>20</v>
      </c>
      <c r="AE2182" s="48" t="str">
        <f t="shared" si="569"/>
        <v>10.121.68.214</v>
      </c>
      <c r="AF2182" s="42" t="str">
        <f t="shared" si="570"/>
        <v>10.121.20.53</v>
      </c>
      <c r="AG2182" s="7" t="str">
        <f t="shared" si="571"/>
        <v>BANUGAR</v>
      </c>
      <c r="AH2182" s="7" t="str">
        <f t="shared" si="572"/>
        <v>Falla</v>
      </c>
      <c r="AI2182" s="7" t="str">
        <f t="shared" si="573"/>
        <v>S4P4</v>
      </c>
      <c r="AJ2182" s="7" t="str">
        <f t="shared" si="574"/>
        <v>S1P5</v>
      </c>
      <c r="AK2182" s="7" t="str">
        <f>IFERROR(VLOOKUP(Z2182,'PASTE-DL-ALARMS'!$Q$10:$W$2200,7,FALSE),"")</f>
        <v/>
      </c>
      <c r="AL2182" s="55" t="str">
        <f>IFERROR(VLOOKUP(Z2182,'PASTE-DL-ALARMS'!$Q$10:$W$2200,3,FALSE),"")</f>
        <v/>
      </c>
      <c r="AM2182" s="7" t="str">
        <f t="shared" si="575"/>
        <v>10.121.68.214_BANUGAR_S4P4</v>
      </c>
      <c r="AN2182" s="55" t="str">
        <f t="shared" si="576"/>
        <v>10.121.20.53_Falla_S1P5</v>
      </c>
      <c r="AO2182" s="72" t="e">
        <f t="shared" ca="1" si="577"/>
        <v>#VALUE!</v>
      </c>
      <c r="AP2182" s="7" t="str">
        <f>IFERROR(VLOOKUP(Z2182,'PASTE-DL-ALARMS'!$Q$10:$Z$2800,8,FALSE),"")</f>
        <v/>
      </c>
    </row>
    <row r="2183" spans="1:42" x14ac:dyDescent="0.25">
      <c r="A2183" s="20"/>
      <c r="B2183" s="20"/>
      <c r="C2183" s="20" t="str">
        <f>IF(D2183="Critical",MAX($C$8:C2182)+1,"")</f>
        <v/>
      </c>
      <c r="D2183" s="20" t="str">
        <f t="shared" si="561"/>
        <v>-</v>
      </c>
      <c r="E2183" s="20" t="str">
        <f>VLOOKUP('PASTE-DOWN-DL'!F2183,'SSA-CODE'!$D$4:$E$56,2,FALSE)</f>
        <v>NDD</v>
      </c>
      <c r="F2183" s="48" t="str">
        <f t="shared" si="562"/>
        <v>SSA NAD</v>
      </c>
      <c r="G2183" s="48" t="str">
        <f t="shared" si="563"/>
        <v xml:space="preserve">	SSA NAD</v>
      </c>
      <c r="H2183" s="20">
        <v>2174</v>
      </c>
      <c r="I2183" t="s">
        <v>18446</v>
      </c>
      <c r="J2183" t="s">
        <v>6260</v>
      </c>
      <c r="K2183" t="s">
        <v>6261</v>
      </c>
      <c r="L2183" t="s">
        <v>6262</v>
      </c>
      <c r="M2183" t="s">
        <v>6263</v>
      </c>
      <c r="N2183" t="s">
        <v>18447</v>
      </c>
      <c r="O2183" t="s">
        <v>18448</v>
      </c>
      <c r="P2183" t="s">
        <v>6266</v>
      </c>
      <c r="Q2183" t="s">
        <v>6431</v>
      </c>
      <c r="R2183" t="s">
        <v>7217</v>
      </c>
      <c r="S2183" t="s">
        <v>18449</v>
      </c>
      <c r="T2183" t="s">
        <v>6313</v>
      </c>
      <c r="U2183" t="s">
        <v>18449</v>
      </c>
      <c r="V2183" t="s">
        <v>6271</v>
      </c>
      <c r="W2183" t="s">
        <v>18450</v>
      </c>
      <c r="X2183" t="s">
        <v>18451</v>
      </c>
      <c r="Y2183" t="s">
        <v>6269</v>
      </c>
      <c r="Z2183" s="48" t="str">
        <f t="shared" si="564"/>
        <v>SSA NAD-10.121.24.242-Mehlav B1_3/1-10.121.24.238-CHARUSAT B1_4/1</v>
      </c>
      <c r="AA2183" s="48">
        <f t="shared" si="565"/>
        <v>15</v>
      </c>
      <c r="AB2183" s="48">
        <f t="shared" si="566"/>
        <v>24</v>
      </c>
      <c r="AC2183" s="48">
        <f t="shared" si="567"/>
        <v>15</v>
      </c>
      <c r="AD2183" s="48">
        <f t="shared" si="568"/>
        <v>26</v>
      </c>
      <c r="AE2183" s="48" t="str">
        <f t="shared" si="569"/>
        <v>10.121.24.242</v>
      </c>
      <c r="AF2183" s="42" t="str">
        <f t="shared" si="570"/>
        <v>10.121.24.238</v>
      </c>
      <c r="AG2183" s="7" t="str">
        <f t="shared" si="571"/>
        <v>Sunav B1</v>
      </c>
      <c r="AH2183" s="7" t="str">
        <f t="shared" si="572"/>
        <v>Sojitra B1</v>
      </c>
      <c r="AI2183" s="7" t="str">
        <f t="shared" si="573"/>
        <v>S3P1</v>
      </c>
      <c r="AJ2183" s="7" t="str">
        <f t="shared" si="574"/>
        <v>S4P1</v>
      </c>
      <c r="AK2183" s="7" t="str">
        <f>IFERROR(VLOOKUP(Z2183,'PASTE-DL-ALARMS'!$Q$10:$W$2200,7,FALSE),"")</f>
        <v/>
      </c>
      <c r="AL2183" s="55" t="str">
        <f>IFERROR(VLOOKUP(Z2183,'PASTE-DL-ALARMS'!$Q$10:$W$2200,3,FALSE),"")</f>
        <v/>
      </c>
      <c r="AM2183" s="7" t="str">
        <f t="shared" si="575"/>
        <v>10.121.24.242_Sunav B1_S3P1</v>
      </c>
      <c r="AN2183" s="55" t="str">
        <f t="shared" si="576"/>
        <v>10.121.24.238_Sojitra B1_S4P1</v>
      </c>
      <c r="AO2183" s="72" t="e">
        <f t="shared" ca="1" si="577"/>
        <v>#VALUE!</v>
      </c>
      <c r="AP2183" s="7" t="str">
        <f>IFERROR(VLOOKUP(Z2183,'PASTE-DL-ALARMS'!$Q$10:$Z$2800,8,FALSE),"")</f>
        <v/>
      </c>
    </row>
    <row r="2184" spans="1:42" x14ac:dyDescent="0.25">
      <c r="A2184" s="20"/>
      <c r="B2184" s="20"/>
      <c r="C2184" s="20" t="str">
        <f>IF(D2184="Critical",MAX($C$8:C2183)+1,"")</f>
        <v/>
      </c>
      <c r="D2184" s="20" t="str">
        <f t="shared" si="561"/>
        <v>-</v>
      </c>
      <c r="E2184" s="20" t="e">
        <f>VLOOKUP('PASTE-DOWN-DL'!F2184,'SSA-CODE'!$D$4:$E$56,2,FALSE)</f>
        <v>#N/A</v>
      </c>
      <c r="F2184" s="48" t="str">
        <f t="shared" si="562"/>
        <v>WTR BPL</v>
      </c>
      <c r="G2184" s="48" t="str">
        <f t="shared" si="563"/>
        <v xml:space="preserve">	WTR BPL</v>
      </c>
      <c r="H2184" s="20">
        <v>2175</v>
      </c>
      <c r="I2184" t="s">
        <v>18452</v>
      </c>
      <c r="J2184" t="s">
        <v>6466</v>
      </c>
      <c r="K2184" t="s">
        <v>6275</v>
      </c>
      <c r="L2184" t="s">
        <v>6262</v>
      </c>
      <c r="M2184" t="s">
        <v>6263</v>
      </c>
      <c r="N2184" t="s">
        <v>18453</v>
      </c>
      <c r="O2184" t="s">
        <v>18454</v>
      </c>
      <c r="P2184" t="s">
        <v>6266</v>
      </c>
      <c r="Q2184" t="s">
        <v>6777</v>
      </c>
      <c r="R2184" t="s">
        <v>6279</v>
      </c>
      <c r="S2184" t="s">
        <v>6269</v>
      </c>
      <c r="T2184" t="s">
        <v>6743</v>
      </c>
      <c r="U2184" t="s">
        <v>6269</v>
      </c>
      <c r="V2184" t="s">
        <v>6271</v>
      </c>
      <c r="W2184" t="s">
        <v>18455</v>
      </c>
      <c r="X2184" t="s">
        <v>18456</v>
      </c>
      <c r="Y2184" t="s">
        <v>6269</v>
      </c>
      <c r="Z2184" s="48" t="str">
        <f t="shared" si="564"/>
        <v>WTR BPL-71.160-SVP-1_71.148-SVP-2</v>
      </c>
      <c r="AA2184" s="48" t="e">
        <f t="shared" si="565"/>
        <v>#VALUE!</v>
      </c>
      <c r="AB2184" s="48" t="e">
        <f t="shared" si="566"/>
        <v>#VALUE!</v>
      </c>
      <c r="AC2184" s="48" t="e">
        <f t="shared" si="567"/>
        <v>#VALUE!</v>
      </c>
      <c r="AD2184" s="48" t="e">
        <f t="shared" si="568"/>
        <v>#VALUE!</v>
      </c>
      <c r="AE2184" s="48" t="e">
        <f t="shared" si="569"/>
        <v>#VALUE!</v>
      </c>
      <c r="AF2184" s="42" t="e">
        <f t="shared" si="570"/>
        <v>#VALUE!</v>
      </c>
      <c r="AG2184" s="7" t="e">
        <f t="shared" si="571"/>
        <v>#VALUE!</v>
      </c>
      <c r="AH2184" s="7" t="e">
        <f t="shared" si="572"/>
        <v>#VALUE!</v>
      </c>
      <c r="AI2184" s="7" t="e">
        <f t="shared" si="573"/>
        <v>#VALUE!</v>
      </c>
      <c r="AJ2184" s="7" t="e">
        <f t="shared" si="574"/>
        <v>#VALUE!</v>
      </c>
      <c r="AK2184" s="7" t="str">
        <f>IFERROR(VLOOKUP(Z2184,'PASTE-DL-ALARMS'!$Q$10:$W$2200,7,FALSE),"")</f>
        <v/>
      </c>
      <c r="AL2184" s="55" t="str">
        <f>IFERROR(VLOOKUP(Z2184,'PASTE-DL-ALARMS'!$Q$10:$W$2200,3,FALSE),"")</f>
        <v/>
      </c>
      <c r="AM2184" s="7" t="e">
        <f t="shared" si="575"/>
        <v>#VALUE!</v>
      </c>
      <c r="AN2184" s="55" t="e">
        <f t="shared" si="576"/>
        <v>#VALUE!</v>
      </c>
      <c r="AO2184" s="72" t="e">
        <f t="shared" ca="1" si="577"/>
        <v>#VALUE!</v>
      </c>
      <c r="AP2184" s="7" t="str">
        <f>IFERROR(VLOOKUP(Z2184,'PASTE-DL-ALARMS'!$Q$10:$Z$2800,8,FALSE),"")</f>
        <v/>
      </c>
    </row>
    <row r="2185" spans="1:42" x14ac:dyDescent="0.25">
      <c r="A2185" s="20"/>
      <c r="B2185" s="20"/>
      <c r="C2185" s="20" t="str">
        <f>IF(D2185="Critical",MAX($C$8:C2184)+1,"")</f>
        <v/>
      </c>
      <c r="D2185" s="20" t="str">
        <f t="shared" si="561"/>
        <v>-</v>
      </c>
      <c r="E2185" s="20" t="str">
        <f>VLOOKUP('PASTE-DOWN-DL'!F2185,'SSA-CODE'!$D$4:$E$56,2,FALSE)</f>
        <v>VAL</v>
      </c>
      <c r="F2185" s="48" t="str">
        <f t="shared" si="562"/>
        <v>SSA VAL</v>
      </c>
      <c r="G2185" s="48" t="str">
        <f t="shared" si="563"/>
        <v xml:space="preserve">	SSA VAL</v>
      </c>
      <c r="H2185" s="20">
        <v>2176</v>
      </c>
      <c r="I2185" t="s">
        <v>19425</v>
      </c>
      <c r="J2185" t="s">
        <v>6260</v>
      </c>
      <c r="K2185" t="s">
        <v>6275</v>
      </c>
      <c r="L2185" t="s">
        <v>6262</v>
      </c>
      <c r="M2185" t="s">
        <v>6263</v>
      </c>
      <c r="N2185" t="s">
        <v>18457</v>
      </c>
      <c r="O2185" t="s">
        <v>18458</v>
      </c>
      <c r="P2185" t="s">
        <v>6266</v>
      </c>
      <c r="Q2185" t="s">
        <v>6352</v>
      </c>
      <c r="R2185" t="s">
        <v>6279</v>
      </c>
      <c r="S2185" t="s">
        <v>7348</v>
      </c>
      <c r="T2185" t="s">
        <v>6287</v>
      </c>
      <c r="U2185" t="s">
        <v>7348</v>
      </c>
      <c r="V2185" t="s">
        <v>6271</v>
      </c>
      <c r="W2185" t="s">
        <v>18459</v>
      </c>
      <c r="X2185" t="s">
        <v>19426</v>
      </c>
      <c r="Y2185" t="s">
        <v>6269</v>
      </c>
      <c r="Z2185" s="48" t="str">
        <f t="shared" si="564"/>
        <v>SSA VAL-10.121.16.99-Daman_B2_5/5-10.121.16.111-RINGANWADA_1/5</v>
      </c>
      <c r="AA2185" s="48">
        <f t="shared" si="565"/>
        <v>14</v>
      </c>
      <c r="AB2185" s="48">
        <f t="shared" si="566"/>
        <v>20</v>
      </c>
      <c r="AC2185" s="48">
        <f t="shared" si="567"/>
        <v>15</v>
      </c>
      <c r="AD2185" s="48">
        <f t="shared" si="568"/>
        <v>26</v>
      </c>
      <c r="AE2185" s="48" t="str">
        <f t="shared" si="569"/>
        <v>10.121.16.99</v>
      </c>
      <c r="AF2185" s="42" t="str">
        <f t="shared" si="570"/>
        <v>10.121.16.111</v>
      </c>
      <c r="AG2185" s="7" t="str">
        <f t="shared" si="571"/>
        <v>Daman</v>
      </c>
      <c r="AH2185" s="7" t="str">
        <f t="shared" si="572"/>
        <v>RINGANWADA</v>
      </c>
      <c r="AI2185" s="7" t="str">
        <f t="shared" si="573"/>
        <v>S5P5</v>
      </c>
      <c r="AJ2185" s="7" t="str">
        <f t="shared" si="574"/>
        <v>S1P5</v>
      </c>
      <c r="AK2185" s="7" t="str">
        <f>IFERROR(VLOOKUP(Z2185,'PASTE-DL-ALARMS'!$Q$10:$W$2200,7,FALSE),"")</f>
        <v/>
      </c>
      <c r="AL2185" s="55" t="str">
        <f>IFERROR(VLOOKUP(Z2185,'PASTE-DL-ALARMS'!$Q$10:$W$2200,3,FALSE),"")</f>
        <v/>
      </c>
      <c r="AM2185" s="7" t="str">
        <f t="shared" si="575"/>
        <v>10.121.16.99_Daman_S5P5</v>
      </c>
      <c r="AN2185" s="55" t="str">
        <f t="shared" si="576"/>
        <v>10.121.16.111_RINGANWADA_S1P5</v>
      </c>
      <c r="AO2185" s="72" t="e">
        <f t="shared" ca="1" si="577"/>
        <v>#VALUE!</v>
      </c>
      <c r="AP2185" s="7" t="str">
        <f>IFERROR(VLOOKUP(Z2185,'PASTE-DL-ALARMS'!$Q$10:$Z$2800,8,FALSE),"")</f>
        <v/>
      </c>
    </row>
    <row r="2186" spans="1:42" x14ac:dyDescent="0.25">
      <c r="A2186" s="20"/>
      <c r="B2186" s="20"/>
      <c r="C2186" s="20" t="str">
        <f>IF(D2186="Critical",MAX($C$8:C2185)+1,"")</f>
        <v/>
      </c>
      <c r="D2186" s="20" t="str">
        <f t="shared" si="561"/>
        <v>-</v>
      </c>
      <c r="E2186" s="20" t="str">
        <f>VLOOKUP('PASTE-DOWN-DL'!F2186,'SSA-CODE'!$D$4:$E$56,2,FALSE)</f>
        <v>WTR AM</v>
      </c>
      <c r="F2186" s="48" t="str">
        <f t="shared" si="562"/>
        <v>WTR AM</v>
      </c>
      <c r="G2186" s="48" t="str">
        <f t="shared" si="563"/>
        <v xml:space="preserve">	WTR AM</v>
      </c>
      <c r="H2186" s="20">
        <v>2177</v>
      </c>
      <c r="I2186" t="s">
        <v>18460</v>
      </c>
      <c r="J2186" t="s">
        <v>6466</v>
      </c>
      <c r="K2186" t="s">
        <v>6275</v>
      </c>
      <c r="L2186" t="s">
        <v>6262</v>
      </c>
      <c r="M2186" t="s">
        <v>6263</v>
      </c>
      <c r="N2186" t="s">
        <v>18461</v>
      </c>
      <c r="O2186" t="s">
        <v>18462</v>
      </c>
      <c r="P2186" t="s">
        <v>6266</v>
      </c>
      <c r="Q2186" t="s">
        <v>6546</v>
      </c>
      <c r="R2186" t="s">
        <v>6279</v>
      </c>
      <c r="S2186" t="s">
        <v>6269</v>
      </c>
      <c r="T2186" t="s">
        <v>6659</v>
      </c>
      <c r="U2186" t="s">
        <v>6269</v>
      </c>
      <c r="V2186" t="s">
        <v>6271</v>
      </c>
      <c r="W2186" t="s">
        <v>18463</v>
      </c>
      <c r="X2186" t="s">
        <v>18464</v>
      </c>
      <c r="Y2186" t="s">
        <v>6269</v>
      </c>
      <c r="Z2186" s="48" t="str">
        <f t="shared" si="564"/>
        <v>WTR AM-10.121.15.150-Am Gulbaitekra B2_3/7-10.121.16.136-Gbt B2_3/7</v>
      </c>
      <c r="AA2186" s="48">
        <f t="shared" si="565"/>
        <v>15</v>
      </c>
      <c r="AB2186" s="48">
        <f t="shared" si="566"/>
        <v>30</v>
      </c>
      <c r="AC2186" s="48">
        <f t="shared" si="567"/>
        <v>15</v>
      </c>
      <c r="AD2186" s="48">
        <f t="shared" si="568"/>
        <v>19</v>
      </c>
      <c r="AE2186" s="48" t="str">
        <f t="shared" si="569"/>
        <v>10.121.15.150</v>
      </c>
      <c r="AF2186" s="42" t="str">
        <f t="shared" si="570"/>
        <v>10.121.16.136</v>
      </c>
      <c r="AG2186" s="7" t="str">
        <f t="shared" si="571"/>
        <v>AM GULBAITEKRA</v>
      </c>
      <c r="AH2186" s="7" t="str">
        <f t="shared" si="572"/>
        <v>GBT</v>
      </c>
      <c r="AI2186" s="7" t="str">
        <f t="shared" si="573"/>
        <v>S3P7</v>
      </c>
      <c r="AJ2186" s="7" t="str">
        <f t="shared" si="574"/>
        <v>S3P7</v>
      </c>
      <c r="AK2186" s="7" t="str">
        <f>IFERROR(VLOOKUP(Z2186,'PASTE-DL-ALARMS'!$Q$10:$W$2200,7,FALSE),"")</f>
        <v/>
      </c>
      <c r="AL2186" s="55" t="str">
        <f>IFERROR(VLOOKUP(Z2186,'PASTE-DL-ALARMS'!$Q$10:$W$2200,3,FALSE),"")</f>
        <v/>
      </c>
      <c r="AM2186" s="7" t="str">
        <f t="shared" si="575"/>
        <v>10.121.15.150_AM GULBAITEKRA_S3P7</v>
      </c>
      <c r="AN2186" s="55" t="str">
        <f t="shared" si="576"/>
        <v>10.121.16.136_GBT_S3P7</v>
      </c>
      <c r="AO2186" s="72" t="e">
        <f t="shared" ca="1" si="577"/>
        <v>#VALUE!</v>
      </c>
      <c r="AP2186" s="7" t="str">
        <f>IFERROR(VLOOKUP(Z2186,'PASTE-DL-ALARMS'!$Q$10:$Z$2800,8,FALSE),"")</f>
        <v/>
      </c>
    </row>
    <row r="2187" spans="1:42" x14ac:dyDescent="0.25">
      <c r="A2187" s="20"/>
      <c r="B2187" s="20"/>
      <c r="C2187" s="20" t="str">
        <f>IF(D2187="Critical",MAX($C$8:C2186)+1,"")</f>
        <v/>
      </c>
      <c r="D2187" s="20" t="str">
        <f t="shared" ref="D2187:D2250" si="578">TRIM(CLEAN(P2187))</f>
        <v>-</v>
      </c>
      <c r="E2187" s="20" t="str">
        <f>VLOOKUP('PASTE-DOWN-DL'!F2187,'SSA-CODE'!$D$4:$E$56,2,FALSE)</f>
        <v>WTR AM</v>
      </c>
      <c r="F2187" s="48" t="str">
        <f t="shared" ref="F2187:F2250" si="579">TRIM(CLEAN(SUBSTITUTE(G2187,CHAR(160)," ")))</f>
        <v>WTR AM</v>
      </c>
      <c r="G2187" s="48" t="str">
        <f t="shared" ref="G2187:G2250" si="580">MID(I2187,1,SEARCH("-",I2187)-1)</f>
        <v xml:space="preserve">	WTR AM</v>
      </c>
      <c r="H2187" s="20">
        <v>2178</v>
      </c>
      <c r="I2187" t="s">
        <v>18465</v>
      </c>
      <c r="J2187" t="s">
        <v>6466</v>
      </c>
      <c r="K2187" t="s">
        <v>6275</v>
      </c>
      <c r="L2187" t="s">
        <v>6262</v>
      </c>
      <c r="M2187" t="s">
        <v>6263</v>
      </c>
      <c r="N2187" t="s">
        <v>18466</v>
      </c>
      <c r="O2187" t="s">
        <v>18467</v>
      </c>
      <c r="P2187" t="s">
        <v>6266</v>
      </c>
      <c r="Q2187" t="s">
        <v>7341</v>
      </c>
      <c r="R2187" t="s">
        <v>6279</v>
      </c>
      <c r="S2187" t="s">
        <v>6269</v>
      </c>
      <c r="T2187" t="s">
        <v>6270</v>
      </c>
      <c r="U2187" t="s">
        <v>6269</v>
      </c>
      <c r="V2187" t="s">
        <v>6271</v>
      </c>
      <c r="W2187" t="s">
        <v>18468</v>
      </c>
      <c r="X2187" t="s">
        <v>18469</v>
      </c>
      <c r="Y2187" t="s">
        <v>6269</v>
      </c>
      <c r="Z2187" s="48" t="str">
        <f t="shared" ref="Z2187:Z2250" si="581">TRIM(CLEAN(I2187))</f>
        <v>WTR AM-10.121.68.65-TN725B_VALSAD_S6P7-10.121.16.69-TN725B_Valsad_S6P7</v>
      </c>
      <c r="AA2187" s="48">
        <f t="shared" ref="AA2187:AA2250" si="582">SEARCH("_",N2187)</f>
        <v>14</v>
      </c>
      <c r="AB2187" s="48">
        <f t="shared" ref="AB2187:AB2250" si="583">SEARCH("_TN7",N2187)</f>
        <v>21</v>
      </c>
      <c r="AC2187" s="48">
        <f t="shared" ref="AC2187:AC2250" si="584">SEARCH("_",O2187)</f>
        <v>14</v>
      </c>
      <c r="AD2187" s="48">
        <f t="shared" ref="AD2187:AD2250" si="585">SEARCH("_TN7",O2187)</f>
        <v>30</v>
      </c>
      <c r="AE2187" s="48" t="str">
        <f t="shared" ref="AE2187:AE2250" si="586">TRIM(CLEAN(MID(N2187,1,SEARCH("_",N2187)-1)))</f>
        <v>10.121.16.69</v>
      </c>
      <c r="AF2187" s="42" t="str">
        <f t="shared" ref="AF2187:AF2250" si="587">TRIM(CLEAN(MID(O2187,1,SEARCH("_",O2187)-1)))</f>
        <v>10.121.68.65</v>
      </c>
      <c r="AG2187" s="7" t="str">
        <f t="shared" ref="AG2187:AG2250" si="588">MID(N2187,AA2187+1,AB2187-AA2187-1)</f>
        <v>Valsad</v>
      </c>
      <c r="AH2187" s="7" t="str">
        <f t="shared" ref="AH2187:AH2250" si="589">MID(O2187,AC2187+1,AD2187-AC2187-1)</f>
        <v>VALSAD-OLD(GNE)</v>
      </c>
      <c r="AI2187" s="7" t="str">
        <f t="shared" ref="AI2187:AI2250" si="590">RIGHT(N2187,LEN(N2187)-SEARCH("\",N2187))</f>
        <v>S6P7</v>
      </c>
      <c r="AJ2187" s="7" t="str">
        <f t="shared" ref="AJ2187:AJ2250" si="591">RIGHT(O2187,LEN(O2187)-SEARCH("\",O2187))</f>
        <v>S6P7</v>
      </c>
      <c r="AK2187" s="7" t="str">
        <f>IFERROR(VLOOKUP(Z2187,'PASTE-DL-ALARMS'!$Q$10:$W$2200,7,FALSE),"")</f>
        <v/>
      </c>
      <c r="AL2187" s="55" t="str">
        <f>IFERROR(VLOOKUP(Z2187,'PASTE-DL-ALARMS'!$Q$10:$W$2200,3,FALSE),"")</f>
        <v/>
      </c>
      <c r="AM2187" s="7" t="str">
        <f t="shared" ref="AM2187:AM2250" si="592">CONCATENATE(AE2187,"_",AG2187,"_",AI2187)</f>
        <v>10.121.16.69_Valsad_S6P7</v>
      </c>
      <c r="AN2187" s="55" t="str">
        <f t="shared" ref="AN2187:AN2250" si="593">CONCATENATE(AF2187,"_",AH2187,"_",AJ2187)</f>
        <v>10.121.68.65_VALSAD-OLD(GNE)_S6P7</v>
      </c>
      <c r="AO2187" s="72" t="e">
        <f t="shared" ref="AO2187:AO2250" ca="1" si="594">$AL$3-AK2187</f>
        <v>#VALUE!</v>
      </c>
      <c r="AP2187" s="7" t="str">
        <f>IFERROR(VLOOKUP(Z2187,'PASTE-DL-ALARMS'!$Q$10:$Z$2800,8,FALSE),"")</f>
        <v/>
      </c>
    </row>
    <row r="2188" spans="1:42" x14ac:dyDescent="0.25">
      <c r="A2188" s="20"/>
      <c r="B2188" s="20"/>
      <c r="C2188" s="20" t="str">
        <f>IF(D2188="Critical",MAX($C$8:C2187)+1,"")</f>
        <v/>
      </c>
      <c r="D2188" s="20" t="str">
        <f t="shared" si="578"/>
        <v>-</v>
      </c>
      <c r="E2188" s="20" t="str">
        <f>VLOOKUP('PASTE-DOWN-DL'!F2188,'SSA-CODE'!$D$4:$E$56,2,FALSE)</f>
        <v>VAL</v>
      </c>
      <c r="F2188" s="48" t="str">
        <f t="shared" si="579"/>
        <v>SSA VAL</v>
      </c>
      <c r="G2188" s="48" t="str">
        <f t="shared" si="580"/>
        <v xml:space="preserve">	SSA VAL</v>
      </c>
      <c r="H2188" s="20">
        <v>2179</v>
      </c>
      <c r="I2188" t="s">
        <v>18470</v>
      </c>
      <c r="J2188" t="s">
        <v>6260</v>
      </c>
      <c r="K2188" t="s">
        <v>6275</v>
      </c>
      <c r="L2188" t="s">
        <v>6262</v>
      </c>
      <c r="M2188" t="s">
        <v>6263</v>
      </c>
      <c r="N2188" t="s">
        <v>18471</v>
      </c>
      <c r="O2188" t="s">
        <v>18472</v>
      </c>
      <c r="P2188" t="s">
        <v>6266</v>
      </c>
      <c r="Q2188" t="s">
        <v>7300</v>
      </c>
      <c r="R2188" t="s">
        <v>6279</v>
      </c>
      <c r="S2188" t="s">
        <v>18473</v>
      </c>
      <c r="T2188" t="s">
        <v>6313</v>
      </c>
      <c r="U2188" t="s">
        <v>18473</v>
      </c>
      <c r="V2188" t="s">
        <v>6271</v>
      </c>
      <c r="W2188" t="s">
        <v>18474</v>
      </c>
      <c r="X2188" t="s">
        <v>18475</v>
      </c>
      <c r="Y2188" t="s">
        <v>6269</v>
      </c>
      <c r="Z2188" s="48" t="str">
        <f t="shared" si="581"/>
        <v>SSA VAL-10.121.16.85-VAPI ROYAL TWIN_2/5-10.121.16.99-Daman_5/2</v>
      </c>
      <c r="AA2188" s="48">
        <f t="shared" si="582"/>
        <v>14</v>
      </c>
      <c r="AB2188" s="48">
        <f t="shared" si="583"/>
        <v>30</v>
      </c>
      <c r="AC2188" s="48">
        <f t="shared" si="584"/>
        <v>14</v>
      </c>
      <c r="AD2188" s="48">
        <f t="shared" si="585"/>
        <v>20</v>
      </c>
      <c r="AE2188" s="48" t="str">
        <f t="shared" si="586"/>
        <v>10.121.16.85</v>
      </c>
      <c r="AF2188" s="42" t="str">
        <f t="shared" si="587"/>
        <v>10.121.16.99</v>
      </c>
      <c r="AG2188" s="7" t="str">
        <f t="shared" si="588"/>
        <v>VAPI ROYAL TWIN</v>
      </c>
      <c r="AH2188" s="7" t="str">
        <f t="shared" si="589"/>
        <v>Daman</v>
      </c>
      <c r="AI2188" s="7" t="str">
        <f t="shared" si="590"/>
        <v>S2P5</v>
      </c>
      <c r="AJ2188" s="7" t="str">
        <f t="shared" si="591"/>
        <v>S5P2</v>
      </c>
      <c r="AK2188" s="7" t="str">
        <f>IFERROR(VLOOKUP(Z2188,'PASTE-DL-ALARMS'!$Q$10:$W$2200,7,FALSE),"")</f>
        <v/>
      </c>
      <c r="AL2188" s="55" t="str">
        <f>IFERROR(VLOOKUP(Z2188,'PASTE-DL-ALARMS'!$Q$10:$W$2200,3,FALSE),"")</f>
        <v/>
      </c>
      <c r="AM2188" s="7" t="str">
        <f t="shared" si="592"/>
        <v>10.121.16.85_VAPI ROYAL TWIN_S2P5</v>
      </c>
      <c r="AN2188" s="55" t="str">
        <f t="shared" si="593"/>
        <v>10.121.16.99_Daman_S5P2</v>
      </c>
      <c r="AO2188" s="72" t="e">
        <f t="shared" ca="1" si="594"/>
        <v>#VALUE!</v>
      </c>
      <c r="AP2188" s="7" t="str">
        <f>IFERROR(VLOOKUP(Z2188,'PASTE-DL-ALARMS'!$Q$10:$Z$2800,8,FALSE),"")</f>
        <v/>
      </c>
    </row>
    <row r="2189" spans="1:42" x14ac:dyDescent="0.25">
      <c r="A2189" s="20"/>
      <c r="B2189" s="20"/>
      <c r="C2189" s="20" t="str">
        <f>IF(D2189="Critical",MAX($C$8:C2188)+1,"")</f>
        <v/>
      </c>
      <c r="D2189" s="20" t="str">
        <f t="shared" si="578"/>
        <v>-</v>
      </c>
      <c r="E2189" s="20" t="str">
        <f>VLOOKUP('PASTE-DOWN-DL'!F2189,'SSA-CODE'!$D$4:$E$56,2,FALSE)</f>
        <v>BCH</v>
      </c>
      <c r="F2189" s="48" t="str">
        <f t="shared" si="579"/>
        <v>SSA BCH</v>
      </c>
      <c r="G2189" s="48" t="str">
        <f t="shared" si="580"/>
        <v xml:space="preserve">	SSA BCH</v>
      </c>
      <c r="H2189" s="20">
        <v>2180</v>
      </c>
      <c r="I2189" t="s">
        <v>18476</v>
      </c>
      <c r="J2189" t="s">
        <v>6260</v>
      </c>
      <c r="K2189" t="s">
        <v>6275</v>
      </c>
      <c r="L2189" t="s">
        <v>6262</v>
      </c>
      <c r="M2189" t="s">
        <v>6263</v>
      </c>
      <c r="N2189" t="s">
        <v>18477</v>
      </c>
      <c r="O2189" t="s">
        <v>18478</v>
      </c>
      <c r="P2189" t="s">
        <v>6266</v>
      </c>
      <c r="Q2189" t="s">
        <v>6461</v>
      </c>
      <c r="R2189" t="s">
        <v>6279</v>
      </c>
      <c r="S2189" t="s">
        <v>18479</v>
      </c>
      <c r="T2189" t="s">
        <v>6425</v>
      </c>
      <c r="U2189" t="s">
        <v>18479</v>
      </c>
      <c r="V2189" t="s">
        <v>6271</v>
      </c>
      <c r="W2189" t="s">
        <v>18480</v>
      </c>
      <c r="X2189" t="s">
        <v>18481</v>
      </c>
      <c r="Y2189" t="s">
        <v>6269</v>
      </c>
      <c r="Z2189" s="48" t="str">
        <f t="shared" si="581"/>
        <v>SSA BCH-10.121.96.116-SOU AIRODRUM KEVADIA_S2P5-10.121.96.83-KEVADIA COLONY_S3P3</v>
      </c>
      <c r="AA2189" s="48">
        <f t="shared" si="582"/>
        <v>15</v>
      </c>
      <c r="AB2189" s="48">
        <f t="shared" si="583"/>
        <v>36</v>
      </c>
      <c r="AC2189" s="48">
        <f t="shared" si="584"/>
        <v>14</v>
      </c>
      <c r="AD2189" s="48">
        <f t="shared" si="585"/>
        <v>29</v>
      </c>
      <c r="AE2189" s="48" t="str">
        <f t="shared" si="586"/>
        <v>10.121.96.116</v>
      </c>
      <c r="AF2189" s="42" t="str">
        <f t="shared" si="587"/>
        <v>10.121.96.83</v>
      </c>
      <c r="AG2189" s="7" t="str">
        <f t="shared" si="588"/>
        <v>SOU AIRODRUM KEVADIA</v>
      </c>
      <c r="AH2189" s="7" t="str">
        <f t="shared" si="589"/>
        <v>KEVADIA COLONY</v>
      </c>
      <c r="AI2189" s="7" t="str">
        <f t="shared" si="590"/>
        <v>S2P5</v>
      </c>
      <c r="AJ2189" s="7" t="str">
        <f t="shared" si="591"/>
        <v>S3P3</v>
      </c>
      <c r="AK2189" s="7" t="str">
        <f>IFERROR(VLOOKUP(Z2189,'PASTE-DL-ALARMS'!$Q$10:$W$2200,7,FALSE),"")</f>
        <v/>
      </c>
      <c r="AL2189" s="55" t="str">
        <f>IFERROR(VLOOKUP(Z2189,'PASTE-DL-ALARMS'!$Q$10:$W$2200,3,FALSE),"")</f>
        <v/>
      </c>
      <c r="AM2189" s="7" t="str">
        <f t="shared" si="592"/>
        <v>10.121.96.116_SOU AIRODRUM KEVADIA_S2P5</v>
      </c>
      <c r="AN2189" s="55" t="str">
        <f t="shared" si="593"/>
        <v>10.121.96.83_KEVADIA COLONY_S3P3</v>
      </c>
      <c r="AO2189" s="72" t="e">
        <f t="shared" ca="1" si="594"/>
        <v>#VALUE!</v>
      </c>
      <c r="AP2189" s="7" t="str">
        <f>IFERROR(VLOOKUP(Z2189,'PASTE-DL-ALARMS'!$Q$10:$Z$2800,8,FALSE),"")</f>
        <v/>
      </c>
    </row>
    <row r="2190" spans="1:42" x14ac:dyDescent="0.25">
      <c r="A2190" s="20"/>
      <c r="B2190" s="20"/>
      <c r="C2190" s="20" t="str">
        <f>IF(D2190="Critical",MAX($C$8:C2189)+1,"")</f>
        <v/>
      </c>
      <c r="D2190" s="20" t="str">
        <f t="shared" si="578"/>
        <v>-</v>
      </c>
      <c r="E2190" s="20" t="str">
        <f>VLOOKUP('PASTE-DOWN-DL'!F2190,'SSA-CODE'!$D$4:$E$56,2,FALSE)</f>
        <v>WTR AM</v>
      </c>
      <c r="F2190" s="48" t="str">
        <f t="shared" si="579"/>
        <v>WTR AM</v>
      </c>
      <c r="G2190" s="48" t="str">
        <f t="shared" si="580"/>
        <v xml:space="preserve">	WTR AM</v>
      </c>
      <c r="H2190" s="20">
        <v>2181</v>
      </c>
      <c r="I2190" t="s">
        <v>18482</v>
      </c>
      <c r="J2190" t="s">
        <v>6466</v>
      </c>
      <c r="K2190" t="s">
        <v>6275</v>
      </c>
      <c r="L2190" t="s">
        <v>6262</v>
      </c>
      <c r="M2190" t="s">
        <v>6263</v>
      </c>
      <c r="N2190" t="s">
        <v>18483</v>
      </c>
      <c r="O2190" t="s">
        <v>18484</v>
      </c>
      <c r="P2190" t="s">
        <v>6266</v>
      </c>
      <c r="Q2190" t="s">
        <v>6461</v>
      </c>
      <c r="R2190" t="s">
        <v>6279</v>
      </c>
      <c r="S2190" t="s">
        <v>7470</v>
      </c>
      <c r="T2190" t="s">
        <v>6353</v>
      </c>
      <c r="U2190" t="s">
        <v>7470</v>
      </c>
      <c r="V2190" t="s">
        <v>6271</v>
      </c>
      <c r="W2190" t="s">
        <v>18485</v>
      </c>
      <c r="X2190" t="s">
        <v>18486</v>
      </c>
      <c r="Y2190" t="s">
        <v>6269</v>
      </c>
      <c r="Z2190" s="48" t="str">
        <f t="shared" si="581"/>
        <v>WTR AM-10.121.15.134-TN725B_Bhadra 1(GNE)_B2\S5P11-10.121.17.148-TN725B_Bhadra 2_B2\S5P11</v>
      </c>
      <c r="AA2190" s="48">
        <f t="shared" si="582"/>
        <v>15</v>
      </c>
      <c r="AB2190" s="48">
        <f t="shared" si="583"/>
        <v>25</v>
      </c>
      <c r="AC2190" s="48">
        <f t="shared" si="584"/>
        <v>15</v>
      </c>
      <c r="AD2190" s="48">
        <f t="shared" si="585"/>
        <v>24</v>
      </c>
      <c r="AE2190" s="48" t="str">
        <f t="shared" si="586"/>
        <v>10.121.15.134</v>
      </c>
      <c r="AF2190" s="42" t="str">
        <f t="shared" si="587"/>
        <v>10.121.16.138</v>
      </c>
      <c r="AG2190" s="7" t="str">
        <f t="shared" si="588"/>
        <v>AM-BHADRA</v>
      </c>
      <c r="AH2190" s="7" t="str">
        <f t="shared" si="589"/>
        <v>BHADRA 2</v>
      </c>
      <c r="AI2190" s="7" t="str">
        <f t="shared" si="590"/>
        <v>S5P11</v>
      </c>
      <c r="AJ2190" s="7" t="str">
        <f t="shared" si="591"/>
        <v>S5P11</v>
      </c>
      <c r="AK2190" s="7" t="str">
        <f>IFERROR(VLOOKUP(Z2190,'PASTE-DL-ALARMS'!$Q$10:$W$2200,7,FALSE),"")</f>
        <v/>
      </c>
      <c r="AL2190" s="55" t="str">
        <f>IFERROR(VLOOKUP(Z2190,'PASTE-DL-ALARMS'!$Q$10:$W$2200,3,FALSE),"")</f>
        <v/>
      </c>
      <c r="AM2190" s="7" t="str">
        <f t="shared" si="592"/>
        <v>10.121.15.134_AM-BHADRA_S5P11</v>
      </c>
      <c r="AN2190" s="55" t="str">
        <f t="shared" si="593"/>
        <v>10.121.16.138_BHADRA 2_S5P11</v>
      </c>
      <c r="AO2190" s="72" t="e">
        <f t="shared" ca="1" si="594"/>
        <v>#VALUE!</v>
      </c>
      <c r="AP2190" s="7" t="str">
        <f>IFERROR(VLOOKUP(Z2190,'PASTE-DL-ALARMS'!$Q$10:$Z$2800,8,FALSE),"")</f>
        <v/>
      </c>
    </row>
    <row r="2191" spans="1:42" x14ac:dyDescent="0.25">
      <c r="A2191" s="20"/>
      <c r="B2191" s="20"/>
      <c r="C2191" s="20" t="str">
        <f>IF(D2191="Critical",MAX($C$8:C2190)+1,"")</f>
        <v/>
      </c>
      <c r="D2191" s="20" t="str">
        <f t="shared" si="578"/>
        <v>-</v>
      </c>
      <c r="E2191" s="20" t="str">
        <f>VLOOKUP('PASTE-DOWN-DL'!F2191,'SSA-CODE'!$D$4:$E$56,2,FALSE)</f>
        <v>JND</v>
      </c>
      <c r="F2191" s="48" t="str">
        <f t="shared" si="579"/>
        <v>SSA JND</v>
      </c>
      <c r="G2191" s="48" t="str">
        <f t="shared" si="580"/>
        <v xml:space="preserve">	SSA JND</v>
      </c>
      <c r="H2191" s="20">
        <v>2182</v>
      </c>
      <c r="I2191" t="s">
        <v>18487</v>
      </c>
      <c r="J2191" t="s">
        <v>6260</v>
      </c>
      <c r="K2191" t="s">
        <v>6275</v>
      </c>
      <c r="L2191" t="s">
        <v>6262</v>
      </c>
      <c r="M2191" t="s">
        <v>6263</v>
      </c>
      <c r="N2191" t="s">
        <v>18488</v>
      </c>
      <c r="O2191" t="s">
        <v>18489</v>
      </c>
      <c r="P2191" t="s">
        <v>6266</v>
      </c>
      <c r="Q2191" t="s">
        <v>6319</v>
      </c>
      <c r="R2191" t="s">
        <v>6279</v>
      </c>
      <c r="S2191" t="s">
        <v>18490</v>
      </c>
      <c r="T2191" t="s">
        <v>6950</v>
      </c>
      <c r="U2191" t="s">
        <v>18490</v>
      </c>
      <c r="V2191" t="s">
        <v>6271</v>
      </c>
      <c r="W2191" t="s">
        <v>18491</v>
      </c>
      <c r="X2191" t="s">
        <v>6488</v>
      </c>
      <c r="Y2191" t="s">
        <v>6269</v>
      </c>
      <c r="Z2191" s="48" t="str">
        <f t="shared" si="581"/>
        <v>SSA JND-10.121.24.10-VRAJ APPT BTS A1_2/5-10.121.24.2-Veraval M/W B2_6/4</v>
      </c>
      <c r="AA2191" s="48">
        <f t="shared" si="582"/>
        <v>14</v>
      </c>
      <c r="AB2191" s="48">
        <f t="shared" si="583"/>
        <v>22</v>
      </c>
      <c r="AC2191" s="48">
        <f t="shared" si="584"/>
        <v>13</v>
      </c>
      <c r="AD2191" s="48">
        <f t="shared" si="585"/>
        <v>25</v>
      </c>
      <c r="AE2191" s="48" t="str">
        <f t="shared" si="586"/>
        <v>10.121.24.10</v>
      </c>
      <c r="AF2191" s="42" t="str">
        <f t="shared" si="587"/>
        <v>10.121.24.2</v>
      </c>
      <c r="AG2191" s="7" t="str">
        <f t="shared" si="588"/>
        <v>SOMNATH</v>
      </c>
      <c r="AH2191" s="7" t="str">
        <f t="shared" si="589"/>
        <v>VERAVAL M/W</v>
      </c>
      <c r="AI2191" s="7" t="str">
        <f t="shared" si="590"/>
        <v>S2P5</v>
      </c>
      <c r="AJ2191" s="7" t="str">
        <f t="shared" si="591"/>
        <v>S6P4</v>
      </c>
      <c r="AK2191" s="7" t="str">
        <f>IFERROR(VLOOKUP(Z2191,'PASTE-DL-ALARMS'!$Q$10:$W$2200,7,FALSE),"")</f>
        <v/>
      </c>
      <c r="AL2191" s="55" t="str">
        <f>IFERROR(VLOOKUP(Z2191,'PASTE-DL-ALARMS'!$Q$10:$W$2200,3,FALSE),"")</f>
        <v/>
      </c>
      <c r="AM2191" s="7" t="str">
        <f t="shared" si="592"/>
        <v>10.121.24.10_SOMNATH_S2P5</v>
      </c>
      <c r="AN2191" s="55" t="str">
        <f t="shared" si="593"/>
        <v>10.121.24.2_VERAVAL M/W_S6P4</v>
      </c>
      <c r="AO2191" s="72" t="e">
        <f t="shared" ca="1" si="594"/>
        <v>#VALUE!</v>
      </c>
      <c r="AP2191" s="7" t="str">
        <f>IFERROR(VLOOKUP(Z2191,'PASTE-DL-ALARMS'!$Q$10:$Z$2800,8,FALSE),"")</f>
        <v/>
      </c>
    </row>
    <row r="2192" spans="1:42" x14ac:dyDescent="0.25">
      <c r="A2192" s="20"/>
      <c r="B2192" s="20"/>
      <c r="C2192" s="20" t="str">
        <f>IF(D2192="Critical",MAX($C$8:C2191)+1,"")</f>
        <v/>
      </c>
      <c r="D2192" s="20" t="str">
        <f t="shared" si="578"/>
        <v>-</v>
      </c>
      <c r="E2192" s="20" t="str">
        <f>VLOOKUP('PASTE-DOWN-DL'!F2192,'SSA-CODE'!$D$4:$E$56,2,FALSE)</f>
        <v>NDD</v>
      </c>
      <c r="F2192" s="48" t="str">
        <f t="shared" si="579"/>
        <v>SSA NAD</v>
      </c>
      <c r="G2192" s="48" t="str">
        <f t="shared" si="580"/>
        <v xml:space="preserve">	SSA NAD</v>
      </c>
      <c r="H2192" s="20">
        <v>2183</v>
      </c>
      <c r="I2192" t="s">
        <v>18492</v>
      </c>
      <c r="J2192" t="s">
        <v>6260</v>
      </c>
      <c r="K2192" t="s">
        <v>6275</v>
      </c>
      <c r="L2192" t="s">
        <v>6262</v>
      </c>
      <c r="M2192" t="s">
        <v>6263</v>
      </c>
      <c r="N2192" t="s">
        <v>18493</v>
      </c>
      <c r="O2192" t="s">
        <v>18494</v>
      </c>
      <c r="P2192" t="s">
        <v>6266</v>
      </c>
      <c r="Q2192" t="s">
        <v>7090</v>
      </c>
      <c r="R2192" t="s">
        <v>7090</v>
      </c>
      <c r="S2192" t="s">
        <v>8688</v>
      </c>
      <c r="T2192" t="s">
        <v>6371</v>
      </c>
      <c r="U2192" t="s">
        <v>8689</v>
      </c>
      <c r="V2192" t="s">
        <v>6271</v>
      </c>
      <c r="W2192" t="s">
        <v>18495</v>
      </c>
      <c r="X2192" t="s">
        <v>18496</v>
      </c>
      <c r="Y2192" t="s">
        <v>6269</v>
      </c>
      <c r="Z2192" s="48" t="str">
        <f t="shared" si="581"/>
        <v>SSA NAD-10.121.98.64-BORSAD_4/3-10.121.16.234-Anand2_5/6</v>
      </c>
      <c r="AA2192" s="48">
        <f t="shared" si="582"/>
        <v>14</v>
      </c>
      <c r="AB2192" s="48">
        <f t="shared" si="583"/>
        <v>21</v>
      </c>
      <c r="AC2192" s="48">
        <f t="shared" si="584"/>
        <v>15</v>
      </c>
      <c r="AD2192" s="48">
        <f t="shared" si="585"/>
        <v>22</v>
      </c>
      <c r="AE2192" s="48" t="str">
        <f t="shared" si="586"/>
        <v>10.121.98.64</v>
      </c>
      <c r="AF2192" s="42" t="str">
        <f t="shared" si="587"/>
        <v>10.121.16.234</v>
      </c>
      <c r="AG2192" s="7" t="str">
        <f t="shared" si="588"/>
        <v>BORSAD</v>
      </c>
      <c r="AH2192" s="7" t="str">
        <f t="shared" si="589"/>
        <v>Anand2</v>
      </c>
      <c r="AI2192" s="7" t="str">
        <f t="shared" si="590"/>
        <v>S4P3</v>
      </c>
      <c r="AJ2192" s="7" t="str">
        <f t="shared" si="591"/>
        <v>S5P6</v>
      </c>
      <c r="AK2192" s="7" t="str">
        <f>IFERROR(VLOOKUP(Z2192,'PASTE-DL-ALARMS'!$Q$10:$W$2200,7,FALSE),"")</f>
        <v/>
      </c>
      <c r="AL2192" s="55" t="str">
        <f>IFERROR(VLOOKUP(Z2192,'PASTE-DL-ALARMS'!$Q$10:$W$2200,3,FALSE),"")</f>
        <v/>
      </c>
      <c r="AM2192" s="7" t="str">
        <f t="shared" si="592"/>
        <v>10.121.98.64_BORSAD_S4P3</v>
      </c>
      <c r="AN2192" s="55" t="str">
        <f t="shared" si="593"/>
        <v>10.121.16.234_Anand2_S5P6</v>
      </c>
      <c r="AO2192" s="72" t="e">
        <f t="shared" ca="1" si="594"/>
        <v>#VALUE!</v>
      </c>
      <c r="AP2192" s="7" t="str">
        <f>IFERROR(VLOOKUP(Z2192,'PASTE-DL-ALARMS'!$Q$10:$Z$2800,8,FALSE),"")</f>
        <v/>
      </c>
    </row>
    <row r="2193" spans="1:42" x14ac:dyDescent="0.25">
      <c r="A2193" s="20"/>
      <c r="B2193" s="20"/>
      <c r="C2193" s="20" t="str">
        <f>IF(D2193="Critical",MAX($C$8:C2192)+1,"")</f>
        <v/>
      </c>
      <c r="D2193" s="20" t="str">
        <f t="shared" si="578"/>
        <v>-</v>
      </c>
      <c r="E2193" s="20" t="str">
        <f>VLOOKUP('PASTE-DOWN-DL'!F2193,'SSA-CODE'!$D$4:$E$56,2,FALSE)</f>
        <v>WTR AM</v>
      </c>
      <c r="F2193" s="48" t="str">
        <f t="shared" si="579"/>
        <v>WTR AM</v>
      </c>
      <c r="G2193" s="48" t="str">
        <f t="shared" si="580"/>
        <v xml:space="preserve">	WTR AM</v>
      </c>
      <c r="H2193" s="20">
        <v>2184</v>
      </c>
      <c r="I2193" t="s">
        <v>18497</v>
      </c>
      <c r="J2193" t="s">
        <v>6466</v>
      </c>
      <c r="K2193" t="s">
        <v>6275</v>
      </c>
      <c r="L2193" t="s">
        <v>6262</v>
      </c>
      <c r="M2193" t="s">
        <v>6263</v>
      </c>
      <c r="N2193" t="s">
        <v>18498</v>
      </c>
      <c r="O2193" t="s">
        <v>18499</v>
      </c>
      <c r="P2193" t="s">
        <v>6266</v>
      </c>
      <c r="Q2193" t="s">
        <v>6671</v>
      </c>
      <c r="R2193" t="s">
        <v>6279</v>
      </c>
      <c r="S2193" t="s">
        <v>6269</v>
      </c>
      <c r="T2193" t="s">
        <v>6345</v>
      </c>
      <c r="U2193" t="s">
        <v>6269</v>
      </c>
      <c r="V2193" t="s">
        <v>6271</v>
      </c>
      <c r="W2193" t="s">
        <v>18500</v>
      </c>
      <c r="X2193" t="s">
        <v>18501</v>
      </c>
      <c r="Y2193" t="s">
        <v>6269</v>
      </c>
      <c r="Z2193" s="48" t="str">
        <f t="shared" si="581"/>
        <v>WTR AM-10.121.16.226-TN725B_Baroda City-3_B2_GNE to 10.121.16.134-WTR_TN725B_Baroda City-2_B2</v>
      </c>
      <c r="AA2193" s="48">
        <f t="shared" si="582"/>
        <v>15</v>
      </c>
      <c r="AB2193" s="48">
        <f t="shared" si="583"/>
        <v>33</v>
      </c>
      <c r="AC2193" s="48">
        <f t="shared" si="584"/>
        <v>15</v>
      </c>
      <c r="AD2193" s="48">
        <f t="shared" si="585"/>
        <v>29</v>
      </c>
      <c r="AE2193" s="48" t="str">
        <f t="shared" si="586"/>
        <v>10.121.16.226</v>
      </c>
      <c r="AF2193" s="42" t="str">
        <f t="shared" si="587"/>
        <v>10.121.16.134</v>
      </c>
      <c r="AG2193" s="7" t="str">
        <f t="shared" si="588"/>
        <v>BARODA CITY 3 GNE</v>
      </c>
      <c r="AH2193" s="7" t="str">
        <f t="shared" si="589"/>
        <v>BARODA CITY 2</v>
      </c>
      <c r="AI2193" s="7" t="str">
        <f t="shared" si="590"/>
        <v>S6P9</v>
      </c>
      <c r="AJ2193" s="7" t="str">
        <f t="shared" si="591"/>
        <v>S6P9</v>
      </c>
      <c r="AK2193" s="7" t="str">
        <f>IFERROR(VLOOKUP(Z2193,'PASTE-DL-ALARMS'!$Q$10:$W$2200,7,FALSE),"")</f>
        <v/>
      </c>
      <c r="AL2193" s="55" t="str">
        <f>IFERROR(VLOOKUP(Z2193,'PASTE-DL-ALARMS'!$Q$10:$W$2200,3,FALSE),"")</f>
        <v/>
      </c>
      <c r="AM2193" s="7" t="str">
        <f t="shared" si="592"/>
        <v>10.121.16.226_BARODA CITY 3 GNE_S6P9</v>
      </c>
      <c r="AN2193" s="55" t="str">
        <f t="shared" si="593"/>
        <v>10.121.16.134_BARODA CITY 2_S6P9</v>
      </c>
      <c r="AO2193" s="72" t="e">
        <f t="shared" ca="1" si="594"/>
        <v>#VALUE!</v>
      </c>
      <c r="AP2193" s="7" t="str">
        <f>IFERROR(VLOOKUP(Z2193,'PASTE-DL-ALARMS'!$Q$10:$Z$2800,8,FALSE),"")</f>
        <v/>
      </c>
    </row>
    <row r="2194" spans="1:42" x14ac:dyDescent="0.25">
      <c r="A2194" s="20"/>
      <c r="B2194" s="20"/>
      <c r="C2194" s="20" t="str">
        <f>IF(D2194="Critical",MAX($C$8:C2193)+1,"")</f>
        <v/>
      </c>
      <c r="D2194" s="20" t="str">
        <f t="shared" si="578"/>
        <v>-</v>
      </c>
      <c r="E2194" s="20" t="str">
        <f>VLOOKUP('PASTE-DOWN-DL'!F2194,'SSA-CODE'!$D$4:$E$56,2,FALSE)</f>
        <v>AHD</v>
      </c>
      <c r="F2194" s="48" t="str">
        <f t="shared" si="579"/>
        <v>SSA AM</v>
      </c>
      <c r="G2194" s="48" t="str">
        <f t="shared" si="580"/>
        <v xml:space="preserve">	SSA AM</v>
      </c>
      <c r="H2194" s="20">
        <v>2185</v>
      </c>
      <c r="I2194" t="s">
        <v>18502</v>
      </c>
      <c r="J2194" t="s">
        <v>6260</v>
      </c>
      <c r="K2194" t="s">
        <v>6261</v>
      </c>
      <c r="L2194" t="s">
        <v>6262</v>
      </c>
      <c r="M2194" t="s">
        <v>6263</v>
      </c>
      <c r="N2194" t="s">
        <v>18503</v>
      </c>
      <c r="O2194" t="s">
        <v>18504</v>
      </c>
      <c r="P2194" t="s">
        <v>6266</v>
      </c>
      <c r="Q2194" t="s">
        <v>7032</v>
      </c>
      <c r="R2194" t="s">
        <v>6279</v>
      </c>
      <c r="S2194" t="s">
        <v>18088</v>
      </c>
      <c r="T2194" t="s">
        <v>6304</v>
      </c>
      <c r="U2194" t="s">
        <v>8825</v>
      </c>
      <c r="V2194" t="s">
        <v>6271</v>
      </c>
      <c r="W2194" t="s">
        <v>18505</v>
      </c>
      <c r="X2194" t="s">
        <v>18506</v>
      </c>
      <c r="Y2194" t="s">
        <v>6269</v>
      </c>
      <c r="Z2194" s="48" t="str">
        <f t="shared" si="581"/>
        <v>SSA AM-10.121.18.250-SECTOR 11_3/1-10.121.18.204-5ESS-GNR_5/1</v>
      </c>
      <c r="AA2194" s="48">
        <f t="shared" si="582"/>
        <v>15</v>
      </c>
      <c r="AB2194" s="48">
        <f t="shared" si="583"/>
        <v>25</v>
      </c>
      <c r="AC2194" s="48">
        <f t="shared" si="584"/>
        <v>15</v>
      </c>
      <c r="AD2194" s="48">
        <f t="shared" si="585"/>
        <v>24</v>
      </c>
      <c r="AE2194" s="48" t="str">
        <f t="shared" si="586"/>
        <v>10.121.18.250</v>
      </c>
      <c r="AF2194" s="42" t="str">
        <f t="shared" si="587"/>
        <v>10.121.18.204</v>
      </c>
      <c r="AG2194" s="7" t="str">
        <f t="shared" si="588"/>
        <v>SECTOR 11</v>
      </c>
      <c r="AH2194" s="7" t="str">
        <f t="shared" si="589"/>
        <v>5ESS-GNR</v>
      </c>
      <c r="AI2194" s="7" t="str">
        <f t="shared" si="590"/>
        <v>S3P1</v>
      </c>
      <c r="AJ2194" s="7" t="str">
        <f t="shared" si="591"/>
        <v>S5P1</v>
      </c>
      <c r="AK2194" s="7" t="str">
        <f>IFERROR(VLOOKUP(Z2194,'PASTE-DL-ALARMS'!$Q$10:$W$2200,7,FALSE),"")</f>
        <v/>
      </c>
      <c r="AL2194" s="55" t="str">
        <f>IFERROR(VLOOKUP(Z2194,'PASTE-DL-ALARMS'!$Q$10:$W$2200,3,FALSE),"")</f>
        <v/>
      </c>
      <c r="AM2194" s="7" t="str">
        <f t="shared" si="592"/>
        <v>10.121.18.250_SECTOR 11_S3P1</v>
      </c>
      <c r="AN2194" s="55" t="str">
        <f t="shared" si="593"/>
        <v>10.121.18.204_5ESS-GNR_S5P1</v>
      </c>
      <c r="AO2194" s="72" t="e">
        <f t="shared" ca="1" si="594"/>
        <v>#VALUE!</v>
      </c>
      <c r="AP2194" s="7" t="str">
        <f>IFERROR(VLOOKUP(Z2194,'PASTE-DL-ALARMS'!$Q$10:$Z$2800,8,FALSE),"")</f>
        <v/>
      </c>
    </row>
    <row r="2195" spans="1:42" x14ac:dyDescent="0.25">
      <c r="A2195" s="20"/>
      <c r="B2195" s="20"/>
      <c r="C2195" s="20" t="str">
        <f>IF(D2195="Critical",MAX($C$8:C2194)+1,"")</f>
        <v/>
      </c>
      <c r="D2195" s="20" t="str">
        <f t="shared" si="578"/>
        <v>-</v>
      </c>
      <c r="E2195" s="20" t="str">
        <f>VLOOKUP('PASTE-DOWN-DL'!F2195,'SSA-CODE'!$D$4:$E$56,2,FALSE)</f>
        <v>VDA</v>
      </c>
      <c r="F2195" s="48" t="str">
        <f t="shared" si="579"/>
        <v>SSA VDR</v>
      </c>
      <c r="G2195" s="48" t="str">
        <f t="shared" si="580"/>
        <v xml:space="preserve">	SSA VDR</v>
      </c>
      <c r="H2195" s="20">
        <v>2186</v>
      </c>
      <c r="I2195" t="s">
        <v>18507</v>
      </c>
      <c r="J2195" t="s">
        <v>6260</v>
      </c>
      <c r="K2195" t="s">
        <v>6261</v>
      </c>
      <c r="L2195" t="s">
        <v>6262</v>
      </c>
      <c r="M2195" t="s">
        <v>6263</v>
      </c>
      <c r="N2195" t="s">
        <v>18508</v>
      </c>
      <c r="O2195" t="s">
        <v>18509</v>
      </c>
      <c r="P2195" t="s">
        <v>6266</v>
      </c>
      <c r="Q2195" t="s">
        <v>6431</v>
      </c>
      <c r="R2195" t="s">
        <v>7217</v>
      </c>
      <c r="S2195" t="s">
        <v>9521</v>
      </c>
      <c r="T2195" t="s">
        <v>6770</v>
      </c>
      <c r="U2195" t="s">
        <v>9521</v>
      </c>
      <c r="V2195" t="s">
        <v>6271</v>
      </c>
      <c r="W2195" t="s">
        <v>18510</v>
      </c>
      <c r="X2195" t="s">
        <v>6488</v>
      </c>
      <c r="Y2195" t="s">
        <v>6269</v>
      </c>
      <c r="Z2195" s="48" t="str">
        <f t="shared" si="581"/>
        <v>SSA VDR-10.121.16.22-ALKAPURI-N4 B2_3/1-10.121.16.23-GOTRI-N2 B2_4/1</v>
      </c>
      <c r="AA2195" s="48">
        <f t="shared" si="582"/>
        <v>14</v>
      </c>
      <c r="AB2195" s="48">
        <f t="shared" si="583"/>
        <v>27</v>
      </c>
      <c r="AC2195" s="48">
        <f t="shared" si="584"/>
        <v>14</v>
      </c>
      <c r="AD2195" s="48">
        <f t="shared" si="585"/>
        <v>23</v>
      </c>
      <c r="AE2195" s="48" t="str">
        <f t="shared" si="586"/>
        <v>10.121.16.22</v>
      </c>
      <c r="AF2195" s="42" t="str">
        <f t="shared" si="587"/>
        <v>10.121.16.23</v>
      </c>
      <c r="AG2195" s="7" t="str">
        <f t="shared" si="588"/>
        <v xml:space="preserve">ALKAPURI N4 </v>
      </c>
      <c r="AH2195" s="7" t="str">
        <f t="shared" si="589"/>
        <v>GOTRI N2</v>
      </c>
      <c r="AI2195" s="7" t="str">
        <f t="shared" si="590"/>
        <v>S3P1</v>
      </c>
      <c r="AJ2195" s="7" t="str">
        <f t="shared" si="591"/>
        <v>S4P1</v>
      </c>
      <c r="AK2195" s="7" t="str">
        <f>IFERROR(VLOOKUP(Z2195,'PASTE-DL-ALARMS'!$Q$10:$W$2200,7,FALSE),"")</f>
        <v/>
      </c>
      <c r="AL2195" s="55" t="str">
        <f>IFERROR(VLOOKUP(Z2195,'PASTE-DL-ALARMS'!$Q$10:$W$2200,3,FALSE),"")</f>
        <v/>
      </c>
      <c r="AM2195" s="7" t="str">
        <f t="shared" si="592"/>
        <v>10.121.16.22_ALKAPURI N4 _S3P1</v>
      </c>
      <c r="AN2195" s="55" t="str">
        <f t="shared" si="593"/>
        <v>10.121.16.23_GOTRI N2_S4P1</v>
      </c>
      <c r="AO2195" s="72" t="e">
        <f t="shared" ca="1" si="594"/>
        <v>#VALUE!</v>
      </c>
      <c r="AP2195" s="7" t="str">
        <f>IFERROR(VLOOKUP(Z2195,'PASTE-DL-ALARMS'!$Q$10:$Z$2800,8,FALSE),"")</f>
        <v/>
      </c>
    </row>
    <row r="2196" spans="1:42" x14ac:dyDescent="0.25">
      <c r="A2196" s="20"/>
      <c r="B2196" s="20"/>
      <c r="C2196" s="20" t="str">
        <f>IF(D2196="Critical",MAX($C$8:C2195)+1,"")</f>
        <v/>
      </c>
      <c r="D2196" s="20" t="str">
        <f t="shared" si="578"/>
        <v>-</v>
      </c>
      <c r="E2196" s="20" t="str">
        <f>VLOOKUP('PASTE-DOWN-DL'!F2196,'SSA-CODE'!$D$4:$E$56,2,FALSE)</f>
        <v>PLR</v>
      </c>
      <c r="F2196" s="48" t="str">
        <f t="shared" si="579"/>
        <v>SSA PNP</v>
      </c>
      <c r="G2196" s="48" t="str">
        <f t="shared" si="580"/>
        <v xml:space="preserve">	SSA PNP</v>
      </c>
      <c r="H2196" s="20">
        <v>2187</v>
      </c>
      <c r="I2196" t="s">
        <v>18511</v>
      </c>
      <c r="J2196" t="s">
        <v>6260</v>
      </c>
      <c r="K2196" t="s">
        <v>6275</v>
      </c>
      <c r="L2196" t="s">
        <v>6262</v>
      </c>
      <c r="M2196" t="s">
        <v>6263</v>
      </c>
      <c r="N2196" t="s">
        <v>18512</v>
      </c>
      <c r="O2196" t="s">
        <v>18513</v>
      </c>
      <c r="P2196" t="s">
        <v>6266</v>
      </c>
      <c r="Q2196" t="s">
        <v>6608</v>
      </c>
      <c r="R2196" t="s">
        <v>6279</v>
      </c>
      <c r="S2196" t="s">
        <v>18514</v>
      </c>
      <c r="T2196" t="s">
        <v>6486</v>
      </c>
      <c r="U2196" t="s">
        <v>6792</v>
      </c>
      <c r="V2196" t="s">
        <v>6271</v>
      </c>
      <c r="W2196" t="s">
        <v>18515</v>
      </c>
      <c r="X2196" t="s">
        <v>18516</v>
      </c>
      <c r="Y2196" t="s">
        <v>6269</v>
      </c>
      <c r="Z2196" s="48" t="str">
        <f t="shared" si="581"/>
        <v>SSA PNP-10.121.98.136-SUIGAM_3/3-10.121.98.135-WAV_3/4</v>
      </c>
      <c r="AA2196" s="48">
        <f t="shared" si="582"/>
        <v>15</v>
      </c>
      <c r="AB2196" s="48">
        <f t="shared" si="583"/>
        <v>19</v>
      </c>
      <c r="AC2196" s="48">
        <f t="shared" si="584"/>
        <v>15</v>
      </c>
      <c r="AD2196" s="48">
        <f t="shared" si="585"/>
        <v>22</v>
      </c>
      <c r="AE2196" s="48" t="str">
        <f t="shared" si="586"/>
        <v>10.121.98.135</v>
      </c>
      <c r="AF2196" s="42" t="str">
        <f t="shared" si="587"/>
        <v>10.121.98.136</v>
      </c>
      <c r="AG2196" s="7" t="str">
        <f t="shared" si="588"/>
        <v>WAV</v>
      </c>
      <c r="AH2196" s="7" t="str">
        <f t="shared" si="589"/>
        <v>SUIGAM</v>
      </c>
      <c r="AI2196" s="7" t="str">
        <f t="shared" si="590"/>
        <v>S3P4</v>
      </c>
      <c r="AJ2196" s="7" t="str">
        <f t="shared" si="591"/>
        <v>S3P3</v>
      </c>
      <c r="AK2196" s="7" t="str">
        <f>IFERROR(VLOOKUP(Z2196,'PASTE-DL-ALARMS'!$Q$10:$W$2200,7,FALSE),"")</f>
        <v/>
      </c>
      <c r="AL2196" s="55" t="str">
        <f>IFERROR(VLOOKUP(Z2196,'PASTE-DL-ALARMS'!$Q$10:$W$2200,3,FALSE),"")</f>
        <v/>
      </c>
      <c r="AM2196" s="7" t="str">
        <f t="shared" si="592"/>
        <v>10.121.98.135_WAV_S3P4</v>
      </c>
      <c r="AN2196" s="55" t="str">
        <f t="shared" si="593"/>
        <v>10.121.98.136_SUIGAM_S3P3</v>
      </c>
      <c r="AO2196" s="72" t="e">
        <f t="shared" ca="1" si="594"/>
        <v>#VALUE!</v>
      </c>
      <c r="AP2196" s="7" t="str">
        <f>IFERROR(VLOOKUP(Z2196,'PASTE-DL-ALARMS'!$Q$10:$Z$2800,8,FALSE),"")</f>
        <v/>
      </c>
    </row>
    <row r="2197" spans="1:42" x14ac:dyDescent="0.25">
      <c r="A2197" s="20"/>
      <c r="B2197" s="20"/>
      <c r="C2197" s="20" t="str">
        <f>IF(D2197="Critical",MAX($C$8:C2196)+1,"")</f>
        <v/>
      </c>
      <c r="D2197" s="20" t="str">
        <f t="shared" si="578"/>
        <v>-</v>
      </c>
      <c r="E2197" s="20" t="str">
        <f>VLOOKUP('PASTE-DOWN-DL'!F2197,'SSA-CODE'!$D$4:$E$56,2,FALSE)</f>
        <v>WTR AM</v>
      </c>
      <c r="F2197" s="48" t="str">
        <f t="shared" si="579"/>
        <v>WTR AM</v>
      </c>
      <c r="G2197" s="48" t="str">
        <f t="shared" si="580"/>
        <v xml:space="preserve">	WTR AM</v>
      </c>
      <c r="H2197" s="20">
        <v>2188</v>
      </c>
      <c r="I2197" t="s">
        <v>18517</v>
      </c>
      <c r="J2197" t="s">
        <v>6260</v>
      </c>
      <c r="K2197" t="s">
        <v>6261</v>
      </c>
      <c r="L2197" t="s">
        <v>6262</v>
      </c>
      <c r="M2197" t="s">
        <v>6263</v>
      </c>
      <c r="N2197" t="s">
        <v>18518</v>
      </c>
      <c r="O2197" t="s">
        <v>18519</v>
      </c>
      <c r="P2197" t="s">
        <v>6266</v>
      </c>
      <c r="Q2197" t="s">
        <v>6546</v>
      </c>
      <c r="R2197" t="s">
        <v>6311</v>
      </c>
      <c r="S2197" t="s">
        <v>6269</v>
      </c>
      <c r="T2197" t="s">
        <v>6394</v>
      </c>
      <c r="U2197" t="s">
        <v>6269</v>
      </c>
      <c r="V2197" t="s">
        <v>6271</v>
      </c>
      <c r="W2197" t="s">
        <v>8798</v>
      </c>
      <c r="X2197" t="s">
        <v>18520</v>
      </c>
      <c r="Y2197" t="s">
        <v>6269</v>
      </c>
      <c r="Z2197" s="48" t="str">
        <f t="shared" si="581"/>
        <v>WTR AM-10.121.26.14-Vijaynagar B1_4/1-10.121.97.68-Chhitoda Excpan B1_3/1</v>
      </c>
      <c r="AA2197" s="48">
        <f t="shared" si="582"/>
        <v>14</v>
      </c>
      <c r="AB2197" s="48">
        <f t="shared" si="583"/>
        <v>30</v>
      </c>
      <c r="AC2197" s="48">
        <f t="shared" si="584"/>
        <v>14</v>
      </c>
      <c r="AD2197" s="48">
        <f t="shared" si="585"/>
        <v>25</v>
      </c>
      <c r="AE2197" s="48" t="str">
        <f t="shared" si="586"/>
        <v>10.121.97.68</v>
      </c>
      <c r="AF2197" s="42" t="str">
        <f t="shared" si="587"/>
        <v>10.121.26.14</v>
      </c>
      <c r="AG2197" s="7" t="str">
        <f t="shared" si="588"/>
        <v>Chhitoda EXCpan</v>
      </c>
      <c r="AH2197" s="7" t="str">
        <f t="shared" si="589"/>
        <v>Vijaynagar</v>
      </c>
      <c r="AI2197" s="7" t="str">
        <f t="shared" si="590"/>
        <v>S3P1</v>
      </c>
      <c r="AJ2197" s="7" t="str">
        <f t="shared" si="591"/>
        <v>S4P1</v>
      </c>
      <c r="AK2197" s="7" t="str">
        <f>IFERROR(VLOOKUP(Z2197,'PASTE-DL-ALARMS'!$Q$10:$W$2200,7,FALSE),"")</f>
        <v/>
      </c>
      <c r="AL2197" s="55" t="str">
        <f>IFERROR(VLOOKUP(Z2197,'PASTE-DL-ALARMS'!$Q$10:$W$2200,3,FALSE),"")</f>
        <v/>
      </c>
      <c r="AM2197" s="7" t="str">
        <f t="shared" si="592"/>
        <v>10.121.97.68_Chhitoda EXCpan_S3P1</v>
      </c>
      <c r="AN2197" s="55" t="str">
        <f t="shared" si="593"/>
        <v>10.121.26.14_Vijaynagar_S4P1</v>
      </c>
      <c r="AO2197" s="72" t="e">
        <f t="shared" ca="1" si="594"/>
        <v>#VALUE!</v>
      </c>
      <c r="AP2197" s="7" t="str">
        <f>IFERROR(VLOOKUP(Z2197,'PASTE-DL-ALARMS'!$Q$10:$Z$2800,8,FALSE),"")</f>
        <v/>
      </c>
    </row>
    <row r="2198" spans="1:42" x14ac:dyDescent="0.25">
      <c r="A2198" s="20"/>
      <c r="B2198" s="20"/>
      <c r="C2198" s="20" t="str">
        <f>IF(D2198="Critical",MAX($C$8:C2197)+1,"")</f>
        <v/>
      </c>
      <c r="D2198" s="20" t="str">
        <f t="shared" si="578"/>
        <v>-</v>
      </c>
      <c r="E2198" s="20" t="str">
        <f>VLOOKUP('PASTE-DOWN-DL'!F2198,'SSA-CODE'!$D$4:$E$56,2,FALSE)</f>
        <v>HMR</v>
      </c>
      <c r="F2198" s="48" t="str">
        <f t="shared" si="579"/>
        <v>SSA HMR</v>
      </c>
      <c r="G2198" s="48" t="str">
        <f t="shared" si="580"/>
        <v xml:space="preserve">	SSA HMR</v>
      </c>
      <c r="H2198" s="20">
        <v>2189</v>
      </c>
      <c r="I2198" t="s">
        <v>18521</v>
      </c>
      <c r="J2198" t="s">
        <v>6260</v>
      </c>
      <c r="K2198" t="s">
        <v>6275</v>
      </c>
      <c r="L2198" t="s">
        <v>6262</v>
      </c>
      <c r="M2198" t="s">
        <v>6263</v>
      </c>
      <c r="N2198" t="s">
        <v>18522</v>
      </c>
      <c r="O2198" t="s">
        <v>18523</v>
      </c>
      <c r="P2198" t="s">
        <v>6266</v>
      </c>
      <c r="Q2198" t="s">
        <v>6651</v>
      </c>
      <c r="R2198" t="s">
        <v>6279</v>
      </c>
      <c r="S2198" t="s">
        <v>18524</v>
      </c>
      <c r="T2198" t="s">
        <v>6500</v>
      </c>
      <c r="U2198" t="s">
        <v>9589</v>
      </c>
      <c r="V2198" t="s">
        <v>6271</v>
      </c>
      <c r="W2198" t="s">
        <v>18525</v>
      </c>
      <c r="X2198" t="s">
        <v>6488</v>
      </c>
      <c r="Y2198" t="s">
        <v>6269</v>
      </c>
      <c r="Z2198" s="48" t="str">
        <f t="shared" si="581"/>
        <v>SSA HMR-10.121.26.2-Idar B2_5/2-10.121.25.181-Umanagar A1_1/5</v>
      </c>
      <c r="AA2198" s="48">
        <f t="shared" si="582"/>
        <v>13</v>
      </c>
      <c r="AB2198" s="48">
        <f t="shared" si="583"/>
        <v>18</v>
      </c>
      <c r="AC2198" s="48">
        <f t="shared" si="584"/>
        <v>15</v>
      </c>
      <c r="AD2198" s="48">
        <f t="shared" si="585"/>
        <v>24</v>
      </c>
      <c r="AE2198" s="48" t="str">
        <f t="shared" si="586"/>
        <v>10.121.26.2</v>
      </c>
      <c r="AF2198" s="42" t="str">
        <f t="shared" si="587"/>
        <v>10.121.25.181</v>
      </c>
      <c r="AG2198" s="7" t="str">
        <f t="shared" si="588"/>
        <v>Idar</v>
      </c>
      <c r="AH2198" s="7" t="str">
        <f t="shared" si="589"/>
        <v>Umanagar</v>
      </c>
      <c r="AI2198" s="7" t="str">
        <f t="shared" si="590"/>
        <v>S5P2</v>
      </c>
      <c r="AJ2198" s="7" t="str">
        <f t="shared" si="591"/>
        <v>S1P5</v>
      </c>
      <c r="AK2198" s="7" t="str">
        <f>IFERROR(VLOOKUP(Z2198,'PASTE-DL-ALARMS'!$Q$10:$W$2200,7,FALSE),"")</f>
        <v/>
      </c>
      <c r="AL2198" s="55" t="str">
        <f>IFERROR(VLOOKUP(Z2198,'PASTE-DL-ALARMS'!$Q$10:$W$2200,3,FALSE),"")</f>
        <v/>
      </c>
      <c r="AM2198" s="7" t="str">
        <f t="shared" si="592"/>
        <v>10.121.26.2_Idar_S5P2</v>
      </c>
      <c r="AN2198" s="55" t="str">
        <f t="shared" si="593"/>
        <v>10.121.25.181_Umanagar_S1P5</v>
      </c>
      <c r="AO2198" s="72" t="e">
        <f t="shared" ca="1" si="594"/>
        <v>#VALUE!</v>
      </c>
      <c r="AP2198" s="7" t="str">
        <f>IFERROR(VLOOKUP(Z2198,'PASTE-DL-ALARMS'!$Q$10:$Z$2800,8,FALSE),"")</f>
        <v/>
      </c>
    </row>
    <row r="2199" spans="1:42" x14ac:dyDescent="0.25">
      <c r="A2199" s="20"/>
      <c r="B2199" s="20"/>
      <c r="C2199" s="20" t="str">
        <f>IF(D2199="Critical",MAX($C$8:C2198)+1,"")</f>
        <v/>
      </c>
      <c r="D2199" s="20" t="str">
        <f t="shared" si="578"/>
        <v>-</v>
      </c>
      <c r="E2199" s="20" t="str">
        <f>VLOOKUP('PASTE-DOWN-DL'!F2199,'SSA-CODE'!$D$4:$E$56,2,FALSE)</f>
        <v>SEN</v>
      </c>
      <c r="F2199" s="48" t="str">
        <f t="shared" si="579"/>
        <v>SSA SEN</v>
      </c>
      <c r="G2199" s="48" t="str">
        <f t="shared" si="580"/>
        <v xml:space="preserve">	SSA SEN</v>
      </c>
      <c r="H2199" s="20">
        <v>2190</v>
      </c>
      <c r="I2199" t="s">
        <v>18526</v>
      </c>
      <c r="J2199" t="s">
        <v>6260</v>
      </c>
      <c r="K2199" t="s">
        <v>6261</v>
      </c>
      <c r="L2199" t="s">
        <v>6262</v>
      </c>
      <c r="M2199" t="s">
        <v>6263</v>
      </c>
      <c r="N2199" t="s">
        <v>18527</v>
      </c>
      <c r="O2199" t="s">
        <v>18528</v>
      </c>
      <c r="P2199" t="s">
        <v>6266</v>
      </c>
      <c r="Q2199" t="s">
        <v>6629</v>
      </c>
      <c r="R2199" t="s">
        <v>6453</v>
      </c>
      <c r="S2199" t="s">
        <v>18529</v>
      </c>
      <c r="T2199" t="s">
        <v>6304</v>
      </c>
      <c r="U2199" t="s">
        <v>6362</v>
      </c>
      <c r="V2199" t="s">
        <v>6271</v>
      </c>
      <c r="W2199" t="s">
        <v>18530</v>
      </c>
      <c r="X2199" t="s">
        <v>18531</v>
      </c>
      <c r="Y2199" t="s">
        <v>6269</v>
      </c>
      <c r="Z2199" s="48" t="str">
        <f t="shared" si="581"/>
        <v>SSA SEN-10.121.99.7-Chotila B2_3/1-10.121.99.37-Thangadh B1_4/1</v>
      </c>
      <c r="AA2199" s="48">
        <f t="shared" si="582"/>
        <v>14</v>
      </c>
      <c r="AB2199" s="48">
        <f t="shared" si="583"/>
        <v>23</v>
      </c>
      <c r="AC2199" s="48">
        <f t="shared" si="584"/>
        <v>13</v>
      </c>
      <c r="AD2199" s="48">
        <f t="shared" si="585"/>
        <v>21</v>
      </c>
      <c r="AE2199" s="48" t="str">
        <f t="shared" si="586"/>
        <v>10.121.99.37</v>
      </c>
      <c r="AF2199" s="42" t="str">
        <f t="shared" si="587"/>
        <v>10.121.99.7</v>
      </c>
      <c r="AG2199" s="7" t="str">
        <f t="shared" si="588"/>
        <v>THANGADH</v>
      </c>
      <c r="AH2199" s="7" t="str">
        <f t="shared" si="589"/>
        <v>CHOTILA</v>
      </c>
      <c r="AI2199" s="7" t="str">
        <f t="shared" si="590"/>
        <v>S4P1</v>
      </c>
      <c r="AJ2199" s="7" t="str">
        <f t="shared" si="591"/>
        <v>S3P1</v>
      </c>
      <c r="AK2199" s="7" t="str">
        <f>IFERROR(VLOOKUP(Z2199,'PASTE-DL-ALARMS'!$Q$10:$W$2200,7,FALSE),"")</f>
        <v/>
      </c>
      <c r="AL2199" s="55" t="str">
        <f>IFERROR(VLOOKUP(Z2199,'PASTE-DL-ALARMS'!$Q$10:$W$2200,3,FALSE),"")</f>
        <v/>
      </c>
      <c r="AM2199" s="7" t="str">
        <f t="shared" si="592"/>
        <v>10.121.99.37_THANGADH_S4P1</v>
      </c>
      <c r="AN2199" s="55" t="str">
        <f t="shared" si="593"/>
        <v>10.121.99.7_CHOTILA_S3P1</v>
      </c>
      <c r="AO2199" s="72" t="e">
        <f t="shared" ca="1" si="594"/>
        <v>#VALUE!</v>
      </c>
      <c r="AP2199" s="7" t="str">
        <f>IFERROR(VLOOKUP(Z2199,'PASTE-DL-ALARMS'!$Q$10:$Z$2800,8,FALSE),"")</f>
        <v/>
      </c>
    </row>
    <row r="2200" spans="1:42" x14ac:dyDescent="0.25">
      <c r="A2200" s="20"/>
      <c r="B2200" s="20"/>
      <c r="C2200" s="20" t="str">
        <f>IF(D2200="Critical",MAX($C$8:C2199)+1,"")</f>
        <v/>
      </c>
      <c r="D2200" s="20" t="str">
        <f t="shared" si="578"/>
        <v>-</v>
      </c>
      <c r="E2200" s="20" t="str">
        <f>VLOOKUP('PASTE-DOWN-DL'!F2200,'SSA-CODE'!$D$4:$E$56,2,FALSE)</f>
        <v>AMR</v>
      </c>
      <c r="F2200" s="48" t="str">
        <f t="shared" si="579"/>
        <v>SSA AMR</v>
      </c>
      <c r="G2200" s="48" t="str">
        <f t="shared" si="580"/>
        <v xml:space="preserve">	SSA AMR</v>
      </c>
      <c r="H2200" s="20">
        <v>2191</v>
      </c>
      <c r="I2200" t="s">
        <v>18532</v>
      </c>
      <c r="J2200" t="s">
        <v>6260</v>
      </c>
      <c r="K2200" t="s">
        <v>6275</v>
      </c>
      <c r="L2200" t="s">
        <v>6262</v>
      </c>
      <c r="M2200" t="s">
        <v>6263</v>
      </c>
      <c r="N2200" t="s">
        <v>18533</v>
      </c>
      <c r="O2200" t="s">
        <v>18534</v>
      </c>
      <c r="P2200" t="s">
        <v>6266</v>
      </c>
      <c r="Q2200" t="s">
        <v>6431</v>
      </c>
      <c r="R2200" t="s">
        <v>6294</v>
      </c>
      <c r="S2200" t="s">
        <v>9409</v>
      </c>
      <c r="T2200" t="s">
        <v>6345</v>
      </c>
      <c r="U2200" t="s">
        <v>7199</v>
      </c>
      <c r="V2200" t="s">
        <v>6271</v>
      </c>
      <c r="W2200" t="s">
        <v>18535</v>
      </c>
      <c r="X2200" t="s">
        <v>18536</v>
      </c>
      <c r="Y2200" t="s">
        <v>6269</v>
      </c>
      <c r="Z2200" s="48" t="str">
        <f t="shared" si="581"/>
        <v>SSA AMR-10.121.96.9-BAGASARA B2-10.121.96.1-WTR Amreli</v>
      </c>
      <c r="AA2200" s="48">
        <f t="shared" si="582"/>
        <v>13</v>
      </c>
      <c r="AB2200" s="48">
        <f t="shared" si="583"/>
        <v>22</v>
      </c>
      <c r="AC2200" s="48">
        <f t="shared" si="584"/>
        <v>13</v>
      </c>
      <c r="AD2200" s="48">
        <f t="shared" si="585"/>
        <v>22</v>
      </c>
      <c r="AE2200" s="48" t="str">
        <f t="shared" si="586"/>
        <v>10.121.96.9</v>
      </c>
      <c r="AF2200" s="42" t="str">
        <f t="shared" si="587"/>
        <v>10.121.96.1</v>
      </c>
      <c r="AG2200" s="7" t="str">
        <f t="shared" si="588"/>
        <v>BAGASARA</v>
      </c>
      <c r="AH2200" s="7" t="str">
        <f t="shared" si="589"/>
        <v>Amreli 3</v>
      </c>
      <c r="AI2200" s="7" t="str">
        <f t="shared" si="590"/>
        <v>S5P3</v>
      </c>
      <c r="AJ2200" s="7" t="str">
        <f t="shared" si="591"/>
        <v>S4P3</v>
      </c>
      <c r="AK2200" s="7" t="str">
        <f>IFERROR(VLOOKUP(Z2200,'PASTE-DL-ALARMS'!$Q$10:$W$2200,7,FALSE),"")</f>
        <v/>
      </c>
      <c r="AL2200" s="55" t="str">
        <f>IFERROR(VLOOKUP(Z2200,'PASTE-DL-ALARMS'!$Q$10:$W$2200,3,FALSE),"")</f>
        <v/>
      </c>
      <c r="AM2200" s="7" t="str">
        <f t="shared" si="592"/>
        <v>10.121.96.9_BAGASARA_S5P3</v>
      </c>
      <c r="AN2200" s="55" t="str">
        <f t="shared" si="593"/>
        <v>10.121.96.1_Amreli 3_S4P3</v>
      </c>
      <c r="AO2200" s="72" t="e">
        <f t="shared" ca="1" si="594"/>
        <v>#VALUE!</v>
      </c>
      <c r="AP2200" s="7" t="str">
        <f>IFERROR(VLOOKUP(Z2200,'PASTE-DL-ALARMS'!$Q$10:$Z$2800,8,FALSE),"")</f>
        <v/>
      </c>
    </row>
    <row r="2201" spans="1:42" x14ac:dyDescent="0.25">
      <c r="A2201" s="20"/>
      <c r="B2201" s="20"/>
      <c r="C2201" s="20" t="str">
        <f>IF(D2201="Critical",MAX($C$8:C2200)+1,"")</f>
        <v/>
      </c>
      <c r="D2201" s="20" t="str">
        <f t="shared" si="578"/>
        <v>-</v>
      </c>
      <c r="E2201" s="20" t="str">
        <f>VLOOKUP('PASTE-DOWN-DL'!F2201,'SSA-CODE'!$D$4:$E$56,2,FALSE)</f>
        <v>PLR</v>
      </c>
      <c r="F2201" s="48" t="str">
        <f t="shared" si="579"/>
        <v>SSA PNP</v>
      </c>
      <c r="G2201" s="48" t="str">
        <f t="shared" si="580"/>
        <v xml:space="preserve">	SSA PNP</v>
      </c>
      <c r="H2201" s="20">
        <v>2192</v>
      </c>
      <c r="I2201" t="s">
        <v>18537</v>
      </c>
      <c r="J2201" t="s">
        <v>6260</v>
      </c>
      <c r="K2201" t="s">
        <v>6261</v>
      </c>
      <c r="L2201" t="s">
        <v>6262</v>
      </c>
      <c r="M2201" t="s">
        <v>6263</v>
      </c>
      <c r="N2201" t="s">
        <v>18538</v>
      </c>
      <c r="O2201" t="s">
        <v>18539</v>
      </c>
      <c r="P2201" t="s">
        <v>6266</v>
      </c>
      <c r="Q2201" t="s">
        <v>6616</v>
      </c>
      <c r="R2201" t="s">
        <v>6278</v>
      </c>
      <c r="S2201" t="s">
        <v>18540</v>
      </c>
      <c r="T2201" t="s">
        <v>6770</v>
      </c>
      <c r="U2201" t="s">
        <v>18540</v>
      </c>
      <c r="V2201" t="s">
        <v>6271</v>
      </c>
      <c r="W2201" t="s">
        <v>18541</v>
      </c>
      <c r="X2201" t="s">
        <v>6488</v>
      </c>
      <c r="Y2201" t="s">
        <v>6269</v>
      </c>
      <c r="Z2201" s="48" t="str">
        <f t="shared" si="581"/>
        <v>SSA PNP-10.121.15.207-THARAD B1_3/1-10.121.15.196-Deodar B2_6/1</v>
      </c>
      <c r="AA2201" s="48">
        <f t="shared" si="582"/>
        <v>15</v>
      </c>
      <c r="AB2201" s="48">
        <f t="shared" si="583"/>
        <v>22</v>
      </c>
      <c r="AC2201" s="48">
        <f t="shared" si="584"/>
        <v>15</v>
      </c>
      <c r="AD2201" s="48">
        <f t="shared" si="585"/>
        <v>22</v>
      </c>
      <c r="AE2201" s="48" t="str">
        <f t="shared" si="586"/>
        <v>10.121.15.207</v>
      </c>
      <c r="AF2201" s="42" t="str">
        <f t="shared" si="587"/>
        <v>10.121.15.196</v>
      </c>
      <c r="AG2201" s="7" t="str">
        <f t="shared" si="588"/>
        <v>THARAD</v>
      </c>
      <c r="AH2201" s="7" t="str">
        <f t="shared" si="589"/>
        <v>Deodar</v>
      </c>
      <c r="AI2201" s="7" t="str">
        <f t="shared" si="590"/>
        <v>S3P1</v>
      </c>
      <c r="AJ2201" s="7" t="str">
        <f t="shared" si="591"/>
        <v>S6P1</v>
      </c>
      <c r="AK2201" s="7" t="str">
        <f>IFERROR(VLOOKUP(Z2201,'PASTE-DL-ALARMS'!$Q$10:$W$2200,7,FALSE),"")</f>
        <v/>
      </c>
      <c r="AL2201" s="55" t="str">
        <f>IFERROR(VLOOKUP(Z2201,'PASTE-DL-ALARMS'!$Q$10:$W$2200,3,FALSE),"")</f>
        <v/>
      </c>
      <c r="AM2201" s="7" t="str">
        <f t="shared" si="592"/>
        <v>10.121.15.207_THARAD_S3P1</v>
      </c>
      <c r="AN2201" s="55" t="str">
        <f t="shared" si="593"/>
        <v>10.121.15.196_Deodar_S6P1</v>
      </c>
      <c r="AO2201" s="72" t="e">
        <f t="shared" ca="1" si="594"/>
        <v>#VALUE!</v>
      </c>
      <c r="AP2201" s="7" t="str">
        <f>IFERROR(VLOOKUP(Z2201,'PASTE-DL-ALARMS'!$Q$10:$Z$2800,8,FALSE),"")</f>
        <v/>
      </c>
    </row>
    <row r="2202" spans="1:42" x14ac:dyDescent="0.25">
      <c r="A2202" s="20"/>
      <c r="B2202" s="20"/>
      <c r="C2202" s="20" t="str">
        <f>IF(D2202="Critical",MAX($C$8:C2201)+1,"")</f>
        <v/>
      </c>
      <c r="D2202" s="20" t="str">
        <f t="shared" si="578"/>
        <v>-</v>
      </c>
      <c r="E2202" s="20" t="str">
        <f>VLOOKUP('PASTE-DOWN-DL'!F2202,'SSA-CODE'!$D$4:$E$56,2,FALSE)</f>
        <v>WTR AM</v>
      </c>
      <c r="F2202" s="48" t="str">
        <f t="shared" si="579"/>
        <v>WTR AM</v>
      </c>
      <c r="G2202" s="48" t="str">
        <f t="shared" si="580"/>
        <v xml:space="preserve">	WTR AM</v>
      </c>
      <c r="H2202" s="20">
        <v>2193</v>
      </c>
      <c r="I2202" t="s">
        <v>18542</v>
      </c>
      <c r="J2202" t="s">
        <v>6260</v>
      </c>
      <c r="K2202" t="s">
        <v>6261</v>
      </c>
      <c r="L2202" t="s">
        <v>6262</v>
      </c>
      <c r="M2202" t="s">
        <v>6263</v>
      </c>
      <c r="N2202" t="s">
        <v>18543</v>
      </c>
      <c r="O2202" t="s">
        <v>18544</v>
      </c>
      <c r="P2202" t="s">
        <v>6266</v>
      </c>
      <c r="Q2202" t="s">
        <v>6706</v>
      </c>
      <c r="R2202" t="s">
        <v>6352</v>
      </c>
      <c r="S2202" t="s">
        <v>6269</v>
      </c>
      <c r="T2202" t="s">
        <v>6659</v>
      </c>
      <c r="U2202" t="s">
        <v>6269</v>
      </c>
      <c r="V2202" t="s">
        <v>6271</v>
      </c>
      <c r="W2202" t="s">
        <v>18545</v>
      </c>
      <c r="X2202" t="s">
        <v>18546</v>
      </c>
      <c r="Y2202" t="s">
        <v>6269</v>
      </c>
      <c r="Z2202" s="48" t="str">
        <f t="shared" si="581"/>
        <v>WTR AM-10.121.16.237-Thasara_B2_4/1-10.121.16.236-Umreth_b1_S3P1</v>
      </c>
      <c r="AA2202" s="48">
        <f t="shared" si="582"/>
        <v>15</v>
      </c>
      <c r="AB2202" s="48">
        <f t="shared" si="583"/>
        <v>23</v>
      </c>
      <c r="AC2202" s="48">
        <f t="shared" si="584"/>
        <v>15</v>
      </c>
      <c r="AD2202" s="48">
        <f t="shared" si="585"/>
        <v>22</v>
      </c>
      <c r="AE2202" s="48" t="str">
        <f t="shared" si="586"/>
        <v>10.121.16.237</v>
      </c>
      <c r="AF2202" s="42" t="str">
        <f t="shared" si="587"/>
        <v>10.121.16.236</v>
      </c>
      <c r="AG2202" s="7" t="str">
        <f t="shared" si="588"/>
        <v>Thasara</v>
      </c>
      <c r="AH2202" s="7" t="str">
        <f t="shared" si="589"/>
        <v>Umreth</v>
      </c>
      <c r="AI2202" s="7" t="str">
        <f t="shared" si="590"/>
        <v>S4P1</v>
      </c>
      <c r="AJ2202" s="7" t="str">
        <f t="shared" si="591"/>
        <v>S3P1</v>
      </c>
      <c r="AK2202" s="7" t="str">
        <f>IFERROR(VLOOKUP(Z2202,'PASTE-DL-ALARMS'!$Q$10:$W$2200,7,FALSE),"")</f>
        <v/>
      </c>
      <c r="AL2202" s="55" t="str">
        <f>IFERROR(VLOOKUP(Z2202,'PASTE-DL-ALARMS'!$Q$10:$W$2200,3,FALSE),"")</f>
        <v/>
      </c>
      <c r="AM2202" s="7" t="str">
        <f t="shared" si="592"/>
        <v>10.121.16.237_Thasara_S4P1</v>
      </c>
      <c r="AN2202" s="55" t="str">
        <f t="shared" si="593"/>
        <v>10.121.16.236_Umreth_S3P1</v>
      </c>
      <c r="AO2202" s="72" t="e">
        <f t="shared" ca="1" si="594"/>
        <v>#VALUE!</v>
      </c>
      <c r="AP2202" s="7" t="str">
        <f>IFERROR(VLOOKUP(Z2202,'PASTE-DL-ALARMS'!$Q$10:$Z$2800,8,FALSE),"")</f>
        <v/>
      </c>
    </row>
    <row r="2203" spans="1:42" x14ac:dyDescent="0.25">
      <c r="A2203" s="20"/>
      <c r="B2203" s="20"/>
      <c r="C2203" s="20" t="str">
        <f>IF(D2203="Critical",MAX($C$8:C2202)+1,"")</f>
        <v/>
      </c>
      <c r="D2203" s="20" t="str">
        <f t="shared" si="578"/>
        <v>-</v>
      </c>
      <c r="E2203" s="20" t="str">
        <f>VLOOKUP('PASTE-DOWN-DL'!F2203,'SSA-CODE'!$D$4:$E$56,2,FALSE)</f>
        <v>SEN</v>
      </c>
      <c r="F2203" s="48" t="str">
        <f t="shared" si="579"/>
        <v>SSA SEN</v>
      </c>
      <c r="G2203" s="48" t="str">
        <f t="shared" si="580"/>
        <v xml:space="preserve">	SSA SEN</v>
      </c>
      <c r="H2203" s="20">
        <v>2194</v>
      </c>
      <c r="I2203" t="s">
        <v>18547</v>
      </c>
      <c r="J2203" t="s">
        <v>6260</v>
      </c>
      <c r="K2203" t="s">
        <v>6261</v>
      </c>
      <c r="L2203" t="s">
        <v>6262</v>
      </c>
      <c r="M2203" t="s">
        <v>6263</v>
      </c>
      <c r="N2203" t="s">
        <v>18548</v>
      </c>
      <c r="O2203" t="s">
        <v>18549</v>
      </c>
      <c r="P2203" t="s">
        <v>6266</v>
      </c>
      <c r="Q2203" t="s">
        <v>6608</v>
      </c>
      <c r="R2203" t="s">
        <v>6460</v>
      </c>
      <c r="S2203" t="s">
        <v>18550</v>
      </c>
      <c r="T2203" t="s">
        <v>6304</v>
      </c>
      <c r="U2203" t="s">
        <v>6362</v>
      </c>
      <c r="V2203" t="s">
        <v>6271</v>
      </c>
      <c r="W2203" t="s">
        <v>18551</v>
      </c>
      <c r="X2203" t="s">
        <v>6488</v>
      </c>
      <c r="Y2203" t="s">
        <v>6269</v>
      </c>
      <c r="Z2203" s="48" t="str">
        <f t="shared" si="581"/>
        <v>SSA SEN-10.121.99.33-SEDLA_WTR_RJ_PH1_S4P1-10.121.99.38-PATDI_GJ_SSA SEN_PH3_S4P1</v>
      </c>
      <c r="AA2203" s="48">
        <f t="shared" si="582"/>
        <v>14</v>
      </c>
      <c r="AB2203" s="48">
        <f t="shared" si="583"/>
        <v>20</v>
      </c>
      <c r="AC2203" s="48">
        <f t="shared" si="584"/>
        <v>14</v>
      </c>
      <c r="AD2203" s="48">
        <f t="shared" si="585"/>
        <v>20</v>
      </c>
      <c r="AE2203" s="48" t="str">
        <f t="shared" si="586"/>
        <v>10.121.99.33</v>
      </c>
      <c r="AF2203" s="42" t="str">
        <f t="shared" si="587"/>
        <v>10.121.99.38</v>
      </c>
      <c r="AG2203" s="7" t="str">
        <f t="shared" si="588"/>
        <v>SEDLA</v>
      </c>
      <c r="AH2203" s="7" t="str">
        <f t="shared" si="589"/>
        <v>PATDI</v>
      </c>
      <c r="AI2203" s="7" t="str">
        <f t="shared" si="590"/>
        <v>S4P1</v>
      </c>
      <c r="AJ2203" s="7" t="str">
        <f t="shared" si="591"/>
        <v>S4P1</v>
      </c>
      <c r="AK2203" s="7" t="str">
        <f>IFERROR(VLOOKUP(Z2203,'PASTE-DL-ALARMS'!$Q$10:$W$2200,7,FALSE),"")</f>
        <v/>
      </c>
      <c r="AL2203" s="55" t="str">
        <f>IFERROR(VLOOKUP(Z2203,'PASTE-DL-ALARMS'!$Q$10:$W$2200,3,FALSE),"")</f>
        <v/>
      </c>
      <c r="AM2203" s="7" t="str">
        <f t="shared" si="592"/>
        <v>10.121.99.33_SEDLA_S4P1</v>
      </c>
      <c r="AN2203" s="55" t="str">
        <f t="shared" si="593"/>
        <v>10.121.99.38_PATDI_S4P1</v>
      </c>
      <c r="AO2203" s="72" t="e">
        <f t="shared" ca="1" si="594"/>
        <v>#VALUE!</v>
      </c>
      <c r="AP2203" s="7" t="str">
        <f>IFERROR(VLOOKUP(Z2203,'PASTE-DL-ALARMS'!$Q$10:$Z$2800,8,FALSE),"")</f>
        <v/>
      </c>
    </row>
    <row r="2204" spans="1:42" x14ac:dyDescent="0.25">
      <c r="A2204" s="20"/>
      <c r="B2204" s="20"/>
      <c r="C2204" s="20" t="str">
        <f>IF(D2204="Critical",MAX($C$8:C2203)+1,"")</f>
        <v/>
      </c>
      <c r="D2204" s="20" t="str">
        <f t="shared" si="578"/>
        <v>-</v>
      </c>
      <c r="E2204" s="20" t="str">
        <f>VLOOKUP('PASTE-DOWN-DL'!F2204,'SSA-CODE'!$D$4:$E$56,2,FALSE)</f>
        <v>AHD</v>
      </c>
      <c r="F2204" s="48" t="str">
        <f t="shared" si="579"/>
        <v>SSA AM</v>
      </c>
      <c r="G2204" s="48" t="str">
        <f t="shared" si="580"/>
        <v xml:space="preserve">	SSA AM</v>
      </c>
      <c r="H2204" s="20">
        <v>2195</v>
      </c>
      <c r="I2204" t="s">
        <v>19569</v>
      </c>
      <c r="J2204" t="s">
        <v>6260</v>
      </c>
      <c r="K2204" t="s">
        <v>6275</v>
      </c>
      <c r="L2204" t="s">
        <v>6262</v>
      </c>
      <c r="M2204" t="s">
        <v>6263</v>
      </c>
      <c r="N2204" t="s">
        <v>19570</v>
      </c>
      <c r="O2204" t="s">
        <v>19571</v>
      </c>
      <c r="P2204" t="s">
        <v>6266</v>
      </c>
      <c r="Q2204" t="s">
        <v>7090</v>
      </c>
      <c r="R2204" t="s">
        <v>7090</v>
      </c>
      <c r="S2204" t="s">
        <v>19572</v>
      </c>
      <c r="T2204" t="s">
        <v>6500</v>
      </c>
      <c r="U2204" t="s">
        <v>8825</v>
      </c>
      <c r="V2204" t="s">
        <v>6271</v>
      </c>
      <c r="W2204" t="s">
        <v>19573</v>
      </c>
      <c r="X2204" t="s">
        <v>6488</v>
      </c>
      <c r="Y2204" t="s">
        <v>6269</v>
      </c>
      <c r="Z2204" s="48" t="str">
        <f t="shared" si="581"/>
        <v>SSA AM-10.121.15.159-Fedra_3/5-10.121.15.165-TATA Dholera_3/5</v>
      </c>
      <c r="AA2204" s="48">
        <f t="shared" si="582"/>
        <v>15</v>
      </c>
      <c r="AB2204" s="48">
        <f t="shared" si="583"/>
        <v>21</v>
      </c>
      <c r="AC2204" s="48">
        <f t="shared" si="584"/>
        <v>15</v>
      </c>
      <c r="AD2204" s="48">
        <f t="shared" si="585"/>
        <v>28</v>
      </c>
      <c r="AE2204" s="48" t="str">
        <f t="shared" si="586"/>
        <v>10.121.15.159</v>
      </c>
      <c r="AF2204" s="42" t="str">
        <f t="shared" si="587"/>
        <v>10.121.15.165</v>
      </c>
      <c r="AG2204" s="7" t="str">
        <f t="shared" si="588"/>
        <v>FEDRA</v>
      </c>
      <c r="AH2204" s="7" t="str">
        <f t="shared" si="589"/>
        <v>TATA DHOLERA</v>
      </c>
      <c r="AI2204" s="7" t="str">
        <f t="shared" si="590"/>
        <v>S3P5</v>
      </c>
      <c r="AJ2204" s="7" t="str">
        <f t="shared" si="591"/>
        <v>S3P5</v>
      </c>
      <c r="AK2204" s="7" t="str">
        <f>IFERROR(VLOOKUP(Z2204,'PASTE-DL-ALARMS'!$Q$10:$W$2200,7,FALSE),"")</f>
        <v/>
      </c>
      <c r="AL2204" s="55" t="str">
        <f>IFERROR(VLOOKUP(Z2204,'PASTE-DL-ALARMS'!$Q$10:$W$2200,3,FALSE),"")</f>
        <v/>
      </c>
      <c r="AM2204" s="7" t="str">
        <f t="shared" si="592"/>
        <v>10.121.15.159_FEDRA_S3P5</v>
      </c>
      <c r="AN2204" s="55" t="str">
        <f t="shared" si="593"/>
        <v>10.121.15.165_TATA DHOLERA_S3P5</v>
      </c>
      <c r="AO2204" s="72" t="e">
        <f t="shared" ca="1" si="594"/>
        <v>#VALUE!</v>
      </c>
      <c r="AP2204" s="7" t="str">
        <f>IFERROR(VLOOKUP(Z2204,'PASTE-DL-ALARMS'!$Q$10:$Z$2800,8,FALSE),"")</f>
        <v/>
      </c>
    </row>
    <row r="2205" spans="1:42" x14ac:dyDescent="0.25">
      <c r="A2205" s="20"/>
      <c r="B2205" s="20"/>
      <c r="C2205" s="20" t="str">
        <f>IF(D2205="Critical",MAX($C$8:C2204)+1,"")</f>
        <v/>
      </c>
      <c r="D2205" s="20" t="str">
        <f t="shared" si="578"/>
        <v>-</v>
      </c>
      <c r="E2205" s="20" t="str">
        <f>VLOOKUP('PASTE-DOWN-DL'!F2205,'SSA-CODE'!$D$4:$E$56,2,FALSE)</f>
        <v>AMR</v>
      </c>
      <c r="F2205" s="48" t="str">
        <f t="shared" si="579"/>
        <v>SSA AMR</v>
      </c>
      <c r="G2205" s="48" t="str">
        <f t="shared" si="580"/>
        <v xml:space="preserve">	SSA AMR</v>
      </c>
      <c r="H2205" s="20">
        <v>2196</v>
      </c>
      <c r="I2205" t="s">
        <v>18552</v>
      </c>
      <c r="J2205" t="s">
        <v>6260</v>
      </c>
      <c r="K2205" t="s">
        <v>6261</v>
      </c>
      <c r="L2205" t="s">
        <v>6262</v>
      </c>
      <c r="M2205" t="s">
        <v>6263</v>
      </c>
      <c r="N2205" t="s">
        <v>18553</v>
      </c>
      <c r="O2205" t="s">
        <v>18554</v>
      </c>
      <c r="P2205" t="s">
        <v>6266</v>
      </c>
      <c r="Q2205" t="s">
        <v>6335</v>
      </c>
      <c r="R2205" t="s">
        <v>7722</v>
      </c>
      <c r="S2205" t="s">
        <v>7199</v>
      </c>
      <c r="T2205" t="s">
        <v>6800</v>
      </c>
      <c r="U2205" t="s">
        <v>7199</v>
      </c>
      <c r="V2205" t="s">
        <v>6271</v>
      </c>
      <c r="W2205" t="s">
        <v>18555</v>
      </c>
      <c r="X2205" t="s">
        <v>18556</v>
      </c>
      <c r="Y2205" t="s">
        <v>6269</v>
      </c>
      <c r="Z2205" s="48" t="str">
        <f t="shared" si="581"/>
        <v>SSA AMR-10.121.96.1-Amreli 3_B2_4/1-10.121.96.7-Chalala 2_B2_3/1</v>
      </c>
      <c r="AA2205" s="48">
        <f t="shared" si="582"/>
        <v>13</v>
      </c>
      <c r="AB2205" s="48">
        <f t="shared" si="583"/>
        <v>23</v>
      </c>
      <c r="AC2205" s="48">
        <f t="shared" si="584"/>
        <v>13</v>
      </c>
      <c r="AD2205" s="48">
        <f t="shared" si="585"/>
        <v>22</v>
      </c>
      <c r="AE2205" s="48" t="str">
        <f t="shared" si="586"/>
        <v>10.121.96.7</v>
      </c>
      <c r="AF2205" s="42" t="str">
        <f t="shared" si="587"/>
        <v>10.121.96.1</v>
      </c>
      <c r="AG2205" s="7" t="str">
        <f t="shared" si="588"/>
        <v>Chalala 2</v>
      </c>
      <c r="AH2205" s="7" t="str">
        <f t="shared" si="589"/>
        <v>Amreli 3</v>
      </c>
      <c r="AI2205" s="7" t="str">
        <f t="shared" si="590"/>
        <v>S3P1</v>
      </c>
      <c r="AJ2205" s="7" t="str">
        <f t="shared" si="591"/>
        <v>S4P1</v>
      </c>
      <c r="AK2205" s="7" t="str">
        <f>IFERROR(VLOOKUP(Z2205,'PASTE-DL-ALARMS'!$Q$10:$W$2200,7,FALSE),"")</f>
        <v/>
      </c>
      <c r="AL2205" s="55" t="str">
        <f>IFERROR(VLOOKUP(Z2205,'PASTE-DL-ALARMS'!$Q$10:$W$2200,3,FALSE),"")</f>
        <v/>
      </c>
      <c r="AM2205" s="7" t="str">
        <f t="shared" si="592"/>
        <v>10.121.96.7_Chalala 2_S3P1</v>
      </c>
      <c r="AN2205" s="55" t="str">
        <f t="shared" si="593"/>
        <v>10.121.96.1_Amreli 3_S4P1</v>
      </c>
      <c r="AO2205" s="72" t="e">
        <f t="shared" ca="1" si="594"/>
        <v>#VALUE!</v>
      </c>
      <c r="AP2205" s="7" t="str">
        <f>IFERROR(VLOOKUP(Z2205,'PASTE-DL-ALARMS'!$Q$10:$Z$2800,8,FALSE),"")</f>
        <v/>
      </c>
    </row>
    <row r="2206" spans="1:42" x14ac:dyDescent="0.25">
      <c r="A2206" s="20"/>
      <c r="B2206" s="20"/>
      <c r="C2206" s="20" t="str">
        <f>IF(D2206="Critical",MAX($C$8:C2205)+1,"")</f>
        <v/>
      </c>
      <c r="D2206" s="20" t="str">
        <f t="shared" si="578"/>
        <v>-</v>
      </c>
      <c r="E2206" s="20" t="str">
        <f>VLOOKUP('PASTE-DOWN-DL'!F2206,'SSA-CODE'!$D$4:$E$56,2,FALSE)</f>
        <v>AHD</v>
      </c>
      <c r="F2206" s="48" t="str">
        <f t="shared" si="579"/>
        <v>SSA AM</v>
      </c>
      <c r="G2206" s="48" t="str">
        <f t="shared" si="580"/>
        <v xml:space="preserve">	SSA AM</v>
      </c>
      <c r="H2206" s="20">
        <v>2197</v>
      </c>
      <c r="I2206" t="s">
        <v>18557</v>
      </c>
      <c r="J2206" t="s">
        <v>6260</v>
      </c>
      <c r="K2206" t="s">
        <v>6261</v>
      </c>
      <c r="L2206" t="s">
        <v>6262</v>
      </c>
      <c r="M2206" t="s">
        <v>6263</v>
      </c>
      <c r="N2206" t="s">
        <v>18558</v>
      </c>
      <c r="O2206" t="s">
        <v>18559</v>
      </c>
      <c r="P2206" t="s">
        <v>6266</v>
      </c>
      <c r="Q2206" t="s">
        <v>6416</v>
      </c>
      <c r="R2206" t="s">
        <v>6692</v>
      </c>
      <c r="S2206" t="s">
        <v>6269</v>
      </c>
      <c r="T2206" t="s">
        <v>6910</v>
      </c>
      <c r="U2206" t="s">
        <v>6269</v>
      </c>
      <c r="V2206" t="s">
        <v>6271</v>
      </c>
      <c r="W2206" t="s">
        <v>18560</v>
      </c>
      <c r="X2206" t="s">
        <v>18561</v>
      </c>
      <c r="Y2206" t="s">
        <v>6269</v>
      </c>
      <c r="Z2206" s="48" t="str">
        <f t="shared" si="581"/>
        <v>SSA AM-10.121.18.7-Sabarmati_6/1-10.121.18.22-Ranip_5/1</v>
      </c>
      <c r="AA2206" s="48">
        <f t="shared" si="582"/>
        <v>14</v>
      </c>
      <c r="AB2206" s="48">
        <f t="shared" si="583"/>
        <v>20</v>
      </c>
      <c r="AC2206" s="48">
        <f t="shared" si="584"/>
        <v>13</v>
      </c>
      <c r="AD2206" s="48">
        <f t="shared" si="585"/>
        <v>23</v>
      </c>
      <c r="AE2206" s="48" t="str">
        <f t="shared" si="586"/>
        <v>10.121.18.22</v>
      </c>
      <c r="AF2206" s="42" t="str">
        <f t="shared" si="587"/>
        <v>10.121.18.7</v>
      </c>
      <c r="AG2206" s="7" t="str">
        <f t="shared" si="588"/>
        <v>RANIP</v>
      </c>
      <c r="AH2206" s="7" t="str">
        <f t="shared" si="589"/>
        <v>SABARMATI</v>
      </c>
      <c r="AI2206" s="7" t="str">
        <f t="shared" si="590"/>
        <v>S5P1</v>
      </c>
      <c r="AJ2206" s="7" t="str">
        <f t="shared" si="591"/>
        <v>S6P1</v>
      </c>
      <c r="AK2206" s="7" t="str">
        <f>IFERROR(VLOOKUP(Z2206,'PASTE-DL-ALARMS'!$Q$10:$W$2200,7,FALSE),"")</f>
        <v/>
      </c>
      <c r="AL2206" s="55" t="str">
        <f>IFERROR(VLOOKUP(Z2206,'PASTE-DL-ALARMS'!$Q$10:$W$2200,3,FALSE),"")</f>
        <v/>
      </c>
      <c r="AM2206" s="7" t="str">
        <f t="shared" si="592"/>
        <v>10.121.18.22_RANIP_S5P1</v>
      </c>
      <c r="AN2206" s="55" t="str">
        <f t="shared" si="593"/>
        <v>10.121.18.7_SABARMATI_S6P1</v>
      </c>
      <c r="AO2206" s="72" t="e">
        <f t="shared" ca="1" si="594"/>
        <v>#VALUE!</v>
      </c>
      <c r="AP2206" s="7" t="str">
        <f>IFERROR(VLOOKUP(Z2206,'PASTE-DL-ALARMS'!$Q$10:$Z$2800,8,FALSE),"")</f>
        <v/>
      </c>
    </row>
    <row r="2207" spans="1:42" x14ac:dyDescent="0.25">
      <c r="A2207" s="20"/>
      <c r="B2207" s="20"/>
      <c r="C2207" s="20" t="str">
        <f>IF(D2207="Critical",MAX($C$8:C2206)+1,"")</f>
        <v/>
      </c>
      <c r="D2207" s="20" t="str">
        <f t="shared" si="578"/>
        <v>-</v>
      </c>
      <c r="E2207" s="20" t="str">
        <f>VLOOKUP('PASTE-DOWN-DL'!F2207,'SSA-CODE'!$D$4:$E$56,2,FALSE)</f>
        <v>JND</v>
      </c>
      <c r="F2207" s="48" t="str">
        <f t="shared" si="579"/>
        <v>SSA JND</v>
      </c>
      <c r="G2207" s="48" t="str">
        <f t="shared" si="580"/>
        <v xml:space="preserve">	SSA JND</v>
      </c>
      <c r="H2207" s="20">
        <v>2198</v>
      </c>
      <c r="I2207" t="s">
        <v>18562</v>
      </c>
      <c r="J2207" t="s">
        <v>6260</v>
      </c>
      <c r="K2207" t="s">
        <v>6261</v>
      </c>
      <c r="L2207" t="s">
        <v>6262</v>
      </c>
      <c r="M2207" t="s">
        <v>6263</v>
      </c>
      <c r="N2207" t="s">
        <v>18563</v>
      </c>
      <c r="O2207" t="s">
        <v>18564</v>
      </c>
      <c r="P2207" t="s">
        <v>6266</v>
      </c>
      <c r="Q2207" t="s">
        <v>6820</v>
      </c>
      <c r="R2207" t="s">
        <v>6529</v>
      </c>
      <c r="S2207" t="s">
        <v>17278</v>
      </c>
      <c r="T2207" t="s">
        <v>6500</v>
      </c>
      <c r="U2207" t="s">
        <v>7288</v>
      </c>
      <c r="V2207" t="s">
        <v>6271</v>
      </c>
      <c r="W2207" t="s">
        <v>18565</v>
      </c>
      <c r="X2207" t="s">
        <v>18566</v>
      </c>
      <c r="Y2207" t="s">
        <v>6269</v>
      </c>
      <c r="Z2207" s="48" t="str">
        <f t="shared" si="581"/>
        <v>SSA JND-10.121.97.202-INAJ_TN705B_PH2\S3P1-10.121.24.7-VERAVALTE B1_TN705B_PH3\S4P1</v>
      </c>
      <c r="AA2207" s="48">
        <f t="shared" si="582"/>
        <v>15</v>
      </c>
      <c r="AB2207" s="48">
        <f t="shared" si="583"/>
        <v>20</v>
      </c>
      <c r="AC2207" s="48">
        <f t="shared" si="584"/>
        <v>13</v>
      </c>
      <c r="AD2207" s="48">
        <f t="shared" si="585"/>
        <v>26</v>
      </c>
      <c r="AE2207" s="48" t="str">
        <f t="shared" si="586"/>
        <v>10.121.97.202</v>
      </c>
      <c r="AF2207" s="42" t="str">
        <f t="shared" si="587"/>
        <v>10.121.24.7</v>
      </c>
      <c r="AG2207" s="7" t="str">
        <f t="shared" si="588"/>
        <v>INAJ</v>
      </c>
      <c r="AH2207" s="7" t="str">
        <f t="shared" si="589"/>
        <v>VERAVALTE B1</v>
      </c>
      <c r="AI2207" s="7" t="str">
        <f t="shared" si="590"/>
        <v>S3P1</v>
      </c>
      <c r="AJ2207" s="7" t="str">
        <f t="shared" si="591"/>
        <v>S4P1</v>
      </c>
      <c r="AK2207" s="7" t="str">
        <f>IFERROR(VLOOKUP(Z2207,'PASTE-DL-ALARMS'!$Q$10:$W$2200,7,FALSE),"")</f>
        <v/>
      </c>
      <c r="AL2207" s="55" t="str">
        <f>IFERROR(VLOOKUP(Z2207,'PASTE-DL-ALARMS'!$Q$10:$W$2200,3,FALSE),"")</f>
        <v/>
      </c>
      <c r="AM2207" s="7" t="str">
        <f t="shared" si="592"/>
        <v>10.121.97.202_INAJ_S3P1</v>
      </c>
      <c r="AN2207" s="55" t="str">
        <f t="shared" si="593"/>
        <v>10.121.24.7_VERAVALTE B1_S4P1</v>
      </c>
      <c r="AO2207" s="72" t="e">
        <f t="shared" ca="1" si="594"/>
        <v>#VALUE!</v>
      </c>
      <c r="AP2207" s="7" t="str">
        <f>IFERROR(VLOOKUP(Z2207,'PASTE-DL-ALARMS'!$Q$10:$Z$2800,8,FALSE),"")</f>
        <v/>
      </c>
    </row>
    <row r="2208" spans="1:42" x14ac:dyDescent="0.25">
      <c r="A2208" s="20"/>
      <c r="B2208" s="20"/>
      <c r="C2208" s="20" t="str">
        <f>IF(D2208="Critical",MAX($C$8:C2207)+1,"")</f>
        <v/>
      </c>
      <c r="D2208" s="20" t="str">
        <f t="shared" si="578"/>
        <v>-</v>
      </c>
      <c r="E2208" s="20" t="str">
        <f>VLOOKUP('PASTE-DOWN-DL'!F2208,'SSA-CODE'!$D$4:$E$56,2,FALSE)</f>
        <v>WTR AM</v>
      </c>
      <c r="F2208" s="48" t="str">
        <f t="shared" si="579"/>
        <v>WTR AM</v>
      </c>
      <c r="G2208" s="48" t="str">
        <f t="shared" si="580"/>
        <v xml:space="preserve">	WTR AM</v>
      </c>
      <c r="H2208" s="20">
        <v>2199</v>
      </c>
      <c r="I2208" t="s">
        <v>18567</v>
      </c>
      <c r="J2208" t="s">
        <v>6466</v>
      </c>
      <c r="K2208" t="s">
        <v>6275</v>
      </c>
      <c r="L2208" t="s">
        <v>6262</v>
      </c>
      <c r="M2208" t="s">
        <v>6263</v>
      </c>
      <c r="N2208" t="s">
        <v>18568</v>
      </c>
      <c r="O2208" t="s">
        <v>18569</v>
      </c>
      <c r="P2208" t="s">
        <v>6266</v>
      </c>
      <c r="Q2208" t="s">
        <v>6916</v>
      </c>
      <c r="R2208" t="s">
        <v>6279</v>
      </c>
      <c r="S2208" t="s">
        <v>6269</v>
      </c>
      <c r="T2208" t="s">
        <v>6462</v>
      </c>
      <c r="U2208" t="s">
        <v>6269</v>
      </c>
      <c r="V2208" t="s">
        <v>6271</v>
      </c>
      <c r="W2208" t="s">
        <v>18570</v>
      </c>
      <c r="X2208" t="s">
        <v>18571</v>
      </c>
      <c r="Y2208" t="s">
        <v>6269</v>
      </c>
      <c r="Z2208" s="48" t="str">
        <f t="shared" si="581"/>
        <v>WTR AM-10.121.68.66-TN725B_Vapi_B2\S4P11-10.121.16.71-WTR_TN705B_WTR_Vapi_B1\S4P11</v>
      </c>
      <c r="AA2208" s="48">
        <f t="shared" si="582"/>
        <v>14</v>
      </c>
      <c r="AB2208" s="48">
        <f t="shared" si="583"/>
        <v>19</v>
      </c>
      <c r="AC2208" s="48">
        <f t="shared" si="584"/>
        <v>14</v>
      </c>
      <c r="AD2208" s="48">
        <f t="shared" si="585"/>
        <v>21</v>
      </c>
      <c r="AE2208" s="48" t="str">
        <f t="shared" si="586"/>
        <v>10.121.16.71</v>
      </c>
      <c r="AF2208" s="42" t="str">
        <f t="shared" si="587"/>
        <v>10.121.68.66</v>
      </c>
      <c r="AG2208" s="7" t="str">
        <f t="shared" si="588"/>
        <v>Vapi</v>
      </c>
      <c r="AH2208" s="7" t="str">
        <f t="shared" si="589"/>
        <v>VAPI 2</v>
      </c>
      <c r="AI2208" s="7" t="str">
        <f t="shared" si="590"/>
        <v>S4P11</v>
      </c>
      <c r="AJ2208" s="7" t="str">
        <f t="shared" si="591"/>
        <v>S4P11</v>
      </c>
      <c r="AK2208" s="7" t="str">
        <f>IFERROR(VLOOKUP(Z2208,'PASTE-DL-ALARMS'!$Q$10:$W$2200,7,FALSE),"")</f>
        <v/>
      </c>
      <c r="AL2208" s="55" t="str">
        <f>IFERROR(VLOOKUP(Z2208,'PASTE-DL-ALARMS'!$Q$10:$W$2200,3,FALSE),"")</f>
        <v/>
      </c>
      <c r="AM2208" s="7" t="str">
        <f t="shared" si="592"/>
        <v>10.121.16.71_Vapi_S4P11</v>
      </c>
      <c r="AN2208" s="55" t="str">
        <f t="shared" si="593"/>
        <v>10.121.68.66_VAPI 2_S4P11</v>
      </c>
      <c r="AO2208" s="72" t="e">
        <f t="shared" ca="1" si="594"/>
        <v>#VALUE!</v>
      </c>
      <c r="AP2208" s="7" t="str">
        <f>IFERROR(VLOOKUP(Z2208,'PASTE-DL-ALARMS'!$Q$10:$Z$2800,8,FALSE),"")</f>
        <v/>
      </c>
    </row>
    <row r="2209" spans="1:42" x14ac:dyDescent="0.25">
      <c r="A2209" s="20"/>
      <c r="B2209" s="20"/>
      <c r="C2209" s="20" t="str">
        <f>IF(D2209="Critical",MAX($C$8:C2208)+1,"")</f>
        <v/>
      </c>
      <c r="D2209" s="20" t="str">
        <f t="shared" si="578"/>
        <v>-</v>
      </c>
      <c r="E2209" s="20" t="str">
        <f>VLOOKUP('PASTE-DOWN-DL'!F2209,'SSA-CODE'!$D$4:$E$56,2,FALSE)</f>
        <v>JMN</v>
      </c>
      <c r="F2209" s="48" t="str">
        <f t="shared" si="579"/>
        <v>SSA JMN</v>
      </c>
      <c r="G2209" s="48" t="str">
        <f t="shared" si="580"/>
        <v xml:space="preserve">	SSA JMN</v>
      </c>
      <c r="H2209" s="20">
        <v>2200</v>
      </c>
      <c r="I2209" t="s">
        <v>18572</v>
      </c>
      <c r="J2209" t="s">
        <v>6260</v>
      </c>
      <c r="K2209" t="s">
        <v>6275</v>
      </c>
      <c r="L2209" t="s">
        <v>6262</v>
      </c>
      <c r="M2209" t="s">
        <v>6263</v>
      </c>
      <c r="N2209" t="s">
        <v>18573</v>
      </c>
      <c r="O2209" t="s">
        <v>18574</v>
      </c>
      <c r="P2209" t="s">
        <v>6266</v>
      </c>
      <c r="Q2209" t="s">
        <v>7354</v>
      </c>
      <c r="R2209" t="s">
        <v>6279</v>
      </c>
      <c r="S2209" t="s">
        <v>18575</v>
      </c>
      <c r="T2209" t="s">
        <v>6321</v>
      </c>
      <c r="U2209" t="s">
        <v>18576</v>
      </c>
      <c r="V2209" t="s">
        <v>6271</v>
      </c>
      <c r="W2209" t="s">
        <v>18577</v>
      </c>
      <c r="X2209" t="s">
        <v>6488</v>
      </c>
      <c r="Y2209" t="s">
        <v>6269</v>
      </c>
      <c r="Z2209" s="48" t="str">
        <f t="shared" si="581"/>
        <v>SSA JMN-10.121.68.195-KHAMBALIYA_4/5-10.121.68.218-DWARKA2_4/3</v>
      </c>
      <c r="AA2209" s="48">
        <f t="shared" si="582"/>
        <v>15</v>
      </c>
      <c r="AB2209" s="48">
        <f t="shared" si="583"/>
        <v>26</v>
      </c>
      <c r="AC2209" s="48">
        <f t="shared" si="584"/>
        <v>15</v>
      </c>
      <c r="AD2209" s="48">
        <f t="shared" si="585"/>
        <v>23</v>
      </c>
      <c r="AE2209" s="48" t="str">
        <f t="shared" si="586"/>
        <v>10.121.68.195</v>
      </c>
      <c r="AF2209" s="42" t="str">
        <f t="shared" si="587"/>
        <v>10.121.68.218</v>
      </c>
      <c r="AG2209" s="7" t="str">
        <f t="shared" si="588"/>
        <v>KHAMBALIYA</v>
      </c>
      <c r="AH2209" s="7" t="str">
        <f t="shared" si="589"/>
        <v>DWARKA2</v>
      </c>
      <c r="AI2209" s="7" t="str">
        <f t="shared" si="590"/>
        <v>S4P5</v>
      </c>
      <c r="AJ2209" s="7" t="str">
        <f t="shared" si="591"/>
        <v>S4P3</v>
      </c>
      <c r="AK2209" s="7" t="str">
        <f>IFERROR(VLOOKUP(Z2209,'PASTE-DL-ALARMS'!$Q$10:$W$2200,7,FALSE),"")</f>
        <v/>
      </c>
      <c r="AL2209" s="55" t="str">
        <f>IFERROR(VLOOKUP(Z2209,'PASTE-DL-ALARMS'!$Q$10:$W$2200,3,FALSE),"")</f>
        <v/>
      </c>
      <c r="AM2209" s="7" t="str">
        <f t="shared" si="592"/>
        <v>10.121.68.195_KHAMBALIYA_S4P5</v>
      </c>
      <c r="AN2209" s="55" t="str">
        <f t="shared" si="593"/>
        <v>10.121.68.218_DWARKA2_S4P3</v>
      </c>
      <c r="AO2209" s="72" t="e">
        <f t="shared" ca="1" si="594"/>
        <v>#VALUE!</v>
      </c>
      <c r="AP2209" s="7" t="str">
        <f>IFERROR(VLOOKUP(Z2209,'PASTE-DL-ALARMS'!$Q$10:$Z$2800,8,FALSE),"")</f>
        <v/>
      </c>
    </row>
    <row r="2210" spans="1:42" x14ac:dyDescent="0.25">
      <c r="A2210" s="20"/>
      <c r="B2210" s="20"/>
      <c r="C2210" s="20" t="str">
        <f>IF(D2210="Critical",MAX($C$8:C2209)+1,"")</f>
        <v/>
      </c>
      <c r="D2210" s="20" t="str">
        <f t="shared" si="578"/>
        <v>-</v>
      </c>
      <c r="E2210" s="20" t="str">
        <f>VLOOKUP('PASTE-DOWN-DL'!F2210,'SSA-CODE'!$D$4:$E$56,2,FALSE)</f>
        <v>WTR RJ</v>
      </c>
      <c r="F2210" s="48" t="str">
        <f t="shared" si="579"/>
        <v>WTR RJ</v>
      </c>
      <c r="G2210" s="48" t="str">
        <f t="shared" si="580"/>
        <v xml:space="preserve">	WTR RJ</v>
      </c>
      <c r="H2210" s="20">
        <v>2201</v>
      </c>
      <c r="I2210" t="s">
        <v>18578</v>
      </c>
      <c r="J2210" t="s">
        <v>6260</v>
      </c>
      <c r="K2210" t="s">
        <v>6261</v>
      </c>
      <c r="L2210" t="s">
        <v>6262</v>
      </c>
      <c r="M2210" t="s">
        <v>6263</v>
      </c>
      <c r="N2210" t="s">
        <v>18579</v>
      </c>
      <c r="O2210" t="s">
        <v>18580</v>
      </c>
      <c r="P2210" t="s">
        <v>6266</v>
      </c>
      <c r="Q2210" t="s">
        <v>6629</v>
      </c>
      <c r="R2210" t="s">
        <v>6460</v>
      </c>
      <c r="S2210" t="s">
        <v>6269</v>
      </c>
      <c r="T2210" t="s">
        <v>7359</v>
      </c>
      <c r="U2210" t="s">
        <v>6269</v>
      </c>
      <c r="V2210" t="s">
        <v>6271</v>
      </c>
      <c r="W2210" t="s">
        <v>18581</v>
      </c>
      <c r="X2210" t="s">
        <v>18582</v>
      </c>
      <c r="Y2210" t="s">
        <v>6269</v>
      </c>
      <c r="Z2210" s="48" t="str">
        <f t="shared" si="581"/>
        <v>WTR RJ-10.121.19.79-Metoda_3/1-10.121.19.70-Bhaktinagar2_4/1</v>
      </c>
      <c r="AA2210" s="48">
        <f t="shared" si="582"/>
        <v>14</v>
      </c>
      <c r="AB2210" s="48">
        <f t="shared" si="583"/>
        <v>27</v>
      </c>
      <c r="AC2210" s="48">
        <f t="shared" si="584"/>
        <v>14</v>
      </c>
      <c r="AD2210" s="48">
        <f t="shared" si="585"/>
        <v>21</v>
      </c>
      <c r="AE2210" s="48" t="str">
        <f t="shared" si="586"/>
        <v>10.121.19.70</v>
      </c>
      <c r="AF2210" s="42" t="str">
        <f t="shared" si="587"/>
        <v>10.121.19.79</v>
      </c>
      <c r="AG2210" s="7" t="str">
        <f t="shared" si="588"/>
        <v>BHAKTINAGAR2</v>
      </c>
      <c r="AH2210" s="7" t="str">
        <f t="shared" si="589"/>
        <v>METODA</v>
      </c>
      <c r="AI2210" s="7" t="str">
        <f t="shared" si="590"/>
        <v>S4P1</v>
      </c>
      <c r="AJ2210" s="7" t="str">
        <f t="shared" si="591"/>
        <v>S3P1</v>
      </c>
      <c r="AK2210" s="7" t="str">
        <f>IFERROR(VLOOKUP(Z2210,'PASTE-DL-ALARMS'!$Q$10:$W$2200,7,FALSE),"")</f>
        <v/>
      </c>
      <c r="AL2210" s="55" t="str">
        <f>IFERROR(VLOOKUP(Z2210,'PASTE-DL-ALARMS'!$Q$10:$W$2200,3,FALSE),"")</f>
        <v/>
      </c>
      <c r="AM2210" s="7" t="str">
        <f t="shared" si="592"/>
        <v>10.121.19.70_BHAKTINAGAR2_S4P1</v>
      </c>
      <c r="AN2210" s="55" t="str">
        <f t="shared" si="593"/>
        <v>10.121.19.79_METODA_S3P1</v>
      </c>
      <c r="AO2210" s="72" t="e">
        <f t="shared" ca="1" si="594"/>
        <v>#VALUE!</v>
      </c>
      <c r="AP2210" s="7" t="str">
        <f>IFERROR(VLOOKUP(Z2210,'PASTE-DL-ALARMS'!$Q$10:$Z$2800,8,FALSE),"")</f>
        <v/>
      </c>
    </row>
    <row r="2211" spans="1:42" x14ac:dyDescent="0.25">
      <c r="A2211" s="20"/>
      <c r="B2211" s="20"/>
      <c r="C2211" s="20" t="str">
        <f>IF(D2211="Critical",MAX($C$8:C2210)+1,"")</f>
        <v/>
      </c>
      <c r="D2211" s="20" t="str">
        <f t="shared" si="578"/>
        <v>-</v>
      </c>
      <c r="E2211" s="20" t="str">
        <f>VLOOKUP('PASTE-DOWN-DL'!F2211,'SSA-CODE'!$D$4:$E$56,2,FALSE)</f>
        <v>BCH</v>
      </c>
      <c r="F2211" s="48" t="str">
        <f t="shared" si="579"/>
        <v>SSA BCH</v>
      </c>
      <c r="G2211" s="48" t="str">
        <f t="shared" si="580"/>
        <v xml:space="preserve">	SSA BCH</v>
      </c>
      <c r="H2211" s="20">
        <v>2202</v>
      </c>
      <c r="I2211" t="s">
        <v>18583</v>
      </c>
      <c r="J2211" t="s">
        <v>6260</v>
      </c>
      <c r="K2211" t="s">
        <v>6275</v>
      </c>
      <c r="L2211" t="s">
        <v>6262</v>
      </c>
      <c r="M2211" t="s">
        <v>6263</v>
      </c>
      <c r="N2211" t="s">
        <v>18584</v>
      </c>
      <c r="O2211" t="s">
        <v>18585</v>
      </c>
      <c r="P2211" t="s">
        <v>6266</v>
      </c>
      <c r="Q2211" t="s">
        <v>6776</v>
      </c>
      <c r="R2211" t="s">
        <v>6279</v>
      </c>
      <c r="S2211" t="s">
        <v>18586</v>
      </c>
      <c r="T2211" t="s">
        <v>6304</v>
      </c>
      <c r="U2211" t="s">
        <v>7400</v>
      </c>
      <c r="V2211" t="s">
        <v>6271</v>
      </c>
      <c r="W2211" t="s">
        <v>18587</v>
      </c>
      <c r="X2211" t="s">
        <v>18588</v>
      </c>
      <c r="Y2211" t="s">
        <v>6269</v>
      </c>
      <c r="Z2211" s="48" t="str">
        <f t="shared" si="581"/>
        <v>SSA BCH-10.121.96.96-JUBILANT_1/5-10.121.96.94-Grasim Fibre Vilayat_2/5</v>
      </c>
      <c r="AA2211" s="48">
        <f t="shared" si="582"/>
        <v>14</v>
      </c>
      <c r="AB2211" s="48">
        <f t="shared" si="583"/>
        <v>23</v>
      </c>
      <c r="AC2211" s="48">
        <f t="shared" si="584"/>
        <v>14</v>
      </c>
      <c r="AD2211" s="48">
        <f t="shared" si="585"/>
        <v>35</v>
      </c>
      <c r="AE2211" s="48" t="str">
        <f t="shared" si="586"/>
        <v>10.121.96.96</v>
      </c>
      <c r="AF2211" s="42" t="str">
        <f t="shared" si="587"/>
        <v>10.121.96.94</v>
      </c>
      <c r="AG2211" s="7" t="str">
        <f t="shared" si="588"/>
        <v>JUBILANT</v>
      </c>
      <c r="AH2211" s="7" t="str">
        <f t="shared" si="589"/>
        <v>Grasim Fibre Vilayat</v>
      </c>
      <c r="AI2211" s="7" t="str">
        <f t="shared" si="590"/>
        <v>S1P5</v>
      </c>
      <c r="AJ2211" s="7" t="str">
        <f t="shared" si="591"/>
        <v>S2P5</v>
      </c>
      <c r="AK2211" s="7" t="str">
        <f>IFERROR(VLOOKUP(Z2211,'PASTE-DL-ALARMS'!$Q$10:$W$2200,7,FALSE),"")</f>
        <v/>
      </c>
      <c r="AL2211" s="55" t="str">
        <f>IFERROR(VLOOKUP(Z2211,'PASTE-DL-ALARMS'!$Q$10:$W$2200,3,FALSE),"")</f>
        <v/>
      </c>
      <c r="AM2211" s="7" t="str">
        <f t="shared" si="592"/>
        <v>10.121.96.96_JUBILANT_S1P5</v>
      </c>
      <c r="AN2211" s="55" t="str">
        <f t="shared" si="593"/>
        <v>10.121.96.94_Grasim Fibre Vilayat_S2P5</v>
      </c>
      <c r="AO2211" s="72" t="e">
        <f t="shared" ca="1" si="594"/>
        <v>#VALUE!</v>
      </c>
      <c r="AP2211" s="7" t="str">
        <f>IFERROR(VLOOKUP(Z2211,'PASTE-DL-ALARMS'!$Q$10:$Z$2800,8,FALSE),"")</f>
        <v/>
      </c>
    </row>
    <row r="2212" spans="1:42" x14ac:dyDescent="0.25">
      <c r="A2212" s="20"/>
      <c r="B2212" s="20"/>
      <c r="C2212" s="20" t="str">
        <f>IF(D2212="Critical",MAX($C$8:C2211)+1,"")</f>
        <v/>
      </c>
      <c r="D2212" s="20" t="str">
        <f t="shared" si="578"/>
        <v>-</v>
      </c>
      <c r="E2212" s="20" t="str">
        <f>VLOOKUP('PASTE-DOWN-DL'!F2212,'SSA-CODE'!$D$4:$E$56,2,FALSE)</f>
        <v>MSN</v>
      </c>
      <c r="F2212" s="48" t="str">
        <f t="shared" si="579"/>
        <v>SSA MEH</v>
      </c>
      <c r="G2212" s="48" t="str">
        <f t="shared" si="580"/>
        <v xml:space="preserve">	SSA MEH</v>
      </c>
      <c r="H2212" s="20">
        <v>2203</v>
      </c>
      <c r="I2212" t="s">
        <v>18589</v>
      </c>
      <c r="J2212" t="s">
        <v>6466</v>
      </c>
      <c r="K2212" t="s">
        <v>6275</v>
      </c>
      <c r="L2212" t="s">
        <v>6262</v>
      </c>
      <c r="M2212" t="s">
        <v>6263</v>
      </c>
      <c r="N2212" t="s">
        <v>18590</v>
      </c>
      <c r="O2212" t="s">
        <v>18591</v>
      </c>
      <c r="P2212" t="s">
        <v>6266</v>
      </c>
      <c r="Q2212" t="s">
        <v>6588</v>
      </c>
      <c r="R2212" t="s">
        <v>6279</v>
      </c>
      <c r="S2212" t="s">
        <v>18592</v>
      </c>
      <c r="T2212" t="s">
        <v>6471</v>
      </c>
      <c r="U2212" t="s">
        <v>11334</v>
      </c>
      <c r="V2212" t="s">
        <v>6271</v>
      </c>
      <c r="W2212" t="s">
        <v>18593</v>
      </c>
      <c r="X2212" t="s">
        <v>18594</v>
      </c>
      <c r="Y2212" t="s">
        <v>6269</v>
      </c>
      <c r="Z2212" s="48" t="str">
        <f t="shared" si="581"/>
        <v>SSA MEH-10.121.15.193-Mehsana3(GNE)-10.121.15.136-Mehsana2(GNE)</v>
      </c>
      <c r="AA2212" s="48">
        <f t="shared" si="582"/>
        <v>15</v>
      </c>
      <c r="AB2212" s="48">
        <f t="shared" si="583"/>
        <v>29</v>
      </c>
      <c r="AC2212" s="48">
        <f t="shared" si="584"/>
        <v>15</v>
      </c>
      <c r="AD2212" s="48">
        <f t="shared" si="585"/>
        <v>29</v>
      </c>
      <c r="AE2212" s="48" t="str">
        <f t="shared" si="586"/>
        <v>10.121.15.193</v>
      </c>
      <c r="AF2212" s="42" t="str">
        <f t="shared" si="587"/>
        <v>10.121.15.136</v>
      </c>
      <c r="AG2212" s="7" t="str">
        <f t="shared" si="588"/>
        <v>Mehsana3(GNE)</v>
      </c>
      <c r="AH2212" s="7" t="str">
        <f t="shared" si="589"/>
        <v>Mehsana2(GNE)</v>
      </c>
      <c r="AI2212" s="7" t="str">
        <f t="shared" si="590"/>
        <v>S6P10</v>
      </c>
      <c r="AJ2212" s="7" t="str">
        <f t="shared" si="591"/>
        <v>S4P10</v>
      </c>
      <c r="AK2212" s="7" t="str">
        <f>IFERROR(VLOOKUP(Z2212,'PASTE-DL-ALARMS'!$Q$10:$W$2200,7,FALSE),"")</f>
        <v/>
      </c>
      <c r="AL2212" s="55" t="str">
        <f>IFERROR(VLOOKUP(Z2212,'PASTE-DL-ALARMS'!$Q$10:$W$2200,3,FALSE),"")</f>
        <v/>
      </c>
      <c r="AM2212" s="7" t="str">
        <f t="shared" si="592"/>
        <v>10.121.15.193_Mehsana3(GNE)_S6P10</v>
      </c>
      <c r="AN2212" s="55" t="str">
        <f t="shared" si="593"/>
        <v>10.121.15.136_Mehsana2(GNE)_S4P10</v>
      </c>
      <c r="AO2212" s="72" t="e">
        <f t="shared" ca="1" si="594"/>
        <v>#VALUE!</v>
      </c>
      <c r="AP2212" s="7" t="str">
        <f>IFERROR(VLOOKUP(Z2212,'PASTE-DL-ALARMS'!$Q$10:$Z$2800,8,FALSE),"")</f>
        <v/>
      </c>
    </row>
    <row r="2213" spans="1:42" x14ac:dyDescent="0.25">
      <c r="A2213" s="20"/>
      <c r="B2213" s="20"/>
      <c r="C2213" s="20" t="str">
        <f>IF(D2213="Critical",MAX($C$8:C2212)+1,"")</f>
        <v/>
      </c>
      <c r="D2213" s="20" t="str">
        <f t="shared" si="578"/>
        <v>-</v>
      </c>
      <c r="E2213" s="20" t="str">
        <f>VLOOKUP('PASTE-DOWN-DL'!F2213,'SSA-CODE'!$D$4:$E$56,2,FALSE)</f>
        <v>JND</v>
      </c>
      <c r="F2213" s="48" t="str">
        <f t="shared" si="579"/>
        <v>SSA JND</v>
      </c>
      <c r="G2213" s="48" t="str">
        <f t="shared" si="580"/>
        <v xml:space="preserve">	SSA JND</v>
      </c>
      <c r="H2213" s="20">
        <v>2204</v>
      </c>
      <c r="I2213" t="s">
        <v>18595</v>
      </c>
      <c r="J2213" t="s">
        <v>6260</v>
      </c>
      <c r="K2213" t="s">
        <v>6275</v>
      </c>
      <c r="L2213" t="s">
        <v>6262</v>
      </c>
      <c r="M2213" t="s">
        <v>6263</v>
      </c>
      <c r="N2213" t="s">
        <v>18596</v>
      </c>
      <c r="O2213" t="s">
        <v>18597</v>
      </c>
      <c r="P2213" t="s">
        <v>6266</v>
      </c>
      <c r="Q2213" t="s">
        <v>6735</v>
      </c>
      <c r="R2213" t="s">
        <v>6279</v>
      </c>
      <c r="S2213" t="s">
        <v>6269</v>
      </c>
      <c r="T2213" t="s">
        <v>6715</v>
      </c>
      <c r="U2213" t="s">
        <v>6269</v>
      </c>
      <c r="V2213" t="s">
        <v>6271</v>
      </c>
      <c r="W2213" t="s">
        <v>18598</v>
      </c>
      <c r="X2213" t="s">
        <v>18599</v>
      </c>
      <c r="Y2213" t="s">
        <v>6269</v>
      </c>
      <c r="Z2213" s="48" t="str">
        <f t="shared" si="581"/>
        <v>SSA JND-10.121.24.2-VERAVAL M/W_S5P2-10.121.97.230-AJOTHA TE_S3P3</v>
      </c>
      <c r="AA2213" s="48">
        <f t="shared" si="582"/>
        <v>13</v>
      </c>
      <c r="AB2213" s="48">
        <f t="shared" si="583"/>
        <v>25</v>
      </c>
      <c r="AC2213" s="48">
        <f t="shared" si="584"/>
        <v>15</v>
      </c>
      <c r="AD2213" s="48">
        <f t="shared" si="585"/>
        <v>25</v>
      </c>
      <c r="AE2213" s="48" t="str">
        <f t="shared" si="586"/>
        <v>10.121.24.2</v>
      </c>
      <c r="AF2213" s="42" t="str">
        <f t="shared" si="587"/>
        <v>10.121.97.230</v>
      </c>
      <c r="AG2213" s="7" t="str">
        <f t="shared" si="588"/>
        <v>VERAVAL M/W</v>
      </c>
      <c r="AH2213" s="7" t="str">
        <f t="shared" si="589"/>
        <v>AJOTHA TE</v>
      </c>
      <c r="AI2213" s="7" t="str">
        <f t="shared" si="590"/>
        <v>S5P2</v>
      </c>
      <c r="AJ2213" s="7" t="str">
        <f t="shared" si="591"/>
        <v>S3P3</v>
      </c>
      <c r="AK2213" s="7" t="str">
        <f>IFERROR(VLOOKUP(Z2213,'PASTE-DL-ALARMS'!$Q$10:$W$2200,7,FALSE),"")</f>
        <v/>
      </c>
      <c r="AL2213" s="55" t="str">
        <f>IFERROR(VLOOKUP(Z2213,'PASTE-DL-ALARMS'!$Q$10:$W$2200,3,FALSE),"")</f>
        <v/>
      </c>
      <c r="AM2213" s="7" t="str">
        <f t="shared" si="592"/>
        <v>10.121.24.2_VERAVAL M/W_S5P2</v>
      </c>
      <c r="AN2213" s="55" t="str">
        <f t="shared" si="593"/>
        <v>10.121.97.230_AJOTHA TE_S3P3</v>
      </c>
      <c r="AO2213" s="72" t="e">
        <f t="shared" ca="1" si="594"/>
        <v>#VALUE!</v>
      </c>
      <c r="AP2213" s="7" t="str">
        <f>IFERROR(VLOOKUP(Z2213,'PASTE-DL-ALARMS'!$Q$10:$Z$2800,8,FALSE),"")</f>
        <v/>
      </c>
    </row>
    <row r="2214" spans="1:42" x14ac:dyDescent="0.25">
      <c r="A2214" s="20"/>
      <c r="B2214" s="20"/>
      <c r="C2214" s="20" t="str">
        <f>IF(D2214="Critical",MAX($C$8:C2213)+1,"")</f>
        <v/>
      </c>
      <c r="D2214" s="20" t="str">
        <f t="shared" si="578"/>
        <v>-</v>
      </c>
      <c r="E2214" s="20" t="str">
        <f>VLOOKUP('PASTE-DOWN-DL'!F2214,'SSA-CODE'!$D$4:$E$56,2,FALSE)</f>
        <v>HMR</v>
      </c>
      <c r="F2214" s="48" t="str">
        <f t="shared" si="579"/>
        <v>SSA HMR</v>
      </c>
      <c r="G2214" s="48" t="str">
        <f t="shared" si="580"/>
        <v xml:space="preserve">	SSA HMR</v>
      </c>
      <c r="H2214" s="20">
        <v>2205</v>
      </c>
      <c r="I2214" t="s">
        <v>18600</v>
      </c>
      <c r="J2214" t="s">
        <v>6260</v>
      </c>
      <c r="K2214" t="s">
        <v>6275</v>
      </c>
      <c r="L2214" t="s">
        <v>6262</v>
      </c>
      <c r="M2214" t="s">
        <v>6263</v>
      </c>
      <c r="N2214" t="s">
        <v>18601</v>
      </c>
      <c r="O2214" t="s">
        <v>18602</v>
      </c>
      <c r="P2214" t="s">
        <v>6266</v>
      </c>
      <c r="Q2214" t="s">
        <v>6507</v>
      </c>
      <c r="R2214" t="s">
        <v>6401</v>
      </c>
      <c r="S2214" t="s">
        <v>18603</v>
      </c>
      <c r="T2214" t="s">
        <v>6800</v>
      </c>
      <c r="U2214" t="s">
        <v>7531</v>
      </c>
      <c r="V2214" t="s">
        <v>6271</v>
      </c>
      <c r="W2214" t="s">
        <v>18604</v>
      </c>
      <c r="X2214" t="s">
        <v>18605</v>
      </c>
      <c r="Y2214" t="s">
        <v>6269</v>
      </c>
      <c r="Z2214" s="48" t="str">
        <f t="shared" si="581"/>
        <v>SSA HMR-10.121.25.169-Navanagar_1/5- 10.121.25.162-Mehtapura_3/5</v>
      </c>
      <c r="AA2214" s="48">
        <f t="shared" si="582"/>
        <v>15</v>
      </c>
      <c r="AB2214" s="48">
        <f t="shared" si="583"/>
        <v>24</v>
      </c>
      <c r="AC2214" s="48">
        <f t="shared" si="584"/>
        <v>15</v>
      </c>
      <c r="AD2214" s="48">
        <f t="shared" si="585"/>
        <v>25</v>
      </c>
      <c r="AE2214" s="48" t="str">
        <f t="shared" si="586"/>
        <v>10.121.25.169</v>
      </c>
      <c r="AF2214" s="42" t="str">
        <f t="shared" si="587"/>
        <v>10.121.25.162</v>
      </c>
      <c r="AG2214" s="7" t="str">
        <f t="shared" si="588"/>
        <v>NAVNAGAR</v>
      </c>
      <c r="AH2214" s="7" t="str">
        <f t="shared" si="589"/>
        <v>MEHTAPURA</v>
      </c>
      <c r="AI2214" s="7" t="str">
        <f t="shared" si="590"/>
        <v>S1P5</v>
      </c>
      <c r="AJ2214" s="7" t="str">
        <f t="shared" si="591"/>
        <v>S3P5</v>
      </c>
      <c r="AK2214" s="7" t="str">
        <f>IFERROR(VLOOKUP(Z2214,'PASTE-DL-ALARMS'!$Q$10:$W$2200,7,FALSE),"")</f>
        <v/>
      </c>
      <c r="AL2214" s="55" t="str">
        <f>IFERROR(VLOOKUP(Z2214,'PASTE-DL-ALARMS'!$Q$10:$W$2200,3,FALSE),"")</f>
        <v/>
      </c>
      <c r="AM2214" s="7" t="str">
        <f t="shared" si="592"/>
        <v>10.121.25.169_NAVNAGAR_S1P5</v>
      </c>
      <c r="AN2214" s="55" t="str">
        <f t="shared" si="593"/>
        <v>10.121.25.162_MEHTAPURA_S3P5</v>
      </c>
      <c r="AO2214" s="72" t="e">
        <f t="shared" ca="1" si="594"/>
        <v>#VALUE!</v>
      </c>
      <c r="AP2214" s="7" t="str">
        <f>IFERROR(VLOOKUP(Z2214,'PASTE-DL-ALARMS'!$Q$10:$Z$2800,8,FALSE),"")</f>
        <v/>
      </c>
    </row>
    <row r="2215" spans="1:42" x14ac:dyDescent="0.25">
      <c r="A2215" s="20"/>
      <c r="B2215" s="20"/>
      <c r="C2215" s="20" t="str">
        <f>IF(D2215="Critical",MAX($C$8:C2214)+1,"")</f>
        <v/>
      </c>
      <c r="D2215" s="20" t="str">
        <f t="shared" si="578"/>
        <v>-</v>
      </c>
      <c r="E2215" s="20" t="str">
        <f>VLOOKUP('PASTE-DOWN-DL'!F2215,'SSA-CODE'!$D$4:$E$56,2,FALSE)</f>
        <v>RJT</v>
      </c>
      <c r="F2215" s="48" t="str">
        <f t="shared" si="579"/>
        <v>SSA RJ</v>
      </c>
      <c r="G2215" s="48" t="str">
        <f t="shared" si="580"/>
        <v xml:space="preserve">	SSA RJ</v>
      </c>
      <c r="H2215" s="20">
        <v>2206</v>
      </c>
      <c r="I2215" t="s">
        <v>18606</v>
      </c>
      <c r="J2215" t="s">
        <v>6260</v>
      </c>
      <c r="K2215" t="s">
        <v>6275</v>
      </c>
      <c r="L2215" t="s">
        <v>6262</v>
      </c>
      <c r="M2215" t="s">
        <v>6263</v>
      </c>
      <c r="N2215" t="s">
        <v>18607</v>
      </c>
      <c r="O2215" t="s">
        <v>18608</v>
      </c>
      <c r="P2215" t="s">
        <v>6266</v>
      </c>
      <c r="Q2215" t="s">
        <v>6359</v>
      </c>
      <c r="R2215" t="s">
        <v>6279</v>
      </c>
      <c r="S2215" t="s">
        <v>18609</v>
      </c>
      <c r="T2215" t="s">
        <v>6313</v>
      </c>
      <c r="U2215" t="s">
        <v>18609</v>
      </c>
      <c r="V2215" t="s">
        <v>6271</v>
      </c>
      <c r="W2215" t="s">
        <v>18610</v>
      </c>
      <c r="X2215" t="s">
        <v>18611</v>
      </c>
      <c r="Y2215" t="s">
        <v>6269</v>
      </c>
      <c r="Z2215" s="48" t="str">
        <f t="shared" si="581"/>
        <v>SSA RJ-10.121.17.55-UPLETA_3/5-10.121.17.56-Bhayavadar_3/5</v>
      </c>
      <c r="AA2215" s="48">
        <f t="shared" si="582"/>
        <v>14</v>
      </c>
      <c r="AB2215" s="48">
        <f t="shared" si="583"/>
        <v>21</v>
      </c>
      <c r="AC2215" s="48">
        <f t="shared" si="584"/>
        <v>14</v>
      </c>
      <c r="AD2215" s="48">
        <f t="shared" si="585"/>
        <v>25</v>
      </c>
      <c r="AE2215" s="48" t="str">
        <f t="shared" si="586"/>
        <v>10.121.17.55</v>
      </c>
      <c r="AF2215" s="42" t="str">
        <f t="shared" si="587"/>
        <v>10.121.17.56</v>
      </c>
      <c r="AG2215" s="7" t="str">
        <f t="shared" si="588"/>
        <v>UPLETA</v>
      </c>
      <c r="AH2215" s="7" t="str">
        <f t="shared" si="589"/>
        <v>Bhayavadar</v>
      </c>
      <c r="AI2215" s="7" t="str">
        <f t="shared" si="590"/>
        <v>S3P5</v>
      </c>
      <c r="AJ2215" s="7" t="str">
        <f t="shared" si="591"/>
        <v>S3P5</v>
      </c>
      <c r="AK2215" s="7" t="str">
        <f>IFERROR(VLOOKUP(Z2215,'PASTE-DL-ALARMS'!$Q$10:$W$2200,7,FALSE),"")</f>
        <v/>
      </c>
      <c r="AL2215" s="55" t="str">
        <f>IFERROR(VLOOKUP(Z2215,'PASTE-DL-ALARMS'!$Q$10:$W$2200,3,FALSE),"")</f>
        <v/>
      </c>
      <c r="AM2215" s="7" t="str">
        <f t="shared" si="592"/>
        <v>10.121.17.55_UPLETA_S3P5</v>
      </c>
      <c r="AN2215" s="55" t="str">
        <f t="shared" si="593"/>
        <v>10.121.17.56_Bhayavadar_S3P5</v>
      </c>
      <c r="AO2215" s="72" t="e">
        <f t="shared" ca="1" si="594"/>
        <v>#VALUE!</v>
      </c>
      <c r="AP2215" s="7" t="str">
        <f>IFERROR(VLOOKUP(Z2215,'PASTE-DL-ALARMS'!$Q$10:$Z$2800,8,FALSE),"")</f>
        <v/>
      </c>
    </row>
    <row r="2216" spans="1:42" x14ac:dyDescent="0.25">
      <c r="A2216" s="20"/>
      <c r="B2216" s="20"/>
      <c r="C2216" s="20">
        <f>IF(D2216="Critical",MAX($C$8:C2215)+1,"")</f>
        <v>83</v>
      </c>
      <c r="D2216" s="20" t="str">
        <f t="shared" si="578"/>
        <v>Critical</v>
      </c>
      <c r="E2216" s="20" t="str">
        <f>VLOOKUP('PASTE-DOWN-DL'!F2216,'SSA-CODE'!$D$4:$E$56,2,FALSE)</f>
        <v>JND</v>
      </c>
      <c r="F2216" s="48" t="str">
        <f t="shared" si="579"/>
        <v>SSA JND</v>
      </c>
      <c r="G2216" s="48" t="str">
        <f t="shared" si="580"/>
        <v xml:space="preserve">	SSA JND</v>
      </c>
      <c r="H2216" s="20">
        <v>2207</v>
      </c>
      <c r="I2216" t="s">
        <v>18612</v>
      </c>
      <c r="J2216" t="s">
        <v>6260</v>
      </c>
      <c r="K2216" t="s">
        <v>6275</v>
      </c>
      <c r="L2216" t="s">
        <v>6262</v>
      </c>
      <c r="M2216" t="s">
        <v>6263</v>
      </c>
      <c r="N2216" t="s">
        <v>18613</v>
      </c>
      <c r="O2216" t="s">
        <v>18614</v>
      </c>
      <c r="P2216" t="s">
        <v>6484</v>
      </c>
      <c r="Q2216" t="s">
        <v>6423</v>
      </c>
      <c r="R2216" t="s">
        <v>6279</v>
      </c>
      <c r="S2216" t="s">
        <v>18615</v>
      </c>
      <c r="T2216" t="s">
        <v>6770</v>
      </c>
      <c r="U2216" t="s">
        <v>18615</v>
      </c>
      <c r="V2216" t="s">
        <v>6271</v>
      </c>
      <c r="W2216" t="s">
        <v>18616</v>
      </c>
      <c r="X2216" t="s">
        <v>6488</v>
      </c>
      <c r="Y2216" t="s">
        <v>6269</v>
      </c>
      <c r="Z2216" s="48" t="str">
        <f t="shared" si="581"/>
        <v>SSA JND-10.121.24.34-NAGOA A1_2/6-10.121.97.233-Wanakbara A1_1/5</v>
      </c>
      <c r="AA2216" s="48">
        <f t="shared" si="582"/>
        <v>14</v>
      </c>
      <c r="AB2216" s="48">
        <f t="shared" si="583"/>
        <v>20</v>
      </c>
      <c r="AC2216" s="48">
        <f t="shared" si="584"/>
        <v>15</v>
      </c>
      <c r="AD2216" s="48">
        <f t="shared" si="585"/>
        <v>25</v>
      </c>
      <c r="AE2216" s="48" t="str">
        <f t="shared" si="586"/>
        <v>10.121.24.34</v>
      </c>
      <c r="AF2216" s="42" t="str">
        <f t="shared" si="587"/>
        <v>10.121.97.233</v>
      </c>
      <c r="AG2216" s="7" t="str">
        <f t="shared" si="588"/>
        <v>NAGOA</v>
      </c>
      <c r="AH2216" s="7" t="str">
        <f t="shared" si="589"/>
        <v>Wanakbara</v>
      </c>
      <c r="AI2216" s="7" t="str">
        <f t="shared" si="590"/>
        <v>S2P6</v>
      </c>
      <c r="AJ2216" s="7" t="str">
        <f t="shared" si="591"/>
        <v>S1P5</v>
      </c>
      <c r="AK2216" s="7" t="str">
        <f>IFERROR(VLOOKUP(Z2216,'PASTE-DL-ALARMS'!$Q$10:$W$2200,7,FALSE),"")</f>
        <v>15-05-2026</v>
      </c>
      <c r="AL2216" s="55" t="str">
        <f>IFERROR(VLOOKUP(Z2216,'PASTE-DL-ALARMS'!$Q$10:$W$2200,3,FALSE),"")</f>
        <v>09:28:45</v>
      </c>
      <c r="AM2216" s="7" t="str">
        <f t="shared" si="592"/>
        <v>10.121.24.34_NAGOA_S2P6</v>
      </c>
      <c r="AN2216" s="55" t="str">
        <f t="shared" si="593"/>
        <v>10.121.97.233_Wanakbara_S1P5</v>
      </c>
      <c r="AO2216" s="72">
        <f t="shared" ca="1" si="594"/>
        <v>0</v>
      </c>
      <c r="AP2216" s="7" t="str">
        <f>IFERROR(VLOOKUP(Z2216,'PASTE-DL-ALARMS'!$Q$10:$Z$2800,8,FALSE),"")</f>
        <v xml:space="preserve">	2026/05/15,09:28:45</v>
      </c>
    </row>
    <row r="2217" spans="1:42" x14ac:dyDescent="0.25">
      <c r="A2217" s="20"/>
      <c r="B2217" s="20"/>
      <c r="C2217" s="20" t="str">
        <f>IF(D2217="Critical",MAX($C$8:C2216)+1,"")</f>
        <v/>
      </c>
      <c r="D2217" s="20" t="str">
        <f t="shared" si="578"/>
        <v>-</v>
      </c>
      <c r="E2217" s="20" t="str">
        <f>VLOOKUP('PASTE-DOWN-DL'!F2217,'SSA-CODE'!$D$4:$E$56,2,FALSE)</f>
        <v>WTR RJ</v>
      </c>
      <c r="F2217" s="48" t="str">
        <f t="shared" si="579"/>
        <v>WTR RJ</v>
      </c>
      <c r="G2217" s="48" t="str">
        <f t="shared" si="580"/>
        <v xml:space="preserve">	WTR RJ</v>
      </c>
      <c r="H2217" s="20">
        <v>2208</v>
      </c>
      <c r="I2217" t="s">
        <v>18617</v>
      </c>
      <c r="J2217" t="s">
        <v>6260</v>
      </c>
      <c r="K2217" t="s">
        <v>6261</v>
      </c>
      <c r="L2217" t="s">
        <v>6262</v>
      </c>
      <c r="M2217" t="s">
        <v>6263</v>
      </c>
      <c r="N2217" t="s">
        <v>18618</v>
      </c>
      <c r="O2217" t="s">
        <v>18619</v>
      </c>
      <c r="P2217" t="s">
        <v>6266</v>
      </c>
      <c r="Q2217" t="s">
        <v>6820</v>
      </c>
      <c r="R2217" t="s">
        <v>7559</v>
      </c>
      <c r="S2217" t="s">
        <v>18620</v>
      </c>
      <c r="T2217" t="s">
        <v>6304</v>
      </c>
      <c r="U2217" t="s">
        <v>6814</v>
      </c>
      <c r="V2217" t="s">
        <v>6271</v>
      </c>
      <c r="W2217" t="s">
        <v>18621</v>
      </c>
      <c r="X2217" t="s">
        <v>18622</v>
      </c>
      <c r="Y2217" t="s">
        <v>6269</v>
      </c>
      <c r="Z2217" s="48" t="str">
        <f t="shared" si="581"/>
        <v>WTR RJ-10.121.96.15-Victor Exch B1_3/1-10.121.17.160-Mahuva B1_3/1</v>
      </c>
      <c r="AA2217" s="48">
        <f t="shared" si="582"/>
        <v>14</v>
      </c>
      <c r="AB2217" s="48">
        <f t="shared" si="583"/>
        <v>26</v>
      </c>
      <c r="AC2217" s="48">
        <f t="shared" si="584"/>
        <v>15</v>
      </c>
      <c r="AD2217" s="48">
        <f t="shared" si="585"/>
        <v>22</v>
      </c>
      <c r="AE2217" s="48" t="str">
        <f t="shared" si="586"/>
        <v>10.121.96.15</v>
      </c>
      <c r="AF2217" s="42" t="str">
        <f t="shared" si="587"/>
        <v>10.121.17.160</v>
      </c>
      <c r="AG2217" s="7" t="str">
        <f t="shared" si="588"/>
        <v>VICTOR EXCH</v>
      </c>
      <c r="AH2217" s="7" t="str">
        <f t="shared" si="589"/>
        <v>MAHUVA</v>
      </c>
      <c r="AI2217" s="7" t="str">
        <f t="shared" si="590"/>
        <v>S3P1</v>
      </c>
      <c r="AJ2217" s="7" t="str">
        <f t="shared" si="591"/>
        <v>S3P1</v>
      </c>
      <c r="AK2217" s="7" t="str">
        <f>IFERROR(VLOOKUP(Z2217,'PASTE-DL-ALARMS'!$Q$10:$W$2200,7,FALSE),"")</f>
        <v/>
      </c>
      <c r="AL2217" s="55" t="str">
        <f>IFERROR(VLOOKUP(Z2217,'PASTE-DL-ALARMS'!$Q$10:$W$2200,3,FALSE),"")</f>
        <v/>
      </c>
      <c r="AM2217" s="7" t="str">
        <f t="shared" si="592"/>
        <v>10.121.96.15_VICTOR EXCH_S3P1</v>
      </c>
      <c r="AN2217" s="55" t="str">
        <f t="shared" si="593"/>
        <v>10.121.17.160_MAHUVA_S3P1</v>
      </c>
      <c r="AO2217" s="72" t="e">
        <f t="shared" ca="1" si="594"/>
        <v>#VALUE!</v>
      </c>
      <c r="AP2217" s="7" t="str">
        <f>IFERROR(VLOOKUP(Z2217,'PASTE-DL-ALARMS'!$Q$10:$Z$2800,8,FALSE),"")</f>
        <v/>
      </c>
    </row>
    <row r="2218" spans="1:42" x14ac:dyDescent="0.25">
      <c r="A2218" s="20"/>
      <c r="B2218" s="20"/>
      <c r="C2218" s="20" t="str">
        <f>IF(D2218="Critical",MAX($C$8:C2217)+1,"")</f>
        <v/>
      </c>
      <c r="D2218" s="20" t="str">
        <f t="shared" si="578"/>
        <v>-</v>
      </c>
      <c r="E2218" s="20" t="str">
        <f>VLOOKUP('PASTE-DOWN-DL'!F2218,'SSA-CODE'!$D$4:$E$56,2,FALSE)</f>
        <v>NDD</v>
      </c>
      <c r="F2218" s="48" t="str">
        <f t="shared" si="579"/>
        <v>SSA NAD</v>
      </c>
      <c r="G2218" s="48" t="str">
        <f t="shared" si="580"/>
        <v xml:space="preserve">	SSA NAD</v>
      </c>
      <c r="H2218" s="20">
        <v>2209</v>
      </c>
      <c r="I2218" t="s">
        <v>18623</v>
      </c>
      <c r="J2218" t="s">
        <v>6260</v>
      </c>
      <c r="K2218" t="s">
        <v>6261</v>
      </c>
      <c r="L2218" t="s">
        <v>6262</v>
      </c>
      <c r="M2218" t="s">
        <v>6263</v>
      </c>
      <c r="N2218" t="s">
        <v>18624</v>
      </c>
      <c r="O2218" t="s">
        <v>18625</v>
      </c>
      <c r="P2218" t="s">
        <v>6266</v>
      </c>
      <c r="Q2218" t="s">
        <v>6423</v>
      </c>
      <c r="R2218" t="s">
        <v>6302</v>
      </c>
      <c r="S2218" t="s">
        <v>6269</v>
      </c>
      <c r="T2218" t="s">
        <v>6540</v>
      </c>
      <c r="U2218" t="s">
        <v>6269</v>
      </c>
      <c r="V2218" t="s">
        <v>6271</v>
      </c>
      <c r="W2218" t="s">
        <v>18626</v>
      </c>
      <c r="X2218" t="s">
        <v>18627</v>
      </c>
      <c r="Y2218" t="s">
        <v>6269</v>
      </c>
      <c r="Z2218" s="48" t="str">
        <f t="shared" si="581"/>
        <v>SSA NAD-10.121.16.109-UMERGAON B1_3/1-10.121.16.108-Sanjan B1_4/1</v>
      </c>
      <c r="AA2218" s="48">
        <f t="shared" si="582"/>
        <v>15</v>
      </c>
      <c r="AB2218" s="48">
        <f t="shared" si="583"/>
        <v>24</v>
      </c>
      <c r="AC2218" s="48">
        <f t="shared" si="584"/>
        <v>15</v>
      </c>
      <c r="AD2218" s="48">
        <f t="shared" si="585"/>
        <v>22</v>
      </c>
      <c r="AE2218" s="48" t="str">
        <f t="shared" si="586"/>
        <v>10.121.16.109</v>
      </c>
      <c r="AF2218" s="42" t="str">
        <f t="shared" si="587"/>
        <v>10.121.16.108</v>
      </c>
      <c r="AG2218" s="7" t="str">
        <f t="shared" si="588"/>
        <v>UMERGAON</v>
      </c>
      <c r="AH2218" s="7" t="str">
        <f t="shared" si="589"/>
        <v>SANJAN</v>
      </c>
      <c r="AI2218" s="7" t="str">
        <f t="shared" si="590"/>
        <v>S3P1</v>
      </c>
      <c r="AJ2218" s="7" t="str">
        <f t="shared" si="591"/>
        <v>S4P1</v>
      </c>
      <c r="AK2218" s="7" t="str">
        <f>IFERROR(VLOOKUP(Z2218,'PASTE-DL-ALARMS'!$Q$10:$W$2200,7,FALSE),"")</f>
        <v/>
      </c>
      <c r="AL2218" s="55" t="str">
        <f>IFERROR(VLOOKUP(Z2218,'PASTE-DL-ALARMS'!$Q$10:$W$2200,3,FALSE),"")</f>
        <v/>
      </c>
      <c r="AM2218" s="7" t="str">
        <f t="shared" si="592"/>
        <v>10.121.16.109_UMERGAON_S3P1</v>
      </c>
      <c r="AN2218" s="55" t="str">
        <f t="shared" si="593"/>
        <v>10.121.16.108_SANJAN_S4P1</v>
      </c>
      <c r="AO2218" s="72" t="e">
        <f t="shared" ca="1" si="594"/>
        <v>#VALUE!</v>
      </c>
      <c r="AP2218" s="7" t="str">
        <f>IFERROR(VLOOKUP(Z2218,'PASTE-DL-ALARMS'!$Q$10:$Z$2800,8,FALSE),"")</f>
        <v/>
      </c>
    </row>
    <row r="2219" spans="1:42" x14ac:dyDescent="0.25">
      <c r="A2219" s="20"/>
      <c r="B2219" s="20"/>
      <c r="C2219" s="20" t="str">
        <f>IF(D2219="Critical",MAX($C$8:C2218)+1,"")</f>
        <v/>
      </c>
      <c r="D2219" s="20" t="str">
        <f t="shared" si="578"/>
        <v>-</v>
      </c>
      <c r="E2219" s="20" t="str">
        <f>VLOOKUP('PASTE-DOWN-DL'!F2219,'SSA-CODE'!$D$4:$E$56,2,FALSE)</f>
        <v>HMR</v>
      </c>
      <c r="F2219" s="48" t="str">
        <f t="shared" si="579"/>
        <v>SSA HMR</v>
      </c>
      <c r="G2219" s="48" t="str">
        <f t="shared" si="580"/>
        <v xml:space="preserve">	SSA HMR</v>
      </c>
      <c r="H2219" s="20">
        <v>2210</v>
      </c>
      <c r="I2219" t="s">
        <v>18628</v>
      </c>
      <c r="J2219" t="s">
        <v>6260</v>
      </c>
      <c r="K2219" t="s">
        <v>6275</v>
      </c>
      <c r="L2219" t="s">
        <v>6262</v>
      </c>
      <c r="M2219" t="s">
        <v>6263</v>
      </c>
      <c r="N2219" t="s">
        <v>18629</v>
      </c>
      <c r="O2219" t="s">
        <v>18630</v>
      </c>
      <c r="P2219" t="s">
        <v>6266</v>
      </c>
      <c r="Q2219" t="s">
        <v>7477</v>
      </c>
      <c r="R2219" t="s">
        <v>6279</v>
      </c>
      <c r="S2219" t="s">
        <v>18631</v>
      </c>
      <c r="T2219" t="s">
        <v>6371</v>
      </c>
      <c r="U2219" t="s">
        <v>7116</v>
      </c>
      <c r="V2219" t="s">
        <v>6271</v>
      </c>
      <c r="W2219" t="s">
        <v>18632</v>
      </c>
      <c r="X2219" t="s">
        <v>18633</v>
      </c>
      <c r="Y2219" t="s">
        <v>6269</v>
      </c>
      <c r="Z2219" s="48" t="str">
        <f t="shared" si="581"/>
        <v>SSA HMR-10.121.16.199-Sunokh_4/3-10.121.25.165-GAMBHOI_4/3</v>
      </c>
      <c r="AA2219" s="48">
        <f t="shared" si="582"/>
        <v>15</v>
      </c>
      <c r="AB2219" s="48">
        <f t="shared" si="583"/>
        <v>23</v>
      </c>
      <c r="AC2219" s="48">
        <f t="shared" si="584"/>
        <v>15</v>
      </c>
      <c r="AD2219" s="48">
        <f t="shared" si="585"/>
        <v>22</v>
      </c>
      <c r="AE2219" s="48" t="str">
        <f t="shared" si="586"/>
        <v>10.121.25.165</v>
      </c>
      <c r="AF2219" s="42" t="str">
        <f t="shared" si="587"/>
        <v>10.121.16.199</v>
      </c>
      <c r="AG2219" s="7" t="str">
        <f t="shared" si="588"/>
        <v>GAMBHOI</v>
      </c>
      <c r="AH2219" s="7" t="str">
        <f t="shared" si="589"/>
        <v>Sunokh</v>
      </c>
      <c r="AI2219" s="7" t="str">
        <f t="shared" si="590"/>
        <v>S4P3</v>
      </c>
      <c r="AJ2219" s="7" t="str">
        <f t="shared" si="591"/>
        <v>S4P3</v>
      </c>
      <c r="AK2219" s="7" t="str">
        <f>IFERROR(VLOOKUP(Z2219,'PASTE-DL-ALARMS'!$Q$10:$W$2200,7,FALSE),"")</f>
        <v/>
      </c>
      <c r="AL2219" s="55" t="str">
        <f>IFERROR(VLOOKUP(Z2219,'PASTE-DL-ALARMS'!$Q$10:$W$2200,3,FALSE),"")</f>
        <v/>
      </c>
      <c r="AM2219" s="7" t="str">
        <f t="shared" si="592"/>
        <v>10.121.25.165_GAMBHOI_S4P3</v>
      </c>
      <c r="AN2219" s="55" t="str">
        <f t="shared" si="593"/>
        <v>10.121.16.199_Sunokh_S4P3</v>
      </c>
      <c r="AO2219" s="72" t="e">
        <f t="shared" ca="1" si="594"/>
        <v>#VALUE!</v>
      </c>
      <c r="AP2219" s="7" t="str">
        <f>IFERROR(VLOOKUP(Z2219,'PASTE-DL-ALARMS'!$Q$10:$Z$2800,8,FALSE),"")</f>
        <v/>
      </c>
    </row>
    <row r="2220" spans="1:42" x14ac:dyDescent="0.25">
      <c r="A2220" s="20"/>
      <c r="B2220" s="20"/>
      <c r="C2220" s="20" t="str">
        <f>IF(D2220="Critical",MAX($C$8:C2219)+1,"")</f>
        <v/>
      </c>
      <c r="D2220" s="20" t="str">
        <f t="shared" si="578"/>
        <v>-</v>
      </c>
      <c r="E2220" s="20" t="str">
        <f>VLOOKUP('PASTE-DOWN-DL'!F2220,'SSA-CODE'!$D$4:$E$56,2,FALSE)</f>
        <v>WTR AM</v>
      </c>
      <c r="F2220" s="48" t="str">
        <f t="shared" si="579"/>
        <v>WTR AM</v>
      </c>
      <c r="G2220" s="48" t="str">
        <f t="shared" si="580"/>
        <v xml:space="preserve">	WTR AM</v>
      </c>
      <c r="H2220" s="20">
        <v>2211</v>
      </c>
      <c r="I2220" t="s">
        <v>18634</v>
      </c>
      <c r="J2220" t="s">
        <v>6260</v>
      </c>
      <c r="K2220" t="s">
        <v>6275</v>
      </c>
      <c r="L2220" t="s">
        <v>6262</v>
      </c>
      <c r="M2220" t="s">
        <v>6263</v>
      </c>
      <c r="N2220" t="s">
        <v>18635</v>
      </c>
      <c r="O2220" t="s">
        <v>18636</v>
      </c>
      <c r="P2220" t="s">
        <v>6266</v>
      </c>
      <c r="Q2220" t="s">
        <v>7248</v>
      </c>
      <c r="R2220" t="s">
        <v>6279</v>
      </c>
      <c r="S2220" t="s">
        <v>10638</v>
      </c>
      <c r="T2220" t="s">
        <v>6950</v>
      </c>
      <c r="U2220" t="s">
        <v>10638</v>
      </c>
      <c r="V2220" t="s">
        <v>6271</v>
      </c>
      <c r="W2220" t="s">
        <v>18637</v>
      </c>
      <c r="X2220" t="s">
        <v>6488</v>
      </c>
      <c r="Y2220" t="s">
        <v>6269</v>
      </c>
      <c r="Z2220" s="48" t="str">
        <f t="shared" si="581"/>
        <v>WTR AM-10.121.16.8-Baroda_City B2_4/5-10.121.16.27-Baroda_City_3/5</v>
      </c>
      <c r="AA2220" s="48">
        <f t="shared" si="582"/>
        <v>13</v>
      </c>
      <c r="AB2220" s="48">
        <f t="shared" si="583"/>
        <v>27</v>
      </c>
      <c r="AC2220" s="48">
        <f t="shared" si="584"/>
        <v>14</v>
      </c>
      <c r="AD2220" s="48">
        <f t="shared" si="585"/>
        <v>26</v>
      </c>
      <c r="AE2220" s="48" t="str">
        <f t="shared" si="586"/>
        <v>10.121.16.8</v>
      </c>
      <c r="AF2220" s="42" t="str">
        <f t="shared" si="587"/>
        <v>10.121.16.27</v>
      </c>
      <c r="AG2220" s="7" t="str">
        <f t="shared" si="588"/>
        <v>BARODA CITY 1</v>
      </c>
      <c r="AH2220" s="7" t="str">
        <f t="shared" si="589"/>
        <v>Baroda CITY</v>
      </c>
      <c r="AI2220" s="7" t="str">
        <f t="shared" si="590"/>
        <v>S4P5</v>
      </c>
      <c r="AJ2220" s="7" t="str">
        <f t="shared" si="591"/>
        <v>S3P5</v>
      </c>
      <c r="AK2220" s="7" t="str">
        <f>IFERROR(VLOOKUP(Z2220,'PASTE-DL-ALARMS'!$Q$10:$W$2200,7,FALSE),"")</f>
        <v/>
      </c>
      <c r="AL2220" s="55" t="str">
        <f>IFERROR(VLOOKUP(Z2220,'PASTE-DL-ALARMS'!$Q$10:$W$2200,3,FALSE),"")</f>
        <v/>
      </c>
      <c r="AM2220" s="7" t="str">
        <f t="shared" si="592"/>
        <v>10.121.16.8_BARODA CITY 1_S4P5</v>
      </c>
      <c r="AN2220" s="55" t="str">
        <f t="shared" si="593"/>
        <v>10.121.16.27_Baroda CITY_S3P5</v>
      </c>
      <c r="AO2220" s="72" t="e">
        <f t="shared" ca="1" si="594"/>
        <v>#VALUE!</v>
      </c>
      <c r="AP2220" s="7" t="str">
        <f>IFERROR(VLOOKUP(Z2220,'PASTE-DL-ALARMS'!$Q$10:$Z$2800,8,FALSE),"")</f>
        <v/>
      </c>
    </row>
    <row r="2221" spans="1:42" x14ac:dyDescent="0.25">
      <c r="A2221" s="20"/>
      <c r="B2221" s="20"/>
      <c r="C2221" s="20" t="str">
        <f>IF(D2221="Critical",MAX($C$8:C2220)+1,"")</f>
        <v/>
      </c>
      <c r="D2221" s="20" t="str">
        <f t="shared" si="578"/>
        <v>-</v>
      </c>
      <c r="E2221" s="20" t="str">
        <f>VLOOKUP('PASTE-DOWN-DL'!F2221,'SSA-CODE'!$D$4:$E$56,2,FALSE)</f>
        <v>AHD</v>
      </c>
      <c r="F2221" s="48" t="str">
        <f t="shared" si="579"/>
        <v>SSA AM</v>
      </c>
      <c r="G2221" s="48" t="str">
        <f t="shared" si="580"/>
        <v xml:space="preserve">	SSA AM</v>
      </c>
      <c r="H2221" s="20">
        <v>2212</v>
      </c>
      <c r="I2221" t="s">
        <v>18638</v>
      </c>
      <c r="J2221" t="s">
        <v>6466</v>
      </c>
      <c r="K2221" t="s">
        <v>6275</v>
      </c>
      <c r="L2221" t="s">
        <v>6262</v>
      </c>
      <c r="M2221" t="s">
        <v>6263</v>
      </c>
      <c r="N2221" t="s">
        <v>18639</v>
      </c>
      <c r="O2221" t="s">
        <v>18640</v>
      </c>
      <c r="P2221" t="s">
        <v>6266</v>
      </c>
      <c r="Q2221" t="s">
        <v>6529</v>
      </c>
      <c r="R2221" t="s">
        <v>6279</v>
      </c>
      <c r="S2221" t="s">
        <v>18641</v>
      </c>
      <c r="T2221" t="s">
        <v>6287</v>
      </c>
      <c r="U2221" t="s">
        <v>18641</v>
      </c>
      <c r="V2221" t="s">
        <v>6271</v>
      </c>
      <c r="W2221" t="s">
        <v>18642</v>
      </c>
      <c r="X2221" t="s">
        <v>18643</v>
      </c>
      <c r="Y2221" t="s">
        <v>6269</v>
      </c>
      <c r="Z2221" s="48" t="str">
        <f t="shared" si="581"/>
        <v>SSA AM-10.121.17.204-Naranpura_3/11-10.121.18.6-Naranpura 1(GNE)_3/11</v>
      </c>
      <c r="AA2221" s="48">
        <f t="shared" si="582"/>
        <v>15</v>
      </c>
      <c r="AB2221" s="48">
        <f t="shared" si="583"/>
        <v>25</v>
      </c>
      <c r="AC2221" s="48">
        <f t="shared" si="584"/>
        <v>13</v>
      </c>
      <c r="AD2221" s="48">
        <f t="shared" si="585"/>
        <v>30</v>
      </c>
      <c r="AE2221" s="48" t="str">
        <f t="shared" si="586"/>
        <v>10.121.17.204</v>
      </c>
      <c r="AF2221" s="42" t="str">
        <f t="shared" si="587"/>
        <v>10.121.18.6</v>
      </c>
      <c r="AG2221" s="7" t="str">
        <f t="shared" si="588"/>
        <v>NARANPURA</v>
      </c>
      <c r="AH2221" s="7" t="str">
        <f t="shared" si="589"/>
        <v>NARANPURA 1(GNE)</v>
      </c>
      <c r="AI2221" s="7" t="str">
        <f t="shared" si="590"/>
        <v>S3P11</v>
      </c>
      <c r="AJ2221" s="7" t="str">
        <f t="shared" si="591"/>
        <v>S3P11</v>
      </c>
      <c r="AK2221" s="7" t="str">
        <f>IFERROR(VLOOKUP(Z2221,'PASTE-DL-ALARMS'!$Q$10:$W$2200,7,FALSE),"")</f>
        <v/>
      </c>
      <c r="AL2221" s="55" t="str">
        <f>IFERROR(VLOOKUP(Z2221,'PASTE-DL-ALARMS'!$Q$10:$W$2200,3,FALSE),"")</f>
        <v/>
      </c>
      <c r="AM2221" s="7" t="str">
        <f t="shared" si="592"/>
        <v>10.121.17.204_NARANPURA_S3P11</v>
      </c>
      <c r="AN2221" s="55" t="str">
        <f t="shared" si="593"/>
        <v>10.121.18.6_NARANPURA 1(GNE)_S3P11</v>
      </c>
      <c r="AO2221" s="72" t="e">
        <f t="shared" ca="1" si="594"/>
        <v>#VALUE!</v>
      </c>
      <c r="AP2221" s="7" t="str">
        <f>IFERROR(VLOOKUP(Z2221,'PASTE-DL-ALARMS'!$Q$10:$Z$2800,8,FALSE),"")</f>
        <v/>
      </c>
    </row>
    <row r="2222" spans="1:42" x14ac:dyDescent="0.25">
      <c r="A2222" s="20"/>
      <c r="B2222" s="20"/>
      <c r="C2222" s="20" t="str">
        <f>IF(D2222="Critical",MAX($C$8:C2221)+1,"")</f>
        <v/>
      </c>
      <c r="D2222" s="20" t="str">
        <f t="shared" si="578"/>
        <v>-</v>
      </c>
      <c r="E2222" s="20" t="str">
        <f>VLOOKUP('PASTE-DOWN-DL'!F2222,'SSA-CODE'!$D$4:$E$56,2,FALSE)</f>
        <v>VAL</v>
      </c>
      <c r="F2222" s="48" t="str">
        <f t="shared" si="579"/>
        <v>SSA VAL</v>
      </c>
      <c r="G2222" s="48" t="str">
        <f t="shared" si="580"/>
        <v xml:space="preserve">	SSA VAL</v>
      </c>
      <c r="H2222" s="20">
        <v>2213</v>
      </c>
      <c r="I2222" t="s">
        <v>18644</v>
      </c>
      <c r="J2222" t="s">
        <v>6260</v>
      </c>
      <c r="K2222" t="s">
        <v>6275</v>
      </c>
      <c r="L2222" t="s">
        <v>6262</v>
      </c>
      <c r="M2222" t="s">
        <v>6263</v>
      </c>
      <c r="N2222" t="s">
        <v>18645</v>
      </c>
      <c r="O2222" t="s">
        <v>18646</v>
      </c>
      <c r="P2222" t="s">
        <v>6266</v>
      </c>
      <c r="Q2222" t="s">
        <v>6393</v>
      </c>
      <c r="R2222" t="s">
        <v>6279</v>
      </c>
      <c r="S2222" t="s">
        <v>14559</v>
      </c>
      <c r="T2222" t="s">
        <v>6304</v>
      </c>
      <c r="U2222" t="s">
        <v>6931</v>
      </c>
      <c r="V2222" t="s">
        <v>6271</v>
      </c>
      <c r="W2222" t="s">
        <v>18647</v>
      </c>
      <c r="X2222" t="s">
        <v>18648</v>
      </c>
      <c r="Y2222" t="s">
        <v>6269</v>
      </c>
      <c r="Z2222" s="48" t="str">
        <f t="shared" si="581"/>
        <v>SSA VAL-10.121.68.74-GUNJAN BTS_A_PH\S1P5-10.121.68.66-Vapi_B2_PH3\S6P3</v>
      </c>
      <c r="AA2222" s="48">
        <f t="shared" si="582"/>
        <v>14</v>
      </c>
      <c r="AB2222" s="48">
        <f t="shared" si="583"/>
        <v>21</v>
      </c>
      <c r="AC2222" s="48">
        <f t="shared" si="584"/>
        <v>14</v>
      </c>
      <c r="AD2222" s="48">
        <f t="shared" si="585"/>
        <v>25</v>
      </c>
      <c r="AE2222" s="48" t="str">
        <f t="shared" si="586"/>
        <v>10.121.68.66</v>
      </c>
      <c r="AF2222" s="42" t="str">
        <f t="shared" si="587"/>
        <v>10.121.68.74</v>
      </c>
      <c r="AG2222" s="7" t="str">
        <f t="shared" si="588"/>
        <v>VAPI 2</v>
      </c>
      <c r="AH2222" s="7" t="str">
        <f t="shared" si="589"/>
        <v>GUNJAN BTS</v>
      </c>
      <c r="AI2222" s="7" t="str">
        <f t="shared" si="590"/>
        <v>S6P3</v>
      </c>
      <c r="AJ2222" s="7" t="str">
        <f t="shared" si="591"/>
        <v>S1P5</v>
      </c>
      <c r="AK2222" s="7" t="str">
        <f>IFERROR(VLOOKUP(Z2222,'PASTE-DL-ALARMS'!$Q$10:$W$2200,7,FALSE),"")</f>
        <v/>
      </c>
      <c r="AL2222" s="55" t="str">
        <f>IFERROR(VLOOKUP(Z2222,'PASTE-DL-ALARMS'!$Q$10:$W$2200,3,FALSE),"")</f>
        <v/>
      </c>
      <c r="AM2222" s="7" t="str">
        <f t="shared" si="592"/>
        <v>10.121.68.66_VAPI 2_S6P3</v>
      </c>
      <c r="AN2222" s="55" t="str">
        <f t="shared" si="593"/>
        <v>10.121.68.74_GUNJAN BTS_S1P5</v>
      </c>
      <c r="AO2222" s="72" t="e">
        <f t="shared" ca="1" si="594"/>
        <v>#VALUE!</v>
      </c>
      <c r="AP2222" s="7" t="str">
        <f>IFERROR(VLOOKUP(Z2222,'PASTE-DL-ALARMS'!$Q$10:$Z$2800,8,FALSE),"")</f>
        <v/>
      </c>
    </row>
    <row r="2223" spans="1:42" x14ac:dyDescent="0.25">
      <c r="A2223" s="20"/>
      <c r="B2223" s="20"/>
      <c r="C2223" s="20" t="str">
        <f>IF(D2223="Critical",MAX($C$8:C2222)+1,"")</f>
        <v/>
      </c>
      <c r="D2223" s="20" t="str">
        <f t="shared" si="578"/>
        <v>-</v>
      </c>
      <c r="E2223" s="20" t="str">
        <f>VLOOKUP('PASTE-DOWN-DL'!F2223,'SSA-CODE'!$D$4:$E$56,2,FALSE)</f>
        <v>JND</v>
      </c>
      <c r="F2223" s="48" t="str">
        <f t="shared" si="579"/>
        <v>SSA JND</v>
      </c>
      <c r="G2223" s="48" t="str">
        <f t="shared" si="580"/>
        <v xml:space="preserve">	SSA JND</v>
      </c>
      <c r="H2223" s="20">
        <v>2214</v>
      </c>
      <c r="I2223" t="s">
        <v>18649</v>
      </c>
      <c r="J2223" t="s">
        <v>6260</v>
      </c>
      <c r="K2223" t="s">
        <v>6275</v>
      </c>
      <c r="L2223" t="s">
        <v>6262</v>
      </c>
      <c r="M2223" t="s">
        <v>6263</v>
      </c>
      <c r="N2223" t="s">
        <v>18650</v>
      </c>
      <c r="O2223" t="s">
        <v>18651</v>
      </c>
      <c r="P2223" t="s">
        <v>6266</v>
      </c>
      <c r="Q2223" t="s">
        <v>6587</v>
      </c>
      <c r="R2223" t="s">
        <v>6587</v>
      </c>
      <c r="S2223" t="s">
        <v>18652</v>
      </c>
      <c r="T2223" t="s">
        <v>6471</v>
      </c>
      <c r="U2223" t="s">
        <v>8402</v>
      </c>
      <c r="V2223" t="s">
        <v>6271</v>
      </c>
      <c r="W2223" t="s">
        <v>18653</v>
      </c>
      <c r="X2223" t="s">
        <v>18654</v>
      </c>
      <c r="Y2223" t="s">
        <v>6269</v>
      </c>
      <c r="Z2223" s="48" t="str">
        <f t="shared" si="581"/>
        <v>SSA JND-10.121.97.205-MOTIKHODIYAR_3/5-10.121.97.198-BARADIA_3/5</v>
      </c>
      <c r="AA2223" s="48">
        <f t="shared" si="582"/>
        <v>15</v>
      </c>
      <c r="AB2223" s="48">
        <f t="shared" si="583"/>
        <v>28</v>
      </c>
      <c r="AC2223" s="48">
        <f t="shared" si="584"/>
        <v>15</v>
      </c>
      <c r="AD2223" s="48">
        <f t="shared" si="585"/>
        <v>23</v>
      </c>
      <c r="AE2223" s="48" t="str">
        <f t="shared" si="586"/>
        <v>10.121.97.205</v>
      </c>
      <c r="AF2223" s="42" t="str">
        <f t="shared" si="587"/>
        <v>10.121.97.198</v>
      </c>
      <c r="AG2223" s="7" t="str">
        <f t="shared" si="588"/>
        <v>MOTIKHODIYAR</v>
      </c>
      <c r="AH2223" s="7" t="str">
        <f t="shared" si="589"/>
        <v>BARADIA</v>
      </c>
      <c r="AI2223" s="7" t="str">
        <f t="shared" si="590"/>
        <v>S3P5</v>
      </c>
      <c r="AJ2223" s="7" t="str">
        <f t="shared" si="591"/>
        <v>S3P5</v>
      </c>
      <c r="AK2223" s="7" t="str">
        <f>IFERROR(VLOOKUP(Z2223,'PASTE-DL-ALARMS'!$Q$10:$W$2200,7,FALSE),"")</f>
        <v/>
      </c>
      <c r="AL2223" s="55" t="str">
        <f>IFERROR(VLOOKUP(Z2223,'PASTE-DL-ALARMS'!$Q$10:$W$2200,3,FALSE),"")</f>
        <v/>
      </c>
      <c r="AM2223" s="7" t="str">
        <f t="shared" si="592"/>
        <v>10.121.97.205_MOTIKHODIYAR_S3P5</v>
      </c>
      <c r="AN2223" s="55" t="str">
        <f t="shared" si="593"/>
        <v>10.121.97.198_BARADIA_S3P5</v>
      </c>
      <c r="AO2223" s="72" t="e">
        <f t="shared" ca="1" si="594"/>
        <v>#VALUE!</v>
      </c>
      <c r="AP2223" s="7" t="str">
        <f>IFERROR(VLOOKUP(Z2223,'PASTE-DL-ALARMS'!$Q$10:$Z$2800,8,FALSE),"")</f>
        <v/>
      </c>
    </row>
    <row r="2224" spans="1:42" x14ac:dyDescent="0.25">
      <c r="A2224" s="20"/>
      <c r="B2224" s="20"/>
      <c r="C2224" s="20" t="str">
        <f>IF(D2224="Critical",MAX($C$8:C2223)+1,"")</f>
        <v/>
      </c>
      <c r="D2224" s="20" t="str">
        <f t="shared" si="578"/>
        <v>-</v>
      </c>
      <c r="E2224" s="20" t="str">
        <f>VLOOKUP('PASTE-DOWN-DL'!F2224,'SSA-CODE'!$D$4:$E$56,2,FALSE)</f>
        <v>VAL</v>
      </c>
      <c r="F2224" s="48" t="str">
        <f t="shared" si="579"/>
        <v>SSA VAL</v>
      </c>
      <c r="G2224" s="48" t="str">
        <f t="shared" si="580"/>
        <v xml:space="preserve">	SSA VAL</v>
      </c>
      <c r="H2224" s="20">
        <v>2215</v>
      </c>
      <c r="I2224" t="s">
        <v>18655</v>
      </c>
      <c r="J2224" t="s">
        <v>6260</v>
      </c>
      <c r="K2224" t="s">
        <v>6261</v>
      </c>
      <c r="L2224" t="s">
        <v>6262</v>
      </c>
      <c r="M2224" t="s">
        <v>6263</v>
      </c>
      <c r="N2224" t="s">
        <v>18656</v>
      </c>
      <c r="O2224" t="s">
        <v>18657</v>
      </c>
      <c r="P2224" t="s">
        <v>6266</v>
      </c>
      <c r="Q2224" t="s">
        <v>6416</v>
      </c>
      <c r="R2224" t="s">
        <v>6686</v>
      </c>
      <c r="S2224" t="s">
        <v>18658</v>
      </c>
      <c r="T2224" t="s">
        <v>6770</v>
      </c>
      <c r="U2224" t="s">
        <v>18658</v>
      </c>
      <c r="V2224" t="s">
        <v>6271</v>
      </c>
      <c r="W2224" t="s">
        <v>18659</v>
      </c>
      <c r="X2224" t="s">
        <v>18660</v>
      </c>
      <c r="Y2224" t="s">
        <v>6269</v>
      </c>
      <c r="Z2224" s="48" t="str">
        <f t="shared" si="581"/>
        <v>SSA VAL-10.121.16.71-Vapi-B1_3/1-10.121.99.71-Dadra-B1_4/1</v>
      </c>
      <c r="AA2224" s="48">
        <f t="shared" si="582"/>
        <v>14</v>
      </c>
      <c r="AB2224" s="48">
        <f t="shared" si="583"/>
        <v>19</v>
      </c>
      <c r="AC2224" s="48">
        <f t="shared" si="584"/>
        <v>14</v>
      </c>
      <c r="AD2224" s="48">
        <f t="shared" si="585"/>
        <v>20</v>
      </c>
      <c r="AE2224" s="48" t="str">
        <f t="shared" si="586"/>
        <v>10.121.16.71</v>
      </c>
      <c r="AF2224" s="42" t="str">
        <f t="shared" si="587"/>
        <v>10.121.68.93</v>
      </c>
      <c r="AG2224" s="7" t="str">
        <f t="shared" si="588"/>
        <v>Vapi</v>
      </c>
      <c r="AH2224" s="7" t="str">
        <f t="shared" si="589"/>
        <v>Dadra</v>
      </c>
      <c r="AI2224" s="7" t="str">
        <f t="shared" si="590"/>
        <v>S3P1</v>
      </c>
      <c r="AJ2224" s="7" t="str">
        <f t="shared" si="591"/>
        <v>S4P1</v>
      </c>
      <c r="AK2224" s="7" t="str">
        <f>IFERROR(VLOOKUP(Z2224,'PASTE-DL-ALARMS'!$Q$10:$W$2200,7,FALSE),"")</f>
        <v/>
      </c>
      <c r="AL2224" s="55" t="str">
        <f>IFERROR(VLOOKUP(Z2224,'PASTE-DL-ALARMS'!$Q$10:$W$2200,3,FALSE),"")</f>
        <v/>
      </c>
      <c r="AM2224" s="7" t="str">
        <f t="shared" si="592"/>
        <v>10.121.16.71_Vapi_S3P1</v>
      </c>
      <c r="AN2224" s="55" t="str">
        <f t="shared" si="593"/>
        <v>10.121.68.93_Dadra_S4P1</v>
      </c>
      <c r="AO2224" s="72" t="e">
        <f t="shared" ca="1" si="594"/>
        <v>#VALUE!</v>
      </c>
      <c r="AP2224" s="7" t="str">
        <f>IFERROR(VLOOKUP(Z2224,'PASTE-DL-ALARMS'!$Q$10:$Z$2800,8,FALSE),"")</f>
        <v/>
      </c>
    </row>
    <row r="2225" spans="1:42" x14ac:dyDescent="0.25">
      <c r="A2225" s="20"/>
      <c r="B2225" s="20"/>
      <c r="C2225" s="20" t="str">
        <f>IF(D2225="Critical",MAX($C$8:C2224)+1,"")</f>
        <v/>
      </c>
      <c r="D2225" s="20" t="str">
        <f t="shared" si="578"/>
        <v>-</v>
      </c>
      <c r="E2225" s="20" t="str">
        <f>VLOOKUP('PASTE-DOWN-DL'!F2225,'SSA-CODE'!$D$4:$E$56,2,FALSE)</f>
        <v>GDR</v>
      </c>
      <c r="F2225" s="48" t="str">
        <f t="shared" si="579"/>
        <v>SSA GDH</v>
      </c>
      <c r="G2225" s="48" t="str">
        <f t="shared" si="580"/>
        <v xml:space="preserve">	SSA GDH</v>
      </c>
      <c r="H2225" s="20">
        <v>2216</v>
      </c>
      <c r="I2225" t="s">
        <v>18661</v>
      </c>
      <c r="J2225" t="s">
        <v>6260</v>
      </c>
      <c r="K2225" t="s">
        <v>6275</v>
      </c>
      <c r="L2225" t="s">
        <v>6262</v>
      </c>
      <c r="M2225" t="s">
        <v>6263</v>
      </c>
      <c r="N2225" t="s">
        <v>18662</v>
      </c>
      <c r="O2225" t="s">
        <v>18663</v>
      </c>
      <c r="P2225" t="s">
        <v>6266</v>
      </c>
      <c r="Q2225" t="s">
        <v>6851</v>
      </c>
      <c r="R2225" t="s">
        <v>6279</v>
      </c>
      <c r="S2225" t="s">
        <v>18664</v>
      </c>
      <c r="T2225" t="s">
        <v>6770</v>
      </c>
      <c r="U2225" t="s">
        <v>18664</v>
      </c>
      <c r="V2225" t="s">
        <v>6271</v>
      </c>
      <c r="W2225" t="s">
        <v>18665</v>
      </c>
      <c r="X2225" t="s">
        <v>6488</v>
      </c>
      <c r="Y2225" t="s">
        <v>6269</v>
      </c>
      <c r="Z2225" s="48" t="str">
        <f t="shared" si="581"/>
        <v>SSA GDH-10.121.16.228-Godhra-2 B2_5/5-10.121.16.201-DEROL-TE B1_3/6</v>
      </c>
      <c r="AA2225" s="48">
        <f t="shared" si="582"/>
        <v>15</v>
      </c>
      <c r="AB2225" s="48">
        <f t="shared" si="583"/>
        <v>24</v>
      </c>
      <c r="AC2225" s="48">
        <f t="shared" si="584"/>
        <v>15</v>
      </c>
      <c r="AD2225" s="48">
        <f t="shared" si="585"/>
        <v>24</v>
      </c>
      <c r="AE2225" s="48" t="str">
        <f t="shared" si="586"/>
        <v>10.121.16.228</v>
      </c>
      <c r="AF2225" s="42" t="str">
        <f t="shared" si="587"/>
        <v>10.121.16.201</v>
      </c>
      <c r="AG2225" s="7" t="str">
        <f t="shared" si="588"/>
        <v>Godhra 2</v>
      </c>
      <c r="AH2225" s="7" t="str">
        <f t="shared" si="589"/>
        <v>DEROL TE</v>
      </c>
      <c r="AI2225" s="7" t="str">
        <f t="shared" si="590"/>
        <v>S5P5</v>
      </c>
      <c r="AJ2225" s="7" t="str">
        <f t="shared" si="591"/>
        <v>S3P6</v>
      </c>
      <c r="AK2225" s="7" t="str">
        <f>IFERROR(VLOOKUP(Z2225,'PASTE-DL-ALARMS'!$Q$10:$W$2200,7,FALSE),"")</f>
        <v/>
      </c>
      <c r="AL2225" s="55" t="str">
        <f>IFERROR(VLOOKUP(Z2225,'PASTE-DL-ALARMS'!$Q$10:$W$2200,3,FALSE),"")</f>
        <v/>
      </c>
      <c r="AM2225" s="7" t="str">
        <f t="shared" si="592"/>
        <v>10.121.16.228_Godhra 2_S5P5</v>
      </c>
      <c r="AN2225" s="55" t="str">
        <f t="shared" si="593"/>
        <v>10.121.16.201_DEROL TE_S3P6</v>
      </c>
      <c r="AO2225" s="72" t="e">
        <f t="shared" ca="1" si="594"/>
        <v>#VALUE!</v>
      </c>
      <c r="AP2225" s="7" t="str">
        <f>IFERROR(VLOOKUP(Z2225,'PASTE-DL-ALARMS'!$Q$10:$Z$2800,8,FALSE),"")</f>
        <v/>
      </c>
    </row>
    <row r="2226" spans="1:42" x14ac:dyDescent="0.25">
      <c r="A2226" s="20"/>
      <c r="B2226" s="20"/>
      <c r="C2226" s="20" t="str">
        <f>IF(D2226="Critical",MAX($C$8:C2225)+1,"")</f>
        <v/>
      </c>
      <c r="D2226" s="20" t="str">
        <f t="shared" si="578"/>
        <v>-</v>
      </c>
      <c r="E2226" s="20" t="str">
        <f>VLOOKUP('PASTE-DOWN-DL'!F2226,'SSA-CODE'!$D$4:$E$56,2,FALSE)</f>
        <v>VDA</v>
      </c>
      <c r="F2226" s="48" t="str">
        <f t="shared" si="579"/>
        <v>SSA VDR</v>
      </c>
      <c r="G2226" s="48" t="str">
        <f t="shared" si="580"/>
        <v xml:space="preserve">	SSA VDR</v>
      </c>
      <c r="H2226" s="20">
        <v>2217</v>
      </c>
      <c r="I2226" t="s">
        <v>18666</v>
      </c>
      <c r="J2226" t="s">
        <v>6260</v>
      </c>
      <c r="K2226" t="s">
        <v>6261</v>
      </c>
      <c r="L2226" t="s">
        <v>6262</v>
      </c>
      <c r="M2226" t="s">
        <v>6263</v>
      </c>
      <c r="N2226" t="s">
        <v>18667</v>
      </c>
      <c r="O2226" t="s">
        <v>18668</v>
      </c>
      <c r="P2226" t="s">
        <v>6266</v>
      </c>
      <c r="Q2226" t="s">
        <v>6386</v>
      </c>
      <c r="R2226" t="s">
        <v>8895</v>
      </c>
      <c r="S2226" t="s">
        <v>6269</v>
      </c>
      <c r="T2226" t="s">
        <v>6353</v>
      </c>
      <c r="U2226" t="s">
        <v>6417</v>
      </c>
      <c r="V2226" t="s">
        <v>6271</v>
      </c>
      <c r="W2226" t="s">
        <v>18669</v>
      </c>
      <c r="X2226" t="s">
        <v>18670</v>
      </c>
      <c r="Y2226" t="s">
        <v>6269</v>
      </c>
      <c r="Z2226" s="48" t="str">
        <f t="shared" si="581"/>
        <v>SSA VDR-10.121.19.129-TN725B_Alkapuri-1_B2(GNE)\S6P1-10.121.19.130-TN725B_Alkapuri-2_B2\S5P1</v>
      </c>
      <c r="AA2226" s="48">
        <f t="shared" si="582"/>
        <v>15</v>
      </c>
      <c r="AB2226" s="48">
        <f t="shared" si="583"/>
        <v>30</v>
      </c>
      <c r="AC2226" s="48">
        <f t="shared" si="584"/>
        <v>15</v>
      </c>
      <c r="AD2226" s="48">
        <f t="shared" si="585"/>
        <v>29</v>
      </c>
      <c r="AE2226" s="48" t="str">
        <f t="shared" si="586"/>
        <v>10.121.19.129</v>
      </c>
      <c r="AF2226" s="42" t="str">
        <f t="shared" si="587"/>
        <v>10.121.19.130</v>
      </c>
      <c r="AG2226" s="7" t="str">
        <f t="shared" si="588"/>
        <v>ALKAPURI1(GNE)</v>
      </c>
      <c r="AH2226" s="7" t="str">
        <f t="shared" si="589"/>
        <v>ALKAPURI(GNE)</v>
      </c>
      <c r="AI2226" s="7" t="str">
        <f t="shared" si="590"/>
        <v>S6P1</v>
      </c>
      <c r="AJ2226" s="7" t="str">
        <f t="shared" si="591"/>
        <v>S5P1</v>
      </c>
      <c r="AK2226" s="7" t="str">
        <f>IFERROR(VLOOKUP(Z2226,'PASTE-DL-ALARMS'!$Q$10:$W$2200,7,FALSE),"")</f>
        <v/>
      </c>
      <c r="AL2226" s="55" t="str">
        <f>IFERROR(VLOOKUP(Z2226,'PASTE-DL-ALARMS'!$Q$10:$W$2200,3,FALSE),"")</f>
        <v/>
      </c>
      <c r="AM2226" s="7" t="str">
        <f t="shared" si="592"/>
        <v>10.121.19.129_ALKAPURI1(GNE)_S6P1</v>
      </c>
      <c r="AN2226" s="55" t="str">
        <f t="shared" si="593"/>
        <v>10.121.19.130_ALKAPURI(GNE)_S5P1</v>
      </c>
      <c r="AO2226" s="72" t="e">
        <f t="shared" ca="1" si="594"/>
        <v>#VALUE!</v>
      </c>
      <c r="AP2226" s="7" t="str">
        <f>IFERROR(VLOOKUP(Z2226,'PASTE-DL-ALARMS'!$Q$10:$Z$2800,8,FALSE),"")</f>
        <v/>
      </c>
    </row>
    <row r="2227" spans="1:42" x14ac:dyDescent="0.25">
      <c r="A2227" s="20"/>
      <c r="B2227" s="20"/>
      <c r="C2227" s="20" t="str">
        <f>IF(D2227="Critical",MAX($C$8:C2226)+1,"")</f>
        <v/>
      </c>
      <c r="D2227" s="20" t="str">
        <f t="shared" si="578"/>
        <v>-</v>
      </c>
      <c r="E2227" s="20" t="str">
        <f>VLOOKUP('PASTE-DOWN-DL'!F2227,'SSA-CODE'!$D$4:$E$56,2,FALSE)</f>
        <v>VAL</v>
      </c>
      <c r="F2227" s="48" t="str">
        <f t="shared" si="579"/>
        <v>SSA VAL</v>
      </c>
      <c r="G2227" s="48" t="str">
        <f t="shared" si="580"/>
        <v xml:space="preserve">	SSA VAL</v>
      </c>
      <c r="H2227" s="20">
        <v>2218</v>
      </c>
      <c r="I2227" t="s">
        <v>18671</v>
      </c>
      <c r="J2227" t="s">
        <v>6260</v>
      </c>
      <c r="K2227" t="s">
        <v>6275</v>
      </c>
      <c r="L2227" t="s">
        <v>6262</v>
      </c>
      <c r="M2227" t="s">
        <v>6263</v>
      </c>
      <c r="N2227" t="s">
        <v>18672</v>
      </c>
      <c r="O2227" t="s">
        <v>18673</v>
      </c>
      <c r="P2227" t="s">
        <v>6266</v>
      </c>
      <c r="Q2227" t="s">
        <v>6566</v>
      </c>
      <c r="R2227" t="s">
        <v>6279</v>
      </c>
      <c r="S2227" t="s">
        <v>18674</v>
      </c>
      <c r="T2227" t="s">
        <v>6345</v>
      </c>
      <c r="U2227" t="s">
        <v>18674</v>
      </c>
      <c r="V2227" t="s">
        <v>6271</v>
      </c>
      <c r="W2227" t="s">
        <v>18675</v>
      </c>
      <c r="X2227" t="s">
        <v>18676</v>
      </c>
      <c r="Y2227" t="s">
        <v>6269</v>
      </c>
      <c r="Z2227" s="48" t="str">
        <f t="shared" si="581"/>
        <v>SSA VAL-10.121.99.90-Navsari Agricultural University_1/5-10.121.16.67-NAVASARI_3/5</v>
      </c>
      <c r="AA2227" s="48">
        <f t="shared" si="582"/>
        <v>15</v>
      </c>
      <c r="AB2227" s="48">
        <f t="shared" si="583"/>
        <v>47</v>
      </c>
      <c r="AC2227" s="48">
        <f t="shared" si="584"/>
        <v>14</v>
      </c>
      <c r="AD2227" s="48">
        <f t="shared" si="585"/>
        <v>23</v>
      </c>
      <c r="AE2227" s="48" t="str">
        <f t="shared" si="586"/>
        <v>10.121.16.121</v>
      </c>
      <c r="AF2227" s="42" t="str">
        <f t="shared" si="587"/>
        <v>10.121.16.67</v>
      </c>
      <c r="AG2227" s="7" t="str">
        <f t="shared" si="588"/>
        <v>Navsari Agricultural University</v>
      </c>
      <c r="AH2227" s="7" t="str">
        <f t="shared" si="589"/>
        <v>NAVASARI</v>
      </c>
      <c r="AI2227" s="7" t="str">
        <f t="shared" si="590"/>
        <v>S1P5</v>
      </c>
      <c r="AJ2227" s="7" t="str">
        <f t="shared" si="591"/>
        <v>S3P5</v>
      </c>
      <c r="AK2227" s="7" t="str">
        <f>IFERROR(VLOOKUP(Z2227,'PASTE-DL-ALARMS'!$Q$10:$W$2200,7,FALSE),"")</f>
        <v/>
      </c>
      <c r="AL2227" s="55" t="str">
        <f>IFERROR(VLOOKUP(Z2227,'PASTE-DL-ALARMS'!$Q$10:$W$2200,3,FALSE),"")</f>
        <v/>
      </c>
      <c r="AM2227" s="7" t="str">
        <f t="shared" si="592"/>
        <v>10.121.16.121_Navsari Agricultural University_S1P5</v>
      </c>
      <c r="AN2227" s="55" t="str">
        <f t="shared" si="593"/>
        <v>10.121.16.67_NAVASARI_S3P5</v>
      </c>
      <c r="AO2227" s="72" t="e">
        <f t="shared" ca="1" si="594"/>
        <v>#VALUE!</v>
      </c>
      <c r="AP2227" s="7" t="str">
        <f>IFERROR(VLOOKUP(Z2227,'PASTE-DL-ALARMS'!$Q$10:$Z$2800,8,FALSE),"")</f>
        <v/>
      </c>
    </row>
    <row r="2228" spans="1:42" x14ac:dyDescent="0.25">
      <c r="A2228" s="20"/>
      <c r="B2228" s="20"/>
      <c r="C2228" s="20" t="str">
        <f>IF(D2228="Critical",MAX($C$8:C2227)+1,"")</f>
        <v/>
      </c>
      <c r="D2228" s="20" t="str">
        <f t="shared" si="578"/>
        <v>-</v>
      </c>
      <c r="E2228" s="20" t="str">
        <f>VLOOKUP('PASTE-DOWN-DL'!F2228,'SSA-CODE'!$D$4:$E$56,2,FALSE)</f>
        <v>JMN</v>
      </c>
      <c r="F2228" s="48" t="str">
        <f t="shared" si="579"/>
        <v>SSA JMN</v>
      </c>
      <c r="G2228" s="48" t="str">
        <f t="shared" si="580"/>
        <v xml:space="preserve">	SSA JMN</v>
      </c>
      <c r="H2228" s="20">
        <v>2219</v>
      </c>
      <c r="I2228" t="s">
        <v>18677</v>
      </c>
      <c r="J2228" t="s">
        <v>6260</v>
      </c>
      <c r="K2228" t="s">
        <v>6275</v>
      </c>
      <c r="L2228" t="s">
        <v>6262</v>
      </c>
      <c r="M2228" t="s">
        <v>6263</v>
      </c>
      <c r="N2228" t="s">
        <v>18678</v>
      </c>
      <c r="O2228" t="s">
        <v>18679</v>
      </c>
      <c r="P2228" t="s">
        <v>6266</v>
      </c>
      <c r="Q2228" t="s">
        <v>8085</v>
      </c>
      <c r="R2228" t="s">
        <v>6279</v>
      </c>
      <c r="S2228" t="s">
        <v>18680</v>
      </c>
      <c r="T2228" t="s">
        <v>6313</v>
      </c>
      <c r="U2228" t="s">
        <v>18680</v>
      </c>
      <c r="V2228" t="s">
        <v>6271</v>
      </c>
      <c r="W2228" t="s">
        <v>18681</v>
      </c>
      <c r="X2228" t="s">
        <v>18682</v>
      </c>
      <c r="Y2228" t="s">
        <v>6269</v>
      </c>
      <c r="Z2228" s="48" t="str">
        <f t="shared" si="581"/>
        <v>SSA JMN-10.121.68.201-Dhrol_4/6-10.121.68.213-Jamnagar_4/6</v>
      </c>
      <c r="AA2228" s="48">
        <f t="shared" si="582"/>
        <v>15</v>
      </c>
      <c r="AB2228" s="48">
        <f t="shared" si="583"/>
        <v>24</v>
      </c>
      <c r="AC2228" s="48">
        <f t="shared" si="584"/>
        <v>15</v>
      </c>
      <c r="AD2228" s="48">
        <f t="shared" si="585"/>
        <v>21</v>
      </c>
      <c r="AE2228" s="48" t="str">
        <f t="shared" si="586"/>
        <v>10.121.68.213</v>
      </c>
      <c r="AF2228" s="42" t="str">
        <f t="shared" si="587"/>
        <v>10.121.68.201</v>
      </c>
      <c r="AG2228" s="7" t="str">
        <f t="shared" si="588"/>
        <v>JAMNAGAR</v>
      </c>
      <c r="AH2228" s="7" t="str">
        <f t="shared" si="589"/>
        <v>DHROL</v>
      </c>
      <c r="AI2228" s="7" t="str">
        <f t="shared" si="590"/>
        <v>S4P6</v>
      </c>
      <c r="AJ2228" s="7" t="str">
        <f t="shared" si="591"/>
        <v>S4P6</v>
      </c>
      <c r="AK2228" s="7" t="str">
        <f>IFERROR(VLOOKUP(Z2228,'PASTE-DL-ALARMS'!$Q$10:$W$2200,7,FALSE),"")</f>
        <v/>
      </c>
      <c r="AL2228" s="55" t="str">
        <f>IFERROR(VLOOKUP(Z2228,'PASTE-DL-ALARMS'!$Q$10:$W$2200,3,FALSE),"")</f>
        <v/>
      </c>
      <c r="AM2228" s="7" t="str">
        <f t="shared" si="592"/>
        <v>10.121.68.213_JAMNAGAR_S4P6</v>
      </c>
      <c r="AN2228" s="55" t="str">
        <f t="shared" si="593"/>
        <v>10.121.68.201_DHROL_S4P6</v>
      </c>
      <c r="AO2228" s="72" t="e">
        <f t="shared" ca="1" si="594"/>
        <v>#VALUE!</v>
      </c>
      <c r="AP2228" s="7" t="str">
        <f>IFERROR(VLOOKUP(Z2228,'PASTE-DL-ALARMS'!$Q$10:$Z$2800,8,FALSE),"")</f>
        <v/>
      </c>
    </row>
    <row r="2229" spans="1:42" x14ac:dyDescent="0.25">
      <c r="A2229" s="20"/>
      <c r="B2229" s="20"/>
      <c r="C2229" s="20" t="str">
        <f>IF(D2229="Critical",MAX($C$8:C2228)+1,"")</f>
        <v/>
      </c>
      <c r="D2229" s="20" t="str">
        <f t="shared" si="578"/>
        <v>-</v>
      </c>
      <c r="E2229" s="20" t="str">
        <f>VLOOKUP('PASTE-DOWN-DL'!F2229,'SSA-CODE'!$D$4:$E$56,2,FALSE)</f>
        <v>VAL</v>
      </c>
      <c r="F2229" s="48" t="str">
        <f t="shared" si="579"/>
        <v>SSA VAL</v>
      </c>
      <c r="G2229" s="48" t="str">
        <f t="shared" si="580"/>
        <v xml:space="preserve">	SSA VAL</v>
      </c>
      <c r="H2229" s="20">
        <v>2220</v>
      </c>
      <c r="I2229" t="s">
        <v>18683</v>
      </c>
      <c r="J2229" t="s">
        <v>6260</v>
      </c>
      <c r="K2229" t="s">
        <v>6275</v>
      </c>
      <c r="L2229" t="s">
        <v>6262</v>
      </c>
      <c r="M2229" t="s">
        <v>6263</v>
      </c>
      <c r="N2229" t="s">
        <v>18684</v>
      </c>
      <c r="O2229" t="s">
        <v>18685</v>
      </c>
      <c r="P2229" t="s">
        <v>6266</v>
      </c>
      <c r="Q2229" t="s">
        <v>9853</v>
      </c>
      <c r="R2229" t="s">
        <v>6279</v>
      </c>
      <c r="S2229" t="s">
        <v>14559</v>
      </c>
      <c r="T2229" t="s">
        <v>6304</v>
      </c>
      <c r="U2229" t="s">
        <v>6931</v>
      </c>
      <c r="V2229" t="s">
        <v>6271</v>
      </c>
      <c r="W2229" t="s">
        <v>18686</v>
      </c>
      <c r="X2229" t="s">
        <v>18687</v>
      </c>
      <c r="Y2229" t="s">
        <v>6269</v>
      </c>
      <c r="Z2229" s="48" t="str">
        <f t="shared" si="581"/>
        <v>SSA VAL-10.121.68.75-SUNRISE BTS_1/6-10.121.68.76-STATUS TOWER BTS_1/5</v>
      </c>
      <c r="AA2229" s="48">
        <f t="shared" si="582"/>
        <v>14</v>
      </c>
      <c r="AB2229" s="48">
        <f t="shared" si="583"/>
        <v>26</v>
      </c>
      <c r="AC2229" s="48">
        <f t="shared" si="584"/>
        <v>14</v>
      </c>
      <c r="AD2229" s="48">
        <f t="shared" si="585"/>
        <v>31</v>
      </c>
      <c r="AE2229" s="48" t="str">
        <f t="shared" si="586"/>
        <v>10.121.68.75</v>
      </c>
      <c r="AF2229" s="42" t="str">
        <f t="shared" si="587"/>
        <v>10.121.68.76</v>
      </c>
      <c r="AG2229" s="7" t="str">
        <f t="shared" si="588"/>
        <v>SUNRISE BTS</v>
      </c>
      <c r="AH2229" s="7" t="str">
        <f t="shared" si="589"/>
        <v>STATUS TOWER BTS</v>
      </c>
      <c r="AI2229" s="7" t="str">
        <f t="shared" si="590"/>
        <v>S1P6</v>
      </c>
      <c r="AJ2229" s="7" t="str">
        <f t="shared" si="591"/>
        <v>S1P5</v>
      </c>
      <c r="AK2229" s="7" t="str">
        <f>IFERROR(VLOOKUP(Z2229,'PASTE-DL-ALARMS'!$Q$10:$W$2200,7,FALSE),"")</f>
        <v/>
      </c>
      <c r="AL2229" s="55" t="str">
        <f>IFERROR(VLOOKUP(Z2229,'PASTE-DL-ALARMS'!$Q$10:$W$2200,3,FALSE),"")</f>
        <v/>
      </c>
      <c r="AM2229" s="7" t="str">
        <f t="shared" si="592"/>
        <v>10.121.68.75_SUNRISE BTS_S1P6</v>
      </c>
      <c r="AN2229" s="55" t="str">
        <f t="shared" si="593"/>
        <v>10.121.68.76_STATUS TOWER BTS_S1P5</v>
      </c>
      <c r="AO2229" s="72" t="e">
        <f t="shared" ca="1" si="594"/>
        <v>#VALUE!</v>
      </c>
      <c r="AP2229" s="7" t="str">
        <f>IFERROR(VLOOKUP(Z2229,'PASTE-DL-ALARMS'!$Q$10:$Z$2800,8,FALSE),"")</f>
        <v/>
      </c>
    </row>
    <row r="2230" spans="1:42" x14ac:dyDescent="0.25">
      <c r="A2230" s="20"/>
      <c r="B2230" s="20"/>
      <c r="C2230" s="20" t="str">
        <f>IF(D2230="Critical",MAX($C$8:C2229)+1,"")</f>
        <v/>
      </c>
      <c r="D2230" s="20" t="str">
        <f t="shared" si="578"/>
        <v>-</v>
      </c>
      <c r="E2230" s="20" t="str">
        <f>VLOOKUP('PASTE-DOWN-DL'!F2230,'SSA-CODE'!$D$4:$E$56,2,FALSE)</f>
        <v>SRT</v>
      </c>
      <c r="F2230" s="48" t="str">
        <f t="shared" si="579"/>
        <v>SSA SR</v>
      </c>
      <c r="G2230" s="48" t="str">
        <f t="shared" si="580"/>
        <v xml:space="preserve">	SSA SR</v>
      </c>
      <c r="H2230" s="20">
        <v>2221</v>
      </c>
      <c r="I2230" t="s">
        <v>18688</v>
      </c>
      <c r="J2230" t="s">
        <v>6260</v>
      </c>
      <c r="K2230" t="s">
        <v>6275</v>
      </c>
      <c r="L2230" t="s">
        <v>6262</v>
      </c>
      <c r="M2230" t="s">
        <v>6263</v>
      </c>
      <c r="N2230" t="s">
        <v>18689</v>
      </c>
      <c r="O2230" t="s">
        <v>18690</v>
      </c>
      <c r="P2230" t="s">
        <v>6266</v>
      </c>
      <c r="Q2230" t="s">
        <v>6735</v>
      </c>
      <c r="R2230" t="s">
        <v>6279</v>
      </c>
      <c r="S2230" t="s">
        <v>18691</v>
      </c>
      <c r="T2230" t="s">
        <v>6500</v>
      </c>
      <c r="U2230" t="s">
        <v>7040</v>
      </c>
      <c r="V2230" t="s">
        <v>6271</v>
      </c>
      <c r="W2230" t="s">
        <v>18692</v>
      </c>
      <c r="X2230" t="s">
        <v>18693</v>
      </c>
      <c r="Y2230" t="s">
        <v>6269</v>
      </c>
      <c r="Z2230" s="48" t="str">
        <f t="shared" si="581"/>
        <v>SSA SR-10.121.100.5-SEVANI_2/5-10.121.100.51-DHATWA_2/5</v>
      </c>
      <c r="AA2230" s="48">
        <f t="shared" si="582"/>
        <v>15</v>
      </c>
      <c r="AB2230" s="48">
        <f t="shared" si="583"/>
        <v>22</v>
      </c>
      <c r="AC2230" s="48">
        <f t="shared" si="584"/>
        <v>15</v>
      </c>
      <c r="AD2230" s="48">
        <f t="shared" si="585"/>
        <v>22</v>
      </c>
      <c r="AE2230" s="48" t="str">
        <f t="shared" si="586"/>
        <v>10.121.100.50</v>
      </c>
      <c r="AF2230" s="42" t="str">
        <f t="shared" si="587"/>
        <v>10.121.100.51</v>
      </c>
      <c r="AG2230" s="7" t="str">
        <f t="shared" si="588"/>
        <v>SEVANI</v>
      </c>
      <c r="AH2230" s="7" t="str">
        <f t="shared" si="589"/>
        <v>DHATWA</v>
      </c>
      <c r="AI2230" s="7" t="str">
        <f t="shared" si="590"/>
        <v>S2P5</v>
      </c>
      <c r="AJ2230" s="7" t="str">
        <f t="shared" si="591"/>
        <v>S2P5</v>
      </c>
      <c r="AK2230" s="7" t="str">
        <f>IFERROR(VLOOKUP(Z2230,'PASTE-DL-ALARMS'!$Q$10:$W$2200,7,FALSE),"")</f>
        <v/>
      </c>
      <c r="AL2230" s="55" t="str">
        <f>IFERROR(VLOOKUP(Z2230,'PASTE-DL-ALARMS'!$Q$10:$W$2200,3,FALSE),"")</f>
        <v/>
      </c>
      <c r="AM2230" s="7" t="str">
        <f t="shared" si="592"/>
        <v>10.121.100.50_SEVANI_S2P5</v>
      </c>
      <c r="AN2230" s="55" t="str">
        <f t="shared" si="593"/>
        <v>10.121.100.51_DHATWA_S2P5</v>
      </c>
      <c r="AO2230" s="72" t="e">
        <f t="shared" ca="1" si="594"/>
        <v>#VALUE!</v>
      </c>
      <c r="AP2230" s="7" t="str">
        <f>IFERROR(VLOOKUP(Z2230,'PASTE-DL-ALARMS'!$Q$10:$Z$2800,8,FALSE),"")</f>
        <v/>
      </c>
    </row>
    <row r="2231" spans="1:42" x14ac:dyDescent="0.25">
      <c r="A2231" s="20"/>
      <c r="B2231" s="20"/>
      <c r="C2231" s="20" t="str">
        <f>IF(D2231="Critical",MAX($C$8:C2230)+1,"")</f>
        <v/>
      </c>
      <c r="D2231" s="20" t="str">
        <f t="shared" si="578"/>
        <v>-</v>
      </c>
      <c r="E2231" s="20" t="str">
        <f>VLOOKUP('PASTE-DOWN-DL'!F2231,'SSA-CODE'!$D$4:$E$56,2,FALSE)</f>
        <v>BUJ</v>
      </c>
      <c r="F2231" s="48" t="str">
        <f t="shared" si="579"/>
        <v>SSA BUJ</v>
      </c>
      <c r="G2231" s="48" t="str">
        <f t="shared" si="580"/>
        <v xml:space="preserve">	SSA BUJ</v>
      </c>
      <c r="H2231" s="20">
        <v>2222</v>
      </c>
      <c r="I2231" t="s">
        <v>18694</v>
      </c>
      <c r="J2231" t="s">
        <v>6260</v>
      </c>
      <c r="K2231" t="s">
        <v>6261</v>
      </c>
      <c r="L2231" t="s">
        <v>6262</v>
      </c>
      <c r="M2231" t="s">
        <v>6263</v>
      </c>
      <c r="N2231" t="s">
        <v>18695</v>
      </c>
      <c r="O2231" t="s">
        <v>18696</v>
      </c>
      <c r="P2231" t="s">
        <v>6266</v>
      </c>
      <c r="Q2231" t="s">
        <v>6378</v>
      </c>
      <c r="R2231" t="s">
        <v>6850</v>
      </c>
      <c r="S2231" t="s">
        <v>6346</v>
      </c>
      <c r="T2231" t="s">
        <v>6287</v>
      </c>
      <c r="U2231" t="s">
        <v>18697</v>
      </c>
      <c r="V2231" t="s">
        <v>6271</v>
      </c>
      <c r="W2231" t="s">
        <v>18698</v>
      </c>
      <c r="X2231" t="s">
        <v>18699</v>
      </c>
      <c r="Y2231" t="s">
        <v>6269</v>
      </c>
      <c r="Z2231" s="48" t="str">
        <f t="shared" si="581"/>
        <v>SSA BUJ-10.121.96.129-Sumarsar_B2_6/1-10.121.96.187-Khavda_B2_5/1</v>
      </c>
      <c r="AA2231" s="48">
        <f t="shared" si="582"/>
        <v>15</v>
      </c>
      <c r="AB2231" s="48">
        <f t="shared" si="583"/>
        <v>24</v>
      </c>
      <c r="AC2231" s="48">
        <f t="shared" si="584"/>
        <v>15</v>
      </c>
      <c r="AD2231" s="48">
        <f t="shared" si="585"/>
        <v>22</v>
      </c>
      <c r="AE2231" s="48" t="str">
        <f t="shared" si="586"/>
        <v>10.121.96.129</v>
      </c>
      <c r="AF2231" s="42" t="str">
        <f t="shared" si="587"/>
        <v>10.121.96.187</v>
      </c>
      <c r="AG2231" s="7" t="str">
        <f t="shared" si="588"/>
        <v>Sumrasar</v>
      </c>
      <c r="AH2231" s="7" t="str">
        <f t="shared" si="589"/>
        <v>KHAVDA</v>
      </c>
      <c r="AI2231" s="7" t="str">
        <f t="shared" si="590"/>
        <v>S6P1</v>
      </c>
      <c r="AJ2231" s="7" t="str">
        <f t="shared" si="591"/>
        <v>S5P1</v>
      </c>
      <c r="AK2231" s="7" t="str">
        <f>IFERROR(VLOOKUP(Z2231,'PASTE-DL-ALARMS'!$Q$10:$W$2200,7,FALSE),"")</f>
        <v/>
      </c>
      <c r="AL2231" s="55" t="str">
        <f>IFERROR(VLOOKUP(Z2231,'PASTE-DL-ALARMS'!$Q$10:$W$2200,3,FALSE),"")</f>
        <v/>
      </c>
      <c r="AM2231" s="7" t="str">
        <f t="shared" si="592"/>
        <v>10.121.96.129_Sumrasar_S6P1</v>
      </c>
      <c r="AN2231" s="55" t="str">
        <f t="shared" si="593"/>
        <v>10.121.96.187_KHAVDA_S5P1</v>
      </c>
      <c r="AO2231" s="72" t="e">
        <f t="shared" ca="1" si="594"/>
        <v>#VALUE!</v>
      </c>
      <c r="AP2231" s="7" t="str">
        <f>IFERROR(VLOOKUP(Z2231,'PASTE-DL-ALARMS'!$Q$10:$Z$2800,8,FALSE),"")</f>
        <v/>
      </c>
    </row>
    <row r="2232" spans="1:42" x14ac:dyDescent="0.25">
      <c r="A2232" s="20"/>
      <c r="B2232" s="20"/>
      <c r="C2232" s="20" t="str">
        <f>IF(D2232="Critical",MAX($C$8:C2231)+1,"")</f>
        <v/>
      </c>
      <c r="D2232" s="20" t="str">
        <f t="shared" si="578"/>
        <v>-</v>
      </c>
      <c r="E2232" s="20" t="str">
        <f>VLOOKUP('PASTE-DOWN-DL'!F2232,'SSA-CODE'!$D$4:$E$56,2,FALSE)</f>
        <v>AHD</v>
      </c>
      <c r="F2232" s="48" t="str">
        <f t="shared" si="579"/>
        <v>SSA AM</v>
      </c>
      <c r="G2232" s="48" t="str">
        <f t="shared" si="580"/>
        <v xml:space="preserve">	SSA AM</v>
      </c>
      <c r="H2232" s="20">
        <v>2223</v>
      </c>
      <c r="I2232" t="s">
        <v>18700</v>
      </c>
      <c r="J2232" t="s">
        <v>6466</v>
      </c>
      <c r="K2232" t="s">
        <v>6275</v>
      </c>
      <c r="L2232" t="s">
        <v>6262</v>
      </c>
      <c r="M2232" t="s">
        <v>6263</v>
      </c>
      <c r="N2232" t="s">
        <v>18701</v>
      </c>
      <c r="O2232" t="s">
        <v>18702</v>
      </c>
      <c r="P2232" t="s">
        <v>6266</v>
      </c>
      <c r="Q2232" t="s">
        <v>6565</v>
      </c>
      <c r="R2232" t="s">
        <v>6393</v>
      </c>
      <c r="S2232" t="s">
        <v>18703</v>
      </c>
      <c r="T2232" t="s">
        <v>6321</v>
      </c>
      <c r="U2232" t="s">
        <v>16763</v>
      </c>
      <c r="V2232" t="s">
        <v>6271</v>
      </c>
      <c r="W2232" t="s">
        <v>18704</v>
      </c>
      <c r="X2232" t="s">
        <v>18705</v>
      </c>
      <c r="Y2232" t="s">
        <v>6269</v>
      </c>
      <c r="Z2232" s="48" t="str">
        <f t="shared" si="581"/>
        <v>SSA AM-10.121.18.220-Maninagar_B1_3/7-10.121.18.188-Maninagar A1_1/3</v>
      </c>
      <c r="AA2232" s="48">
        <f t="shared" si="582"/>
        <v>15</v>
      </c>
      <c r="AB2232" s="48">
        <f t="shared" si="583"/>
        <v>28</v>
      </c>
      <c r="AC2232" s="48">
        <f t="shared" si="584"/>
        <v>15</v>
      </c>
      <c r="AD2232" s="48">
        <f t="shared" si="585"/>
        <v>28</v>
      </c>
      <c r="AE2232" s="48" t="str">
        <f t="shared" si="586"/>
        <v>10.121.18.220</v>
      </c>
      <c r="AF2232" s="42" t="str">
        <f t="shared" si="587"/>
        <v>10.121.18.188</v>
      </c>
      <c r="AG2232" s="7" t="str">
        <f t="shared" si="588"/>
        <v>Maninagar B1</v>
      </c>
      <c r="AH2232" s="7" t="str">
        <f t="shared" si="589"/>
        <v>Maninagar A1</v>
      </c>
      <c r="AI2232" s="7" t="str">
        <f t="shared" si="590"/>
        <v>S3P7</v>
      </c>
      <c r="AJ2232" s="7" t="str">
        <f t="shared" si="591"/>
        <v>S1P3</v>
      </c>
      <c r="AK2232" s="7" t="str">
        <f>IFERROR(VLOOKUP(Z2232,'PASTE-DL-ALARMS'!$Q$10:$W$2200,7,FALSE),"")</f>
        <v/>
      </c>
      <c r="AL2232" s="55" t="str">
        <f>IFERROR(VLOOKUP(Z2232,'PASTE-DL-ALARMS'!$Q$10:$W$2200,3,FALSE),"")</f>
        <v/>
      </c>
      <c r="AM2232" s="7" t="str">
        <f t="shared" si="592"/>
        <v>10.121.18.220_Maninagar B1_S3P7</v>
      </c>
      <c r="AN2232" s="55" t="str">
        <f t="shared" si="593"/>
        <v>10.121.18.188_Maninagar A1_S1P3</v>
      </c>
      <c r="AO2232" s="72" t="e">
        <f t="shared" ca="1" si="594"/>
        <v>#VALUE!</v>
      </c>
      <c r="AP2232" s="7" t="str">
        <f>IFERROR(VLOOKUP(Z2232,'PASTE-DL-ALARMS'!$Q$10:$Z$2800,8,FALSE),"")</f>
        <v/>
      </c>
    </row>
    <row r="2233" spans="1:42" x14ac:dyDescent="0.25">
      <c r="A2233" s="20"/>
      <c r="B2233" s="20"/>
      <c r="C2233" s="20" t="str">
        <f>IF(D2233="Critical",MAX($C$8:C2232)+1,"")</f>
        <v/>
      </c>
      <c r="D2233" s="20" t="str">
        <f t="shared" si="578"/>
        <v>-</v>
      </c>
      <c r="E2233" s="20" t="str">
        <f>VLOOKUP('PASTE-DOWN-DL'!F2233,'SSA-CODE'!$D$4:$E$56,2,FALSE)</f>
        <v>AHD</v>
      </c>
      <c r="F2233" s="48" t="str">
        <f t="shared" si="579"/>
        <v>SSA AM</v>
      </c>
      <c r="G2233" s="48" t="str">
        <f t="shared" si="580"/>
        <v xml:space="preserve">	SSA AM</v>
      </c>
      <c r="H2233" s="20">
        <v>2224</v>
      </c>
      <c r="I2233" t="s">
        <v>18706</v>
      </c>
      <c r="J2233" t="s">
        <v>6466</v>
      </c>
      <c r="K2233" t="s">
        <v>6275</v>
      </c>
      <c r="L2233" t="s">
        <v>6262</v>
      </c>
      <c r="M2233" t="s">
        <v>6263</v>
      </c>
      <c r="N2233" t="s">
        <v>18707</v>
      </c>
      <c r="O2233" t="s">
        <v>18708</v>
      </c>
      <c r="P2233" t="s">
        <v>6266</v>
      </c>
      <c r="Q2233" t="s">
        <v>7127</v>
      </c>
      <c r="R2233" t="s">
        <v>6279</v>
      </c>
      <c r="S2233" t="s">
        <v>18709</v>
      </c>
      <c r="T2233" t="s">
        <v>6287</v>
      </c>
      <c r="U2233" t="s">
        <v>18709</v>
      </c>
      <c r="V2233" t="s">
        <v>6271</v>
      </c>
      <c r="W2233" t="s">
        <v>18710</v>
      </c>
      <c r="X2233" t="s">
        <v>18711</v>
      </c>
      <c r="Y2233" t="s">
        <v>6269</v>
      </c>
      <c r="Z2233" s="48" t="str">
        <f t="shared" si="581"/>
        <v>SSA AM-10.121.18.88-Shahibaugh2_B2_6/11-10.121.18.151-Shahibaugh2_B2_6/11</v>
      </c>
      <c r="AA2233" s="48">
        <f t="shared" si="582"/>
        <v>15</v>
      </c>
      <c r="AB2233" s="48">
        <f t="shared" si="583"/>
        <v>28</v>
      </c>
      <c r="AC2233" s="48">
        <f t="shared" si="584"/>
        <v>14</v>
      </c>
      <c r="AD2233" s="48">
        <f t="shared" si="585"/>
        <v>24</v>
      </c>
      <c r="AE2233" s="48" t="str">
        <f t="shared" si="586"/>
        <v>10.121.18.151</v>
      </c>
      <c r="AF2233" s="42" t="str">
        <f t="shared" si="587"/>
        <v>10.121.18.88</v>
      </c>
      <c r="AG2233" s="7" t="str">
        <f t="shared" si="588"/>
        <v>Shahibaugh 2</v>
      </c>
      <c r="AH2233" s="7" t="str">
        <f t="shared" si="589"/>
        <v>SHAHIBAUG</v>
      </c>
      <c r="AI2233" s="7" t="str">
        <f t="shared" si="590"/>
        <v>S6P11</v>
      </c>
      <c r="AJ2233" s="7" t="str">
        <f t="shared" si="591"/>
        <v>S6P11</v>
      </c>
      <c r="AK2233" s="7" t="str">
        <f>IFERROR(VLOOKUP(Z2233,'PASTE-DL-ALARMS'!$Q$10:$W$2200,7,FALSE),"")</f>
        <v/>
      </c>
      <c r="AL2233" s="55" t="str">
        <f>IFERROR(VLOOKUP(Z2233,'PASTE-DL-ALARMS'!$Q$10:$W$2200,3,FALSE),"")</f>
        <v/>
      </c>
      <c r="AM2233" s="7" t="str">
        <f t="shared" si="592"/>
        <v>10.121.18.151_Shahibaugh 2_S6P11</v>
      </c>
      <c r="AN2233" s="55" t="str">
        <f t="shared" si="593"/>
        <v>10.121.18.88_SHAHIBAUG_S6P11</v>
      </c>
      <c r="AO2233" s="72" t="e">
        <f t="shared" ca="1" si="594"/>
        <v>#VALUE!</v>
      </c>
      <c r="AP2233" s="7" t="str">
        <f>IFERROR(VLOOKUP(Z2233,'PASTE-DL-ALARMS'!$Q$10:$Z$2800,8,FALSE),"")</f>
        <v/>
      </c>
    </row>
    <row r="2234" spans="1:42" x14ac:dyDescent="0.25">
      <c r="A2234" s="20"/>
      <c r="B2234" s="20"/>
      <c r="C2234" s="20" t="str">
        <f>IF(D2234="Critical",MAX($C$8:C2233)+1,"")</f>
        <v/>
      </c>
      <c r="D2234" s="20" t="str">
        <f t="shared" si="578"/>
        <v>-</v>
      </c>
      <c r="E2234" s="20" t="str">
        <f>VLOOKUP('PASTE-DOWN-DL'!F2234,'SSA-CODE'!$D$4:$E$56,2,FALSE)</f>
        <v>AMR</v>
      </c>
      <c r="F2234" s="48" t="str">
        <f t="shared" si="579"/>
        <v>SSA AMR</v>
      </c>
      <c r="G2234" s="48" t="str">
        <f t="shared" si="580"/>
        <v xml:space="preserve">	SSA AMR</v>
      </c>
      <c r="H2234" s="20">
        <v>2225</v>
      </c>
      <c r="I2234" t="s">
        <v>18712</v>
      </c>
      <c r="J2234" t="s">
        <v>6260</v>
      </c>
      <c r="K2234" t="s">
        <v>6275</v>
      </c>
      <c r="L2234" t="s">
        <v>6262</v>
      </c>
      <c r="M2234" t="s">
        <v>6263</v>
      </c>
      <c r="N2234" t="s">
        <v>18713</v>
      </c>
      <c r="O2234" t="s">
        <v>18714</v>
      </c>
      <c r="P2234" t="s">
        <v>6266</v>
      </c>
      <c r="Q2234" t="s">
        <v>6360</v>
      </c>
      <c r="R2234" t="s">
        <v>6279</v>
      </c>
      <c r="S2234" t="s">
        <v>6269</v>
      </c>
      <c r="T2234" t="s">
        <v>6270</v>
      </c>
      <c r="U2234" t="s">
        <v>6269</v>
      </c>
      <c r="V2234" t="s">
        <v>6271</v>
      </c>
      <c r="W2234" t="s">
        <v>18715</v>
      </c>
      <c r="X2234" t="s">
        <v>18716</v>
      </c>
      <c r="Y2234" t="s">
        <v>6269</v>
      </c>
      <c r="Z2234" s="48" t="str">
        <f t="shared" si="581"/>
        <v>SSA AMR-10.121.96.36-Amreli2_5/3-10.121.96.17-Jesingpara1_1/6</v>
      </c>
      <c r="AA2234" s="48">
        <f t="shared" si="582"/>
        <v>14</v>
      </c>
      <c r="AB2234" s="48">
        <f t="shared" si="583"/>
        <v>23</v>
      </c>
      <c r="AC2234" s="48">
        <f t="shared" si="584"/>
        <v>14</v>
      </c>
      <c r="AD2234" s="48">
        <f t="shared" si="585"/>
        <v>27</v>
      </c>
      <c r="AE2234" s="48" t="str">
        <f t="shared" si="586"/>
        <v>10.121.96.36</v>
      </c>
      <c r="AF2234" s="42" t="str">
        <f t="shared" si="587"/>
        <v>10.121.96.17</v>
      </c>
      <c r="AG2234" s="7" t="str">
        <f t="shared" si="588"/>
        <v>AMRELI 2</v>
      </c>
      <c r="AH2234" s="7" t="str">
        <f t="shared" si="589"/>
        <v>Jesingpara 1</v>
      </c>
      <c r="AI2234" s="7" t="str">
        <f t="shared" si="590"/>
        <v>S5P3</v>
      </c>
      <c r="AJ2234" s="7" t="str">
        <f t="shared" si="591"/>
        <v>S1P6</v>
      </c>
      <c r="AK2234" s="7" t="str">
        <f>IFERROR(VLOOKUP(Z2234,'PASTE-DL-ALARMS'!$Q$10:$W$2200,7,FALSE),"")</f>
        <v/>
      </c>
      <c r="AL2234" s="55" t="str">
        <f>IFERROR(VLOOKUP(Z2234,'PASTE-DL-ALARMS'!$Q$10:$W$2200,3,FALSE),"")</f>
        <v/>
      </c>
      <c r="AM2234" s="7" t="str">
        <f t="shared" si="592"/>
        <v>10.121.96.36_AMRELI 2_S5P3</v>
      </c>
      <c r="AN2234" s="55" t="str">
        <f t="shared" si="593"/>
        <v>10.121.96.17_Jesingpara 1_S1P6</v>
      </c>
      <c r="AO2234" s="72" t="e">
        <f t="shared" ca="1" si="594"/>
        <v>#VALUE!</v>
      </c>
      <c r="AP2234" s="7" t="str">
        <f>IFERROR(VLOOKUP(Z2234,'PASTE-DL-ALARMS'!$Q$10:$Z$2800,8,FALSE),"")</f>
        <v/>
      </c>
    </row>
    <row r="2235" spans="1:42" x14ac:dyDescent="0.25">
      <c r="A2235" s="20"/>
      <c r="B2235" s="20"/>
      <c r="C2235" s="20" t="str">
        <f>IF(D2235="Critical",MAX($C$8:C2234)+1,"")</f>
        <v/>
      </c>
      <c r="D2235" s="20" t="str">
        <f t="shared" si="578"/>
        <v>-</v>
      </c>
      <c r="E2235" s="20" t="str">
        <f>VLOOKUP('PASTE-DOWN-DL'!F2235,'SSA-CODE'!$D$4:$E$56,2,FALSE)</f>
        <v>AHD</v>
      </c>
      <c r="F2235" s="48" t="str">
        <f t="shared" si="579"/>
        <v>SSA AM</v>
      </c>
      <c r="G2235" s="48" t="str">
        <f t="shared" si="580"/>
        <v xml:space="preserve">	SSA AM</v>
      </c>
      <c r="H2235" s="20">
        <v>2226</v>
      </c>
      <c r="I2235" t="s">
        <v>18717</v>
      </c>
      <c r="J2235" t="s">
        <v>6466</v>
      </c>
      <c r="K2235" t="s">
        <v>6275</v>
      </c>
      <c r="L2235" t="s">
        <v>6262</v>
      </c>
      <c r="M2235" t="s">
        <v>6263</v>
      </c>
      <c r="N2235" t="s">
        <v>18718</v>
      </c>
      <c r="O2235" t="s">
        <v>18719</v>
      </c>
      <c r="P2235" t="s">
        <v>6266</v>
      </c>
      <c r="Q2235" t="s">
        <v>7300</v>
      </c>
      <c r="R2235" t="s">
        <v>6279</v>
      </c>
      <c r="S2235" t="s">
        <v>6589</v>
      </c>
      <c r="T2235" t="s">
        <v>6287</v>
      </c>
      <c r="U2235" t="s">
        <v>6589</v>
      </c>
      <c r="V2235" t="s">
        <v>6271</v>
      </c>
      <c r="W2235" t="s">
        <v>18720</v>
      </c>
      <c r="X2235" t="s">
        <v>18721</v>
      </c>
      <c r="Y2235" t="s">
        <v>6269</v>
      </c>
      <c r="Z2235" s="48" t="str">
        <f t="shared" si="581"/>
        <v>SSA AM-10.121.18.85-GulbaiTekra CPAN1_6/11-10.121.18.66-GulbaiTekra_6/11</v>
      </c>
      <c r="AA2235" s="48">
        <f t="shared" si="582"/>
        <v>14</v>
      </c>
      <c r="AB2235" s="48">
        <f t="shared" si="583"/>
        <v>34</v>
      </c>
      <c r="AC2235" s="48">
        <f t="shared" si="584"/>
        <v>14</v>
      </c>
      <c r="AD2235" s="48">
        <f t="shared" si="585"/>
        <v>28</v>
      </c>
      <c r="AE2235" s="48" t="str">
        <f t="shared" si="586"/>
        <v>10.121.18.85</v>
      </c>
      <c r="AF2235" s="42" t="str">
        <f t="shared" si="587"/>
        <v>10.121.18.66</v>
      </c>
      <c r="AG2235" s="7" t="str">
        <f t="shared" si="588"/>
        <v>GULBAI TEKRA CPAN 1</v>
      </c>
      <c r="AH2235" s="7" t="str">
        <f t="shared" si="589"/>
        <v>GULABAI TEKRA</v>
      </c>
      <c r="AI2235" s="7" t="str">
        <f t="shared" si="590"/>
        <v>S6P11</v>
      </c>
      <c r="AJ2235" s="7" t="str">
        <f t="shared" si="591"/>
        <v>S6P11</v>
      </c>
      <c r="AK2235" s="7" t="str">
        <f>IFERROR(VLOOKUP(Z2235,'PASTE-DL-ALARMS'!$Q$10:$W$2200,7,FALSE),"")</f>
        <v/>
      </c>
      <c r="AL2235" s="55" t="str">
        <f>IFERROR(VLOOKUP(Z2235,'PASTE-DL-ALARMS'!$Q$10:$W$2200,3,FALSE),"")</f>
        <v/>
      </c>
      <c r="AM2235" s="7" t="str">
        <f t="shared" si="592"/>
        <v>10.121.18.85_GULBAI TEKRA CPAN 1_S6P11</v>
      </c>
      <c r="AN2235" s="55" t="str">
        <f t="shared" si="593"/>
        <v>10.121.18.66_GULABAI TEKRA_S6P11</v>
      </c>
      <c r="AO2235" s="72" t="e">
        <f t="shared" ca="1" si="594"/>
        <v>#VALUE!</v>
      </c>
      <c r="AP2235" s="7" t="str">
        <f>IFERROR(VLOOKUP(Z2235,'PASTE-DL-ALARMS'!$Q$10:$Z$2800,8,FALSE),"")</f>
        <v/>
      </c>
    </row>
    <row r="2236" spans="1:42" x14ac:dyDescent="0.25">
      <c r="A2236" s="20"/>
      <c r="B2236" s="20"/>
      <c r="C2236" s="20" t="str">
        <f>IF(D2236="Critical",MAX($C$8:C2235)+1,"")</f>
        <v/>
      </c>
      <c r="D2236" s="20" t="str">
        <f t="shared" si="578"/>
        <v>-</v>
      </c>
      <c r="E2236" s="20" t="str">
        <f>VLOOKUP('PASTE-DOWN-DL'!F2236,'SSA-CODE'!$D$4:$E$56,2,FALSE)</f>
        <v>NDD</v>
      </c>
      <c r="F2236" s="48" t="str">
        <f t="shared" si="579"/>
        <v>SSA NAD</v>
      </c>
      <c r="G2236" s="48" t="str">
        <f t="shared" si="580"/>
        <v xml:space="preserve">	SSA NAD</v>
      </c>
      <c r="H2236" s="20">
        <v>2227</v>
      </c>
      <c r="I2236" t="s">
        <v>18722</v>
      </c>
      <c r="J2236" t="s">
        <v>6260</v>
      </c>
      <c r="K2236" t="s">
        <v>6275</v>
      </c>
      <c r="L2236" t="s">
        <v>6262</v>
      </c>
      <c r="M2236" t="s">
        <v>6263</v>
      </c>
      <c r="N2236" t="s">
        <v>18723</v>
      </c>
      <c r="O2236" t="s">
        <v>18724</v>
      </c>
      <c r="P2236" t="s">
        <v>6266</v>
      </c>
      <c r="Q2236" t="s">
        <v>6876</v>
      </c>
      <c r="R2236" t="s">
        <v>6279</v>
      </c>
      <c r="S2236" t="s">
        <v>6269</v>
      </c>
      <c r="T2236" t="s">
        <v>6540</v>
      </c>
      <c r="U2236" t="s">
        <v>6269</v>
      </c>
      <c r="V2236" t="s">
        <v>6271</v>
      </c>
      <c r="W2236" t="s">
        <v>18725</v>
      </c>
      <c r="X2236" t="s">
        <v>18726</v>
      </c>
      <c r="Y2236" t="s">
        <v>6269</v>
      </c>
      <c r="Z2236" s="48" t="str">
        <f t="shared" si="581"/>
        <v>SSA NAD-10.121.16.249-_HALDARVAS_PH3 1/5-10.121.16.248-GHODASAR_PH3 2/5</v>
      </c>
      <c r="AA2236" s="48">
        <f t="shared" si="582"/>
        <v>15</v>
      </c>
      <c r="AB2236" s="48">
        <f t="shared" si="583"/>
        <v>25</v>
      </c>
      <c r="AC2236" s="48">
        <f t="shared" si="584"/>
        <v>15</v>
      </c>
      <c r="AD2236" s="48">
        <f t="shared" si="585"/>
        <v>24</v>
      </c>
      <c r="AE2236" s="48" t="str">
        <f t="shared" si="586"/>
        <v>10.121.16.249</v>
      </c>
      <c r="AF2236" s="42" t="str">
        <f t="shared" si="587"/>
        <v>10.121.16.248</v>
      </c>
      <c r="AG2236" s="7" t="str">
        <f t="shared" si="588"/>
        <v>HALDARVAS</v>
      </c>
      <c r="AH2236" s="7" t="str">
        <f t="shared" si="589"/>
        <v>GHODASAR</v>
      </c>
      <c r="AI2236" s="7" t="str">
        <f t="shared" si="590"/>
        <v>S1P5</v>
      </c>
      <c r="AJ2236" s="7" t="str">
        <f t="shared" si="591"/>
        <v>S2P5</v>
      </c>
      <c r="AK2236" s="7" t="str">
        <f>IFERROR(VLOOKUP(Z2236,'PASTE-DL-ALARMS'!$Q$10:$W$2200,7,FALSE),"")</f>
        <v/>
      </c>
      <c r="AL2236" s="55" t="str">
        <f>IFERROR(VLOOKUP(Z2236,'PASTE-DL-ALARMS'!$Q$10:$W$2200,3,FALSE),"")</f>
        <v/>
      </c>
      <c r="AM2236" s="7" t="str">
        <f t="shared" si="592"/>
        <v>10.121.16.249_HALDARVAS_S1P5</v>
      </c>
      <c r="AN2236" s="55" t="str">
        <f t="shared" si="593"/>
        <v>10.121.16.248_GHODASAR_S2P5</v>
      </c>
      <c r="AO2236" s="72" t="e">
        <f t="shared" ca="1" si="594"/>
        <v>#VALUE!</v>
      </c>
      <c r="AP2236" s="7" t="str">
        <f>IFERROR(VLOOKUP(Z2236,'PASTE-DL-ALARMS'!$Q$10:$Z$2800,8,FALSE),"")</f>
        <v/>
      </c>
    </row>
    <row r="2237" spans="1:42" x14ac:dyDescent="0.25">
      <c r="A2237" s="20"/>
      <c r="B2237" s="20"/>
      <c r="C2237" s="20" t="str">
        <f>IF(D2237="Critical",MAX($C$8:C2236)+1,"")</f>
        <v/>
      </c>
      <c r="D2237" s="20" t="str">
        <f t="shared" si="578"/>
        <v>-</v>
      </c>
      <c r="E2237" s="20" t="str">
        <f>VLOOKUP('PASTE-DOWN-DL'!F2237,'SSA-CODE'!$D$4:$E$56,2,FALSE)</f>
        <v>WTR AM</v>
      </c>
      <c r="F2237" s="48" t="str">
        <f t="shared" si="579"/>
        <v>WTR AM</v>
      </c>
      <c r="G2237" s="48" t="str">
        <f t="shared" si="580"/>
        <v xml:space="preserve">	WTR AM</v>
      </c>
      <c r="H2237" s="20">
        <v>2228</v>
      </c>
      <c r="I2237" t="s">
        <v>18727</v>
      </c>
      <c r="J2237" t="s">
        <v>6260</v>
      </c>
      <c r="K2237" t="s">
        <v>6261</v>
      </c>
      <c r="L2237" t="s">
        <v>6262</v>
      </c>
      <c r="M2237" t="s">
        <v>6263</v>
      </c>
      <c r="N2237" t="s">
        <v>18728</v>
      </c>
      <c r="O2237" t="s">
        <v>18729</v>
      </c>
      <c r="P2237" t="s">
        <v>6266</v>
      </c>
      <c r="Q2237" t="s">
        <v>6278</v>
      </c>
      <c r="R2237" t="s">
        <v>6692</v>
      </c>
      <c r="S2237" t="s">
        <v>18730</v>
      </c>
      <c r="T2237" t="s">
        <v>6770</v>
      </c>
      <c r="U2237" t="s">
        <v>18731</v>
      </c>
      <c r="V2237" t="s">
        <v>6271</v>
      </c>
      <c r="W2237" t="s">
        <v>18732</v>
      </c>
      <c r="X2237" t="s">
        <v>18733</v>
      </c>
      <c r="Y2237" t="s">
        <v>6269</v>
      </c>
      <c r="Z2237" s="48" t="str">
        <f t="shared" si="581"/>
        <v>WTR AM-10.121.15.147-BAVLA B2_6/1-10.121.15.145-SANAND B2_5/1</v>
      </c>
      <c r="AA2237" s="48">
        <f t="shared" si="582"/>
        <v>15</v>
      </c>
      <c r="AB2237" s="48">
        <f t="shared" si="583"/>
        <v>21</v>
      </c>
      <c r="AC2237" s="48">
        <f t="shared" si="584"/>
        <v>15</v>
      </c>
      <c r="AD2237" s="48">
        <f t="shared" si="585"/>
        <v>22</v>
      </c>
      <c r="AE2237" s="48" t="str">
        <f t="shared" si="586"/>
        <v>10.121.15.147</v>
      </c>
      <c r="AF2237" s="42" t="str">
        <f t="shared" si="587"/>
        <v>10.121.15.145</v>
      </c>
      <c r="AG2237" s="7" t="str">
        <f t="shared" si="588"/>
        <v>BAVLA</v>
      </c>
      <c r="AH2237" s="7" t="str">
        <f t="shared" si="589"/>
        <v>SANAND</v>
      </c>
      <c r="AI2237" s="7" t="str">
        <f t="shared" si="590"/>
        <v>S6P1</v>
      </c>
      <c r="AJ2237" s="7" t="str">
        <f t="shared" si="591"/>
        <v>S5P1</v>
      </c>
      <c r="AK2237" s="7" t="str">
        <f>IFERROR(VLOOKUP(Z2237,'PASTE-DL-ALARMS'!$Q$10:$W$2200,7,FALSE),"")</f>
        <v/>
      </c>
      <c r="AL2237" s="55" t="str">
        <f>IFERROR(VLOOKUP(Z2237,'PASTE-DL-ALARMS'!$Q$10:$W$2200,3,FALSE),"")</f>
        <v/>
      </c>
      <c r="AM2237" s="7" t="str">
        <f t="shared" si="592"/>
        <v>10.121.15.147_BAVLA_S6P1</v>
      </c>
      <c r="AN2237" s="55" t="str">
        <f t="shared" si="593"/>
        <v>10.121.15.145_SANAND_S5P1</v>
      </c>
      <c r="AO2237" s="72" t="e">
        <f t="shared" ca="1" si="594"/>
        <v>#VALUE!</v>
      </c>
      <c r="AP2237" s="7" t="str">
        <f>IFERROR(VLOOKUP(Z2237,'PASTE-DL-ALARMS'!$Q$10:$Z$2800,8,FALSE),"")</f>
        <v/>
      </c>
    </row>
    <row r="2238" spans="1:42" x14ac:dyDescent="0.25">
      <c r="A2238" s="20"/>
      <c r="B2238" s="20"/>
      <c r="C2238" s="20" t="str">
        <f>IF(D2238="Critical",MAX($C$8:C2237)+1,"")</f>
        <v/>
      </c>
      <c r="D2238" s="20" t="str">
        <f t="shared" si="578"/>
        <v>-</v>
      </c>
      <c r="E2238" s="20" t="str">
        <f>VLOOKUP('PASTE-DOWN-DL'!F2238,'SSA-CODE'!$D$4:$E$56,2,FALSE)</f>
        <v>VDA</v>
      </c>
      <c r="F2238" s="48" t="str">
        <f t="shared" si="579"/>
        <v>SSA VDR</v>
      </c>
      <c r="G2238" s="48" t="str">
        <f t="shared" si="580"/>
        <v xml:space="preserve">	SSA VDR</v>
      </c>
      <c r="H2238" s="20">
        <v>2229</v>
      </c>
      <c r="I2238" t="s">
        <v>18734</v>
      </c>
      <c r="J2238" t="s">
        <v>6260</v>
      </c>
      <c r="K2238" t="s">
        <v>6275</v>
      </c>
      <c r="L2238" t="s">
        <v>6262</v>
      </c>
      <c r="M2238" t="s">
        <v>6263</v>
      </c>
      <c r="N2238" t="s">
        <v>18735</v>
      </c>
      <c r="O2238" t="s">
        <v>18736</v>
      </c>
      <c r="P2238" t="s">
        <v>6266</v>
      </c>
      <c r="Q2238" t="s">
        <v>6327</v>
      </c>
      <c r="R2238" t="s">
        <v>6279</v>
      </c>
      <c r="S2238" t="s">
        <v>17451</v>
      </c>
      <c r="T2238" t="s">
        <v>6425</v>
      </c>
      <c r="U2238" t="s">
        <v>11370</v>
      </c>
      <c r="V2238" t="s">
        <v>6271</v>
      </c>
      <c r="W2238" t="s">
        <v>18737</v>
      </c>
      <c r="X2238" t="s">
        <v>18738</v>
      </c>
      <c r="Y2238" t="s">
        <v>6269</v>
      </c>
      <c r="Z2238" s="48" t="str">
        <f t="shared" si="581"/>
        <v>SSA VDR-10.121.19.176-Dheeraj_Sadan_BTS_1/5-10.121.19.172-Ratanpuri_BTS_1/5</v>
      </c>
      <c r="AA2238" s="48">
        <f t="shared" si="582"/>
        <v>15</v>
      </c>
      <c r="AB2238" s="48">
        <f t="shared" si="583"/>
        <v>33</v>
      </c>
      <c r="AC2238" s="48">
        <f t="shared" si="584"/>
        <v>15</v>
      </c>
      <c r="AD2238" s="48">
        <f t="shared" si="585"/>
        <v>29</v>
      </c>
      <c r="AE2238" s="48" t="str">
        <f t="shared" si="586"/>
        <v>10.121.19.176</v>
      </c>
      <c r="AF2238" s="42" t="str">
        <f t="shared" si="587"/>
        <v>10.121.19.172</v>
      </c>
      <c r="AG2238" s="7" t="str">
        <f t="shared" si="588"/>
        <v>Dheeraj Sadan BTS</v>
      </c>
      <c r="AH2238" s="7" t="str">
        <f t="shared" si="589"/>
        <v>RATANPURI BTS</v>
      </c>
      <c r="AI2238" s="7" t="str">
        <f t="shared" si="590"/>
        <v>S1P5</v>
      </c>
      <c r="AJ2238" s="7" t="str">
        <f t="shared" si="591"/>
        <v>S1P5</v>
      </c>
      <c r="AK2238" s="7" t="str">
        <f>IFERROR(VLOOKUP(Z2238,'PASTE-DL-ALARMS'!$Q$10:$W$2200,7,FALSE),"")</f>
        <v/>
      </c>
      <c r="AL2238" s="55" t="str">
        <f>IFERROR(VLOOKUP(Z2238,'PASTE-DL-ALARMS'!$Q$10:$W$2200,3,FALSE),"")</f>
        <v/>
      </c>
      <c r="AM2238" s="7" t="str">
        <f t="shared" si="592"/>
        <v>10.121.19.176_Dheeraj Sadan BTS_S1P5</v>
      </c>
      <c r="AN2238" s="55" t="str">
        <f t="shared" si="593"/>
        <v>10.121.19.172_RATANPURI BTS_S1P5</v>
      </c>
      <c r="AO2238" s="72" t="e">
        <f t="shared" ca="1" si="594"/>
        <v>#VALUE!</v>
      </c>
      <c r="AP2238" s="7" t="str">
        <f>IFERROR(VLOOKUP(Z2238,'PASTE-DL-ALARMS'!$Q$10:$Z$2800,8,FALSE),"")</f>
        <v/>
      </c>
    </row>
    <row r="2239" spans="1:42" x14ac:dyDescent="0.25">
      <c r="A2239" s="20"/>
      <c r="B2239" s="20"/>
      <c r="C2239" s="20" t="str">
        <f>IF(D2239="Critical",MAX($C$8:C2238)+1,"")</f>
        <v/>
      </c>
      <c r="D2239" s="20" t="str">
        <f t="shared" si="578"/>
        <v>-</v>
      </c>
      <c r="E2239" s="20" t="str">
        <f>VLOOKUP('PASTE-DOWN-DL'!F2239,'SSA-CODE'!$D$4:$E$56,2,FALSE)</f>
        <v>HMR</v>
      </c>
      <c r="F2239" s="48" t="str">
        <f t="shared" si="579"/>
        <v>SSA HMR</v>
      </c>
      <c r="G2239" s="48" t="str">
        <f t="shared" si="580"/>
        <v xml:space="preserve">	SSA HMR</v>
      </c>
      <c r="H2239" s="20">
        <v>2230</v>
      </c>
      <c r="I2239" t="s">
        <v>18739</v>
      </c>
      <c r="J2239" t="s">
        <v>6260</v>
      </c>
      <c r="K2239" t="s">
        <v>6275</v>
      </c>
      <c r="L2239" t="s">
        <v>6262</v>
      </c>
      <c r="M2239" t="s">
        <v>6263</v>
      </c>
      <c r="N2239" t="s">
        <v>18740</v>
      </c>
      <c r="O2239" t="s">
        <v>18741</v>
      </c>
      <c r="P2239" t="s">
        <v>6266</v>
      </c>
      <c r="Q2239" t="s">
        <v>7364</v>
      </c>
      <c r="R2239" t="s">
        <v>6279</v>
      </c>
      <c r="S2239" t="s">
        <v>18742</v>
      </c>
      <c r="T2239" t="s">
        <v>6371</v>
      </c>
      <c r="U2239" t="s">
        <v>7116</v>
      </c>
      <c r="V2239" t="s">
        <v>6271</v>
      </c>
      <c r="W2239" t="s">
        <v>18743</v>
      </c>
      <c r="X2239" t="s">
        <v>18744</v>
      </c>
      <c r="Y2239" t="s">
        <v>6269</v>
      </c>
      <c r="Z2239" s="48" t="str">
        <f t="shared" si="581"/>
        <v>SSA HMR-10.121.25.177-HARSOL_1/5-10.121.97.70-TALOD_3/4</v>
      </c>
      <c r="AA2239" s="48">
        <f t="shared" si="582"/>
        <v>15</v>
      </c>
      <c r="AB2239" s="48">
        <f t="shared" si="583"/>
        <v>26</v>
      </c>
      <c r="AC2239" s="48">
        <f t="shared" si="584"/>
        <v>14</v>
      </c>
      <c r="AD2239" s="48">
        <f t="shared" si="585"/>
        <v>20</v>
      </c>
      <c r="AE2239" s="48" t="str">
        <f t="shared" si="586"/>
        <v>10.121.25.177</v>
      </c>
      <c r="AF2239" s="42" t="str">
        <f t="shared" si="587"/>
        <v>10.121.97.70</v>
      </c>
      <c r="AG2239" s="7" t="str">
        <f t="shared" si="588"/>
        <v>HARSOL-BTS</v>
      </c>
      <c r="AH2239" s="7" t="str">
        <f t="shared" si="589"/>
        <v>TALOD</v>
      </c>
      <c r="AI2239" s="7" t="str">
        <f t="shared" si="590"/>
        <v>S1P5</v>
      </c>
      <c r="AJ2239" s="7" t="str">
        <f t="shared" si="591"/>
        <v>S3P4</v>
      </c>
      <c r="AK2239" s="7" t="str">
        <f>IFERROR(VLOOKUP(Z2239,'PASTE-DL-ALARMS'!$Q$10:$W$2200,7,FALSE),"")</f>
        <v/>
      </c>
      <c r="AL2239" s="55" t="str">
        <f>IFERROR(VLOOKUP(Z2239,'PASTE-DL-ALARMS'!$Q$10:$W$2200,3,FALSE),"")</f>
        <v/>
      </c>
      <c r="AM2239" s="7" t="str">
        <f t="shared" si="592"/>
        <v>10.121.25.177_HARSOL-BTS_S1P5</v>
      </c>
      <c r="AN2239" s="55" t="str">
        <f t="shared" si="593"/>
        <v>10.121.97.70_TALOD_S3P4</v>
      </c>
      <c r="AO2239" s="72" t="e">
        <f t="shared" ca="1" si="594"/>
        <v>#VALUE!</v>
      </c>
      <c r="AP2239" s="7" t="str">
        <f>IFERROR(VLOOKUP(Z2239,'PASTE-DL-ALARMS'!$Q$10:$Z$2800,8,FALSE),"")</f>
        <v/>
      </c>
    </row>
    <row r="2240" spans="1:42" x14ac:dyDescent="0.25">
      <c r="A2240" s="20"/>
      <c r="B2240" s="20"/>
      <c r="C2240" s="20" t="str">
        <f>IF(D2240="Critical",MAX($C$8:C2239)+1,"")</f>
        <v/>
      </c>
      <c r="D2240" s="20" t="str">
        <f t="shared" si="578"/>
        <v>-</v>
      </c>
      <c r="E2240" s="20" t="str">
        <f>VLOOKUP('PASTE-DOWN-DL'!F2240,'SSA-CODE'!$D$4:$E$56,2,FALSE)</f>
        <v>AMR</v>
      </c>
      <c r="F2240" s="48" t="str">
        <f t="shared" si="579"/>
        <v>SSA AMR</v>
      </c>
      <c r="G2240" s="48" t="str">
        <f t="shared" si="580"/>
        <v xml:space="preserve">	SSA AMR</v>
      </c>
      <c r="H2240" s="20">
        <v>2231</v>
      </c>
      <c r="I2240" t="s">
        <v>18745</v>
      </c>
      <c r="J2240" t="s">
        <v>6260</v>
      </c>
      <c r="K2240" t="s">
        <v>6261</v>
      </c>
      <c r="L2240" t="s">
        <v>6262</v>
      </c>
      <c r="M2240" t="s">
        <v>6263</v>
      </c>
      <c r="N2240" t="s">
        <v>18746</v>
      </c>
      <c r="O2240" t="s">
        <v>18747</v>
      </c>
      <c r="P2240" t="s">
        <v>6266</v>
      </c>
      <c r="Q2240" t="s">
        <v>7032</v>
      </c>
      <c r="R2240" t="s">
        <v>6826</v>
      </c>
      <c r="S2240" t="s">
        <v>6269</v>
      </c>
      <c r="T2240" t="s">
        <v>6270</v>
      </c>
      <c r="U2240" t="s">
        <v>6269</v>
      </c>
      <c r="V2240" t="s">
        <v>6271</v>
      </c>
      <c r="W2240" t="s">
        <v>18748</v>
      </c>
      <c r="X2240" t="s">
        <v>18749</v>
      </c>
      <c r="Y2240" t="s">
        <v>6269</v>
      </c>
      <c r="Z2240" s="48" t="str">
        <f t="shared" si="581"/>
        <v>SSA AMR-10.121.96.4-RAJULA_B2_S4P1-10.121.96.5-KHAMBHA_B2_PH3_S3P1</v>
      </c>
      <c r="AA2240" s="48">
        <f t="shared" si="582"/>
        <v>13</v>
      </c>
      <c r="AB2240" s="48">
        <f t="shared" si="583"/>
        <v>20</v>
      </c>
      <c r="AC2240" s="48">
        <f t="shared" si="584"/>
        <v>13</v>
      </c>
      <c r="AD2240" s="48">
        <f t="shared" si="585"/>
        <v>21</v>
      </c>
      <c r="AE2240" s="48" t="str">
        <f t="shared" si="586"/>
        <v>10.121.96.4</v>
      </c>
      <c r="AF2240" s="42" t="str">
        <f t="shared" si="587"/>
        <v>10.121.96.5</v>
      </c>
      <c r="AG2240" s="7" t="str">
        <f t="shared" si="588"/>
        <v>RAJULA</v>
      </c>
      <c r="AH2240" s="7" t="str">
        <f t="shared" si="589"/>
        <v>KHAMBHA</v>
      </c>
      <c r="AI2240" s="7" t="str">
        <f t="shared" si="590"/>
        <v>S4P1</v>
      </c>
      <c r="AJ2240" s="7" t="str">
        <f t="shared" si="591"/>
        <v>S3P1</v>
      </c>
      <c r="AK2240" s="7" t="str">
        <f>IFERROR(VLOOKUP(Z2240,'PASTE-DL-ALARMS'!$Q$10:$W$2200,7,FALSE),"")</f>
        <v/>
      </c>
      <c r="AL2240" s="55" t="str">
        <f>IFERROR(VLOOKUP(Z2240,'PASTE-DL-ALARMS'!$Q$10:$W$2200,3,FALSE),"")</f>
        <v/>
      </c>
      <c r="AM2240" s="7" t="str">
        <f t="shared" si="592"/>
        <v>10.121.96.4_RAJULA_S4P1</v>
      </c>
      <c r="AN2240" s="55" t="str">
        <f t="shared" si="593"/>
        <v>10.121.96.5_KHAMBHA_S3P1</v>
      </c>
      <c r="AO2240" s="72" t="e">
        <f t="shared" ca="1" si="594"/>
        <v>#VALUE!</v>
      </c>
      <c r="AP2240" s="7" t="str">
        <f>IFERROR(VLOOKUP(Z2240,'PASTE-DL-ALARMS'!$Q$10:$Z$2800,8,FALSE),"")</f>
        <v/>
      </c>
    </row>
    <row r="2241" spans="1:42" x14ac:dyDescent="0.25">
      <c r="A2241" s="20"/>
      <c r="B2241" s="20"/>
      <c r="C2241" s="20" t="str">
        <f>IF(D2241="Critical",MAX($C$8:C2240)+1,"")</f>
        <v/>
      </c>
      <c r="D2241" s="20" t="str">
        <f t="shared" si="578"/>
        <v>-</v>
      </c>
      <c r="E2241" s="20" t="str">
        <f>VLOOKUP('PASTE-DOWN-DL'!F2241,'SSA-CODE'!$D$4:$E$56,2,FALSE)</f>
        <v>BCH</v>
      </c>
      <c r="F2241" s="48" t="str">
        <f t="shared" si="579"/>
        <v>SSA BCH</v>
      </c>
      <c r="G2241" s="48" t="str">
        <f t="shared" si="580"/>
        <v xml:space="preserve">	SSA BCH</v>
      </c>
      <c r="H2241" s="20">
        <v>2232</v>
      </c>
      <c r="I2241" t="s">
        <v>18750</v>
      </c>
      <c r="J2241" t="s">
        <v>6466</v>
      </c>
      <c r="K2241" t="s">
        <v>6275</v>
      </c>
      <c r="L2241" t="s">
        <v>6262</v>
      </c>
      <c r="M2241" t="s">
        <v>6263</v>
      </c>
      <c r="N2241" t="s">
        <v>18751</v>
      </c>
      <c r="O2241" t="s">
        <v>18752</v>
      </c>
      <c r="P2241" t="s">
        <v>6266</v>
      </c>
      <c r="Q2241" t="s">
        <v>7266</v>
      </c>
      <c r="R2241" t="s">
        <v>6279</v>
      </c>
      <c r="S2241" t="s">
        <v>6269</v>
      </c>
      <c r="T2241" t="s">
        <v>6345</v>
      </c>
      <c r="U2241" t="s">
        <v>6269</v>
      </c>
      <c r="V2241" t="s">
        <v>6271</v>
      </c>
      <c r="W2241" t="s">
        <v>18753</v>
      </c>
      <c r="X2241" t="s">
        <v>18754</v>
      </c>
      <c r="Y2241" t="s">
        <v>6269</v>
      </c>
      <c r="Z2241" s="48" t="str">
        <f t="shared" si="581"/>
        <v>SSA BCH-10.121.24.193-Bharuch TE(GNE)_PH2-10.121.16.1-Bharuch City_WTR_PH1</v>
      </c>
      <c r="AA2241" s="48">
        <f t="shared" si="582"/>
        <v>15</v>
      </c>
      <c r="AB2241" s="48">
        <f t="shared" si="583"/>
        <v>31</v>
      </c>
      <c r="AC2241" s="48">
        <f t="shared" si="584"/>
        <v>13</v>
      </c>
      <c r="AD2241" s="48">
        <f t="shared" si="585"/>
        <v>26</v>
      </c>
      <c r="AE2241" s="48" t="str">
        <f t="shared" si="586"/>
        <v>10.121.24.193</v>
      </c>
      <c r="AF2241" s="42" t="str">
        <f t="shared" si="587"/>
        <v>10.121.16.1</v>
      </c>
      <c r="AG2241" s="7" t="str">
        <f t="shared" si="588"/>
        <v>Bharuch TE(GNE)</v>
      </c>
      <c r="AH2241" s="7" t="str">
        <f t="shared" si="589"/>
        <v>Bharuch City</v>
      </c>
      <c r="AI2241" s="7" t="str">
        <f t="shared" si="590"/>
        <v>S6P9</v>
      </c>
      <c r="AJ2241" s="7" t="str">
        <f t="shared" si="591"/>
        <v>S6P9</v>
      </c>
      <c r="AK2241" s="7" t="str">
        <f>IFERROR(VLOOKUP(Z2241,'PASTE-DL-ALARMS'!$Q$10:$W$2200,7,FALSE),"")</f>
        <v/>
      </c>
      <c r="AL2241" s="55" t="str">
        <f>IFERROR(VLOOKUP(Z2241,'PASTE-DL-ALARMS'!$Q$10:$W$2200,3,FALSE),"")</f>
        <v/>
      </c>
      <c r="AM2241" s="7" t="str">
        <f t="shared" si="592"/>
        <v>10.121.24.193_Bharuch TE(GNE)_S6P9</v>
      </c>
      <c r="AN2241" s="55" t="str">
        <f t="shared" si="593"/>
        <v>10.121.16.1_Bharuch City_S6P9</v>
      </c>
      <c r="AO2241" s="72" t="e">
        <f t="shared" ca="1" si="594"/>
        <v>#VALUE!</v>
      </c>
      <c r="AP2241" s="7" t="str">
        <f>IFERROR(VLOOKUP(Z2241,'PASTE-DL-ALARMS'!$Q$10:$Z$2800,8,FALSE),"")</f>
        <v/>
      </c>
    </row>
    <row r="2242" spans="1:42" x14ac:dyDescent="0.25">
      <c r="A2242" s="20"/>
      <c r="B2242" s="20"/>
      <c r="C2242" s="20" t="str">
        <f>IF(D2242="Critical",MAX($C$8:C2241)+1,"")</f>
        <v/>
      </c>
      <c r="D2242" s="20" t="str">
        <f t="shared" si="578"/>
        <v>-</v>
      </c>
      <c r="E2242" s="20" t="str">
        <f>VLOOKUP('PASTE-DOWN-DL'!F2242,'SSA-CODE'!$D$4:$E$56,2,FALSE)</f>
        <v>WTR AM</v>
      </c>
      <c r="F2242" s="48" t="str">
        <f t="shared" si="579"/>
        <v>WTR AM</v>
      </c>
      <c r="G2242" s="48" t="str">
        <f t="shared" si="580"/>
        <v xml:space="preserve">	WTR AM</v>
      </c>
      <c r="H2242" s="20">
        <v>2233</v>
      </c>
      <c r="I2242" t="s">
        <v>18755</v>
      </c>
      <c r="J2242" t="s">
        <v>6260</v>
      </c>
      <c r="K2242" t="s">
        <v>6261</v>
      </c>
      <c r="L2242" t="s">
        <v>6262</v>
      </c>
      <c r="M2242" t="s">
        <v>6263</v>
      </c>
      <c r="N2242" t="s">
        <v>18756</v>
      </c>
      <c r="O2242" t="s">
        <v>18757</v>
      </c>
      <c r="P2242" t="s">
        <v>6266</v>
      </c>
      <c r="Q2242" t="s">
        <v>7559</v>
      </c>
      <c r="R2242" t="s">
        <v>7266</v>
      </c>
      <c r="S2242" t="s">
        <v>6269</v>
      </c>
      <c r="T2242" t="s">
        <v>6602</v>
      </c>
      <c r="U2242" t="s">
        <v>6269</v>
      </c>
      <c r="V2242" t="s">
        <v>6271</v>
      </c>
      <c r="W2242" t="s">
        <v>18758</v>
      </c>
      <c r="X2242" t="s">
        <v>18759</v>
      </c>
      <c r="Y2242" t="s">
        <v>6269</v>
      </c>
      <c r="Z2242" s="48" t="str">
        <f t="shared" si="581"/>
        <v>WTR AM-10.121.16.130-TN705B_KHEDA_B1\S3P1-10.121.16.131-TN705B_MEMDABAD_B1\S4P1</v>
      </c>
      <c r="AA2242" s="48">
        <f t="shared" si="582"/>
        <v>15</v>
      </c>
      <c r="AB2242" s="48">
        <f t="shared" si="583"/>
        <v>21</v>
      </c>
      <c r="AC2242" s="48">
        <f t="shared" si="584"/>
        <v>15</v>
      </c>
      <c r="AD2242" s="48">
        <f t="shared" si="585"/>
        <v>24</v>
      </c>
      <c r="AE2242" s="48" t="str">
        <f t="shared" si="586"/>
        <v>10.121.16.130</v>
      </c>
      <c r="AF2242" s="42" t="str">
        <f t="shared" si="587"/>
        <v>10.121.16.131</v>
      </c>
      <c r="AG2242" s="7" t="str">
        <f t="shared" si="588"/>
        <v>Kheda</v>
      </c>
      <c r="AH2242" s="7" t="str">
        <f t="shared" si="589"/>
        <v>Memdabad</v>
      </c>
      <c r="AI2242" s="7" t="str">
        <f t="shared" si="590"/>
        <v>S3P1</v>
      </c>
      <c r="AJ2242" s="7" t="str">
        <f t="shared" si="591"/>
        <v>S4P1</v>
      </c>
      <c r="AK2242" s="7" t="str">
        <f>IFERROR(VLOOKUP(Z2242,'PASTE-DL-ALARMS'!$Q$10:$W$2200,7,FALSE),"")</f>
        <v/>
      </c>
      <c r="AL2242" s="55" t="str">
        <f>IFERROR(VLOOKUP(Z2242,'PASTE-DL-ALARMS'!$Q$10:$W$2200,3,FALSE),"")</f>
        <v/>
      </c>
      <c r="AM2242" s="7" t="str">
        <f t="shared" si="592"/>
        <v>10.121.16.130_Kheda_S3P1</v>
      </c>
      <c r="AN2242" s="55" t="str">
        <f t="shared" si="593"/>
        <v>10.121.16.131_Memdabad_S4P1</v>
      </c>
      <c r="AO2242" s="72" t="e">
        <f t="shared" ca="1" si="594"/>
        <v>#VALUE!</v>
      </c>
      <c r="AP2242" s="7" t="str">
        <f>IFERROR(VLOOKUP(Z2242,'PASTE-DL-ALARMS'!$Q$10:$Z$2800,8,FALSE),"")</f>
        <v/>
      </c>
    </row>
    <row r="2243" spans="1:42" x14ac:dyDescent="0.25">
      <c r="A2243" s="20"/>
      <c r="B2243" s="20"/>
      <c r="C2243" s="20" t="str">
        <f>IF(D2243="Critical",MAX($C$8:C2242)+1,"")</f>
        <v/>
      </c>
      <c r="D2243" s="20" t="str">
        <f t="shared" si="578"/>
        <v>-</v>
      </c>
      <c r="E2243" s="20" t="str">
        <f>VLOOKUP('PASTE-DOWN-DL'!F2243,'SSA-CODE'!$D$4:$E$56,2,FALSE)</f>
        <v>AHD</v>
      </c>
      <c r="F2243" s="48" t="str">
        <f t="shared" si="579"/>
        <v>SSA AM</v>
      </c>
      <c r="G2243" s="48" t="str">
        <f t="shared" si="580"/>
        <v xml:space="preserve">	SSA AM</v>
      </c>
      <c r="H2243" s="20">
        <v>2234</v>
      </c>
      <c r="I2243" t="s">
        <v>18760</v>
      </c>
      <c r="J2243" t="s">
        <v>6466</v>
      </c>
      <c r="K2243" t="s">
        <v>6275</v>
      </c>
      <c r="L2243" t="s">
        <v>6262</v>
      </c>
      <c r="M2243" t="s">
        <v>6263</v>
      </c>
      <c r="N2243" t="s">
        <v>18761</v>
      </c>
      <c r="O2243" t="s">
        <v>18762</v>
      </c>
      <c r="P2243" t="s">
        <v>6266</v>
      </c>
      <c r="Q2243" t="s">
        <v>6423</v>
      </c>
      <c r="R2243" t="s">
        <v>6279</v>
      </c>
      <c r="S2243" t="s">
        <v>18763</v>
      </c>
      <c r="T2243" t="s">
        <v>6287</v>
      </c>
      <c r="U2243" t="s">
        <v>18763</v>
      </c>
      <c r="V2243" t="s">
        <v>6271</v>
      </c>
      <c r="W2243" t="s">
        <v>18764</v>
      </c>
      <c r="X2243" t="s">
        <v>18765</v>
      </c>
      <c r="Y2243" t="s">
        <v>6269</v>
      </c>
      <c r="Z2243" s="48" t="str">
        <f t="shared" si="581"/>
        <v>SSA AM-10.121.18.111-AMC_Danapeeth_A1\S2P4-10.121.18.87-Bhadra_B2\S5P9</v>
      </c>
      <c r="AA2243" s="48">
        <f t="shared" si="582"/>
        <v>15</v>
      </c>
      <c r="AB2243" s="48">
        <f t="shared" si="583"/>
        <v>33</v>
      </c>
      <c r="AC2243" s="48">
        <f t="shared" si="584"/>
        <v>14</v>
      </c>
      <c r="AD2243" s="48">
        <f t="shared" si="585"/>
        <v>23</v>
      </c>
      <c r="AE2243" s="48" t="str">
        <f t="shared" si="586"/>
        <v>10.121.18.111</v>
      </c>
      <c r="AF2243" s="42" t="str">
        <f t="shared" si="587"/>
        <v>10.121.18.87</v>
      </c>
      <c r="AG2243" s="7" t="str">
        <f t="shared" si="588"/>
        <v>AMC DANAPEETH-BTS</v>
      </c>
      <c r="AH2243" s="7" t="str">
        <f t="shared" si="589"/>
        <v>BHADRA 3</v>
      </c>
      <c r="AI2243" s="7" t="str">
        <f t="shared" si="590"/>
        <v>S2P4</v>
      </c>
      <c r="AJ2243" s="7" t="str">
        <f t="shared" si="591"/>
        <v>S5P9</v>
      </c>
      <c r="AK2243" s="7" t="str">
        <f>IFERROR(VLOOKUP(Z2243,'PASTE-DL-ALARMS'!$Q$10:$W$2200,7,FALSE),"")</f>
        <v/>
      </c>
      <c r="AL2243" s="55" t="str">
        <f>IFERROR(VLOOKUP(Z2243,'PASTE-DL-ALARMS'!$Q$10:$W$2200,3,FALSE),"")</f>
        <v/>
      </c>
      <c r="AM2243" s="7" t="str">
        <f t="shared" si="592"/>
        <v>10.121.18.111_AMC DANAPEETH-BTS_S2P4</v>
      </c>
      <c r="AN2243" s="55" t="str">
        <f t="shared" si="593"/>
        <v>10.121.18.87_BHADRA 3_S5P9</v>
      </c>
      <c r="AO2243" s="72" t="e">
        <f t="shared" ca="1" si="594"/>
        <v>#VALUE!</v>
      </c>
      <c r="AP2243" s="7" t="str">
        <f>IFERROR(VLOOKUP(Z2243,'PASTE-DL-ALARMS'!$Q$10:$Z$2800,8,FALSE),"")</f>
        <v/>
      </c>
    </row>
    <row r="2244" spans="1:42" x14ac:dyDescent="0.25">
      <c r="A2244" s="20"/>
      <c r="B2244" s="20"/>
      <c r="C2244" s="20" t="str">
        <f>IF(D2244="Critical",MAX($C$8:C2243)+1,"")</f>
        <v/>
      </c>
      <c r="D2244" s="20" t="str">
        <f t="shared" si="578"/>
        <v>-</v>
      </c>
      <c r="E2244" s="20" t="str">
        <f>VLOOKUP('PASTE-DOWN-DL'!F2244,'SSA-CODE'!$D$4:$E$56,2,FALSE)</f>
        <v>WTR AM</v>
      </c>
      <c r="F2244" s="48" t="str">
        <f t="shared" si="579"/>
        <v>WTR AM</v>
      </c>
      <c r="G2244" s="48" t="str">
        <f t="shared" si="580"/>
        <v xml:space="preserve">	WTR AM</v>
      </c>
      <c r="H2244" s="20">
        <v>2235</v>
      </c>
      <c r="I2244" t="s">
        <v>18766</v>
      </c>
      <c r="J2244" t="s">
        <v>6260</v>
      </c>
      <c r="K2244" t="s">
        <v>6261</v>
      </c>
      <c r="L2244" t="s">
        <v>6262</v>
      </c>
      <c r="M2244" t="s">
        <v>6263</v>
      </c>
      <c r="N2244" t="s">
        <v>18767</v>
      </c>
      <c r="O2244" t="s">
        <v>18768</v>
      </c>
      <c r="P2244" t="s">
        <v>6266</v>
      </c>
      <c r="Q2244" t="s">
        <v>7127</v>
      </c>
      <c r="R2244" t="s">
        <v>6446</v>
      </c>
      <c r="S2244" t="s">
        <v>6269</v>
      </c>
      <c r="T2244" t="s">
        <v>6602</v>
      </c>
      <c r="U2244" t="s">
        <v>6269</v>
      </c>
      <c r="V2244" t="s">
        <v>6271</v>
      </c>
      <c r="W2244" t="s">
        <v>18769</v>
      </c>
      <c r="X2244" t="s">
        <v>18770</v>
      </c>
      <c r="Y2244" t="s">
        <v>6269</v>
      </c>
      <c r="Z2244" s="48" t="str">
        <f t="shared" si="581"/>
        <v>WTR AM-10.121.16.230-TN725B_ANAND_B2\S3P1-10.121.16.226-TN725B_Baroda City_B2\S4P1</v>
      </c>
      <c r="AA2244" s="48">
        <f t="shared" si="582"/>
        <v>15</v>
      </c>
      <c r="AB2244" s="48">
        <f t="shared" si="583"/>
        <v>22</v>
      </c>
      <c r="AC2244" s="48">
        <f t="shared" si="584"/>
        <v>15</v>
      </c>
      <c r="AD2244" s="48">
        <f t="shared" si="585"/>
        <v>33</v>
      </c>
      <c r="AE2244" s="48" t="str">
        <f t="shared" si="586"/>
        <v>10.121.16.230</v>
      </c>
      <c r="AF2244" s="42" t="str">
        <f t="shared" si="587"/>
        <v>10.121.16.226</v>
      </c>
      <c r="AG2244" s="7" t="str">
        <f t="shared" si="588"/>
        <v>Anand1</v>
      </c>
      <c r="AH2244" s="7" t="str">
        <f t="shared" si="589"/>
        <v>BARODA CITY 3 GNE</v>
      </c>
      <c r="AI2244" s="7" t="str">
        <f t="shared" si="590"/>
        <v>S3P1</v>
      </c>
      <c r="AJ2244" s="7" t="str">
        <f t="shared" si="591"/>
        <v>S4P1</v>
      </c>
      <c r="AK2244" s="7" t="str">
        <f>IFERROR(VLOOKUP(Z2244,'PASTE-DL-ALARMS'!$Q$10:$W$2200,7,FALSE),"")</f>
        <v/>
      </c>
      <c r="AL2244" s="55" t="str">
        <f>IFERROR(VLOOKUP(Z2244,'PASTE-DL-ALARMS'!$Q$10:$W$2200,3,FALSE),"")</f>
        <v/>
      </c>
      <c r="AM2244" s="7" t="str">
        <f t="shared" si="592"/>
        <v>10.121.16.230_Anand1_S3P1</v>
      </c>
      <c r="AN2244" s="55" t="str">
        <f t="shared" si="593"/>
        <v>10.121.16.226_BARODA CITY 3 GNE_S4P1</v>
      </c>
      <c r="AO2244" s="72" t="e">
        <f t="shared" ca="1" si="594"/>
        <v>#VALUE!</v>
      </c>
      <c r="AP2244" s="7" t="str">
        <f>IFERROR(VLOOKUP(Z2244,'PASTE-DL-ALARMS'!$Q$10:$Z$2800,8,FALSE),"")</f>
        <v/>
      </c>
    </row>
    <row r="2245" spans="1:42" x14ac:dyDescent="0.25">
      <c r="A2245" s="20"/>
      <c r="B2245" s="20"/>
      <c r="C2245" s="20" t="str">
        <f>IF(D2245="Critical",MAX($C$8:C2244)+1,"")</f>
        <v/>
      </c>
      <c r="D2245" s="20" t="str">
        <f t="shared" si="578"/>
        <v>-</v>
      </c>
      <c r="E2245" s="20" t="str">
        <f>VLOOKUP('PASTE-DOWN-DL'!F2245,'SSA-CODE'!$D$4:$E$56,2,FALSE)</f>
        <v>WTR AM</v>
      </c>
      <c r="F2245" s="48" t="str">
        <f t="shared" si="579"/>
        <v>WTR AM</v>
      </c>
      <c r="G2245" s="48" t="str">
        <f t="shared" si="580"/>
        <v xml:space="preserve">	WTR AM</v>
      </c>
      <c r="H2245" s="20">
        <v>2236</v>
      </c>
      <c r="I2245" t="s">
        <v>18771</v>
      </c>
      <c r="J2245" t="s">
        <v>6466</v>
      </c>
      <c r="K2245" t="s">
        <v>6275</v>
      </c>
      <c r="L2245" t="s">
        <v>6262</v>
      </c>
      <c r="M2245" t="s">
        <v>6263</v>
      </c>
      <c r="N2245" t="s">
        <v>18772</v>
      </c>
      <c r="O2245" t="s">
        <v>18773</v>
      </c>
      <c r="P2245" t="s">
        <v>6266</v>
      </c>
      <c r="Q2245" t="s">
        <v>6267</v>
      </c>
      <c r="R2245" t="s">
        <v>6279</v>
      </c>
      <c r="S2245" t="s">
        <v>13670</v>
      </c>
      <c r="T2245" t="s">
        <v>6345</v>
      </c>
      <c r="U2245" t="s">
        <v>18774</v>
      </c>
      <c r="V2245" t="s">
        <v>6271</v>
      </c>
      <c r="W2245" t="s">
        <v>18775</v>
      </c>
      <c r="X2245" t="s">
        <v>18776</v>
      </c>
      <c r="Y2245" t="s">
        <v>6269</v>
      </c>
      <c r="Z2245" s="48" t="str">
        <f t="shared" si="581"/>
        <v>WTR AM-10.121.16.237-Thasara_B2_PH2_3/10-10.121.16.229-THASRA_B1_3/10</v>
      </c>
      <c r="AA2245" s="48">
        <f t="shared" si="582"/>
        <v>15</v>
      </c>
      <c r="AB2245" s="48">
        <f t="shared" si="583"/>
        <v>23</v>
      </c>
      <c r="AC2245" s="48">
        <f t="shared" si="584"/>
        <v>15</v>
      </c>
      <c r="AD2245" s="48">
        <f t="shared" si="585"/>
        <v>22</v>
      </c>
      <c r="AE2245" s="48" t="str">
        <f t="shared" si="586"/>
        <v>10.121.16.237</v>
      </c>
      <c r="AF2245" s="42" t="str">
        <f t="shared" si="587"/>
        <v>10.121.16.229</v>
      </c>
      <c r="AG2245" s="7" t="str">
        <f t="shared" si="588"/>
        <v>Thasara</v>
      </c>
      <c r="AH2245" s="7" t="str">
        <f t="shared" si="589"/>
        <v>THASRA</v>
      </c>
      <c r="AI2245" s="7" t="str">
        <f t="shared" si="590"/>
        <v>S3P10</v>
      </c>
      <c r="AJ2245" s="7" t="str">
        <f t="shared" si="591"/>
        <v>S3P10</v>
      </c>
      <c r="AK2245" s="7" t="str">
        <f>IFERROR(VLOOKUP(Z2245,'PASTE-DL-ALARMS'!$Q$10:$W$2200,7,FALSE),"")</f>
        <v/>
      </c>
      <c r="AL2245" s="55" t="str">
        <f>IFERROR(VLOOKUP(Z2245,'PASTE-DL-ALARMS'!$Q$10:$W$2200,3,FALSE),"")</f>
        <v/>
      </c>
      <c r="AM2245" s="7" t="str">
        <f t="shared" si="592"/>
        <v>10.121.16.237_Thasara_S3P10</v>
      </c>
      <c r="AN2245" s="55" t="str">
        <f t="shared" si="593"/>
        <v>10.121.16.229_THASRA_S3P10</v>
      </c>
      <c r="AO2245" s="72" t="e">
        <f t="shared" ca="1" si="594"/>
        <v>#VALUE!</v>
      </c>
      <c r="AP2245" s="7" t="str">
        <f>IFERROR(VLOOKUP(Z2245,'PASTE-DL-ALARMS'!$Q$10:$Z$2800,8,FALSE),"")</f>
        <v/>
      </c>
    </row>
    <row r="2246" spans="1:42" x14ac:dyDescent="0.25">
      <c r="A2246" s="20"/>
      <c r="B2246" s="20"/>
      <c r="C2246" s="20" t="str">
        <f>IF(D2246="Critical",MAX($C$8:C2245)+1,"")</f>
        <v/>
      </c>
      <c r="D2246" s="20" t="str">
        <f t="shared" si="578"/>
        <v>-</v>
      </c>
      <c r="E2246" s="20" t="str">
        <f>VLOOKUP('PASTE-DOWN-DL'!F2246,'SSA-CODE'!$D$4:$E$56,2,FALSE)</f>
        <v>JND</v>
      </c>
      <c r="F2246" s="48" t="str">
        <f t="shared" si="579"/>
        <v>SSA JND</v>
      </c>
      <c r="G2246" s="48" t="str">
        <f t="shared" si="580"/>
        <v xml:space="preserve">	SSA JND</v>
      </c>
      <c r="H2246" s="20">
        <v>2237</v>
      </c>
      <c r="I2246" t="s">
        <v>18777</v>
      </c>
      <c r="J2246" t="s">
        <v>6260</v>
      </c>
      <c r="K2246" t="s">
        <v>6261</v>
      </c>
      <c r="L2246" t="s">
        <v>6262</v>
      </c>
      <c r="M2246" t="s">
        <v>6263</v>
      </c>
      <c r="N2246" t="s">
        <v>18778</v>
      </c>
      <c r="O2246" t="s">
        <v>18779</v>
      </c>
      <c r="P2246" t="s">
        <v>6266</v>
      </c>
      <c r="Q2246" t="s">
        <v>6876</v>
      </c>
      <c r="R2246" t="s">
        <v>6461</v>
      </c>
      <c r="S2246" t="s">
        <v>18780</v>
      </c>
      <c r="T2246" t="s">
        <v>6500</v>
      </c>
      <c r="U2246" t="s">
        <v>7288</v>
      </c>
      <c r="V2246" t="s">
        <v>6271</v>
      </c>
      <c r="W2246" t="s">
        <v>18781</v>
      </c>
      <c r="X2246" t="s">
        <v>18782</v>
      </c>
      <c r="Y2246" t="s">
        <v>6269</v>
      </c>
      <c r="Z2246" s="48" t="str">
        <f t="shared" si="581"/>
        <v>SSA JND-10.121.97.214-DIU 2_S6P1-10.121.24.3-JOSHIPARA_S3P1</v>
      </c>
      <c r="AA2246" s="48">
        <f t="shared" si="582"/>
        <v>15</v>
      </c>
      <c r="AB2246" s="48">
        <f t="shared" si="583"/>
        <v>21</v>
      </c>
      <c r="AC2246" s="48">
        <f t="shared" si="584"/>
        <v>13</v>
      </c>
      <c r="AD2246" s="48">
        <f t="shared" si="585"/>
        <v>24</v>
      </c>
      <c r="AE2246" s="48" t="str">
        <f t="shared" si="586"/>
        <v>10.121.97.214</v>
      </c>
      <c r="AF2246" s="42" t="str">
        <f t="shared" si="587"/>
        <v>10.121.24.3</v>
      </c>
      <c r="AG2246" s="7" t="str">
        <f t="shared" si="588"/>
        <v>DIU 2</v>
      </c>
      <c r="AH2246" s="7" t="str">
        <f t="shared" si="589"/>
        <v>Bucharwada</v>
      </c>
      <c r="AI2246" s="7" t="str">
        <f t="shared" si="590"/>
        <v>S6P1</v>
      </c>
      <c r="AJ2246" s="7" t="str">
        <f t="shared" si="591"/>
        <v>S3P1</v>
      </c>
      <c r="AK2246" s="7" t="str">
        <f>IFERROR(VLOOKUP(Z2246,'PASTE-DL-ALARMS'!$Q$10:$W$2200,7,FALSE),"")</f>
        <v/>
      </c>
      <c r="AL2246" s="55" t="str">
        <f>IFERROR(VLOOKUP(Z2246,'PASTE-DL-ALARMS'!$Q$10:$W$2200,3,FALSE),"")</f>
        <v/>
      </c>
      <c r="AM2246" s="7" t="str">
        <f t="shared" si="592"/>
        <v>10.121.97.214_DIU 2_S6P1</v>
      </c>
      <c r="AN2246" s="55" t="str">
        <f t="shared" si="593"/>
        <v>10.121.24.3_Bucharwada_S3P1</v>
      </c>
      <c r="AO2246" s="72" t="e">
        <f t="shared" ca="1" si="594"/>
        <v>#VALUE!</v>
      </c>
      <c r="AP2246" s="7" t="str">
        <f>IFERROR(VLOOKUP(Z2246,'PASTE-DL-ALARMS'!$Q$10:$Z$2800,8,FALSE),"")</f>
        <v/>
      </c>
    </row>
    <row r="2247" spans="1:42" x14ac:dyDescent="0.25">
      <c r="A2247" s="20"/>
      <c r="B2247" s="20"/>
      <c r="C2247" s="20">
        <f>IF(D2247="Critical",MAX($C$8:C2246)+1,"")</f>
        <v>84</v>
      </c>
      <c r="D2247" s="20" t="str">
        <f t="shared" si="578"/>
        <v>Critical</v>
      </c>
      <c r="E2247" s="20" t="str">
        <f>VLOOKUP('PASTE-DOWN-DL'!F2247,'SSA-CODE'!$D$4:$E$56,2,FALSE)</f>
        <v>PLR</v>
      </c>
      <c r="F2247" s="48" t="str">
        <f t="shared" si="579"/>
        <v>SSA PNP</v>
      </c>
      <c r="G2247" s="48" t="str">
        <f t="shared" si="580"/>
        <v xml:space="preserve">	SSA PNP</v>
      </c>
      <c r="H2247" s="20">
        <v>2238</v>
      </c>
      <c r="I2247" t="s">
        <v>18783</v>
      </c>
      <c r="J2247" t="s">
        <v>6260</v>
      </c>
      <c r="K2247" t="s">
        <v>6275</v>
      </c>
      <c r="L2247" t="s">
        <v>6262</v>
      </c>
      <c r="M2247" t="s">
        <v>6263</v>
      </c>
      <c r="N2247" t="s">
        <v>18784</v>
      </c>
      <c r="O2247" t="s">
        <v>18785</v>
      </c>
      <c r="P2247" t="s">
        <v>6484</v>
      </c>
      <c r="Q2247" t="s">
        <v>6776</v>
      </c>
      <c r="R2247" t="s">
        <v>6279</v>
      </c>
      <c r="S2247" t="s">
        <v>18786</v>
      </c>
      <c r="T2247" t="s">
        <v>6345</v>
      </c>
      <c r="U2247" t="s">
        <v>7242</v>
      </c>
      <c r="V2247" t="s">
        <v>6271</v>
      </c>
      <c r="W2247" t="s">
        <v>18787</v>
      </c>
      <c r="X2247" t="s">
        <v>18788</v>
      </c>
      <c r="Y2247" t="s">
        <v>6269</v>
      </c>
      <c r="Z2247" s="48" t="str">
        <f t="shared" si="581"/>
        <v>SSA PNP-10.121.25.152-Sutharnesadi A1_2/5-10.121.25.153-Madka A1_1/5</v>
      </c>
      <c r="AA2247" s="48">
        <f t="shared" si="582"/>
        <v>15</v>
      </c>
      <c r="AB2247" s="48">
        <f t="shared" si="583"/>
        <v>21</v>
      </c>
      <c r="AC2247" s="48">
        <f t="shared" si="584"/>
        <v>15</v>
      </c>
      <c r="AD2247" s="48">
        <f t="shared" si="585"/>
        <v>28</v>
      </c>
      <c r="AE2247" s="48" t="str">
        <f t="shared" si="586"/>
        <v>10.121.25.153</v>
      </c>
      <c r="AF2247" s="42" t="str">
        <f t="shared" si="587"/>
        <v>10.121.25.152</v>
      </c>
      <c r="AG2247" s="7" t="str">
        <f t="shared" si="588"/>
        <v>MADKA</v>
      </c>
      <c r="AH2247" s="7" t="str">
        <f t="shared" si="589"/>
        <v>Sutharnesadi</v>
      </c>
      <c r="AI2247" s="7" t="str">
        <f t="shared" si="590"/>
        <v>S1P5</v>
      </c>
      <c r="AJ2247" s="7" t="str">
        <f t="shared" si="591"/>
        <v>S2P5</v>
      </c>
      <c r="AK2247" s="7" t="str">
        <f>IFERROR(VLOOKUP(Z2247,'PASTE-DL-ALARMS'!$Q$10:$W$2200,7,FALSE),"")</f>
        <v>15-05-2026</v>
      </c>
      <c r="AL2247" s="55" t="str">
        <f>IFERROR(VLOOKUP(Z2247,'PASTE-DL-ALARMS'!$Q$10:$W$2200,3,FALSE),"")</f>
        <v>16:15:52</v>
      </c>
      <c r="AM2247" s="7" t="str">
        <f t="shared" si="592"/>
        <v>10.121.25.153_MADKA_S1P5</v>
      </c>
      <c r="AN2247" s="55" t="str">
        <f t="shared" si="593"/>
        <v>10.121.25.152_Sutharnesadi_S2P5</v>
      </c>
      <c r="AO2247" s="72">
        <f t="shared" ca="1" si="594"/>
        <v>0</v>
      </c>
      <c r="AP2247" s="7" t="str">
        <f>IFERROR(VLOOKUP(Z2247,'PASTE-DL-ALARMS'!$Q$10:$Z$2800,8,FALSE),"")</f>
        <v xml:space="preserve">	2026/05/15,16:15:52</v>
      </c>
    </row>
    <row r="2248" spans="1:42" x14ac:dyDescent="0.25">
      <c r="A2248" s="20"/>
      <c r="B2248" s="20"/>
      <c r="C2248" s="20" t="str">
        <f>IF(D2248="Critical",MAX($C$8:C2247)+1,"")</f>
        <v/>
      </c>
      <c r="D2248" s="20" t="str">
        <f t="shared" si="578"/>
        <v>-</v>
      </c>
      <c r="E2248" s="20" t="str">
        <f>VLOOKUP('PASTE-DOWN-DL'!F2248,'SSA-CODE'!$D$4:$E$56,2,FALSE)</f>
        <v>WTR AM</v>
      </c>
      <c r="F2248" s="48" t="str">
        <f t="shared" si="579"/>
        <v>WTR AM</v>
      </c>
      <c r="G2248" s="48" t="str">
        <f t="shared" si="580"/>
        <v xml:space="preserve">	WTR AM</v>
      </c>
      <c r="H2248" s="20">
        <v>2239</v>
      </c>
      <c r="I2248" t="s">
        <v>18789</v>
      </c>
      <c r="J2248" t="s">
        <v>6466</v>
      </c>
      <c r="K2248" t="s">
        <v>6275</v>
      </c>
      <c r="L2248" t="s">
        <v>6262</v>
      </c>
      <c r="M2248" t="s">
        <v>6263</v>
      </c>
      <c r="N2248" t="s">
        <v>18790</v>
      </c>
      <c r="O2248" t="s">
        <v>18791</v>
      </c>
      <c r="P2248" t="s">
        <v>6266</v>
      </c>
      <c r="Q2248" t="s">
        <v>6285</v>
      </c>
      <c r="R2248" t="s">
        <v>6279</v>
      </c>
      <c r="S2248" t="s">
        <v>17919</v>
      </c>
      <c r="T2248" t="s">
        <v>6770</v>
      </c>
      <c r="U2248" t="s">
        <v>17920</v>
      </c>
      <c r="V2248" t="s">
        <v>6271</v>
      </c>
      <c r="W2248" t="s">
        <v>18792</v>
      </c>
      <c r="X2248" t="s">
        <v>18793</v>
      </c>
      <c r="Y2248" t="s">
        <v>6269</v>
      </c>
      <c r="Z2248" s="48" t="str">
        <f t="shared" si="581"/>
        <v>WTR AM-10.121.68.65-VALASAD OLD-10.121.16.69-VALASAD</v>
      </c>
      <c r="AA2248" s="48">
        <f t="shared" si="582"/>
        <v>14</v>
      </c>
      <c r="AB2248" s="48">
        <f t="shared" si="583"/>
        <v>30</v>
      </c>
      <c r="AC2248" s="48">
        <f t="shared" si="584"/>
        <v>14</v>
      </c>
      <c r="AD2248" s="48">
        <f t="shared" si="585"/>
        <v>21</v>
      </c>
      <c r="AE2248" s="48" t="str">
        <f t="shared" si="586"/>
        <v>10.121.68.65</v>
      </c>
      <c r="AF2248" s="42" t="str">
        <f t="shared" si="587"/>
        <v>10.121.16.69</v>
      </c>
      <c r="AG2248" s="7" t="str">
        <f t="shared" si="588"/>
        <v>VALSAD-OLD(GNE)</v>
      </c>
      <c r="AH2248" s="7" t="str">
        <f t="shared" si="589"/>
        <v>Valsad</v>
      </c>
      <c r="AI2248" s="7" t="str">
        <f t="shared" si="590"/>
        <v>S3P11</v>
      </c>
      <c r="AJ2248" s="7" t="str">
        <f t="shared" si="591"/>
        <v>S4P9</v>
      </c>
      <c r="AK2248" s="7" t="str">
        <f>IFERROR(VLOOKUP(Z2248,'PASTE-DL-ALARMS'!$Q$10:$W$2200,7,FALSE),"")</f>
        <v/>
      </c>
      <c r="AL2248" s="55" t="str">
        <f>IFERROR(VLOOKUP(Z2248,'PASTE-DL-ALARMS'!$Q$10:$W$2200,3,FALSE),"")</f>
        <v/>
      </c>
      <c r="AM2248" s="7" t="str">
        <f t="shared" si="592"/>
        <v>10.121.68.65_VALSAD-OLD(GNE)_S3P11</v>
      </c>
      <c r="AN2248" s="55" t="str">
        <f t="shared" si="593"/>
        <v>10.121.16.69_Valsad_S4P9</v>
      </c>
      <c r="AO2248" s="72" t="e">
        <f t="shared" ca="1" si="594"/>
        <v>#VALUE!</v>
      </c>
      <c r="AP2248" s="7" t="str">
        <f>IFERROR(VLOOKUP(Z2248,'PASTE-DL-ALARMS'!$Q$10:$Z$2800,8,FALSE),"")</f>
        <v/>
      </c>
    </row>
    <row r="2249" spans="1:42" x14ac:dyDescent="0.25">
      <c r="A2249" s="20"/>
      <c r="B2249" s="20"/>
      <c r="C2249" s="20">
        <f>IF(D2249="Critical",MAX($C$8:C2248)+1,"")</f>
        <v>85</v>
      </c>
      <c r="D2249" s="20" t="str">
        <f t="shared" si="578"/>
        <v>Critical</v>
      </c>
      <c r="E2249" s="20" t="str">
        <f>VLOOKUP('PASTE-DOWN-DL'!F2249,'SSA-CODE'!$D$4:$E$56,2,FALSE)</f>
        <v>RJT</v>
      </c>
      <c r="F2249" s="48" t="str">
        <f t="shared" si="579"/>
        <v>SSA RJ</v>
      </c>
      <c r="G2249" s="48" t="str">
        <f t="shared" si="580"/>
        <v xml:space="preserve">	SSA RJ</v>
      </c>
      <c r="H2249" s="20">
        <v>2240</v>
      </c>
      <c r="I2249" t="s">
        <v>18794</v>
      </c>
      <c r="J2249" t="s">
        <v>6260</v>
      </c>
      <c r="K2249" t="s">
        <v>6275</v>
      </c>
      <c r="L2249" t="s">
        <v>6262</v>
      </c>
      <c r="M2249" t="s">
        <v>6263</v>
      </c>
      <c r="N2249" t="s">
        <v>18795</v>
      </c>
      <c r="O2249" t="s">
        <v>18796</v>
      </c>
      <c r="P2249" t="s">
        <v>6484</v>
      </c>
      <c r="Q2249" t="s">
        <v>6546</v>
      </c>
      <c r="R2249" t="s">
        <v>6279</v>
      </c>
      <c r="S2249" t="s">
        <v>6269</v>
      </c>
      <c r="T2249" t="s">
        <v>6321</v>
      </c>
      <c r="U2249" t="s">
        <v>6269</v>
      </c>
      <c r="V2249" t="s">
        <v>6271</v>
      </c>
      <c r="W2249" t="s">
        <v>18797</v>
      </c>
      <c r="X2249" t="s">
        <v>18798</v>
      </c>
      <c r="Y2249" t="s">
        <v>6269</v>
      </c>
      <c r="Z2249" s="48" t="str">
        <f t="shared" si="581"/>
        <v>SSA RJ-10.121.17.19-Bhunava A1_1/5-10.121.17.43-Ribda B1_4/2</v>
      </c>
      <c r="AA2249" s="48">
        <f t="shared" si="582"/>
        <v>14</v>
      </c>
      <c r="AB2249" s="48">
        <f t="shared" si="583"/>
        <v>22</v>
      </c>
      <c r="AC2249" s="48">
        <f t="shared" si="584"/>
        <v>14</v>
      </c>
      <c r="AD2249" s="48">
        <f t="shared" si="585"/>
        <v>20</v>
      </c>
      <c r="AE2249" s="48" t="str">
        <f t="shared" si="586"/>
        <v>10.121.17.19</v>
      </c>
      <c r="AF2249" s="42" t="str">
        <f t="shared" si="587"/>
        <v>10.121.17.43</v>
      </c>
      <c r="AG2249" s="7" t="str">
        <f t="shared" si="588"/>
        <v>BHUNAVA</v>
      </c>
      <c r="AH2249" s="7" t="str">
        <f t="shared" si="589"/>
        <v>RIBDA</v>
      </c>
      <c r="AI2249" s="7" t="str">
        <f t="shared" si="590"/>
        <v>S1P5</v>
      </c>
      <c r="AJ2249" s="7" t="str">
        <f t="shared" si="591"/>
        <v>S4P2</v>
      </c>
      <c r="AK2249" s="7" t="str">
        <f>IFERROR(VLOOKUP(Z2249,'PASTE-DL-ALARMS'!$Q$10:$W$2200,7,FALSE),"")</f>
        <v>15-05-2026</v>
      </c>
      <c r="AL2249" s="55" t="str">
        <f>IFERROR(VLOOKUP(Z2249,'PASTE-DL-ALARMS'!$Q$10:$W$2200,3,FALSE),"")</f>
        <v>15:48:58</v>
      </c>
      <c r="AM2249" s="7" t="str">
        <f t="shared" si="592"/>
        <v>10.121.17.19_BHUNAVA_S1P5</v>
      </c>
      <c r="AN2249" s="55" t="str">
        <f t="shared" si="593"/>
        <v>10.121.17.43_RIBDA_S4P2</v>
      </c>
      <c r="AO2249" s="72">
        <f t="shared" ca="1" si="594"/>
        <v>0</v>
      </c>
      <c r="AP2249" s="7" t="str">
        <f>IFERROR(VLOOKUP(Z2249,'PASTE-DL-ALARMS'!$Q$10:$Z$2800,8,FALSE),"")</f>
        <v xml:space="preserve">	2026/05/15,15:48:58</v>
      </c>
    </row>
    <row r="2250" spans="1:42" x14ac:dyDescent="0.25">
      <c r="A2250" s="20"/>
      <c r="B2250" s="20"/>
      <c r="C2250" s="20" t="str">
        <f>IF(D2250="Critical",MAX($C$8:C2249)+1,"")</f>
        <v/>
      </c>
      <c r="D2250" s="20" t="str">
        <f t="shared" si="578"/>
        <v>-</v>
      </c>
      <c r="E2250" s="20" t="str">
        <f>VLOOKUP('PASTE-DOWN-DL'!F2250,'SSA-CODE'!$D$4:$E$56,2,FALSE)</f>
        <v>WTR AM</v>
      </c>
      <c r="F2250" s="48" t="str">
        <f t="shared" si="579"/>
        <v>WTR AM</v>
      </c>
      <c r="G2250" s="48" t="str">
        <f t="shared" si="580"/>
        <v xml:space="preserve">	WTR AM</v>
      </c>
      <c r="H2250" s="20">
        <v>2241</v>
      </c>
      <c r="I2250" t="s">
        <v>18799</v>
      </c>
      <c r="J2250" t="s">
        <v>6260</v>
      </c>
      <c r="K2250" t="s">
        <v>6261</v>
      </c>
      <c r="L2250" t="s">
        <v>6262</v>
      </c>
      <c r="M2250" t="s">
        <v>6263</v>
      </c>
      <c r="N2250" t="s">
        <v>18800</v>
      </c>
      <c r="O2250" t="s">
        <v>18801</v>
      </c>
      <c r="P2250" t="s">
        <v>6266</v>
      </c>
      <c r="Q2250" t="s">
        <v>8085</v>
      </c>
      <c r="R2250" t="s">
        <v>6439</v>
      </c>
      <c r="S2250" t="s">
        <v>6269</v>
      </c>
      <c r="T2250" t="s">
        <v>6602</v>
      </c>
      <c r="U2250" t="s">
        <v>6269</v>
      </c>
      <c r="V2250" t="s">
        <v>6271</v>
      </c>
      <c r="W2250" t="s">
        <v>18802</v>
      </c>
      <c r="X2250" t="s">
        <v>18803</v>
      </c>
      <c r="Y2250" t="s">
        <v>6269</v>
      </c>
      <c r="Z2250" s="48" t="str">
        <f t="shared" si="581"/>
        <v>WTR AM-10.121.15.129-TN725B_MAISANA_B2\S4P1-10.121.15.135-TN705B_KALOL_B1\S3P1</v>
      </c>
      <c r="AA2250" s="48">
        <f t="shared" si="582"/>
        <v>15</v>
      </c>
      <c r="AB2250" s="48">
        <f t="shared" si="583"/>
        <v>24</v>
      </c>
      <c r="AC2250" s="48">
        <f t="shared" si="584"/>
        <v>15</v>
      </c>
      <c r="AD2250" s="48">
        <f t="shared" si="585"/>
        <v>21</v>
      </c>
      <c r="AE2250" s="48" t="str">
        <f t="shared" si="586"/>
        <v>10.121.15.129</v>
      </c>
      <c r="AF2250" s="42" t="str">
        <f t="shared" si="587"/>
        <v>10.121.15.135</v>
      </c>
      <c r="AG2250" s="7" t="str">
        <f t="shared" si="588"/>
        <v>MEHSANA1</v>
      </c>
      <c r="AH2250" s="7" t="str">
        <f t="shared" si="589"/>
        <v>KALOL</v>
      </c>
      <c r="AI2250" s="7" t="str">
        <f t="shared" si="590"/>
        <v>S4P1</v>
      </c>
      <c r="AJ2250" s="7" t="str">
        <f t="shared" si="591"/>
        <v>S3P1</v>
      </c>
      <c r="AK2250" s="7" t="str">
        <f>IFERROR(VLOOKUP(Z2250,'PASTE-DL-ALARMS'!$Q$10:$W$2200,7,FALSE),"")</f>
        <v/>
      </c>
      <c r="AL2250" s="55" t="str">
        <f>IFERROR(VLOOKUP(Z2250,'PASTE-DL-ALARMS'!$Q$10:$W$2200,3,FALSE),"")</f>
        <v/>
      </c>
      <c r="AM2250" s="7" t="str">
        <f t="shared" si="592"/>
        <v>10.121.15.129_MEHSANA1_S4P1</v>
      </c>
      <c r="AN2250" s="55" t="str">
        <f t="shared" si="593"/>
        <v>10.121.15.135_KALOL_S3P1</v>
      </c>
      <c r="AO2250" s="72" t="e">
        <f t="shared" ca="1" si="594"/>
        <v>#VALUE!</v>
      </c>
      <c r="AP2250" s="7" t="str">
        <f>IFERROR(VLOOKUP(Z2250,'PASTE-DL-ALARMS'!$Q$10:$Z$2800,8,FALSE),"")</f>
        <v/>
      </c>
    </row>
    <row r="2251" spans="1:42" x14ac:dyDescent="0.25">
      <c r="A2251" s="20"/>
      <c r="B2251" s="20"/>
      <c r="C2251" s="20" t="str">
        <f>IF(D2251="Critical",MAX($C$8:C2250)+1,"")</f>
        <v/>
      </c>
      <c r="D2251" s="20" t="str">
        <f t="shared" ref="D2251:D2314" si="595">TRIM(CLEAN(P2251))</f>
        <v>-</v>
      </c>
      <c r="E2251" s="20" t="str">
        <f>VLOOKUP('PASTE-DOWN-DL'!F2251,'SSA-CODE'!$D$4:$E$56,2,FALSE)</f>
        <v>AHD</v>
      </c>
      <c r="F2251" s="48" t="str">
        <f t="shared" ref="F2251:F2314" si="596">TRIM(CLEAN(SUBSTITUTE(G2251,CHAR(160)," ")))</f>
        <v>SSA AM</v>
      </c>
      <c r="G2251" s="48" t="str">
        <f t="shared" ref="G2251:G2314" si="597">MID(I2251,1,SEARCH("-",I2251)-1)</f>
        <v xml:space="preserve">	SSA AM</v>
      </c>
      <c r="H2251" s="20">
        <v>2242</v>
      </c>
      <c r="I2251" t="s">
        <v>18804</v>
      </c>
      <c r="J2251" t="s">
        <v>6260</v>
      </c>
      <c r="K2251" t="s">
        <v>6275</v>
      </c>
      <c r="L2251" t="s">
        <v>6262</v>
      </c>
      <c r="M2251" t="s">
        <v>6263</v>
      </c>
      <c r="N2251" t="s">
        <v>18805</v>
      </c>
      <c r="O2251" t="s">
        <v>18806</v>
      </c>
      <c r="P2251" t="s">
        <v>6266</v>
      </c>
      <c r="Q2251" t="s">
        <v>7230</v>
      </c>
      <c r="R2251" t="s">
        <v>6279</v>
      </c>
      <c r="S2251" t="s">
        <v>6589</v>
      </c>
      <c r="T2251" t="s">
        <v>6287</v>
      </c>
      <c r="U2251" t="s">
        <v>18807</v>
      </c>
      <c r="V2251" t="s">
        <v>6271</v>
      </c>
      <c r="W2251" t="s">
        <v>18808</v>
      </c>
      <c r="X2251" t="s">
        <v>18809</v>
      </c>
      <c r="Y2251" t="s">
        <v>18807</v>
      </c>
      <c r="Z2251" s="48" t="str">
        <f t="shared" ref="Z2251:Z2314" si="598">TRIM(CLEAN(I2251))</f>
        <v>SSA AM-10.121.18.250-SECTOR 11_B2_5/2-10.121.18.87-BHADRA 3_B2_5/2</v>
      </c>
      <c r="AA2251" s="48">
        <f t="shared" ref="AA2251:AA2314" si="599">SEARCH("_",N2251)</f>
        <v>15</v>
      </c>
      <c r="AB2251" s="48">
        <f t="shared" ref="AB2251:AB2314" si="600">SEARCH("_TN7",N2251)</f>
        <v>25</v>
      </c>
      <c r="AC2251" s="48">
        <f t="shared" ref="AC2251:AC2314" si="601">SEARCH("_",O2251)</f>
        <v>14</v>
      </c>
      <c r="AD2251" s="48">
        <f t="shared" ref="AD2251:AD2314" si="602">SEARCH("_TN7",O2251)</f>
        <v>23</v>
      </c>
      <c r="AE2251" s="48" t="str">
        <f t="shared" ref="AE2251:AE2314" si="603">TRIM(CLEAN(MID(N2251,1,SEARCH("_",N2251)-1)))</f>
        <v>10.121.18.250</v>
      </c>
      <c r="AF2251" s="42" t="str">
        <f t="shared" ref="AF2251:AF2314" si="604">TRIM(CLEAN(MID(O2251,1,SEARCH("_",O2251)-1)))</f>
        <v>10.121.18.87</v>
      </c>
      <c r="AG2251" s="7" t="str">
        <f t="shared" ref="AG2251:AG2314" si="605">MID(N2251,AA2251+1,AB2251-AA2251-1)</f>
        <v>SECTOR 11</v>
      </c>
      <c r="AH2251" s="7" t="str">
        <f t="shared" ref="AH2251:AH2314" si="606">MID(O2251,AC2251+1,AD2251-AC2251-1)</f>
        <v>BHADRA 3</v>
      </c>
      <c r="AI2251" s="7" t="str">
        <f t="shared" ref="AI2251:AI2314" si="607">RIGHT(N2251,LEN(N2251)-SEARCH("\",N2251))</f>
        <v>S5P2</v>
      </c>
      <c r="AJ2251" s="7" t="str">
        <f t="shared" ref="AJ2251:AJ2314" si="608">RIGHT(O2251,LEN(O2251)-SEARCH("\",O2251))</f>
        <v>S5P2</v>
      </c>
      <c r="AK2251" s="7" t="str">
        <f>IFERROR(VLOOKUP(Z2251,'PASTE-DL-ALARMS'!$Q$10:$W$2200,7,FALSE),"")</f>
        <v/>
      </c>
      <c r="AL2251" s="55" t="str">
        <f>IFERROR(VLOOKUP(Z2251,'PASTE-DL-ALARMS'!$Q$10:$W$2200,3,FALSE),"")</f>
        <v/>
      </c>
      <c r="AM2251" s="7" t="str">
        <f t="shared" ref="AM2251:AM2314" si="609">CONCATENATE(AE2251,"_",AG2251,"_",AI2251)</f>
        <v>10.121.18.250_SECTOR 11_S5P2</v>
      </c>
      <c r="AN2251" s="55" t="str">
        <f t="shared" ref="AN2251:AN2314" si="610">CONCATENATE(AF2251,"_",AH2251,"_",AJ2251)</f>
        <v>10.121.18.87_BHADRA 3_S5P2</v>
      </c>
      <c r="AO2251" s="72" t="e">
        <f t="shared" ref="AO2251:AO2314" ca="1" si="611">$AL$3-AK2251</f>
        <v>#VALUE!</v>
      </c>
      <c r="AP2251" s="7" t="str">
        <f>IFERROR(VLOOKUP(Z2251,'PASTE-DL-ALARMS'!$Q$10:$Z$2800,8,FALSE),"")</f>
        <v/>
      </c>
    </row>
    <row r="2252" spans="1:42" x14ac:dyDescent="0.25">
      <c r="A2252" s="20"/>
      <c r="B2252" s="20"/>
      <c r="C2252" s="20" t="str">
        <f>IF(D2252="Critical",MAX($C$8:C2251)+1,"")</f>
        <v/>
      </c>
      <c r="D2252" s="20" t="str">
        <f t="shared" si="595"/>
        <v>-</v>
      </c>
      <c r="E2252" s="20" t="str">
        <f>VLOOKUP('PASTE-DOWN-DL'!F2252,'SSA-CODE'!$D$4:$E$56,2,FALSE)</f>
        <v>WTR RJ</v>
      </c>
      <c r="F2252" s="48" t="str">
        <f t="shared" si="596"/>
        <v>WTR RJ</v>
      </c>
      <c r="G2252" s="48" t="str">
        <f t="shared" si="597"/>
        <v xml:space="preserve">	WTR RJ</v>
      </c>
      <c r="H2252" s="20">
        <v>2243</v>
      </c>
      <c r="I2252" t="s">
        <v>18810</v>
      </c>
      <c r="J2252" t="s">
        <v>6260</v>
      </c>
      <c r="K2252" t="s">
        <v>6261</v>
      </c>
      <c r="L2252" t="s">
        <v>6262</v>
      </c>
      <c r="M2252" t="s">
        <v>6263</v>
      </c>
      <c r="N2252" t="s">
        <v>18811</v>
      </c>
      <c r="O2252" t="s">
        <v>18812</v>
      </c>
      <c r="P2252" t="s">
        <v>6266</v>
      </c>
      <c r="Q2252" t="s">
        <v>6882</v>
      </c>
      <c r="R2252" t="s">
        <v>6903</v>
      </c>
      <c r="S2252" t="s">
        <v>18813</v>
      </c>
      <c r="T2252" t="s">
        <v>6304</v>
      </c>
      <c r="U2252" t="s">
        <v>7288</v>
      </c>
      <c r="V2252" t="s">
        <v>6271</v>
      </c>
      <c r="W2252" t="s">
        <v>18814</v>
      </c>
      <c r="X2252" t="s">
        <v>18815</v>
      </c>
      <c r="Y2252" t="s">
        <v>6269</v>
      </c>
      <c r="Z2252" s="48" t="str">
        <f t="shared" si="598"/>
        <v>WTR RJ-10.121.97.225-Kodinar_3/1-10.121.97.226-Una_3/1</v>
      </c>
      <c r="AA2252" s="48">
        <f t="shared" si="599"/>
        <v>15</v>
      </c>
      <c r="AB2252" s="48">
        <f t="shared" si="600"/>
        <v>23</v>
      </c>
      <c r="AC2252" s="48">
        <f t="shared" si="601"/>
        <v>15</v>
      </c>
      <c r="AD2252" s="48">
        <f t="shared" si="602"/>
        <v>19</v>
      </c>
      <c r="AE2252" s="48" t="str">
        <f t="shared" si="603"/>
        <v>10.121.97.225</v>
      </c>
      <c r="AF2252" s="42" t="str">
        <f t="shared" si="604"/>
        <v>10.121.97.226</v>
      </c>
      <c r="AG2252" s="7" t="str">
        <f t="shared" si="605"/>
        <v>KODINAR</v>
      </c>
      <c r="AH2252" s="7" t="str">
        <f t="shared" si="606"/>
        <v>UNA</v>
      </c>
      <c r="AI2252" s="7" t="str">
        <f t="shared" si="607"/>
        <v>S3P1</v>
      </c>
      <c r="AJ2252" s="7" t="str">
        <f t="shared" si="608"/>
        <v>S3P1</v>
      </c>
      <c r="AK2252" s="7" t="str">
        <f>IFERROR(VLOOKUP(Z2252,'PASTE-DL-ALARMS'!$Q$10:$W$2200,7,FALSE),"")</f>
        <v/>
      </c>
      <c r="AL2252" s="55" t="str">
        <f>IFERROR(VLOOKUP(Z2252,'PASTE-DL-ALARMS'!$Q$10:$W$2200,3,FALSE),"")</f>
        <v/>
      </c>
      <c r="AM2252" s="7" t="str">
        <f t="shared" si="609"/>
        <v>10.121.97.225_KODINAR_S3P1</v>
      </c>
      <c r="AN2252" s="55" t="str">
        <f t="shared" si="610"/>
        <v>10.121.97.226_UNA_S3P1</v>
      </c>
      <c r="AO2252" s="72" t="e">
        <f t="shared" ca="1" si="611"/>
        <v>#VALUE!</v>
      </c>
      <c r="AP2252" s="7" t="str">
        <f>IFERROR(VLOOKUP(Z2252,'PASTE-DL-ALARMS'!$Q$10:$Z$2800,8,FALSE),"")</f>
        <v/>
      </c>
    </row>
    <row r="2253" spans="1:42" x14ac:dyDescent="0.25">
      <c r="A2253" s="20"/>
      <c r="B2253" s="20"/>
      <c r="C2253" s="20" t="str">
        <f>IF(D2253="Critical",MAX($C$8:C2252)+1,"")</f>
        <v/>
      </c>
      <c r="D2253" s="20" t="str">
        <f t="shared" si="595"/>
        <v>-</v>
      </c>
      <c r="E2253" s="20" t="str">
        <f>VLOOKUP('PASTE-DOWN-DL'!F2253,'SSA-CODE'!$D$4:$E$56,2,FALSE)</f>
        <v>JMN</v>
      </c>
      <c r="F2253" s="48" t="str">
        <f t="shared" si="596"/>
        <v>SSA JMN</v>
      </c>
      <c r="G2253" s="48" t="str">
        <f t="shared" si="597"/>
        <v xml:space="preserve">	SSA JMN</v>
      </c>
      <c r="H2253" s="20">
        <v>2244</v>
      </c>
      <c r="I2253" t="s">
        <v>18816</v>
      </c>
      <c r="J2253" t="s">
        <v>6260</v>
      </c>
      <c r="K2253" t="s">
        <v>6275</v>
      </c>
      <c r="L2253" t="s">
        <v>6262</v>
      </c>
      <c r="M2253" t="s">
        <v>6263</v>
      </c>
      <c r="N2253" t="s">
        <v>18817</v>
      </c>
      <c r="O2253" t="s">
        <v>18818</v>
      </c>
      <c r="P2253" t="s">
        <v>6266</v>
      </c>
      <c r="Q2253" t="s">
        <v>6431</v>
      </c>
      <c r="R2253" t="s">
        <v>6294</v>
      </c>
      <c r="S2253" t="s">
        <v>6269</v>
      </c>
      <c r="T2253" t="s">
        <v>6287</v>
      </c>
      <c r="U2253" t="s">
        <v>6269</v>
      </c>
      <c r="V2253" t="s">
        <v>6271</v>
      </c>
      <c r="W2253" t="s">
        <v>18819</v>
      </c>
      <c r="X2253" t="s">
        <v>6488</v>
      </c>
      <c r="Y2253" t="s">
        <v>6269</v>
      </c>
      <c r="Z2253" s="48" t="str">
        <f t="shared" si="598"/>
        <v>SSA JMN-10.121.97.130-Sikka_TN725B_S4P6-10.121.97.149-SIKKA A1_S1P5</v>
      </c>
      <c r="AA2253" s="48">
        <f t="shared" si="599"/>
        <v>15</v>
      </c>
      <c r="AB2253" s="48">
        <f t="shared" si="600"/>
        <v>21</v>
      </c>
      <c r="AC2253" s="48">
        <f t="shared" si="601"/>
        <v>15</v>
      </c>
      <c r="AD2253" s="48">
        <f t="shared" si="602"/>
        <v>27</v>
      </c>
      <c r="AE2253" s="48" t="str">
        <f t="shared" si="603"/>
        <v>10.121.97.130</v>
      </c>
      <c r="AF2253" s="42" t="str">
        <f t="shared" si="604"/>
        <v>10.121.97.149</v>
      </c>
      <c r="AG2253" s="7" t="str">
        <f t="shared" si="605"/>
        <v>Sikka</v>
      </c>
      <c r="AH2253" s="7" t="str">
        <f t="shared" si="606"/>
        <v>SIKKA ADMIN</v>
      </c>
      <c r="AI2253" s="7" t="str">
        <f t="shared" si="607"/>
        <v>S4P6</v>
      </c>
      <c r="AJ2253" s="7" t="str">
        <f t="shared" si="608"/>
        <v>S1P5</v>
      </c>
      <c r="AK2253" s="7" t="str">
        <f>IFERROR(VLOOKUP(Z2253,'PASTE-DL-ALARMS'!$Q$10:$W$2200,7,FALSE),"")</f>
        <v/>
      </c>
      <c r="AL2253" s="55" t="str">
        <f>IFERROR(VLOOKUP(Z2253,'PASTE-DL-ALARMS'!$Q$10:$W$2200,3,FALSE),"")</f>
        <v/>
      </c>
      <c r="AM2253" s="7" t="str">
        <f t="shared" si="609"/>
        <v>10.121.97.130_Sikka_S4P6</v>
      </c>
      <c r="AN2253" s="55" t="str">
        <f t="shared" si="610"/>
        <v>10.121.97.149_SIKKA ADMIN_S1P5</v>
      </c>
      <c r="AO2253" s="72" t="e">
        <f t="shared" ca="1" si="611"/>
        <v>#VALUE!</v>
      </c>
      <c r="AP2253" s="7" t="str">
        <f>IFERROR(VLOOKUP(Z2253,'PASTE-DL-ALARMS'!$Q$10:$Z$2800,8,FALSE),"")</f>
        <v/>
      </c>
    </row>
    <row r="2254" spans="1:42" x14ac:dyDescent="0.25">
      <c r="A2254" s="20"/>
      <c r="B2254" s="20"/>
      <c r="C2254" s="20" t="str">
        <f>IF(D2254="Critical",MAX($C$8:C2253)+1,"")</f>
        <v/>
      </c>
      <c r="D2254" s="20" t="str">
        <f t="shared" si="595"/>
        <v>-</v>
      </c>
      <c r="E2254" s="20" t="str">
        <f>VLOOKUP('PASTE-DOWN-DL'!F2254,'SSA-CODE'!$D$4:$E$56,2,FALSE)</f>
        <v>BUJ</v>
      </c>
      <c r="F2254" s="48" t="str">
        <f t="shared" si="596"/>
        <v>SSA BUJ</v>
      </c>
      <c r="G2254" s="48" t="str">
        <f t="shared" si="597"/>
        <v xml:space="preserve">	SSA BUJ</v>
      </c>
      <c r="H2254" s="20">
        <v>2245</v>
      </c>
      <c r="I2254" t="s">
        <v>18820</v>
      </c>
      <c r="J2254" t="s">
        <v>6260</v>
      </c>
      <c r="K2254" t="s">
        <v>6275</v>
      </c>
      <c r="L2254" t="s">
        <v>6262</v>
      </c>
      <c r="M2254" t="s">
        <v>6263</v>
      </c>
      <c r="N2254" t="s">
        <v>18821</v>
      </c>
      <c r="O2254" t="s">
        <v>18822</v>
      </c>
      <c r="P2254" t="s">
        <v>6266</v>
      </c>
      <c r="Q2254" t="s">
        <v>6651</v>
      </c>
      <c r="R2254" t="s">
        <v>6279</v>
      </c>
      <c r="S2254" t="s">
        <v>18823</v>
      </c>
      <c r="T2254" t="s">
        <v>6950</v>
      </c>
      <c r="U2254" t="s">
        <v>18823</v>
      </c>
      <c r="V2254" t="s">
        <v>6271</v>
      </c>
      <c r="W2254" t="s">
        <v>18824</v>
      </c>
      <c r="X2254" t="s">
        <v>6488</v>
      </c>
      <c r="Y2254" t="s">
        <v>6269</v>
      </c>
      <c r="Z2254" s="48" t="str">
        <f t="shared" si="598"/>
        <v>SSA BUJ-10.121.96.178-Baranda B1_3/4-10.121.96.156-Mata Na Madh A1_2/5</v>
      </c>
      <c r="AA2254" s="48">
        <f t="shared" si="599"/>
        <v>15</v>
      </c>
      <c r="AB2254" s="48">
        <f t="shared" si="600"/>
        <v>23</v>
      </c>
      <c r="AC2254" s="48">
        <f t="shared" si="601"/>
        <v>15</v>
      </c>
      <c r="AD2254" s="48">
        <f t="shared" si="602"/>
        <v>28</v>
      </c>
      <c r="AE2254" s="48" t="str">
        <f t="shared" si="603"/>
        <v>10.121.96.178</v>
      </c>
      <c r="AF2254" s="42" t="str">
        <f t="shared" si="604"/>
        <v>10.121.96.156</v>
      </c>
      <c r="AG2254" s="7" t="str">
        <f t="shared" si="605"/>
        <v>BARANDA</v>
      </c>
      <c r="AH2254" s="7" t="str">
        <f t="shared" si="606"/>
        <v>MATA NA MADH</v>
      </c>
      <c r="AI2254" s="7" t="str">
        <f t="shared" si="607"/>
        <v>S3P4</v>
      </c>
      <c r="AJ2254" s="7" t="str">
        <f t="shared" si="608"/>
        <v>S2P5</v>
      </c>
      <c r="AK2254" s="7" t="str">
        <f>IFERROR(VLOOKUP(Z2254,'PASTE-DL-ALARMS'!$Q$10:$W$2200,7,FALSE),"")</f>
        <v/>
      </c>
      <c r="AL2254" s="55" t="str">
        <f>IFERROR(VLOOKUP(Z2254,'PASTE-DL-ALARMS'!$Q$10:$W$2200,3,FALSE),"")</f>
        <v/>
      </c>
      <c r="AM2254" s="7" t="str">
        <f t="shared" si="609"/>
        <v>10.121.96.178_BARANDA_S3P4</v>
      </c>
      <c r="AN2254" s="55" t="str">
        <f t="shared" si="610"/>
        <v>10.121.96.156_MATA NA MADH_S2P5</v>
      </c>
      <c r="AO2254" s="72" t="e">
        <f t="shared" ca="1" si="611"/>
        <v>#VALUE!</v>
      </c>
      <c r="AP2254" s="7" t="str">
        <f>IFERROR(VLOOKUP(Z2254,'PASTE-DL-ALARMS'!$Q$10:$Z$2800,8,FALSE),"")</f>
        <v/>
      </c>
    </row>
    <row r="2255" spans="1:42" x14ac:dyDescent="0.25">
      <c r="A2255" s="20"/>
      <c r="B2255" s="20"/>
      <c r="C2255" s="20" t="str">
        <f>IF(D2255="Critical",MAX($C$8:C2254)+1,"")</f>
        <v/>
      </c>
      <c r="D2255" s="20" t="str">
        <f t="shared" si="595"/>
        <v>-</v>
      </c>
      <c r="E2255" s="20" t="str">
        <f>VLOOKUP('PASTE-DOWN-DL'!F2255,'SSA-CODE'!$D$4:$E$56,2,FALSE)</f>
        <v>SRT</v>
      </c>
      <c r="F2255" s="48" t="str">
        <f t="shared" si="596"/>
        <v>SSA SR</v>
      </c>
      <c r="G2255" s="48" t="str">
        <f t="shared" si="597"/>
        <v xml:space="preserve">	SSA SR</v>
      </c>
      <c r="H2255" s="20">
        <v>2246</v>
      </c>
      <c r="I2255" t="s">
        <v>18825</v>
      </c>
      <c r="J2255" t="s">
        <v>6260</v>
      </c>
      <c r="K2255" t="s">
        <v>6261</v>
      </c>
      <c r="L2255" t="s">
        <v>6262</v>
      </c>
      <c r="M2255" t="s">
        <v>6263</v>
      </c>
      <c r="N2255" t="s">
        <v>18826</v>
      </c>
      <c r="O2255" t="s">
        <v>18827</v>
      </c>
      <c r="P2255" t="s">
        <v>6266</v>
      </c>
      <c r="Q2255" t="s">
        <v>6423</v>
      </c>
      <c r="R2255" t="s">
        <v>6302</v>
      </c>
      <c r="S2255" t="s">
        <v>18828</v>
      </c>
      <c r="T2255" t="s">
        <v>6425</v>
      </c>
      <c r="U2255" t="s">
        <v>6372</v>
      </c>
      <c r="V2255" t="s">
        <v>6271</v>
      </c>
      <c r="W2255" t="s">
        <v>18829</v>
      </c>
      <c r="X2255" t="s">
        <v>18830</v>
      </c>
      <c r="Y2255" t="s">
        <v>6269</v>
      </c>
      <c r="Z2255" s="48" t="str">
        <f t="shared" si="598"/>
        <v>SSA SR-10.121.100.8-OLPAD_5/1-10.121.100.5-SAYAN_4/1</v>
      </c>
      <c r="AA2255" s="48">
        <f t="shared" si="599"/>
        <v>14</v>
      </c>
      <c r="AB2255" s="48">
        <f t="shared" si="600"/>
        <v>20</v>
      </c>
      <c r="AC2255" s="48">
        <f t="shared" si="601"/>
        <v>14</v>
      </c>
      <c r="AD2255" s="48">
        <f t="shared" si="602"/>
        <v>20</v>
      </c>
      <c r="AE2255" s="48" t="str">
        <f t="shared" si="603"/>
        <v>10.121.100.5</v>
      </c>
      <c r="AF2255" s="42" t="str">
        <f t="shared" si="604"/>
        <v>10.121.100.8</v>
      </c>
      <c r="AG2255" s="7" t="str">
        <f t="shared" si="605"/>
        <v>SAYAN</v>
      </c>
      <c r="AH2255" s="7" t="str">
        <f t="shared" si="606"/>
        <v>OLPAD</v>
      </c>
      <c r="AI2255" s="7" t="str">
        <f t="shared" si="607"/>
        <v>S4P1</v>
      </c>
      <c r="AJ2255" s="7" t="str">
        <f t="shared" si="608"/>
        <v>S5P1</v>
      </c>
      <c r="AK2255" s="7" t="str">
        <f>IFERROR(VLOOKUP(Z2255,'PASTE-DL-ALARMS'!$Q$10:$W$2200,7,FALSE),"")</f>
        <v/>
      </c>
      <c r="AL2255" s="55" t="str">
        <f>IFERROR(VLOOKUP(Z2255,'PASTE-DL-ALARMS'!$Q$10:$W$2200,3,FALSE),"")</f>
        <v/>
      </c>
      <c r="AM2255" s="7" t="str">
        <f t="shared" si="609"/>
        <v>10.121.100.5_SAYAN_S4P1</v>
      </c>
      <c r="AN2255" s="55" t="str">
        <f t="shared" si="610"/>
        <v>10.121.100.8_OLPAD_S5P1</v>
      </c>
      <c r="AO2255" s="72" t="e">
        <f t="shared" ca="1" si="611"/>
        <v>#VALUE!</v>
      </c>
      <c r="AP2255" s="7" t="str">
        <f>IFERROR(VLOOKUP(Z2255,'PASTE-DL-ALARMS'!$Q$10:$Z$2800,8,FALSE),"")</f>
        <v/>
      </c>
    </row>
    <row r="2256" spans="1:42" x14ac:dyDescent="0.25">
      <c r="A2256" s="20"/>
      <c r="B2256" s="20"/>
      <c r="C2256" s="20" t="str">
        <f>IF(D2256="Critical",MAX($C$8:C2255)+1,"")</f>
        <v/>
      </c>
      <c r="D2256" s="20" t="str">
        <f t="shared" si="595"/>
        <v>-</v>
      </c>
      <c r="E2256" s="20" t="str">
        <f>VLOOKUP('PASTE-DOWN-DL'!F2256,'SSA-CODE'!$D$4:$E$56,2,FALSE)</f>
        <v>AHD</v>
      </c>
      <c r="F2256" s="48" t="str">
        <f t="shared" si="596"/>
        <v>SSA AM</v>
      </c>
      <c r="G2256" s="48" t="str">
        <f t="shared" si="597"/>
        <v xml:space="preserve">	SSA AM</v>
      </c>
      <c r="H2256" s="20">
        <v>2247</v>
      </c>
      <c r="I2256" t="s">
        <v>18831</v>
      </c>
      <c r="J2256" t="s">
        <v>6260</v>
      </c>
      <c r="K2256" t="s">
        <v>6261</v>
      </c>
      <c r="L2256" t="s">
        <v>6262</v>
      </c>
      <c r="M2256" t="s">
        <v>6263</v>
      </c>
      <c r="N2256" t="s">
        <v>18832</v>
      </c>
      <c r="O2256" t="s">
        <v>18833</v>
      </c>
      <c r="P2256" t="s">
        <v>6266</v>
      </c>
      <c r="Q2256" t="s">
        <v>6671</v>
      </c>
      <c r="R2256" t="s">
        <v>6894</v>
      </c>
      <c r="S2256" t="s">
        <v>6269</v>
      </c>
      <c r="T2256" t="s">
        <v>6394</v>
      </c>
      <c r="U2256" t="s">
        <v>6269</v>
      </c>
      <c r="V2256" t="s">
        <v>6271</v>
      </c>
      <c r="W2256" t="s">
        <v>18834</v>
      </c>
      <c r="X2256" t="s">
        <v>18835</v>
      </c>
      <c r="Y2256" t="s">
        <v>6269</v>
      </c>
      <c r="Z2256" s="48" t="str">
        <f t="shared" si="598"/>
        <v>SSA AM-10.121.17.199-Memnagar_4/1-10.121.18.67-Naranpura3_3/1</v>
      </c>
      <c r="AA2256" s="48">
        <f t="shared" si="599"/>
        <v>15</v>
      </c>
      <c r="AB2256" s="48">
        <f t="shared" si="600"/>
        <v>24</v>
      </c>
      <c r="AC2256" s="48">
        <f t="shared" si="601"/>
        <v>14</v>
      </c>
      <c r="AD2256" s="48">
        <f t="shared" si="602"/>
        <v>26</v>
      </c>
      <c r="AE2256" s="48" t="str">
        <f t="shared" si="603"/>
        <v>10.121.17.199</v>
      </c>
      <c r="AF2256" s="42" t="str">
        <f t="shared" si="604"/>
        <v>10.121.18.67</v>
      </c>
      <c r="AG2256" s="7" t="str">
        <f t="shared" si="605"/>
        <v>MEMNAGAR</v>
      </c>
      <c r="AH2256" s="7" t="str">
        <f t="shared" si="606"/>
        <v>NARANPURA 3</v>
      </c>
      <c r="AI2256" s="7" t="str">
        <f t="shared" si="607"/>
        <v>S4P1</v>
      </c>
      <c r="AJ2256" s="7" t="str">
        <f t="shared" si="608"/>
        <v>S3P1</v>
      </c>
      <c r="AK2256" s="7" t="str">
        <f>IFERROR(VLOOKUP(Z2256,'PASTE-DL-ALARMS'!$Q$10:$W$2200,7,FALSE),"")</f>
        <v/>
      </c>
      <c r="AL2256" s="55" t="str">
        <f>IFERROR(VLOOKUP(Z2256,'PASTE-DL-ALARMS'!$Q$10:$W$2200,3,FALSE),"")</f>
        <v/>
      </c>
      <c r="AM2256" s="7" t="str">
        <f t="shared" si="609"/>
        <v>10.121.17.199_MEMNAGAR_S4P1</v>
      </c>
      <c r="AN2256" s="55" t="str">
        <f t="shared" si="610"/>
        <v>10.121.18.67_NARANPURA 3_S3P1</v>
      </c>
      <c r="AO2256" s="72" t="e">
        <f t="shared" ca="1" si="611"/>
        <v>#VALUE!</v>
      </c>
      <c r="AP2256" s="7" t="str">
        <f>IFERROR(VLOOKUP(Z2256,'PASTE-DL-ALARMS'!$Q$10:$Z$2800,8,FALSE),"")</f>
        <v/>
      </c>
    </row>
    <row r="2257" spans="1:42" x14ac:dyDescent="0.25">
      <c r="A2257" s="20"/>
      <c r="B2257" s="20"/>
      <c r="C2257" s="20" t="str">
        <f>IF(D2257="Critical",MAX($C$8:C2256)+1,"")</f>
        <v/>
      </c>
      <c r="D2257" s="20" t="str">
        <f t="shared" si="595"/>
        <v>-</v>
      </c>
      <c r="E2257" s="20" t="str">
        <f>VLOOKUP('PASTE-DOWN-DL'!F2257,'SSA-CODE'!$D$4:$E$56,2,FALSE)</f>
        <v>VAL</v>
      </c>
      <c r="F2257" s="48" t="str">
        <f t="shared" si="596"/>
        <v>SSA VAL</v>
      </c>
      <c r="G2257" s="48" t="str">
        <f t="shared" si="597"/>
        <v xml:space="preserve">	SSA VAL</v>
      </c>
      <c r="H2257" s="20">
        <v>2248</v>
      </c>
      <c r="I2257" t="s">
        <v>18836</v>
      </c>
      <c r="J2257" t="s">
        <v>6260</v>
      </c>
      <c r="K2257" t="s">
        <v>6261</v>
      </c>
      <c r="L2257" t="s">
        <v>6262</v>
      </c>
      <c r="M2257" t="s">
        <v>6263</v>
      </c>
      <c r="N2257" t="s">
        <v>18837</v>
      </c>
      <c r="O2257" t="s">
        <v>18838</v>
      </c>
      <c r="P2257" t="s">
        <v>6266</v>
      </c>
      <c r="Q2257" t="s">
        <v>7053</v>
      </c>
      <c r="R2257" t="s">
        <v>6742</v>
      </c>
      <c r="S2257" t="s">
        <v>6269</v>
      </c>
      <c r="T2257" t="s">
        <v>9455</v>
      </c>
      <c r="U2257" t="s">
        <v>6269</v>
      </c>
      <c r="V2257" t="s">
        <v>6271</v>
      </c>
      <c r="W2257" t="s">
        <v>18839</v>
      </c>
      <c r="X2257" t="s">
        <v>18840</v>
      </c>
      <c r="Y2257" t="s">
        <v>6269</v>
      </c>
      <c r="Z2257" s="48" t="str">
        <f t="shared" si="598"/>
        <v>SSA VAL-10.121.16.68-CHIKHALI_PH1-10.121.16.96-ITI SITPIPLA</v>
      </c>
      <c r="AA2257" s="48">
        <f t="shared" si="599"/>
        <v>14</v>
      </c>
      <c r="AB2257" s="48">
        <f t="shared" si="600"/>
        <v>21</v>
      </c>
      <c r="AC2257" s="48">
        <f t="shared" si="601"/>
        <v>14</v>
      </c>
      <c r="AD2257" s="48">
        <f t="shared" si="602"/>
        <v>23</v>
      </c>
      <c r="AE2257" s="48" t="str">
        <f t="shared" si="603"/>
        <v>10.121.16.69</v>
      </c>
      <c r="AF2257" s="42" t="str">
        <f t="shared" si="604"/>
        <v>10.121.16.68</v>
      </c>
      <c r="AG2257" s="7" t="str">
        <f t="shared" si="605"/>
        <v>Valsad</v>
      </c>
      <c r="AH2257" s="7" t="str">
        <f t="shared" si="606"/>
        <v>CHIKHALI</v>
      </c>
      <c r="AI2257" s="7" t="str">
        <f t="shared" si="607"/>
        <v>S4P1</v>
      </c>
      <c r="AJ2257" s="7" t="str">
        <f t="shared" si="608"/>
        <v>S3P1</v>
      </c>
      <c r="AK2257" s="7" t="str">
        <f>IFERROR(VLOOKUP(Z2257,'PASTE-DL-ALARMS'!$Q$10:$W$2200,7,FALSE),"")</f>
        <v/>
      </c>
      <c r="AL2257" s="55" t="str">
        <f>IFERROR(VLOOKUP(Z2257,'PASTE-DL-ALARMS'!$Q$10:$W$2200,3,FALSE),"")</f>
        <v/>
      </c>
      <c r="AM2257" s="7" t="str">
        <f t="shared" si="609"/>
        <v>10.121.16.69_Valsad_S4P1</v>
      </c>
      <c r="AN2257" s="55" t="str">
        <f t="shared" si="610"/>
        <v>10.121.16.68_CHIKHALI_S3P1</v>
      </c>
      <c r="AO2257" s="72" t="e">
        <f t="shared" ca="1" si="611"/>
        <v>#VALUE!</v>
      </c>
      <c r="AP2257" s="7" t="str">
        <f>IFERROR(VLOOKUP(Z2257,'PASTE-DL-ALARMS'!$Q$10:$Z$2800,8,FALSE),"")</f>
        <v/>
      </c>
    </row>
    <row r="2258" spans="1:42" x14ac:dyDescent="0.25">
      <c r="A2258" s="20"/>
      <c r="B2258" s="20"/>
      <c r="C2258" s="20" t="str">
        <f>IF(D2258="Critical",MAX($C$8:C2257)+1,"")</f>
        <v/>
      </c>
      <c r="D2258" s="20" t="str">
        <f t="shared" si="595"/>
        <v>-</v>
      </c>
      <c r="E2258" s="20" t="str">
        <f>VLOOKUP('PASTE-DOWN-DL'!F2258,'SSA-CODE'!$D$4:$E$56,2,FALSE)</f>
        <v>BUJ</v>
      </c>
      <c r="F2258" s="48" t="str">
        <f t="shared" si="596"/>
        <v>SSA BUJ</v>
      </c>
      <c r="G2258" s="48" t="str">
        <f t="shared" si="597"/>
        <v xml:space="preserve">	SSA BUJ</v>
      </c>
      <c r="H2258" s="20">
        <v>2249</v>
      </c>
      <c r="I2258" t="s">
        <v>18841</v>
      </c>
      <c r="J2258" t="s">
        <v>6260</v>
      </c>
      <c r="K2258" t="s">
        <v>6261</v>
      </c>
      <c r="L2258" t="s">
        <v>6262</v>
      </c>
      <c r="M2258" t="s">
        <v>6263</v>
      </c>
      <c r="N2258" t="s">
        <v>18842</v>
      </c>
      <c r="O2258" t="s">
        <v>18843</v>
      </c>
      <c r="P2258" t="s">
        <v>6266</v>
      </c>
      <c r="Q2258" t="s">
        <v>6850</v>
      </c>
      <c r="R2258" t="s">
        <v>6851</v>
      </c>
      <c r="S2258" t="s">
        <v>9290</v>
      </c>
      <c r="T2258" t="s">
        <v>6345</v>
      </c>
      <c r="U2258" t="s">
        <v>6346</v>
      </c>
      <c r="V2258" t="s">
        <v>6271</v>
      </c>
      <c r="W2258" t="s">
        <v>18844</v>
      </c>
      <c r="X2258" t="s">
        <v>18845</v>
      </c>
      <c r="Y2258" t="s">
        <v>6269</v>
      </c>
      <c r="Z2258" s="48" t="str">
        <f t="shared" si="598"/>
        <v>SSA BUJ-10.121.96.133-TN705B_Sukhpar_B1\S4P1-10.121.96.134-TN705B_Mothala_B1\S3P1</v>
      </c>
      <c r="AA2258" s="48">
        <f t="shared" si="599"/>
        <v>15</v>
      </c>
      <c r="AB2258" s="48">
        <f t="shared" si="600"/>
        <v>23</v>
      </c>
      <c r="AC2258" s="48">
        <f t="shared" si="601"/>
        <v>15</v>
      </c>
      <c r="AD2258" s="48">
        <f t="shared" si="602"/>
        <v>23</v>
      </c>
      <c r="AE2258" s="48" t="str">
        <f t="shared" si="603"/>
        <v>10.121.96.133</v>
      </c>
      <c r="AF2258" s="42" t="str">
        <f t="shared" si="604"/>
        <v>10.121.96.134</v>
      </c>
      <c r="AG2258" s="7" t="str">
        <f t="shared" si="605"/>
        <v>Sukhpar</v>
      </c>
      <c r="AH2258" s="7" t="str">
        <f t="shared" si="606"/>
        <v>Mothala</v>
      </c>
      <c r="AI2258" s="7" t="str">
        <f t="shared" si="607"/>
        <v>S4P1</v>
      </c>
      <c r="AJ2258" s="7" t="str">
        <f t="shared" si="608"/>
        <v>S3P1</v>
      </c>
      <c r="AK2258" s="7" t="str">
        <f>IFERROR(VLOOKUP(Z2258,'PASTE-DL-ALARMS'!$Q$10:$W$2200,7,FALSE),"")</f>
        <v/>
      </c>
      <c r="AL2258" s="55" t="str">
        <f>IFERROR(VLOOKUP(Z2258,'PASTE-DL-ALARMS'!$Q$10:$W$2200,3,FALSE),"")</f>
        <v/>
      </c>
      <c r="AM2258" s="7" t="str">
        <f t="shared" si="609"/>
        <v>10.121.96.133_Sukhpar_S4P1</v>
      </c>
      <c r="AN2258" s="55" t="str">
        <f t="shared" si="610"/>
        <v>10.121.96.134_Mothala_S3P1</v>
      </c>
      <c r="AO2258" s="72" t="e">
        <f t="shared" ca="1" si="611"/>
        <v>#VALUE!</v>
      </c>
      <c r="AP2258" s="7" t="str">
        <f>IFERROR(VLOOKUP(Z2258,'PASTE-DL-ALARMS'!$Q$10:$Z$2800,8,FALSE),"")</f>
        <v/>
      </c>
    </row>
    <row r="2259" spans="1:42" x14ac:dyDescent="0.25">
      <c r="A2259" s="20"/>
      <c r="B2259" s="20"/>
      <c r="C2259" s="20" t="str">
        <f>IF(D2259="Critical",MAX($C$8:C2258)+1,"")</f>
        <v/>
      </c>
      <c r="D2259" s="20" t="str">
        <f t="shared" si="595"/>
        <v>-</v>
      </c>
      <c r="E2259" s="20" t="str">
        <f>VLOOKUP('PASTE-DOWN-DL'!F2259,'SSA-CODE'!$D$4:$E$56,2,FALSE)</f>
        <v>BUJ</v>
      </c>
      <c r="F2259" s="48" t="str">
        <f t="shared" si="596"/>
        <v>SSA BUJ</v>
      </c>
      <c r="G2259" s="48" t="str">
        <f t="shared" si="597"/>
        <v xml:space="preserve">	SSA BUJ</v>
      </c>
      <c r="H2259" s="20">
        <v>2250</v>
      </c>
      <c r="I2259" t="s">
        <v>18846</v>
      </c>
      <c r="J2259" t="s">
        <v>6260</v>
      </c>
      <c r="K2259" t="s">
        <v>6275</v>
      </c>
      <c r="L2259" t="s">
        <v>6262</v>
      </c>
      <c r="M2259" t="s">
        <v>6263</v>
      </c>
      <c r="N2259" t="s">
        <v>18847</v>
      </c>
      <c r="O2259" t="s">
        <v>18848</v>
      </c>
      <c r="P2259" t="s">
        <v>6266</v>
      </c>
      <c r="Q2259" t="s">
        <v>6566</v>
      </c>
      <c r="R2259" t="s">
        <v>6279</v>
      </c>
      <c r="S2259" t="s">
        <v>18849</v>
      </c>
      <c r="T2259" t="s">
        <v>6486</v>
      </c>
      <c r="U2259" t="s">
        <v>7387</v>
      </c>
      <c r="V2259" t="s">
        <v>6271</v>
      </c>
      <c r="W2259" t="s">
        <v>18850</v>
      </c>
      <c r="X2259" t="s">
        <v>18851</v>
      </c>
      <c r="Y2259" t="s">
        <v>6269</v>
      </c>
      <c r="Z2259" s="48" t="str">
        <f t="shared" si="598"/>
        <v>SSA BUJ-10.121.24.85-IOCL FST KANDLA A1_2/5-10.121.24.87-IOCL LPG KANDLA_1/5</v>
      </c>
      <c r="AA2259" s="48">
        <f t="shared" si="599"/>
        <v>14</v>
      </c>
      <c r="AB2259" s="48">
        <f t="shared" si="600"/>
        <v>33</v>
      </c>
      <c r="AC2259" s="48">
        <f t="shared" si="601"/>
        <v>14</v>
      </c>
      <c r="AD2259" s="48">
        <f t="shared" si="602"/>
        <v>30</v>
      </c>
      <c r="AE2259" s="48" t="str">
        <f t="shared" si="603"/>
        <v>10.121.24.85</v>
      </c>
      <c r="AF2259" s="42" t="str">
        <f t="shared" si="604"/>
        <v>10.121.24.87</v>
      </c>
      <c r="AG2259" s="7" t="str">
        <f t="shared" si="605"/>
        <v>IOCL FST KANDLA A1</v>
      </c>
      <c r="AH2259" s="7" t="str">
        <f t="shared" si="606"/>
        <v>IOCL LPG KANDLA</v>
      </c>
      <c r="AI2259" s="7" t="str">
        <f t="shared" si="607"/>
        <v>S2P5</v>
      </c>
      <c r="AJ2259" s="7" t="str">
        <f t="shared" si="608"/>
        <v>S1P5</v>
      </c>
      <c r="AK2259" s="7" t="str">
        <f>IFERROR(VLOOKUP(Z2259,'PASTE-DL-ALARMS'!$Q$10:$W$2200,7,FALSE),"")</f>
        <v/>
      </c>
      <c r="AL2259" s="55" t="str">
        <f>IFERROR(VLOOKUP(Z2259,'PASTE-DL-ALARMS'!$Q$10:$W$2200,3,FALSE),"")</f>
        <v/>
      </c>
      <c r="AM2259" s="7" t="str">
        <f t="shared" si="609"/>
        <v>10.121.24.85_IOCL FST KANDLA A1_S2P5</v>
      </c>
      <c r="AN2259" s="55" t="str">
        <f t="shared" si="610"/>
        <v>10.121.24.87_IOCL LPG KANDLA_S1P5</v>
      </c>
      <c r="AO2259" s="72" t="e">
        <f t="shared" ca="1" si="611"/>
        <v>#VALUE!</v>
      </c>
      <c r="AP2259" s="7" t="str">
        <f>IFERROR(VLOOKUP(Z2259,'PASTE-DL-ALARMS'!$Q$10:$Z$2800,8,FALSE),"")</f>
        <v/>
      </c>
    </row>
    <row r="2260" spans="1:42" x14ac:dyDescent="0.25">
      <c r="A2260" s="20"/>
      <c r="B2260" s="20"/>
      <c r="C2260" s="20" t="str">
        <f>IF(D2260="Critical",MAX($C$8:C2259)+1,"")</f>
        <v/>
      </c>
      <c r="D2260" s="20" t="str">
        <f t="shared" si="595"/>
        <v>-</v>
      </c>
      <c r="E2260" s="20" t="str">
        <f>VLOOKUP('PASTE-DOWN-DL'!F2260,'SSA-CODE'!$D$4:$E$56,2,FALSE)</f>
        <v>JND</v>
      </c>
      <c r="F2260" s="48" t="str">
        <f t="shared" si="596"/>
        <v>SSA JND</v>
      </c>
      <c r="G2260" s="48" t="str">
        <f t="shared" si="597"/>
        <v xml:space="preserve">	SSA JND</v>
      </c>
      <c r="H2260" s="20">
        <v>2251</v>
      </c>
      <c r="I2260" t="s">
        <v>18852</v>
      </c>
      <c r="J2260" t="s">
        <v>6260</v>
      </c>
      <c r="K2260" t="s">
        <v>6261</v>
      </c>
      <c r="L2260" t="s">
        <v>6262</v>
      </c>
      <c r="M2260" t="s">
        <v>6263</v>
      </c>
      <c r="N2260" t="s">
        <v>18853</v>
      </c>
      <c r="O2260" t="s">
        <v>18854</v>
      </c>
      <c r="P2260" t="s">
        <v>6266</v>
      </c>
      <c r="Q2260" t="s">
        <v>6416</v>
      </c>
      <c r="R2260" t="s">
        <v>6267</v>
      </c>
      <c r="S2260" t="s">
        <v>6269</v>
      </c>
      <c r="T2260" t="s">
        <v>6540</v>
      </c>
      <c r="U2260" t="s">
        <v>10012</v>
      </c>
      <c r="V2260" t="s">
        <v>6271</v>
      </c>
      <c r="W2260" t="s">
        <v>18855</v>
      </c>
      <c r="X2260" t="s">
        <v>18856</v>
      </c>
      <c r="Y2260" t="s">
        <v>6269</v>
      </c>
      <c r="Z2260" s="48" t="str">
        <f t="shared" si="598"/>
        <v>SSA JND-10.121.97.227-SHIL_4/1-10.121.97.223-MADHAVPUR_3/1</v>
      </c>
      <c r="AA2260" s="48">
        <f t="shared" si="599"/>
        <v>15</v>
      </c>
      <c r="AB2260" s="48">
        <f t="shared" si="600"/>
        <v>20</v>
      </c>
      <c r="AC2260" s="48">
        <f t="shared" si="601"/>
        <v>15</v>
      </c>
      <c r="AD2260" s="48">
        <f t="shared" si="602"/>
        <v>25</v>
      </c>
      <c r="AE2260" s="48" t="str">
        <f t="shared" si="603"/>
        <v>10.121.97.227</v>
      </c>
      <c r="AF2260" s="42" t="str">
        <f t="shared" si="604"/>
        <v>10.121.97.223</v>
      </c>
      <c r="AG2260" s="7" t="str">
        <f t="shared" si="605"/>
        <v>SHIL</v>
      </c>
      <c r="AH2260" s="7" t="str">
        <f t="shared" si="606"/>
        <v>MADHAVPUR</v>
      </c>
      <c r="AI2260" s="7" t="str">
        <f t="shared" si="607"/>
        <v>S4P1</v>
      </c>
      <c r="AJ2260" s="7" t="str">
        <f t="shared" si="608"/>
        <v>S3P1</v>
      </c>
      <c r="AK2260" s="7" t="str">
        <f>IFERROR(VLOOKUP(Z2260,'PASTE-DL-ALARMS'!$Q$10:$W$2200,7,FALSE),"")</f>
        <v/>
      </c>
      <c r="AL2260" s="55" t="str">
        <f>IFERROR(VLOOKUP(Z2260,'PASTE-DL-ALARMS'!$Q$10:$W$2200,3,FALSE),"")</f>
        <v/>
      </c>
      <c r="AM2260" s="7" t="str">
        <f t="shared" si="609"/>
        <v>10.121.97.227_SHIL_S4P1</v>
      </c>
      <c r="AN2260" s="55" t="str">
        <f t="shared" si="610"/>
        <v>10.121.97.223_MADHAVPUR_S3P1</v>
      </c>
      <c r="AO2260" s="72" t="e">
        <f t="shared" ca="1" si="611"/>
        <v>#VALUE!</v>
      </c>
      <c r="AP2260" s="7" t="str">
        <f>IFERROR(VLOOKUP(Z2260,'PASTE-DL-ALARMS'!$Q$10:$Z$2800,8,FALSE),"")</f>
        <v/>
      </c>
    </row>
    <row r="2261" spans="1:42" x14ac:dyDescent="0.25">
      <c r="A2261" s="20"/>
      <c r="B2261" s="20"/>
      <c r="C2261" s="20" t="str">
        <f>IF(D2261="Critical",MAX($C$8:C2260)+1,"")</f>
        <v/>
      </c>
      <c r="D2261" s="20" t="str">
        <f t="shared" si="595"/>
        <v>-</v>
      </c>
      <c r="E2261" s="20" t="str">
        <f>VLOOKUP('PASTE-DOWN-DL'!F2261,'SSA-CODE'!$D$4:$E$56,2,FALSE)</f>
        <v>JND</v>
      </c>
      <c r="F2261" s="48" t="str">
        <f t="shared" si="596"/>
        <v>SSA JND</v>
      </c>
      <c r="G2261" s="48" t="str">
        <f t="shared" si="597"/>
        <v xml:space="preserve">	SSA JND</v>
      </c>
      <c r="H2261" s="20">
        <v>2252</v>
      </c>
      <c r="I2261" t="s">
        <v>18857</v>
      </c>
      <c r="J2261" t="s">
        <v>6260</v>
      </c>
      <c r="K2261" t="s">
        <v>6275</v>
      </c>
      <c r="L2261" t="s">
        <v>6262</v>
      </c>
      <c r="M2261" t="s">
        <v>6263</v>
      </c>
      <c r="N2261" t="s">
        <v>18858</v>
      </c>
      <c r="O2261" t="s">
        <v>18859</v>
      </c>
      <c r="P2261" t="s">
        <v>6266</v>
      </c>
      <c r="Q2261" t="s">
        <v>6360</v>
      </c>
      <c r="R2261" t="s">
        <v>6279</v>
      </c>
      <c r="S2261" t="s">
        <v>18860</v>
      </c>
      <c r="T2261" t="s">
        <v>6313</v>
      </c>
      <c r="U2261" t="s">
        <v>18860</v>
      </c>
      <c r="V2261" t="s">
        <v>6271</v>
      </c>
      <c r="W2261" t="s">
        <v>18861</v>
      </c>
      <c r="X2261" t="s">
        <v>18862</v>
      </c>
      <c r="Y2261" t="s">
        <v>6269</v>
      </c>
      <c r="Z2261" s="48" t="str">
        <f t="shared" si="598"/>
        <v>SSA JND-10.121.24.34-SARDARBAUG_1/5-10.121.97.214-DIU 2_5/2</v>
      </c>
      <c r="AA2261" s="48">
        <f t="shared" si="599"/>
        <v>14</v>
      </c>
      <c r="AB2261" s="48">
        <f t="shared" si="600"/>
        <v>20</v>
      </c>
      <c r="AC2261" s="48">
        <f t="shared" si="601"/>
        <v>15</v>
      </c>
      <c r="AD2261" s="48">
        <f t="shared" si="602"/>
        <v>21</v>
      </c>
      <c r="AE2261" s="48" t="str">
        <f t="shared" si="603"/>
        <v>10.121.24.34</v>
      </c>
      <c r="AF2261" s="42" t="str">
        <f t="shared" si="604"/>
        <v>10.121.97.214</v>
      </c>
      <c r="AG2261" s="7" t="str">
        <f t="shared" si="605"/>
        <v>NAGOA</v>
      </c>
      <c r="AH2261" s="7" t="str">
        <f t="shared" si="606"/>
        <v>DIU 2</v>
      </c>
      <c r="AI2261" s="7" t="str">
        <f t="shared" si="607"/>
        <v>S1P5</v>
      </c>
      <c r="AJ2261" s="7" t="str">
        <f t="shared" si="608"/>
        <v>S5P2</v>
      </c>
      <c r="AK2261" s="7" t="str">
        <f>IFERROR(VLOOKUP(Z2261,'PASTE-DL-ALARMS'!$Q$10:$W$2200,7,FALSE),"")</f>
        <v/>
      </c>
      <c r="AL2261" s="55" t="str">
        <f>IFERROR(VLOOKUP(Z2261,'PASTE-DL-ALARMS'!$Q$10:$W$2200,3,FALSE),"")</f>
        <v/>
      </c>
      <c r="AM2261" s="7" t="str">
        <f t="shared" si="609"/>
        <v>10.121.24.34_NAGOA_S1P5</v>
      </c>
      <c r="AN2261" s="55" t="str">
        <f t="shared" si="610"/>
        <v>10.121.97.214_DIU 2_S5P2</v>
      </c>
      <c r="AO2261" s="72" t="e">
        <f t="shared" ca="1" si="611"/>
        <v>#VALUE!</v>
      </c>
      <c r="AP2261" s="7" t="str">
        <f>IFERROR(VLOOKUP(Z2261,'PASTE-DL-ALARMS'!$Q$10:$Z$2800,8,FALSE),"")</f>
        <v/>
      </c>
    </row>
    <row r="2262" spans="1:42" x14ac:dyDescent="0.25">
      <c r="A2262" s="20"/>
      <c r="B2262" s="20"/>
      <c r="C2262" s="20" t="str">
        <f>IF(D2262="Critical",MAX($C$8:C2261)+1,"")</f>
        <v/>
      </c>
      <c r="D2262" s="20" t="str">
        <f t="shared" si="595"/>
        <v>-</v>
      </c>
      <c r="E2262" s="20" t="str">
        <f>VLOOKUP('PASTE-DOWN-DL'!F2262,'SSA-CODE'!$D$4:$E$56,2,FALSE)</f>
        <v>BCH</v>
      </c>
      <c r="F2262" s="48" t="str">
        <f t="shared" si="596"/>
        <v>SSA BCH</v>
      </c>
      <c r="G2262" s="48" t="str">
        <f t="shared" si="597"/>
        <v xml:space="preserve">	SSA BCH</v>
      </c>
      <c r="H2262" s="20">
        <v>2253</v>
      </c>
      <c r="I2262" t="s">
        <v>18863</v>
      </c>
      <c r="J2262" t="s">
        <v>6260</v>
      </c>
      <c r="K2262" t="s">
        <v>6275</v>
      </c>
      <c r="L2262" t="s">
        <v>6262</v>
      </c>
      <c r="M2262" t="s">
        <v>6263</v>
      </c>
      <c r="N2262" t="s">
        <v>18864</v>
      </c>
      <c r="O2262" t="s">
        <v>18865</v>
      </c>
      <c r="P2262" t="s">
        <v>6266</v>
      </c>
      <c r="Q2262" t="s">
        <v>6671</v>
      </c>
      <c r="R2262" t="s">
        <v>6279</v>
      </c>
      <c r="S2262" t="s">
        <v>7400</v>
      </c>
      <c r="T2262" t="s">
        <v>6287</v>
      </c>
      <c r="U2262" t="s">
        <v>18866</v>
      </c>
      <c r="V2262" t="s">
        <v>6271</v>
      </c>
      <c r="W2262" t="s">
        <v>18867</v>
      </c>
      <c r="X2262" t="s">
        <v>18868</v>
      </c>
      <c r="Y2262" t="s">
        <v>6269</v>
      </c>
      <c r="Z2262" s="48" t="str">
        <f t="shared" si="598"/>
        <v>SSA BCH-10.121.96.107-Shree_Mangalam_Kasak_1/6-10.121.24.196-Bharuch_GIDC_B1_4/6</v>
      </c>
      <c r="AA2262" s="48">
        <f t="shared" si="599"/>
        <v>15</v>
      </c>
      <c r="AB2262" s="48">
        <f t="shared" si="600"/>
        <v>35</v>
      </c>
      <c r="AC2262" s="48">
        <f t="shared" si="601"/>
        <v>15</v>
      </c>
      <c r="AD2262" s="48">
        <f t="shared" si="602"/>
        <v>28</v>
      </c>
      <c r="AE2262" s="48" t="str">
        <f t="shared" si="603"/>
        <v>10.121.96.107</v>
      </c>
      <c r="AF2262" s="42" t="str">
        <f t="shared" si="604"/>
        <v>10.121.24.196</v>
      </c>
      <c r="AG2262" s="7" t="str">
        <f t="shared" si="605"/>
        <v>Shree Magalam kasak</v>
      </c>
      <c r="AH2262" s="7" t="str">
        <f t="shared" si="606"/>
        <v>Bharuch GIDC</v>
      </c>
      <c r="AI2262" s="7" t="str">
        <f t="shared" si="607"/>
        <v>S1P6</v>
      </c>
      <c r="AJ2262" s="7" t="str">
        <f t="shared" si="608"/>
        <v>S4P6</v>
      </c>
      <c r="AK2262" s="7" t="str">
        <f>IFERROR(VLOOKUP(Z2262,'PASTE-DL-ALARMS'!$Q$10:$W$2200,7,FALSE),"")</f>
        <v/>
      </c>
      <c r="AL2262" s="55" t="str">
        <f>IFERROR(VLOOKUP(Z2262,'PASTE-DL-ALARMS'!$Q$10:$W$2200,3,FALSE),"")</f>
        <v/>
      </c>
      <c r="AM2262" s="7" t="str">
        <f t="shared" si="609"/>
        <v>10.121.96.107_Shree Magalam kasak_S1P6</v>
      </c>
      <c r="AN2262" s="55" t="str">
        <f t="shared" si="610"/>
        <v>10.121.24.196_Bharuch GIDC_S4P6</v>
      </c>
      <c r="AO2262" s="72" t="e">
        <f t="shared" ca="1" si="611"/>
        <v>#VALUE!</v>
      </c>
      <c r="AP2262" s="7" t="str">
        <f>IFERROR(VLOOKUP(Z2262,'PASTE-DL-ALARMS'!$Q$10:$Z$2800,8,FALSE),"")</f>
        <v/>
      </c>
    </row>
    <row r="2263" spans="1:42" x14ac:dyDescent="0.25">
      <c r="A2263" s="20"/>
      <c r="B2263" s="20"/>
      <c r="C2263" s="20" t="str">
        <f>IF(D2263="Critical",MAX($C$8:C2262)+1,"")</f>
        <v/>
      </c>
      <c r="D2263" s="20" t="str">
        <f t="shared" si="595"/>
        <v>-</v>
      </c>
      <c r="E2263" s="20" t="str">
        <f>VLOOKUP('PASTE-DOWN-DL'!F2263,'SSA-CODE'!$D$4:$E$56,2,FALSE)</f>
        <v>VDA</v>
      </c>
      <c r="F2263" s="48" t="str">
        <f t="shared" si="596"/>
        <v>SSA VDR</v>
      </c>
      <c r="G2263" s="48" t="str">
        <f t="shared" si="597"/>
        <v xml:space="preserve">	SSA VDR</v>
      </c>
      <c r="H2263" s="20">
        <v>2254</v>
      </c>
      <c r="I2263" t="s">
        <v>18869</v>
      </c>
      <c r="J2263" t="s">
        <v>6260</v>
      </c>
      <c r="K2263" t="s">
        <v>6275</v>
      </c>
      <c r="L2263" t="s">
        <v>6262</v>
      </c>
      <c r="M2263" t="s">
        <v>6263</v>
      </c>
      <c r="N2263" t="s">
        <v>18870</v>
      </c>
      <c r="O2263" t="s">
        <v>18871</v>
      </c>
      <c r="P2263" t="s">
        <v>6266</v>
      </c>
      <c r="Q2263" t="s">
        <v>6360</v>
      </c>
      <c r="R2263" t="s">
        <v>6279</v>
      </c>
      <c r="S2263" t="s">
        <v>18872</v>
      </c>
      <c r="T2263" t="s">
        <v>6770</v>
      </c>
      <c r="U2263" t="s">
        <v>18872</v>
      </c>
      <c r="V2263" t="s">
        <v>6271</v>
      </c>
      <c r="W2263" t="s">
        <v>18873</v>
      </c>
      <c r="X2263" t="s">
        <v>18874</v>
      </c>
      <c r="Y2263" t="s">
        <v>6269</v>
      </c>
      <c r="Z2263" s="48" t="str">
        <f t="shared" si="598"/>
        <v>SSA VDR-10.121.19.163-BOB Mandvi A1_1/6-10.121.19.148-HAVELI BTS A1_1/5</v>
      </c>
      <c r="AA2263" s="48">
        <f t="shared" si="599"/>
        <v>15</v>
      </c>
      <c r="AB2263" s="48">
        <f t="shared" si="600"/>
        <v>26</v>
      </c>
      <c r="AC2263" s="48">
        <f t="shared" si="601"/>
        <v>15</v>
      </c>
      <c r="AD2263" s="48">
        <f t="shared" si="602"/>
        <v>26</v>
      </c>
      <c r="AE2263" s="48" t="str">
        <f t="shared" si="603"/>
        <v>10.121.19.163</v>
      </c>
      <c r="AF2263" s="42" t="str">
        <f t="shared" si="604"/>
        <v>10.121.19.148</v>
      </c>
      <c r="AG2263" s="7" t="str">
        <f t="shared" si="605"/>
        <v>BOB MANDVI</v>
      </c>
      <c r="AH2263" s="7" t="str">
        <f t="shared" si="606"/>
        <v>HAVELI BTS</v>
      </c>
      <c r="AI2263" s="7" t="str">
        <f t="shared" si="607"/>
        <v>S1P6</v>
      </c>
      <c r="AJ2263" s="7" t="str">
        <f t="shared" si="608"/>
        <v>S1P5</v>
      </c>
      <c r="AK2263" s="7" t="str">
        <f>IFERROR(VLOOKUP(Z2263,'PASTE-DL-ALARMS'!$Q$10:$W$2200,7,FALSE),"")</f>
        <v/>
      </c>
      <c r="AL2263" s="55" t="str">
        <f>IFERROR(VLOOKUP(Z2263,'PASTE-DL-ALARMS'!$Q$10:$W$2200,3,FALSE),"")</f>
        <v/>
      </c>
      <c r="AM2263" s="7" t="str">
        <f t="shared" si="609"/>
        <v>10.121.19.163_BOB MANDVI_S1P6</v>
      </c>
      <c r="AN2263" s="55" t="str">
        <f t="shared" si="610"/>
        <v>10.121.19.148_HAVELI BTS_S1P5</v>
      </c>
      <c r="AO2263" s="72" t="e">
        <f t="shared" ca="1" si="611"/>
        <v>#VALUE!</v>
      </c>
      <c r="AP2263" s="7" t="str">
        <f>IFERROR(VLOOKUP(Z2263,'PASTE-DL-ALARMS'!$Q$10:$Z$2800,8,FALSE),"")</f>
        <v/>
      </c>
    </row>
    <row r="2264" spans="1:42" x14ac:dyDescent="0.25">
      <c r="A2264" s="20"/>
      <c r="B2264" s="20"/>
      <c r="C2264" s="20" t="str">
        <f>IF(D2264="Critical",MAX($C$8:C2263)+1,"")</f>
        <v/>
      </c>
      <c r="D2264" s="20" t="str">
        <f t="shared" si="595"/>
        <v>-</v>
      </c>
      <c r="E2264" s="20" t="str">
        <f>VLOOKUP('PASTE-DOWN-DL'!F2264,'SSA-CODE'!$D$4:$E$56,2,FALSE)</f>
        <v>AHD</v>
      </c>
      <c r="F2264" s="48" t="str">
        <f t="shared" si="596"/>
        <v>SSA AM</v>
      </c>
      <c r="G2264" s="48" t="str">
        <f t="shared" si="597"/>
        <v xml:space="preserve">	SSA AM</v>
      </c>
      <c r="H2264" s="20">
        <v>2255</v>
      </c>
      <c r="I2264" t="s">
        <v>18875</v>
      </c>
      <c r="J2264" t="s">
        <v>6260</v>
      </c>
      <c r="K2264" t="s">
        <v>6261</v>
      </c>
      <c r="L2264" t="s">
        <v>6262</v>
      </c>
      <c r="M2264" t="s">
        <v>6263</v>
      </c>
      <c r="N2264" t="s">
        <v>18876</v>
      </c>
      <c r="O2264" t="s">
        <v>18877</v>
      </c>
      <c r="P2264" t="s">
        <v>6266</v>
      </c>
      <c r="Q2264" t="s">
        <v>6267</v>
      </c>
      <c r="R2264" t="s">
        <v>7230</v>
      </c>
      <c r="S2264" t="s">
        <v>8746</v>
      </c>
      <c r="T2264" t="s">
        <v>6937</v>
      </c>
      <c r="U2264" t="s">
        <v>8746</v>
      </c>
      <c r="V2264" t="s">
        <v>6271</v>
      </c>
      <c r="W2264" t="s">
        <v>18878</v>
      </c>
      <c r="X2264" t="s">
        <v>18879</v>
      </c>
      <c r="Y2264" t="s">
        <v>6269</v>
      </c>
      <c r="Z2264" s="48" t="str">
        <f t="shared" si="598"/>
        <v>SSA AM-10.121.18.247-DABHODA_4/1-10.121.18.213-Galudan B1_4/1</v>
      </c>
      <c r="AA2264" s="48">
        <f t="shared" si="599"/>
        <v>15</v>
      </c>
      <c r="AB2264" s="48">
        <f t="shared" si="600"/>
        <v>23</v>
      </c>
      <c r="AC2264" s="48">
        <f t="shared" si="601"/>
        <v>15</v>
      </c>
      <c r="AD2264" s="48">
        <f t="shared" si="602"/>
        <v>23</v>
      </c>
      <c r="AE2264" s="48" t="str">
        <f t="shared" si="603"/>
        <v>10.121.18.247</v>
      </c>
      <c r="AF2264" s="42" t="str">
        <f t="shared" si="604"/>
        <v>10.121.18.213</v>
      </c>
      <c r="AG2264" s="7" t="str">
        <f t="shared" si="605"/>
        <v>DABHODA</v>
      </c>
      <c r="AH2264" s="7" t="str">
        <f t="shared" si="606"/>
        <v>Galudan</v>
      </c>
      <c r="AI2264" s="7" t="str">
        <f t="shared" si="607"/>
        <v>S4P1</v>
      </c>
      <c r="AJ2264" s="7" t="str">
        <f t="shared" si="608"/>
        <v>S4P1</v>
      </c>
      <c r="AK2264" s="7" t="str">
        <f>IFERROR(VLOOKUP(Z2264,'PASTE-DL-ALARMS'!$Q$10:$W$2200,7,FALSE),"")</f>
        <v/>
      </c>
      <c r="AL2264" s="55" t="str">
        <f>IFERROR(VLOOKUP(Z2264,'PASTE-DL-ALARMS'!$Q$10:$W$2200,3,FALSE),"")</f>
        <v/>
      </c>
      <c r="AM2264" s="7" t="str">
        <f t="shared" si="609"/>
        <v>10.121.18.247_DABHODA_S4P1</v>
      </c>
      <c r="AN2264" s="55" t="str">
        <f t="shared" si="610"/>
        <v>10.121.18.213_Galudan_S4P1</v>
      </c>
      <c r="AO2264" s="72" t="e">
        <f t="shared" ca="1" si="611"/>
        <v>#VALUE!</v>
      </c>
      <c r="AP2264" s="7" t="str">
        <f>IFERROR(VLOOKUP(Z2264,'PASTE-DL-ALARMS'!$Q$10:$Z$2800,8,FALSE),"")</f>
        <v/>
      </c>
    </row>
    <row r="2265" spans="1:42" x14ac:dyDescent="0.25">
      <c r="A2265" s="20"/>
      <c r="B2265" s="20"/>
      <c r="C2265" s="20">
        <f>IF(D2265="Critical",MAX($C$8:C2264)+1,"")</f>
        <v>86</v>
      </c>
      <c r="D2265" s="20" t="str">
        <f t="shared" si="595"/>
        <v>Critical</v>
      </c>
      <c r="E2265" s="20" t="str">
        <f>VLOOKUP('PASTE-DOWN-DL'!F2265,'SSA-CODE'!$D$4:$E$56,2,FALSE)</f>
        <v>SRT</v>
      </c>
      <c r="F2265" s="48" t="str">
        <f t="shared" si="596"/>
        <v>SSA SR</v>
      </c>
      <c r="G2265" s="48" t="str">
        <f t="shared" si="597"/>
        <v xml:space="preserve">	SSA SR</v>
      </c>
      <c r="H2265" s="20">
        <v>2256</v>
      </c>
      <c r="I2265" t="s">
        <v>18880</v>
      </c>
      <c r="J2265" t="s">
        <v>6260</v>
      </c>
      <c r="K2265" t="s">
        <v>6275</v>
      </c>
      <c r="L2265" t="s">
        <v>6262</v>
      </c>
      <c r="M2265" t="s">
        <v>6263</v>
      </c>
      <c r="N2265" t="s">
        <v>18881</v>
      </c>
      <c r="O2265" t="s">
        <v>18882</v>
      </c>
      <c r="P2265" t="s">
        <v>6484</v>
      </c>
      <c r="Q2265" t="s">
        <v>6566</v>
      </c>
      <c r="R2265" t="s">
        <v>6279</v>
      </c>
      <c r="S2265" t="s">
        <v>6269</v>
      </c>
      <c r="T2265" t="s">
        <v>6394</v>
      </c>
      <c r="U2265" t="s">
        <v>6269</v>
      </c>
      <c r="V2265" t="s">
        <v>6271</v>
      </c>
      <c r="W2265" t="s">
        <v>18883</v>
      </c>
      <c r="X2265" t="s">
        <v>18884</v>
      </c>
      <c r="Y2265" t="s">
        <v>6269</v>
      </c>
      <c r="Z2265" s="48" t="str">
        <f t="shared" si="598"/>
        <v>SSA SR-10.121.100.22-NIZER_4/4-10.121.100.19-SONGADH FORT_3/6</v>
      </c>
      <c r="AA2265" s="48">
        <f t="shared" si="599"/>
        <v>15</v>
      </c>
      <c r="AB2265" s="48">
        <f t="shared" si="600"/>
        <v>21</v>
      </c>
      <c r="AC2265" s="48">
        <f t="shared" si="601"/>
        <v>15</v>
      </c>
      <c r="AD2265" s="48">
        <f t="shared" si="602"/>
        <v>28</v>
      </c>
      <c r="AE2265" s="48" t="str">
        <f t="shared" si="603"/>
        <v>10.121.100.22</v>
      </c>
      <c r="AF2265" s="42" t="str">
        <f t="shared" si="604"/>
        <v>10.121.100.19</v>
      </c>
      <c r="AG2265" s="7" t="str">
        <f t="shared" si="605"/>
        <v>NIZER</v>
      </c>
      <c r="AH2265" s="7" t="str">
        <f t="shared" si="606"/>
        <v>SONGADH FORT</v>
      </c>
      <c r="AI2265" s="7" t="str">
        <f t="shared" si="607"/>
        <v>S4P4</v>
      </c>
      <c r="AJ2265" s="7" t="str">
        <f t="shared" si="608"/>
        <v>S3P6</v>
      </c>
      <c r="AK2265" s="7" t="str">
        <f>IFERROR(VLOOKUP(Z2265,'PASTE-DL-ALARMS'!$Q$10:$W$2200,7,FALSE),"")</f>
        <v>15-05-2026</v>
      </c>
      <c r="AL2265" s="55" t="str">
        <f>IFERROR(VLOOKUP(Z2265,'PASTE-DL-ALARMS'!$Q$10:$W$2200,3,FALSE),"")</f>
        <v>14:54:09</v>
      </c>
      <c r="AM2265" s="7" t="str">
        <f t="shared" si="609"/>
        <v>10.121.100.22_NIZER_S4P4</v>
      </c>
      <c r="AN2265" s="55" t="str">
        <f t="shared" si="610"/>
        <v>10.121.100.19_SONGADH FORT_S3P6</v>
      </c>
      <c r="AO2265" s="72">
        <f t="shared" ca="1" si="611"/>
        <v>0</v>
      </c>
      <c r="AP2265" s="7" t="str">
        <f>IFERROR(VLOOKUP(Z2265,'PASTE-DL-ALARMS'!$Q$10:$Z$2800,8,FALSE),"")</f>
        <v xml:space="preserve">	2026/05/15,14:54:09</v>
      </c>
    </row>
    <row r="2266" spans="1:42" x14ac:dyDescent="0.25">
      <c r="A2266" s="20"/>
      <c r="B2266" s="20"/>
      <c r="C2266" s="20" t="str">
        <f>IF(D2266="Critical",MAX($C$8:C2265)+1,"")</f>
        <v/>
      </c>
      <c r="D2266" s="20" t="str">
        <f t="shared" si="595"/>
        <v>-</v>
      </c>
      <c r="E2266" s="20" t="str">
        <f>VLOOKUP('PASTE-DOWN-DL'!F2266,'SSA-CODE'!$D$4:$E$56,2,FALSE)</f>
        <v>VDA</v>
      </c>
      <c r="F2266" s="48" t="str">
        <f t="shared" si="596"/>
        <v>SSA VDR</v>
      </c>
      <c r="G2266" s="48" t="str">
        <f t="shared" si="597"/>
        <v xml:space="preserve">	SSA VDR</v>
      </c>
      <c r="H2266" s="20">
        <v>2257</v>
      </c>
      <c r="I2266" t="s">
        <v>18885</v>
      </c>
      <c r="J2266" t="s">
        <v>6466</v>
      </c>
      <c r="K2266" t="s">
        <v>6275</v>
      </c>
      <c r="L2266" t="s">
        <v>6262</v>
      </c>
      <c r="M2266" t="s">
        <v>6263</v>
      </c>
      <c r="N2266" t="s">
        <v>18886</v>
      </c>
      <c r="O2266" t="s">
        <v>18887</v>
      </c>
      <c r="P2266" t="s">
        <v>6266</v>
      </c>
      <c r="Q2266" t="s">
        <v>7090</v>
      </c>
      <c r="R2266" t="s">
        <v>7090</v>
      </c>
      <c r="S2266" t="s">
        <v>14314</v>
      </c>
      <c r="T2266" t="s">
        <v>6425</v>
      </c>
      <c r="U2266" t="s">
        <v>14314</v>
      </c>
      <c r="V2266" t="s">
        <v>6271</v>
      </c>
      <c r="W2266" t="s">
        <v>18888</v>
      </c>
      <c r="X2266" t="s">
        <v>18889</v>
      </c>
      <c r="Y2266" t="s">
        <v>6269</v>
      </c>
      <c r="Z2266" s="48" t="str">
        <f t="shared" si="598"/>
        <v>SSA VDR-10.121.19.135-SUBHANPURA_S4P8-10.121.16.24-SUBHANPURA N2_S4P8</v>
      </c>
      <c r="AA2266" s="48">
        <f t="shared" si="599"/>
        <v>15</v>
      </c>
      <c r="AB2266" s="48">
        <f t="shared" si="600"/>
        <v>26</v>
      </c>
      <c r="AC2266" s="48">
        <f t="shared" si="601"/>
        <v>14</v>
      </c>
      <c r="AD2266" s="48">
        <f t="shared" si="602"/>
        <v>28</v>
      </c>
      <c r="AE2266" s="48" t="str">
        <f t="shared" si="603"/>
        <v>10.121.19.135</v>
      </c>
      <c r="AF2266" s="42" t="str">
        <f t="shared" si="604"/>
        <v>10.121.16.24</v>
      </c>
      <c r="AG2266" s="7" t="str">
        <f t="shared" si="605"/>
        <v>SUBHANPURA</v>
      </c>
      <c r="AH2266" s="7" t="str">
        <f t="shared" si="606"/>
        <v>SUBHANPURA N2</v>
      </c>
      <c r="AI2266" s="7" t="str">
        <f t="shared" si="607"/>
        <v>S4P8</v>
      </c>
      <c r="AJ2266" s="7" t="str">
        <f t="shared" si="608"/>
        <v>S4P8</v>
      </c>
      <c r="AK2266" s="7" t="str">
        <f>IFERROR(VLOOKUP(Z2266,'PASTE-DL-ALARMS'!$Q$10:$W$2200,7,FALSE),"")</f>
        <v/>
      </c>
      <c r="AL2266" s="55" t="str">
        <f>IFERROR(VLOOKUP(Z2266,'PASTE-DL-ALARMS'!$Q$10:$W$2200,3,FALSE),"")</f>
        <v/>
      </c>
      <c r="AM2266" s="7" t="str">
        <f t="shared" si="609"/>
        <v>10.121.19.135_SUBHANPURA_S4P8</v>
      </c>
      <c r="AN2266" s="55" t="str">
        <f t="shared" si="610"/>
        <v>10.121.16.24_SUBHANPURA N2_S4P8</v>
      </c>
      <c r="AO2266" s="72" t="e">
        <f t="shared" ca="1" si="611"/>
        <v>#VALUE!</v>
      </c>
      <c r="AP2266" s="7" t="str">
        <f>IFERROR(VLOOKUP(Z2266,'PASTE-DL-ALARMS'!$Q$10:$Z$2800,8,FALSE),"")</f>
        <v/>
      </c>
    </row>
    <row r="2267" spans="1:42" x14ac:dyDescent="0.25">
      <c r="A2267" s="20"/>
      <c r="B2267" s="20"/>
      <c r="C2267" s="20" t="str">
        <f>IF(D2267="Critical",MAX($C$8:C2266)+1,"")</f>
        <v/>
      </c>
      <c r="D2267" s="20" t="str">
        <f t="shared" si="595"/>
        <v>-</v>
      </c>
      <c r="E2267" s="20" t="str">
        <f>VLOOKUP('PASTE-DOWN-DL'!F2267,'SSA-CODE'!$D$4:$E$56,2,FALSE)</f>
        <v>AHD</v>
      </c>
      <c r="F2267" s="48" t="str">
        <f t="shared" si="596"/>
        <v>SSA AM</v>
      </c>
      <c r="G2267" s="48" t="str">
        <f t="shared" si="597"/>
        <v xml:space="preserve">	SSA AM</v>
      </c>
      <c r="H2267" s="20">
        <v>2258</v>
      </c>
      <c r="I2267" t="s">
        <v>18890</v>
      </c>
      <c r="J2267" t="s">
        <v>6466</v>
      </c>
      <c r="K2267" t="s">
        <v>6275</v>
      </c>
      <c r="L2267" t="s">
        <v>6262</v>
      </c>
      <c r="M2267" t="s">
        <v>6263</v>
      </c>
      <c r="N2267" t="s">
        <v>18891</v>
      </c>
      <c r="O2267" t="s">
        <v>18892</v>
      </c>
      <c r="P2267" t="s">
        <v>6266</v>
      </c>
      <c r="Q2267" t="s">
        <v>7053</v>
      </c>
      <c r="R2267" t="s">
        <v>6279</v>
      </c>
      <c r="S2267" t="s">
        <v>6269</v>
      </c>
      <c r="T2267" t="s">
        <v>6287</v>
      </c>
      <c r="U2267" t="s">
        <v>6269</v>
      </c>
      <c r="V2267" t="s">
        <v>6271</v>
      </c>
      <c r="W2267" t="s">
        <v>18893</v>
      </c>
      <c r="X2267" t="s">
        <v>18894</v>
      </c>
      <c r="Y2267" t="s">
        <v>6269</v>
      </c>
      <c r="Z2267" s="48" t="str">
        <f t="shared" si="598"/>
        <v>SSA AM-10.121.18.85-GulbaiTekra CPAN1_5/11-10.121.18.66-GulbaiTekra_5/11</v>
      </c>
      <c r="AA2267" s="48">
        <f t="shared" si="599"/>
        <v>14</v>
      </c>
      <c r="AB2267" s="48">
        <f t="shared" si="600"/>
        <v>34</v>
      </c>
      <c r="AC2267" s="48">
        <f t="shared" si="601"/>
        <v>14</v>
      </c>
      <c r="AD2267" s="48">
        <f t="shared" si="602"/>
        <v>28</v>
      </c>
      <c r="AE2267" s="48" t="str">
        <f t="shared" si="603"/>
        <v>10.121.18.85</v>
      </c>
      <c r="AF2267" s="42" t="str">
        <f t="shared" si="604"/>
        <v>10.121.18.66</v>
      </c>
      <c r="AG2267" s="7" t="str">
        <f t="shared" si="605"/>
        <v>GULBAI TEKRA CPAN 1</v>
      </c>
      <c r="AH2267" s="7" t="str">
        <f t="shared" si="606"/>
        <v>GULABAI TEKRA</v>
      </c>
      <c r="AI2267" s="7" t="str">
        <f t="shared" si="607"/>
        <v>S5P11</v>
      </c>
      <c r="AJ2267" s="7" t="str">
        <f t="shared" si="608"/>
        <v>S5P11</v>
      </c>
      <c r="AK2267" s="7" t="str">
        <f>IFERROR(VLOOKUP(Z2267,'PASTE-DL-ALARMS'!$Q$10:$W$2200,7,FALSE),"")</f>
        <v/>
      </c>
      <c r="AL2267" s="55" t="str">
        <f>IFERROR(VLOOKUP(Z2267,'PASTE-DL-ALARMS'!$Q$10:$W$2200,3,FALSE),"")</f>
        <v/>
      </c>
      <c r="AM2267" s="7" t="str">
        <f t="shared" si="609"/>
        <v>10.121.18.85_GULBAI TEKRA CPAN 1_S5P11</v>
      </c>
      <c r="AN2267" s="55" t="str">
        <f t="shared" si="610"/>
        <v>10.121.18.66_GULABAI TEKRA_S5P11</v>
      </c>
      <c r="AO2267" s="72" t="e">
        <f t="shared" ca="1" si="611"/>
        <v>#VALUE!</v>
      </c>
      <c r="AP2267" s="7" t="str">
        <f>IFERROR(VLOOKUP(Z2267,'PASTE-DL-ALARMS'!$Q$10:$Z$2800,8,FALSE),"")</f>
        <v/>
      </c>
    </row>
    <row r="2268" spans="1:42" x14ac:dyDescent="0.25">
      <c r="A2268" s="20"/>
      <c r="B2268" s="20"/>
      <c r="C2268" s="20" t="str">
        <f>IF(D2268="Critical",MAX($C$8:C2267)+1,"")</f>
        <v/>
      </c>
      <c r="D2268" s="20" t="str">
        <f t="shared" si="595"/>
        <v>-</v>
      </c>
      <c r="E2268" s="20" t="str">
        <f>VLOOKUP('PASTE-DOWN-DL'!F2268,'SSA-CODE'!$D$4:$E$56,2,FALSE)</f>
        <v>WTR AM</v>
      </c>
      <c r="F2268" s="48" t="str">
        <f t="shared" si="596"/>
        <v>WTR AM</v>
      </c>
      <c r="G2268" s="48" t="str">
        <f t="shared" si="597"/>
        <v xml:space="preserve">	WTR AM</v>
      </c>
      <c r="H2268" s="20">
        <v>2259</v>
      </c>
      <c r="I2268" t="s">
        <v>18895</v>
      </c>
      <c r="J2268" t="s">
        <v>6260</v>
      </c>
      <c r="K2268" t="s">
        <v>6275</v>
      </c>
      <c r="L2268" t="s">
        <v>6262</v>
      </c>
      <c r="M2268" t="s">
        <v>6263</v>
      </c>
      <c r="N2268" t="s">
        <v>18896</v>
      </c>
      <c r="O2268" t="s">
        <v>18897</v>
      </c>
      <c r="P2268" t="s">
        <v>6266</v>
      </c>
      <c r="Q2268" t="s">
        <v>6453</v>
      </c>
      <c r="R2268" t="s">
        <v>6279</v>
      </c>
      <c r="S2268" t="s">
        <v>6269</v>
      </c>
      <c r="T2268" t="s">
        <v>7324</v>
      </c>
      <c r="U2268" t="s">
        <v>6269</v>
      </c>
      <c r="V2268" t="s">
        <v>6271</v>
      </c>
      <c r="W2268" t="s">
        <v>18898</v>
      </c>
      <c r="X2268" t="s">
        <v>18899</v>
      </c>
      <c r="Y2268" t="s">
        <v>6269</v>
      </c>
      <c r="Z2268" s="48" t="str">
        <f t="shared" si="598"/>
        <v>WTR AM-10.121.15.132-GANDHINAGAR_TN725B-10.121.15.135-KALOL_TN725B</v>
      </c>
      <c r="AA2268" s="48">
        <f t="shared" si="599"/>
        <v>15</v>
      </c>
      <c r="AB2268" s="48">
        <f t="shared" si="600"/>
        <v>27</v>
      </c>
      <c r="AC2268" s="48">
        <f t="shared" si="601"/>
        <v>15</v>
      </c>
      <c r="AD2268" s="48">
        <f t="shared" si="602"/>
        <v>21</v>
      </c>
      <c r="AE2268" s="48" t="str">
        <f t="shared" si="603"/>
        <v>10.121.15.132</v>
      </c>
      <c r="AF2268" s="42" t="str">
        <f t="shared" si="604"/>
        <v>10.121.15.135</v>
      </c>
      <c r="AG2268" s="7" t="str">
        <f t="shared" si="605"/>
        <v>GANDHINAGAR</v>
      </c>
      <c r="AH2268" s="7" t="str">
        <f t="shared" si="606"/>
        <v>KALOL</v>
      </c>
      <c r="AI2268" s="7" t="str">
        <f t="shared" si="607"/>
        <v>S3P2</v>
      </c>
      <c r="AJ2268" s="7" t="str">
        <f t="shared" si="608"/>
        <v>S5P6</v>
      </c>
      <c r="AK2268" s="7" t="str">
        <f>IFERROR(VLOOKUP(Z2268,'PASTE-DL-ALARMS'!$Q$10:$W$2200,7,FALSE),"")</f>
        <v/>
      </c>
      <c r="AL2268" s="55" t="str">
        <f>IFERROR(VLOOKUP(Z2268,'PASTE-DL-ALARMS'!$Q$10:$W$2200,3,FALSE),"")</f>
        <v/>
      </c>
      <c r="AM2268" s="7" t="str">
        <f t="shared" si="609"/>
        <v>10.121.15.132_GANDHINAGAR_S3P2</v>
      </c>
      <c r="AN2268" s="55" t="str">
        <f t="shared" si="610"/>
        <v>10.121.15.135_KALOL_S5P6</v>
      </c>
      <c r="AO2268" s="72" t="e">
        <f t="shared" ca="1" si="611"/>
        <v>#VALUE!</v>
      </c>
      <c r="AP2268" s="7" t="str">
        <f>IFERROR(VLOOKUP(Z2268,'PASTE-DL-ALARMS'!$Q$10:$Z$2800,8,FALSE),"")</f>
        <v/>
      </c>
    </row>
    <row r="2269" spans="1:42" x14ac:dyDescent="0.25">
      <c r="A2269" s="20"/>
      <c r="B2269" s="20"/>
      <c r="C2269" s="20" t="str">
        <f>IF(D2269="Critical",MAX($C$8:C2268)+1,"")</f>
        <v/>
      </c>
      <c r="D2269" s="20" t="str">
        <f t="shared" si="595"/>
        <v>-</v>
      </c>
      <c r="E2269" s="20" t="str">
        <f>VLOOKUP('PASTE-DOWN-DL'!F2269,'SSA-CODE'!$D$4:$E$56,2,FALSE)</f>
        <v>AHD</v>
      </c>
      <c r="F2269" s="48" t="str">
        <f t="shared" si="596"/>
        <v>SSA AM</v>
      </c>
      <c r="G2269" s="48" t="str">
        <f t="shared" si="597"/>
        <v xml:space="preserve">	SSA AM</v>
      </c>
      <c r="H2269" s="20">
        <v>2260</v>
      </c>
      <c r="I2269" t="s">
        <v>18900</v>
      </c>
      <c r="J2269" t="s">
        <v>6260</v>
      </c>
      <c r="K2269" t="s">
        <v>6275</v>
      </c>
      <c r="L2269" t="s">
        <v>6262</v>
      </c>
      <c r="M2269" t="s">
        <v>6263</v>
      </c>
      <c r="N2269" t="s">
        <v>18901</v>
      </c>
      <c r="O2269" t="s">
        <v>18902</v>
      </c>
      <c r="P2269" t="s">
        <v>6266</v>
      </c>
      <c r="Q2269" t="s">
        <v>7090</v>
      </c>
      <c r="R2269" t="s">
        <v>7090</v>
      </c>
      <c r="S2269" t="s">
        <v>18903</v>
      </c>
      <c r="T2269" t="s">
        <v>6287</v>
      </c>
      <c r="U2269" t="s">
        <v>6589</v>
      </c>
      <c r="V2269" t="s">
        <v>6271</v>
      </c>
      <c r="W2269" t="s">
        <v>18904</v>
      </c>
      <c r="X2269" t="s">
        <v>18905</v>
      </c>
      <c r="Y2269" t="s">
        <v>18906</v>
      </c>
      <c r="Z2269" s="48" t="str">
        <f t="shared" si="598"/>
        <v>SSA AM-10.121.99.3-Limbdi_4/3-10.121.15.154-Ranpur_3/3</v>
      </c>
      <c r="AA2269" s="48">
        <f t="shared" si="599"/>
        <v>13</v>
      </c>
      <c r="AB2269" s="48">
        <f t="shared" si="600"/>
        <v>20</v>
      </c>
      <c r="AC2269" s="48">
        <f t="shared" si="601"/>
        <v>15</v>
      </c>
      <c r="AD2269" s="48">
        <f t="shared" si="602"/>
        <v>22</v>
      </c>
      <c r="AE2269" s="48" t="str">
        <f t="shared" si="603"/>
        <v>10.121.99.3</v>
      </c>
      <c r="AF2269" s="42" t="str">
        <f t="shared" si="604"/>
        <v>10.121.15.154</v>
      </c>
      <c r="AG2269" s="7" t="str">
        <f t="shared" si="605"/>
        <v>LIMBDI</v>
      </c>
      <c r="AH2269" s="7" t="str">
        <f t="shared" si="606"/>
        <v>Ranpur</v>
      </c>
      <c r="AI2269" s="7" t="str">
        <f t="shared" si="607"/>
        <v>S4P3</v>
      </c>
      <c r="AJ2269" s="7" t="str">
        <f t="shared" si="608"/>
        <v>S3P3</v>
      </c>
      <c r="AK2269" s="7" t="str">
        <f>IFERROR(VLOOKUP(Z2269,'PASTE-DL-ALARMS'!$Q$10:$W$2200,7,FALSE),"")</f>
        <v/>
      </c>
      <c r="AL2269" s="55" t="str">
        <f>IFERROR(VLOOKUP(Z2269,'PASTE-DL-ALARMS'!$Q$10:$W$2200,3,FALSE),"")</f>
        <v/>
      </c>
      <c r="AM2269" s="7" t="str">
        <f t="shared" si="609"/>
        <v>10.121.99.3_LIMBDI_S4P3</v>
      </c>
      <c r="AN2269" s="55" t="str">
        <f t="shared" si="610"/>
        <v>10.121.15.154_Ranpur_S3P3</v>
      </c>
      <c r="AO2269" s="72" t="e">
        <f t="shared" ca="1" si="611"/>
        <v>#VALUE!</v>
      </c>
      <c r="AP2269" s="7" t="str">
        <f>IFERROR(VLOOKUP(Z2269,'PASTE-DL-ALARMS'!$Q$10:$Z$2800,8,FALSE),"")</f>
        <v/>
      </c>
    </row>
    <row r="2270" spans="1:42" x14ac:dyDescent="0.25">
      <c r="A2270" s="20"/>
      <c r="B2270" s="20"/>
      <c r="C2270" s="20" t="str">
        <f>IF(D2270="Critical",MAX($C$8:C2269)+1,"")</f>
        <v/>
      </c>
      <c r="D2270" s="20" t="str">
        <f t="shared" si="595"/>
        <v>-</v>
      </c>
      <c r="E2270" s="20" t="str">
        <f>VLOOKUP('PASTE-DOWN-DL'!F2270,'SSA-CODE'!$D$4:$E$56,2,FALSE)</f>
        <v>JND</v>
      </c>
      <c r="F2270" s="48" t="str">
        <f t="shared" si="596"/>
        <v>SSA JND</v>
      </c>
      <c r="G2270" s="48" t="str">
        <f t="shared" si="597"/>
        <v xml:space="preserve">	SSA JND</v>
      </c>
      <c r="H2270" s="20">
        <v>2261</v>
      </c>
      <c r="I2270" t="s">
        <v>18907</v>
      </c>
      <c r="J2270" t="s">
        <v>6260</v>
      </c>
      <c r="K2270" t="s">
        <v>6275</v>
      </c>
      <c r="L2270" t="s">
        <v>6262</v>
      </c>
      <c r="M2270" t="s">
        <v>6263</v>
      </c>
      <c r="N2270" t="s">
        <v>18908</v>
      </c>
      <c r="O2270" t="s">
        <v>18909</v>
      </c>
      <c r="P2270" t="s">
        <v>6266</v>
      </c>
      <c r="Q2270" t="s">
        <v>6400</v>
      </c>
      <c r="R2270" t="s">
        <v>6469</v>
      </c>
      <c r="S2270" t="s">
        <v>18652</v>
      </c>
      <c r="T2270" t="s">
        <v>6471</v>
      </c>
      <c r="U2270" t="s">
        <v>8402</v>
      </c>
      <c r="V2270" t="s">
        <v>6271</v>
      </c>
      <c r="W2270" t="s">
        <v>18910</v>
      </c>
      <c r="X2270" t="s">
        <v>18911</v>
      </c>
      <c r="Y2270" t="s">
        <v>6269</v>
      </c>
      <c r="Z2270" s="48" t="str">
        <f t="shared" si="598"/>
        <v>SSA JND-10.121.97.198-BARADIA-10.121.97.197-MOTIMONPARI</v>
      </c>
      <c r="AA2270" s="48">
        <f t="shared" si="599"/>
        <v>15</v>
      </c>
      <c r="AB2270" s="48">
        <f t="shared" si="600"/>
        <v>23</v>
      </c>
      <c r="AC2270" s="48">
        <f t="shared" si="601"/>
        <v>15</v>
      </c>
      <c r="AD2270" s="48">
        <f t="shared" si="602"/>
        <v>27</v>
      </c>
      <c r="AE2270" s="48" t="str">
        <f t="shared" si="603"/>
        <v>10.121.97.198</v>
      </c>
      <c r="AF2270" s="42" t="str">
        <f t="shared" si="604"/>
        <v>10.121.97.197</v>
      </c>
      <c r="AG2270" s="7" t="str">
        <f t="shared" si="605"/>
        <v>BARADIA</v>
      </c>
      <c r="AH2270" s="7" t="str">
        <f t="shared" si="606"/>
        <v>MOTIMONPARI</v>
      </c>
      <c r="AI2270" s="7" t="str">
        <f t="shared" si="607"/>
        <v>S4P5</v>
      </c>
      <c r="AJ2270" s="7" t="str">
        <f t="shared" si="608"/>
        <v>S4P5</v>
      </c>
      <c r="AK2270" s="7" t="str">
        <f>IFERROR(VLOOKUP(Z2270,'PASTE-DL-ALARMS'!$Q$10:$W$2200,7,FALSE),"")</f>
        <v/>
      </c>
      <c r="AL2270" s="55" t="str">
        <f>IFERROR(VLOOKUP(Z2270,'PASTE-DL-ALARMS'!$Q$10:$W$2200,3,FALSE),"")</f>
        <v/>
      </c>
      <c r="AM2270" s="7" t="str">
        <f t="shared" si="609"/>
        <v>10.121.97.198_BARADIA_S4P5</v>
      </c>
      <c r="AN2270" s="55" t="str">
        <f t="shared" si="610"/>
        <v>10.121.97.197_MOTIMONPARI_S4P5</v>
      </c>
      <c r="AO2270" s="72" t="e">
        <f t="shared" ca="1" si="611"/>
        <v>#VALUE!</v>
      </c>
      <c r="AP2270" s="7" t="str">
        <f>IFERROR(VLOOKUP(Z2270,'PASTE-DL-ALARMS'!$Q$10:$Z$2800,8,FALSE),"")</f>
        <v/>
      </c>
    </row>
    <row r="2271" spans="1:42" x14ac:dyDescent="0.25">
      <c r="A2271" s="20"/>
      <c r="B2271" s="20"/>
      <c r="C2271" s="20" t="str">
        <f>IF(D2271="Critical",MAX($C$8:C2270)+1,"")</f>
        <v/>
      </c>
      <c r="D2271" s="20" t="str">
        <f t="shared" si="595"/>
        <v>-</v>
      </c>
      <c r="E2271" s="20" t="str">
        <f>VLOOKUP('PASTE-DOWN-DL'!F2271,'SSA-CODE'!$D$4:$E$56,2,FALSE)</f>
        <v>JND</v>
      </c>
      <c r="F2271" s="48" t="str">
        <f t="shared" si="596"/>
        <v>SSA JND</v>
      </c>
      <c r="G2271" s="48" t="str">
        <f t="shared" si="597"/>
        <v xml:space="preserve">	SSA JND</v>
      </c>
      <c r="H2271" s="20">
        <v>2262</v>
      </c>
      <c r="I2271" t="s">
        <v>18912</v>
      </c>
      <c r="J2271" t="s">
        <v>6260</v>
      </c>
      <c r="K2271" t="s">
        <v>6275</v>
      </c>
      <c r="L2271" t="s">
        <v>6262</v>
      </c>
      <c r="M2271" t="s">
        <v>6263</v>
      </c>
      <c r="N2271" t="s">
        <v>18913</v>
      </c>
      <c r="O2271" t="s">
        <v>18914</v>
      </c>
      <c r="P2271" t="s">
        <v>6266</v>
      </c>
      <c r="Q2271" t="s">
        <v>6665</v>
      </c>
      <c r="R2271" t="s">
        <v>6279</v>
      </c>
      <c r="S2271" t="s">
        <v>18915</v>
      </c>
      <c r="T2271" t="s">
        <v>6937</v>
      </c>
      <c r="U2271" t="s">
        <v>18916</v>
      </c>
      <c r="V2271" t="s">
        <v>6271</v>
      </c>
      <c r="W2271" t="s">
        <v>18917</v>
      </c>
      <c r="X2271" t="s">
        <v>6488</v>
      </c>
      <c r="Y2271" t="s">
        <v>6269</v>
      </c>
      <c r="Z2271" s="48" t="str">
        <f t="shared" si="598"/>
        <v>SSA JND-10.121.24.3_Bucharwada_3/5-10.121.97.234_IIIT DIU_2/5</v>
      </c>
      <c r="AA2271" s="48">
        <f t="shared" si="599"/>
        <v>13</v>
      </c>
      <c r="AB2271" s="48">
        <f t="shared" si="600"/>
        <v>24</v>
      </c>
      <c r="AC2271" s="48">
        <f t="shared" si="601"/>
        <v>15</v>
      </c>
      <c r="AD2271" s="48">
        <f t="shared" si="602"/>
        <v>24</v>
      </c>
      <c r="AE2271" s="48" t="str">
        <f t="shared" si="603"/>
        <v>10.121.24.3</v>
      </c>
      <c r="AF2271" s="42" t="str">
        <f t="shared" si="604"/>
        <v>10.121.97.234</v>
      </c>
      <c r="AG2271" s="7" t="str">
        <f t="shared" si="605"/>
        <v>Bucharwada</v>
      </c>
      <c r="AH2271" s="7" t="str">
        <f t="shared" si="606"/>
        <v>IIIT DIU</v>
      </c>
      <c r="AI2271" s="7" t="str">
        <f t="shared" si="607"/>
        <v>S3P5</v>
      </c>
      <c r="AJ2271" s="7" t="str">
        <f t="shared" si="608"/>
        <v>S2P5</v>
      </c>
      <c r="AK2271" s="7" t="str">
        <f>IFERROR(VLOOKUP(Z2271,'PASTE-DL-ALARMS'!$Q$10:$W$2200,7,FALSE),"")</f>
        <v/>
      </c>
      <c r="AL2271" s="55" t="str">
        <f>IFERROR(VLOOKUP(Z2271,'PASTE-DL-ALARMS'!$Q$10:$W$2200,3,FALSE),"")</f>
        <v/>
      </c>
      <c r="AM2271" s="7" t="str">
        <f t="shared" si="609"/>
        <v>10.121.24.3_Bucharwada_S3P5</v>
      </c>
      <c r="AN2271" s="55" t="str">
        <f t="shared" si="610"/>
        <v>10.121.97.234_IIIT DIU_S2P5</v>
      </c>
      <c r="AO2271" s="72" t="e">
        <f t="shared" ca="1" si="611"/>
        <v>#VALUE!</v>
      </c>
      <c r="AP2271" s="7" t="str">
        <f>IFERROR(VLOOKUP(Z2271,'PASTE-DL-ALARMS'!$Q$10:$Z$2800,8,FALSE),"")</f>
        <v/>
      </c>
    </row>
    <row r="2272" spans="1:42" x14ac:dyDescent="0.25">
      <c r="A2272" s="20"/>
      <c r="B2272" s="20"/>
      <c r="C2272" s="20" t="str">
        <f>IF(D2272="Critical",MAX($C$8:C2271)+1,"")</f>
        <v/>
      </c>
      <c r="D2272" s="20" t="str">
        <f t="shared" si="595"/>
        <v>-</v>
      </c>
      <c r="E2272" s="20" t="str">
        <f>VLOOKUP('PASTE-DOWN-DL'!F2272,'SSA-CODE'!$D$4:$E$56,2,FALSE)</f>
        <v>AHD</v>
      </c>
      <c r="F2272" s="48" t="str">
        <f t="shared" si="596"/>
        <v>SSA AM</v>
      </c>
      <c r="G2272" s="48" t="str">
        <f t="shared" si="597"/>
        <v xml:space="preserve">	SSA AM</v>
      </c>
      <c r="H2272" s="20">
        <v>2263</v>
      </c>
      <c r="I2272" t="s">
        <v>18918</v>
      </c>
      <c r="J2272" t="s">
        <v>6260</v>
      </c>
      <c r="K2272" t="s">
        <v>6261</v>
      </c>
      <c r="L2272" t="s">
        <v>6262</v>
      </c>
      <c r="M2272" t="s">
        <v>6263</v>
      </c>
      <c r="N2272" t="s">
        <v>18919</v>
      </c>
      <c r="O2272" t="s">
        <v>18920</v>
      </c>
      <c r="P2272" t="s">
        <v>6266</v>
      </c>
      <c r="Q2272" t="s">
        <v>6776</v>
      </c>
      <c r="R2272" t="s">
        <v>6279</v>
      </c>
      <c r="S2272" t="s">
        <v>6269</v>
      </c>
      <c r="T2272" t="s">
        <v>6559</v>
      </c>
      <c r="U2272" t="s">
        <v>6269</v>
      </c>
      <c r="V2272" t="s">
        <v>6271</v>
      </c>
      <c r="W2272" t="s">
        <v>18921</v>
      </c>
      <c r="X2272" t="s">
        <v>18922</v>
      </c>
      <c r="Y2272" t="s">
        <v>18923</v>
      </c>
      <c r="Z2272" s="48" t="str">
        <f t="shared" si="598"/>
        <v>SSA AM-10.121.18.70-Vastrapur2_3/1-10.121.18.74-Bodakdev_4/1</v>
      </c>
      <c r="AA2272" s="48">
        <f t="shared" si="599"/>
        <v>14</v>
      </c>
      <c r="AB2272" s="48">
        <f t="shared" si="600"/>
        <v>26</v>
      </c>
      <c r="AC2272" s="48">
        <f t="shared" si="601"/>
        <v>14</v>
      </c>
      <c r="AD2272" s="48">
        <f t="shared" si="602"/>
        <v>23</v>
      </c>
      <c r="AE2272" s="48" t="str">
        <f t="shared" si="603"/>
        <v>10.121.18.70</v>
      </c>
      <c r="AF2272" s="42" t="str">
        <f t="shared" si="604"/>
        <v>10.121.18.74</v>
      </c>
      <c r="AG2272" s="7" t="str">
        <f t="shared" si="605"/>
        <v>VASTRAPUR 2</v>
      </c>
      <c r="AH2272" s="7" t="str">
        <f t="shared" si="606"/>
        <v>Bodakdev</v>
      </c>
      <c r="AI2272" s="7" t="str">
        <f t="shared" si="607"/>
        <v>S3P1</v>
      </c>
      <c r="AJ2272" s="7" t="str">
        <f t="shared" si="608"/>
        <v>S4P1</v>
      </c>
      <c r="AK2272" s="7" t="str">
        <f>IFERROR(VLOOKUP(Z2272,'PASTE-DL-ALARMS'!$Q$10:$W$2200,7,FALSE),"")</f>
        <v/>
      </c>
      <c r="AL2272" s="55" t="str">
        <f>IFERROR(VLOOKUP(Z2272,'PASTE-DL-ALARMS'!$Q$10:$W$2200,3,FALSE),"")</f>
        <v/>
      </c>
      <c r="AM2272" s="7" t="str">
        <f t="shared" si="609"/>
        <v>10.121.18.70_VASTRAPUR 2_S3P1</v>
      </c>
      <c r="AN2272" s="55" t="str">
        <f t="shared" si="610"/>
        <v>10.121.18.74_Bodakdev_S4P1</v>
      </c>
      <c r="AO2272" s="72" t="e">
        <f t="shared" ca="1" si="611"/>
        <v>#VALUE!</v>
      </c>
      <c r="AP2272" s="7" t="str">
        <f>IFERROR(VLOOKUP(Z2272,'PASTE-DL-ALARMS'!$Q$10:$Z$2800,8,FALSE),"")</f>
        <v/>
      </c>
    </row>
    <row r="2273" spans="1:42" x14ac:dyDescent="0.25">
      <c r="A2273" s="20"/>
      <c r="B2273" s="20"/>
      <c r="C2273" s="20" t="str">
        <f>IF(D2273="Critical",MAX($C$8:C2272)+1,"")</f>
        <v/>
      </c>
      <c r="D2273" s="20" t="str">
        <f t="shared" si="595"/>
        <v>-</v>
      </c>
      <c r="E2273" s="20" t="str">
        <f>VLOOKUP('PASTE-DOWN-DL'!F2273,'SSA-CODE'!$D$4:$E$56,2,FALSE)</f>
        <v>VAL</v>
      </c>
      <c r="F2273" s="48" t="str">
        <f t="shared" si="596"/>
        <v>SSA VAL</v>
      </c>
      <c r="G2273" s="48" t="str">
        <f t="shared" si="597"/>
        <v xml:space="preserve">	SSA VAL</v>
      </c>
      <c r="H2273" s="20">
        <v>2264</v>
      </c>
      <c r="I2273" t="s">
        <v>18924</v>
      </c>
      <c r="J2273" t="s">
        <v>6260</v>
      </c>
      <c r="K2273" t="s">
        <v>6275</v>
      </c>
      <c r="L2273" t="s">
        <v>6262</v>
      </c>
      <c r="M2273" t="s">
        <v>6263</v>
      </c>
      <c r="N2273" t="s">
        <v>18925</v>
      </c>
      <c r="O2273" t="s">
        <v>18926</v>
      </c>
      <c r="P2273" t="s">
        <v>6266</v>
      </c>
      <c r="Q2273" t="s">
        <v>6453</v>
      </c>
      <c r="R2273" t="s">
        <v>6279</v>
      </c>
      <c r="S2273" t="s">
        <v>18927</v>
      </c>
      <c r="T2273" t="s">
        <v>6304</v>
      </c>
      <c r="U2273" t="s">
        <v>6931</v>
      </c>
      <c r="V2273" t="s">
        <v>6271</v>
      </c>
      <c r="W2273" t="s">
        <v>18928</v>
      </c>
      <c r="X2273" t="s">
        <v>18929</v>
      </c>
      <c r="Y2273" t="s">
        <v>6269</v>
      </c>
      <c r="Z2273" s="48" t="str">
        <f t="shared" si="598"/>
        <v>SSA VAL-10.121.100.3-UNAI-10.121.68.73-UNAI</v>
      </c>
      <c r="AA2273" s="48">
        <f t="shared" si="599"/>
        <v>14</v>
      </c>
      <c r="AB2273" s="48">
        <f t="shared" si="600"/>
        <v>19</v>
      </c>
      <c r="AC2273" s="48">
        <f t="shared" si="601"/>
        <v>14</v>
      </c>
      <c r="AD2273" s="48">
        <f t="shared" si="602"/>
        <v>21</v>
      </c>
      <c r="AE2273" s="48" t="str">
        <f t="shared" si="603"/>
        <v>10.121.68.94</v>
      </c>
      <c r="AF2273" s="42" t="str">
        <f t="shared" si="604"/>
        <v>10.121.68.73</v>
      </c>
      <c r="AG2273" s="7" t="str">
        <f t="shared" si="605"/>
        <v>UNAI</v>
      </c>
      <c r="AH2273" s="7" t="str">
        <f t="shared" si="606"/>
        <v>Vansda</v>
      </c>
      <c r="AI2273" s="7" t="str">
        <f t="shared" si="607"/>
        <v>S4P2</v>
      </c>
      <c r="AJ2273" s="7" t="str">
        <f t="shared" si="608"/>
        <v>S6P2</v>
      </c>
      <c r="AK2273" s="7" t="str">
        <f>IFERROR(VLOOKUP(Z2273,'PASTE-DL-ALARMS'!$Q$10:$W$2200,7,FALSE),"")</f>
        <v/>
      </c>
      <c r="AL2273" s="55" t="str">
        <f>IFERROR(VLOOKUP(Z2273,'PASTE-DL-ALARMS'!$Q$10:$W$2200,3,FALSE),"")</f>
        <v/>
      </c>
      <c r="AM2273" s="7" t="str">
        <f t="shared" si="609"/>
        <v>10.121.68.94_UNAI_S4P2</v>
      </c>
      <c r="AN2273" s="55" t="str">
        <f t="shared" si="610"/>
        <v>10.121.68.73_Vansda_S6P2</v>
      </c>
      <c r="AO2273" s="72" t="e">
        <f t="shared" ca="1" si="611"/>
        <v>#VALUE!</v>
      </c>
      <c r="AP2273" s="7" t="str">
        <f>IFERROR(VLOOKUP(Z2273,'PASTE-DL-ALARMS'!$Q$10:$Z$2800,8,FALSE),"")</f>
        <v/>
      </c>
    </row>
    <row r="2274" spans="1:42" x14ac:dyDescent="0.25">
      <c r="A2274" s="20"/>
      <c r="B2274" s="20"/>
      <c r="C2274" s="20">
        <f>IF(D2274="Critical",MAX($C$8:C2273)+1,"")</f>
        <v>87</v>
      </c>
      <c r="D2274" s="20" t="str">
        <f t="shared" si="595"/>
        <v>Critical</v>
      </c>
      <c r="E2274" s="20" t="str">
        <f>VLOOKUP('PASTE-DOWN-DL'!F2274,'SSA-CODE'!$D$4:$E$56,2,FALSE)</f>
        <v>BCH</v>
      </c>
      <c r="F2274" s="48" t="str">
        <f t="shared" si="596"/>
        <v>SSA BCH</v>
      </c>
      <c r="G2274" s="48" t="str">
        <f t="shared" si="597"/>
        <v xml:space="preserve">	SSA BCH</v>
      </c>
      <c r="H2274" s="20">
        <v>2265</v>
      </c>
      <c r="I2274" t="s">
        <v>18930</v>
      </c>
      <c r="J2274" t="s">
        <v>6260</v>
      </c>
      <c r="K2274" t="s">
        <v>6261</v>
      </c>
      <c r="L2274" t="s">
        <v>6262</v>
      </c>
      <c r="M2274" t="s">
        <v>6263</v>
      </c>
      <c r="N2274" t="s">
        <v>18931</v>
      </c>
      <c r="O2274" t="s">
        <v>18932</v>
      </c>
      <c r="P2274" t="s">
        <v>6484</v>
      </c>
      <c r="Q2274" t="s">
        <v>6453</v>
      </c>
      <c r="R2274" t="s">
        <v>6529</v>
      </c>
      <c r="S2274" t="s">
        <v>17886</v>
      </c>
      <c r="T2274" t="s">
        <v>6800</v>
      </c>
      <c r="U2274" t="s">
        <v>7400</v>
      </c>
      <c r="V2274" t="s">
        <v>6271</v>
      </c>
      <c r="W2274" t="s">
        <v>18933</v>
      </c>
      <c r="X2274" t="s">
        <v>18934</v>
      </c>
      <c r="Y2274" t="s">
        <v>6269</v>
      </c>
      <c r="Z2274" s="48" t="str">
        <f t="shared" si="598"/>
        <v>SSA BCH-10.121.24.193-Bharuch TE(GNE) B2_4/1-10.121.24.195-Jadeshwar B1_3/1</v>
      </c>
      <c r="AA2274" s="48">
        <f t="shared" si="599"/>
        <v>15</v>
      </c>
      <c r="AB2274" s="48">
        <f t="shared" si="600"/>
        <v>31</v>
      </c>
      <c r="AC2274" s="48">
        <f t="shared" si="601"/>
        <v>15</v>
      </c>
      <c r="AD2274" s="48">
        <f t="shared" si="602"/>
        <v>25</v>
      </c>
      <c r="AE2274" s="48" t="str">
        <f t="shared" si="603"/>
        <v>10.121.24.193</v>
      </c>
      <c r="AF2274" s="42" t="str">
        <f t="shared" si="604"/>
        <v>10.121.24.195</v>
      </c>
      <c r="AG2274" s="7" t="str">
        <f t="shared" si="605"/>
        <v>Bharuch TE(GNE)</v>
      </c>
      <c r="AH2274" s="7" t="str">
        <f t="shared" si="606"/>
        <v>Jadeshwar</v>
      </c>
      <c r="AI2274" s="7" t="str">
        <f t="shared" si="607"/>
        <v>S4P1</v>
      </c>
      <c r="AJ2274" s="7" t="str">
        <f t="shared" si="608"/>
        <v>S3P1</v>
      </c>
      <c r="AK2274" s="7" t="str">
        <f>IFERROR(VLOOKUP(Z2274,'PASTE-DL-ALARMS'!$Q$10:$W$2200,7,FALSE),"")</f>
        <v>13-05-2026</v>
      </c>
      <c r="AL2274" s="55" t="str">
        <f>IFERROR(VLOOKUP(Z2274,'PASTE-DL-ALARMS'!$Q$10:$W$2200,3,FALSE),"")</f>
        <v>11:03:32</v>
      </c>
      <c r="AM2274" s="7" t="str">
        <f t="shared" si="609"/>
        <v>10.121.24.193_Bharuch TE(GNE)_S4P1</v>
      </c>
      <c r="AN2274" s="55" t="str">
        <f t="shared" si="610"/>
        <v>10.121.24.195_Jadeshwar_S3P1</v>
      </c>
      <c r="AO2274" s="72">
        <f t="shared" ca="1" si="611"/>
        <v>2</v>
      </c>
      <c r="AP2274" s="7" t="str">
        <f>IFERROR(VLOOKUP(Z2274,'PASTE-DL-ALARMS'!$Q$10:$Z$2800,8,FALSE),"")</f>
        <v xml:space="preserve">	2026/05/13,11:03:32</v>
      </c>
    </row>
    <row r="2275" spans="1:42" x14ac:dyDescent="0.25">
      <c r="A2275" s="20"/>
      <c r="B2275" s="20"/>
      <c r="C2275" s="20" t="str">
        <f>IF(D2275="Critical",MAX($C$8:C2274)+1,"")</f>
        <v/>
      </c>
      <c r="D2275" s="20" t="str">
        <f t="shared" si="595"/>
        <v>-</v>
      </c>
      <c r="E2275" s="20" t="str">
        <f>VLOOKUP('PASTE-DOWN-DL'!F2275,'SSA-CODE'!$D$4:$E$56,2,FALSE)</f>
        <v>AHD</v>
      </c>
      <c r="F2275" s="48" t="str">
        <f t="shared" si="596"/>
        <v>SSA AM</v>
      </c>
      <c r="G2275" s="48" t="str">
        <f t="shared" si="597"/>
        <v xml:space="preserve">	SSA AM</v>
      </c>
      <c r="H2275" s="20">
        <v>2266</v>
      </c>
      <c r="I2275" t="s">
        <v>18935</v>
      </c>
      <c r="J2275" t="s">
        <v>6260</v>
      </c>
      <c r="K2275" t="s">
        <v>6261</v>
      </c>
      <c r="L2275" t="s">
        <v>6262</v>
      </c>
      <c r="M2275" t="s">
        <v>6263</v>
      </c>
      <c r="N2275" t="s">
        <v>18936</v>
      </c>
      <c r="O2275" t="s">
        <v>18937</v>
      </c>
      <c r="P2275" t="s">
        <v>6266</v>
      </c>
      <c r="Q2275" t="s">
        <v>7273</v>
      </c>
      <c r="R2275" t="s">
        <v>6671</v>
      </c>
      <c r="S2275" t="s">
        <v>6269</v>
      </c>
      <c r="T2275" t="s">
        <v>6602</v>
      </c>
      <c r="U2275" t="s">
        <v>6269</v>
      </c>
      <c r="V2275" t="s">
        <v>6271</v>
      </c>
      <c r="W2275" t="s">
        <v>18938</v>
      </c>
      <c r="X2275" t="s">
        <v>18939</v>
      </c>
      <c r="Y2275" t="s">
        <v>6269</v>
      </c>
      <c r="Z2275" s="48" t="str">
        <f t="shared" si="598"/>
        <v>SSA AM-10.121.18.76-Gitabag_3/1-10.121.18.75-Vasna2_4/1</v>
      </c>
      <c r="AA2275" s="48">
        <f t="shared" si="599"/>
        <v>14</v>
      </c>
      <c r="AB2275" s="48">
        <f t="shared" si="600"/>
        <v>23</v>
      </c>
      <c r="AC2275" s="48">
        <f t="shared" si="601"/>
        <v>14</v>
      </c>
      <c r="AD2275" s="48">
        <f t="shared" si="602"/>
        <v>22</v>
      </c>
      <c r="AE2275" s="48" t="str">
        <f t="shared" si="603"/>
        <v>10.121.18.76</v>
      </c>
      <c r="AF2275" s="42" t="str">
        <f t="shared" si="604"/>
        <v>10.121.18.75</v>
      </c>
      <c r="AG2275" s="7" t="str">
        <f t="shared" si="605"/>
        <v>GITABAUG</v>
      </c>
      <c r="AH2275" s="7" t="str">
        <f t="shared" si="606"/>
        <v>VASNA 2</v>
      </c>
      <c r="AI2275" s="7" t="str">
        <f t="shared" si="607"/>
        <v>S3P1</v>
      </c>
      <c r="AJ2275" s="7" t="str">
        <f t="shared" si="608"/>
        <v>S4P1</v>
      </c>
      <c r="AK2275" s="7" t="str">
        <f>IFERROR(VLOOKUP(Z2275,'PASTE-DL-ALARMS'!$Q$10:$W$2200,7,FALSE),"")</f>
        <v/>
      </c>
      <c r="AL2275" s="55" t="str">
        <f>IFERROR(VLOOKUP(Z2275,'PASTE-DL-ALARMS'!$Q$10:$W$2200,3,FALSE),"")</f>
        <v/>
      </c>
      <c r="AM2275" s="7" t="str">
        <f t="shared" si="609"/>
        <v>10.121.18.76_GITABAUG_S3P1</v>
      </c>
      <c r="AN2275" s="55" t="str">
        <f t="shared" si="610"/>
        <v>10.121.18.75_VASNA 2_S4P1</v>
      </c>
      <c r="AO2275" s="72" t="e">
        <f t="shared" ca="1" si="611"/>
        <v>#VALUE!</v>
      </c>
      <c r="AP2275" s="7" t="str">
        <f>IFERROR(VLOOKUP(Z2275,'PASTE-DL-ALARMS'!$Q$10:$Z$2800,8,FALSE),"")</f>
        <v/>
      </c>
    </row>
    <row r="2276" spans="1:42" x14ac:dyDescent="0.25">
      <c r="A2276" s="20"/>
      <c r="B2276" s="20"/>
      <c r="C2276" s="20" t="str">
        <f>IF(D2276="Critical",MAX($C$8:C2275)+1,"")</f>
        <v/>
      </c>
      <c r="D2276" s="20" t="str">
        <f t="shared" si="595"/>
        <v>-</v>
      </c>
      <c r="E2276" s="20" t="str">
        <f>VLOOKUP('PASTE-DOWN-DL'!F2276,'SSA-CODE'!$D$4:$E$56,2,FALSE)</f>
        <v>AHD</v>
      </c>
      <c r="F2276" s="48" t="str">
        <f t="shared" si="596"/>
        <v>SSA AM</v>
      </c>
      <c r="G2276" s="48" t="str">
        <f t="shared" si="597"/>
        <v xml:space="preserve">	SSA AM</v>
      </c>
      <c r="H2276" s="20">
        <v>2267</v>
      </c>
      <c r="I2276" t="s">
        <v>18940</v>
      </c>
      <c r="J2276" t="s">
        <v>6260</v>
      </c>
      <c r="K2276" t="s">
        <v>6261</v>
      </c>
      <c r="L2276" t="s">
        <v>6262</v>
      </c>
      <c r="M2276" t="s">
        <v>6263</v>
      </c>
      <c r="N2276" t="s">
        <v>18941</v>
      </c>
      <c r="O2276" t="s">
        <v>18942</v>
      </c>
      <c r="P2276" t="s">
        <v>6266</v>
      </c>
      <c r="Q2276" t="s">
        <v>6894</v>
      </c>
      <c r="R2276" t="s">
        <v>7559</v>
      </c>
      <c r="S2276" t="s">
        <v>18943</v>
      </c>
      <c r="T2276" t="s">
        <v>6287</v>
      </c>
      <c r="U2276" t="s">
        <v>18943</v>
      </c>
      <c r="V2276" t="s">
        <v>6271</v>
      </c>
      <c r="W2276" t="s">
        <v>18944</v>
      </c>
      <c r="X2276" t="s">
        <v>18945</v>
      </c>
      <c r="Y2276" t="s">
        <v>18946</v>
      </c>
      <c r="Z2276" s="48" t="str">
        <f t="shared" si="598"/>
        <v>SSA AM-10.121.18.12-GSWAN Collector_3/1-10.121.18.8-SubashBridge_6/1</v>
      </c>
      <c r="AA2276" s="48">
        <f t="shared" si="599"/>
        <v>13</v>
      </c>
      <c r="AB2276" s="48">
        <f t="shared" si="600"/>
        <v>28</v>
      </c>
      <c r="AC2276" s="48">
        <f t="shared" si="601"/>
        <v>14</v>
      </c>
      <c r="AD2276" s="48">
        <f t="shared" si="602"/>
        <v>30</v>
      </c>
      <c r="AE2276" s="48" t="str">
        <f t="shared" si="603"/>
        <v>10.121.18.8</v>
      </c>
      <c r="AF2276" s="42" t="str">
        <f t="shared" si="604"/>
        <v>10.121.18.12</v>
      </c>
      <c r="AG2276" s="7" t="str">
        <f t="shared" si="605"/>
        <v>SUBHASH BRIDGE</v>
      </c>
      <c r="AH2276" s="7" t="str">
        <f t="shared" si="606"/>
        <v>GSWAN COLLECTOR</v>
      </c>
      <c r="AI2276" s="7" t="str">
        <f t="shared" si="607"/>
        <v>S6P1</v>
      </c>
      <c r="AJ2276" s="7" t="str">
        <f t="shared" si="608"/>
        <v>S3P1</v>
      </c>
      <c r="AK2276" s="7" t="str">
        <f>IFERROR(VLOOKUP(Z2276,'PASTE-DL-ALARMS'!$Q$10:$W$2200,7,FALSE),"")</f>
        <v/>
      </c>
      <c r="AL2276" s="55" t="str">
        <f>IFERROR(VLOOKUP(Z2276,'PASTE-DL-ALARMS'!$Q$10:$W$2200,3,FALSE),"")</f>
        <v/>
      </c>
      <c r="AM2276" s="7" t="str">
        <f t="shared" si="609"/>
        <v>10.121.18.8_SUBHASH BRIDGE_S6P1</v>
      </c>
      <c r="AN2276" s="55" t="str">
        <f t="shared" si="610"/>
        <v>10.121.18.12_GSWAN COLLECTOR_S3P1</v>
      </c>
      <c r="AO2276" s="72" t="e">
        <f t="shared" ca="1" si="611"/>
        <v>#VALUE!</v>
      </c>
      <c r="AP2276" s="7" t="str">
        <f>IFERROR(VLOOKUP(Z2276,'PASTE-DL-ALARMS'!$Q$10:$Z$2800,8,FALSE),"")</f>
        <v/>
      </c>
    </row>
    <row r="2277" spans="1:42" x14ac:dyDescent="0.25">
      <c r="A2277" s="20"/>
      <c r="B2277" s="20"/>
      <c r="C2277" s="20" t="str">
        <f>IF(D2277="Critical",MAX($C$8:C2276)+1,"")</f>
        <v/>
      </c>
      <c r="D2277" s="20" t="str">
        <f t="shared" si="595"/>
        <v>-</v>
      </c>
      <c r="E2277" s="20" t="str">
        <f>VLOOKUP('PASTE-DOWN-DL'!F2277,'SSA-CODE'!$D$4:$E$56,2,FALSE)</f>
        <v>WTR AM</v>
      </c>
      <c r="F2277" s="48" t="str">
        <f t="shared" si="596"/>
        <v>WTR AM</v>
      </c>
      <c r="G2277" s="48" t="str">
        <f t="shared" si="597"/>
        <v xml:space="preserve">	WTR AM</v>
      </c>
      <c r="H2277" s="20">
        <v>2268</v>
      </c>
      <c r="I2277" t="s">
        <v>18947</v>
      </c>
      <c r="J2277" t="s">
        <v>6260</v>
      </c>
      <c r="K2277" t="s">
        <v>6261</v>
      </c>
      <c r="L2277" t="s">
        <v>6262</v>
      </c>
      <c r="M2277" t="s">
        <v>6263</v>
      </c>
      <c r="N2277" t="s">
        <v>18948</v>
      </c>
      <c r="O2277" t="s">
        <v>18949</v>
      </c>
      <c r="P2277" t="s">
        <v>6266</v>
      </c>
      <c r="Q2277" t="s">
        <v>6386</v>
      </c>
      <c r="R2277" t="s">
        <v>6335</v>
      </c>
      <c r="S2277" t="s">
        <v>6269</v>
      </c>
      <c r="T2277" t="s">
        <v>6659</v>
      </c>
      <c r="U2277" t="s">
        <v>6269</v>
      </c>
      <c r="V2277" t="s">
        <v>6271</v>
      </c>
      <c r="W2277" t="s">
        <v>18950</v>
      </c>
      <c r="X2277" t="s">
        <v>18951</v>
      </c>
      <c r="Y2277" t="s">
        <v>6269</v>
      </c>
      <c r="Z2277" s="48" t="str">
        <f t="shared" si="598"/>
        <v>WTR AM-10.121.16.239-TN705B_Balasinor\S4P1-10.121.16.238-TN705B_Sevalia_\S3P1</v>
      </c>
      <c r="AA2277" s="48">
        <f t="shared" si="599"/>
        <v>15</v>
      </c>
      <c r="AB2277" s="48">
        <f t="shared" si="600"/>
        <v>25</v>
      </c>
      <c r="AC2277" s="48">
        <f t="shared" si="601"/>
        <v>15</v>
      </c>
      <c r="AD2277" s="48">
        <f t="shared" si="602"/>
        <v>23</v>
      </c>
      <c r="AE2277" s="48" t="str">
        <f t="shared" si="603"/>
        <v>10.121.16.239</v>
      </c>
      <c r="AF2277" s="42" t="str">
        <f t="shared" si="604"/>
        <v>10.121.16.238</v>
      </c>
      <c r="AG2277" s="7" t="str">
        <f t="shared" si="605"/>
        <v>Balasinor</v>
      </c>
      <c r="AH2277" s="7" t="str">
        <f t="shared" si="606"/>
        <v>Sevalia</v>
      </c>
      <c r="AI2277" s="7" t="str">
        <f t="shared" si="607"/>
        <v>S4P1</v>
      </c>
      <c r="AJ2277" s="7" t="str">
        <f t="shared" si="608"/>
        <v>S3P1</v>
      </c>
      <c r="AK2277" s="7" t="str">
        <f>IFERROR(VLOOKUP(Z2277,'PASTE-DL-ALARMS'!$Q$10:$W$2200,7,FALSE),"")</f>
        <v/>
      </c>
      <c r="AL2277" s="55" t="str">
        <f>IFERROR(VLOOKUP(Z2277,'PASTE-DL-ALARMS'!$Q$10:$W$2200,3,FALSE),"")</f>
        <v/>
      </c>
      <c r="AM2277" s="7" t="str">
        <f t="shared" si="609"/>
        <v>10.121.16.239_Balasinor_S4P1</v>
      </c>
      <c r="AN2277" s="55" t="str">
        <f t="shared" si="610"/>
        <v>10.121.16.238_Sevalia_S3P1</v>
      </c>
      <c r="AO2277" s="72" t="e">
        <f t="shared" ca="1" si="611"/>
        <v>#VALUE!</v>
      </c>
      <c r="AP2277" s="7" t="str">
        <f>IFERROR(VLOOKUP(Z2277,'PASTE-DL-ALARMS'!$Q$10:$Z$2800,8,FALSE),"")</f>
        <v/>
      </c>
    </row>
    <row r="2278" spans="1:42" x14ac:dyDescent="0.25">
      <c r="A2278" s="20"/>
      <c r="B2278" s="20"/>
      <c r="C2278" s="20" t="str">
        <f>IF(D2278="Critical",MAX($C$8:C2277)+1,"")</f>
        <v/>
      </c>
      <c r="D2278" s="20" t="str">
        <f t="shared" si="595"/>
        <v>-</v>
      </c>
      <c r="E2278" s="20" t="str">
        <f>VLOOKUP('PASTE-DOWN-DL'!F2278,'SSA-CODE'!$D$4:$E$56,2,FALSE)</f>
        <v>MSN</v>
      </c>
      <c r="F2278" s="48" t="str">
        <f t="shared" si="596"/>
        <v>SSA MEH</v>
      </c>
      <c r="G2278" s="48" t="str">
        <f t="shared" si="597"/>
        <v xml:space="preserve">	SSA MEH</v>
      </c>
      <c r="H2278" s="20">
        <v>2269</v>
      </c>
      <c r="I2278" t="s">
        <v>18952</v>
      </c>
      <c r="J2278" t="s">
        <v>6466</v>
      </c>
      <c r="K2278" t="s">
        <v>6275</v>
      </c>
      <c r="L2278" t="s">
        <v>6262</v>
      </c>
      <c r="M2278" t="s">
        <v>6263</v>
      </c>
      <c r="N2278" t="s">
        <v>18953</v>
      </c>
      <c r="O2278" t="s">
        <v>18954</v>
      </c>
      <c r="P2278" t="s">
        <v>6266</v>
      </c>
      <c r="Q2278" t="s">
        <v>6401</v>
      </c>
      <c r="R2278" t="s">
        <v>6279</v>
      </c>
      <c r="S2278" t="s">
        <v>6801</v>
      </c>
      <c r="T2278" t="s">
        <v>6800</v>
      </c>
      <c r="U2278" t="s">
        <v>6801</v>
      </c>
      <c r="V2278" t="s">
        <v>6271</v>
      </c>
      <c r="W2278" t="s">
        <v>18955</v>
      </c>
      <c r="X2278" t="s">
        <v>18956</v>
      </c>
      <c r="Y2278" t="s">
        <v>6269</v>
      </c>
      <c r="Z2278" s="48" t="str">
        <f t="shared" si="598"/>
        <v>SSA MEH-10.121.15.136-WTR_Mehsana2 (GNE) _B2 / S3P11-10.121.15.193-WTR_Mehsana3 (GNE)_B2 / S5P11</v>
      </c>
      <c r="AA2278" s="48">
        <f t="shared" si="599"/>
        <v>15</v>
      </c>
      <c r="AB2278" s="48">
        <f t="shared" si="600"/>
        <v>29</v>
      </c>
      <c r="AC2278" s="48">
        <f t="shared" si="601"/>
        <v>15</v>
      </c>
      <c r="AD2278" s="48">
        <f t="shared" si="602"/>
        <v>29</v>
      </c>
      <c r="AE2278" s="48" t="str">
        <f t="shared" si="603"/>
        <v>10.121.15.136</v>
      </c>
      <c r="AF2278" s="42" t="str">
        <f t="shared" si="604"/>
        <v>10.121.15.193</v>
      </c>
      <c r="AG2278" s="7" t="str">
        <f t="shared" si="605"/>
        <v>Mehsana2(GNE)</v>
      </c>
      <c r="AH2278" s="7" t="str">
        <f t="shared" si="606"/>
        <v>Mehsana3(GNE)</v>
      </c>
      <c r="AI2278" s="7" t="str">
        <f t="shared" si="607"/>
        <v>S3P11</v>
      </c>
      <c r="AJ2278" s="7" t="str">
        <f t="shared" si="608"/>
        <v>S5P11</v>
      </c>
      <c r="AK2278" s="7" t="str">
        <f>IFERROR(VLOOKUP(Z2278,'PASTE-DL-ALARMS'!$Q$10:$W$2200,7,FALSE),"")</f>
        <v/>
      </c>
      <c r="AL2278" s="55" t="str">
        <f>IFERROR(VLOOKUP(Z2278,'PASTE-DL-ALARMS'!$Q$10:$W$2200,3,FALSE),"")</f>
        <v/>
      </c>
      <c r="AM2278" s="7" t="str">
        <f t="shared" si="609"/>
        <v>10.121.15.136_Mehsana2(GNE)_S3P11</v>
      </c>
      <c r="AN2278" s="55" t="str">
        <f t="shared" si="610"/>
        <v>10.121.15.193_Mehsana3(GNE)_S5P11</v>
      </c>
      <c r="AO2278" s="72" t="e">
        <f t="shared" ca="1" si="611"/>
        <v>#VALUE!</v>
      </c>
      <c r="AP2278" s="7" t="str">
        <f>IFERROR(VLOOKUP(Z2278,'PASTE-DL-ALARMS'!$Q$10:$Z$2800,8,FALSE),"")</f>
        <v/>
      </c>
    </row>
    <row r="2279" spans="1:42" x14ac:dyDescent="0.25">
      <c r="A2279" s="20"/>
      <c r="B2279" s="20"/>
      <c r="C2279" s="20" t="str">
        <f>IF(D2279="Critical",MAX($C$8:C2278)+1,"")</f>
        <v/>
      </c>
      <c r="D2279" s="20" t="str">
        <f t="shared" si="595"/>
        <v>-</v>
      </c>
      <c r="E2279" s="20" t="str">
        <f>VLOOKUP('PASTE-DOWN-DL'!F2279,'SSA-CODE'!$D$4:$E$56,2,FALSE)</f>
        <v>BUJ</v>
      </c>
      <c r="F2279" s="48" t="str">
        <f t="shared" si="596"/>
        <v>SSA BUJ</v>
      </c>
      <c r="G2279" s="48" t="str">
        <f t="shared" si="597"/>
        <v xml:space="preserve">	SSA BUJ</v>
      </c>
      <c r="H2279" s="20">
        <v>2270</v>
      </c>
      <c r="I2279" t="s">
        <v>18957</v>
      </c>
      <c r="J2279" t="s">
        <v>6260</v>
      </c>
      <c r="K2279" t="s">
        <v>6275</v>
      </c>
      <c r="L2279" t="s">
        <v>6262</v>
      </c>
      <c r="M2279" t="s">
        <v>6263</v>
      </c>
      <c r="N2279" t="s">
        <v>18958</v>
      </c>
      <c r="O2279" t="s">
        <v>18959</v>
      </c>
      <c r="P2279" t="s">
        <v>6266</v>
      </c>
      <c r="Q2279" t="s">
        <v>6460</v>
      </c>
      <c r="R2279" t="s">
        <v>6279</v>
      </c>
      <c r="S2279" t="s">
        <v>18960</v>
      </c>
      <c r="T2279" t="s">
        <v>6345</v>
      </c>
      <c r="U2279" t="s">
        <v>6346</v>
      </c>
      <c r="V2279" t="s">
        <v>6271</v>
      </c>
      <c r="W2279" t="s">
        <v>18961</v>
      </c>
      <c r="X2279" t="s">
        <v>18962</v>
      </c>
      <c r="Y2279" t="s">
        <v>6269</v>
      </c>
      <c r="Z2279" s="48" t="str">
        <f t="shared" si="598"/>
        <v>SSA BUJ-10.121.17.66-BHUJ 2_B2_WTR_RJ_PH1\S3P6-10.121.17.89-SMRUTI VAN_1/5</v>
      </c>
      <c r="AA2279" s="48">
        <f t="shared" si="599"/>
        <v>14</v>
      </c>
      <c r="AB2279" s="48">
        <f t="shared" si="600"/>
        <v>25</v>
      </c>
      <c r="AC2279" s="48">
        <f t="shared" si="601"/>
        <v>14</v>
      </c>
      <c r="AD2279" s="48">
        <f t="shared" si="602"/>
        <v>25</v>
      </c>
      <c r="AE2279" s="48" t="str">
        <f t="shared" si="603"/>
        <v>10.121.17.89</v>
      </c>
      <c r="AF2279" s="42" t="str">
        <f t="shared" si="604"/>
        <v>10.121.17.66</v>
      </c>
      <c r="AG2279" s="7" t="str">
        <f t="shared" si="605"/>
        <v>SMRUTI VAN</v>
      </c>
      <c r="AH2279" s="7" t="str">
        <f t="shared" si="606"/>
        <v>BHUJ2(GNE)</v>
      </c>
      <c r="AI2279" s="7" t="str">
        <f t="shared" si="607"/>
        <v>S1P5</v>
      </c>
      <c r="AJ2279" s="7" t="str">
        <f t="shared" si="608"/>
        <v>S3P6</v>
      </c>
      <c r="AK2279" s="7" t="str">
        <f>IFERROR(VLOOKUP(Z2279,'PASTE-DL-ALARMS'!$Q$10:$W$2200,7,FALSE),"")</f>
        <v/>
      </c>
      <c r="AL2279" s="55" t="str">
        <f>IFERROR(VLOOKUP(Z2279,'PASTE-DL-ALARMS'!$Q$10:$W$2200,3,FALSE),"")</f>
        <v/>
      </c>
      <c r="AM2279" s="7" t="str">
        <f t="shared" si="609"/>
        <v>10.121.17.89_SMRUTI VAN_S1P5</v>
      </c>
      <c r="AN2279" s="55" t="str">
        <f t="shared" si="610"/>
        <v>10.121.17.66_BHUJ2(GNE)_S3P6</v>
      </c>
      <c r="AO2279" s="72" t="e">
        <f t="shared" ca="1" si="611"/>
        <v>#VALUE!</v>
      </c>
      <c r="AP2279" s="7" t="str">
        <f>IFERROR(VLOOKUP(Z2279,'PASTE-DL-ALARMS'!$Q$10:$Z$2800,8,FALSE),"")</f>
        <v/>
      </c>
    </row>
    <row r="2280" spans="1:42" x14ac:dyDescent="0.25">
      <c r="A2280" s="20"/>
      <c r="B2280" s="20"/>
      <c r="C2280" s="20" t="str">
        <f>IF(D2280="Critical",MAX($C$8:C2279)+1,"")</f>
        <v/>
      </c>
      <c r="D2280" s="20" t="str">
        <f t="shared" si="595"/>
        <v>-</v>
      </c>
      <c r="E2280" s="20" t="str">
        <f>VLOOKUP('PASTE-DOWN-DL'!F2280,'SSA-CODE'!$D$4:$E$56,2,FALSE)</f>
        <v>WTR AM</v>
      </c>
      <c r="F2280" s="48" t="str">
        <f t="shared" si="596"/>
        <v>WTR AM</v>
      </c>
      <c r="G2280" s="48" t="str">
        <f t="shared" si="597"/>
        <v xml:space="preserve">	WTR AM</v>
      </c>
      <c r="H2280" s="20">
        <v>2271</v>
      </c>
      <c r="I2280" t="s">
        <v>18963</v>
      </c>
      <c r="J2280" t="s">
        <v>6260</v>
      </c>
      <c r="K2280" t="s">
        <v>6261</v>
      </c>
      <c r="L2280" t="s">
        <v>6262</v>
      </c>
      <c r="M2280" t="s">
        <v>6263</v>
      </c>
      <c r="N2280" t="s">
        <v>18964</v>
      </c>
      <c r="O2280" t="s">
        <v>18965</v>
      </c>
      <c r="P2280" t="s">
        <v>6266</v>
      </c>
      <c r="Q2280" t="s">
        <v>6850</v>
      </c>
      <c r="R2280" t="s">
        <v>7364</v>
      </c>
      <c r="S2280" t="s">
        <v>18966</v>
      </c>
      <c r="T2280" t="s">
        <v>6500</v>
      </c>
      <c r="U2280" t="s">
        <v>8825</v>
      </c>
      <c r="V2280" t="s">
        <v>6271</v>
      </c>
      <c r="W2280" t="s">
        <v>18967</v>
      </c>
      <c r="X2280" t="s">
        <v>18968</v>
      </c>
      <c r="Y2280" t="s">
        <v>6269</v>
      </c>
      <c r="Z2280" s="48" t="str">
        <f t="shared" si="598"/>
        <v>WTR AM-10.121.15.151-Dholka B2_4/1-10.121.16.130-Kheda B2_5/1</v>
      </c>
      <c r="AA2280" s="48">
        <f t="shared" si="599"/>
        <v>15</v>
      </c>
      <c r="AB2280" s="48">
        <f t="shared" si="600"/>
        <v>22</v>
      </c>
      <c r="AC2280" s="48">
        <f t="shared" si="601"/>
        <v>15</v>
      </c>
      <c r="AD2280" s="48">
        <f t="shared" si="602"/>
        <v>21</v>
      </c>
      <c r="AE2280" s="48" t="str">
        <f t="shared" si="603"/>
        <v>10.121.15.151</v>
      </c>
      <c r="AF2280" s="42" t="str">
        <f t="shared" si="604"/>
        <v>10.121.16.130</v>
      </c>
      <c r="AG2280" s="7" t="str">
        <f t="shared" si="605"/>
        <v>DHOLKA</v>
      </c>
      <c r="AH2280" s="7" t="str">
        <f t="shared" si="606"/>
        <v>Kheda</v>
      </c>
      <c r="AI2280" s="7" t="str">
        <f t="shared" si="607"/>
        <v>S4P1</v>
      </c>
      <c r="AJ2280" s="7" t="str">
        <f t="shared" si="608"/>
        <v>S5P1</v>
      </c>
      <c r="AK2280" s="7" t="str">
        <f>IFERROR(VLOOKUP(Z2280,'PASTE-DL-ALARMS'!$Q$10:$W$2200,7,FALSE),"")</f>
        <v/>
      </c>
      <c r="AL2280" s="55" t="str">
        <f>IFERROR(VLOOKUP(Z2280,'PASTE-DL-ALARMS'!$Q$10:$W$2200,3,FALSE),"")</f>
        <v/>
      </c>
      <c r="AM2280" s="7" t="str">
        <f t="shared" si="609"/>
        <v>10.121.15.151_DHOLKA_S4P1</v>
      </c>
      <c r="AN2280" s="55" t="str">
        <f t="shared" si="610"/>
        <v>10.121.16.130_Kheda_S5P1</v>
      </c>
      <c r="AO2280" s="72" t="e">
        <f t="shared" ca="1" si="611"/>
        <v>#VALUE!</v>
      </c>
      <c r="AP2280" s="7" t="str">
        <f>IFERROR(VLOOKUP(Z2280,'PASTE-DL-ALARMS'!$Q$10:$Z$2800,8,FALSE),"")</f>
        <v/>
      </c>
    </row>
    <row r="2281" spans="1:42" x14ac:dyDescent="0.25">
      <c r="A2281" s="20"/>
      <c r="B2281" s="20"/>
      <c r="C2281" s="20" t="str">
        <f>IF(D2281="Critical",MAX($C$8:C2280)+1,"")</f>
        <v/>
      </c>
      <c r="D2281" s="20" t="str">
        <f t="shared" si="595"/>
        <v>-</v>
      </c>
      <c r="E2281" s="20" t="str">
        <f>VLOOKUP('PASTE-DOWN-DL'!F2281,'SSA-CODE'!$D$4:$E$56,2,FALSE)</f>
        <v>VDA</v>
      </c>
      <c r="F2281" s="48" t="str">
        <f t="shared" si="596"/>
        <v>SSA VDR</v>
      </c>
      <c r="G2281" s="48" t="str">
        <f t="shared" si="597"/>
        <v xml:space="preserve">	SSA VDR</v>
      </c>
      <c r="H2281" s="20">
        <v>2272</v>
      </c>
      <c r="I2281" t="s">
        <v>18969</v>
      </c>
      <c r="J2281" t="s">
        <v>6260</v>
      </c>
      <c r="K2281" t="s">
        <v>6275</v>
      </c>
      <c r="L2281" t="s">
        <v>6262</v>
      </c>
      <c r="M2281" t="s">
        <v>6263</v>
      </c>
      <c r="N2281" t="s">
        <v>18970</v>
      </c>
      <c r="O2281" t="s">
        <v>18971</v>
      </c>
      <c r="P2281" t="s">
        <v>6266</v>
      </c>
      <c r="Q2281" t="s">
        <v>6302</v>
      </c>
      <c r="R2281" t="s">
        <v>6279</v>
      </c>
      <c r="S2281" t="s">
        <v>18972</v>
      </c>
      <c r="T2281" t="s">
        <v>6770</v>
      </c>
      <c r="U2281" t="s">
        <v>18972</v>
      </c>
      <c r="V2281" t="s">
        <v>6271</v>
      </c>
      <c r="W2281" t="s">
        <v>18973</v>
      </c>
      <c r="X2281" t="s">
        <v>6488</v>
      </c>
      <c r="Y2281" t="s">
        <v>6269</v>
      </c>
      <c r="Z2281" s="48" t="str">
        <f t="shared" si="598"/>
        <v>SSA VDR-10.121.99.129-ALKAPURI(GNE) B2_4/2-10.121.99.176-AJINI A1_2/5</v>
      </c>
      <c r="AA2281" s="48">
        <f t="shared" si="599"/>
        <v>15</v>
      </c>
      <c r="AB2281" s="48">
        <f t="shared" si="600"/>
        <v>29</v>
      </c>
      <c r="AC2281" s="48">
        <f t="shared" si="601"/>
        <v>15</v>
      </c>
      <c r="AD2281" s="48">
        <f t="shared" si="602"/>
        <v>20</v>
      </c>
      <c r="AE2281" s="48" t="str">
        <f t="shared" si="603"/>
        <v>10.121.99.129</v>
      </c>
      <c r="AF2281" s="42" t="str">
        <f t="shared" si="604"/>
        <v>10.121.99.176</v>
      </c>
      <c r="AG2281" s="7" t="str">
        <f t="shared" si="605"/>
        <v>ALKAPURI(GNE)</v>
      </c>
      <c r="AH2281" s="7" t="str">
        <f t="shared" si="606"/>
        <v>SIFY</v>
      </c>
      <c r="AI2281" s="7" t="str">
        <f t="shared" si="607"/>
        <v>S4P2</v>
      </c>
      <c r="AJ2281" s="7" t="str">
        <f t="shared" si="608"/>
        <v>S2P5</v>
      </c>
      <c r="AK2281" s="7" t="str">
        <f>IFERROR(VLOOKUP(Z2281,'PASTE-DL-ALARMS'!$Q$10:$W$2200,7,FALSE),"")</f>
        <v/>
      </c>
      <c r="AL2281" s="55" t="str">
        <f>IFERROR(VLOOKUP(Z2281,'PASTE-DL-ALARMS'!$Q$10:$W$2200,3,FALSE),"")</f>
        <v/>
      </c>
      <c r="AM2281" s="7" t="str">
        <f t="shared" si="609"/>
        <v>10.121.99.129_ALKAPURI(GNE)_S4P2</v>
      </c>
      <c r="AN2281" s="55" t="str">
        <f t="shared" si="610"/>
        <v>10.121.99.176_SIFY_S2P5</v>
      </c>
      <c r="AO2281" s="72" t="e">
        <f t="shared" ca="1" si="611"/>
        <v>#VALUE!</v>
      </c>
      <c r="AP2281" s="7" t="str">
        <f>IFERROR(VLOOKUP(Z2281,'PASTE-DL-ALARMS'!$Q$10:$Z$2800,8,FALSE),"")</f>
        <v/>
      </c>
    </row>
    <row r="2282" spans="1:42" x14ac:dyDescent="0.25">
      <c r="A2282" s="20"/>
      <c r="B2282" s="20"/>
      <c r="C2282" s="20" t="str">
        <f>IF(D2282="Critical",MAX($C$8:C2281)+1,"")</f>
        <v/>
      </c>
      <c r="D2282" s="20" t="str">
        <f t="shared" si="595"/>
        <v>-</v>
      </c>
      <c r="E2282" s="20" t="str">
        <f>VLOOKUP('PASTE-DOWN-DL'!F2282,'SSA-CODE'!$D$4:$E$56,2,FALSE)</f>
        <v>AHD</v>
      </c>
      <c r="F2282" s="48" t="str">
        <f t="shared" si="596"/>
        <v>SSA AM</v>
      </c>
      <c r="G2282" s="48" t="str">
        <f t="shared" si="597"/>
        <v xml:space="preserve">	SSA AM</v>
      </c>
      <c r="H2282" s="20">
        <v>2273</v>
      </c>
      <c r="I2282" t="s">
        <v>18974</v>
      </c>
      <c r="J2282" t="s">
        <v>6260</v>
      </c>
      <c r="K2282" t="s">
        <v>6261</v>
      </c>
      <c r="L2282" t="s">
        <v>6262</v>
      </c>
      <c r="M2282" t="s">
        <v>6263</v>
      </c>
      <c r="N2282" t="s">
        <v>18975</v>
      </c>
      <c r="O2282" t="s">
        <v>18976</v>
      </c>
      <c r="P2282" t="s">
        <v>6266</v>
      </c>
      <c r="Q2282" t="s">
        <v>6453</v>
      </c>
      <c r="R2282" t="s">
        <v>6416</v>
      </c>
      <c r="S2282" t="s">
        <v>6589</v>
      </c>
      <c r="T2282" t="s">
        <v>6287</v>
      </c>
      <c r="U2282" t="s">
        <v>18977</v>
      </c>
      <c r="V2282" t="s">
        <v>6271</v>
      </c>
      <c r="W2282" t="s">
        <v>18978</v>
      </c>
      <c r="X2282" t="s">
        <v>18979</v>
      </c>
      <c r="Y2282" t="s">
        <v>6269</v>
      </c>
      <c r="Z2282" s="48" t="str">
        <f t="shared" si="598"/>
        <v>SSA AM-10.121.18.146-TN725B_Railwaypura_2_5/1-10.121.18.146-TN725B_RaipurGate\S6P1</v>
      </c>
      <c r="AA2282" s="48">
        <f t="shared" si="599"/>
        <v>15</v>
      </c>
      <c r="AB2282" s="48">
        <f t="shared" si="600"/>
        <v>29</v>
      </c>
      <c r="AC2282" s="48">
        <f t="shared" si="601"/>
        <v>15</v>
      </c>
      <c r="AD2282" s="48">
        <f t="shared" si="602"/>
        <v>27</v>
      </c>
      <c r="AE2282" s="48" t="str">
        <f t="shared" si="603"/>
        <v>10.121.18.146</v>
      </c>
      <c r="AF2282" s="42" t="str">
        <f t="shared" si="604"/>
        <v>10.121.18.144</v>
      </c>
      <c r="AG2282" s="7" t="str">
        <f t="shared" si="605"/>
        <v>Railwaypura 2</v>
      </c>
      <c r="AH2282" s="7" t="str">
        <f t="shared" si="606"/>
        <v>Raipur Gate</v>
      </c>
      <c r="AI2282" s="7" t="str">
        <f t="shared" si="607"/>
        <v>S5P1</v>
      </c>
      <c r="AJ2282" s="7" t="str">
        <f t="shared" si="608"/>
        <v>S6P1</v>
      </c>
      <c r="AK2282" s="7" t="str">
        <f>IFERROR(VLOOKUP(Z2282,'PASTE-DL-ALARMS'!$Q$10:$W$2200,7,FALSE),"")</f>
        <v/>
      </c>
      <c r="AL2282" s="55" t="str">
        <f>IFERROR(VLOOKUP(Z2282,'PASTE-DL-ALARMS'!$Q$10:$W$2200,3,FALSE),"")</f>
        <v/>
      </c>
      <c r="AM2282" s="7" t="str">
        <f t="shared" si="609"/>
        <v>10.121.18.146_Railwaypura 2_S5P1</v>
      </c>
      <c r="AN2282" s="55" t="str">
        <f t="shared" si="610"/>
        <v>10.121.18.144_Raipur Gate_S6P1</v>
      </c>
      <c r="AO2282" s="72" t="e">
        <f t="shared" ca="1" si="611"/>
        <v>#VALUE!</v>
      </c>
      <c r="AP2282" s="7" t="str">
        <f>IFERROR(VLOOKUP(Z2282,'PASTE-DL-ALARMS'!$Q$10:$Z$2800,8,FALSE),"")</f>
        <v/>
      </c>
    </row>
    <row r="2283" spans="1:42" x14ac:dyDescent="0.25">
      <c r="A2283" s="20"/>
      <c r="B2283" s="20"/>
      <c r="C2283" s="20" t="str">
        <f>IF(D2283="Critical",MAX($C$8:C2282)+1,"")</f>
        <v/>
      </c>
      <c r="D2283" s="20" t="str">
        <f t="shared" si="595"/>
        <v>-</v>
      </c>
      <c r="E2283" s="20" t="str">
        <f>VLOOKUP('PASTE-DOWN-DL'!F2283,'SSA-CODE'!$D$4:$E$56,2,FALSE)</f>
        <v>WTR RJ</v>
      </c>
      <c r="F2283" s="48" t="str">
        <f t="shared" si="596"/>
        <v>WTR RJ</v>
      </c>
      <c r="G2283" s="48" t="str">
        <f t="shared" si="597"/>
        <v xml:space="preserve">	WTR RJ</v>
      </c>
      <c r="H2283" s="20">
        <v>2274</v>
      </c>
      <c r="I2283" t="s">
        <v>18980</v>
      </c>
      <c r="J2283" t="s">
        <v>6466</v>
      </c>
      <c r="K2283" t="s">
        <v>6275</v>
      </c>
      <c r="L2283" t="s">
        <v>6262</v>
      </c>
      <c r="M2283" t="s">
        <v>6263</v>
      </c>
      <c r="N2283" t="s">
        <v>18981</v>
      </c>
      <c r="O2283" t="s">
        <v>18982</v>
      </c>
      <c r="P2283" t="s">
        <v>6266</v>
      </c>
      <c r="Q2283" t="s">
        <v>6820</v>
      </c>
      <c r="R2283" t="s">
        <v>6279</v>
      </c>
      <c r="S2283" t="s">
        <v>6269</v>
      </c>
      <c r="T2283" t="s">
        <v>6602</v>
      </c>
      <c r="U2283" t="s">
        <v>6269</v>
      </c>
      <c r="V2283" t="s">
        <v>6271</v>
      </c>
      <c r="W2283" t="s">
        <v>18983</v>
      </c>
      <c r="X2283" t="s">
        <v>18984</v>
      </c>
      <c r="Y2283" t="s">
        <v>6269</v>
      </c>
      <c r="Z2283" s="48" t="str">
        <f t="shared" si="598"/>
        <v>WTR RJ-10.121.17.136-Rajkot B2_5/7-10.121.17.139-Rajkot Kr B2_5/7</v>
      </c>
      <c r="AA2283" s="48">
        <f t="shared" si="599"/>
        <v>14</v>
      </c>
      <c r="AB2283" s="48">
        <f t="shared" si="600"/>
        <v>24</v>
      </c>
      <c r="AC2283" s="48">
        <f t="shared" si="601"/>
        <v>14</v>
      </c>
      <c r="AD2283" s="48">
        <f t="shared" si="602"/>
        <v>21</v>
      </c>
      <c r="AE2283" s="48" t="str">
        <f t="shared" si="603"/>
        <v>10.121.17.28</v>
      </c>
      <c r="AF2283" s="42" t="str">
        <f t="shared" si="604"/>
        <v>10.121.17.26</v>
      </c>
      <c r="AG2283" s="7" t="str">
        <f t="shared" si="605"/>
        <v>RAJKOT KR</v>
      </c>
      <c r="AH2283" s="7" t="str">
        <f t="shared" si="606"/>
        <v>RAJKOT</v>
      </c>
      <c r="AI2283" s="7" t="str">
        <f t="shared" si="607"/>
        <v>S5P7</v>
      </c>
      <c r="AJ2283" s="7" t="str">
        <f t="shared" si="608"/>
        <v>S5P7</v>
      </c>
      <c r="AK2283" s="7" t="str">
        <f>IFERROR(VLOOKUP(Z2283,'PASTE-DL-ALARMS'!$Q$10:$W$2200,7,FALSE),"")</f>
        <v/>
      </c>
      <c r="AL2283" s="55" t="str">
        <f>IFERROR(VLOOKUP(Z2283,'PASTE-DL-ALARMS'!$Q$10:$W$2200,3,FALSE),"")</f>
        <v/>
      </c>
      <c r="AM2283" s="7" t="str">
        <f t="shared" si="609"/>
        <v>10.121.17.28_RAJKOT KR_S5P7</v>
      </c>
      <c r="AN2283" s="55" t="str">
        <f t="shared" si="610"/>
        <v>10.121.17.26_RAJKOT_S5P7</v>
      </c>
      <c r="AO2283" s="72" t="e">
        <f t="shared" ca="1" si="611"/>
        <v>#VALUE!</v>
      </c>
      <c r="AP2283" s="7" t="str">
        <f>IFERROR(VLOOKUP(Z2283,'PASTE-DL-ALARMS'!$Q$10:$Z$2800,8,FALSE),"")</f>
        <v/>
      </c>
    </row>
    <row r="2284" spans="1:42" x14ac:dyDescent="0.25">
      <c r="A2284" s="20"/>
      <c r="B2284" s="20"/>
      <c r="C2284" s="20" t="str">
        <f>IF(D2284="Critical",MAX($C$8:C2283)+1,"")</f>
        <v/>
      </c>
      <c r="D2284" s="20" t="str">
        <f t="shared" si="595"/>
        <v>-</v>
      </c>
      <c r="E2284" s="20" t="str">
        <f>VLOOKUP('PASTE-DOWN-DL'!F2284,'SSA-CODE'!$D$4:$E$56,2,FALSE)</f>
        <v>WTR RJ</v>
      </c>
      <c r="F2284" s="48" t="str">
        <f t="shared" si="596"/>
        <v>WTR RJ</v>
      </c>
      <c r="G2284" s="48" t="str">
        <f t="shared" si="597"/>
        <v xml:space="preserve">	WTR RJ</v>
      </c>
      <c r="H2284" s="20">
        <v>2275</v>
      </c>
      <c r="I2284" t="s">
        <v>18985</v>
      </c>
      <c r="J2284" t="s">
        <v>6260</v>
      </c>
      <c r="K2284" t="s">
        <v>6261</v>
      </c>
      <c r="L2284" t="s">
        <v>6262</v>
      </c>
      <c r="M2284" t="s">
        <v>6263</v>
      </c>
      <c r="N2284" t="s">
        <v>18986</v>
      </c>
      <c r="O2284" t="s">
        <v>18987</v>
      </c>
      <c r="P2284" t="s">
        <v>6266</v>
      </c>
      <c r="Q2284" t="s">
        <v>6461</v>
      </c>
      <c r="R2284" t="s">
        <v>6446</v>
      </c>
      <c r="S2284" t="s">
        <v>6269</v>
      </c>
      <c r="T2284" t="s">
        <v>6270</v>
      </c>
      <c r="U2284" t="s">
        <v>6269</v>
      </c>
      <c r="V2284" t="s">
        <v>6271</v>
      </c>
      <c r="W2284" t="s">
        <v>18988</v>
      </c>
      <c r="X2284" t="s">
        <v>18989</v>
      </c>
      <c r="Y2284" t="s">
        <v>6269</v>
      </c>
      <c r="Z2284" s="48" t="str">
        <f t="shared" si="598"/>
        <v>WTR RJ-10.121.68.193-TN725B_JAMNAGAR_S3P1-10.121.68.200-TN705B_HARIPUR_S4P1</v>
      </c>
      <c r="AA2284" s="48">
        <f t="shared" si="599"/>
        <v>15</v>
      </c>
      <c r="AB2284" s="48">
        <f t="shared" si="600"/>
        <v>23</v>
      </c>
      <c r="AC2284" s="48">
        <f t="shared" si="601"/>
        <v>15</v>
      </c>
      <c r="AD2284" s="48">
        <f t="shared" si="602"/>
        <v>28</v>
      </c>
      <c r="AE2284" s="48" t="str">
        <f t="shared" si="603"/>
        <v>10.121.68.200</v>
      </c>
      <c r="AF2284" s="42" t="str">
        <f t="shared" si="604"/>
        <v>10.121.68.193</v>
      </c>
      <c r="AG2284" s="7" t="str">
        <f t="shared" si="605"/>
        <v>HARIPUR</v>
      </c>
      <c r="AH2284" s="7" t="str">
        <f t="shared" si="606"/>
        <v>JAMNAGAR GNE</v>
      </c>
      <c r="AI2284" s="7" t="str">
        <f t="shared" si="607"/>
        <v>S4P1</v>
      </c>
      <c r="AJ2284" s="7" t="str">
        <f t="shared" si="608"/>
        <v>S3P1</v>
      </c>
      <c r="AK2284" s="7" t="str">
        <f>IFERROR(VLOOKUP(Z2284,'PASTE-DL-ALARMS'!$Q$10:$W$2200,7,FALSE),"")</f>
        <v/>
      </c>
      <c r="AL2284" s="55" t="str">
        <f>IFERROR(VLOOKUP(Z2284,'PASTE-DL-ALARMS'!$Q$10:$W$2200,3,FALSE),"")</f>
        <v/>
      </c>
      <c r="AM2284" s="7" t="str">
        <f t="shared" si="609"/>
        <v>10.121.68.200_HARIPUR_S4P1</v>
      </c>
      <c r="AN2284" s="55" t="str">
        <f t="shared" si="610"/>
        <v>10.121.68.193_JAMNAGAR GNE_S3P1</v>
      </c>
      <c r="AO2284" s="72" t="e">
        <f t="shared" ca="1" si="611"/>
        <v>#VALUE!</v>
      </c>
      <c r="AP2284" s="7" t="str">
        <f>IFERROR(VLOOKUP(Z2284,'PASTE-DL-ALARMS'!$Q$10:$Z$2800,8,FALSE),"")</f>
        <v/>
      </c>
    </row>
    <row r="2285" spans="1:42" x14ac:dyDescent="0.25">
      <c r="A2285" s="20"/>
      <c r="B2285" s="20"/>
      <c r="C2285" s="20" t="str">
        <f>IF(D2285="Critical",MAX($C$8:C2284)+1,"")</f>
        <v/>
      </c>
      <c r="D2285" s="20" t="str">
        <f t="shared" si="595"/>
        <v>-</v>
      </c>
      <c r="E2285" s="20" t="str">
        <f>VLOOKUP('PASTE-DOWN-DL'!F2285,'SSA-CODE'!$D$4:$E$56,2,FALSE)</f>
        <v>VDA</v>
      </c>
      <c r="F2285" s="48" t="str">
        <f t="shared" si="596"/>
        <v>SSA VDR</v>
      </c>
      <c r="G2285" s="48" t="str">
        <f t="shared" si="597"/>
        <v xml:space="preserve">	SSA VDR</v>
      </c>
      <c r="H2285" s="20">
        <v>2276</v>
      </c>
      <c r="I2285" t="s">
        <v>18990</v>
      </c>
      <c r="J2285" t="s">
        <v>6260</v>
      </c>
      <c r="K2285" t="s">
        <v>6261</v>
      </c>
      <c r="L2285" t="s">
        <v>6262</v>
      </c>
      <c r="M2285" t="s">
        <v>6263</v>
      </c>
      <c r="N2285" t="s">
        <v>18991</v>
      </c>
      <c r="O2285" t="s">
        <v>18992</v>
      </c>
      <c r="P2285" t="s">
        <v>6266</v>
      </c>
      <c r="Q2285" t="s">
        <v>6820</v>
      </c>
      <c r="R2285" t="s">
        <v>7354</v>
      </c>
      <c r="S2285" t="s">
        <v>7553</v>
      </c>
      <c r="T2285" t="s">
        <v>6800</v>
      </c>
      <c r="U2285" t="s">
        <v>6417</v>
      </c>
      <c r="V2285" t="s">
        <v>6271</v>
      </c>
      <c r="W2285" t="s">
        <v>18993</v>
      </c>
      <c r="X2285" t="s">
        <v>18994</v>
      </c>
      <c r="Y2285" t="s">
        <v>6269</v>
      </c>
      <c r="Z2285" s="48" t="str">
        <f t="shared" si="598"/>
        <v>SSA VDR-10.121.19.135-Subhanpura_B2 / S5P1-10.121.99.132-IPCL_PH3_B1 / S4P1</v>
      </c>
      <c r="AA2285" s="48">
        <f t="shared" si="599"/>
        <v>15</v>
      </c>
      <c r="AB2285" s="48">
        <f t="shared" si="600"/>
        <v>26</v>
      </c>
      <c r="AC2285" s="48">
        <f t="shared" si="601"/>
        <v>15</v>
      </c>
      <c r="AD2285" s="48">
        <f t="shared" si="602"/>
        <v>20</v>
      </c>
      <c r="AE2285" s="48" t="str">
        <f t="shared" si="603"/>
        <v>10.121.19.135</v>
      </c>
      <c r="AF2285" s="42" t="str">
        <f t="shared" si="604"/>
        <v>10.121.99.132</v>
      </c>
      <c r="AG2285" s="7" t="str">
        <f t="shared" si="605"/>
        <v>SUBHANPURA</v>
      </c>
      <c r="AH2285" s="7" t="str">
        <f t="shared" si="606"/>
        <v>IPCL</v>
      </c>
      <c r="AI2285" s="7" t="str">
        <f t="shared" si="607"/>
        <v>S5P1</v>
      </c>
      <c r="AJ2285" s="7" t="str">
        <f t="shared" si="608"/>
        <v>S4P1</v>
      </c>
      <c r="AK2285" s="7" t="str">
        <f>IFERROR(VLOOKUP(Z2285,'PASTE-DL-ALARMS'!$Q$10:$W$2200,7,FALSE),"")</f>
        <v/>
      </c>
      <c r="AL2285" s="55" t="str">
        <f>IFERROR(VLOOKUP(Z2285,'PASTE-DL-ALARMS'!$Q$10:$W$2200,3,FALSE),"")</f>
        <v/>
      </c>
      <c r="AM2285" s="7" t="str">
        <f t="shared" si="609"/>
        <v>10.121.19.135_SUBHANPURA_S5P1</v>
      </c>
      <c r="AN2285" s="55" t="str">
        <f t="shared" si="610"/>
        <v>10.121.99.132_IPCL_S4P1</v>
      </c>
      <c r="AO2285" s="72" t="e">
        <f t="shared" ca="1" si="611"/>
        <v>#VALUE!</v>
      </c>
      <c r="AP2285" s="7" t="str">
        <f>IFERROR(VLOOKUP(Z2285,'PASTE-DL-ALARMS'!$Q$10:$Z$2800,8,FALSE),"")</f>
        <v/>
      </c>
    </row>
    <row r="2286" spans="1:42" x14ac:dyDescent="0.25">
      <c r="A2286" s="20"/>
      <c r="B2286" s="20"/>
      <c r="C2286" s="20" t="str">
        <f>IF(D2286="Critical",MAX($C$8:C2285)+1,"")</f>
        <v/>
      </c>
      <c r="D2286" s="20" t="str">
        <f t="shared" si="595"/>
        <v>-</v>
      </c>
      <c r="E2286" s="20" t="str">
        <f>VLOOKUP('PASTE-DOWN-DL'!F2286,'SSA-CODE'!$D$4:$E$56,2,FALSE)</f>
        <v>AHD</v>
      </c>
      <c r="F2286" s="48" t="str">
        <f t="shared" si="596"/>
        <v>SSA AM</v>
      </c>
      <c r="G2286" s="48" t="str">
        <f t="shared" si="597"/>
        <v xml:space="preserve">	SSA AM</v>
      </c>
      <c r="H2286" s="20">
        <v>2277</v>
      </c>
      <c r="I2286" t="s">
        <v>18995</v>
      </c>
      <c r="J2286" t="s">
        <v>6260</v>
      </c>
      <c r="K2286" t="s">
        <v>6261</v>
      </c>
      <c r="L2286" t="s">
        <v>6262</v>
      </c>
      <c r="M2286" t="s">
        <v>6263</v>
      </c>
      <c r="N2286" t="s">
        <v>18996</v>
      </c>
      <c r="O2286" t="s">
        <v>18997</v>
      </c>
      <c r="P2286" t="s">
        <v>6266</v>
      </c>
      <c r="Q2286" t="s">
        <v>6516</v>
      </c>
      <c r="R2286" t="s">
        <v>6588</v>
      </c>
      <c r="S2286" t="s">
        <v>6269</v>
      </c>
      <c r="T2286" t="s">
        <v>6602</v>
      </c>
      <c r="U2286" t="s">
        <v>6269</v>
      </c>
      <c r="V2286" t="s">
        <v>6271</v>
      </c>
      <c r="W2286" t="s">
        <v>18998</v>
      </c>
      <c r="X2286" t="s">
        <v>18999</v>
      </c>
      <c r="Y2286" t="s">
        <v>19000</v>
      </c>
      <c r="Z2286" s="48" t="str">
        <f t="shared" si="598"/>
        <v>SSA AM-10.121.17.203-INFO_4/1-10.121.17.204-Naranpura_3/1</v>
      </c>
      <c r="AA2286" s="48">
        <f t="shared" si="599"/>
        <v>15</v>
      </c>
      <c r="AB2286" s="48">
        <f t="shared" si="600"/>
        <v>20</v>
      </c>
      <c r="AC2286" s="48">
        <f t="shared" si="601"/>
        <v>15</v>
      </c>
      <c r="AD2286" s="48">
        <f t="shared" si="602"/>
        <v>25</v>
      </c>
      <c r="AE2286" s="48" t="str">
        <f t="shared" si="603"/>
        <v>10.121.17.203</v>
      </c>
      <c r="AF2286" s="42" t="str">
        <f t="shared" si="604"/>
        <v>10.121.17.204</v>
      </c>
      <c r="AG2286" s="7" t="str">
        <f t="shared" si="605"/>
        <v>INFO</v>
      </c>
      <c r="AH2286" s="7" t="str">
        <f t="shared" si="606"/>
        <v>NARANPURA</v>
      </c>
      <c r="AI2286" s="7" t="str">
        <f t="shared" si="607"/>
        <v>S4P1</v>
      </c>
      <c r="AJ2286" s="7" t="str">
        <f t="shared" si="608"/>
        <v>S3P1</v>
      </c>
      <c r="AK2286" s="7" t="str">
        <f>IFERROR(VLOOKUP(Z2286,'PASTE-DL-ALARMS'!$Q$10:$W$2200,7,FALSE),"")</f>
        <v/>
      </c>
      <c r="AL2286" s="55" t="str">
        <f>IFERROR(VLOOKUP(Z2286,'PASTE-DL-ALARMS'!$Q$10:$W$2200,3,FALSE),"")</f>
        <v/>
      </c>
      <c r="AM2286" s="7" t="str">
        <f t="shared" si="609"/>
        <v>10.121.17.203_INFO_S4P1</v>
      </c>
      <c r="AN2286" s="55" t="str">
        <f t="shared" si="610"/>
        <v>10.121.17.204_NARANPURA_S3P1</v>
      </c>
      <c r="AO2286" s="72" t="e">
        <f t="shared" ca="1" si="611"/>
        <v>#VALUE!</v>
      </c>
      <c r="AP2286" s="7" t="str">
        <f>IFERROR(VLOOKUP(Z2286,'PASTE-DL-ALARMS'!$Q$10:$Z$2800,8,FALSE),"")</f>
        <v/>
      </c>
    </row>
    <row r="2287" spans="1:42" x14ac:dyDescent="0.25">
      <c r="A2287" s="20"/>
      <c r="B2287" s="20"/>
      <c r="C2287" s="20" t="str">
        <f>IF(D2287="Critical",MAX($C$8:C2286)+1,"")</f>
        <v/>
      </c>
      <c r="D2287" s="20" t="str">
        <f t="shared" si="595"/>
        <v>-</v>
      </c>
      <c r="E2287" s="20" t="str">
        <f>VLOOKUP('PASTE-DOWN-DL'!F2287,'SSA-CODE'!$D$4:$E$56,2,FALSE)</f>
        <v>SRT</v>
      </c>
      <c r="F2287" s="48" t="str">
        <f t="shared" si="596"/>
        <v>SSA SR</v>
      </c>
      <c r="G2287" s="48" t="str">
        <f t="shared" si="597"/>
        <v xml:space="preserve">	SSA SR</v>
      </c>
      <c r="H2287" s="20">
        <v>2278</v>
      </c>
      <c r="I2287" t="s">
        <v>19001</v>
      </c>
      <c r="J2287" t="s">
        <v>6466</v>
      </c>
      <c r="K2287" t="s">
        <v>6275</v>
      </c>
      <c r="L2287" t="s">
        <v>6262</v>
      </c>
      <c r="M2287" t="s">
        <v>6263</v>
      </c>
      <c r="N2287" t="s">
        <v>19002</v>
      </c>
      <c r="O2287" t="s">
        <v>19003</v>
      </c>
      <c r="P2287" t="s">
        <v>6266</v>
      </c>
      <c r="Q2287" t="s">
        <v>7300</v>
      </c>
      <c r="R2287" t="s">
        <v>6279</v>
      </c>
      <c r="S2287" t="s">
        <v>19004</v>
      </c>
      <c r="T2287" t="s">
        <v>6500</v>
      </c>
      <c r="U2287" t="s">
        <v>7040</v>
      </c>
      <c r="V2287" t="s">
        <v>6271</v>
      </c>
      <c r="W2287" t="s">
        <v>19005</v>
      </c>
      <c r="X2287" t="s">
        <v>6488</v>
      </c>
      <c r="Y2287" t="s">
        <v>6269</v>
      </c>
      <c r="Z2287" s="48" t="str">
        <f t="shared" si="598"/>
        <v>SSA SR-10.121.68.5-Umarpada_3/11-10.121.96.85-KONDH-EXCH B1_3/11</v>
      </c>
      <c r="AA2287" s="48">
        <f t="shared" si="599"/>
        <v>13</v>
      </c>
      <c r="AB2287" s="48">
        <f t="shared" si="600"/>
        <v>22</v>
      </c>
      <c r="AC2287" s="48">
        <f t="shared" si="601"/>
        <v>14</v>
      </c>
      <c r="AD2287" s="48">
        <f t="shared" si="602"/>
        <v>27</v>
      </c>
      <c r="AE2287" s="48" t="str">
        <f t="shared" si="603"/>
        <v>10.121.68.5</v>
      </c>
      <c r="AF2287" s="42" t="str">
        <f t="shared" si="604"/>
        <v>10.121.96.85</v>
      </c>
      <c r="AG2287" s="7" t="str">
        <f t="shared" si="605"/>
        <v>UMARPADA</v>
      </c>
      <c r="AH2287" s="7" t="str">
        <f t="shared" si="606"/>
        <v>NANI BHEDWAN</v>
      </c>
      <c r="AI2287" s="7" t="str">
        <f t="shared" si="607"/>
        <v>S3P11</v>
      </c>
      <c r="AJ2287" s="7" t="str">
        <f t="shared" si="608"/>
        <v>S3P11</v>
      </c>
      <c r="AK2287" s="7" t="str">
        <f>IFERROR(VLOOKUP(Z2287,'PASTE-DL-ALARMS'!$Q$10:$W$2200,7,FALSE),"")</f>
        <v/>
      </c>
      <c r="AL2287" s="55" t="str">
        <f>IFERROR(VLOOKUP(Z2287,'PASTE-DL-ALARMS'!$Q$10:$W$2200,3,FALSE),"")</f>
        <v/>
      </c>
      <c r="AM2287" s="7" t="str">
        <f t="shared" si="609"/>
        <v>10.121.68.5_UMARPADA_S3P11</v>
      </c>
      <c r="AN2287" s="55" t="str">
        <f t="shared" si="610"/>
        <v>10.121.96.85_NANI BHEDWAN_S3P11</v>
      </c>
      <c r="AO2287" s="72" t="e">
        <f t="shared" ca="1" si="611"/>
        <v>#VALUE!</v>
      </c>
      <c r="AP2287" s="7" t="str">
        <f>IFERROR(VLOOKUP(Z2287,'PASTE-DL-ALARMS'!$Q$10:$Z$2800,8,FALSE),"")</f>
        <v/>
      </c>
    </row>
    <row r="2288" spans="1:42" x14ac:dyDescent="0.25">
      <c r="A2288" s="20"/>
      <c r="B2288" s="20"/>
      <c r="C2288" s="20" t="str">
        <f>IF(D2288="Critical",MAX($C$8:C2287)+1,"")</f>
        <v/>
      </c>
      <c r="D2288" s="20" t="str">
        <f t="shared" si="595"/>
        <v>-</v>
      </c>
      <c r="E2288" s="20" t="str">
        <f>VLOOKUP('PASTE-DOWN-DL'!F2288,'SSA-CODE'!$D$4:$E$56,2,FALSE)</f>
        <v>WTR AM</v>
      </c>
      <c r="F2288" s="48" t="str">
        <f t="shared" si="596"/>
        <v>WTR AM</v>
      </c>
      <c r="G2288" s="48" t="str">
        <f t="shared" si="597"/>
        <v xml:space="preserve">	WTR AM</v>
      </c>
      <c r="H2288" s="20">
        <v>2279</v>
      </c>
      <c r="I2288" t="s">
        <v>19006</v>
      </c>
      <c r="J2288" t="s">
        <v>6260</v>
      </c>
      <c r="K2288" t="s">
        <v>6261</v>
      </c>
      <c r="L2288" t="s">
        <v>6262</v>
      </c>
      <c r="M2288" t="s">
        <v>6263</v>
      </c>
      <c r="N2288" t="s">
        <v>19007</v>
      </c>
      <c r="O2288" t="s">
        <v>19008</v>
      </c>
      <c r="P2288" t="s">
        <v>6266</v>
      </c>
      <c r="Q2288" t="s">
        <v>6566</v>
      </c>
      <c r="R2288" t="s">
        <v>6616</v>
      </c>
      <c r="S2288" t="s">
        <v>19009</v>
      </c>
      <c r="T2288" t="s">
        <v>6345</v>
      </c>
      <c r="U2288" t="s">
        <v>7400</v>
      </c>
      <c r="V2288" t="s">
        <v>6271</v>
      </c>
      <c r="W2288" t="s">
        <v>19010</v>
      </c>
      <c r="X2288" t="s">
        <v>19011</v>
      </c>
      <c r="Y2288" t="s">
        <v>6269</v>
      </c>
      <c r="Z2288" s="48" t="str">
        <f t="shared" si="598"/>
        <v>WTR AM-10.121.68.7-TN725B_NETRANG_PH3-10.121.96.82-DEDIPADA B1</v>
      </c>
      <c r="AA2288" s="48">
        <f t="shared" si="599"/>
        <v>14</v>
      </c>
      <c r="AB2288" s="48">
        <f t="shared" si="600"/>
        <v>24</v>
      </c>
      <c r="AC2288" s="48">
        <f t="shared" si="601"/>
        <v>13</v>
      </c>
      <c r="AD2288" s="48">
        <f t="shared" si="602"/>
        <v>21</v>
      </c>
      <c r="AE2288" s="48" t="str">
        <f t="shared" si="603"/>
        <v>10.121.96.82</v>
      </c>
      <c r="AF2288" s="42" t="str">
        <f t="shared" si="604"/>
        <v>10.121.68.7</v>
      </c>
      <c r="AG2288" s="7" t="str">
        <f t="shared" si="605"/>
        <v>Dediapada</v>
      </c>
      <c r="AH2288" s="7" t="str">
        <f t="shared" si="606"/>
        <v>Netrang</v>
      </c>
      <c r="AI2288" s="7" t="str">
        <f t="shared" si="607"/>
        <v>S3P1</v>
      </c>
      <c r="AJ2288" s="7" t="str">
        <f t="shared" si="608"/>
        <v>S5P1</v>
      </c>
      <c r="AK2288" s="7" t="str">
        <f>IFERROR(VLOOKUP(Z2288,'PASTE-DL-ALARMS'!$Q$10:$W$2200,7,FALSE),"")</f>
        <v/>
      </c>
      <c r="AL2288" s="55" t="str">
        <f>IFERROR(VLOOKUP(Z2288,'PASTE-DL-ALARMS'!$Q$10:$W$2200,3,FALSE),"")</f>
        <v/>
      </c>
      <c r="AM2288" s="7" t="str">
        <f t="shared" si="609"/>
        <v>10.121.96.82_Dediapada_S3P1</v>
      </c>
      <c r="AN2288" s="55" t="str">
        <f t="shared" si="610"/>
        <v>10.121.68.7_Netrang_S5P1</v>
      </c>
      <c r="AO2288" s="72" t="e">
        <f t="shared" ca="1" si="611"/>
        <v>#VALUE!</v>
      </c>
      <c r="AP2288" s="7" t="str">
        <f>IFERROR(VLOOKUP(Z2288,'PASTE-DL-ALARMS'!$Q$10:$Z$2800,8,FALSE),"")</f>
        <v/>
      </c>
    </row>
    <row r="2289" spans="1:42" x14ac:dyDescent="0.25">
      <c r="A2289" s="20"/>
      <c r="B2289" s="20"/>
      <c r="C2289" s="20" t="str">
        <f>IF(D2289="Critical",MAX($C$8:C2288)+1,"")</f>
        <v/>
      </c>
      <c r="D2289" s="20" t="str">
        <f t="shared" si="595"/>
        <v>-</v>
      </c>
      <c r="E2289" s="20" t="str">
        <f>VLOOKUP('PASTE-DOWN-DL'!F2289,'SSA-CODE'!$D$4:$E$56,2,FALSE)</f>
        <v>BCH</v>
      </c>
      <c r="F2289" s="48" t="str">
        <f t="shared" si="596"/>
        <v>SSA BCH</v>
      </c>
      <c r="G2289" s="48" t="str">
        <f t="shared" si="597"/>
        <v xml:space="preserve">	SSA BCH</v>
      </c>
      <c r="H2289" s="20">
        <v>2280</v>
      </c>
      <c r="I2289" t="s">
        <v>19012</v>
      </c>
      <c r="J2289" t="s">
        <v>6466</v>
      </c>
      <c r="K2289" t="s">
        <v>6275</v>
      </c>
      <c r="L2289" t="s">
        <v>6262</v>
      </c>
      <c r="M2289" t="s">
        <v>6263</v>
      </c>
      <c r="N2289" t="s">
        <v>19013</v>
      </c>
      <c r="O2289" t="s">
        <v>19014</v>
      </c>
      <c r="P2289" t="s">
        <v>6266</v>
      </c>
      <c r="Q2289" t="s">
        <v>6832</v>
      </c>
      <c r="R2289" t="s">
        <v>6279</v>
      </c>
      <c r="S2289" t="s">
        <v>19015</v>
      </c>
      <c r="T2289" t="s">
        <v>6486</v>
      </c>
      <c r="U2289" t="s">
        <v>6762</v>
      </c>
      <c r="V2289" t="s">
        <v>6271</v>
      </c>
      <c r="W2289" t="s">
        <v>19016</v>
      </c>
      <c r="X2289" t="s">
        <v>19017</v>
      </c>
      <c r="Y2289" t="s">
        <v>6269</v>
      </c>
      <c r="Z2289" s="48" t="str">
        <f t="shared" si="598"/>
        <v>SSA BCH-10.121.96.69-DAHEJ_4/10-10.121.96.67-PIPALIYA_4/10</v>
      </c>
      <c r="AA2289" s="48">
        <f t="shared" si="599"/>
        <v>14</v>
      </c>
      <c r="AB2289" s="48">
        <f t="shared" si="600"/>
        <v>20</v>
      </c>
      <c r="AC2289" s="48">
        <f t="shared" si="601"/>
        <v>14</v>
      </c>
      <c r="AD2289" s="48">
        <f t="shared" si="602"/>
        <v>23</v>
      </c>
      <c r="AE2289" s="48" t="str">
        <f t="shared" si="603"/>
        <v>10.121.96.69</v>
      </c>
      <c r="AF2289" s="42" t="str">
        <f t="shared" si="604"/>
        <v>10.121.96.67</v>
      </c>
      <c r="AG2289" s="7" t="str">
        <f t="shared" si="605"/>
        <v>DAHEJ</v>
      </c>
      <c r="AH2289" s="7" t="str">
        <f t="shared" si="606"/>
        <v>PIPALIYA</v>
      </c>
      <c r="AI2289" s="7" t="str">
        <f t="shared" si="607"/>
        <v>S4P10</v>
      </c>
      <c r="AJ2289" s="7" t="str">
        <f t="shared" si="608"/>
        <v>S4P10</v>
      </c>
      <c r="AK2289" s="7" t="str">
        <f>IFERROR(VLOOKUP(Z2289,'PASTE-DL-ALARMS'!$Q$10:$W$2200,7,FALSE),"")</f>
        <v/>
      </c>
      <c r="AL2289" s="55" t="str">
        <f>IFERROR(VLOOKUP(Z2289,'PASTE-DL-ALARMS'!$Q$10:$W$2200,3,FALSE),"")</f>
        <v/>
      </c>
      <c r="AM2289" s="7" t="str">
        <f t="shared" si="609"/>
        <v>10.121.96.69_DAHEJ_S4P10</v>
      </c>
      <c r="AN2289" s="55" t="str">
        <f t="shared" si="610"/>
        <v>10.121.96.67_PIPALIYA_S4P10</v>
      </c>
      <c r="AO2289" s="72" t="e">
        <f t="shared" ca="1" si="611"/>
        <v>#VALUE!</v>
      </c>
      <c r="AP2289" s="7" t="str">
        <f>IFERROR(VLOOKUP(Z2289,'PASTE-DL-ALARMS'!$Q$10:$Z$2800,8,FALSE),"")</f>
        <v/>
      </c>
    </row>
    <row r="2290" spans="1:42" x14ac:dyDescent="0.25">
      <c r="A2290" s="20"/>
      <c r="B2290" s="20"/>
      <c r="C2290" s="20" t="str">
        <f>IF(D2290="Critical",MAX($C$8:C2289)+1,"")</f>
        <v/>
      </c>
      <c r="D2290" s="20" t="str">
        <f t="shared" si="595"/>
        <v>-</v>
      </c>
      <c r="E2290" s="20" t="str">
        <f>VLOOKUP('PASTE-DOWN-DL'!F2290,'SSA-CODE'!$D$4:$E$56,2,FALSE)</f>
        <v>JND</v>
      </c>
      <c r="F2290" s="48" t="str">
        <f t="shared" si="596"/>
        <v>SSA JND</v>
      </c>
      <c r="G2290" s="48" t="str">
        <f t="shared" si="597"/>
        <v xml:space="preserve">	SSA JND</v>
      </c>
      <c r="H2290" s="20">
        <v>2281</v>
      </c>
      <c r="I2290" t="s">
        <v>19018</v>
      </c>
      <c r="J2290" t="s">
        <v>6260</v>
      </c>
      <c r="K2290" t="s">
        <v>6275</v>
      </c>
      <c r="L2290" t="s">
        <v>6262</v>
      </c>
      <c r="M2290" t="s">
        <v>6263</v>
      </c>
      <c r="N2290" t="s">
        <v>19019</v>
      </c>
      <c r="O2290" t="s">
        <v>19020</v>
      </c>
      <c r="P2290" t="s">
        <v>6266</v>
      </c>
      <c r="Q2290" t="s">
        <v>6416</v>
      </c>
      <c r="R2290" t="s">
        <v>6279</v>
      </c>
      <c r="S2290" t="s">
        <v>19021</v>
      </c>
      <c r="T2290" t="s">
        <v>6937</v>
      </c>
      <c r="U2290" t="s">
        <v>19021</v>
      </c>
      <c r="V2290" t="s">
        <v>6271</v>
      </c>
      <c r="W2290" t="s">
        <v>19022</v>
      </c>
      <c r="X2290" t="s">
        <v>6488</v>
      </c>
      <c r="Y2290" t="s">
        <v>6269</v>
      </c>
      <c r="Z2290" s="48" t="str">
        <f t="shared" si="598"/>
        <v>SSA JND-10.121.24.21-MESWAN A1_1/5-10.121.97.211-TALALA B1_4/3</v>
      </c>
      <c r="AA2290" s="48">
        <f t="shared" si="599"/>
        <v>14</v>
      </c>
      <c r="AB2290" s="48">
        <f t="shared" si="600"/>
        <v>29</v>
      </c>
      <c r="AC2290" s="48">
        <f t="shared" si="601"/>
        <v>15</v>
      </c>
      <c r="AD2290" s="48">
        <f t="shared" si="602"/>
        <v>22</v>
      </c>
      <c r="AE2290" s="48" t="str">
        <f t="shared" si="603"/>
        <v>10.121.24.21</v>
      </c>
      <c r="AF2290" s="42" t="str">
        <f t="shared" si="604"/>
        <v>10.121.97.211</v>
      </c>
      <c r="AG2290" s="7" t="str">
        <f t="shared" si="605"/>
        <v>HARIPUR TALALA</v>
      </c>
      <c r="AH2290" s="7" t="str">
        <f t="shared" si="606"/>
        <v>TALALA</v>
      </c>
      <c r="AI2290" s="7" t="str">
        <f t="shared" si="607"/>
        <v>S1P5</v>
      </c>
      <c r="AJ2290" s="7" t="str">
        <f t="shared" si="608"/>
        <v>S4P3</v>
      </c>
      <c r="AK2290" s="7" t="str">
        <f>IFERROR(VLOOKUP(Z2290,'PASTE-DL-ALARMS'!$Q$10:$W$2200,7,FALSE),"")</f>
        <v/>
      </c>
      <c r="AL2290" s="55" t="str">
        <f>IFERROR(VLOOKUP(Z2290,'PASTE-DL-ALARMS'!$Q$10:$W$2200,3,FALSE),"")</f>
        <v/>
      </c>
      <c r="AM2290" s="7" t="str">
        <f t="shared" si="609"/>
        <v>10.121.24.21_HARIPUR TALALA_S1P5</v>
      </c>
      <c r="AN2290" s="55" t="str">
        <f t="shared" si="610"/>
        <v>10.121.97.211_TALALA_S4P3</v>
      </c>
      <c r="AO2290" s="72" t="e">
        <f t="shared" ca="1" si="611"/>
        <v>#VALUE!</v>
      </c>
      <c r="AP2290" s="7" t="str">
        <f>IFERROR(VLOOKUP(Z2290,'PASTE-DL-ALARMS'!$Q$10:$Z$2800,8,FALSE),"")</f>
        <v/>
      </c>
    </row>
    <row r="2291" spans="1:42" x14ac:dyDescent="0.25">
      <c r="A2291" s="20"/>
      <c r="B2291" s="20"/>
      <c r="C2291" s="20" t="str">
        <f>IF(D2291="Critical",MAX($C$8:C2290)+1,"")</f>
        <v/>
      </c>
      <c r="D2291" s="20" t="str">
        <f t="shared" si="595"/>
        <v>-</v>
      </c>
      <c r="E2291" s="20" t="str">
        <f>VLOOKUP('PASTE-DOWN-DL'!F2291,'SSA-CODE'!$D$4:$E$56,2,FALSE)</f>
        <v>WTR AM</v>
      </c>
      <c r="F2291" s="48" t="str">
        <f t="shared" si="596"/>
        <v>WTR AM</v>
      </c>
      <c r="G2291" s="48" t="str">
        <f t="shared" si="597"/>
        <v xml:space="preserve">	WTR AM</v>
      </c>
      <c r="H2291" s="20">
        <v>2282</v>
      </c>
      <c r="I2291" t="s">
        <v>19023</v>
      </c>
      <c r="J2291" t="s">
        <v>6260</v>
      </c>
      <c r="K2291" t="s">
        <v>6261</v>
      </c>
      <c r="L2291" t="s">
        <v>6262</v>
      </c>
      <c r="M2291" t="s">
        <v>6263</v>
      </c>
      <c r="N2291" t="s">
        <v>19024</v>
      </c>
      <c r="O2291" t="s">
        <v>19025</v>
      </c>
      <c r="P2291" t="s">
        <v>6266</v>
      </c>
      <c r="Q2291" t="s">
        <v>6894</v>
      </c>
      <c r="R2291" t="s">
        <v>6820</v>
      </c>
      <c r="S2291" t="s">
        <v>6269</v>
      </c>
      <c r="T2291" t="s">
        <v>6602</v>
      </c>
      <c r="U2291" t="s">
        <v>6269</v>
      </c>
      <c r="V2291" t="s">
        <v>6271</v>
      </c>
      <c r="W2291" t="s">
        <v>19026</v>
      </c>
      <c r="X2291" t="s">
        <v>19027</v>
      </c>
      <c r="Y2291" t="s">
        <v>6269</v>
      </c>
      <c r="Z2291" s="48" t="str">
        <f t="shared" si="598"/>
        <v>WTR AM-10.121.16.11-TN705B_PADRA_B1\S3P1-10.121.16.12-TN725B_BARODA_ALK_GNE_B2\S4P1</v>
      </c>
      <c r="AA2291" s="48">
        <f t="shared" si="599"/>
        <v>14</v>
      </c>
      <c r="AB2291" s="48">
        <f t="shared" si="600"/>
        <v>36</v>
      </c>
      <c r="AC2291" s="48">
        <f t="shared" si="601"/>
        <v>14</v>
      </c>
      <c r="AD2291" s="48">
        <f t="shared" si="602"/>
        <v>20</v>
      </c>
      <c r="AE2291" s="48" t="str">
        <f t="shared" si="603"/>
        <v>10.121.16.12</v>
      </c>
      <c r="AF2291" s="42" t="str">
        <f t="shared" si="604"/>
        <v>10.121.16.11</v>
      </c>
      <c r="AG2291" s="7" t="str">
        <f t="shared" si="605"/>
        <v>Baroda-Alkapuri1(GNE)</v>
      </c>
      <c r="AH2291" s="7" t="str">
        <f t="shared" si="606"/>
        <v>Padra</v>
      </c>
      <c r="AI2291" s="7" t="str">
        <f t="shared" si="607"/>
        <v>S4P1</v>
      </c>
      <c r="AJ2291" s="7" t="str">
        <f t="shared" si="608"/>
        <v>S3P1</v>
      </c>
      <c r="AK2291" s="7" t="str">
        <f>IFERROR(VLOOKUP(Z2291,'PASTE-DL-ALARMS'!$Q$10:$W$2200,7,FALSE),"")</f>
        <v/>
      </c>
      <c r="AL2291" s="55" t="str">
        <f>IFERROR(VLOOKUP(Z2291,'PASTE-DL-ALARMS'!$Q$10:$W$2200,3,FALSE),"")</f>
        <v/>
      </c>
      <c r="AM2291" s="7" t="str">
        <f t="shared" si="609"/>
        <v>10.121.16.12_Baroda-Alkapuri1(GNE)_S4P1</v>
      </c>
      <c r="AN2291" s="55" t="str">
        <f t="shared" si="610"/>
        <v>10.121.16.11_Padra_S3P1</v>
      </c>
      <c r="AO2291" s="72" t="e">
        <f t="shared" ca="1" si="611"/>
        <v>#VALUE!</v>
      </c>
      <c r="AP2291" s="7" t="str">
        <f>IFERROR(VLOOKUP(Z2291,'PASTE-DL-ALARMS'!$Q$10:$Z$2800,8,FALSE),"")</f>
        <v/>
      </c>
    </row>
    <row r="2292" spans="1:42" x14ac:dyDescent="0.25">
      <c r="A2292" s="20"/>
      <c r="B2292" s="20"/>
      <c r="C2292" s="20" t="str">
        <f>IF(D2292="Critical",MAX($C$8:C2291)+1,"")</f>
        <v/>
      </c>
      <c r="D2292" s="20" t="str">
        <f t="shared" si="595"/>
        <v>-</v>
      </c>
      <c r="E2292" s="20" t="str">
        <f>VLOOKUP('PASTE-DOWN-DL'!F2292,'SSA-CODE'!$D$4:$E$56,2,FALSE)</f>
        <v>WTR RJ</v>
      </c>
      <c r="F2292" s="48" t="str">
        <f t="shared" si="596"/>
        <v>WTR RJ</v>
      </c>
      <c r="G2292" s="48" t="str">
        <f t="shared" si="597"/>
        <v xml:space="preserve">	WTR RJ</v>
      </c>
      <c r="H2292" s="20">
        <v>2283</v>
      </c>
      <c r="I2292" t="s">
        <v>19028</v>
      </c>
      <c r="J2292" t="s">
        <v>6260</v>
      </c>
      <c r="K2292" t="s">
        <v>6275</v>
      </c>
      <c r="L2292" t="s">
        <v>6262</v>
      </c>
      <c r="M2292" t="s">
        <v>6263</v>
      </c>
      <c r="N2292" t="s">
        <v>19029</v>
      </c>
      <c r="O2292" t="s">
        <v>19030</v>
      </c>
      <c r="P2292" t="s">
        <v>6266</v>
      </c>
      <c r="Q2292" t="s">
        <v>6565</v>
      </c>
      <c r="R2292" t="s">
        <v>7018</v>
      </c>
      <c r="S2292" t="s">
        <v>6269</v>
      </c>
      <c r="T2292" t="s">
        <v>6693</v>
      </c>
      <c r="U2292" t="s">
        <v>6269</v>
      </c>
      <c r="V2292" t="s">
        <v>6271</v>
      </c>
      <c r="W2292" t="s">
        <v>19031</v>
      </c>
      <c r="X2292" t="s">
        <v>19032</v>
      </c>
      <c r="Y2292" t="s">
        <v>6269</v>
      </c>
      <c r="Z2292" s="48" t="str">
        <f t="shared" si="598"/>
        <v>WTR RJ-10.121.24.45-3/2_JUNAGADH-10.121.24.46- WTR_JUNAGADH_3/2</v>
      </c>
      <c r="AA2292" s="48">
        <f t="shared" si="599"/>
        <v>14</v>
      </c>
      <c r="AB2292" s="48">
        <f t="shared" si="600"/>
        <v>28</v>
      </c>
      <c r="AC2292" s="48">
        <f t="shared" si="601"/>
        <v>14</v>
      </c>
      <c r="AD2292" s="48">
        <f t="shared" si="602"/>
        <v>23</v>
      </c>
      <c r="AE2292" s="48" t="str">
        <f t="shared" si="603"/>
        <v>10.121.24.46</v>
      </c>
      <c r="AF2292" s="42" t="str">
        <f t="shared" si="604"/>
        <v>10.121.24.45</v>
      </c>
      <c r="AG2292" s="7" t="str">
        <f t="shared" si="605"/>
        <v>WTR JUNAGADH2</v>
      </c>
      <c r="AH2292" s="7" t="str">
        <f t="shared" si="606"/>
        <v>JUNAGADH</v>
      </c>
      <c r="AI2292" s="7" t="str">
        <f t="shared" si="607"/>
        <v>S3P2</v>
      </c>
      <c r="AJ2292" s="7" t="str">
        <f t="shared" si="608"/>
        <v>S3P2</v>
      </c>
      <c r="AK2292" s="7" t="str">
        <f>IFERROR(VLOOKUP(Z2292,'PASTE-DL-ALARMS'!$Q$10:$W$2200,7,FALSE),"")</f>
        <v/>
      </c>
      <c r="AL2292" s="55" t="str">
        <f>IFERROR(VLOOKUP(Z2292,'PASTE-DL-ALARMS'!$Q$10:$W$2200,3,FALSE),"")</f>
        <v/>
      </c>
      <c r="AM2292" s="7" t="str">
        <f t="shared" si="609"/>
        <v>10.121.24.46_WTR JUNAGADH2_S3P2</v>
      </c>
      <c r="AN2292" s="55" t="str">
        <f t="shared" si="610"/>
        <v>10.121.24.45_JUNAGADH_S3P2</v>
      </c>
      <c r="AO2292" s="72" t="e">
        <f t="shared" ca="1" si="611"/>
        <v>#VALUE!</v>
      </c>
      <c r="AP2292" s="7" t="str">
        <f>IFERROR(VLOOKUP(Z2292,'PASTE-DL-ALARMS'!$Q$10:$Z$2800,8,FALSE),"")</f>
        <v/>
      </c>
    </row>
    <row r="2293" spans="1:42" x14ac:dyDescent="0.25">
      <c r="A2293" s="20"/>
      <c r="B2293" s="20"/>
      <c r="C2293" s="20" t="str">
        <f>IF(D2293="Critical",MAX($C$8:C2292)+1,"")</f>
        <v/>
      </c>
      <c r="D2293" s="20" t="str">
        <f t="shared" si="595"/>
        <v>-</v>
      </c>
      <c r="E2293" s="20" t="str">
        <f>VLOOKUP('PASTE-DOWN-DL'!F2293,'SSA-CODE'!$D$4:$E$56,2,FALSE)</f>
        <v>SEN</v>
      </c>
      <c r="F2293" s="48" t="str">
        <f t="shared" si="596"/>
        <v>SSA SEN</v>
      </c>
      <c r="G2293" s="48" t="str">
        <f t="shared" si="597"/>
        <v xml:space="preserve">	SSA SEN</v>
      </c>
      <c r="H2293" s="20">
        <v>2284</v>
      </c>
      <c r="I2293" t="s">
        <v>19033</v>
      </c>
      <c r="J2293" t="s">
        <v>6260</v>
      </c>
      <c r="K2293" t="s">
        <v>6275</v>
      </c>
      <c r="L2293" t="s">
        <v>6262</v>
      </c>
      <c r="M2293" t="s">
        <v>6263</v>
      </c>
      <c r="N2293" t="s">
        <v>19034</v>
      </c>
      <c r="O2293" t="s">
        <v>19035</v>
      </c>
      <c r="P2293" t="s">
        <v>6266</v>
      </c>
      <c r="Q2293" t="s">
        <v>6438</v>
      </c>
      <c r="R2293" t="s">
        <v>6439</v>
      </c>
      <c r="S2293" t="s">
        <v>6269</v>
      </c>
      <c r="T2293" t="s">
        <v>7260</v>
      </c>
      <c r="U2293" t="s">
        <v>6269</v>
      </c>
      <c r="V2293" t="s">
        <v>6271</v>
      </c>
      <c r="W2293" t="s">
        <v>19036</v>
      </c>
      <c r="X2293" t="s">
        <v>19037</v>
      </c>
      <c r="Y2293" t="s">
        <v>6269</v>
      </c>
      <c r="Z2293" s="48" t="str">
        <f t="shared" si="598"/>
        <v>SSA SEN-10.121.99.20-Fuleshwar_1/5-10.121.99.5-Dhangdhra_4/5</v>
      </c>
      <c r="AA2293" s="48">
        <f t="shared" si="599"/>
        <v>13</v>
      </c>
      <c r="AB2293" s="48">
        <f t="shared" si="600"/>
        <v>23</v>
      </c>
      <c r="AC2293" s="48">
        <f t="shared" si="601"/>
        <v>14</v>
      </c>
      <c r="AD2293" s="48">
        <f t="shared" si="602"/>
        <v>24</v>
      </c>
      <c r="AE2293" s="48" t="str">
        <f t="shared" si="603"/>
        <v>10.121.99.5</v>
      </c>
      <c r="AF2293" s="42" t="str">
        <f t="shared" si="604"/>
        <v>10.121.99.20</v>
      </c>
      <c r="AG2293" s="7" t="str">
        <f t="shared" si="605"/>
        <v>DHANGDHRA</v>
      </c>
      <c r="AH2293" s="7" t="str">
        <f t="shared" si="606"/>
        <v>FULESHWAR</v>
      </c>
      <c r="AI2293" s="7" t="str">
        <f t="shared" si="607"/>
        <v>S4P5</v>
      </c>
      <c r="AJ2293" s="7" t="str">
        <f t="shared" si="608"/>
        <v>S1P5</v>
      </c>
      <c r="AK2293" s="7" t="str">
        <f>IFERROR(VLOOKUP(Z2293,'PASTE-DL-ALARMS'!$Q$10:$W$2200,7,FALSE),"")</f>
        <v/>
      </c>
      <c r="AL2293" s="55" t="str">
        <f>IFERROR(VLOOKUP(Z2293,'PASTE-DL-ALARMS'!$Q$10:$W$2200,3,FALSE),"")</f>
        <v/>
      </c>
      <c r="AM2293" s="7" t="str">
        <f t="shared" si="609"/>
        <v>10.121.99.5_DHANGDHRA_S4P5</v>
      </c>
      <c r="AN2293" s="55" t="str">
        <f t="shared" si="610"/>
        <v>10.121.99.20_FULESHWAR_S1P5</v>
      </c>
      <c r="AO2293" s="72" t="e">
        <f t="shared" ca="1" si="611"/>
        <v>#VALUE!</v>
      </c>
      <c r="AP2293" s="7" t="str">
        <f>IFERROR(VLOOKUP(Z2293,'PASTE-DL-ALARMS'!$Q$10:$Z$2800,8,FALSE),"")</f>
        <v/>
      </c>
    </row>
    <row r="2294" spans="1:42" x14ac:dyDescent="0.25">
      <c r="A2294" s="20"/>
      <c r="B2294" s="20"/>
      <c r="C2294" s="20" t="str">
        <f>IF(D2294="Critical",MAX($C$8:C2293)+1,"")</f>
        <v/>
      </c>
      <c r="D2294" s="20" t="str">
        <f t="shared" si="595"/>
        <v>-</v>
      </c>
      <c r="E2294" s="20" t="str">
        <f>VLOOKUP('PASTE-DOWN-DL'!F2294,'SSA-CODE'!$D$4:$E$56,2,FALSE)</f>
        <v>SEN</v>
      </c>
      <c r="F2294" s="48" t="str">
        <f t="shared" si="596"/>
        <v>SSA SEN</v>
      </c>
      <c r="G2294" s="48" t="str">
        <f t="shared" si="597"/>
        <v xml:space="preserve">	SSA SEN</v>
      </c>
      <c r="H2294" s="20">
        <v>2285</v>
      </c>
      <c r="I2294" t="s">
        <v>19038</v>
      </c>
      <c r="J2294" t="s">
        <v>6260</v>
      </c>
      <c r="K2294" t="s">
        <v>6275</v>
      </c>
      <c r="L2294" t="s">
        <v>6262</v>
      </c>
      <c r="M2294" t="s">
        <v>6263</v>
      </c>
      <c r="N2294" t="s">
        <v>19039</v>
      </c>
      <c r="O2294" t="s">
        <v>19040</v>
      </c>
      <c r="P2294" t="s">
        <v>6266</v>
      </c>
      <c r="Q2294" t="s">
        <v>6400</v>
      </c>
      <c r="R2294" t="s">
        <v>6469</v>
      </c>
      <c r="S2294" t="s">
        <v>19041</v>
      </c>
      <c r="T2294" t="s">
        <v>6304</v>
      </c>
      <c r="U2294" t="s">
        <v>6362</v>
      </c>
      <c r="V2294" t="s">
        <v>6271</v>
      </c>
      <c r="W2294" t="s">
        <v>19042</v>
      </c>
      <c r="X2294" t="s">
        <v>19043</v>
      </c>
      <c r="Y2294" t="s">
        <v>6269</v>
      </c>
      <c r="Z2294" s="48" t="str">
        <f t="shared" si="598"/>
        <v>SSA SEN-10.121.99.12-MOCHIBAZAR BTS A1_1/5-10.121.99.4-Lakhtar B2_3/3</v>
      </c>
      <c r="AA2294" s="48">
        <f t="shared" si="599"/>
        <v>13</v>
      </c>
      <c r="AB2294" s="48">
        <f t="shared" si="600"/>
        <v>21</v>
      </c>
      <c r="AC2294" s="48">
        <f t="shared" si="601"/>
        <v>14</v>
      </c>
      <c r="AD2294" s="48">
        <f t="shared" si="602"/>
        <v>29</v>
      </c>
      <c r="AE2294" s="48" t="str">
        <f t="shared" si="603"/>
        <v>10.121.99.4</v>
      </c>
      <c r="AF2294" s="42" t="str">
        <f t="shared" si="604"/>
        <v>10.121.99.12</v>
      </c>
      <c r="AG2294" s="7" t="str">
        <f t="shared" si="605"/>
        <v>LAKHTAR</v>
      </c>
      <c r="AH2294" s="7" t="str">
        <f t="shared" si="606"/>
        <v>MOCHIBAZAR BTS</v>
      </c>
      <c r="AI2294" s="7" t="str">
        <f t="shared" si="607"/>
        <v>S3P3</v>
      </c>
      <c r="AJ2294" s="7" t="str">
        <f t="shared" si="608"/>
        <v>S1P5</v>
      </c>
      <c r="AK2294" s="7" t="str">
        <f>IFERROR(VLOOKUP(Z2294,'PASTE-DL-ALARMS'!$Q$10:$W$2200,7,FALSE),"")</f>
        <v/>
      </c>
      <c r="AL2294" s="55" t="str">
        <f>IFERROR(VLOOKUP(Z2294,'PASTE-DL-ALARMS'!$Q$10:$W$2200,3,FALSE),"")</f>
        <v/>
      </c>
      <c r="AM2294" s="7" t="str">
        <f t="shared" si="609"/>
        <v>10.121.99.4_LAKHTAR_S3P3</v>
      </c>
      <c r="AN2294" s="55" t="str">
        <f t="shared" si="610"/>
        <v>10.121.99.12_MOCHIBAZAR BTS_S1P5</v>
      </c>
      <c r="AO2294" s="72" t="e">
        <f t="shared" ca="1" si="611"/>
        <v>#VALUE!</v>
      </c>
      <c r="AP2294" s="7" t="str">
        <f>IFERROR(VLOOKUP(Z2294,'PASTE-DL-ALARMS'!$Q$10:$Z$2800,8,FALSE),"")</f>
        <v/>
      </c>
    </row>
    <row r="2295" spans="1:42" x14ac:dyDescent="0.25">
      <c r="A2295" s="20"/>
      <c r="B2295" s="20"/>
      <c r="C2295" s="20" t="str">
        <f>IF(D2295="Critical",MAX($C$8:C2294)+1,"")</f>
        <v/>
      </c>
      <c r="D2295" s="20" t="str">
        <f t="shared" si="595"/>
        <v>-</v>
      </c>
      <c r="E2295" s="20" t="str">
        <f>VLOOKUP('PASTE-DOWN-DL'!F2295,'SSA-CODE'!$D$4:$E$56,2,FALSE)</f>
        <v>AMR</v>
      </c>
      <c r="F2295" s="48" t="str">
        <f t="shared" si="596"/>
        <v>SSA AMR</v>
      </c>
      <c r="G2295" s="48" t="str">
        <f t="shared" si="597"/>
        <v xml:space="preserve">	SSA AMR</v>
      </c>
      <c r="H2295" s="20">
        <v>2286</v>
      </c>
      <c r="I2295" t="s">
        <v>19044</v>
      </c>
      <c r="J2295" t="s">
        <v>6260</v>
      </c>
      <c r="K2295" t="s">
        <v>6275</v>
      </c>
      <c r="L2295" t="s">
        <v>6262</v>
      </c>
      <c r="M2295" t="s">
        <v>6263</v>
      </c>
      <c r="N2295" t="s">
        <v>19045</v>
      </c>
      <c r="O2295" t="s">
        <v>19046</v>
      </c>
      <c r="P2295" t="s">
        <v>6266</v>
      </c>
      <c r="Q2295" t="s">
        <v>6850</v>
      </c>
      <c r="R2295" t="s">
        <v>6279</v>
      </c>
      <c r="S2295" t="s">
        <v>19047</v>
      </c>
      <c r="T2295" t="s">
        <v>6321</v>
      </c>
      <c r="U2295" t="s">
        <v>19048</v>
      </c>
      <c r="V2295" t="s">
        <v>6271</v>
      </c>
      <c r="W2295" t="s">
        <v>19049</v>
      </c>
      <c r="X2295" t="s">
        <v>19050</v>
      </c>
      <c r="Y2295" t="s">
        <v>6269</v>
      </c>
      <c r="Z2295" s="48" t="str">
        <f t="shared" si="598"/>
        <v>SSA AMR-10.121.96.56-Amreli GNE_6/5-10.121.96.41-AHIR BTS_2/6</v>
      </c>
      <c r="AA2295" s="48">
        <f t="shared" si="599"/>
        <v>14</v>
      </c>
      <c r="AB2295" s="48">
        <f t="shared" si="600"/>
        <v>25</v>
      </c>
      <c r="AC2295" s="48">
        <f t="shared" si="601"/>
        <v>14</v>
      </c>
      <c r="AD2295" s="48">
        <f t="shared" si="602"/>
        <v>26</v>
      </c>
      <c r="AE2295" s="48" t="str">
        <f t="shared" si="603"/>
        <v>10.121.96.56</v>
      </c>
      <c r="AF2295" s="42" t="str">
        <f t="shared" si="604"/>
        <v>10.121.96.41</v>
      </c>
      <c r="AG2295" s="7" t="str">
        <f t="shared" si="605"/>
        <v>Amreli GNE</v>
      </c>
      <c r="AH2295" s="7" t="str">
        <f t="shared" si="606"/>
        <v>AHIR BTS A1</v>
      </c>
      <c r="AI2295" s="7" t="str">
        <f t="shared" si="607"/>
        <v>S6P5</v>
      </c>
      <c r="AJ2295" s="7" t="str">
        <f t="shared" si="608"/>
        <v>S2P6</v>
      </c>
      <c r="AK2295" s="7" t="str">
        <f>IFERROR(VLOOKUP(Z2295,'PASTE-DL-ALARMS'!$Q$10:$W$2200,7,FALSE),"")</f>
        <v/>
      </c>
      <c r="AL2295" s="55" t="str">
        <f>IFERROR(VLOOKUP(Z2295,'PASTE-DL-ALARMS'!$Q$10:$W$2200,3,FALSE),"")</f>
        <v/>
      </c>
      <c r="AM2295" s="7" t="str">
        <f t="shared" si="609"/>
        <v>10.121.96.56_Amreli GNE_S6P5</v>
      </c>
      <c r="AN2295" s="55" t="str">
        <f t="shared" si="610"/>
        <v>10.121.96.41_AHIR BTS A1_S2P6</v>
      </c>
      <c r="AO2295" s="72" t="e">
        <f t="shared" ca="1" si="611"/>
        <v>#VALUE!</v>
      </c>
      <c r="AP2295" s="7" t="str">
        <f>IFERROR(VLOOKUP(Z2295,'PASTE-DL-ALARMS'!$Q$10:$Z$2800,8,FALSE),"")</f>
        <v/>
      </c>
    </row>
    <row r="2296" spans="1:42" x14ac:dyDescent="0.25">
      <c r="A2296" s="20"/>
      <c r="B2296" s="20"/>
      <c r="C2296" s="20" t="str">
        <f>IF(D2296="Critical",MAX($C$8:C2295)+1,"")</f>
        <v/>
      </c>
      <c r="D2296" s="20" t="str">
        <f t="shared" si="595"/>
        <v>-</v>
      </c>
      <c r="E2296" s="20" t="str">
        <f>VLOOKUP('PASTE-DOWN-DL'!F2296,'SSA-CODE'!$D$4:$E$56,2,FALSE)</f>
        <v>AHD</v>
      </c>
      <c r="F2296" s="48" t="str">
        <f t="shared" si="596"/>
        <v>SSA AM</v>
      </c>
      <c r="G2296" s="48" t="str">
        <f t="shared" si="597"/>
        <v xml:space="preserve">	SSA AM</v>
      </c>
      <c r="H2296" s="20">
        <v>2287</v>
      </c>
      <c r="I2296" t="s">
        <v>19051</v>
      </c>
      <c r="J2296" t="s">
        <v>6260</v>
      </c>
      <c r="K2296" t="s">
        <v>6275</v>
      </c>
      <c r="L2296" t="s">
        <v>6262</v>
      </c>
      <c r="M2296" t="s">
        <v>6263</v>
      </c>
      <c r="N2296" t="s">
        <v>19052</v>
      </c>
      <c r="O2296" t="s">
        <v>19053</v>
      </c>
      <c r="P2296" t="s">
        <v>6266</v>
      </c>
      <c r="Q2296" t="s">
        <v>6400</v>
      </c>
      <c r="R2296" t="s">
        <v>6469</v>
      </c>
      <c r="S2296" t="s">
        <v>19054</v>
      </c>
      <c r="T2296" t="s">
        <v>6345</v>
      </c>
      <c r="U2296" t="s">
        <v>10678</v>
      </c>
      <c r="V2296" t="s">
        <v>6271</v>
      </c>
      <c r="W2296" t="s">
        <v>19055</v>
      </c>
      <c r="X2296" t="s">
        <v>19056</v>
      </c>
      <c r="Y2296" t="s">
        <v>6269</v>
      </c>
      <c r="Z2296" s="48" t="str">
        <f t="shared" si="598"/>
        <v>SSA AM-10.121.18.84-DRP_POLICE_STN_A1-10.121.18.146-Railwaypura_4/2_B2</v>
      </c>
      <c r="AA2296" s="48">
        <f t="shared" si="599"/>
        <v>14</v>
      </c>
      <c r="AB2296" s="48">
        <f t="shared" si="600"/>
        <v>29</v>
      </c>
      <c r="AC2296" s="48">
        <f t="shared" si="601"/>
        <v>15</v>
      </c>
      <c r="AD2296" s="48">
        <f t="shared" si="602"/>
        <v>29</v>
      </c>
      <c r="AE2296" s="48" t="str">
        <f t="shared" si="603"/>
        <v>10.121.18.84</v>
      </c>
      <c r="AF2296" s="42" t="str">
        <f t="shared" si="604"/>
        <v>10.121.18.146</v>
      </c>
      <c r="AG2296" s="7" t="str">
        <f t="shared" si="605"/>
        <v>DRP POLICE STN</v>
      </c>
      <c r="AH2296" s="7" t="str">
        <f t="shared" si="606"/>
        <v>Railwaypura 2</v>
      </c>
      <c r="AI2296" s="7" t="str">
        <f t="shared" si="607"/>
        <v>S1P5</v>
      </c>
      <c r="AJ2296" s="7" t="str">
        <f t="shared" si="608"/>
        <v>S4P2</v>
      </c>
      <c r="AK2296" s="7" t="str">
        <f>IFERROR(VLOOKUP(Z2296,'PASTE-DL-ALARMS'!$Q$10:$W$2200,7,FALSE),"")</f>
        <v/>
      </c>
      <c r="AL2296" s="55" t="str">
        <f>IFERROR(VLOOKUP(Z2296,'PASTE-DL-ALARMS'!$Q$10:$W$2200,3,FALSE),"")</f>
        <v/>
      </c>
      <c r="AM2296" s="7" t="str">
        <f t="shared" si="609"/>
        <v>10.121.18.84_DRP POLICE STN_S1P5</v>
      </c>
      <c r="AN2296" s="55" t="str">
        <f t="shared" si="610"/>
        <v>10.121.18.146_Railwaypura 2_S4P2</v>
      </c>
      <c r="AO2296" s="72" t="e">
        <f t="shared" ca="1" si="611"/>
        <v>#VALUE!</v>
      </c>
      <c r="AP2296" s="7" t="str">
        <f>IFERROR(VLOOKUP(Z2296,'PASTE-DL-ALARMS'!$Q$10:$Z$2800,8,FALSE),"")</f>
        <v/>
      </c>
    </row>
    <row r="2297" spans="1:42" x14ac:dyDescent="0.25">
      <c r="A2297" s="20"/>
      <c r="B2297" s="20"/>
      <c r="C2297" s="20" t="str">
        <f>IF(D2297="Critical",MAX($C$8:C2296)+1,"")</f>
        <v/>
      </c>
      <c r="D2297" s="20" t="str">
        <f t="shared" si="595"/>
        <v>-</v>
      </c>
      <c r="E2297" s="20" t="str">
        <f>VLOOKUP('PASTE-DOWN-DL'!F2297,'SSA-CODE'!$D$4:$E$56,2,FALSE)</f>
        <v>WTR AM</v>
      </c>
      <c r="F2297" s="48" t="str">
        <f t="shared" si="596"/>
        <v>WTR AM</v>
      </c>
      <c r="G2297" s="48" t="str">
        <f t="shared" si="597"/>
        <v xml:space="preserve">	WTR AM</v>
      </c>
      <c r="H2297" s="20">
        <v>2288</v>
      </c>
      <c r="I2297" t="s">
        <v>19057</v>
      </c>
      <c r="J2297" t="s">
        <v>6466</v>
      </c>
      <c r="K2297" t="s">
        <v>6275</v>
      </c>
      <c r="L2297" t="s">
        <v>6262</v>
      </c>
      <c r="M2297" t="s">
        <v>6263</v>
      </c>
      <c r="N2297" t="s">
        <v>19058</v>
      </c>
      <c r="O2297" t="s">
        <v>19059</v>
      </c>
      <c r="P2297" t="s">
        <v>6266</v>
      </c>
      <c r="Q2297" t="s">
        <v>6850</v>
      </c>
      <c r="R2297" t="s">
        <v>6279</v>
      </c>
      <c r="S2297" t="s">
        <v>19060</v>
      </c>
      <c r="T2297" t="s">
        <v>6770</v>
      </c>
      <c r="U2297" t="s">
        <v>19060</v>
      </c>
      <c r="V2297" t="s">
        <v>6271</v>
      </c>
      <c r="W2297" t="s">
        <v>19061</v>
      </c>
      <c r="X2297" t="s">
        <v>19062</v>
      </c>
      <c r="Y2297" t="s">
        <v>6269</v>
      </c>
      <c r="Z2297" s="48" t="str">
        <f t="shared" si="598"/>
        <v>WTR AM-10.121.16.8-Baroda City1 B2_4/11-10.121.16.226-Baroda City3(Gne)-B2_4/11</v>
      </c>
      <c r="AA2297" s="48">
        <f t="shared" si="599"/>
        <v>13</v>
      </c>
      <c r="AB2297" s="48">
        <f t="shared" si="600"/>
        <v>27</v>
      </c>
      <c r="AC2297" s="48">
        <f t="shared" si="601"/>
        <v>15</v>
      </c>
      <c r="AD2297" s="48">
        <f t="shared" si="602"/>
        <v>33</v>
      </c>
      <c r="AE2297" s="48" t="str">
        <f t="shared" si="603"/>
        <v>10.121.16.8</v>
      </c>
      <c r="AF2297" s="42" t="str">
        <f t="shared" si="604"/>
        <v>10.121.16.226</v>
      </c>
      <c r="AG2297" s="7" t="str">
        <f t="shared" si="605"/>
        <v>BARODA CITY 1</v>
      </c>
      <c r="AH2297" s="7" t="str">
        <f t="shared" si="606"/>
        <v>BARODA CITY 3 GNE</v>
      </c>
      <c r="AI2297" s="7" t="str">
        <f t="shared" si="607"/>
        <v>S4P11</v>
      </c>
      <c r="AJ2297" s="7" t="str">
        <f t="shared" si="608"/>
        <v>S4P11</v>
      </c>
      <c r="AK2297" s="7" t="str">
        <f>IFERROR(VLOOKUP(Z2297,'PASTE-DL-ALARMS'!$Q$10:$W$2200,7,FALSE),"")</f>
        <v/>
      </c>
      <c r="AL2297" s="55" t="str">
        <f>IFERROR(VLOOKUP(Z2297,'PASTE-DL-ALARMS'!$Q$10:$W$2200,3,FALSE),"")</f>
        <v/>
      </c>
      <c r="AM2297" s="7" t="str">
        <f t="shared" si="609"/>
        <v>10.121.16.8_BARODA CITY 1_S4P11</v>
      </c>
      <c r="AN2297" s="55" t="str">
        <f t="shared" si="610"/>
        <v>10.121.16.226_BARODA CITY 3 GNE_S4P11</v>
      </c>
      <c r="AO2297" s="72" t="e">
        <f t="shared" ca="1" si="611"/>
        <v>#VALUE!</v>
      </c>
      <c r="AP2297" s="7" t="str">
        <f>IFERROR(VLOOKUP(Z2297,'PASTE-DL-ALARMS'!$Q$10:$Z$2800,8,FALSE),"")</f>
        <v/>
      </c>
    </row>
    <row r="2298" spans="1:42" x14ac:dyDescent="0.25">
      <c r="A2298" s="20"/>
      <c r="B2298" s="20"/>
      <c r="C2298" s="20" t="str">
        <f>IF(D2298="Critical",MAX($C$8:C2297)+1,"")</f>
        <v/>
      </c>
      <c r="D2298" s="20" t="str">
        <f t="shared" si="595"/>
        <v>-</v>
      </c>
      <c r="E2298" s="20" t="str">
        <f>VLOOKUP('PASTE-DOWN-DL'!F2298,'SSA-CODE'!$D$4:$E$56,2,FALSE)</f>
        <v>JND</v>
      </c>
      <c r="F2298" s="48" t="str">
        <f t="shared" si="596"/>
        <v>SSA JND</v>
      </c>
      <c r="G2298" s="48" t="str">
        <f t="shared" si="597"/>
        <v xml:space="preserve">	SSA JND</v>
      </c>
      <c r="H2298" s="20">
        <v>2289</v>
      </c>
      <c r="I2298" t="s">
        <v>19063</v>
      </c>
      <c r="J2298" t="s">
        <v>6260</v>
      </c>
      <c r="K2298" t="s">
        <v>6261</v>
      </c>
      <c r="L2298" t="s">
        <v>6262</v>
      </c>
      <c r="M2298" t="s">
        <v>6263</v>
      </c>
      <c r="N2298" t="s">
        <v>19064</v>
      </c>
      <c r="O2298" t="s">
        <v>19065</v>
      </c>
      <c r="P2298" t="s">
        <v>6266</v>
      </c>
      <c r="Q2298" t="s">
        <v>6608</v>
      </c>
      <c r="R2298" t="s">
        <v>6686</v>
      </c>
      <c r="S2298" t="s">
        <v>19066</v>
      </c>
      <c r="T2298" t="s">
        <v>6425</v>
      </c>
      <c r="U2298" t="s">
        <v>19066</v>
      </c>
      <c r="V2298" t="s">
        <v>6271</v>
      </c>
      <c r="W2298" t="s">
        <v>19067</v>
      </c>
      <c r="X2298" t="s">
        <v>19068</v>
      </c>
      <c r="Y2298" t="s">
        <v>6269</v>
      </c>
      <c r="Z2298" s="48" t="str">
        <f t="shared" si="598"/>
        <v>SSA JND-10.121.24.3-JOSHIPARA_TN705B_GJ_SSA JND_PH2_S4P1-10.121.24.6-GIDC_TN705B_GJ_SSA JND_PH2_S3P1</v>
      </c>
      <c r="AA2298" s="48">
        <f t="shared" si="599"/>
        <v>13</v>
      </c>
      <c r="AB2298" s="48">
        <f t="shared" si="600"/>
        <v>24</v>
      </c>
      <c r="AC2298" s="48">
        <f t="shared" si="601"/>
        <v>13</v>
      </c>
      <c r="AD2298" s="48">
        <f t="shared" si="602"/>
        <v>22</v>
      </c>
      <c r="AE2298" s="48" t="str">
        <f t="shared" si="603"/>
        <v>10.121.24.3</v>
      </c>
      <c r="AF2298" s="42" t="str">
        <f t="shared" si="604"/>
        <v>10.121.24.6</v>
      </c>
      <c r="AG2298" s="7" t="str">
        <f t="shared" si="605"/>
        <v>Bucharwada</v>
      </c>
      <c r="AH2298" s="7" t="str">
        <f t="shared" si="606"/>
        <v>Kesariya</v>
      </c>
      <c r="AI2298" s="7" t="str">
        <f t="shared" si="607"/>
        <v>S4P1</v>
      </c>
      <c r="AJ2298" s="7" t="str">
        <f t="shared" si="608"/>
        <v>S3P1</v>
      </c>
      <c r="AK2298" s="7" t="str">
        <f>IFERROR(VLOOKUP(Z2298,'PASTE-DL-ALARMS'!$Q$10:$W$2200,7,FALSE),"")</f>
        <v/>
      </c>
      <c r="AL2298" s="55" t="str">
        <f>IFERROR(VLOOKUP(Z2298,'PASTE-DL-ALARMS'!$Q$10:$W$2200,3,FALSE),"")</f>
        <v/>
      </c>
      <c r="AM2298" s="7" t="str">
        <f t="shared" si="609"/>
        <v>10.121.24.3_Bucharwada_S4P1</v>
      </c>
      <c r="AN2298" s="55" t="str">
        <f t="shared" si="610"/>
        <v>10.121.24.6_Kesariya_S3P1</v>
      </c>
      <c r="AO2298" s="72" t="e">
        <f t="shared" ca="1" si="611"/>
        <v>#VALUE!</v>
      </c>
      <c r="AP2298" s="7" t="str">
        <f>IFERROR(VLOOKUP(Z2298,'PASTE-DL-ALARMS'!$Q$10:$Z$2800,8,FALSE),"")</f>
        <v/>
      </c>
    </row>
    <row r="2299" spans="1:42" x14ac:dyDescent="0.25">
      <c r="A2299" s="20"/>
      <c r="B2299" s="20"/>
      <c r="C2299" s="20" t="str">
        <f>IF(D2299="Critical",MAX($C$8:C2298)+1,"")</f>
        <v/>
      </c>
      <c r="D2299" s="20" t="str">
        <f t="shared" si="595"/>
        <v>-</v>
      </c>
      <c r="E2299" s="20" t="str">
        <f>VLOOKUP('PASTE-DOWN-DL'!F2299,'SSA-CODE'!$D$4:$E$56,2,FALSE)</f>
        <v>WTR RJ</v>
      </c>
      <c r="F2299" s="48" t="str">
        <f t="shared" si="596"/>
        <v>WTR RJ</v>
      </c>
      <c r="G2299" s="48" t="str">
        <f t="shared" si="597"/>
        <v xml:space="preserve">	WTR RJ</v>
      </c>
      <c r="H2299" s="20">
        <v>2290</v>
      </c>
      <c r="I2299" t="s">
        <v>19069</v>
      </c>
      <c r="J2299" t="s">
        <v>6260</v>
      </c>
      <c r="K2299" t="s">
        <v>6275</v>
      </c>
      <c r="L2299" t="s">
        <v>6262</v>
      </c>
      <c r="M2299" t="s">
        <v>6263</v>
      </c>
      <c r="N2299" t="s">
        <v>19071</v>
      </c>
      <c r="O2299" t="s">
        <v>19070</v>
      </c>
      <c r="P2299" t="s">
        <v>6266</v>
      </c>
      <c r="Q2299" t="s">
        <v>6742</v>
      </c>
      <c r="R2299" t="s">
        <v>6279</v>
      </c>
      <c r="S2299" t="s">
        <v>19072</v>
      </c>
      <c r="T2299" t="s">
        <v>6313</v>
      </c>
      <c r="U2299" t="s">
        <v>19072</v>
      </c>
      <c r="V2299" t="s">
        <v>6271</v>
      </c>
      <c r="W2299" t="s">
        <v>19073</v>
      </c>
      <c r="X2299" t="s">
        <v>19074</v>
      </c>
      <c r="Y2299" t="s">
        <v>6269</v>
      </c>
      <c r="Z2299" s="48" t="str">
        <f t="shared" si="598"/>
        <v>WTR RJ-10.121.17.27-RAJKOT-KR B2_4/3-10.121.19.65-KR1(GNE) B2_3/3</v>
      </c>
      <c r="AA2299" s="48">
        <f t="shared" si="599"/>
        <v>14</v>
      </c>
      <c r="AB2299" s="48">
        <f t="shared" si="600"/>
        <v>23</v>
      </c>
      <c r="AC2299" s="48">
        <f t="shared" si="601"/>
        <v>14</v>
      </c>
      <c r="AD2299" s="48">
        <f t="shared" si="602"/>
        <v>24</v>
      </c>
      <c r="AE2299" s="48" t="str">
        <f t="shared" si="603"/>
        <v>10.121.19.65</v>
      </c>
      <c r="AF2299" s="42" t="str">
        <f t="shared" si="604"/>
        <v>10.121.17.27</v>
      </c>
      <c r="AG2299" s="7" t="str">
        <f t="shared" si="605"/>
        <v>KR1(GNE)</v>
      </c>
      <c r="AH2299" s="7" t="str">
        <f t="shared" si="606"/>
        <v>RAJKOT KR</v>
      </c>
      <c r="AI2299" s="7" t="str">
        <f t="shared" si="607"/>
        <v>S3P3</v>
      </c>
      <c r="AJ2299" s="7" t="str">
        <f t="shared" si="608"/>
        <v>S4P3</v>
      </c>
      <c r="AK2299" s="7" t="str">
        <f>IFERROR(VLOOKUP(Z2299,'PASTE-DL-ALARMS'!$Q$10:$W$2200,7,FALSE),"")</f>
        <v/>
      </c>
      <c r="AL2299" s="55" t="str">
        <f>IFERROR(VLOOKUP(Z2299,'PASTE-DL-ALARMS'!$Q$10:$W$2200,3,FALSE),"")</f>
        <v/>
      </c>
      <c r="AM2299" s="7" t="str">
        <f t="shared" si="609"/>
        <v>10.121.19.65_KR1(GNE)_S3P3</v>
      </c>
      <c r="AN2299" s="55" t="str">
        <f t="shared" si="610"/>
        <v>10.121.17.27_RAJKOT KR_S4P3</v>
      </c>
      <c r="AO2299" s="72" t="e">
        <f t="shared" ca="1" si="611"/>
        <v>#VALUE!</v>
      </c>
      <c r="AP2299" s="7" t="str">
        <f>IFERROR(VLOOKUP(Z2299,'PASTE-DL-ALARMS'!$Q$10:$Z$2800,8,FALSE),"")</f>
        <v/>
      </c>
    </row>
    <row r="2300" spans="1:42" x14ac:dyDescent="0.25">
      <c r="A2300" s="20"/>
      <c r="B2300" s="20"/>
      <c r="C2300" s="20" t="str">
        <f>IF(D2300="Critical",MAX($C$8:C2299)+1,"")</f>
        <v/>
      </c>
      <c r="D2300" s="20" t="str">
        <f t="shared" si="595"/>
        <v>-</v>
      </c>
      <c r="E2300" s="20" t="str">
        <f>VLOOKUP('PASTE-DOWN-DL'!F2300,'SSA-CODE'!$D$4:$E$56,2,FALSE)</f>
        <v>WTR RJ</v>
      </c>
      <c r="F2300" s="48" t="str">
        <f t="shared" si="596"/>
        <v>WTR RJ</v>
      </c>
      <c r="G2300" s="48" t="str">
        <f t="shared" si="597"/>
        <v xml:space="preserve">	WTR RJ</v>
      </c>
      <c r="H2300" s="20">
        <v>2291</v>
      </c>
      <c r="I2300" t="s">
        <v>19075</v>
      </c>
      <c r="J2300" t="s">
        <v>6260</v>
      </c>
      <c r="K2300" t="s">
        <v>6261</v>
      </c>
      <c r="L2300" t="s">
        <v>6262</v>
      </c>
      <c r="M2300" t="s">
        <v>6263</v>
      </c>
      <c r="N2300" t="s">
        <v>19076</v>
      </c>
      <c r="O2300" t="s">
        <v>19077</v>
      </c>
      <c r="P2300" t="s">
        <v>6266</v>
      </c>
      <c r="Q2300" t="s">
        <v>7217</v>
      </c>
      <c r="R2300" t="s">
        <v>6665</v>
      </c>
      <c r="S2300" t="s">
        <v>6269</v>
      </c>
      <c r="T2300" t="s">
        <v>6602</v>
      </c>
      <c r="U2300" t="s">
        <v>19078</v>
      </c>
      <c r="V2300" t="s">
        <v>6271</v>
      </c>
      <c r="W2300" t="s">
        <v>19079</v>
      </c>
      <c r="X2300" t="s">
        <v>19080</v>
      </c>
      <c r="Y2300" t="s">
        <v>6619</v>
      </c>
      <c r="Z2300" s="48" t="str">
        <f t="shared" si="598"/>
        <v>WTR RJ-10.121.17.3-SINDHAVADAR_4/1-10.121.17.2-KUVADAVA_3/1</v>
      </c>
      <c r="AA2300" s="48">
        <f t="shared" si="599"/>
        <v>13</v>
      </c>
      <c r="AB2300" s="48">
        <f t="shared" si="600"/>
        <v>25</v>
      </c>
      <c r="AC2300" s="48">
        <f t="shared" si="601"/>
        <v>13</v>
      </c>
      <c r="AD2300" s="48">
        <f t="shared" si="602"/>
        <v>22</v>
      </c>
      <c r="AE2300" s="48" t="str">
        <f t="shared" si="603"/>
        <v>10.121.17.3</v>
      </c>
      <c r="AF2300" s="42" t="str">
        <f t="shared" si="604"/>
        <v>10.121.17.2</v>
      </c>
      <c r="AG2300" s="7" t="str">
        <f t="shared" si="605"/>
        <v>SINDHAVADAR</v>
      </c>
      <c r="AH2300" s="7" t="str">
        <f t="shared" si="606"/>
        <v>KUVADAVA</v>
      </c>
      <c r="AI2300" s="7" t="str">
        <f t="shared" si="607"/>
        <v>S4P1</v>
      </c>
      <c r="AJ2300" s="7" t="str">
        <f t="shared" si="608"/>
        <v>S3P1</v>
      </c>
      <c r="AK2300" s="7" t="str">
        <f>IFERROR(VLOOKUP(Z2300,'PASTE-DL-ALARMS'!$Q$10:$W$2200,7,FALSE),"")</f>
        <v/>
      </c>
      <c r="AL2300" s="55" t="str">
        <f>IFERROR(VLOOKUP(Z2300,'PASTE-DL-ALARMS'!$Q$10:$W$2200,3,FALSE),"")</f>
        <v/>
      </c>
      <c r="AM2300" s="7" t="str">
        <f t="shared" si="609"/>
        <v>10.121.17.3_SINDHAVADAR_S4P1</v>
      </c>
      <c r="AN2300" s="55" t="str">
        <f t="shared" si="610"/>
        <v>10.121.17.2_KUVADAVA_S3P1</v>
      </c>
      <c r="AO2300" s="72" t="e">
        <f t="shared" ca="1" si="611"/>
        <v>#VALUE!</v>
      </c>
      <c r="AP2300" s="7" t="str">
        <f>IFERROR(VLOOKUP(Z2300,'PASTE-DL-ALARMS'!$Q$10:$Z$2800,8,FALSE),"")</f>
        <v/>
      </c>
    </row>
    <row r="2301" spans="1:42" x14ac:dyDescent="0.25">
      <c r="A2301" s="20"/>
      <c r="B2301" s="20"/>
      <c r="C2301" s="20" t="str">
        <f>IF(D2301="Critical",MAX($C$8:C2300)+1,"")</f>
        <v/>
      </c>
      <c r="D2301" s="20" t="str">
        <f t="shared" si="595"/>
        <v>-</v>
      </c>
      <c r="E2301" s="20" t="str">
        <f>VLOOKUP('PASTE-DOWN-DL'!F2301,'SSA-CODE'!$D$4:$E$56,2,FALSE)</f>
        <v>VAL</v>
      </c>
      <c r="F2301" s="48" t="str">
        <f t="shared" si="596"/>
        <v>SSA VAL</v>
      </c>
      <c r="G2301" s="48" t="str">
        <f t="shared" si="597"/>
        <v xml:space="preserve">	SSA VAL</v>
      </c>
      <c r="H2301" s="20">
        <v>2292</v>
      </c>
      <c r="I2301" t="s">
        <v>19081</v>
      </c>
      <c r="J2301" t="s">
        <v>6260</v>
      </c>
      <c r="K2301" t="s">
        <v>6275</v>
      </c>
      <c r="L2301" t="s">
        <v>6262</v>
      </c>
      <c r="M2301" t="s">
        <v>6263</v>
      </c>
      <c r="N2301" t="s">
        <v>19082</v>
      </c>
      <c r="O2301" t="s">
        <v>19083</v>
      </c>
      <c r="P2301" t="s">
        <v>6266</v>
      </c>
      <c r="Q2301" t="s">
        <v>6671</v>
      </c>
      <c r="R2301" t="s">
        <v>6279</v>
      </c>
      <c r="S2301" t="s">
        <v>6930</v>
      </c>
      <c r="T2301" t="s">
        <v>6500</v>
      </c>
      <c r="U2301" t="s">
        <v>6931</v>
      </c>
      <c r="V2301" t="s">
        <v>6271</v>
      </c>
      <c r="W2301" t="s">
        <v>19084</v>
      </c>
      <c r="X2301" t="s">
        <v>19085</v>
      </c>
      <c r="Y2301" t="s">
        <v>6269</v>
      </c>
      <c r="Z2301" s="48" t="str">
        <f t="shared" si="598"/>
        <v>SSA VAL-10.121.16.120-NMC_1/5-10.121.68.70-NVS-BOB-RO_1/5</v>
      </c>
      <c r="AA2301" s="48">
        <f t="shared" si="599"/>
        <v>15</v>
      </c>
      <c r="AB2301" s="48">
        <f t="shared" si="600"/>
        <v>26</v>
      </c>
      <c r="AC2301" s="48">
        <f t="shared" si="601"/>
        <v>14</v>
      </c>
      <c r="AD2301" s="48">
        <f t="shared" si="602"/>
        <v>18</v>
      </c>
      <c r="AE2301" s="48" t="str">
        <f t="shared" si="603"/>
        <v>10.121.16.120</v>
      </c>
      <c r="AF2301" s="42" t="str">
        <f t="shared" si="604"/>
        <v>10.121.68.70</v>
      </c>
      <c r="AG2301" s="7" t="str">
        <f t="shared" si="605"/>
        <v>BOB-RO-NVS</v>
      </c>
      <c r="AH2301" s="7" t="str">
        <f t="shared" si="606"/>
        <v>NMC</v>
      </c>
      <c r="AI2301" s="7" t="str">
        <f t="shared" si="607"/>
        <v>S1P5</v>
      </c>
      <c r="AJ2301" s="7" t="str">
        <f t="shared" si="608"/>
        <v>S1P5</v>
      </c>
      <c r="AK2301" s="7" t="str">
        <f>IFERROR(VLOOKUP(Z2301,'PASTE-DL-ALARMS'!$Q$10:$W$2200,7,FALSE),"")</f>
        <v/>
      </c>
      <c r="AL2301" s="55" t="str">
        <f>IFERROR(VLOOKUP(Z2301,'PASTE-DL-ALARMS'!$Q$10:$W$2200,3,FALSE),"")</f>
        <v/>
      </c>
      <c r="AM2301" s="7" t="str">
        <f t="shared" si="609"/>
        <v>10.121.16.120_BOB-RO-NVS_S1P5</v>
      </c>
      <c r="AN2301" s="55" t="str">
        <f t="shared" si="610"/>
        <v>10.121.68.70_NMC_S1P5</v>
      </c>
      <c r="AO2301" s="72" t="e">
        <f t="shared" ca="1" si="611"/>
        <v>#VALUE!</v>
      </c>
      <c r="AP2301" s="7" t="str">
        <f>IFERROR(VLOOKUP(Z2301,'PASTE-DL-ALARMS'!$Q$10:$Z$2800,8,FALSE),"")</f>
        <v/>
      </c>
    </row>
    <row r="2302" spans="1:42" x14ac:dyDescent="0.25">
      <c r="A2302" s="20"/>
      <c r="B2302" s="20"/>
      <c r="C2302" s="20" t="str">
        <f>IF(D2302="Critical",MAX($C$8:C2301)+1,"")</f>
        <v/>
      </c>
      <c r="D2302" s="20" t="str">
        <f t="shared" si="595"/>
        <v>-</v>
      </c>
      <c r="E2302" s="20" t="str">
        <f>VLOOKUP('PASTE-DOWN-DL'!F2302,'SSA-CODE'!$D$4:$E$56,2,FALSE)</f>
        <v>VAL</v>
      </c>
      <c r="F2302" s="48" t="str">
        <f t="shared" si="596"/>
        <v>SSA VAL</v>
      </c>
      <c r="G2302" s="48" t="str">
        <f t="shared" si="597"/>
        <v xml:space="preserve">	SSA VAL</v>
      </c>
      <c r="H2302" s="20">
        <v>2293</v>
      </c>
      <c r="I2302" t="s">
        <v>19086</v>
      </c>
      <c r="J2302" t="s">
        <v>6260</v>
      </c>
      <c r="K2302" t="s">
        <v>6275</v>
      </c>
      <c r="L2302" t="s">
        <v>6262</v>
      </c>
      <c r="M2302" t="s">
        <v>6263</v>
      </c>
      <c r="N2302" t="s">
        <v>19087</v>
      </c>
      <c r="O2302" t="s">
        <v>19088</v>
      </c>
      <c r="P2302" t="s">
        <v>6266</v>
      </c>
      <c r="Q2302" t="s">
        <v>6566</v>
      </c>
      <c r="R2302" t="s">
        <v>6279</v>
      </c>
      <c r="S2302" t="s">
        <v>8339</v>
      </c>
      <c r="T2302" t="s">
        <v>6425</v>
      </c>
      <c r="U2302" t="s">
        <v>8339</v>
      </c>
      <c r="V2302" t="s">
        <v>6271</v>
      </c>
      <c r="W2302" t="s">
        <v>19089</v>
      </c>
      <c r="X2302" t="s">
        <v>19090</v>
      </c>
      <c r="Y2302" t="s">
        <v>6269</v>
      </c>
      <c r="Z2302" s="48" t="str">
        <f t="shared" si="598"/>
        <v>SSA VAL-10.121.24.180-TempleOld_2/6-10.121.99.72-TempleNew_1/5</v>
      </c>
      <c r="AA2302" s="48">
        <f t="shared" si="599"/>
        <v>15</v>
      </c>
      <c r="AB2302" s="48">
        <f t="shared" si="600"/>
        <v>26</v>
      </c>
      <c r="AC2302" s="48">
        <f t="shared" si="601"/>
        <v>14</v>
      </c>
      <c r="AD2302" s="48">
        <f t="shared" si="602"/>
        <v>25</v>
      </c>
      <c r="AE2302" s="48" t="str">
        <f t="shared" si="603"/>
        <v>10.121.24.180</v>
      </c>
      <c r="AF2302" s="42" t="str">
        <f t="shared" si="604"/>
        <v>10.121.99.72</v>
      </c>
      <c r="AG2302" s="7" t="str">
        <f t="shared" si="605"/>
        <v>TEMPLE OLD</v>
      </c>
      <c r="AH2302" s="7" t="str">
        <f t="shared" si="606"/>
        <v>TEMPLE NEW</v>
      </c>
      <c r="AI2302" s="7" t="str">
        <f t="shared" si="607"/>
        <v>S2P6</v>
      </c>
      <c r="AJ2302" s="7" t="str">
        <f t="shared" si="608"/>
        <v>S1P5</v>
      </c>
      <c r="AK2302" s="7" t="str">
        <f>IFERROR(VLOOKUP(Z2302,'PASTE-DL-ALARMS'!$Q$10:$W$2200,7,FALSE),"")</f>
        <v/>
      </c>
      <c r="AL2302" s="55" t="str">
        <f>IFERROR(VLOOKUP(Z2302,'PASTE-DL-ALARMS'!$Q$10:$W$2200,3,FALSE),"")</f>
        <v/>
      </c>
      <c r="AM2302" s="7" t="str">
        <f t="shared" si="609"/>
        <v>10.121.24.180_TEMPLE OLD_S2P6</v>
      </c>
      <c r="AN2302" s="55" t="str">
        <f t="shared" si="610"/>
        <v>10.121.99.72_TEMPLE NEW_S1P5</v>
      </c>
      <c r="AO2302" s="72" t="e">
        <f t="shared" ca="1" si="611"/>
        <v>#VALUE!</v>
      </c>
      <c r="AP2302" s="7" t="str">
        <f>IFERROR(VLOOKUP(Z2302,'PASTE-DL-ALARMS'!$Q$10:$Z$2800,8,FALSE),"")</f>
        <v/>
      </c>
    </row>
    <row r="2303" spans="1:42" x14ac:dyDescent="0.25">
      <c r="A2303" s="20"/>
      <c r="B2303" s="20"/>
      <c r="C2303" s="20" t="str">
        <f>IF(D2303="Critical",MAX($C$8:C2302)+1,"")</f>
        <v/>
      </c>
      <c r="D2303" s="20" t="str">
        <f t="shared" si="595"/>
        <v>-</v>
      </c>
      <c r="E2303" s="20" t="str">
        <f>VLOOKUP('PASTE-DOWN-DL'!F2303,'SSA-CODE'!$D$4:$E$56,2,FALSE)</f>
        <v>AMR</v>
      </c>
      <c r="F2303" s="48" t="str">
        <f t="shared" si="596"/>
        <v>SSA AMR</v>
      </c>
      <c r="G2303" s="48" t="str">
        <f t="shared" si="597"/>
        <v xml:space="preserve">	SSA AMR</v>
      </c>
      <c r="H2303" s="20">
        <v>2294</v>
      </c>
      <c r="I2303" t="s">
        <v>19091</v>
      </c>
      <c r="J2303" t="s">
        <v>6260</v>
      </c>
      <c r="K2303" t="s">
        <v>6275</v>
      </c>
      <c r="L2303" t="s">
        <v>6262</v>
      </c>
      <c r="M2303" t="s">
        <v>6263</v>
      </c>
      <c r="N2303" t="s">
        <v>19093</v>
      </c>
      <c r="O2303" t="s">
        <v>19092</v>
      </c>
      <c r="P2303" t="s">
        <v>6266</v>
      </c>
      <c r="Q2303" t="s">
        <v>7090</v>
      </c>
      <c r="R2303" t="s">
        <v>7090</v>
      </c>
      <c r="S2303" t="s">
        <v>7046</v>
      </c>
      <c r="T2303" t="s">
        <v>6500</v>
      </c>
      <c r="U2303" t="s">
        <v>6814</v>
      </c>
      <c r="V2303" t="s">
        <v>6271</v>
      </c>
      <c r="W2303" t="s">
        <v>19094</v>
      </c>
      <c r="X2303" t="s">
        <v>19095</v>
      </c>
      <c r="Y2303" t="s">
        <v>6269</v>
      </c>
      <c r="Z2303" s="48" t="str">
        <f t="shared" si="598"/>
        <v>SSA AMR-10.121.96.36-AMRELI-2 B2_6/4-10.121.96.56-Amreli-GNE B1_6/4</v>
      </c>
      <c r="AA2303" s="48">
        <f t="shared" si="599"/>
        <v>14</v>
      </c>
      <c r="AB2303" s="48">
        <f t="shared" si="600"/>
        <v>25</v>
      </c>
      <c r="AC2303" s="48">
        <f t="shared" si="601"/>
        <v>14</v>
      </c>
      <c r="AD2303" s="48">
        <f t="shared" si="602"/>
        <v>23</v>
      </c>
      <c r="AE2303" s="48" t="str">
        <f t="shared" si="603"/>
        <v>10.121.96.56</v>
      </c>
      <c r="AF2303" s="42" t="str">
        <f t="shared" si="604"/>
        <v>10.121.96.36</v>
      </c>
      <c r="AG2303" s="7" t="str">
        <f t="shared" si="605"/>
        <v>Amreli GNE</v>
      </c>
      <c r="AH2303" s="7" t="str">
        <f t="shared" si="606"/>
        <v>AMRELI 2</v>
      </c>
      <c r="AI2303" s="7" t="str">
        <f t="shared" si="607"/>
        <v>S6P4</v>
      </c>
      <c r="AJ2303" s="7" t="str">
        <f t="shared" si="608"/>
        <v>S6P4</v>
      </c>
      <c r="AK2303" s="7" t="str">
        <f>IFERROR(VLOOKUP(Z2303,'PASTE-DL-ALARMS'!$Q$10:$W$2200,7,FALSE),"")</f>
        <v/>
      </c>
      <c r="AL2303" s="55" t="str">
        <f>IFERROR(VLOOKUP(Z2303,'PASTE-DL-ALARMS'!$Q$10:$W$2200,3,FALSE),"")</f>
        <v/>
      </c>
      <c r="AM2303" s="7" t="str">
        <f t="shared" si="609"/>
        <v>10.121.96.56_Amreli GNE_S6P4</v>
      </c>
      <c r="AN2303" s="55" t="str">
        <f t="shared" si="610"/>
        <v>10.121.96.36_AMRELI 2_S6P4</v>
      </c>
      <c r="AO2303" s="72" t="e">
        <f t="shared" ca="1" si="611"/>
        <v>#VALUE!</v>
      </c>
      <c r="AP2303" s="7" t="str">
        <f>IFERROR(VLOOKUP(Z2303,'PASTE-DL-ALARMS'!$Q$10:$Z$2800,8,FALSE),"")</f>
        <v/>
      </c>
    </row>
    <row r="2304" spans="1:42" x14ac:dyDescent="0.25">
      <c r="A2304" s="20"/>
      <c r="B2304" s="20"/>
      <c r="C2304" s="20" t="str">
        <f>IF(D2304="Critical",MAX($C$8:C2303)+1,"")</f>
        <v/>
      </c>
      <c r="D2304" s="20" t="str">
        <f t="shared" si="595"/>
        <v>-</v>
      </c>
      <c r="E2304" s="20" t="str">
        <f>VLOOKUP('PASTE-DOWN-DL'!F2304,'SSA-CODE'!$D$4:$E$56,2,FALSE)</f>
        <v>VDA</v>
      </c>
      <c r="F2304" s="48" t="str">
        <f t="shared" si="596"/>
        <v>SSA VDR</v>
      </c>
      <c r="G2304" s="48" t="str">
        <f t="shared" si="597"/>
        <v xml:space="preserve">	SSA VDR</v>
      </c>
      <c r="H2304" s="20">
        <v>2295</v>
      </c>
      <c r="I2304" t="s">
        <v>19096</v>
      </c>
      <c r="J2304" t="s">
        <v>6260</v>
      </c>
      <c r="K2304" t="s">
        <v>6261</v>
      </c>
      <c r="L2304" t="s">
        <v>6262</v>
      </c>
      <c r="M2304" t="s">
        <v>6263</v>
      </c>
      <c r="N2304" t="s">
        <v>19097</v>
      </c>
      <c r="O2304" t="s">
        <v>19098</v>
      </c>
      <c r="P2304" t="s">
        <v>6266</v>
      </c>
      <c r="Q2304" t="s">
        <v>6558</v>
      </c>
      <c r="R2304" t="s">
        <v>6279</v>
      </c>
      <c r="S2304" t="s">
        <v>6269</v>
      </c>
      <c r="T2304" t="s">
        <v>6353</v>
      </c>
      <c r="U2304" t="s">
        <v>6417</v>
      </c>
      <c r="V2304" t="s">
        <v>6271</v>
      </c>
      <c r="W2304" t="s">
        <v>19099</v>
      </c>
      <c r="X2304" t="s">
        <v>19100</v>
      </c>
      <c r="Y2304" t="s">
        <v>6269</v>
      </c>
      <c r="Z2304" s="48" t="str">
        <f t="shared" si="598"/>
        <v>SSA VDR-10.121.19.129-TN725B_Alkapuri 1_B2(GNE)\S5P1-10.121.19.134-TN725B_Fatheganj_B2\S6P1</v>
      </c>
      <c r="AA2304" s="48">
        <f t="shared" si="599"/>
        <v>15</v>
      </c>
      <c r="AB2304" s="48">
        <f t="shared" si="600"/>
        <v>30</v>
      </c>
      <c r="AC2304" s="48">
        <f t="shared" si="601"/>
        <v>15</v>
      </c>
      <c r="AD2304" s="48">
        <f t="shared" si="602"/>
        <v>25</v>
      </c>
      <c r="AE2304" s="48" t="str">
        <f t="shared" si="603"/>
        <v>10.121.19.129</v>
      </c>
      <c r="AF2304" s="42" t="str">
        <f t="shared" si="604"/>
        <v>10.121.19.134</v>
      </c>
      <c r="AG2304" s="7" t="str">
        <f t="shared" si="605"/>
        <v>ALKAPURI1(GNE)</v>
      </c>
      <c r="AH2304" s="7" t="str">
        <f t="shared" si="606"/>
        <v>FATEHGANJ</v>
      </c>
      <c r="AI2304" s="7" t="str">
        <f t="shared" si="607"/>
        <v>S5P1</v>
      </c>
      <c r="AJ2304" s="7" t="str">
        <f t="shared" si="608"/>
        <v>S6P1</v>
      </c>
      <c r="AK2304" s="7" t="str">
        <f>IFERROR(VLOOKUP(Z2304,'PASTE-DL-ALARMS'!$Q$10:$W$2200,7,FALSE),"")</f>
        <v/>
      </c>
      <c r="AL2304" s="55" t="str">
        <f>IFERROR(VLOOKUP(Z2304,'PASTE-DL-ALARMS'!$Q$10:$W$2200,3,FALSE),"")</f>
        <v/>
      </c>
      <c r="AM2304" s="7" t="str">
        <f t="shared" si="609"/>
        <v>10.121.19.129_ALKAPURI1(GNE)_S5P1</v>
      </c>
      <c r="AN2304" s="55" t="str">
        <f t="shared" si="610"/>
        <v>10.121.19.134_FATEHGANJ_S6P1</v>
      </c>
      <c r="AO2304" s="72" t="e">
        <f t="shared" ca="1" si="611"/>
        <v>#VALUE!</v>
      </c>
      <c r="AP2304" s="7" t="str">
        <f>IFERROR(VLOOKUP(Z2304,'PASTE-DL-ALARMS'!$Q$10:$Z$2800,8,FALSE),"")</f>
        <v/>
      </c>
    </row>
    <row r="2305" spans="1:42" x14ac:dyDescent="0.25">
      <c r="A2305" s="20"/>
      <c r="B2305" s="20"/>
      <c r="C2305" s="20" t="str">
        <f>IF(D2305="Critical",MAX($C$8:C2304)+1,"")</f>
        <v/>
      </c>
      <c r="D2305" s="20" t="str">
        <f t="shared" si="595"/>
        <v>-</v>
      </c>
      <c r="E2305" s="20" t="str">
        <f>VLOOKUP('PASTE-DOWN-DL'!F2305,'SSA-CODE'!$D$4:$E$56,2,FALSE)</f>
        <v>SRT</v>
      </c>
      <c r="F2305" s="48" t="str">
        <f t="shared" si="596"/>
        <v>SSA SR</v>
      </c>
      <c r="G2305" s="48" t="str">
        <f t="shared" si="597"/>
        <v xml:space="preserve">	SSA SR</v>
      </c>
      <c r="H2305" s="20">
        <v>2296</v>
      </c>
      <c r="I2305" t="s">
        <v>19101</v>
      </c>
      <c r="J2305" t="s">
        <v>6260</v>
      </c>
      <c r="K2305" t="s">
        <v>6275</v>
      </c>
      <c r="L2305" t="s">
        <v>6262</v>
      </c>
      <c r="M2305" t="s">
        <v>6263</v>
      </c>
      <c r="N2305" t="s">
        <v>19102</v>
      </c>
      <c r="O2305" t="s">
        <v>19103</v>
      </c>
      <c r="P2305" t="s">
        <v>6266</v>
      </c>
      <c r="Q2305" t="s">
        <v>6735</v>
      </c>
      <c r="R2305" t="s">
        <v>6279</v>
      </c>
      <c r="S2305" t="s">
        <v>19104</v>
      </c>
      <c r="T2305" t="s">
        <v>6304</v>
      </c>
      <c r="U2305" t="s">
        <v>7040</v>
      </c>
      <c r="V2305" t="s">
        <v>6271</v>
      </c>
      <c r="W2305" t="s">
        <v>19105</v>
      </c>
      <c r="X2305" t="s">
        <v>19106</v>
      </c>
      <c r="Y2305" t="s">
        <v>6269</v>
      </c>
      <c r="Z2305" s="48" t="str">
        <f t="shared" si="598"/>
        <v>SSA SR-10.121.19.206-Hazira Excg B1_4/2-10.121.19.219-HAZIRA VILLAGE BTS A1_1/6</v>
      </c>
      <c r="AA2305" s="48">
        <f t="shared" si="599"/>
        <v>15</v>
      </c>
      <c r="AB2305" s="48">
        <f t="shared" si="600"/>
        <v>34</v>
      </c>
      <c r="AC2305" s="48">
        <f t="shared" si="601"/>
        <v>15</v>
      </c>
      <c r="AD2305" s="48">
        <f t="shared" si="602"/>
        <v>27</v>
      </c>
      <c r="AE2305" s="48" t="str">
        <f t="shared" si="603"/>
        <v>10.121.19.219</v>
      </c>
      <c r="AF2305" s="42" t="str">
        <f t="shared" si="604"/>
        <v>10.121.19.206</v>
      </c>
      <c r="AG2305" s="7" t="str">
        <f t="shared" si="605"/>
        <v>HAZIRA-VILLAGE-BTS</v>
      </c>
      <c r="AH2305" s="7" t="str">
        <f t="shared" si="606"/>
        <v>HAZIRA EXCG</v>
      </c>
      <c r="AI2305" s="7" t="str">
        <f t="shared" si="607"/>
        <v>S1P6</v>
      </c>
      <c r="AJ2305" s="7" t="str">
        <f t="shared" si="608"/>
        <v>S4P2</v>
      </c>
      <c r="AK2305" s="7" t="str">
        <f>IFERROR(VLOOKUP(Z2305,'PASTE-DL-ALARMS'!$Q$10:$W$2200,7,FALSE),"")</f>
        <v/>
      </c>
      <c r="AL2305" s="55" t="str">
        <f>IFERROR(VLOOKUP(Z2305,'PASTE-DL-ALARMS'!$Q$10:$W$2200,3,FALSE),"")</f>
        <v/>
      </c>
      <c r="AM2305" s="7" t="str">
        <f t="shared" si="609"/>
        <v>10.121.19.219_HAZIRA-VILLAGE-BTS_S1P6</v>
      </c>
      <c r="AN2305" s="55" t="str">
        <f t="shared" si="610"/>
        <v>10.121.19.206_HAZIRA EXCG_S4P2</v>
      </c>
      <c r="AO2305" s="72" t="e">
        <f t="shared" ca="1" si="611"/>
        <v>#VALUE!</v>
      </c>
      <c r="AP2305" s="7" t="str">
        <f>IFERROR(VLOOKUP(Z2305,'PASTE-DL-ALARMS'!$Q$10:$Z$2800,8,FALSE),"")</f>
        <v/>
      </c>
    </row>
    <row r="2306" spans="1:42" x14ac:dyDescent="0.25">
      <c r="A2306" s="20"/>
      <c r="B2306" s="20"/>
      <c r="C2306" s="20" t="str">
        <f>IF(D2306="Critical",MAX($C$8:C2305)+1,"")</f>
        <v/>
      </c>
      <c r="D2306" s="20" t="str">
        <f t="shared" si="595"/>
        <v>-</v>
      </c>
      <c r="E2306" s="20" t="str">
        <f>VLOOKUP('PASTE-DOWN-DL'!F2306,'SSA-CODE'!$D$4:$E$56,2,FALSE)</f>
        <v>MSN</v>
      </c>
      <c r="F2306" s="48" t="str">
        <f t="shared" si="596"/>
        <v>SSA MEH</v>
      </c>
      <c r="G2306" s="48" t="str">
        <f t="shared" si="597"/>
        <v xml:space="preserve">	SSA MEH</v>
      </c>
      <c r="H2306" s="20">
        <v>2297</v>
      </c>
      <c r="I2306" t="s">
        <v>19107</v>
      </c>
      <c r="J2306" t="s">
        <v>6466</v>
      </c>
      <c r="K2306" t="s">
        <v>6275</v>
      </c>
      <c r="L2306" t="s">
        <v>6262</v>
      </c>
      <c r="M2306" t="s">
        <v>6263</v>
      </c>
      <c r="N2306" t="s">
        <v>19108</v>
      </c>
      <c r="O2306" t="s">
        <v>19109</v>
      </c>
      <c r="P2306" t="s">
        <v>6266</v>
      </c>
      <c r="Q2306" t="s">
        <v>7840</v>
      </c>
      <c r="R2306" t="s">
        <v>6279</v>
      </c>
      <c r="S2306" t="s">
        <v>6799</v>
      </c>
      <c r="T2306" t="s">
        <v>6800</v>
      </c>
      <c r="U2306" t="s">
        <v>6801</v>
      </c>
      <c r="V2306" t="s">
        <v>6271</v>
      </c>
      <c r="W2306" t="s">
        <v>19110</v>
      </c>
      <c r="X2306" t="s">
        <v>19111</v>
      </c>
      <c r="Y2306" t="s">
        <v>6269</v>
      </c>
      <c r="Z2306" s="48" t="str">
        <f t="shared" si="598"/>
        <v>SSA MEH-10.121.15.193-GujMSN_WTR_Mehsana3 (GNE)_B2 / S4P11-10.121.15.129-GUjMSN_WTR_Mehsana1_B2 / S4P11</v>
      </c>
      <c r="AA2306" s="48">
        <f t="shared" si="599"/>
        <v>15</v>
      </c>
      <c r="AB2306" s="48">
        <f t="shared" si="600"/>
        <v>24</v>
      </c>
      <c r="AC2306" s="48">
        <f t="shared" si="601"/>
        <v>15</v>
      </c>
      <c r="AD2306" s="48">
        <f t="shared" si="602"/>
        <v>29</v>
      </c>
      <c r="AE2306" s="48" t="str">
        <f t="shared" si="603"/>
        <v>10.121.15.129</v>
      </c>
      <c r="AF2306" s="42" t="str">
        <f t="shared" si="604"/>
        <v>10.121.15.193</v>
      </c>
      <c r="AG2306" s="7" t="str">
        <f t="shared" si="605"/>
        <v>MEHSANA1</v>
      </c>
      <c r="AH2306" s="7" t="str">
        <f t="shared" si="606"/>
        <v>Mehsana3(GNE)</v>
      </c>
      <c r="AI2306" s="7" t="str">
        <f t="shared" si="607"/>
        <v>S4P11</v>
      </c>
      <c r="AJ2306" s="7" t="str">
        <f t="shared" si="608"/>
        <v>S4P11</v>
      </c>
      <c r="AK2306" s="7" t="str">
        <f>IFERROR(VLOOKUP(Z2306,'PASTE-DL-ALARMS'!$Q$10:$W$2200,7,FALSE),"")</f>
        <v/>
      </c>
      <c r="AL2306" s="55" t="str">
        <f>IFERROR(VLOOKUP(Z2306,'PASTE-DL-ALARMS'!$Q$10:$W$2200,3,FALSE),"")</f>
        <v/>
      </c>
      <c r="AM2306" s="7" t="str">
        <f t="shared" si="609"/>
        <v>10.121.15.129_MEHSANA1_S4P11</v>
      </c>
      <c r="AN2306" s="55" t="str">
        <f t="shared" si="610"/>
        <v>10.121.15.193_Mehsana3(GNE)_S4P11</v>
      </c>
      <c r="AO2306" s="72" t="e">
        <f t="shared" ca="1" si="611"/>
        <v>#VALUE!</v>
      </c>
      <c r="AP2306" s="7" t="str">
        <f>IFERROR(VLOOKUP(Z2306,'PASTE-DL-ALARMS'!$Q$10:$Z$2800,8,FALSE),"")</f>
        <v/>
      </c>
    </row>
    <row r="2307" spans="1:42" x14ac:dyDescent="0.25">
      <c r="A2307" s="20"/>
      <c r="B2307" s="20"/>
      <c r="C2307" s="20" t="str">
        <f>IF(D2307="Critical",MAX($C$8:C2306)+1,"")</f>
        <v/>
      </c>
      <c r="D2307" s="20" t="str">
        <f t="shared" si="595"/>
        <v>-</v>
      </c>
      <c r="E2307" s="20" t="str">
        <f>VLOOKUP('PASTE-DOWN-DL'!F2307,'SSA-CODE'!$D$4:$E$56,2,FALSE)</f>
        <v>BUJ</v>
      </c>
      <c r="F2307" s="48" t="str">
        <f t="shared" si="596"/>
        <v>SSA BUJ</v>
      </c>
      <c r="G2307" s="48" t="str">
        <f t="shared" si="597"/>
        <v xml:space="preserve">	SSA BUJ</v>
      </c>
      <c r="H2307" s="20">
        <v>2298</v>
      </c>
      <c r="I2307" t="s">
        <v>19112</v>
      </c>
      <c r="J2307" t="s">
        <v>6260</v>
      </c>
      <c r="K2307" t="s">
        <v>6275</v>
      </c>
      <c r="L2307" t="s">
        <v>6262</v>
      </c>
      <c r="M2307" t="s">
        <v>6263</v>
      </c>
      <c r="N2307" t="s">
        <v>19113</v>
      </c>
      <c r="O2307" t="s">
        <v>19114</v>
      </c>
      <c r="P2307" t="s">
        <v>6266</v>
      </c>
      <c r="Q2307" t="s">
        <v>6368</v>
      </c>
      <c r="R2307" t="s">
        <v>6279</v>
      </c>
      <c r="S2307" t="s">
        <v>19115</v>
      </c>
      <c r="T2307" t="s">
        <v>6950</v>
      </c>
      <c r="U2307" t="s">
        <v>19115</v>
      </c>
      <c r="V2307" t="s">
        <v>6271</v>
      </c>
      <c r="W2307" t="s">
        <v>19116</v>
      </c>
      <c r="X2307" t="s">
        <v>6488</v>
      </c>
      <c r="Y2307" t="s">
        <v>6269</v>
      </c>
      <c r="Z2307" s="48" t="str">
        <f t="shared" si="598"/>
        <v>SSA BUJ-10.121.96.137-Dayapar B1_3/4-10.121.96.136-Skv Nagar B1_3/2</v>
      </c>
      <c r="AA2307" s="48">
        <f t="shared" si="599"/>
        <v>15</v>
      </c>
      <c r="AB2307" s="48">
        <f t="shared" si="600"/>
        <v>23</v>
      </c>
      <c r="AC2307" s="48">
        <f t="shared" si="601"/>
        <v>15</v>
      </c>
      <c r="AD2307" s="48">
        <f t="shared" si="602"/>
        <v>25</v>
      </c>
      <c r="AE2307" s="48" t="str">
        <f t="shared" si="603"/>
        <v>10.121.96.137</v>
      </c>
      <c r="AF2307" s="42" t="str">
        <f t="shared" si="604"/>
        <v>10.121.96.136</v>
      </c>
      <c r="AG2307" s="7" t="str">
        <f t="shared" si="605"/>
        <v>Dayapar</v>
      </c>
      <c r="AH2307" s="7" t="str">
        <f t="shared" si="606"/>
        <v>SKV NAGAR</v>
      </c>
      <c r="AI2307" s="7" t="str">
        <f t="shared" si="607"/>
        <v>S3P4</v>
      </c>
      <c r="AJ2307" s="7" t="str">
        <f t="shared" si="608"/>
        <v>S3P2</v>
      </c>
      <c r="AK2307" s="7" t="str">
        <f>IFERROR(VLOOKUP(Z2307,'PASTE-DL-ALARMS'!$Q$10:$W$2200,7,FALSE),"")</f>
        <v/>
      </c>
      <c r="AL2307" s="55" t="str">
        <f>IFERROR(VLOOKUP(Z2307,'PASTE-DL-ALARMS'!$Q$10:$W$2200,3,FALSE),"")</f>
        <v/>
      </c>
      <c r="AM2307" s="7" t="str">
        <f t="shared" si="609"/>
        <v>10.121.96.137_Dayapar_S3P4</v>
      </c>
      <c r="AN2307" s="55" t="str">
        <f t="shared" si="610"/>
        <v>10.121.96.136_SKV NAGAR_S3P2</v>
      </c>
      <c r="AO2307" s="72" t="e">
        <f t="shared" ca="1" si="611"/>
        <v>#VALUE!</v>
      </c>
      <c r="AP2307" s="7" t="str">
        <f>IFERROR(VLOOKUP(Z2307,'PASTE-DL-ALARMS'!$Q$10:$Z$2800,8,FALSE),"")</f>
        <v/>
      </c>
    </row>
    <row r="2308" spans="1:42" x14ac:dyDescent="0.25">
      <c r="A2308" s="20"/>
      <c r="B2308" s="20"/>
      <c r="C2308" s="20" t="str">
        <f>IF(D2308="Critical",MAX($C$8:C2307)+1,"")</f>
        <v/>
      </c>
      <c r="D2308" s="20" t="str">
        <f t="shared" si="595"/>
        <v>-</v>
      </c>
      <c r="E2308" s="20" t="str">
        <f>VLOOKUP('PASTE-DOWN-DL'!F2308,'SSA-CODE'!$D$4:$E$56,2,FALSE)</f>
        <v>MSN</v>
      </c>
      <c r="F2308" s="48" t="str">
        <f t="shared" si="596"/>
        <v>SSA MEH</v>
      </c>
      <c r="G2308" s="48" t="str">
        <f t="shared" si="597"/>
        <v xml:space="preserve">	SSA MEH</v>
      </c>
      <c r="H2308" s="20">
        <v>2299</v>
      </c>
      <c r="I2308" t="s">
        <v>19122</v>
      </c>
      <c r="J2308" t="s">
        <v>6260</v>
      </c>
      <c r="K2308" t="s">
        <v>6275</v>
      </c>
      <c r="L2308" t="s">
        <v>6262</v>
      </c>
      <c r="M2308" t="s">
        <v>6263</v>
      </c>
      <c r="N2308" t="s">
        <v>19123</v>
      </c>
      <c r="O2308" t="s">
        <v>19124</v>
      </c>
      <c r="P2308" t="s">
        <v>6266</v>
      </c>
      <c r="Q2308" t="s">
        <v>6587</v>
      </c>
      <c r="R2308" t="s">
        <v>6588</v>
      </c>
      <c r="S2308" t="s">
        <v>19125</v>
      </c>
      <c r="T2308" t="s">
        <v>6937</v>
      </c>
      <c r="U2308" t="s">
        <v>19125</v>
      </c>
      <c r="V2308" t="s">
        <v>6271</v>
      </c>
      <c r="W2308" t="s">
        <v>19126</v>
      </c>
      <c r="X2308" t="s">
        <v>6488</v>
      </c>
      <c r="Y2308" t="s">
        <v>6269</v>
      </c>
      <c r="Z2308" s="48" t="str">
        <f t="shared" si="598"/>
        <v>SSA MEH-10.121.98.1-KADI-EX B2_3/2-10.121.15.135-KALOL B2_4/3</v>
      </c>
      <c r="AA2308" s="48">
        <f t="shared" si="599"/>
        <v>13</v>
      </c>
      <c r="AB2308" s="48">
        <f t="shared" si="600"/>
        <v>21</v>
      </c>
      <c r="AC2308" s="48">
        <f t="shared" si="601"/>
        <v>15</v>
      </c>
      <c r="AD2308" s="48">
        <f t="shared" si="602"/>
        <v>21</v>
      </c>
      <c r="AE2308" s="48" t="str">
        <f t="shared" si="603"/>
        <v>10.121.98.1</v>
      </c>
      <c r="AF2308" s="42" t="str">
        <f t="shared" si="604"/>
        <v>10.121.15.135</v>
      </c>
      <c r="AG2308" s="7" t="str">
        <f t="shared" si="605"/>
        <v>KADI EX</v>
      </c>
      <c r="AH2308" s="7" t="str">
        <f t="shared" si="606"/>
        <v>KALOL</v>
      </c>
      <c r="AI2308" s="7" t="str">
        <f t="shared" si="607"/>
        <v>S3P2</v>
      </c>
      <c r="AJ2308" s="7" t="str">
        <f t="shared" si="608"/>
        <v>S4P3</v>
      </c>
      <c r="AK2308" s="7" t="str">
        <f>IFERROR(VLOOKUP(Z2308,'PASTE-DL-ALARMS'!$Q$10:$W$2200,7,FALSE),"")</f>
        <v/>
      </c>
      <c r="AL2308" s="55" t="str">
        <f>IFERROR(VLOOKUP(Z2308,'PASTE-DL-ALARMS'!$Q$10:$W$2200,3,FALSE),"")</f>
        <v/>
      </c>
      <c r="AM2308" s="7" t="str">
        <f t="shared" si="609"/>
        <v>10.121.98.1_KADI EX_S3P2</v>
      </c>
      <c r="AN2308" s="55" t="str">
        <f t="shared" si="610"/>
        <v>10.121.15.135_KALOL_S4P3</v>
      </c>
      <c r="AO2308" s="72" t="e">
        <f t="shared" ca="1" si="611"/>
        <v>#VALUE!</v>
      </c>
      <c r="AP2308" s="7" t="str">
        <f>IFERROR(VLOOKUP(Z2308,'PASTE-DL-ALARMS'!$Q$10:$Z$2800,8,FALSE),"")</f>
        <v/>
      </c>
    </row>
    <row r="2309" spans="1:42" x14ac:dyDescent="0.25">
      <c r="A2309" s="20"/>
      <c r="B2309" s="20"/>
      <c r="C2309" s="20" t="str">
        <f>IF(D2309="Critical",MAX($C$8:C2308)+1,"")</f>
        <v/>
      </c>
      <c r="D2309" s="20" t="str">
        <f t="shared" si="595"/>
        <v>-</v>
      </c>
      <c r="E2309" s="20" t="str">
        <f>VLOOKUP('PASTE-DOWN-DL'!F2309,'SSA-CODE'!$D$4:$E$56,2,FALSE)</f>
        <v>SRT</v>
      </c>
      <c r="F2309" s="48" t="str">
        <f t="shared" si="596"/>
        <v>SSA SR</v>
      </c>
      <c r="G2309" s="48" t="str">
        <f t="shared" si="597"/>
        <v xml:space="preserve">	SSA SR</v>
      </c>
      <c r="H2309" s="20">
        <v>2300</v>
      </c>
      <c r="I2309" t="s">
        <v>19117</v>
      </c>
      <c r="J2309" t="s">
        <v>6260</v>
      </c>
      <c r="K2309" t="s">
        <v>6275</v>
      </c>
      <c r="L2309" t="s">
        <v>6262</v>
      </c>
      <c r="M2309" t="s">
        <v>6263</v>
      </c>
      <c r="N2309" t="s">
        <v>19118</v>
      </c>
      <c r="O2309" t="s">
        <v>19119</v>
      </c>
      <c r="P2309" t="s">
        <v>6266</v>
      </c>
      <c r="Q2309" t="s">
        <v>6665</v>
      </c>
      <c r="R2309" t="s">
        <v>6279</v>
      </c>
      <c r="S2309" t="s">
        <v>9932</v>
      </c>
      <c r="T2309" t="s">
        <v>6304</v>
      </c>
      <c r="U2309" t="s">
        <v>7040</v>
      </c>
      <c r="V2309" t="s">
        <v>6271</v>
      </c>
      <c r="W2309" t="s">
        <v>19120</v>
      </c>
      <c r="X2309" t="s">
        <v>19121</v>
      </c>
      <c r="Y2309" t="s">
        <v>6269</v>
      </c>
      <c r="Z2309" s="48" t="str">
        <f t="shared" si="598"/>
        <v>SSA SR-10.121.100.33-FSG_1/5-10.121.100.34-UKAIADMIN_1/5</v>
      </c>
      <c r="AA2309" s="48">
        <f t="shared" si="599"/>
        <v>15</v>
      </c>
      <c r="AB2309" s="48">
        <f t="shared" si="600"/>
        <v>25</v>
      </c>
      <c r="AC2309" s="48">
        <f t="shared" si="601"/>
        <v>15</v>
      </c>
      <c r="AD2309" s="48">
        <f t="shared" si="602"/>
        <v>19</v>
      </c>
      <c r="AE2309" s="48" t="str">
        <f t="shared" si="603"/>
        <v>10.121.100.34</v>
      </c>
      <c r="AF2309" s="42" t="str">
        <f t="shared" si="604"/>
        <v>10.121.100.33</v>
      </c>
      <c r="AG2309" s="7" t="str">
        <f t="shared" si="605"/>
        <v>UKAIADMIN</v>
      </c>
      <c r="AH2309" s="7" t="str">
        <f t="shared" si="606"/>
        <v>FSG</v>
      </c>
      <c r="AI2309" s="7" t="str">
        <f t="shared" si="607"/>
        <v>S1P5</v>
      </c>
      <c r="AJ2309" s="7" t="str">
        <f t="shared" si="608"/>
        <v>S1P5</v>
      </c>
      <c r="AK2309" s="7" t="str">
        <f>IFERROR(VLOOKUP(Z2309,'PASTE-DL-ALARMS'!$Q$10:$W$2200,7,FALSE),"")</f>
        <v/>
      </c>
      <c r="AL2309" s="55" t="str">
        <f>IFERROR(VLOOKUP(Z2309,'PASTE-DL-ALARMS'!$Q$10:$W$2200,3,FALSE),"")</f>
        <v/>
      </c>
      <c r="AM2309" s="7" t="str">
        <f t="shared" si="609"/>
        <v>10.121.100.34_UKAIADMIN_S1P5</v>
      </c>
      <c r="AN2309" s="55" t="str">
        <f t="shared" si="610"/>
        <v>10.121.100.33_FSG_S1P5</v>
      </c>
      <c r="AO2309" s="72" t="e">
        <f t="shared" ca="1" si="611"/>
        <v>#VALUE!</v>
      </c>
      <c r="AP2309" s="7" t="str">
        <f>IFERROR(VLOOKUP(Z2309,'PASTE-DL-ALARMS'!$Q$10:$Z$2800,8,FALSE),"")</f>
        <v/>
      </c>
    </row>
    <row r="2310" spans="1:42" x14ac:dyDescent="0.25">
      <c r="A2310" s="20"/>
      <c r="B2310" s="20"/>
      <c r="C2310" s="20" t="str">
        <f>IF(D2310="Critical",MAX($C$8:C2309)+1,"")</f>
        <v/>
      </c>
      <c r="D2310" s="20" t="str">
        <f t="shared" si="595"/>
        <v>-</v>
      </c>
      <c r="E2310" s="20" t="str">
        <f>VLOOKUP('PASTE-DOWN-DL'!F2310,'SSA-CODE'!$D$4:$E$56,2,FALSE)</f>
        <v>MSN</v>
      </c>
      <c r="F2310" s="48" t="str">
        <f t="shared" si="596"/>
        <v>SSA MEH</v>
      </c>
      <c r="G2310" s="48" t="str">
        <f t="shared" si="597"/>
        <v xml:space="preserve">	SSA MEH</v>
      </c>
      <c r="H2310" s="20">
        <v>2301</v>
      </c>
      <c r="I2310" t="s">
        <v>19127</v>
      </c>
      <c r="J2310" t="s">
        <v>6260</v>
      </c>
      <c r="K2310" t="s">
        <v>6275</v>
      </c>
      <c r="L2310" t="s">
        <v>6262</v>
      </c>
      <c r="M2310" t="s">
        <v>6263</v>
      </c>
      <c r="N2310" t="s">
        <v>19128</v>
      </c>
      <c r="O2310" t="s">
        <v>19129</v>
      </c>
      <c r="P2310" t="s">
        <v>6266</v>
      </c>
      <c r="Q2310" t="s">
        <v>6692</v>
      </c>
      <c r="R2310" t="s">
        <v>6279</v>
      </c>
      <c r="S2310" t="s">
        <v>6269</v>
      </c>
      <c r="T2310" t="s">
        <v>7301</v>
      </c>
      <c r="U2310" t="s">
        <v>6269</v>
      </c>
      <c r="V2310" t="s">
        <v>6271</v>
      </c>
      <c r="W2310" t="s">
        <v>19130</v>
      </c>
      <c r="X2310" t="s">
        <v>19131</v>
      </c>
      <c r="Y2310" t="s">
        <v>6269</v>
      </c>
      <c r="Z2310" s="48" t="str">
        <f t="shared" si="598"/>
        <v>SSA MEH-10.121.25.84-Pali_1/5-10.121.25.85-Manund_2/5</v>
      </c>
      <c r="AA2310" s="48">
        <f t="shared" si="599"/>
        <v>14</v>
      </c>
      <c r="AB2310" s="48">
        <f t="shared" si="600"/>
        <v>19</v>
      </c>
      <c r="AC2310" s="48">
        <f t="shared" si="601"/>
        <v>14</v>
      </c>
      <c r="AD2310" s="48">
        <f t="shared" si="602"/>
        <v>21</v>
      </c>
      <c r="AE2310" s="48" t="str">
        <f t="shared" si="603"/>
        <v>10.121.25.84</v>
      </c>
      <c r="AF2310" s="42" t="str">
        <f t="shared" si="604"/>
        <v>10.121.25.85</v>
      </c>
      <c r="AG2310" s="7" t="str">
        <f t="shared" si="605"/>
        <v>Pali</v>
      </c>
      <c r="AH2310" s="7" t="str">
        <f t="shared" si="606"/>
        <v>Manund</v>
      </c>
      <c r="AI2310" s="7" t="str">
        <f t="shared" si="607"/>
        <v>S1P5</v>
      </c>
      <c r="AJ2310" s="7" t="str">
        <f t="shared" si="608"/>
        <v>S2P5</v>
      </c>
      <c r="AK2310" s="7" t="str">
        <f>IFERROR(VLOOKUP(Z2310,'PASTE-DL-ALARMS'!$Q$10:$W$2200,7,FALSE),"")</f>
        <v/>
      </c>
      <c r="AL2310" s="55" t="str">
        <f>IFERROR(VLOOKUP(Z2310,'PASTE-DL-ALARMS'!$Q$10:$W$2200,3,FALSE),"")</f>
        <v/>
      </c>
      <c r="AM2310" s="7" t="str">
        <f t="shared" si="609"/>
        <v>10.121.25.84_Pali_S1P5</v>
      </c>
      <c r="AN2310" s="55" t="str">
        <f t="shared" si="610"/>
        <v>10.121.25.85_Manund_S2P5</v>
      </c>
      <c r="AO2310" s="72" t="e">
        <f t="shared" ca="1" si="611"/>
        <v>#VALUE!</v>
      </c>
      <c r="AP2310" s="7" t="str">
        <f>IFERROR(VLOOKUP(Z2310,'PASTE-DL-ALARMS'!$Q$10:$Z$2800,8,FALSE),"")</f>
        <v/>
      </c>
    </row>
    <row r="2311" spans="1:42" x14ac:dyDescent="0.25">
      <c r="A2311" s="20"/>
      <c r="B2311" s="20"/>
      <c r="C2311" s="20" t="str">
        <f>IF(D2311="Critical",MAX($C$8:C2310)+1,"")</f>
        <v/>
      </c>
      <c r="D2311" s="20" t="str">
        <f t="shared" si="595"/>
        <v>-</v>
      </c>
      <c r="E2311" s="20" t="str">
        <f>VLOOKUP('PASTE-DOWN-DL'!F2311,'SSA-CODE'!$D$4:$E$56,2,FALSE)</f>
        <v>NDD</v>
      </c>
      <c r="F2311" s="48" t="str">
        <f t="shared" si="596"/>
        <v>SSA NAD</v>
      </c>
      <c r="G2311" s="48" t="str">
        <f t="shared" si="597"/>
        <v xml:space="preserve">	SSA NAD</v>
      </c>
      <c r="H2311" s="20">
        <v>2302</v>
      </c>
      <c r="I2311" t="s">
        <v>19132</v>
      </c>
      <c r="J2311" t="s">
        <v>6260</v>
      </c>
      <c r="K2311" t="s">
        <v>6275</v>
      </c>
      <c r="L2311" t="s">
        <v>6262</v>
      </c>
      <c r="M2311" t="s">
        <v>6263</v>
      </c>
      <c r="N2311" t="s">
        <v>19133</v>
      </c>
      <c r="O2311" t="s">
        <v>19134</v>
      </c>
      <c r="P2311" t="s">
        <v>6266</v>
      </c>
      <c r="Q2311" t="s">
        <v>6278</v>
      </c>
      <c r="R2311" t="s">
        <v>6279</v>
      </c>
      <c r="S2311" t="s">
        <v>19135</v>
      </c>
      <c r="T2311" t="s">
        <v>6500</v>
      </c>
      <c r="U2311" t="s">
        <v>6653</v>
      </c>
      <c r="V2311" t="s">
        <v>6271</v>
      </c>
      <c r="W2311" t="s">
        <v>19136</v>
      </c>
      <c r="X2311" t="s">
        <v>19137</v>
      </c>
      <c r="Y2311" t="s">
        <v>6269</v>
      </c>
      <c r="Z2311" s="48" t="str">
        <f t="shared" si="598"/>
        <v>SSA NAD-10.121.24.229-NADIAD CIVIL ROAD B1_4/2-10.121.24.236-JASHODA A1_1/6</v>
      </c>
      <c r="AA2311" s="48">
        <f t="shared" si="599"/>
        <v>15</v>
      </c>
      <c r="AB2311" s="48">
        <f t="shared" si="600"/>
        <v>23</v>
      </c>
      <c r="AC2311" s="48">
        <f t="shared" si="601"/>
        <v>15</v>
      </c>
      <c r="AD2311" s="48">
        <f t="shared" si="602"/>
        <v>33</v>
      </c>
      <c r="AE2311" s="48" t="str">
        <f t="shared" si="603"/>
        <v>10.121.24.236</v>
      </c>
      <c r="AF2311" s="42" t="str">
        <f t="shared" si="604"/>
        <v>10.121.24.229</v>
      </c>
      <c r="AG2311" s="7" t="str">
        <f t="shared" si="605"/>
        <v>JASHODA</v>
      </c>
      <c r="AH2311" s="7" t="str">
        <f t="shared" si="606"/>
        <v>NADIAD CIVIL ROAD</v>
      </c>
      <c r="AI2311" s="7" t="str">
        <f t="shared" si="607"/>
        <v>S1P6</v>
      </c>
      <c r="AJ2311" s="7" t="str">
        <f t="shared" si="608"/>
        <v>S4P2</v>
      </c>
      <c r="AK2311" s="7" t="str">
        <f>IFERROR(VLOOKUP(Z2311,'PASTE-DL-ALARMS'!$Q$10:$W$2200,7,FALSE),"")</f>
        <v/>
      </c>
      <c r="AL2311" s="55" t="str">
        <f>IFERROR(VLOOKUP(Z2311,'PASTE-DL-ALARMS'!$Q$10:$W$2200,3,FALSE),"")</f>
        <v/>
      </c>
      <c r="AM2311" s="7" t="str">
        <f t="shared" si="609"/>
        <v>10.121.24.236_JASHODA_S1P6</v>
      </c>
      <c r="AN2311" s="55" t="str">
        <f t="shared" si="610"/>
        <v>10.121.24.229_NADIAD CIVIL ROAD_S4P2</v>
      </c>
      <c r="AO2311" s="72" t="e">
        <f t="shared" ca="1" si="611"/>
        <v>#VALUE!</v>
      </c>
      <c r="AP2311" s="7" t="str">
        <f>IFERROR(VLOOKUP(Z2311,'PASTE-DL-ALARMS'!$Q$10:$Z$2800,8,FALSE),"")</f>
        <v/>
      </c>
    </row>
    <row r="2312" spans="1:42" x14ac:dyDescent="0.25">
      <c r="A2312" s="20"/>
      <c r="B2312" s="20"/>
      <c r="C2312" s="20" t="str">
        <f>IF(D2312="Critical",MAX($C$8:C2311)+1,"")</f>
        <v/>
      </c>
      <c r="D2312" s="20" t="str">
        <f t="shared" si="595"/>
        <v>-</v>
      </c>
      <c r="E2312" s="20" t="str">
        <f>VLOOKUP('PASTE-DOWN-DL'!F2312,'SSA-CODE'!$D$4:$E$56,2,FALSE)</f>
        <v>VDA</v>
      </c>
      <c r="F2312" s="48" t="str">
        <f t="shared" si="596"/>
        <v>SSA VDR</v>
      </c>
      <c r="G2312" s="48" t="str">
        <f t="shared" si="597"/>
        <v xml:space="preserve">	SSA VDR</v>
      </c>
      <c r="H2312" s="20">
        <v>2303</v>
      </c>
      <c r="I2312" t="s">
        <v>19138</v>
      </c>
      <c r="J2312" t="s">
        <v>6260</v>
      </c>
      <c r="K2312" t="s">
        <v>6275</v>
      </c>
      <c r="L2312" t="s">
        <v>6262</v>
      </c>
      <c r="M2312" t="s">
        <v>6263</v>
      </c>
      <c r="N2312" t="s">
        <v>19139</v>
      </c>
      <c r="O2312" t="s">
        <v>19140</v>
      </c>
      <c r="P2312" t="s">
        <v>6266</v>
      </c>
      <c r="Q2312" t="s">
        <v>6461</v>
      </c>
      <c r="R2312" t="s">
        <v>6279</v>
      </c>
      <c r="S2312" t="s">
        <v>19141</v>
      </c>
      <c r="T2312" t="s">
        <v>6471</v>
      </c>
      <c r="U2312" t="s">
        <v>7857</v>
      </c>
      <c r="V2312" t="s">
        <v>6271</v>
      </c>
      <c r="W2312" t="s">
        <v>19142</v>
      </c>
      <c r="X2312" t="s">
        <v>19143</v>
      </c>
      <c r="Y2312" t="s">
        <v>6269</v>
      </c>
      <c r="Z2312" s="48" t="str">
        <f t="shared" si="598"/>
        <v>SSA VDR-10.121.16.103-MYLAN_1/5-10.121.16.71-Vapi_4/2</v>
      </c>
      <c r="AA2312" s="48">
        <f t="shared" si="599"/>
        <v>15</v>
      </c>
      <c r="AB2312" s="48">
        <f t="shared" si="600"/>
        <v>21</v>
      </c>
      <c r="AC2312" s="48">
        <f t="shared" si="601"/>
        <v>14</v>
      </c>
      <c r="AD2312" s="48">
        <f t="shared" si="602"/>
        <v>19</v>
      </c>
      <c r="AE2312" s="48" t="str">
        <f t="shared" si="603"/>
        <v>10.121.16.103</v>
      </c>
      <c r="AF2312" s="42" t="str">
        <f t="shared" si="604"/>
        <v>10.121.16.71</v>
      </c>
      <c r="AG2312" s="7" t="str">
        <f t="shared" si="605"/>
        <v>MYLAN</v>
      </c>
      <c r="AH2312" s="7" t="str">
        <f t="shared" si="606"/>
        <v>Vapi</v>
      </c>
      <c r="AI2312" s="7" t="str">
        <f t="shared" si="607"/>
        <v>S1P5</v>
      </c>
      <c r="AJ2312" s="7" t="str">
        <f t="shared" si="608"/>
        <v>S4P2</v>
      </c>
      <c r="AK2312" s="7" t="str">
        <f>IFERROR(VLOOKUP(Z2312,'PASTE-DL-ALARMS'!$Q$10:$W$2200,7,FALSE),"")</f>
        <v/>
      </c>
      <c r="AL2312" s="55" t="str">
        <f>IFERROR(VLOOKUP(Z2312,'PASTE-DL-ALARMS'!$Q$10:$W$2200,3,FALSE),"")</f>
        <v/>
      </c>
      <c r="AM2312" s="7" t="str">
        <f t="shared" si="609"/>
        <v>10.121.16.103_MYLAN_S1P5</v>
      </c>
      <c r="AN2312" s="55" t="str">
        <f t="shared" si="610"/>
        <v>10.121.16.71_Vapi_S4P2</v>
      </c>
      <c r="AO2312" s="72" t="e">
        <f t="shared" ca="1" si="611"/>
        <v>#VALUE!</v>
      </c>
      <c r="AP2312" s="7" t="str">
        <f>IFERROR(VLOOKUP(Z2312,'PASTE-DL-ALARMS'!$Q$10:$Z$2800,8,FALSE),"")</f>
        <v/>
      </c>
    </row>
    <row r="2313" spans="1:42" x14ac:dyDescent="0.25">
      <c r="A2313" s="20"/>
      <c r="B2313" s="20"/>
      <c r="C2313" s="20" t="str">
        <f>IF(D2313="Critical",MAX($C$8:C2312)+1,"")</f>
        <v/>
      </c>
      <c r="D2313" s="20" t="str">
        <f t="shared" si="595"/>
        <v>-</v>
      </c>
      <c r="E2313" s="20" t="str">
        <f>VLOOKUP('PASTE-DOWN-DL'!F2313,'SSA-CODE'!$D$4:$E$56,2,FALSE)</f>
        <v>WTR RJ</v>
      </c>
      <c r="F2313" s="48" t="str">
        <f t="shared" si="596"/>
        <v>WTR RJ</v>
      </c>
      <c r="G2313" s="48" t="str">
        <f t="shared" si="597"/>
        <v xml:space="preserve">	WTR RJ</v>
      </c>
      <c r="H2313" s="20">
        <v>2304</v>
      </c>
      <c r="I2313" t="s">
        <v>19144</v>
      </c>
      <c r="J2313" t="s">
        <v>6466</v>
      </c>
      <c r="K2313" t="s">
        <v>6275</v>
      </c>
      <c r="L2313" t="s">
        <v>6262</v>
      </c>
      <c r="M2313" t="s">
        <v>6263</v>
      </c>
      <c r="N2313" t="s">
        <v>19145</v>
      </c>
      <c r="O2313" t="s">
        <v>19146</v>
      </c>
      <c r="P2313" t="s">
        <v>6266</v>
      </c>
      <c r="Q2313" t="s">
        <v>7273</v>
      </c>
      <c r="R2313" t="s">
        <v>6279</v>
      </c>
      <c r="S2313" t="s">
        <v>6269</v>
      </c>
      <c r="T2313" t="s">
        <v>6693</v>
      </c>
      <c r="U2313" t="s">
        <v>6269</v>
      </c>
      <c r="V2313" t="s">
        <v>6271</v>
      </c>
      <c r="W2313" t="s">
        <v>19147</v>
      </c>
      <c r="X2313" t="s">
        <v>19148</v>
      </c>
      <c r="Y2313" t="s">
        <v>6269</v>
      </c>
      <c r="Z2313" s="48" t="str">
        <f t="shared" si="598"/>
        <v>WTR RJ-10.121.17.26-RAJKOT B2_3/9-10.121.17.25-RAJKOT-KR2 A1_3/9</v>
      </c>
      <c r="AA2313" s="48">
        <f t="shared" si="599"/>
        <v>14</v>
      </c>
      <c r="AB2313" s="48">
        <f t="shared" si="600"/>
        <v>21</v>
      </c>
      <c r="AC2313" s="48">
        <f t="shared" si="601"/>
        <v>14</v>
      </c>
      <c r="AD2313" s="48">
        <f t="shared" si="602"/>
        <v>25</v>
      </c>
      <c r="AE2313" s="48" t="str">
        <f t="shared" si="603"/>
        <v>10.121.17.26</v>
      </c>
      <c r="AF2313" s="42" t="str">
        <f t="shared" si="604"/>
        <v>10.121.17.25</v>
      </c>
      <c r="AG2313" s="7" t="str">
        <f t="shared" si="605"/>
        <v>RAJKOT</v>
      </c>
      <c r="AH2313" s="7" t="str">
        <f t="shared" si="606"/>
        <v>RAJKOT KR2</v>
      </c>
      <c r="AI2313" s="7" t="str">
        <f t="shared" si="607"/>
        <v>S3P9</v>
      </c>
      <c r="AJ2313" s="7" t="str">
        <f t="shared" si="608"/>
        <v>S3P9</v>
      </c>
      <c r="AK2313" s="7" t="str">
        <f>IFERROR(VLOOKUP(Z2313,'PASTE-DL-ALARMS'!$Q$10:$W$2200,7,FALSE),"")</f>
        <v/>
      </c>
      <c r="AL2313" s="55" t="str">
        <f>IFERROR(VLOOKUP(Z2313,'PASTE-DL-ALARMS'!$Q$10:$W$2200,3,FALSE),"")</f>
        <v/>
      </c>
      <c r="AM2313" s="7" t="str">
        <f t="shared" si="609"/>
        <v>10.121.17.26_RAJKOT_S3P9</v>
      </c>
      <c r="AN2313" s="55" t="str">
        <f t="shared" si="610"/>
        <v>10.121.17.25_RAJKOT KR2_S3P9</v>
      </c>
      <c r="AO2313" s="72" t="e">
        <f t="shared" ca="1" si="611"/>
        <v>#VALUE!</v>
      </c>
      <c r="AP2313" s="7" t="str">
        <f>IFERROR(VLOOKUP(Z2313,'PASTE-DL-ALARMS'!$Q$10:$Z$2800,8,FALSE),"")</f>
        <v/>
      </c>
    </row>
    <row r="2314" spans="1:42" x14ac:dyDescent="0.25">
      <c r="A2314" s="20"/>
      <c r="B2314" s="20"/>
      <c r="C2314" s="20" t="str">
        <f>IF(D2314="Critical",MAX($C$8:C2313)+1,"")</f>
        <v/>
      </c>
      <c r="D2314" s="20" t="str">
        <f t="shared" si="595"/>
        <v>-</v>
      </c>
      <c r="E2314" s="20" t="str">
        <f>VLOOKUP('PASTE-DOWN-DL'!F2314,'SSA-CODE'!$D$4:$E$56,2,FALSE)</f>
        <v>BCH</v>
      </c>
      <c r="F2314" s="48" t="str">
        <f t="shared" si="596"/>
        <v>SSA BCH</v>
      </c>
      <c r="G2314" s="48" t="str">
        <f t="shared" si="597"/>
        <v xml:space="preserve">	SSA BCH</v>
      </c>
      <c r="H2314" s="20">
        <v>2305</v>
      </c>
      <c r="I2314" t="s">
        <v>19149</v>
      </c>
      <c r="J2314" t="s">
        <v>6260</v>
      </c>
      <c r="K2314" t="s">
        <v>6275</v>
      </c>
      <c r="L2314" t="s">
        <v>6262</v>
      </c>
      <c r="M2314" t="s">
        <v>6263</v>
      </c>
      <c r="N2314" t="s">
        <v>19150</v>
      </c>
      <c r="O2314" t="s">
        <v>19151</v>
      </c>
      <c r="P2314" t="s">
        <v>6266</v>
      </c>
      <c r="Q2314" t="s">
        <v>6588</v>
      </c>
      <c r="R2314" t="s">
        <v>6279</v>
      </c>
      <c r="S2314" t="s">
        <v>6269</v>
      </c>
      <c r="T2314" t="s">
        <v>6462</v>
      </c>
      <c r="U2314" t="s">
        <v>6269</v>
      </c>
      <c r="V2314" t="s">
        <v>6271</v>
      </c>
      <c r="W2314" t="s">
        <v>19152</v>
      </c>
      <c r="X2314" t="s">
        <v>19153</v>
      </c>
      <c r="Y2314" t="s">
        <v>6269</v>
      </c>
      <c r="Z2314" s="48" t="str">
        <f t="shared" si="598"/>
        <v>SSA BCH-10.121.96.68-TN705B SEZ BTS-10.121.96.104-SSA_TN703B_SEZ1 OFFICE\S1P5</v>
      </c>
      <c r="AA2314" s="48">
        <f t="shared" si="599"/>
        <v>15</v>
      </c>
      <c r="AB2314" s="48">
        <f t="shared" si="600"/>
        <v>27</v>
      </c>
      <c r="AC2314" s="48">
        <f t="shared" si="601"/>
        <v>14</v>
      </c>
      <c r="AD2314" s="48">
        <f t="shared" si="602"/>
        <v>22</v>
      </c>
      <c r="AE2314" s="48" t="str">
        <f t="shared" si="603"/>
        <v>10.121.96.104</v>
      </c>
      <c r="AF2314" s="42" t="str">
        <f t="shared" si="604"/>
        <v>10.121.96.68</v>
      </c>
      <c r="AG2314" s="7" t="str">
        <f t="shared" si="605"/>
        <v>SEZ1 OFFICE</v>
      </c>
      <c r="AH2314" s="7" t="str">
        <f t="shared" si="606"/>
        <v>SEZ BTS</v>
      </c>
      <c r="AI2314" s="7" t="str">
        <f t="shared" si="607"/>
        <v>S1P5</v>
      </c>
      <c r="AJ2314" s="7" t="str">
        <f t="shared" si="608"/>
        <v>S4P3</v>
      </c>
      <c r="AK2314" s="7" t="str">
        <f>IFERROR(VLOOKUP(Z2314,'PASTE-DL-ALARMS'!$Q$10:$W$2200,7,FALSE),"")</f>
        <v/>
      </c>
      <c r="AL2314" s="55" t="str">
        <f>IFERROR(VLOOKUP(Z2314,'PASTE-DL-ALARMS'!$Q$10:$W$2200,3,FALSE),"")</f>
        <v/>
      </c>
      <c r="AM2314" s="7" t="str">
        <f t="shared" si="609"/>
        <v>10.121.96.104_SEZ1 OFFICE_S1P5</v>
      </c>
      <c r="AN2314" s="55" t="str">
        <f t="shared" si="610"/>
        <v>10.121.96.68_SEZ BTS_S4P3</v>
      </c>
      <c r="AO2314" s="72" t="e">
        <f t="shared" ca="1" si="611"/>
        <v>#VALUE!</v>
      </c>
      <c r="AP2314" s="7" t="str">
        <f>IFERROR(VLOOKUP(Z2314,'PASTE-DL-ALARMS'!$Q$10:$Z$2800,8,FALSE),"")</f>
        <v/>
      </c>
    </row>
    <row r="2315" spans="1:42" x14ac:dyDescent="0.25">
      <c r="A2315" s="20"/>
      <c r="B2315" s="20"/>
      <c r="C2315" s="20" t="str">
        <f>IF(D2315="Critical",MAX($C$8:C2314)+1,"")</f>
        <v/>
      </c>
      <c r="D2315" s="20" t="str">
        <f t="shared" ref="D2315:D2378" si="612">TRIM(CLEAN(P2315))</f>
        <v>-</v>
      </c>
      <c r="E2315" s="20" t="str">
        <f>VLOOKUP('PASTE-DOWN-DL'!F2315,'SSA-CODE'!$D$4:$E$56,2,FALSE)</f>
        <v>MSN</v>
      </c>
      <c r="F2315" s="48" t="str">
        <f t="shared" ref="F2315:F2378" si="613">TRIM(CLEAN(SUBSTITUTE(G2315,CHAR(160)," ")))</f>
        <v>SSA MEH</v>
      </c>
      <c r="G2315" s="48" t="str">
        <f t="shared" ref="G2315:G2378" si="614">MID(I2315,1,SEARCH("-",I2315)-1)</f>
        <v xml:space="preserve">	SSA MEH</v>
      </c>
      <c r="H2315" s="20">
        <v>2306</v>
      </c>
      <c r="I2315" t="s">
        <v>19154</v>
      </c>
      <c r="J2315" t="s">
        <v>6260</v>
      </c>
      <c r="K2315" t="s">
        <v>6275</v>
      </c>
      <c r="L2315" t="s">
        <v>6262</v>
      </c>
      <c r="M2315" t="s">
        <v>6263</v>
      </c>
      <c r="N2315" t="s">
        <v>19155</v>
      </c>
      <c r="O2315" t="s">
        <v>19156</v>
      </c>
      <c r="P2315" t="s">
        <v>6266</v>
      </c>
      <c r="Q2315" t="s">
        <v>8895</v>
      </c>
      <c r="R2315" t="s">
        <v>6279</v>
      </c>
      <c r="S2315" t="s">
        <v>19157</v>
      </c>
      <c r="T2315" t="s">
        <v>6950</v>
      </c>
      <c r="U2315" t="s">
        <v>19157</v>
      </c>
      <c r="V2315" t="s">
        <v>6271</v>
      </c>
      <c r="W2315" t="s">
        <v>19158</v>
      </c>
      <c r="X2315" t="s">
        <v>6488</v>
      </c>
      <c r="Y2315" t="s">
        <v>6269</v>
      </c>
      <c r="Z2315" s="48" t="str">
        <f t="shared" ref="Z2315:Z2378" si="615">TRIM(CLEAN(I2315))</f>
        <v>SSA MEH-10.121.15.133-Torrent Pharm Indrad A1_1/6-10.121.25.71-Nandasan Exch B1_4/5</v>
      </c>
      <c r="AA2315" s="48">
        <f t="shared" ref="AA2315:AA2378" si="616">SEARCH("_",N2315)</f>
        <v>15</v>
      </c>
      <c r="AB2315" s="48">
        <f t="shared" ref="AB2315:AB2378" si="617">SEARCH("_TN7",N2315)</f>
        <v>37</v>
      </c>
      <c r="AC2315" s="48">
        <f t="shared" ref="AC2315:AC2378" si="618">SEARCH("_",O2315)</f>
        <v>14</v>
      </c>
      <c r="AD2315" s="48">
        <f t="shared" ref="AD2315:AD2378" si="619">SEARCH("_TN7",O2315)</f>
        <v>28</v>
      </c>
      <c r="AE2315" s="48" t="str">
        <f t="shared" ref="AE2315:AE2378" si="620">TRIM(CLEAN(MID(N2315,1,SEARCH("_",N2315)-1)))</f>
        <v>10.121.15.133</v>
      </c>
      <c r="AF2315" s="42" t="str">
        <f t="shared" ref="AF2315:AF2378" si="621">TRIM(CLEAN(MID(O2315,1,SEARCH("_",O2315)-1)))</f>
        <v>10.121.25.71</v>
      </c>
      <c r="AG2315" s="7" t="str">
        <f t="shared" ref="AG2315:AG2378" si="622">MID(N2315,AA2315+1,AB2315-AA2315-1)</f>
        <v>TORRENT PHARMA INDRAD</v>
      </c>
      <c r="AH2315" s="7" t="str">
        <f t="shared" ref="AH2315:AH2378" si="623">MID(O2315,AC2315+1,AD2315-AC2315-1)</f>
        <v>NANDASAN EXCH</v>
      </c>
      <c r="AI2315" s="7" t="str">
        <f t="shared" ref="AI2315:AI2378" si="624">RIGHT(N2315,LEN(N2315)-SEARCH("\",N2315))</f>
        <v>S1P6</v>
      </c>
      <c r="AJ2315" s="7" t="str">
        <f t="shared" ref="AJ2315:AJ2378" si="625">RIGHT(O2315,LEN(O2315)-SEARCH("\",O2315))</f>
        <v>S4P5</v>
      </c>
      <c r="AK2315" s="7" t="str">
        <f>IFERROR(VLOOKUP(Z2315,'PASTE-DL-ALARMS'!$Q$10:$W$2200,7,FALSE),"")</f>
        <v/>
      </c>
      <c r="AL2315" s="55" t="str">
        <f>IFERROR(VLOOKUP(Z2315,'PASTE-DL-ALARMS'!$Q$10:$W$2200,3,FALSE),"")</f>
        <v/>
      </c>
      <c r="AM2315" s="7" t="str">
        <f t="shared" ref="AM2315:AM2378" si="626">CONCATENATE(AE2315,"_",AG2315,"_",AI2315)</f>
        <v>10.121.15.133_TORRENT PHARMA INDRAD_S1P6</v>
      </c>
      <c r="AN2315" s="55" t="str">
        <f t="shared" ref="AN2315:AN2378" si="627">CONCATENATE(AF2315,"_",AH2315,"_",AJ2315)</f>
        <v>10.121.25.71_NANDASAN EXCH_S4P5</v>
      </c>
      <c r="AO2315" s="72" t="e">
        <f t="shared" ref="AO2315:AO2378" ca="1" si="628">$AL$3-AK2315</f>
        <v>#VALUE!</v>
      </c>
      <c r="AP2315" s="7" t="str">
        <f>IFERROR(VLOOKUP(Z2315,'PASTE-DL-ALARMS'!$Q$10:$Z$2800,8,FALSE),"")</f>
        <v/>
      </c>
    </row>
    <row r="2316" spans="1:42" x14ac:dyDescent="0.25">
      <c r="A2316" s="20"/>
      <c r="B2316" s="20"/>
      <c r="C2316" s="20" t="str">
        <f>IF(D2316="Critical",MAX($C$8:C2315)+1,"")</f>
        <v/>
      </c>
      <c r="D2316" s="20" t="str">
        <f t="shared" si="612"/>
        <v>-</v>
      </c>
      <c r="E2316" s="20" t="str">
        <f>VLOOKUP('PASTE-DOWN-DL'!F2316,'SSA-CODE'!$D$4:$E$56,2,FALSE)</f>
        <v>AHD</v>
      </c>
      <c r="F2316" s="48" t="str">
        <f t="shared" si="613"/>
        <v>SSA AM</v>
      </c>
      <c r="G2316" s="48" t="str">
        <f t="shared" si="614"/>
        <v xml:space="preserve">	SSA AM</v>
      </c>
      <c r="H2316" s="20">
        <v>2307</v>
      </c>
      <c r="I2316" t="s">
        <v>19159</v>
      </c>
      <c r="J2316" t="s">
        <v>6260</v>
      </c>
      <c r="K2316" t="s">
        <v>6275</v>
      </c>
      <c r="L2316" t="s">
        <v>6262</v>
      </c>
      <c r="M2316" t="s">
        <v>6263</v>
      </c>
      <c r="N2316" t="s">
        <v>19160</v>
      </c>
      <c r="O2316" t="s">
        <v>19161</v>
      </c>
      <c r="P2316" t="s">
        <v>6266</v>
      </c>
      <c r="Q2316" t="s">
        <v>6629</v>
      </c>
      <c r="R2316" t="s">
        <v>6630</v>
      </c>
      <c r="S2316" t="s">
        <v>19162</v>
      </c>
      <c r="T2316" t="s">
        <v>6345</v>
      </c>
      <c r="U2316" t="s">
        <v>19162</v>
      </c>
      <c r="V2316" t="s">
        <v>6271</v>
      </c>
      <c r="W2316" t="s">
        <v>19163</v>
      </c>
      <c r="X2316" t="s">
        <v>19164</v>
      </c>
      <c r="Y2316" t="s">
        <v>6269</v>
      </c>
      <c r="Z2316" s="48" t="str">
        <f t="shared" si="615"/>
        <v>SSA AM-10.121.18.163-SARVA SIKSHA GNR_A1_1/5-10.121.18.204-5ESS-GNR_B2_3/3</v>
      </c>
      <c r="AA2316" s="48">
        <f t="shared" si="616"/>
        <v>15</v>
      </c>
      <c r="AB2316" s="48">
        <f t="shared" si="617"/>
        <v>32</v>
      </c>
      <c r="AC2316" s="48">
        <f t="shared" si="618"/>
        <v>15</v>
      </c>
      <c r="AD2316" s="48">
        <f t="shared" si="619"/>
        <v>24</v>
      </c>
      <c r="AE2316" s="48" t="str">
        <f t="shared" si="620"/>
        <v>10.121.18.163</v>
      </c>
      <c r="AF2316" s="42" t="str">
        <f t="shared" si="621"/>
        <v>10.121.18.204</v>
      </c>
      <c r="AG2316" s="7" t="str">
        <f t="shared" si="622"/>
        <v>SARVA SIKSHA GNR</v>
      </c>
      <c r="AH2316" s="7" t="str">
        <f t="shared" si="623"/>
        <v>5ESS-GNR</v>
      </c>
      <c r="AI2316" s="7" t="str">
        <f t="shared" si="624"/>
        <v>S1P5</v>
      </c>
      <c r="AJ2316" s="7" t="str">
        <f t="shared" si="625"/>
        <v>S3P3</v>
      </c>
      <c r="AK2316" s="7" t="str">
        <f>IFERROR(VLOOKUP(Z2316,'PASTE-DL-ALARMS'!$Q$10:$W$2200,7,FALSE),"")</f>
        <v/>
      </c>
      <c r="AL2316" s="55" t="str">
        <f>IFERROR(VLOOKUP(Z2316,'PASTE-DL-ALARMS'!$Q$10:$W$2200,3,FALSE),"")</f>
        <v/>
      </c>
      <c r="AM2316" s="7" t="str">
        <f t="shared" si="626"/>
        <v>10.121.18.163_SARVA SIKSHA GNR_S1P5</v>
      </c>
      <c r="AN2316" s="55" t="str">
        <f t="shared" si="627"/>
        <v>10.121.18.204_5ESS-GNR_S3P3</v>
      </c>
      <c r="AO2316" s="72" t="e">
        <f t="shared" ca="1" si="628"/>
        <v>#VALUE!</v>
      </c>
      <c r="AP2316" s="7" t="str">
        <f>IFERROR(VLOOKUP(Z2316,'PASTE-DL-ALARMS'!$Q$10:$Z$2800,8,FALSE),"")</f>
        <v/>
      </c>
    </row>
    <row r="2317" spans="1:42" x14ac:dyDescent="0.25">
      <c r="A2317" s="20"/>
      <c r="B2317" s="20"/>
      <c r="C2317" s="20" t="str">
        <f>IF(D2317="Critical",MAX($C$8:C2316)+1,"")</f>
        <v/>
      </c>
      <c r="D2317" s="20" t="str">
        <f t="shared" si="612"/>
        <v>-</v>
      </c>
      <c r="E2317" s="20" t="str">
        <f>VLOOKUP('PASTE-DOWN-DL'!F2317,'SSA-CODE'!$D$4:$E$56,2,FALSE)</f>
        <v>SRT</v>
      </c>
      <c r="F2317" s="48" t="str">
        <f t="shared" si="613"/>
        <v>SSA SR</v>
      </c>
      <c r="G2317" s="48" t="str">
        <f t="shared" si="614"/>
        <v xml:space="preserve">	SSA SR</v>
      </c>
      <c r="H2317" s="20">
        <v>2308</v>
      </c>
      <c r="I2317" t="s">
        <v>19165</v>
      </c>
      <c r="J2317" t="s">
        <v>6260</v>
      </c>
      <c r="K2317" t="s">
        <v>6275</v>
      </c>
      <c r="L2317" t="s">
        <v>6262</v>
      </c>
      <c r="M2317" t="s">
        <v>6263</v>
      </c>
      <c r="N2317" t="s">
        <v>19166</v>
      </c>
      <c r="O2317" t="s">
        <v>19167</v>
      </c>
      <c r="P2317" t="s">
        <v>6266</v>
      </c>
      <c r="Q2317" t="s">
        <v>6507</v>
      </c>
      <c r="R2317" t="s">
        <v>6401</v>
      </c>
      <c r="S2317" t="s">
        <v>8268</v>
      </c>
      <c r="T2317" t="s">
        <v>6937</v>
      </c>
      <c r="U2317" t="s">
        <v>6372</v>
      </c>
      <c r="V2317" t="s">
        <v>6271</v>
      </c>
      <c r="W2317" t="s">
        <v>19168</v>
      </c>
      <c r="X2317" t="s">
        <v>19169</v>
      </c>
      <c r="Y2317" t="s">
        <v>6269</v>
      </c>
      <c r="Z2317" s="48" t="str">
        <f t="shared" si="615"/>
        <v>SSA SR-10.121.99.220-DGVCL PRI-10.121.99.221-DGVCL CALL CENTER_</v>
      </c>
      <c r="AA2317" s="48">
        <f t="shared" si="616"/>
        <v>15</v>
      </c>
      <c r="AB2317" s="48">
        <f t="shared" si="617"/>
        <v>25</v>
      </c>
      <c r="AC2317" s="48">
        <f t="shared" si="618"/>
        <v>15</v>
      </c>
      <c r="AD2317" s="48">
        <f t="shared" si="619"/>
        <v>33</v>
      </c>
      <c r="AE2317" s="48" t="str">
        <f t="shared" si="620"/>
        <v>10.121.99.220</v>
      </c>
      <c r="AF2317" s="42" t="str">
        <f t="shared" si="621"/>
        <v>10.121.99.221</v>
      </c>
      <c r="AG2317" s="7" t="str">
        <f t="shared" si="622"/>
        <v>DGVCL PRI</v>
      </c>
      <c r="AH2317" s="7" t="str">
        <f t="shared" si="623"/>
        <v>DGVCL CALL CENTER</v>
      </c>
      <c r="AI2317" s="7" t="str">
        <f t="shared" si="624"/>
        <v>S2P5</v>
      </c>
      <c r="AJ2317" s="7" t="str">
        <f t="shared" si="625"/>
        <v>S2P5</v>
      </c>
      <c r="AK2317" s="7" t="str">
        <f>IFERROR(VLOOKUP(Z2317,'PASTE-DL-ALARMS'!$Q$10:$W$2200,7,FALSE),"")</f>
        <v/>
      </c>
      <c r="AL2317" s="55" t="str">
        <f>IFERROR(VLOOKUP(Z2317,'PASTE-DL-ALARMS'!$Q$10:$W$2200,3,FALSE),"")</f>
        <v/>
      </c>
      <c r="AM2317" s="7" t="str">
        <f t="shared" si="626"/>
        <v>10.121.99.220_DGVCL PRI_S2P5</v>
      </c>
      <c r="AN2317" s="55" t="str">
        <f t="shared" si="627"/>
        <v>10.121.99.221_DGVCL CALL CENTER_S2P5</v>
      </c>
      <c r="AO2317" s="72" t="e">
        <f t="shared" ca="1" si="628"/>
        <v>#VALUE!</v>
      </c>
      <c r="AP2317" s="7" t="str">
        <f>IFERROR(VLOOKUP(Z2317,'PASTE-DL-ALARMS'!$Q$10:$Z$2800,8,FALSE),"")</f>
        <v/>
      </c>
    </row>
    <row r="2318" spans="1:42" x14ac:dyDescent="0.25">
      <c r="A2318" s="20"/>
      <c r="B2318" s="20"/>
      <c r="C2318" s="20" t="str">
        <f>IF(D2318="Critical",MAX($C$8:C2317)+1,"")</f>
        <v/>
      </c>
      <c r="D2318" s="20" t="str">
        <f t="shared" si="612"/>
        <v>-</v>
      </c>
      <c r="E2318" s="20" t="str">
        <f>VLOOKUP('PASTE-DOWN-DL'!F2318,'SSA-CODE'!$D$4:$E$56,2,FALSE)</f>
        <v>JMN</v>
      </c>
      <c r="F2318" s="48" t="str">
        <f t="shared" si="613"/>
        <v>SSA JMN</v>
      </c>
      <c r="G2318" s="48" t="str">
        <f t="shared" si="614"/>
        <v xml:space="preserve">	SSA JMN</v>
      </c>
      <c r="H2318" s="20">
        <v>2309</v>
      </c>
      <c r="I2318" t="s">
        <v>19170</v>
      </c>
      <c r="J2318" t="s">
        <v>6260</v>
      </c>
      <c r="K2318" t="s">
        <v>6275</v>
      </c>
      <c r="L2318" t="s">
        <v>6262</v>
      </c>
      <c r="M2318" t="s">
        <v>6263</v>
      </c>
      <c r="N2318" t="s">
        <v>19171</v>
      </c>
      <c r="O2318" t="s">
        <v>19172</v>
      </c>
      <c r="P2318" t="s">
        <v>6266</v>
      </c>
      <c r="Q2318" t="s">
        <v>6460</v>
      </c>
      <c r="R2318" t="s">
        <v>6279</v>
      </c>
      <c r="S2318" t="s">
        <v>12042</v>
      </c>
      <c r="T2318" t="s">
        <v>6313</v>
      </c>
      <c r="U2318" t="s">
        <v>6679</v>
      </c>
      <c r="V2318" t="s">
        <v>6271</v>
      </c>
      <c r="W2318" t="s">
        <v>19173</v>
      </c>
      <c r="X2318" t="s">
        <v>19174</v>
      </c>
      <c r="Y2318" t="s">
        <v>6269</v>
      </c>
      <c r="Z2318" s="48" t="str">
        <f t="shared" si="615"/>
        <v>SSA JMN-10.121.97.152-JAMVANTHALI_1/5-10.121.97.132-Aliyabada_3/2</v>
      </c>
      <c r="AA2318" s="48">
        <f t="shared" si="616"/>
        <v>15</v>
      </c>
      <c r="AB2318" s="48">
        <f t="shared" si="617"/>
        <v>25</v>
      </c>
      <c r="AC2318" s="48">
        <f t="shared" si="618"/>
        <v>15</v>
      </c>
      <c r="AD2318" s="48">
        <f t="shared" si="619"/>
        <v>27</v>
      </c>
      <c r="AE2318" s="48" t="str">
        <f t="shared" si="620"/>
        <v>10.121.97.132</v>
      </c>
      <c r="AF2318" s="42" t="str">
        <f t="shared" si="621"/>
        <v>10.121.97.152</v>
      </c>
      <c r="AG2318" s="7" t="str">
        <f t="shared" si="622"/>
        <v>Aliyabada</v>
      </c>
      <c r="AH2318" s="7" t="str">
        <f t="shared" si="623"/>
        <v>JAMVANTHALI</v>
      </c>
      <c r="AI2318" s="7" t="str">
        <f t="shared" si="624"/>
        <v>S3P2</v>
      </c>
      <c r="AJ2318" s="7" t="str">
        <f t="shared" si="625"/>
        <v>S1P5</v>
      </c>
      <c r="AK2318" s="7" t="str">
        <f>IFERROR(VLOOKUP(Z2318,'PASTE-DL-ALARMS'!$Q$10:$W$2200,7,FALSE),"")</f>
        <v/>
      </c>
      <c r="AL2318" s="55" t="str">
        <f>IFERROR(VLOOKUP(Z2318,'PASTE-DL-ALARMS'!$Q$10:$W$2200,3,FALSE),"")</f>
        <v/>
      </c>
      <c r="AM2318" s="7" t="str">
        <f t="shared" si="626"/>
        <v>10.121.97.132_Aliyabada_S3P2</v>
      </c>
      <c r="AN2318" s="55" t="str">
        <f t="shared" si="627"/>
        <v>10.121.97.152_JAMVANTHALI_S1P5</v>
      </c>
      <c r="AO2318" s="72" t="e">
        <f t="shared" ca="1" si="628"/>
        <v>#VALUE!</v>
      </c>
      <c r="AP2318" s="7" t="str">
        <f>IFERROR(VLOOKUP(Z2318,'PASTE-DL-ALARMS'!$Q$10:$Z$2800,8,FALSE),"")</f>
        <v/>
      </c>
    </row>
    <row r="2319" spans="1:42" x14ac:dyDescent="0.25">
      <c r="A2319" s="20"/>
      <c r="B2319" s="20"/>
      <c r="C2319" s="20" t="str">
        <f>IF(D2319="Critical",MAX($C$8:C2318)+1,"")</f>
        <v/>
      </c>
      <c r="D2319" s="20" t="str">
        <f t="shared" si="612"/>
        <v>-</v>
      </c>
      <c r="E2319" s="20" t="str">
        <f>VLOOKUP('PASTE-DOWN-DL'!F2319,'SSA-CODE'!$D$4:$E$56,2,FALSE)</f>
        <v>AHD</v>
      </c>
      <c r="F2319" s="48" t="str">
        <f t="shared" si="613"/>
        <v>SSA AM</v>
      </c>
      <c r="G2319" s="48" t="str">
        <f t="shared" si="614"/>
        <v xml:space="preserve">	SSA AM</v>
      </c>
      <c r="H2319" s="20">
        <v>2310</v>
      </c>
      <c r="I2319" t="s">
        <v>19175</v>
      </c>
      <c r="J2319" t="s">
        <v>6466</v>
      </c>
      <c r="K2319" t="s">
        <v>6275</v>
      </c>
      <c r="L2319" t="s">
        <v>6262</v>
      </c>
      <c r="M2319" t="s">
        <v>6263</v>
      </c>
      <c r="N2319" t="s">
        <v>19176</v>
      </c>
      <c r="O2319" t="s">
        <v>19177</v>
      </c>
      <c r="P2319" t="s">
        <v>6266</v>
      </c>
      <c r="Q2319" t="s">
        <v>6882</v>
      </c>
      <c r="R2319" t="s">
        <v>6279</v>
      </c>
      <c r="S2319" t="s">
        <v>12240</v>
      </c>
      <c r="T2319" t="s">
        <v>6287</v>
      </c>
      <c r="U2319" t="s">
        <v>12240</v>
      </c>
      <c r="V2319" t="s">
        <v>6271</v>
      </c>
      <c r="W2319" t="s">
        <v>19178</v>
      </c>
      <c r="X2319" t="s">
        <v>19179</v>
      </c>
      <c r="Y2319" t="s">
        <v>6269</v>
      </c>
      <c r="Z2319" s="48" t="str">
        <f t="shared" si="615"/>
        <v>SSA AM-10.121.18.88-Shahibaugh2_B2_5/11-10.121.18.151-Shahibaugh2_B2_5/11</v>
      </c>
      <c r="AA2319" s="48">
        <f t="shared" si="616"/>
        <v>14</v>
      </c>
      <c r="AB2319" s="48">
        <f t="shared" si="617"/>
        <v>24</v>
      </c>
      <c r="AC2319" s="48">
        <f t="shared" si="618"/>
        <v>15</v>
      </c>
      <c r="AD2319" s="48">
        <f t="shared" si="619"/>
        <v>28</v>
      </c>
      <c r="AE2319" s="48" t="str">
        <f t="shared" si="620"/>
        <v>10.121.18.88</v>
      </c>
      <c r="AF2319" s="42" t="str">
        <f t="shared" si="621"/>
        <v>10.121.18.151</v>
      </c>
      <c r="AG2319" s="7" t="str">
        <f t="shared" si="622"/>
        <v>SHAHIBAUG</v>
      </c>
      <c r="AH2319" s="7" t="str">
        <f t="shared" si="623"/>
        <v>Shahibaugh 2</v>
      </c>
      <c r="AI2319" s="7" t="str">
        <f t="shared" si="624"/>
        <v>S5P11</v>
      </c>
      <c r="AJ2319" s="7" t="str">
        <f t="shared" si="625"/>
        <v>S5P11</v>
      </c>
      <c r="AK2319" s="7" t="str">
        <f>IFERROR(VLOOKUP(Z2319,'PASTE-DL-ALARMS'!$Q$10:$W$2200,7,FALSE),"")</f>
        <v/>
      </c>
      <c r="AL2319" s="55" t="str">
        <f>IFERROR(VLOOKUP(Z2319,'PASTE-DL-ALARMS'!$Q$10:$W$2200,3,FALSE),"")</f>
        <v/>
      </c>
      <c r="AM2319" s="7" t="str">
        <f t="shared" si="626"/>
        <v>10.121.18.88_SHAHIBAUG_S5P11</v>
      </c>
      <c r="AN2319" s="55" t="str">
        <f t="shared" si="627"/>
        <v>10.121.18.151_Shahibaugh 2_S5P11</v>
      </c>
      <c r="AO2319" s="72" t="e">
        <f t="shared" ca="1" si="628"/>
        <v>#VALUE!</v>
      </c>
      <c r="AP2319" s="7" t="str">
        <f>IFERROR(VLOOKUP(Z2319,'PASTE-DL-ALARMS'!$Q$10:$Z$2800,8,FALSE),"")</f>
        <v/>
      </c>
    </row>
    <row r="2320" spans="1:42" x14ac:dyDescent="0.25">
      <c r="A2320" s="20"/>
      <c r="B2320" s="20"/>
      <c r="C2320" s="20" t="str">
        <f>IF(D2320="Critical",MAX($C$8:C2319)+1,"")</f>
        <v/>
      </c>
      <c r="D2320" s="20" t="str">
        <f t="shared" si="612"/>
        <v>-</v>
      </c>
      <c r="E2320" s="20" t="e">
        <f>VLOOKUP('PASTE-DOWN-DL'!F2320,'SSA-CODE'!$D$4:$E$56,2,FALSE)</f>
        <v>#VALUE!</v>
      </c>
      <c r="F2320" s="48" t="e">
        <f t="shared" si="613"/>
        <v>#VALUE!</v>
      </c>
      <c r="G2320" s="48" t="e">
        <f t="shared" si="614"/>
        <v>#VALUE!</v>
      </c>
      <c r="H2320" s="20">
        <v>2311</v>
      </c>
      <c r="I2320" t="s">
        <v>19628</v>
      </c>
      <c r="J2320" t="s">
        <v>6260</v>
      </c>
      <c r="K2320" t="s">
        <v>6275</v>
      </c>
      <c r="L2320" t="s">
        <v>6262</v>
      </c>
      <c r="M2320" t="s">
        <v>6263</v>
      </c>
      <c r="N2320" t="s">
        <v>19629</v>
      </c>
      <c r="O2320" t="s">
        <v>19630</v>
      </c>
      <c r="P2320" t="s">
        <v>6266</v>
      </c>
      <c r="Q2320" t="s">
        <v>6784</v>
      </c>
      <c r="R2320" t="s">
        <v>6279</v>
      </c>
      <c r="S2320" t="s">
        <v>19631</v>
      </c>
      <c r="T2320" t="s">
        <v>6471</v>
      </c>
      <c r="U2320" t="s">
        <v>7012</v>
      </c>
      <c r="V2320" t="s">
        <v>6271</v>
      </c>
      <c r="W2320" t="s">
        <v>19632</v>
      </c>
      <c r="X2320" t="s">
        <v>6488</v>
      </c>
      <c r="Y2320" t="s">
        <v>6269</v>
      </c>
      <c r="Z2320" s="48" t="str">
        <f t="shared" si="615"/>
        <v>RAJKOT_SSA_10.121.19.99_1/5_TO_KR2GNE_5/2</v>
      </c>
      <c r="AA2320" s="48">
        <f t="shared" si="616"/>
        <v>14</v>
      </c>
      <c r="AB2320" s="48">
        <f t="shared" si="617"/>
        <v>29</v>
      </c>
      <c r="AC2320" s="48">
        <f t="shared" si="618"/>
        <v>14</v>
      </c>
      <c r="AD2320" s="48">
        <f t="shared" si="619"/>
        <v>22</v>
      </c>
      <c r="AE2320" s="48" t="str">
        <f t="shared" si="620"/>
        <v>10.121.19.99</v>
      </c>
      <c r="AF2320" s="42" t="str">
        <f t="shared" si="621"/>
        <v>10.121.19.66</v>
      </c>
      <c r="AG2320" s="7" t="str">
        <f t="shared" si="622"/>
        <v>Sadguru Vatika</v>
      </c>
      <c r="AH2320" s="7" t="str">
        <f t="shared" si="623"/>
        <v>KR2 GNE</v>
      </c>
      <c r="AI2320" s="7" t="str">
        <f t="shared" si="624"/>
        <v>S1P5</v>
      </c>
      <c r="AJ2320" s="7" t="str">
        <f t="shared" si="625"/>
        <v>S5P2</v>
      </c>
      <c r="AK2320" s="7" t="str">
        <f>IFERROR(VLOOKUP(Z2320,'PASTE-DL-ALARMS'!$Q$10:$W$2200,7,FALSE),"")</f>
        <v/>
      </c>
      <c r="AL2320" s="55" t="str">
        <f>IFERROR(VLOOKUP(Z2320,'PASTE-DL-ALARMS'!$Q$10:$W$2200,3,FALSE),"")</f>
        <v/>
      </c>
      <c r="AM2320" s="7" t="str">
        <f t="shared" si="626"/>
        <v>10.121.19.99_Sadguru Vatika_S1P5</v>
      </c>
      <c r="AN2320" s="55" t="str">
        <f t="shared" si="627"/>
        <v>10.121.19.66_KR2 GNE_S5P2</v>
      </c>
      <c r="AO2320" s="72" t="e">
        <f t="shared" ca="1" si="628"/>
        <v>#VALUE!</v>
      </c>
      <c r="AP2320" s="7" t="str">
        <f>IFERROR(VLOOKUP(Z2320,'PASTE-DL-ALARMS'!$Q$10:$Z$2800,8,FALSE),"")</f>
        <v/>
      </c>
    </row>
    <row r="2321" spans="1:42" x14ac:dyDescent="0.25">
      <c r="A2321" s="20"/>
      <c r="B2321" s="20"/>
      <c r="C2321" s="20" t="str">
        <f>IF(D2321="Critical",MAX($C$8:C2320)+1,"")</f>
        <v/>
      </c>
      <c r="D2321" s="20" t="str">
        <f t="shared" si="612"/>
        <v>-</v>
      </c>
      <c r="E2321" s="20" t="str">
        <f>VLOOKUP('PASTE-DOWN-DL'!F2321,'SSA-CODE'!$D$4:$E$56,2,FALSE)</f>
        <v>VAL</v>
      </c>
      <c r="F2321" s="48" t="str">
        <f t="shared" si="613"/>
        <v>SSA VAL</v>
      </c>
      <c r="G2321" s="48" t="str">
        <f t="shared" si="614"/>
        <v xml:space="preserve">	SSA VAL</v>
      </c>
      <c r="H2321" s="20">
        <v>2312</v>
      </c>
      <c r="I2321" t="s">
        <v>19180</v>
      </c>
      <c r="J2321" t="s">
        <v>6466</v>
      </c>
      <c r="K2321" t="s">
        <v>6275</v>
      </c>
      <c r="L2321" t="s">
        <v>6262</v>
      </c>
      <c r="M2321" t="s">
        <v>6263</v>
      </c>
      <c r="N2321" t="s">
        <v>19181</v>
      </c>
      <c r="O2321" t="s">
        <v>19182</v>
      </c>
      <c r="P2321" t="s">
        <v>6266</v>
      </c>
      <c r="Q2321" t="s">
        <v>6832</v>
      </c>
      <c r="R2321" t="s">
        <v>6279</v>
      </c>
      <c r="S2321" t="s">
        <v>6269</v>
      </c>
      <c r="T2321" t="s">
        <v>6394</v>
      </c>
      <c r="U2321" t="s">
        <v>6269</v>
      </c>
      <c r="V2321" t="s">
        <v>6271</v>
      </c>
      <c r="W2321" t="s">
        <v>19183</v>
      </c>
      <c r="X2321" t="s">
        <v>19184</v>
      </c>
      <c r="Y2321" t="s">
        <v>6269</v>
      </c>
      <c r="Z2321" s="48" t="str">
        <f t="shared" si="615"/>
        <v>SSA VAL-10.121.16.69-VALSAD_B2_GNE-10.121.24.129-Valsad OLD TE(GNE)B2_5/11</v>
      </c>
      <c r="AA2321" s="48">
        <f t="shared" si="616"/>
        <v>15</v>
      </c>
      <c r="AB2321" s="48">
        <f t="shared" si="617"/>
        <v>34</v>
      </c>
      <c r="AC2321" s="48">
        <f t="shared" si="618"/>
        <v>14</v>
      </c>
      <c r="AD2321" s="48">
        <f t="shared" si="619"/>
        <v>21</v>
      </c>
      <c r="AE2321" s="48" t="str">
        <f t="shared" si="620"/>
        <v>10.121.24.129</v>
      </c>
      <c r="AF2321" s="42" t="str">
        <f t="shared" si="621"/>
        <v>10.121.16.69</v>
      </c>
      <c r="AG2321" s="7" t="str">
        <f t="shared" si="622"/>
        <v>Valsad-Old-TE(GNE)</v>
      </c>
      <c r="AH2321" s="7" t="str">
        <f t="shared" si="623"/>
        <v>Valsad</v>
      </c>
      <c r="AI2321" s="7" t="str">
        <f t="shared" si="624"/>
        <v>S6P11</v>
      </c>
      <c r="AJ2321" s="7" t="str">
        <f t="shared" si="625"/>
        <v>S5P11</v>
      </c>
      <c r="AK2321" s="7" t="str">
        <f>IFERROR(VLOOKUP(Z2321,'PASTE-DL-ALARMS'!$Q$10:$W$2200,7,FALSE),"")</f>
        <v/>
      </c>
      <c r="AL2321" s="55" t="str">
        <f>IFERROR(VLOOKUP(Z2321,'PASTE-DL-ALARMS'!$Q$10:$W$2200,3,FALSE),"")</f>
        <v/>
      </c>
      <c r="AM2321" s="7" t="str">
        <f t="shared" si="626"/>
        <v>10.121.24.129_Valsad-Old-TE(GNE)_S6P11</v>
      </c>
      <c r="AN2321" s="55" t="str">
        <f t="shared" si="627"/>
        <v>10.121.16.69_Valsad_S5P11</v>
      </c>
      <c r="AO2321" s="72" t="e">
        <f t="shared" ca="1" si="628"/>
        <v>#VALUE!</v>
      </c>
      <c r="AP2321" s="7" t="str">
        <f>IFERROR(VLOOKUP(Z2321,'PASTE-DL-ALARMS'!$Q$10:$Z$2800,8,FALSE),"")</f>
        <v/>
      </c>
    </row>
    <row r="2322" spans="1:42" x14ac:dyDescent="0.25">
      <c r="A2322" s="20"/>
      <c r="B2322" s="20"/>
      <c r="C2322" s="20" t="str">
        <f>IF(D2322="Critical",MAX($C$8:C2321)+1,"")</f>
        <v/>
      </c>
      <c r="D2322" s="20" t="str">
        <f t="shared" si="612"/>
        <v>-</v>
      </c>
      <c r="E2322" s="20" t="str">
        <f>VLOOKUP('PASTE-DOWN-DL'!F2322,'SSA-CODE'!$D$4:$E$56,2,FALSE)</f>
        <v>AMR</v>
      </c>
      <c r="F2322" s="48" t="str">
        <f t="shared" si="613"/>
        <v>SSA AMR</v>
      </c>
      <c r="G2322" s="48" t="str">
        <f t="shared" si="614"/>
        <v xml:space="preserve">	SSA AMR</v>
      </c>
      <c r="H2322" s="20">
        <v>2313</v>
      </c>
      <c r="I2322" t="s">
        <v>19185</v>
      </c>
      <c r="J2322" t="s">
        <v>6260</v>
      </c>
      <c r="K2322" t="s">
        <v>6275</v>
      </c>
      <c r="L2322" t="s">
        <v>6262</v>
      </c>
      <c r="M2322" t="s">
        <v>6263</v>
      </c>
      <c r="N2322" t="s">
        <v>19186</v>
      </c>
      <c r="O2322" t="s">
        <v>19187</v>
      </c>
      <c r="P2322" t="s">
        <v>6266</v>
      </c>
      <c r="Q2322" t="s">
        <v>6546</v>
      </c>
      <c r="R2322" t="s">
        <v>6279</v>
      </c>
      <c r="S2322" t="s">
        <v>19188</v>
      </c>
      <c r="T2322" t="s">
        <v>6321</v>
      </c>
      <c r="U2322" t="s">
        <v>19048</v>
      </c>
      <c r="V2322" t="s">
        <v>6271</v>
      </c>
      <c r="W2322" t="s">
        <v>19189</v>
      </c>
      <c r="X2322" t="s">
        <v>19190</v>
      </c>
      <c r="Y2322" t="s">
        <v>6269</v>
      </c>
      <c r="Z2322" s="48" t="str">
        <f t="shared" si="615"/>
        <v>SSA AMR-10.121.96.56-Amreli-GNE B1_4/4-10.121.96.49-BSNL-QTR A1_2/5</v>
      </c>
      <c r="AA2322" s="48">
        <f t="shared" si="616"/>
        <v>14</v>
      </c>
      <c r="AB2322" s="48">
        <f t="shared" si="617"/>
        <v>25</v>
      </c>
      <c r="AC2322" s="48">
        <f t="shared" si="618"/>
        <v>14</v>
      </c>
      <c r="AD2322" s="48">
        <f t="shared" si="619"/>
        <v>23</v>
      </c>
      <c r="AE2322" s="48" t="str">
        <f t="shared" si="620"/>
        <v>10.121.96.56</v>
      </c>
      <c r="AF2322" s="42" t="str">
        <f t="shared" si="621"/>
        <v>10.121.96.49</v>
      </c>
      <c r="AG2322" s="7" t="str">
        <f t="shared" si="622"/>
        <v>Amreli GNE</v>
      </c>
      <c r="AH2322" s="7" t="str">
        <f t="shared" si="623"/>
        <v>BSNL QTR</v>
      </c>
      <c r="AI2322" s="7" t="str">
        <f t="shared" si="624"/>
        <v>S4P4</v>
      </c>
      <c r="AJ2322" s="7" t="str">
        <f t="shared" si="625"/>
        <v>S2P5</v>
      </c>
      <c r="AK2322" s="7" t="str">
        <f>IFERROR(VLOOKUP(Z2322,'PASTE-DL-ALARMS'!$Q$10:$W$2200,7,FALSE),"")</f>
        <v/>
      </c>
      <c r="AL2322" s="55" t="str">
        <f>IFERROR(VLOOKUP(Z2322,'PASTE-DL-ALARMS'!$Q$10:$W$2200,3,FALSE),"")</f>
        <v/>
      </c>
      <c r="AM2322" s="7" t="str">
        <f t="shared" si="626"/>
        <v>10.121.96.56_Amreli GNE_S4P4</v>
      </c>
      <c r="AN2322" s="55" t="str">
        <f t="shared" si="627"/>
        <v>10.121.96.49_BSNL QTR_S2P5</v>
      </c>
      <c r="AO2322" s="72" t="e">
        <f t="shared" ca="1" si="628"/>
        <v>#VALUE!</v>
      </c>
      <c r="AP2322" s="7" t="str">
        <f>IFERROR(VLOOKUP(Z2322,'PASTE-DL-ALARMS'!$Q$10:$Z$2800,8,FALSE),"")</f>
        <v/>
      </c>
    </row>
    <row r="2323" spans="1:42" x14ac:dyDescent="0.25">
      <c r="A2323" s="20"/>
      <c r="B2323" s="20"/>
      <c r="C2323" s="20" t="str">
        <f>IF(D2323="Critical",MAX($C$8:C2322)+1,"")</f>
        <v/>
      </c>
      <c r="D2323" s="20" t="str">
        <f t="shared" si="612"/>
        <v>-</v>
      </c>
      <c r="E2323" s="20" t="str">
        <f>VLOOKUP('PASTE-DOWN-DL'!F2323,'SSA-CODE'!$D$4:$E$56,2,FALSE)</f>
        <v>AHD</v>
      </c>
      <c r="F2323" s="48" t="str">
        <f t="shared" si="613"/>
        <v>SSA AM</v>
      </c>
      <c r="G2323" s="48" t="str">
        <f t="shared" si="614"/>
        <v xml:space="preserve">	SSA AM</v>
      </c>
      <c r="H2323" s="20">
        <v>2314</v>
      </c>
      <c r="I2323" t="s">
        <v>19191</v>
      </c>
      <c r="J2323" t="s">
        <v>6260</v>
      </c>
      <c r="K2323" t="s">
        <v>6261</v>
      </c>
      <c r="L2323" t="s">
        <v>6262</v>
      </c>
      <c r="M2323" t="s">
        <v>6263</v>
      </c>
      <c r="N2323" t="s">
        <v>19192</v>
      </c>
      <c r="O2323" t="s">
        <v>19193</v>
      </c>
      <c r="P2323" t="s">
        <v>6266</v>
      </c>
      <c r="Q2323" t="s">
        <v>6629</v>
      </c>
      <c r="R2323" t="s">
        <v>6876</v>
      </c>
      <c r="S2323" t="s">
        <v>19194</v>
      </c>
      <c r="T2323" t="s">
        <v>6345</v>
      </c>
      <c r="U2323" t="s">
        <v>19194</v>
      </c>
      <c r="V2323" t="s">
        <v>6271</v>
      </c>
      <c r="W2323" t="s">
        <v>19195</v>
      </c>
      <c r="X2323" t="s">
        <v>19196</v>
      </c>
      <c r="Y2323" t="s">
        <v>6269</v>
      </c>
      <c r="Z2323" s="48" t="str">
        <f t="shared" si="615"/>
        <v>SSA AM-10.121.18.253-New Kudasan B2_6/1-10.121.18.131-Gift_City B1_4/1</v>
      </c>
      <c r="AA2323" s="48">
        <f t="shared" si="616"/>
        <v>15</v>
      </c>
      <c r="AB2323" s="48">
        <f t="shared" si="617"/>
        <v>27</v>
      </c>
      <c r="AC2323" s="48">
        <f t="shared" si="618"/>
        <v>15</v>
      </c>
      <c r="AD2323" s="48">
        <f t="shared" si="619"/>
        <v>25</v>
      </c>
      <c r="AE2323" s="48" t="str">
        <f t="shared" si="620"/>
        <v>10.121.18.253</v>
      </c>
      <c r="AF2323" s="42" t="str">
        <f t="shared" si="621"/>
        <v>10.121.18.131</v>
      </c>
      <c r="AG2323" s="7" t="str">
        <f t="shared" si="622"/>
        <v>New Kudasan</v>
      </c>
      <c r="AH2323" s="7" t="str">
        <f t="shared" si="623"/>
        <v>Gift City</v>
      </c>
      <c r="AI2323" s="7" t="str">
        <f t="shared" si="624"/>
        <v>S6P1</v>
      </c>
      <c r="AJ2323" s="7" t="str">
        <f t="shared" si="625"/>
        <v>S4P1</v>
      </c>
      <c r="AK2323" s="7" t="str">
        <f>IFERROR(VLOOKUP(Z2323,'PASTE-DL-ALARMS'!$Q$10:$W$2200,7,FALSE),"")</f>
        <v/>
      </c>
      <c r="AL2323" s="55" t="str">
        <f>IFERROR(VLOOKUP(Z2323,'PASTE-DL-ALARMS'!$Q$10:$W$2200,3,FALSE),"")</f>
        <v/>
      </c>
      <c r="AM2323" s="7" t="str">
        <f t="shared" si="626"/>
        <v>10.121.18.253_New Kudasan_S6P1</v>
      </c>
      <c r="AN2323" s="55" t="str">
        <f t="shared" si="627"/>
        <v>10.121.18.131_Gift City_S4P1</v>
      </c>
      <c r="AO2323" s="72" t="e">
        <f t="shared" ca="1" si="628"/>
        <v>#VALUE!</v>
      </c>
      <c r="AP2323" s="7" t="str">
        <f>IFERROR(VLOOKUP(Z2323,'PASTE-DL-ALARMS'!$Q$10:$Z$2800,8,FALSE),"")</f>
        <v/>
      </c>
    </row>
    <row r="2324" spans="1:42" x14ac:dyDescent="0.25">
      <c r="A2324" s="20"/>
      <c r="B2324" s="20"/>
      <c r="C2324" s="20">
        <f>IF(D2324="Critical",MAX($C$8:C2323)+1,"")</f>
        <v>88</v>
      </c>
      <c r="D2324" s="20" t="str">
        <f t="shared" si="612"/>
        <v>Critical</v>
      </c>
      <c r="E2324" s="20" t="str">
        <f>VLOOKUP('PASTE-DOWN-DL'!F2324,'SSA-CODE'!$D$4:$E$56,2,FALSE)</f>
        <v>SRT</v>
      </c>
      <c r="F2324" s="48" t="str">
        <f t="shared" si="613"/>
        <v>SSA SR</v>
      </c>
      <c r="G2324" s="48" t="str">
        <f t="shared" si="614"/>
        <v xml:space="preserve">	SSA SR</v>
      </c>
      <c r="H2324" s="20">
        <v>2315</v>
      </c>
      <c r="I2324" t="s">
        <v>19197</v>
      </c>
      <c r="J2324" t="s">
        <v>6260</v>
      </c>
      <c r="K2324" t="s">
        <v>6275</v>
      </c>
      <c r="L2324" t="s">
        <v>6262</v>
      </c>
      <c r="M2324" t="s">
        <v>6263</v>
      </c>
      <c r="N2324" t="s">
        <v>19198</v>
      </c>
      <c r="O2324" t="s">
        <v>19199</v>
      </c>
      <c r="P2324" t="s">
        <v>6484</v>
      </c>
      <c r="Q2324" t="s">
        <v>6629</v>
      </c>
      <c r="R2324" t="s">
        <v>6742</v>
      </c>
      <c r="S2324" t="s">
        <v>19200</v>
      </c>
      <c r="T2324" t="s">
        <v>6471</v>
      </c>
      <c r="U2324" t="s">
        <v>19200</v>
      </c>
      <c r="V2324" t="s">
        <v>6271</v>
      </c>
      <c r="W2324" t="s">
        <v>19201</v>
      </c>
      <c r="X2324" t="s">
        <v>19202</v>
      </c>
      <c r="Y2324" t="s">
        <v>6269</v>
      </c>
      <c r="Z2324" s="48" t="str">
        <f t="shared" si="615"/>
        <v>SSA SR-10.121.68.4-Vyara 6/3-10.121.100.44-KAKRAPAR DAM1/6</v>
      </c>
      <c r="AA2324" s="48">
        <f t="shared" si="616"/>
        <v>13</v>
      </c>
      <c r="AB2324" s="48">
        <f t="shared" si="617"/>
        <v>19</v>
      </c>
      <c r="AC2324" s="48">
        <f t="shared" si="618"/>
        <v>15</v>
      </c>
      <c r="AD2324" s="48">
        <f t="shared" si="619"/>
        <v>28</v>
      </c>
      <c r="AE2324" s="48" t="str">
        <f t="shared" si="620"/>
        <v>10.121.68.4</v>
      </c>
      <c r="AF2324" s="42" t="str">
        <f t="shared" si="621"/>
        <v>10.121.100.44</v>
      </c>
      <c r="AG2324" s="7" t="str">
        <f t="shared" si="622"/>
        <v>Vyara</v>
      </c>
      <c r="AH2324" s="7" t="str">
        <f t="shared" si="623"/>
        <v>KAKRAPAR DAM</v>
      </c>
      <c r="AI2324" s="7" t="str">
        <f t="shared" si="624"/>
        <v>S6P3</v>
      </c>
      <c r="AJ2324" s="7" t="str">
        <f t="shared" si="625"/>
        <v>S1P6</v>
      </c>
      <c r="AK2324" s="7" t="str">
        <f>IFERROR(VLOOKUP(Z2324,'PASTE-DL-ALARMS'!$Q$10:$W$2200,7,FALSE),"")</f>
        <v>14-05-2026</v>
      </c>
      <c r="AL2324" s="55" t="str">
        <f>IFERROR(VLOOKUP(Z2324,'PASTE-DL-ALARMS'!$Q$10:$W$2200,3,FALSE),"")</f>
        <v>19:33:24</v>
      </c>
      <c r="AM2324" s="7" t="str">
        <f t="shared" si="626"/>
        <v>10.121.68.4_Vyara_S6P3</v>
      </c>
      <c r="AN2324" s="55" t="str">
        <f t="shared" si="627"/>
        <v>10.121.100.44_KAKRAPAR DAM_S1P6</v>
      </c>
      <c r="AO2324" s="72">
        <f t="shared" ca="1" si="628"/>
        <v>1</v>
      </c>
      <c r="AP2324" s="7" t="str">
        <f>IFERROR(VLOOKUP(Z2324,'PASTE-DL-ALARMS'!$Q$10:$Z$2800,8,FALSE),"")</f>
        <v xml:space="preserve">	2026/05/14,19:33:24</v>
      </c>
    </row>
    <row r="2325" spans="1:42" x14ac:dyDescent="0.25">
      <c r="A2325" s="20"/>
      <c r="B2325" s="20"/>
      <c r="C2325" s="20" t="str">
        <f>IF(D2325="Critical",MAX($C$8:C2324)+1,"")</f>
        <v/>
      </c>
      <c r="D2325" s="20" t="str">
        <f t="shared" si="612"/>
        <v>-</v>
      </c>
      <c r="E2325" s="20" t="str">
        <f>VLOOKUP('PASTE-DOWN-DL'!F2325,'SSA-CODE'!$D$4:$E$56,2,FALSE)</f>
        <v>VAL</v>
      </c>
      <c r="F2325" s="48" t="str">
        <f t="shared" si="613"/>
        <v>SSA VAL</v>
      </c>
      <c r="G2325" s="48" t="str">
        <f t="shared" si="614"/>
        <v xml:space="preserve">	SSA VAL</v>
      </c>
      <c r="H2325" s="20">
        <v>2316</v>
      </c>
      <c r="I2325" t="s">
        <v>19203</v>
      </c>
      <c r="J2325" t="s">
        <v>6260</v>
      </c>
      <c r="K2325" t="s">
        <v>6275</v>
      </c>
      <c r="L2325" t="s">
        <v>6262</v>
      </c>
      <c r="M2325" t="s">
        <v>6263</v>
      </c>
      <c r="N2325" t="s">
        <v>19204</v>
      </c>
      <c r="O2325" t="s">
        <v>19205</v>
      </c>
      <c r="P2325" t="s">
        <v>6266</v>
      </c>
      <c r="Q2325" t="s">
        <v>8895</v>
      </c>
      <c r="R2325" t="s">
        <v>6279</v>
      </c>
      <c r="S2325" t="s">
        <v>19206</v>
      </c>
      <c r="T2325" t="s">
        <v>6371</v>
      </c>
      <c r="U2325" t="s">
        <v>6286</v>
      </c>
      <c r="V2325" t="s">
        <v>6271</v>
      </c>
      <c r="W2325" t="s">
        <v>19207</v>
      </c>
      <c r="X2325" t="s">
        <v>19208</v>
      </c>
      <c r="Y2325" t="s">
        <v>6269</v>
      </c>
      <c r="Z2325" s="48" t="str">
        <f t="shared" si="615"/>
        <v>SSA VAL-10.121.16.99-DAMAN_6/5-TO-10.121.68.66-VAPI_4/5</v>
      </c>
      <c r="AA2325" s="48">
        <f t="shared" si="616"/>
        <v>14</v>
      </c>
      <c r="AB2325" s="48">
        <f t="shared" si="617"/>
        <v>20</v>
      </c>
      <c r="AC2325" s="48">
        <f t="shared" si="618"/>
        <v>14</v>
      </c>
      <c r="AD2325" s="48">
        <f t="shared" si="619"/>
        <v>21</v>
      </c>
      <c r="AE2325" s="48" t="str">
        <f t="shared" si="620"/>
        <v>10.121.16.99</v>
      </c>
      <c r="AF2325" s="42" t="str">
        <f t="shared" si="621"/>
        <v>10.121.68.66</v>
      </c>
      <c r="AG2325" s="7" t="str">
        <f t="shared" si="622"/>
        <v>Daman</v>
      </c>
      <c r="AH2325" s="7" t="str">
        <f t="shared" si="623"/>
        <v>VAPI 2</v>
      </c>
      <c r="AI2325" s="7" t="str">
        <f t="shared" si="624"/>
        <v>S6P5</v>
      </c>
      <c r="AJ2325" s="7" t="str">
        <f t="shared" si="625"/>
        <v>S4P5</v>
      </c>
      <c r="AK2325" s="7" t="str">
        <f>IFERROR(VLOOKUP(Z2325,'PASTE-DL-ALARMS'!$Q$10:$W$2200,7,FALSE),"")</f>
        <v/>
      </c>
      <c r="AL2325" s="55" t="str">
        <f>IFERROR(VLOOKUP(Z2325,'PASTE-DL-ALARMS'!$Q$10:$W$2200,3,FALSE),"")</f>
        <v/>
      </c>
      <c r="AM2325" s="7" t="str">
        <f t="shared" si="626"/>
        <v>10.121.16.99_Daman_S6P5</v>
      </c>
      <c r="AN2325" s="55" t="str">
        <f t="shared" si="627"/>
        <v>10.121.68.66_VAPI 2_S4P5</v>
      </c>
      <c r="AO2325" s="72" t="e">
        <f t="shared" ca="1" si="628"/>
        <v>#VALUE!</v>
      </c>
      <c r="AP2325" s="7" t="str">
        <f>IFERROR(VLOOKUP(Z2325,'PASTE-DL-ALARMS'!$Q$10:$Z$2800,8,FALSE),"")</f>
        <v/>
      </c>
    </row>
    <row r="2326" spans="1:42" x14ac:dyDescent="0.25">
      <c r="A2326" s="20"/>
      <c r="B2326" s="20"/>
      <c r="C2326" s="20" t="str">
        <f>IF(D2326="Critical",MAX($C$8:C2325)+1,"")</f>
        <v/>
      </c>
      <c r="D2326" s="20" t="str">
        <f t="shared" si="612"/>
        <v>-</v>
      </c>
      <c r="E2326" s="20" t="str">
        <f>VLOOKUP('PASTE-DOWN-DL'!F2326,'SSA-CODE'!$D$4:$E$56,2,FALSE)</f>
        <v>AMR</v>
      </c>
      <c r="F2326" s="48" t="str">
        <f t="shared" si="613"/>
        <v>SSA AMR</v>
      </c>
      <c r="G2326" s="48" t="str">
        <f t="shared" si="614"/>
        <v xml:space="preserve">	SSA AMR</v>
      </c>
      <c r="H2326" s="20">
        <v>2317</v>
      </c>
      <c r="I2326" t="s">
        <v>19209</v>
      </c>
      <c r="J2326" t="s">
        <v>6260</v>
      </c>
      <c r="K2326" t="s">
        <v>6261</v>
      </c>
      <c r="L2326" t="s">
        <v>6262</v>
      </c>
      <c r="M2326" t="s">
        <v>6263</v>
      </c>
      <c r="N2326" t="s">
        <v>19210</v>
      </c>
      <c r="O2326" t="s">
        <v>19211</v>
      </c>
      <c r="P2326" t="s">
        <v>6266</v>
      </c>
      <c r="Q2326" t="s">
        <v>6850</v>
      </c>
      <c r="R2326" t="s">
        <v>6851</v>
      </c>
      <c r="S2326" t="s">
        <v>19212</v>
      </c>
      <c r="T2326" t="s">
        <v>6500</v>
      </c>
      <c r="U2326" t="s">
        <v>6814</v>
      </c>
      <c r="V2326" t="s">
        <v>6271</v>
      </c>
      <c r="W2326" t="s">
        <v>19213</v>
      </c>
      <c r="X2326" t="s">
        <v>19214</v>
      </c>
      <c r="Y2326" t="s">
        <v>6269</v>
      </c>
      <c r="Z2326" s="48" t="str">
        <f t="shared" si="615"/>
        <v>SSA AMR-10.121.96.2-Savarkundla B2_3/1-10.121.96.6-Chalala-1 B2_6/1</v>
      </c>
      <c r="AA2326" s="48">
        <f t="shared" si="616"/>
        <v>13</v>
      </c>
      <c r="AB2326" s="48">
        <f t="shared" si="617"/>
        <v>25</v>
      </c>
      <c r="AC2326" s="48">
        <f t="shared" si="618"/>
        <v>13</v>
      </c>
      <c r="AD2326" s="48">
        <f t="shared" si="619"/>
        <v>23</v>
      </c>
      <c r="AE2326" s="48" t="str">
        <f t="shared" si="620"/>
        <v>10.121.96.2</v>
      </c>
      <c r="AF2326" s="42" t="str">
        <f t="shared" si="621"/>
        <v>10.121.96.6</v>
      </c>
      <c r="AG2326" s="7" t="str">
        <f t="shared" si="622"/>
        <v>SAVARKUNDLA</v>
      </c>
      <c r="AH2326" s="7" t="str">
        <f t="shared" si="623"/>
        <v>Chalala 1</v>
      </c>
      <c r="AI2326" s="7" t="str">
        <f t="shared" si="624"/>
        <v>S3P1</v>
      </c>
      <c r="AJ2326" s="7" t="str">
        <f t="shared" si="625"/>
        <v>S6P1</v>
      </c>
      <c r="AK2326" s="7" t="str">
        <f>IFERROR(VLOOKUP(Z2326,'PASTE-DL-ALARMS'!$Q$10:$W$2200,7,FALSE),"")</f>
        <v/>
      </c>
      <c r="AL2326" s="55" t="str">
        <f>IFERROR(VLOOKUP(Z2326,'PASTE-DL-ALARMS'!$Q$10:$W$2200,3,FALSE),"")</f>
        <v/>
      </c>
      <c r="AM2326" s="7" t="str">
        <f t="shared" si="626"/>
        <v>10.121.96.2_SAVARKUNDLA_S3P1</v>
      </c>
      <c r="AN2326" s="55" t="str">
        <f t="shared" si="627"/>
        <v>10.121.96.6_Chalala 1_S6P1</v>
      </c>
      <c r="AO2326" s="72" t="e">
        <f t="shared" ca="1" si="628"/>
        <v>#VALUE!</v>
      </c>
      <c r="AP2326" s="7" t="str">
        <f>IFERROR(VLOOKUP(Z2326,'PASTE-DL-ALARMS'!$Q$10:$Z$2800,8,FALSE),"")</f>
        <v/>
      </c>
    </row>
    <row r="2327" spans="1:42" x14ac:dyDescent="0.25">
      <c r="A2327" s="20"/>
      <c r="B2327" s="20"/>
      <c r="C2327" s="20" t="str">
        <f>IF(D2327="Critical",MAX($C$8:C2326)+1,"")</f>
        <v/>
      </c>
      <c r="D2327" s="20" t="str">
        <f t="shared" si="612"/>
        <v>-</v>
      </c>
      <c r="E2327" s="20" t="str">
        <f>VLOOKUP('PASTE-DOWN-DL'!F2327,'SSA-CODE'!$D$4:$E$56,2,FALSE)</f>
        <v>WTR AM</v>
      </c>
      <c r="F2327" s="48" t="str">
        <f t="shared" si="613"/>
        <v>WTR AM</v>
      </c>
      <c r="G2327" s="48" t="str">
        <f t="shared" si="614"/>
        <v xml:space="preserve">	WTR AM</v>
      </c>
      <c r="H2327" s="20">
        <v>2318</v>
      </c>
      <c r="I2327" t="s">
        <v>19215</v>
      </c>
      <c r="J2327" t="s">
        <v>6260</v>
      </c>
      <c r="K2327" t="s">
        <v>6275</v>
      </c>
      <c r="L2327" t="s">
        <v>6262</v>
      </c>
      <c r="M2327" t="s">
        <v>6263</v>
      </c>
      <c r="N2327" t="s">
        <v>19216</v>
      </c>
      <c r="O2327" t="s">
        <v>19217</v>
      </c>
      <c r="P2327" t="s">
        <v>6266</v>
      </c>
      <c r="Q2327" t="s">
        <v>6706</v>
      </c>
      <c r="R2327" t="s">
        <v>6279</v>
      </c>
      <c r="S2327" t="s">
        <v>10887</v>
      </c>
      <c r="T2327" t="s">
        <v>6353</v>
      </c>
      <c r="U2327" t="s">
        <v>10887</v>
      </c>
      <c r="V2327" t="s">
        <v>6271</v>
      </c>
      <c r="W2327" t="s">
        <v>19218</v>
      </c>
      <c r="X2327" t="s">
        <v>19219</v>
      </c>
      <c r="Y2327" t="s">
        <v>6269</v>
      </c>
      <c r="Z2327" s="48" t="str">
        <f t="shared" si="615"/>
        <v>WTR AM-10.121.15.134-AM-BHADRA B2_5/6-10.121.16.138-BHADRA-2 B2_5/6</v>
      </c>
      <c r="AA2327" s="48">
        <f t="shared" si="616"/>
        <v>15</v>
      </c>
      <c r="AB2327" s="48">
        <f t="shared" si="617"/>
        <v>25</v>
      </c>
      <c r="AC2327" s="48">
        <f t="shared" si="618"/>
        <v>15</v>
      </c>
      <c r="AD2327" s="48">
        <f t="shared" si="619"/>
        <v>24</v>
      </c>
      <c r="AE2327" s="48" t="str">
        <f t="shared" si="620"/>
        <v>10.121.15.134</v>
      </c>
      <c r="AF2327" s="42" t="str">
        <f t="shared" si="621"/>
        <v>10.121.16.138</v>
      </c>
      <c r="AG2327" s="7" t="str">
        <f t="shared" si="622"/>
        <v>AM-BHADRA</v>
      </c>
      <c r="AH2327" s="7" t="str">
        <f t="shared" si="623"/>
        <v>BHADRA 2</v>
      </c>
      <c r="AI2327" s="7" t="str">
        <f t="shared" si="624"/>
        <v>S5P6</v>
      </c>
      <c r="AJ2327" s="7" t="str">
        <f t="shared" si="625"/>
        <v>S5P6</v>
      </c>
      <c r="AK2327" s="7" t="str">
        <f>IFERROR(VLOOKUP(Z2327,'PASTE-DL-ALARMS'!$Q$10:$W$2200,7,FALSE),"")</f>
        <v/>
      </c>
      <c r="AL2327" s="55" t="str">
        <f>IFERROR(VLOOKUP(Z2327,'PASTE-DL-ALARMS'!$Q$10:$W$2200,3,FALSE),"")</f>
        <v/>
      </c>
      <c r="AM2327" s="7" t="str">
        <f t="shared" si="626"/>
        <v>10.121.15.134_AM-BHADRA_S5P6</v>
      </c>
      <c r="AN2327" s="55" t="str">
        <f t="shared" si="627"/>
        <v>10.121.16.138_BHADRA 2_S5P6</v>
      </c>
      <c r="AO2327" s="72" t="e">
        <f t="shared" ca="1" si="628"/>
        <v>#VALUE!</v>
      </c>
      <c r="AP2327" s="7" t="str">
        <f>IFERROR(VLOOKUP(Z2327,'PASTE-DL-ALARMS'!$Q$10:$Z$2800,8,FALSE),"")</f>
        <v/>
      </c>
    </row>
    <row r="2328" spans="1:42" x14ac:dyDescent="0.25">
      <c r="A2328" s="20"/>
      <c r="B2328" s="20"/>
      <c r="C2328" s="20" t="str">
        <f>IF(D2328="Critical",MAX($C$8:C2327)+1,"")</f>
        <v/>
      </c>
      <c r="D2328" s="20" t="str">
        <f t="shared" si="612"/>
        <v>-</v>
      </c>
      <c r="E2328" s="20" t="str">
        <f>VLOOKUP('PASTE-DOWN-DL'!F2328,'SSA-CODE'!$D$4:$E$56,2,FALSE)</f>
        <v>MSN</v>
      </c>
      <c r="F2328" s="48" t="str">
        <f t="shared" si="613"/>
        <v>SSA MEH</v>
      </c>
      <c r="G2328" s="48" t="str">
        <f t="shared" si="614"/>
        <v xml:space="preserve">	SSA MEH</v>
      </c>
      <c r="H2328" s="20">
        <v>2319</v>
      </c>
      <c r="I2328" t="s">
        <v>19220</v>
      </c>
      <c r="J2328" t="s">
        <v>6260</v>
      </c>
      <c r="K2328" t="s">
        <v>6275</v>
      </c>
      <c r="L2328" t="s">
        <v>6262</v>
      </c>
      <c r="M2328" t="s">
        <v>6263</v>
      </c>
      <c r="N2328" t="s">
        <v>19221</v>
      </c>
      <c r="O2328" t="s">
        <v>19222</v>
      </c>
      <c r="P2328" t="s">
        <v>6266</v>
      </c>
      <c r="Q2328" t="s">
        <v>6278</v>
      </c>
      <c r="R2328" t="s">
        <v>6279</v>
      </c>
      <c r="S2328" t="s">
        <v>19223</v>
      </c>
      <c r="T2328" t="s">
        <v>6568</v>
      </c>
      <c r="U2328" t="s">
        <v>6989</v>
      </c>
      <c r="V2328" t="s">
        <v>6271</v>
      </c>
      <c r="W2328" t="s">
        <v>19224</v>
      </c>
      <c r="X2328" t="s">
        <v>19225</v>
      </c>
      <c r="Y2328" t="s">
        <v>6269</v>
      </c>
      <c r="Z2328" s="48" t="str">
        <f t="shared" si="615"/>
        <v>SSA MEH-10.121.98.11-Shankheswar B1 B1_4/2-10.121.25.109-Motichandur A1_2/5</v>
      </c>
      <c r="AA2328" s="48">
        <f t="shared" si="616"/>
        <v>15</v>
      </c>
      <c r="AB2328" s="48">
        <f t="shared" si="617"/>
        <v>27</v>
      </c>
      <c r="AC2328" s="48">
        <f t="shared" si="618"/>
        <v>14</v>
      </c>
      <c r="AD2328" s="48">
        <f t="shared" si="619"/>
        <v>29</v>
      </c>
      <c r="AE2328" s="48" t="str">
        <f t="shared" si="620"/>
        <v>10.121.25.109</v>
      </c>
      <c r="AF2328" s="42" t="str">
        <f t="shared" si="621"/>
        <v>10.121.98.11</v>
      </c>
      <c r="AG2328" s="7" t="str">
        <f t="shared" si="622"/>
        <v>MOTICHANDUR</v>
      </c>
      <c r="AH2328" s="7" t="str">
        <f t="shared" si="623"/>
        <v>SHANKHESWAR B1</v>
      </c>
      <c r="AI2328" s="7" t="str">
        <f t="shared" si="624"/>
        <v>S2P5</v>
      </c>
      <c r="AJ2328" s="7" t="str">
        <f t="shared" si="625"/>
        <v>S4P2</v>
      </c>
      <c r="AK2328" s="7" t="str">
        <f>IFERROR(VLOOKUP(Z2328,'PASTE-DL-ALARMS'!$Q$10:$W$2200,7,FALSE),"")</f>
        <v/>
      </c>
      <c r="AL2328" s="55" t="str">
        <f>IFERROR(VLOOKUP(Z2328,'PASTE-DL-ALARMS'!$Q$10:$W$2200,3,FALSE),"")</f>
        <v/>
      </c>
      <c r="AM2328" s="7" t="str">
        <f t="shared" si="626"/>
        <v>10.121.25.109_MOTICHANDUR_S2P5</v>
      </c>
      <c r="AN2328" s="55" t="str">
        <f t="shared" si="627"/>
        <v>10.121.98.11_SHANKHESWAR B1_S4P2</v>
      </c>
      <c r="AO2328" s="72" t="e">
        <f t="shared" ca="1" si="628"/>
        <v>#VALUE!</v>
      </c>
      <c r="AP2328" s="7" t="str">
        <f>IFERROR(VLOOKUP(Z2328,'PASTE-DL-ALARMS'!$Q$10:$Z$2800,8,FALSE),"")</f>
        <v/>
      </c>
    </row>
    <row r="2329" spans="1:42" x14ac:dyDescent="0.25">
      <c r="A2329" s="20"/>
      <c r="B2329" s="20"/>
      <c r="C2329" s="20" t="str">
        <f>IF(D2329="Critical",MAX($C$8:C2328)+1,"")</f>
        <v/>
      </c>
      <c r="D2329" s="20" t="str">
        <f t="shared" si="612"/>
        <v>-</v>
      </c>
      <c r="E2329" s="20" t="str">
        <f>VLOOKUP('PASTE-DOWN-DL'!F2329,'SSA-CODE'!$D$4:$E$56,2,FALSE)</f>
        <v>VAL</v>
      </c>
      <c r="F2329" s="48" t="str">
        <f t="shared" si="613"/>
        <v>SSA VAL</v>
      </c>
      <c r="G2329" s="48" t="str">
        <f t="shared" si="614"/>
        <v xml:space="preserve">	SSA VAL</v>
      </c>
      <c r="H2329" s="20">
        <v>2320</v>
      </c>
      <c r="I2329" t="s">
        <v>19226</v>
      </c>
      <c r="J2329" t="s">
        <v>6260</v>
      </c>
      <c r="K2329" t="s">
        <v>6275</v>
      </c>
      <c r="L2329" t="s">
        <v>6262</v>
      </c>
      <c r="M2329" t="s">
        <v>6263</v>
      </c>
      <c r="N2329" t="s">
        <v>19227</v>
      </c>
      <c r="O2329" t="s">
        <v>19228</v>
      </c>
      <c r="P2329" t="s">
        <v>6266</v>
      </c>
      <c r="Q2329" t="s">
        <v>6903</v>
      </c>
      <c r="R2329" t="s">
        <v>6279</v>
      </c>
      <c r="S2329" t="s">
        <v>19229</v>
      </c>
      <c r="T2329" t="s">
        <v>6500</v>
      </c>
      <c r="U2329" t="s">
        <v>6931</v>
      </c>
      <c r="V2329" t="s">
        <v>6271</v>
      </c>
      <c r="W2329" t="s">
        <v>19230</v>
      </c>
      <c r="X2329" t="s">
        <v>19231</v>
      </c>
      <c r="Y2329" t="s">
        <v>6269</v>
      </c>
      <c r="Z2329" s="48" t="str">
        <f t="shared" si="615"/>
        <v>SSA VAL-10.121.16.67-NAVASARI_5/3-10.121.24.175-MATWAD-1_2/5</v>
      </c>
      <c r="AA2329" s="48">
        <f t="shared" si="616"/>
        <v>14</v>
      </c>
      <c r="AB2329" s="48">
        <f t="shared" si="617"/>
        <v>23</v>
      </c>
      <c r="AC2329" s="48">
        <f t="shared" si="618"/>
        <v>15</v>
      </c>
      <c r="AD2329" s="48">
        <f t="shared" si="619"/>
        <v>24</v>
      </c>
      <c r="AE2329" s="48" t="str">
        <f t="shared" si="620"/>
        <v>10.121.16.67</v>
      </c>
      <c r="AF2329" s="42" t="str">
        <f t="shared" si="621"/>
        <v>10.121.16.119</v>
      </c>
      <c r="AG2329" s="7" t="str">
        <f t="shared" si="622"/>
        <v>NAVASARI</v>
      </c>
      <c r="AH2329" s="7" t="str">
        <f t="shared" si="623"/>
        <v>MATWAD-1</v>
      </c>
      <c r="AI2329" s="7" t="str">
        <f t="shared" si="624"/>
        <v>S5P3</v>
      </c>
      <c r="AJ2329" s="7" t="str">
        <f t="shared" si="625"/>
        <v>S2P5</v>
      </c>
      <c r="AK2329" s="7" t="str">
        <f>IFERROR(VLOOKUP(Z2329,'PASTE-DL-ALARMS'!$Q$10:$W$2200,7,FALSE),"")</f>
        <v/>
      </c>
      <c r="AL2329" s="55" t="str">
        <f>IFERROR(VLOOKUP(Z2329,'PASTE-DL-ALARMS'!$Q$10:$W$2200,3,FALSE),"")</f>
        <v/>
      </c>
      <c r="AM2329" s="7" t="str">
        <f t="shared" si="626"/>
        <v>10.121.16.67_NAVASARI_S5P3</v>
      </c>
      <c r="AN2329" s="55" t="str">
        <f t="shared" si="627"/>
        <v>10.121.16.119_MATWAD-1_S2P5</v>
      </c>
      <c r="AO2329" s="72" t="e">
        <f t="shared" ca="1" si="628"/>
        <v>#VALUE!</v>
      </c>
      <c r="AP2329" s="7" t="str">
        <f>IFERROR(VLOOKUP(Z2329,'PASTE-DL-ALARMS'!$Q$10:$Z$2800,8,FALSE),"")</f>
        <v/>
      </c>
    </row>
    <row r="2330" spans="1:42" x14ac:dyDescent="0.25">
      <c r="A2330" s="20"/>
      <c r="B2330" s="20"/>
      <c r="C2330" s="20" t="str">
        <f>IF(D2330="Critical",MAX($C$8:C2329)+1,"")</f>
        <v/>
      </c>
      <c r="D2330" s="20" t="str">
        <f t="shared" si="612"/>
        <v>-</v>
      </c>
      <c r="E2330" s="20" t="str">
        <f>VLOOKUP('PASTE-DOWN-DL'!F2330,'SSA-CODE'!$D$4:$E$56,2,FALSE)</f>
        <v>WTR RJ</v>
      </c>
      <c r="F2330" s="48" t="str">
        <f t="shared" si="613"/>
        <v>WTR RJ</v>
      </c>
      <c r="G2330" s="48" t="str">
        <f t="shared" si="614"/>
        <v xml:space="preserve">	WTR RJ</v>
      </c>
      <c r="H2330" s="20">
        <v>2321</v>
      </c>
      <c r="I2330" t="s">
        <v>19232</v>
      </c>
      <c r="J2330" t="s">
        <v>6260</v>
      </c>
      <c r="K2330" t="s">
        <v>6261</v>
      </c>
      <c r="L2330" t="s">
        <v>6262</v>
      </c>
      <c r="M2330" t="s">
        <v>6263</v>
      </c>
      <c r="N2330" t="s">
        <v>19233</v>
      </c>
      <c r="O2330" t="s">
        <v>19234</v>
      </c>
      <c r="P2330" t="s">
        <v>6266</v>
      </c>
      <c r="Q2330" t="s">
        <v>6267</v>
      </c>
      <c r="R2330" t="s">
        <v>7559</v>
      </c>
      <c r="S2330" t="s">
        <v>6269</v>
      </c>
      <c r="T2330" t="s">
        <v>6270</v>
      </c>
      <c r="U2330" t="s">
        <v>6269</v>
      </c>
      <c r="V2330" t="s">
        <v>6271</v>
      </c>
      <c r="W2330" t="s">
        <v>19235</v>
      </c>
      <c r="X2330" t="s">
        <v>19236</v>
      </c>
      <c r="Y2330" t="s">
        <v>6269</v>
      </c>
      <c r="Z2330" s="48" t="str">
        <f t="shared" si="615"/>
        <v>WTR RJ-10.121.68.195-Khambaliya_3/1-10.121.68.194-Khavdi_4/1</v>
      </c>
      <c r="AA2330" s="48">
        <f t="shared" si="616"/>
        <v>15</v>
      </c>
      <c r="AB2330" s="48">
        <f t="shared" si="617"/>
        <v>26</v>
      </c>
      <c r="AC2330" s="48">
        <f t="shared" si="618"/>
        <v>15</v>
      </c>
      <c r="AD2330" s="48">
        <f t="shared" si="619"/>
        <v>22</v>
      </c>
      <c r="AE2330" s="48" t="str">
        <f t="shared" si="620"/>
        <v>10.121.68.195</v>
      </c>
      <c r="AF2330" s="42" t="str">
        <f t="shared" si="621"/>
        <v>10.121.68.194</v>
      </c>
      <c r="AG2330" s="7" t="str">
        <f t="shared" si="622"/>
        <v>KHAMBALIYA</v>
      </c>
      <c r="AH2330" s="7" t="str">
        <f t="shared" si="623"/>
        <v>KHAVDI</v>
      </c>
      <c r="AI2330" s="7" t="str">
        <f t="shared" si="624"/>
        <v>S3P1</v>
      </c>
      <c r="AJ2330" s="7" t="str">
        <f t="shared" si="625"/>
        <v>S4P1</v>
      </c>
      <c r="AK2330" s="7" t="str">
        <f>IFERROR(VLOOKUP(Z2330,'PASTE-DL-ALARMS'!$Q$10:$W$2200,7,FALSE),"")</f>
        <v/>
      </c>
      <c r="AL2330" s="55" t="str">
        <f>IFERROR(VLOOKUP(Z2330,'PASTE-DL-ALARMS'!$Q$10:$W$2200,3,FALSE),"")</f>
        <v/>
      </c>
      <c r="AM2330" s="7" t="str">
        <f t="shared" si="626"/>
        <v>10.121.68.195_KHAMBALIYA_S3P1</v>
      </c>
      <c r="AN2330" s="55" t="str">
        <f t="shared" si="627"/>
        <v>10.121.68.194_KHAVDI_S4P1</v>
      </c>
      <c r="AO2330" s="72" t="e">
        <f t="shared" ca="1" si="628"/>
        <v>#VALUE!</v>
      </c>
      <c r="AP2330" s="7" t="str">
        <f>IFERROR(VLOOKUP(Z2330,'PASTE-DL-ALARMS'!$Q$10:$Z$2800,8,FALSE),"")</f>
        <v/>
      </c>
    </row>
    <row r="2331" spans="1:42" x14ac:dyDescent="0.25">
      <c r="A2331" s="20"/>
      <c r="B2331" s="20"/>
      <c r="C2331" s="20" t="str">
        <f>IF(D2331="Critical",MAX($C$8:C2330)+1,"")</f>
        <v/>
      </c>
      <c r="D2331" s="20" t="str">
        <f t="shared" si="612"/>
        <v>-</v>
      </c>
      <c r="E2331" s="20" t="str">
        <f>VLOOKUP('PASTE-DOWN-DL'!F2331,'SSA-CODE'!$D$4:$E$56,2,FALSE)</f>
        <v>AHD</v>
      </c>
      <c r="F2331" s="48" t="str">
        <f t="shared" si="613"/>
        <v>SSA AM</v>
      </c>
      <c r="G2331" s="48" t="str">
        <f t="shared" si="614"/>
        <v xml:space="preserve">	SSA AM</v>
      </c>
      <c r="H2331" s="20">
        <v>2322</v>
      </c>
      <c r="I2331" t="s">
        <v>19237</v>
      </c>
      <c r="J2331" t="s">
        <v>6260</v>
      </c>
      <c r="K2331" t="s">
        <v>6261</v>
      </c>
      <c r="L2331" t="s">
        <v>6262</v>
      </c>
      <c r="M2331" t="s">
        <v>6263</v>
      </c>
      <c r="N2331" t="s">
        <v>19238</v>
      </c>
      <c r="O2331" t="s">
        <v>19239</v>
      </c>
      <c r="P2331" t="s">
        <v>6266</v>
      </c>
      <c r="Q2331" t="s">
        <v>6378</v>
      </c>
      <c r="R2331" t="s">
        <v>6850</v>
      </c>
      <c r="S2331" t="s">
        <v>6269</v>
      </c>
      <c r="T2331" t="s">
        <v>6270</v>
      </c>
      <c r="U2331" t="s">
        <v>6269</v>
      </c>
      <c r="V2331" t="s">
        <v>6271</v>
      </c>
      <c r="W2331" t="s">
        <v>19240</v>
      </c>
      <c r="X2331" t="s">
        <v>19241</v>
      </c>
      <c r="Y2331" t="s">
        <v>6269</v>
      </c>
      <c r="Z2331" s="48" t="str">
        <f t="shared" si="615"/>
        <v>SSA AM-10.121.18.251-TN725B_INFO CITY_S4P1-10.121.18.252-TN725B_ADALAJ_S3P1</v>
      </c>
      <c r="AA2331" s="48">
        <f t="shared" si="616"/>
        <v>15</v>
      </c>
      <c r="AB2331" s="48">
        <f t="shared" si="617"/>
        <v>25</v>
      </c>
      <c r="AC2331" s="48">
        <f t="shared" si="618"/>
        <v>15</v>
      </c>
      <c r="AD2331" s="48">
        <f t="shared" si="619"/>
        <v>22</v>
      </c>
      <c r="AE2331" s="48" t="str">
        <f t="shared" si="620"/>
        <v>10.121.18.251</v>
      </c>
      <c r="AF2331" s="42" t="str">
        <f t="shared" si="621"/>
        <v>10.121.18.252</v>
      </c>
      <c r="AG2331" s="7" t="str">
        <f t="shared" si="622"/>
        <v>INFO CITY</v>
      </c>
      <c r="AH2331" s="7" t="str">
        <f t="shared" si="623"/>
        <v>ADALAJ</v>
      </c>
      <c r="AI2331" s="7" t="str">
        <f t="shared" si="624"/>
        <v>S4P1</v>
      </c>
      <c r="AJ2331" s="7" t="str">
        <f t="shared" si="625"/>
        <v>S3P1</v>
      </c>
      <c r="AK2331" s="7" t="str">
        <f>IFERROR(VLOOKUP(Z2331,'PASTE-DL-ALARMS'!$Q$10:$W$2200,7,FALSE),"")</f>
        <v/>
      </c>
      <c r="AL2331" s="55" t="str">
        <f>IFERROR(VLOOKUP(Z2331,'PASTE-DL-ALARMS'!$Q$10:$W$2200,3,FALSE),"")</f>
        <v/>
      </c>
      <c r="AM2331" s="7" t="str">
        <f t="shared" si="626"/>
        <v>10.121.18.251_INFO CITY_S4P1</v>
      </c>
      <c r="AN2331" s="55" t="str">
        <f t="shared" si="627"/>
        <v>10.121.18.252_ADALAJ_S3P1</v>
      </c>
      <c r="AO2331" s="72" t="e">
        <f t="shared" ca="1" si="628"/>
        <v>#VALUE!</v>
      </c>
      <c r="AP2331" s="7" t="str">
        <f>IFERROR(VLOOKUP(Z2331,'PASTE-DL-ALARMS'!$Q$10:$Z$2800,8,FALSE),"")</f>
        <v/>
      </c>
    </row>
    <row r="2332" spans="1:42" x14ac:dyDescent="0.25">
      <c r="A2332" s="20"/>
      <c r="B2332" s="20"/>
      <c r="C2332" s="20" t="str">
        <f>IF(D2332="Critical",MAX($C$8:C2331)+1,"")</f>
        <v/>
      </c>
      <c r="D2332" s="20" t="str">
        <f t="shared" si="612"/>
        <v>-</v>
      </c>
      <c r="E2332" s="20" t="str">
        <f>VLOOKUP('PASTE-DOWN-DL'!F2332,'SSA-CODE'!$D$4:$E$56,2,FALSE)</f>
        <v>JMN</v>
      </c>
      <c r="F2332" s="48" t="str">
        <f t="shared" si="613"/>
        <v>SSA JMN</v>
      </c>
      <c r="G2332" s="48" t="str">
        <f t="shared" si="614"/>
        <v xml:space="preserve">	SSA JMN</v>
      </c>
      <c r="H2332" s="20">
        <v>2323</v>
      </c>
      <c r="I2332" t="s">
        <v>19242</v>
      </c>
      <c r="J2332" t="s">
        <v>6260</v>
      </c>
      <c r="K2332" t="s">
        <v>6275</v>
      </c>
      <c r="L2332" t="s">
        <v>6262</v>
      </c>
      <c r="M2332" t="s">
        <v>6263</v>
      </c>
      <c r="N2332" t="s">
        <v>19243</v>
      </c>
      <c r="O2332" t="s">
        <v>19244</v>
      </c>
      <c r="P2332" t="s">
        <v>6266</v>
      </c>
      <c r="Q2332" t="s">
        <v>6629</v>
      </c>
      <c r="R2332" t="s">
        <v>6630</v>
      </c>
      <c r="S2332" t="s">
        <v>6269</v>
      </c>
      <c r="T2332" t="s">
        <v>6394</v>
      </c>
      <c r="U2332" t="s">
        <v>6269</v>
      </c>
      <c r="V2332" t="s">
        <v>6271</v>
      </c>
      <c r="W2332" t="s">
        <v>19245</v>
      </c>
      <c r="X2332" t="s">
        <v>19246</v>
      </c>
      <c r="Y2332" t="s">
        <v>6269</v>
      </c>
      <c r="Z2332" s="48" t="str">
        <f t="shared" si="615"/>
        <v>SSA JMN-10.121.20.6-Dared_4/2-10.121.20.60-Dadiya_Ex_1/5</v>
      </c>
      <c r="AA2332" s="48">
        <f t="shared" si="616"/>
        <v>13</v>
      </c>
      <c r="AB2332" s="48">
        <f t="shared" si="617"/>
        <v>19</v>
      </c>
      <c r="AC2332" s="48">
        <f t="shared" si="618"/>
        <v>14</v>
      </c>
      <c r="AD2332" s="48">
        <f t="shared" si="619"/>
        <v>24</v>
      </c>
      <c r="AE2332" s="48" t="str">
        <f t="shared" si="620"/>
        <v>10.121.20.6</v>
      </c>
      <c r="AF2332" s="42" t="str">
        <f t="shared" si="621"/>
        <v>10.121.20.60</v>
      </c>
      <c r="AG2332" s="7" t="str">
        <f t="shared" si="622"/>
        <v>Dared</v>
      </c>
      <c r="AH2332" s="7" t="str">
        <f t="shared" si="623"/>
        <v>Dadiya EX</v>
      </c>
      <c r="AI2332" s="7" t="str">
        <f t="shared" si="624"/>
        <v>S4P2</v>
      </c>
      <c r="AJ2332" s="7" t="str">
        <f t="shared" si="625"/>
        <v>S1P5</v>
      </c>
      <c r="AK2332" s="7" t="str">
        <f>IFERROR(VLOOKUP(Z2332,'PASTE-DL-ALARMS'!$Q$10:$W$2200,7,FALSE),"")</f>
        <v/>
      </c>
      <c r="AL2332" s="55" t="str">
        <f>IFERROR(VLOOKUP(Z2332,'PASTE-DL-ALARMS'!$Q$10:$W$2200,3,FALSE),"")</f>
        <v/>
      </c>
      <c r="AM2332" s="7" t="str">
        <f t="shared" si="626"/>
        <v>10.121.20.6_Dared_S4P2</v>
      </c>
      <c r="AN2332" s="55" t="str">
        <f t="shared" si="627"/>
        <v>10.121.20.60_Dadiya EX_S1P5</v>
      </c>
      <c r="AO2332" s="72" t="e">
        <f t="shared" ca="1" si="628"/>
        <v>#VALUE!</v>
      </c>
      <c r="AP2332" s="7" t="str">
        <f>IFERROR(VLOOKUP(Z2332,'PASTE-DL-ALARMS'!$Q$10:$Z$2800,8,FALSE),"")</f>
        <v/>
      </c>
    </row>
    <row r="2333" spans="1:42" x14ac:dyDescent="0.25">
      <c r="A2333" s="20"/>
      <c r="B2333" s="20"/>
      <c r="C2333" s="20" t="str">
        <f>IF(D2333="Critical",MAX($C$8:C2332)+1,"")</f>
        <v/>
      </c>
      <c r="D2333" s="20" t="str">
        <f t="shared" si="612"/>
        <v>-</v>
      </c>
      <c r="E2333" s="20" t="str">
        <f>VLOOKUP('PASTE-DOWN-DL'!F2333,'SSA-CODE'!$D$4:$E$56,2,FALSE)</f>
        <v>AHD</v>
      </c>
      <c r="F2333" s="48" t="str">
        <f t="shared" si="613"/>
        <v>SSA AM</v>
      </c>
      <c r="G2333" s="48" t="str">
        <f t="shared" si="614"/>
        <v xml:space="preserve">	SSA AM</v>
      </c>
      <c r="H2333" s="20">
        <v>2324</v>
      </c>
      <c r="I2333" t="s">
        <v>19247</v>
      </c>
      <c r="J2333" t="s">
        <v>6466</v>
      </c>
      <c r="K2333" t="s">
        <v>6275</v>
      </c>
      <c r="L2333" t="s">
        <v>6262</v>
      </c>
      <c r="M2333" t="s">
        <v>6263</v>
      </c>
      <c r="N2333" t="s">
        <v>19248</v>
      </c>
      <c r="O2333" t="s">
        <v>19249</v>
      </c>
      <c r="P2333" t="s">
        <v>6266</v>
      </c>
      <c r="Q2333" t="s">
        <v>6776</v>
      </c>
      <c r="R2333" t="s">
        <v>6279</v>
      </c>
      <c r="S2333" t="s">
        <v>19250</v>
      </c>
      <c r="T2333" t="s">
        <v>6287</v>
      </c>
      <c r="U2333" t="s">
        <v>19250</v>
      </c>
      <c r="V2333" t="s">
        <v>9302</v>
      </c>
      <c r="W2333" t="s">
        <v>19251</v>
      </c>
      <c r="X2333" t="s">
        <v>19252</v>
      </c>
      <c r="Y2333" t="s">
        <v>6269</v>
      </c>
      <c r="Z2333" s="48" t="str">
        <f t="shared" si="615"/>
        <v>SSA AM-10.121.18.135-Naroda2_B2-10.121.18.194-Naroda_B2</v>
      </c>
      <c r="AA2333" s="48">
        <f t="shared" si="616"/>
        <v>15</v>
      </c>
      <c r="AB2333" s="48">
        <f t="shared" si="617"/>
        <v>22</v>
      </c>
      <c r="AC2333" s="48">
        <f t="shared" si="618"/>
        <v>15</v>
      </c>
      <c r="AD2333" s="48">
        <f t="shared" si="619"/>
        <v>22</v>
      </c>
      <c r="AE2333" s="48" t="str">
        <f t="shared" si="620"/>
        <v>10.121.18.135</v>
      </c>
      <c r="AF2333" s="42" t="str">
        <f t="shared" si="621"/>
        <v>10.121.18.194</v>
      </c>
      <c r="AG2333" s="7" t="str">
        <f t="shared" si="622"/>
        <v>NARODA</v>
      </c>
      <c r="AH2333" s="7" t="str">
        <f t="shared" si="623"/>
        <v>Naroda</v>
      </c>
      <c r="AI2333" s="7" t="str">
        <f t="shared" si="624"/>
        <v>S4P8</v>
      </c>
      <c r="AJ2333" s="7" t="str">
        <f t="shared" si="625"/>
        <v>S6P7</v>
      </c>
      <c r="AK2333" s="7" t="str">
        <f>IFERROR(VLOOKUP(Z2333,'PASTE-DL-ALARMS'!$Q$10:$W$2200,7,FALSE),"")</f>
        <v/>
      </c>
      <c r="AL2333" s="55" t="str">
        <f>IFERROR(VLOOKUP(Z2333,'PASTE-DL-ALARMS'!$Q$10:$W$2200,3,FALSE),"")</f>
        <v/>
      </c>
      <c r="AM2333" s="7" t="str">
        <f t="shared" si="626"/>
        <v>10.121.18.135_NARODA_S4P8</v>
      </c>
      <c r="AN2333" s="55" t="str">
        <f t="shared" si="627"/>
        <v>10.121.18.194_Naroda_S6P7</v>
      </c>
      <c r="AO2333" s="72" t="e">
        <f t="shared" ca="1" si="628"/>
        <v>#VALUE!</v>
      </c>
      <c r="AP2333" s="7" t="str">
        <f>IFERROR(VLOOKUP(Z2333,'PASTE-DL-ALARMS'!$Q$10:$Z$2800,8,FALSE),"")</f>
        <v/>
      </c>
    </row>
    <row r="2334" spans="1:42" x14ac:dyDescent="0.25">
      <c r="A2334" s="20"/>
      <c r="B2334" s="20"/>
      <c r="C2334" s="20" t="str">
        <f>IF(D2334="Critical",MAX($C$8:C2333)+1,"")</f>
        <v/>
      </c>
      <c r="D2334" s="20" t="str">
        <f t="shared" si="612"/>
        <v>-</v>
      </c>
      <c r="E2334" s="20" t="str">
        <f>VLOOKUP('PASTE-DOWN-DL'!F2334,'SSA-CODE'!$D$4:$E$56,2,FALSE)</f>
        <v>NDD</v>
      </c>
      <c r="F2334" s="48" t="str">
        <f t="shared" si="613"/>
        <v>SSA NAD</v>
      </c>
      <c r="G2334" s="48" t="str">
        <f t="shared" si="614"/>
        <v xml:space="preserve">	SSA NAD</v>
      </c>
      <c r="H2334" s="20">
        <v>2325</v>
      </c>
      <c r="I2334" t="s">
        <v>19253</v>
      </c>
      <c r="J2334" t="s">
        <v>6260</v>
      </c>
      <c r="K2334" t="s">
        <v>6261</v>
      </c>
      <c r="L2334" t="s">
        <v>6262</v>
      </c>
      <c r="M2334" t="s">
        <v>6263</v>
      </c>
      <c r="N2334" t="s">
        <v>19254</v>
      </c>
      <c r="O2334" t="s">
        <v>19255</v>
      </c>
      <c r="P2334" t="s">
        <v>6266</v>
      </c>
      <c r="Q2334" t="s">
        <v>6894</v>
      </c>
      <c r="R2334" t="s">
        <v>6446</v>
      </c>
      <c r="S2334" t="s">
        <v>19256</v>
      </c>
      <c r="T2334" t="s">
        <v>6770</v>
      </c>
      <c r="U2334" t="s">
        <v>19256</v>
      </c>
      <c r="V2334" t="s">
        <v>6271</v>
      </c>
      <c r="W2334" t="s">
        <v>19257</v>
      </c>
      <c r="X2334" t="s">
        <v>19258</v>
      </c>
      <c r="Y2334" t="s">
        <v>6269</v>
      </c>
      <c r="Z2334" s="48" t="str">
        <f t="shared" si="615"/>
        <v>SSA NAD-10.121.24.243-Dc Nadiad B1_4/1-10.121.24.227-Ocb Nadiad B1_3/1</v>
      </c>
      <c r="AA2334" s="48">
        <f t="shared" si="616"/>
        <v>15</v>
      </c>
      <c r="AB2334" s="48">
        <f t="shared" si="617"/>
        <v>26</v>
      </c>
      <c r="AC2334" s="48">
        <f t="shared" si="618"/>
        <v>15</v>
      </c>
      <c r="AD2334" s="48">
        <f t="shared" si="619"/>
        <v>25</v>
      </c>
      <c r="AE2334" s="48" t="str">
        <f t="shared" si="620"/>
        <v>10.121.24.227</v>
      </c>
      <c r="AF2334" s="42" t="str">
        <f t="shared" si="621"/>
        <v>10.121.24.243</v>
      </c>
      <c r="AG2334" s="7" t="str">
        <f t="shared" si="622"/>
        <v>OCB NADIAD</v>
      </c>
      <c r="AH2334" s="7" t="str">
        <f t="shared" si="623"/>
        <v>DC NADIAD</v>
      </c>
      <c r="AI2334" s="7" t="str">
        <f t="shared" si="624"/>
        <v>S3P1</v>
      </c>
      <c r="AJ2334" s="7" t="str">
        <f t="shared" si="625"/>
        <v>S4P1</v>
      </c>
      <c r="AK2334" s="7" t="str">
        <f>IFERROR(VLOOKUP(Z2334,'PASTE-DL-ALARMS'!$Q$10:$W$2200,7,FALSE),"")</f>
        <v/>
      </c>
      <c r="AL2334" s="55" t="str">
        <f>IFERROR(VLOOKUP(Z2334,'PASTE-DL-ALARMS'!$Q$10:$W$2200,3,FALSE),"")</f>
        <v/>
      </c>
      <c r="AM2334" s="7" t="str">
        <f t="shared" si="626"/>
        <v>10.121.24.227_OCB NADIAD_S3P1</v>
      </c>
      <c r="AN2334" s="55" t="str">
        <f t="shared" si="627"/>
        <v>10.121.24.243_DC NADIAD_S4P1</v>
      </c>
      <c r="AO2334" s="72" t="e">
        <f t="shared" ca="1" si="628"/>
        <v>#VALUE!</v>
      </c>
      <c r="AP2334" s="7" t="str">
        <f>IFERROR(VLOOKUP(Z2334,'PASTE-DL-ALARMS'!$Q$10:$Z$2800,8,FALSE),"")</f>
        <v/>
      </c>
    </row>
    <row r="2335" spans="1:42" x14ac:dyDescent="0.25">
      <c r="A2335" s="20"/>
      <c r="B2335" s="20"/>
      <c r="C2335" s="20" t="str">
        <f>IF(D2335="Critical",MAX($C$8:C2334)+1,"")</f>
        <v/>
      </c>
      <c r="D2335" s="20" t="str">
        <f t="shared" si="612"/>
        <v>-</v>
      </c>
      <c r="E2335" s="20" t="str">
        <f>VLOOKUP('PASTE-DOWN-DL'!F2335,'SSA-CODE'!$D$4:$E$56,2,FALSE)</f>
        <v>GDR</v>
      </c>
      <c r="F2335" s="48" t="str">
        <f t="shared" si="613"/>
        <v>SSA GDH</v>
      </c>
      <c r="G2335" s="48" t="str">
        <f t="shared" si="614"/>
        <v xml:space="preserve">	SSA GDH</v>
      </c>
      <c r="H2335" s="20">
        <v>2326</v>
      </c>
      <c r="I2335" t="s">
        <v>19259</v>
      </c>
      <c r="J2335" t="s">
        <v>6260</v>
      </c>
      <c r="K2335" t="s">
        <v>6261</v>
      </c>
      <c r="L2335" t="s">
        <v>6262</v>
      </c>
      <c r="M2335" t="s">
        <v>6263</v>
      </c>
      <c r="N2335" t="s">
        <v>19260</v>
      </c>
      <c r="O2335" t="s">
        <v>19261</v>
      </c>
      <c r="P2335" t="s">
        <v>6266</v>
      </c>
      <c r="Q2335" t="s">
        <v>6565</v>
      </c>
      <c r="R2335" t="s">
        <v>6566</v>
      </c>
      <c r="S2335" t="s">
        <v>6269</v>
      </c>
      <c r="T2335" t="s">
        <v>6270</v>
      </c>
      <c r="U2335" t="s">
        <v>6269</v>
      </c>
      <c r="V2335" t="s">
        <v>6271</v>
      </c>
      <c r="W2335" t="s">
        <v>19262</v>
      </c>
      <c r="X2335" t="s">
        <v>19263</v>
      </c>
      <c r="Y2335" t="s">
        <v>6269</v>
      </c>
      <c r="Z2335" s="48" t="str">
        <f t="shared" si="615"/>
        <v>SSA GDH-10.121.19.4-RAJKAMAL_3/1-10.121.19.1-_Dahod TE(GNE)_3/1</v>
      </c>
      <c r="AA2335" s="48">
        <f t="shared" si="616"/>
        <v>13</v>
      </c>
      <c r="AB2335" s="48">
        <f t="shared" si="617"/>
        <v>22</v>
      </c>
      <c r="AC2335" s="48">
        <f t="shared" si="618"/>
        <v>13</v>
      </c>
      <c r="AD2335" s="48">
        <f t="shared" si="619"/>
        <v>27</v>
      </c>
      <c r="AE2335" s="48" t="str">
        <f t="shared" si="620"/>
        <v>10.121.19.4</v>
      </c>
      <c r="AF2335" s="42" t="str">
        <f t="shared" si="621"/>
        <v>10.121.19.1</v>
      </c>
      <c r="AG2335" s="7" t="str">
        <f t="shared" si="622"/>
        <v>RAJKAMAL</v>
      </c>
      <c r="AH2335" s="7" t="str">
        <f t="shared" si="623"/>
        <v>Dahod TE(GNE)</v>
      </c>
      <c r="AI2335" s="7" t="str">
        <f t="shared" si="624"/>
        <v>S3P1</v>
      </c>
      <c r="AJ2335" s="7" t="str">
        <f t="shared" si="625"/>
        <v>S3P1</v>
      </c>
      <c r="AK2335" s="7" t="str">
        <f>IFERROR(VLOOKUP(Z2335,'PASTE-DL-ALARMS'!$Q$10:$W$2200,7,FALSE),"")</f>
        <v/>
      </c>
      <c r="AL2335" s="55" t="str">
        <f>IFERROR(VLOOKUP(Z2335,'PASTE-DL-ALARMS'!$Q$10:$W$2200,3,FALSE),"")</f>
        <v/>
      </c>
      <c r="AM2335" s="7" t="str">
        <f t="shared" si="626"/>
        <v>10.121.19.4_RAJKAMAL_S3P1</v>
      </c>
      <c r="AN2335" s="55" t="str">
        <f t="shared" si="627"/>
        <v>10.121.19.1_Dahod TE(GNE)_S3P1</v>
      </c>
      <c r="AO2335" s="72" t="e">
        <f t="shared" ca="1" si="628"/>
        <v>#VALUE!</v>
      </c>
      <c r="AP2335" s="7" t="str">
        <f>IFERROR(VLOOKUP(Z2335,'PASTE-DL-ALARMS'!$Q$10:$Z$2800,8,FALSE),"")</f>
        <v/>
      </c>
    </row>
    <row r="2336" spans="1:42" x14ac:dyDescent="0.25">
      <c r="A2336" s="20"/>
      <c r="B2336" s="20"/>
      <c r="C2336" s="20" t="str">
        <f>IF(D2336="Critical",MAX($C$8:C2335)+1,"")</f>
        <v/>
      </c>
      <c r="D2336" s="20" t="str">
        <f t="shared" si="612"/>
        <v>-</v>
      </c>
      <c r="E2336" s="20" t="str">
        <f>VLOOKUP('PASTE-DOWN-DL'!F2336,'SSA-CODE'!$D$4:$E$56,2,FALSE)</f>
        <v>JMN</v>
      </c>
      <c r="F2336" s="48" t="str">
        <f t="shared" si="613"/>
        <v>SSA JMN</v>
      </c>
      <c r="G2336" s="48" t="str">
        <f t="shared" si="614"/>
        <v xml:space="preserve">	SSA JMN</v>
      </c>
      <c r="H2336" s="20">
        <v>2327</v>
      </c>
      <c r="I2336" t="s">
        <v>19264</v>
      </c>
      <c r="J2336" t="s">
        <v>6260</v>
      </c>
      <c r="K2336" t="s">
        <v>6261</v>
      </c>
      <c r="L2336" t="s">
        <v>6262</v>
      </c>
      <c r="M2336" t="s">
        <v>6263</v>
      </c>
      <c r="N2336" t="s">
        <v>19265</v>
      </c>
      <c r="O2336" t="s">
        <v>19266</v>
      </c>
      <c r="P2336" t="s">
        <v>6266</v>
      </c>
      <c r="Q2336" t="s">
        <v>6820</v>
      </c>
      <c r="R2336" t="s">
        <v>7354</v>
      </c>
      <c r="S2336" t="s">
        <v>6269</v>
      </c>
      <c r="T2336" t="s">
        <v>6394</v>
      </c>
      <c r="U2336" t="s">
        <v>6269</v>
      </c>
      <c r="V2336" t="s">
        <v>6271</v>
      </c>
      <c r="W2336" t="s">
        <v>19267</v>
      </c>
      <c r="X2336" t="s">
        <v>19268</v>
      </c>
      <c r="Y2336" t="s">
        <v>6269</v>
      </c>
      <c r="Z2336" s="48" t="str">
        <f t="shared" si="615"/>
        <v>SSA JMN-10.121.20.2-TN725B_KV Rd\S3P1-10.121.20.4-TN725B_Patel nagar\S4P1</v>
      </c>
      <c r="AA2336" s="48">
        <f t="shared" si="616"/>
        <v>13</v>
      </c>
      <c r="AB2336" s="48">
        <f t="shared" si="617"/>
        <v>21</v>
      </c>
      <c r="AC2336" s="48">
        <f t="shared" si="618"/>
        <v>13</v>
      </c>
      <c r="AD2336" s="48">
        <f t="shared" si="619"/>
        <v>26</v>
      </c>
      <c r="AE2336" s="48" t="str">
        <f t="shared" si="620"/>
        <v>10.121.20.2</v>
      </c>
      <c r="AF2336" s="42" t="str">
        <f t="shared" si="621"/>
        <v>10.121.20.4</v>
      </c>
      <c r="AG2336" s="7" t="str">
        <f t="shared" si="622"/>
        <v>KV Road</v>
      </c>
      <c r="AH2336" s="7" t="str">
        <f t="shared" si="623"/>
        <v>Patel Colony</v>
      </c>
      <c r="AI2336" s="7" t="str">
        <f t="shared" si="624"/>
        <v>S3P1</v>
      </c>
      <c r="AJ2336" s="7" t="str">
        <f t="shared" si="625"/>
        <v>S4P1</v>
      </c>
      <c r="AK2336" s="7" t="str">
        <f>IFERROR(VLOOKUP(Z2336,'PASTE-DL-ALARMS'!$Q$10:$W$2200,7,FALSE),"")</f>
        <v/>
      </c>
      <c r="AL2336" s="55" t="str">
        <f>IFERROR(VLOOKUP(Z2336,'PASTE-DL-ALARMS'!$Q$10:$W$2200,3,FALSE),"")</f>
        <v/>
      </c>
      <c r="AM2336" s="7" t="str">
        <f t="shared" si="626"/>
        <v>10.121.20.2_KV Road_S3P1</v>
      </c>
      <c r="AN2336" s="55" t="str">
        <f t="shared" si="627"/>
        <v>10.121.20.4_Patel Colony_S4P1</v>
      </c>
      <c r="AO2336" s="72" t="e">
        <f t="shared" ca="1" si="628"/>
        <v>#VALUE!</v>
      </c>
      <c r="AP2336" s="7" t="str">
        <f>IFERROR(VLOOKUP(Z2336,'PASTE-DL-ALARMS'!$Q$10:$Z$2800,8,FALSE),"")</f>
        <v/>
      </c>
    </row>
    <row r="2337" spans="1:42" x14ac:dyDescent="0.25">
      <c r="A2337" s="20"/>
      <c r="B2337" s="20"/>
      <c r="C2337" s="20" t="str">
        <f>IF(D2337="Critical",MAX($C$8:C2336)+1,"")</f>
        <v/>
      </c>
      <c r="D2337" s="20" t="str">
        <f t="shared" si="612"/>
        <v>-</v>
      </c>
      <c r="E2337" s="20" t="str">
        <f>VLOOKUP('PASTE-DOWN-DL'!F2337,'SSA-CODE'!$D$4:$E$56,2,FALSE)</f>
        <v>NDD</v>
      </c>
      <c r="F2337" s="48" t="str">
        <f t="shared" si="613"/>
        <v>SSA NAD</v>
      </c>
      <c r="G2337" s="48" t="str">
        <f t="shared" si="614"/>
        <v xml:space="preserve">	SSA NAD</v>
      </c>
      <c r="H2337" s="20">
        <v>2328</v>
      </c>
      <c r="I2337" t="s">
        <v>19269</v>
      </c>
      <c r="J2337" t="s">
        <v>6260</v>
      </c>
      <c r="K2337" t="s">
        <v>6275</v>
      </c>
      <c r="L2337" t="s">
        <v>6262</v>
      </c>
      <c r="M2337" t="s">
        <v>6263</v>
      </c>
      <c r="N2337" t="s">
        <v>19270</v>
      </c>
      <c r="O2337" t="s">
        <v>19271</v>
      </c>
      <c r="P2337" t="s">
        <v>6266</v>
      </c>
      <c r="Q2337" t="s">
        <v>6369</v>
      </c>
      <c r="R2337" t="s">
        <v>6279</v>
      </c>
      <c r="S2337" t="s">
        <v>8688</v>
      </c>
      <c r="T2337" t="s">
        <v>6371</v>
      </c>
      <c r="U2337" t="s">
        <v>8689</v>
      </c>
      <c r="V2337" t="s">
        <v>6271</v>
      </c>
      <c r="W2337" t="s">
        <v>19272</v>
      </c>
      <c r="X2337" t="s">
        <v>19273</v>
      </c>
      <c r="Y2337" t="s">
        <v>6269</v>
      </c>
      <c r="Z2337" s="48" t="str">
        <f t="shared" si="615"/>
        <v>SSA NAD-10.121.98.90-UNDEL_2/5-10.121.98.67-CAMBAY_3/6</v>
      </c>
      <c r="AA2337" s="48">
        <f t="shared" si="616"/>
        <v>14</v>
      </c>
      <c r="AB2337" s="48">
        <f t="shared" si="617"/>
        <v>20</v>
      </c>
      <c r="AC2337" s="48">
        <f t="shared" si="618"/>
        <v>14</v>
      </c>
      <c r="AD2337" s="48">
        <f t="shared" si="619"/>
        <v>21</v>
      </c>
      <c r="AE2337" s="48" t="str">
        <f t="shared" si="620"/>
        <v>10.121.98.90</v>
      </c>
      <c r="AF2337" s="42" t="str">
        <f t="shared" si="621"/>
        <v>10.121.98.67</v>
      </c>
      <c r="AG2337" s="7" t="str">
        <f t="shared" si="622"/>
        <v>UNDEL</v>
      </c>
      <c r="AH2337" s="7" t="str">
        <f t="shared" si="623"/>
        <v>CAMBAY</v>
      </c>
      <c r="AI2337" s="7" t="str">
        <f t="shared" si="624"/>
        <v>S2P5</v>
      </c>
      <c r="AJ2337" s="7" t="str">
        <f t="shared" si="625"/>
        <v>S3P6</v>
      </c>
      <c r="AK2337" s="7" t="str">
        <f>IFERROR(VLOOKUP(Z2337,'PASTE-DL-ALARMS'!$Q$10:$W$2200,7,FALSE),"")</f>
        <v/>
      </c>
      <c r="AL2337" s="55" t="str">
        <f>IFERROR(VLOOKUP(Z2337,'PASTE-DL-ALARMS'!$Q$10:$W$2200,3,FALSE),"")</f>
        <v/>
      </c>
      <c r="AM2337" s="7" t="str">
        <f t="shared" si="626"/>
        <v>10.121.98.90_UNDEL_S2P5</v>
      </c>
      <c r="AN2337" s="55" t="str">
        <f t="shared" si="627"/>
        <v>10.121.98.67_CAMBAY_S3P6</v>
      </c>
      <c r="AO2337" s="72" t="e">
        <f t="shared" ca="1" si="628"/>
        <v>#VALUE!</v>
      </c>
      <c r="AP2337" s="7" t="str">
        <f>IFERROR(VLOOKUP(Z2337,'PASTE-DL-ALARMS'!$Q$10:$Z$2800,8,FALSE),"")</f>
        <v/>
      </c>
    </row>
    <row r="2338" spans="1:42" x14ac:dyDescent="0.25">
      <c r="A2338" s="20"/>
      <c r="B2338" s="20"/>
      <c r="C2338" s="20" t="str">
        <f>IF(D2338="Critical",MAX($C$8:C2337)+1,"")</f>
        <v/>
      </c>
      <c r="D2338" s="20" t="str">
        <f t="shared" si="612"/>
        <v>-</v>
      </c>
      <c r="E2338" s="20" t="str">
        <f>VLOOKUP('PASTE-DOWN-DL'!F2338,'SSA-CODE'!$D$4:$E$56,2,FALSE)</f>
        <v>HMR</v>
      </c>
      <c r="F2338" s="48" t="str">
        <f t="shared" si="613"/>
        <v>SSA HMR</v>
      </c>
      <c r="G2338" s="48" t="str">
        <f t="shared" si="614"/>
        <v xml:space="preserve">	SSA HMR</v>
      </c>
      <c r="H2338" s="20">
        <v>2329</v>
      </c>
      <c r="I2338" t="s">
        <v>19274</v>
      </c>
      <c r="J2338" t="s">
        <v>6260</v>
      </c>
      <c r="K2338" t="s">
        <v>6261</v>
      </c>
      <c r="L2338" t="s">
        <v>6262</v>
      </c>
      <c r="M2338" t="s">
        <v>6263</v>
      </c>
      <c r="N2338" t="s">
        <v>19275</v>
      </c>
      <c r="O2338" t="s">
        <v>19276</v>
      </c>
      <c r="P2338" t="s">
        <v>6266</v>
      </c>
      <c r="Q2338" t="s">
        <v>6278</v>
      </c>
      <c r="R2338" t="s">
        <v>7052</v>
      </c>
      <c r="S2338" t="s">
        <v>6269</v>
      </c>
      <c r="T2338" t="s">
        <v>7260</v>
      </c>
      <c r="U2338" t="s">
        <v>6269</v>
      </c>
      <c r="V2338" t="s">
        <v>6271</v>
      </c>
      <c r="W2338" t="s">
        <v>19277</v>
      </c>
      <c r="X2338" t="s">
        <v>19278</v>
      </c>
      <c r="Y2338" t="s">
        <v>6269</v>
      </c>
      <c r="Z2338" s="48" t="str">
        <f t="shared" si="615"/>
        <v>SSA HMR-10.121.97.74-Vadagam_3/1-10.121.97.75-Dhansura_4/1</v>
      </c>
      <c r="AA2338" s="48">
        <f t="shared" si="616"/>
        <v>14</v>
      </c>
      <c r="AB2338" s="48">
        <f t="shared" si="617"/>
        <v>22</v>
      </c>
      <c r="AC2338" s="48">
        <f t="shared" si="618"/>
        <v>14</v>
      </c>
      <c r="AD2338" s="48">
        <f t="shared" si="619"/>
        <v>23</v>
      </c>
      <c r="AE2338" s="48" t="str">
        <f t="shared" si="620"/>
        <v>10.121.97.74</v>
      </c>
      <c r="AF2338" s="42" t="str">
        <f t="shared" si="621"/>
        <v>10.121.97.75</v>
      </c>
      <c r="AG2338" s="7" t="str">
        <f t="shared" si="622"/>
        <v>VADAGAM</v>
      </c>
      <c r="AH2338" s="7" t="str">
        <f t="shared" si="623"/>
        <v>DHANSURA</v>
      </c>
      <c r="AI2338" s="7" t="str">
        <f t="shared" si="624"/>
        <v>S3P1</v>
      </c>
      <c r="AJ2338" s="7" t="str">
        <f t="shared" si="625"/>
        <v>S4P1</v>
      </c>
      <c r="AK2338" s="7" t="str">
        <f>IFERROR(VLOOKUP(Z2338,'PASTE-DL-ALARMS'!$Q$10:$W$2200,7,FALSE),"")</f>
        <v/>
      </c>
      <c r="AL2338" s="55" t="str">
        <f>IFERROR(VLOOKUP(Z2338,'PASTE-DL-ALARMS'!$Q$10:$W$2200,3,FALSE),"")</f>
        <v/>
      </c>
      <c r="AM2338" s="7" t="str">
        <f t="shared" si="626"/>
        <v>10.121.97.74_VADAGAM_S3P1</v>
      </c>
      <c r="AN2338" s="55" t="str">
        <f t="shared" si="627"/>
        <v>10.121.97.75_DHANSURA_S4P1</v>
      </c>
      <c r="AO2338" s="72" t="e">
        <f t="shared" ca="1" si="628"/>
        <v>#VALUE!</v>
      </c>
      <c r="AP2338" s="7" t="str">
        <f>IFERROR(VLOOKUP(Z2338,'PASTE-DL-ALARMS'!$Q$10:$Z$2800,8,FALSE),"")</f>
        <v/>
      </c>
    </row>
    <row r="2339" spans="1:42" x14ac:dyDescent="0.25">
      <c r="A2339" s="20"/>
      <c r="B2339" s="20"/>
      <c r="C2339" s="20" t="str">
        <f>IF(D2339="Critical",MAX($C$8:C2338)+1,"")</f>
        <v/>
      </c>
      <c r="D2339" s="20" t="str">
        <f t="shared" si="612"/>
        <v>-</v>
      </c>
      <c r="E2339" s="20" t="str">
        <f>VLOOKUP('PASTE-DOWN-DL'!F2339,'SSA-CODE'!$D$4:$E$56,2,FALSE)</f>
        <v>VDA</v>
      </c>
      <c r="F2339" s="48" t="str">
        <f t="shared" si="613"/>
        <v>SSA VDR</v>
      </c>
      <c r="G2339" s="48" t="str">
        <f t="shared" si="614"/>
        <v xml:space="preserve">	SSA VDR</v>
      </c>
      <c r="H2339" s="20">
        <v>2330</v>
      </c>
      <c r="I2339" t="s">
        <v>19279</v>
      </c>
      <c r="J2339" t="s">
        <v>6260</v>
      </c>
      <c r="K2339" t="s">
        <v>6275</v>
      </c>
      <c r="L2339" t="s">
        <v>6262</v>
      </c>
      <c r="M2339" t="s">
        <v>6263</v>
      </c>
      <c r="N2339" t="s">
        <v>19280</v>
      </c>
      <c r="O2339" t="s">
        <v>19281</v>
      </c>
      <c r="P2339" t="s">
        <v>6266</v>
      </c>
      <c r="Q2339" t="s">
        <v>7127</v>
      </c>
      <c r="R2339" t="s">
        <v>6279</v>
      </c>
      <c r="S2339" t="s">
        <v>19282</v>
      </c>
      <c r="T2339" t="s">
        <v>6500</v>
      </c>
      <c r="U2339" t="s">
        <v>6708</v>
      </c>
      <c r="V2339" t="s">
        <v>6271</v>
      </c>
      <c r="W2339" t="s">
        <v>19283</v>
      </c>
      <c r="X2339" t="s">
        <v>19284</v>
      </c>
      <c r="Y2339" t="s">
        <v>6269</v>
      </c>
      <c r="Z2339" s="48" t="str">
        <f t="shared" si="615"/>
        <v>SSA VDR-10.121.19.141-Bhayali B1_3/5-10.121.99.164-Navrachana A1_1/5</v>
      </c>
      <c r="AA2339" s="48">
        <f t="shared" si="616"/>
        <v>15</v>
      </c>
      <c r="AB2339" s="48">
        <f t="shared" si="617"/>
        <v>23</v>
      </c>
      <c r="AC2339" s="48">
        <f t="shared" si="618"/>
        <v>15</v>
      </c>
      <c r="AD2339" s="48">
        <f t="shared" si="619"/>
        <v>36</v>
      </c>
      <c r="AE2339" s="48" t="str">
        <f t="shared" si="620"/>
        <v>10.121.19.141</v>
      </c>
      <c r="AF2339" s="42" t="str">
        <f t="shared" si="621"/>
        <v>10.121.99.164</v>
      </c>
      <c r="AG2339" s="7" t="str">
        <f t="shared" si="622"/>
        <v>BHAYALI</v>
      </c>
      <c r="AH2339" s="7" t="str">
        <f t="shared" si="623"/>
        <v>NAVRACHNA UNIVERSITY</v>
      </c>
      <c r="AI2339" s="7" t="str">
        <f t="shared" si="624"/>
        <v>S3P5</v>
      </c>
      <c r="AJ2339" s="7" t="str">
        <f t="shared" si="625"/>
        <v>S1P5</v>
      </c>
      <c r="AK2339" s="7" t="str">
        <f>IFERROR(VLOOKUP(Z2339,'PASTE-DL-ALARMS'!$Q$10:$W$2200,7,FALSE),"")</f>
        <v/>
      </c>
      <c r="AL2339" s="55" t="str">
        <f>IFERROR(VLOOKUP(Z2339,'PASTE-DL-ALARMS'!$Q$10:$W$2200,3,FALSE),"")</f>
        <v/>
      </c>
      <c r="AM2339" s="7" t="str">
        <f t="shared" si="626"/>
        <v>10.121.19.141_BHAYALI_S3P5</v>
      </c>
      <c r="AN2339" s="55" t="str">
        <f t="shared" si="627"/>
        <v>10.121.99.164_NAVRACHNA UNIVERSITY_S1P5</v>
      </c>
      <c r="AO2339" s="72" t="e">
        <f t="shared" ca="1" si="628"/>
        <v>#VALUE!</v>
      </c>
      <c r="AP2339" s="7" t="str">
        <f>IFERROR(VLOOKUP(Z2339,'PASTE-DL-ALARMS'!$Q$10:$Z$2800,8,FALSE),"")</f>
        <v/>
      </c>
    </row>
    <row r="2340" spans="1:42" x14ac:dyDescent="0.25">
      <c r="A2340" s="20"/>
      <c r="B2340" s="20"/>
      <c r="C2340" s="20" t="str">
        <f>IF(D2340="Critical",MAX($C$8:C2339)+1,"")</f>
        <v/>
      </c>
      <c r="D2340" s="20" t="str">
        <f t="shared" si="612"/>
        <v>-</v>
      </c>
      <c r="E2340" s="20" t="str">
        <f>VLOOKUP('PASTE-DOWN-DL'!F2340,'SSA-CODE'!$D$4:$E$56,2,FALSE)</f>
        <v>VDA</v>
      </c>
      <c r="F2340" s="48" t="str">
        <f t="shared" si="613"/>
        <v>SSA VDR</v>
      </c>
      <c r="G2340" s="48" t="str">
        <f t="shared" si="614"/>
        <v xml:space="preserve">	SSA VDR</v>
      </c>
      <c r="H2340" s="20">
        <v>2331</v>
      </c>
      <c r="I2340" t="s">
        <v>19285</v>
      </c>
      <c r="J2340" t="s">
        <v>6260</v>
      </c>
      <c r="K2340" t="s">
        <v>6261</v>
      </c>
      <c r="L2340" t="s">
        <v>6262</v>
      </c>
      <c r="M2340" t="s">
        <v>6263</v>
      </c>
      <c r="N2340" t="s">
        <v>19286</v>
      </c>
      <c r="O2340" t="s">
        <v>19287</v>
      </c>
      <c r="P2340" t="s">
        <v>6266</v>
      </c>
      <c r="Q2340" t="s">
        <v>6686</v>
      </c>
      <c r="R2340" t="s">
        <v>7477</v>
      </c>
      <c r="S2340" t="s">
        <v>19288</v>
      </c>
      <c r="T2340" t="s">
        <v>6313</v>
      </c>
      <c r="U2340" t="s">
        <v>6417</v>
      </c>
      <c r="V2340" t="s">
        <v>6271</v>
      </c>
      <c r="W2340" t="s">
        <v>19289</v>
      </c>
      <c r="X2340" t="s">
        <v>19290</v>
      </c>
      <c r="Y2340" t="s">
        <v>6269</v>
      </c>
      <c r="Z2340" s="48" t="str">
        <f t="shared" si="615"/>
        <v>SSA VDR-10.121.99.133-B1_3/1_G R PLOT-10.121.99.134-NDSR_B1_3/1</v>
      </c>
      <c r="AA2340" s="48">
        <f t="shared" si="616"/>
        <v>15</v>
      </c>
      <c r="AB2340" s="48">
        <f t="shared" si="617"/>
        <v>20</v>
      </c>
      <c r="AC2340" s="48">
        <f t="shared" si="618"/>
        <v>15</v>
      </c>
      <c r="AD2340" s="48">
        <f t="shared" si="619"/>
        <v>24</v>
      </c>
      <c r="AE2340" s="48" t="str">
        <f t="shared" si="620"/>
        <v>10.121.99.134</v>
      </c>
      <c r="AF2340" s="42" t="str">
        <f t="shared" si="621"/>
        <v>10.121.99.133</v>
      </c>
      <c r="AG2340" s="7" t="str">
        <f t="shared" si="622"/>
        <v>NDSR</v>
      </c>
      <c r="AH2340" s="7" t="str">
        <f t="shared" si="623"/>
        <v>G R PLOT</v>
      </c>
      <c r="AI2340" s="7" t="str">
        <f t="shared" si="624"/>
        <v>S3P1</v>
      </c>
      <c r="AJ2340" s="7" t="str">
        <f t="shared" si="625"/>
        <v>S3P1</v>
      </c>
      <c r="AK2340" s="7" t="str">
        <f>IFERROR(VLOOKUP(Z2340,'PASTE-DL-ALARMS'!$Q$10:$W$2200,7,FALSE),"")</f>
        <v/>
      </c>
      <c r="AL2340" s="55" t="str">
        <f>IFERROR(VLOOKUP(Z2340,'PASTE-DL-ALARMS'!$Q$10:$W$2200,3,FALSE),"")</f>
        <v/>
      </c>
      <c r="AM2340" s="7" t="str">
        <f t="shared" si="626"/>
        <v>10.121.99.134_NDSR_S3P1</v>
      </c>
      <c r="AN2340" s="55" t="str">
        <f t="shared" si="627"/>
        <v>10.121.99.133_G R PLOT_S3P1</v>
      </c>
      <c r="AO2340" s="72" t="e">
        <f t="shared" ca="1" si="628"/>
        <v>#VALUE!</v>
      </c>
      <c r="AP2340" s="7" t="str">
        <f>IFERROR(VLOOKUP(Z2340,'PASTE-DL-ALARMS'!$Q$10:$Z$2800,8,FALSE),"")</f>
        <v/>
      </c>
    </row>
    <row r="2341" spans="1:42" x14ac:dyDescent="0.25">
      <c r="A2341" s="20"/>
      <c r="B2341" s="20"/>
      <c r="C2341" s="20" t="str">
        <f>IF(D2341="Critical",MAX($C$8:C2340)+1,"")</f>
        <v/>
      </c>
      <c r="D2341" s="20" t="str">
        <f t="shared" si="612"/>
        <v>-</v>
      </c>
      <c r="E2341" s="20" t="str">
        <f>VLOOKUP('PASTE-DOWN-DL'!F2341,'SSA-CODE'!$D$4:$E$56,2,FALSE)</f>
        <v>BCH</v>
      </c>
      <c r="F2341" s="48" t="str">
        <f t="shared" si="613"/>
        <v>SSA BCH</v>
      </c>
      <c r="G2341" s="48" t="str">
        <f t="shared" si="614"/>
        <v xml:space="preserve">	SSA BCH</v>
      </c>
      <c r="H2341" s="20">
        <v>2332</v>
      </c>
      <c r="I2341" t="s">
        <v>19574</v>
      </c>
      <c r="J2341" t="s">
        <v>6260</v>
      </c>
      <c r="K2341" t="s">
        <v>6261</v>
      </c>
      <c r="L2341" t="s">
        <v>6262</v>
      </c>
      <c r="M2341" t="s">
        <v>6263</v>
      </c>
      <c r="N2341" t="s">
        <v>19291</v>
      </c>
      <c r="O2341" t="s">
        <v>19292</v>
      </c>
      <c r="P2341" t="s">
        <v>6266</v>
      </c>
      <c r="Q2341" t="s">
        <v>6566</v>
      </c>
      <c r="R2341" t="s">
        <v>6651</v>
      </c>
      <c r="S2341" t="s">
        <v>19293</v>
      </c>
      <c r="T2341" t="s">
        <v>6471</v>
      </c>
      <c r="U2341" t="s">
        <v>19293</v>
      </c>
      <c r="V2341" t="s">
        <v>6271</v>
      </c>
      <c r="W2341" t="s">
        <v>19294</v>
      </c>
      <c r="X2341" t="s">
        <v>19575</v>
      </c>
      <c r="Y2341" t="s">
        <v>6269</v>
      </c>
      <c r="Z2341" s="48" t="str">
        <f t="shared" si="615"/>
        <v>SSA BCH-10.121.16.2-Ankleshwar_S5P1-10.121.100.10-Pipodara_S4P1</v>
      </c>
      <c r="AA2341" s="48">
        <f t="shared" si="616"/>
        <v>13</v>
      </c>
      <c r="AB2341" s="48">
        <f t="shared" si="617"/>
        <v>24</v>
      </c>
      <c r="AC2341" s="48">
        <f t="shared" si="618"/>
        <v>15</v>
      </c>
      <c r="AD2341" s="48">
        <f t="shared" si="619"/>
        <v>24</v>
      </c>
      <c r="AE2341" s="48" t="str">
        <f t="shared" si="620"/>
        <v>10.121.16.2</v>
      </c>
      <c r="AF2341" s="42" t="str">
        <f t="shared" si="621"/>
        <v>10.121.100.10</v>
      </c>
      <c r="AG2341" s="7" t="str">
        <f t="shared" si="622"/>
        <v>Ankleshwar</v>
      </c>
      <c r="AH2341" s="7" t="str">
        <f t="shared" si="623"/>
        <v>Pipodara</v>
      </c>
      <c r="AI2341" s="7" t="str">
        <f t="shared" si="624"/>
        <v>S5P1</v>
      </c>
      <c r="AJ2341" s="7" t="str">
        <f t="shared" si="625"/>
        <v>S4P1</v>
      </c>
      <c r="AK2341" s="7" t="str">
        <f>IFERROR(VLOOKUP(Z2341,'PASTE-DL-ALARMS'!$Q$10:$W$2200,7,FALSE),"")</f>
        <v>15-05-2026</v>
      </c>
      <c r="AL2341" s="55" t="str">
        <f>IFERROR(VLOOKUP(Z2341,'PASTE-DL-ALARMS'!$Q$10:$W$2200,3,FALSE),"")</f>
        <v>16:23:40</v>
      </c>
      <c r="AM2341" s="7" t="str">
        <f t="shared" si="626"/>
        <v>10.121.16.2_Ankleshwar_S5P1</v>
      </c>
      <c r="AN2341" s="55" t="str">
        <f t="shared" si="627"/>
        <v>10.121.100.10_Pipodara_S4P1</v>
      </c>
      <c r="AO2341" s="72">
        <f t="shared" ca="1" si="628"/>
        <v>0</v>
      </c>
      <c r="AP2341" s="7" t="str">
        <f>IFERROR(VLOOKUP(Z2341,'PASTE-DL-ALARMS'!$Q$10:$Z$2800,8,FALSE),"")</f>
        <v xml:space="preserve">	2026/05/15,16:23:40</v>
      </c>
    </row>
    <row r="2342" spans="1:42" x14ac:dyDescent="0.25">
      <c r="A2342" s="20"/>
      <c r="B2342" s="20"/>
      <c r="C2342" s="20" t="str">
        <f>IF(D2342="Critical",MAX($C$8:C2341)+1,"")</f>
        <v/>
      </c>
      <c r="D2342" s="20" t="str">
        <f t="shared" si="612"/>
        <v>-</v>
      </c>
      <c r="E2342" s="20" t="str">
        <f>VLOOKUP('PASTE-DOWN-DL'!F2342,'SSA-CODE'!$D$4:$E$56,2,FALSE)</f>
        <v>HMR</v>
      </c>
      <c r="F2342" s="48" t="str">
        <f t="shared" si="613"/>
        <v>SSA HMR</v>
      </c>
      <c r="G2342" s="48" t="str">
        <f t="shared" si="614"/>
        <v xml:space="preserve">	SSA HMR</v>
      </c>
      <c r="H2342" s="20">
        <v>2333</v>
      </c>
      <c r="I2342" t="s">
        <v>19295</v>
      </c>
      <c r="J2342" t="s">
        <v>6260</v>
      </c>
      <c r="K2342" t="s">
        <v>6261</v>
      </c>
      <c r="L2342" t="s">
        <v>6262</v>
      </c>
      <c r="M2342" t="s">
        <v>6263</v>
      </c>
      <c r="N2342" t="s">
        <v>19297</v>
      </c>
      <c r="O2342" t="s">
        <v>19296</v>
      </c>
      <c r="P2342" t="s">
        <v>6266</v>
      </c>
      <c r="Q2342" t="s">
        <v>6302</v>
      </c>
      <c r="R2342" t="s">
        <v>6882</v>
      </c>
      <c r="S2342" t="s">
        <v>7531</v>
      </c>
      <c r="T2342" t="s">
        <v>6353</v>
      </c>
      <c r="U2342" t="s">
        <v>7531</v>
      </c>
      <c r="V2342" t="s">
        <v>6271</v>
      </c>
      <c r="W2342" t="s">
        <v>19298</v>
      </c>
      <c r="X2342" t="s">
        <v>19299</v>
      </c>
      <c r="Y2342" t="s">
        <v>6269</v>
      </c>
      <c r="Z2342" s="48" t="str">
        <f t="shared" si="615"/>
        <v>SSA HMR-10.121.25.161-Himmatnagar(GNE)_5/1-10.121.25.162-Mehtapura_S4P1</v>
      </c>
      <c r="AA2342" s="48">
        <f t="shared" si="616"/>
        <v>15</v>
      </c>
      <c r="AB2342" s="48">
        <f t="shared" si="617"/>
        <v>32</v>
      </c>
      <c r="AC2342" s="48">
        <f t="shared" si="618"/>
        <v>15</v>
      </c>
      <c r="AD2342" s="48">
        <f t="shared" si="619"/>
        <v>25</v>
      </c>
      <c r="AE2342" s="48" t="str">
        <f t="shared" si="620"/>
        <v>10.121.25.161</v>
      </c>
      <c r="AF2342" s="42" t="str">
        <f t="shared" si="621"/>
        <v>10.121.25.162</v>
      </c>
      <c r="AG2342" s="7" t="str">
        <f t="shared" si="622"/>
        <v>HIMMATNAGAR(GNE)</v>
      </c>
      <c r="AH2342" s="7" t="str">
        <f t="shared" si="623"/>
        <v>MEHTAPURA</v>
      </c>
      <c r="AI2342" s="7" t="str">
        <f t="shared" si="624"/>
        <v>S5P1</v>
      </c>
      <c r="AJ2342" s="7" t="str">
        <f t="shared" si="625"/>
        <v>S4P1</v>
      </c>
      <c r="AK2342" s="7" t="str">
        <f>IFERROR(VLOOKUP(Z2342,'PASTE-DL-ALARMS'!$Q$10:$W$2200,7,FALSE),"")</f>
        <v/>
      </c>
      <c r="AL2342" s="55" t="str">
        <f>IFERROR(VLOOKUP(Z2342,'PASTE-DL-ALARMS'!$Q$10:$W$2200,3,FALSE),"")</f>
        <v/>
      </c>
      <c r="AM2342" s="7" t="str">
        <f t="shared" si="626"/>
        <v>10.121.25.161_HIMMATNAGAR(GNE)_S5P1</v>
      </c>
      <c r="AN2342" s="55" t="str">
        <f t="shared" si="627"/>
        <v>10.121.25.162_MEHTAPURA_S4P1</v>
      </c>
      <c r="AO2342" s="72" t="e">
        <f t="shared" ca="1" si="628"/>
        <v>#VALUE!</v>
      </c>
      <c r="AP2342" s="7" t="str">
        <f>IFERROR(VLOOKUP(Z2342,'PASTE-DL-ALARMS'!$Q$10:$Z$2800,8,FALSE),"")</f>
        <v/>
      </c>
    </row>
    <row r="2343" spans="1:42" x14ac:dyDescent="0.25">
      <c r="A2343" s="20"/>
      <c r="B2343" s="20"/>
      <c r="C2343" s="20" t="str">
        <f>IF(D2343="Critical",MAX($C$8:C2342)+1,"")</f>
        <v/>
      </c>
      <c r="D2343" s="20" t="str">
        <f t="shared" si="612"/>
        <v>-</v>
      </c>
      <c r="E2343" s="20" t="str">
        <f>VLOOKUP('PASTE-DOWN-DL'!F2343,'SSA-CODE'!$D$4:$E$56,2,FALSE)</f>
        <v>HMR</v>
      </c>
      <c r="F2343" s="48" t="str">
        <f t="shared" si="613"/>
        <v>SSA HMR</v>
      </c>
      <c r="G2343" s="48" t="str">
        <f t="shared" si="614"/>
        <v xml:space="preserve">	SSA HMR</v>
      </c>
      <c r="H2343" s="20">
        <v>2334</v>
      </c>
      <c r="I2343" t="s">
        <v>19300</v>
      </c>
      <c r="J2343" t="s">
        <v>6260</v>
      </c>
      <c r="K2343" t="s">
        <v>6275</v>
      </c>
      <c r="L2343" t="s">
        <v>6262</v>
      </c>
      <c r="M2343" t="s">
        <v>6263</v>
      </c>
      <c r="N2343" t="s">
        <v>19301</v>
      </c>
      <c r="O2343" t="s">
        <v>19302</v>
      </c>
      <c r="P2343" t="s">
        <v>6266</v>
      </c>
      <c r="Q2343" t="s">
        <v>6267</v>
      </c>
      <c r="R2343" t="s">
        <v>6279</v>
      </c>
      <c r="S2343" t="s">
        <v>19303</v>
      </c>
      <c r="T2343" t="s">
        <v>6345</v>
      </c>
      <c r="U2343" t="s">
        <v>7531</v>
      </c>
      <c r="V2343" t="s">
        <v>6271</v>
      </c>
      <c r="W2343" t="s">
        <v>19304</v>
      </c>
      <c r="X2343" t="s">
        <v>19305</v>
      </c>
      <c r="Y2343" t="s">
        <v>6269</v>
      </c>
      <c r="Z2343" s="48" t="str">
        <f t="shared" si="615"/>
        <v>SSA HMR-10.121.97.85-Shamlaji_1/5-10.121.16.199-Sunokh_3/4</v>
      </c>
      <c r="AA2343" s="48">
        <f t="shared" si="616"/>
        <v>14</v>
      </c>
      <c r="AB2343" s="48">
        <f t="shared" si="617"/>
        <v>23</v>
      </c>
      <c r="AC2343" s="48">
        <f t="shared" si="618"/>
        <v>15</v>
      </c>
      <c r="AD2343" s="48">
        <f t="shared" si="619"/>
        <v>22</v>
      </c>
      <c r="AE2343" s="48" t="str">
        <f t="shared" si="620"/>
        <v>10.121.97.85</v>
      </c>
      <c r="AF2343" s="42" t="str">
        <f t="shared" si="621"/>
        <v>10.121.16.199</v>
      </c>
      <c r="AG2343" s="7" t="str">
        <f t="shared" si="622"/>
        <v>Shamlaji</v>
      </c>
      <c r="AH2343" s="7" t="str">
        <f t="shared" si="623"/>
        <v>Sunokh</v>
      </c>
      <c r="AI2343" s="7" t="str">
        <f t="shared" si="624"/>
        <v>S1P5</v>
      </c>
      <c r="AJ2343" s="7" t="str">
        <f t="shared" si="625"/>
        <v>S3P4</v>
      </c>
      <c r="AK2343" s="7" t="str">
        <f>IFERROR(VLOOKUP(Z2343,'PASTE-DL-ALARMS'!$Q$10:$W$2200,7,FALSE),"")</f>
        <v/>
      </c>
      <c r="AL2343" s="55" t="str">
        <f>IFERROR(VLOOKUP(Z2343,'PASTE-DL-ALARMS'!$Q$10:$W$2200,3,FALSE),"")</f>
        <v/>
      </c>
      <c r="AM2343" s="7" t="str">
        <f t="shared" si="626"/>
        <v>10.121.97.85_Shamlaji_S1P5</v>
      </c>
      <c r="AN2343" s="55" t="str">
        <f t="shared" si="627"/>
        <v>10.121.16.199_Sunokh_S3P4</v>
      </c>
      <c r="AO2343" s="72" t="e">
        <f t="shared" ca="1" si="628"/>
        <v>#VALUE!</v>
      </c>
      <c r="AP2343" s="7" t="str">
        <f>IFERROR(VLOOKUP(Z2343,'PASTE-DL-ALARMS'!$Q$10:$Z$2800,8,FALSE),"")</f>
        <v/>
      </c>
    </row>
    <row r="2344" spans="1:42" x14ac:dyDescent="0.25">
      <c r="A2344" s="20"/>
      <c r="B2344" s="20"/>
      <c r="C2344" s="20" t="str">
        <f>IF(D2344="Critical",MAX($C$8:C2343)+1,"")</f>
        <v/>
      </c>
      <c r="D2344" s="20" t="str">
        <f t="shared" si="612"/>
        <v>-</v>
      </c>
      <c r="E2344" s="20" t="str">
        <f>VLOOKUP('PASTE-DOWN-DL'!F2344,'SSA-CODE'!$D$4:$E$56,2,FALSE)</f>
        <v>AHD</v>
      </c>
      <c r="F2344" s="48" t="str">
        <f t="shared" si="613"/>
        <v>SSA AM</v>
      </c>
      <c r="G2344" s="48" t="str">
        <f t="shared" si="614"/>
        <v xml:space="preserve">	SSA AM</v>
      </c>
      <c r="H2344" s="20">
        <v>2335</v>
      </c>
      <c r="I2344" t="s">
        <v>19306</v>
      </c>
      <c r="J2344" t="s">
        <v>6260</v>
      </c>
      <c r="K2344" t="s">
        <v>6275</v>
      </c>
      <c r="L2344" t="s">
        <v>6262</v>
      </c>
      <c r="M2344" t="s">
        <v>6263</v>
      </c>
      <c r="N2344" t="s">
        <v>19307</v>
      </c>
      <c r="O2344" t="s">
        <v>19308</v>
      </c>
      <c r="P2344" t="s">
        <v>6266</v>
      </c>
      <c r="Q2344" t="s">
        <v>6431</v>
      </c>
      <c r="R2344" t="s">
        <v>6294</v>
      </c>
      <c r="S2344" t="s">
        <v>6589</v>
      </c>
      <c r="T2344" t="s">
        <v>6287</v>
      </c>
      <c r="U2344" t="s">
        <v>19309</v>
      </c>
      <c r="V2344" t="s">
        <v>6271</v>
      </c>
      <c r="W2344" t="s">
        <v>19310</v>
      </c>
      <c r="X2344" t="s">
        <v>19311</v>
      </c>
      <c r="Y2344" t="s">
        <v>6269</v>
      </c>
      <c r="Z2344" s="48" t="str">
        <f t="shared" si="615"/>
        <v>SSA AM-10.121.18.108-JAIN OSWAL ZTE BTS-10.121.18.70-Vastrapur</v>
      </c>
      <c r="AA2344" s="48">
        <f t="shared" si="616"/>
        <v>14</v>
      </c>
      <c r="AB2344" s="48">
        <f t="shared" si="617"/>
        <v>26</v>
      </c>
      <c r="AC2344" s="48">
        <f t="shared" si="618"/>
        <v>15</v>
      </c>
      <c r="AD2344" s="48">
        <f t="shared" si="619"/>
        <v>34</v>
      </c>
      <c r="AE2344" s="48" t="str">
        <f t="shared" si="620"/>
        <v>10.121.18.70</v>
      </c>
      <c r="AF2344" s="42" t="str">
        <f t="shared" si="621"/>
        <v>10.121.18.108</v>
      </c>
      <c r="AG2344" s="7" t="str">
        <f t="shared" si="622"/>
        <v>VASTRAPUR 2</v>
      </c>
      <c r="AH2344" s="7" t="str">
        <f t="shared" si="623"/>
        <v>JAIN OSWAL ZTE BTS</v>
      </c>
      <c r="AI2344" s="7" t="str">
        <f t="shared" si="624"/>
        <v>S5P2</v>
      </c>
      <c r="AJ2344" s="7" t="str">
        <f t="shared" si="625"/>
        <v>S1P5</v>
      </c>
      <c r="AK2344" s="7" t="str">
        <f>IFERROR(VLOOKUP(Z2344,'PASTE-DL-ALARMS'!$Q$10:$W$2200,7,FALSE),"")</f>
        <v/>
      </c>
      <c r="AL2344" s="55" t="str">
        <f>IFERROR(VLOOKUP(Z2344,'PASTE-DL-ALARMS'!$Q$10:$W$2200,3,FALSE),"")</f>
        <v/>
      </c>
      <c r="AM2344" s="7" t="str">
        <f t="shared" si="626"/>
        <v>10.121.18.70_VASTRAPUR 2_S5P2</v>
      </c>
      <c r="AN2344" s="55" t="str">
        <f t="shared" si="627"/>
        <v>10.121.18.108_JAIN OSWAL ZTE BTS_S1P5</v>
      </c>
      <c r="AO2344" s="72" t="e">
        <f t="shared" ca="1" si="628"/>
        <v>#VALUE!</v>
      </c>
      <c r="AP2344" s="7" t="str">
        <f>IFERROR(VLOOKUP(Z2344,'PASTE-DL-ALARMS'!$Q$10:$Z$2800,8,FALSE),"")</f>
        <v/>
      </c>
    </row>
    <row r="2345" spans="1:42" x14ac:dyDescent="0.25">
      <c r="A2345" s="20"/>
      <c r="B2345" s="20"/>
      <c r="C2345" s="20" t="str">
        <f>IF(D2345="Critical",MAX($C$8:C2344)+1,"")</f>
        <v/>
      </c>
      <c r="D2345" s="20" t="str">
        <f t="shared" si="612"/>
        <v>-</v>
      </c>
      <c r="E2345" s="20" t="str">
        <f>VLOOKUP('PASTE-DOWN-DL'!F2345,'SSA-CODE'!$D$4:$E$56,2,FALSE)</f>
        <v>NDD</v>
      </c>
      <c r="F2345" s="48" t="str">
        <f t="shared" si="613"/>
        <v>SSA NAD</v>
      </c>
      <c r="G2345" s="48" t="str">
        <f t="shared" si="614"/>
        <v xml:space="preserve">	SSA NAD</v>
      </c>
      <c r="H2345" s="20">
        <v>2336</v>
      </c>
      <c r="I2345" t="s">
        <v>19312</v>
      </c>
      <c r="J2345" t="s">
        <v>6260</v>
      </c>
      <c r="K2345" t="s">
        <v>6275</v>
      </c>
      <c r="L2345" t="s">
        <v>6262</v>
      </c>
      <c r="M2345" t="s">
        <v>6263</v>
      </c>
      <c r="N2345" t="s">
        <v>19313</v>
      </c>
      <c r="O2345" t="s">
        <v>19314</v>
      </c>
      <c r="P2345" t="s">
        <v>6266</v>
      </c>
      <c r="Q2345" t="s">
        <v>6453</v>
      </c>
      <c r="R2345" t="s">
        <v>6279</v>
      </c>
      <c r="S2345" t="s">
        <v>19315</v>
      </c>
      <c r="T2345" t="s">
        <v>6313</v>
      </c>
      <c r="U2345" t="s">
        <v>6269</v>
      </c>
      <c r="V2345" t="s">
        <v>6271</v>
      </c>
      <c r="W2345" t="s">
        <v>19316</v>
      </c>
      <c r="X2345" t="s">
        <v>19317</v>
      </c>
      <c r="Y2345" t="s">
        <v>6269</v>
      </c>
      <c r="Z2345" s="48" t="str">
        <f t="shared" si="615"/>
        <v>SSA NAD-10.121.24.236-Angel Brocking Nadiad A1_2/5-10.121.24.237-Uttarsanda B1_4/5</v>
      </c>
      <c r="AA2345" s="48">
        <f t="shared" si="616"/>
        <v>15</v>
      </c>
      <c r="AB2345" s="48">
        <f t="shared" si="617"/>
        <v>23</v>
      </c>
      <c r="AC2345" s="48">
        <f t="shared" si="618"/>
        <v>15</v>
      </c>
      <c r="AD2345" s="48">
        <f t="shared" si="619"/>
        <v>26</v>
      </c>
      <c r="AE2345" s="48" t="str">
        <f t="shared" si="620"/>
        <v>10.121.24.236</v>
      </c>
      <c r="AF2345" s="42" t="str">
        <f t="shared" si="621"/>
        <v>10.121.24.237</v>
      </c>
      <c r="AG2345" s="7" t="str">
        <f t="shared" si="622"/>
        <v>JASHODA</v>
      </c>
      <c r="AH2345" s="7" t="str">
        <f t="shared" si="623"/>
        <v>UTTARSANDA</v>
      </c>
      <c r="AI2345" s="7" t="str">
        <f t="shared" si="624"/>
        <v>S2P5</v>
      </c>
      <c r="AJ2345" s="7" t="str">
        <f t="shared" si="625"/>
        <v>S4P5</v>
      </c>
      <c r="AK2345" s="7" t="str">
        <f>IFERROR(VLOOKUP(Z2345,'PASTE-DL-ALARMS'!$Q$10:$W$2200,7,FALSE),"")</f>
        <v/>
      </c>
      <c r="AL2345" s="55" t="str">
        <f>IFERROR(VLOOKUP(Z2345,'PASTE-DL-ALARMS'!$Q$10:$W$2200,3,FALSE),"")</f>
        <v/>
      </c>
      <c r="AM2345" s="7" t="str">
        <f t="shared" si="626"/>
        <v>10.121.24.236_JASHODA_S2P5</v>
      </c>
      <c r="AN2345" s="55" t="str">
        <f t="shared" si="627"/>
        <v>10.121.24.237_UTTARSANDA_S4P5</v>
      </c>
      <c r="AO2345" s="72" t="e">
        <f t="shared" ca="1" si="628"/>
        <v>#VALUE!</v>
      </c>
      <c r="AP2345" s="7" t="str">
        <f>IFERROR(VLOOKUP(Z2345,'PASTE-DL-ALARMS'!$Q$10:$Z$2800,8,FALSE),"")</f>
        <v/>
      </c>
    </row>
    <row r="2346" spans="1:42" x14ac:dyDescent="0.25">
      <c r="A2346" s="20"/>
      <c r="B2346" s="20"/>
      <c r="C2346" s="20" t="str">
        <f>IF(D2346="Critical",MAX($C$8:C2345)+1,"")</f>
        <v/>
      </c>
      <c r="D2346" s="20" t="str">
        <f t="shared" si="612"/>
        <v/>
      </c>
      <c r="E2346" s="20" t="e">
        <f>VLOOKUP('PASTE-DOWN-DL'!F2346,'SSA-CODE'!$D$4:$E$56,2,FALSE)</f>
        <v>#VALUE!</v>
      </c>
      <c r="F2346" s="48" t="e">
        <f t="shared" si="613"/>
        <v>#VALUE!</v>
      </c>
      <c r="G2346" s="48" t="e">
        <f t="shared" si="614"/>
        <v>#VALUE!</v>
      </c>
      <c r="H2346" s="20">
        <v>2337</v>
      </c>
      <c r="Z2346" s="48" t="str">
        <f t="shared" si="615"/>
        <v/>
      </c>
      <c r="AA2346" s="48" t="e">
        <f t="shared" si="616"/>
        <v>#VALUE!</v>
      </c>
      <c r="AB2346" s="48" t="e">
        <f t="shared" si="617"/>
        <v>#VALUE!</v>
      </c>
      <c r="AC2346" s="48" t="e">
        <f t="shared" si="618"/>
        <v>#VALUE!</v>
      </c>
      <c r="AD2346" s="48" t="e">
        <f t="shared" si="619"/>
        <v>#VALUE!</v>
      </c>
      <c r="AE2346" s="48" t="e">
        <f t="shared" si="620"/>
        <v>#VALUE!</v>
      </c>
      <c r="AF2346" s="42" t="e">
        <f t="shared" si="621"/>
        <v>#VALUE!</v>
      </c>
      <c r="AG2346" s="7" t="e">
        <f t="shared" si="622"/>
        <v>#VALUE!</v>
      </c>
      <c r="AH2346" s="7" t="e">
        <f t="shared" si="623"/>
        <v>#VALUE!</v>
      </c>
      <c r="AI2346" s="7" t="e">
        <f t="shared" si="624"/>
        <v>#VALUE!</v>
      </c>
      <c r="AJ2346" s="7" t="e">
        <f t="shared" si="625"/>
        <v>#VALUE!</v>
      </c>
      <c r="AK2346" s="7" t="str">
        <f>IFERROR(VLOOKUP(Z2346,'PASTE-DL-ALARMS'!$Q$10:$W$2200,7,FALSE),"")</f>
        <v/>
      </c>
      <c r="AL2346" s="55" t="str">
        <f>IFERROR(VLOOKUP(Z2346,'PASTE-DL-ALARMS'!$Q$10:$W$2200,3,FALSE),"")</f>
        <v/>
      </c>
      <c r="AM2346" s="7" t="e">
        <f t="shared" si="626"/>
        <v>#VALUE!</v>
      </c>
      <c r="AN2346" s="55" t="e">
        <f t="shared" si="627"/>
        <v>#VALUE!</v>
      </c>
      <c r="AO2346" s="72" t="e">
        <f t="shared" ca="1" si="628"/>
        <v>#VALUE!</v>
      </c>
      <c r="AP2346" s="7" t="str">
        <f>IFERROR(VLOOKUP(Z2346,'PASTE-DL-ALARMS'!$Q$10:$Z$2800,8,FALSE),"")</f>
        <v/>
      </c>
    </row>
    <row r="2347" spans="1:42" x14ac:dyDescent="0.25">
      <c r="A2347" s="20"/>
      <c r="B2347" s="20"/>
      <c r="C2347" s="20" t="str">
        <f>IF(D2347="Critical",MAX($C$8:C2346)+1,"")</f>
        <v/>
      </c>
      <c r="D2347" s="20" t="str">
        <f t="shared" si="612"/>
        <v/>
      </c>
      <c r="E2347" s="20" t="e">
        <f>VLOOKUP('PASTE-DOWN-DL'!F2347,'SSA-CODE'!$D$4:$E$56,2,FALSE)</f>
        <v>#VALUE!</v>
      </c>
      <c r="F2347" s="48" t="e">
        <f t="shared" si="613"/>
        <v>#VALUE!</v>
      </c>
      <c r="G2347" s="48" t="e">
        <f t="shared" si="614"/>
        <v>#VALUE!</v>
      </c>
      <c r="H2347" s="20">
        <v>2338</v>
      </c>
      <c r="I2347" s="50"/>
      <c r="J2347" s="50"/>
      <c r="K2347" s="50"/>
      <c r="L2347" s="50"/>
      <c r="M2347" s="50"/>
      <c r="N2347" s="50"/>
      <c r="O2347" s="50"/>
      <c r="P2347" s="50"/>
      <c r="Q2347" s="50"/>
      <c r="R2347" s="50"/>
      <c r="S2347" s="50"/>
      <c r="T2347" s="50"/>
      <c r="U2347" s="50"/>
      <c r="V2347" s="50"/>
      <c r="W2347" s="50"/>
      <c r="X2347" s="50"/>
      <c r="Y2347" s="50"/>
      <c r="Z2347" s="48" t="str">
        <f t="shared" si="615"/>
        <v/>
      </c>
      <c r="AA2347" s="48" t="e">
        <f t="shared" si="616"/>
        <v>#VALUE!</v>
      </c>
      <c r="AB2347" s="48" t="e">
        <f t="shared" si="617"/>
        <v>#VALUE!</v>
      </c>
      <c r="AC2347" s="48" t="e">
        <f t="shared" si="618"/>
        <v>#VALUE!</v>
      </c>
      <c r="AD2347" s="48" t="e">
        <f t="shared" si="619"/>
        <v>#VALUE!</v>
      </c>
      <c r="AE2347" s="48" t="e">
        <f t="shared" si="620"/>
        <v>#VALUE!</v>
      </c>
      <c r="AF2347" s="42" t="e">
        <f t="shared" si="621"/>
        <v>#VALUE!</v>
      </c>
      <c r="AG2347" s="7" t="e">
        <f t="shared" si="622"/>
        <v>#VALUE!</v>
      </c>
      <c r="AH2347" s="7" t="e">
        <f t="shared" si="623"/>
        <v>#VALUE!</v>
      </c>
      <c r="AI2347" s="7" t="e">
        <f t="shared" si="624"/>
        <v>#VALUE!</v>
      </c>
      <c r="AJ2347" s="7" t="e">
        <f t="shared" si="625"/>
        <v>#VALUE!</v>
      </c>
      <c r="AK2347" s="7" t="str">
        <f>IFERROR(VLOOKUP(Z2347,'PASTE-DL-ALARMS'!$Q$10:$W$2200,7,FALSE),"")</f>
        <v/>
      </c>
      <c r="AL2347" s="55" t="str">
        <f>IFERROR(VLOOKUP(Z2347,'PASTE-DL-ALARMS'!$Q$10:$W$2200,3,FALSE),"")</f>
        <v/>
      </c>
      <c r="AM2347" s="7" t="e">
        <f t="shared" si="626"/>
        <v>#VALUE!</v>
      </c>
      <c r="AN2347" s="55" t="e">
        <f t="shared" si="627"/>
        <v>#VALUE!</v>
      </c>
      <c r="AO2347" s="72" t="e">
        <f t="shared" ca="1" si="628"/>
        <v>#VALUE!</v>
      </c>
      <c r="AP2347" s="7" t="str">
        <f>IFERROR(VLOOKUP(Z2347,'PASTE-DL-ALARMS'!$Q$10:$Z$2800,8,FALSE),"")</f>
        <v/>
      </c>
    </row>
    <row r="2348" spans="1:42" x14ac:dyDescent="0.25">
      <c r="A2348" s="20"/>
      <c r="B2348" s="20"/>
      <c r="C2348" s="20" t="str">
        <f>IF(D2348="Critical",MAX($C$8:C2347)+1,"")</f>
        <v/>
      </c>
      <c r="D2348" s="20" t="str">
        <f t="shared" si="612"/>
        <v/>
      </c>
      <c r="E2348" s="20" t="e">
        <f>VLOOKUP('PASTE-DOWN-DL'!F2348,'SSA-CODE'!$D$4:$E$56,2,FALSE)</f>
        <v>#VALUE!</v>
      </c>
      <c r="F2348" s="48" t="e">
        <f t="shared" si="613"/>
        <v>#VALUE!</v>
      </c>
      <c r="G2348" s="48" t="e">
        <f t="shared" si="614"/>
        <v>#VALUE!</v>
      </c>
      <c r="H2348" s="20">
        <v>2339</v>
      </c>
      <c r="I2348" s="50"/>
      <c r="J2348" s="50"/>
      <c r="K2348" s="50"/>
      <c r="L2348" s="50"/>
      <c r="M2348" s="50"/>
      <c r="N2348" s="50"/>
      <c r="O2348" s="50"/>
      <c r="P2348" s="50"/>
      <c r="Q2348" s="50"/>
      <c r="R2348" s="50"/>
      <c r="S2348" s="50"/>
      <c r="T2348" s="50"/>
      <c r="U2348" s="50"/>
      <c r="V2348" s="50"/>
      <c r="W2348" s="50"/>
      <c r="X2348" s="50"/>
      <c r="Y2348" s="50"/>
      <c r="Z2348" s="48" t="str">
        <f t="shared" si="615"/>
        <v/>
      </c>
      <c r="AA2348" s="48" t="e">
        <f t="shared" si="616"/>
        <v>#VALUE!</v>
      </c>
      <c r="AB2348" s="48" t="e">
        <f t="shared" si="617"/>
        <v>#VALUE!</v>
      </c>
      <c r="AC2348" s="48" t="e">
        <f t="shared" si="618"/>
        <v>#VALUE!</v>
      </c>
      <c r="AD2348" s="48" t="e">
        <f t="shared" si="619"/>
        <v>#VALUE!</v>
      </c>
      <c r="AE2348" s="48" t="e">
        <f t="shared" si="620"/>
        <v>#VALUE!</v>
      </c>
      <c r="AF2348" s="42" t="e">
        <f t="shared" si="621"/>
        <v>#VALUE!</v>
      </c>
      <c r="AG2348" s="7" t="e">
        <f t="shared" si="622"/>
        <v>#VALUE!</v>
      </c>
      <c r="AH2348" s="7" t="e">
        <f t="shared" si="623"/>
        <v>#VALUE!</v>
      </c>
      <c r="AI2348" s="7" t="e">
        <f t="shared" si="624"/>
        <v>#VALUE!</v>
      </c>
      <c r="AJ2348" s="7" t="e">
        <f t="shared" si="625"/>
        <v>#VALUE!</v>
      </c>
      <c r="AK2348" s="7" t="str">
        <f>IFERROR(VLOOKUP(Z2348,'PASTE-DL-ALARMS'!$Q$10:$W$2200,7,FALSE),"")</f>
        <v/>
      </c>
      <c r="AL2348" s="55" t="str">
        <f>IFERROR(VLOOKUP(Z2348,'PASTE-DL-ALARMS'!$Q$10:$W$2200,3,FALSE),"")</f>
        <v/>
      </c>
      <c r="AM2348" s="7" t="e">
        <f t="shared" si="626"/>
        <v>#VALUE!</v>
      </c>
      <c r="AN2348" s="55" t="e">
        <f t="shared" si="627"/>
        <v>#VALUE!</v>
      </c>
      <c r="AO2348" s="72" t="e">
        <f t="shared" ca="1" si="628"/>
        <v>#VALUE!</v>
      </c>
      <c r="AP2348" s="7" t="str">
        <f>IFERROR(VLOOKUP(Z2348,'PASTE-DL-ALARMS'!$Q$10:$Z$2800,8,FALSE),"")</f>
        <v/>
      </c>
    </row>
    <row r="2349" spans="1:42" x14ac:dyDescent="0.25">
      <c r="A2349" s="20"/>
      <c r="B2349" s="20"/>
      <c r="C2349" s="20" t="str">
        <f>IF(D2349="Critical",MAX($C$8:C2348)+1,"")</f>
        <v/>
      </c>
      <c r="D2349" s="20" t="str">
        <f t="shared" si="612"/>
        <v/>
      </c>
      <c r="E2349" s="20" t="e">
        <f>VLOOKUP('PASTE-DOWN-DL'!F2349,'SSA-CODE'!$D$4:$E$56,2,FALSE)</f>
        <v>#VALUE!</v>
      </c>
      <c r="F2349" s="48" t="e">
        <f t="shared" si="613"/>
        <v>#VALUE!</v>
      </c>
      <c r="G2349" s="48" t="e">
        <f t="shared" si="614"/>
        <v>#VALUE!</v>
      </c>
      <c r="H2349" s="20">
        <v>2340</v>
      </c>
      <c r="Z2349" s="48" t="str">
        <f t="shared" si="615"/>
        <v/>
      </c>
      <c r="AA2349" s="48" t="e">
        <f t="shared" si="616"/>
        <v>#VALUE!</v>
      </c>
      <c r="AB2349" s="48" t="e">
        <f t="shared" si="617"/>
        <v>#VALUE!</v>
      </c>
      <c r="AC2349" s="48" t="e">
        <f t="shared" si="618"/>
        <v>#VALUE!</v>
      </c>
      <c r="AD2349" s="48" t="e">
        <f t="shared" si="619"/>
        <v>#VALUE!</v>
      </c>
      <c r="AE2349" s="48" t="e">
        <f t="shared" si="620"/>
        <v>#VALUE!</v>
      </c>
      <c r="AF2349" s="42" t="e">
        <f t="shared" si="621"/>
        <v>#VALUE!</v>
      </c>
      <c r="AG2349" s="7" t="e">
        <f t="shared" si="622"/>
        <v>#VALUE!</v>
      </c>
      <c r="AH2349" s="7" t="e">
        <f t="shared" si="623"/>
        <v>#VALUE!</v>
      </c>
      <c r="AI2349" s="7" t="e">
        <f t="shared" si="624"/>
        <v>#VALUE!</v>
      </c>
      <c r="AJ2349" s="7" t="e">
        <f t="shared" si="625"/>
        <v>#VALUE!</v>
      </c>
      <c r="AK2349" s="7" t="str">
        <f>IFERROR(VLOOKUP(Z2349,'PASTE-DL-ALARMS'!$Q$10:$W$2200,7,FALSE),"")</f>
        <v/>
      </c>
      <c r="AL2349" s="55" t="str">
        <f>IFERROR(VLOOKUP(Z2349,'PASTE-DL-ALARMS'!$Q$10:$W$2200,3,FALSE),"")</f>
        <v/>
      </c>
      <c r="AM2349" s="7" t="e">
        <f t="shared" si="626"/>
        <v>#VALUE!</v>
      </c>
      <c r="AN2349" s="55" t="e">
        <f t="shared" si="627"/>
        <v>#VALUE!</v>
      </c>
      <c r="AO2349" s="72" t="e">
        <f t="shared" ca="1" si="628"/>
        <v>#VALUE!</v>
      </c>
      <c r="AP2349" s="7" t="str">
        <f>IFERROR(VLOOKUP(Z2349,'PASTE-DL-ALARMS'!$Q$10:$Z$2800,8,FALSE),"")</f>
        <v/>
      </c>
    </row>
    <row r="2350" spans="1:42" x14ac:dyDescent="0.25">
      <c r="A2350" s="20"/>
      <c r="B2350" s="20"/>
      <c r="C2350" s="20" t="str">
        <f>IF(D2350="Critical",MAX($C$8:C2349)+1,"")</f>
        <v/>
      </c>
      <c r="D2350" s="20" t="str">
        <f t="shared" si="612"/>
        <v/>
      </c>
      <c r="E2350" s="20" t="e">
        <f>VLOOKUP('PASTE-DOWN-DL'!F2350,'SSA-CODE'!$D$4:$E$56,2,FALSE)</f>
        <v>#VALUE!</v>
      </c>
      <c r="F2350" s="48" t="e">
        <f t="shared" si="613"/>
        <v>#VALUE!</v>
      </c>
      <c r="G2350" s="48" t="e">
        <f t="shared" si="614"/>
        <v>#VALUE!</v>
      </c>
      <c r="H2350" s="20">
        <v>2341</v>
      </c>
      <c r="Z2350" s="48" t="str">
        <f t="shared" si="615"/>
        <v/>
      </c>
      <c r="AA2350" s="48" t="e">
        <f t="shared" si="616"/>
        <v>#VALUE!</v>
      </c>
      <c r="AB2350" s="48" t="e">
        <f t="shared" si="617"/>
        <v>#VALUE!</v>
      </c>
      <c r="AC2350" s="48" t="e">
        <f t="shared" si="618"/>
        <v>#VALUE!</v>
      </c>
      <c r="AD2350" s="48" t="e">
        <f t="shared" si="619"/>
        <v>#VALUE!</v>
      </c>
      <c r="AE2350" s="48" t="e">
        <f t="shared" si="620"/>
        <v>#VALUE!</v>
      </c>
      <c r="AF2350" s="42" t="e">
        <f t="shared" si="621"/>
        <v>#VALUE!</v>
      </c>
      <c r="AG2350" s="7" t="e">
        <f t="shared" si="622"/>
        <v>#VALUE!</v>
      </c>
      <c r="AH2350" s="7" t="e">
        <f t="shared" si="623"/>
        <v>#VALUE!</v>
      </c>
      <c r="AI2350" s="7" t="e">
        <f t="shared" si="624"/>
        <v>#VALUE!</v>
      </c>
      <c r="AJ2350" s="7" t="e">
        <f t="shared" si="625"/>
        <v>#VALUE!</v>
      </c>
      <c r="AK2350" s="7" t="str">
        <f>IFERROR(VLOOKUP(Z2350,'PASTE-DL-ALARMS'!$Q$10:$W$2200,7,FALSE),"")</f>
        <v/>
      </c>
      <c r="AL2350" s="55" t="str">
        <f>IFERROR(VLOOKUP(Z2350,'PASTE-DL-ALARMS'!$Q$10:$W$2200,3,FALSE),"")</f>
        <v/>
      </c>
      <c r="AM2350" s="7" t="e">
        <f t="shared" si="626"/>
        <v>#VALUE!</v>
      </c>
      <c r="AN2350" s="55" t="e">
        <f t="shared" si="627"/>
        <v>#VALUE!</v>
      </c>
      <c r="AO2350" s="72" t="e">
        <f t="shared" ca="1" si="628"/>
        <v>#VALUE!</v>
      </c>
      <c r="AP2350" s="7" t="str">
        <f>IFERROR(VLOOKUP(Z2350,'PASTE-DL-ALARMS'!$Q$10:$Z$2800,8,FALSE),"")</f>
        <v/>
      </c>
    </row>
    <row r="2351" spans="1:42" x14ac:dyDescent="0.25">
      <c r="A2351" s="20"/>
      <c r="B2351" s="20"/>
      <c r="C2351" s="20" t="str">
        <f>IF(D2351="Critical",MAX($C$8:C2350)+1,"")</f>
        <v/>
      </c>
      <c r="D2351" s="20" t="str">
        <f t="shared" si="612"/>
        <v/>
      </c>
      <c r="E2351" s="20" t="e">
        <f>VLOOKUP('PASTE-DOWN-DL'!F2351,'SSA-CODE'!$D$4:$E$56,2,FALSE)</f>
        <v>#VALUE!</v>
      </c>
      <c r="F2351" s="48" t="e">
        <f t="shared" si="613"/>
        <v>#VALUE!</v>
      </c>
      <c r="G2351" s="48" t="e">
        <f t="shared" si="614"/>
        <v>#VALUE!</v>
      </c>
      <c r="H2351" s="20">
        <v>2342</v>
      </c>
      <c r="Z2351" s="48" t="str">
        <f t="shared" si="615"/>
        <v/>
      </c>
      <c r="AA2351" s="48" t="e">
        <f t="shared" si="616"/>
        <v>#VALUE!</v>
      </c>
      <c r="AB2351" s="48" t="e">
        <f t="shared" si="617"/>
        <v>#VALUE!</v>
      </c>
      <c r="AC2351" s="48" t="e">
        <f t="shared" si="618"/>
        <v>#VALUE!</v>
      </c>
      <c r="AD2351" s="48" t="e">
        <f t="shared" si="619"/>
        <v>#VALUE!</v>
      </c>
      <c r="AE2351" s="48" t="e">
        <f t="shared" si="620"/>
        <v>#VALUE!</v>
      </c>
      <c r="AF2351" s="42" t="e">
        <f t="shared" si="621"/>
        <v>#VALUE!</v>
      </c>
      <c r="AG2351" s="7" t="e">
        <f t="shared" si="622"/>
        <v>#VALUE!</v>
      </c>
      <c r="AH2351" s="7" t="e">
        <f t="shared" si="623"/>
        <v>#VALUE!</v>
      </c>
      <c r="AI2351" s="7" t="e">
        <f t="shared" si="624"/>
        <v>#VALUE!</v>
      </c>
      <c r="AJ2351" s="7" t="e">
        <f t="shared" si="625"/>
        <v>#VALUE!</v>
      </c>
      <c r="AK2351" s="7" t="str">
        <f>IFERROR(VLOOKUP(Z2351,'PASTE-DL-ALARMS'!$Q$10:$W$2200,7,FALSE),"")</f>
        <v/>
      </c>
      <c r="AL2351" s="55" t="str">
        <f>IFERROR(VLOOKUP(Z2351,'PASTE-DL-ALARMS'!$Q$10:$W$2200,3,FALSE),"")</f>
        <v/>
      </c>
      <c r="AM2351" s="7" t="e">
        <f t="shared" si="626"/>
        <v>#VALUE!</v>
      </c>
      <c r="AN2351" s="55" t="e">
        <f t="shared" si="627"/>
        <v>#VALUE!</v>
      </c>
      <c r="AO2351" s="72" t="e">
        <f t="shared" ca="1" si="628"/>
        <v>#VALUE!</v>
      </c>
      <c r="AP2351" s="7" t="str">
        <f>IFERROR(VLOOKUP(Z2351,'PASTE-DL-ALARMS'!$Q$10:$Z$2800,8,FALSE),"")</f>
        <v/>
      </c>
    </row>
    <row r="2352" spans="1:42" x14ac:dyDescent="0.25">
      <c r="A2352" s="20"/>
      <c r="B2352" s="20"/>
      <c r="C2352" s="20" t="str">
        <f>IF(D2352="Critical",MAX($C$8:C2351)+1,"")</f>
        <v/>
      </c>
      <c r="D2352" s="20" t="str">
        <f t="shared" si="612"/>
        <v/>
      </c>
      <c r="E2352" s="20" t="e">
        <f>VLOOKUP('PASTE-DOWN-DL'!F2352,'SSA-CODE'!$D$4:$E$56,2,FALSE)</f>
        <v>#VALUE!</v>
      </c>
      <c r="F2352" s="48" t="e">
        <f t="shared" si="613"/>
        <v>#VALUE!</v>
      </c>
      <c r="G2352" s="48" t="e">
        <f t="shared" si="614"/>
        <v>#VALUE!</v>
      </c>
      <c r="H2352" s="20">
        <v>2343</v>
      </c>
      <c r="Z2352" s="48" t="str">
        <f t="shared" si="615"/>
        <v/>
      </c>
      <c r="AA2352" s="48" t="e">
        <f t="shared" si="616"/>
        <v>#VALUE!</v>
      </c>
      <c r="AB2352" s="48" t="e">
        <f t="shared" si="617"/>
        <v>#VALUE!</v>
      </c>
      <c r="AC2352" s="48" t="e">
        <f t="shared" si="618"/>
        <v>#VALUE!</v>
      </c>
      <c r="AD2352" s="48" t="e">
        <f t="shared" si="619"/>
        <v>#VALUE!</v>
      </c>
      <c r="AE2352" s="48" t="e">
        <f t="shared" si="620"/>
        <v>#VALUE!</v>
      </c>
      <c r="AF2352" s="42" t="e">
        <f t="shared" si="621"/>
        <v>#VALUE!</v>
      </c>
      <c r="AG2352" s="7" t="e">
        <f t="shared" si="622"/>
        <v>#VALUE!</v>
      </c>
      <c r="AH2352" s="7" t="e">
        <f t="shared" si="623"/>
        <v>#VALUE!</v>
      </c>
      <c r="AI2352" s="7" t="e">
        <f t="shared" si="624"/>
        <v>#VALUE!</v>
      </c>
      <c r="AJ2352" s="7" t="e">
        <f t="shared" si="625"/>
        <v>#VALUE!</v>
      </c>
      <c r="AK2352" s="7" t="str">
        <f>IFERROR(VLOOKUP(Z2352,'PASTE-DL-ALARMS'!$Q$10:$W$2200,7,FALSE),"")</f>
        <v/>
      </c>
      <c r="AL2352" s="55" t="str">
        <f>IFERROR(VLOOKUP(Z2352,'PASTE-DL-ALARMS'!$Q$10:$W$2200,3,FALSE),"")</f>
        <v/>
      </c>
      <c r="AM2352" s="7" t="e">
        <f t="shared" si="626"/>
        <v>#VALUE!</v>
      </c>
      <c r="AN2352" s="55" t="e">
        <f t="shared" si="627"/>
        <v>#VALUE!</v>
      </c>
      <c r="AO2352" s="72" t="e">
        <f t="shared" ca="1" si="628"/>
        <v>#VALUE!</v>
      </c>
      <c r="AP2352" s="7" t="str">
        <f>IFERROR(VLOOKUP(Z2352,'PASTE-DL-ALARMS'!$Q$10:$Z$2800,8,FALSE),"")</f>
        <v/>
      </c>
    </row>
    <row r="2353" spans="1:42" x14ac:dyDescent="0.25">
      <c r="A2353" s="20"/>
      <c r="B2353" s="20"/>
      <c r="C2353" s="20" t="str">
        <f>IF(D2353="Critical",MAX($C$8:C2352)+1,"")</f>
        <v/>
      </c>
      <c r="D2353" s="20" t="str">
        <f t="shared" si="612"/>
        <v/>
      </c>
      <c r="E2353" s="20" t="e">
        <f>VLOOKUP('PASTE-DOWN-DL'!F2353,'SSA-CODE'!$D$4:$E$56,2,FALSE)</f>
        <v>#VALUE!</v>
      </c>
      <c r="F2353" s="48" t="e">
        <f t="shared" si="613"/>
        <v>#VALUE!</v>
      </c>
      <c r="G2353" s="48" t="e">
        <f t="shared" si="614"/>
        <v>#VALUE!</v>
      </c>
      <c r="H2353" s="20">
        <v>2344</v>
      </c>
      <c r="Z2353" s="48" t="str">
        <f t="shared" si="615"/>
        <v/>
      </c>
      <c r="AA2353" s="48" t="e">
        <f t="shared" si="616"/>
        <v>#VALUE!</v>
      </c>
      <c r="AB2353" s="48" t="e">
        <f t="shared" si="617"/>
        <v>#VALUE!</v>
      </c>
      <c r="AC2353" s="48" t="e">
        <f t="shared" si="618"/>
        <v>#VALUE!</v>
      </c>
      <c r="AD2353" s="48" t="e">
        <f t="shared" si="619"/>
        <v>#VALUE!</v>
      </c>
      <c r="AE2353" s="48" t="e">
        <f t="shared" si="620"/>
        <v>#VALUE!</v>
      </c>
      <c r="AF2353" s="42" t="e">
        <f t="shared" si="621"/>
        <v>#VALUE!</v>
      </c>
      <c r="AG2353" s="7" t="e">
        <f t="shared" si="622"/>
        <v>#VALUE!</v>
      </c>
      <c r="AH2353" s="7" t="e">
        <f t="shared" si="623"/>
        <v>#VALUE!</v>
      </c>
      <c r="AI2353" s="7" t="e">
        <f t="shared" si="624"/>
        <v>#VALUE!</v>
      </c>
      <c r="AJ2353" s="7" t="e">
        <f t="shared" si="625"/>
        <v>#VALUE!</v>
      </c>
      <c r="AK2353" s="7" t="str">
        <f>IFERROR(VLOOKUP(Z2353,'PASTE-DL-ALARMS'!$Q$10:$W$2200,7,FALSE),"")</f>
        <v/>
      </c>
      <c r="AL2353" s="55" t="str">
        <f>IFERROR(VLOOKUP(Z2353,'PASTE-DL-ALARMS'!$Q$10:$W$2200,3,FALSE),"")</f>
        <v/>
      </c>
      <c r="AM2353" s="7" t="e">
        <f t="shared" si="626"/>
        <v>#VALUE!</v>
      </c>
      <c r="AN2353" s="55" t="e">
        <f t="shared" si="627"/>
        <v>#VALUE!</v>
      </c>
      <c r="AO2353" s="72" t="e">
        <f t="shared" ca="1" si="628"/>
        <v>#VALUE!</v>
      </c>
      <c r="AP2353" s="7" t="str">
        <f>IFERROR(VLOOKUP(Z2353,'PASTE-DL-ALARMS'!$Q$10:$Z$2800,8,FALSE),"")</f>
        <v/>
      </c>
    </row>
    <row r="2354" spans="1:42" x14ac:dyDescent="0.25">
      <c r="A2354" s="20"/>
      <c r="B2354" s="20"/>
      <c r="C2354" s="20" t="str">
        <f>IF(D2354="Critical",MAX($C$8:C2353)+1,"")</f>
        <v/>
      </c>
      <c r="D2354" s="20" t="str">
        <f t="shared" si="612"/>
        <v/>
      </c>
      <c r="E2354" s="20" t="e">
        <f>VLOOKUP('PASTE-DOWN-DL'!F2354,'SSA-CODE'!$D$4:$E$56,2,FALSE)</f>
        <v>#VALUE!</v>
      </c>
      <c r="F2354" s="48" t="e">
        <f t="shared" si="613"/>
        <v>#VALUE!</v>
      </c>
      <c r="G2354" s="48" t="e">
        <f t="shared" si="614"/>
        <v>#VALUE!</v>
      </c>
      <c r="H2354" s="20">
        <v>2345</v>
      </c>
      <c r="Z2354" s="48" t="str">
        <f t="shared" si="615"/>
        <v/>
      </c>
      <c r="AA2354" s="48" t="e">
        <f t="shared" si="616"/>
        <v>#VALUE!</v>
      </c>
      <c r="AB2354" s="48" t="e">
        <f t="shared" si="617"/>
        <v>#VALUE!</v>
      </c>
      <c r="AC2354" s="48" t="e">
        <f t="shared" si="618"/>
        <v>#VALUE!</v>
      </c>
      <c r="AD2354" s="48" t="e">
        <f t="shared" si="619"/>
        <v>#VALUE!</v>
      </c>
      <c r="AE2354" s="48" t="e">
        <f t="shared" si="620"/>
        <v>#VALUE!</v>
      </c>
      <c r="AF2354" s="42" t="e">
        <f t="shared" si="621"/>
        <v>#VALUE!</v>
      </c>
      <c r="AG2354" s="7" t="e">
        <f t="shared" si="622"/>
        <v>#VALUE!</v>
      </c>
      <c r="AH2354" s="7" t="e">
        <f t="shared" si="623"/>
        <v>#VALUE!</v>
      </c>
      <c r="AI2354" s="7" t="e">
        <f t="shared" si="624"/>
        <v>#VALUE!</v>
      </c>
      <c r="AJ2354" s="7" t="e">
        <f t="shared" si="625"/>
        <v>#VALUE!</v>
      </c>
      <c r="AK2354" s="7" t="str">
        <f>IFERROR(VLOOKUP(Z2354,'PASTE-DL-ALARMS'!$Q$10:$W$2200,7,FALSE),"")</f>
        <v/>
      </c>
      <c r="AL2354" s="55" t="str">
        <f>IFERROR(VLOOKUP(Z2354,'PASTE-DL-ALARMS'!$Q$10:$W$2200,3,FALSE),"")</f>
        <v/>
      </c>
      <c r="AM2354" s="7" t="e">
        <f t="shared" si="626"/>
        <v>#VALUE!</v>
      </c>
      <c r="AN2354" s="55" t="e">
        <f t="shared" si="627"/>
        <v>#VALUE!</v>
      </c>
      <c r="AO2354" s="72" t="e">
        <f t="shared" ca="1" si="628"/>
        <v>#VALUE!</v>
      </c>
      <c r="AP2354" s="7" t="str">
        <f>IFERROR(VLOOKUP(Z2354,'PASTE-DL-ALARMS'!$Q$10:$Z$2800,8,FALSE),"")</f>
        <v/>
      </c>
    </row>
    <row r="2355" spans="1:42" x14ac:dyDescent="0.25">
      <c r="A2355" s="20"/>
      <c r="B2355" s="20"/>
      <c r="C2355" s="20" t="str">
        <f>IF(D2355="Critical",MAX($C$8:C2354)+1,"")</f>
        <v/>
      </c>
      <c r="D2355" s="20" t="str">
        <f t="shared" si="612"/>
        <v/>
      </c>
      <c r="E2355" s="20" t="e">
        <f>VLOOKUP('PASTE-DOWN-DL'!F2355,'SSA-CODE'!$D$4:$E$56,2,FALSE)</f>
        <v>#VALUE!</v>
      </c>
      <c r="F2355" s="48" t="e">
        <f t="shared" si="613"/>
        <v>#VALUE!</v>
      </c>
      <c r="G2355" s="48" t="e">
        <f t="shared" si="614"/>
        <v>#VALUE!</v>
      </c>
      <c r="H2355" s="20">
        <v>2346</v>
      </c>
      <c r="Z2355" s="48" t="str">
        <f t="shared" si="615"/>
        <v/>
      </c>
      <c r="AA2355" s="48" t="e">
        <f t="shared" si="616"/>
        <v>#VALUE!</v>
      </c>
      <c r="AB2355" s="48" t="e">
        <f t="shared" si="617"/>
        <v>#VALUE!</v>
      </c>
      <c r="AC2355" s="48" t="e">
        <f t="shared" si="618"/>
        <v>#VALUE!</v>
      </c>
      <c r="AD2355" s="48" t="e">
        <f t="shared" si="619"/>
        <v>#VALUE!</v>
      </c>
      <c r="AE2355" s="48" t="e">
        <f t="shared" si="620"/>
        <v>#VALUE!</v>
      </c>
      <c r="AF2355" s="42" t="e">
        <f t="shared" si="621"/>
        <v>#VALUE!</v>
      </c>
      <c r="AG2355" s="7" t="e">
        <f t="shared" si="622"/>
        <v>#VALUE!</v>
      </c>
      <c r="AH2355" s="7" t="e">
        <f t="shared" si="623"/>
        <v>#VALUE!</v>
      </c>
      <c r="AI2355" s="7" t="e">
        <f t="shared" si="624"/>
        <v>#VALUE!</v>
      </c>
      <c r="AJ2355" s="7" t="e">
        <f t="shared" si="625"/>
        <v>#VALUE!</v>
      </c>
      <c r="AK2355" s="7" t="str">
        <f>IFERROR(VLOOKUP(Z2355,'PASTE-DL-ALARMS'!$Q$10:$W$2200,7,FALSE),"")</f>
        <v/>
      </c>
      <c r="AL2355" s="55" t="str">
        <f>IFERROR(VLOOKUP(Z2355,'PASTE-DL-ALARMS'!$Q$10:$W$2200,3,FALSE),"")</f>
        <v/>
      </c>
      <c r="AM2355" s="7" t="e">
        <f t="shared" si="626"/>
        <v>#VALUE!</v>
      </c>
      <c r="AN2355" s="55" t="e">
        <f t="shared" si="627"/>
        <v>#VALUE!</v>
      </c>
      <c r="AO2355" s="72" t="e">
        <f t="shared" ca="1" si="628"/>
        <v>#VALUE!</v>
      </c>
      <c r="AP2355" s="7" t="str">
        <f>IFERROR(VLOOKUP(Z2355,'PASTE-DL-ALARMS'!$Q$10:$Z$2800,8,FALSE),"")</f>
        <v/>
      </c>
    </row>
    <row r="2356" spans="1:42" x14ac:dyDescent="0.25">
      <c r="A2356" s="20"/>
      <c r="B2356" s="20"/>
      <c r="C2356" s="20" t="str">
        <f>IF(D2356="Critical",MAX($C$8:C2355)+1,"")</f>
        <v/>
      </c>
      <c r="D2356" s="20" t="str">
        <f t="shared" si="612"/>
        <v/>
      </c>
      <c r="E2356" s="20" t="e">
        <f>VLOOKUP('PASTE-DOWN-DL'!F2356,'SSA-CODE'!$D$4:$E$56,2,FALSE)</f>
        <v>#VALUE!</v>
      </c>
      <c r="F2356" s="48" t="e">
        <f t="shared" si="613"/>
        <v>#VALUE!</v>
      </c>
      <c r="G2356" s="48" t="e">
        <f t="shared" si="614"/>
        <v>#VALUE!</v>
      </c>
      <c r="H2356" s="20">
        <v>2347</v>
      </c>
      <c r="Z2356" s="48" t="str">
        <f t="shared" si="615"/>
        <v/>
      </c>
      <c r="AA2356" s="48" t="e">
        <f t="shared" si="616"/>
        <v>#VALUE!</v>
      </c>
      <c r="AB2356" s="48" t="e">
        <f t="shared" si="617"/>
        <v>#VALUE!</v>
      </c>
      <c r="AC2356" s="48" t="e">
        <f t="shared" si="618"/>
        <v>#VALUE!</v>
      </c>
      <c r="AD2356" s="48" t="e">
        <f t="shared" si="619"/>
        <v>#VALUE!</v>
      </c>
      <c r="AE2356" s="48" t="e">
        <f t="shared" si="620"/>
        <v>#VALUE!</v>
      </c>
      <c r="AF2356" s="42" t="e">
        <f t="shared" si="621"/>
        <v>#VALUE!</v>
      </c>
      <c r="AG2356" s="7" t="e">
        <f t="shared" si="622"/>
        <v>#VALUE!</v>
      </c>
      <c r="AH2356" s="7" t="e">
        <f t="shared" si="623"/>
        <v>#VALUE!</v>
      </c>
      <c r="AI2356" s="7" t="e">
        <f t="shared" si="624"/>
        <v>#VALUE!</v>
      </c>
      <c r="AJ2356" s="7" t="e">
        <f t="shared" si="625"/>
        <v>#VALUE!</v>
      </c>
      <c r="AK2356" s="7" t="str">
        <f>IFERROR(VLOOKUP(Z2356,'PASTE-DL-ALARMS'!$Q$10:$W$2200,7,FALSE),"")</f>
        <v/>
      </c>
      <c r="AL2356" s="55" t="str">
        <f>IFERROR(VLOOKUP(Z2356,'PASTE-DL-ALARMS'!$Q$10:$W$2200,3,FALSE),"")</f>
        <v/>
      </c>
      <c r="AM2356" s="7" t="e">
        <f t="shared" si="626"/>
        <v>#VALUE!</v>
      </c>
      <c r="AN2356" s="55" t="e">
        <f t="shared" si="627"/>
        <v>#VALUE!</v>
      </c>
      <c r="AO2356" s="72" t="e">
        <f t="shared" ca="1" si="628"/>
        <v>#VALUE!</v>
      </c>
      <c r="AP2356" s="7" t="str">
        <f>IFERROR(VLOOKUP(Z2356,'PASTE-DL-ALARMS'!$Q$10:$Z$2800,8,FALSE),"")</f>
        <v/>
      </c>
    </row>
    <row r="2357" spans="1:42" x14ac:dyDescent="0.25">
      <c r="A2357" s="20"/>
      <c r="B2357" s="20"/>
      <c r="C2357" s="20" t="str">
        <f>IF(D2357="Critical",MAX($C$8:C2356)+1,"")</f>
        <v/>
      </c>
      <c r="D2357" s="20" t="str">
        <f t="shared" si="612"/>
        <v/>
      </c>
      <c r="E2357" s="20" t="e">
        <f>VLOOKUP('PASTE-DOWN-DL'!F2357,'SSA-CODE'!$D$4:$E$56,2,FALSE)</f>
        <v>#VALUE!</v>
      </c>
      <c r="F2357" s="48" t="e">
        <f t="shared" si="613"/>
        <v>#VALUE!</v>
      </c>
      <c r="G2357" s="48" t="e">
        <f t="shared" si="614"/>
        <v>#VALUE!</v>
      </c>
      <c r="H2357" s="20">
        <v>2348</v>
      </c>
      <c r="Z2357" s="48" t="str">
        <f t="shared" si="615"/>
        <v/>
      </c>
      <c r="AA2357" s="48" t="e">
        <f t="shared" si="616"/>
        <v>#VALUE!</v>
      </c>
      <c r="AB2357" s="48" t="e">
        <f t="shared" si="617"/>
        <v>#VALUE!</v>
      </c>
      <c r="AC2357" s="48" t="e">
        <f t="shared" si="618"/>
        <v>#VALUE!</v>
      </c>
      <c r="AD2357" s="48" t="e">
        <f t="shared" si="619"/>
        <v>#VALUE!</v>
      </c>
      <c r="AE2357" s="48" t="e">
        <f t="shared" si="620"/>
        <v>#VALUE!</v>
      </c>
      <c r="AF2357" s="42" t="e">
        <f t="shared" si="621"/>
        <v>#VALUE!</v>
      </c>
      <c r="AG2357" s="7" t="e">
        <f t="shared" si="622"/>
        <v>#VALUE!</v>
      </c>
      <c r="AH2357" s="7" t="e">
        <f t="shared" si="623"/>
        <v>#VALUE!</v>
      </c>
      <c r="AI2357" s="7" t="e">
        <f t="shared" si="624"/>
        <v>#VALUE!</v>
      </c>
      <c r="AJ2357" s="7" t="e">
        <f t="shared" si="625"/>
        <v>#VALUE!</v>
      </c>
      <c r="AK2357" s="7" t="str">
        <f>IFERROR(VLOOKUP(Z2357,'PASTE-DL-ALARMS'!$Q$10:$W$2200,7,FALSE),"")</f>
        <v/>
      </c>
      <c r="AL2357" s="55" t="str">
        <f>IFERROR(VLOOKUP(Z2357,'PASTE-DL-ALARMS'!$Q$10:$W$2200,3,FALSE),"")</f>
        <v/>
      </c>
      <c r="AM2357" s="7" t="e">
        <f t="shared" si="626"/>
        <v>#VALUE!</v>
      </c>
      <c r="AN2357" s="55" t="e">
        <f t="shared" si="627"/>
        <v>#VALUE!</v>
      </c>
      <c r="AO2357" s="72" t="e">
        <f t="shared" ca="1" si="628"/>
        <v>#VALUE!</v>
      </c>
      <c r="AP2357" s="7" t="str">
        <f>IFERROR(VLOOKUP(Z2357,'PASTE-DL-ALARMS'!$Q$10:$Z$2800,8,FALSE),"")</f>
        <v/>
      </c>
    </row>
    <row r="2358" spans="1:42" x14ac:dyDescent="0.25">
      <c r="A2358" s="20"/>
      <c r="B2358" s="20"/>
      <c r="C2358" s="20" t="str">
        <f>IF(D2358="Critical",MAX($C$8:C2357)+1,"")</f>
        <v/>
      </c>
      <c r="D2358" s="20" t="str">
        <f t="shared" si="612"/>
        <v/>
      </c>
      <c r="E2358" s="20" t="e">
        <f>VLOOKUP('PASTE-DOWN-DL'!F2358,'SSA-CODE'!$D$4:$E$56,2,FALSE)</f>
        <v>#VALUE!</v>
      </c>
      <c r="F2358" s="48" t="e">
        <f t="shared" si="613"/>
        <v>#VALUE!</v>
      </c>
      <c r="G2358" s="48" t="e">
        <f t="shared" si="614"/>
        <v>#VALUE!</v>
      </c>
      <c r="H2358" s="20">
        <v>2349</v>
      </c>
      <c r="Z2358" s="48" t="str">
        <f t="shared" si="615"/>
        <v/>
      </c>
      <c r="AA2358" s="48" t="e">
        <f t="shared" si="616"/>
        <v>#VALUE!</v>
      </c>
      <c r="AB2358" s="48" t="e">
        <f t="shared" si="617"/>
        <v>#VALUE!</v>
      </c>
      <c r="AC2358" s="48" t="e">
        <f t="shared" si="618"/>
        <v>#VALUE!</v>
      </c>
      <c r="AD2358" s="48" t="e">
        <f t="shared" si="619"/>
        <v>#VALUE!</v>
      </c>
      <c r="AE2358" s="48" t="e">
        <f t="shared" si="620"/>
        <v>#VALUE!</v>
      </c>
      <c r="AF2358" s="42" t="e">
        <f t="shared" si="621"/>
        <v>#VALUE!</v>
      </c>
      <c r="AG2358" s="7" t="e">
        <f t="shared" si="622"/>
        <v>#VALUE!</v>
      </c>
      <c r="AH2358" s="7" t="e">
        <f t="shared" si="623"/>
        <v>#VALUE!</v>
      </c>
      <c r="AI2358" s="7" t="e">
        <f t="shared" si="624"/>
        <v>#VALUE!</v>
      </c>
      <c r="AJ2358" s="7" t="e">
        <f t="shared" si="625"/>
        <v>#VALUE!</v>
      </c>
      <c r="AK2358" s="7" t="str">
        <f>IFERROR(VLOOKUP(Z2358,'PASTE-DL-ALARMS'!$Q$10:$W$2200,7,FALSE),"")</f>
        <v/>
      </c>
      <c r="AL2358" s="55" t="str">
        <f>IFERROR(VLOOKUP(Z2358,'PASTE-DL-ALARMS'!$Q$10:$W$2200,3,FALSE),"")</f>
        <v/>
      </c>
      <c r="AM2358" s="7" t="e">
        <f t="shared" si="626"/>
        <v>#VALUE!</v>
      </c>
      <c r="AN2358" s="55" t="e">
        <f t="shared" si="627"/>
        <v>#VALUE!</v>
      </c>
      <c r="AO2358" s="72" t="e">
        <f t="shared" ca="1" si="628"/>
        <v>#VALUE!</v>
      </c>
      <c r="AP2358" s="7" t="str">
        <f>IFERROR(VLOOKUP(Z2358,'PASTE-DL-ALARMS'!$Q$10:$Z$2800,8,FALSE),"")</f>
        <v/>
      </c>
    </row>
    <row r="2359" spans="1:42" x14ac:dyDescent="0.25">
      <c r="A2359" s="20"/>
      <c r="B2359" s="20"/>
      <c r="C2359" s="20" t="str">
        <f>IF(D2359="Critical",MAX($C$8:C2358)+1,"")</f>
        <v/>
      </c>
      <c r="D2359" s="20" t="str">
        <f t="shared" si="612"/>
        <v/>
      </c>
      <c r="E2359" s="20" t="e">
        <f>VLOOKUP('PASTE-DOWN-DL'!F2359,'SSA-CODE'!$D$4:$E$56,2,FALSE)</f>
        <v>#VALUE!</v>
      </c>
      <c r="F2359" s="48" t="e">
        <f t="shared" si="613"/>
        <v>#VALUE!</v>
      </c>
      <c r="G2359" s="48" t="e">
        <f t="shared" si="614"/>
        <v>#VALUE!</v>
      </c>
      <c r="H2359" s="20">
        <v>2350</v>
      </c>
      <c r="Z2359" s="48" t="str">
        <f t="shared" si="615"/>
        <v/>
      </c>
      <c r="AA2359" s="48" t="e">
        <f t="shared" si="616"/>
        <v>#VALUE!</v>
      </c>
      <c r="AB2359" s="48" t="e">
        <f t="shared" si="617"/>
        <v>#VALUE!</v>
      </c>
      <c r="AC2359" s="48" t="e">
        <f t="shared" si="618"/>
        <v>#VALUE!</v>
      </c>
      <c r="AD2359" s="48" t="e">
        <f t="shared" si="619"/>
        <v>#VALUE!</v>
      </c>
      <c r="AE2359" s="48" t="e">
        <f t="shared" si="620"/>
        <v>#VALUE!</v>
      </c>
      <c r="AF2359" s="42" t="e">
        <f t="shared" si="621"/>
        <v>#VALUE!</v>
      </c>
      <c r="AG2359" s="7" t="e">
        <f t="shared" si="622"/>
        <v>#VALUE!</v>
      </c>
      <c r="AH2359" s="7" t="e">
        <f t="shared" si="623"/>
        <v>#VALUE!</v>
      </c>
      <c r="AI2359" s="7" t="e">
        <f t="shared" si="624"/>
        <v>#VALUE!</v>
      </c>
      <c r="AJ2359" s="7" t="e">
        <f t="shared" si="625"/>
        <v>#VALUE!</v>
      </c>
      <c r="AK2359" s="7" t="str">
        <f>IFERROR(VLOOKUP(Z2359,'PASTE-DL-ALARMS'!$Q$10:$W$2200,7,FALSE),"")</f>
        <v/>
      </c>
      <c r="AL2359" s="55" t="str">
        <f>IFERROR(VLOOKUP(Z2359,'PASTE-DL-ALARMS'!$Q$10:$W$2200,3,FALSE),"")</f>
        <v/>
      </c>
      <c r="AM2359" s="7" t="e">
        <f t="shared" si="626"/>
        <v>#VALUE!</v>
      </c>
      <c r="AN2359" s="55" t="e">
        <f t="shared" si="627"/>
        <v>#VALUE!</v>
      </c>
      <c r="AO2359" s="72" t="e">
        <f t="shared" ca="1" si="628"/>
        <v>#VALUE!</v>
      </c>
      <c r="AP2359" s="7" t="str">
        <f>IFERROR(VLOOKUP(Z2359,'PASTE-DL-ALARMS'!$Q$10:$Z$2800,8,FALSE),"")</f>
        <v/>
      </c>
    </row>
    <row r="2360" spans="1:42" x14ac:dyDescent="0.25">
      <c r="A2360" s="20"/>
      <c r="B2360" s="20"/>
      <c r="C2360" s="20" t="str">
        <f>IF(D2360="Critical",MAX($C$8:C2359)+1,"")</f>
        <v/>
      </c>
      <c r="D2360" s="20" t="str">
        <f t="shared" si="612"/>
        <v/>
      </c>
      <c r="E2360" s="20" t="e">
        <f>VLOOKUP('PASTE-DOWN-DL'!F2360,'SSA-CODE'!$D$4:$E$56,2,FALSE)</f>
        <v>#VALUE!</v>
      </c>
      <c r="F2360" s="48" t="e">
        <f t="shared" si="613"/>
        <v>#VALUE!</v>
      </c>
      <c r="G2360" s="48" t="e">
        <f t="shared" si="614"/>
        <v>#VALUE!</v>
      </c>
      <c r="H2360" s="20">
        <v>2351</v>
      </c>
      <c r="Z2360" s="48" t="str">
        <f t="shared" si="615"/>
        <v/>
      </c>
      <c r="AA2360" s="48" t="e">
        <f t="shared" si="616"/>
        <v>#VALUE!</v>
      </c>
      <c r="AB2360" s="48" t="e">
        <f t="shared" si="617"/>
        <v>#VALUE!</v>
      </c>
      <c r="AC2360" s="48" t="e">
        <f t="shared" si="618"/>
        <v>#VALUE!</v>
      </c>
      <c r="AD2360" s="48" t="e">
        <f t="shared" si="619"/>
        <v>#VALUE!</v>
      </c>
      <c r="AE2360" s="48" t="e">
        <f t="shared" si="620"/>
        <v>#VALUE!</v>
      </c>
      <c r="AF2360" s="42" t="e">
        <f t="shared" si="621"/>
        <v>#VALUE!</v>
      </c>
      <c r="AG2360" s="7" t="e">
        <f t="shared" si="622"/>
        <v>#VALUE!</v>
      </c>
      <c r="AH2360" s="7" t="e">
        <f t="shared" si="623"/>
        <v>#VALUE!</v>
      </c>
      <c r="AI2360" s="7" t="e">
        <f t="shared" si="624"/>
        <v>#VALUE!</v>
      </c>
      <c r="AJ2360" s="7" t="e">
        <f t="shared" si="625"/>
        <v>#VALUE!</v>
      </c>
      <c r="AK2360" s="7" t="str">
        <f>IFERROR(VLOOKUP(Z2360,'PASTE-DL-ALARMS'!$Q$10:$W$2200,7,FALSE),"")</f>
        <v/>
      </c>
      <c r="AL2360" s="55" t="str">
        <f>IFERROR(VLOOKUP(Z2360,'PASTE-DL-ALARMS'!$Q$10:$W$2200,3,FALSE),"")</f>
        <v/>
      </c>
      <c r="AM2360" s="7" t="e">
        <f t="shared" si="626"/>
        <v>#VALUE!</v>
      </c>
      <c r="AN2360" s="55" t="e">
        <f t="shared" si="627"/>
        <v>#VALUE!</v>
      </c>
      <c r="AO2360" s="72" t="e">
        <f t="shared" ca="1" si="628"/>
        <v>#VALUE!</v>
      </c>
      <c r="AP2360" s="7" t="str">
        <f>IFERROR(VLOOKUP(Z2360,'PASTE-DL-ALARMS'!$Q$10:$Z$2800,8,FALSE),"")</f>
        <v/>
      </c>
    </row>
    <row r="2361" spans="1:42" x14ac:dyDescent="0.25">
      <c r="A2361" s="20"/>
      <c r="B2361" s="20"/>
      <c r="C2361" s="20" t="str">
        <f>IF(D2361="Critical",MAX($C$8:C2360)+1,"")</f>
        <v/>
      </c>
      <c r="D2361" s="20" t="str">
        <f t="shared" si="612"/>
        <v/>
      </c>
      <c r="E2361" s="20" t="e">
        <f>VLOOKUP('PASTE-DOWN-DL'!F2361,'SSA-CODE'!$D$4:$E$56,2,FALSE)</f>
        <v>#VALUE!</v>
      </c>
      <c r="F2361" s="48" t="e">
        <f t="shared" si="613"/>
        <v>#VALUE!</v>
      </c>
      <c r="G2361" s="48" t="e">
        <f t="shared" si="614"/>
        <v>#VALUE!</v>
      </c>
      <c r="H2361" s="20">
        <v>2352</v>
      </c>
      <c r="Z2361" s="48" t="str">
        <f t="shared" si="615"/>
        <v/>
      </c>
      <c r="AA2361" s="48" t="e">
        <f t="shared" si="616"/>
        <v>#VALUE!</v>
      </c>
      <c r="AB2361" s="48" t="e">
        <f t="shared" si="617"/>
        <v>#VALUE!</v>
      </c>
      <c r="AC2361" s="48" t="e">
        <f t="shared" si="618"/>
        <v>#VALUE!</v>
      </c>
      <c r="AD2361" s="48" t="e">
        <f t="shared" si="619"/>
        <v>#VALUE!</v>
      </c>
      <c r="AE2361" s="48" t="e">
        <f t="shared" si="620"/>
        <v>#VALUE!</v>
      </c>
      <c r="AF2361" s="42" t="e">
        <f t="shared" si="621"/>
        <v>#VALUE!</v>
      </c>
      <c r="AG2361" s="7" t="e">
        <f t="shared" si="622"/>
        <v>#VALUE!</v>
      </c>
      <c r="AH2361" s="7" t="e">
        <f t="shared" si="623"/>
        <v>#VALUE!</v>
      </c>
      <c r="AI2361" s="7" t="e">
        <f t="shared" si="624"/>
        <v>#VALUE!</v>
      </c>
      <c r="AJ2361" s="7" t="e">
        <f t="shared" si="625"/>
        <v>#VALUE!</v>
      </c>
      <c r="AK2361" s="7" t="str">
        <f>IFERROR(VLOOKUP(Z2361,'PASTE-DL-ALARMS'!$Q$10:$W$2200,7,FALSE),"")</f>
        <v/>
      </c>
      <c r="AL2361" s="55" t="str">
        <f>IFERROR(VLOOKUP(Z2361,'PASTE-DL-ALARMS'!$Q$10:$W$2200,3,FALSE),"")</f>
        <v/>
      </c>
      <c r="AM2361" s="7" t="e">
        <f t="shared" si="626"/>
        <v>#VALUE!</v>
      </c>
      <c r="AN2361" s="55" t="e">
        <f t="shared" si="627"/>
        <v>#VALUE!</v>
      </c>
      <c r="AO2361" s="72" t="e">
        <f t="shared" ca="1" si="628"/>
        <v>#VALUE!</v>
      </c>
      <c r="AP2361" s="7" t="str">
        <f>IFERROR(VLOOKUP(Z2361,'PASTE-DL-ALARMS'!$Q$10:$Z$2800,8,FALSE),"")</f>
        <v/>
      </c>
    </row>
    <row r="2362" spans="1:42" x14ac:dyDescent="0.25">
      <c r="A2362" s="20"/>
      <c r="B2362" s="20"/>
      <c r="C2362" s="20" t="str">
        <f>IF(D2362="Critical",MAX($C$8:C2361)+1,"")</f>
        <v/>
      </c>
      <c r="D2362" s="20" t="str">
        <f t="shared" si="612"/>
        <v/>
      </c>
      <c r="E2362" s="20" t="e">
        <f>VLOOKUP('PASTE-DOWN-DL'!F2362,'SSA-CODE'!$D$4:$E$56,2,FALSE)</f>
        <v>#VALUE!</v>
      </c>
      <c r="F2362" s="48" t="e">
        <f t="shared" si="613"/>
        <v>#VALUE!</v>
      </c>
      <c r="G2362" s="48" t="e">
        <f t="shared" si="614"/>
        <v>#VALUE!</v>
      </c>
      <c r="H2362" s="20">
        <v>2353</v>
      </c>
      <c r="Z2362" s="48" t="str">
        <f t="shared" si="615"/>
        <v/>
      </c>
      <c r="AA2362" s="48" t="e">
        <f t="shared" si="616"/>
        <v>#VALUE!</v>
      </c>
      <c r="AB2362" s="48" t="e">
        <f t="shared" si="617"/>
        <v>#VALUE!</v>
      </c>
      <c r="AC2362" s="48" t="e">
        <f t="shared" si="618"/>
        <v>#VALUE!</v>
      </c>
      <c r="AD2362" s="48" t="e">
        <f t="shared" si="619"/>
        <v>#VALUE!</v>
      </c>
      <c r="AE2362" s="48" t="e">
        <f t="shared" si="620"/>
        <v>#VALUE!</v>
      </c>
      <c r="AF2362" s="42" t="e">
        <f t="shared" si="621"/>
        <v>#VALUE!</v>
      </c>
      <c r="AG2362" s="7" t="e">
        <f t="shared" si="622"/>
        <v>#VALUE!</v>
      </c>
      <c r="AH2362" s="7" t="e">
        <f t="shared" si="623"/>
        <v>#VALUE!</v>
      </c>
      <c r="AI2362" s="7" t="e">
        <f t="shared" si="624"/>
        <v>#VALUE!</v>
      </c>
      <c r="AJ2362" s="7" t="e">
        <f t="shared" si="625"/>
        <v>#VALUE!</v>
      </c>
      <c r="AK2362" s="7" t="str">
        <f>IFERROR(VLOOKUP(Z2362,'PASTE-DL-ALARMS'!$Q$10:$W$2200,7,FALSE),"")</f>
        <v/>
      </c>
      <c r="AL2362" s="55" t="str">
        <f>IFERROR(VLOOKUP(Z2362,'PASTE-DL-ALARMS'!$Q$10:$W$2200,3,FALSE),"")</f>
        <v/>
      </c>
      <c r="AM2362" s="7" t="e">
        <f t="shared" si="626"/>
        <v>#VALUE!</v>
      </c>
      <c r="AN2362" s="55" t="e">
        <f t="shared" si="627"/>
        <v>#VALUE!</v>
      </c>
      <c r="AO2362" s="72" t="e">
        <f t="shared" ca="1" si="628"/>
        <v>#VALUE!</v>
      </c>
      <c r="AP2362" s="7" t="str">
        <f>IFERROR(VLOOKUP(Z2362,'PASTE-DL-ALARMS'!$Q$10:$Z$2800,8,FALSE),"")</f>
        <v/>
      </c>
    </row>
    <row r="2363" spans="1:42" x14ac:dyDescent="0.25">
      <c r="A2363" s="20"/>
      <c r="B2363" s="20"/>
      <c r="C2363" s="20" t="str">
        <f>IF(D2363="Critical",MAX($C$8:C2362)+1,"")</f>
        <v/>
      </c>
      <c r="D2363" s="20" t="str">
        <f t="shared" si="612"/>
        <v/>
      </c>
      <c r="E2363" s="20" t="e">
        <f>VLOOKUP('PASTE-DOWN-DL'!F2363,'SSA-CODE'!$D$4:$E$56,2,FALSE)</f>
        <v>#VALUE!</v>
      </c>
      <c r="F2363" s="48" t="e">
        <f t="shared" si="613"/>
        <v>#VALUE!</v>
      </c>
      <c r="G2363" s="48" t="e">
        <f t="shared" si="614"/>
        <v>#VALUE!</v>
      </c>
      <c r="H2363" s="20">
        <v>2354</v>
      </c>
      <c r="Z2363" s="48" t="str">
        <f t="shared" si="615"/>
        <v/>
      </c>
      <c r="AA2363" s="48" t="e">
        <f t="shared" si="616"/>
        <v>#VALUE!</v>
      </c>
      <c r="AB2363" s="48" t="e">
        <f t="shared" si="617"/>
        <v>#VALUE!</v>
      </c>
      <c r="AC2363" s="48" t="e">
        <f t="shared" si="618"/>
        <v>#VALUE!</v>
      </c>
      <c r="AD2363" s="48" t="e">
        <f t="shared" si="619"/>
        <v>#VALUE!</v>
      </c>
      <c r="AE2363" s="48" t="e">
        <f t="shared" si="620"/>
        <v>#VALUE!</v>
      </c>
      <c r="AF2363" s="42" t="e">
        <f t="shared" si="621"/>
        <v>#VALUE!</v>
      </c>
      <c r="AG2363" s="7" t="e">
        <f t="shared" si="622"/>
        <v>#VALUE!</v>
      </c>
      <c r="AH2363" s="7" t="e">
        <f t="shared" si="623"/>
        <v>#VALUE!</v>
      </c>
      <c r="AI2363" s="7" t="e">
        <f t="shared" si="624"/>
        <v>#VALUE!</v>
      </c>
      <c r="AJ2363" s="7" t="e">
        <f t="shared" si="625"/>
        <v>#VALUE!</v>
      </c>
      <c r="AK2363" s="7" t="str">
        <f>IFERROR(VLOOKUP(Z2363,'PASTE-DL-ALARMS'!$Q$10:$W$2200,7,FALSE),"")</f>
        <v/>
      </c>
      <c r="AL2363" s="55" t="str">
        <f>IFERROR(VLOOKUP(Z2363,'PASTE-DL-ALARMS'!$Q$10:$W$2200,3,FALSE),"")</f>
        <v/>
      </c>
      <c r="AM2363" s="7" t="e">
        <f t="shared" si="626"/>
        <v>#VALUE!</v>
      </c>
      <c r="AN2363" s="55" t="e">
        <f t="shared" si="627"/>
        <v>#VALUE!</v>
      </c>
      <c r="AO2363" s="72" t="e">
        <f t="shared" ca="1" si="628"/>
        <v>#VALUE!</v>
      </c>
      <c r="AP2363" s="7" t="str">
        <f>IFERROR(VLOOKUP(Z2363,'PASTE-DL-ALARMS'!$Q$10:$Z$2800,8,FALSE),"")</f>
        <v/>
      </c>
    </row>
    <row r="2364" spans="1:42" x14ac:dyDescent="0.25">
      <c r="A2364" s="20"/>
      <c r="B2364" s="20"/>
      <c r="C2364" s="20" t="str">
        <f>IF(D2364="Critical",MAX($C$8:C2363)+1,"")</f>
        <v/>
      </c>
      <c r="D2364" s="20" t="str">
        <f t="shared" si="612"/>
        <v/>
      </c>
      <c r="E2364" s="20" t="e">
        <f>VLOOKUP('PASTE-DOWN-DL'!F2364,'SSA-CODE'!$D$4:$E$56,2,FALSE)</f>
        <v>#VALUE!</v>
      </c>
      <c r="F2364" s="48" t="e">
        <f t="shared" si="613"/>
        <v>#VALUE!</v>
      </c>
      <c r="G2364" s="48" t="e">
        <f t="shared" si="614"/>
        <v>#VALUE!</v>
      </c>
      <c r="H2364" s="20">
        <v>2355</v>
      </c>
      <c r="Z2364" s="48" t="str">
        <f t="shared" si="615"/>
        <v/>
      </c>
      <c r="AA2364" s="48" t="e">
        <f t="shared" si="616"/>
        <v>#VALUE!</v>
      </c>
      <c r="AB2364" s="48" t="e">
        <f t="shared" si="617"/>
        <v>#VALUE!</v>
      </c>
      <c r="AC2364" s="48" t="e">
        <f t="shared" si="618"/>
        <v>#VALUE!</v>
      </c>
      <c r="AD2364" s="48" t="e">
        <f t="shared" si="619"/>
        <v>#VALUE!</v>
      </c>
      <c r="AE2364" s="48" t="e">
        <f t="shared" si="620"/>
        <v>#VALUE!</v>
      </c>
      <c r="AF2364" s="42" t="e">
        <f t="shared" si="621"/>
        <v>#VALUE!</v>
      </c>
      <c r="AG2364" s="7" t="e">
        <f t="shared" si="622"/>
        <v>#VALUE!</v>
      </c>
      <c r="AH2364" s="7" t="e">
        <f t="shared" si="623"/>
        <v>#VALUE!</v>
      </c>
      <c r="AI2364" s="7" t="e">
        <f t="shared" si="624"/>
        <v>#VALUE!</v>
      </c>
      <c r="AJ2364" s="7" t="e">
        <f t="shared" si="625"/>
        <v>#VALUE!</v>
      </c>
      <c r="AK2364" s="7" t="str">
        <f>IFERROR(VLOOKUP(Z2364,'PASTE-DL-ALARMS'!$Q$10:$W$2200,7,FALSE),"")</f>
        <v/>
      </c>
      <c r="AL2364" s="55" t="str">
        <f>IFERROR(VLOOKUP(Z2364,'PASTE-DL-ALARMS'!$Q$10:$W$2200,3,FALSE),"")</f>
        <v/>
      </c>
      <c r="AM2364" s="7" t="e">
        <f t="shared" si="626"/>
        <v>#VALUE!</v>
      </c>
      <c r="AN2364" s="55" t="e">
        <f t="shared" si="627"/>
        <v>#VALUE!</v>
      </c>
      <c r="AO2364" s="72" t="e">
        <f t="shared" ca="1" si="628"/>
        <v>#VALUE!</v>
      </c>
      <c r="AP2364" s="7" t="str">
        <f>IFERROR(VLOOKUP(Z2364,'PASTE-DL-ALARMS'!$Q$10:$Z$2800,8,FALSE),"")</f>
        <v/>
      </c>
    </row>
    <row r="2365" spans="1:42" x14ac:dyDescent="0.25">
      <c r="A2365" s="20"/>
      <c r="B2365" s="20"/>
      <c r="C2365" s="20" t="str">
        <f>IF(D2365="Critical",MAX($C$8:C2364)+1,"")</f>
        <v/>
      </c>
      <c r="D2365" s="20" t="str">
        <f t="shared" si="612"/>
        <v/>
      </c>
      <c r="E2365" s="20" t="e">
        <f>VLOOKUP('PASTE-DOWN-DL'!F2365,'SSA-CODE'!$D$4:$E$56,2,FALSE)</f>
        <v>#VALUE!</v>
      </c>
      <c r="F2365" s="48" t="e">
        <f t="shared" si="613"/>
        <v>#VALUE!</v>
      </c>
      <c r="G2365" s="48" t="e">
        <f t="shared" si="614"/>
        <v>#VALUE!</v>
      </c>
      <c r="H2365" s="20">
        <v>2356</v>
      </c>
      <c r="Z2365" s="48" t="str">
        <f t="shared" si="615"/>
        <v/>
      </c>
      <c r="AA2365" s="48" t="e">
        <f t="shared" si="616"/>
        <v>#VALUE!</v>
      </c>
      <c r="AB2365" s="48" t="e">
        <f t="shared" si="617"/>
        <v>#VALUE!</v>
      </c>
      <c r="AC2365" s="48" t="e">
        <f t="shared" si="618"/>
        <v>#VALUE!</v>
      </c>
      <c r="AD2365" s="48" t="e">
        <f t="shared" si="619"/>
        <v>#VALUE!</v>
      </c>
      <c r="AE2365" s="48" t="e">
        <f t="shared" si="620"/>
        <v>#VALUE!</v>
      </c>
      <c r="AF2365" s="42" t="e">
        <f t="shared" si="621"/>
        <v>#VALUE!</v>
      </c>
      <c r="AG2365" s="7" t="e">
        <f t="shared" si="622"/>
        <v>#VALUE!</v>
      </c>
      <c r="AH2365" s="7" t="e">
        <f t="shared" si="623"/>
        <v>#VALUE!</v>
      </c>
      <c r="AI2365" s="7" t="e">
        <f t="shared" si="624"/>
        <v>#VALUE!</v>
      </c>
      <c r="AJ2365" s="7" t="e">
        <f t="shared" si="625"/>
        <v>#VALUE!</v>
      </c>
      <c r="AK2365" s="7" t="str">
        <f>IFERROR(VLOOKUP(Z2365,'PASTE-DL-ALARMS'!$Q$10:$W$2200,7,FALSE),"")</f>
        <v/>
      </c>
      <c r="AL2365" s="55" t="str">
        <f>IFERROR(VLOOKUP(Z2365,'PASTE-DL-ALARMS'!$Q$10:$W$2200,3,FALSE),"")</f>
        <v/>
      </c>
      <c r="AM2365" s="7" t="e">
        <f t="shared" si="626"/>
        <v>#VALUE!</v>
      </c>
      <c r="AN2365" s="55" t="e">
        <f t="shared" si="627"/>
        <v>#VALUE!</v>
      </c>
      <c r="AO2365" s="72" t="e">
        <f t="shared" ca="1" si="628"/>
        <v>#VALUE!</v>
      </c>
      <c r="AP2365" s="7" t="str">
        <f>IFERROR(VLOOKUP(Z2365,'PASTE-DL-ALARMS'!$Q$10:$Z$2800,8,FALSE),"")</f>
        <v/>
      </c>
    </row>
    <row r="2366" spans="1:42" x14ac:dyDescent="0.25">
      <c r="A2366" s="20"/>
      <c r="B2366" s="20"/>
      <c r="C2366" s="20" t="str">
        <f>IF(D2366="Critical",MAX($C$8:C2365)+1,"")</f>
        <v/>
      </c>
      <c r="D2366" s="20" t="str">
        <f t="shared" si="612"/>
        <v/>
      </c>
      <c r="E2366" s="20" t="e">
        <f>VLOOKUP('PASTE-DOWN-DL'!F2366,'SSA-CODE'!$D$4:$E$56,2,FALSE)</f>
        <v>#VALUE!</v>
      </c>
      <c r="F2366" s="48" t="e">
        <f t="shared" si="613"/>
        <v>#VALUE!</v>
      </c>
      <c r="G2366" s="48" t="e">
        <f t="shared" si="614"/>
        <v>#VALUE!</v>
      </c>
      <c r="H2366" s="20">
        <v>2357</v>
      </c>
      <c r="Z2366" s="48" t="str">
        <f t="shared" si="615"/>
        <v/>
      </c>
      <c r="AA2366" s="48" t="e">
        <f t="shared" si="616"/>
        <v>#VALUE!</v>
      </c>
      <c r="AB2366" s="48" t="e">
        <f t="shared" si="617"/>
        <v>#VALUE!</v>
      </c>
      <c r="AC2366" s="48" t="e">
        <f t="shared" si="618"/>
        <v>#VALUE!</v>
      </c>
      <c r="AD2366" s="48" t="e">
        <f t="shared" si="619"/>
        <v>#VALUE!</v>
      </c>
      <c r="AE2366" s="48" t="e">
        <f t="shared" si="620"/>
        <v>#VALUE!</v>
      </c>
      <c r="AF2366" s="42" t="e">
        <f t="shared" si="621"/>
        <v>#VALUE!</v>
      </c>
      <c r="AG2366" s="7" t="e">
        <f t="shared" si="622"/>
        <v>#VALUE!</v>
      </c>
      <c r="AH2366" s="7" t="e">
        <f t="shared" si="623"/>
        <v>#VALUE!</v>
      </c>
      <c r="AI2366" s="7" t="e">
        <f t="shared" si="624"/>
        <v>#VALUE!</v>
      </c>
      <c r="AJ2366" s="7" t="e">
        <f t="shared" si="625"/>
        <v>#VALUE!</v>
      </c>
      <c r="AK2366" s="7" t="str">
        <f>IFERROR(VLOOKUP(Z2366,'PASTE-DL-ALARMS'!$Q$10:$W$2200,7,FALSE),"")</f>
        <v/>
      </c>
      <c r="AL2366" s="55" t="str">
        <f>IFERROR(VLOOKUP(Z2366,'PASTE-DL-ALARMS'!$Q$10:$W$2200,3,FALSE),"")</f>
        <v/>
      </c>
      <c r="AM2366" s="7" t="e">
        <f t="shared" si="626"/>
        <v>#VALUE!</v>
      </c>
      <c r="AN2366" s="55" t="e">
        <f t="shared" si="627"/>
        <v>#VALUE!</v>
      </c>
      <c r="AO2366" s="72" t="e">
        <f t="shared" ca="1" si="628"/>
        <v>#VALUE!</v>
      </c>
      <c r="AP2366" s="7" t="str">
        <f>IFERROR(VLOOKUP(Z2366,'PASTE-DL-ALARMS'!$Q$10:$Z$2800,8,FALSE),"")</f>
        <v/>
      </c>
    </row>
    <row r="2367" spans="1:42" x14ac:dyDescent="0.25">
      <c r="A2367" s="20"/>
      <c r="B2367" s="20"/>
      <c r="C2367" s="20" t="str">
        <f>IF(D2367="Critical",MAX($C$8:C2366)+1,"")</f>
        <v/>
      </c>
      <c r="D2367" s="20" t="str">
        <f t="shared" si="612"/>
        <v/>
      </c>
      <c r="E2367" s="20" t="e">
        <f>VLOOKUP('PASTE-DOWN-DL'!F2367,'SSA-CODE'!$D$4:$E$56,2,FALSE)</f>
        <v>#VALUE!</v>
      </c>
      <c r="F2367" s="48" t="e">
        <f t="shared" si="613"/>
        <v>#VALUE!</v>
      </c>
      <c r="G2367" s="48" t="e">
        <f t="shared" si="614"/>
        <v>#VALUE!</v>
      </c>
      <c r="H2367" s="20">
        <v>2358</v>
      </c>
      <c r="Z2367" s="48" t="str">
        <f t="shared" si="615"/>
        <v/>
      </c>
      <c r="AA2367" s="48" t="e">
        <f t="shared" si="616"/>
        <v>#VALUE!</v>
      </c>
      <c r="AB2367" s="48" t="e">
        <f t="shared" si="617"/>
        <v>#VALUE!</v>
      </c>
      <c r="AC2367" s="48" t="e">
        <f t="shared" si="618"/>
        <v>#VALUE!</v>
      </c>
      <c r="AD2367" s="48" t="e">
        <f t="shared" si="619"/>
        <v>#VALUE!</v>
      </c>
      <c r="AE2367" s="48" t="e">
        <f t="shared" si="620"/>
        <v>#VALUE!</v>
      </c>
      <c r="AF2367" s="42" t="e">
        <f t="shared" si="621"/>
        <v>#VALUE!</v>
      </c>
      <c r="AG2367" s="7" t="e">
        <f t="shared" si="622"/>
        <v>#VALUE!</v>
      </c>
      <c r="AH2367" s="7" t="e">
        <f t="shared" si="623"/>
        <v>#VALUE!</v>
      </c>
      <c r="AI2367" s="7" t="e">
        <f t="shared" si="624"/>
        <v>#VALUE!</v>
      </c>
      <c r="AJ2367" s="7" t="e">
        <f t="shared" si="625"/>
        <v>#VALUE!</v>
      </c>
      <c r="AK2367" s="7" t="str">
        <f>IFERROR(VLOOKUP(Z2367,'PASTE-DL-ALARMS'!$Q$10:$W$2200,7,FALSE),"")</f>
        <v/>
      </c>
      <c r="AL2367" s="55" t="str">
        <f>IFERROR(VLOOKUP(Z2367,'PASTE-DL-ALARMS'!$Q$10:$W$2200,3,FALSE),"")</f>
        <v/>
      </c>
      <c r="AM2367" s="7" t="e">
        <f t="shared" si="626"/>
        <v>#VALUE!</v>
      </c>
      <c r="AN2367" s="55" t="e">
        <f t="shared" si="627"/>
        <v>#VALUE!</v>
      </c>
      <c r="AO2367" s="72" t="e">
        <f t="shared" ca="1" si="628"/>
        <v>#VALUE!</v>
      </c>
      <c r="AP2367" s="7" t="str">
        <f>IFERROR(VLOOKUP(Z2367,'PASTE-DL-ALARMS'!$Q$10:$Z$2800,8,FALSE),"")</f>
        <v/>
      </c>
    </row>
    <row r="2368" spans="1:42" x14ac:dyDescent="0.25">
      <c r="A2368" s="20"/>
      <c r="B2368" s="20"/>
      <c r="C2368" s="20" t="str">
        <f>IF(D2368="Critical",MAX($C$8:C2367)+1,"")</f>
        <v/>
      </c>
      <c r="D2368" s="20" t="str">
        <f t="shared" si="612"/>
        <v/>
      </c>
      <c r="E2368" s="20" t="e">
        <f>VLOOKUP('PASTE-DOWN-DL'!F2368,'SSA-CODE'!$D$4:$E$56,2,FALSE)</f>
        <v>#VALUE!</v>
      </c>
      <c r="F2368" s="48" t="e">
        <f t="shared" si="613"/>
        <v>#VALUE!</v>
      </c>
      <c r="G2368" s="48" t="e">
        <f t="shared" si="614"/>
        <v>#VALUE!</v>
      </c>
      <c r="H2368" s="20">
        <v>2359</v>
      </c>
      <c r="Z2368" s="48" t="str">
        <f t="shared" si="615"/>
        <v/>
      </c>
      <c r="AA2368" s="48" t="e">
        <f t="shared" si="616"/>
        <v>#VALUE!</v>
      </c>
      <c r="AB2368" s="48" t="e">
        <f t="shared" si="617"/>
        <v>#VALUE!</v>
      </c>
      <c r="AC2368" s="48" t="e">
        <f t="shared" si="618"/>
        <v>#VALUE!</v>
      </c>
      <c r="AD2368" s="48" t="e">
        <f t="shared" si="619"/>
        <v>#VALUE!</v>
      </c>
      <c r="AE2368" s="48" t="e">
        <f t="shared" si="620"/>
        <v>#VALUE!</v>
      </c>
      <c r="AF2368" s="42" t="e">
        <f t="shared" si="621"/>
        <v>#VALUE!</v>
      </c>
      <c r="AG2368" s="7" t="e">
        <f t="shared" si="622"/>
        <v>#VALUE!</v>
      </c>
      <c r="AH2368" s="7" t="e">
        <f t="shared" si="623"/>
        <v>#VALUE!</v>
      </c>
      <c r="AI2368" s="7" t="e">
        <f t="shared" si="624"/>
        <v>#VALUE!</v>
      </c>
      <c r="AJ2368" s="7" t="e">
        <f t="shared" si="625"/>
        <v>#VALUE!</v>
      </c>
      <c r="AK2368" s="7" t="str">
        <f>IFERROR(VLOOKUP(Z2368,'PASTE-DL-ALARMS'!$Q$10:$W$2200,7,FALSE),"")</f>
        <v/>
      </c>
      <c r="AL2368" s="55" t="str">
        <f>IFERROR(VLOOKUP(Z2368,'PASTE-DL-ALARMS'!$Q$10:$W$2200,3,FALSE),"")</f>
        <v/>
      </c>
      <c r="AM2368" s="7" t="e">
        <f t="shared" si="626"/>
        <v>#VALUE!</v>
      </c>
      <c r="AN2368" s="55" t="e">
        <f t="shared" si="627"/>
        <v>#VALUE!</v>
      </c>
      <c r="AO2368" s="72" t="e">
        <f t="shared" ca="1" si="628"/>
        <v>#VALUE!</v>
      </c>
      <c r="AP2368" s="7" t="str">
        <f>IFERROR(VLOOKUP(Z2368,'PASTE-DL-ALARMS'!$Q$10:$Z$2800,8,FALSE),"")</f>
        <v/>
      </c>
    </row>
    <row r="2369" spans="1:42" x14ac:dyDescent="0.25">
      <c r="A2369" s="20"/>
      <c r="B2369" s="20"/>
      <c r="C2369" s="20" t="str">
        <f>IF(D2369="Critical",MAX($C$8:C2368)+1,"")</f>
        <v/>
      </c>
      <c r="D2369" s="20" t="str">
        <f t="shared" si="612"/>
        <v/>
      </c>
      <c r="E2369" s="20" t="e">
        <f>VLOOKUP('PASTE-DOWN-DL'!F2369,'SSA-CODE'!$D$4:$E$56,2,FALSE)</f>
        <v>#VALUE!</v>
      </c>
      <c r="F2369" s="48" t="e">
        <f t="shared" si="613"/>
        <v>#VALUE!</v>
      </c>
      <c r="G2369" s="48" t="e">
        <f t="shared" si="614"/>
        <v>#VALUE!</v>
      </c>
      <c r="H2369" s="20">
        <v>2360</v>
      </c>
      <c r="Z2369" s="48" t="str">
        <f t="shared" si="615"/>
        <v/>
      </c>
      <c r="AA2369" s="48" t="e">
        <f t="shared" si="616"/>
        <v>#VALUE!</v>
      </c>
      <c r="AB2369" s="48" t="e">
        <f t="shared" si="617"/>
        <v>#VALUE!</v>
      </c>
      <c r="AC2369" s="48" t="e">
        <f t="shared" si="618"/>
        <v>#VALUE!</v>
      </c>
      <c r="AD2369" s="48" t="e">
        <f t="shared" si="619"/>
        <v>#VALUE!</v>
      </c>
      <c r="AE2369" s="48" t="e">
        <f t="shared" si="620"/>
        <v>#VALUE!</v>
      </c>
      <c r="AF2369" s="42" t="e">
        <f t="shared" si="621"/>
        <v>#VALUE!</v>
      </c>
      <c r="AG2369" s="7" t="e">
        <f t="shared" si="622"/>
        <v>#VALUE!</v>
      </c>
      <c r="AH2369" s="7" t="e">
        <f t="shared" si="623"/>
        <v>#VALUE!</v>
      </c>
      <c r="AI2369" s="7" t="e">
        <f t="shared" si="624"/>
        <v>#VALUE!</v>
      </c>
      <c r="AJ2369" s="7" t="e">
        <f t="shared" si="625"/>
        <v>#VALUE!</v>
      </c>
      <c r="AK2369" s="7" t="str">
        <f>IFERROR(VLOOKUP(Z2369,'PASTE-DL-ALARMS'!$Q$10:$W$2200,7,FALSE),"")</f>
        <v/>
      </c>
      <c r="AL2369" s="55" t="str">
        <f>IFERROR(VLOOKUP(Z2369,'PASTE-DL-ALARMS'!$Q$10:$W$2200,3,FALSE),"")</f>
        <v/>
      </c>
      <c r="AM2369" s="7" t="e">
        <f t="shared" si="626"/>
        <v>#VALUE!</v>
      </c>
      <c r="AN2369" s="55" t="e">
        <f t="shared" si="627"/>
        <v>#VALUE!</v>
      </c>
      <c r="AO2369" s="72" t="e">
        <f t="shared" ca="1" si="628"/>
        <v>#VALUE!</v>
      </c>
      <c r="AP2369" s="7" t="str">
        <f>IFERROR(VLOOKUP(Z2369,'PASTE-DL-ALARMS'!$Q$10:$Z$2800,8,FALSE),"")</f>
        <v/>
      </c>
    </row>
    <row r="2370" spans="1:42" x14ac:dyDescent="0.25">
      <c r="A2370" s="20"/>
      <c r="B2370" s="20"/>
      <c r="C2370" s="20" t="str">
        <f>IF(D2370="Critical",MAX($C$8:C2369)+1,"")</f>
        <v/>
      </c>
      <c r="D2370" s="20" t="str">
        <f t="shared" si="612"/>
        <v/>
      </c>
      <c r="E2370" s="20" t="e">
        <f>VLOOKUP('PASTE-DOWN-DL'!F2370,'SSA-CODE'!$D$4:$E$56,2,FALSE)</f>
        <v>#VALUE!</v>
      </c>
      <c r="F2370" s="48" t="e">
        <f t="shared" si="613"/>
        <v>#VALUE!</v>
      </c>
      <c r="G2370" s="48" t="e">
        <f t="shared" si="614"/>
        <v>#VALUE!</v>
      </c>
      <c r="H2370" s="20">
        <v>2361</v>
      </c>
      <c r="Z2370" s="48" t="str">
        <f t="shared" si="615"/>
        <v/>
      </c>
      <c r="AA2370" s="48" t="e">
        <f t="shared" si="616"/>
        <v>#VALUE!</v>
      </c>
      <c r="AB2370" s="48" t="e">
        <f t="shared" si="617"/>
        <v>#VALUE!</v>
      </c>
      <c r="AC2370" s="48" t="e">
        <f t="shared" si="618"/>
        <v>#VALUE!</v>
      </c>
      <c r="AD2370" s="48" t="e">
        <f t="shared" si="619"/>
        <v>#VALUE!</v>
      </c>
      <c r="AE2370" s="48" t="e">
        <f t="shared" si="620"/>
        <v>#VALUE!</v>
      </c>
      <c r="AF2370" s="42" t="e">
        <f t="shared" si="621"/>
        <v>#VALUE!</v>
      </c>
      <c r="AG2370" s="7" t="e">
        <f t="shared" si="622"/>
        <v>#VALUE!</v>
      </c>
      <c r="AH2370" s="7" t="e">
        <f t="shared" si="623"/>
        <v>#VALUE!</v>
      </c>
      <c r="AI2370" s="7" t="e">
        <f t="shared" si="624"/>
        <v>#VALUE!</v>
      </c>
      <c r="AJ2370" s="7" t="e">
        <f t="shared" si="625"/>
        <v>#VALUE!</v>
      </c>
      <c r="AK2370" s="7" t="str">
        <f>IFERROR(VLOOKUP(Z2370,'PASTE-DL-ALARMS'!$Q$10:$W$2200,7,FALSE),"")</f>
        <v/>
      </c>
      <c r="AL2370" s="55" t="str">
        <f>IFERROR(VLOOKUP(Z2370,'PASTE-DL-ALARMS'!$Q$10:$W$2200,3,FALSE),"")</f>
        <v/>
      </c>
      <c r="AM2370" s="7" t="e">
        <f t="shared" si="626"/>
        <v>#VALUE!</v>
      </c>
      <c r="AN2370" s="55" t="e">
        <f t="shared" si="627"/>
        <v>#VALUE!</v>
      </c>
      <c r="AO2370" s="72" t="e">
        <f t="shared" ca="1" si="628"/>
        <v>#VALUE!</v>
      </c>
      <c r="AP2370" s="7" t="str">
        <f>IFERROR(VLOOKUP(Z2370,'PASTE-DL-ALARMS'!$Q$10:$Z$2800,8,FALSE),"")</f>
        <v/>
      </c>
    </row>
    <row r="2371" spans="1:42" x14ac:dyDescent="0.25">
      <c r="A2371" s="20"/>
      <c r="B2371" s="20"/>
      <c r="C2371" s="20" t="str">
        <f>IF(D2371="Critical",MAX($C$8:C2370)+1,"")</f>
        <v/>
      </c>
      <c r="D2371" s="20" t="str">
        <f t="shared" si="612"/>
        <v/>
      </c>
      <c r="E2371" s="20" t="e">
        <f>VLOOKUP('PASTE-DOWN-DL'!F2371,'SSA-CODE'!$D$4:$E$56,2,FALSE)</f>
        <v>#VALUE!</v>
      </c>
      <c r="F2371" s="48" t="e">
        <f t="shared" si="613"/>
        <v>#VALUE!</v>
      </c>
      <c r="G2371" s="48" t="e">
        <f t="shared" si="614"/>
        <v>#VALUE!</v>
      </c>
      <c r="H2371" s="20">
        <v>2362</v>
      </c>
      <c r="Z2371" s="48" t="str">
        <f t="shared" si="615"/>
        <v/>
      </c>
      <c r="AA2371" s="48" t="e">
        <f t="shared" si="616"/>
        <v>#VALUE!</v>
      </c>
      <c r="AB2371" s="48" t="e">
        <f t="shared" si="617"/>
        <v>#VALUE!</v>
      </c>
      <c r="AC2371" s="48" t="e">
        <f t="shared" si="618"/>
        <v>#VALUE!</v>
      </c>
      <c r="AD2371" s="48" t="e">
        <f t="shared" si="619"/>
        <v>#VALUE!</v>
      </c>
      <c r="AE2371" s="48" t="e">
        <f t="shared" si="620"/>
        <v>#VALUE!</v>
      </c>
      <c r="AF2371" s="42" t="e">
        <f t="shared" si="621"/>
        <v>#VALUE!</v>
      </c>
      <c r="AG2371" s="7" t="e">
        <f t="shared" si="622"/>
        <v>#VALUE!</v>
      </c>
      <c r="AH2371" s="7" t="e">
        <f t="shared" si="623"/>
        <v>#VALUE!</v>
      </c>
      <c r="AI2371" s="7" t="e">
        <f t="shared" si="624"/>
        <v>#VALUE!</v>
      </c>
      <c r="AJ2371" s="7" t="e">
        <f t="shared" si="625"/>
        <v>#VALUE!</v>
      </c>
      <c r="AK2371" s="7" t="str">
        <f>IFERROR(VLOOKUP(Z2371,'PASTE-DL-ALARMS'!$Q$10:$W$2200,7,FALSE),"")</f>
        <v/>
      </c>
      <c r="AL2371" s="55" t="str">
        <f>IFERROR(VLOOKUP(Z2371,'PASTE-DL-ALARMS'!$Q$10:$W$2200,3,FALSE),"")</f>
        <v/>
      </c>
      <c r="AM2371" s="7" t="e">
        <f t="shared" si="626"/>
        <v>#VALUE!</v>
      </c>
      <c r="AN2371" s="55" t="e">
        <f t="shared" si="627"/>
        <v>#VALUE!</v>
      </c>
      <c r="AO2371" s="72" t="e">
        <f t="shared" ca="1" si="628"/>
        <v>#VALUE!</v>
      </c>
      <c r="AP2371" s="7" t="str">
        <f>IFERROR(VLOOKUP(Z2371,'PASTE-DL-ALARMS'!$Q$10:$Z$2800,8,FALSE),"")</f>
        <v/>
      </c>
    </row>
    <row r="2372" spans="1:42" x14ac:dyDescent="0.25">
      <c r="A2372" s="20"/>
      <c r="B2372" s="20"/>
      <c r="C2372" s="20" t="str">
        <f>IF(D2372="Critical",MAX($C$8:C2371)+1,"")</f>
        <v/>
      </c>
      <c r="D2372" s="20" t="str">
        <f t="shared" si="612"/>
        <v/>
      </c>
      <c r="E2372" s="20" t="e">
        <f>VLOOKUP('PASTE-DOWN-DL'!F2372,'SSA-CODE'!$D$4:$E$56,2,FALSE)</f>
        <v>#VALUE!</v>
      </c>
      <c r="F2372" s="48" t="e">
        <f t="shared" si="613"/>
        <v>#VALUE!</v>
      </c>
      <c r="G2372" s="48" t="e">
        <f t="shared" si="614"/>
        <v>#VALUE!</v>
      </c>
      <c r="H2372" s="20">
        <v>2363</v>
      </c>
      <c r="Z2372" s="48" t="str">
        <f t="shared" si="615"/>
        <v/>
      </c>
      <c r="AA2372" s="48" t="e">
        <f t="shared" si="616"/>
        <v>#VALUE!</v>
      </c>
      <c r="AB2372" s="48" t="e">
        <f t="shared" si="617"/>
        <v>#VALUE!</v>
      </c>
      <c r="AC2372" s="48" t="e">
        <f t="shared" si="618"/>
        <v>#VALUE!</v>
      </c>
      <c r="AD2372" s="48" t="e">
        <f t="shared" si="619"/>
        <v>#VALUE!</v>
      </c>
      <c r="AE2372" s="48" t="e">
        <f t="shared" si="620"/>
        <v>#VALUE!</v>
      </c>
      <c r="AF2372" s="42" t="e">
        <f t="shared" si="621"/>
        <v>#VALUE!</v>
      </c>
      <c r="AG2372" s="7" t="e">
        <f t="shared" si="622"/>
        <v>#VALUE!</v>
      </c>
      <c r="AH2372" s="7" t="e">
        <f t="shared" si="623"/>
        <v>#VALUE!</v>
      </c>
      <c r="AI2372" s="7" t="e">
        <f t="shared" si="624"/>
        <v>#VALUE!</v>
      </c>
      <c r="AJ2372" s="7" t="e">
        <f t="shared" si="625"/>
        <v>#VALUE!</v>
      </c>
      <c r="AK2372" s="7" t="str">
        <f>IFERROR(VLOOKUP(Z2372,'PASTE-DL-ALARMS'!$Q$10:$W$2200,7,FALSE),"")</f>
        <v/>
      </c>
      <c r="AL2372" s="55" t="str">
        <f>IFERROR(VLOOKUP(Z2372,'PASTE-DL-ALARMS'!$Q$10:$W$2200,3,FALSE),"")</f>
        <v/>
      </c>
      <c r="AM2372" s="7" t="e">
        <f t="shared" si="626"/>
        <v>#VALUE!</v>
      </c>
      <c r="AN2372" s="55" t="e">
        <f t="shared" si="627"/>
        <v>#VALUE!</v>
      </c>
      <c r="AO2372" s="72" t="e">
        <f t="shared" ca="1" si="628"/>
        <v>#VALUE!</v>
      </c>
      <c r="AP2372" s="7" t="str">
        <f>IFERROR(VLOOKUP(Z2372,'PASTE-DL-ALARMS'!$Q$10:$Z$2800,8,FALSE),"")</f>
        <v/>
      </c>
    </row>
    <row r="2373" spans="1:42" x14ac:dyDescent="0.25">
      <c r="A2373" s="20"/>
      <c r="B2373" s="20"/>
      <c r="C2373" s="20" t="str">
        <f>IF(D2373="Critical",MAX($C$8:C2372)+1,"")</f>
        <v/>
      </c>
      <c r="D2373" s="20" t="str">
        <f t="shared" si="612"/>
        <v/>
      </c>
      <c r="E2373" s="20" t="e">
        <f>VLOOKUP('PASTE-DOWN-DL'!F2373,'SSA-CODE'!$D$4:$E$56,2,FALSE)</f>
        <v>#VALUE!</v>
      </c>
      <c r="F2373" s="48" t="e">
        <f t="shared" si="613"/>
        <v>#VALUE!</v>
      </c>
      <c r="G2373" s="48" t="e">
        <f t="shared" si="614"/>
        <v>#VALUE!</v>
      </c>
      <c r="H2373" s="20">
        <v>2364</v>
      </c>
      <c r="Z2373" s="48" t="str">
        <f t="shared" si="615"/>
        <v/>
      </c>
      <c r="AA2373" s="48" t="e">
        <f t="shared" si="616"/>
        <v>#VALUE!</v>
      </c>
      <c r="AB2373" s="48" t="e">
        <f t="shared" si="617"/>
        <v>#VALUE!</v>
      </c>
      <c r="AC2373" s="48" t="e">
        <f t="shared" si="618"/>
        <v>#VALUE!</v>
      </c>
      <c r="AD2373" s="48" t="e">
        <f t="shared" si="619"/>
        <v>#VALUE!</v>
      </c>
      <c r="AE2373" s="48" t="e">
        <f t="shared" si="620"/>
        <v>#VALUE!</v>
      </c>
      <c r="AF2373" s="42" t="e">
        <f t="shared" si="621"/>
        <v>#VALUE!</v>
      </c>
      <c r="AG2373" s="7" t="e">
        <f t="shared" si="622"/>
        <v>#VALUE!</v>
      </c>
      <c r="AH2373" s="7" t="e">
        <f t="shared" si="623"/>
        <v>#VALUE!</v>
      </c>
      <c r="AI2373" s="7" t="e">
        <f t="shared" si="624"/>
        <v>#VALUE!</v>
      </c>
      <c r="AJ2373" s="7" t="e">
        <f t="shared" si="625"/>
        <v>#VALUE!</v>
      </c>
      <c r="AK2373" s="7" t="str">
        <f>IFERROR(VLOOKUP(Z2373,'PASTE-DL-ALARMS'!$Q$10:$W$2200,7,FALSE),"")</f>
        <v/>
      </c>
      <c r="AL2373" s="55" t="str">
        <f>IFERROR(VLOOKUP(Z2373,'PASTE-DL-ALARMS'!$Q$10:$W$2200,3,FALSE),"")</f>
        <v/>
      </c>
      <c r="AM2373" s="7" t="e">
        <f t="shared" si="626"/>
        <v>#VALUE!</v>
      </c>
      <c r="AN2373" s="55" t="e">
        <f t="shared" si="627"/>
        <v>#VALUE!</v>
      </c>
      <c r="AO2373" s="72" t="e">
        <f t="shared" ca="1" si="628"/>
        <v>#VALUE!</v>
      </c>
      <c r="AP2373" s="7" t="str">
        <f>IFERROR(VLOOKUP(Z2373,'PASTE-DL-ALARMS'!$Q$10:$Z$2800,8,FALSE),"")</f>
        <v/>
      </c>
    </row>
    <row r="2374" spans="1:42" x14ac:dyDescent="0.25">
      <c r="A2374" s="20"/>
      <c r="B2374" s="20"/>
      <c r="C2374" s="20" t="str">
        <f>IF(D2374="Critical",MAX($C$8:C2373)+1,"")</f>
        <v/>
      </c>
      <c r="D2374" s="20" t="str">
        <f t="shared" si="612"/>
        <v/>
      </c>
      <c r="E2374" s="20" t="e">
        <f>VLOOKUP('PASTE-DOWN-DL'!F2374,'SSA-CODE'!$D$4:$E$56,2,FALSE)</f>
        <v>#VALUE!</v>
      </c>
      <c r="F2374" s="48" t="e">
        <f t="shared" si="613"/>
        <v>#VALUE!</v>
      </c>
      <c r="G2374" s="48" t="e">
        <f t="shared" si="614"/>
        <v>#VALUE!</v>
      </c>
      <c r="H2374" s="20">
        <v>2365</v>
      </c>
      <c r="Z2374" s="48" t="str">
        <f t="shared" si="615"/>
        <v/>
      </c>
      <c r="AA2374" s="48" t="e">
        <f t="shared" si="616"/>
        <v>#VALUE!</v>
      </c>
      <c r="AB2374" s="48" t="e">
        <f t="shared" si="617"/>
        <v>#VALUE!</v>
      </c>
      <c r="AC2374" s="48" t="e">
        <f t="shared" si="618"/>
        <v>#VALUE!</v>
      </c>
      <c r="AD2374" s="48" t="e">
        <f t="shared" si="619"/>
        <v>#VALUE!</v>
      </c>
      <c r="AE2374" s="48" t="e">
        <f t="shared" si="620"/>
        <v>#VALUE!</v>
      </c>
      <c r="AF2374" s="42" t="e">
        <f t="shared" si="621"/>
        <v>#VALUE!</v>
      </c>
      <c r="AG2374" s="7" t="e">
        <f t="shared" si="622"/>
        <v>#VALUE!</v>
      </c>
      <c r="AH2374" s="7" t="e">
        <f t="shared" si="623"/>
        <v>#VALUE!</v>
      </c>
      <c r="AI2374" s="7" t="e">
        <f t="shared" si="624"/>
        <v>#VALUE!</v>
      </c>
      <c r="AJ2374" s="7" t="e">
        <f t="shared" si="625"/>
        <v>#VALUE!</v>
      </c>
      <c r="AK2374" s="7" t="str">
        <f>IFERROR(VLOOKUP(Z2374,'PASTE-DL-ALARMS'!$Q$10:$W$2200,7,FALSE),"")</f>
        <v/>
      </c>
      <c r="AL2374" s="55" t="str">
        <f>IFERROR(VLOOKUP(Z2374,'PASTE-DL-ALARMS'!$Q$10:$W$2200,3,FALSE),"")</f>
        <v/>
      </c>
      <c r="AM2374" s="7" t="e">
        <f t="shared" si="626"/>
        <v>#VALUE!</v>
      </c>
      <c r="AN2374" s="55" t="e">
        <f t="shared" si="627"/>
        <v>#VALUE!</v>
      </c>
      <c r="AO2374" s="72" t="e">
        <f t="shared" ca="1" si="628"/>
        <v>#VALUE!</v>
      </c>
      <c r="AP2374" s="7" t="str">
        <f>IFERROR(VLOOKUP(Z2374,'PASTE-DL-ALARMS'!$Q$10:$Z$2800,8,FALSE),"")</f>
        <v/>
      </c>
    </row>
    <row r="2375" spans="1:42" x14ac:dyDescent="0.25">
      <c r="A2375" s="20"/>
      <c r="B2375" s="20"/>
      <c r="C2375" s="20" t="str">
        <f>IF(D2375="Critical",MAX($C$8:C2374)+1,"")</f>
        <v/>
      </c>
      <c r="D2375" s="20" t="str">
        <f t="shared" si="612"/>
        <v/>
      </c>
      <c r="E2375" s="20" t="e">
        <f>VLOOKUP('PASTE-DOWN-DL'!F2375,'SSA-CODE'!$D$4:$E$56,2,FALSE)</f>
        <v>#VALUE!</v>
      </c>
      <c r="F2375" s="48" t="e">
        <f t="shared" si="613"/>
        <v>#VALUE!</v>
      </c>
      <c r="G2375" s="48" t="e">
        <f t="shared" si="614"/>
        <v>#VALUE!</v>
      </c>
      <c r="H2375" s="20">
        <v>2366</v>
      </c>
      <c r="Z2375" s="48" t="str">
        <f t="shared" si="615"/>
        <v/>
      </c>
      <c r="AA2375" s="48" t="e">
        <f t="shared" si="616"/>
        <v>#VALUE!</v>
      </c>
      <c r="AB2375" s="48" t="e">
        <f t="shared" si="617"/>
        <v>#VALUE!</v>
      </c>
      <c r="AC2375" s="48" t="e">
        <f t="shared" si="618"/>
        <v>#VALUE!</v>
      </c>
      <c r="AD2375" s="48" t="e">
        <f t="shared" si="619"/>
        <v>#VALUE!</v>
      </c>
      <c r="AE2375" s="48" t="e">
        <f t="shared" si="620"/>
        <v>#VALUE!</v>
      </c>
      <c r="AF2375" s="42" t="e">
        <f t="shared" si="621"/>
        <v>#VALUE!</v>
      </c>
      <c r="AG2375" s="7" t="e">
        <f t="shared" si="622"/>
        <v>#VALUE!</v>
      </c>
      <c r="AH2375" s="7" t="e">
        <f t="shared" si="623"/>
        <v>#VALUE!</v>
      </c>
      <c r="AI2375" s="7" t="e">
        <f t="shared" si="624"/>
        <v>#VALUE!</v>
      </c>
      <c r="AJ2375" s="7" t="e">
        <f t="shared" si="625"/>
        <v>#VALUE!</v>
      </c>
      <c r="AK2375" s="7" t="str">
        <f>IFERROR(VLOOKUP(Z2375,'PASTE-DL-ALARMS'!$Q$10:$W$2200,7,FALSE),"")</f>
        <v/>
      </c>
      <c r="AL2375" s="55" t="str">
        <f>IFERROR(VLOOKUP(Z2375,'PASTE-DL-ALARMS'!$Q$10:$W$2200,3,FALSE),"")</f>
        <v/>
      </c>
      <c r="AM2375" s="7" t="e">
        <f t="shared" si="626"/>
        <v>#VALUE!</v>
      </c>
      <c r="AN2375" s="55" t="e">
        <f t="shared" si="627"/>
        <v>#VALUE!</v>
      </c>
      <c r="AO2375" s="72" t="e">
        <f t="shared" ca="1" si="628"/>
        <v>#VALUE!</v>
      </c>
      <c r="AP2375" s="7" t="str">
        <f>IFERROR(VLOOKUP(Z2375,'PASTE-DL-ALARMS'!$Q$10:$Z$2800,8,FALSE),"")</f>
        <v/>
      </c>
    </row>
    <row r="2376" spans="1:42" x14ac:dyDescent="0.25">
      <c r="A2376" s="20"/>
      <c r="B2376" s="20"/>
      <c r="C2376" s="20" t="str">
        <f>IF(D2376="Critical",MAX($C$8:C2375)+1,"")</f>
        <v/>
      </c>
      <c r="D2376" s="20" t="str">
        <f t="shared" si="612"/>
        <v/>
      </c>
      <c r="E2376" s="20" t="e">
        <f>VLOOKUP('PASTE-DOWN-DL'!F2376,'SSA-CODE'!$D$4:$E$56,2,FALSE)</f>
        <v>#VALUE!</v>
      </c>
      <c r="F2376" s="48" t="e">
        <f t="shared" si="613"/>
        <v>#VALUE!</v>
      </c>
      <c r="G2376" s="48" t="e">
        <f t="shared" si="614"/>
        <v>#VALUE!</v>
      </c>
      <c r="H2376" s="20">
        <v>2367</v>
      </c>
      <c r="Z2376" s="48" t="str">
        <f t="shared" si="615"/>
        <v/>
      </c>
      <c r="AA2376" s="48" t="e">
        <f t="shared" si="616"/>
        <v>#VALUE!</v>
      </c>
      <c r="AB2376" s="48" t="e">
        <f t="shared" si="617"/>
        <v>#VALUE!</v>
      </c>
      <c r="AC2376" s="48" t="e">
        <f t="shared" si="618"/>
        <v>#VALUE!</v>
      </c>
      <c r="AD2376" s="48" t="e">
        <f t="shared" si="619"/>
        <v>#VALUE!</v>
      </c>
      <c r="AE2376" s="48" t="e">
        <f t="shared" si="620"/>
        <v>#VALUE!</v>
      </c>
      <c r="AF2376" s="42" t="e">
        <f t="shared" si="621"/>
        <v>#VALUE!</v>
      </c>
      <c r="AG2376" s="7" t="e">
        <f t="shared" si="622"/>
        <v>#VALUE!</v>
      </c>
      <c r="AH2376" s="7" t="e">
        <f t="shared" si="623"/>
        <v>#VALUE!</v>
      </c>
      <c r="AI2376" s="7" t="e">
        <f t="shared" si="624"/>
        <v>#VALUE!</v>
      </c>
      <c r="AJ2376" s="7" t="e">
        <f t="shared" si="625"/>
        <v>#VALUE!</v>
      </c>
      <c r="AK2376" s="7" t="str">
        <f>IFERROR(VLOOKUP(Z2376,'PASTE-DL-ALARMS'!$Q$10:$W$2200,7,FALSE),"")</f>
        <v/>
      </c>
      <c r="AL2376" s="55" t="str">
        <f>IFERROR(VLOOKUP(Z2376,'PASTE-DL-ALARMS'!$Q$10:$W$2200,3,FALSE),"")</f>
        <v/>
      </c>
      <c r="AM2376" s="7" t="e">
        <f t="shared" si="626"/>
        <v>#VALUE!</v>
      </c>
      <c r="AN2376" s="55" t="e">
        <f t="shared" si="627"/>
        <v>#VALUE!</v>
      </c>
      <c r="AO2376" s="72" t="e">
        <f t="shared" ca="1" si="628"/>
        <v>#VALUE!</v>
      </c>
      <c r="AP2376" s="7" t="str">
        <f>IFERROR(VLOOKUP(Z2376,'PASTE-DL-ALARMS'!$Q$10:$Z$2800,8,FALSE),"")</f>
        <v/>
      </c>
    </row>
    <row r="2377" spans="1:42" x14ac:dyDescent="0.25">
      <c r="A2377" s="20"/>
      <c r="B2377" s="20"/>
      <c r="C2377" s="20" t="str">
        <f>IF(D2377="Critical",MAX($C$8:C2376)+1,"")</f>
        <v/>
      </c>
      <c r="D2377" s="20" t="str">
        <f t="shared" si="612"/>
        <v/>
      </c>
      <c r="E2377" s="20" t="e">
        <f>VLOOKUP('PASTE-DOWN-DL'!F2377,'SSA-CODE'!$D$4:$E$56,2,FALSE)</f>
        <v>#VALUE!</v>
      </c>
      <c r="F2377" s="48" t="e">
        <f t="shared" si="613"/>
        <v>#VALUE!</v>
      </c>
      <c r="G2377" s="48" t="e">
        <f t="shared" si="614"/>
        <v>#VALUE!</v>
      </c>
      <c r="H2377" s="20">
        <v>2368</v>
      </c>
      <c r="Z2377" s="48" t="str">
        <f t="shared" si="615"/>
        <v/>
      </c>
      <c r="AA2377" s="48" t="e">
        <f t="shared" si="616"/>
        <v>#VALUE!</v>
      </c>
      <c r="AB2377" s="48" t="e">
        <f t="shared" si="617"/>
        <v>#VALUE!</v>
      </c>
      <c r="AC2377" s="48" t="e">
        <f t="shared" si="618"/>
        <v>#VALUE!</v>
      </c>
      <c r="AD2377" s="48" t="e">
        <f t="shared" si="619"/>
        <v>#VALUE!</v>
      </c>
      <c r="AE2377" s="48" t="e">
        <f t="shared" si="620"/>
        <v>#VALUE!</v>
      </c>
      <c r="AF2377" s="42" t="e">
        <f t="shared" si="621"/>
        <v>#VALUE!</v>
      </c>
      <c r="AG2377" s="7" t="e">
        <f t="shared" si="622"/>
        <v>#VALUE!</v>
      </c>
      <c r="AH2377" s="7" t="e">
        <f t="shared" si="623"/>
        <v>#VALUE!</v>
      </c>
      <c r="AI2377" s="7" t="e">
        <f t="shared" si="624"/>
        <v>#VALUE!</v>
      </c>
      <c r="AJ2377" s="7" t="e">
        <f t="shared" si="625"/>
        <v>#VALUE!</v>
      </c>
      <c r="AK2377" s="7" t="str">
        <f>IFERROR(VLOOKUP(Z2377,'PASTE-DL-ALARMS'!$Q$10:$W$2200,7,FALSE),"")</f>
        <v/>
      </c>
      <c r="AL2377" s="55" t="str">
        <f>IFERROR(VLOOKUP(Z2377,'PASTE-DL-ALARMS'!$Q$10:$W$2200,3,FALSE),"")</f>
        <v/>
      </c>
      <c r="AM2377" s="7" t="e">
        <f t="shared" si="626"/>
        <v>#VALUE!</v>
      </c>
      <c r="AN2377" s="55" t="e">
        <f t="shared" si="627"/>
        <v>#VALUE!</v>
      </c>
      <c r="AO2377" s="72" t="e">
        <f t="shared" ca="1" si="628"/>
        <v>#VALUE!</v>
      </c>
      <c r="AP2377" s="7" t="str">
        <f>IFERROR(VLOOKUP(Z2377,'PASTE-DL-ALARMS'!$Q$10:$Z$2800,8,FALSE),"")</f>
        <v/>
      </c>
    </row>
    <row r="2378" spans="1:42" x14ac:dyDescent="0.25">
      <c r="A2378" s="20"/>
      <c r="B2378" s="20"/>
      <c r="C2378" s="20" t="str">
        <f>IF(D2378="Critical",MAX($C$8:C2377)+1,"")</f>
        <v/>
      </c>
      <c r="D2378" s="20" t="str">
        <f t="shared" si="612"/>
        <v/>
      </c>
      <c r="E2378" s="20" t="e">
        <f>VLOOKUP('PASTE-DOWN-DL'!F2378,'SSA-CODE'!$D$4:$E$56,2,FALSE)</f>
        <v>#VALUE!</v>
      </c>
      <c r="F2378" s="48" t="e">
        <f t="shared" si="613"/>
        <v>#VALUE!</v>
      </c>
      <c r="G2378" s="48" t="e">
        <f t="shared" si="614"/>
        <v>#VALUE!</v>
      </c>
      <c r="H2378" s="20">
        <v>2369</v>
      </c>
      <c r="Z2378" s="48" t="str">
        <f t="shared" si="615"/>
        <v/>
      </c>
      <c r="AA2378" s="48" t="e">
        <f t="shared" si="616"/>
        <v>#VALUE!</v>
      </c>
      <c r="AB2378" s="48" t="e">
        <f t="shared" si="617"/>
        <v>#VALUE!</v>
      </c>
      <c r="AC2378" s="48" t="e">
        <f t="shared" si="618"/>
        <v>#VALUE!</v>
      </c>
      <c r="AD2378" s="48" t="e">
        <f t="shared" si="619"/>
        <v>#VALUE!</v>
      </c>
      <c r="AE2378" s="48" t="e">
        <f t="shared" si="620"/>
        <v>#VALUE!</v>
      </c>
      <c r="AF2378" s="42" t="e">
        <f t="shared" si="621"/>
        <v>#VALUE!</v>
      </c>
      <c r="AG2378" s="7" t="e">
        <f t="shared" si="622"/>
        <v>#VALUE!</v>
      </c>
      <c r="AH2378" s="7" t="e">
        <f t="shared" si="623"/>
        <v>#VALUE!</v>
      </c>
      <c r="AI2378" s="7" t="e">
        <f t="shared" si="624"/>
        <v>#VALUE!</v>
      </c>
      <c r="AJ2378" s="7" t="e">
        <f t="shared" si="625"/>
        <v>#VALUE!</v>
      </c>
      <c r="AK2378" s="7" t="str">
        <f>IFERROR(VLOOKUP(Z2378,'PASTE-DL-ALARMS'!$Q$10:$W$2200,7,FALSE),"")</f>
        <v/>
      </c>
      <c r="AL2378" s="55" t="str">
        <f>IFERROR(VLOOKUP(Z2378,'PASTE-DL-ALARMS'!$Q$10:$W$2200,3,FALSE),"")</f>
        <v/>
      </c>
      <c r="AM2378" s="7" t="e">
        <f t="shared" si="626"/>
        <v>#VALUE!</v>
      </c>
      <c r="AN2378" s="55" t="e">
        <f t="shared" si="627"/>
        <v>#VALUE!</v>
      </c>
      <c r="AO2378" s="72" t="e">
        <f t="shared" ca="1" si="628"/>
        <v>#VALUE!</v>
      </c>
      <c r="AP2378" s="7" t="str">
        <f>IFERROR(VLOOKUP(Z2378,'PASTE-DL-ALARMS'!$Q$10:$Z$2800,8,FALSE),"")</f>
        <v/>
      </c>
    </row>
    <row r="2379" spans="1:42" x14ac:dyDescent="0.25">
      <c r="A2379" s="20"/>
      <c r="B2379" s="20"/>
      <c r="C2379" s="20" t="str">
        <f>IF(D2379="Critical",MAX($C$8:C2378)+1,"")</f>
        <v/>
      </c>
      <c r="D2379" s="20" t="str">
        <f t="shared" ref="D2379:D2394" si="629">TRIM(CLEAN(P2379))</f>
        <v/>
      </c>
      <c r="E2379" s="20" t="e">
        <f>VLOOKUP('PASTE-DOWN-DL'!F2379,'SSA-CODE'!$D$4:$E$56,2,FALSE)</f>
        <v>#VALUE!</v>
      </c>
      <c r="F2379" s="48" t="e">
        <f t="shared" ref="F2379:F2394" si="630">TRIM(CLEAN(SUBSTITUTE(G2379,CHAR(160)," ")))</f>
        <v>#VALUE!</v>
      </c>
      <c r="G2379" s="48" t="e">
        <f t="shared" ref="G2379:G2394" si="631">MID(I2379,1,SEARCH("-",I2379)-1)</f>
        <v>#VALUE!</v>
      </c>
      <c r="H2379" s="20">
        <v>2370</v>
      </c>
      <c r="Z2379" s="48" t="str">
        <f t="shared" ref="Z2379:Z2394" si="632">TRIM(CLEAN(I2379))</f>
        <v/>
      </c>
      <c r="AA2379" s="48" t="e">
        <f t="shared" ref="AA2379:AA2394" si="633">SEARCH("_",N2379)</f>
        <v>#VALUE!</v>
      </c>
      <c r="AB2379" s="48" t="e">
        <f t="shared" ref="AB2379:AB2394" si="634">SEARCH("_TN7",N2379)</f>
        <v>#VALUE!</v>
      </c>
      <c r="AC2379" s="48" t="e">
        <f t="shared" ref="AC2379:AC2394" si="635">SEARCH("_",O2379)</f>
        <v>#VALUE!</v>
      </c>
      <c r="AD2379" s="48" t="e">
        <f t="shared" ref="AD2379:AD2394" si="636">SEARCH("_TN7",O2379)</f>
        <v>#VALUE!</v>
      </c>
      <c r="AE2379" s="48" t="e">
        <f t="shared" ref="AE2379:AE2394" si="637">TRIM(CLEAN(MID(N2379,1,SEARCH("_",N2379)-1)))</f>
        <v>#VALUE!</v>
      </c>
      <c r="AF2379" s="42" t="e">
        <f t="shared" ref="AF2379:AF2394" si="638">TRIM(CLEAN(MID(O2379,1,SEARCH("_",O2379)-1)))</f>
        <v>#VALUE!</v>
      </c>
      <c r="AG2379" s="7" t="e">
        <f t="shared" ref="AG2379:AG2394" si="639">MID(N2379,AA2379+1,AB2379-AA2379-1)</f>
        <v>#VALUE!</v>
      </c>
      <c r="AH2379" s="7" t="e">
        <f t="shared" ref="AH2379:AH2394" si="640">MID(O2379,AC2379+1,AD2379-AC2379-1)</f>
        <v>#VALUE!</v>
      </c>
      <c r="AI2379" s="7" t="e">
        <f t="shared" ref="AI2379:AI2394" si="641">RIGHT(N2379,LEN(N2379)-SEARCH("\",N2379))</f>
        <v>#VALUE!</v>
      </c>
      <c r="AJ2379" s="7" t="e">
        <f t="shared" ref="AJ2379:AJ2394" si="642">RIGHT(O2379,LEN(O2379)-SEARCH("\",O2379))</f>
        <v>#VALUE!</v>
      </c>
      <c r="AK2379" s="7" t="str">
        <f>IFERROR(VLOOKUP(Z2379,'PASTE-DL-ALARMS'!$Q$10:$W$2200,7,FALSE),"")</f>
        <v/>
      </c>
      <c r="AL2379" s="55" t="str">
        <f>IFERROR(VLOOKUP(Z2379,'PASTE-DL-ALARMS'!$Q$10:$W$2200,3,FALSE),"")</f>
        <v/>
      </c>
      <c r="AM2379" s="7" t="e">
        <f t="shared" ref="AM2379:AM2394" si="643">CONCATENATE(AE2379,"_",AG2379,"_",AI2379)</f>
        <v>#VALUE!</v>
      </c>
      <c r="AN2379" s="55" t="e">
        <f t="shared" ref="AN2379:AN2394" si="644">CONCATENATE(AF2379,"_",AH2379,"_",AJ2379)</f>
        <v>#VALUE!</v>
      </c>
      <c r="AO2379" s="72" t="e">
        <f t="shared" ref="AO2379:AO2394" ca="1" si="645">$AL$3-AK2379</f>
        <v>#VALUE!</v>
      </c>
      <c r="AP2379" s="7" t="str">
        <f>IFERROR(VLOOKUP(Z2379,'PASTE-DL-ALARMS'!$Q$10:$Z$2800,8,FALSE),"")</f>
        <v/>
      </c>
    </row>
    <row r="2380" spans="1:42" x14ac:dyDescent="0.25">
      <c r="A2380" s="20"/>
      <c r="B2380" s="20"/>
      <c r="C2380" s="20" t="str">
        <f>IF(D2380="Critical",MAX($C$8:C2379)+1,"")</f>
        <v/>
      </c>
      <c r="D2380" s="20" t="str">
        <f t="shared" si="629"/>
        <v/>
      </c>
      <c r="E2380" s="20" t="e">
        <f>VLOOKUP('PASTE-DOWN-DL'!F2380,'SSA-CODE'!$D$4:$E$56,2,FALSE)</f>
        <v>#VALUE!</v>
      </c>
      <c r="F2380" s="48" t="e">
        <f t="shared" si="630"/>
        <v>#VALUE!</v>
      </c>
      <c r="G2380" s="48" t="e">
        <f t="shared" si="631"/>
        <v>#VALUE!</v>
      </c>
      <c r="H2380" s="20">
        <v>2371</v>
      </c>
      <c r="Z2380" s="48" t="str">
        <f t="shared" si="632"/>
        <v/>
      </c>
      <c r="AA2380" s="48" t="e">
        <f t="shared" si="633"/>
        <v>#VALUE!</v>
      </c>
      <c r="AB2380" s="48" t="e">
        <f t="shared" si="634"/>
        <v>#VALUE!</v>
      </c>
      <c r="AC2380" s="48" t="e">
        <f t="shared" si="635"/>
        <v>#VALUE!</v>
      </c>
      <c r="AD2380" s="48" t="e">
        <f t="shared" si="636"/>
        <v>#VALUE!</v>
      </c>
      <c r="AE2380" s="48" t="e">
        <f t="shared" si="637"/>
        <v>#VALUE!</v>
      </c>
      <c r="AF2380" s="42" t="e">
        <f t="shared" si="638"/>
        <v>#VALUE!</v>
      </c>
      <c r="AG2380" s="7" t="e">
        <f t="shared" si="639"/>
        <v>#VALUE!</v>
      </c>
      <c r="AH2380" s="7" t="e">
        <f t="shared" si="640"/>
        <v>#VALUE!</v>
      </c>
      <c r="AI2380" s="7" t="e">
        <f t="shared" si="641"/>
        <v>#VALUE!</v>
      </c>
      <c r="AJ2380" s="7" t="e">
        <f t="shared" si="642"/>
        <v>#VALUE!</v>
      </c>
      <c r="AK2380" s="7" t="str">
        <f>IFERROR(VLOOKUP(Z2380,'PASTE-DL-ALARMS'!$Q$10:$W$2200,7,FALSE),"")</f>
        <v/>
      </c>
      <c r="AL2380" s="55" t="str">
        <f>IFERROR(VLOOKUP(Z2380,'PASTE-DL-ALARMS'!$Q$10:$W$2200,3,FALSE),"")</f>
        <v/>
      </c>
      <c r="AM2380" s="7" t="e">
        <f t="shared" si="643"/>
        <v>#VALUE!</v>
      </c>
      <c r="AN2380" s="55" t="e">
        <f t="shared" si="644"/>
        <v>#VALUE!</v>
      </c>
      <c r="AO2380" s="72" t="e">
        <f t="shared" ca="1" si="645"/>
        <v>#VALUE!</v>
      </c>
      <c r="AP2380" s="7" t="str">
        <f>IFERROR(VLOOKUP(Z2380,'PASTE-DL-ALARMS'!$Q$10:$Z$2800,8,FALSE),"")</f>
        <v/>
      </c>
    </row>
    <row r="2381" spans="1:42" x14ac:dyDescent="0.25">
      <c r="A2381" s="20"/>
      <c r="B2381" s="20"/>
      <c r="C2381" s="20" t="str">
        <f>IF(D2381="Critical",MAX($C$8:C2380)+1,"")</f>
        <v/>
      </c>
      <c r="D2381" s="20" t="str">
        <f t="shared" si="629"/>
        <v/>
      </c>
      <c r="E2381" s="20" t="e">
        <f>VLOOKUP('PASTE-DOWN-DL'!F2381,'SSA-CODE'!$D$4:$E$56,2,FALSE)</f>
        <v>#VALUE!</v>
      </c>
      <c r="F2381" s="48" t="e">
        <f t="shared" si="630"/>
        <v>#VALUE!</v>
      </c>
      <c r="G2381" s="48" t="e">
        <f t="shared" si="631"/>
        <v>#VALUE!</v>
      </c>
      <c r="H2381" s="20">
        <v>2372</v>
      </c>
      <c r="Z2381" s="48" t="str">
        <f t="shared" si="632"/>
        <v/>
      </c>
      <c r="AA2381" s="48" t="e">
        <f t="shared" si="633"/>
        <v>#VALUE!</v>
      </c>
      <c r="AB2381" s="48" t="e">
        <f t="shared" si="634"/>
        <v>#VALUE!</v>
      </c>
      <c r="AC2381" s="48" t="e">
        <f t="shared" si="635"/>
        <v>#VALUE!</v>
      </c>
      <c r="AD2381" s="48" t="e">
        <f t="shared" si="636"/>
        <v>#VALUE!</v>
      </c>
      <c r="AE2381" s="48" t="e">
        <f t="shared" si="637"/>
        <v>#VALUE!</v>
      </c>
      <c r="AF2381" s="42" t="e">
        <f t="shared" si="638"/>
        <v>#VALUE!</v>
      </c>
      <c r="AG2381" s="7" t="e">
        <f t="shared" si="639"/>
        <v>#VALUE!</v>
      </c>
      <c r="AH2381" s="7" t="e">
        <f t="shared" si="640"/>
        <v>#VALUE!</v>
      </c>
      <c r="AI2381" s="7" t="e">
        <f t="shared" si="641"/>
        <v>#VALUE!</v>
      </c>
      <c r="AJ2381" s="7" t="e">
        <f t="shared" si="642"/>
        <v>#VALUE!</v>
      </c>
      <c r="AK2381" s="7" t="str">
        <f>IFERROR(VLOOKUP(Z2381,'PASTE-DL-ALARMS'!$Q$10:$W$2200,7,FALSE),"")</f>
        <v/>
      </c>
      <c r="AL2381" s="55" t="str">
        <f>IFERROR(VLOOKUP(Z2381,'PASTE-DL-ALARMS'!$Q$10:$W$2200,3,FALSE),"")</f>
        <v/>
      </c>
      <c r="AM2381" s="7" t="e">
        <f t="shared" si="643"/>
        <v>#VALUE!</v>
      </c>
      <c r="AN2381" s="55" t="e">
        <f t="shared" si="644"/>
        <v>#VALUE!</v>
      </c>
      <c r="AO2381" s="72" t="e">
        <f t="shared" ca="1" si="645"/>
        <v>#VALUE!</v>
      </c>
      <c r="AP2381" s="7" t="str">
        <f>IFERROR(VLOOKUP(Z2381,'PASTE-DL-ALARMS'!$Q$10:$Z$2800,8,FALSE),"")</f>
        <v/>
      </c>
    </row>
    <row r="2382" spans="1:42" x14ac:dyDescent="0.25">
      <c r="A2382" s="20"/>
      <c r="B2382" s="20"/>
      <c r="C2382" s="20" t="str">
        <f>IF(D2382="Critical",MAX($C$8:C2381)+1,"")</f>
        <v/>
      </c>
      <c r="D2382" s="20" t="str">
        <f t="shared" si="629"/>
        <v/>
      </c>
      <c r="E2382" s="20" t="e">
        <f>VLOOKUP('PASTE-DOWN-DL'!F2382,'SSA-CODE'!$D$4:$E$56,2,FALSE)</f>
        <v>#VALUE!</v>
      </c>
      <c r="F2382" s="48" t="e">
        <f t="shared" si="630"/>
        <v>#VALUE!</v>
      </c>
      <c r="G2382" s="48" t="e">
        <f t="shared" si="631"/>
        <v>#VALUE!</v>
      </c>
      <c r="H2382" s="20">
        <v>2373</v>
      </c>
      <c r="Z2382" s="48" t="str">
        <f t="shared" si="632"/>
        <v/>
      </c>
      <c r="AA2382" s="48" t="e">
        <f t="shared" si="633"/>
        <v>#VALUE!</v>
      </c>
      <c r="AB2382" s="48" t="e">
        <f t="shared" si="634"/>
        <v>#VALUE!</v>
      </c>
      <c r="AC2382" s="48" t="e">
        <f t="shared" si="635"/>
        <v>#VALUE!</v>
      </c>
      <c r="AD2382" s="48" t="e">
        <f t="shared" si="636"/>
        <v>#VALUE!</v>
      </c>
      <c r="AE2382" s="48" t="e">
        <f t="shared" si="637"/>
        <v>#VALUE!</v>
      </c>
      <c r="AF2382" s="42" t="e">
        <f t="shared" si="638"/>
        <v>#VALUE!</v>
      </c>
      <c r="AG2382" s="7" t="e">
        <f t="shared" si="639"/>
        <v>#VALUE!</v>
      </c>
      <c r="AH2382" s="7" t="e">
        <f t="shared" si="640"/>
        <v>#VALUE!</v>
      </c>
      <c r="AI2382" s="7" t="e">
        <f t="shared" si="641"/>
        <v>#VALUE!</v>
      </c>
      <c r="AJ2382" s="7" t="e">
        <f t="shared" si="642"/>
        <v>#VALUE!</v>
      </c>
      <c r="AK2382" s="7" t="str">
        <f>IFERROR(VLOOKUP(Z2382,'PASTE-DL-ALARMS'!$Q$10:$W$2200,7,FALSE),"")</f>
        <v/>
      </c>
      <c r="AL2382" s="55" t="str">
        <f>IFERROR(VLOOKUP(Z2382,'PASTE-DL-ALARMS'!$Q$10:$W$2200,3,FALSE),"")</f>
        <v/>
      </c>
      <c r="AM2382" s="7" t="e">
        <f t="shared" si="643"/>
        <v>#VALUE!</v>
      </c>
      <c r="AN2382" s="55" t="e">
        <f t="shared" si="644"/>
        <v>#VALUE!</v>
      </c>
      <c r="AO2382" s="72" t="e">
        <f t="shared" ca="1" si="645"/>
        <v>#VALUE!</v>
      </c>
      <c r="AP2382" s="7" t="str">
        <f>IFERROR(VLOOKUP(Z2382,'PASTE-DL-ALARMS'!$Q$10:$Z$2800,8,FALSE),"")</f>
        <v/>
      </c>
    </row>
    <row r="2383" spans="1:42" x14ac:dyDescent="0.25">
      <c r="A2383" s="20"/>
      <c r="B2383" s="20"/>
      <c r="C2383" s="20" t="str">
        <f>IF(D2383="Critical",MAX($C$8:C2382)+1,"")</f>
        <v/>
      </c>
      <c r="D2383" s="20" t="str">
        <f t="shared" si="629"/>
        <v/>
      </c>
      <c r="E2383" s="20" t="e">
        <f>VLOOKUP('PASTE-DOWN-DL'!F2383,'SSA-CODE'!$D$4:$E$56,2,FALSE)</f>
        <v>#VALUE!</v>
      </c>
      <c r="F2383" s="48" t="e">
        <f t="shared" si="630"/>
        <v>#VALUE!</v>
      </c>
      <c r="G2383" s="48" t="e">
        <f t="shared" si="631"/>
        <v>#VALUE!</v>
      </c>
      <c r="H2383" s="20">
        <v>2374</v>
      </c>
      <c r="Z2383" s="48" t="str">
        <f t="shared" si="632"/>
        <v/>
      </c>
      <c r="AA2383" s="48" t="e">
        <f t="shared" si="633"/>
        <v>#VALUE!</v>
      </c>
      <c r="AB2383" s="48" t="e">
        <f t="shared" si="634"/>
        <v>#VALUE!</v>
      </c>
      <c r="AC2383" s="48" t="e">
        <f t="shared" si="635"/>
        <v>#VALUE!</v>
      </c>
      <c r="AD2383" s="48" t="e">
        <f t="shared" si="636"/>
        <v>#VALUE!</v>
      </c>
      <c r="AE2383" s="48" t="e">
        <f t="shared" si="637"/>
        <v>#VALUE!</v>
      </c>
      <c r="AF2383" s="42" t="e">
        <f t="shared" si="638"/>
        <v>#VALUE!</v>
      </c>
      <c r="AG2383" s="7" t="e">
        <f t="shared" si="639"/>
        <v>#VALUE!</v>
      </c>
      <c r="AH2383" s="7" t="e">
        <f t="shared" si="640"/>
        <v>#VALUE!</v>
      </c>
      <c r="AI2383" s="7" t="e">
        <f t="shared" si="641"/>
        <v>#VALUE!</v>
      </c>
      <c r="AJ2383" s="7" t="e">
        <f t="shared" si="642"/>
        <v>#VALUE!</v>
      </c>
      <c r="AK2383" s="7" t="str">
        <f>IFERROR(VLOOKUP(Z2383,'PASTE-DL-ALARMS'!$Q$10:$W$2200,7,FALSE),"")</f>
        <v/>
      </c>
      <c r="AL2383" s="55" t="str">
        <f>IFERROR(VLOOKUP(Z2383,'PASTE-DL-ALARMS'!$Q$10:$W$2200,3,FALSE),"")</f>
        <v/>
      </c>
      <c r="AM2383" s="7" t="e">
        <f t="shared" si="643"/>
        <v>#VALUE!</v>
      </c>
      <c r="AN2383" s="55" t="e">
        <f t="shared" si="644"/>
        <v>#VALUE!</v>
      </c>
      <c r="AO2383" s="72" t="e">
        <f t="shared" ca="1" si="645"/>
        <v>#VALUE!</v>
      </c>
      <c r="AP2383" s="7" t="str">
        <f>IFERROR(VLOOKUP(Z2383,'PASTE-DL-ALARMS'!$Q$10:$Z$2800,8,FALSE),"")</f>
        <v/>
      </c>
    </row>
    <row r="2384" spans="1:42" x14ac:dyDescent="0.25">
      <c r="A2384" s="20"/>
      <c r="B2384" s="20"/>
      <c r="C2384" s="20" t="str">
        <f>IF(D2384="Critical",MAX($C$8:C2383)+1,"")</f>
        <v/>
      </c>
      <c r="D2384" s="20" t="str">
        <f t="shared" si="629"/>
        <v/>
      </c>
      <c r="E2384" s="20" t="e">
        <f>VLOOKUP('PASTE-DOWN-DL'!F2384,'SSA-CODE'!$D$4:$E$56,2,FALSE)</f>
        <v>#VALUE!</v>
      </c>
      <c r="F2384" s="48" t="e">
        <f t="shared" si="630"/>
        <v>#VALUE!</v>
      </c>
      <c r="G2384" s="48" t="e">
        <f t="shared" si="631"/>
        <v>#VALUE!</v>
      </c>
      <c r="H2384" s="20">
        <v>2375</v>
      </c>
      <c r="Z2384" s="48" t="str">
        <f t="shared" si="632"/>
        <v/>
      </c>
      <c r="AA2384" s="48" t="e">
        <f t="shared" si="633"/>
        <v>#VALUE!</v>
      </c>
      <c r="AB2384" s="48" t="e">
        <f t="shared" si="634"/>
        <v>#VALUE!</v>
      </c>
      <c r="AC2384" s="48" t="e">
        <f t="shared" si="635"/>
        <v>#VALUE!</v>
      </c>
      <c r="AD2384" s="48" t="e">
        <f t="shared" si="636"/>
        <v>#VALUE!</v>
      </c>
      <c r="AE2384" s="48" t="e">
        <f t="shared" si="637"/>
        <v>#VALUE!</v>
      </c>
      <c r="AF2384" s="42" t="e">
        <f t="shared" si="638"/>
        <v>#VALUE!</v>
      </c>
      <c r="AG2384" s="7" t="e">
        <f t="shared" si="639"/>
        <v>#VALUE!</v>
      </c>
      <c r="AH2384" s="7" t="e">
        <f t="shared" si="640"/>
        <v>#VALUE!</v>
      </c>
      <c r="AI2384" s="7" t="e">
        <f t="shared" si="641"/>
        <v>#VALUE!</v>
      </c>
      <c r="AJ2384" s="7" t="e">
        <f t="shared" si="642"/>
        <v>#VALUE!</v>
      </c>
      <c r="AK2384" s="7" t="str">
        <f>IFERROR(VLOOKUP(Z2384,'PASTE-DL-ALARMS'!$Q$10:$W$2200,7,FALSE),"")</f>
        <v/>
      </c>
      <c r="AL2384" s="55" t="str">
        <f>IFERROR(VLOOKUP(Z2384,'PASTE-DL-ALARMS'!$Q$10:$W$2200,3,FALSE),"")</f>
        <v/>
      </c>
      <c r="AM2384" s="7" t="e">
        <f t="shared" si="643"/>
        <v>#VALUE!</v>
      </c>
      <c r="AN2384" s="55" t="e">
        <f t="shared" si="644"/>
        <v>#VALUE!</v>
      </c>
      <c r="AO2384" s="72" t="e">
        <f t="shared" ca="1" si="645"/>
        <v>#VALUE!</v>
      </c>
      <c r="AP2384" s="7" t="str">
        <f>IFERROR(VLOOKUP(Z2384,'PASTE-DL-ALARMS'!$Q$10:$Z$2800,8,FALSE),"")</f>
        <v/>
      </c>
    </row>
    <row r="2385" spans="1:42" x14ac:dyDescent="0.25">
      <c r="A2385" s="20"/>
      <c r="B2385" s="20"/>
      <c r="C2385" s="20" t="str">
        <f>IF(D2385="Critical",MAX($C$8:C2384)+1,"")</f>
        <v/>
      </c>
      <c r="D2385" s="20" t="str">
        <f t="shared" si="629"/>
        <v/>
      </c>
      <c r="E2385" s="20" t="e">
        <f>VLOOKUP('PASTE-DOWN-DL'!F2385,'SSA-CODE'!$D$4:$E$56,2,FALSE)</f>
        <v>#VALUE!</v>
      </c>
      <c r="F2385" s="48" t="e">
        <f t="shared" si="630"/>
        <v>#VALUE!</v>
      </c>
      <c r="G2385" s="48" t="e">
        <f t="shared" si="631"/>
        <v>#VALUE!</v>
      </c>
      <c r="H2385" s="20">
        <v>2376</v>
      </c>
      <c r="Z2385" s="48" t="str">
        <f t="shared" si="632"/>
        <v/>
      </c>
      <c r="AA2385" s="48" t="e">
        <f t="shared" si="633"/>
        <v>#VALUE!</v>
      </c>
      <c r="AB2385" s="48" t="e">
        <f t="shared" si="634"/>
        <v>#VALUE!</v>
      </c>
      <c r="AC2385" s="48" t="e">
        <f t="shared" si="635"/>
        <v>#VALUE!</v>
      </c>
      <c r="AD2385" s="48" t="e">
        <f t="shared" si="636"/>
        <v>#VALUE!</v>
      </c>
      <c r="AE2385" s="48" t="e">
        <f t="shared" si="637"/>
        <v>#VALUE!</v>
      </c>
      <c r="AF2385" s="42" t="e">
        <f t="shared" si="638"/>
        <v>#VALUE!</v>
      </c>
      <c r="AG2385" s="7" t="e">
        <f t="shared" si="639"/>
        <v>#VALUE!</v>
      </c>
      <c r="AH2385" s="7" t="e">
        <f t="shared" si="640"/>
        <v>#VALUE!</v>
      </c>
      <c r="AI2385" s="7" t="e">
        <f t="shared" si="641"/>
        <v>#VALUE!</v>
      </c>
      <c r="AJ2385" s="7" t="e">
        <f t="shared" si="642"/>
        <v>#VALUE!</v>
      </c>
      <c r="AK2385" s="7" t="str">
        <f>IFERROR(VLOOKUP(Z2385,'PASTE-DL-ALARMS'!$Q$10:$W$2200,7,FALSE),"")</f>
        <v/>
      </c>
      <c r="AL2385" s="55" t="str">
        <f>IFERROR(VLOOKUP(Z2385,'PASTE-DL-ALARMS'!$Q$10:$W$2200,3,FALSE),"")</f>
        <v/>
      </c>
      <c r="AM2385" s="7" t="e">
        <f t="shared" si="643"/>
        <v>#VALUE!</v>
      </c>
      <c r="AN2385" s="55" t="e">
        <f t="shared" si="644"/>
        <v>#VALUE!</v>
      </c>
      <c r="AO2385" s="72" t="e">
        <f t="shared" ca="1" si="645"/>
        <v>#VALUE!</v>
      </c>
      <c r="AP2385" s="7" t="str">
        <f>IFERROR(VLOOKUP(Z2385,'PASTE-DL-ALARMS'!$Q$10:$Z$2800,8,FALSE),"")</f>
        <v/>
      </c>
    </row>
    <row r="2386" spans="1:42" x14ac:dyDescent="0.25">
      <c r="A2386" s="20"/>
      <c r="B2386" s="20"/>
      <c r="C2386" s="20" t="str">
        <f>IF(D2386="Critical",MAX($C$8:C2385)+1,"")</f>
        <v/>
      </c>
      <c r="D2386" s="20" t="str">
        <f t="shared" si="629"/>
        <v/>
      </c>
      <c r="E2386" s="20" t="e">
        <f>VLOOKUP('PASTE-DOWN-DL'!F2386,'SSA-CODE'!$D$4:$E$56,2,FALSE)</f>
        <v>#VALUE!</v>
      </c>
      <c r="F2386" s="48" t="e">
        <f t="shared" si="630"/>
        <v>#VALUE!</v>
      </c>
      <c r="G2386" s="48" t="e">
        <f t="shared" si="631"/>
        <v>#VALUE!</v>
      </c>
      <c r="H2386" s="20">
        <v>2377</v>
      </c>
      <c r="Z2386" s="48" t="str">
        <f t="shared" si="632"/>
        <v/>
      </c>
      <c r="AA2386" s="48" t="e">
        <f t="shared" si="633"/>
        <v>#VALUE!</v>
      </c>
      <c r="AB2386" s="48" t="e">
        <f t="shared" si="634"/>
        <v>#VALUE!</v>
      </c>
      <c r="AC2386" s="48" t="e">
        <f t="shared" si="635"/>
        <v>#VALUE!</v>
      </c>
      <c r="AD2386" s="48" t="e">
        <f t="shared" si="636"/>
        <v>#VALUE!</v>
      </c>
      <c r="AE2386" s="48" t="e">
        <f t="shared" si="637"/>
        <v>#VALUE!</v>
      </c>
      <c r="AF2386" s="42" t="e">
        <f t="shared" si="638"/>
        <v>#VALUE!</v>
      </c>
      <c r="AG2386" s="7" t="e">
        <f t="shared" si="639"/>
        <v>#VALUE!</v>
      </c>
      <c r="AH2386" s="7" t="e">
        <f t="shared" si="640"/>
        <v>#VALUE!</v>
      </c>
      <c r="AI2386" s="7" t="e">
        <f t="shared" si="641"/>
        <v>#VALUE!</v>
      </c>
      <c r="AJ2386" s="7" t="e">
        <f t="shared" si="642"/>
        <v>#VALUE!</v>
      </c>
      <c r="AK2386" s="7" t="str">
        <f>IFERROR(VLOOKUP(Z2386,'PASTE-DL-ALARMS'!$Q$10:$W$2200,7,FALSE),"")</f>
        <v/>
      </c>
      <c r="AL2386" s="55" t="str">
        <f>IFERROR(VLOOKUP(Z2386,'PASTE-DL-ALARMS'!$Q$10:$W$2200,3,FALSE),"")</f>
        <v/>
      </c>
      <c r="AM2386" s="7" t="e">
        <f t="shared" si="643"/>
        <v>#VALUE!</v>
      </c>
      <c r="AN2386" s="55" t="e">
        <f t="shared" si="644"/>
        <v>#VALUE!</v>
      </c>
      <c r="AO2386" s="72" t="e">
        <f t="shared" ca="1" si="645"/>
        <v>#VALUE!</v>
      </c>
      <c r="AP2386" s="7" t="str">
        <f>IFERROR(VLOOKUP(Z2386,'PASTE-DL-ALARMS'!$Q$10:$Z$2800,8,FALSE),"")</f>
        <v/>
      </c>
    </row>
    <row r="2387" spans="1:42" x14ac:dyDescent="0.25">
      <c r="A2387" s="20"/>
      <c r="B2387" s="20"/>
      <c r="C2387" s="20" t="str">
        <f>IF(D2387="Critical",MAX($C$8:C2386)+1,"")</f>
        <v/>
      </c>
      <c r="D2387" s="20" t="str">
        <f t="shared" si="629"/>
        <v/>
      </c>
      <c r="E2387" s="20" t="e">
        <f>VLOOKUP('PASTE-DOWN-DL'!F2387,'SSA-CODE'!$D$4:$E$56,2,FALSE)</f>
        <v>#VALUE!</v>
      </c>
      <c r="F2387" s="48" t="e">
        <f t="shared" si="630"/>
        <v>#VALUE!</v>
      </c>
      <c r="G2387" s="48" t="e">
        <f t="shared" si="631"/>
        <v>#VALUE!</v>
      </c>
      <c r="H2387" s="20">
        <v>2378</v>
      </c>
      <c r="Z2387" s="48" t="str">
        <f t="shared" si="632"/>
        <v/>
      </c>
      <c r="AA2387" s="48" t="e">
        <f t="shared" si="633"/>
        <v>#VALUE!</v>
      </c>
      <c r="AB2387" s="48" t="e">
        <f t="shared" si="634"/>
        <v>#VALUE!</v>
      </c>
      <c r="AC2387" s="48" t="e">
        <f t="shared" si="635"/>
        <v>#VALUE!</v>
      </c>
      <c r="AD2387" s="48" t="e">
        <f t="shared" si="636"/>
        <v>#VALUE!</v>
      </c>
      <c r="AE2387" s="48" t="e">
        <f t="shared" si="637"/>
        <v>#VALUE!</v>
      </c>
      <c r="AF2387" s="42" t="e">
        <f t="shared" si="638"/>
        <v>#VALUE!</v>
      </c>
      <c r="AG2387" s="7" t="e">
        <f t="shared" si="639"/>
        <v>#VALUE!</v>
      </c>
      <c r="AH2387" s="7" t="e">
        <f t="shared" si="640"/>
        <v>#VALUE!</v>
      </c>
      <c r="AI2387" s="7" t="e">
        <f t="shared" si="641"/>
        <v>#VALUE!</v>
      </c>
      <c r="AJ2387" s="7" t="e">
        <f t="shared" si="642"/>
        <v>#VALUE!</v>
      </c>
      <c r="AK2387" s="7" t="str">
        <f>IFERROR(VLOOKUP(Z2387,'PASTE-DL-ALARMS'!$Q$10:$W$2200,7,FALSE),"")</f>
        <v/>
      </c>
      <c r="AL2387" s="55" t="str">
        <f>IFERROR(VLOOKUP(Z2387,'PASTE-DL-ALARMS'!$Q$10:$W$2200,3,FALSE),"")</f>
        <v/>
      </c>
      <c r="AM2387" s="7" t="e">
        <f t="shared" si="643"/>
        <v>#VALUE!</v>
      </c>
      <c r="AN2387" s="55" t="e">
        <f t="shared" si="644"/>
        <v>#VALUE!</v>
      </c>
      <c r="AO2387" s="72" t="e">
        <f t="shared" ca="1" si="645"/>
        <v>#VALUE!</v>
      </c>
      <c r="AP2387" s="7" t="str">
        <f>IFERROR(VLOOKUP(Z2387,'PASTE-DL-ALARMS'!$Q$10:$Z$2800,8,FALSE),"")</f>
        <v/>
      </c>
    </row>
    <row r="2388" spans="1:42" x14ac:dyDescent="0.25">
      <c r="A2388" s="20"/>
      <c r="B2388" s="20"/>
      <c r="C2388" s="20" t="str">
        <f>IF(D2388="Critical",MAX($C$8:C2387)+1,"")</f>
        <v/>
      </c>
      <c r="D2388" s="20" t="str">
        <f t="shared" si="629"/>
        <v/>
      </c>
      <c r="E2388" s="20" t="e">
        <f>VLOOKUP('PASTE-DOWN-DL'!F2388,'SSA-CODE'!$D$4:$E$56,2,FALSE)</f>
        <v>#VALUE!</v>
      </c>
      <c r="F2388" s="48" t="e">
        <f t="shared" si="630"/>
        <v>#VALUE!</v>
      </c>
      <c r="G2388" s="48" t="e">
        <f t="shared" si="631"/>
        <v>#VALUE!</v>
      </c>
      <c r="H2388" s="20">
        <v>2379</v>
      </c>
      <c r="Z2388" s="48" t="str">
        <f t="shared" si="632"/>
        <v/>
      </c>
      <c r="AA2388" s="48" t="e">
        <f t="shared" si="633"/>
        <v>#VALUE!</v>
      </c>
      <c r="AB2388" s="48" t="e">
        <f t="shared" si="634"/>
        <v>#VALUE!</v>
      </c>
      <c r="AC2388" s="48" t="e">
        <f t="shared" si="635"/>
        <v>#VALUE!</v>
      </c>
      <c r="AD2388" s="48" t="e">
        <f t="shared" si="636"/>
        <v>#VALUE!</v>
      </c>
      <c r="AE2388" s="48" t="e">
        <f t="shared" si="637"/>
        <v>#VALUE!</v>
      </c>
      <c r="AF2388" s="42" t="e">
        <f t="shared" si="638"/>
        <v>#VALUE!</v>
      </c>
      <c r="AG2388" s="7" t="e">
        <f t="shared" si="639"/>
        <v>#VALUE!</v>
      </c>
      <c r="AH2388" s="7" t="e">
        <f t="shared" si="640"/>
        <v>#VALUE!</v>
      </c>
      <c r="AI2388" s="7" t="e">
        <f t="shared" si="641"/>
        <v>#VALUE!</v>
      </c>
      <c r="AJ2388" s="7" t="e">
        <f t="shared" si="642"/>
        <v>#VALUE!</v>
      </c>
      <c r="AK2388" s="7" t="str">
        <f>IFERROR(VLOOKUP(Z2388,'PASTE-DL-ALARMS'!$Q$10:$W$2200,7,FALSE),"")</f>
        <v/>
      </c>
      <c r="AL2388" s="55" t="str">
        <f>IFERROR(VLOOKUP(Z2388,'PASTE-DL-ALARMS'!$Q$10:$W$2200,3,FALSE),"")</f>
        <v/>
      </c>
      <c r="AM2388" s="7" t="e">
        <f t="shared" si="643"/>
        <v>#VALUE!</v>
      </c>
      <c r="AN2388" s="55" t="e">
        <f t="shared" si="644"/>
        <v>#VALUE!</v>
      </c>
      <c r="AO2388" s="72" t="e">
        <f t="shared" ca="1" si="645"/>
        <v>#VALUE!</v>
      </c>
      <c r="AP2388" s="7" t="str">
        <f>IFERROR(VLOOKUP(Z2388,'PASTE-DL-ALARMS'!$Q$10:$Z$2800,8,FALSE),"")</f>
        <v/>
      </c>
    </row>
    <row r="2389" spans="1:42" x14ac:dyDescent="0.25">
      <c r="A2389" s="20"/>
      <c r="B2389" s="20"/>
      <c r="C2389" s="20" t="str">
        <f>IF(D2389="Critical",MAX($C$8:C2388)+1,"")</f>
        <v/>
      </c>
      <c r="D2389" s="20" t="str">
        <f t="shared" si="629"/>
        <v/>
      </c>
      <c r="E2389" s="20" t="e">
        <f>VLOOKUP('PASTE-DOWN-DL'!F2389,'SSA-CODE'!$D$4:$E$56,2,FALSE)</f>
        <v>#VALUE!</v>
      </c>
      <c r="F2389" s="48" t="e">
        <f t="shared" si="630"/>
        <v>#VALUE!</v>
      </c>
      <c r="G2389" s="48" t="e">
        <f t="shared" si="631"/>
        <v>#VALUE!</v>
      </c>
      <c r="H2389" s="20">
        <v>2380</v>
      </c>
      <c r="Z2389" s="48" t="str">
        <f t="shared" si="632"/>
        <v/>
      </c>
      <c r="AA2389" s="48" t="e">
        <f t="shared" si="633"/>
        <v>#VALUE!</v>
      </c>
      <c r="AB2389" s="48" t="e">
        <f t="shared" si="634"/>
        <v>#VALUE!</v>
      </c>
      <c r="AC2389" s="48" t="e">
        <f t="shared" si="635"/>
        <v>#VALUE!</v>
      </c>
      <c r="AD2389" s="48" t="e">
        <f t="shared" si="636"/>
        <v>#VALUE!</v>
      </c>
      <c r="AE2389" s="48" t="e">
        <f t="shared" si="637"/>
        <v>#VALUE!</v>
      </c>
      <c r="AF2389" s="42" t="e">
        <f t="shared" si="638"/>
        <v>#VALUE!</v>
      </c>
      <c r="AG2389" s="7" t="e">
        <f t="shared" si="639"/>
        <v>#VALUE!</v>
      </c>
      <c r="AH2389" s="7" t="e">
        <f t="shared" si="640"/>
        <v>#VALUE!</v>
      </c>
      <c r="AI2389" s="7" t="e">
        <f t="shared" si="641"/>
        <v>#VALUE!</v>
      </c>
      <c r="AJ2389" s="7" t="e">
        <f t="shared" si="642"/>
        <v>#VALUE!</v>
      </c>
      <c r="AK2389" s="7" t="str">
        <f>IFERROR(VLOOKUP(Z2389,'PASTE-DL-ALARMS'!$Q$10:$W$2200,7,FALSE),"")</f>
        <v/>
      </c>
      <c r="AL2389" s="55" t="str">
        <f>IFERROR(VLOOKUP(Z2389,'PASTE-DL-ALARMS'!$Q$10:$W$2200,3,FALSE),"")</f>
        <v/>
      </c>
      <c r="AM2389" s="7" t="e">
        <f t="shared" si="643"/>
        <v>#VALUE!</v>
      </c>
      <c r="AN2389" s="55" t="e">
        <f t="shared" si="644"/>
        <v>#VALUE!</v>
      </c>
      <c r="AO2389" s="72" t="e">
        <f t="shared" ca="1" si="645"/>
        <v>#VALUE!</v>
      </c>
      <c r="AP2389" s="7" t="str">
        <f>IFERROR(VLOOKUP(Z2389,'PASTE-DL-ALARMS'!$Q$10:$Z$2800,8,FALSE),"")</f>
        <v/>
      </c>
    </row>
    <row r="2390" spans="1:42" x14ac:dyDescent="0.25">
      <c r="A2390" s="20"/>
      <c r="B2390" s="20"/>
      <c r="C2390" s="20" t="str">
        <f>IF(D2390="Critical",MAX($C$8:C2389)+1,"")</f>
        <v/>
      </c>
      <c r="D2390" s="20" t="str">
        <f t="shared" si="629"/>
        <v/>
      </c>
      <c r="E2390" s="20" t="e">
        <f>VLOOKUP('PASTE-DOWN-DL'!F2390,'SSA-CODE'!$D$4:$E$56,2,FALSE)</f>
        <v>#VALUE!</v>
      </c>
      <c r="F2390" s="48" t="e">
        <f t="shared" si="630"/>
        <v>#VALUE!</v>
      </c>
      <c r="G2390" s="48" t="e">
        <f t="shared" si="631"/>
        <v>#VALUE!</v>
      </c>
      <c r="H2390" s="20">
        <v>2381</v>
      </c>
      <c r="Z2390" s="48" t="str">
        <f t="shared" si="632"/>
        <v/>
      </c>
      <c r="AA2390" s="48" t="e">
        <f t="shared" si="633"/>
        <v>#VALUE!</v>
      </c>
      <c r="AB2390" s="48" t="e">
        <f t="shared" si="634"/>
        <v>#VALUE!</v>
      </c>
      <c r="AC2390" s="48" t="e">
        <f t="shared" si="635"/>
        <v>#VALUE!</v>
      </c>
      <c r="AD2390" s="48" t="e">
        <f t="shared" si="636"/>
        <v>#VALUE!</v>
      </c>
      <c r="AE2390" s="48" t="e">
        <f t="shared" si="637"/>
        <v>#VALUE!</v>
      </c>
      <c r="AF2390" s="42" t="e">
        <f t="shared" si="638"/>
        <v>#VALUE!</v>
      </c>
      <c r="AG2390" s="7" t="e">
        <f t="shared" si="639"/>
        <v>#VALUE!</v>
      </c>
      <c r="AH2390" s="7" t="e">
        <f t="shared" si="640"/>
        <v>#VALUE!</v>
      </c>
      <c r="AI2390" s="7" t="e">
        <f t="shared" si="641"/>
        <v>#VALUE!</v>
      </c>
      <c r="AJ2390" s="7" t="e">
        <f t="shared" si="642"/>
        <v>#VALUE!</v>
      </c>
      <c r="AK2390" s="7" t="str">
        <f>IFERROR(VLOOKUP(Z2390,'PASTE-DL-ALARMS'!$Q$10:$W$2200,7,FALSE),"")</f>
        <v/>
      </c>
      <c r="AL2390" s="55" t="str">
        <f>IFERROR(VLOOKUP(Z2390,'PASTE-DL-ALARMS'!$Q$10:$W$2200,3,FALSE),"")</f>
        <v/>
      </c>
      <c r="AM2390" s="7" t="e">
        <f t="shared" si="643"/>
        <v>#VALUE!</v>
      </c>
      <c r="AN2390" s="55" t="e">
        <f t="shared" si="644"/>
        <v>#VALUE!</v>
      </c>
      <c r="AO2390" s="72" t="e">
        <f t="shared" ca="1" si="645"/>
        <v>#VALUE!</v>
      </c>
      <c r="AP2390" s="7" t="str">
        <f>IFERROR(VLOOKUP(Z2390,'PASTE-DL-ALARMS'!$Q$10:$Z$2800,8,FALSE),"")</f>
        <v/>
      </c>
    </row>
    <row r="2391" spans="1:42" x14ac:dyDescent="0.25">
      <c r="A2391" s="20"/>
      <c r="B2391" s="20"/>
      <c r="C2391" s="20" t="str">
        <f>IF(D2391="Critical",MAX($C$8:C2390)+1,"")</f>
        <v/>
      </c>
      <c r="D2391" s="20" t="str">
        <f t="shared" si="629"/>
        <v/>
      </c>
      <c r="E2391" s="20" t="e">
        <f>VLOOKUP('PASTE-DOWN-DL'!F2391,'SSA-CODE'!$D$4:$E$56,2,FALSE)</f>
        <v>#VALUE!</v>
      </c>
      <c r="F2391" s="48" t="e">
        <f t="shared" si="630"/>
        <v>#VALUE!</v>
      </c>
      <c r="G2391" s="48" t="e">
        <f t="shared" si="631"/>
        <v>#VALUE!</v>
      </c>
      <c r="H2391" s="20">
        <v>2382</v>
      </c>
      <c r="Z2391" s="48" t="str">
        <f t="shared" si="632"/>
        <v/>
      </c>
      <c r="AA2391" s="48" t="e">
        <f t="shared" si="633"/>
        <v>#VALUE!</v>
      </c>
      <c r="AB2391" s="48" t="e">
        <f t="shared" si="634"/>
        <v>#VALUE!</v>
      </c>
      <c r="AC2391" s="48" t="e">
        <f t="shared" si="635"/>
        <v>#VALUE!</v>
      </c>
      <c r="AD2391" s="48" t="e">
        <f t="shared" si="636"/>
        <v>#VALUE!</v>
      </c>
      <c r="AE2391" s="48" t="e">
        <f t="shared" si="637"/>
        <v>#VALUE!</v>
      </c>
      <c r="AF2391" s="42" t="e">
        <f t="shared" si="638"/>
        <v>#VALUE!</v>
      </c>
      <c r="AG2391" s="7" t="e">
        <f t="shared" si="639"/>
        <v>#VALUE!</v>
      </c>
      <c r="AH2391" s="7" t="e">
        <f t="shared" si="640"/>
        <v>#VALUE!</v>
      </c>
      <c r="AI2391" s="7" t="e">
        <f t="shared" si="641"/>
        <v>#VALUE!</v>
      </c>
      <c r="AJ2391" s="7" t="e">
        <f t="shared" si="642"/>
        <v>#VALUE!</v>
      </c>
      <c r="AK2391" s="7" t="str">
        <f>IFERROR(VLOOKUP(Z2391,'PASTE-DL-ALARMS'!$Q$10:$W$2200,7,FALSE),"")</f>
        <v/>
      </c>
      <c r="AL2391" s="55" t="str">
        <f>IFERROR(VLOOKUP(Z2391,'PASTE-DL-ALARMS'!$Q$10:$W$2200,3,FALSE),"")</f>
        <v/>
      </c>
      <c r="AM2391" s="7" t="e">
        <f t="shared" si="643"/>
        <v>#VALUE!</v>
      </c>
      <c r="AN2391" s="55" t="e">
        <f t="shared" si="644"/>
        <v>#VALUE!</v>
      </c>
      <c r="AO2391" s="72" t="e">
        <f t="shared" ca="1" si="645"/>
        <v>#VALUE!</v>
      </c>
      <c r="AP2391" s="7" t="str">
        <f>IFERROR(VLOOKUP(Z2391,'PASTE-DL-ALARMS'!$Q$10:$Z$2800,8,FALSE),"")</f>
        <v/>
      </c>
    </row>
    <row r="2392" spans="1:42" x14ac:dyDescent="0.25">
      <c r="A2392" s="20"/>
      <c r="B2392" s="20"/>
      <c r="C2392" s="20" t="str">
        <f>IF(D2392="Critical",MAX($C$8:C2391)+1,"")</f>
        <v/>
      </c>
      <c r="D2392" s="20" t="str">
        <f t="shared" si="629"/>
        <v/>
      </c>
      <c r="E2392" s="20" t="e">
        <f>VLOOKUP('PASTE-DOWN-DL'!F2392,'SSA-CODE'!$D$4:$E$56,2,FALSE)</f>
        <v>#VALUE!</v>
      </c>
      <c r="F2392" s="48" t="e">
        <f t="shared" si="630"/>
        <v>#VALUE!</v>
      </c>
      <c r="G2392" s="48" t="e">
        <f t="shared" si="631"/>
        <v>#VALUE!</v>
      </c>
      <c r="H2392" s="20">
        <v>2383</v>
      </c>
      <c r="Z2392" s="48" t="str">
        <f t="shared" si="632"/>
        <v/>
      </c>
      <c r="AA2392" s="48" t="e">
        <f t="shared" si="633"/>
        <v>#VALUE!</v>
      </c>
      <c r="AB2392" s="48" t="e">
        <f t="shared" si="634"/>
        <v>#VALUE!</v>
      </c>
      <c r="AC2392" s="48" t="e">
        <f t="shared" si="635"/>
        <v>#VALUE!</v>
      </c>
      <c r="AD2392" s="48" t="e">
        <f t="shared" si="636"/>
        <v>#VALUE!</v>
      </c>
      <c r="AE2392" s="48" t="e">
        <f t="shared" si="637"/>
        <v>#VALUE!</v>
      </c>
      <c r="AF2392" s="42" t="e">
        <f t="shared" si="638"/>
        <v>#VALUE!</v>
      </c>
      <c r="AG2392" s="7" t="e">
        <f t="shared" si="639"/>
        <v>#VALUE!</v>
      </c>
      <c r="AH2392" s="7" t="e">
        <f t="shared" si="640"/>
        <v>#VALUE!</v>
      </c>
      <c r="AI2392" s="7" t="e">
        <f t="shared" si="641"/>
        <v>#VALUE!</v>
      </c>
      <c r="AJ2392" s="7" t="e">
        <f t="shared" si="642"/>
        <v>#VALUE!</v>
      </c>
      <c r="AK2392" s="7" t="str">
        <f>IFERROR(VLOOKUP(Z2392,'PASTE-DL-ALARMS'!$Q$10:$W$2200,7,FALSE),"")</f>
        <v/>
      </c>
      <c r="AL2392" s="55" t="str">
        <f>IFERROR(VLOOKUP(Z2392,'PASTE-DL-ALARMS'!$Q$10:$W$2200,3,FALSE),"")</f>
        <v/>
      </c>
      <c r="AM2392" s="7" t="e">
        <f t="shared" si="643"/>
        <v>#VALUE!</v>
      </c>
      <c r="AN2392" s="55" t="e">
        <f t="shared" si="644"/>
        <v>#VALUE!</v>
      </c>
      <c r="AO2392" s="72" t="e">
        <f t="shared" ca="1" si="645"/>
        <v>#VALUE!</v>
      </c>
      <c r="AP2392" s="7" t="str">
        <f>IFERROR(VLOOKUP(Z2392,'PASTE-DL-ALARMS'!$Q$10:$Z$2800,8,FALSE),"")</f>
        <v/>
      </c>
    </row>
    <row r="2393" spans="1:42" x14ac:dyDescent="0.25">
      <c r="A2393" s="20"/>
      <c r="B2393" s="20"/>
      <c r="C2393" s="20" t="str">
        <f>IF(D2393="Critical",MAX($C$8:C2392)+1,"")</f>
        <v/>
      </c>
      <c r="D2393" s="20" t="str">
        <f t="shared" si="629"/>
        <v/>
      </c>
      <c r="E2393" s="20" t="e">
        <f>VLOOKUP('PASTE-DOWN-DL'!F2393,'SSA-CODE'!$D$4:$E$56,2,FALSE)</f>
        <v>#VALUE!</v>
      </c>
      <c r="F2393" s="48" t="e">
        <f t="shared" si="630"/>
        <v>#VALUE!</v>
      </c>
      <c r="G2393" s="48" t="e">
        <f t="shared" si="631"/>
        <v>#VALUE!</v>
      </c>
      <c r="H2393" s="20">
        <v>2384</v>
      </c>
      <c r="Z2393" s="48" t="str">
        <f t="shared" si="632"/>
        <v/>
      </c>
      <c r="AA2393" s="48" t="e">
        <f t="shared" si="633"/>
        <v>#VALUE!</v>
      </c>
      <c r="AB2393" s="48" t="e">
        <f t="shared" si="634"/>
        <v>#VALUE!</v>
      </c>
      <c r="AC2393" s="48" t="e">
        <f t="shared" si="635"/>
        <v>#VALUE!</v>
      </c>
      <c r="AD2393" s="48" t="e">
        <f t="shared" si="636"/>
        <v>#VALUE!</v>
      </c>
      <c r="AE2393" s="48" t="e">
        <f t="shared" si="637"/>
        <v>#VALUE!</v>
      </c>
      <c r="AF2393" s="42" t="e">
        <f t="shared" si="638"/>
        <v>#VALUE!</v>
      </c>
      <c r="AG2393" s="7" t="e">
        <f t="shared" si="639"/>
        <v>#VALUE!</v>
      </c>
      <c r="AH2393" s="7" t="e">
        <f t="shared" si="640"/>
        <v>#VALUE!</v>
      </c>
      <c r="AI2393" s="7" t="e">
        <f t="shared" si="641"/>
        <v>#VALUE!</v>
      </c>
      <c r="AJ2393" s="7" t="e">
        <f t="shared" si="642"/>
        <v>#VALUE!</v>
      </c>
      <c r="AK2393" s="7" t="str">
        <f>IFERROR(VLOOKUP(Z2393,'PASTE-DL-ALARMS'!$Q$10:$W$2200,7,FALSE),"")</f>
        <v/>
      </c>
      <c r="AL2393" s="55" t="str">
        <f>IFERROR(VLOOKUP(Z2393,'PASTE-DL-ALARMS'!$Q$10:$W$2200,3,FALSE),"")</f>
        <v/>
      </c>
      <c r="AM2393" s="7" t="e">
        <f t="shared" si="643"/>
        <v>#VALUE!</v>
      </c>
      <c r="AN2393" s="55" t="e">
        <f t="shared" si="644"/>
        <v>#VALUE!</v>
      </c>
      <c r="AO2393" s="72" t="e">
        <f t="shared" ca="1" si="645"/>
        <v>#VALUE!</v>
      </c>
      <c r="AP2393" s="7" t="str">
        <f>IFERROR(VLOOKUP(Z2393,'PASTE-DL-ALARMS'!$Q$10:$Z$2800,8,FALSE),"")</f>
        <v/>
      </c>
    </row>
    <row r="2394" spans="1:42" x14ac:dyDescent="0.25">
      <c r="A2394" s="20"/>
      <c r="B2394" s="20"/>
      <c r="C2394" s="20" t="str">
        <f>IF(D2394="Critical",MAX($C$8:C2393)+1,"")</f>
        <v/>
      </c>
      <c r="D2394" s="20" t="str">
        <f t="shared" si="629"/>
        <v/>
      </c>
      <c r="E2394" s="20" t="e">
        <f>VLOOKUP('PASTE-DOWN-DL'!F2394,'SSA-CODE'!$D$4:$E$56,2,FALSE)</f>
        <v>#VALUE!</v>
      </c>
      <c r="F2394" s="48" t="e">
        <f t="shared" si="630"/>
        <v>#VALUE!</v>
      </c>
      <c r="G2394" s="48" t="e">
        <f t="shared" si="631"/>
        <v>#VALUE!</v>
      </c>
      <c r="H2394" s="20">
        <v>2385</v>
      </c>
      <c r="Z2394" s="48" t="str">
        <f t="shared" si="632"/>
        <v/>
      </c>
      <c r="AA2394" s="48" t="e">
        <f t="shared" si="633"/>
        <v>#VALUE!</v>
      </c>
      <c r="AB2394" s="48" t="e">
        <f t="shared" si="634"/>
        <v>#VALUE!</v>
      </c>
      <c r="AC2394" s="48" t="e">
        <f t="shared" si="635"/>
        <v>#VALUE!</v>
      </c>
      <c r="AD2394" s="48" t="e">
        <f t="shared" si="636"/>
        <v>#VALUE!</v>
      </c>
      <c r="AE2394" s="48" t="e">
        <f t="shared" si="637"/>
        <v>#VALUE!</v>
      </c>
      <c r="AF2394" s="42" t="e">
        <f t="shared" si="638"/>
        <v>#VALUE!</v>
      </c>
      <c r="AG2394" s="7" t="e">
        <f t="shared" si="639"/>
        <v>#VALUE!</v>
      </c>
      <c r="AH2394" s="7" t="e">
        <f t="shared" si="640"/>
        <v>#VALUE!</v>
      </c>
      <c r="AI2394" s="7" t="e">
        <f t="shared" si="641"/>
        <v>#VALUE!</v>
      </c>
      <c r="AJ2394" s="7" t="e">
        <f t="shared" si="642"/>
        <v>#VALUE!</v>
      </c>
      <c r="AK2394" s="7" t="str">
        <f>IFERROR(VLOOKUP(Z2394,'PASTE-DL-ALARMS'!$Q$10:$W$2200,7,FALSE),"")</f>
        <v/>
      </c>
      <c r="AL2394" s="55" t="str">
        <f>IFERROR(VLOOKUP(Z2394,'PASTE-DL-ALARMS'!$Q$10:$W$2200,3,FALSE),"")</f>
        <v/>
      </c>
      <c r="AM2394" s="7" t="e">
        <f t="shared" si="643"/>
        <v>#VALUE!</v>
      </c>
      <c r="AN2394" s="55" t="e">
        <f t="shared" si="644"/>
        <v>#VALUE!</v>
      </c>
      <c r="AO2394" s="72" t="e">
        <f t="shared" ca="1" si="645"/>
        <v>#VALUE!</v>
      </c>
      <c r="AP2394" s="7" t="str">
        <f>IFERROR(VLOOKUP(Z2394,'PASTE-DL-ALARMS'!$Q$10:$Z$2800,8,FALSE),"")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E374"/>
  <sheetViews>
    <sheetView workbookViewId="0">
      <selection activeCell="F9" sqref="F9:P97"/>
    </sheetView>
  </sheetViews>
  <sheetFormatPr defaultRowHeight="15" x14ac:dyDescent="0.25"/>
  <cols>
    <col min="1" max="1" width="5.140625" style="24" customWidth="1"/>
    <col min="2" max="3" width="4.7109375" style="24" customWidth="1"/>
    <col min="4" max="4" width="5.5703125" style="24" customWidth="1"/>
    <col min="5" max="5" width="4.7109375" style="24" customWidth="1"/>
    <col min="6" max="6" width="10.140625" bestFit="1" customWidth="1"/>
    <col min="7" max="7" width="18" bestFit="1" customWidth="1"/>
    <col min="8" max="8" width="8.28515625" bestFit="1" customWidth="1"/>
    <col min="9" max="9" width="11" style="18" customWidth="1"/>
    <col min="10" max="10" width="12.140625" bestFit="1" customWidth="1"/>
    <col min="11" max="11" width="80.7109375" customWidth="1"/>
    <col min="12" max="12" width="19.85546875" bestFit="1" customWidth="1"/>
    <col min="13" max="13" width="18.85546875" customWidth="1"/>
    <col min="14" max="14" width="19.85546875" customWidth="1"/>
    <col min="15" max="15" width="24" customWidth="1"/>
    <col min="16" max="16" width="6.7109375" customWidth="1"/>
    <col min="17" max="17" width="83.140625" customWidth="1"/>
    <col min="18" max="18" width="11.85546875" bestFit="1" customWidth="1"/>
    <col min="19" max="19" width="8.42578125" bestFit="1" customWidth="1"/>
    <col min="20" max="20" width="5.140625" bestFit="1" customWidth="1"/>
    <col min="21" max="21" width="7" bestFit="1" customWidth="1"/>
    <col min="22" max="22" width="5" bestFit="1" customWidth="1"/>
    <col min="23" max="23" width="11.140625" customWidth="1"/>
    <col min="24" max="24" width="19.85546875" bestFit="1" customWidth="1"/>
    <col min="25" max="30" width="11.140625" customWidth="1"/>
    <col min="31" max="31" width="20.85546875" bestFit="1" customWidth="1"/>
  </cols>
  <sheetData>
    <row r="1" spans="1:31" x14ac:dyDescent="0.25">
      <c r="A1" s="23"/>
      <c r="B1" s="20"/>
      <c r="C1" s="20"/>
      <c r="D1" s="20"/>
      <c r="E1" s="20"/>
      <c r="F1" s="20"/>
      <c r="G1" s="20"/>
      <c r="H1" s="20"/>
      <c r="I1" s="48"/>
      <c r="J1" s="20"/>
      <c r="K1" s="20"/>
      <c r="L1" s="20"/>
      <c r="M1" s="20"/>
      <c r="N1" s="20"/>
      <c r="O1" s="20"/>
      <c r="P1" s="20"/>
      <c r="Q1" s="20">
        <v>14</v>
      </c>
      <c r="R1" s="20">
        <v>15</v>
      </c>
      <c r="S1" s="20">
        <v>16</v>
      </c>
      <c r="T1" s="20">
        <v>17</v>
      </c>
      <c r="U1" s="20">
        <v>18</v>
      </c>
      <c r="V1" s="20">
        <v>19</v>
      </c>
      <c r="W1" s="20">
        <v>20</v>
      </c>
      <c r="X1" s="20">
        <v>21</v>
      </c>
      <c r="Y1" s="20">
        <v>22</v>
      </c>
      <c r="Z1" s="20">
        <v>23</v>
      </c>
      <c r="AA1" s="20">
        <v>24</v>
      </c>
      <c r="AB1" s="20">
        <v>25</v>
      </c>
      <c r="AC1" s="20">
        <v>26</v>
      </c>
      <c r="AD1" s="3"/>
      <c r="AE1" s="3"/>
    </row>
    <row r="2" spans="1:31" ht="18.75" x14ac:dyDescent="0.3">
      <c r="A2" s="4" t="s">
        <v>97</v>
      </c>
      <c r="B2" s="23"/>
      <c r="C2" s="23"/>
      <c r="D2" s="23"/>
      <c r="E2" s="23"/>
      <c r="F2" s="3"/>
      <c r="G2" s="3"/>
      <c r="H2" s="3"/>
      <c r="I2" s="58" t="s">
        <v>6244</v>
      </c>
      <c r="J2" s="58"/>
      <c r="K2" s="58"/>
      <c r="L2" s="58"/>
      <c r="M2" s="58"/>
      <c r="N2" s="58"/>
      <c r="O2" s="58"/>
      <c r="P2" s="58"/>
      <c r="Q2" s="66">
        <v>1</v>
      </c>
      <c r="R2" s="66">
        <v>2</v>
      </c>
      <c r="S2" s="66">
        <v>3</v>
      </c>
      <c r="T2" s="66">
        <v>4</v>
      </c>
      <c r="U2" s="66">
        <v>5</v>
      </c>
      <c r="V2" s="66">
        <v>6</v>
      </c>
      <c r="W2" s="66">
        <v>7</v>
      </c>
      <c r="X2" s="66">
        <v>8</v>
      </c>
      <c r="Y2" s="66">
        <v>9</v>
      </c>
      <c r="Z2" s="66">
        <v>10</v>
      </c>
      <c r="AA2" s="66">
        <v>11</v>
      </c>
      <c r="AB2" s="66">
        <v>12</v>
      </c>
      <c r="AC2" s="66">
        <v>13</v>
      </c>
      <c r="AD2" s="3"/>
      <c r="AE2" s="3"/>
    </row>
    <row r="3" spans="1:31" ht="15.75" thickBot="1" x14ac:dyDescent="0.3">
      <c r="A3" s="23"/>
      <c r="B3" s="23"/>
      <c r="C3" s="23"/>
      <c r="D3" s="23"/>
      <c r="E3" s="23"/>
      <c r="F3" s="3"/>
      <c r="G3" s="3"/>
      <c r="H3" s="3"/>
      <c r="I3" s="25"/>
      <c r="J3" s="2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thickBot="1" x14ac:dyDescent="0.3">
      <c r="A4" s="23"/>
      <c r="B4" s="23"/>
      <c r="C4" s="23"/>
      <c r="D4" s="23"/>
      <c r="E4" s="23"/>
      <c r="F4" s="3"/>
      <c r="G4" s="3"/>
      <c r="H4" s="7"/>
      <c r="I4" s="93" t="s">
        <v>19478</v>
      </c>
      <c r="J4" s="93">
        <f>MAX(D10:D1800)</f>
        <v>88</v>
      </c>
      <c r="K4" s="3"/>
      <c r="L4" s="67" t="str">
        <f ca="1">TEXT(TODAY(),"yyyy/mm/dd")</f>
        <v>2026/05/15</v>
      </c>
      <c r="M4" s="65" t="s">
        <v>111</v>
      </c>
      <c r="N4" s="64">
        <v>1</v>
      </c>
      <c r="O4" s="63"/>
      <c r="P4" s="6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A5" s="23"/>
      <c r="B5" s="23"/>
      <c r="C5" s="23"/>
      <c r="D5" s="23"/>
      <c r="E5" s="23"/>
      <c r="F5" s="3"/>
      <c r="G5" s="3"/>
      <c r="H5" s="7"/>
      <c r="I5" s="26"/>
      <c r="J5" s="2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5">
      <c r="A6" s="23"/>
      <c r="B6" s="23"/>
      <c r="C6" s="23"/>
      <c r="D6" s="23"/>
      <c r="E6" s="23"/>
      <c r="F6" s="3"/>
      <c r="G6" s="3"/>
      <c r="H6" s="7"/>
      <c r="I6" s="26"/>
      <c r="J6" s="2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23"/>
      <c r="B7" s="23"/>
      <c r="C7" s="27"/>
      <c r="D7" s="27"/>
      <c r="E7" s="23"/>
      <c r="F7" s="3"/>
      <c r="G7" s="3"/>
      <c r="H7" s="3"/>
      <c r="I7" s="5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7"/>
      <c r="AC7" s="7"/>
      <c r="AD7" s="3"/>
      <c r="AE7" s="3"/>
    </row>
    <row r="8" spans="1:31" ht="48.75" customHeight="1" x14ac:dyDescent="0.25">
      <c r="A8" s="20"/>
      <c r="B8" s="20"/>
      <c r="C8" s="20"/>
      <c r="D8" s="20">
        <v>0</v>
      </c>
      <c r="E8" s="20"/>
      <c r="F8" s="47" t="s">
        <v>19331</v>
      </c>
      <c r="G8" s="47" t="s">
        <v>19332</v>
      </c>
      <c r="H8" s="47" t="s">
        <v>0</v>
      </c>
      <c r="I8" s="47" t="s">
        <v>1</v>
      </c>
      <c r="J8" s="47" t="s">
        <v>19333</v>
      </c>
      <c r="K8" s="47" t="s">
        <v>19334</v>
      </c>
      <c r="L8" s="47" t="s">
        <v>3</v>
      </c>
      <c r="M8" s="47" t="s">
        <v>19335</v>
      </c>
      <c r="N8" s="47" t="s">
        <v>19336</v>
      </c>
      <c r="O8" s="47" t="s">
        <v>6162</v>
      </c>
      <c r="P8" s="47" t="s">
        <v>19337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3"/>
      <c r="AE8" s="3"/>
    </row>
    <row r="9" spans="1:31" ht="42.75" customHeight="1" x14ac:dyDescent="0.25">
      <c r="A9" s="20"/>
      <c r="B9" s="20"/>
      <c r="C9" s="20"/>
      <c r="D9" s="20">
        <v>0</v>
      </c>
      <c r="E9" s="47" t="s">
        <v>19331</v>
      </c>
      <c r="F9" t="s">
        <v>19331</v>
      </c>
      <c r="G9" t="s">
        <v>19332</v>
      </c>
      <c r="H9" t="s">
        <v>0</v>
      </c>
      <c r="I9" t="s">
        <v>1</v>
      </c>
      <c r="J9" t="s">
        <v>19333</v>
      </c>
      <c r="K9" t="s">
        <v>19334</v>
      </c>
      <c r="L9" t="s">
        <v>3</v>
      </c>
      <c r="M9" t="s">
        <v>19335</v>
      </c>
      <c r="N9" t="s">
        <v>19336</v>
      </c>
      <c r="O9" t="s">
        <v>6162</v>
      </c>
      <c r="P9" t="s">
        <v>19337</v>
      </c>
      <c r="Q9" s="47" t="s">
        <v>19369</v>
      </c>
      <c r="R9" s="47" t="s">
        <v>19372</v>
      </c>
      <c r="S9" s="47" t="s">
        <v>19370</v>
      </c>
      <c r="T9" s="47" t="s">
        <v>19371</v>
      </c>
      <c r="U9" s="47" t="s">
        <v>19373</v>
      </c>
      <c r="V9" s="47" t="s">
        <v>19374</v>
      </c>
      <c r="W9" s="47" t="s">
        <v>19375</v>
      </c>
      <c r="X9" s="47" t="s">
        <v>19415</v>
      </c>
      <c r="Y9" s="47"/>
      <c r="Z9" s="6"/>
      <c r="AA9" s="7"/>
      <c r="AB9" s="7"/>
      <c r="AC9" s="7"/>
      <c r="AD9" s="5"/>
      <c r="AE9" s="5"/>
    </row>
    <row r="10" spans="1:31" x14ac:dyDescent="0.25">
      <c r="A10" s="20"/>
      <c r="B10" s="20"/>
      <c r="C10" s="20"/>
      <c r="D10" s="20">
        <f>IF(F10="","",MAX($D$8:D9)+1)</f>
        <v>1</v>
      </c>
      <c r="E10" s="20">
        <v>1</v>
      </c>
      <c r="F10" t="s">
        <v>19633</v>
      </c>
      <c r="G10" t="s">
        <v>19338</v>
      </c>
      <c r="H10" t="s">
        <v>6484</v>
      </c>
      <c r="I10" t="s">
        <v>19339</v>
      </c>
      <c r="J10" t="s">
        <v>19340</v>
      </c>
      <c r="K10" t="s">
        <v>19634</v>
      </c>
      <c r="L10" t="s">
        <v>19635</v>
      </c>
      <c r="M10" t="s">
        <v>6269</v>
      </c>
      <c r="N10" t="s">
        <v>6488</v>
      </c>
      <c r="O10" t="s">
        <v>19341</v>
      </c>
      <c r="P10" t="s">
        <v>6269</v>
      </c>
      <c r="Q10" s="48" t="str">
        <f>TRIM(CLEAN(MID(K10,SEARCH("=",K10)+1,LEN(K10)-SEARCH("=",K10))))</f>
        <v>SSA BCH-10.121.16.2-Ankleshwar_S5P1-10.121.100.10-Pipodara_S4P1</v>
      </c>
      <c r="R10" s="55" t="str">
        <f>TRIM(CLEAN(LEFT(L10,SEARCH(",",L10)-1)))</f>
        <v>2026/05/15</v>
      </c>
      <c r="S10" s="7" t="str">
        <f>TRIM(CLEAN(RIGHT(L10,LEN(L10)-SEARCH(",",L10))))</f>
        <v>16:23:40</v>
      </c>
      <c r="T10" s="55" t="str">
        <f>RIGHT(R10,2)</f>
        <v>15</v>
      </c>
      <c r="U10" s="7" t="str">
        <f>MID(R10,6,2)</f>
        <v>05</v>
      </c>
      <c r="V10" s="7" t="str">
        <f>LEFT(R10,4)</f>
        <v>2026</v>
      </c>
      <c r="W10" s="55" t="str">
        <f>CONCATENATE(T10,"-",U10,"-",V10)</f>
        <v>15-05-2026</v>
      </c>
      <c r="X10" s="55" t="str">
        <f>L10</f>
        <v xml:space="preserve">	2026/05/15,16:23:40</v>
      </c>
      <c r="Y10" s="7"/>
      <c r="Z10" s="55"/>
      <c r="AA10" s="7"/>
      <c r="AB10" s="7"/>
      <c r="AC10" s="7"/>
      <c r="AD10" s="7"/>
      <c r="AE10" s="7"/>
    </row>
    <row r="11" spans="1:31" x14ac:dyDescent="0.25">
      <c r="A11" s="20"/>
      <c r="B11" s="20"/>
      <c r="C11" s="20"/>
      <c r="D11" s="20">
        <f>IF(F11="","",MAX($D$8:D10)+1)</f>
        <v>2</v>
      </c>
      <c r="E11" s="20">
        <v>2</v>
      </c>
      <c r="F11" t="s">
        <v>19636</v>
      </c>
      <c r="G11" t="s">
        <v>19338</v>
      </c>
      <c r="H11" t="s">
        <v>6484</v>
      </c>
      <c r="I11" t="s">
        <v>19339</v>
      </c>
      <c r="J11" t="s">
        <v>19340</v>
      </c>
      <c r="K11" t="s">
        <v>19637</v>
      </c>
      <c r="L11" t="s">
        <v>19638</v>
      </c>
      <c r="M11" t="s">
        <v>6269</v>
      </c>
      <c r="N11" t="s">
        <v>6488</v>
      </c>
      <c r="O11" t="s">
        <v>19341</v>
      </c>
      <c r="P11" t="s">
        <v>6269</v>
      </c>
      <c r="Q11" s="48" t="str">
        <f t="shared" ref="Q11:Q74" si="0">TRIM(CLEAN(MID(K11,SEARCH("=",K11)+1,LEN(K11)-SEARCH("=",K11))))</f>
        <v>WTR AM-10.121.26.67-Piplod_4/6-10.121.26.73-Devgadh Baria_3/2</v>
      </c>
      <c r="R11" s="55" t="str">
        <f t="shared" ref="R11:R74" si="1">TRIM(CLEAN(LEFT(L11,SEARCH(",",L11)-1)))</f>
        <v>2026/05/15</v>
      </c>
      <c r="S11" s="7" t="str">
        <f t="shared" ref="S11:S74" si="2">TRIM(CLEAN(RIGHT(L11,LEN(L11)-SEARCH(",",L11))))</f>
        <v>16:23:36</v>
      </c>
      <c r="T11" s="55" t="str">
        <f t="shared" ref="T11:T74" si="3">RIGHT(R11,2)</f>
        <v>15</v>
      </c>
      <c r="U11" s="7" t="str">
        <f t="shared" ref="U11:U74" si="4">MID(R11,6,2)</f>
        <v>05</v>
      </c>
      <c r="V11" s="7" t="str">
        <f t="shared" ref="V11:V74" si="5">LEFT(R11,4)</f>
        <v>2026</v>
      </c>
      <c r="W11" s="55" t="str">
        <f t="shared" ref="W11:W74" si="6">CONCATENATE(T11,"-",U11,"-",V11)</f>
        <v>15-05-2026</v>
      </c>
      <c r="X11" s="55" t="str">
        <f t="shared" ref="X11:X74" si="7">L11</f>
        <v xml:space="preserve">	2026/05/15,16:23:36</v>
      </c>
      <c r="Y11" s="7"/>
      <c r="Z11" s="7"/>
      <c r="AA11" s="7"/>
      <c r="AB11" s="7"/>
      <c r="AC11" s="7"/>
      <c r="AD11" s="7"/>
      <c r="AE11" s="7"/>
    </row>
    <row r="12" spans="1:31" x14ac:dyDescent="0.25">
      <c r="A12" s="20"/>
      <c r="B12" s="20"/>
      <c r="C12" s="20"/>
      <c r="D12" s="20">
        <f>IF(F12="","",MAX($D$8:D11)+1)</f>
        <v>3</v>
      </c>
      <c r="E12" s="20">
        <v>3</v>
      </c>
      <c r="F12" t="s">
        <v>19636</v>
      </c>
      <c r="G12" t="s">
        <v>19338</v>
      </c>
      <c r="H12" t="s">
        <v>6484</v>
      </c>
      <c r="I12" t="s">
        <v>19339</v>
      </c>
      <c r="J12" t="s">
        <v>19340</v>
      </c>
      <c r="K12" t="s">
        <v>19637</v>
      </c>
      <c r="L12" t="s">
        <v>19638</v>
      </c>
      <c r="M12" t="s">
        <v>6269</v>
      </c>
      <c r="N12" t="s">
        <v>6488</v>
      </c>
      <c r="O12" t="s">
        <v>19341</v>
      </c>
      <c r="P12" t="s">
        <v>6269</v>
      </c>
      <c r="Q12" s="48" t="str">
        <f t="shared" si="0"/>
        <v>WTR AM-10.121.26.67-Piplod_4/6-10.121.26.73-Devgadh Baria_3/2</v>
      </c>
      <c r="R12" s="55" t="str">
        <f t="shared" si="1"/>
        <v>2026/05/15</v>
      </c>
      <c r="S12" s="7" t="str">
        <f t="shared" si="2"/>
        <v>16:23:36</v>
      </c>
      <c r="T12" s="55" t="str">
        <f t="shared" si="3"/>
        <v>15</v>
      </c>
      <c r="U12" s="7" t="str">
        <f t="shared" si="4"/>
        <v>05</v>
      </c>
      <c r="V12" s="7" t="str">
        <f t="shared" si="5"/>
        <v>2026</v>
      </c>
      <c r="W12" s="55" t="str">
        <f t="shared" si="6"/>
        <v>15-05-2026</v>
      </c>
      <c r="X12" s="55" t="str">
        <f t="shared" si="7"/>
        <v xml:space="preserve">	2026/05/15,16:23:36</v>
      </c>
      <c r="Y12" s="7"/>
      <c r="Z12" s="7"/>
      <c r="AA12" s="7"/>
      <c r="AB12" s="7"/>
      <c r="AC12" s="7"/>
      <c r="AD12" s="7"/>
      <c r="AE12" s="7"/>
    </row>
    <row r="13" spans="1:31" x14ac:dyDescent="0.25">
      <c r="A13" s="20"/>
      <c r="B13" s="20"/>
      <c r="C13" s="20"/>
      <c r="D13" s="20">
        <f>IF(F13="","",MAX($D$8:D12)+1)</f>
        <v>4</v>
      </c>
      <c r="E13" s="20">
        <v>4</v>
      </c>
      <c r="F13" t="s">
        <v>19639</v>
      </c>
      <c r="G13" t="s">
        <v>19338</v>
      </c>
      <c r="H13" t="s">
        <v>6484</v>
      </c>
      <c r="I13" t="s">
        <v>19339</v>
      </c>
      <c r="J13" t="s">
        <v>19340</v>
      </c>
      <c r="K13" t="s">
        <v>19617</v>
      </c>
      <c r="L13" t="s">
        <v>19640</v>
      </c>
      <c r="M13" t="s">
        <v>6269</v>
      </c>
      <c r="N13" t="s">
        <v>6488</v>
      </c>
      <c r="O13" t="s">
        <v>19341</v>
      </c>
      <c r="P13" t="s">
        <v>6269</v>
      </c>
      <c r="Q13" s="48" t="str">
        <f t="shared" si="0"/>
        <v>SSA VAL-10.121.16.107-KAPRADA_4/3-10.121.24.167-DAPADA_4/2</v>
      </c>
      <c r="R13" s="55" t="str">
        <f t="shared" si="1"/>
        <v>2026/05/15</v>
      </c>
      <c r="S13" s="7" t="str">
        <f t="shared" si="2"/>
        <v>16:22:47</v>
      </c>
      <c r="T13" s="55" t="str">
        <f t="shared" si="3"/>
        <v>15</v>
      </c>
      <c r="U13" s="7" t="str">
        <f t="shared" si="4"/>
        <v>05</v>
      </c>
      <c r="V13" s="7" t="str">
        <f t="shared" si="5"/>
        <v>2026</v>
      </c>
      <c r="W13" s="55" t="str">
        <f t="shared" si="6"/>
        <v>15-05-2026</v>
      </c>
      <c r="X13" s="55" t="str">
        <f t="shared" si="7"/>
        <v xml:space="preserve">	2026/05/15,16:22:47</v>
      </c>
      <c r="Y13" s="7"/>
      <c r="Z13" s="7"/>
      <c r="AA13" s="7"/>
      <c r="AB13" s="7"/>
      <c r="AC13" s="7"/>
      <c r="AD13" s="7"/>
      <c r="AE13" s="7"/>
    </row>
    <row r="14" spans="1:31" x14ac:dyDescent="0.25">
      <c r="A14" s="20"/>
      <c r="B14" s="20"/>
      <c r="C14" s="20"/>
      <c r="D14" s="20">
        <f>IF(F14="","",MAX($D$8:D13)+1)</f>
        <v>5</v>
      </c>
      <c r="E14" s="20">
        <v>5</v>
      </c>
      <c r="F14" t="s">
        <v>19641</v>
      </c>
      <c r="G14" t="s">
        <v>19338</v>
      </c>
      <c r="H14" t="s">
        <v>6484</v>
      </c>
      <c r="I14" t="s">
        <v>19339</v>
      </c>
      <c r="J14" t="s">
        <v>19340</v>
      </c>
      <c r="K14" t="s">
        <v>19642</v>
      </c>
      <c r="L14" t="s">
        <v>19643</v>
      </c>
      <c r="M14" t="s">
        <v>6269</v>
      </c>
      <c r="N14" t="s">
        <v>6488</v>
      </c>
      <c r="O14" t="s">
        <v>19341</v>
      </c>
      <c r="P14" t="s">
        <v>6269</v>
      </c>
      <c r="Q14" s="48" t="str">
        <f t="shared" si="0"/>
        <v>WTR AM-10.121.26.70-Dahod B2_5/1-10.121.16.193-Bhadra(GNE)3 B2_5/1</v>
      </c>
      <c r="R14" s="55" t="str">
        <f t="shared" si="1"/>
        <v>2026/05/15</v>
      </c>
      <c r="S14" s="7" t="str">
        <f t="shared" si="2"/>
        <v>16:21:33</v>
      </c>
      <c r="T14" s="55" t="str">
        <f t="shared" si="3"/>
        <v>15</v>
      </c>
      <c r="U14" s="7" t="str">
        <f t="shared" si="4"/>
        <v>05</v>
      </c>
      <c r="V14" s="7" t="str">
        <f t="shared" si="5"/>
        <v>2026</v>
      </c>
      <c r="W14" s="55" t="str">
        <f t="shared" si="6"/>
        <v>15-05-2026</v>
      </c>
      <c r="X14" s="55" t="str">
        <f t="shared" si="7"/>
        <v xml:space="preserve">	2026/05/15,16:21:33</v>
      </c>
      <c r="Y14" s="7"/>
      <c r="Z14" s="7"/>
      <c r="AA14" s="7"/>
      <c r="AB14" s="7"/>
      <c r="AC14" s="7"/>
      <c r="AD14" s="7"/>
      <c r="AE14" s="7"/>
    </row>
    <row r="15" spans="1:31" x14ac:dyDescent="0.25">
      <c r="A15" s="20"/>
      <c r="B15" s="20"/>
      <c r="C15" s="20"/>
      <c r="D15" s="20">
        <f>IF(F15="","",MAX($D$8:D14)+1)</f>
        <v>6</v>
      </c>
      <c r="E15" s="20">
        <v>6</v>
      </c>
      <c r="F15" t="s">
        <v>19644</v>
      </c>
      <c r="G15" t="s">
        <v>19338</v>
      </c>
      <c r="H15" t="s">
        <v>6484</v>
      </c>
      <c r="I15" t="s">
        <v>19339</v>
      </c>
      <c r="J15" t="s">
        <v>19340</v>
      </c>
      <c r="K15" t="s">
        <v>19645</v>
      </c>
      <c r="L15" t="s">
        <v>19646</v>
      </c>
      <c r="M15" t="s">
        <v>6269</v>
      </c>
      <c r="N15" t="s">
        <v>6488</v>
      </c>
      <c r="O15" t="s">
        <v>19341</v>
      </c>
      <c r="P15" t="s">
        <v>6269</v>
      </c>
      <c r="Q15" s="48" t="str">
        <f t="shared" si="0"/>
        <v>SSA HMR-10.121.25.164-Mahavirnagar B1_4/9-10.121.97.81-Mahavirnagar-1 A1_1/3</v>
      </c>
      <c r="R15" s="55" t="str">
        <f t="shared" si="1"/>
        <v>2026/05/15</v>
      </c>
      <c r="S15" s="7" t="str">
        <f t="shared" si="2"/>
        <v>16:18:27</v>
      </c>
      <c r="T15" s="55" t="str">
        <f t="shared" si="3"/>
        <v>15</v>
      </c>
      <c r="U15" s="7" t="str">
        <f t="shared" si="4"/>
        <v>05</v>
      </c>
      <c r="V15" s="7" t="str">
        <f t="shared" si="5"/>
        <v>2026</v>
      </c>
      <c r="W15" s="55" t="str">
        <f t="shared" si="6"/>
        <v>15-05-2026</v>
      </c>
      <c r="X15" s="55" t="str">
        <f t="shared" si="7"/>
        <v xml:space="preserve">	2026/05/15,16:18:27</v>
      </c>
      <c r="Y15" s="7"/>
      <c r="Z15" s="7"/>
      <c r="AA15" s="7"/>
      <c r="AB15" s="7"/>
      <c r="AC15" s="7"/>
      <c r="AD15" s="7"/>
      <c r="AE15" s="7"/>
    </row>
    <row r="16" spans="1:31" x14ac:dyDescent="0.25">
      <c r="A16" s="20"/>
      <c r="B16" s="20"/>
      <c r="C16" s="20"/>
      <c r="D16" s="20">
        <f>IF(F16="","",MAX($D$8:D15)+1)</f>
        <v>7</v>
      </c>
      <c r="E16" s="20">
        <v>7</v>
      </c>
      <c r="F16" t="s">
        <v>19647</v>
      </c>
      <c r="G16" t="s">
        <v>19338</v>
      </c>
      <c r="H16" t="s">
        <v>6484</v>
      </c>
      <c r="I16" t="s">
        <v>19339</v>
      </c>
      <c r="J16" t="s">
        <v>19340</v>
      </c>
      <c r="K16" t="s">
        <v>19648</v>
      </c>
      <c r="L16" t="s">
        <v>19649</v>
      </c>
      <c r="M16" t="s">
        <v>6269</v>
      </c>
      <c r="N16" t="s">
        <v>6488</v>
      </c>
      <c r="O16" t="s">
        <v>19341</v>
      </c>
      <c r="P16" t="s">
        <v>6269</v>
      </c>
      <c r="Q16" s="48" t="str">
        <f t="shared" si="0"/>
        <v>SSA PNP-10.121.25.152-Sutharnesadi A1_2/5-10.121.25.153-Madka A1_1/5</v>
      </c>
      <c r="R16" s="55" t="str">
        <f t="shared" si="1"/>
        <v>2026/05/15</v>
      </c>
      <c r="S16" s="7" t="str">
        <f t="shared" si="2"/>
        <v>16:15:52</v>
      </c>
      <c r="T16" s="55" t="str">
        <f t="shared" si="3"/>
        <v>15</v>
      </c>
      <c r="U16" s="7" t="str">
        <f t="shared" si="4"/>
        <v>05</v>
      </c>
      <c r="V16" s="7" t="str">
        <f t="shared" si="5"/>
        <v>2026</v>
      </c>
      <c r="W16" s="55" t="str">
        <f t="shared" si="6"/>
        <v>15-05-2026</v>
      </c>
      <c r="X16" s="55" t="str">
        <f t="shared" si="7"/>
        <v xml:space="preserve">	2026/05/15,16:15:52</v>
      </c>
      <c r="Y16" s="7"/>
      <c r="Z16" s="7"/>
      <c r="AA16" s="7"/>
      <c r="AB16" s="7"/>
      <c r="AC16" s="7"/>
      <c r="AD16" s="7"/>
      <c r="AE16" s="7"/>
    </row>
    <row r="17" spans="1:31" x14ac:dyDescent="0.25">
      <c r="A17" s="20"/>
      <c r="B17" s="20"/>
      <c r="C17" s="20"/>
      <c r="D17" s="20">
        <f>IF(F17="","",MAX($D$8:D16)+1)</f>
        <v>8</v>
      </c>
      <c r="E17" s="20">
        <v>8</v>
      </c>
      <c r="F17" t="s">
        <v>19650</v>
      </c>
      <c r="G17" t="s">
        <v>19338</v>
      </c>
      <c r="H17" t="s">
        <v>6484</v>
      </c>
      <c r="I17" t="s">
        <v>19339</v>
      </c>
      <c r="J17" t="s">
        <v>19340</v>
      </c>
      <c r="K17" t="s">
        <v>19651</v>
      </c>
      <c r="L17" t="s">
        <v>19652</v>
      </c>
      <c r="M17" t="s">
        <v>6269</v>
      </c>
      <c r="N17" t="s">
        <v>6488</v>
      </c>
      <c r="O17" t="s">
        <v>19341</v>
      </c>
      <c r="P17" t="s">
        <v>6269</v>
      </c>
      <c r="Q17" s="48" t="str">
        <f t="shared" si="0"/>
        <v>WTR RJ-10.121.17.43-RIBDA_B1_S3P1-10.121.17.9-Bhakti_Nagar_B2_PH1_S4P1</v>
      </c>
      <c r="R17" s="55" t="str">
        <f t="shared" si="1"/>
        <v>2026/05/15</v>
      </c>
      <c r="S17" s="7" t="str">
        <f t="shared" si="2"/>
        <v>16:10:42</v>
      </c>
      <c r="T17" s="55" t="str">
        <f t="shared" si="3"/>
        <v>15</v>
      </c>
      <c r="U17" s="7" t="str">
        <f t="shared" si="4"/>
        <v>05</v>
      </c>
      <c r="V17" s="7" t="str">
        <f t="shared" si="5"/>
        <v>2026</v>
      </c>
      <c r="W17" s="55" t="str">
        <f t="shared" si="6"/>
        <v>15-05-2026</v>
      </c>
      <c r="X17" s="55" t="str">
        <f t="shared" si="7"/>
        <v xml:space="preserve">	2026/05/15,16:10:42</v>
      </c>
      <c r="Y17" s="7"/>
      <c r="Z17" s="7"/>
      <c r="AA17" s="7"/>
      <c r="AB17" s="7"/>
      <c r="AC17" s="7"/>
      <c r="AD17" s="7"/>
      <c r="AE17" s="7"/>
    </row>
    <row r="18" spans="1:31" x14ac:dyDescent="0.25">
      <c r="A18" s="20"/>
      <c r="B18" s="20"/>
      <c r="C18" s="20"/>
      <c r="D18" s="20">
        <f>IF(F18="","",MAX($D$8:D17)+1)</f>
        <v>9</v>
      </c>
      <c r="E18" s="20">
        <v>9</v>
      </c>
      <c r="F18" t="s">
        <v>19653</v>
      </c>
      <c r="G18" t="s">
        <v>19338</v>
      </c>
      <c r="H18" t="s">
        <v>6484</v>
      </c>
      <c r="I18" t="s">
        <v>19339</v>
      </c>
      <c r="J18" t="s">
        <v>19340</v>
      </c>
      <c r="K18" t="s">
        <v>19654</v>
      </c>
      <c r="L18" t="s">
        <v>19655</v>
      </c>
      <c r="M18" t="s">
        <v>6269</v>
      </c>
      <c r="N18" t="s">
        <v>6488</v>
      </c>
      <c r="O18" t="s">
        <v>19341</v>
      </c>
      <c r="P18" t="s">
        <v>6269</v>
      </c>
      <c r="Q18" s="48" t="str">
        <f t="shared" si="0"/>
        <v>SSA RJK-10.121.17.9-RJ BHAKTINAGAR_4/6-TO-10.121.17.52-SHAPAR_4/6</v>
      </c>
      <c r="R18" s="55" t="str">
        <f t="shared" si="1"/>
        <v>2026/05/15</v>
      </c>
      <c r="S18" s="7" t="str">
        <f t="shared" si="2"/>
        <v>16:10:39</v>
      </c>
      <c r="T18" s="55" t="str">
        <f t="shared" si="3"/>
        <v>15</v>
      </c>
      <c r="U18" s="7" t="str">
        <f t="shared" si="4"/>
        <v>05</v>
      </c>
      <c r="V18" s="7" t="str">
        <f t="shared" si="5"/>
        <v>2026</v>
      </c>
      <c r="W18" s="55" t="str">
        <f t="shared" si="6"/>
        <v>15-05-2026</v>
      </c>
      <c r="X18" s="55" t="str">
        <f t="shared" si="7"/>
        <v xml:space="preserve">	2026/05/15,16:10:39</v>
      </c>
      <c r="Y18" s="7"/>
      <c r="Z18" s="7"/>
      <c r="AA18" s="7"/>
      <c r="AB18" s="7"/>
      <c r="AC18" s="7"/>
      <c r="AD18" s="7"/>
      <c r="AE18" s="7"/>
    </row>
    <row r="19" spans="1:31" x14ac:dyDescent="0.25">
      <c r="A19" s="20"/>
      <c r="B19" s="20"/>
      <c r="C19" s="20"/>
      <c r="D19" s="20">
        <f>IF(F19="","",MAX($D$8:D18)+1)</f>
        <v>10</v>
      </c>
      <c r="E19" s="20">
        <v>10</v>
      </c>
      <c r="F19" t="s">
        <v>19656</v>
      </c>
      <c r="G19" t="s">
        <v>19338</v>
      </c>
      <c r="H19" t="s">
        <v>6484</v>
      </c>
      <c r="I19" t="s">
        <v>19339</v>
      </c>
      <c r="J19" t="s">
        <v>19340</v>
      </c>
      <c r="K19" t="s">
        <v>19657</v>
      </c>
      <c r="L19" t="s">
        <v>19658</v>
      </c>
      <c r="M19" t="s">
        <v>6269</v>
      </c>
      <c r="N19" t="s">
        <v>6488</v>
      </c>
      <c r="O19" t="s">
        <v>19341</v>
      </c>
      <c r="P19" t="s">
        <v>6269</v>
      </c>
      <c r="Q19" s="48" t="str">
        <f t="shared" si="0"/>
        <v>SSA BV-10.121.96.200-GHOGHA B1_4/2-10.121.96.212-KOLIYAK A1_2/5</v>
      </c>
      <c r="R19" s="55" t="str">
        <f t="shared" si="1"/>
        <v>2026/05/15</v>
      </c>
      <c r="S19" s="7" t="str">
        <f t="shared" si="2"/>
        <v>16:10:03</v>
      </c>
      <c r="T19" s="55" t="str">
        <f t="shared" si="3"/>
        <v>15</v>
      </c>
      <c r="U19" s="7" t="str">
        <f t="shared" si="4"/>
        <v>05</v>
      </c>
      <c r="V19" s="7" t="str">
        <f t="shared" si="5"/>
        <v>2026</v>
      </c>
      <c r="W19" s="55" t="str">
        <f t="shared" si="6"/>
        <v>15-05-2026</v>
      </c>
      <c r="X19" s="55" t="str">
        <f t="shared" si="7"/>
        <v xml:space="preserve">	2026/05/15,16:10:03</v>
      </c>
      <c r="Y19" s="7"/>
      <c r="Z19" s="7"/>
      <c r="AA19" s="7"/>
      <c r="AB19" s="7"/>
      <c r="AC19" s="7"/>
      <c r="AD19" s="7"/>
      <c r="AE19" s="7"/>
    </row>
    <row r="20" spans="1:31" x14ac:dyDescent="0.25">
      <c r="A20" s="20"/>
      <c r="B20" s="20"/>
      <c r="C20" s="20"/>
      <c r="D20" s="20">
        <f>IF(F20="","",MAX($D$8:D19)+1)</f>
        <v>11</v>
      </c>
      <c r="E20" s="20">
        <v>11</v>
      </c>
      <c r="F20" t="s">
        <v>19659</v>
      </c>
      <c r="G20" t="s">
        <v>19338</v>
      </c>
      <c r="H20" t="s">
        <v>6484</v>
      </c>
      <c r="I20" t="s">
        <v>19339</v>
      </c>
      <c r="J20" t="s">
        <v>19340</v>
      </c>
      <c r="K20" t="s">
        <v>19660</v>
      </c>
      <c r="L20" t="s">
        <v>19661</v>
      </c>
      <c r="M20" t="s">
        <v>6269</v>
      </c>
      <c r="N20" t="s">
        <v>6488</v>
      </c>
      <c r="O20" t="s">
        <v>19341</v>
      </c>
      <c r="P20" t="s">
        <v>6269</v>
      </c>
      <c r="Q20" s="48" t="str">
        <f t="shared" si="0"/>
        <v>SSA BCH-10.121.96.74-IKHAR_4/1-10.121.16.15-Palej_5/1</v>
      </c>
      <c r="R20" s="55" t="str">
        <f t="shared" si="1"/>
        <v>2026/05/15</v>
      </c>
      <c r="S20" s="7" t="str">
        <f t="shared" si="2"/>
        <v>16:05:53</v>
      </c>
      <c r="T20" s="55" t="str">
        <f t="shared" si="3"/>
        <v>15</v>
      </c>
      <c r="U20" s="7" t="str">
        <f t="shared" si="4"/>
        <v>05</v>
      </c>
      <c r="V20" s="7" t="str">
        <f t="shared" si="5"/>
        <v>2026</v>
      </c>
      <c r="W20" s="55" t="str">
        <f t="shared" si="6"/>
        <v>15-05-2026</v>
      </c>
      <c r="X20" s="55" t="str">
        <f t="shared" si="7"/>
        <v xml:space="preserve">	2026/05/15,16:05:53</v>
      </c>
      <c r="Y20" s="7"/>
      <c r="Z20" s="7"/>
      <c r="AA20" s="7"/>
      <c r="AB20" s="7"/>
      <c r="AC20" s="7"/>
      <c r="AD20" s="7"/>
      <c r="AE20" s="7"/>
    </row>
    <row r="21" spans="1:31" x14ac:dyDescent="0.25">
      <c r="A21" s="20"/>
      <c r="B21" s="20"/>
      <c r="C21" s="20"/>
      <c r="D21" s="20">
        <f>IF(F21="","",MAX($D$8:D20)+1)</f>
        <v>12</v>
      </c>
      <c r="E21" s="20">
        <v>12</v>
      </c>
      <c r="F21" t="s">
        <v>19662</v>
      </c>
      <c r="G21" t="s">
        <v>19338</v>
      </c>
      <c r="H21" t="s">
        <v>6484</v>
      </c>
      <c r="I21" t="s">
        <v>19339</v>
      </c>
      <c r="J21" t="s">
        <v>19340</v>
      </c>
      <c r="K21" t="s">
        <v>19663</v>
      </c>
      <c r="L21" t="s">
        <v>19664</v>
      </c>
      <c r="M21" t="s">
        <v>6269</v>
      </c>
      <c r="N21" t="s">
        <v>6488</v>
      </c>
      <c r="O21" t="s">
        <v>19341</v>
      </c>
      <c r="P21" t="s">
        <v>6269</v>
      </c>
      <c r="Q21" s="48" t="str">
        <f t="shared" si="0"/>
        <v>SSA BCH-10.121.96.91-Kharetha_BTS_1/5-10.121.96.82-Dediapada_ BCH_3/3</v>
      </c>
      <c r="R21" s="55" t="str">
        <f t="shared" si="1"/>
        <v>2026/05/15</v>
      </c>
      <c r="S21" s="7" t="str">
        <f t="shared" si="2"/>
        <v>16:03:00</v>
      </c>
      <c r="T21" s="55" t="str">
        <f t="shared" si="3"/>
        <v>15</v>
      </c>
      <c r="U21" s="7" t="str">
        <f t="shared" si="4"/>
        <v>05</v>
      </c>
      <c r="V21" s="7" t="str">
        <f t="shared" si="5"/>
        <v>2026</v>
      </c>
      <c r="W21" s="55" t="str">
        <f t="shared" si="6"/>
        <v>15-05-2026</v>
      </c>
      <c r="X21" s="55" t="str">
        <f t="shared" si="7"/>
        <v xml:space="preserve">	2026/05/15,16:03:00</v>
      </c>
      <c r="Y21" s="7"/>
      <c r="Z21" s="7"/>
      <c r="AA21" s="7"/>
      <c r="AB21" s="7"/>
      <c r="AC21" s="7"/>
      <c r="AD21" s="7"/>
      <c r="AE21" s="7"/>
    </row>
    <row r="22" spans="1:31" x14ac:dyDescent="0.25">
      <c r="A22" s="20"/>
      <c r="B22" s="20"/>
      <c r="C22" s="20"/>
      <c r="D22" s="20">
        <f>IF(F22="","",MAX($D$8:D21)+1)</f>
        <v>13</v>
      </c>
      <c r="E22" s="20">
        <v>13</v>
      </c>
      <c r="F22" t="s">
        <v>19665</v>
      </c>
      <c r="G22" t="s">
        <v>19338</v>
      </c>
      <c r="H22" t="s">
        <v>6484</v>
      </c>
      <c r="I22" t="s">
        <v>19339</v>
      </c>
      <c r="J22" t="s">
        <v>19340</v>
      </c>
      <c r="K22" t="s">
        <v>19581</v>
      </c>
      <c r="L22" t="s">
        <v>19666</v>
      </c>
      <c r="M22" t="s">
        <v>6269</v>
      </c>
      <c r="N22" t="s">
        <v>6488</v>
      </c>
      <c r="O22" t="s">
        <v>19341</v>
      </c>
      <c r="P22" t="s">
        <v>6269</v>
      </c>
      <c r="Q22" s="48" t="str">
        <f t="shared" si="0"/>
        <v>SSA HMR-10.121.97.104-Choriwad_BTS_1/5-10.121.97.105-Kadiyadara_EX_2/5</v>
      </c>
      <c r="R22" s="55" t="str">
        <f t="shared" si="1"/>
        <v>2026/05/15</v>
      </c>
      <c r="S22" s="7" t="str">
        <f t="shared" si="2"/>
        <v>15:57:02</v>
      </c>
      <c r="T22" s="55" t="str">
        <f t="shared" si="3"/>
        <v>15</v>
      </c>
      <c r="U22" s="7" t="str">
        <f t="shared" si="4"/>
        <v>05</v>
      </c>
      <c r="V22" s="7" t="str">
        <f t="shared" si="5"/>
        <v>2026</v>
      </c>
      <c r="W22" s="55" t="str">
        <f t="shared" si="6"/>
        <v>15-05-2026</v>
      </c>
      <c r="X22" s="55" t="str">
        <f t="shared" si="7"/>
        <v xml:space="preserve">	2026/05/15,15:57:02</v>
      </c>
      <c r="Y22" s="7"/>
      <c r="Z22" s="7"/>
      <c r="AA22" s="7"/>
      <c r="AB22" s="7"/>
      <c r="AC22" s="7"/>
      <c r="AD22" s="7"/>
      <c r="AE22" s="7"/>
    </row>
    <row r="23" spans="1:31" x14ac:dyDescent="0.25">
      <c r="A23" s="20"/>
      <c r="B23" s="20"/>
      <c r="C23" s="20"/>
      <c r="D23" s="20">
        <f>IF(F23="","",MAX($D$8:D22)+1)</f>
        <v>14</v>
      </c>
      <c r="E23" s="20">
        <v>14</v>
      </c>
      <c r="F23" t="s">
        <v>19667</v>
      </c>
      <c r="G23" t="s">
        <v>19338</v>
      </c>
      <c r="H23" t="s">
        <v>6484</v>
      </c>
      <c r="I23" t="s">
        <v>19339</v>
      </c>
      <c r="J23" t="s">
        <v>19340</v>
      </c>
      <c r="K23" t="s">
        <v>19668</v>
      </c>
      <c r="L23" t="s">
        <v>19669</v>
      </c>
      <c r="M23" t="s">
        <v>6269</v>
      </c>
      <c r="N23" t="s">
        <v>6488</v>
      </c>
      <c r="O23" t="s">
        <v>19341</v>
      </c>
      <c r="P23" t="s">
        <v>6269</v>
      </c>
      <c r="Q23" s="48" t="str">
        <f t="shared" si="0"/>
        <v>SSA RJ-10.121.17.19-Bhunava A1_1/5-10.121.17.43-Ribda B1_4/2</v>
      </c>
      <c r="R23" s="55" t="str">
        <f t="shared" si="1"/>
        <v>2026/05/15</v>
      </c>
      <c r="S23" s="7" t="str">
        <f t="shared" si="2"/>
        <v>15:48:58</v>
      </c>
      <c r="T23" s="55" t="str">
        <f t="shared" si="3"/>
        <v>15</v>
      </c>
      <c r="U23" s="7" t="str">
        <f t="shared" si="4"/>
        <v>05</v>
      </c>
      <c r="V23" s="7" t="str">
        <f t="shared" si="5"/>
        <v>2026</v>
      </c>
      <c r="W23" s="55" t="str">
        <f t="shared" si="6"/>
        <v>15-05-2026</v>
      </c>
      <c r="X23" s="55" t="str">
        <f t="shared" si="7"/>
        <v xml:space="preserve">	2026/05/15,15:48:58</v>
      </c>
      <c r="Y23" s="7"/>
      <c r="Z23" s="7"/>
      <c r="AA23" s="7"/>
      <c r="AB23" s="7"/>
      <c r="AC23" s="7"/>
      <c r="AD23" s="7"/>
      <c r="AE23" s="7"/>
    </row>
    <row r="24" spans="1:31" x14ac:dyDescent="0.25">
      <c r="A24" s="20"/>
      <c r="B24" s="20"/>
      <c r="C24" s="20"/>
      <c r="D24" s="20">
        <f>IF(F24="","",MAX($D$8:D23)+1)</f>
        <v>15</v>
      </c>
      <c r="E24" s="20">
        <v>15</v>
      </c>
      <c r="F24" t="s">
        <v>19670</v>
      </c>
      <c r="G24" t="s">
        <v>19338</v>
      </c>
      <c r="H24" t="s">
        <v>6484</v>
      </c>
      <c r="I24" t="s">
        <v>19339</v>
      </c>
      <c r="J24" t="s">
        <v>19340</v>
      </c>
      <c r="K24" t="s">
        <v>19671</v>
      </c>
      <c r="L24" t="s">
        <v>19672</v>
      </c>
      <c r="M24" t="s">
        <v>6269</v>
      </c>
      <c r="N24" t="s">
        <v>6488</v>
      </c>
      <c r="O24" t="s">
        <v>19341</v>
      </c>
      <c r="P24" t="s">
        <v>6269</v>
      </c>
      <c r="Q24" s="48" t="str">
        <f t="shared" si="0"/>
        <v>SSA SR-10.121.100.49-VIHAN_2/5-10.121.100.50-SEVANI_1/5</v>
      </c>
      <c r="R24" s="55" t="str">
        <f t="shared" si="1"/>
        <v>2026/05/15</v>
      </c>
      <c r="S24" s="7" t="str">
        <f t="shared" si="2"/>
        <v>15:42:24</v>
      </c>
      <c r="T24" s="55" t="str">
        <f t="shared" si="3"/>
        <v>15</v>
      </c>
      <c r="U24" s="7" t="str">
        <f t="shared" si="4"/>
        <v>05</v>
      </c>
      <c r="V24" s="7" t="str">
        <f t="shared" si="5"/>
        <v>2026</v>
      </c>
      <c r="W24" s="55" t="str">
        <f t="shared" si="6"/>
        <v>15-05-2026</v>
      </c>
      <c r="X24" s="55" t="str">
        <f t="shared" si="7"/>
        <v xml:space="preserve">	2026/05/15,15:42:24</v>
      </c>
      <c r="Y24" s="7"/>
      <c r="Z24" s="7"/>
      <c r="AA24" s="7"/>
      <c r="AB24" s="7"/>
      <c r="AC24" s="7"/>
      <c r="AD24" s="7"/>
      <c r="AE24" s="7"/>
    </row>
    <row r="25" spans="1:31" x14ac:dyDescent="0.25">
      <c r="A25" s="20"/>
      <c r="B25" s="20"/>
      <c r="C25" s="20"/>
      <c r="D25" s="20">
        <f>IF(F25="","",MAX($D$8:D24)+1)</f>
        <v>16</v>
      </c>
      <c r="E25" s="20">
        <v>16</v>
      </c>
      <c r="F25" t="s">
        <v>19673</v>
      </c>
      <c r="G25" t="s">
        <v>19338</v>
      </c>
      <c r="H25" t="s">
        <v>6484</v>
      </c>
      <c r="I25" t="s">
        <v>19339</v>
      </c>
      <c r="J25" t="s">
        <v>19340</v>
      </c>
      <c r="K25" t="s">
        <v>19674</v>
      </c>
      <c r="L25" t="s">
        <v>19675</v>
      </c>
      <c r="M25" t="s">
        <v>6269</v>
      </c>
      <c r="N25" t="s">
        <v>6488</v>
      </c>
      <c r="O25" t="s">
        <v>19341</v>
      </c>
      <c r="P25" t="s">
        <v>6269</v>
      </c>
      <c r="Q25" s="48" t="str">
        <f t="shared" si="0"/>
        <v>SSA AM-10.121.18.140-Bhadreshwar_1/5-10.121.18.136-Cantonment_6/2</v>
      </c>
      <c r="R25" s="55" t="str">
        <f t="shared" si="1"/>
        <v>2026/05/15</v>
      </c>
      <c r="S25" s="7" t="str">
        <f t="shared" si="2"/>
        <v>15:40:15</v>
      </c>
      <c r="T25" s="55" t="str">
        <f t="shared" si="3"/>
        <v>15</v>
      </c>
      <c r="U25" s="7" t="str">
        <f t="shared" si="4"/>
        <v>05</v>
      </c>
      <c r="V25" s="7" t="str">
        <f t="shared" si="5"/>
        <v>2026</v>
      </c>
      <c r="W25" s="55" t="str">
        <f t="shared" si="6"/>
        <v>15-05-2026</v>
      </c>
      <c r="X25" s="55" t="str">
        <f t="shared" si="7"/>
        <v xml:space="preserve">	2026/05/15,15:40:15</v>
      </c>
      <c r="Y25" s="7"/>
      <c r="Z25" s="7"/>
      <c r="AA25" s="7"/>
      <c r="AB25" s="7"/>
      <c r="AC25" s="7"/>
      <c r="AD25" s="7"/>
      <c r="AE25" s="7"/>
    </row>
    <row r="26" spans="1:31" x14ac:dyDescent="0.25">
      <c r="A26" s="20"/>
      <c r="B26" s="20"/>
      <c r="C26" s="20"/>
      <c r="D26" s="20">
        <f>IF(F26="","",MAX($D$8:D25)+1)</f>
        <v>17</v>
      </c>
      <c r="E26" s="20">
        <v>17</v>
      </c>
      <c r="F26" t="s">
        <v>19676</v>
      </c>
      <c r="G26" t="s">
        <v>19338</v>
      </c>
      <c r="H26" t="s">
        <v>6484</v>
      </c>
      <c r="I26" t="s">
        <v>19339</v>
      </c>
      <c r="J26" t="s">
        <v>19340</v>
      </c>
      <c r="K26" t="s">
        <v>19677</v>
      </c>
      <c r="L26" t="s">
        <v>19678</v>
      </c>
      <c r="M26" t="s">
        <v>6269</v>
      </c>
      <c r="N26" t="s">
        <v>6488</v>
      </c>
      <c r="O26" t="s">
        <v>19341</v>
      </c>
      <c r="P26" t="s">
        <v>6269</v>
      </c>
      <c r="Q26" s="48" t="str">
        <f t="shared" si="0"/>
        <v>SSA VDR-10.121.19.131-KARELIBAGH B2_4/6-10.121.99.152-APMC-BTS A1_1/5</v>
      </c>
      <c r="R26" s="55" t="str">
        <f t="shared" si="1"/>
        <v>2026/05/15</v>
      </c>
      <c r="S26" s="7" t="str">
        <f t="shared" si="2"/>
        <v>15:30:48</v>
      </c>
      <c r="T26" s="55" t="str">
        <f t="shared" si="3"/>
        <v>15</v>
      </c>
      <c r="U26" s="7" t="str">
        <f t="shared" si="4"/>
        <v>05</v>
      </c>
      <c r="V26" s="7" t="str">
        <f t="shared" si="5"/>
        <v>2026</v>
      </c>
      <c r="W26" s="55" t="str">
        <f t="shared" si="6"/>
        <v>15-05-2026</v>
      </c>
      <c r="X26" s="55" t="str">
        <f t="shared" si="7"/>
        <v xml:space="preserve">	2026/05/15,15:30:48</v>
      </c>
      <c r="Y26" s="7"/>
      <c r="Z26" s="7"/>
      <c r="AA26" s="7"/>
      <c r="AB26" s="7"/>
      <c r="AC26" s="7"/>
      <c r="AD26" s="7"/>
      <c r="AE26" s="7"/>
    </row>
    <row r="27" spans="1:31" x14ac:dyDescent="0.25">
      <c r="A27" s="20"/>
      <c r="B27" s="20"/>
      <c r="C27" s="20"/>
      <c r="D27" s="20">
        <f>IF(F27="","",MAX($D$8:D26)+1)</f>
        <v>18</v>
      </c>
      <c r="E27" s="20">
        <v>18</v>
      </c>
      <c r="F27" t="s">
        <v>19679</v>
      </c>
      <c r="G27" t="s">
        <v>19338</v>
      </c>
      <c r="H27" t="s">
        <v>6484</v>
      </c>
      <c r="I27" t="s">
        <v>19339</v>
      </c>
      <c r="J27" t="s">
        <v>19340</v>
      </c>
      <c r="K27" t="s">
        <v>19680</v>
      </c>
      <c r="L27" t="s">
        <v>19681</v>
      </c>
      <c r="M27" t="s">
        <v>6269</v>
      </c>
      <c r="N27" t="s">
        <v>6488</v>
      </c>
      <c r="O27" t="s">
        <v>19341</v>
      </c>
      <c r="P27" t="s">
        <v>6269</v>
      </c>
      <c r="Q27" s="48" t="str">
        <f t="shared" si="0"/>
        <v>WTR RJ-10.121.68.204-TN705B_NAVAGAM_S3P1-10.121.68.203-TN725B_KALVAD_S4P1</v>
      </c>
      <c r="R27" s="55" t="str">
        <f t="shared" si="1"/>
        <v>2026/05/15</v>
      </c>
      <c r="S27" s="7" t="str">
        <f t="shared" si="2"/>
        <v>14:58:25</v>
      </c>
      <c r="T27" s="55" t="str">
        <f t="shared" si="3"/>
        <v>15</v>
      </c>
      <c r="U27" s="7" t="str">
        <f t="shared" si="4"/>
        <v>05</v>
      </c>
      <c r="V27" s="7" t="str">
        <f t="shared" si="5"/>
        <v>2026</v>
      </c>
      <c r="W27" s="55" t="str">
        <f t="shared" si="6"/>
        <v>15-05-2026</v>
      </c>
      <c r="X27" s="55" t="str">
        <f t="shared" si="7"/>
        <v xml:space="preserve">	2026/05/15,14:58:25</v>
      </c>
      <c r="Y27" s="7"/>
      <c r="Z27" s="7"/>
      <c r="AA27" s="7"/>
      <c r="AB27" s="7"/>
      <c r="AC27" s="7"/>
      <c r="AD27" s="7"/>
      <c r="AE27" s="7"/>
    </row>
    <row r="28" spans="1:31" x14ac:dyDescent="0.25">
      <c r="A28" s="20"/>
      <c r="B28" s="20"/>
      <c r="C28" s="20"/>
      <c r="D28" s="20">
        <f>IF(F28="","",MAX($D$8:D27)+1)</f>
        <v>19</v>
      </c>
      <c r="E28" s="20">
        <v>19</v>
      </c>
      <c r="F28" t="s">
        <v>19682</v>
      </c>
      <c r="G28" t="s">
        <v>19338</v>
      </c>
      <c r="H28" t="s">
        <v>6484</v>
      </c>
      <c r="I28" t="s">
        <v>19339</v>
      </c>
      <c r="J28" t="s">
        <v>19340</v>
      </c>
      <c r="K28" t="s">
        <v>19683</v>
      </c>
      <c r="L28" t="s">
        <v>19684</v>
      </c>
      <c r="M28" t="s">
        <v>6269</v>
      </c>
      <c r="N28" t="s">
        <v>6488</v>
      </c>
      <c r="O28" t="s">
        <v>19341</v>
      </c>
      <c r="P28" t="s">
        <v>6269</v>
      </c>
      <c r="Q28" s="48" t="str">
        <f t="shared" si="0"/>
        <v>SSA SR-10.121.100.1-SURAT_GNE_6/4-10.121.100.22-NIZER_3/4</v>
      </c>
      <c r="R28" s="55" t="str">
        <f t="shared" si="1"/>
        <v>2026/05/15</v>
      </c>
      <c r="S28" s="7" t="str">
        <f t="shared" si="2"/>
        <v>14:54:09</v>
      </c>
      <c r="T28" s="55" t="str">
        <f t="shared" si="3"/>
        <v>15</v>
      </c>
      <c r="U28" s="7" t="str">
        <f t="shared" si="4"/>
        <v>05</v>
      </c>
      <c r="V28" s="7" t="str">
        <f t="shared" si="5"/>
        <v>2026</v>
      </c>
      <c r="W28" s="55" t="str">
        <f t="shared" si="6"/>
        <v>15-05-2026</v>
      </c>
      <c r="X28" s="55" t="str">
        <f t="shared" si="7"/>
        <v xml:space="preserve">	2026/05/15,14:54:09</v>
      </c>
      <c r="Y28" s="7"/>
      <c r="Z28" s="7"/>
      <c r="AA28" s="7"/>
      <c r="AB28" s="7"/>
      <c r="AC28" s="7"/>
      <c r="AD28" s="7"/>
      <c r="AE28" s="7"/>
    </row>
    <row r="29" spans="1:31" x14ac:dyDescent="0.25">
      <c r="A29" s="20"/>
      <c r="B29" s="20"/>
      <c r="C29" s="20"/>
      <c r="D29" s="20">
        <f>IF(F29="","",MAX($D$8:D28)+1)</f>
        <v>20</v>
      </c>
      <c r="E29" s="20">
        <v>20</v>
      </c>
      <c r="F29" t="s">
        <v>19685</v>
      </c>
      <c r="G29" t="s">
        <v>19338</v>
      </c>
      <c r="H29" t="s">
        <v>6484</v>
      </c>
      <c r="I29" t="s">
        <v>19339</v>
      </c>
      <c r="J29" t="s">
        <v>19340</v>
      </c>
      <c r="K29" t="s">
        <v>19686</v>
      </c>
      <c r="L29" t="s">
        <v>19684</v>
      </c>
      <c r="M29" t="s">
        <v>6269</v>
      </c>
      <c r="N29" t="s">
        <v>6488</v>
      </c>
      <c r="O29" t="s">
        <v>19341</v>
      </c>
      <c r="P29" t="s">
        <v>6269</v>
      </c>
      <c r="Q29" s="48" t="str">
        <f t="shared" si="0"/>
        <v>SSA SR-10.121.100.22-NIZER_4/4-10.121.100.19-SONGADH FORT_3/6</v>
      </c>
      <c r="R29" s="55" t="str">
        <f t="shared" si="1"/>
        <v>2026/05/15</v>
      </c>
      <c r="S29" s="7" t="str">
        <f t="shared" si="2"/>
        <v>14:54:09</v>
      </c>
      <c r="T29" s="55" t="str">
        <f t="shared" si="3"/>
        <v>15</v>
      </c>
      <c r="U29" s="7" t="str">
        <f t="shared" si="4"/>
        <v>05</v>
      </c>
      <c r="V29" s="7" t="str">
        <f t="shared" si="5"/>
        <v>2026</v>
      </c>
      <c r="W29" s="55" t="str">
        <f t="shared" si="6"/>
        <v>15-05-2026</v>
      </c>
      <c r="X29" s="55" t="str">
        <f t="shared" si="7"/>
        <v xml:space="preserve">	2026/05/15,14:54:09</v>
      </c>
      <c r="Y29" s="7"/>
      <c r="Z29" s="7"/>
      <c r="AA29" s="7"/>
      <c r="AB29" s="7"/>
      <c r="AC29" s="7"/>
      <c r="AD29" s="7"/>
      <c r="AE29" s="7"/>
    </row>
    <row r="30" spans="1:31" x14ac:dyDescent="0.25">
      <c r="A30" s="20"/>
      <c r="B30" s="20"/>
      <c r="C30" s="20"/>
      <c r="D30" s="20">
        <f>IF(F30="","",MAX($D$8:D29)+1)</f>
        <v>21</v>
      </c>
      <c r="E30" s="20">
        <v>21</v>
      </c>
      <c r="F30" t="s">
        <v>19687</v>
      </c>
      <c r="G30" t="s">
        <v>19338</v>
      </c>
      <c r="H30" t="s">
        <v>6484</v>
      </c>
      <c r="I30" t="s">
        <v>19339</v>
      </c>
      <c r="J30" t="s">
        <v>19340</v>
      </c>
      <c r="K30" t="s">
        <v>19688</v>
      </c>
      <c r="L30" t="s">
        <v>19684</v>
      </c>
      <c r="M30" t="s">
        <v>6269</v>
      </c>
      <c r="N30" t="s">
        <v>6488</v>
      </c>
      <c r="O30" t="s">
        <v>19341</v>
      </c>
      <c r="P30" t="s">
        <v>6269</v>
      </c>
      <c r="Q30" s="48" t="str">
        <f t="shared" si="0"/>
        <v>SSA SR-10.121.100.22-NIZER_4/3-10.121.100.19-SONGADH FORT_3/3</v>
      </c>
      <c r="R30" s="55" t="str">
        <f t="shared" si="1"/>
        <v>2026/05/15</v>
      </c>
      <c r="S30" s="7" t="str">
        <f t="shared" si="2"/>
        <v>14:54:09</v>
      </c>
      <c r="T30" s="55" t="str">
        <f t="shared" si="3"/>
        <v>15</v>
      </c>
      <c r="U30" s="7" t="str">
        <f t="shared" si="4"/>
        <v>05</v>
      </c>
      <c r="V30" s="7" t="str">
        <f t="shared" si="5"/>
        <v>2026</v>
      </c>
      <c r="W30" s="55" t="str">
        <f t="shared" si="6"/>
        <v>15-05-2026</v>
      </c>
      <c r="X30" s="55" t="str">
        <f t="shared" si="7"/>
        <v xml:space="preserve">	2026/05/15,14:54:09</v>
      </c>
      <c r="Y30" s="7"/>
      <c r="Z30" s="7"/>
      <c r="AA30" s="7"/>
      <c r="AB30" s="7"/>
      <c r="AC30" s="7"/>
      <c r="AD30" s="7"/>
      <c r="AE30" s="7"/>
    </row>
    <row r="31" spans="1:31" x14ac:dyDescent="0.25">
      <c r="A31" s="20"/>
      <c r="B31" s="20"/>
      <c r="C31" s="20"/>
      <c r="D31" s="20">
        <f>IF(F31="","",MAX($D$8:D30)+1)</f>
        <v>22</v>
      </c>
      <c r="E31" s="20">
        <v>22</v>
      </c>
      <c r="F31" t="s">
        <v>19689</v>
      </c>
      <c r="G31" t="s">
        <v>19338</v>
      </c>
      <c r="H31" t="s">
        <v>6484</v>
      </c>
      <c r="I31" t="s">
        <v>19339</v>
      </c>
      <c r="J31" t="s">
        <v>19340</v>
      </c>
      <c r="K31" t="s">
        <v>19579</v>
      </c>
      <c r="L31" t="s">
        <v>19690</v>
      </c>
      <c r="M31" t="s">
        <v>6693</v>
      </c>
      <c r="N31" t="s">
        <v>19691</v>
      </c>
      <c r="O31" t="s">
        <v>19341</v>
      </c>
      <c r="P31" t="s">
        <v>6269</v>
      </c>
      <c r="Q31" s="48" t="str">
        <f t="shared" si="0"/>
        <v>WTR RJ-10.121.17.44-Gondal_B2 / S4P1-10.121.17.43-Ribda_B1 / S4P1</v>
      </c>
      <c r="R31" s="55" t="str">
        <f t="shared" si="1"/>
        <v>2026/05/15</v>
      </c>
      <c r="S31" s="7" t="str">
        <f t="shared" si="2"/>
        <v>14:33:04</v>
      </c>
      <c r="T31" s="55" t="str">
        <f t="shared" si="3"/>
        <v>15</v>
      </c>
      <c r="U31" s="7" t="str">
        <f t="shared" si="4"/>
        <v>05</v>
      </c>
      <c r="V31" s="7" t="str">
        <f t="shared" si="5"/>
        <v>2026</v>
      </c>
      <c r="W31" s="55" t="str">
        <f t="shared" si="6"/>
        <v>15-05-2026</v>
      </c>
      <c r="X31" s="55" t="str">
        <f t="shared" si="7"/>
        <v xml:space="preserve">	2026/05/15,14:33:04</v>
      </c>
      <c r="Y31" s="7"/>
      <c r="Z31" s="7"/>
      <c r="AA31" s="7"/>
      <c r="AB31" s="7"/>
      <c r="AC31" s="7"/>
      <c r="AD31" s="7"/>
      <c r="AE31" s="7"/>
    </row>
    <row r="32" spans="1:31" x14ac:dyDescent="0.25">
      <c r="A32" s="20"/>
      <c r="B32" s="20"/>
      <c r="C32" s="20"/>
      <c r="D32" s="20">
        <f>IF(F32="","",MAX($D$8:D31)+1)</f>
        <v>23</v>
      </c>
      <c r="E32" s="20">
        <v>23</v>
      </c>
      <c r="F32" t="s">
        <v>19692</v>
      </c>
      <c r="G32" t="s">
        <v>19338</v>
      </c>
      <c r="H32" t="s">
        <v>6484</v>
      </c>
      <c r="I32" t="s">
        <v>19339</v>
      </c>
      <c r="J32" t="s">
        <v>19340</v>
      </c>
      <c r="K32" t="s">
        <v>19693</v>
      </c>
      <c r="L32" t="s">
        <v>19694</v>
      </c>
      <c r="M32" t="s">
        <v>6269</v>
      </c>
      <c r="N32" t="s">
        <v>6488</v>
      </c>
      <c r="O32" t="s">
        <v>19341</v>
      </c>
      <c r="P32" t="s">
        <v>6269</v>
      </c>
      <c r="Q32" s="48" t="str">
        <f t="shared" si="0"/>
        <v>SSA BCH-10.121.24.202-AMIDHARA_BTS_A1-10.121.24.193-GUjBharuch_bharuch town</v>
      </c>
      <c r="R32" s="55" t="str">
        <f t="shared" si="1"/>
        <v>2026/05/15</v>
      </c>
      <c r="S32" s="7" t="str">
        <f t="shared" si="2"/>
        <v>14:26:52</v>
      </c>
      <c r="T32" s="55" t="str">
        <f t="shared" si="3"/>
        <v>15</v>
      </c>
      <c r="U32" s="7" t="str">
        <f t="shared" si="4"/>
        <v>05</v>
      </c>
      <c r="V32" s="7" t="str">
        <f t="shared" si="5"/>
        <v>2026</v>
      </c>
      <c r="W32" s="55" t="str">
        <f t="shared" si="6"/>
        <v>15-05-2026</v>
      </c>
      <c r="X32" s="55" t="str">
        <f t="shared" si="7"/>
        <v xml:space="preserve">	2026/05/15,14:26:52</v>
      </c>
      <c r="Y32" s="7"/>
      <c r="Z32" s="7"/>
      <c r="AA32" s="7"/>
      <c r="AB32" s="7"/>
      <c r="AC32" s="7"/>
      <c r="AD32" s="7"/>
      <c r="AE32" s="7"/>
    </row>
    <row r="33" spans="1:31" x14ac:dyDescent="0.25">
      <c r="A33" s="20"/>
      <c r="B33" s="20"/>
      <c r="C33" s="20"/>
      <c r="D33" s="20">
        <f>IF(F33="","",MAX($D$8:D32)+1)</f>
        <v>24</v>
      </c>
      <c r="E33" s="20">
        <v>24</v>
      </c>
      <c r="F33" t="s">
        <v>19695</v>
      </c>
      <c r="G33" t="s">
        <v>19338</v>
      </c>
      <c r="H33" t="s">
        <v>6484</v>
      </c>
      <c r="I33" t="s">
        <v>19339</v>
      </c>
      <c r="J33" t="s">
        <v>19340</v>
      </c>
      <c r="K33" t="s">
        <v>19580</v>
      </c>
      <c r="L33" t="s">
        <v>19696</v>
      </c>
      <c r="M33" t="s">
        <v>6269</v>
      </c>
      <c r="N33" t="s">
        <v>6488</v>
      </c>
      <c r="O33" t="s">
        <v>19341</v>
      </c>
      <c r="P33" t="s">
        <v>6269</v>
      </c>
      <c r="Q33" s="48" t="str">
        <f t="shared" si="0"/>
        <v>SSA MEH-10.121.98.1-Kadi Ex B2_3/1-10.121.25.115-JOTANA_S4P1</v>
      </c>
      <c r="R33" s="55" t="str">
        <f t="shared" si="1"/>
        <v>2026/05/15</v>
      </c>
      <c r="S33" s="7" t="str">
        <f t="shared" si="2"/>
        <v>13:52:27</v>
      </c>
      <c r="T33" s="55" t="str">
        <f t="shared" si="3"/>
        <v>15</v>
      </c>
      <c r="U33" s="7" t="str">
        <f t="shared" si="4"/>
        <v>05</v>
      </c>
      <c r="V33" s="7" t="str">
        <f t="shared" si="5"/>
        <v>2026</v>
      </c>
      <c r="W33" s="55" t="str">
        <f t="shared" si="6"/>
        <v>15-05-2026</v>
      </c>
      <c r="X33" s="55" t="str">
        <f t="shared" si="7"/>
        <v xml:space="preserve">	2026/05/15,13:52:27</v>
      </c>
      <c r="Y33" s="7"/>
      <c r="Z33" s="7"/>
      <c r="AA33" s="7"/>
      <c r="AB33" s="7"/>
      <c r="AC33" s="7"/>
      <c r="AD33" s="7"/>
      <c r="AE33" s="7"/>
    </row>
    <row r="34" spans="1:31" x14ac:dyDescent="0.25">
      <c r="A34" s="20"/>
      <c r="B34" s="20"/>
      <c r="C34" s="20"/>
      <c r="D34" s="20">
        <f>IF(F34="","",MAX($D$8:D33)+1)</f>
        <v>25</v>
      </c>
      <c r="E34" s="20">
        <v>25</v>
      </c>
      <c r="F34" t="s">
        <v>19697</v>
      </c>
      <c r="G34" t="s">
        <v>19338</v>
      </c>
      <c r="H34" t="s">
        <v>6484</v>
      </c>
      <c r="I34" t="s">
        <v>19339</v>
      </c>
      <c r="J34" t="s">
        <v>19340</v>
      </c>
      <c r="K34" t="s">
        <v>19615</v>
      </c>
      <c r="L34" t="s">
        <v>19698</v>
      </c>
      <c r="M34" t="s">
        <v>6269</v>
      </c>
      <c r="N34" t="s">
        <v>6488</v>
      </c>
      <c r="O34" t="s">
        <v>19341</v>
      </c>
      <c r="P34" t="s">
        <v>6269</v>
      </c>
      <c r="Q34" s="48" t="str">
        <f t="shared" si="0"/>
        <v>SSA NAD-10.121.16.152-TRAJ A1_1/5-10.121.24.245-MATAR B1_3/4</v>
      </c>
      <c r="R34" s="55" t="str">
        <f t="shared" si="1"/>
        <v>2026/05/15</v>
      </c>
      <c r="S34" s="7" t="str">
        <f t="shared" si="2"/>
        <v>12:02:41</v>
      </c>
      <c r="T34" s="55" t="str">
        <f t="shared" si="3"/>
        <v>15</v>
      </c>
      <c r="U34" s="7" t="str">
        <f t="shared" si="4"/>
        <v>05</v>
      </c>
      <c r="V34" s="7" t="str">
        <f t="shared" si="5"/>
        <v>2026</v>
      </c>
      <c r="W34" s="55" t="str">
        <f t="shared" si="6"/>
        <v>15-05-2026</v>
      </c>
      <c r="X34" s="55" t="str">
        <f t="shared" si="7"/>
        <v xml:space="preserve">	2026/05/15,12:02:41</v>
      </c>
      <c r="Y34" s="7"/>
      <c r="Z34" s="7"/>
      <c r="AA34" s="7"/>
      <c r="AB34" s="7"/>
      <c r="AC34" s="7"/>
      <c r="AD34" s="7"/>
      <c r="AE34" s="7"/>
    </row>
    <row r="35" spans="1:31" x14ac:dyDescent="0.25">
      <c r="A35" s="20"/>
      <c r="B35" s="20"/>
      <c r="C35" s="20"/>
      <c r="D35" s="20">
        <f>IF(F35="","",MAX($D$8:D34)+1)</f>
        <v>26</v>
      </c>
      <c r="E35" s="20">
        <v>26</v>
      </c>
      <c r="F35" t="s">
        <v>19699</v>
      </c>
      <c r="G35" t="s">
        <v>19338</v>
      </c>
      <c r="H35" t="s">
        <v>6484</v>
      </c>
      <c r="I35" t="s">
        <v>19339</v>
      </c>
      <c r="J35" t="s">
        <v>19340</v>
      </c>
      <c r="K35" t="s">
        <v>19700</v>
      </c>
      <c r="L35" t="s">
        <v>19701</v>
      </c>
      <c r="M35" t="s">
        <v>6269</v>
      </c>
      <c r="N35" t="s">
        <v>6488</v>
      </c>
      <c r="O35" t="s">
        <v>19341</v>
      </c>
      <c r="P35" t="s">
        <v>6269</v>
      </c>
      <c r="Q35" s="48" t="str">
        <f t="shared" si="0"/>
        <v>SSA JND-10.121.97.218-MANAVADAR_S3P1-10.121.97.201-TN725B_VANTHALI_S5P1</v>
      </c>
      <c r="R35" s="55" t="str">
        <f t="shared" si="1"/>
        <v>2026/05/15</v>
      </c>
      <c r="S35" s="7" t="str">
        <f t="shared" si="2"/>
        <v>12:01:59</v>
      </c>
      <c r="T35" s="55" t="str">
        <f t="shared" si="3"/>
        <v>15</v>
      </c>
      <c r="U35" s="7" t="str">
        <f t="shared" si="4"/>
        <v>05</v>
      </c>
      <c r="V35" s="7" t="str">
        <f t="shared" si="5"/>
        <v>2026</v>
      </c>
      <c r="W35" s="55" t="str">
        <f t="shared" si="6"/>
        <v>15-05-2026</v>
      </c>
      <c r="X35" s="55" t="str">
        <f t="shared" si="7"/>
        <v xml:space="preserve">	2026/05/15,12:01:59</v>
      </c>
      <c r="Y35" s="7"/>
      <c r="Z35" s="7"/>
      <c r="AA35" s="7"/>
      <c r="AB35" s="7"/>
      <c r="AC35" s="7"/>
      <c r="AD35" s="7"/>
      <c r="AE35" s="7"/>
    </row>
    <row r="36" spans="1:31" x14ac:dyDescent="0.25">
      <c r="A36" s="20"/>
      <c r="B36" s="20"/>
      <c r="C36" s="20"/>
      <c r="D36" s="20">
        <f>IF(F36="","",MAX($D$8:D35)+1)</f>
        <v>27</v>
      </c>
      <c r="E36" s="20">
        <v>27</v>
      </c>
      <c r="F36" t="s">
        <v>19702</v>
      </c>
      <c r="G36" t="s">
        <v>19338</v>
      </c>
      <c r="H36" t="s">
        <v>6484</v>
      </c>
      <c r="I36" t="s">
        <v>19339</v>
      </c>
      <c r="J36" t="s">
        <v>19340</v>
      </c>
      <c r="K36" t="s">
        <v>19703</v>
      </c>
      <c r="L36" t="s">
        <v>19704</v>
      </c>
      <c r="M36" t="s">
        <v>6269</v>
      </c>
      <c r="N36" t="s">
        <v>6488</v>
      </c>
      <c r="O36" t="s">
        <v>19341</v>
      </c>
      <c r="P36" t="s">
        <v>6269</v>
      </c>
      <c r="Q36" s="48" t="str">
        <f t="shared" si="0"/>
        <v>SSA RJ-10.121.17.38-Ramod_1_1/5-10.121.17.51-KOTADA_3/6</v>
      </c>
      <c r="R36" s="55" t="str">
        <f t="shared" si="1"/>
        <v>2026/05/15</v>
      </c>
      <c r="S36" s="7" t="str">
        <f t="shared" si="2"/>
        <v>11:37:45</v>
      </c>
      <c r="T36" s="55" t="str">
        <f t="shared" si="3"/>
        <v>15</v>
      </c>
      <c r="U36" s="7" t="str">
        <f t="shared" si="4"/>
        <v>05</v>
      </c>
      <c r="V36" s="7" t="str">
        <f t="shared" si="5"/>
        <v>2026</v>
      </c>
      <c r="W36" s="55" t="str">
        <f t="shared" si="6"/>
        <v>15-05-2026</v>
      </c>
      <c r="X36" s="55" t="str">
        <f t="shared" si="7"/>
        <v xml:space="preserve">	2026/05/15,11:37:45</v>
      </c>
      <c r="Y36" s="7"/>
      <c r="Z36" s="7"/>
      <c r="AA36" s="7"/>
      <c r="AB36" s="7"/>
      <c r="AC36" s="7"/>
      <c r="AD36" s="7"/>
      <c r="AE36" s="7"/>
    </row>
    <row r="37" spans="1:31" x14ac:dyDescent="0.25">
      <c r="A37" s="20"/>
      <c r="B37" s="20"/>
      <c r="C37" s="20"/>
      <c r="D37" s="20">
        <f>IF(F37="","",MAX($D$8:D36)+1)</f>
        <v>28</v>
      </c>
      <c r="E37" s="20">
        <v>28</v>
      </c>
      <c r="F37" t="s">
        <v>19705</v>
      </c>
      <c r="G37" t="s">
        <v>19338</v>
      </c>
      <c r="H37" t="s">
        <v>6484</v>
      </c>
      <c r="I37" t="s">
        <v>19339</v>
      </c>
      <c r="J37" t="s">
        <v>19340</v>
      </c>
      <c r="K37" t="s">
        <v>19605</v>
      </c>
      <c r="L37" t="s">
        <v>19706</v>
      </c>
      <c r="M37" t="s">
        <v>6269</v>
      </c>
      <c r="N37" t="s">
        <v>6488</v>
      </c>
      <c r="O37" t="s">
        <v>19341</v>
      </c>
      <c r="P37" t="s">
        <v>6269</v>
      </c>
      <c r="Q37" s="48" t="str">
        <f t="shared" si="0"/>
        <v>SSA SR-10.121.100.19-SONGADH FORT_6/1-10.121.68.6-Mandvi_5/1</v>
      </c>
      <c r="R37" s="55" t="str">
        <f t="shared" si="1"/>
        <v>2026/05/15</v>
      </c>
      <c r="S37" s="7" t="str">
        <f t="shared" si="2"/>
        <v>11:30:14</v>
      </c>
      <c r="T37" s="55" t="str">
        <f t="shared" si="3"/>
        <v>15</v>
      </c>
      <c r="U37" s="7" t="str">
        <f t="shared" si="4"/>
        <v>05</v>
      </c>
      <c r="V37" s="7" t="str">
        <f t="shared" si="5"/>
        <v>2026</v>
      </c>
      <c r="W37" s="55" t="str">
        <f t="shared" si="6"/>
        <v>15-05-2026</v>
      </c>
      <c r="X37" s="55" t="str">
        <f t="shared" si="7"/>
        <v xml:space="preserve">	2026/05/15,11:30:14</v>
      </c>
      <c r="Y37" s="7"/>
      <c r="Z37" s="7"/>
      <c r="AA37" s="7"/>
      <c r="AB37" s="7"/>
      <c r="AC37" s="7"/>
      <c r="AD37" s="7"/>
      <c r="AE37" s="7"/>
    </row>
    <row r="38" spans="1:31" x14ac:dyDescent="0.25">
      <c r="A38" s="20"/>
      <c r="B38" s="20"/>
      <c r="C38" s="20"/>
      <c r="D38" s="20">
        <f>IF(F38="","",MAX($D$8:D37)+1)</f>
        <v>29</v>
      </c>
      <c r="E38" s="20">
        <v>29</v>
      </c>
      <c r="F38" t="s">
        <v>19707</v>
      </c>
      <c r="G38" t="s">
        <v>19338</v>
      </c>
      <c r="H38" t="s">
        <v>6484</v>
      </c>
      <c r="I38" t="s">
        <v>19339</v>
      </c>
      <c r="J38" t="s">
        <v>19340</v>
      </c>
      <c r="K38" t="s">
        <v>19612</v>
      </c>
      <c r="L38" t="s">
        <v>19708</v>
      </c>
      <c r="M38" t="s">
        <v>6269</v>
      </c>
      <c r="N38" t="s">
        <v>6488</v>
      </c>
      <c r="O38" t="s">
        <v>19341</v>
      </c>
      <c r="P38" t="s">
        <v>6269</v>
      </c>
      <c r="Q38" s="48" t="str">
        <f t="shared" si="0"/>
        <v>SSA VAL-10.121.68.65-VALSAD OLD GNE B2_3/1-10.121.16.81-SUTHARPADA B1_4/1</v>
      </c>
      <c r="R38" s="55" t="str">
        <f t="shared" si="1"/>
        <v>2026/05/15</v>
      </c>
      <c r="S38" s="7" t="str">
        <f t="shared" si="2"/>
        <v>09:58:50</v>
      </c>
      <c r="T38" s="55" t="str">
        <f t="shared" si="3"/>
        <v>15</v>
      </c>
      <c r="U38" s="7" t="str">
        <f t="shared" si="4"/>
        <v>05</v>
      </c>
      <c r="V38" s="7" t="str">
        <f t="shared" si="5"/>
        <v>2026</v>
      </c>
      <c r="W38" s="55" t="str">
        <f t="shared" si="6"/>
        <v>15-05-2026</v>
      </c>
      <c r="X38" s="55" t="str">
        <f t="shared" si="7"/>
        <v xml:space="preserve">	2026/05/15,09:58:50</v>
      </c>
      <c r="Y38" s="7"/>
      <c r="Z38" s="7"/>
      <c r="AA38" s="7"/>
      <c r="AB38" s="7"/>
      <c r="AC38" s="7"/>
      <c r="AD38" s="7"/>
      <c r="AE38" s="7"/>
    </row>
    <row r="39" spans="1:31" x14ac:dyDescent="0.25">
      <c r="A39" s="20"/>
      <c r="B39" s="20"/>
      <c r="C39" s="20"/>
      <c r="D39" s="20">
        <f>IF(F39="","",MAX($D$8:D38)+1)</f>
        <v>30</v>
      </c>
      <c r="E39" s="20">
        <v>30</v>
      </c>
      <c r="F39" t="s">
        <v>19709</v>
      </c>
      <c r="G39" t="s">
        <v>19338</v>
      </c>
      <c r="H39" t="s">
        <v>6484</v>
      </c>
      <c r="I39" t="s">
        <v>19339</v>
      </c>
      <c r="J39" t="s">
        <v>19340</v>
      </c>
      <c r="K39" t="s">
        <v>19710</v>
      </c>
      <c r="L39" t="s">
        <v>19711</v>
      </c>
      <c r="M39" t="s">
        <v>6269</v>
      </c>
      <c r="N39" t="s">
        <v>6488</v>
      </c>
      <c r="O39" t="s">
        <v>19341</v>
      </c>
      <c r="P39" t="s">
        <v>6269</v>
      </c>
      <c r="Q39" s="48" t="str">
        <f t="shared" si="0"/>
        <v>SSA BV-10.121.17.138-BHANDARIYA(PALITANA)_1/5-10.121.17.158-PALITANA_5/3</v>
      </c>
      <c r="R39" s="55" t="str">
        <f t="shared" si="1"/>
        <v>2026/05/15</v>
      </c>
      <c r="S39" s="7" t="str">
        <f t="shared" si="2"/>
        <v>09:48:16</v>
      </c>
      <c r="T39" s="55" t="str">
        <f t="shared" si="3"/>
        <v>15</v>
      </c>
      <c r="U39" s="7" t="str">
        <f t="shared" si="4"/>
        <v>05</v>
      </c>
      <c r="V39" s="7" t="str">
        <f t="shared" si="5"/>
        <v>2026</v>
      </c>
      <c r="W39" s="55" t="str">
        <f t="shared" si="6"/>
        <v>15-05-2026</v>
      </c>
      <c r="X39" s="55" t="str">
        <f t="shared" si="7"/>
        <v xml:space="preserve">	2026/05/15,09:48:16</v>
      </c>
      <c r="Y39" s="7"/>
      <c r="Z39" s="7"/>
      <c r="AA39" s="7"/>
      <c r="AB39" s="7"/>
      <c r="AC39" s="7"/>
      <c r="AD39" s="7"/>
      <c r="AE39" s="7"/>
    </row>
    <row r="40" spans="1:31" x14ac:dyDescent="0.25">
      <c r="A40" s="20"/>
      <c r="B40" s="20"/>
      <c r="C40" s="20"/>
      <c r="D40" s="20">
        <f>IF(F40="","",MAX($D$8:D39)+1)</f>
        <v>31</v>
      </c>
      <c r="E40" s="20">
        <v>31</v>
      </c>
      <c r="F40" t="s">
        <v>19712</v>
      </c>
      <c r="G40" t="s">
        <v>19338</v>
      </c>
      <c r="H40" t="s">
        <v>6484</v>
      </c>
      <c r="I40" t="s">
        <v>19339</v>
      </c>
      <c r="J40" t="s">
        <v>19340</v>
      </c>
      <c r="K40" t="s">
        <v>19713</v>
      </c>
      <c r="L40" t="s">
        <v>19714</v>
      </c>
      <c r="M40" t="s">
        <v>6269</v>
      </c>
      <c r="N40" t="s">
        <v>6488</v>
      </c>
      <c r="O40" t="s">
        <v>19341</v>
      </c>
      <c r="P40" t="s">
        <v>6269</v>
      </c>
      <c r="Q40" s="48" t="str">
        <f t="shared" si="0"/>
        <v>SSA VAL-10.121.68.66-VAPI 2_6/1-10.121.68.103-VALVADA2_3/1</v>
      </c>
      <c r="R40" s="55" t="str">
        <f t="shared" si="1"/>
        <v>2026/05/15</v>
      </c>
      <c r="S40" s="7" t="str">
        <f t="shared" si="2"/>
        <v>09:44:08</v>
      </c>
      <c r="T40" s="55" t="str">
        <f t="shared" si="3"/>
        <v>15</v>
      </c>
      <c r="U40" s="7" t="str">
        <f t="shared" si="4"/>
        <v>05</v>
      </c>
      <c r="V40" s="7" t="str">
        <f t="shared" si="5"/>
        <v>2026</v>
      </c>
      <c r="W40" s="55" t="str">
        <f t="shared" si="6"/>
        <v>15-05-2026</v>
      </c>
      <c r="X40" s="55" t="str">
        <f t="shared" si="7"/>
        <v xml:space="preserve">	2026/05/15,09:44:08</v>
      </c>
      <c r="Y40" s="7"/>
      <c r="Z40" s="7"/>
      <c r="AA40" s="7"/>
      <c r="AB40" s="7"/>
      <c r="AC40" s="7"/>
      <c r="AD40" s="7"/>
      <c r="AE40" s="7"/>
    </row>
    <row r="41" spans="1:31" x14ac:dyDescent="0.25">
      <c r="A41" s="20"/>
      <c r="B41" s="20"/>
      <c r="C41" s="20"/>
      <c r="D41" s="20">
        <f>IF(F41="","",MAX($D$8:D40)+1)</f>
        <v>32</v>
      </c>
      <c r="E41" s="20">
        <v>32</v>
      </c>
      <c r="F41" t="s">
        <v>19715</v>
      </c>
      <c r="G41" t="s">
        <v>19338</v>
      </c>
      <c r="H41" t="s">
        <v>6484</v>
      </c>
      <c r="I41" t="s">
        <v>19339</v>
      </c>
      <c r="J41" t="s">
        <v>19340</v>
      </c>
      <c r="K41" t="s">
        <v>19716</v>
      </c>
      <c r="L41" t="s">
        <v>19717</v>
      </c>
      <c r="M41" t="s">
        <v>6269</v>
      </c>
      <c r="N41" t="s">
        <v>6488</v>
      </c>
      <c r="O41" t="s">
        <v>19341</v>
      </c>
      <c r="P41" t="s">
        <v>6269</v>
      </c>
      <c r="Q41" s="48" t="str">
        <f t="shared" si="0"/>
        <v>SSA BCH-10.121.24.207-OBHA_SSA BCH_2/5-10.121.24.209-Kharach_SSA BCH_1/5</v>
      </c>
      <c r="R41" s="55" t="str">
        <f t="shared" si="1"/>
        <v>2026/05/15</v>
      </c>
      <c r="S41" s="7" t="str">
        <f t="shared" si="2"/>
        <v>09:35:08</v>
      </c>
      <c r="T41" s="55" t="str">
        <f t="shared" si="3"/>
        <v>15</v>
      </c>
      <c r="U41" s="7" t="str">
        <f t="shared" si="4"/>
        <v>05</v>
      </c>
      <c r="V41" s="7" t="str">
        <f t="shared" si="5"/>
        <v>2026</v>
      </c>
      <c r="W41" s="55" t="str">
        <f t="shared" si="6"/>
        <v>15-05-2026</v>
      </c>
      <c r="X41" s="55" t="str">
        <f t="shared" si="7"/>
        <v xml:space="preserve">	2026/05/15,09:35:08</v>
      </c>
      <c r="Y41" s="7"/>
      <c r="Z41" s="7"/>
      <c r="AA41" s="7"/>
      <c r="AB41" s="7"/>
      <c r="AC41" s="7"/>
      <c r="AD41" s="7"/>
      <c r="AE41" s="7"/>
    </row>
    <row r="42" spans="1:31" x14ac:dyDescent="0.25">
      <c r="A42" s="20"/>
      <c r="B42" s="20"/>
      <c r="C42" s="20"/>
      <c r="D42" s="20">
        <f>IF(F42="","",MAX($D$8:D41)+1)</f>
        <v>33</v>
      </c>
      <c r="E42" s="20">
        <v>33</v>
      </c>
      <c r="F42" t="s">
        <v>19718</v>
      </c>
      <c r="G42" t="s">
        <v>19338</v>
      </c>
      <c r="H42" t="s">
        <v>6484</v>
      </c>
      <c r="I42" t="s">
        <v>19339</v>
      </c>
      <c r="J42" t="s">
        <v>19340</v>
      </c>
      <c r="K42" t="s">
        <v>19719</v>
      </c>
      <c r="L42" t="s">
        <v>19720</v>
      </c>
      <c r="M42" t="s">
        <v>6269</v>
      </c>
      <c r="N42" t="s">
        <v>6488</v>
      </c>
      <c r="O42" t="s">
        <v>19341</v>
      </c>
      <c r="P42" t="s">
        <v>6269</v>
      </c>
      <c r="Q42" s="48" t="str">
        <f t="shared" si="0"/>
        <v>SSA NAD-10.121.16.247-Nenpur A1_2/5-10.121.16.248-Ghodasar A1_1/5</v>
      </c>
      <c r="R42" s="55" t="str">
        <f t="shared" si="1"/>
        <v>2026/05/15</v>
      </c>
      <c r="S42" s="7" t="str">
        <f t="shared" si="2"/>
        <v>09:30:28</v>
      </c>
      <c r="T42" s="55" t="str">
        <f t="shared" si="3"/>
        <v>15</v>
      </c>
      <c r="U42" s="7" t="str">
        <f t="shared" si="4"/>
        <v>05</v>
      </c>
      <c r="V42" s="7" t="str">
        <f t="shared" si="5"/>
        <v>2026</v>
      </c>
      <c r="W42" s="55" t="str">
        <f t="shared" si="6"/>
        <v>15-05-2026</v>
      </c>
      <c r="X42" s="55" t="str">
        <f t="shared" si="7"/>
        <v xml:space="preserve">	2026/05/15,09:30:28</v>
      </c>
      <c r="Y42" s="7"/>
      <c r="Z42" s="7"/>
      <c r="AA42" s="7"/>
      <c r="AB42" s="7"/>
      <c r="AC42" s="7"/>
      <c r="AD42" s="7"/>
      <c r="AE42" s="7"/>
    </row>
    <row r="43" spans="1:31" x14ac:dyDescent="0.25">
      <c r="A43" s="20"/>
      <c r="B43" s="20"/>
      <c r="C43" s="20"/>
      <c r="D43" s="20">
        <f>IF(F43="","",MAX($D$8:D42)+1)</f>
        <v>34</v>
      </c>
      <c r="E43" s="20">
        <v>34</v>
      </c>
      <c r="F43" t="s">
        <v>19721</v>
      </c>
      <c r="G43" t="s">
        <v>19338</v>
      </c>
      <c r="H43" t="s">
        <v>6484</v>
      </c>
      <c r="I43" t="s">
        <v>19339</v>
      </c>
      <c r="J43" t="s">
        <v>19340</v>
      </c>
      <c r="K43" t="s">
        <v>19722</v>
      </c>
      <c r="L43" t="s">
        <v>19723</v>
      </c>
      <c r="M43" t="s">
        <v>6269</v>
      </c>
      <c r="N43" t="s">
        <v>6488</v>
      </c>
      <c r="O43" t="s">
        <v>19341</v>
      </c>
      <c r="P43" t="s">
        <v>6269</v>
      </c>
      <c r="Q43" s="48" t="str">
        <f t="shared" si="0"/>
        <v>SSA JND-10.121.24.34-NAGOA A1_2/6-10.121.97.233-Wanakbara A1_1/5</v>
      </c>
      <c r="R43" s="55" t="str">
        <f t="shared" si="1"/>
        <v>2026/05/15</v>
      </c>
      <c r="S43" s="7" t="str">
        <f t="shared" si="2"/>
        <v>09:28:45</v>
      </c>
      <c r="T43" s="55" t="str">
        <f t="shared" si="3"/>
        <v>15</v>
      </c>
      <c r="U43" s="7" t="str">
        <f t="shared" si="4"/>
        <v>05</v>
      </c>
      <c r="V43" s="7" t="str">
        <f t="shared" si="5"/>
        <v>2026</v>
      </c>
      <c r="W43" s="55" t="str">
        <f t="shared" si="6"/>
        <v>15-05-2026</v>
      </c>
      <c r="X43" s="55" t="str">
        <f t="shared" si="7"/>
        <v xml:space="preserve">	2026/05/15,09:28:45</v>
      </c>
      <c r="Y43" s="7"/>
      <c r="Z43" s="7"/>
      <c r="AA43" s="7"/>
      <c r="AB43" s="7"/>
      <c r="AC43" s="7"/>
      <c r="AD43" s="7"/>
      <c r="AE43" s="7"/>
    </row>
    <row r="44" spans="1:31" x14ac:dyDescent="0.25">
      <c r="A44" s="20"/>
      <c r="B44" s="20"/>
      <c r="C44" s="20"/>
      <c r="D44" s="20">
        <f>IF(F44="","",MAX($D$8:D43)+1)</f>
        <v>35</v>
      </c>
      <c r="E44" s="20">
        <v>35</v>
      </c>
      <c r="F44" t="s">
        <v>19724</v>
      </c>
      <c r="G44" t="s">
        <v>19338</v>
      </c>
      <c r="H44" t="s">
        <v>6484</v>
      </c>
      <c r="I44" t="s">
        <v>19339</v>
      </c>
      <c r="J44" t="s">
        <v>19340</v>
      </c>
      <c r="K44" t="s">
        <v>19725</v>
      </c>
      <c r="L44" t="s">
        <v>19726</v>
      </c>
      <c r="M44" t="s">
        <v>6269</v>
      </c>
      <c r="N44" t="s">
        <v>6488</v>
      </c>
      <c r="O44" t="s">
        <v>19341</v>
      </c>
      <c r="P44" t="s">
        <v>6269</v>
      </c>
      <c r="Q44" s="48" t="str">
        <f t="shared" si="0"/>
        <v>SSA SR-10.121.100.19-SONAGADH FORT_6/7-10.121.68.4-VYARA_3/7</v>
      </c>
      <c r="R44" s="55" t="str">
        <f t="shared" si="1"/>
        <v>2026/05/15</v>
      </c>
      <c r="S44" s="7" t="str">
        <f t="shared" si="2"/>
        <v>08:37:19</v>
      </c>
      <c r="T44" s="55" t="str">
        <f t="shared" si="3"/>
        <v>15</v>
      </c>
      <c r="U44" s="7" t="str">
        <f t="shared" si="4"/>
        <v>05</v>
      </c>
      <c r="V44" s="7" t="str">
        <f t="shared" si="5"/>
        <v>2026</v>
      </c>
      <c r="W44" s="55" t="str">
        <f t="shared" si="6"/>
        <v>15-05-2026</v>
      </c>
      <c r="X44" s="55" t="str">
        <f t="shared" si="7"/>
        <v xml:space="preserve">	2026/05/15,08:37:19</v>
      </c>
      <c r="Y44" s="7"/>
      <c r="Z44" s="7"/>
      <c r="AA44" s="7"/>
      <c r="AB44" s="7"/>
      <c r="AC44" s="7"/>
      <c r="AD44" s="7"/>
      <c r="AE44" s="7"/>
    </row>
    <row r="45" spans="1:31" x14ac:dyDescent="0.25">
      <c r="A45" s="20"/>
      <c r="B45" s="20"/>
      <c r="C45" s="20"/>
      <c r="D45" s="20">
        <f>IF(F45="","",MAX($D$8:D44)+1)</f>
        <v>36</v>
      </c>
      <c r="E45" s="20">
        <v>36</v>
      </c>
      <c r="F45" t="s">
        <v>19727</v>
      </c>
      <c r="G45" t="s">
        <v>19338</v>
      </c>
      <c r="H45" t="s">
        <v>6484</v>
      </c>
      <c r="I45" t="s">
        <v>19339</v>
      </c>
      <c r="J45" t="s">
        <v>19340</v>
      </c>
      <c r="K45" t="s">
        <v>19582</v>
      </c>
      <c r="L45" t="s">
        <v>19728</v>
      </c>
      <c r="M45" t="s">
        <v>6269</v>
      </c>
      <c r="N45" t="s">
        <v>6488</v>
      </c>
      <c r="O45" t="s">
        <v>19341</v>
      </c>
      <c r="P45" t="s">
        <v>6269</v>
      </c>
      <c r="Q45" s="48" t="str">
        <f t="shared" si="0"/>
        <v>SSA BV-10.121.17.160-Mahuva_3/6-10.121.17.140-Kumbhan(Mahuva)_1/5</v>
      </c>
      <c r="R45" s="55" t="str">
        <f t="shared" si="1"/>
        <v>2026/05/15</v>
      </c>
      <c r="S45" s="7" t="str">
        <f t="shared" si="2"/>
        <v>08:15:49</v>
      </c>
      <c r="T45" s="55" t="str">
        <f t="shared" si="3"/>
        <v>15</v>
      </c>
      <c r="U45" s="7" t="str">
        <f t="shared" si="4"/>
        <v>05</v>
      </c>
      <c r="V45" s="7" t="str">
        <f t="shared" si="5"/>
        <v>2026</v>
      </c>
      <c r="W45" s="55" t="str">
        <f t="shared" si="6"/>
        <v>15-05-2026</v>
      </c>
      <c r="X45" s="55" t="str">
        <f t="shared" si="7"/>
        <v xml:space="preserve">	2026/05/15,08:15:49</v>
      </c>
      <c r="Y45" s="7"/>
      <c r="Z45" s="7"/>
      <c r="AA45" s="7"/>
      <c r="AB45" s="7"/>
      <c r="AC45" s="7"/>
      <c r="AD45" s="7"/>
      <c r="AE45" s="7"/>
    </row>
    <row r="46" spans="1:31" x14ac:dyDescent="0.25">
      <c r="A46" s="20"/>
      <c r="B46" s="20"/>
      <c r="C46" s="20"/>
      <c r="D46" s="20">
        <f>IF(F46="","",MAX($D$8:D45)+1)</f>
        <v>37</v>
      </c>
      <c r="E46" s="20">
        <v>37</v>
      </c>
      <c r="F46" t="s">
        <v>19729</v>
      </c>
      <c r="G46" t="s">
        <v>19338</v>
      </c>
      <c r="H46" t="s">
        <v>6484</v>
      </c>
      <c r="I46" t="s">
        <v>19339</v>
      </c>
      <c r="J46" t="s">
        <v>19340</v>
      </c>
      <c r="K46" t="s">
        <v>19432</v>
      </c>
      <c r="L46" t="s">
        <v>19730</v>
      </c>
      <c r="M46" t="s">
        <v>6269</v>
      </c>
      <c r="N46" t="s">
        <v>6488</v>
      </c>
      <c r="O46" t="s">
        <v>19341</v>
      </c>
      <c r="P46" t="s">
        <v>6269</v>
      </c>
      <c r="Q46" s="48" t="str">
        <f t="shared" si="0"/>
        <v>SSA BV-10.121.17.151-MahuvaBhadra_2/5-10.121.17.135-Mota Khutawada_1/5</v>
      </c>
      <c r="R46" s="55" t="str">
        <f t="shared" si="1"/>
        <v>2026/05/15</v>
      </c>
      <c r="S46" s="7" t="str">
        <f t="shared" si="2"/>
        <v>07:27:53</v>
      </c>
      <c r="T46" s="55" t="str">
        <f t="shared" si="3"/>
        <v>15</v>
      </c>
      <c r="U46" s="7" t="str">
        <f t="shared" si="4"/>
        <v>05</v>
      </c>
      <c r="V46" s="7" t="str">
        <f t="shared" si="5"/>
        <v>2026</v>
      </c>
      <c r="W46" s="55" t="str">
        <f t="shared" si="6"/>
        <v>15-05-2026</v>
      </c>
      <c r="X46" s="55" t="str">
        <f t="shared" si="7"/>
        <v xml:space="preserve">	2026/05/15,07:27:53</v>
      </c>
      <c r="Y46" s="7"/>
      <c r="Z46" s="7"/>
      <c r="AA46" s="7"/>
      <c r="AB46" s="7"/>
      <c r="AC46" s="7"/>
      <c r="AD46" s="7"/>
      <c r="AE46" s="7"/>
    </row>
    <row r="47" spans="1:31" x14ac:dyDescent="0.25">
      <c r="A47" s="20"/>
      <c r="B47" s="20"/>
      <c r="C47" s="20"/>
      <c r="D47" s="20">
        <f>IF(F47="","",MAX($D$8:D46)+1)</f>
        <v>38</v>
      </c>
      <c r="E47" s="20">
        <v>38</v>
      </c>
      <c r="F47" t="s">
        <v>19731</v>
      </c>
      <c r="G47" t="s">
        <v>19338</v>
      </c>
      <c r="H47" t="s">
        <v>6484</v>
      </c>
      <c r="I47" t="s">
        <v>19339</v>
      </c>
      <c r="J47" t="s">
        <v>19340</v>
      </c>
      <c r="K47" t="s">
        <v>19732</v>
      </c>
      <c r="L47" t="s">
        <v>19733</v>
      </c>
      <c r="M47" t="s">
        <v>6269</v>
      </c>
      <c r="N47" t="s">
        <v>6488</v>
      </c>
      <c r="O47" t="s">
        <v>19341</v>
      </c>
      <c r="P47" t="s">
        <v>6269</v>
      </c>
      <c r="Q47" s="48" t="str">
        <f t="shared" si="0"/>
        <v>SSA GDH-10.121.26.90-TN705B_GHOGHMBA 3/1-10.121.26.81-TN705B_ARADH_PH3 4/1</v>
      </c>
      <c r="R47" s="55" t="str">
        <f t="shared" si="1"/>
        <v>2026/05/15</v>
      </c>
      <c r="S47" s="7" t="str">
        <f t="shared" si="2"/>
        <v>05:15:54</v>
      </c>
      <c r="T47" s="55" t="str">
        <f t="shared" si="3"/>
        <v>15</v>
      </c>
      <c r="U47" s="7" t="str">
        <f t="shared" si="4"/>
        <v>05</v>
      </c>
      <c r="V47" s="7" t="str">
        <f t="shared" si="5"/>
        <v>2026</v>
      </c>
      <c r="W47" s="55" t="str">
        <f t="shared" si="6"/>
        <v>15-05-2026</v>
      </c>
      <c r="X47" s="55" t="str">
        <f t="shared" si="7"/>
        <v xml:space="preserve">	2026/05/15,05:15:54</v>
      </c>
      <c r="Y47" s="7"/>
      <c r="Z47" s="7"/>
      <c r="AA47" s="7"/>
      <c r="AB47" s="7"/>
      <c r="AC47" s="7"/>
      <c r="AD47" s="7"/>
      <c r="AE47" s="7"/>
    </row>
    <row r="48" spans="1:31" x14ac:dyDescent="0.25">
      <c r="A48" s="20"/>
      <c r="B48" s="20"/>
      <c r="C48" s="20"/>
      <c r="D48" s="20">
        <f>IF(F48="","",MAX($D$8:D47)+1)</f>
        <v>39</v>
      </c>
      <c r="E48" s="20">
        <v>39</v>
      </c>
      <c r="F48" t="s">
        <v>19734</v>
      </c>
      <c r="G48" t="s">
        <v>19338</v>
      </c>
      <c r="H48" t="s">
        <v>6484</v>
      </c>
      <c r="I48" t="s">
        <v>19339</v>
      </c>
      <c r="J48" t="s">
        <v>19340</v>
      </c>
      <c r="K48" t="s">
        <v>19735</v>
      </c>
      <c r="L48" t="s">
        <v>19736</v>
      </c>
      <c r="M48" t="s">
        <v>6269</v>
      </c>
      <c r="N48" t="s">
        <v>6488</v>
      </c>
      <c r="O48" t="s">
        <v>19341</v>
      </c>
      <c r="P48" t="s">
        <v>6269</v>
      </c>
      <c r="Q48" s="48" t="str">
        <f t="shared" si="0"/>
        <v>SSA HMR-10.121.25.162-Mehtapura_3/1-10.121.25.164-Mahavirnagar_4/1</v>
      </c>
      <c r="R48" s="55" t="str">
        <f t="shared" si="1"/>
        <v>2026/05/14</v>
      </c>
      <c r="S48" s="7" t="str">
        <f t="shared" si="2"/>
        <v>23:23:16</v>
      </c>
      <c r="T48" s="55" t="str">
        <f t="shared" si="3"/>
        <v>14</v>
      </c>
      <c r="U48" s="7" t="str">
        <f t="shared" si="4"/>
        <v>05</v>
      </c>
      <c r="V48" s="7" t="str">
        <f t="shared" si="5"/>
        <v>2026</v>
      </c>
      <c r="W48" s="55" t="str">
        <f t="shared" si="6"/>
        <v>14-05-2026</v>
      </c>
      <c r="X48" s="55" t="str">
        <f t="shared" si="7"/>
        <v xml:space="preserve">	2026/05/14,23:23:16</v>
      </c>
      <c r="Y48" s="7"/>
      <c r="Z48" s="7"/>
      <c r="AA48" s="7"/>
      <c r="AB48" s="7"/>
      <c r="AC48" s="7"/>
      <c r="AD48" s="7"/>
      <c r="AE48" s="7"/>
    </row>
    <row r="49" spans="1:31" x14ac:dyDescent="0.25">
      <c r="A49" s="20"/>
      <c r="B49" s="20"/>
      <c r="C49" s="20"/>
      <c r="D49" s="20">
        <f>IF(F49="","",MAX($D$8:D48)+1)</f>
        <v>40</v>
      </c>
      <c r="E49" s="20">
        <v>40</v>
      </c>
      <c r="F49" t="s">
        <v>19737</v>
      </c>
      <c r="G49" t="s">
        <v>19338</v>
      </c>
      <c r="H49" t="s">
        <v>6484</v>
      </c>
      <c r="I49" t="s">
        <v>19339</v>
      </c>
      <c r="J49" t="s">
        <v>19340</v>
      </c>
      <c r="K49" t="s">
        <v>19738</v>
      </c>
      <c r="L49" t="s">
        <v>19739</v>
      </c>
      <c r="M49" t="s">
        <v>6269</v>
      </c>
      <c r="N49" t="s">
        <v>6488</v>
      </c>
      <c r="O49" t="s">
        <v>19341</v>
      </c>
      <c r="P49" t="s">
        <v>6269</v>
      </c>
      <c r="Q49" s="48" t="str">
        <f t="shared" si="0"/>
        <v>WTR AM-10.121.26.71-Dhanpur B1_4/1-10.121.26.72-Vedrampur B1_3/1</v>
      </c>
      <c r="R49" s="55" t="str">
        <f t="shared" si="1"/>
        <v>2026/05/14</v>
      </c>
      <c r="S49" s="7" t="str">
        <f t="shared" si="2"/>
        <v>23:05:32</v>
      </c>
      <c r="T49" s="55" t="str">
        <f t="shared" si="3"/>
        <v>14</v>
      </c>
      <c r="U49" s="7" t="str">
        <f t="shared" si="4"/>
        <v>05</v>
      </c>
      <c r="V49" s="7" t="str">
        <f t="shared" si="5"/>
        <v>2026</v>
      </c>
      <c r="W49" s="55" t="str">
        <f t="shared" si="6"/>
        <v>14-05-2026</v>
      </c>
      <c r="X49" s="55" t="str">
        <f t="shared" si="7"/>
        <v xml:space="preserve">	2026/05/14,23:05:32</v>
      </c>
      <c r="Y49" s="7"/>
      <c r="Z49" s="7"/>
      <c r="AA49" s="7"/>
      <c r="AB49" s="7"/>
      <c r="AC49" s="7"/>
      <c r="AD49" s="7"/>
      <c r="AE49" s="7"/>
    </row>
    <row r="50" spans="1:31" x14ac:dyDescent="0.25">
      <c r="A50" s="20"/>
      <c r="B50" s="20"/>
      <c r="C50" s="20"/>
      <c r="D50" s="20">
        <f>IF(F50="","",MAX($D$8:D49)+1)</f>
        <v>41</v>
      </c>
      <c r="E50" s="20">
        <v>41</v>
      </c>
      <c r="F50" t="s">
        <v>19740</v>
      </c>
      <c r="G50" t="s">
        <v>19338</v>
      </c>
      <c r="H50" t="s">
        <v>6484</v>
      </c>
      <c r="I50" t="s">
        <v>19339</v>
      </c>
      <c r="J50" t="s">
        <v>19340</v>
      </c>
      <c r="K50" t="s">
        <v>19741</v>
      </c>
      <c r="L50" t="s">
        <v>19742</v>
      </c>
      <c r="M50" t="s">
        <v>6693</v>
      </c>
      <c r="N50" t="s">
        <v>19743</v>
      </c>
      <c r="O50" t="s">
        <v>19341</v>
      </c>
      <c r="P50" t="s">
        <v>6269</v>
      </c>
      <c r="Q50" s="48" t="str">
        <f t="shared" si="0"/>
        <v>WTR RJ-10.121.99.8-Sayla_4/3-10.121.99.3-Limbdi_3/3</v>
      </c>
      <c r="R50" s="55" t="str">
        <f t="shared" si="1"/>
        <v>2026/05/14</v>
      </c>
      <c r="S50" s="7" t="str">
        <f t="shared" si="2"/>
        <v>21:46:06</v>
      </c>
      <c r="T50" s="55" t="str">
        <f t="shared" si="3"/>
        <v>14</v>
      </c>
      <c r="U50" s="7" t="str">
        <f t="shared" si="4"/>
        <v>05</v>
      </c>
      <c r="V50" s="7" t="str">
        <f t="shared" si="5"/>
        <v>2026</v>
      </c>
      <c r="W50" s="55" t="str">
        <f t="shared" si="6"/>
        <v>14-05-2026</v>
      </c>
      <c r="X50" s="55" t="str">
        <f t="shared" si="7"/>
        <v xml:space="preserve">	2026/05/14,21:46:06</v>
      </c>
      <c r="Y50" s="7"/>
      <c r="Z50" s="7"/>
      <c r="AA50" s="7"/>
      <c r="AB50" s="7"/>
      <c r="AC50" s="7"/>
      <c r="AD50" s="7"/>
      <c r="AE50" s="7"/>
    </row>
    <row r="51" spans="1:31" x14ac:dyDescent="0.25">
      <c r="A51" s="20"/>
      <c r="B51" s="20"/>
      <c r="C51" s="20"/>
      <c r="D51" s="20">
        <f>IF(F51="","",MAX($D$8:D50)+1)</f>
        <v>42</v>
      </c>
      <c r="E51" s="20">
        <v>42</v>
      </c>
      <c r="F51" t="s">
        <v>19744</v>
      </c>
      <c r="G51" t="s">
        <v>19338</v>
      </c>
      <c r="H51" t="s">
        <v>6484</v>
      </c>
      <c r="I51" t="s">
        <v>19339</v>
      </c>
      <c r="J51" t="s">
        <v>19340</v>
      </c>
      <c r="K51" t="s">
        <v>19745</v>
      </c>
      <c r="L51" t="s">
        <v>19746</v>
      </c>
      <c r="M51" t="s">
        <v>6269</v>
      </c>
      <c r="N51" t="s">
        <v>6488</v>
      </c>
      <c r="O51" t="s">
        <v>19341</v>
      </c>
      <c r="P51" t="s">
        <v>6269</v>
      </c>
      <c r="Q51" s="48" t="str">
        <f t="shared" si="0"/>
        <v>SSA SR-10.121.68.4-Vyara 6/3-10.121.100.44-KAKRAPAR DAM1/6</v>
      </c>
      <c r="R51" s="55" t="str">
        <f t="shared" si="1"/>
        <v>2026/05/14</v>
      </c>
      <c r="S51" s="7" t="str">
        <f t="shared" si="2"/>
        <v>19:33:24</v>
      </c>
      <c r="T51" s="55" t="str">
        <f t="shared" si="3"/>
        <v>14</v>
      </c>
      <c r="U51" s="7" t="str">
        <f t="shared" si="4"/>
        <v>05</v>
      </c>
      <c r="V51" s="7" t="str">
        <f t="shared" si="5"/>
        <v>2026</v>
      </c>
      <c r="W51" s="55" t="str">
        <f t="shared" si="6"/>
        <v>14-05-2026</v>
      </c>
      <c r="X51" s="55" t="str">
        <f t="shared" si="7"/>
        <v xml:space="preserve">	2026/05/14,19:33:24</v>
      </c>
      <c r="Y51" s="7"/>
      <c r="Z51" s="7"/>
      <c r="AA51" s="7"/>
      <c r="AB51" s="7"/>
      <c r="AC51" s="7"/>
      <c r="AD51" s="7"/>
      <c r="AE51" s="7"/>
    </row>
    <row r="52" spans="1:31" x14ac:dyDescent="0.25">
      <c r="A52" s="20"/>
      <c r="B52" s="20"/>
      <c r="C52" s="20"/>
      <c r="D52" s="20">
        <f>IF(F52="","",MAX($D$8:D51)+1)</f>
        <v>43</v>
      </c>
      <c r="E52" s="20">
        <v>43</v>
      </c>
      <c r="F52" t="s">
        <v>19747</v>
      </c>
      <c r="G52" t="s">
        <v>19338</v>
      </c>
      <c r="H52" t="s">
        <v>6484</v>
      </c>
      <c r="I52" t="s">
        <v>19339</v>
      </c>
      <c r="J52" t="s">
        <v>19340</v>
      </c>
      <c r="K52" t="s">
        <v>19748</v>
      </c>
      <c r="L52" t="s">
        <v>19746</v>
      </c>
      <c r="M52" t="s">
        <v>6269</v>
      </c>
      <c r="N52" t="s">
        <v>6488</v>
      </c>
      <c r="O52" t="s">
        <v>19341</v>
      </c>
      <c r="P52" t="s">
        <v>6269</v>
      </c>
      <c r="Q52" s="48" t="str">
        <f t="shared" si="0"/>
        <v>SSA SR-10.121.68.4-Vyara_4/6-10.121.100.47-ANUMALA TE_1/5</v>
      </c>
      <c r="R52" s="55" t="str">
        <f t="shared" si="1"/>
        <v>2026/05/14</v>
      </c>
      <c r="S52" s="7" t="str">
        <f t="shared" si="2"/>
        <v>19:33:24</v>
      </c>
      <c r="T52" s="55" t="str">
        <f t="shared" si="3"/>
        <v>14</v>
      </c>
      <c r="U52" s="7" t="str">
        <f t="shared" si="4"/>
        <v>05</v>
      </c>
      <c r="V52" s="7" t="str">
        <f t="shared" si="5"/>
        <v>2026</v>
      </c>
      <c r="W52" s="55" t="str">
        <f t="shared" si="6"/>
        <v>14-05-2026</v>
      </c>
      <c r="X52" s="55" t="str">
        <f t="shared" si="7"/>
        <v xml:space="preserve">	2026/05/14,19:33:24</v>
      </c>
      <c r="Y52" s="7"/>
      <c r="Z52" s="7"/>
      <c r="AA52" s="7"/>
      <c r="AB52" s="7"/>
      <c r="AC52" s="7"/>
      <c r="AD52" s="7"/>
      <c r="AE52" s="7"/>
    </row>
    <row r="53" spans="1:31" x14ac:dyDescent="0.25">
      <c r="A53" s="20"/>
      <c r="B53" s="20"/>
      <c r="C53" s="20"/>
      <c r="D53" s="20">
        <f>IF(F53="","",MAX($D$8:D52)+1)</f>
        <v>44</v>
      </c>
      <c r="E53" s="20">
        <v>44</v>
      </c>
      <c r="F53" t="s">
        <v>19749</v>
      </c>
      <c r="G53" t="s">
        <v>19338</v>
      </c>
      <c r="H53" t="s">
        <v>6484</v>
      </c>
      <c r="I53" t="s">
        <v>19339</v>
      </c>
      <c r="J53" t="s">
        <v>19340</v>
      </c>
      <c r="K53" t="s">
        <v>19750</v>
      </c>
      <c r="L53" t="s">
        <v>19751</v>
      </c>
      <c r="M53" t="s">
        <v>6269</v>
      </c>
      <c r="N53" t="s">
        <v>6488</v>
      </c>
      <c r="O53" t="s">
        <v>19341</v>
      </c>
      <c r="P53" t="s">
        <v>6269</v>
      </c>
      <c r="Q53" s="48" t="str">
        <f t="shared" si="0"/>
        <v>WTR AM-10.121.15.196-DEODAR_S5P1-10.121.15.211-SHIHORI_S4P1</v>
      </c>
      <c r="R53" s="55" t="str">
        <f t="shared" si="1"/>
        <v>2026/05/14</v>
      </c>
      <c r="S53" s="7" t="str">
        <f t="shared" si="2"/>
        <v>18:22:02</v>
      </c>
      <c r="T53" s="55" t="str">
        <f t="shared" si="3"/>
        <v>14</v>
      </c>
      <c r="U53" s="7" t="str">
        <f t="shared" si="4"/>
        <v>05</v>
      </c>
      <c r="V53" s="7" t="str">
        <f t="shared" si="5"/>
        <v>2026</v>
      </c>
      <c r="W53" s="55" t="str">
        <f t="shared" si="6"/>
        <v>14-05-2026</v>
      </c>
      <c r="X53" s="55" t="str">
        <f t="shared" si="7"/>
        <v xml:space="preserve">	2026/05/14,18:22:02</v>
      </c>
      <c r="Y53" s="7"/>
      <c r="Z53" s="7"/>
      <c r="AA53" s="7"/>
      <c r="AB53" s="7"/>
      <c r="AC53" s="7"/>
      <c r="AD53" s="7"/>
      <c r="AE53" s="7"/>
    </row>
    <row r="54" spans="1:31" x14ac:dyDescent="0.25">
      <c r="A54" s="20"/>
      <c r="B54" s="20"/>
      <c r="C54" s="20"/>
      <c r="D54" s="20">
        <f>IF(F54="","",MAX($D$8:D53)+1)</f>
        <v>45</v>
      </c>
      <c r="E54" s="20">
        <v>45</v>
      </c>
      <c r="F54" t="s">
        <v>19752</v>
      </c>
      <c r="G54" t="s">
        <v>19338</v>
      </c>
      <c r="H54" t="s">
        <v>6484</v>
      </c>
      <c r="I54" t="s">
        <v>19339</v>
      </c>
      <c r="J54" t="s">
        <v>19340</v>
      </c>
      <c r="K54" t="s">
        <v>19753</v>
      </c>
      <c r="L54" t="s">
        <v>19754</v>
      </c>
      <c r="M54" t="s">
        <v>6269</v>
      </c>
      <c r="N54" t="s">
        <v>6488</v>
      </c>
      <c r="O54" t="s">
        <v>19341</v>
      </c>
      <c r="P54" t="s">
        <v>6269</v>
      </c>
      <c r="Q54" s="48" t="str">
        <f t="shared" si="0"/>
        <v>WTR AM-10.121.15.198-TN725B_Deesa_B2_4/5-10.121.15.196-TN725B_Deodar_B2_3/5</v>
      </c>
      <c r="R54" s="55" t="str">
        <f t="shared" si="1"/>
        <v>2026/05/14</v>
      </c>
      <c r="S54" s="7" t="str">
        <f t="shared" si="2"/>
        <v>18:22:01</v>
      </c>
      <c r="T54" s="55" t="str">
        <f t="shared" si="3"/>
        <v>14</v>
      </c>
      <c r="U54" s="7" t="str">
        <f t="shared" si="4"/>
        <v>05</v>
      </c>
      <c r="V54" s="7" t="str">
        <f t="shared" si="5"/>
        <v>2026</v>
      </c>
      <c r="W54" s="55" t="str">
        <f t="shared" si="6"/>
        <v>14-05-2026</v>
      </c>
      <c r="X54" s="55" t="str">
        <f t="shared" si="7"/>
        <v xml:space="preserve">	2026/05/14,18:22:01</v>
      </c>
      <c r="Y54" s="7"/>
      <c r="Z54" s="7"/>
      <c r="AA54" s="7"/>
      <c r="AB54" s="7"/>
      <c r="AC54" s="7"/>
      <c r="AD54" s="7"/>
      <c r="AE54" s="7"/>
    </row>
    <row r="55" spans="1:31" x14ac:dyDescent="0.25">
      <c r="A55" s="20"/>
      <c r="B55" s="20"/>
      <c r="C55" s="20"/>
      <c r="D55" s="20">
        <f>IF(F55="","",MAX($D$8:D54)+1)</f>
        <v>46</v>
      </c>
      <c r="E55" s="20">
        <v>46</v>
      </c>
      <c r="F55" t="s">
        <v>19755</v>
      </c>
      <c r="G55" t="s">
        <v>19338</v>
      </c>
      <c r="H55" t="s">
        <v>6484</v>
      </c>
      <c r="I55" t="s">
        <v>19339</v>
      </c>
      <c r="J55" t="s">
        <v>19340</v>
      </c>
      <c r="K55" t="s">
        <v>19756</v>
      </c>
      <c r="L55" t="s">
        <v>19757</v>
      </c>
      <c r="M55" t="s">
        <v>6269</v>
      </c>
      <c r="N55" t="s">
        <v>6488</v>
      </c>
      <c r="O55" t="s">
        <v>19341</v>
      </c>
      <c r="P55" t="s">
        <v>6269</v>
      </c>
      <c r="Q55" s="48" t="str">
        <f t="shared" si="0"/>
        <v>SSA AMR-10.121.25.209-Sajiyavadar_2/6-10.121.25.211-Sarambhada_1/6</v>
      </c>
      <c r="R55" s="55" t="str">
        <f t="shared" si="1"/>
        <v>2026/05/14</v>
      </c>
      <c r="S55" s="7" t="str">
        <f t="shared" si="2"/>
        <v>17:57:09</v>
      </c>
      <c r="T55" s="55" t="str">
        <f t="shared" si="3"/>
        <v>14</v>
      </c>
      <c r="U55" s="7" t="str">
        <f t="shared" si="4"/>
        <v>05</v>
      </c>
      <c r="V55" s="7" t="str">
        <f t="shared" si="5"/>
        <v>2026</v>
      </c>
      <c r="W55" s="55" t="str">
        <f t="shared" si="6"/>
        <v>14-05-2026</v>
      </c>
      <c r="X55" s="55" t="str">
        <f t="shared" si="7"/>
        <v xml:space="preserve">	2026/05/14,17:57:09</v>
      </c>
      <c r="Y55" s="7"/>
      <c r="Z55" s="7"/>
      <c r="AA55" s="7"/>
      <c r="AB55" s="7"/>
      <c r="AC55" s="7"/>
      <c r="AD55" s="7"/>
      <c r="AE55" s="7"/>
    </row>
    <row r="56" spans="1:31" x14ac:dyDescent="0.25">
      <c r="A56" s="20"/>
      <c r="B56" s="20"/>
      <c r="C56" s="20"/>
      <c r="D56" s="20">
        <f>IF(F56="","",MAX($D$8:D55)+1)</f>
        <v>47</v>
      </c>
      <c r="E56" s="20">
        <v>47</v>
      </c>
      <c r="F56" t="s">
        <v>19758</v>
      </c>
      <c r="G56" t="s">
        <v>19338</v>
      </c>
      <c r="H56" t="s">
        <v>6484</v>
      </c>
      <c r="I56" t="s">
        <v>19339</v>
      </c>
      <c r="J56" t="s">
        <v>19340</v>
      </c>
      <c r="K56" t="s">
        <v>19759</v>
      </c>
      <c r="L56" t="s">
        <v>19760</v>
      </c>
      <c r="M56" t="s">
        <v>6269</v>
      </c>
      <c r="N56" t="s">
        <v>6488</v>
      </c>
      <c r="O56" t="s">
        <v>19341</v>
      </c>
      <c r="P56" t="s">
        <v>6269</v>
      </c>
      <c r="Q56" s="48" t="str">
        <f t="shared" si="0"/>
        <v>SSA BCH-10.121.96.98-CHINA STEEL_1/5-10.121.96.67-PIPALIYA_4/2</v>
      </c>
      <c r="R56" s="55" t="str">
        <f t="shared" si="1"/>
        <v>2026/05/14</v>
      </c>
      <c r="S56" s="7" t="str">
        <f t="shared" si="2"/>
        <v>16:46:14</v>
      </c>
      <c r="T56" s="55" t="str">
        <f t="shared" si="3"/>
        <v>14</v>
      </c>
      <c r="U56" s="7" t="str">
        <f t="shared" si="4"/>
        <v>05</v>
      </c>
      <c r="V56" s="7" t="str">
        <f t="shared" si="5"/>
        <v>2026</v>
      </c>
      <c r="W56" s="55" t="str">
        <f t="shared" si="6"/>
        <v>14-05-2026</v>
      </c>
      <c r="X56" s="55" t="str">
        <f t="shared" si="7"/>
        <v xml:space="preserve">	2026/05/14,16:46:14</v>
      </c>
      <c r="Y56" s="7"/>
      <c r="Z56" s="7"/>
      <c r="AA56" s="7"/>
      <c r="AB56" s="7"/>
      <c r="AC56" s="7"/>
      <c r="AD56" s="7"/>
      <c r="AE56" s="7"/>
    </row>
    <row r="57" spans="1:31" x14ac:dyDescent="0.25">
      <c r="A57" s="20"/>
      <c r="B57" s="20"/>
      <c r="C57" s="20"/>
      <c r="D57" s="20">
        <f>IF(F57="","",MAX($D$8:D56)+1)</f>
        <v>48</v>
      </c>
      <c r="E57" s="20">
        <v>48</v>
      </c>
      <c r="F57" t="s">
        <v>19761</v>
      </c>
      <c r="G57" t="s">
        <v>19338</v>
      </c>
      <c r="H57" t="s">
        <v>6484</v>
      </c>
      <c r="I57" t="s">
        <v>19339</v>
      </c>
      <c r="J57" t="s">
        <v>19340</v>
      </c>
      <c r="K57" t="s">
        <v>19592</v>
      </c>
      <c r="L57" t="s">
        <v>19762</v>
      </c>
      <c r="M57" t="s">
        <v>6269</v>
      </c>
      <c r="N57" t="s">
        <v>6488</v>
      </c>
      <c r="O57" t="s">
        <v>19341</v>
      </c>
      <c r="P57" t="s">
        <v>6269</v>
      </c>
      <c r="Q57" s="48" t="str">
        <f t="shared" si="0"/>
        <v>SSA VDR-10.121.19.140-VASANA_6/1-10.121.19.139-ATLADRA_5/1</v>
      </c>
      <c r="R57" s="55" t="str">
        <f t="shared" si="1"/>
        <v>2026/05/14</v>
      </c>
      <c r="S57" s="7" t="str">
        <f t="shared" si="2"/>
        <v>12:22:17</v>
      </c>
      <c r="T57" s="55" t="str">
        <f t="shared" si="3"/>
        <v>14</v>
      </c>
      <c r="U57" s="7" t="str">
        <f t="shared" si="4"/>
        <v>05</v>
      </c>
      <c r="V57" s="7" t="str">
        <f t="shared" si="5"/>
        <v>2026</v>
      </c>
      <c r="W57" s="55" t="str">
        <f t="shared" si="6"/>
        <v>14-05-2026</v>
      </c>
      <c r="X57" s="55" t="str">
        <f t="shared" si="7"/>
        <v xml:space="preserve">	2026/05/14,12:22:17</v>
      </c>
      <c r="Y57" s="7"/>
      <c r="Z57" s="7"/>
      <c r="AA57" s="7"/>
      <c r="AB57" s="7"/>
      <c r="AC57" s="7"/>
      <c r="AD57" s="7"/>
      <c r="AE57" s="7"/>
    </row>
    <row r="58" spans="1:31" x14ac:dyDescent="0.25">
      <c r="A58" s="20"/>
      <c r="B58" s="20"/>
      <c r="C58" s="20"/>
      <c r="D58" s="20">
        <f>IF(F58="","",MAX($D$8:D57)+1)</f>
        <v>49</v>
      </c>
      <c r="E58" s="20">
        <v>49</v>
      </c>
      <c r="F58" t="s">
        <v>19576</v>
      </c>
      <c r="G58" t="s">
        <v>19338</v>
      </c>
      <c r="H58" t="s">
        <v>6484</v>
      </c>
      <c r="I58" t="s">
        <v>19339</v>
      </c>
      <c r="J58" t="s">
        <v>19340</v>
      </c>
      <c r="K58" t="s">
        <v>19577</v>
      </c>
      <c r="L58" t="s">
        <v>19578</v>
      </c>
      <c r="M58" t="s">
        <v>6269</v>
      </c>
      <c r="N58" t="s">
        <v>6488</v>
      </c>
      <c r="O58" t="s">
        <v>19341</v>
      </c>
      <c r="P58" t="s">
        <v>6269</v>
      </c>
      <c r="Q58" s="48" t="str">
        <f t="shared" si="0"/>
        <v>WTR AM-10.121.16.13-TN705B POR_B1_S3P1-10.121.16.14-TN705B Miagoam_B1 S4P1</v>
      </c>
      <c r="R58" s="55" t="str">
        <f t="shared" si="1"/>
        <v>2026/05/14</v>
      </c>
      <c r="S58" s="7" t="str">
        <f t="shared" si="2"/>
        <v>11:51:54</v>
      </c>
      <c r="T58" s="55" t="str">
        <f t="shared" si="3"/>
        <v>14</v>
      </c>
      <c r="U58" s="7" t="str">
        <f t="shared" si="4"/>
        <v>05</v>
      </c>
      <c r="V58" s="7" t="str">
        <f t="shared" si="5"/>
        <v>2026</v>
      </c>
      <c r="W58" s="55" t="str">
        <f t="shared" si="6"/>
        <v>14-05-2026</v>
      </c>
      <c r="X58" s="55" t="str">
        <f t="shared" si="7"/>
        <v xml:space="preserve">	2026/05/14,11:51:54</v>
      </c>
      <c r="Y58" s="7"/>
      <c r="Z58" s="7"/>
      <c r="AA58" s="7"/>
      <c r="AB58" s="7"/>
      <c r="AC58" s="7"/>
      <c r="AD58" s="7"/>
      <c r="AE58" s="7"/>
    </row>
    <row r="59" spans="1:31" x14ac:dyDescent="0.25">
      <c r="A59" s="20"/>
      <c r="B59" s="20"/>
      <c r="C59" s="20"/>
      <c r="D59" s="20">
        <f>IF(F59="","",MAX($D$8:D58)+1)</f>
        <v>50</v>
      </c>
      <c r="E59" s="20">
        <v>50</v>
      </c>
      <c r="F59" t="s">
        <v>19583</v>
      </c>
      <c r="G59" t="s">
        <v>19338</v>
      </c>
      <c r="H59" t="s">
        <v>6484</v>
      </c>
      <c r="I59" t="s">
        <v>19339</v>
      </c>
      <c r="J59" t="s">
        <v>19340</v>
      </c>
      <c r="K59" t="s">
        <v>19584</v>
      </c>
      <c r="L59" t="s">
        <v>19585</v>
      </c>
      <c r="M59" t="s">
        <v>6269</v>
      </c>
      <c r="N59" t="s">
        <v>6488</v>
      </c>
      <c r="O59" t="s">
        <v>19341</v>
      </c>
      <c r="P59" t="s">
        <v>6269</v>
      </c>
      <c r="Q59" s="48" t="str">
        <f t="shared" si="0"/>
        <v>SSA BCH-10.121.96.72-Hinglot_4/1-10.121.96.73-Civil lines_3/1</v>
      </c>
      <c r="R59" s="55" t="str">
        <f t="shared" si="1"/>
        <v>2026/05/14</v>
      </c>
      <c r="S59" s="7" t="str">
        <f t="shared" si="2"/>
        <v>08:57:55</v>
      </c>
      <c r="T59" s="55" t="str">
        <f t="shared" si="3"/>
        <v>14</v>
      </c>
      <c r="U59" s="7" t="str">
        <f t="shared" si="4"/>
        <v>05</v>
      </c>
      <c r="V59" s="7" t="str">
        <f t="shared" si="5"/>
        <v>2026</v>
      </c>
      <c r="W59" s="55" t="str">
        <f t="shared" si="6"/>
        <v>14-05-2026</v>
      </c>
      <c r="X59" s="55" t="str">
        <f t="shared" si="7"/>
        <v xml:space="preserve">	2026/05/14,08:57:55</v>
      </c>
      <c r="Y59" s="7"/>
      <c r="Z59" s="7"/>
      <c r="AA59" s="7"/>
      <c r="AB59" s="7"/>
      <c r="AC59" s="7"/>
      <c r="AD59" s="7"/>
      <c r="AE59" s="7"/>
    </row>
    <row r="60" spans="1:31" x14ac:dyDescent="0.25">
      <c r="A60" s="20"/>
      <c r="B60" s="20"/>
      <c r="C60" s="20"/>
      <c r="D60" s="20">
        <f>IF(F60="","",MAX($D$8:D59)+1)</f>
        <v>51</v>
      </c>
      <c r="E60" s="20">
        <v>51</v>
      </c>
      <c r="F60" t="s">
        <v>19586</v>
      </c>
      <c r="G60" t="s">
        <v>19338</v>
      </c>
      <c r="H60" t="s">
        <v>6484</v>
      </c>
      <c r="I60" t="s">
        <v>19339</v>
      </c>
      <c r="J60" t="s">
        <v>19340</v>
      </c>
      <c r="K60" t="s">
        <v>19587</v>
      </c>
      <c r="L60" t="s">
        <v>19588</v>
      </c>
      <c r="M60" t="s">
        <v>6269</v>
      </c>
      <c r="N60" t="s">
        <v>6488</v>
      </c>
      <c r="O60" t="s">
        <v>19341</v>
      </c>
      <c r="P60" t="s">
        <v>6269</v>
      </c>
      <c r="Q60" s="48" t="str">
        <f t="shared" si="0"/>
        <v>SSA VAL-10.121.68.73-Vansda B2_5/6-10.121.24.164-Vandervela A1_1/5</v>
      </c>
      <c r="R60" s="55" t="str">
        <f t="shared" si="1"/>
        <v>2026/05/14</v>
      </c>
      <c r="S60" s="7" t="str">
        <f t="shared" si="2"/>
        <v>01:32:42</v>
      </c>
      <c r="T60" s="55" t="str">
        <f t="shared" si="3"/>
        <v>14</v>
      </c>
      <c r="U60" s="7" t="str">
        <f t="shared" si="4"/>
        <v>05</v>
      </c>
      <c r="V60" s="7" t="str">
        <f t="shared" si="5"/>
        <v>2026</v>
      </c>
      <c r="W60" s="55" t="str">
        <f t="shared" si="6"/>
        <v>14-05-2026</v>
      </c>
      <c r="X60" s="55" t="str">
        <f t="shared" si="7"/>
        <v xml:space="preserve">	2026/05/14,01:32:42</v>
      </c>
      <c r="Y60" s="7"/>
      <c r="Z60" s="7"/>
      <c r="AA60" s="7"/>
      <c r="AB60" s="7"/>
      <c r="AC60" s="7"/>
      <c r="AD60" s="7"/>
      <c r="AE60" s="7"/>
    </row>
    <row r="61" spans="1:31" x14ac:dyDescent="0.25">
      <c r="A61" s="20"/>
      <c r="B61" s="20"/>
      <c r="C61" s="20"/>
      <c r="D61" s="20">
        <f>IF(F61="","",MAX($D$8:D60)+1)</f>
        <v>52</v>
      </c>
      <c r="E61" s="20">
        <v>52</v>
      </c>
      <c r="F61" t="s">
        <v>19589</v>
      </c>
      <c r="G61" t="s">
        <v>19338</v>
      </c>
      <c r="H61" t="s">
        <v>6484</v>
      </c>
      <c r="I61" t="s">
        <v>19339</v>
      </c>
      <c r="J61" t="s">
        <v>19340</v>
      </c>
      <c r="K61" t="s">
        <v>19590</v>
      </c>
      <c r="L61" t="s">
        <v>19591</v>
      </c>
      <c r="M61" t="s">
        <v>6269</v>
      </c>
      <c r="N61" t="s">
        <v>6488</v>
      </c>
      <c r="O61" t="s">
        <v>19341</v>
      </c>
      <c r="P61" t="s">
        <v>6269</v>
      </c>
      <c r="Q61" s="48" t="str">
        <f t="shared" si="0"/>
        <v>SSA BUJ-10.121.24.67-Gandhidham_3/3-10.121.24.116-Manali Tower_1/5</v>
      </c>
      <c r="R61" s="55" t="str">
        <f t="shared" si="1"/>
        <v>2026/05/13</v>
      </c>
      <c r="S61" s="7" t="str">
        <f t="shared" si="2"/>
        <v>19:10:12</v>
      </c>
      <c r="T61" s="55" t="str">
        <f t="shared" si="3"/>
        <v>13</v>
      </c>
      <c r="U61" s="7" t="str">
        <f t="shared" si="4"/>
        <v>05</v>
      </c>
      <c r="V61" s="7" t="str">
        <f t="shared" si="5"/>
        <v>2026</v>
      </c>
      <c r="W61" s="55" t="str">
        <f t="shared" si="6"/>
        <v>13-05-2026</v>
      </c>
      <c r="X61" s="55" t="str">
        <f t="shared" si="7"/>
        <v xml:space="preserve">	2026/05/13,19:10:12</v>
      </c>
      <c r="Y61" s="7"/>
      <c r="Z61" s="7"/>
      <c r="AA61" s="7"/>
      <c r="AB61" s="7"/>
      <c r="AC61" s="7"/>
      <c r="AD61" s="7"/>
      <c r="AE61" s="7"/>
    </row>
    <row r="62" spans="1:31" x14ac:dyDescent="0.25">
      <c r="A62" s="20"/>
      <c r="B62" s="20"/>
      <c r="C62" s="20"/>
      <c r="D62" s="20">
        <f>IF(F62="","",MAX($D$8:D61)+1)</f>
        <v>53</v>
      </c>
      <c r="E62" s="20">
        <v>53</v>
      </c>
      <c r="F62" t="s">
        <v>19593</v>
      </c>
      <c r="G62" t="s">
        <v>19338</v>
      </c>
      <c r="H62" t="s">
        <v>6484</v>
      </c>
      <c r="I62" t="s">
        <v>19339</v>
      </c>
      <c r="J62" t="s">
        <v>19340</v>
      </c>
      <c r="K62" t="s">
        <v>19442</v>
      </c>
      <c r="L62" t="s">
        <v>19594</v>
      </c>
      <c r="M62" t="s">
        <v>6693</v>
      </c>
      <c r="N62" t="s">
        <v>19595</v>
      </c>
      <c r="O62" t="s">
        <v>19341</v>
      </c>
      <c r="P62" t="s">
        <v>6269</v>
      </c>
      <c r="Q62" s="48" t="str">
        <f t="shared" si="0"/>
        <v>WTR RJ-10.121.68.206-TN725B_JAM JODHPUR_PH3\S4P1-10.121.68.197-TN725B_BHANVAD_PH3\S5P1</v>
      </c>
      <c r="R62" s="55" t="str">
        <f t="shared" si="1"/>
        <v>2026/05/13</v>
      </c>
      <c r="S62" s="7" t="str">
        <f t="shared" si="2"/>
        <v>14:16:24</v>
      </c>
      <c r="T62" s="55" t="str">
        <f t="shared" si="3"/>
        <v>13</v>
      </c>
      <c r="U62" s="7" t="str">
        <f t="shared" si="4"/>
        <v>05</v>
      </c>
      <c r="V62" s="7" t="str">
        <f t="shared" si="5"/>
        <v>2026</v>
      </c>
      <c r="W62" s="55" t="str">
        <f t="shared" si="6"/>
        <v>13-05-2026</v>
      </c>
      <c r="X62" s="55" t="str">
        <f t="shared" si="7"/>
        <v xml:space="preserve">	2026/05/13,14:16:24</v>
      </c>
      <c r="Y62" s="7"/>
      <c r="Z62" s="7"/>
      <c r="AA62" s="7"/>
      <c r="AB62" s="7"/>
      <c r="AC62" s="7"/>
      <c r="AD62" s="7"/>
      <c r="AE62" s="7"/>
    </row>
    <row r="63" spans="1:31" x14ac:dyDescent="0.25">
      <c r="A63" s="20"/>
      <c r="B63" s="20"/>
      <c r="C63" s="20"/>
      <c r="D63" s="20">
        <f>IF(F63="","",MAX($D$8:D62)+1)</f>
        <v>54</v>
      </c>
      <c r="E63" s="20">
        <v>54</v>
      </c>
      <c r="F63" t="s">
        <v>19596</v>
      </c>
      <c r="G63" t="s">
        <v>19338</v>
      </c>
      <c r="H63" t="s">
        <v>6484</v>
      </c>
      <c r="I63" t="s">
        <v>19339</v>
      </c>
      <c r="J63" t="s">
        <v>19340</v>
      </c>
      <c r="K63" t="s">
        <v>19597</v>
      </c>
      <c r="L63" t="s">
        <v>19598</v>
      </c>
      <c r="M63" t="s">
        <v>6269</v>
      </c>
      <c r="N63" t="s">
        <v>6488</v>
      </c>
      <c r="O63" t="s">
        <v>19341</v>
      </c>
      <c r="P63" t="s">
        <v>6269</v>
      </c>
      <c r="Q63" s="48" t="str">
        <f t="shared" si="0"/>
        <v>SSA AM-10.121.18.234-Shretha_1/5-10.121.18.231-Uvarsad_A1_2/5</v>
      </c>
      <c r="R63" s="55" t="str">
        <f t="shared" si="1"/>
        <v>2026/05/13</v>
      </c>
      <c r="S63" s="7" t="str">
        <f t="shared" si="2"/>
        <v>11:56:16</v>
      </c>
      <c r="T63" s="55" t="str">
        <f t="shared" si="3"/>
        <v>13</v>
      </c>
      <c r="U63" s="7" t="str">
        <f t="shared" si="4"/>
        <v>05</v>
      </c>
      <c r="V63" s="7" t="str">
        <f t="shared" si="5"/>
        <v>2026</v>
      </c>
      <c r="W63" s="55" t="str">
        <f t="shared" si="6"/>
        <v>13-05-2026</v>
      </c>
      <c r="X63" s="55" t="str">
        <f t="shared" si="7"/>
        <v xml:space="preserve">	2026/05/13,11:56:16</v>
      </c>
      <c r="Y63" s="7"/>
      <c r="Z63" s="7"/>
      <c r="AA63" s="7"/>
      <c r="AB63" s="7"/>
      <c r="AC63" s="7"/>
      <c r="AD63" s="7"/>
      <c r="AE63" s="7"/>
    </row>
    <row r="64" spans="1:31" x14ac:dyDescent="0.25">
      <c r="A64" s="20"/>
      <c r="B64" s="20"/>
      <c r="C64" s="20"/>
      <c r="D64" s="20">
        <f>IF(F64="","",MAX($D$8:D63)+1)</f>
        <v>55</v>
      </c>
      <c r="E64" s="20">
        <v>55</v>
      </c>
      <c r="F64" t="s">
        <v>19599</v>
      </c>
      <c r="G64" t="s">
        <v>19338</v>
      </c>
      <c r="H64" t="s">
        <v>6484</v>
      </c>
      <c r="I64" t="s">
        <v>19339</v>
      </c>
      <c r="J64" t="s">
        <v>19340</v>
      </c>
      <c r="K64" t="s">
        <v>19600</v>
      </c>
      <c r="L64" t="s">
        <v>19601</v>
      </c>
      <c r="M64" t="s">
        <v>6269</v>
      </c>
      <c r="N64" t="s">
        <v>6488</v>
      </c>
      <c r="O64" t="s">
        <v>19341</v>
      </c>
      <c r="P64" t="s">
        <v>6269</v>
      </c>
      <c r="Q64" s="48" t="str">
        <f t="shared" si="0"/>
        <v>SSA BCH-10.121.24.193-Bharuch TE(GNE) B2_4/1-10.121.24.195-Jadeshwar B1_3/1</v>
      </c>
      <c r="R64" s="55" t="str">
        <f t="shared" si="1"/>
        <v>2026/05/13</v>
      </c>
      <c r="S64" s="7" t="str">
        <f t="shared" si="2"/>
        <v>11:03:32</v>
      </c>
      <c r="T64" s="55" t="str">
        <f t="shared" si="3"/>
        <v>13</v>
      </c>
      <c r="U64" s="7" t="str">
        <f t="shared" si="4"/>
        <v>05</v>
      </c>
      <c r="V64" s="7" t="str">
        <f t="shared" si="5"/>
        <v>2026</v>
      </c>
      <c r="W64" s="55" t="str">
        <f t="shared" si="6"/>
        <v>13-05-2026</v>
      </c>
      <c r="X64" s="55" t="str">
        <f t="shared" si="7"/>
        <v xml:space="preserve">	2026/05/13,11:03:32</v>
      </c>
      <c r="Y64" s="7"/>
      <c r="Z64" s="7"/>
      <c r="AA64" s="7"/>
      <c r="AB64" s="7"/>
      <c r="AC64" s="7"/>
      <c r="AD64" s="7"/>
      <c r="AE64" s="7"/>
    </row>
    <row r="65" spans="1:31" x14ac:dyDescent="0.25">
      <c r="A65" s="20"/>
      <c r="B65" s="20"/>
      <c r="C65" s="20"/>
      <c r="D65" s="20">
        <f>IF(F65="","",MAX($D$8:D64)+1)</f>
        <v>56</v>
      </c>
      <c r="E65" s="20">
        <v>56</v>
      </c>
      <c r="F65" t="s">
        <v>19602</v>
      </c>
      <c r="G65" t="s">
        <v>19338</v>
      </c>
      <c r="H65" t="s">
        <v>6484</v>
      </c>
      <c r="I65" t="s">
        <v>19339</v>
      </c>
      <c r="J65" t="s">
        <v>19340</v>
      </c>
      <c r="K65" t="s">
        <v>19603</v>
      </c>
      <c r="L65" t="s">
        <v>19604</v>
      </c>
      <c r="M65" t="s">
        <v>6269</v>
      </c>
      <c r="N65" t="s">
        <v>6488</v>
      </c>
      <c r="O65" t="s">
        <v>19341</v>
      </c>
      <c r="P65" t="s">
        <v>6269</v>
      </c>
      <c r="Q65" s="48" t="str">
        <f t="shared" si="0"/>
        <v>SSA SR-10.121.16.3-PipodaraB2_5/1-10.121.68.10-KosambaB1_3/1</v>
      </c>
      <c r="R65" s="55" t="str">
        <f t="shared" si="1"/>
        <v>2026/05/13</v>
      </c>
      <c r="S65" s="7" t="str">
        <f t="shared" si="2"/>
        <v>10:55:09</v>
      </c>
      <c r="T65" s="55" t="str">
        <f t="shared" si="3"/>
        <v>13</v>
      </c>
      <c r="U65" s="7" t="str">
        <f t="shared" si="4"/>
        <v>05</v>
      </c>
      <c r="V65" s="7" t="str">
        <f t="shared" si="5"/>
        <v>2026</v>
      </c>
      <c r="W65" s="55" t="str">
        <f t="shared" si="6"/>
        <v>13-05-2026</v>
      </c>
      <c r="X65" s="55" t="str">
        <f t="shared" si="7"/>
        <v xml:space="preserve">	2026/05/13,10:55:09</v>
      </c>
      <c r="Y65" s="7"/>
      <c r="Z65" s="7"/>
      <c r="AA65" s="7"/>
      <c r="AB65" s="7"/>
      <c r="AC65" s="7"/>
      <c r="AD65" s="7"/>
      <c r="AE65" s="7"/>
    </row>
    <row r="66" spans="1:31" x14ac:dyDescent="0.25">
      <c r="A66" s="20"/>
      <c r="B66" s="20"/>
      <c r="C66" s="20"/>
      <c r="D66" s="20">
        <f>IF(F66="","",MAX($D$8:D65)+1)</f>
        <v>57</v>
      </c>
      <c r="E66" s="20">
        <v>57</v>
      </c>
      <c r="F66" t="s">
        <v>19606</v>
      </c>
      <c r="G66" t="s">
        <v>19338</v>
      </c>
      <c r="H66" t="s">
        <v>6484</v>
      </c>
      <c r="I66" t="s">
        <v>19339</v>
      </c>
      <c r="J66" t="s">
        <v>19340</v>
      </c>
      <c r="K66" t="s">
        <v>19607</v>
      </c>
      <c r="L66" t="s">
        <v>19608</v>
      </c>
      <c r="M66" t="s">
        <v>6269</v>
      </c>
      <c r="N66" t="s">
        <v>6488</v>
      </c>
      <c r="O66" t="s">
        <v>19341</v>
      </c>
      <c r="P66" t="s">
        <v>6269</v>
      </c>
      <c r="Q66" s="48" t="str">
        <f t="shared" si="0"/>
        <v>SSA BUJ-10.121.17.78-Palasava_1/5-10.121.17.76-Aadesar_6/3</v>
      </c>
      <c r="R66" s="55" t="str">
        <f t="shared" si="1"/>
        <v>2026/05/13</v>
      </c>
      <c r="S66" s="7" t="str">
        <f t="shared" si="2"/>
        <v>07:36:32</v>
      </c>
      <c r="T66" s="55" t="str">
        <f t="shared" si="3"/>
        <v>13</v>
      </c>
      <c r="U66" s="7" t="str">
        <f t="shared" si="4"/>
        <v>05</v>
      </c>
      <c r="V66" s="7" t="str">
        <f t="shared" si="5"/>
        <v>2026</v>
      </c>
      <c r="W66" s="55" t="str">
        <f t="shared" si="6"/>
        <v>13-05-2026</v>
      </c>
      <c r="X66" s="55" t="str">
        <f t="shared" si="7"/>
        <v xml:space="preserve">	2026/05/13,07:36:32</v>
      </c>
      <c r="Y66" s="7"/>
      <c r="Z66" s="7"/>
      <c r="AA66" s="7"/>
      <c r="AB66" s="7"/>
      <c r="AC66" s="7"/>
      <c r="AD66" s="7"/>
      <c r="AE66" s="7"/>
    </row>
    <row r="67" spans="1:31" x14ac:dyDescent="0.25">
      <c r="A67" s="20"/>
      <c r="B67" s="20"/>
      <c r="C67" s="20"/>
      <c r="D67" s="20">
        <f>IF(F67="","",MAX($D$8:D66)+1)</f>
        <v>58</v>
      </c>
      <c r="E67" s="20">
        <v>58</v>
      </c>
      <c r="F67" t="s">
        <v>19609</v>
      </c>
      <c r="G67" t="s">
        <v>19338</v>
      </c>
      <c r="H67" t="s">
        <v>6484</v>
      </c>
      <c r="I67" t="s">
        <v>19339</v>
      </c>
      <c r="J67" t="s">
        <v>19340</v>
      </c>
      <c r="K67" t="s">
        <v>19610</v>
      </c>
      <c r="L67" t="s">
        <v>19611</v>
      </c>
      <c r="M67" t="s">
        <v>6269</v>
      </c>
      <c r="N67" t="s">
        <v>6488</v>
      </c>
      <c r="O67" t="s">
        <v>19341</v>
      </c>
      <c r="P67" t="s">
        <v>6269</v>
      </c>
      <c r="Q67" s="48" t="str">
        <f t="shared" si="0"/>
        <v>SSA BCH-10.121.96.99-Gnfc Suva Vill A1_1/5-10.121.98.68-Dharmaj B1_2/5</v>
      </c>
      <c r="R67" s="55" t="str">
        <f t="shared" si="1"/>
        <v>2026/05/13</v>
      </c>
      <c r="S67" s="7" t="str">
        <f t="shared" si="2"/>
        <v>01:04:09</v>
      </c>
      <c r="T67" s="55" t="str">
        <f t="shared" si="3"/>
        <v>13</v>
      </c>
      <c r="U67" s="7" t="str">
        <f t="shared" si="4"/>
        <v>05</v>
      </c>
      <c r="V67" s="7" t="str">
        <f t="shared" si="5"/>
        <v>2026</v>
      </c>
      <c r="W67" s="55" t="str">
        <f t="shared" si="6"/>
        <v>13-05-2026</v>
      </c>
      <c r="X67" s="55" t="str">
        <f t="shared" si="7"/>
        <v xml:space="preserve">	2026/05/13,01:04:09</v>
      </c>
      <c r="Y67" s="7"/>
      <c r="Z67" s="7"/>
      <c r="AA67" s="7"/>
      <c r="AB67" s="7"/>
      <c r="AC67" s="7"/>
      <c r="AD67" s="7"/>
      <c r="AE67" s="7"/>
    </row>
    <row r="68" spans="1:31" x14ac:dyDescent="0.25">
      <c r="A68" s="20"/>
      <c r="B68" s="20"/>
      <c r="C68" s="20"/>
      <c r="D68" s="20">
        <f>IF(F68="","",MAX($D$8:D67)+1)</f>
        <v>59</v>
      </c>
      <c r="E68" s="20">
        <v>59</v>
      </c>
      <c r="F68" t="s">
        <v>19613</v>
      </c>
      <c r="G68" t="s">
        <v>19338</v>
      </c>
      <c r="H68" t="s">
        <v>6484</v>
      </c>
      <c r="I68" t="s">
        <v>19339</v>
      </c>
      <c r="J68" t="s">
        <v>19340</v>
      </c>
      <c r="K68" t="s">
        <v>19345</v>
      </c>
      <c r="L68" t="s">
        <v>19614</v>
      </c>
      <c r="M68" t="s">
        <v>6269</v>
      </c>
      <c r="N68" t="s">
        <v>6488</v>
      </c>
      <c r="O68" t="s">
        <v>19341</v>
      </c>
      <c r="P68" t="s">
        <v>6269</v>
      </c>
      <c r="Q68" s="48" t="str">
        <f t="shared" si="0"/>
        <v>SSA BCH-10.121.16.10-Jambusar_S5P8-10.121.96.114-SCHOTT GLASS JBSR_2/3</v>
      </c>
      <c r="R68" s="55" t="str">
        <f t="shared" si="1"/>
        <v>2026/05/12</v>
      </c>
      <c r="S68" s="7" t="str">
        <f t="shared" si="2"/>
        <v>18:16:15</v>
      </c>
      <c r="T68" s="55" t="str">
        <f t="shared" si="3"/>
        <v>12</v>
      </c>
      <c r="U68" s="7" t="str">
        <f t="shared" si="4"/>
        <v>05</v>
      </c>
      <c r="V68" s="7" t="str">
        <f t="shared" si="5"/>
        <v>2026</v>
      </c>
      <c r="W68" s="55" t="str">
        <f t="shared" si="6"/>
        <v>12-05-2026</v>
      </c>
      <c r="X68" s="55" t="str">
        <f t="shared" si="7"/>
        <v xml:space="preserve">	2026/05/12,18:16:15</v>
      </c>
      <c r="Y68" s="7"/>
      <c r="Z68" s="7"/>
      <c r="AA68" s="7"/>
      <c r="AB68" s="7"/>
      <c r="AC68" s="7"/>
      <c r="AD68" s="7"/>
      <c r="AE68" s="7"/>
    </row>
    <row r="69" spans="1:31" x14ac:dyDescent="0.25">
      <c r="A69" s="20"/>
      <c r="B69" s="20"/>
      <c r="C69" s="20"/>
      <c r="D69" s="20">
        <f>IF(F69="","",MAX($D$8:D68)+1)</f>
        <v>60</v>
      </c>
      <c r="E69" s="20">
        <v>60</v>
      </c>
      <c r="F69" t="s">
        <v>19427</v>
      </c>
      <c r="G69" t="s">
        <v>19338</v>
      </c>
      <c r="H69" t="s">
        <v>6484</v>
      </c>
      <c r="I69" t="s">
        <v>19339</v>
      </c>
      <c r="J69" t="s">
        <v>19340</v>
      </c>
      <c r="K69" t="s">
        <v>19428</v>
      </c>
      <c r="L69" t="s">
        <v>19429</v>
      </c>
      <c r="M69" t="s">
        <v>6269</v>
      </c>
      <c r="N69" t="s">
        <v>6488</v>
      </c>
      <c r="O69" t="s">
        <v>19341</v>
      </c>
      <c r="P69" t="s">
        <v>6269</v>
      </c>
      <c r="Q69" s="48" t="str">
        <f t="shared" si="0"/>
        <v>SSA VAL-10.121.68.73-Vansda B2_6/1-10.121.68.84-WAGHAI B2_6/1</v>
      </c>
      <c r="R69" s="55" t="str">
        <f t="shared" si="1"/>
        <v>2026/05/12</v>
      </c>
      <c r="S69" s="7" t="str">
        <f t="shared" si="2"/>
        <v>11:31:11</v>
      </c>
      <c r="T69" s="55" t="str">
        <f t="shared" si="3"/>
        <v>12</v>
      </c>
      <c r="U69" s="7" t="str">
        <f t="shared" si="4"/>
        <v>05</v>
      </c>
      <c r="V69" s="7" t="str">
        <f t="shared" si="5"/>
        <v>2026</v>
      </c>
      <c r="W69" s="55" t="str">
        <f t="shared" si="6"/>
        <v>12-05-2026</v>
      </c>
      <c r="X69" s="55" t="str">
        <f t="shared" si="7"/>
        <v xml:space="preserve">	2026/05/12,11:31:11</v>
      </c>
      <c r="Y69" s="7"/>
      <c r="Z69" s="7"/>
      <c r="AA69" s="7"/>
      <c r="AB69" s="7"/>
      <c r="AC69" s="7"/>
      <c r="AD69" s="7"/>
      <c r="AE69" s="7"/>
    </row>
    <row r="70" spans="1:31" x14ac:dyDescent="0.25">
      <c r="A70" s="20"/>
      <c r="B70" s="20"/>
      <c r="C70" s="20"/>
      <c r="D70" s="20">
        <f>IF(F70="","",MAX($D$8:D69)+1)</f>
        <v>61</v>
      </c>
      <c r="E70" s="20">
        <v>61</v>
      </c>
      <c r="F70" t="s">
        <v>19430</v>
      </c>
      <c r="G70" t="s">
        <v>19338</v>
      </c>
      <c r="H70" t="s">
        <v>6484</v>
      </c>
      <c r="I70" t="s">
        <v>19339</v>
      </c>
      <c r="J70" t="s">
        <v>19340</v>
      </c>
      <c r="K70" t="s">
        <v>19616</v>
      </c>
      <c r="L70" t="s">
        <v>19431</v>
      </c>
      <c r="M70" t="s">
        <v>6269</v>
      </c>
      <c r="N70" t="s">
        <v>6488</v>
      </c>
      <c r="O70" t="s">
        <v>19341</v>
      </c>
      <c r="P70" t="s">
        <v>6269</v>
      </c>
      <c r="Q70" s="48" t="str">
        <f t="shared" si="0"/>
        <v>SSA VAL-10.121.68.86-SAMGAHAN-10.121.68.83-AHWA</v>
      </c>
      <c r="R70" s="55" t="str">
        <f t="shared" si="1"/>
        <v>2026/05/12</v>
      </c>
      <c r="S70" s="7" t="str">
        <f t="shared" si="2"/>
        <v>11:28:49</v>
      </c>
      <c r="T70" s="55" t="str">
        <f t="shared" si="3"/>
        <v>12</v>
      </c>
      <c r="U70" s="7" t="str">
        <f t="shared" si="4"/>
        <v>05</v>
      </c>
      <c r="V70" s="7" t="str">
        <f t="shared" si="5"/>
        <v>2026</v>
      </c>
      <c r="W70" s="55" t="str">
        <f t="shared" si="6"/>
        <v>12-05-2026</v>
      </c>
      <c r="X70" s="55" t="str">
        <f t="shared" si="7"/>
        <v xml:space="preserve">	2026/05/12,11:28:49</v>
      </c>
      <c r="Y70" s="7"/>
      <c r="Z70" s="7"/>
      <c r="AA70" s="7"/>
      <c r="AB70" s="7"/>
      <c r="AC70" s="7"/>
      <c r="AD70" s="7"/>
      <c r="AE70" s="7"/>
    </row>
    <row r="71" spans="1:31" x14ac:dyDescent="0.25">
      <c r="A71" s="20"/>
      <c r="B71" s="20"/>
      <c r="C71" s="20"/>
      <c r="D71" s="20">
        <f>IF(F71="","",MAX($D$8:D70)+1)</f>
        <v>62</v>
      </c>
      <c r="E71" s="20">
        <v>62</v>
      </c>
      <c r="F71" t="s">
        <v>19433</v>
      </c>
      <c r="G71" t="s">
        <v>19338</v>
      </c>
      <c r="H71" t="s">
        <v>6484</v>
      </c>
      <c r="I71" t="s">
        <v>19339</v>
      </c>
      <c r="J71" t="s">
        <v>19340</v>
      </c>
      <c r="K71" t="s">
        <v>19434</v>
      </c>
      <c r="L71" t="s">
        <v>19435</v>
      </c>
      <c r="M71" t="s">
        <v>6269</v>
      </c>
      <c r="N71" t="s">
        <v>6488</v>
      </c>
      <c r="O71" t="s">
        <v>19341</v>
      </c>
      <c r="P71" t="s">
        <v>6269</v>
      </c>
      <c r="Q71" s="48" t="str">
        <f t="shared" si="0"/>
        <v>SSA BUJ-10.121.24.71-Gandhidham II_4/1-10.121.24.73-Bharat Nagar_3/1</v>
      </c>
      <c r="R71" s="55" t="str">
        <f t="shared" si="1"/>
        <v>2026/05/12</v>
      </c>
      <c r="S71" s="7" t="str">
        <f t="shared" si="2"/>
        <v>10:04:40</v>
      </c>
      <c r="T71" s="55" t="str">
        <f t="shared" si="3"/>
        <v>12</v>
      </c>
      <c r="U71" s="7" t="str">
        <f t="shared" si="4"/>
        <v>05</v>
      </c>
      <c r="V71" s="7" t="str">
        <f t="shared" si="5"/>
        <v>2026</v>
      </c>
      <c r="W71" s="55" t="str">
        <f t="shared" si="6"/>
        <v>12-05-2026</v>
      </c>
      <c r="X71" s="55" t="str">
        <f t="shared" si="7"/>
        <v xml:space="preserve">	2026/05/12,10:04:40</v>
      </c>
      <c r="Y71" s="7"/>
      <c r="Z71" s="7"/>
      <c r="AA71" s="7"/>
      <c r="AB71" s="7"/>
      <c r="AC71" s="7"/>
      <c r="AD71" s="7"/>
      <c r="AE71" s="7"/>
    </row>
    <row r="72" spans="1:31" x14ac:dyDescent="0.25">
      <c r="A72" s="20"/>
      <c r="B72" s="20"/>
      <c r="C72" s="20"/>
      <c r="D72" s="20">
        <f>IF(F72="","",MAX($D$8:D71)+1)</f>
        <v>63</v>
      </c>
      <c r="E72" s="20">
        <v>63</v>
      </c>
      <c r="F72" t="s">
        <v>19436</v>
      </c>
      <c r="G72" t="s">
        <v>19338</v>
      </c>
      <c r="H72" t="s">
        <v>6484</v>
      </c>
      <c r="I72" t="s">
        <v>19339</v>
      </c>
      <c r="J72" t="s">
        <v>19340</v>
      </c>
      <c r="K72" t="s">
        <v>19437</v>
      </c>
      <c r="L72" t="s">
        <v>19438</v>
      </c>
      <c r="M72" t="s">
        <v>6269</v>
      </c>
      <c r="N72" t="s">
        <v>6488</v>
      </c>
      <c r="O72" t="s">
        <v>19341</v>
      </c>
      <c r="P72" t="s">
        <v>6269</v>
      </c>
      <c r="Q72" s="48" t="str">
        <f t="shared" si="0"/>
        <v>SSA MEH-10.121.15.142-TN725B_Patan_B2\S3P2-10.121.25.103-TN705B_Ranuj_B1\S3P3</v>
      </c>
      <c r="R72" s="55" t="str">
        <f t="shared" si="1"/>
        <v>2026/05/12</v>
      </c>
      <c r="S72" s="7" t="str">
        <f t="shared" si="2"/>
        <v>08:33:14</v>
      </c>
      <c r="T72" s="55" t="str">
        <f t="shared" si="3"/>
        <v>12</v>
      </c>
      <c r="U72" s="7" t="str">
        <f t="shared" si="4"/>
        <v>05</v>
      </c>
      <c r="V72" s="7" t="str">
        <f t="shared" si="5"/>
        <v>2026</v>
      </c>
      <c r="W72" s="55" t="str">
        <f t="shared" si="6"/>
        <v>12-05-2026</v>
      </c>
      <c r="X72" s="55" t="str">
        <f t="shared" si="7"/>
        <v xml:space="preserve">	2026/05/12,08:33:14</v>
      </c>
      <c r="Y72" s="7"/>
      <c r="Z72" s="7"/>
      <c r="AA72" s="7"/>
      <c r="AB72" s="7"/>
      <c r="AC72" s="7"/>
      <c r="AD72" s="7"/>
      <c r="AE72" s="7"/>
    </row>
    <row r="73" spans="1:31" x14ac:dyDescent="0.25">
      <c r="A73" s="20"/>
      <c r="B73" s="20"/>
      <c r="C73" s="20"/>
      <c r="D73" s="20">
        <f>IF(F73="","",MAX($D$8:D72)+1)</f>
        <v>64</v>
      </c>
      <c r="E73" s="20">
        <v>64</v>
      </c>
      <c r="F73" t="s">
        <v>19439</v>
      </c>
      <c r="G73" t="s">
        <v>19338</v>
      </c>
      <c r="H73" t="s">
        <v>6484</v>
      </c>
      <c r="I73" t="s">
        <v>19339</v>
      </c>
      <c r="J73" t="s">
        <v>19340</v>
      </c>
      <c r="K73" t="s">
        <v>19440</v>
      </c>
      <c r="L73" t="s">
        <v>19441</v>
      </c>
      <c r="M73" t="s">
        <v>6269</v>
      </c>
      <c r="N73" t="s">
        <v>6488</v>
      </c>
      <c r="O73" t="s">
        <v>19341</v>
      </c>
      <c r="P73" t="s">
        <v>6269</v>
      </c>
      <c r="Q73" s="48" t="str">
        <f t="shared" si="0"/>
        <v>SSA GDH-10.121.19.14-Simaliya A1_1/5-10.121.26.90-Ghoghmba B1_3/2</v>
      </c>
      <c r="R73" s="55" t="str">
        <f t="shared" si="1"/>
        <v>2026/05/11</v>
      </c>
      <c r="S73" s="7" t="str">
        <f t="shared" si="2"/>
        <v>17:35:43</v>
      </c>
      <c r="T73" s="55" t="str">
        <f t="shared" si="3"/>
        <v>11</v>
      </c>
      <c r="U73" s="7" t="str">
        <f t="shared" si="4"/>
        <v>05</v>
      </c>
      <c r="V73" s="7" t="str">
        <f t="shared" si="5"/>
        <v>2026</v>
      </c>
      <c r="W73" s="55" t="str">
        <f t="shared" si="6"/>
        <v>11-05-2026</v>
      </c>
      <c r="X73" s="55" t="str">
        <f t="shared" si="7"/>
        <v xml:space="preserve">	2026/05/11,17:35:43</v>
      </c>
      <c r="Y73" s="7"/>
      <c r="Z73" s="7"/>
      <c r="AA73" s="7"/>
      <c r="AB73" s="7"/>
      <c r="AC73" s="7"/>
      <c r="AD73" s="7"/>
      <c r="AE73" s="7"/>
    </row>
    <row r="74" spans="1:31" x14ac:dyDescent="0.25">
      <c r="A74" s="20"/>
      <c r="B74" s="20"/>
      <c r="C74" s="20"/>
      <c r="D74" s="20">
        <f>IF(F74="","",MAX($D$8:D73)+1)</f>
        <v>65</v>
      </c>
      <c r="E74" s="20">
        <v>65</v>
      </c>
      <c r="F74" t="s">
        <v>19443</v>
      </c>
      <c r="G74" t="s">
        <v>19338</v>
      </c>
      <c r="H74" t="s">
        <v>6484</v>
      </c>
      <c r="I74" t="s">
        <v>19339</v>
      </c>
      <c r="J74" t="s">
        <v>19340</v>
      </c>
      <c r="K74" t="s">
        <v>19344</v>
      </c>
      <c r="L74" t="s">
        <v>19444</v>
      </c>
      <c r="M74" t="s">
        <v>6269</v>
      </c>
      <c r="N74" t="s">
        <v>6488</v>
      </c>
      <c r="O74" t="s">
        <v>19341</v>
      </c>
      <c r="P74" t="s">
        <v>6269</v>
      </c>
      <c r="Q74" s="48" t="str">
        <f t="shared" si="0"/>
        <v>SSA VDR-10.121.16.41-SAMIYALA A1_2/5-10.121.16.27-CITY B2_5/6</v>
      </c>
      <c r="R74" s="55" t="str">
        <f t="shared" si="1"/>
        <v>2026/05/11</v>
      </c>
      <c r="S74" s="7" t="str">
        <f t="shared" si="2"/>
        <v>12:32:06</v>
      </c>
      <c r="T74" s="55" t="str">
        <f t="shared" si="3"/>
        <v>11</v>
      </c>
      <c r="U74" s="7" t="str">
        <f t="shared" si="4"/>
        <v>05</v>
      </c>
      <c r="V74" s="7" t="str">
        <f t="shared" si="5"/>
        <v>2026</v>
      </c>
      <c r="W74" s="55" t="str">
        <f t="shared" si="6"/>
        <v>11-05-2026</v>
      </c>
      <c r="X74" s="55" t="str">
        <f t="shared" si="7"/>
        <v xml:space="preserve">	2026/05/11,12:32:06</v>
      </c>
      <c r="Y74" s="7"/>
      <c r="Z74" s="7"/>
      <c r="AA74" s="7"/>
      <c r="AB74" s="7"/>
      <c r="AC74" s="7"/>
      <c r="AD74" s="7"/>
      <c r="AE74" s="7"/>
    </row>
    <row r="75" spans="1:31" x14ac:dyDescent="0.25">
      <c r="A75" s="20"/>
      <c r="B75" s="20"/>
      <c r="C75" s="20"/>
      <c r="D75" s="20">
        <f>IF(F75="","",MAX($D$8:D74)+1)</f>
        <v>66</v>
      </c>
      <c r="E75" s="20">
        <v>66</v>
      </c>
      <c r="F75" t="s">
        <v>19445</v>
      </c>
      <c r="G75" t="s">
        <v>19338</v>
      </c>
      <c r="H75" t="s">
        <v>6484</v>
      </c>
      <c r="I75" t="s">
        <v>19339</v>
      </c>
      <c r="J75" t="s">
        <v>19340</v>
      </c>
      <c r="K75" t="s">
        <v>19342</v>
      </c>
      <c r="L75" t="s">
        <v>19343</v>
      </c>
      <c r="M75" t="s">
        <v>6269</v>
      </c>
      <c r="N75" t="s">
        <v>6488</v>
      </c>
      <c r="O75" t="s">
        <v>19341</v>
      </c>
      <c r="P75" t="s">
        <v>6269</v>
      </c>
      <c r="Q75" s="48" t="str">
        <f t="shared" ref="Q75:Q116" si="8">TRIM(CLEAN(MID(K75,SEARCH("=",K75)+1,LEN(K75)-SEARCH("=",K75))))</f>
        <v>SSA VAL-10.121.68.83-AHWA B2_3/4-10.121.68.86-SAMGAHAN B2_4/4</v>
      </c>
      <c r="R75" s="55" t="str">
        <f t="shared" ref="R75:R138" si="9">TRIM(CLEAN(LEFT(L75,SEARCH(",",L75)-1)))</f>
        <v>2026/05/11</v>
      </c>
      <c r="S75" s="7" t="str">
        <f t="shared" ref="S75:S138" si="10">TRIM(CLEAN(RIGHT(L75,LEN(L75)-SEARCH(",",L75))))</f>
        <v>08:58:28</v>
      </c>
      <c r="T75" s="55" t="str">
        <f t="shared" ref="T75:T138" si="11">RIGHT(R75,2)</f>
        <v>11</v>
      </c>
      <c r="U75" s="7" t="str">
        <f t="shared" ref="U75:U138" si="12">MID(R75,6,2)</f>
        <v>05</v>
      </c>
      <c r="V75" s="7" t="str">
        <f t="shared" ref="V75:V138" si="13">LEFT(R75,4)</f>
        <v>2026</v>
      </c>
      <c r="W75" s="55" t="str">
        <f t="shared" ref="W75:W138" si="14">CONCATENATE(T75,"-",U75,"-",V75)</f>
        <v>11-05-2026</v>
      </c>
      <c r="X75" s="55" t="str">
        <f t="shared" ref="X75:X138" si="15">L75</f>
        <v xml:space="preserve">	2026/05/11,08:58:28</v>
      </c>
      <c r="Y75" s="7"/>
      <c r="Z75" s="7"/>
      <c r="AA75" s="7"/>
      <c r="AB75" s="7"/>
      <c r="AC75" s="7"/>
      <c r="AD75" s="7"/>
      <c r="AE75" s="7"/>
    </row>
    <row r="76" spans="1:31" x14ac:dyDescent="0.25">
      <c r="A76" s="20"/>
      <c r="B76" s="20"/>
      <c r="C76" s="20"/>
      <c r="D76" s="20">
        <f>IF(F76="","",MAX($D$8:D75)+1)</f>
        <v>67</v>
      </c>
      <c r="E76" s="20">
        <v>67</v>
      </c>
      <c r="F76" t="s">
        <v>19446</v>
      </c>
      <c r="G76" t="s">
        <v>19338</v>
      </c>
      <c r="H76" t="s">
        <v>6484</v>
      </c>
      <c r="I76" t="s">
        <v>19339</v>
      </c>
      <c r="J76" t="s">
        <v>19340</v>
      </c>
      <c r="K76" t="s">
        <v>19349</v>
      </c>
      <c r="L76" t="s">
        <v>19447</v>
      </c>
      <c r="M76" t="s">
        <v>6269</v>
      </c>
      <c r="N76" t="s">
        <v>6488</v>
      </c>
      <c r="O76" t="s">
        <v>19341</v>
      </c>
      <c r="P76" t="s">
        <v>6269</v>
      </c>
      <c r="Q76" s="48" t="str">
        <f t="shared" si="8"/>
        <v>SSA AMR-10.121.96.20-SARAMBHADA_2/6-10.121.96.21-GOPALGRAM_1/6</v>
      </c>
      <c r="R76" s="55" t="str">
        <f t="shared" si="9"/>
        <v>2026/05/11</v>
      </c>
      <c r="S76" s="7" t="str">
        <f t="shared" si="10"/>
        <v>01:00:22</v>
      </c>
      <c r="T76" s="55" t="str">
        <f t="shared" si="11"/>
        <v>11</v>
      </c>
      <c r="U76" s="7" t="str">
        <f t="shared" si="12"/>
        <v>05</v>
      </c>
      <c r="V76" s="7" t="str">
        <f t="shared" si="13"/>
        <v>2026</v>
      </c>
      <c r="W76" s="55" t="str">
        <f t="shared" si="14"/>
        <v>11-05-2026</v>
      </c>
      <c r="X76" s="55" t="str">
        <f t="shared" si="15"/>
        <v xml:space="preserve">	2026/05/11,01:00:22</v>
      </c>
      <c r="Y76" s="7"/>
      <c r="Z76" s="7"/>
      <c r="AA76" s="7"/>
      <c r="AB76" s="7"/>
      <c r="AC76" s="7"/>
      <c r="AD76" s="7"/>
      <c r="AE76" s="7"/>
    </row>
    <row r="77" spans="1:31" x14ac:dyDescent="0.25">
      <c r="A77" s="20"/>
      <c r="B77" s="20"/>
      <c r="C77" s="20"/>
      <c r="D77" s="20">
        <f>IF(F77="","",MAX($D$8:D76)+1)</f>
        <v>68</v>
      </c>
      <c r="E77" s="20">
        <v>68</v>
      </c>
      <c r="F77" t="s">
        <v>19448</v>
      </c>
      <c r="G77" t="s">
        <v>19338</v>
      </c>
      <c r="H77" t="s">
        <v>6484</v>
      </c>
      <c r="I77" t="s">
        <v>19339</v>
      </c>
      <c r="J77" t="s">
        <v>19340</v>
      </c>
      <c r="K77" t="s">
        <v>19346</v>
      </c>
      <c r="L77" t="s">
        <v>19347</v>
      </c>
      <c r="M77" t="s">
        <v>6269</v>
      </c>
      <c r="N77" t="s">
        <v>6488</v>
      </c>
      <c r="O77" t="s">
        <v>19341</v>
      </c>
      <c r="P77" t="s">
        <v>6269</v>
      </c>
      <c r="Q77" s="48" t="str">
        <f t="shared" si="8"/>
        <v>SSA VAL-10.121.16.104-POLYCAB KADAIYA A1_1/6-10.121.16.101-HUBER GROUP JANI A1_1/5</v>
      </c>
      <c r="R77" s="55" t="str">
        <f t="shared" si="9"/>
        <v>2026/05/10</v>
      </c>
      <c r="S77" s="7" t="str">
        <f t="shared" si="10"/>
        <v>11:11:12</v>
      </c>
      <c r="T77" s="55" t="str">
        <f t="shared" si="11"/>
        <v>10</v>
      </c>
      <c r="U77" s="7" t="str">
        <f t="shared" si="12"/>
        <v>05</v>
      </c>
      <c r="V77" s="7" t="str">
        <f t="shared" si="13"/>
        <v>2026</v>
      </c>
      <c r="W77" s="55" t="str">
        <f t="shared" si="14"/>
        <v>10-05-2026</v>
      </c>
      <c r="X77" s="55" t="str">
        <f t="shared" si="15"/>
        <v xml:space="preserve">	2026/05/10,11:11:12</v>
      </c>
      <c r="Y77" s="7"/>
      <c r="Z77" s="7"/>
      <c r="AA77" s="7"/>
      <c r="AB77" s="7"/>
      <c r="AC77" s="7"/>
      <c r="AD77" s="7"/>
      <c r="AE77" s="7"/>
    </row>
    <row r="78" spans="1:31" x14ac:dyDescent="0.25">
      <c r="A78" s="20"/>
      <c r="B78" s="20"/>
      <c r="C78" s="20"/>
      <c r="D78" s="20">
        <f>IF(F78="","",MAX($D$8:D77)+1)</f>
        <v>69</v>
      </c>
      <c r="E78" s="20">
        <v>69</v>
      </c>
      <c r="F78" t="s">
        <v>19449</v>
      </c>
      <c r="G78" t="s">
        <v>19338</v>
      </c>
      <c r="H78" t="s">
        <v>6484</v>
      </c>
      <c r="I78" t="s">
        <v>19339</v>
      </c>
      <c r="J78" t="s">
        <v>19340</v>
      </c>
      <c r="K78" t="s">
        <v>19348</v>
      </c>
      <c r="L78" t="s">
        <v>19450</v>
      </c>
      <c r="M78" t="s">
        <v>6693</v>
      </c>
      <c r="N78" t="s">
        <v>19451</v>
      </c>
      <c r="O78" t="s">
        <v>19341</v>
      </c>
      <c r="P78" t="s">
        <v>6269</v>
      </c>
      <c r="Q78" s="48" t="str">
        <f t="shared" si="8"/>
        <v>WTR RJ-10.121.69.12-Thordi_4/1-10.121.96.12-Rajula Rsu_4/1</v>
      </c>
      <c r="R78" s="55" t="str">
        <f t="shared" si="9"/>
        <v>2026/05/09</v>
      </c>
      <c r="S78" s="7" t="str">
        <f t="shared" si="10"/>
        <v>09:11:24</v>
      </c>
      <c r="T78" s="55" t="str">
        <f t="shared" si="11"/>
        <v>09</v>
      </c>
      <c r="U78" s="7" t="str">
        <f t="shared" si="12"/>
        <v>05</v>
      </c>
      <c r="V78" s="7" t="str">
        <f t="shared" si="13"/>
        <v>2026</v>
      </c>
      <c r="W78" s="55" t="str">
        <f t="shared" si="14"/>
        <v>09-05-2026</v>
      </c>
      <c r="X78" s="55" t="str">
        <f t="shared" si="15"/>
        <v xml:space="preserve">	2026/05/09,09:11:24</v>
      </c>
      <c r="Y78" s="7"/>
      <c r="Z78" s="7"/>
      <c r="AA78" s="7"/>
      <c r="AB78" s="7"/>
      <c r="AC78" s="7"/>
      <c r="AD78" s="7"/>
      <c r="AE78" s="7"/>
    </row>
    <row r="79" spans="1:31" x14ac:dyDescent="0.25">
      <c r="A79" s="20"/>
      <c r="B79" s="20"/>
      <c r="C79" s="20"/>
      <c r="D79" s="20">
        <f>IF(F79="","",MAX($D$8:D78)+1)</f>
        <v>70</v>
      </c>
      <c r="E79" s="20">
        <v>70</v>
      </c>
      <c r="F79" t="s">
        <v>19452</v>
      </c>
      <c r="G79" t="s">
        <v>19338</v>
      </c>
      <c r="H79" t="s">
        <v>6484</v>
      </c>
      <c r="I79" t="s">
        <v>19339</v>
      </c>
      <c r="J79" t="s">
        <v>19340</v>
      </c>
      <c r="K79" t="s">
        <v>19350</v>
      </c>
      <c r="L79" t="s">
        <v>6185</v>
      </c>
      <c r="M79" t="s">
        <v>6693</v>
      </c>
      <c r="N79" t="s">
        <v>19351</v>
      </c>
      <c r="O79" t="s">
        <v>19341</v>
      </c>
      <c r="P79" t="s">
        <v>6269</v>
      </c>
      <c r="Q79" s="48" t="str">
        <f t="shared" si="8"/>
        <v>WTR RJ-10.121.68.214-Banugar B2_4/1-10.121.68.215-Jodia B1_3/1</v>
      </c>
      <c r="R79" s="55" t="str">
        <f t="shared" si="9"/>
        <v>2026/05/07</v>
      </c>
      <c r="S79" s="7" t="str">
        <f t="shared" si="10"/>
        <v>11:34:05</v>
      </c>
      <c r="T79" s="55" t="str">
        <f t="shared" si="11"/>
        <v>07</v>
      </c>
      <c r="U79" s="7" t="str">
        <f t="shared" si="12"/>
        <v>05</v>
      </c>
      <c r="V79" s="7" t="str">
        <f t="shared" si="13"/>
        <v>2026</v>
      </c>
      <c r="W79" s="55" t="str">
        <f t="shared" si="14"/>
        <v>07-05-2026</v>
      </c>
      <c r="X79" s="55" t="str">
        <f t="shared" si="15"/>
        <v xml:space="preserve">	2026/05/07,11:34:05</v>
      </c>
      <c r="Y79" s="7"/>
      <c r="Z79" s="7"/>
      <c r="AA79" s="7"/>
      <c r="AB79" s="7"/>
      <c r="AC79" s="7"/>
      <c r="AD79" s="7"/>
      <c r="AE79" s="7"/>
    </row>
    <row r="80" spans="1:31" x14ac:dyDescent="0.25">
      <c r="A80" s="20"/>
      <c r="B80" s="20"/>
      <c r="C80" s="20"/>
      <c r="D80" s="20">
        <f>IF(F80="","",MAX($D$8:D79)+1)</f>
        <v>71</v>
      </c>
      <c r="E80" s="20">
        <v>71</v>
      </c>
      <c r="F80" t="s">
        <v>19453</v>
      </c>
      <c r="G80" t="s">
        <v>19338</v>
      </c>
      <c r="H80" t="s">
        <v>6484</v>
      </c>
      <c r="I80" t="s">
        <v>19339</v>
      </c>
      <c r="J80" t="s">
        <v>19340</v>
      </c>
      <c r="K80" t="s">
        <v>19352</v>
      </c>
      <c r="L80" t="s">
        <v>6193</v>
      </c>
      <c r="M80" t="s">
        <v>6269</v>
      </c>
      <c r="N80" t="s">
        <v>6488</v>
      </c>
      <c r="O80" t="s">
        <v>19341</v>
      </c>
      <c r="P80" t="s">
        <v>6269</v>
      </c>
      <c r="Q80" s="48" t="str">
        <f t="shared" si="8"/>
        <v>SSA VDR-10.121.99.179-Urban 2 BTS_1/5-10.121.99.164-Navrachana BTS_1/6</v>
      </c>
      <c r="R80" s="55" t="str">
        <f t="shared" si="9"/>
        <v>2026/05/07</v>
      </c>
      <c r="S80" s="7" t="str">
        <f t="shared" si="10"/>
        <v>09:04:38</v>
      </c>
      <c r="T80" s="55" t="str">
        <f t="shared" si="11"/>
        <v>07</v>
      </c>
      <c r="U80" s="7" t="str">
        <f t="shared" si="12"/>
        <v>05</v>
      </c>
      <c r="V80" s="7" t="str">
        <f t="shared" si="13"/>
        <v>2026</v>
      </c>
      <c r="W80" s="55" t="str">
        <f t="shared" si="14"/>
        <v>07-05-2026</v>
      </c>
      <c r="X80" s="55" t="str">
        <f t="shared" si="15"/>
        <v xml:space="preserve">	2026/05/07,09:04:38</v>
      </c>
      <c r="Y80" s="7"/>
      <c r="Z80" s="7"/>
      <c r="AA80" s="7"/>
      <c r="AB80" s="7"/>
      <c r="AC80" s="7"/>
      <c r="AD80" s="7"/>
      <c r="AE80" s="7"/>
    </row>
    <row r="81" spans="1:31" x14ac:dyDescent="0.25">
      <c r="A81" s="20"/>
      <c r="B81" s="20"/>
      <c r="C81" s="20"/>
      <c r="D81" s="20">
        <f>IF(F81="","",MAX($D$8:D80)+1)</f>
        <v>72</v>
      </c>
      <c r="E81" s="20">
        <v>72</v>
      </c>
      <c r="F81" t="s">
        <v>19454</v>
      </c>
      <c r="G81" t="s">
        <v>19338</v>
      </c>
      <c r="H81" t="s">
        <v>6484</v>
      </c>
      <c r="I81" t="s">
        <v>19339</v>
      </c>
      <c r="J81" t="s">
        <v>19340</v>
      </c>
      <c r="K81" t="s">
        <v>19358</v>
      </c>
      <c r="L81" t="s">
        <v>19455</v>
      </c>
      <c r="M81" t="s">
        <v>6269</v>
      </c>
      <c r="N81" t="s">
        <v>6488</v>
      </c>
      <c r="O81" t="s">
        <v>19341</v>
      </c>
      <c r="P81" t="s">
        <v>6269</v>
      </c>
      <c r="Q81" s="48" t="str">
        <f t="shared" si="8"/>
        <v>SSA BCH-10.121.96.70-Rahiyad B2-10.121.96.71-Bhensli B1 3/1</v>
      </c>
      <c r="R81" s="55" t="str">
        <f t="shared" si="9"/>
        <v>2026/05/06</v>
      </c>
      <c r="S81" s="7" t="str">
        <f t="shared" si="10"/>
        <v>16:26:18</v>
      </c>
      <c r="T81" s="55" t="str">
        <f t="shared" si="11"/>
        <v>06</v>
      </c>
      <c r="U81" s="7" t="str">
        <f t="shared" si="12"/>
        <v>05</v>
      </c>
      <c r="V81" s="7" t="str">
        <f t="shared" si="13"/>
        <v>2026</v>
      </c>
      <c r="W81" s="55" t="str">
        <f t="shared" si="14"/>
        <v>06-05-2026</v>
      </c>
      <c r="X81" s="55" t="str">
        <f t="shared" si="15"/>
        <v xml:space="preserve">	2026/05/06,16:26:18</v>
      </c>
      <c r="Y81" s="7"/>
      <c r="Z81" s="7"/>
      <c r="AA81" s="7"/>
      <c r="AB81" s="7"/>
      <c r="AC81" s="7"/>
      <c r="AD81" s="7"/>
      <c r="AE81" s="7"/>
    </row>
    <row r="82" spans="1:31" x14ac:dyDescent="0.25">
      <c r="A82" s="20"/>
      <c r="B82" s="20"/>
      <c r="C82" s="20"/>
      <c r="D82" s="20">
        <f>IF(F82="","",MAX($D$8:D81)+1)</f>
        <v>73</v>
      </c>
      <c r="E82" s="20">
        <v>73</v>
      </c>
      <c r="F82" t="s">
        <v>19456</v>
      </c>
      <c r="G82" t="s">
        <v>19338</v>
      </c>
      <c r="H82" t="s">
        <v>6484</v>
      </c>
      <c r="I82" t="s">
        <v>19339</v>
      </c>
      <c r="J82" t="s">
        <v>19340</v>
      </c>
      <c r="K82" t="s">
        <v>19353</v>
      </c>
      <c r="L82" t="s">
        <v>6192</v>
      </c>
      <c r="M82" t="s">
        <v>6269</v>
      </c>
      <c r="N82" t="s">
        <v>6488</v>
      </c>
      <c r="O82" t="s">
        <v>19341</v>
      </c>
      <c r="P82" t="s">
        <v>6269</v>
      </c>
      <c r="Q82" s="48" t="str">
        <f t="shared" si="8"/>
        <v>SSA AMR-10.121.96.38-VIJAPADI-TE_4/2-10.121.96.27-Gadhakada-Exch_2/6</v>
      </c>
      <c r="R82" s="55" t="str">
        <f t="shared" si="9"/>
        <v>2026/05/06</v>
      </c>
      <c r="S82" s="7" t="str">
        <f t="shared" si="10"/>
        <v>10:58:34</v>
      </c>
      <c r="T82" s="55" t="str">
        <f t="shared" si="11"/>
        <v>06</v>
      </c>
      <c r="U82" s="7" t="str">
        <f t="shared" si="12"/>
        <v>05</v>
      </c>
      <c r="V82" s="7" t="str">
        <f t="shared" si="13"/>
        <v>2026</v>
      </c>
      <c r="W82" s="55" t="str">
        <f t="shared" si="14"/>
        <v>06-05-2026</v>
      </c>
      <c r="X82" s="55" t="str">
        <f t="shared" si="15"/>
        <v xml:space="preserve">	2026/05/06,10:58:34</v>
      </c>
      <c r="Y82" s="7"/>
      <c r="Z82" s="7"/>
      <c r="AA82" s="7"/>
      <c r="AB82" s="7"/>
      <c r="AC82" s="7"/>
      <c r="AD82" s="7"/>
      <c r="AE82" s="7"/>
    </row>
    <row r="83" spans="1:31" x14ac:dyDescent="0.25">
      <c r="A83" s="20"/>
      <c r="B83" s="20"/>
      <c r="C83" s="20"/>
      <c r="D83" s="20">
        <f>IF(F83="","",MAX($D$8:D82)+1)</f>
        <v>74</v>
      </c>
      <c r="E83" s="20">
        <v>74</v>
      </c>
      <c r="F83" t="s">
        <v>19457</v>
      </c>
      <c r="G83" t="s">
        <v>19338</v>
      </c>
      <c r="H83" t="s">
        <v>6484</v>
      </c>
      <c r="I83" t="s">
        <v>19339</v>
      </c>
      <c r="J83" t="s">
        <v>19340</v>
      </c>
      <c r="K83" t="s">
        <v>19354</v>
      </c>
      <c r="L83" t="s">
        <v>19458</v>
      </c>
      <c r="M83" t="s">
        <v>6269</v>
      </c>
      <c r="N83" t="s">
        <v>6488</v>
      </c>
      <c r="O83" t="s">
        <v>19341</v>
      </c>
      <c r="P83" t="s">
        <v>6269</v>
      </c>
      <c r="Q83" s="48" t="str">
        <f t="shared" si="8"/>
        <v>SSA VAL-10.121.68.78-GEB BALITHA_1/6-10.121.68.66-Vapi_5/3</v>
      </c>
      <c r="R83" s="55" t="str">
        <f t="shared" si="9"/>
        <v>2026/05/05</v>
      </c>
      <c r="S83" s="7" t="str">
        <f t="shared" si="10"/>
        <v>22:02:35</v>
      </c>
      <c r="T83" s="55" t="str">
        <f t="shared" si="11"/>
        <v>05</v>
      </c>
      <c r="U83" s="7" t="str">
        <f t="shared" si="12"/>
        <v>05</v>
      </c>
      <c r="V83" s="7" t="str">
        <f t="shared" si="13"/>
        <v>2026</v>
      </c>
      <c r="W83" s="55" t="str">
        <f t="shared" si="14"/>
        <v>05-05-2026</v>
      </c>
      <c r="X83" s="55" t="str">
        <f t="shared" si="15"/>
        <v xml:space="preserve">	2026/05/05,22:02:35</v>
      </c>
      <c r="Y83" s="7"/>
      <c r="Z83" s="7"/>
      <c r="AA83" s="7"/>
      <c r="AB83" s="7"/>
      <c r="AC83" s="7"/>
      <c r="AD83" s="7"/>
      <c r="AE83" s="7"/>
    </row>
    <row r="84" spans="1:31" x14ac:dyDescent="0.25">
      <c r="A84" s="20"/>
      <c r="B84" s="20"/>
      <c r="C84" s="20"/>
      <c r="D84" s="20">
        <f>IF(F84="","",MAX($D$8:D83)+1)</f>
        <v>75</v>
      </c>
      <c r="E84" s="20">
        <v>75</v>
      </c>
      <c r="F84" t="s">
        <v>19459</v>
      </c>
      <c r="G84" t="s">
        <v>19338</v>
      </c>
      <c r="H84" t="s">
        <v>6484</v>
      </c>
      <c r="I84" t="s">
        <v>19339</v>
      </c>
      <c r="J84" t="s">
        <v>19340</v>
      </c>
      <c r="K84" t="s">
        <v>19355</v>
      </c>
      <c r="L84" t="s">
        <v>6191</v>
      </c>
      <c r="M84" t="s">
        <v>6269</v>
      </c>
      <c r="N84" t="s">
        <v>6488</v>
      </c>
      <c r="O84" t="s">
        <v>19341</v>
      </c>
      <c r="P84" t="s">
        <v>6269</v>
      </c>
      <c r="Q84" s="48" t="str">
        <f t="shared" si="8"/>
        <v>SSA BCH-10.121.24.207-OBHA_1/5-10.121.24.208-ILAV_2/5</v>
      </c>
      <c r="R84" s="55" t="str">
        <f t="shared" si="9"/>
        <v>2026/05/03</v>
      </c>
      <c r="S84" s="7" t="str">
        <f t="shared" si="10"/>
        <v>10:46:25</v>
      </c>
      <c r="T84" s="55" t="str">
        <f t="shared" si="11"/>
        <v>03</v>
      </c>
      <c r="U84" s="7" t="str">
        <f t="shared" si="12"/>
        <v>05</v>
      </c>
      <c r="V84" s="7" t="str">
        <f t="shared" si="13"/>
        <v>2026</v>
      </c>
      <c r="W84" s="55" t="str">
        <f t="shared" si="14"/>
        <v>03-05-2026</v>
      </c>
      <c r="X84" s="55" t="str">
        <f t="shared" si="15"/>
        <v xml:space="preserve">	2026/05/03,10:46:25</v>
      </c>
      <c r="Y84" s="7"/>
      <c r="Z84" s="7"/>
      <c r="AA84" s="7"/>
      <c r="AB84" s="7"/>
      <c r="AC84" s="7"/>
      <c r="AD84" s="7"/>
      <c r="AE84" s="7"/>
    </row>
    <row r="85" spans="1:31" x14ac:dyDescent="0.25">
      <c r="A85" s="20"/>
      <c r="B85" s="20"/>
      <c r="C85" s="20"/>
      <c r="D85" s="20">
        <f>IF(F85="","",MAX($D$8:D84)+1)</f>
        <v>76</v>
      </c>
      <c r="E85" s="20">
        <v>76</v>
      </c>
      <c r="F85" t="s">
        <v>19460</v>
      </c>
      <c r="G85" t="s">
        <v>19338</v>
      </c>
      <c r="H85" t="s">
        <v>6484</v>
      </c>
      <c r="I85" t="s">
        <v>19339</v>
      </c>
      <c r="J85" t="s">
        <v>19340</v>
      </c>
      <c r="K85" t="s">
        <v>19356</v>
      </c>
      <c r="L85" t="s">
        <v>6190</v>
      </c>
      <c r="M85" t="s">
        <v>6269</v>
      </c>
      <c r="N85" t="s">
        <v>6488</v>
      </c>
      <c r="O85" t="s">
        <v>19341</v>
      </c>
      <c r="P85" t="s">
        <v>6269</v>
      </c>
      <c r="Q85" s="48" t="str">
        <f t="shared" si="8"/>
        <v>SSA MEH-10.121.98.8-SATLASANA B1_3/3-10.121.25.125-BHALUSANA A1_2/5</v>
      </c>
      <c r="R85" s="55" t="str">
        <f t="shared" si="9"/>
        <v>2026/05/02</v>
      </c>
      <c r="S85" s="7" t="str">
        <f t="shared" si="10"/>
        <v>16:16:04</v>
      </c>
      <c r="T85" s="55" t="str">
        <f t="shared" si="11"/>
        <v>02</v>
      </c>
      <c r="U85" s="7" t="str">
        <f t="shared" si="12"/>
        <v>05</v>
      </c>
      <c r="V85" s="7" t="str">
        <f t="shared" si="13"/>
        <v>2026</v>
      </c>
      <c r="W85" s="55" t="str">
        <f t="shared" si="14"/>
        <v>02-05-2026</v>
      </c>
      <c r="X85" s="55" t="str">
        <f t="shared" si="15"/>
        <v xml:space="preserve">	2026/05/02,16:16:04</v>
      </c>
      <c r="Y85" s="7"/>
      <c r="Z85" s="7"/>
      <c r="AA85" s="7"/>
      <c r="AB85" s="7"/>
      <c r="AC85" s="7"/>
      <c r="AD85" s="7"/>
      <c r="AE85" s="7"/>
    </row>
    <row r="86" spans="1:31" x14ac:dyDescent="0.25">
      <c r="A86" s="20"/>
      <c r="B86" s="20"/>
      <c r="C86" s="20"/>
      <c r="D86" s="20">
        <f>IF(F86="","",MAX($D$8:D85)+1)</f>
        <v>77</v>
      </c>
      <c r="E86" s="20">
        <v>77</v>
      </c>
      <c r="F86" t="s">
        <v>19461</v>
      </c>
      <c r="G86" t="s">
        <v>19338</v>
      </c>
      <c r="H86" t="s">
        <v>6484</v>
      </c>
      <c r="I86" t="s">
        <v>19339</v>
      </c>
      <c r="J86" t="s">
        <v>19340</v>
      </c>
      <c r="K86" t="s">
        <v>19357</v>
      </c>
      <c r="L86" t="s">
        <v>19462</v>
      </c>
      <c r="M86" t="s">
        <v>6269</v>
      </c>
      <c r="N86" t="s">
        <v>6488</v>
      </c>
      <c r="O86" t="s">
        <v>19341</v>
      </c>
      <c r="P86" t="s">
        <v>6269</v>
      </c>
      <c r="Q86" s="48" t="str">
        <f t="shared" si="8"/>
        <v>SSA AMR-10.121.96.2-Savarkundla B2_4/6-10.121.17.187-Jesar-Exch A1_2/6</v>
      </c>
      <c r="R86" s="55" t="str">
        <f t="shared" si="9"/>
        <v>2026/05/02</v>
      </c>
      <c r="S86" s="7" t="str">
        <f t="shared" si="10"/>
        <v>14:31:11</v>
      </c>
      <c r="T86" s="55" t="str">
        <f t="shared" si="11"/>
        <v>02</v>
      </c>
      <c r="U86" s="7" t="str">
        <f t="shared" si="12"/>
        <v>05</v>
      </c>
      <c r="V86" s="7" t="str">
        <f t="shared" si="13"/>
        <v>2026</v>
      </c>
      <c r="W86" s="55" t="str">
        <f t="shared" si="14"/>
        <v>02-05-2026</v>
      </c>
      <c r="X86" s="55" t="str">
        <f t="shared" si="15"/>
        <v xml:space="preserve">	2026/05/02,14:31:11</v>
      </c>
      <c r="Y86" s="7"/>
      <c r="Z86" s="7"/>
      <c r="AA86" s="7"/>
      <c r="AB86" s="7"/>
      <c r="AC86" s="7"/>
      <c r="AD86" s="7"/>
      <c r="AE86" s="7"/>
    </row>
    <row r="87" spans="1:31" x14ac:dyDescent="0.25">
      <c r="A87" s="20"/>
      <c r="B87" s="20"/>
      <c r="C87" s="20"/>
      <c r="D87" s="20">
        <f>IF(F87="","",MAX($D$8:D86)+1)</f>
        <v>78</v>
      </c>
      <c r="E87" s="20">
        <v>78</v>
      </c>
      <c r="F87" t="s">
        <v>19463</v>
      </c>
      <c r="G87" t="s">
        <v>19338</v>
      </c>
      <c r="H87" t="s">
        <v>6484</v>
      </c>
      <c r="I87" t="s">
        <v>19339</v>
      </c>
      <c r="J87" t="s">
        <v>19340</v>
      </c>
      <c r="K87" t="s">
        <v>19359</v>
      </c>
      <c r="L87" t="s">
        <v>6189</v>
      </c>
      <c r="M87" t="s">
        <v>6269</v>
      </c>
      <c r="N87" t="s">
        <v>6488</v>
      </c>
      <c r="O87" t="s">
        <v>19341</v>
      </c>
      <c r="P87" t="s">
        <v>6269</v>
      </c>
      <c r="Q87" s="48" t="str">
        <f t="shared" si="8"/>
        <v>SSA AM-10.121.15.163-VISALPUR EXCHG A1_2/4-10.121.18.81-CHANGODAR B1_3/7</v>
      </c>
      <c r="R87" s="55" t="str">
        <f t="shared" si="9"/>
        <v>2026/04/27</v>
      </c>
      <c r="S87" s="7" t="str">
        <f t="shared" si="10"/>
        <v>08:54:46</v>
      </c>
      <c r="T87" s="55" t="str">
        <f t="shared" si="11"/>
        <v>27</v>
      </c>
      <c r="U87" s="7" t="str">
        <f t="shared" si="12"/>
        <v>04</v>
      </c>
      <c r="V87" s="7" t="str">
        <f t="shared" si="13"/>
        <v>2026</v>
      </c>
      <c r="W87" s="55" t="str">
        <f t="shared" si="14"/>
        <v>27-04-2026</v>
      </c>
      <c r="X87" s="55" t="str">
        <f t="shared" si="15"/>
        <v xml:space="preserve">	2026/04/27,08:54:46</v>
      </c>
      <c r="Y87" s="7"/>
      <c r="Z87" s="7"/>
      <c r="AA87" s="7"/>
      <c r="AB87" s="7"/>
      <c r="AC87" s="7"/>
      <c r="AD87" s="7"/>
      <c r="AE87" s="7"/>
    </row>
    <row r="88" spans="1:31" x14ac:dyDescent="0.25">
      <c r="A88" s="20"/>
      <c r="B88" s="20"/>
      <c r="C88" s="20"/>
      <c r="D88" s="20">
        <f>IF(F88="","",MAX($D$8:D87)+1)</f>
        <v>79</v>
      </c>
      <c r="E88" s="20">
        <v>79</v>
      </c>
      <c r="F88" t="s">
        <v>19464</v>
      </c>
      <c r="G88" t="s">
        <v>19338</v>
      </c>
      <c r="H88" t="s">
        <v>6484</v>
      </c>
      <c r="I88" t="s">
        <v>19339</v>
      </c>
      <c r="J88" t="s">
        <v>19340</v>
      </c>
      <c r="K88" t="s">
        <v>19360</v>
      </c>
      <c r="L88" t="s">
        <v>19465</v>
      </c>
      <c r="M88" t="s">
        <v>6269</v>
      </c>
      <c r="N88" t="s">
        <v>6488</v>
      </c>
      <c r="O88" t="s">
        <v>19341</v>
      </c>
      <c r="P88" t="s">
        <v>6269</v>
      </c>
      <c r="Q88" s="48" t="str">
        <f t="shared" si="8"/>
        <v>SSA BCH-10.121.96.75-CHANCHVEL_S3P2-10.121.96.112-ACCHOD_S4P2</v>
      </c>
      <c r="R88" s="55" t="str">
        <f t="shared" si="9"/>
        <v>2026/04/18</v>
      </c>
      <c r="S88" s="7" t="str">
        <f t="shared" si="10"/>
        <v>13:13:14</v>
      </c>
      <c r="T88" s="55" t="str">
        <f t="shared" si="11"/>
        <v>18</v>
      </c>
      <c r="U88" s="7" t="str">
        <f t="shared" si="12"/>
        <v>04</v>
      </c>
      <c r="V88" s="7" t="str">
        <f t="shared" si="13"/>
        <v>2026</v>
      </c>
      <c r="W88" s="55" t="str">
        <f t="shared" si="14"/>
        <v>18-04-2026</v>
      </c>
      <c r="X88" s="55" t="str">
        <f t="shared" si="15"/>
        <v xml:space="preserve">	2026/04/18,13:13:14</v>
      </c>
      <c r="Y88" s="7"/>
      <c r="Z88" s="7"/>
      <c r="AA88" s="7"/>
      <c r="AB88" s="7"/>
      <c r="AC88" s="7"/>
      <c r="AD88" s="7"/>
      <c r="AE88" s="7"/>
    </row>
    <row r="89" spans="1:31" x14ac:dyDescent="0.25">
      <c r="A89" s="20"/>
      <c r="B89" s="20"/>
      <c r="C89" s="20"/>
      <c r="D89" s="20">
        <f>IF(F89="","",MAX($D$8:D88)+1)</f>
        <v>80</v>
      </c>
      <c r="E89" s="20">
        <v>80</v>
      </c>
      <c r="F89" t="s">
        <v>19466</v>
      </c>
      <c r="G89" t="s">
        <v>19338</v>
      </c>
      <c r="H89" t="s">
        <v>6484</v>
      </c>
      <c r="I89" t="s">
        <v>19339</v>
      </c>
      <c r="J89" t="s">
        <v>19340</v>
      </c>
      <c r="K89" t="s">
        <v>19361</v>
      </c>
      <c r="L89" t="s">
        <v>6188</v>
      </c>
      <c r="M89" t="s">
        <v>6269</v>
      </c>
      <c r="N89" t="s">
        <v>6488</v>
      </c>
      <c r="O89" t="s">
        <v>19341</v>
      </c>
      <c r="P89" t="s">
        <v>6269</v>
      </c>
      <c r="Q89" s="48" t="str">
        <f t="shared" si="8"/>
        <v>SSA AMR-10.121.96.21-GOPALGRAM A1_2/6-10.121.96.6-CHALALA-1 B2_2/6</v>
      </c>
      <c r="R89" s="55" t="str">
        <f t="shared" si="9"/>
        <v>2026/04/09</v>
      </c>
      <c r="S89" s="7" t="str">
        <f t="shared" si="10"/>
        <v>15:01:49</v>
      </c>
      <c r="T89" s="55" t="str">
        <f t="shared" si="11"/>
        <v>09</v>
      </c>
      <c r="U89" s="7" t="str">
        <f t="shared" si="12"/>
        <v>04</v>
      </c>
      <c r="V89" s="7" t="str">
        <f t="shared" si="13"/>
        <v>2026</v>
      </c>
      <c r="W89" s="55" t="str">
        <f t="shared" si="14"/>
        <v>09-04-2026</v>
      </c>
      <c r="X89" s="55" t="str">
        <f t="shared" si="15"/>
        <v xml:space="preserve">	2026/04/09,15:01:49</v>
      </c>
      <c r="Y89" s="7"/>
      <c r="Z89" s="7"/>
      <c r="AA89" s="7"/>
      <c r="AB89" s="7"/>
      <c r="AC89" s="7"/>
      <c r="AD89" s="7"/>
      <c r="AE89" s="7"/>
    </row>
    <row r="90" spans="1:31" x14ac:dyDescent="0.25">
      <c r="A90" s="20"/>
      <c r="B90" s="20"/>
      <c r="C90" s="20"/>
      <c r="D90" s="20">
        <f>IF(F90="","",MAX($D$8:D89)+1)</f>
        <v>81</v>
      </c>
      <c r="E90" s="20">
        <v>81</v>
      </c>
      <c r="F90" t="s">
        <v>19467</v>
      </c>
      <c r="G90" t="s">
        <v>19338</v>
      </c>
      <c r="H90" t="s">
        <v>6484</v>
      </c>
      <c r="I90" t="s">
        <v>19339</v>
      </c>
      <c r="J90" t="s">
        <v>19340</v>
      </c>
      <c r="K90" t="s">
        <v>19618</v>
      </c>
      <c r="L90" t="s">
        <v>6182</v>
      </c>
      <c r="M90" t="s">
        <v>6269</v>
      </c>
      <c r="N90" t="s">
        <v>6488</v>
      </c>
      <c r="O90" t="s">
        <v>19341</v>
      </c>
      <c r="P90" t="s">
        <v>6269</v>
      </c>
      <c r="Q90" s="48" t="str">
        <f t="shared" si="8"/>
        <v>SSA AMR-10.121.96.2-Savarkundla_6/1-10.121.96.32-BADHADA_3/1</v>
      </c>
      <c r="R90" s="55" t="str">
        <f t="shared" si="9"/>
        <v>2026/04/08</v>
      </c>
      <c r="S90" s="7" t="str">
        <f t="shared" si="10"/>
        <v>12:31:21</v>
      </c>
      <c r="T90" s="55" t="str">
        <f t="shared" si="11"/>
        <v>08</v>
      </c>
      <c r="U90" s="7" t="str">
        <f t="shared" si="12"/>
        <v>04</v>
      </c>
      <c r="V90" s="7" t="str">
        <f t="shared" si="13"/>
        <v>2026</v>
      </c>
      <c r="W90" s="55" t="str">
        <f t="shared" si="14"/>
        <v>08-04-2026</v>
      </c>
      <c r="X90" s="55" t="str">
        <f t="shared" si="15"/>
        <v xml:space="preserve">	2026/04/08,12:31:21</v>
      </c>
      <c r="Y90" s="7"/>
      <c r="Z90" s="7"/>
      <c r="AA90" s="7"/>
      <c r="AB90" s="7"/>
      <c r="AC90" s="7"/>
      <c r="AD90" s="7"/>
      <c r="AE90" s="7"/>
    </row>
    <row r="91" spans="1:31" x14ac:dyDescent="0.25">
      <c r="A91" s="20"/>
      <c r="B91" s="20"/>
      <c r="C91" s="20"/>
      <c r="D91" s="20">
        <f>IF(F91="","",MAX($D$8:D90)+1)</f>
        <v>82</v>
      </c>
      <c r="E91" s="20">
        <v>82</v>
      </c>
      <c r="F91" t="s">
        <v>19468</v>
      </c>
      <c r="G91" t="s">
        <v>19338</v>
      </c>
      <c r="H91" t="s">
        <v>6484</v>
      </c>
      <c r="I91" t="s">
        <v>19339</v>
      </c>
      <c r="J91" t="s">
        <v>19340</v>
      </c>
      <c r="K91" t="s">
        <v>19362</v>
      </c>
      <c r="L91" t="s">
        <v>6187</v>
      </c>
      <c r="M91" t="s">
        <v>6269</v>
      </c>
      <c r="N91" t="s">
        <v>6488</v>
      </c>
      <c r="O91" t="s">
        <v>19341</v>
      </c>
      <c r="P91" t="s">
        <v>6269</v>
      </c>
      <c r="Q91" s="48" t="str">
        <f t="shared" si="8"/>
        <v>SSA BCH-10.121.96.120-Muler_Chokdi_BTS A1_2/6-10.121.96.75-CHANCHVEL B1_3/5</v>
      </c>
      <c r="R91" s="55" t="str">
        <f t="shared" si="9"/>
        <v>2026/04/06</v>
      </c>
      <c r="S91" s="7" t="str">
        <f t="shared" si="10"/>
        <v>18:11:34</v>
      </c>
      <c r="T91" s="55" t="str">
        <f t="shared" si="11"/>
        <v>06</v>
      </c>
      <c r="U91" s="7" t="str">
        <f t="shared" si="12"/>
        <v>04</v>
      </c>
      <c r="V91" s="7" t="str">
        <f t="shared" si="13"/>
        <v>2026</v>
      </c>
      <c r="W91" s="55" t="str">
        <f t="shared" si="14"/>
        <v>06-04-2026</v>
      </c>
      <c r="X91" s="55" t="str">
        <f t="shared" si="15"/>
        <v xml:space="preserve">	2026/04/06,18:11:34</v>
      </c>
      <c r="Y91" s="7"/>
      <c r="Z91" s="7"/>
      <c r="AA91" s="7"/>
      <c r="AB91" s="7"/>
      <c r="AC91" s="7"/>
      <c r="AD91" s="7"/>
      <c r="AE91" s="7"/>
    </row>
    <row r="92" spans="1:31" x14ac:dyDescent="0.25">
      <c r="A92" s="20"/>
      <c r="B92" s="20"/>
      <c r="C92" s="20"/>
      <c r="D92" s="20">
        <f>IF(F92="","",MAX($D$8:D91)+1)</f>
        <v>83</v>
      </c>
      <c r="E92" s="20">
        <v>83</v>
      </c>
      <c r="F92" t="s">
        <v>19469</v>
      </c>
      <c r="G92" t="s">
        <v>19338</v>
      </c>
      <c r="H92" t="s">
        <v>6484</v>
      </c>
      <c r="I92" t="s">
        <v>19339</v>
      </c>
      <c r="J92" t="s">
        <v>19340</v>
      </c>
      <c r="K92" t="s">
        <v>19363</v>
      </c>
      <c r="L92" t="s">
        <v>19470</v>
      </c>
      <c r="M92" t="s">
        <v>6269</v>
      </c>
      <c r="N92" t="s">
        <v>6488</v>
      </c>
      <c r="O92" t="s">
        <v>19341</v>
      </c>
      <c r="P92" t="s">
        <v>6269</v>
      </c>
      <c r="Q92" s="48" t="str">
        <f t="shared" si="8"/>
        <v>SSA BCH-10.121.24.201-BRIDGE VIEW BTS A1_2/5-10.121.24.202-AMIDHARA BTS A1_1/5</v>
      </c>
      <c r="R92" s="55" t="str">
        <f t="shared" si="9"/>
        <v>2026/04/03</v>
      </c>
      <c r="S92" s="7" t="str">
        <f t="shared" si="10"/>
        <v>23:29:59</v>
      </c>
      <c r="T92" s="55" t="str">
        <f t="shared" si="11"/>
        <v>03</v>
      </c>
      <c r="U92" s="7" t="str">
        <f t="shared" si="12"/>
        <v>04</v>
      </c>
      <c r="V92" s="7" t="str">
        <f t="shared" si="13"/>
        <v>2026</v>
      </c>
      <c r="W92" s="55" t="str">
        <f t="shared" si="14"/>
        <v>03-04-2026</v>
      </c>
      <c r="X92" s="55" t="str">
        <f t="shared" si="15"/>
        <v xml:space="preserve">	2026/04/03,23:29:59</v>
      </c>
      <c r="Y92" s="7"/>
      <c r="Z92" s="7"/>
      <c r="AA92" s="7"/>
      <c r="AB92" s="7"/>
      <c r="AC92" s="7"/>
      <c r="AD92" s="7"/>
      <c r="AE92" s="7"/>
    </row>
    <row r="93" spans="1:31" x14ac:dyDescent="0.25">
      <c r="A93" s="20"/>
      <c r="B93" s="20"/>
      <c r="C93" s="20"/>
      <c r="D93" s="20">
        <f>IF(F93="","",MAX($D$8:D92)+1)</f>
        <v>84</v>
      </c>
      <c r="E93" s="20">
        <v>84</v>
      </c>
      <c r="F93" t="s">
        <v>19471</v>
      </c>
      <c r="G93" t="s">
        <v>19338</v>
      </c>
      <c r="H93" t="s">
        <v>6484</v>
      </c>
      <c r="I93" t="s">
        <v>19339</v>
      </c>
      <c r="J93" t="s">
        <v>19340</v>
      </c>
      <c r="K93" t="s">
        <v>19364</v>
      </c>
      <c r="L93" t="s">
        <v>19472</v>
      </c>
      <c r="M93" t="s">
        <v>6269</v>
      </c>
      <c r="N93" t="s">
        <v>6488</v>
      </c>
      <c r="O93" t="s">
        <v>19341</v>
      </c>
      <c r="P93" t="s">
        <v>6269</v>
      </c>
      <c r="Q93" s="48" t="str">
        <f t="shared" si="8"/>
        <v>SSA VAL-10.121.68.65-VALSAD GNE B2_6/3-10.121.24.151-DESAI CONSTRUCTION A1_2/6</v>
      </c>
      <c r="R93" s="55" t="str">
        <f t="shared" si="9"/>
        <v>2026/03/31</v>
      </c>
      <c r="S93" s="7" t="str">
        <f t="shared" si="10"/>
        <v>16:40:54</v>
      </c>
      <c r="T93" s="55" t="str">
        <f t="shared" si="11"/>
        <v>31</v>
      </c>
      <c r="U93" s="7" t="str">
        <f t="shared" si="12"/>
        <v>03</v>
      </c>
      <c r="V93" s="7" t="str">
        <f t="shared" si="13"/>
        <v>2026</v>
      </c>
      <c r="W93" s="55" t="str">
        <f t="shared" si="14"/>
        <v>31-03-2026</v>
      </c>
      <c r="X93" s="55" t="str">
        <f t="shared" si="15"/>
        <v xml:space="preserve">	2026/03/31,16:40:54</v>
      </c>
      <c r="Y93" s="7"/>
      <c r="Z93" s="7"/>
      <c r="AA93" s="7"/>
      <c r="AB93" s="7"/>
      <c r="AC93" s="7"/>
      <c r="AD93" s="7"/>
      <c r="AE93" s="7"/>
    </row>
    <row r="94" spans="1:31" x14ac:dyDescent="0.25">
      <c r="A94" s="20"/>
      <c r="B94" s="20"/>
      <c r="C94" s="20"/>
      <c r="D94" s="20">
        <f>IF(F94="","",MAX($D$8:D93)+1)</f>
        <v>85</v>
      </c>
      <c r="E94" s="20">
        <v>85</v>
      </c>
      <c r="F94" t="s">
        <v>19473</v>
      </c>
      <c r="G94" t="s">
        <v>19338</v>
      </c>
      <c r="H94" t="s">
        <v>6484</v>
      </c>
      <c r="I94" t="s">
        <v>19339</v>
      </c>
      <c r="J94" t="s">
        <v>19340</v>
      </c>
      <c r="K94" t="s">
        <v>19365</v>
      </c>
      <c r="L94" t="s">
        <v>6181</v>
      </c>
      <c r="M94" t="s">
        <v>6269</v>
      </c>
      <c r="N94" t="s">
        <v>6488</v>
      </c>
      <c r="O94" t="s">
        <v>19341</v>
      </c>
      <c r="P94" t="s">
        <v>6269</v>
      </c>
      <c r="Q94" s="48" t="str">
        <f t="shared" si="8"/>
        <v>SSA HMR-10.121.97.70-Talod_3/1-10.121.97.73-Sagpur_4/1</v>
      </c>
      <c r="R94" s="55" t="str">
        <f t="shared" si="9"/>
        <v>2026/03/31</v>
      </c>
      <c r="S94" s="7" t="str">
        <f t="shared" si="10"/>
        <v>09:55:03</v>
      </c>
      <c r="T94" s="55" t="str">
        <f t="shared" si="11"/>
        <v>31</v>
      </c>
      <c r="U94" s="7" t="str">
        <f t="shared" si="12"/>
        <v>03</v>
      </c>
      <c r="V94" s="7" t="str">
        <f t="shared" si="13"/>
        <v>2026</v>
      </c>
      <c r="W94" s="55" t="str">
        <f t="shared" si="14"/>
        <v>31-03-2026</v>
      </c>
      <c r="X94" s="55" t="str">
        <f t="shared" si="15"/>
        <v xml:space="preserve">	2026/03/31,09:55:03</v>
      </c>
      <c r="Y94" s="7"/>
      <c r="Z94" s="7"/>
      <c r="AA94" s="7"/>
      <c r="AB94" s="7"/>
      <c r="AC94" s="7"/>
      <c r="AD94" s="7"/>
      <c r="AE94" s="7"/>
    </row>
    <row r="95" spans="1:31" x14ac:dyDescent="0.25">
      <c r="A95" s="20"/>
      <c r="B95" s="20"/>
      <c r="C95" s="20"/>
      <c r="D95" s="20">
        <f>IF(F95="","",MAX($D$8:D94)+1)</f>
        <v>86</v>
      </c>
      <c r="E95" s="20">
        <v>86</v>
      </c>
      <c r="F95" t="s">
        <v>19474</v>
      </c>
      <c r="G95" t="s">
        <v>19338</v>
      </c>
      <c r="H95" t="s">
        <v>6484</v>
      </c>
      <c r="I95" t="s">
        <v>19339</v>
      </c>
      <c r="J95" t="s">
        <v>19340</v>
      </c>
      <c r="K95" t="s">
        <v>19366</v>
      </c>
      <c r="L95" t="s">
        <v>19475</v>
      </c>
      <c r="M95" t="s">
        <v>6269</v>
      </c>
      <c r="N95" t="s">
        <v>6488</v>
      </c>
      <c r="O95" t="s">
        <v>19341</v>
      </c>
      <c r="P95" t="s">
        <v>6269</v>
      </c>
      <c r="Q95" s="48" t="str">
        <f t="shared" si="8"/>
        <v>SSA HMR-10.121.97.77-PRANTIJ RSU_2/5-10.121.97.78-GADKAN EX _1/5</v>
      </c>
      <c r="R95" s="55" t="str">
        <f t="shared" si="9"/>
        <v>2026/03/29</v>
      </c>
      <c r="S95" s="7" t="str">
        <f t="shared" si="10"/>
        <v>05:29:15</v>
      </c>
      <c r="T95" s="55" t="str">
        <f t="shared" si="11"/>
        <v>29</v>
      </c>
      <c r="U95" s="7" t="str">
        <f t="shared" si="12"/>
        <v>03</v>
      </c>
      <c r="V95" s="7" t="str">
        <f t="shared" si="13"/>
        <v>2026</v>
      </c>
      <c r="W95" s="55" t="str">
        <f t="shared" si="14"/>
        <v>29-03-2026</v>
      </c>
      <c r="X95" s="55" t="str">
        <f t="shared" si="15"/>
        <v xml:space="preserve">	2026/03/29,05:29:15</v>
      </c>
      <c r="Y95" s="7"/>
      <c r="Z95" s="7"/>
      <c r="AA95" s="7"/>
      <c r="AB95" s="7"/>
      <c r="AC95" s="7"/>
      <c r="AD95" s="7"/>
      <c r="AE95" s="7"/>
    </row>
    <row r="96" spans="1:31" x14ac:dyDescent="0.25">
      <c r="A96" s="20"/>
      <c r="B96" s="20"/>
      <c r="C96" s="20"/>
      <c r="D96" s="20">
        <f>IF(F96="","",MAX($D$8:D95)+1)</f>
        <v>87</v>
      </c>
      <c r="E96" s="20">
        <v>87</v>
      </c>
      <c r="F96" t="s">
        <v>19476</v>
      </c>
      <c r="G96" t="s">
        <v>19338</v>
      </c>
      <c r="H96" t="s">
        <v>6484</v>
      </c>
      <c r="I96" t="s">
        <v>19339</v>
      </c>
      <c r="J96" t="s">
        <v>19340</v>
      </c>
      <c r="K96" t="s">
        <v>19367</v>
      </c>
      <c r="L96" t="s">
        <v>6180</v>
      </c>
      <c r="M96" t="s">
        <v>6269</v>
      </c>
      <c r="N96" t="s">
        <v>6488</v>
      </c>
      <c r="O96" t="s">
        <v>19341</v>
      </c>
      <c r="P96" t="s">
        <v>6269</v>
      </c>
      <c r="Q96" s="48" t="str">
        <f t="shared" si="8"/>
        <v>SSA HMR-10.121.26.15-Antarsuba_4/1-10.121.26.14-Vijaynagar_3/1</v>
      </c>
      <c r="R96" s="55" t="str">
        <f t="shared" si="9"/>
        <v>2026/03/25</v>
      </c>
      <c r="S96" s="7" t="str">
        <f t="shared" si="10"/>
        <v>11:13:36</v>
      </c>
      <c r="T96" s="55" t="str">
        <f t="shared" si="11"/>
        <v>25</v>
      </c>
      <c r="U96" s="7" t="str">
        <f t="shared" si="12"/>
        <v>03</v>
      </c>
      <c r="V96" s="7" t="str">
        <f t="shared" si="13"/>
        <v>2026</v>
      </c>
      <c r="W96" s="55" t="str">
        <f t="shared" si="14"/>
        <v>25-03-2026</v>
      </c>
      <c r="X96" s="55" t="str">
        <f t="shared" si="15"/>
        <v xml:space="preserve">	2026/03/25,11:13:36</v>
      </c>
      <c r="Y96" s="7"/>
      <c r="Z96" s="7"/>
      <c r="AA96" s="7"/>
      <c r="AB96" s="7"/>
      <c r="AC96" s="7"/>
      <c r="AD96" s="7"/>
      <c r="AE96" s="7"/>
    </row>
    <row r="97" spans="1:31" x14ac:dyDescent="0.25">
      <c r="A97" s="20"/>
      <c r="B97" s="20"/>
      <c r="C97" s="20"/>
      <c r="D97" s="20">
        <f>IF(F97="","",MAX($D$8:D96)+1)</f>
        <v>88</v>
      </c>
      <c r="E97" s="20">
        <v>88</v>
      </c>
      <c r="F97" t="s">
        <v>19477</v>
      </c>
      <c r="G97" t="s">
        <v>19338</v>
      </c>
      <c r="H97" t="s">
        <v>6484</v>
      </c>
      <c r="I97" t="s">
        <v>19339</v>
      </c>
      <c r="J97" t="s">
        <v>19340</v>
      </c>
      <c r="K97" t="s">
        <v>19368</v>
      </c>
      <c r="L97" t="s">
        <v>6186</v>
      </c>
      <c r="M97" t="s">
        <v>6269</v>
      </c>
      <c r="N97" t="s">
        <v>6488</v>
      </c>
      <c r="O97" t="s">
        <v>19341</v>
      </c>
      <c r="P97" t="s">
        <v>6269</v>
      </c>
      <c r="Q97" s="48" t="str">
        <f t="shared" si="8"/>
        <v>SSA BCH-10.121.16.10-Jambusar_4/6-10.121.96.78-Amod_4/6</v>
      </c>
      <c r="R97" s="55" t="str">
        <f t="shared" si="9"/>
        <v>2026/02/19</v>
      </c>
      <c r="S97" s="7" t="str">
        <f t="shared" si="10"/>
        <v>15:51:33</v>
      </c>
      <c r="T97" s="55" t="str">
        <f t="shared" si="11"/>
        <v>19</v>
      </c>
      <c r="U97" s="7" t="str">
        <f t="shared" si="12"/>
        <v>02</v>
      </c>
      <c r="V97" s="7" t="str">
        <f t="shared" si="13"/>
        <v>2026</v>
      </c>
      <c r="W97" s="55" t="str">
        <f t="shared" si="14"/>
        <v>19-02-2026</v>
      </c>
      <c r="X97" s="55" t="str">
        <f t="shared" si="15"/>
        <v xml:space="preserve">	2026/02/19,15:51:33</v>
      </c>
      <c r="Y97" s="7"/>
      <c r="Z97" s="7"/>
      <c r="AA97" s="7"/>
      <c r="AB97" s="7"/>
      <c r="AC97" s="7"/>
      <c r="AD97" s="7"/>
      <c r="AE97" s="7"/>
    </row>
    <row r="98" spans="1:31" x14ac:dyDescent="0.25">
      <c r="A98" s="20"/>
      <c r="B98" s="20"/>
      <c r="C98" s="20"/>
      <c r="D98" s="20" t="str">
        <f>IF(F98="","",MAX($D$8:D97)+1)</f>
        <v/>
      </c>
      <c r="E98" s="20">
        <v>89</v>
      </c>
      <c r="I98"/>
      <c r="Q98" s="48" t="e">
        <f t="shared" si="8"/>
        <v>#VALUE!</v>
      </c>
      <c r="R98" s="55" t="e">
        <f t="shared" si="9"/>
        <v>#VALUE!</v>
      </c>
      <c r="S98" s="7" t="e">
        <f t="shared" si="10"/>
        <v>#VALUE!</v>
      </c>
      <c r="T98" s="55" t="e">
        <f t="shared" si="11"/>
        <v>#VALUE!</v>
      </c>
      <c r="U98" s="7" t="e">
        <f t="shared" si="12"/>
        <v>#VALUE!</v>
      </c>
      <c r="V98" s="7" t="e">
        <f t="shared" si="13"/>
        <v>#VALUE!</v>
      </c>
      <c r="W98" s="55" t="e">
        <f t="shared" si="14"/>
        <v>#VALUE!</v>
      </c>
      <c r="X98" s="55">
        <f t="shared" si="15"/>
        <v>0</v>
      </c>
      <c r="Y98" s="7"/>
      <c r="Z98" s="7"/>
      <c r="AA98" s="7"/>
      <c r="AB98" s="7"/>
      <c r="AC98" s="7"/>
      <c r="AD98" s="7"/>
      <c r="AE98" s="7"/>
    </row>
    <row r="99" spans="1:31" x14ac:dyDescent="0.25">
      <c r="A99" s="20"/>
      <c r="B99" s="20"/>
      <c r="C99" s="20"/>
      <c r="D99" s="20" t="str">
        <f>IF(F99="","",MAX($D$8:D98)+1)</f>
        <v/>
      </c>
      <c r="E99" s="20">
        <v>90</v>
      </c>
      <c r="I99"/>
      <c r="Q99" s="48" t="e">
        <f t="shared" si="8"/>
        <v>#VALUE!</v>
      </c>
      <c r="R99" s="55" t="e">
        <f t="shared" si="9"/>
        <v>#VALUE!</v>
      </c>
      <c r="S99" s="7" t="e">
        <f t="shared" si="10"/>
        <v>#VALUE!</v>
      </c>
      <c r="T99" s="55" t="e">
        <f t="shared" si="11"/>
        <v>#VALUE!</v>
      </c>
      <c r="U99" s="7" t="e">
        <f t="shared" si="12"/>
        <v>#VALUE!</v>
      </c>
      <c r="V99" s="7" t="e">
        <f t="shared" si="13"/>
        <v>#VALUE!</v>
      </c>
      <c r="W99" s="55" t="e">
        <f t="shared" si="14"/>
        <v>#VALUE!</v>
      </c>
      <c r="X99" s="55">
        <f t="shared" si="15"/>
        <v>0</v>
      </c>
      <c r="Y99" s="7"/>
      <c r="Z99" s="7"/>
      <c r="AA99" s="7"/>
      <c r="AB99" s="7"/>
      <c r="AC99" s="7"/>
      <c r="AD99" s="7"/>
      <c r="AE99" s="7"/>
    </row>
    <row r="100" spans="1:31" x14ac:dyDescent="0.25">
      <c r="A100" s="20"/>
      <c r="B100" s="20"/>
      <c r="C100" s="20"/>
      <c r="D100" s="20" t="str">
        <f>IF(F100="","",MAX($D$8:D99)+1)</f>
        <v/>
      </c>
      <c r="E100" s="20">
        <v>91</v>
      </c>
      <c r="I100"/>
      <c r="Q100" s="48" t="e">
        <f t="shared" si="8"/>
        <v>#VALUE!</v>
      </c>
      <c r="R100" s="55" t="e">
        <f t="shared" si="9"/>
        <v>#VALUE!</v>
      </c>
      <c r="S100" s="7" t="e">
        <f t="shared" si="10"/>
        <v>#VALUE!</v>
      </c>
      <c r="T100" s="55" t="e">
        <f t="shared" si="11"/>
        <v>#VALUE!</v>
      </c>
      <c r="U100" s="7" t="e">
        <f t="shared" si="12"/>
        <v>#VALUE!</v>
      </c>
      <c r="V100" s="7" t="e">
        <f t="shared" si="13"/>
        <v>#VALUE!</v>
      </c>
      <c r="W100" s="55" t="e">
        <f t="shared" si="14"/>
        <v>#VALUE!</v>
      </c>
      <c r="X100" s="55">
        <f t="shared" si="15"/>
        <v>0</v>
      </c>
      <c r="Y100" s="7"/>
      <c r="Z100" s="7"/>
      <c r="AA100" s="7"/>
      <c r="AB100" s="7"/>
      <c r="AC100" s="7"/>
      <c r="AD100" s="7"/>
      <c r="AE100" s="7"/>
    </row>
    <row r="101" spans="1:31" x14ac:dyDescent="0.25">
      <c r="A101" s="20"/>
      <c r="B101" s="20"/>
      <c r="C101" s="20"/>
      <c r="D101" s="20" t="str">
        <f>IF(F101="","",MAX($D$8:D100)+1)</f>
        <v/>
      </c>
      <c r="E101" s="20">
        <v>92</v>
      </c>
      <c r="I101"/>
      <c r="Q101" s="48" t="e">
        <f t="shared" si="8"/>
        <v>#VALUE!</v>
      </c>
      <c r="R101" s="55" t="e">
        <f t="shared" si="9"/>
        <v>#VALUE!</v>
      </c>
      <c r="S101" s="7" t="e">
        <f t="shared" si="10"/>
        <v>#VALUE!</v>
      </c>
      <c r="T101" s="55" t="e">
        <f t="shared" si="11"/>
        <v>#VALUE!</v>
      </c>
      <c r="U101" s="7" t="e">
        <f t="shared" si="12"/>
        <v>#VALUE!</v>
      </c>
      <c r="V101" s="7" t="e">
        <f t="shared" si="13"/>
        <v>#VALUE!</v>
      </c>
      <c r="W101" s="55" t="e">
        <f t="shared" si="14"/>
        <v>#VALUE!</v>
      </c>
      <c r="X101" s="55">
        <f t="shared" si="15"/>
        <v>0</v>
      </c>
      <c r="Y101" s="7"/>
      <c r="Z101" s="7"/>
      <c r="AA101" s="7"/>
      <c r="AB101" s="7"/>
      <c r="AC101" s="7"/>
      <c r="AD101" s="7"/>
      <c r="AE101" s="7"/>
    </row>
    <row r="102" spans="1:31" x14ac:dyDescent="0.25">
      <c r="A102" s="20"/>
      <c r="B102" s="20"/>
      <c r="C102" s="20"/>
      <c r="D102" s="20" t="str">
        <f>IF(F102="","",MAX($D$8:D101)+1)</f>
        <v/>
      </c>
      <c r="E102" s="20">
        <v>93</v>
      </c>
      <c r="I102"/>
      <c r="Q102" s="48" t="e">
        <f t="shared" si="8"/>
        <v>#VALUE!</v>
      </c>
      <c r="R102" s="55" t="e">
        <f t="shared" si="9"/>
        <v>#VALUE!</v>
      </c>
      <c r="S102" s="7" t="e">
        <f t="shared" si="10"/>
        <v>#VALUE!</v>
      </c>
      <c r="T102" s="55" t="e">
        <f t="shared" si="11"/>
        <v>#VALUE!</v>
      </c>
      <c r="U102" s="7" t="e">
        <f t="shared" si="12"/>
        <v>#VALUE!</v>
      </c>
      <c r="V102" s="7" t="e">
        <f t="shared" si="13"/>
        <v>#VALUE!</v>
      </c>
      <c r="W102" s="55" t="e">
        <f t="shared" si="14"/>
        <v>#VALUE!</v>
      </c>
      <c r="X102" s="55">
        <f t="shared" si="15"/>
        <v>0</v>
      </c>
      <c r="Y102" s="7"/>
      <c r="Z102" s="7"/>
      <c r="AA102" s="7"/>
      <c r="AB102" s="7"/>
      <c r="AC102" s="7"/>
      <c r="AD102" s="7"/>
      <c r="AE102" s="7"/>
    </row>
    <row r="103" spans="1:31" x14ac:dyDescent="0.25">
      <c r="A103" s="20"/>
      <c r="B103" s="20"/>
      <c r="C103" s="20"/>
      <c r="D103" s="20" t="str">
        <f>IF(F103="","",MAX($D$8:D102)+1)</f>
        <v/>
      </c>
      <c r="E103" s="20">
        <v>94</v>
      </c>
      <c r="I103"/>
      <c r="Q103" s="48" t="e">
        <f t="shared" si="8"/>
        <v>#VALUE!</v>
      </c>
      <c r="R103" s="55" t="e">
        <f t="shared" si="9"/>
        <v>#VALUE!</v>
      </c>
      <c r="S103" s="7" t="e">
        <f t="shared" si="10"/>
        <v>#VALUE!</v>
      </c>
      <c r="T103" s="55" t="e">
        <f t="shared" si="11"/>
        <v>#VALUE!</v>
      </c>
      <c r="U103" s="7" t="e">
        <f t="shared" si="12"/>
        <v>#VALUE!</v>
      </c>
      <c r="V103" s="7" t="e">
        <f t="shared" si="13"/>
        <v>#VALUE!</v>
      </c>
      <c r="W103" s="55" t="e">
        <f t="shared" si="14"/>
        <v>#VALUE!</v>
      </c>
      <c r="X103" s="55">
        <f t="shared" si="15"/>
        <v>0</v>
      </c>
      <c r="Y103" s="7"/>
      <c r="Z103" s="7"/>
      <c r="AA103" s="7"/>
      <c r="AB103" s="7"/>
      <c r="AC103" s="7"/>
      <c r="AD103" s="7"/>
      <c r="AE103" s="7"/>
    </row>
    <row r="104" spans="1:31" x14ac:dyDescent="0.25">
      <c r="A104" s="20"/>
      <c r="B104" s="20"/>
      <c r="C104" s="20"/>
      <c r="D104" s="20" t="str">
        <f>IF(F104="","",MAX($D$8:D103)+1)</f>
        <v/>
      </c>
      <c r="E104" s="20">
        <v>95</v>
      </c>
      <c r="I104"/>
      <c r="Q104" s="48" t="e">
        <f t="shared" si="8"/>
        <v>#VALUE!</v>
      </c>
      <c r="R104" s="55" t="e">
        <f t="shared" si="9"/>
        <v>#VALUE!</v>
      </c>
      <c r="S104" s="7" t="e">
        <f t="shared" si="10"/>
        <v>#VALUE!</v>
      </c>
      <c r="T104" s="55" t="e">
        <f t="shared" si="11"/>
        <v>#VALUE!</v>
      </c>
      <c r="U104" s="7" t="e">
        <f t="shared" si="12"/>
        <v>#VALUE!</v>
      </c>
      <c r="V104" s="7" t="e">
        <f t="shared" si="13"/>
        <v>#VALUE!</v>
      </c>
      <c r="W104" s="55" t="e">
        <f t="shared" si="14"/>
        <v>#VALUE!</v>
      </c>
      <c r="X104" s="55">
        <f t="shared" si="15"/>
        <v>0</v>
      </c>
      <c r="Y104" s="7"/>
      <c r="Z104" s="7"/>
      <c r="AA104" s="7"/>
      <c r="AB104" s="7"/>
      <c r="AC104" s="7"/>
      <c r="AD104" s="7"/>
      <c r="AE104" s="7"/>
    </row>
    <row r="105" spans="1:31" x14ac:dyDescent="0.25">
      <c r="A105" s="20"/>
      <c r="B105" s="20"/>
      <c r="C105" s="20"/>
      <c r="D105" s="20" t="str">
        <f>IF(F105="","",MAX($D$8:D104)+1)</f>
        <v/>
      </c>
      <c r="E105" s="20">
        <v>96</v>
      </c>
      <c r="I105"/>
      <c r="Q105" s="48" t="e">
        <f t="shared" si="8"/>
        <v>#VALUE!</v>
      </c>
      <c r="R105" s="55" t="e">
        <f t="shared" si="9"/>
        <v>#VALUE!</v>
      </c>
      <c r="S105" s="7" t="e">
        <f t="shared" si="10"/>
        <v>#VALUE!</v>
      </c>
      <c r="T105" s="55" t="e">
        <f t="shared" si="11"/>
        <v>#VALUE!</v>
      </c>
      <c r="U105" s="7" t="e">
        <f t="shared" si="12"/>
        <v>#VALUE!</v>
      </c>
      <c r="V105" s="7" t="e">
        <f t="shared" si="13"/>
        <v>#VALUE!</v>
      </c>
      <c r="W105" s="55" t="e">
        <f t="shared" si="14"/>
        <v>#VALUE!</v>
      </c>
      <c r="X105" s="55">
        <f t="shared" si="15"/>
        <v>0</v>
      </c>
      <c r="Y105" s="7"/>
      <c r="Z105" s="7"/>
      <c r="AA105" s="7"/>
      <c r="AB105" s="7"/>
      <c r="AC105" s="7"/>
      <c r="AD105" s="7"/>
      <c r="AE105" s="7"/>
    </row>
    <row r="106" spans="1:31" x14ac:dyDescent="0.25">
      <c r="A106" s="20"/>
      <c r="B106" s="20"/>
      <c r="C106" s="20"/>
      <c r="D106" s="20" t="str">
        <f>IF(F106="","",MAX($D$8:D105)+1)</f>
        <v/>
      </c>
      <c r="E106" s="20">
        <v>97</v>
      </c>
      <c r="I106"/>
      <c r="Q106" s="48" t="e">
        <f t="shared" si="8"/>
        <v>#VALUE!</v>
      </c>
      <c r="R106" s="55" t="e">
        <f t="shared" si="9"/>
        <v>#VALUE!</v>
      </c>
      <c r="S106" s="7" t="e">
        <f t="shared" si="10"/>
        <v>#VALUE!</v>
      </c>
      <c r="T106" s="55" t="e">
        <f t="shared" si="11"/>
        <v>#VALUE!</v>
      </c>
      <c r="U106" s="7" t="e">
        <f t="shared" si="12"/>
        <v>#VALUE!</v>
      </c>
      <c r="V106" s="7" t="e">
        <f t="shared" si="13"/>
        <v>#VALUE!</v>
      </c>
      <c r="W106" s="55" t="e">
        <f t="shared" si="14"/>
        <v>#VALUE!</v>
      </c>
      <c r="X106" s="55">
        <f t="shared" si="15"/>
        <v>0</v>
      </c>
      <c r="Y106" s="7"/>
      <c r="Z106" s="7"/>
      <c r="AA106" s="7"/>
      <c r="AB106" s="7"/>
      <c r="AC106" s="7"/>
      <c r="AD106" s="7"/>
      <c r="AE106" s="7"/>
    </row>
    <row r="107" spans="1:31" x14ac:dyDescent="0.25">
      <c r="A107" s="20"/>
      <c r="B107" s="20"/>
      <c r="C107" s="20"/>
      <c r="D107" s="20" t="str">
        <f>IF(F107="","",MAX($D$8:D106)+1)</f>
        <v/>
      </c>
      <c r="E107" s="20">
        <v>98</v>
      </c>
      <c r="I107"/>
      <c r="Q107" s="48" t="e">
        <f t="shared" si="8"/>
        <v>#VALUE!</v>
      </c>
      <c r="R107" s="55" t="e">
        <f t="shared" si="9"/>
        <v>#VALUE!</v>
      </c>
      <c r="S107" s="7" t="e">
        <f t="shared" si="10"/>
        <v>#VALUE!</v>
      </c>
      <c r="T107" s="55" t="e">
        <f t="shared" si="11"/>
        <v>#VALUE!</v>
      </c>
      <c r="U107" s="7" t="e">
        <f t="shared" si="12"/>
        <v>#VALUE!</v>
      </c>
      <c r="V107" s="7" t="e">
        <f t="shared" si="13"/>
        <v>#VALUE!</v>
      </c>
      <c r="W107" s="55" t="e">
        <f t="shared" si="14"/>
        <v>#VALUE!</v>
      </c>
      <c r="X107" s="55">
        <f t="shared" si="15"/>
        <v>0</v>
      </c>
      <c r="Y107" s="7"/>
      <c r="Z107" s="7"/>
      <c r="AA107" s="7"/>
      <c r="AB107" s="7"/>
      <c r="AC107" s="7"/>
      <c r="AD107" s="7"/>
      <c r="AE107" s="7"/>
    </row>
    <row r="108" spans="1:31" x14ac:dyDescent="0.25">
      <c r="A108" s="20"/>
      <c r="B108" s="20"/>
      <c r="C108" s="20"/>
      <c r="D108" s="20" t="str">
        <f>IF(F108="","",MAX($D$8:D107)+1)</f>
        <v/>
      </c>
      <c r="E108" s="20">
        <v>99</v>
      </c>
      <c r="I108"/>
      <c r="Q108" s="48" t="e">
        <f t="shared" si="8"/>
        <v>#VALUE!</v>
      </c>
      <c r="R108" s="55" t="e">
        <f t="shared" si="9"/>
        <v>#VALUE!</v>
      </c>
      <c r="S108" s="7" t="e">
        <f t="shared" si="10"/>
        <v>#VALUE!</v>
      </c>
      <c r="T108" s="55" t="e">
        <f t="shared" si="11"/>
        <v>#VALUE!</v>
      </c>
      <c r="U108" s="7" t="e">
        <f t="shared" si="12"/>
        <v>#VALUE!</v>
      </c>
      <c r="V108" s="7" t="e">
        <f t="shared" si="13"/>
        <v>#VALUE!</v>
      </c>
      <c r="W108" s="55" t="e">
        <f t="shared" si="14"/>
        <v>#VALUE!</v>
      </c>
      <c r="X108" s="55">
        <f t="shared" si="15"/>
        <v>0</v>
      </c>
      <c r="Y108" s="7"/>
      <c r="Z108" s="7"/>
      <c r="AA108" s="7"/>
      <c r="AB108" s="7"/>
      <c r="AC108" s="7"/>
      <c r="AD108" s="7"/>
      <c r="AE108" s="7"/>
    </row>
    <row r="109" spans="1:31" x14ac:dyDescent="0.25">
      <c r="A109" s="20"/>
      <c r="B109" s="20"/>
      <c r="C109" s="20"/>
      <c r="D109" s="20" t="str">
        <f>IF(F109="","",MAX($D$8:D108)+1)</f>
        <v/>
      </c>
      <c r="E109" s="20">
        <v>100</v>
      </c>
      <c r="I109"/>
      <c r="Q109" s="48" t="e">
        <f t="shared" si="8"/>
        <v>#VALUE!</v>
      </c>
      <c r="R109" s="55" t="e">
        <f t="shared" si="9"/>
        <v>#VALUE!</v>
      </c>
      <c r="S109" s="7" t="e">
        <f t="shared" si="10"/>
        <v>#VALUE!</v>
      </c>
      <c r="T109" s="55" t="e">
        <f t="shared" si="11"/>
        <v>#VALUE!</v>
      </c>
      <c r="U109" s="7" t="e">
        <f t="shared" si="12"/>
        <v>#VALUE!</v>
      </c>
      <c r="V109" s="7" t="e">
        <f t="shared" si="13"/>
        <v>#VALUE!</v>
      </c>
      <c r="W109" s="55" t="e">
        <f t="shared" si="14"/>
        <v>#VALUE!</v>
      </c>
      <c r="X109" s="55">
        <f t="shared" si="15"/>
        <v>0</v>
      </c>
      <c r="Y109" s="7"/>
      <c r="Z109" s="7"/>
      <c r="AA109" s="7"/>
      <c r="AB109" s="7"/>
      <c r="AC109" s="7"/>
      <c r="AD109" s="7"/>
      <c r="AE109" s="7"/>
    </row>
    <row r="110" spans="1:31" x14ac:dyDescent="0.25">
      <c r="A110" s="20"/>
      <c r="B110" s="20"/>
      <c r="C110" s="20"/>
      <c r="D110" s="20" t="str">
        <f>IF(F110="","",MAX($D$8:D109)+1)</f>
        <v/>
      </c>
      <c r="E110" s="20">
        <v>101</v>
      </c>
      <c r="I110"/>
      <c r="Q110" s="48" t="e">
        <f t="shared" si="8"/>
        <v>#VALUE!</v>
      </c>
      <c r="R110" s="55" t="e">
        <f t="shared" si="9"/>
        <v>#VALUE!</v>
      </c>
      <c r="S110" s="7" t="e">
        <f t="shared" si="10"/>
        <v>#VALUE!</v>
      </c>
      <c r="T110" s="55" t="e">
        <f t="shared" si="11"/>
        <v>#VALUE!</v>
      </c>
      <c r="U110" s="7" t="e">
        <f t="shared" si="12"/>
        <v>#VALUE!</v>
      </c>
      <c r="V110" s="7" t="e">
        <f t="shared" si="13"/>
        <v>#VALUE!</v>
      </c>
      <c r="W110" s="55" t="e">
        <f t="shared" si="14"/>
        <v>#VALUE!</v>
      </c>
      <c r="X110" s="55">
        <f t="shared" si="15"/>
        <v>0</v>
      </c>
      <c r="Y110" s="7"/>
      <c r="Z110" s="7"/>
      <c r="AA110" s="7"/>
      <c r="AB110" s="7"/>
      <c r="AC110" s="7"/>
      <c r="AD110" s="7"/>
      <c r="AE110" s="7"/>
    </row>
    <row r="111" spans="1:31" x14ac:dyDescent="0.25">
      <c r="A111" s="20"/>
      <c r="B111" s="20"/>
      <c r="C111" s="20"/>
      <c r="D111" s="20" t="str">
        <f>IF(F111="","",MAX($D$8:D110)+1)</f>
        <v/>
      </c>
      <c r="E111" s="20">
        <v>102</v>
      </c>
      <c r="I111"/>
      <c r="Q111" s="48" t="e">
        <f t="shared" si="8"/>
        <v>#VALUE!</v>
      </c>
      <c r="R111" s="55" t="e">
        <f t="shared" si="9"/>
        <v>#VALUE!</v>
      </c>
      <c r="S111" s="7" t="e">
        <f t="shared" si="10"/>
        <v>#VALUE!</v>
      </c>
      <c r="T111" s="55" t="e">
        <f t="shared" si="11"/>
        <v>#VALUE!</v>
      </c>
      <c r="U111" s="7" t="e">
        <f t="shared" si="12"/>
        <v>#VALUE!</v>
      </c>
      <c r="V111" s="7" t="e">
        <f t="shared" si="13"/>
        <v>#VALUE!</v>
      </c>
      <c r="W111" s="55" t="e">
        <f t="shared" si="14"/>
        <v>#VALUE!</v>
      </c>
      <c r="X111" s="55">
        <f t="shared" si="15"/>
        <v>0</v>
      </c>
      <c r="Y111" s="7"/>
      <c r="Z111" s="7"/>
      <c r="AA111" s="7"/>
      <c r="AB111" s="7"/>
      <c r="AC111" s="7"/>
      <c r="AD111" s="7"/>
      <c r="AE111" s="7"/>
    </row>
    <row r="112" spans="1:31" x14ac:dyDescent="0.25">
      <c r="A112" s="20"/>
      <c r="B112" s="20"/>
      <c r="C112" s="20"/>
      <c r="D112" s="20" t="str">
        <f>IF(F112="","",MAX($D$8:D111)+1)</f>
        <v/>
      </c>
      <c r="E112" s="20">
        <v>103</v>
      </c>
      <c r="I112"/>
      <c r="Q112" s="48" t="e">
        <f t="shared" si="8"/>
        <v>#VALUE!</v>
      </c>
      <c r="R112" s="55" t="e">
        <f t="shared" si="9"/>
        <v>#VALUE!</v>
      </c>
      <c r="S112" s="7" t="e">
        <f t="shared" si="10"/>
        <v>#VALUE!</v>
      </c>
      <c r="T112" s="55" t="e">
        <f t="shared" si="11"/>
        <v>#VALUE!</v>
      </c>
      <c r="U112" s="7" t="e">
        <f t="shared" si="12"/>
        <v>#VALUE!</v>
      </c>
      <c r="V112" s="7" t="e">
        <f t="shared" si="13"/>
        <v>#VALUE!</v>
      </c>
      <c r="W112" s="55" t="e">
        <f t="shared" si="14"/>
        <v>#VALUE!</v>
      </c>
      <c r="X112" s="55">
        <f t="shared" si="15"/>
        <v>0</v>
      </c>
      <c r="Y112" s="7"/>
      <c r="Z112" s="7"/>
      <c r="AA112" s="7"/>
      <c r="AB112" s="7"/>
      <c r="AC112" s="7"/>
      <c r="AD112" s="7"/>
      <c r="AE112" s="7"/>
    </row>
    <row r="113" spans="1:31" x14ac:dyDescent="0.25">
      <c r="A113" s="20"/>
      <c r="B113" s="20"/>
      <c r="C113" s="20"/>
      <c r="D113" s="20" t="str">
        <f>IF(F113="","",MAX($D$8:D112)+1)</f>
        <v/>
      </c>
      <c r="E113" s="20">
        <v>104</v>
      </c>
      <c r="I113"/>
      <c r="Q113" s="48" t="e">
        <f t="shared" si="8"/>
        <v>#VALUE!</v>
      </c>
      <c r="R113" s="55" t="e">
        <f t="shared" si="9"/>
        <v>#VALUE!</v>
      </c>
      <c r="S113" s="7" t="e">
        <f t="shared" si="10"/>
        <v>#VALUE!</v>
      </c>
      <c r="T113" s="55" t="e">
        <f t="shared" si="11"/>
        <v>#VALUE!</v>
      </c>
      <c r="U113" s="7" t="e">
        <f t="shared" si="12"/>
        <v>#VALUE!</v>
      </c>
      <c r="V113" s="7" t="e">
        <f t="shared" si="13"/>
        <v>#VALUE!</v>
      </c>
      <c r="W113" s="55" t="e">
        <f t="shared" si="14"/>
        <v>#VALUE!</v>
      </c>
      <c r="X113" s="55">
        <f t="shared" si="15"/>
        <v>0</v>
      </c>
      <c r="Y113" s="7"/>
      <c r="Z113" s="7"/>
      <c r="AA113" s="7"/>
      <c r="AB113" s="7"/>
      <c r="AC113" s="7"/>
      <c r="AD113" s="7"/>
      <c r="AE113" s="7"/>
    </row>
    <row r="114" spans="1:31" x14ac:dyDescent="0.25">
      <c r="A114" s="20"/>
      <c r="B114" s="20"/>
      <c r="C114" s="20"/>
      <c r="D114" s="20" t="str">
        <f>IF(F114="","",MAX($D$8:D113)+1)</f>
        <v/>
      </c>
      <c r="E114" s="20">
        <v>105</v>
      </c>
      <c r="I114"/>
      <c r="Q114" s="48" t="e">
        <f t="shared" si="8"/>
        <v>#VALUE!</v>
      </c>
      <c r="R114" s="55" t="e">
        <f t="shared" si="9"/>
        <v>#VALUE!</v>
      </c>
      <c r="S114" s="7" t="e">
        <f t="shared" si="10"/>
        <v>#VALUE!</v>
      </c>
      <c r="T114" s="55" t="e">
        <f t="shared" si="11"/>
        <v>#VALUE!</v>
      </c>
      <c r="U114" s="7" t="e">
        <f t="shared" si="12"/>
        <v>#VALUE!</v>
      </c>
      <c r="V114" s="7" t="e">
        <f t="shared" si="13"/>
        <v>#VALUE!</v>
      </c>
      <c r="W114" s="55" t="e">
        <f t="shared" si="14"/>
        <v>#VALUE!</v>
      </c>
      <c r="X114" s="55">
        <f t="shared" si="15"/>
        <v>0</v>
      </c>
      <c r="Y114" s="7"/>
      <c r="Z114" s="7"/>
      <c r="AA114" s="7"/>
      <c r="AB114" s="7"/>
      <c r="AC114" s="7"/>
      <c r="AD114" s="7"/>
      <c r="AE114" s="7"/>
    </row>
    <row r="115" spans="1:31" x14ac:dyDescent="0.25">
      <c r="A115" s="20"/>
      <c r="B115" s="20"/>
      <c r="C115" s="20"/>
      <c r="D115" s="20" t="str">
        <f>IF(F115="","",MAX($D$8:D114)+1)</f>
        <v/>
      </c>
      <c r="E115" s="20">
        <v>106</v>
      </c>
      <c r="I115"/>
      <c r="Q115" s="48" t="e">
        <f t="shared" si="8"/>
        <v>#VALUE!</v>
      </c>
      <c r="R115" s="55" t="e">
        <f t="shared" si="9"/>
        <v>#VALUE!</v>
      </c>
      <c r="S115" s="7" t="e">
        <f t="shared" si="10"/>
        <v>#VALUE!</v>
      </c>
      <c r="T115" s="55" t="e">
        <f t="shared" si="11"/>
        <v>#VALUE!</v>
      </c>
      <c r="U115" s="7" t="e">
        <f t="shared" si="12"/>
        <v>#VALUE!</v>
      </c>
      <c r="V115" s="7" t="e">
        <f t="shared" si="13"/>
        <v>#VALUE!</v>
      </c>
      <c r="W115" s="55" t="e">
        <f t="shared" si="14"/>
        <v>#VALUE!</v>
      </c>
      <c r="X115" s="55">
        <f t="shared" si="15"/>
        <v>0</v>
      </c>
      <c r="Y115" s="7"/>
      <c r="Z115" s="7"/>
      <c r="AA115" s="7"/>
      <c r="AB115" s="7"/>
      <c r="AC115" s="7"/>
      <c r="AD115" s="7"/>
      <c r="AE115" s="7"/>
    </row>
    <row r="116" spans="1:31" x14ac:dyDescent="0.25">
      <c r="A116" s="20"/>
      <c r="B116" s="20"/>
      <c r="C116" s="20"/>
      <c r="D116" s="20" t="str">
        <f>IF(F116="","",MAX($D$8:D115)+1)</f>
        <v/>
      </c>
      <c r="E116" s="20">
        <v>107</v>
      </c>
      <c r="I116"/>
      <c r="Q116" s="48" t="e">
        <f t="shared" si="8"/>
        <v>#VALUE!</v>
      </c>
      <c r="R116" s="55" t="e">
        <f t="shared" si="9"/>
        <v>#VALUE!</v>
      </c>
      <c r="S116" s="7" t="e">
        <f t="shared" si="10"/>
        <v>#VALUE!</v>
      </c>
      <c r="T116" s="55" t="e">
        <f t="shared" si="11"/>
        <v>#VALUE!</v>
      </c>
      <c r="U116" s="7" t="e">
        <f t="shared" si="12"/>
        <v>#VALUE!</v>
      </c>
      <c r="V116" s="7" t="e">
        <f t="shared" si="13"/>
        <v>#VALUE!</v>
      </c>
      <c r="W116" s="55" t="e">
        <f t="shared" si="14"/>
        <v>#VALUE!</v>
      </c>
      <c r="X116" s="55">
        <f t="shared" si="15"/>
        <v>0</v>
      </c>
      <c r="Y116" s="7"/>
      <c r="Z116" s="7"/>
      <c r="AA116" s="7"/>
      <c r="AB116" s="7"/>
      <c r="AC116" s="7"/>
      <c r="AD116" s="7"/>
      <c r="AE116" s="7"/>
    </row>
    <row r="117" spans="1:31" x14ac:dyDescent="0.25">
      <c r="A117" s="20"/>
      <c r="B117" s="20"/>
      <c r="C117" s="20"/>
      <c r="D117" s="20" t="str">
        <f>IF(F117="","",MAX($D$8:D116)+1)</f>
        <v/>
      </c>
      <c r="E117" s="20">
        <v>108</v>
      </c>
      <c r="I117"/>
      <c r="Q117" s="48" t="e">
        <f t="shared" ref="Q117:Q180" si="16">TRIM(CLEAN(MID(K117,SEARCH("=",K117)+1,LEN(K117)-SEARCH("=",K117))))</f>
        <v>#VALUE!</v>
      </c>
      <c r="R117" s="55" t="e">
        <f t="shared" si="9"/>
        <v>#VALUE!</v>
      </c>
      <c r="S117" s="7" t="e">
        <f t="shared" si="10"/>
        <v>#VALUE!</v>
      </c>
      <c r="T117" s="55" t="e">
        <f t="shared" si="11"/>
        <v>#VALUE!</v>
      </c>
      <c r="U117" s="7" t="e">
        <f t="shared" si="12"/>
        <v>#VALUE!</v>
      </c>
      <c r="V117" s="7" t="e">
        <f t="shared" si="13"/>
        <v>#VALUE!</v>
      </c>
      <c r="W117" s="55" t="e">
        <f t="shared" si="14"/>
        <v>#VALUE!</v>
      </c>
      <c r="X117" s="55">
        <f t="shared" si="15"/>
        <v>0</v>
      </c>
      <c r="Y117" s="7"/>
      <c r="Z117" s="7"/>
      <c r="AA117" s="7"/>
      <c r="AB117" s="7"/>
      <c r="AC117" s="7"/>
      <c r="AD117" s="7"/>
      <c r="AE117" s="7"/>
    </row>
    <row r="118" spans="1:31" x14ac:dyDescent="0.25">
      <c r="A118" s="20"/>
      <c r="B118" s="20"/>
      <c r="C118" s="20"/>
      <c r="D118" s="20" t="str">
        <f>IF(F118="","",MAX($D$8:D117)+1)</f>
        <v/>
      </c>
      <c r="E118" s="20">
        <v>109</v>
      </c>
      <c r="I118"/>
      <c r="Q118" s="48" t="e">
        <f t="shared" si="16"/>
        <v>#VALUE!</v>
      </c>
      <c r="R118" s="55" t="e">
        <f t="shared" si="9"/>
        <v>#VALUE!</v>
      </c>
      <c r="S118" s="7" t="e">
        <f t="shared" si="10"/>
        <v>#VALUE!</v>
      </c>
      <c r="T118" s="55" t="e">
        <f t="shared" si="11"/>
        <v>#VALUE!</v>
      </c>
      <c r="U118" s="7" t="e">
        <f t="shared" si="12"/>
        <v>#VALUE!</v>
      </c>
      <c r="V118" s="7" t="e">
        <f t="shared" si="13"/>
        <v>#VALUE!</v>
      </c>
      <c r="W118" s="55" t="e">
        <f t="shared" si="14"/>
        <v>#VALUE!</v>
      </c>
      <c r="X118" s="55">
        <f t="shared" si="15"/>
        <v>0</v>
      </c>
      <c r="Y118" s="7"/>
      <c r="Z118" s="7"/>
      <c r="AA118" s="7"/>
      <c r="AB118" s="7"/>
      <c r="AC118" s="7"/>
      <c r="AD118" s="7"/>
      <c r="AE118" s="7"/>
    </row>
    <row r="119" spans="1:31" x14ac:dyDescent="0.25">
      <c r="A119" s="20"/>
      <c r="B119" s="20"/>
      <c r="C119" s="20"/>
      <c r="D119" s="20" t="str">
        <f>IF(F119="","",MAX($D$8:D118)+1)</f>
        <v/>
      </c>
      <c r="E119" s="20">
        <v>110</v>
      </c>
      <c r="I119"/>
      <c r="Q119" s="48" t="e">
        <f t="shared" si="16"/>
        <v>#VALUE!</v>
      </c>
      <c r="R119" s="55" t="e">
        <f t="shared" si="9"/>
        <v>#VALUE!</v>
      </c>
      <c r="S119" s="7" t="e">
        <f t="shared" si="10"/>
        <v>#VALUE!</v>
      </c>
      <c r="T119" s="55" t="e">
        <f t="shared" si="11"/>
        <v>#VALUE!</v>
      </c>
      <c r="U119" s="7" t="e">
        <f t="shared" si="12"/>
        <v>#VALUE!</v>
      </c>
      <c r="V119" s="7" t="e">
        <f t="shared" si="13"/>
        <v>#VALUE!</v>
      </c>
      <c r="W119" s="55" t="e">
        <f t="shared" si="14"/>
        <v>#VALUE!</v>
      </c>
      <c r="X119" s="55">
        <f t="shared" si="15"/>
        <v>0</v>
      </c>
      <c r="Y119" s="7"/>
      <c r="Z119" s="7"/>
      <c r="AA119" s="7"/>
      <c r="AB119" s="7"/>
      <c r="AC119" s="7"/>
      <c r="AD119" s="7"/>
      <c r="AE119" s="7"/>
    </row>
    <row r="120" spans="1:31" x14ac:dyDescent="0.25">
      <c r="A120" s="20"/>
      <c r="B120" s="20"/>
      <c r="C120" s="20"/>
      <c r="D120" s="20" t="str">
        <f>IF(F120="","",MAX($D$8:D119)+1)</f>
        <v/>
      </c>
      <c r="E120" s="20">
        <v>111</v>
      </c>
      <c r="I120"/>
      <c r="Q120" s="48" t="e">
        <f t="shared" si="16"/>
        <v>#VALUE!</v>
      </c>
      <c r="R120" s="55" t="e">
        <f t="shared" si="9"/>
        <v>#VALUE!</v>
      </c>
      <c r="S120" s="7" t="e">
        <f t="shared" si="10"/>
        <v>#VALUE!</v>
      </c>
      <c r="T120" s="55" t="e">
        <f t="shared" si="11"/>
        <v>#VALUE!</v>
      </c>
      <c r="U120" s="7" t="e">
        <f t="shared" si="12"/>
        <v>#VALUE!</v>
      </c>
      <c r="V120" s="7" t="e">
        <f t="shared" si="13"/>
        <v>#VALUE!</v>
      </c>
      <c r="W120" s="55" t="e">
        <f t="shared" si="14"/>
        <v>#VALUE!</v>
      </c>
      <c r="X120" s="55">
        <f t="shared" si="15"/>
        <v>0</v>
      </c>
      <c r="Y120" s="7"/>
      <c r="Z120" s="7"/>
      <c r="AA120" s="7"/>
      <c r="AB120" s="7"/>
      <c r="AC120" s="7"/>
      <c r="AD120" s="7"/>
      <c r="AE120" s="7"/>
    </row>
    <row r="121" spans="1:31" x14ac:dyDescent="0.25">
      <c r="A121" s="20"/>
      <c r="B121" s="20"/>
      <c r="C121" s="20"/>
      <c r="D121" s="20" t="str">
        <f>IF(F121="","",MAX($D$8:D120)+1)</f>
        <v/>
      </c>
      <c r="E121" s="20">
        <v>112</v>
      </c>
      <c r="I121"/>
      <c r="Q121" s="48" t="e">
        <f t="shared" si="16"/>
        <v>#VALUE!</v>
      </c>
      <c r="R121" s="55" t="e">
        <f t="shared" si="9"/>
        <v>#VALUE!</v>
      </c>
      <c r="S121" s="7" t="e">
        <f t="shared" si="10"/>
        <v>#VALUE!</v>
      </c>
      <c r="T121" s="55" t="e">
        <f t="shared" si="11"/>
        <v>#VALUE!</v>
      </c>
      <c r="U121" s="7" t="e">
        <f t="shared" si="12"/>
        <v>#VALUE!</v>
      </c>
      <c r="V121" s="7" t="e">
        <f t="shared" si="13"/>
        <v>#VALUE!</v>
      </c>
      <c r="W121" s="55" t="e">
        <f t="shared" si="14"/>
        <v>#VALUE!</v>
      </c>
      <c r="X121" s="55">
        <f t="shared" si="15"/>
        <v>0</v>
      </c>
      <c r="Y121" s="7"/>
      <c r="Z121" s="7"/>
      <c r="AA121" s="7"/>
      <c r="AB121" s="7"/>
      <c r="AC121" s="7"/>
      <c r="AD121" s="7"/>
      <c r="AE121" s="7"/>
    </row>
    <row r="122" spans="1:31" x14ac:dyDescent="0.25">
      <c r="A122" s="20"/>
      <c r="B122" s="20"/>
      <c r="C122" s="20"/>
      <c r="D122" s="20" t="str">
        <f>IF(F122="","",MAX($D$8:D121)+1)</f>
        <v/>
      </c>
      <c r="E122" s="20">
        <v>113</v>
      </c>
      <c r="I122"/>
      <c r="Q122" s="48" t="e">
        <f t="shared" si="16"/>
        <v>#VALUE!</v>
      </c>
      <c r="R122" s="55" t="e">
        <f t="shared" si="9"/>
        <v>#VALUE!</v>
      </c>
      <c r="S122" s="7" t="e">
        <f t="shared" si="10"/>
        <v>#VALUE!</v>
      </c>
      <c r="T122" s="55" t="e">
        <f t="shared" si="11"/>
        <v>#VALUE!</v>
      </c>
      <c r="U122" s="7" t="e">
        <f t="shared" si="12"/>
        <v>#VALUE!</v>
      </c>
      <c r="V122" s="7" t="e">
        <f t="shared" si="13"/>
        <v>#VALUE!</v>
      </c>
      <c r="W122" s="55" t="e">
        <f t="shared" si="14"/>
        <v>#VALUE!</v>
      </c>
      <c r="X122" s="55">
        <f t="shared" si="15"/>
        <v>0</v>
      </c>
      <c r="Y122" s="7"/>
      <c r="Z122" s="7"/>
      <c r="AA122" s="7"/>
      <c r="AB122" s="7"/>
      <c r="AC122" s="7"/>
      <c r="AD122" s="7"/>
      <c r="AE122" s="7"/>
    </row>
    <row r="123" spans="1:31" x14ac:dyDescent="0.25">
      <c r="A123" s="20"/>
      <c r="B123" s="20"/>
      <c r="C123" s="20"/>
      <c r="D123" s="20" t="str">
        <f>IF(F123="","",MAX($D$8:D122)+1)</f>
        <v/>
      </c>
      <c r="E123" s="20">
        <v>114</v>
      </c>
      <c r="I123"/>
      <c r="Q123" s="48" t="e">
        <f t="shared" si="16"/>
        <v>#VALUE!</v>
      </c>
      <c r="R123" s="55" t="e">
        <f t="shared" si="9"/>
        <v>#VALUE!</v>
      </c>
      <c r="S123" s="7" t="e">
        <f t="shared" si="10"/>
        <v>#VALUE!</v>
      </c>
      <c r="T123" s="55" t="e">
        <f t="shared" si="11"/>
        <v>#VALUE!</v>
      </c>
      <c r="U123" s="7" t="e">
        <f t="shared" si="12"/>
        <v>#VALUE!</v>
      </c>
      <c r="V123" s="7" t="e">
        <f t="shared" si="13"/>
        <v>#VALUE!</v>
      </c>
      <c r="W123" s="55" t="e">
        <f t="shared" si="14"/>
        <v>#VALUE!</v>
      </c>
      <c r="X123" s="55">
        <f t="shared" si="15"/>
        <v>0</v>
      </c>
      <c r="Y123" s="7"/>
      <c r="Z123" s="7"/>
      <c r="AA123" s="7"/>
      <c r="AB123" s="7"/>
      <c r="AC123" s="7"/>
      <c r="AD123" s="7"/>
      <c r="AE123" s="7"/>
    </row>
    <row r="124" spans="1:31" x14ac:dyDescent="0.25">
      <c r="A124" s="20"/>
      <c r="B124" s="20"/>
      <c r="C124" s="20"/>
      <c r="D124" s="20" t="str">
        <f>IF(F124="","",MAX($D$8:D123)+1)</f>
        <v/>
      </c>
      <c r="E124" s="20">
        <v>115</v>
      </c>
      <c r="I124"/>
      <c r="Q124" s="48" t="e">
        <f t="shared" si="16"/>
        <v>#VALUE!</v>
      </c>
      <c r="R124" s="55" t="e">
        <f t="shared" si="9"/>
        <v>#VALUE!</v>
      </c>
      <c r="S124" s="7" t="e">
        <f t="shared" si="10"/>
        <v>#VALUE!</v>
      </c>
      <c r="T124" s="55" t="e">
        <f t="shared" si="11"/>
        <v>#VALUE!</v>
      </c>
      <c r="U124" s="7" t="e">
        <f t="shared" si="12"/>
        <v>#VALUE!</v>
      </c>
      <c r="V124" s="7" t="e">
        <f t="shared" si="13"/>
        <v>#VALUE!</v>
      </c>
      <c r="W124" s="55" t="e">
        <f t="shared" si="14"/>
        <v>#VALUE!</v>
      </c>
      <c r="X124" s="55">
        <f t="shared" si="15"/>
        <v>0</v>
      </c>
      <c r="Y124" s="7"/>
      <c r="Z124" s="7"/>
      <c r="AA124" s="7"/>
      <c r="AB124" s="7"/>
      <c r="AC124" s="7"/>
      <c r="AD124" s="7"/>
      <c r="AE124" s="7"/>
    </row>
    <row r="125" spans="1:31" x14ac:dyDescent="0.25">
      <c r="A125" s="20"/>
      <c r="B125" s="20"/>
      <c r="C125" s="20"/>
      <c r="D125" s="20" t="str">
        <f>IF(F125="","",MAX($D$8:D124)+1)</f>
        <v/>
      </c>
      <c r="E125" s="20">
        <v>116</v>
      </c>
      <c r="I125"/>
      <c r="Q125" s="48" t="e">
        <f t="shared" si="16"/>
        <v>#VALUE!</v>
      </c>
      <c r="R125" s="55" t="e">
        <f t="shared" si="9"/>
        <v>#VALUE!</v>
      </c>
      <c r="S125" s="7" t="e">
        <f t="shared" si="10"/>
        <v>#VALUE!</v>
      </c>
      <c r="T125" s="55" t="e">
        <f t="shared" si="11"/>
        <v>#VALUE!</v>
      </c>
      <c r="U125" s="7" t="e">
        <f t="shared" si="12"/>
        <v>#VALUE!</v>
      </c>
      <c r="V125" s="7" t="e">
        <f t="shared" si="13"/>
        <v>#VALUE!</v>
      </c>
      <c r="W125" s="55" t="e">
        <f t="shared" si="14"/>
        <v>#VALUE!</v>
      </c>
      <c r="X125" s="55">
        <f t="shared" si="15"/>
        <v>0</v>
      </c>
      <c r="Y125" s="7"/>
      <c r="Z125" s="7"/>
      <c r="AA125" s="7"/>
      <c r="AB125" s="7"/>
      <c r="AC125" s="7"/>
      <c r="AD125" s="7"/>
      <c r="AE125" s="7"/>
    </row>
    <row r="126" spans="1:31" x14ac:dyDescent="0.25">
      <c r="A126" s="20"/>
      <c r="B126" s="20"/>
      <c r="C126" s="20"/>
      <c r="D126" s="20" t="str">
        <f>IF(F126="","",MAX($D$8:D125)+1)</f>
        <v/>
      </c>
      <c r="E126" s="20">
        <v>117</v>
      </c>
      <c r="I126"/>
      <c r="Q126" s="48" t="e">
        <f t="shared" si="16"/>
        <v>#VALUE!</v>
      </c>
      <c r="R126" s="55" t="e">
        <f t="shared" si="9"/>
        <v>#VALUE!</v>
      </c>
      <c r="S126" s="7" t="e">
        <f t="shared" si="10"/>
        <v>#VALUE!</v>
      </c>
      <c r="T126" s="55" t="e">
        <f t="shared" si="11"/>
        <v>#VALUE!</v>
      </c>
      <c r="U126" s="7" t="e">
        <f t="shared" si="12"/>
        <v>#VALUE!</v>
      </c>
      <c r="V126" s="7" t="e">
        <f t="shared" si="13"/>
        <v>#VALUE!</v>
      </c>
      <c r="W126" s="55" t="e">
        <f t="shared" si="14"/>
        <v>#VALUE!</v>
      </c>
      <c r="X126" s="55">
        <f t="shared" si="15"/>
        <v>0</v>
      </c>
      <c r="Y126" s="7"/>
      <c r="Z126" s="7"/>
      <c r="AA126" s="7"/>
      <c r="AB126" s="7"/>
      <c r="AC126" s="7"/>
      <c r="AD126" s="7"/>
      <c r="AE126" s="7"/>
    </row>
    <row r="127" spans="1:31" x14ac:dyDescent="0.25">
      <c r="A127" s="20"/>
      <c r="B127" s="20"/>
      <c r="C127" s="20"/>
      <c r="D127" s="20" t="str">
        <f>IF(F127="","",MAX($D$8:D126)+1)</f>
        <v/>
      </c>
      <c r="E127" s="20">
        <v>118</v>
      </c>
      <c r="I127"/>
      <c r="Q127" s="48" t="e">
        <f t="shared" si="16"/>
        <v>#VALUE!</v>
      </c>
      <c r="R127" s="55" t="e">
        <f t="shared" si="9"/>
        <v>#VALUE!</v>
      </c>
      <c r="S127" s="7" t="e">
        <f t="shared" si="10"/>
        <v>#VALUE!</v>
      </c>
      <c r="T127" s="55" t="e">
        <f t="shared" si="11"/>
        <v>#VALUE!</v>
      </c>
      <c r="U127" s="7" t="e">
        <f t="shared" si="12"/>
        <v>#VALUE!</v>
      </c>
      <c r="V127" s="7" t="e">
        <f t="shared" si="13"/>
        <v>#VALUE!</v>
      </c>
      <c r="W127" s="55" t="e">
        <f t="shared" si="14"/>
        <v>#VALUE!</v>
      </c>
      <c r="X127" s="55">
        <f t="shared" si="15"/>
        <v>0</v>
      </c>
      <c r="Y127" s="7"/>
      <c r="Z127" s="7"/>
      <c r="AA127" s="7"/>
      <c r="AB127" s="7"/>
      <c r="AC127" s="7"/>
      <c r="AD127" s="7"/>
      <c r="AE127" s="7"/>
    </row>
    <row r="128" spans="1:31" x14ac:dyDescent="0.25">
      <c r="A128" s="20"/>
      <c r="B128" s="20"/>
      <c r="C128" s="20"/>
      <c r="D128" s="20" t="str">
        <f>IF(F128="","",MAX($D$8:D127)+1)</f>
        <v/>
      </c>
      <c r="E128" s="20">
        <v>119</v>
      </c>
      <c r="I128"/>
      <c r="Q128" s="48" t="e">
        <f t="shared" si="16"/>
        <v>#VALUE!</v>
      </c>
      <c r="R128" s="55" t="e">
        <f t="shared" si="9"/>
        <v>#VALUE!</v>
      </c>
      <c r="S128" s="7" t="e">
        <f t="shared" si="10"/>
        <v>#VALUE!</v>
      </c>
      <c r="T128" s="55" t="e">
        <f t="shared" si="11"/>
        <v>#VALUE!</v>
      </c>
      <c r="U128" s="7" t="e">
        <f t="shared" si="12"/>
        <v>#VALUE!</v>
      </c>
      <c r="V128" s="7" t="e">
        <f t="shared" si="13"/>
        <v>#VALUE!</v>
      </c>
      <c r="W128" s="55" t="e">
        <f t="shared" si="14"/>
        <v>#VALUE!</v>
      </c>
      <c r="X128" s="55">
        <f t="shared" si="15"/>
        <v>0</v>
      </c>
      <c r="Y128" s="7"/>
      <c r="Z128" s="7"/>
      <c r="AA128" s="7"/>
      <c r="AB128" s="7"/>
      <c r="AC128" s="7"/>
      <c r="AD128" s="7"/>
      <c r="AE128" s="7"/>
    </row>
    <row r="129" spans="1:31" x14ac:dyDescent="0.25">
      <c r="A129" s="20"/>
      <c r="B129" s="20"/>
      <c r="C129" s="20"/>
      <c r="D129" s="20" t="str">
        <f>IF(F129="","",MAX($D$8:D128)+1)</f>
        <v/>
      </c>
      <c r="E129" s="20">
        <v>120</v>
      </c>
      <c r="I129"/>
      <c r="Q129" s="48" t="e">
        <f t="shared" si="16"/>
        <v>#VALUE!</v>
      </c>
      <c r="R129" s="55" t="e">
        <f t="shared" si="9"/>
        <v>#VALUE!</v>
      </c>
      <c r="S129" s="7" t="e">
        <f t="shared" si="10"/>
        <v>#VALUE!</v>
      </c>
      <c r="T129" s="55" t="e">
        <f t="shared" si="11"/>
        <v>#VALUE!</v>
      </c>
      <c r="U129" s="7" t="e">
        <f t="shared" si="12"/>
        <v>#VALUE!</v>
      </c>
      <c r="V129" s="7" t="e">
        <f t="shared" si="13"/>
        <v>#VALUE!</v>
      </c>
      <c r="W129" s="55" t="e">
        <f t="shared" si="14"/>
        <v>#VALUE!</v>
      </c>
      <c r="X129" s="55">
        <f t="shared" si="15"/>
        <v>0</v>
      </c>
      <c r="Y129" s="7"/>
      <c r="Z129" s="7"/>
      <c r="AA129" s="7"/>
      <c r="AB129" s="7"/>
      <c r="AC129" s="7"/>
      <c r="AD129" s="7"/>
      <c r="AE129" s="7"/>
    </row>
    <row r="130" spans="1:31" x14ac:dyDescent="0.25">
      <c r="A130" s="20"/>
      <c r="B130" s="20"/>
      <c r="C130" s="20"/>
      <c r="D130" s="20" t="str">
        <f>IF(F130="","",MAX($D$8:D129)+1)</f>
        <v/>
      </c>
      <c r="E130" s="20">
        <v>121</v>
      </c>
      <c r="I130"/>
      <c r="Q130" s="48" t="e">
        <f t="shared" si="16"/>
        <v>#VALUE!</v>
      </c>
      <c r="R130" s="55" t="e">
        <f t="shared" si="9"/>
        <v>#VALUE!</v>
      </c>
      <c r="S130" s="7" t="e">
        <f t="shared" si="10"/>
        <v>#VALUE!</v>
      </c>
      <c r="T130" s="55" t="e">
        <f t="shared" si="11"/>
        <v>#VALUE!</v>
      </c>
      <c r="U130" s="7" t="e">
        <f t="shared" si="12"/>
        <v>#VALUE!</v>
      </c>
      <c r="V130" s="7" t="e">
        <f t="shared" si="13"/>
        <v>#VALUE!</v>
      </c>
      <c r="W130" s="55" t="e">
        <f t="shared" si="14"/>
        <v>#VALUE!</v>
      </c>
      <c r="X130" s="55">
        <f t="shared" si="15"/>
        <v>0</v>
      </c>
      <c r="Y130" s="7"/>
      <c r="Z130" s="7"/>
      <c r="AA130" s="7"/>
      <c r="AB130" s="7"/>
      <c r="AC130" s="7"/>
      <c r="AD130" s="7"/>
      <c r="AE130" s="7"/>
    </row>
    <row r="131" spans="1:31" x14ac:dyDescent="0.25">
      <c r="A131" s="20"/>
      <c r="B131" s="20"/>
      <c r="C131" s="20"/>
      <c r="D131" s="20" t="str">
        <f>IF(F131="","",MAX($D$8:D130)+1)</f>
        <v/>
      </c>
      <c r="E131" s="20">
        <v>122</v>
      </c>
      <c r="I131"/>
      <c r="Q131" s="48" t="e">
        <f t="shared" si="16"/>
        <v>#VALUE!</v>
      </c>
      <c r="R131" s="55" t="e">
        <f t="shared" si="9"/>
        <v>#VALUE!</v>
      </c>
      <c r="S131" s="7" t="e">
        <f t="shared" si="10"/>
        <v>#VALUE!</v>
      </c>
      <c r="T131" s="55" t="e">
        <f t="shared" si="11"/>
        <v>#VALUE!</v>
      </c>
      <c r="U131" s="7" t="e">
        <f t="shared" si="12"/>
        <v>#VALUE!</v>
      </c>
      <c r="V131" s="7" t="e">
        <f t="shared" si="13"/>
        <v>#VALUE!</v>
      </c>
      <c r="W131" s="55" t="e">
        <f t="shared" si="14"/>
        <v>#VALUE!</v>
      </c>
      <c r="X131" s="55">
        <f t="shared" si="15"/>
        <v>0</v>
      </c>
      <c r="Y131" s="7"/>
      <c r="Z131" s="7"/>
      <c r="AA131" s="7"/>
      <c r="AB131" s="7"/>
      <c r="AC131" s="7"/>
      <c r="AD131" s="7"/>
      <c r="AE131" s="7"/>
    </row>
    <row r="132" spans="1:31" x14ac:dyDescent="0.25">
      <c r="A132" s="20"/>
      <c r="B132" s="20"/>
      <c r="C132" s="20"/>
      <c r="D132" s="20" t="str">
        <f>IF(F132="","",MAX($D$8:D131)+1)</f>
        <v/>
      </c>
      <c r="E132" s="20">
        <v>123</v>
      </c>
      <c r="I132"/>
      <c r="Q132" s="48" t="e">
        <f t="shared" si="16"/>
        <v>#VALUE!</v>
      </c>
      <c r="R132" s="55" t="e">
        <f t="shared" si="9"/>
        <v>#VALUE!</v>
      </c>
      <c r="S132" s="7" t="e">
        <f t="shared" si="10"/>
        <v>#VALUE!</v>
      </c>
      <c r="T132" s="55" t="e">
        <f t="shared" si="11"/>
        <v>#VALUE!</v>
      </c>
      <c r="U132" s="7" t="e">
        <f t="shared" si="12"/>
        <v>#VALUE!</v>
      </c>
      <c r="V132" s="7" t="e">
        <f t="shared" si="13"/>
        <v>#VALUE!</v>
      </c>
      <c r="W132" s="55" t="e">
        <f t="shared" si="14"/>
        <v>#VALUE!</v>
      </c>
      <c r="X132" s="55">
        <f t="shared" si="15"/>
        <v>0</v>
      </c>
      <c r="Y132" s="7"/>
      <c r="Z132" s="7"/>
      <c r="AA132" s="7"/>
      <c r="AB132" s="7"/>
      <c r="AC132" s="7"/>
      <c r="AD132" s="7"/>
      <c r="AE132" s="7"/>
    </row>
    <row r="133" spans="1:31" x14ac:dyDescent="0.25">
      <c r="A133" s="20"/>
      <c r="B133" s="20"/>
      <c r="C133" s="20"/>
      <c r="D133" s="20" t="str">
        <f>IF(F133="","",MAX($D$8:D132)+1)</f>
        <v/>
      </c>
      <c r="E133" s="20">
        <v>124</v>
      </c>
      <c r="Q133" s="48" t="e">
        <f t="shared" si="16"/>
        <v>#VALUE!</v>
      </c>
      <c r="R133" s="55" t="e">
        <f t="shared" si="9"/>
        <v>#VALUE!</v>
      </c>
      <c r="S133" s="7" t="e">
        <f t="shared" si="10"/>
        <v>#VALUE!</v>
      </c>
      <c r="T133" s="55" t="e">
        <f t="shared" si="11"/>
        <v>#VALUE!</v>
      </c>
      <c r="U133" s="7" t="e">
        <f t="shared" si="12"/>
        <v>#VALUE!</v>
      </c>
      <c r="V133" s="7" t="e">
        <f t="shared" si="13"/>
        <v>#VALUE!</v>
      </c>
      <c r="W133" s="55" t="e">
        <f t="shared" si="14"/>
        <v>#VALUE!</v>
      </c>
      <c r="X133" s="55">
        <f t="shared" si="15"/>
        <v>0</v>
      </c>
      <c r="Y133" s="7"/>
      <c r="Z133" s="7"/>
      <c r="AA133" s="7"/>
      <c r="AB133" s="7"/>
      <c r="AC133" s="7"/>
      <c r="AD133" s="7"/>
      <c r="AE133" s="7"/>
    </row>
    <row r="134" spans="1:31" x14ac:dyDescent="0.25">
      <c r="A134" s="20"/>
      <c r="B134" s="20"/>
      <c r="C134" s="20"/>
      <c r="D134" s="20" t="str">
        <f>IF(F134="","",MAX($D$8:D133)+1)</f>
        <v/>
      </c>
      <c r="E134" s="20">
        <v>125</v>
      </c>
      <c r="Q134" s="48" t="e">
        <f t="shared" si="16"/>
        <v>#VALUE!</v>
      </c>
      <c r="R134" s="55" t="e">
        <f t="shared" si="9"/>
        <v>#VALUE!</v>
      </c>
      <c r="S134" s="7" t="e">
        <f t="shared" si="10"/>
        <v>#VALUE!</v>
      </c>
      <c r="T134" s="55" t="e">
        <f t="shared" si="11"/>
        <v>#VALUE!</v>
      </c>
      <c r="U134" s="7" t="e">
        <f t="shared" si="12"/>
        <v>#VALUE!</v>
      </c>
      <c r="V134" s="7" t="e">
        <f t="shared" si="13"/>
        <v>#VALUE!</v>
      </c>
      <c r="W134" s="55" t="e">
        <f t="shared" si="14"/>
        <v>#VALUE!</v>
      </c>
      <c r="X134" s="55">
        <f t="shared" si="15"/>
        <v>0</v>
      </c>
      <c r="Y134" s="7"/>
      <c r="Z134" s="7"/>
      <c r="AA134" s="7"/>
      <c r="AB134" s="7"/>
      <c r="AC134" s="7"/>
      <c r="AD134" s="7"/>
      <c r="AE134" s="7"/>
    </row>
    <row r="135" spans="1:31" x14ac:dyDescent="0.25">
      <c r="A135" s="20"/>
      <c r="B135" s="20"/>
      <c r="C135" s="20"/>
      <c r="D135" s="20" t="str">
        <f>IF(F135="","",MAX($D$8:D134)+1)</f>
        <v/>
      </c>
      <c r="E135" s="20">
        <v>126</v>
      </c>
      <c r="Q135" s="48" t="e">
        <f t="shared" si="16"/>
        <v>#VALUE!</v>
      </c>
      <c r="R135" s="55" t="e">
        <f t="shared" si="9"/>
        <v>#VALUE!</v>
      </c>
      <c r="S135" s="7" t="e">
        <f t="shared" si="10"/>
        <v>#VALUE!</v>
      </c>
      <c r="T135" s="55" t="e">
        <f t="shared" si="11"/>
        <v>#VALUE!</v>
      </c>
      <c r="U135" s="7" t="e">
        <f t="shared" si="12"/>
        <v>#VALUE!</v>
      </c>
      <c r="V135" s="7" t="e">
        <f t="shared" si="13"/>
        <v>#VALUE!</v>
      </c>
      <c r="W135" s="55" t="e">
        <f t="shared" si="14"/>
        <v>#VALUE!</v>
      </c>
      <c r="X135" s="55">
        <f t="shared" si="15"/>
        <v>0</v>
      </c>
      <c r="Y135" s="7"/>
      <c r="Z135" s="7"/>
      <c r="AA135" s="7"/>
      <c r="AB135" s="7"/>
      <c r="AC135" s="7"/>
      <c r="AD135" s="7"/>
      <c r="AE135" s="7"/>
    </row>
    <row r="136" spans="1:31" x14ac:dyDescent="0.25">
      <c r="A136" s="20"/>
      <c r="B136" s="20"/>
      <c r="C136" s="20"/>
      <c r="D136" s="20" t="str">
        <f>IF(F136="","",MAX($D$8:D135)+1)</f>
        <v/>
      </c>
      <c r="E136" s="20">
        <v>127</v>
      </c>
      <c r="Q136" s="48" t="e">
        <f t="shared" si="16"/>
        <v>#VALUE!</v>
      </c>
      <c r="R136" s="55" t="e">
        <f t="shared" si="9"/>
        <v>#VALUE!</v>
      </c>
      <c r="S136" s="7" t="e">
        <f t="shared" si="10"/>
        <v>#VALUE!</v>
      </c>
      <c r="T136" s="55" t="e">
        <f t="shared" si="11"/>
        <v>#VALUE!</v>
      </c>
      <c r="U136" s="7" t="e">
        <f t="shared" si="12"/>
        <v>#VALUE!</v>
      </c>
      <c r="V136" s="7" t="e">
        <f t="shared" si="13"/>
        <v>#VALUE!</v>
      </c>
      <c r="W136" s="55" t="e">
        <f t="shared" si="14"/>
        <v>#VALUE!</v>
      </c>
      <c r="X136" s="55">
        <f t="shared" si="15"/>
        <v>0</v>
      </c>
      <c r="Y136" s="7"/>
      <c r="Z136" s="7"/>
      <c r="AA136" s="7"/>
      <c r="AB136" s="7"/>
      <c r="AC136" s="7"/>
      <c r="AD136" s="7"/>
      <c r="AE136" s="7"/>
    </row>
    <row r="137" spans="1:31" x14ac:dyDescent="0.25">
      <c r="A137" s="20"/>
      <c r="B137" s="20"/>
      <c r="C137" s="20"/>
      <c r="D137" s="20" t="str">
        <f>IF(F137="","",MAX($D$8:D136)+1)</f>
        <v/>
      </c>
      <c r="E137" s="20">
        <v>128</v>
      </c>
      <c r="Q137" s="48" t="e">
        <f t="shared" si="16"/>
        <v>#VALUE!</v>
      </c>
      <c r="R137" s="55" t="e">
        <f t="shared" si="9"/>
        <v>#VALUE!</v>
      </c>
      <c r="S137" s="7" t="e">
        <f t="shared" si="10"/>
        <v>#VALUE!</v>
      </c>
      <c r="T137" s="55" t="e">
        <f t="shared" si="11"/>
        <v>#VALUE!</v>
      </c>
      <c r="U137" s="7" t="e">
        <f t="shared" si="12"/>
        <v>#VALUE!</v>
      </c>
      <c r="V137" s="7" t="e">
        <f t="shared" si="13"/>
        <v>#VALUE!</v>
      </c>
      <c r="W137" s="55" t="e">
        <f t="shared" si="14"/>
        <v>#VALUE!</v>
      </c>
      <c r="X137" s="55">
        <f t="shared" si="15"/>
        <v>0</v>
      </c>
      <c r="Y137" s="7"/>
      <c r="Z137" s="7"/>
      <c r="AA137" s="7"/>
      <c r="AB137" s="7"/>
      <c r="AC137" s="7"/>
      <c r="AD137" s="7"/>
      <c r="AE137" s="7"/>
    </row>
    <row r="138" spans="1:31" x14ac:dyDescent="0.25">
      <c r="A138" s="20"/>
      <c r="B138" s="20"/>
      <c r="C138" s="20"/>
      <c r="D138" s="20" t="str">
        <f>IF(F138="","",MAX($D$8:D137)+1)</f>
        <v/>
      </c>
      <c r="E138" s="20">
        <v>129</v>
      </c>
      <c r="Q138" s="48" t="e">
        <f t="shared" si="16"/>
        <v>#VALUE!</v>
      </c>
      <c r="R138" s="55" t="e">
        <f t="shared" si="9"/>
        <v>#VALUE!</v>
      </c>
      <c r="S138" s="7" t="e">
        <f t="shared" si="10"/>
        <v>#VALUE!</v>
      </c>
      <c r="T138" s="55" t="e">
        <f t="shared" si="11"/>
        <v>#VALUE!</v>
      </c>
      <c r="U138" s="7" t="e">
        <f t="shared" si="12"/>
        <v>#VALUE!</v>
      </c>
      <c r="V138" s="7" t="e">
        <f t="shared" si="13"/>
        <v>#VALUE!</v>
      </c>
      <c r="W138" s="55" t="e">
        <f t="shared" si="14"/>
        <v>#VALUE!</v>
      </c>
      <c r="X138" s="55">
        <f t="shared" si="15"/>
        <v>0</v>
      </c>
      <c r="Y138" s="7"/>
      <c r="Z138" s="7"/>
      <c r="AA138" s="7"/>
      <c r="AB138" s="7"/>
      <c r="AC138" s="7"/>
      <c r="AD138" s="7"/>
      <c r="AE138" s="7"/>
    </row>
    <row r="139" spans="1:31" x14ac:dyDescent="0.25">
      <c r="A139" s="20"/>
      <c r="B139" s="20"/>
      <c r="C139" s="20"/>
      <c r="D139" s="20" t="str">
        <f>IF(F139="","",MAX($D$8:D138)+1)</f>
        <v/>
      </c>
      <c r="E139" s="20">
        <v>130</v>
      </c>
      <c r="Q139" s="48" t="e">
        <f t="shared" si="16"/>
        <v>#VALUE!</v>
      </c>
      <c r="R139" s="55" t="e">
        <f t="shared" ref="R139:R202" si="17">TRIM(CLEAN(LEFT(L139,SEARCH(",",L139)-1)))</f>
        <v>#VALUE!</v>
      </c>
      <c r="S139" s="7" t="e">
        <f t="shared" ref="S139:S202" si="18">TRIM(CLEAN(RIGHT(L139,LEN(L139)-SEARCH(",",L139))))</f>
        <v>#VALUE!</v>
      </c>
      <c r="T139" s="55" t="e">
        <f t="shared" ref="T139:T202" si="19">RIGHT(R139,2)</f>
        <v>#VALUE!</v>
      </c>
      <c r="U139" s="7" t="e">
        <f t="shared" ref="U139:U202" si="20">MID(R139,6,2)</f>
        <v>#VALUE!</v>
      </c>
      <c r="V139" s="7" t="e">
        <f t="shared" ref="V139:V202" si="21">LEFT(R139,4)</f>
        <v>#VALUE!</v>
      </c>
      <c r="W139" s="55" t="e">
        <f t="shared" ref="W139:W202" si="22">CONCATENATE(T139,"-",U139,"-",V139)</f>
        <v>#VALUE!</v>
      </c>
      <c r="X139" s="55">
        <f t="shared" ref="X139:X202" si="23">L139</f>
        <v>0</v>
      </c>
      <c r="Y139" s="7"/>
      <c r="Z139" s="7"/>
      <c r="AA139" s="7"/>
      <c r="AB139" s="7"/>
      <c r="AC139" s="7"/>
      <c r="AD139" s="7"/>
      <c r="AE139" s="7"/>
    </row>
    <row r="140" spans="1:31" x14ac:dyDescent="0.25">
      <c r="A140" s="20"/>
      <c r="B140" s="20"/>
      <c r="C140" s="20"/>
      <c r="D140" s="20" t="str">
        <f>IF(F140="","",MAX($D$8:D139)+1)</f>
        <v/>
      </c>
      <c r="E140" s="20">
        <v>131</v>
      </c>
      <c r="Q140" s="48" t="e">
        <f t="shared" si="16"/>
        <v>#VALUE!</v>
      </c>
      <c r="R140" s="55" t="e">
        <f t="shared" si="17"/>
        <v>#VALUE!</v>
      </c>
      <c r="S140" s="7" t="e">
        <f t="shared" si="18"/>
        <v>#VALUE!</v>
      </c>
      <c r="T140" s="55" t="e">
        <f t="shared" si="19"/>
        <v>#VALUE!</v>
      </c>
      <c r="U140" s="7" t="e">
        <f t="shared" si="20"/>
        <v>#VALUE!</v>
      </c>
      <c r="V140" s="7" t="e">
        <f t="shared" si="21"/>
        <v>#VALUE!</v>
      </c>
      <c r="W140" s="55" t="e">
        <f t="shared" si="22"/>
        <v>#VALUE!</v>
      </c>
      <c r="X140" s="55">
        <f t="shared" si="23"/>
        <v>0</v>
      </c>
      <c r="Y140" s="7"/>
      <c r="Z140" s="7"/>
      <c r="AA140" s="7"/>
      <c r="AB140" s="7"/>
      <c r="AC140" s="7"/>
      <c r="AD140" s="7"/>
      <c r="AE140" s="7"/>
    </row>
    <row r="141" spans="1:31" x14ac:dyDescent="0.25">
      <c r="A141" s="20"/>
      <c r="B141" s="20"/>
      <c r="C141" s="20"/>
      <c r="D141" s="20" t="str">
        <f>IF(F141="","",MAX($D$8:D140)+1)</f>
        <v/>
      </c>
      <c r="E141" s="20">
        <v>132</v>
      </c>
      <c r="Q141" s="48" t="e">
        <f t="shared" si="16"/>
        <v>#VALUE!</v>
      </c>
      <c r="R141" s="55" t="e">
        <f t="shared" si="17"/>
        <v>#VALUE!</v>
      </c>
      <c r="S141" s="7" t="e">
        <f t="shared" si="18"/>
        <v>#VALUE!</v>
      </c>
      <c r="T141" s="55" t="e">
        <f t="shared" si="19"/>
        <v>#VALUE!</v>
      </c>
      <c r="U141" s="7" t="e">
        <f t="shared" si="20"/>
        <v>#VALUE!</v>
      </c>
      <c r="V141" s="7" t="e">
        <f t="shared" si="21"/>
        <v>#VALUE!</v>
      </c>
      <c r="W141" s="55" t="e">
        <f t="shared" si="22"/>
        <v>#VALUE!</v>
      </c>
      <c r="X141" s="55">
        <f t="shared" si="23"/>
        <v>0</v>
      </c>
      <c r="Y141" s="7"/>
      <c r="Z141" s="7"/>
      <c r="AA141" s="7"/>
      <c r="AB141" s="7"/>
      <c r="AC141" s="7"/>
      <c r="AD141" s="7"/>
      <c r="AE141" s="7"/>
    </row>
    <row r="142" spans="1:31" x14ac:dyDescent="0.25">
      <c r="A142" s="20"/>
      <c r="B142" s="20"/>
      <c r="C142" s="20"/>
      <c r="D142" s="20" t="str">
        <f>IF(F142="","",MAX($D$8:D141)+1)</f>
        <v/>
      </c>
      <c r="E142" s="20">
        <v>133</v>
      </c>
      <c r="Q142" s="48" t="e">
        <f t="shared" si="16"/>
        <v>#VALUE!</v>
      </c>
      <c r="R142" s="55" t="e">
        <f t="shared" si="17"/>
        <v>#VALUE!</v>
      </c>
      <c r="S142" s="7" t="e">
        <f t="shared" si="18"/>
        <v>#VALUE!</v>
      </c>
      <c r="T142" s="55" t="e">
        <f t="shared" si="19"/>
        <v>#VALUE!</v>
      </c>
      <c r="U142" s="7" t="e">
        <f t="shared" si="20"/>
        <v>#VALUE!</v>
      </c>
      <c r="V142" s="7" t="e">
        <f t="shared" si="21"/>
        <v>#VALUE!</v>
      </c>
      <c r="W142" s="55" t="e">
        <f t="shared" si="22"/>
        <v>#VALUE!</v>
      </c>
      <c r="X142" s="55">
        <f t="shared" si="23"/>
        <v>0</v>
      </c>
      <c r="Y142" s="7"/>
      <c r="Z142" s="7"/>
      <c r="AA142" s="7"/>
      <c r="AB142" s="7"/>
      <c r="AC142" s="7"/>
      <c r="AD142" s="7"/>
      <c r="AE142" s="7"/>
    </row>
    <row r="143" spans="1:31" x14ac:dyDescent="0.25">
      <c r="A143" s="20"/>
      <c r="B143" s="20"/>
      <c r="C143" s="20"/>
      <c r="D143" s="20" t="str">
        <f>IF(F143="","",MAX($D$8:D142)+1)</f>
        <v/>
      </c>
      <c r="E143" s="20">
        <v>134</v>
      </c>
      <c r="Q143" s="48" t="e">
        <f t="shared" si="16"/>
        <v>#VALUE!</v>
      </c>
      <c r="R143" s="55" t="e">
        <f t="shared" si="17"/>
        <v>#VALUE!</v>
      </c>
      <c r="S143" s="7" t="e">
        <f t="shared" si="18"/>
        <v>#VALUE!</v>
      </c>
      <c r="T143" s="55" t="e">
        <f t="shared" si="19"/>
        <v>#VALUE!</v>
      </c>
      <c r="U143" s="7" t="e">
        <f t="shared" si="20"/>
        <v>#VALUE!</v>
      </c>
      <c r="V143" s="7" t="e">
        <f t="shared" si="21"/>
        <v>#VALUE!</v>
      </c>
      <c r="W143" s="55" t="e">
        <f t="shared" si="22"/>
        <v>#VALUE!</v>
      </c>
      <c r="X143" s="55">
        <f t="shared" si="23"/>
        <v>0</v>
      </c>
      <c r="Y143" s="7"/>
      <c r="Z143" s="7"/>
      <c r="AA143" s="7"/>
      <c r="AB143" s="7"/>
      <c r="AC143" s="7"/>
      <c r="AD143" s="7"/>
      <c r="AE143" s="7"/>
    </row>
    <row r="144" spans="1:31" x14ac:dyDescent="0.25">
      <c r="A144" s="20"/>
      <c r="B144" s="20"/>
      <c r="C144" s="20"/>
      <c r="D144" s="20" t="str">
        <f>IF(F144="","",MAX($D$8:D143)+1)</f>
        <v/>
      </c>
      <c r="E144" s="20">
        <v>135</v>
      </c>
      <c r="Q144" s="48" t="e">
        <f t="shared" si="16"/>
        <v>#VALUE!</v>
      </c>
      <c r="R144" s="55" t="e">
        <f t="shared" si="17"/>
        <v>#VALUE!</v>
      </c>
      <c r="S144" s="7" t="e">
        <f t="shared" si="18"/>
        <v>#VALUE!</v>
      </c>
      <c r="T144" s="55" t="e">
        <f t="shared" si="19"/>
        <v>#VALUE!</v>
      </c>
      <c r="U144" s="7" t="e">
        <f t="shared" si="20"/>
        <v>#VALUE!</v>
      </c>
      <c r="V144" s="7" t="e">
        <f t="shared" si="21"/>
        <v>#VALUE!</v>
      </c>
      <c r="W144" s="55" t="e">
        <f t="shared" si="22"/>
        <v>#VALUE!</v>
      </c>
      <c r="X144" s="55">
        <f t="shared" si="23"/>
        <v>0</v>
      </c>
      <c r="Y144" s="7"/>
      <c r="Z144" s="7"/>
      <c r="AA144" s="7"/>
      <c r="AB144" s="7"/>
      <c r="AC144" s="7"/>
      <c r="AD144" s="7"/>
      <c r="AE144" s="7"/>
    </row>
    <row r="145" spans="1:31" x14ac:dyDescent="0.25">
      <c r="A145" s="20"/>
      <c r="B145" s="20"/>
      <c r="C145" s="20"/>
      <c r="D145" s="20" t="str">
        <f>IF(F145="","",MAX($D$8:D144)+1)</f>
        <v/>
      </c>
      <c r="E145" s="20">
        <v>136</v>
      </c>
      <c r="Q145" s="48" t="e">
        <f t="shared" si="16"/>
        <v>#VALUE!</v>
      </c>
      <c r="R145" s="55" t="e">
        <f t="shared" si="17"/>
        <v>#VALUE!</v>
      </c>
      <c r="S145" s="7" t="e">
        <f t="shared" si="18"/>
        <v>#VALUE!</v>
      </c>
      <c r="T145" s="55" t="e">
        <f t="shared" si="19"/>
        <v>#VALUE!</v>
      </c>
      <c r="U145" s="7" t="e">
        <f t="shared" si="20"/>
        <v>#VALUE!</v>
      </c>
      <c r="V145" s="7" t="e">
        <f t="shared" si="21"/>
        <v>#VALUE!</v>
      </c>
      <c r="W145" s="55" t="e">
        <f t="shared" si="22"/>
        <v>#VALUE!</v>
      </c>
      <c r="X145" s="55">
        <f t="shared" si="23"/>
        <v>0</v>
      </c>
      <c r="Y145" s="7"/>
      <c r="Z145" s="7"/>
      <c r="AA145" s="7"/>
      <c r="AB145" s="7"/>
      <c r="AC145" s="7"/>
      <c r="AD145" s="7"/>
      <c r="AE145" s="7"/>
    </row>
    <row r="146" spans="1:31" x14ac:dyDescent="0.25">
      <c r="A146" s="20"/>
      <c r="B146" s="20"/>
      <c r="C146" s="20"/>
      <c r="D146" s="20" t="str">
        <f>IF(F146="","",MAX($D$8:D145)+1)</f>
        <v/>
      </c>
      <c r="E146" s="20">
        <v>137</v>
      </c>
      <c r="Q146" s="48" t="e">
        <f t="shared" si="16"/>
        <v>#VALUE!</v>
      </c>
      <c r="R146" s="55" t="e">
        <f t="shared" si="17"/>
        <v>#VALUE!</v>
      </c>
      <c r="S146" s="7" t="e">
        <f t="shared" si="18"/>
        <v>#VALUE!</v>
      </c>
      <c r="T146" s="55" t="e">
        <f t="shared" si="19"/>
        <v>#VALUE!</v>
      </c>
      <c r="U146" s="7" t="e">
        <f t="shared" si="20"/>
        <v>#VALUE!</v>
      </c>
      <c r="V146" s="7" t="e">
        <f t="shared" si="21"/>
        <v>#VALUE!</v>
      </c>
      <c r="W146" s="55" t="e">
        <f t="shared" si="22"/>
        <v>#VALUE!</v>
      </c>
      <c r="X146" s="55">
        <f t="shared" si="23"/>
        <v>0</v>
      </c>
      <c r="Y146" s="7"/>
      <c r="Z146" s="7"/>
      <c r="AA146" s="7"/>
      <c r="AB146" s="7"/>
      <c r="AC146" s="7"/>
      <c r="AD146" s="7"/>
      <c r="AE146" s="7"/>
    </row>
    <row r="147" spans="1:31" x14ac:dyDescent="0.25">
      <c r="A147" s="20"/>
      <c r="B147" s="20"/>
      <c r="C147" s="20"/>
      <c r="D147" s="20" t="str">
        <f>IF(F147="","",MAX($D$8:D146)+1)</f>
        <v/>
      </c>
      <c r="E147" s="20">
        <v>138</v>
      </c>
      <c r="Q147" s="48" t="e">
        <f t="shared" si="16"/>
        <v>#VALUE!</v>
      </c>
      <c r="R147" s="55" t="e">
        <f t="shared" si="17"/>
        <v>#VALUE!</v>
      </c>
      <c r="S147" s="7" t="e">
        <f t="shared" si="18"/>
        <v>#VALUE!</v>
      </c>
      <c r="T147" s="55" t="e">
        <f t="shared" si="19"/>
        <v>#VALUE!</v>
      </c>
      <c r="U147" s="7" t="e">
        <f t="shared" si="20"/>
        <v>#VALUE!</v>
      </c>
      <c r="V147" s="7" t="e">
        <f t="shared" si="21"/>
        <v>#VALUE!</v>
      </c>
      <c r="W147" s="55" t="e">
        <f t="shared" si="22"/>
        <v>#VALUE!</v>
      </c>
      <c r="X147" s="55">
        <f t="shared" si="23"/>
        <v>0</v>
      </c>
      <c r="Y147" s="7"/>
      <c r="Z147" s="7"/>
      <c r="AA147" s="7"/>
      <c r="AB147" s="7"/>
      <c r="AC147" s="7"/>
      <c r="AD147" s="7"/>
      <c r="AE147" s="7"/>
    </row>
    <row r="148" spans="1:31" x14ac:dyDescent="0.25">
      <c r="A148" s="20"/>
      <c r="B148" s="20"/>
      <c r="C148" s="20"/>
      <c r="D148" s="20" t="str">
        <f>IF(F148="","",MAX($D$8:D147)+1)</f>
        <v/>
      </c>
      <c r="E148" s="20">
        <v>139</v>
      </c>
      <c r="Q148" s="48" t="e">
        <f t="shared" si="16"/>
        <v>#VALUE!</v>
      </c>
      <c r="R148" s="55" t="e">
        <f t="shared" si="17"/>
        <v>#VALUE!</v>
      </c>
      <c r="S148" s="7" t="e">
        <f t="shared" si="18"/>
        <v>#VALUE!</v>
      </c>
      <c r="T148" s="55" t="e">
        <f t="shared" si="19"/>
        <v>#VALUE!</v>
      </c>
      <c r="U148" s="7" t="e">
        <f t="shared" si="20"/>
        <v>#VALUE!</v>
      </c>
      <c r="V148" s="7" t="e">
        <f t="shared" si="21"/>
        <v>#VALUE!</v>
      </c>
      <c r="W148" s="55" t="e">
        <f t="shared" si="22"/>
        <v>#VALUE!</v>
      </c>
      <c r="X148" s="55">
        <f t="shared" si="23"/>
        <v>0</v>
      </c>
      <c r="Y148" s="7"/>
      <c r="Z148" s="7"/>
      <c r="AA148" s="7"/>
      <c r="AB148" s="7"/>
      <c r="AC148" s="7"/>
      <c r="AD148" s="7"/>
      <c r="AE148" s="7"/>
    </row>
    <row r="149" spans="1:31" x14ac:dyDescent="0.25">
      <c r="A149" s="20"/>
      <c r="B149" s="20"/>
      <c r="C149" s="20"/>
      <c r="D149" s="20" t="str">
        <f>IF(F149="","",MAX($D$8:D148)+1)</f>
        <v/>
      </c>
      <c r="E149" s="20">
        <v>140</v>
      </c>
      <c r="Q149" s="48" t="e">
        <f t="shared" si="16"/>
        <v>#VALUE!</v>
      </c>
      <c r="R149" s="55" t="e">
        <f t="shared" si="17"/>
        <v>#VALUE!</v>
      </c>
      <c r="S149" s="7" t="e">
        <f t="shared" si="18"/>
        <v>#VALUE!</v>
      </c>
      <c r="T149" s="55" t="e">
        <f t="shared" si="19"/>
        <v>#VALUE!</v>
      </c>
      <c r="U149" s="7" t="e">
        <f t="shared" si="20"/>
        <v>#VALUE!</v>
      </c>
      <c r="V149" s="7" t="e">
        <f t="shared" si="21"/>
        <v>#VALUE!</v>
      </c>
      <c r="W149" s="55" t="e">
        <f t="shared" si="22"/>
        <v>#VALUE!</v>
      </c>
      <c r="X149" s="55">
        <f t="shared" si="23"/>
        <v>0</v>
      </c>
      <c r="Y149" s="7"/>
      <c r="Z149" s="7"/>
      <c r="AA149" s="7"/>
      <c r="AB149" s="7"/>
      <c r="AC149" s="7"/>
      <c r="AD149" s="7"/>
      <c r="AE149" s="7"/>
    </row>
    <row r="150" spans="1:31" x14ac:dyDescent="0.25">
      <c r="A150" s="20"/>
      <c r="B150" s="20"/>
      <c r="C150" s="20"/>
      <c r="D150" s="20" t="str">
        <f>IF(F150="","",MAX($D$8:D149)+1)</f>
        <v/>
      </c>
      <c r="E150" s="20">
        <v>141</v>
      </c>
      <c r="Q150" s="48" t="e">
        <f t="shared" si="16"/>
        <v>#VALUE!</v>
      </c>
      <c r="R150" s="55" t="e">
        <f t="shared" si="17"/>
        <v>#VALUE!</v>
      </c>
      <c r="S150" s="7" t="e">
        <f t="shared" si="18"/>
        <v>#VALUE!</v>
      </c>
      <c r="T150" s="55" t="e">
        <f t="shared" si="19"/>
        <v>#VALUE!</v>
      </c>
      <c r="U150" s="7" t="e">
        <f t="shared" si="20"/>
        <v>#VALUE!</v>
      </c>
      <c r="V150" s="7" t="e">
        <f t="shared" si="21"/>
        <v>#VALUE!</v>
      </c>
      <c r="W150" s="55" t="e">
        <f t="shared" si="22"/>
        <v>#VALUE!</v>
      </c>
      <c r="X150" s="55">
        <f t="shared" si="23"/>
        <v>0</v>
      </c>
      <c r="Y150" s="7"/>
      <c r="Z150" s="7"/>
      <c r="AA150" s="7"/>
      <c r="AB150" s="7"/>
      <c r="AC150" s="7"/>
      <c r="AD150" s="7"/>
      <c r="AE150" s="7"/>
    </row>
    <row r="151" spans="1:31" x14ac:dyDescent="0.25">
      <c r="A151" s="20"/>
      <c r="B151" s="20"/>
      <c r="C151" s="20"/>
      <c r="D151" s="20" t="str">
        <f>IF(F151="","",MAX($D$8:D150)+1)</f>
        <v/>
      </c>
      <c r="E151" s="20">
        <v>142</v>
      </c>
      <c r="Q151" s="48" t="e">
        <f t="shared" si="16"/>
        <v>#VALUE!</v>
      </c>
      <c r="R151" s="55" t="e">
        <f t="shared" si="17"/>
        <v>#VALUE!</v>
      </c>
      <c r="S151" s="7" t="e">
        <f t="shared" si="18"/>
        <v>#VALUE!</v>
      </c>
      <c r="T151" s="55" t="e">
        <f t="shared" si="19"/>
        <v>#VALUE!</v>
      </c>
      <c r="U151" s="7" t="e">
        <f t="shared" si="20"/>
        <v>#VALUE!</v>
      </c>
      <c r="V151" s="7" t="e">
        <f t="shared" si="21"/>
        <v>#VALUE!</v>
      </c>
      <c r="W151" s="55" t="e">
        <f t="shared" si="22"/>
        <v>#VALUE!</v>
      </c>
      <c r="X151" s="55">
        <f t="shared" si="23"/>
        <v>0</v>
      </c>
      <c r="Y151" s="7"/>
      <c r="Z151" s="7"/>
      <c r="AA151" s="7"/>
      <c r="AB151" s="7"/>
      <c r="AC151" s="7"/>
      <c r="AD151" s="7"/>
      <c r="AE151" s="7"/>
    </row>
    <row r="152" spans="1:31" x14ac:dyDescent="0.25">
      <c r="A152" s="20"/>
      <c r="B152" s="20"/>
      <c r="C152" s="20"/>
      <c r="D152" s="20" t="str">
        <f>IF(F152="","",MAX($D$8:D151)+1)</f>
        <v/>
      </c>
      <c r="E152" s="20">
        <v>143</v>
      </c>
      <c r="Q152" s="48" t="e">
        <f t="shared" si="16"/>
        <v>#VALUE!</v>
      </c>
      <c r="R152" s="55" t="e">
        <f t="shared" si="17"/>
        <v>#VALUE!</v>
      </c>
      <c r="S152" s="7" t="e">
        <f t="shared" si="18"/>
        <v>#VALUE!</v>
      </c>
      <c r="T152" s="55" t="e">
        <f t="shared" si="19"/>
        <v>#VALUE!</v>
      </c>
      <c r="U152" s="7" t="e">
        <f t="shared" si="20"/>
        <v>#VALUE!</v>
      </c>
      <c r="V152" s="7" t="e">
        <f t="shared" si="21"/>
        <v>#VALUE!</v>
      </c>
      <c r="W152" s="55" t="e">
        <f t="shared" si="22"/>
        <v>#VALUE!</v>
      </c>
      <c r="X152" s="55">
        <f t="shared" si="23"/>
        <v>0</v>
      </c>
      <c r="Y152" s="7"/>
      <c r="Z152" s="7"/>
      <c r="AA152" s="7"/>
      <c r="AB152" s="7"/>
      <c r="AC152" s="7"/>
      <c r="AD152" s="7"/>
      <c r="AE152" s="7"/>
    </row>
    <row r="153" spans="1:31" x14ac:dyDescent="0.25">
      <c r="A153" s="20"/>
      <c r="B153" s="20"/>
      <c r="C153" s="20"/>
      <c r="D153" s="20" t="str">
        <f>IF(F153="","",MAX($D$8:D152)+1)</f>
        <v/>
      </c>
      <c r="E153" s="20">
        <v>144</v>
      </c>
      <c r="Q153" s="48" t="e">
        <f t="shared" si="16"/>
        <v>#VALUE!</v>
      </c>
      <c r="R153" s="55" t="e">
        <f t="shared" si="17"/>
        <v>#VALUE!</v>
      </c>
      <c r="S153" s="7" t="e">
        <f t="shared" si="18"/>
        <v>#VALUE!</v>
      </c>
      <c r="T153" s="55" t="e">
        <f t="shared" si="19"/>
        <v>#VALUE!</v>
      </c>
      <c r="U153" s="7" t="e">
        <f t="shared" si="20"/>
        <v>#VALUE!</v>
      </c>
      <c r="V153" s="7" t="e">
        <f t="shared" si="21"/>
        <v>#VALUE!</v>
      </c>
      <c r="W153" s="55" t="e">
        <f t="shared" si="22"/>
        <v>#VALUE!</v>
      </c>
      <c r="X153" s="55">
        <f t="shared" si="23"/>
        <v>0</v>
      </c>
      <c r="Y153" s="7"/>
      <c r="Z153" s="7"/>
      <c r="AA153" s="7"/>
      <c r="AB153" s="7"/>
      <c r="AC153" s="7"/>
      <c r="AD153" s="7"/>
      <c r="AE153" s="7"/>
    </row>
    <row r="154" spans="1:31" x14ac:dyDescent="0.25">
      <c r="A154" s="20"/>
      <c r="B154" s="20"/>
      <c r="C154" s="20"/>
      <c r="D154" s="20" t="str">
        <f>IF(F154="","",MAX($D$8:D153)+1)</f>
        <v/>
      </c>
      <c r="E154" s="20">
        <v>145</v>
      </c>
      <c r="Q154" s="48" t="e">
        <f t="shared" si="16"/>
        <v>#VALUE!</v>
      </c>
      <c r="R154" s="55" t="e">
        <f t="shared" si="17"/>
        <v>#VALUE!</v>
      </c>
      <c r="S154" s="7" t="e">
        <f t="shared" si="18"/>
        <v>#VALUE!</v>
      </c>
      <c r="T154" s="55" t="e">
        <f t="shared" si="19"/>
        <v>#VALUE!</v>
      </c>
      <c r="U154" s="7" t="e">
        <f t="shared" si="20"/>
        <v>#VALUE!</v>
      </c>
      <c r="V154" s="7" t="e">
        <f t="shared" si="21"/>
        <v>#VALUE!</v>
      </c>
      <c r="W154" s="55" t="e">
        <f t="shared" si="22"/>
        <v>#VALUE!</v>
      </c>
      <c r="X154" s="55">
        <f t="shared" si="23"/>
        <v>0</v>
      </c>
      <c r="Y154" s="7"/>
      <c r="Z154" s="7"/>
      <c r="AA154" s="7"/>
      <c r="AB154" s="7"/>
      <c r="AC154" s="7"/>
      <c r="AD154" s="7"/>
      <c r="AE154" s="7"/>
    </row>
    <row r="155" spans="1:31" x14ac:dyDescent="0.25">
      <c r="A155" s="20"/>
      <c r="B155" s="20"/>
      <c r="C155" s="20"/>
      <c r="D155" s="20" t="str">
        <f>IF(F155="","",MAX($D$8:D154)+1)</f>
        <v/>
      </c>
      <c r="E155" s="20">
        <v>146</v>
      </c>
      <c r="Q155" s="48" t="e">
        <f t="shared" si="16"/>
        <v>#VALUE!</v>
      </c>
      <c r="R155" s="55" t="e">
        <f t="shared" si="17"/>
        <v>#VALUE!</v>
      </c>
      <c r="S155" s="7" t="e">
        <f t="shared" si="18"/>
        <v>#VALUE!</v>
      </c>
      <c r="T155" s="55" t="e">
        <f t="shared" si="19"/>
        <v>#VALUE!</v>
      </c>
      <c r="U155" s="7" t="e">
        <f t="shared" si="20"/>
        <v>#VALUE!</v>
      </c>
      <c r="V155" s="7" t="e">
        <f t="shared" si="21"/>
        <v>#VALUE!</v>
      </c>
      <c r="W155" s="55" t="e">
        <f t="shared" si="22"/>
        <v>#VALUE!</v>
      </c>
      <c r="X155" s="55">
        <f t="shared" si="23"/>
        <v>0</v>
      </c>
      <c r="Y155" s="7"/>
      <c r="Z155" s="7"/>
      <c r="AA155" s="7"/>
      <c r="AB155" s="7"/>
      <c r="AC155" s="7"/>
      <c r="AD155" s="7"/>
      <c r="AE155" s="7"/>
    </row>
    <row r="156" spans="1:31" x14ac:dyDescent="0.25">
      <c r="A156" s="20"/>
      <c r="B156" s="20"/>
      <c r="C156" s="20"/>
      <c r="D156" s="20" t="str">
        <f>IF(F156="","",MAX($D$8:D155)+1)</f>
        <v/>
      </c>
      <c r="E156" s="20">
        <v>147</v>
      </c>
      <c r="Q156" s="48" t="e">
        <f t="shared" si="16"/>
        <v>#VALUE!</v>
      </c>
      <c r="R156" s="55" t="e">
        <f t="shared" si="17"/>
        <v>#VALUE!</v>
      </c>
      <c r="S156" s="7" t="e">
        <f t="shared" si="18"/>
        <v>#VALUE!</v>
      </c>
      <c r="T156" s="55" t="e">
        <f t="shared" si="19"/>
        <v>#VALUE!</v>
      </c>
      <c r="U156" s="7" t="e">
        <f t="shared" si="20"/>
        <v>#VALUE!</v>
      </c>
      <c r="V156" s="7" t="e">
        <f t="shared" si="21"/>
        <v>#VALUE!</v>
      </c>
      <c r="W156" s="55" t="e">
        <f t="shared" si="22"/>
        <v>#VALUE!</v>
      </c>
      <c r="X156" s="55">
        <f t="shared" si="23"/>
        <v>0</v>
      </c>
      <c r="Y156" s="7"/>
      <c r="Z156" s="7"/>
      <c r="AA156" s="7"/>
      <c r="AB156" s="7"/>
      <c r="AC156" s="7"/>
      <c r="AD156" s="7"/>
      <c r="AE156" s="7"/>
    </row>
    <row r="157" spans="1:31" x14ac:dyDescent="0.25">
      <c r="A157" s="20"/>
      <c r="B157" s="20"/>
      <c r="C157" s="20"/>
      <c r="D157" s="20" t="str">
        <f>IF(F157="","",MAX($D$8:D156)+1)</f>
        <v/>
      </c>
      <c r="E157" s="20">
        <v>148</v>
      </c>
      <c r="Q157" s="48" t="e">
        <f t="shared" si="16"/>
        <v>#VALUE!</v>
      </c>
      <c r="R157" s="55" t="e">
        <f t="shared" si="17"/>
        <v>#VALUE!</v>
      </c>
      <c r="S157" s="7" t="e">
        <f t="shared" si="18"/>
        <v>#VALUE!</v>
      </c>
      <c r="T157" s="55" t="e">
        <f t="shared" si="19"/>
        <v>#VALUE!</v>
      </c>
      <c r="U157" s="7" t="e">
        <f t="shared" si="20"/>
        <v>#VALUE!</v>
      </c>
      <c r="V157" s="7" t="e">
        <f t="shared" si="21"/>
        <v>#VALUE!</v>
      </c>
      <c r="W157" s="55" t="e">
        <f t="shared" si="22"/>
        <v>#VALUE!</v>
      </c>
      <c r="X157" s="55">
        <f t="shared" si="23"/>
        <v>0</v>
      </c>
      <c r="Y157" s="7"/>
      <c r="Z157" s="7"/>
      <c r="AA157" s="7"/>
      <c r="AB157" s="7"/>
      <c r="AC157" s="7"/>
      <c r="AD157" s="7"/>
      <c r="AE157" s="7"/>
    </row>
    <row r="158" spans="1:31" x14ac:dyDescent="0.25">
      <c r="A158" s="20"/>
      <c r="B158" s="20"/>
      <c r="C158" s="20"/>
      <c r="D158" s="20" t="str">
        <f>IF(F158="","",MAX($D$8:D157)+1)</f>
        <v/>
      </c>
      <c r="E158" s="20">
        <v>149</v>
      </c>
      <c r="Q158" s="48" t="e">
        <f t="shared" si="16"/>
        <v>#VALUE!</v>
      </c>
      <c r="R158" s="55" t="e">
        <f t="shared" si="17"/>
        <v>#VALUE!</v>
      </c>
      <c r="S158" s="7" t="e">
        <f t="shared" si="18"/>
        <v>#VALUE!</v>
      </c>
      <c r="T158" s="55" t="e">
        <f t="shared" si="19"/>
        <v>#VALUE!</v>
      </c>
      <c r="U158" s="7" t="e">
        <f t="shared" si="20"/>
        <v>#VALUE!</v>
      </c>
      <c r="V158" s="7" t="e">
        <f t="shared" si="21"/>
        <v>#VALUE!</v>
      </c>
      <c r="W158" s="55" t="e">
        <f t="shared" si="22"/>
        <v>#VALUE!</v>
      </c>
      <c r="X158" s="55">
        <f t="shared" si="23"/>
        <v>0</v>
      </c>
      <c r="Y158" s="7"/>
      <c r="Z158" s="7"/>
      <c r="AA158" s="7"/>
      <c r="AB158" s="7"/>
      <c r="AC158" s="7"/>
      <c r="AD158" s="7"/>
      <c r="AE158" s="7"/>
    </row>
    <row r="159" spans="1:31" x14ac:dyDescent="0.25">
      <c r="A159" s="20"/>
      <c r="B159" s="20"/>
      <c r="C159" s="20"/>
      <c r="D159" s="20" t="str">
        <f>IF(F159="","",MAX($D$8:D158)+1)</f>
        <v/>
      </c>
      <c r="E159" s="20">
        <v>150</v>
      </c>
      <c r="Q159" s="48" t="e">
        <f t="shared" si="16"/>
        <v>#VALUE!</v>
      </c>
      <c r="R159" s="55" t="e">
        <f t="shared" si="17"/>
        <v>#VALUE!</v>
      </c>
      <c r="S159" s="7" t="e">
        <f t="shared" si="18"/>
        <v>#VALUE!</v>
      </c>
      <c r="T159" s="55" t="e">
        <f t="shared" si="19"/>
        <v>#VALUE!</v>
      </c>
      <c r="U159" s="7" t="e">
        <f t="shared" si="20"/>
        <v>#VALUE!</v>
      </c>
      <c r="V159" s="7" t="e">
        <f t="shared" si="21"/>
        <v>#VALUE!</v>
      </c>
      <c r="W159" s="55" t="e">
        <f t="shared" si="22"/>
        <v>#VALUE!</v>
      </c>
      <c r="X159" s="55">
        <f t="shared" si="23"/>
        <v>0</v>
      </c>
      <c r="Y159" s="7"/>
      <c r="Z159" s="7"/>
      <c r="AA159" s="7"/>
      <c r="AB159" s="7"/>
      <c r="AC159" s="7"/>
      <c r="AD159" s="7"/>
      <c r="AE159" s="7"/>
    </row>
    <row r="160" spans="1:31" x14ac:dyDescent="0.25">
      <c r="A160" s="20"/>
      <c r="B160" s="20"/>
      <c r="C160" s="20"/>
      <c r="D160" s="20" t="str">
        <f>IF(F160="","",MAX($D$8:D159)+1)</f>
        <v/>
      </c>
      <c r="E160" s="20">
        <v>151</v>
      </c>
      <c r="Q160" s="48" t="e">
        <f t="shared" si="16"/>
        <v>#VALUE!</v>
      </c>
      <c r="R160" s="55" t="e">
        <f t="shared" si="17"/>
        <v>#VALUE!</v>
      </c>
      <c r="S160" s="7" t="e">
        <f t="shared" si="18"/>
        <v>#VALUE!</v>
      </c>
      <c r="T160" s="55" t="e">
        <f t="shared" si="19"/>
        <v>#VALUE!</v>
      </c>
      <c r="U160" s="7" t="e">
        <f t="shared" si="20"/>
        <v>#VALUE!</v>
      </c>
      <c r="V160" s="7" t="e">
        <f t="shared" si="21"/>
        <v>#VALUE!</v>
      </c>
      <c r="W160" s="55" t="e">
        <f t="shared" si="22"/>
        <v>#VALUE!</v>
      </c>
      <c r="X160" s="55">
        <f t="shared" si="23"/>
        <v>0</v>
      </c>
      <c r="Y160" s="7"/>
      <c r="Z160" s="7"/>
      <c r="AA160" s="7"/>
      <c r="AB160" s="7"/>
      <c r="AC160" s="7"/>
      <c r="AD160" s="7"/>
      <c r="AE160" s="7"/>
    </row>
    <row r="161" spans="1:31" x14ac:dyDescent="0.25">
      <c r="A161" s="20"/>
      <c r="B161" s="20"/>
      <c r="C161" s="20"/>
      <c r="D161" s="20" t="str">
        <f>IF(F161="","",MAX($D$8:D160)+1)</f>
        <v/>
      </c>
      <c r="E161" s="20">
        <v>152</v>
      </c>
      <c r="Q161" s="48" t="e">
        <f t="shared" si="16"/>
        <v>#VALUE!</v>
      </c>
      <c r="R161" s="55" t="e">
        <f t="shared" si="17"/>
        <v>#VALUE!</v>
      </c>
      <c r="S161" s="7" t="e">
        <f t="shared" si="18"/>
        <v>#VALUE!</v>
      </c>
      <c r="T161" s="55" t="e">
        <f t="shared" si="19"/>
        <v>#VALUE!</v>
      </c>
      <c r="U161" s="7" t="e">
        <f t="shared" si="20"/>
        <v>#VALUE!</v>
      </c>
      <c r="V161" s="7" t="e">
        <f t="shared" si="21"/>
        <v>#VALUE!</v>
      </c>
      <c r="W161" s="55" t="e">
        <f t="shared" si="22"/>
        <v>#VALUE!</v>
      </c>
      <c r="X161" s="55">
        <f t="shared" si="23"/>
        <v>0</v>
      </c>
      <c r="Y161" s="7"/>
      <c r="Z161" s="7"/>
      <c r="AA161" s="7"/>
      <c r="AB161" s="7"/>
      <c r="AC161" s="7"/>
      <c r="AD161" s="7"/>
      <c r="AE161" s="7"/>
    </row>
    <row r="162" spans="1:31" x14ac:dyDescent="0.25">
      <c r="A162" s="20"/>
      <c r="B162" s="20"/>
      <c r="C162" s="20"/>
      <c r="D162" s="20" t="str">
        <f>IF(F162="","",MAX($D$8:D161)+1)</f>
        <v/>
      </c>
      <c r="E162" s="20">
        <v>153</v>
      </c>
      <c r="Q162" s="48" t="e">
        <f t="shared" si="16"/>
        <v>#VALUE!</v>
      </c>
      <c r="R162" s="55" t="e">
        <f t="shared" si="17"/>
        <v>#VALUE!</v>
      </c>
      <c r="S162" s="7" t="e">
        <f t="shared" si="18"/>
        <v>#VALUE!</v>
      </c>
      <c r="T162" s="55" t="e">
        <f t="shared" si="19"/>
        <v>#VALUE!</v>
      </c>
      <c r="U162" s="7" t="e">
        <f t="shared" si="20"/>
        <v>#VALUE!</v>
      </c>
      <c r="V162" s="7" t="e">
        <f t="shared" si="21"/>
        <v>#VALUE!</v>
      </c>
      <c r="W162" s="55" t="e">
        <f t="shared" si="22"/>
        <v>#VALUE!</v>
      </c>
      <c r="X162" s="55">
        <f t="shared" si="23"/>
        <v>0</v>
      </c>
      <c r="Y162" s="7"/>
      <c r="Z162" s="7"/>
      <c r="AA162" s="7"/>
      <c r="AB162" s="7"/>
      <c r="AC162" s="7"/>
      <c r="AD162" s="7"/>
      <c r="AE162" s="7"/>
    </row>
    <row r="163" spans="1:31" x14ac:dyDescent="0.25">
      <c r="A163" s="20"/>
      <c r="B163" s="20"/>
      <c r="C163" s="20"/>
      <c r="D163" s="20" t="str">
        <f>IF(F163="","",MAX($D$8:D162)+1)</f>
        <v/>
      </c>
      <c r="E163" s="20">
        <v>154</v>
      </c>
      <c r="Q163" s="48" t="e">
        <f t="shared" si="16"/>
        <v>#VALUE!</v>
      </c>
      <c r="R163" s="55" t="e">
        <f t="shared" si="17"/>
        <v>#VALUE!</v>
      </c>
      <c r="S163" s="7" t="e">
        <f t="shared" si="18"/>
        <v>#VALUE!</v>
      </c>
      <c r="T163" s="55" t="e">
        <f t="shared" si="19"/>
        <v>#VALUE!</v>
      </c>
      <c r="U163" s="7" t="e">
        <f t="shared" si="20"/>
        <v>#VALUE!</v>
      </c>
      <c r="V163" s="7" t="e">
        <f t="shared" si="21"/>
        <v>#VALUE!</v>
      </c>
      <c r="W163" s="55" t="e">
        <f t="shared" si="22"/>
        <v>#VALUE!</v>
      </c>
      <c r="X163" s="55">
        <f t="shared" si="23"/>
        <v>0</v>
      </c>
      <c r="Y163" s="7"/>
      <c r="Z163" s="7"/>
      <c r="AA163" s="7"/>
      <c r="AB163" s="7"/>
      <c r="AC163" s="7"/>
      <c r="AD163" s="7"/>
      <c r="AE163" s="7"/>
    </row>
    <row r="164" spans="1:31" x14ac:dyDescent="0.25">
      <c r="A164" s="20"/>
      <c r="B164" s="20"/>
      <c r="C164" s="20"/>
      <c r="D164" s="20" t="str">
        <f>IF(F164="","",MAX($D$8:D163)+1)</f>
        <v/>
      </c>
      <c r="E164" s="20">
        <v>155</v>
      </c>
      <c r="Q164" s="48" t="e">
        <f t="shared" si="16"/>
        <v>#VALUE!</v>
      </c>
      <c r="R164" s="55" t="e">
        <f t="shared" si="17"/>
        <v>#VALUE!</v>
      </c>
      <c r="S164" s="7" t="e">
        <f t="shared" si="18"/>
        <v>#VALUE!</v>
      </c>
      <c r="T164" s="55" t="e">
        <f t="shared" si="19"/>
        <v>#VALUE!</v>
      </c>
      <c r="U164" s="7" t="e">
        <f t="shared" si="20"/>
        <v>#VALUE!</v>
      </c>
      <c r="V164" s="7" t="e">
        <f t="shared" si="21"/>
        <v>#VALUE!</v>
      </c>
      <c r="W164" s="55" t="e">
        <f t="shared" si="22"/>
        <v>#VALUE!</v>
      </c>
      <c r="X164" s="55">
        <f t="shared" si="23"/>
        <v>0</v>
      </c>
      <c r="Y164" s="7"/>
      <c r="Z164" s="7"/>
      <c r="AA164" s="7"/>
      <c r="AB164" s="7"/>
      <c r="AC164" s="7"/>
      <c r="AD164" s="7"/>
      <c r="AE164" s="7"/>
    </row>
    <row r="165" spans="1:31" x14ac:dyDescent="0.25">
      <c r="A165" s="20"/>
      <c r="B165" s="20"/>
      <c r="C165" s="20"/>
      <c r="D165" s="20" t="str">
        <f>IF(F165="","",MAX($D$8:D164)+1)</f>
        <v/>
      </c>
      <c r="E165" s="20">
        <v>156</v>
      </c>
      <c r="Q165" s="48" t="e">
        <f t="shared" si="16"/>
        <v>#VALUE!</v>
      </c>
      <c r="R165" s="55" t="e">
        <f t="shared" si="17"/>
        <v>#VALUE!</v>
      </c>
      <c r="S165" s="7" t="e">
        <f t="shared" si="18"/>
        <v>#VALUE!</v>
      </c>
      <c r="T165" s="55" t="e">
        <f t="shared" si="19"/>
        <v>#VALUE!</v>
      </c>
      <c r="U165" s="7" t="e">
        <f t="shared" si="20"/>
        <v>#VALUE!</v>
      </c>
      <c r="V165" s="7" t="e">
        <f t="shared" si="21"/>
        <v>#VALUE!</v>
      </c>
      <c r="W165" s="55" t="e">
        <f t="shared" si="22"/>
        <v>#VALUE!</v>
      </c>
      <c r="X165" s="55">
        <f t="shared" si="23"/>
        <v>0</v>
      </c>
      <c r="Y165" s="7"/>
      <c r="Z165" s="7"/>
      <c r="AA165" s="7"/>
      <c r="AB165" s="7"/>
      <c r="AC165" s="7"/>
      <c r="AD165" s="7"/>
      <c r="AE165" s="7"/>
    </row>
    <row r="166" spans="1:31" x14ac:dyDescent="0.25">
      <c r="A166" s="20"/>
      <c r="B166" s="20"/>
      <c r="C166" s="20"/>
      <c r="D166" s="20" t="str">
        <f>IF(F166="","",MAX($D$8:D165)+1)</f>
        <v/>
      </c>
      <c r="E166" s="20">
        <v>157</v>
      </c>
      <c r="Q166" s="48" t="e">
        <f t="shared" si="16"/>
        <v>#VALUE!</v>
      </c>
      <c r="R166" s="55" t="e">
        <f t="shared" si="17"/>
        <v>#VALUE!</v>
      </c>
      <c r="S166" s="7" t="e">
        <f t="shared" si="18"/>
        <v>#VALUE!</v>
      </c>
      <c r="T166" s="55" t="e">
        <f t="shared" si="19"/>
        <v>#VALUE!</v>
      </c>
      <c r="U166" s="7" t="e">
        <f t="shared" si="20"/>
        <v>#VALUE!</v>
      </c>
      <c r="V166" s="7" t="e">
        <f t="shared" si="21"/>
        <v>#VALUE!</v>
      </c>
      <c r="W166" s="55" t="e">
        <f t="shared" si="22"/>
        <v>#VALUE!</v>
      </c>
      <c r="X166" s="55">
        <f t="shared" si="23"/>
        <v>0</v>
      </c>
      <c r="Y166" s="7"/>
      <c r="Z166" s="7"/>
      <c r="AA166" s="7"/>
      <c r="AB166" s="7"/>
      <c r="AC166" s="7"/>
      <c r="AD166" s="7"/>
      <c r="AE166" s="7"/>
    </row>
    <row r="167" spans="1:31" x14ac:dyDescent="0.25">
      <c r="A167" s="20"/>
      <c r="B167" s="20"/>
      <c r="C167" s="20"/>
      <c r="D167" s="20" t="str">
        <f>IF(F167="","",MAX($D$8:D166)+1)</f>
        <v/>
      </c>
      <c r="E167" s="20">
        <v>158</v>
      </c>
      <c r="Q167" s="48" t="e">
        <f t="shared" si="16"/>
        <v>#VALUE!</v>
      </c>
      <c r="R167" s="55" t="e">
        <f t="shared" si="17"/>
        <v>#VALUE!</v>
      </c>
      <c r="S167" s="7" t="e">
        <f t="shared" si="18"/>
        <v>#VALUE!</v>
      </c>
      <c r="T167" s="55" t="e">
        <f t="shared" si="19"/>
        <v>#VALUE!</v>
      </c>
      <c r="U167" s="7" t="e">
        <f t="shared" si="20"/>
        <v>#VALUE!</v>
      </c>
      <c r="V167" s="7" t="e">
        <f t="shared" si="21"/>
        <v>#VALUE!</v>
      </c>
      <c r="W167" s="55" t="e">
        <f t="shared" si="22"/>
        <v>#VALUE!</v>
      </c>
      <c r="X167" s="55">
        <f t="shared" si="23"/>
        <v>0</v>
      </c>
      <c r="Y167" s="7"/>
      <c r="Z167" s="7"/>
      <c r="AA167" s="7"/>
      <c r="AB167" s="7"/>
      <c r="AC167" s="7"/>
      <c r="AD167" s="7"/>
      <c r="AE167" s="7"/>
    </row>
    <row r="168" spans="1:31" x14ac:dyDescent="0.25">
      <c r="A168" s="20"/>
      <c r="B168" s="20"/>
      <c r="C168" s="20"/>
      <c r="D168" s="20" t="str">
        <f>IF(F168="","",MAX($D$8:D167)+1)</f>
        <v/>
      </c>
      <c r="E168" s="20">
        <v>159</v>
      </c>
      <c r="Q168" s="48" t="e">
        <f t="shared" si="16"/>
        <v>#VALUE!</v>
      </c>
      <c r="R168" s="55" t="e">
        <f t="shared" si="17"/>
        <v>#VALUE!</v>
      </c>
      <c r="S168" s="7" t="e">
        <f t="shared" si="18"/>
        <v>#VALUE!</v>
      </c>
      <c r="T168" s="55" t="e">
        <f t="shared" si="19"/>
        <v>#VALUE!</v>
      </c>
      <c r="U168" s="7" t="e">
        <f t="shared" si="20"/>
        <v>#VALUE!</v>
      </c>
      <c r="V168" s="7" t="e">
        <f t="shared" si="21"/>
        <v>#VALUE!</v>
      </c>
      <c r="W168" s="55" t="e">
        <f t="shared" si="22"/>
        <v>#VALUE!</v>
      </c>
      <c r="X168" s="55">
        <f t="shared" si="23"/>
        <v>0</v>
      </c>
      <c r="Y168" s="7"/>
      <c r="Z168" s="7"/>
      <c r="AA168" s="7"/>
      <c r="AB168" s="7"/>
      <c r="AC168" s="7"/>
      <c r="AD168" s="7"/>
      <c r="AE168" s="7"/>
    </row>
    <row r="169" spans="1:31" x14ac:dyDescent="0.25">
      <c r="A169" s="20"/>
      <c r="B169" s="20"/>
      <c r="C169" s="20"/>
      <c r="D169" s="20" t="str">
        <f>IF(F169="","",MAX($D$8:D168)+1)</f>
        <v/>
      </c>
      <c r="E169" s="20">
        <v>160</v>
      </c>
      <c r="Q169" s="48" t="e">
        <f t="shared" si="16"/>
        <v>#VALUE!</v>
      </c>
      <c r="R169" s="55" t="e">
        <f t="shared" si="17"/>
        <v>#VALUE!</v>
      </c>
      <c r="S169" s="7" t="e">
        <f t="shared" si="18"/>
        <v>#VALUE!</v>
      </c>
      <c r="T169" s="55" t="e">
        <f t="shared" si="19"/>
        <v>#VALUE!</v>
      </c>
      <c r="U169" s="7" t="e">
        <f t="shared" si="20"/>
        <v>#VALUE!</v>
      </c>
      <c r="V169" s="7" t="e">
        <f t="shared" si="21"/>
        <v>#VALUE!</v>
      </c>
      <c r="W169" s="55" t="e">
        <f t="shared" si="22"/>
        <v>#VALUE!</v>
      </c>
      <c r="X169" s="55">
        <f t="shared" si="23"/>
        <v>0</v>
      </c>
      <c r="Y169" s="7"/>
      <c r="Z169" s="7"/>
      <c r="AA169" s="7"/>
      <c r="AB169" s="7"/>
      <c r="AC169" s="7"/>
      <c r="AD169" s="7"/>
      <c r="AE169" s="7"/>
    </row>
    <row r="170" spans="1:31" x14ac:dyDescent="0.25">
      <c r="A170" s="20"/>
      <c r="B170" s="20"/>
      <c r="C170" s="20"/>
      <c r="D170" s="20" t="str">
        <f>IF(F170="","",MAX($D$8:D169)+1)</f>
        <v/>
      </c>
      <c r="E170" s="20">
        <v>161</v>
      </c>
      <c r="Q170" s="48" t="e">
        <f t="shared" si="16"/>
        <v>#VALUE!</v>
      </c>
      <c r="R170" s="55" t="e">
        <f t="shared" si="17"/>
        <v>#VALUE!</v>
      </c>
      <c r="S170" s="7" t="e">
        <f t="shared" si="18"/>
        <v>#VALUE!</v>
      </c>
      <c r="T170" s="55" t="e">
        <f t="shared" si="19"/>
        <v>#VALUE!</v>
      </c>
      <c r="U170" s="7" t="e">
        <f t="shared" si="20"/>
        <v>#VALUE!</v>
      </c>
      <c r="V170" s="7" t="e">
        <f t="shared" si="21"/>
        <v>#VALUE!</v>
      </c>
      <c r="W170" s="55" t="e">
        <f t="shared" si="22"/>
        <v>#VALUE!</v>
      </c>
      <c r="X170" s="55">
        <f t="shared" si="23"/>
        <v>0</v>
      </c>
      <c r="Y170" s="7"/>
      <c r="Z170" s="7"/>
      <c r="AA170" s="7"/>
      <c r="AB170" s="7"/>
      <c r="AC170" s="7"/>
      <c r="AD170" s="7"/>
      <c r="AE170" s="7"/>
    </row>
    <row r="171" spans="1:31" x14ac:dyDescent="0.25">
      <c r="A171" s="20"/>
      <c r="B171" s="20"/>
      <c r="C171" s="20"/>
      <c r="D171" s="20" t="str">
        <f>IF(F171="","",MAX($D$8:D170)+1)</f>
        <v/>
      </c>
      <c r="E171" s="20">
        <v>162</v>
      </c>
      <c r="Q171" s="48" t="e">
        <f t="shared" si="16"/>
        <v>#VALUE!</v>
      </c>
      <c r="R171" s="55" t="e">
        <f t="shared" si="17"/>
        <v>#VALUE!</v>
      </c>
      <c r="S171" s="7" t="e">
        <f t="shared" si="18"/>
        <v>#VALUE!</v>
      </c>
      <c r="T171" s="55" t="e">
        <f t="shared" si="19"/>
        <v>#VALUE!</v>
      </c>
      <c r="U171" s="7" t="e">
        <f t="shared" si="20"/>
        <v>#VALUE!</v>
      </c>
      <c r="V171" s="7" t="e">
        <f t="shared" si="21"/>
        <v>#VALUE!</v>
      </c>
      <c r="W171" s="55" t="e">
        <f t="shared" si="22"/>
        <v>#VALUE!</v>
      </c>
      <c r="X171" s="55">
        <f t="shared" si="23"/>
        <v>0</v>
      </c>
      <c r="Y171" s="7"/>
      <c r="Z171" s="7"/>
      <c r="AA171" s="7"/>
      <c r="AB171" s="7"/>
      <c r="AC171" s="7"/>
      <c r="AD171" s="7"/>
      <c r="AE171" s="7"/>
    </row>
    <row r="172" spans="1:31" x14ac:dyDescent="0.25">
      <c r="A172" s="20"/>
      <c r="B172" s="20"/>
      <c r="C172" s="20"/>
      <c r="D172" s="20" t="str">
        <f>IF(F172="","",MAX($D$8:D171)+1)</f>
        <v/>
      </c>
      <c r="E172" s="20">
        <v>163</v>
      </c>
      <c r="Q172" s="48" t="e">
        <f t="shared" si="16"/>
        <v>#VALUE!</v>
      </c>
      <c r="R172" s="55" t="e">
        <f t="shared" si="17"/>
        <v>#VALUE!</v>
      </c>
      <c r="S172" s="7" t="e">
        <f t="shared" si="18"/>
        <v>#VALUE!</v>
      </c>
      <c r="T172" s="55" t="e">
        <f t="shared" si="19"/>
        <v>#VALUE!</v>
      </c>
      <c r="U172" s="7" t="e">
        <f t="shared" si="20"/>
        <v>#VALUE!</v>
      </c>
      <c r="V172" s="7" t="e">
        <f t="shared" si="21"/>
        <v>#VALUE!</v>
      </c>
      <c r="W172" s="55" t="e">
        <f t="shared" si="22"/>
        <v>#VALUE!</v>
      </c>
      <c r="X172" s="55">
        <f t="shared" si="23"/>
        <v>0</v>
      </c>
      <c r="Y172" s="7"/>
      <c r="Z172" s="7"/>
      <c r="AA172" s="7"/>
      <c r="AB172" s="7"/>
      <c r="AC172" s="7"/>
      <c r="AD172" s="7"/>
      <c r="AE172" s="7"/>
    </row>
    <row r="173" spans="1:31" x14ac:dyDescent="0.25">
      <c r="A173" s="20"/>
      <c r="B173" s="20"/>
      <c r="C173" s="20"/>
      <c r="D173" s="20" t="str">
        <f>IF(F173="","",MAX($D$8:D172)+1)</f>
        <v/>
      </c>
      <c r="E173" s="20">
        <v>164</v>
      </c>
      <c r="Q173" s="48" t="e">
        <f t="shared" si="16"/>
        <v>#VALUE!</v>
      </c>
      <c r="R173" s="55" t="e">
        <f t="shared" si="17"/>
        <v>#VALUE!</v>
      </c>
      <c r="S173" s="7" t="e">
        <f t="shared" si="18"/>
        <v>#VALUE!</v>
      </c>
      <c r="T173" s="55" t="e">
        <f t="shared" si="19"/>
        <v>#VALUE!</v>
      </c>
      <c r="U173" s="7" t="e">
        <f t="shared" si="20"/>
        <v>#VALUE!</v>
      </c>
      <c r="V173" s="7" t="e">
        <f t="shared" si="21"/>
        <v>#VALUE!</v>
      </c>
      <c r="W173" s="55" t="e">
        <f t="shared" si="22"/>
        <v>#VALUE!</v>
      </c>
      <c r="X173" s="55">
        <f t="shared" si="23"/>
        <v>0</v>
      </c>
      <c r="Y173" s="7"/>
      <c r="Z173" s="7"/>
      <c r="AA173" s="7"/>
      <c r="AB173" s="7"/>
      <c r="AC173" s="7"/>
      <c r="AD173" s="7"/>
      <c r="AE173" s="7"/>
    </row>
    <row r="174" spans="1:31" x14ac:dyDescent="0.25">
      <c r="A174" s="20"/>
      <c r="B174" s="20"/>
      <c r="C174" s="20"/>
      <c r="D174" s="20" t="str">
        <f>IF(F174="","",MAX($D$8:D173)+1)</f>
        <v/>
      </c>
      <c r="E174" s="20">
        <v>165</v>
      </c>
      <c r="Q174" s="48" t="e">
        <f t="shared" si="16"/>
        <v>#VALUE!</v>
      </c>
      <c r="R174" s="55" t="e">
        <f t="shared" si="17"/>
        <v>#VALUE!</v>
      </c>
      <c r="S174" s="7" t="e">
        <f t="shared" si="18"/>
        <v>#VALUE!</v>
      </c>
      <c r="T174" s="55" t="e">
        <f t="shared" si="19"/>
        <v>#VALUE!</v>
      </c>
      <c r="U174" s="7" t="e">
        <f t="shared" si="20"/>
        <v>#VALUE!</v>
      </c>
      <c r="V174" s="7" t="e">
        <f t="shared" si="21"/>
        <v>#VALUE!</v>
      </c>
      <c r="W174" s="55" t="e">
        <f t="shared" si="22"/>
        <v>#VALUE!</v>
      </c>
      <c r="X174" s="55">
        <f t="shared" si="23"/>
        <v>0</v>
      </c>
      <c r="Y174" s="7"/>
      <c r="Z174" s="7"/>
      <c r="AA174" s="7"/>
      <c r="AB174" s="7"/>
      <c r="AC174" s="7"/>
      <c r="AD174" s="7"/>
      <c r="AE174" s="7"/>
    </row>
    <row r="175" spans="1:31" x14ac:dyDescent="0.25">
      <c r="A175" s="20"/>
      <c r="B175" s="20"/>
      <c r="C175" s="20"/>
      <c r="D175" s="20" t="str">
        <f>IF(F175="","",MAX($D$8:D174)+1)</f>
        <v/>
      </c>
      <c r="E175" s="20">
        <v>166</v>
      </c>
      <c r="Q175" s="48" t="e">
        <f t="shared" si="16"/>
        <v>#VALUE!</v>
      </c>
      <c r="R175" s="55" t="e">
        <f t="shared" si="17"/>
        <v>#VALUE!</v>
      </c>
      <c r="S175" s="7" t="e">
        <f t="shared" si="18"/>
        <v>#VALUE!</v>
      </c>
      <c r="T175" s="55" t="e">
        <f t="shared" si="19"/>
        <v>#VALUE!</v>
      </c>
      <c r="U175" s="7" t="e">
        <f t="shared" si="20"/>
        <v>#VALUE!</v>
      </c>
      <c r="V175" s="7" t="e">
        <f t="shared" si="21"/>
        <v>#VALUE!</v>
      </c>
      <c r="W175" s="55" t="e">
        <f t="shared" si="22"/>
        <v>#VALUE!</v>
      </c>
      <c r="X175" s="55">
        <f t="shared" si="23"/>
        <v>0</v>
      </c>
      <c r="Y175" s="7"/>
      <c r="Z175" s="7"/>
      <c r="AA175" s="7"/>
      <c r="AB175" s="7"/>
      <c r="AC175" s="7"/>
      <c r="AD175" s="7"/>
      <c r="AE175" s="7"/>
    </row>
    <row r="176" spans="1:31" x14ac:dyDescent="0.25">
      <c r="A176" s="20"/>
      <c r="B176" s="20"/>
      <c r="C176" s="20"/>
      <c r="D176" s="20" t="str">
        <f>IF(F176="","",MAX($D$8:D175)+1)</f>
        <v/>
      </c>
      <c r="E176" s="20">
        <v>167</v>
      </c>
      <c r="Q176" s="48" t="e">
        <f t="shared" si="16"/>
        <v>#VALUE!</v>
      </c>
      <c r="R176" s="55" t="e">
        <f t="shared" si="17"/>
        <v>#VALUE!</v>
      </c>
      <c r="S176" s="7" t="e">
        <f t="shared" si="18"/>
        <v>#VALUE!</v>
      </c>
      <c r="T176" s="55" t="e">
        <f t="shared" si="19"/>
        <v>#VALUE!</v>
      </c>
      <c r="U176" s="7" t="e">
        <f t="shared" si="20"/>
        <v>#VALUE!</v>
      </c>
      <c r="V176" s="7" t="e">
        <f t="shared" si="21"/>
        <v>#VALUE!</v>
      </c>
      <c r="W176" s="55" t="e">
        <f t="shared" si="22"/>
        <v>#VALUE!</v>
      </c>
      <c r="X176" s="55">
        <f t="shared" si="23"/>
        <v>0</v>
      </c>
      <c r="Y176" s="7"/>
      <c r="Z176" s="7"/>
      <c r="AA176" s="7"/>
      <c r="AB176" s="7"/>
      <c r="AC176" s="7"/>
      <c r="AD176" s="7"/>
      <c r="AE176" s="7"/>
    </row>
    <row r="177" spans="1:31" x14ac:dyDescent="0.25">
      <c r="A177" s="20"/>
      <c r="B177" s="20"/>
      <c r="C177" s="20"/>
      <c r="D177" s="20" t="str">
        <f>IF(F177="","",MAX($D$8:D176)+1)</f>
        <v/>
      </c>
      <c r="E177" s="20">
        <v>168</v>
      </c>
      <c r="Q177" s="48" t="e">
        <f t="shared" si="16"/>
        <v>#VALUE!</v>
      </c>
      <c r="R177" s="55" t="e">
        <f t="shared" si="17"/>
        <v>#VALUE!</v>
      </c>
      <c r="S177" s="7" t="e">
        <f t="shared" si="18"/>
        <v>#VALUE!</v>
      </c>
      <c r="T177" s="55" t="e">
        <f t="shared" si="19"/>
        <v>#VALUE!</v>
      </c>
      <c r="U177" s="7" t="e">
        <f t="shared" si="20"/>
        <v>#VALUE!</v>
      </c>
      <c r="V177" s="7" t="e">
        <f t="shared" si="21"/>
        <v>#VALUE!</v>
      </c>
      <c r="W177" s="55" t="e">
        <f t="shared" si="22"/>
        <v>#VALUE!</v>
      </c>
      <c r="X177" s="55">
        <f t="shared" si="23"/>
        <v>0</v>
      </c>
      <c r="Y177" s="7"/>
      <c r="Z177" s="7"/>
      <c r="AA177" s="7"/>
      <c r="AB177" s="7"/>
      <c r="AC177" s="7"/>
      <c r="AD177" s="7"/>
      <c r="AE177" s="7"/>
    </row>
    <row r="178" spans="1:31" x14ac:dyDescent="0.25">
      <c r="A178" s="20"/>
      <c r="B178" s="20"/>
      <c r="C178" s="20"/>
      <c r="D178" s="20" t="str">
        <f>IF(F178="","",MAX($D$8:D177)+1)</f>
        <v/>
      </c>
      <c r="E178" s="20">
        <v>169</v>
      </c>
      <c r="Q178" s="48" t="e">
        <f t="shared" si="16"/>
        <v>#VALUE!</v>
      </c>
      <c r="R178" s="55" t="e">
        <f t="shared" si="17"/>
        <v>#VALUE!</v>
      </c>
      <c r="S178" s="7" t="e">
        <f t="shared" si="18"/>
        <v>#VALUE!</v>
      </c>
      <c r="T178" s="55" t="e">
        <f t="shared" si="19"/>
        <v>#VALUE!</v>
      </c>
      <c r="U178" s="7" t="e">
        <f t="shared" si="20"/>
        <v>#VALUE!</v>
      </c>
      <c r="V178" s="7" t="e">
        <f t="shared" si="21"/>
        <v>#VALUE!</v>
      </c>
      <c r="W178" s="55" t="e">
        <f t="shared" si="22"/>
        <v>#VALUE!</v>
      </c>
      <c r="X178" s="55">
        <f t="shared" si="23"/>
        <v>0</v>
      </c>
      <c r="Y178" s="7"/>
      <c r="Z178" s="7"/>
      <c r="AA178" s="7"/>
      <c r="AB178" s="7"/>
      <c r="AC178" s="7"/>
      <c r="AD178" s="7"/>
      <c r="AE178" s="7"/>
    </row>
    <row r="179" spans="1:31" x14ac:dyDescent="0.25">
      <c r="A179" s="20"/>
      <c r="B179" s="20"/>
      <c r="C179" s="20"/>
      <c r="D179" s="20" t="str">
        <f>IF(F179="","",MAX($D$8:D178)+1)</f>
        <v/>
      </c>
      <c r="E179" s="20">
        <v>170</v>
      </c>
      <c r="Q179" s="48" t="e">
        <f t="shared" si="16"/>
        <v>#VALUE!</v>
      </c>
      <c r="R179" s="55" t="e">
        <f t="shared" si="17"/>
        <v>#VALUE!</v>
      </c>
      <c r="S179" s="7" t="e">
        <f t="shared" si="18"/>
        <v>#VALUE!</v>
      </c>
      <c r="T179" s="55" t="e">
        <f t="shared" si="19"/>
        <v>#VALUE!</v>
      </c>
      <c r="U179" s="7" t="e">
        <f t="shared" si="20"/>
        <v>#VALUE!</v>
      </c>
      <c r="V179" s="7" t="e">
        <f t="shared" si="21"/>
        <v>#VALUE!</v>
      </c>
      <c r="W179" s="55" t="e">
        <f t="shared" si="22"/>
        <v>#VALUE!</v>
      </c>
      <c r="X179" s="55">
        <f t="shared" si="23"/>
        <v>0</v>
      </c>
      <c r="Y179" s="7"/>
      <c r="Z179" s="7"/>
      <c r="AA179" s="7"/>
      <c r="AB179" s="7"/>
      <c r="AC179" s="7"/>
      <c r="AD179" s="7"/>
      <c r="AE179" s="7"/>
    </row>
    <row r="180" spans="1:31" x14ac:dyDescent="0.25">
      <c r="A180" s="20"/>
      <c r="B180" s="20"/>
      <c r="C180" s="20"/>
      <c r="D180" s="20" t="str">
        <f>IF(F180="","",MAX($D$8:D179)+1)</f>
        <v/>
      </c>
      <c r="E180" s="20">
        <v>171</v>
      </c>
      <c r="Q180" s="48" t="e">
        <f t="shared" si="16"/>
        <v>#VALUE!</v>
      </c>
      <c r="R180" s="55" t="e">
        <f t="shared" si="17"/>
        <v>#VALUE!</v>
      </c>
      <c r="S180" s="7" t="e">
        <f t="shared" si="18"/>
        <v>#VALUE!</v>
      </c>
      <c r="T180" s="55" t="e">
        <f t="shared" si="19"/>
        <v>#VALUE!</v>
      </c>
      <c r="U180" s="7" t="e">
        <f t="shared" si="20"/>
        <v>#VALUE!</v>
      </c>
      <c r="V180" s="7" t="e">
        <f t="shared" si="21"/>
        <v>#VALUE!</v>
      </c>
      <c r="W180" s="55" t="e">
        <f t="shared" si="22"/>
        <v>#VALUE!</v>
      </c>
      <c r="X180" s="55">
        <f t="shared" si="23"/>
        <v>0</v>
      </c>
      <c r="Y180" s="7"/>
      <c r="Z180" s="7"/>
      <c r="AA180" s="7"/>
      <c r="AB180" s="7"/>
      <c r="AC180" s="7"/>
      <c r="AD180" s="7"/>
      <c r="AE180" s="7"/>
    </row>
    <row r="181" spans="1:31" x14ac:dyDescent="0.25">
      <c r="A181" s="20"/>
      <c r="B181" s="20"/>
      <c r="C181" s="20"/>
      <c r="D181" s="20" t="str">
        <f>IF(F181="","",MAX($D$8:D180)+1)</f>
        <v/>
      </c>
      <c r="E181" s="20">
        <v>172</v>
      </c>
      <c r="Q181" s="48" t="e">
        <f t="shared" ref="Q181:Q244" si="24">TRIM(CLEAN(MID(K181,SEARCH("=",K181)+1,LEN(K181)-SEARCH("=",K181))))</f>
        <v>#VALUE!</v>
      </c>
      <c r="R181" s="55" t="e">
        <f t="shared" si="17"/>
        <v>#VALUE!</v>
      </c>
      <c r="S181" s="7" t="e">
        <f t="shared" si="18"/>
        <v>#VALUE!</v>
      </c>
      <c r="T181" s="55" t="e">
        <f t="shared" si="19"/>
        <v>#VALUE!</v>
      </c>
      <c r="U181" s="7" t="e">
        <f t="shared" si="20"/>
        <v>#VALUE!</v>
      </c>
      <c r="V181" s="7" t="e">
        <f t="shared" si="21"/>
        <v>#VALUE!</v>
      </c>
      <c r="W181" s="55" t="e">
        <f t="shared" si="22"/>
        <v>#VALUE!</v>
      </c>
      <c r="X181" s="55">
        <f t="shared" si="23"/>
        <v>0</v>
      </c>
      <c r="Y181" s="7"/>
      <c r="Z181" s="7"/>
      <c r="AA181" s="7"/>
      <c r="AB181" s="7"/>
      <c r="AC181" s="7"/>
      <c r="AD181" s="7"/>
      <c r="AE181" s="7"/>
    </row>
    <row r="182" spans="1:31" x14ac:dyDescent="0.25">
      <c r="A182" s="20"/>
      <c r="B182" s="20"/>
      <c r="C182" s="20"/>
      <c r="D182" s="20" t="str">
        <f>IF(F182="","",MAX($D$8:D181)+1)</f>
        <v/>
      </c>
      <c r="E182" s="20">
        <v>173</v>
      </c>
      <c r="Q182" s="48" t="e">
        <f t="shared" si="24"/>
        <v>#VALUE!</v>
      </c>
      <c r="R182" s="55" t="e">
        <f t="shared" si="17"/>
        <v>#VALUE!</v>
      </c>
      <c r="S182" s="7" t="e">
        <f t="shared" si="18"/>
        <v>#VALUE!</v>
      </c>
      <c r="T182" s="55" t="e">
        <f t="shared" si="19"/>
        <v>#VALUE!</v>
      </c>
      <c r="U182" s="7" t="e">
        <f t="shared" si="20"/>
        <v>#VALUE!</v>
      </c>
      <c r="V182" s="7" t="e">
        <f t="shared" si="21"/>
        <v>#VALUE!</v>
      </c>
      <c r="W182" s="55" t="e">
        <f t="shared" si="22"/>
        <v>#VALUE!</v>
      </c>
      <c r="X182" s="55">
        <f t="shared" si="23"/>
        <v>0</v>
      </c>
      <c r="Y182" s="7"/>
      <c r="Z182" s="7"/>
      <c r="AA182" s="7"/>
      <c r="AB182" s="7"/>
      <c r="AC182" s="7"/>
      <c r="AD182" s="7"/>
      <c r="AE182" s="7"/>
    </row>
    <row r="183" spans="1:31" x14ac:dyDescent="0.25">
      <c r="A183" s="20"/>
      <c r="B183" s="20"/>
      <c r="C183" s="20"/>
      <c r="D183" s="20" t="str">
        <f>IF(F183="","",MAX($D$8:D182)+1)</f>
        <v/>
      </c>
      <c r="E183" s="20">
        <v>174</v>
      </c>
      <c r="Q183" s="48" t="e">
        <f t="shared" si="24"/>
        <v>#VALUE!</v>
      </c>
      <c r="R183" s="55" t="e">
        <f t="shared" si="17"/>
        <v>#VALUE!</v>
      </c>
      <c r="S183" s="7" t="e">
        <f t="shared" si="18"/>
        <v>#VALUE!</v>
      </c>
      <c r="T183" s="55" t="e">
        <f t="shared" si="19"/>
        <v>#VALUE!</v>
      </c>
      <c r="U183" s="7" t="e">
        <f t="shared" si="20"/>
        <v>#VALUE!</v>
      </c>
      <c r="V183" s="7" t="e">
        <f t="shared" si="21"/>
        <v>#VALUE!</v>
      </c>
      <c r="W183" s="55" t="e">
        <f t="shared" si="22"/>
        <v>#VALUE!</v>
      </c>
      <c r="X183" s="55">
        <f t="shared" si="23"/>
        <v>0</v>
      </c>
      <c r="Y183" s="7"/>
      <c r="Z183" s="7"/>
      <c r="AA183" s="7"/>
      <c r="AB183" s="7"/>
      <c r="AC183" s="7"/>
      <c r="AD183" s="7"/>
      <c r="AE183" s="7"/>
    </row>
    <row r="184" spans="1:31" x14ac:dyDescent="0.25">
      <c r="A184" s="20"/>
      <c r="B184" s="20"/>
      <c r="C184" s="20"/>
      <c r="D184" s="20" t="str">
        <f>IF(F184="","",MAX($D$8:D183)+1)</f>
        <v/>
      </c>
      <c r="E184" s="20">
        <v>175</v>
      </c>
      <c r="Q184" s="48" t="e">
        <f t="shared" si="24"/>
        <v>#VALUE!</v>
      </c>
      <c r="R184" s="55" t="e">
        <f t="shared" si="17"/>
        <v>#VALUE!</v>
      </c>
      <c r="S184" s="7" t="e">
        <f t="shared" si="18"/>
        <v>#VALUE!</v>
      </c>
      <c r="T184" s="55" t="e">
        <f t="shared" si="19"/>
        <v>#VALUE!</v>
      </c>
      <c r="U184" s="7" t="e">
        <f t="shared" si="20"/>
        <v>#VALUE!</v>
      </c>
      <c r="V184" s="7" t="e">
        <f t="shared" si="21"/>
        <v>#VALUE!</v>
      </c>
      <c r="W184" s="55" t="e">
        <f t="shared" si="22"/>
        <v>#VALUE!</v>
      </c>
      <c r="X184" s="55">
        <f t="shared" si="23"/>
        <v>0</v>
      </c>
      <c r="Y184" s="7"/>
      <c r="Z184" s="7"/>
      <c r="AA184" s="7"/>
      <c r="AB184" s="7"/>
      <c r="AC184" s="7"/>
      <c r="AD184" s="7"/>
      <c r="AE184" s="7"/>
    </row>
    <row r="185" spans="1:31" x14ac:dyDescent="0.25">
      <c r="A185" s="20"/>
      <c r="B185" s="20"/>
      <c r="C185" s="20"/>
      <c r="D185" s="20" t="str">
        <f>IF(F185="","",MAX($D$8:D184)+1)</f>
        <v/>
      </c>
      <c r="E185" s="20">
        <v>176</v>
      </c>
      <c r="Q185" s="48" t="e">
        <f t="shared" si="24"/>
        <v>#VALUE!</v>
      </c>
      <c r="R185" s="55" t="e">
        <f t="shared" si="17"/>
        <v>#VALUE!</v>
      </c>
      <c r="S185" s="7" t="e">
        <f t="shared" si="18"/>
        <v>#VALUE!</v>
      </c>
      <c r="T185" s="55" t="e">
        <f t="shared" si="19"/>
        <v>#VALUE!</v>
      </c>
      <c r="U185" s="7" t="e">
        <f t="shared" si="20"/>
        <v>#VALUE!</v>
      </c>
      <c r="V185" s="7" t="e">
        <f t="shared" si="21"/>
        <v>#VALUE!</v>
      </c>
      <c r="W185" s="55" t="e">
        <f t="shared" si="22"/>
        <v>#VALUE!</v>
      </c>
      <c r="X185" s="55">
        <f t="shared" si="23"/>
        <v>0</v>
      </c>
      <c r="Y185" s="7"/>
      <c r="Z185" s="7"/>
      <c r="AA185" s="7"/>
      <c r="AB185" s="7"/>
      <c r="AC185" s="7"/>
      <c r="AD185" s="7"/>
      <c r="AE185" s="7"/>
    </row>
    <row r="186" spans="1:31" x14ac:dyDescent="0.25">
      <c r="A186" s="20"/>
      <c r="B186" s="20"/>
      <c r="C186" s="20"/>
      <c r="D186" s="20" t="str">
        <f>IF(F186="","",MAX($D$8:D185)+1)</f>
        <v/>
      </c>
      <c r="E186" s="20">
        <v>177</v>
      </c>
      <c r="Q186" s="48" t="e">
        <f t="shared" si="24"/>
        <v>#VALUE!</v>
      </c>
      <c r="R186" s="55" t="e">
        <f t="shared" si="17"/>
        <v>#VALUE!</v>
      </c>
      <c r="S186" s="7" t="e">
        <f t="shared" si="18"/>
        <v>#VALUE!</v>
      </c>
      <c r="T186" s="55" t="e">
        <f t="shared" si="19"/>
        <v>#VALUE!</v>
      </c>
      <c r="U186" s="7" t="e">
        <f t="shared" si="20"/>
        <v>#VALUE!</v>
      </c>
      <c r="V186" s="7" t="e">
        <f t="shared" si="21"/>
        <v>#VALUE!</v>
      </c>
      <c r="W186" s="55" t="e">
        <f t="shared" si="22"/>
        <v>#VALUE!</v>
      </c>
      <c r="X186" s="55">
        <f t="shared" si="23"/>
        <v>0</v>
      </c>
      <c r="Y186" s="7"/>
      <c r="Z186" s="7"/>
      <c r="AA186" s="7"/>
      <c r="AB186" s="7"/>
      <c r="AC186" s="7"/>
      <c r="AD186" s="7"/>
      <c r="AE186" s="7"/>
    </row>
    <row r="187" spans="1:31" x14ac:dyDescent="0.25">
      <c r="A187" s="20"/>
      <c r="B187" s="20"/>
      <c r="C187" s="20"/>
      <c r="D187" s="20" t="str">
        <f>IF(F187="","",MAX($D$8:D186)+1)</f>
        <v/>
      </c>
      <c r="E187" s="20">
        <v>178</v>
      </c>
      <c r="Q187" s="48" t="e">
        <f t="shared" si="24"/>
        <v>#VALUE!</v>
      </c>
      <c r="R187" s="55" t="e">
        <f t="shared" si="17"/>
        <v>#VALUE!</v>
      </c>
      <c r="S187" s="7" t="e">
        <f t="shared" si="18"/>
        <v>#VALUE!</v>
      </c>
      <c r="T187" s="55" t="e">
        <f t="shared" si="19"/>
        <v>#VALUE!</v>
      </c>
      <c r="U187" s="7" t="e">
        <f t="shared" si="20"/>
        <v>#VALUE!</v>
      </c>
      <c r="V187" s="7" t="e">
        <f t="shared" si="21"/>
        <v>#VALUE!</v>
      </c>
      <c r="W187" s="55" t="e">
        <f t="shared" si="22"/>
        <v>#VALUE!</v>
      </c>
      <c r="X187" s="55">
        <f t="shared" si="23"/>
        <v>0</v>
      </c>
      <c r="Y187" s="7"/>
      <c r="Z187" s="7"/>
      <c r="AA187" s="7"/>
      <c r="AB187" s="7"/>
      <c r="AC187" s="7"/>
      <c r="AD187" s="7"/>
      <c r="AE187" s="7"/>
    </row>
    <row r="188" spans="1:31" x14ac:dyDescent="0.25">
      <c r="A188" s="20"/>
      <c r="B188" s="20"/>
      <c r="C188" s="20"/>
      <c r="D188" s="20" t="str">
        <f>IF(F188="","",MAX($D$8:D187)+1)</f>
        <v/>
      </c>
      <c r="E188" s="20">
        <v>179</v>
      </c>
      <c r="Q188" s="48" t="e">
        <f t="shared" si="24"/>
        <v>#VALUE!</v>
      </c>
      <c r="R188" s="55" t="e">
        <f t="shared" si="17"/>
        <v>#VALUE!</v>
      </c>
      <c r="S188" s="7" t="e">
        <f t="shared" si="18"/>
        <v>#VALUE!</v>
      </c>
      <c r="T188" s="55" t="e">
        <f t="shared" si="19"/>
        <v>#VALUE!</v>
      </c>
      <c r="U188" s="7" t="e">
        <f t="shared" si="20"/>
        <v>#VALUE!</v>
      </c>
      <c r="V188" s="7" t="e">
        <f t="shared" si="21"/>
        <v>#VALUE!</v>
      </c>
      <c r="W188" s="55" t="e">
        <f t="shared" si="22"/>
        <v>#VALUE!</v>
      </c>
      <c r="X188" s="55">
        <f t="shared" si="23"/>
        <v>0</v>
      </c>
      <c r="Y188" s="7"/>
      <c r="Z188" s="7"/>
      <c r="AA188" s="7"/>
      <c r="AB188" s="7"/>
      <c r="AC188" s="7"/>
      <c r="AD188" s="7"/>
      <c r="AE188" s="7"/>
    </row>
    <row r="189" spans="1:31" x14ac:dyDescent="0.25">
      <c r="A189" s="20"/>
      <c r="B189" s="20"/>
      <c r="C189" s="20"/>
      <c r="D189" s="20" t="str">
        <f>IF(F189="","",MAX($D$8:D188)+1)</f>
        <v/>
      </c>
      <c r="E189" s="20">
        <v>180</v>
      </c>
      <c r="Q189" s="48" t="e">
        <f t="shared" si="24"/>
        <v>#VALUE!</v>
      </c>
      <c r="R189" s="55" t="e">
        <f t="shared" si="17"/>
        <v>#VALUE!</v>
      </c>
      <c r="S189" s="7" t="e">
        <f t="shared" si="18"/>
        <v>#VALUE!</v>
      </c>
      <c r="T189" s="55" t="e">
        <f t="shared" si="19"/>
        <v>#VALUE!</v>
      </c>
      <c r="U189" s="7" t="e">
        <f t="shared" si="20"/>
        <v>#VALUE!</v>
      </c>
      <c r="V189" s="7" t="e">
        <f t="shared" si="21"/>
        <v>#VALUE!</v>
      </c>
      <c r="W189" s="55" t="e">
        <f t="shared" si="22"/>
        <v>#VALUE!</v>
      </c>
      <c r="X189" s="55">
        <f t="shared" si="23"/>
        <v>0</v>
      </c>
      <c r="Y189" s="7"/>
      <c r="Z189" s="7"/>
      <c r="AA189" s="7"/>
      <c r="AB189" s="7"/>
      <c r="AC189" s="7"/>
      <c r="AD189" s="7"/>
      <c r="AE189" s="7"/>
    </row>
    <row r="190" spans="1:31" x14ac:dyDescent="0.25">
      <c r="A190" s="20"/>
      <c r="B190" s="20"/>
      <c r="C190" s="20"/>
      <c r="D190" s="20" t="str">
        <f>IF(F190="","",MAX($D$8:D189)+1)</f>
        <v/>
      </c>
      <c r="E190" s="20">
        <v>181</v>
      </c>
      <c r="Q190" s="48" t="e">
        <f t="shared" si="24"/>
        <v>#VALUE!</v>
      </c>
      <c r="R190" s="55" t="e">
        <f t="shared" si="17"/>
        <v>#VALUE!</v>
      </c>
      <c r="S190" s="7" t="e">
        <f t="shared" si="18"/>
        <v>#VALUE!</v>
      </c>
      <c r="T190" s="55" t="e">
        <f t="shared" si="19"/>
        <v>#VALUE!</v>
      </c>
      <c r="U190" s="7" t="e">
        <f t="shared" si="20"/>
        <v>#VALUE!</v>
      </c>
      <c r="V190" s="7" t="e">
        <f t="shared" si="21"/>
        <v>#VALUE!</v>
      </c>
      <c r="W190" s="55" t="e">
        <f t="shared" si="22"/>
        <v>#VALUE!</v>
      </c>
      <c r="X190" s="55">
        <f t="shared" si="23"/>
        <v>0</v>
      </c>
      <c r="Y190" s="7"/>
      <c r="Z190" s="7"/>
      <c r="AA190" s="7"/>
      <c r="AB190" s="7"/>
      <c r="AC190" s="7"/>
      <c r="AD190" s="7"/>
      <c r="AE190" s="7"/>
    </row>
    <row r="191" spans="1:31" x14ac:dyDescent="0.25">
      <c r="A191" s="20"/>
      <c r="B191" s="20"/>
      <c r="C191" s="20"/>
      <c r="D191" s="20" t="str">
        <f>IF(F191="","",MAX($D$8:D190)+1)</f>
        <v/>
      </c>
      <c r="E191" s="20">
        <v>182</v>
      </c>
      <c r="Q191" s="48" t="e">
        <f t="shared" si="24"/>
        <v>#VALUE!</v>
      </c>
      <c r="R191" s="55" t="e">
        <f t="shared" si="17"/>
        <v>#VALUE!</v>
      </c>
      <c r="S191" s="7" t="e">
        <f t="shared" si="18"/>
        <v>#VALUE!</v>
      </c>
      <c r="T191" s="55" t="e">
        <f t="shared" si="19"/>
        <v>#VALUE!</v>
      </c>
      <c r="U191" s="7" t="e">
        <f t="shared" si="20"/>
        <v>#VALUE!</v>
      </c>
      <c r="V191" s="7" t="e">
        <f t="shared" si="21"/>
        <v>#VALUE!</v>
      </c>
      <c r="W191" s="55" t="e">
        <f t="shared" si="22"/>
        <v>#VALUE!</v>
      </c>
      <c r="X191" s="55">
        <f t="shared" si="23"/>
        <v>0</v>
      </c>
      <c r="Y191" s="7"/>
      <c r="Z191" s="7"/>
      <c r="AA191" s="7"/>
      <c r="AB191" s="7"/>
      <c r="AC191" s="7"/>
      <c r="AD191" s="7"/>
      <c r="AE191" s="7"/>
    </row>
    <row r="192" spans="1:31" x14ac:dyDescent="0.25">
      <c r="A192" s="20"/>
      <c r="B192" s="20"/>
      <c r="C192" s="20"/>
      <c r="D192" s="20" t="str">
        <f>IF(F192="","",MAX($D$8:D191)+1)</f>
        <v/>
      </c>
      <c r="E192" s="20">
        <v>183</v>
      </c>
      <c r="Q192" s="48" t="e">
        <f t="shared" si="24"/>
        <v>#VALUE!</v>
      </c>
      <c r="R192" s="55" t="e">
        <f t="shared" si="17"/>
        <v>#VALUE!</v>
      </c>
      <c r="S192" s="7" t="e">
        <f t="shared" si="18"/>
        <v>#VALUE!</v>
      </c>
      <c r="T192" s="55" t="e">
        <f t="shared" si="19"/>
        <v>#VALUE!</v>
      </c>
      <c r="U192" s="7" t="e">
        <f t="shared" si="20"/>
        <v>#VALUE!</v>
      </c>
      <c r="V192" s="7" t="e">
        <f t="shared" si="21"/>
        <v>#VALUE!</v>
      </c>
      <c r="W192" s="55" t="e">
        <f t="shared" si="22"/>
        <v>#VALUE!</v>
      </c>
      <c r="X192" s="55">
        <f t="shared" si="23"/>
        <v>0</v>
      </c>
      <c r="Y192" s="7"/>
      <c r="Z192" s="7"/>
      <c r="AA192" s="7"/>
      <c r="AB192" s="7"/>
      <c r="AC192" s="7"/>
      <c r="AD192" s="7"/>
      <c r="AE192" s="7"/>
    </row>
    <row r="193" spans="1:31" x14ac:dyDescent="0.25">
      <c r="A193" s="20"/>
      <c r="B193" s="20"/>
      <c r="C193" s="20"/>
      <c r="D193" s="20" t="str">
        <f>IF(F193="","",MAX($D$8:D192)+1)</f>
        <v/>
      </c>
      <c r="E193" s="20">
        <v>184</v>
      </c>
      <c r="Q193" s="48" t="e">
        <f t="shared" si="24"/>
        <v>#VALUE!</v>
      </c>
      <c r="R193" s="55" t="e">
        <f t="shared" si="17"/>
        <v>#VALUE!</v>
      </c>
      <c r="S193" s="7" t="e">
        <f t="shared" si="18"/>
        <v>#VALUE!</v>
      </c>
      <c r="T193" s="55" t="e">
        <f t="shared" si="19"/>
        <v>#VALUE!</v>
      </c>
      <c r="U193" s="7" t="e">
        <f t="shared" si="20"/>
        <v>#VALUE!</v>
      </c>
      <c r="V193" s="7" t="e">
        <f t="shared" si="21"/>
        <v>#VALUE!</v>
      </c>
      <c r="W193" s="55" t="e">
        <f t="shared" si="22"/>
        <v>#VALUE!</v>
      </c>
      <c r="X193" s="55">
        <f t="shared" si="23"/>
        <v>0</v>
      </c>
      <c r="Y193" s="7"/>
      <c r="Z193" s="7"/>
      <c r="AA193" s="7"/>
      <c r="AB193" s="7"/>
      <c r="AC193" s="7"/>
      <c r="AD193" s="7"/>
      <c r="AE193" s="7"/>
    </row>
    <row r="194" spans="1:31" x14ac:dyDescent="0.25">
      <c r="A194" s="20"/>
      <c r="B194" s="20"/>
      <c r="C194" s="20"/>
      <c r="D194" s="20" t="str">
        <f>IF(F194="","",MAX($D$8:D193)+1)</f>
        <v/>
      </c>
      <c r="E194" s="20">
        <v>185</v>
      </c>
      <c r="Q194" s="48" t="e">
        <f t="shared" si="24"/>
        <v>#VALUE!</v>
      </c>
      <c r="R194" s="55" t="e">
        <f t="shared" si="17"/>
        <v>#VALUE!</v>
      </c>
      <c r="S194" s="7" t="e">
        <f t="shared" si="18"/>
        <v>#VALUE!</v>
      </c>
      <c r="T194" s="55" t="e">
        <f t="shared" si="19"/>
        <v>#VALUE!</v>
      </c>
      <c r="U194" s="7" t="e">
        <f t="shared" si="20"/>
        <v>#VALUE!</v>
      </c>
      <c r="V194" s="7" t="e">
        <f t="shared" si="21"/>
        <v>#VALUE!</v>
      </c>
      <c r="W194" s="55" t="e">
        <f t="shared" si="22"/>
        <v>#VALUE!</v>
      </c>
      <c r="X194" s="55">
        <f t="shared" si="23"/>
        <v>0</v>
      </c>
      <c r="Y194" s="7"/>
      <c r="Z194" s="7"/>
      <c r="AA194" s="7"/>
      <c r="AB194" s="7"/>
      <c r="AC194" s="7"/>
      <c r="AD194" s="7"/>
      <c r="AE194" s="7"/>
    </row>
    <row r="195" spans="1:31" x14ac:dyDescent="0.25">
      <c r="A195" s="20"/>
      <c r="B195" s="20"/>
      <c r="C195" s="20"/>
      <c r="D195" s="20" t="str">
        <f>IF(F195="","",MAX($D$8:D194)+1)</f>
        <v/>
      </c>
      <c r="E195" s="20">
        <v>186</v>
      </c>
      <c r="Q195" s="48" t="e">
        <f t="shared" si="24"/>
        <v>#VALUE!</v>
      </c>
      <c r="R195" s="55" t="e">
        <f t="shared" si="17"/>
        <v>#VALUE!</v>
      </c>
      <c r="S195" s="7" t="e">
        <f t="shared" si="18"/>
        <v>#VALUE!</v>
      </c>
      <c r="T195" s="55" t="e">
        <f t="shared" si="19"/>
        <v>#VALUE!</v>
      </c>
      <c r="U195" s="7" t="e">
        <f t="shared" si="20"/>
        <v>#VALUE!</v>
      </c>
      <c r="V195" s="7" t="e">
        <f t="shared" si="21"/>
        <v>#VALUE!</v>
      </c>
      <c r="W195" s="55" t="e">
        <f t="shared" si="22"/>
        <v>#VALUE!</v>
      </c>
      <c r="X195" s="55">
        <f t="shared" si="23"/>
        <v>0</v>
      </c>
      <c r="Y195" s="7"/>
      <c r="Z195" s="7"/>
      <c r="AA195" s="7"/>
      <c r="AB195" s="7"/>
      <c r="AC195" s="7"/>
      <c r="AD195" s="7"/>
      <c r="AE195" s="7"/>
    </row>
    <row r="196" spans="1:31" x14ac:dyDescent="0.25">
      <c r="A196" s="20"/>
      <c r="B196" s="20"/>
      <c r="C196" s="20"/>
      <c r="D196" s="20" t="str">
        <f>IF(F196="","",MAX($D$8:D195)+1)</f>
        <v/>
      </c>
      <c r="E196" s="20">
        <v>187</v>
      </c>
      <c r="Q196" s="48" t="e">
        <f t="shared" si="24"/>
        <v>#VALUE!</v>
      </c>
      <c r="R196" s="55" t="e">
        <f t="shared" si="17"/>
        <v>#VALUE!</v>
      </c>
      <c r="S196" s="7" t="e">
        <f t="shared" si="18"/>
        <v>#VALUE!</v>
      </c>
      <c r="T196" s="55" t="e">
        <f t="shared" si="19"/>
        <v>#VALUE!</v>
      </c>
      <c r="U196" s="7" t="e">
        <f t="shared" si="20"/>
        <v>#VALUE!</v>
      </c>
      <c r="V196" s="7" t="e">
        <f t="shared" si="21"/>
        <v>#VALUE!</v>
      </c>
      <c r="W196" s="55" t="e">
        <f t="shared" si="22"/>
        <v>#VALUE!</v>
      </c>
      <c r="X196" s="55">
        <f t="shared" si="23"/>
        <v>0</v>
      </c>
      <c r="Y196" s="7"/>
      <c r="Z196" s="7"/>
      <c r="AA196" s="7"/>
      <c r="AB196" s="7"/>
      <c r="AC196" s="7"/>
      <c r="AD196" s="7"/>
      <c r="AE196" s="7"/>
    </row>
    <row r="197" spans="1:31" x14ac:dyDescent="0.25">
      <c r="A197" s="20"/>
      <c r="B197" s="20"/>
      <c r="C197" s="20"/>
      <c r="D197" s="20" t="str">
        <f>IF(F197="","",MAX($D$8:D196)+1)</f>
        <v/>
      </c>
      <c r="E197" s="20">
        <v>188</v>
      </c>
      <c r="Q197" s="48" t="e">
        <f t="shared" si="24"/>
        <v>#VALUE!</v>
      </c>
      <c r="R197" s="55" t="e">
        <f t="shared" si="17"/>
        <v>#VALUE!</v>
      </c>
      <c r="S197" s="7" t="e">
        <f t="shared" si="18"/>
        <v>#VALUE!</v>
      </c>
      <c r="T197" s="55" t="e">
        <f t="shared" si="19"/>
        <v>#VALUE!</v>
      </c>
      <c r="U197" s="7" t="e">
        <f t="shared" si="20"/>
        <v>#VALUE!</v>
      </c>
      <c r="V197" s="7" t="e">
        <f t="shared" si="21"/>
        <v>#VALUE!</v>
      </c>
      <c r="W197" s="55" t="e">
        <f t="shared" si="22"/>
        <v>#VALUE!</v>
      </c>
      <c r="X197" s="55">
        <f t="shared" si="23"/>
        <v>0</v>
      </c>
      <c r="Y197" s="7"/>
      <c r="Z197" s="7"/>
      <c r="AA197" s="7"/>
      <c r="AB197" s="7"/>
      <c r="AC197" s="7"/>
      <c r="AD197" s="7"/>
      <c r="AE197" s="7"/>
    </row>
    <row r="198" spans="1:31" x14ac:dyDescent="0.25">
      <c r="A198" s="20"/>
      <c r="B198" s="20"/>
      <c r="C198" s="20"/>
      <c r="D198" s="20" t="str">
        <f>IF(F198="","",MAX($D$8:D197)+1)</f>
        <v/>
      </c>
      <c r="E198" s="20">
        <v>189</v>
      </c>
      <c r="Q198" s="48" t="e">
        <f t="shared" si="24"/>
        <v>#VALUE!</v>
      </c>
      <c r="R198" s="55" t="e">
        <f t="shared" si="17"/>
        <v>#VALUE!</v>
      </c>
      <c r="S198" s="7" t="e">
        <f t="shared" si="18"/>
        <v>#VALUE!</v>
      </c>
      <c r="T198" s="55" t="e">
        <f t="shared" si="19"/>
        <v>#VALUE!</v>
      </c>
      <c r="U198" s="7" t="e">
        <f t="shared" si="20"/>
        <v>#VALUE!</v>
      </c>
      <c r="V198" s="7" t="e">
        <f t="shared" si="21"/>
        <v>#VALUE!</v>
      </c>
      <c r="W198" s="55" t="e">
        <f t="shared" si="22"/>
        <v>#VALUE!</v>
      </c>
      <c r="X198" s="55">
        <f t="shared" si="23"/>
        <v>0</v>
      </c>
      <c r="Y198" s="7"/>
      <c r="Z198" s="7"/>
      <c r="AA198" s="7"/>
      <c r="AB198" s="7"/>
      <c r="AC198" s="7"/>
      <c r="AD198" s="7"/>
      <c r="AE198" s="7"/>
    </row>
    <row r="199" spans="1:31" x14ac:dyDescent="0.25">
      <c r="A199" s="20"/>
      <c r="B199" s="20"/>
      <c r="C199" s="20"/>
      <c r="D199" s="20" t="str">
        <f>IF(F199="","",MAX($D$8:D198)+1)</f>
        <v/>
      </c>
      <c r="E199" s="20">
        <v>190</v>
      </c>
      <c r="Q199" s="48" t="e">
        <f t="shared" si="24"/>
        <v>#VALUE!</v>
      </c>
      <c r="R199" s="55" t="e">
        <f t="shared" si="17"/>
        <v>#VALUE!</v>
      </c>
      <c r="S199" s="7" t="e">
        <f t="shared" si="18"/>
        <v>#VALUE!</v>
      </c>
      <c r="T199" s="55" t="e">
        <f t="shared" si="19"/>
        <v>#VALUE!</v>
      </c>
      <c r="U199" s="7" t="e">
        <f t="shared" si="20"/>
        <v>#VALUE!</v>
      </c>
      <c r="V199" s="7" t="e">
        <f t="shared" si="21"/>
        <v>#VALUE!</v>
      </c>
      <c r="W199" s="55" t="e">
        <f t="shared" si="22"/>
        <v>#VALUE!</v>
      </c>
      <c r="X199" s="55">
        <f t="shared" si="23"/>
        <v>0</v>
      </c>
      <c r="Y199" s="7"/>
      <c r="Z199" s="7"/>
      <c r="AA199" s="7"/>
      <c r="AB199" s="7"/>
      <c r="AC199" s="7"/>
      <c r="AD199" s="7"/>
      <c r="AE199" s="7"/>
    </row>
    <row r="200" spans="1:31" x14ac:dyDescent="0.25">
      <c r="A200" s="20"/>
      <c r="B200" s="20"/>
      <c r="C200" s="20"/>
      <c r="D200" s="20" t="str">
        <f>IF(F200="","",MAX($D$8:D199)+1)</f>
        <v/>
      </c>
      <c r="E200" s="20">
        <v>191</v>
      </c>
      <c r="Q200" s="48" t="e">
        <f t="shared" si="24"/>
        <v>#VALUE!</v>
      </c>
      <c r="R200" s="55" t="e">
        <f t="shared" si="17"/>
        <v>#VALUE!</v>
      </c>
      <c r="S200" s="7" t="e">
        <f t="shared" si="18"/>
        <v>#VALUE!</v>
      </c>
      <c r="T200" s="55" t="e">
        <f t="shared" si="19"/>
        <v>#VALUE!</v>
      </c>
      <c r="U200" s="7" t="e">
        <f t="shared" si="20"/>
        <v>#VALUE!</v>
      </c>
      <c r="V200" s="7" t="e">
        <f t="shared" si="21"/>
        <v>#VALUE!</v>
      </c>
      <c r="W200" s="55" t="e">
        <f t="shared" si="22"/>
        <v>#VALUE!</v>
      </c>
      <c r="X200" s="55">
        <f t="shared" si="23"/>
        <v>0</v>
      </c>
      <c r="Y200" s="7"/>
      <c r="Z200" s="7"/>
      <c r="AA200" s="7"/>
      <c r="AB200" s="7"/>
      <c r="AC200" s="7"/>
      <c r="AD200" s="7"/>
      <c r="AE200" s="7"/>
    </row>
    <row r="201" spans="1:31" x14ac:dyDescent="0.25">
      <c r="A201" s="20"/>
      <c r="B201" s="20"/>
      <c r="C201" s="20"/>
      <c r="D201" s="20" t="str">
        <f>IF(F201="","",MAX($D$8:D200)+1)</f>
        <v/>
      </c>
      <c r="E201" s="20">
        <v>192</v>
      </c>
      <c r="Q201" s="48" t="e">
        <f t="shared" si="24"/>
        <v>#VALUE!</v>
      </c>
      <c r="R201" s="55" t="e">
        <f t="shared" si="17"/>
        <v>#VALUE!</v>
      </c>
      <c r="S201" s="7" t="e">
        <f t="shared" si="18"/>
        <v>#VALUE!</v>
      </c>
      <c r="T201" s="55" t="e">
        <f t="shared" si="19"/>
        <v>#VALUE!</v>
      </c>
      <c r="U201" s="7" t="e">
        <f t="shared" si="20"/>
        <v>#VALUE!</v>
      </c>
      <c r="V201" s="7" t="e">
        <f t="shared" si="21"/>
        <v>#VALUE!</v>
      </c>
      <c r="W201" s="55" t="e">
        <f t="shared" si="22"/>
        <v>#VALUE!</v>
      </c>
      <c r="X201" s="55">
        <f t="shared" si="23"/>
        <v>0</v>
      </c>
      <c r="Y201" s="7"/>
      <c r="Z201" s="7"/>
      <c r="AA201" s="7"/>
      <c r="AB201" s="7"/>
      <c r="AC201" s="7"/>
      <c r="AD201" s="7"/>
      <c r="AE201" s="7"/>
    </row>
    <row r="202" spans="1:31" x14ac:dyDescent="0.25">
      <c r="A202" s="20"/>
      <c r="B202" s="20"/>
      <c r="C202" s="20"/>
      <c r="D202" s="20" t="str">
        <f>IF(F202="","",MAX($D$8:D201)+1)</f>
        <v/>
      </c>
      <c r="E202" s="20">
        <v>193</v>
      </c>
      <c r="Q202" s="48" t="e">
        <f t="shared" si="24"/>
        <v>#VALUE!</v>
      </c>
      <c r="R202" s="55" t="e">
        <f t="shared" si="17"/>
        <v>#VALUE!</v>
      </c>
      <c r="S202" s="7" t="e">
        <f t="shared" si="18"/>
        <v>#VALUE!</v>
      </c>
      <c r="T202" s="55" t="e">
        <f t="shared" si="19"/>
        <v>#VALUE!</v>
      </c>
      <c r="U202" s="7" t="e">
        <f t="shared" si="20"/>
        <v>#VALUE!</v>
      </c>
      <c r="V202" s="7" t="e">
        <f t="shared" si="21"/>
        <v>#VALUE!</v>
      </c>
      <c r="W202" s="55" t="e">
        <f t="shared" si="22"/>
        <v>#VALUE!</v>
      </c>
      <c r="X202" s="55">
        <f t="shared" si="23"/>
        <v>0</v>
      </c>
      <c r="Y202" s="7"/>
      <c r="Z202" s="7"/>
      <c r="AA202" s="7"/>
      <c r="AB202" s="7"/>
      <c r="AC202" s="7"/>
      <c r="AD202" s="7"/>
      <c r="AE202" s="7"/>
    </row>
    <row r="203" spans="1:31" x14ac:dyDescent="0.25">
      <c r="A203" s="20"/>
      <c r="B203" s="20"/>
      <c r="C203" s="20"/>
      <c r="D203" s="20" t="str">
        <f>IF(F203="","",MAX($D$8:D202)+1)</f>
        <v/>
      </c>
      <c r="E203" s="20">
        <v>194</v>
      </c>
      <c r="Q203" s="48" t="e">
        <f t="shared" si="24"/>
        <v>#VALUE!</v>
      </c>
      <c r="R203" s="55" t="e">
        <f t="shared" ref="R203:R266" si="25">TRIM(CLEAN(LEFT(L203,SEARCH(",",L203)-1)))</f>
        <v>#VALUE!</v>
      </c>
      <c r="S203" s="7" t="e">
        <f t="shared" ref="S203:S266" si="26">TRIM(CLEAN(RIGHT(L203,LEN(L203)-SEARCH(",",L203))))</f>
        <v>#VALUE!</v>
      </c>
      <c r="T203" s="55" t="e">
        <f t="shared" ref="T203:T266" si="27">RIGHT(R203,2)</f>
        <v>#VALUE!</v>
      </c>
      <c r="U203" s="7" t="e">
        <f t="shared" ref="U203:U266" si="28">MID(R203,6,2)</f>
        <v>#VALUE!</v>
      </c>
      <c r="V203" s="7" t="e">
        <f t="shared" ref="V203:V266" si="29">LEFT(R203,4)</f>
        <v>#VALUE!</v>
      </c>
      <c r="W203" s="55" t="e">
        <f t="shared" ref="W203:W266" si="30">CONCATENATE(T203,"-",U203,"-",V203)</f>
        <v>#VALUE!</v>
      </c>
      <c r="X203" s="55">
        <f t="shared" ref="X203:X266" si="31">L203</f>
        <v>0</v>
      </c>
      <c r="Y203" s="7"/>
      <c r="Z203" s="7"/>
      <c r="AA203" s="7"/>
      <c r="AB203" s="7"/>
      <c r="AC203" s="7"/>
      <c r="AD203" s="7"/>
      <c r="AE203" s="7"/>
    </row>
    <row r="204" spans="1:31" x14ac:dyDescent="0.25">
      <c r="A204" s="20"/>
      <c r="B204" s="20"/>
      <c r="C204" s="20"/>
      <c r="D204" s="20" t="str">
        <f>IF(F204="","",MAX($D$8:D203)+1)</f>
        <v/>
      </c>
      <c r="E204" s="20">
        <v>195</v>
      </c>
      <c r="Q204" s="48" t="e">
        <f t="shared" si="24"/>
        <v>#VALUE!</v>
      </c>
      <c r="R204" s="55" t="e">
        <f t="shared" si="25"/>
        <v>#VALUE!</v>
      </c>
      <c r="S204" s="7" t="e">
        <f t="shared" si="26"/>
        <v>#VALUE!</v>
      </c>
      <c r="T204" s="55" t="e">
        <f t="shared" si="27"/>
        <v>#VALUE!</v>
      </c>
      <c r="U204" s="7" t="e">
        <f t="shared" si="28"/>
        <v>#VALUE!</v>
      </c>
      <c r="V204" s="7" t="e">
        <f t="shared" si="29"/>
        <v>#VALUE!</v>
      </c>
      <c r="W204" s="55" t="e">
        <f t="shared" si="30"/>
        <v>#VALUE!</v>
      </c>
      <c r="X204" s="55">
        <f t="shared" si="31"/>
        <v>0</v>
      </c>
      <c r="Y204" s="7"/>
      <c r="Z204" s="7"/>
      <c r="AA204" s="7"/>
      <c r="AB204" s="7"/>
      <c r="AC204" s="7"/>
      <c r="AD204" s="7"/>
      <c r="AE204" s="7"/>
    </row>
    <row r="205" spans="1:31" x14ac:dyDescent="0.25">
      <c r="A205" s="20"/>
      <c r="B205" s="20"/>
      <c r="C205" s="20"/>
      <c r="D205" s="20" t="str">
        <f>IF(F205="","",MAX($D$8:D204)+1)</f>
        <v/>
      </c>
      <c r="E205" s="20">
        <v>196</v>
      </c>
      <c r="Q205" s="48" t="e">
        <f t="shared" si="24"/>
        <v>#VALUE!</v>
      </c>
      <c r="R205" s="55" t="e">
        <f t="shared" si="25"/>
        <v>#VALUE!</v>
      </c>
      <c r="S205" s="7" t="e">
        <f t="shared" si="26"/>
        <v>#VALUE!</v>
      </c>
      <c r="T205" s="55" t="e">
        <f t="shared" si="27"/>
        <v>#VALUE!</v>
      </c>
      <c r="U205" s="7" t="e">
        <f t="shared" si="28"/>
        <v>#VALUE!</v>
      </c>
      <c r="V205" s="7" t="e">
        <f t="shared" si="29"/>
        <v>#VALUE!</v>
      </c>
      <c r="W205" s="55" t="e">
        <f t="shared" si="30"/>
        <v>#VALUE!</v>
      </c>
      <c r="X205" s="55">
        <f t="shared" si="31"/>
        <v>0</v>
      </c>
      <c r="Y205" s="7"/>
      <c r="Z205" s="7"/>
      <c r="AA205" s="7"/>
      <c r="AB205" s="7"/>
      <c r="AC205" s="7"/>
      <c r="AD205" s="7"/>
      <c r="AE205" s="7"/>
    </row>
    <row r="206" spans="1:31" x14ac:dyDescent="0.25">
      <c r="A206" s="20"/>
      <c r="B206" s="20"/>
      <c r="C206" s="20"/>
      <c r="D206" s="20" t="str">
        <f>IF(F206="","",MAX($D$8:D205)+1)</f>
        <v/>
      </c>
      <c r="E206" s="20">
        <v>197</v>
      </c>
      <c r="Q206" s="48" t="e">
        <f t="shared" si="24"/>
        <v>#VALUE!</v>
      </c>
      <c r="R206" s="55" t="e">
        <f t="shared" si="25"/>
        <v>#VALUE!</v>
      </c>
      <c r="S206" s="7" t="e">
        <f t="shared" si="26"/>
        <v>#VALUE!</v>
      </c>
      <c r="T206" s="55" t="e">
        <f t="shared" si="27"/>
        <v>#VALUE!</v>
      </c>
      <c r="U206" s="7" t="e">
        <f t="shared" si="28"/>
        <v>#VALUE!</v>
      </c>
      <c r="V206" s="7" t="e">
        <f t="shared" si="29"/>
        <v>#VALUE!</v>
      </c>
      <c r="W206" s="55" t="e">
        <f t="shared" si="30"/>
        <v>#VALUE!</v>
      </c>
      <c r="X206" s="55">
        <f t="shared" si="31"/>
        <v>0</v>
      </c>
      <c r="Y206" s="7"/>
      <c r="Z206" s="7"/>
      <c r="AA206" s="7"/>
      <c r="AB206" s="7"/>
      <c r="AC206" s="7"/>
      <c r="AD206" s="7"/>
      <c r="AE206" s="7"/>
    </row>
    <row r="207" spans="1:31" x14ac:dyDescent="0.25">
      <c r="A207" s="20"/>
      <c r="B207" s="20"/>
      <c r="C207" s="20"/>
      <c r="D207" s="20" t="str">
        <f>IF(F207="","",MAX($D$8:D206)+1)</f>
        <v/>
      </c>
      <c r="E207" s="20">
        <v>198</v>
      </c>
      <c r="Q207" s="48" t="e">
        <f t="shared" si="24"/>
        <v>#VALUE!</v>
      </c>
      <c r="R207" s="55" t="e">
        <f t="shared" si="25"/>
        <v>#VALUE!</v>
      </c>
      <c r="S207" s="7" t="e">
        <f t="shared" si="26"/>
        <v>#VALUE!</v>
      </c>
      <c r="T207" s="55" t="e">
        <f t="shared" si="27"/>
        <v>#VALUE!</v>
      </c>
      <c r="U207" s="7" t="e">
        <f t="shared" si="28"/>
        <v>#VALUE!</v>
      </c>
      <c r="V207" s="7" t="e">
        <f t="shared" si="29"/>
        <v>#VALUE!</v>
      </c>
      <c r="W207" s="55" t="e">
        <f t="shared" si="30"/>
        <v>#VALUE!</v>
      </c>
      <c r="X207" s="55">
        <f t="shared" si="31"/>
        <v>0</v>
      </c>
      <c r="Y207" s="7"/>
      <c r="Z207" s="7"/>
      <c r="AA207" s="7"/>
      <c r="AB207" s="7"/>
      <c r="AC207" s="7"/>
      <c r="AD207" s="7"/>
      <c r="AE207" s="7"/>
    </row>
    <row r="208" spans="1:31" x14ac:dyDescent="0.25">
      <c r="A208" s="20"/>
      <c r="B208" s="20"/>
      <c r="C208" s="20"/>
      <c r="D208" s="20" t="str">
        <f>IF(F208="","",MAX($D$8:D207)+1)</f>
        <v/>
      </c>
      <c r="E208" s="20">
        <v>199</v>
      </c>
      <c r="Q208" s="48" t="e">
        <f t="shared" si="24"/>
        <v>#VALUE!</v>
      </c>
      <c r="R208" s="55" t="e">
        <f t="shared" si="25"/>
        <v>#VALUE!</v>
      </c>
      <c r="S208" s="7" t="e">
        <f t="shared" si="26"/>
        <v>#VALUE!</v>
      </c>
      <c r="T208" s="55" t="e">
        <f t="shared" si="27"/>
        <v>#VALUE!</v>
      </c>
      <c r="U208" s="7" t="e">
        <f t="shared" si="28"/>
        <v>#VALUE!</v>
      </c>
      <c r="V208" s="7" t="e">
        <f t="shared" si="29"/>
        <v>#VALUE!</v>
      </c>
      <c r="W208" s="55" t="e">
        <f t="shared" si="30"/>
        <v>#VALUE!</v>
      </c>
      <c r="X208" s="55">
        <f t="shared" si="31"/>
        <v>0</v>
      </c>
      <c r="Y208" s="7"/>
      <c r="Z208" s="7"/>
      <c r="AA208" s="7"/>
      <c r="AB208" s="7"/>
      <c r="AC208" s="7"/>
      <c r="AD208" s="7"/>
      <c r="AE208" s="7"/>
    </row>
    <row r="209" spans="1:31" x14ac:dyDescent="0.25">
      <c r="A209" s="20"/>
      <c r="B209" s="20"/>
      <c r="C209" s="20"/>
      <c r="D209" s="20" t="str">
        <f>IF(F209="","",MAX($D$8:D208)+1)</f>
        <v/>
      </c>
      <c r="E209" s="20">
        <v>200</v>
      </c>
      <c r="Q209" s="48" t="e">
        <f t="shared" si="24"/>
        <v>#VALUE!</v>
      </c>
      <c r="R209" s="55" t="e">
        <f t="shared" si="25"/>
        <v>#VALUE!</v>
      </c>
      <c r="S209" s="7" t="e">
        <f t="shared" si="26"/>
        <v>#VALUE!</v>
      </c>
      <c r="T209" s="55" t="e">
        <f t="shared" si="27"/>
        <v>#VALUE!</v>
      </c>
      <c r="U209" s="7" t="e">
        <f t="shared" si="28"/>
        <v>#VALUE!</v>
      </c>
      <c r="V209" s="7" t="e">
        <f t="shared" si="29"/>
        <v>#VALUE!</v>
      </c>
      <c r="W209" s="55" t="e">
        <f t="shared" si="30"/>
        <v>#VALUE!</v>
      </c>
      <c r="X209" s="55">
        <f t="shared" si="31"/>
        <v>0</v>
      </c>
      <c r="Y209" s="7"/>
      <c r="Z209" s="7"/>
      <c r="AA209" s="7"/>
      <c r="AB209" s="7"/>
      <c r="AC209" s="7"/>
      <c r="AD209" s="7"/>
      <c r="AE209" s="7"/>
    </row>
    <row r="210" spans="1:31" x14ac:dyDescent="0.25">
      <c r="A210" s="20"/>
      <c r="B210" s="20"/>
      <c r="C210" s="20"/>
      <c r="D210" s="20" t="str">
        <f>IF(F210="","",MAX($D$8:D209)+1)</f>
        <v/>
      </c>
      <c r="E210" s="20">
        <v>201</v>
      </c>
      <c r="Q210" s="48" t="e">
        <f t="shared" si="24"/>
        <v>#VALUE!</v>
      </c>
      <c r="R210" s="55" t="e">
        <f t="shared" si="25"/>
        <v>#VALUE!</v>
      </c>
      <c r="S210" s="7" t="e">
        <f t="shared" si="26"/>
        <v>#VALUE!</v>
      </c>
      <c r="T210" s="55" t="e">
        <f t="shared" si="27"/>
        <v>#VALUE!</v>
      </c>
      <c r="U210" s="7" t="e">
        <f t="shared" si="28"/>
        <v>#VALUE!</v>
      </c>
      <c r="V210" s="7" t="e">
        <f t="shared" si="29"/>
        <v>#VALUE!</v>
      </c>
      <c r="W210" s="55" t="e">
        <f t="shared" si="30"/>
        <v>#VALUE!</v>
      </c>
      <c r="X210" s="55">
        <f t="shared" si="31"/>
        <v>0</v>
      </c>
      <c r="Y210" s="7"/>
      <c r="Z210" s="7"/>
      <c r="AA210" s="7"/>
      <c r="AB210" s="7"/>
      <c r="AC210" s="7"/>
      <c r="AD210" s="7"/>
      <c r="AE210" s="7"/>
    </row>
    <row r="211" spans="1:31" x14ac:dyDescent="0.25">
      <c r="A211" s="20"/>
      <c r="B211" s="20"/>
      <c r="C211" s="20"/>
      <c r="D211" s="20" t="str">
        <f>IF(F211="","",MAX($D$8:D210)+1)</f>
        <v/>
      </c>
      <c r="E211" s="20">
        <v>202</v>
      </c>
      <c r="Q211" s="48" t="e">
        <f t="shared" si="24"/>
        <v>#VALUE!</v>
      </c>
      <c r="R211" s="55" t="e">
        <f t="shared" si="25"/>
        <v>#VALUE!</v>
      </c>
      <c r="S211" s="7" t="e">
        <f t="shared" si="26"/>
        <v>#VALUE!</v>
      </c>
      <c r="T211" s="55" t="e">
        <f t="shared" si="27"/>
        <v>#VALUE!</v>
      </c>
      <c r="U211" s="7" t="e">
        <f t="shared" si="28"/>
        <v>#VALUE!</v>
      </c>
      <c r="V211" s="7" t="e">
        <f t="shared" si="29"/>
        <v>#VALUE!</v>
      </c>
      <c r="W211" s="55" t="e">
        <f t="shared" si="30"/>
        <v>#VALUE!</v>
      </c>
      <c r="X211" s="55">
        <f t="shared" si="31"/>
        <v>0</v>
      </c>
      <c r="Y211" s="7"/>
      <c r="Z211" s="7"/>
      <c r="AA211" s="7"/>
      <c r="AB211" s="7"/>
      <c r="AC211" s="7"/>
      <c r="AD211" s="7"/>
      <c r="AE211" s="7"/>
    </row>
    <row r="212" spans="1:31" x14ac:dyDescent="0.25">
      <c r="A212" s="20"/>
      <c r="B212" s="20"/>
      <c r="C212" s="20"/>
      <c r="D212" s="20" t="str">
        <f>IF(F212="","",MAX($D$8:D211)+1)</f>
        <v/>
      </c>
      <c r="E212" s="20">
        <v>203</v>
      </c>
      <c r="Q212" s="48" t="e">
        <f t="shared" si="24"/>
        <v>#VALUE!</v>
      </c>
      <c r="R212" s="55" t="e">
        <f t="shared" si="25"/>
        <v>#VALUE!</v>
      </c>
      <c r="S212" s="7" t="e">
        <f t="shared" si="26"/>
        <v>#VALUE!</v>
      </c>
      <c r="T212" s="55" t="e">
        <f t="shared" si="27"/>
        <v>#VALUE!</v>
      </c>
      <c r="U212" s="7" t="e">
        <f t="shared" si="28"/>
        <v>#VALUE!</v>
      </c>
      <c r="V212" s="7" t="e">
        <f t="shared" si="29"/>
        <v>#VALUE!</v>
      </c>
      <c r="W212" s="55" t="e">
        <f t="shared" si="30"/>
        <v>#VALUE!</v>
      </c>
      <c r="X212" s="55">
        <f t="shared" si="31"/>
        <v>0</v>
      </c>
      <c r="Y212" s="7"/>
      <c r="Z212" s="7"/>
      <c r="AA212" s="7"/>
      <c r="AB212" s="7"/>
      <c r="AC212" s="7"/>
      <c r="AD212" s="7"/>
      <c r="AE212" s="7"/>
    </row>
    <row r="213" spans="1:31" x14ac:dyDescent="0.25">
      <c r="A213" s="20"/>
      <c r="B213" s="20"/>
      <c r="C213" s="20"/>
      <c r="D213" s="20" t="str">
        <f>IF(F213="","",MAX($D$8:D212)+1)</f>
        <v/>
      </c>
      <c r="E213" s="20">
        <v>204</v>
      </c>
      <c r="Q213" s="48" t="e">
        <f t="shared" si="24"/>
        <v>#VALUE!</v>
      </c>
      <c r="R213" s="55" t="e">
        <f t="shared" si="25"/>
        <v>#VALUE!</v>
      </c>
      <c r="S213" s="7" t="e">
        <f t="shared" si="26"/>
        <v>#VALUE!</v>
      </c>
      <c r="T213" s="55" t="e">
        <f t="shared" si="27"/>
        <v>#VALUE!</v>
      </c>
      <c r="U213" s="7" t="e">
        <f t="shared" si="28"/>
        <v>#VALUE!</v>
      </c>
      <c r="V213" s="7" t="e">
        <f t="shared" si="29"/>
        <v>#VALUE!</v>
      </c>
      <c r="W213" s="55" t="e">
        <f t="shared" si="30"/>
        <v>#VALUE!</v>
      </c>
      <c r="X213" s="55">
        <f t="shared" si="31"/>
        <v>0</v>
      </c>
      <c r="Y213" s="7"/>
      <c r="Z213" s="7"/>
      <c r="AA213" s="7"/>
      <c r="AB213" s="7"/>
      <c r="AC213" s="7"/>
      <c r="AD213" s="7"/>
      <c r="AE213" s="7"/>
    </row>
    <row r="214" spans="1:31" x14ac:dyDescent="0.25">
      <c r="A214" s="20"/>
      <c r="B214" s="20"/>
      <c r="C214" s="20"/>
      <c r="D214" s="20" t="str">
        <f>IF(F214="","",MAX($D$8:D213)+1)</f>
        <v/>
      </c>
      <c r="E214" s="20">
        <v>205</v>
      </c>
      <c r="Q214" s="48" t="e">
        <f t="shared" si="24"/>
        <v>#VALUE!</v>
      </c>
      <c r="R214" s="55" t="e">
        <f t="shared" si="25"/>
        <v>#VALUE!</v>
      </c>
      <c r="S214" s="7" t="e">
        <f t="shared" si="26"/>
        <v>#VALUE!</v>
      </c>
      <c r="T214" s="55" t="e">
        <f t="shared" si="27"/>
        <v>#VALUE!</v>
      </c>
      <c r="U214" s="7" t="e">
        <f t="shared" si="28"/>
        <v>#VALUE!</v>
      </c>
      <c r="V214" s="7" t="e">
        <f t="shared" si="29"/>
        <v>#VALUE!</v>
      </c>
      <c r="W214" s="55" t="e">
        <f t="shared" si="30"/>
        <v>#VALUE!</v>
      </c>
      <c r="X214" s="55">
        <f t="shared" si="31"/>
        <v>0</v>
      </c>
      <c r="Y214" s="7"/>
      <c r="Z214" s="7"/>
      <c r="AA214" s="7"/>
      <c r="AB214" s="7"/>
      <c r="AC214" s="7"/>
      <c r="AD214" s="7"/>
      <c r="AE214" s="7"/>
    </row>
    <row r="215" spans="1:31" x14ac:dyDescent="0.25">
      <c r="A215" s="20"/>
      <c r="B215" s="20"/>
      <c r="C215" s="20"/>
      <c r="D215" s="20" t="str">
        <f>IF(F215="","",MAX($D$8:D214)+1)</f>
        <v/>
      </c>
      <c r="E215" s="20">
        <v>206</v>
      </c>
      <c r="Q215" s="48" t="e">
        <f t="shared" si="24"/>
        <v>#VALUE!</v>
      </c>
      <c r="R215" s="55" t="e">
        <f t="shared" si="25"/>
        <v>#VALUE!</v>
      </c>
      <c r="S215" s="7" t="e">
        <f t="shared" si="26"/>
        <v>#VALUE!</v>
      </c>
      <c r="T215" s="55" t="e">
        <f t="shared" si="27"/>
        <v>#VALUE!</v>
      </c>
      <c r="U215" s="7" t="e">
        <f t="shared" si="28"/>
        <v>#VALUE!</v>
      </c>
      <c r="V215" s="7" t="e">
        <f t="shared" si="29"/>
        <v>#VALUE!</v>
      </c>
      <c r="W215" s="55" t="e">
        <f t="shared" si="30"/>
        <v>#VALUE!</v>
      </c>
      <c r="X215" s="55">
        <f t="shared" si="31"/>
        <v>0</v>
      </c>
      <c r="Y215" s="7"/>
      <c r="Z215" s="7"/>
      <c r="AA215" s="7"/>
      <c r="AB215" s="7"/>
      <c r="AC215" s="7"/>
      <c r="AD215" s="7"/>
      <c r="AE215" s="7"/>
    </row>
    <row r="216" spans="1:31" x14ac:dyDescent="0.25">
      <c r="A216" s="20"/>
      <c r="B216" s="20"/>
      <c r="C216" s="20"/>
      <c r="D216" s="20" t="str">
        <f>IF(F216="","",MAX($D$8:D215)+1)</f>
        <v/>
      </c>
      <c r="E216" s="20">
        <v>207</v>
      </c>
      <c r="Q216" s="48" t="e">
        <f t="shared" si="24"/>
        <v>#VALUE!</v>
      </c>
      <c r="R216" s="55" t="e">
        <f t="shared" si="25"/>
        <v>#VALUE!</v>
      </c>
      <c r="S216" s="7" t="e">
        <f t="shared" si="26"/>
        <v>#VALUE!</v>
      </c>
      <c r="T216" s="55" t="e">
        <f t="shared" si="27"/>
        <v>#VALUE!</v>
      </c>
      <c r="U216" s="7" t="e">
        <f t="shared" si="28"/>
        <v>#VALUE!</v>
      </c>
      <c r="V216" s="7" t="e">
        <f t="shared" si="29"/>
        <v>#VALUE!</v>
      </c>
      <c r="W216" s="55" t="e">
        <f t="shared" si="30"/>
        <v>#VALUE!</v>
      </c>
      <c r="X216" s="55">
        <f t="shared" si="31"/>
        <v>0</v>
      </c>
      <c r="Y216" s="7"/>
      <c r="Z216" s="7"/>
      <c r="AA216" s="7"/>
      <c r="AB216" s="7"/>
      <c r="AC216" s="7"/>
      <c r="AD216" s="7"/>
      <c r="AE216" s="7"/>
    </row>
    <row r="217" spans="1:31" x14ac:dyDescent="0.25">
      <c r="A217" s="20"/>
      <c r="B217" s="20"/>
      <c r="C217" s="20"/>
      <c r="D217" s="20" t="str">
        <f>IF(F217="","",MAX($D$8:D216)+1)</f>
        <v/>
      </c>
      <c r="E217" s="20">
        <v>208</v>
      </c>
      <c r="Q217" s="48" t="e">
        <f t="shared" si="24"/>
        <v>#VALUE!</v>
      </c>
      <c r="R217" s="55" t="e">
        <f t="shared" si="25"/>
        <v>#VALUE!</v>
      </c>
      <c r="S217" s="7" t="e">
        <f t="shared" si="26"/>
        <v>#VALUE!</v>
      </c>
      <c r="T217" s="55" t="e">
        <f t="shared" si="27"/>
        <v>#VALUE!</v>
      </c>
      <c r="U217" s="7" t="e">
        <f t="shared" si="28"/>
        <v>#VALUE!</v>
      </c>
      <c r="V217" s="7" t="e">
        <f t="shared" si="29"/>
        <v>#VALUE!</v>
      </c>
      <c r="W217" s="55" t="e">
        <f t="shared" si="30"/>
        <v>#VALUE!</v>
      </c>
      <c r="X217" s="55">
        <f t="shared" si="31"/>
        <v>0</v>
      </c>
      <c r="Y217" s="7"/>
      <c r="Z217" s="7"/>
      <c r="AA217" s="7"/>
      <c r="AB217" s="7"/>
      <c r="AC217" s="7"/>
      <c r="AD217" s="7"/>
      <c r="AE217" s="7"/>
    </row>
    <row r="218" spans="1:31" x14ac:dyDescent="0.25">
      <c r="A218" s="20"/>
      <c r="B218" s="20"/>
      <c r="C218" s="20"/>
      <c r="D218" s="20" t="str">
        <f>IF(F218="","",MAX($D$8:D217)+1)</f>
        <v/>
      </c>
      <c r="E218" s="20">
        <v>209</v>
      </c>
      <c r="Q218" s="48" t="e">
        <f t="shared" si="24"/>
        <v>#VALUE!</v>
      </c>
      <c r="R218" s="55" t="e">
        <f t="shared" si="25"/>
        <v>#VALUE!</v>
      </c>
      <c r="S218" s="7" t="e">
        <f t="shared" si="26"/>
        <v>#VALUE!</v>
      </c>
      <c r="T218" s="55" t="e">
        <f t="shared" si="27"/>
        <v>#VALUE!</v>
      </c>
      <c r="U218" s="7" t="e">
        <f t="shared" si="28"/>
        <v>#VALUE!</v>
      </c>
      <c r="V218" s="7" t="e">
        <f t="shared" si="29"/>
        <v>#VALUE!</v>
      </c>
      <c r="W218" s="55" t="e">
        <f t="shared" si="30"/>
        <v>#VALUE!</v>
      </c>
      <c r="X218" s="55">
        <f t="shared" si="31"/>
        <v>0</v>
      </c>
      <c r="Y218" s="7"/>
      <c r="Z218" s="7"/>
      <c r="AA218" s="7"/>
      <c r="AB218" s="7"/>
      <c r="AC218" s="7"/>
      <c r="AD218" s="7"/>
      <c r="AE218" s="7"/>
    </row>
    <row r="219" spans="1:31" x14ac:dyDescent="0.25">
      <c r="A219" s="20"/>
      <c r="B219" s="20"/>
      <c r="C219" s="20"/>
      <c r="D219" s="20" t="str">
        <f>IF(F219="","",MAX($D$8:D218)+1)</f>
        <v/>
      </c>
      <c r="E219" s="20">
        <v>210</v>
      </c>
      <c r="Q219" s="48" t="e">
        <f t="shared" si="24"/>
        <v>#VALUE!</v>
      </c>
      <c r="R219" s="55" t="e">
        <f t="shared" si="25"/>
        <v>#VALUE!</v>
      </c>
      <c r="S219" s="7" t="e">
        <f t="shared" si="26"/>
        <v>#VALUE!</v>
      </c>
      <c r="T219" s="55" t="e">
        <f t="shared" si="27"/>
        <v>#VALUE!</v>
      </c>
      <c r="U219" s="7" t="e">
        <f t="shared" si="28"/>
        <v>#VALUE!</v>
      </c>
      <c r="V219" s="7" t="e">
        <f t="shared" si="29"/>
        <v>#VALUE!</v>
      </c>
      <c r="W219" s="55" t="e">
        <f t="shared" si="30"/>
        <v>#VALUE!</v>
      </c>
      <c r="X219" s="55">
        <f t="shared" si="31"/>
        <v>0</v>
      </c>
      <c r="Y219" s="7"/>
      <c r="Z219" s="7"/>
      <c r="AA219" s="7"/>
      <c r="AB219" s="7"/>
      <c r="AC219" s="7"/>
      <c r="AD219" s="7"/>
      <c r="AE219" s="7"/>
    </row>
    <row r="220" spans="1:31" x14ac:dyDescent="0.25">
      <c r="A220" s="20"/>
      <c r="B220" s="20"/>
      <c r="C220" s="20"/>
      <c r="D220" s="20" t="str">
        <f>IF(F220="","",MAX($D$8:D219)+1)</f>
        <v/>
      </c>
      <c r="E220" s="20">
        <v>211</v>
      </c>
      <c r="Q220" s="48" t="e">
        <f t="shared" si="24"/>
        <v>#VALUE!</v>
      </c>
      <c r="R220" s="55" t="e">
        <f t="shared" si="25"/>
        <v>#VALUE!</v>
      </c>
      <c r="S220" s="7" t="e">
        <f t="shared" si="26"/>
        <v>#VALUE!</v>
      </c>
      <c r="T220" s="55" t="e">
        <f t="shared" si="27"/>
        <v>#VALUE!</v>
      </c>
      <c r="U220" s="7" t="e">
        <f t="shared" si="28"/>
        <v>#VALUE!</v>
      </c>
      <c r="V220" s="7" t="e">
        <f t="shared" si="29"/>
        <v>#VALUE!</v>
      </c>
      <c r="W220" s="55" t="e">
        <f t="shared" si="30"/>
        <v>#VALUE!</v>
      </c>
      <c r="X220" s="55">
        <f t="shared" si="31"/>
        <v>0</v>
      </c>
      <c r="Y220" s="7"/>
      <c r="Z220" s="7"/>
      <c r="AA220" s="7"/>
      <c r="AB220" s="7"/>
      <c r="AC220" s="7"/>
      <c r="AD220" s="7"/>
      <c r="AE220" s="7"/>
    </row>
    <row r="221" spans="1:31" x14ac:dyDescent="0.25">
      <c r="A221" s="20"/>
      <c r="B221" s="20"/>
      <c r="C221" s="20"/>
      <c r="D221" s="20" t="str">
        <f>IF(F221="","",MAX($D$8:D220)+1)</f>
        <v/>
      </c>
      <c r="E221" s="20">
        <v>212</v>
      </c>
      <c r="Q221" s="48" t="e">
        <f t="shared" si="24"/>
        <v>#VALUE!</v>
      </c>
      <c r="R221" s="55" t="e">
        <f t="shared" si="25"/>
        <v>#VALUE!</v>
      </c>
      <c r="S221" s="7" t="e">
        <f t="shared" si="26"/>
        <v>#VALUE!</v>
      </c>
      <c r="T221" s="55" t="e">
        <f t="shared" si="27"/>
        <v>#VALUE!</v>
      </c>
      <c r="U221" s="7" t="e">
        <f t="shared" si="28"/>
        <v>#VALUE!</v>
      </c>
      <c r="V221" s="7" t="e">
        <f t="shared" si="29"/>
        <v>#VALUE!</v>
      </c>
      <c r="W221" s="55" t="e">
        <f t="shared" si="30"/>
        <v>#VALUE!</v>
      </c>
      <c r="X221" s="55">
        <f t="shared" si="31"/>
        <v>0</v>
      </c>
      <c r="Y221" s="7"/>
      <c r="Z221" s="7"/>
      <c r="AA221" s="7"/>
      <c r="AB221" s="7"/>
      <c r="AC221" s="7"/>
      <c r="AD221" s="7"/>
      <c r="AE221" s="7"/>
    </row>
    <row r="222" spans="1:31" x14ac:dyDescent="0.25">
      <c r="A222" s="20"/>
      <c r="B222" s="20"/>
      <c r="C222" s="20"/>
      <c r="D222" s="20" t="str">
        <f>IF(F222="","",MAX($D$8:D221)+1)</f>
        <v/>
      </c>
      <c r="E222" s="20">
        <v>213</v>
      </c>
      <c r="Q222" s="48" t="e">
        <f t="shared" si="24"/>
        <v>#VALUE!</v>
      </c>
      <c r="R222" s="55" t="e">
        <f t="shared" si="25"/>
        <v>#VALUE!</v>
      </c>
      <c r="S222" s="7" t="e">
        <f t="shared" si="26"/>
        <v>#VALUE!</v>
      </c>
      <c r="T222" s="55" t="e">
        <f t="shared" si="27"/>
        <v>#VALUE!</v>
      </c>
      <c r="U222" s="7" t="e">
        <f t="shared" si="28"/>
        <v>#VALUE!</v>
      </c>
      <c r="V222" s="7" t="e">
        <f t="shared" si="29"/>
        <v>#VALUE!</v>
      </c>
      <c r="W222" s="55" t="e">
        <f t="shared" si="30"/>
        <v>#VALUE!</v>
      </c>
      <c r="X222" s="55">
        <f t="shared" si="31"/>
        <v>0</v>
      </c>
      <c r="Y222" s="7"/>
      <c r="Z222" s="7"/>
      <c r="AA222" s="7"/>
      <c r="AB222" s="7"/>
      <c r="AC222" s="7"/>
      <c r="AD222" s="7"/>
      <c r="AE222" s="7"/>
    </row>
    <row r="223" spans="1:31" x14ac:dyDescent="0.25">
      <c r="A223" s="20"/>
      <c r="B223" s="20"/>
      <c r="C223" s="20"/>
      <c r="D223" s="20" t="str">
        <f>IF(F223="","",MAX($D$8:D222)+1)</f>
        <v/>
      </c>
      <c r="E223" s="20">
        <v>214</v>
      </c>
      <c r="Q223" s="48" t="e">
        <f t="shared" si="24"/>
        <v>#VALUE!</v>
      </c>
      <c r="R223" s="55" t="e">
        <f t="shared" si="25"/>
        <v>#VALUE!</v>
      </c>
      <c r="S223" s="7" t="e">
        <f t="shared" si="26"/>
        <v>#VALUE!</v>
      </c>
      <c r="T223" s="55" t="e">
        <f t="shared" si="27"/>
        <v>#VALUE!</v>
      </c>
      <c r="U223" s="7" t="e">
        <f t="shared" si="28"/>
        <v>#VALUE!</v>
      </c>
      <c r="V223" s="7" t="e">
        <f t="shared" si="29"/>
        <v>#VALUE!</v>
      </c>
      <c r="W223" s="55" t="e">
        <f t="shared" si="30"/>
        <v>#VALUE!</v>
      </c>
      <c r="X223" s="55">
        <f t="shared" si="31"/>
        <v>0</v>
      </c>
      <c r="Y223" s="7"/>
      <c r="Z223" s="7"/>
      <c r="AA223" s="7"/>
      <c r="AB223" s="7"/>
      <c r="AC223" s="7"/>
      <c r="AD223" s="7"/>
      <c r="AE223" s="7"/>
    </row>
    <row r="224" spans="1:31" x14ac:dyDescent="0.25">
      <c r="A224" s="20"/>
      <c r="B224" s="20"/>
      <c r="C224" s="20"/>
      <c r="D224" s="20" t="str">
        <f>IF(F224="","",MAX($D$8:D223)+1)</f>
        <v/>
      </c>
      <c r="E224" s="20">
        <v>215</v>
      </c>
      <c r="Q224" s="48" t="e">
        <f t="shared" si="24"/>
        <v>#VALUE!</v>
      </c>
      <c r="R224" s="55" t="e">
        <f t="shared" si="25"/>
        <v>#VALUE!</v>
      </c>
      <c r="S224" s="7" t="e">
        <f t="shared" si="26"/>
        <v>#VALUE!</v>
      </c>
      <c r="T224" s="55" t="e">
        <f t="shared" si="27"/>
        <v>#VALUE!</v>
      </c>
      <c r="U224" s="7" t="e">
        <f t="shared" si="28"/>
        <v>#VALUE!</v>
      </c>
      <c r="V224" s="7" t="e">
        <f t="shared" si="29"/>
        <v>#VALUE!</v>
      </c>
      <c r="W224" s="55" t="e">
        <f t="shared" si="30"/>
        <v>#VALUE!</v>
      </c>
      <c r="X224" s="55">
        <f t="shared" si="31"/>
        <v>0</v>
      </c>
      <c r="Y224" s="7"/>
      <c r="Z224" s="7"/>
      <c r="AA224" s="7"/>
      <c r="AB224" s="7"/>
      <c r="AC224" s="7"/>
      <c r="AD224" s="7"/>
      <c r="AE224" s="7"/>
    </row>
    <row r="225" spans="1:31" x14ac:dyDescent="0.25">
      <c r="A225" s="20"/>
      <c r="B225" s="20"/>
      <c r="C225" s="20"/>
      <c r="D225" s="20" t="str">
        <f>IF(F225="","",MAX($D$8:D224)+1)</f>
        <v/>
      </c>
      <c r="E225" s="20">
        <v>216</v>
      </c>
      <c r="Q225" s="48" t="e">
        <f t="shared" si="24"/>
        <v>#VALUE!</v>
      </c>
      <c r="R225" s="55" t="e">
        <f t="shared" si="25"/>
        <v>#VALUE!</v>
      </c>
      <c r="S225" s="7" t="e">
        <f t="shared" si="26"/>
        <v>#VALUE!</v>
      </c>
      <c r="T225" s="55" t="e">
        <f t="shared" si="27"/>
        <v>#VALUE!</v>
      </c>
      <c r="U225" s="7" t="e">
        <f t="shared" si="28"/>
        <v>#VALUE!</v>
      </c>
      <c r="V225" s="7" t="e">
        <f t="shared" si="29"/>
        <v>#VALUE!</v>
      </c>
      <c r="W225" s="55" t="e">
        <f t="shared" si="30"/>
        <v>#VALUE!</v>
      </c>
      <c r="X225" s="55">
        <f t="shared" si="31"/>
        <v>0</v>
      </c>
      <c r="Y225" s="7"/>
      <c r="Z225" s="7"/>
      <c r="AA225" s="7"/>
      <c r="AB225" s="7"/>
      <c r="AC225" s="7"/>
      <c r="AD225" s="7"/>
      <c r="AE225" s="7"/>
    </row>
    <row r="226" spans="1:31" x14ac:dyDescent="0.25">
      <c r="A226" s="20"/>
      <c r="B226" s="20"/>
      <c r="C226" s="20"/>
      <c r="D226" s="20" t="str">
        <f>IF(F226="","",MAX($D$8:D225)+1)</f>
        <v/>
      </c>
      <c r="E226" s="20">
        <v>217</v>
      </c>
      <c r="Q226" s="48" t="e">
        <f t="shared" si="24"/>
        <v>#VALUE!</v>
      </c>
      <c r="R226" s="55" t="e">
        <f t="shared" si="25"/>
        <v>#VALUE!</v>
      </c>
      <c r="S226" s="7" t="e">
        <f t="shared" si="26"/>
        <v>#VALUE!</v>
      </c>
      <c r="T226" s="55" t="e">
        <f t="shared" si="27"/>
        <v>#VALUE!</v>
      </c>
      <c r="U226" s="7" t="e">
        <f t="shared" si="28"/>
        <v>#VALUE!</v>
      </c>
      <c r="V226" s="7" t="e">
        <f t="shared" si="29"/>
        <v>#VALUE!</v>
      </c>
      <c r="W226" s="55" t="e">
        <f t="shared" si="30"/>
        <v>#VALUE!</v>
      </c>
      <c r="X226" s="55">
        <f t="shared" si="31"/>
        <v>0</v>
      </c>
      <c r="Y226" s="7"/>
      <c r="Z226" s="7"/>
      <c r="AA226" s="7"/>
      <c r="AB226" s="7"/>
      <c r="AC226" s="7"/>
      <c r="AD226" s="7"/>
      <c r="AE226" s="7"/>
    </row>
    <row r="227" spans="1:31" x14ac:dyDescent="0.25">
      <c r="A227" s="20"/>
      <c r="B227" s="20"/>
      <c r="C227" s="20"/>
      <c r="D227" s="20" t="str">
        <f>IF(F227="","",MAX($D$8:D226)+1)</f>
        <v/>
      </c>
      <c r="E227" s="20">
        <v>218</v>
      </c>
      <c r="Q227" s="48" t="e">
        <f t="shared" si="24"/>
        <v>#VALUE!</v>
      </c>
      <c r="R227" s="55" t="e">
        <f t="shared" si="25"/>
        <v>#VALUE!</v>
      </c>
      <c r="S227" s="7" t="e">
        <f t="shared" si="26"/>
        <v>#VALUE!</v>
      </c>
      <c r="T227" s="55" t="e">
        <f t="shared" si="27"/>
        <v>#VALUE!</v>
      </c>
      <c r="U227" s="7" t="e">
        <f t="shared" si="28"/>
        <v>#VALUE!</v>
      </c>
      <c r="V227" s="7" t="e">
        <f t="shared" si="29"/>
        <v>#VALUE!</v>
      </c>
      <c r="W227" s="55" t="e">
        <f t="shared" si="30"/>
        <v>#VALUE!</v>
      </c>
      <c r="X227" s="55">
        <f t="shared" si="31"/>
        <v>0</v>
      </c>
      <c r="Y227" s="7"/>
      <c r="Z227" s="7"/>
      <c r="AA227" s="7"/>
      <c r="AB227" s="7"/>
      <c r="AC227" s="7"/>
      <c r="AD227" s="7"/>
      <c r="AE227" s="7"/>
    </row>
    <row r="228" spans="1:31" x14ac:dyDescent="0.25">
      <c r="A228" s="20"/>
      <c r="B228" s="20"/>
      <c r="C228" s="20"/>
      <c r="D228" s="20" t="str">
        <f>IF(F228="","",MAX($D$8:D227)+1)</f>
        <v/>
      </c>
      <c r="E228" s="20">
        <v>219</v>
      </c>
      <c r="Q228" s="48" t="e">
        <f t="shared" si="24"/>
        <v>#VALUE!</v>
      </c>
      <c r="R228" s="55" t="e">
        <f t="shared" si="25"/>
        <v>#VALUE!</v>
      </c>
      <c r="S228" s="7" t="e">
        <f t="shared" si="26"/>
        <v>#VALUE!</v>
      </c>
      <c r="T228" s="55" t="e">
        <f t="shared" si="27"/>
        <v>#VALUE!</v>
      </c>
      <c r="U228" s="7" t="e">
        <f t="shared" si="28"/>
        <v>#VALUE!</v>
      </c>
      <c r="V228" s="7" t="e">
        <f t="shared" si="29"/>
        <v>#VALUE!</v>
      </c>
      <c r="W228" s="55" t="e">
        <f t="shared" si="30"/>
        <v>#VALUE!</v>
      </c>
      <c r="X228" s="55">
        <f t="shared" si="31"/>
        <v>0</v>
      </c>
      <c r="Y228" s="7"/>
      <c r="Z228" s="7"/>
      <c r="AA228" s="7"/>
      <c r="AB228" s="7"/>
      <c r="AC228" s="7"/>
      <c r="AD228" s="7"/>
      <c r="AE228" s="7"/>
    </row>
    <row r="229" spans="1:31" x14ac:dyDescent="0.25">
      <c r="A229" s="20"/>
      <c r="B229" s="20"/>
      <c r="C229" s="20"/>
      <c r="D229" s="20" t="str">
        <f>IF(F229="","",MAX($D$8:D228)+1)</f>
        <v/>
      </c>
      <c r="E229" s="20">
        <v>220</v>
      </c>
      <c r="Q229" s="48" t="e">
        <f t="shared" si="24"/>
        <v>#VALUE!</v>
      </c>
      <c r="R229" s="55" t="e">
        <f t="shared" si="25"/>
        <v>#VALUE!</v>
      </c>
      <c r="S229" s="7" t="e">
        <f t="shared" si="26"/>
        <v>#VALUE!</v>
      </c>
      <c r="T229" s="55" t="e">
        <f t="shared" si="27"/>
        <v>#VALUE!</v>
      </c>
      <c r="U229" s="7" t="e">
        <f t="shared" si="28"/>
        <v>#VALUE!</v>
      </c>
      <c r="V229" s="7" t="e">
        <f t="shared" si="29"/>
        <v>#VALUE!</v>
      </c>
      <c r="W229" s="55" t="e">
        <f t="shared" si="30"/>
        <v>#VALUE!</v>
      </c>
      <c r="X229" s="55">
        <f t="shared" si="31"/>
        <v>0</v>
      </c>
      <c r="Y229" s="7"/>
      <c r="Z229" s="7"/>
      <c r="AA229" s="7"/>
      <c r="AB229" s="7"/>
      <c r="AC229" s="7"/>
      <c r="AD229" s="7"/>
      <c r="AE229" s="7"/>
    </row>
    <row r="230" spans="1:31" x14ac:dyDescent="0.25">
      <c r="A230" s="20"/>
      <c r="B230" s="20"/>
      <c r="C230" s="20"/>
      <c r="D230" s="20" t="str">
        <f>IF(F230="","",MAX($D$8:D229)+1)</f>
        <v/>
      </c>
      <c r="E230" s="20">
        <v>221</v>
      </c>
      <c r="Q230" s="48" t="e">
        <f t="shared" si="24"/>
        <v>#VALUE!</v>
      </c>
      <c r="R230" s="55" t="e">
        <f t="shared" si="25"/>
        <v>#VALUE!</v>
      </c>
      <c r="S230" s="7" t="e">
        <f t="shared" si="26"/>
        <v>#VALUE!</v>
      </c>
      <c r="T230" s="55" t="e">
        <f t="shared" si="27"/>
        <v>#VALUE!</v>
      </c>
      <c r="U230" s="7" t="e">
        <f t="shared" si="28"/>
        <v>#VALUE!</v>
      </c>
      <c r="V230" s="7" t="e">
        <f t="shared" si="29"/>
        <v>#VALUE!</v>
      </c>
      <c r="W230" s="55" t="e">
        <f t="shared" si="30"/>
        <v>#VALUE!</v>
      </c>
      <c r="X230" s="55">
        <f t="shared" si="31"/>
        <v>0</v>
      </c>
      <c r="Y230" s="7"/>
      <c r="Z230" s="7"/>
      <c r="AA230" s="7"/>
      <c r="AB230" s="7"/>
      <c r="AC230" s="7"/>
      <c r="AD230" s="7"/>
      <c r="AE230" s="7"/>
    </row>
    <row r="231" spans="1:31" x14ac:dyDescent="0.25">
      <c r="A231" s="20"/>
      <c r="B231" s="20"/>
      <c r="C231" s="20"/>
      <c r="D231" s="20" t="str">
        <f>IF(F231="","",MAX($D$8:D230)+1)</f>
        <v/>
      </c>
      <c r="E231" s="20">
        <v>222</v>
      </c>
      <c r="Q231" s="48" t="e">
        <f t="shared" si="24"/>
        <v>#VALUE!</v>
      </c>
      <c r="R231" s="55" t="e">
        <f t="shared" si="25"/>
        <v>#VALUE!</v>
      </c>
      <c r="S231" s="7" t="e">
        <f t="shared" si="26"/>
        <v>#VALUE!</v>
      </c>
      <c r="T231" s="55" t="e">
        <f t="shared" si="27"/>
        <v>#VALUE!</v>
      </c>
      <c r="U231" s="7" t="e">
        <f t="shared" si="28"/>
        <v>#VALUE!</v>
      </c>
      <c r="V231" s="7" t="e">
        <f t="shared" si="29"/>
        <v>#VALUE!</v>
      </c>
      <c r="W231" s="55" t="e">
        <f t="shared" si="30"/>
        <v>#VALUE!</v>
      </c>
      <c r="X231" s="55">
        <f t="shared" si="31"/>
        <v>0</v>
      </c>
      <c r="Y231" s="7"/>
      <c r="Z231" s="7"/>
      <c r="AA231" s="7"/>
      <c r="AB231" s="7"/>
      <c r="AC231" s="7"/>
      <c r="AD231" s="7"/>
      <c r="AE231" s="7"/>
    </row>
    <row r="232" spans="1:31" x14ac:dyDescent="0.25">
      <c r="A232" s="20"/>
      <c r="B232" s="20"/>
      <c r="C232" s="20"/>
      <c r="D232" s="20" t="str">
        <f>IF(F232="","",MAX($D$8:D231)+1)</f>
        <v/>
      </c>
      <c r="E232" s="20">
        <v>223</v>
      </c>
      <c r="Q232" s="48" t="e">
        <f t="shared" si="24"/>
        <v>#VALUE!</v>
      </c>
      <c r="R232" s="55" t="e">
        <f t="shared" si="25"/>
        <v>#VALUE!</v>
      </c>
      <c r="S232" s="7" t="e">
        <f t="shared" si="26"/>
        <v>#VALUE!</v>
      </c>
      <c r="T232" s="55" t="e">
        <f t="shared" si="27"/>
        <v>#VALUE!</v>
      </c>
      <c r="U232" s="7" t="e">
        <f t="shared" si="28"/>
        <v>#VALUE!</v>
      </c>
      <c r="V232" s="7" t="e">
        <f t="shared" si="29"/>
        <v>#VALUE!</v>
      </c>
      <c r="W232" s="55" t="e">
        <f t="shared" si="30"/>
        <v>#VALUE!</v>
      </c>
      <c r="X232" s="55">
        <f t="shared" si="31"/>
        <v>0</v>
      </c>
      <c r="Y232" s="7"/>
      <c r="AA232" s="7"/>
      <c r="AB232" s="7"/>
      <c r="AC232" s="7"/>
      <c r="AD232" s="7"/>
      <c r="AE232" s="7"/>
    </row>
    <row r="233" spans="1:31" x14ac:dyDescent="0.25">
      <c r="D233" s="20" t="str">
        <f>IF(F233="","",MAX($D$8:D232)+1)</f>
        <v/>
      </c>
      <c r="E233" s="20">
        <v>224</v>
      </c>
      <c r="Q233" s="48" t="e">
        <f t="shared" si="24"/>
        <v>#VALUE!</v>
      </c>
      <c r="R233" s="55" t="e">
        <f t="shared" si="25"/>
        <v>#VALUE!</v>
      </c>
      <c r="S233" s="7" t="e">
        <f t="shared" si="26"/>
        <v>#VALUE!</v>
      </c>
      <c r="T233" s="55" t="e">
        <f t="shared" si="27"/>
        <v>#VALUE!</v>
      </c>
      <c r="U233" s="7" t="e">
        <f t="shared" si="28"/>
        <v>#VALUE!</v>
      </c>
      <c r="V233" s="7" t="e">
        <f t="shared" si="29"/>
        <v>#VALUE!</v>
      </c>
      <c r="W233" s="55" t="e">
        <f t="shared" si="30"/>
        <v>#VALUE!</v>
      </c>
      <c r="X233" s="55">
        <f t="shared" si="31"/>
        <v>0</v>
      </c>
      <c r="Y233" s="7"/>
      <c r="AA233" s="7"/>
      <c r="AB233" s="7"/>
      <c r="AC233" s="7"/>
      <c r="AD233" s="7"/>
      <c r="AE233" s="7"/>
    </row>
    <row r="234" spans="1:31" x14ac:dyDescent="0.25">
      <c r="D234" s="20" t="str">
        <f>IF(F234="","",MAX($D$8:D233)+1)</f>
        <v/>
      </c>
      <c r="E234" s="20">
        <v>225</v>
      </c>
      <c r="Q234" s="48" t="e">
        <f t="shared" si="24"/>
        <v>#VALUE!</v>
      </c>
      <c r="R234" s="55" t="e">
        <f t="shared" si="25"/>
        <v>#VALUE!</v>
      </c>
      <c r="S234" s="7" t="e">
        <f t="shared" si="26"/>
        <v>#VALUE!</v>
      </c>
      <c r="T234" s="55" t="e">
        <f t="shared" si="27"/>
        <v>#VALUE!</v>
      </c>
      <c r="U234" s="7" t="e">
        <f t="shared" si="28"/>
        <v>#VALUE!</v>
      </c>
      <c r="V234" s="7" t="e">
        <f t="shared" si="29"/>
        <v>#VALUE!</v>
      </c>
      <c r="W234" s="55" t="e">
        <f t="shared" si="30"/>
        <v>#VALUE!</v>
      </c>
      <c r="X234" s="55">
        <f t="shared" si="31"/>
        <v>0</v>
      </c>
      <c r="Y234" s="7"/>
      <c r="AA234" s="7"/>
      <c r="AB234" s="7"/>
      <c r="AC234" s="7"/>
      <c r="AD234" s="7"/>
      <c r="AE234" s="7"/>
    </row>
    <row r="235" spans="1:31" x14ac:dyDescent="0.25">
      <c r="D235" s="20" t="str">
        <f>IF(F235="","",MAX($D$8:D234)+1)</f>
        <v/>
      </c>
      <c r="E235" s="20">
        <v>226</v>
      </c>
      <c r="Q235" s="48" t="e">
        <f t="shared" si="24"/>
        <v>#VALUE!</v>
      </c>
      <c r="R235" s="55" t="e">
        <f t="shared" si="25"/>
        <v>#VALUE!</v>
      </c>
      <c r="S235" s="7" t="e">
        <f t="shared" si="26"/>
        <v>#VALUE!</v>
      </c>
      <c r="T235" s="55" t="e">
        <f t="shared" si="27"/>
        <v>#VALUE!</v>
      </c>
      <c r="U235" s="7" t="e">
        <f t="shared" si="28"/>
        <v>#VALUE!</v>
      </c>
      <c r="V235" s="7" t="e">
        <f t="shared" si="29"/>
        <v>#VALUE!</v>
      </c>
      <c r="W235" s="55" t="e">
        <f t="shared" si="30"/>
        <v>#VALUE!</v>
      </c>
      <c r="X235" s="55">
        <f t="shared" si="31"/>
        <v>0</v>
      </c>
      <c r="Y235" s="7"/>
      <c r="AA235" s="7"/>
      <c r="AB235" s="7"/>
      <c r="AC235" s="7"/>
      <c r="AD235" s="7"/>
      <c r="AE235" s="7"/>
    </row>
    <row r="236" spans="1:31" x14ac:dyDescent="0.25">
      <c r="D236" s="20" t="str">
        <f>IF(F236="","",MAX($D$8:D235)+1)</f>
        <v/>
      </c>
      <c r="E236" s="20">
        <v>227</v>
      </c>
      <c r="Q236" s="48" t="e">
        <f t="shared" si="24"/>
        <v>#VALUE!</v>
      </c>
      <c r="R236" s="55" t="e">
        <f t="shared" si="25"/>
        <v>#VALUE!</v>
      </c>
      <c r="S236" s="7" t="e">
        <f t="shared" si="26"/>
        <v>#VALUE!</v>
      </c>
      <c r="T236" s="55" t="e">
        <f t="shared" si="27"/>
        <v>#VALUE!</v>
      </c>
      <c r="U236" s="7" t="e">
        <f t="shared" si="28"/>
        <v>#VALUE!</v>
      </c>
      <c r="V236" s="7" t="e">
        <f t="shared" si="29"/>
        <v>#VALUE!</v>
      </c>
      <c r="W236" s="55" t="e">
        <f t="shared" si="30"/>
        <v>#VALUE!</v>
      </c>
      <c r="X236" s="55">
        <f t="shared" si="31"/>
        <v>0</v>
      </c>
      <c r="Y236" s="7"/>
      <c r="AA236" s="7"/>
      <c r="AB236" s="7"/>
      <c r="AC236" s="7"/>
      <c r="AD236" s="7"/>
      <c r="AE236" s="7"/>
    </row>
    <row r="237" spans="1:31" x14ac:dyDescent="0.25">
      <c r="D237" s="20" t="str">
        <f>IF(F237="","",MAX($D$8:D236)+1)</f>
        <v/>
      </c>
      <c r="E237" s="20">
        <v>228</v>
      </c>
      <c r="Q237" s="48" t="e">
        <f t="shared" si="24"/>
        <v>#VALUE!</v>
      </c>
      <c r="R237" s="55" t="e">
        <f t="shared" si="25"/>
        <v>#VALUE!</v>
      </c>
      <c r="S237" s="7" t="e">
        <f t="shared" si="26"/>
        <v>#VALUE!</v>
      </c>
      <c r="T237" s="55" t="e">
        <f t="shared" si="27"/>
        <v>#VALUE!</v>
      </c>
      <c r="U237" s="7" t="e">
        <f t="shared" si="28"/>
        <v>#VALUE!</v>
      </c>
      <c r="V237" s="7" t="e">
        <f t="shared" si="29"/>
        <v>#VALUE!</v>
      </c>
      <c r="W237" s="55" t="e">
        <f t="shared" si="30"/>
        <v>#VALUE!</v>
      </c>
      <c r="X237" s="55">
        <f t="shared" si="31"/>
        <v>0</v>
      </c>
      <c r="Y237" s="7"/>
      <c r="AA237" s="7"/>
      <c r="AB237" s="7"/>
      <c r="AC237" s="7"/>
      <c r="AD237" s="7"/>
      <c r="AE237" s="7"/>
    </row>
    <row r="238" spans="1:31" x14ac:dyDescent="0.25">
      <c r="D238" s="20" t="str">
        <f>IF(F238="","",MAX($D$8:D237)+1)</f>
        <v/>
      </c>
      <c r="E238" s="20">
        <v>229</v>
      </c>
      <c r="Q238" s="48" t="e">
        <f t="shared" si="24"/>
        <v>#VALUE!</v>
      </c>
      <c r="R238" s="55" t="e">
        <f t="shared" si="25"/>
        <v>#VALUE!</v>
      </c>
      <c r="S238" s="7" t="e">
        <f t="shared" si="26"/>
        <v>#VALUE!</v>
      </c>
      <c r="T238" s="55" t="e">
        <f t="shared" si="27"/>
        <v>#VALUE!</v>
      </c>
      <c r="U238" s="7" t="e">
        <f t="shared" si="28"/>
        <v>#VALUE!</v>
      </c>
      <c r="V238" s="7" t="e">
        <f t="shared" si="29"/>
        <v>#VALUE!</v>
      </c>
      <c r="W238" s="55" t="e">
        <f t="shared" si="30"/>
        <v>#VALUE!</v>
      </c>
      <c r="X238" s="55">
        <f t="shared" si="31"/>
        <v>0</v>
      </c>
      <c r="Y238" s="7"/>
      <c r="AA238" s="7"/>
      <c r="AB238" s="7"/>
      <c r="AC238" s="7"/>
      <c r="AD238" s="7"/>
      <c r="AE238" s="7"/>
    </row>
    <row r="239" spans="1:31" x14ac:dyDescent="0.25">
      <c r="D239" s="20" t="str">
        <f>IF(F239="","",MAX($D$8:D238)+1)</f>
        <v/>
      </c>
      <c r="E239" s="20">
        <v>230</v>
      </c>
      <c r="Q239" s="48" t="e">
        <f t="shared" si="24"/>
        <v>#VALUE!</v>
      </c>
      <c r="R239" s="55" t="e">
        <f t="shared" si="25"/>
        <v>#VALUE!</v>
      </c>
      <c r="S239" s="7" t="e">
        <f t="shared" si="26"/>
        <v>#VALUE!</v>
      </c>
      <c r="T239" s="55" t="e">
        <f t="shared" si="27"/>
        <v>#VALUE!</v>
      </c>
      <c r="U239" s="7" t="e">
        <f t="shared" si="28"/>
        <v>#VALUE!</v>
      </c>
      <c r="V239" s="7" t="e">
        <f t="shared" si="29"/>
        <v>#VALUE!</v>
      </c>
      <c r="W239" s="55" t="e">
        <f t="shared" si="30"/>
        <v>#VALUE!</v>
      </c>
      <c r="X239" s="55">
        <f t="shared" si="31"/>
        <v>0</v>
      </c>
      <c r="Y239" s="7"/>
      <c r="AA239" s="7"/>
      <c r="AB239" s="7"/>
      <c r="AC239" s="7"/>
      <c r="AD239" s="7"/>
      <c r="AE239" s="7"/>
    </row>
    <row r="240" spans="1:31" x14ac:dyDescent="0.25">
      <c r="D240" s="20" t="str">
        <f>IF(F240="","",MAX($D$8:D239)+1)</f>
        <v/>
      </c>
      <c r="E240" s="20">
        <v>231</v>
      </c>
      <c r="Q240" s="48" t="e">
        <f t="shared" si="24"/>
        <v>#VALUE!</v>
      </c>
      <c r="R240" s="55" t="e">
        <f t="shared" si="25"/>
        <v>#VALUE!</v>
      </c>
      <c r="S240" s="7" t="e">
        <f t="shared" si="26"/>
        <v>#VALUE!</v>
      </c>
      <c r="T240" s="55" t="e">
        <f t="shared" si="27"/>
        <v>#VALUE!</v>
      </c>
      <c r="U240" s="7" t="e">
        <f t="shared" si="28"/>
        <v>#VALUE!</v>
      </c>
      <c r="V240" s="7" t="e">
        <f t="shared" si="29"/>
        <v>#VALUE!</v>
      </c>
      <c r="W240" s="55" t="e">
        <f t="shared" si="30"/>
        <v>#VALUE!</v>
      </c>
      <c r="X240" s="55">
        <f t="shared" si="31"/>
        <v>0</v>
      </c>
      <c r="Y240" s="7"/>
      <c r="AA240" s="7"/>
      <c r="AB240" s="7"/>
      <c r="AC240" s="7"/>
      <c r="AD240" s="7"/>
      <c r="AE240" s="7"/>
    </row>
    <row r="241" spans="4:31" x14ac:dyDescent="0.25">
      <c r="D241" s="20" t="str">
        <f>IF(F241="","",MAX($D$8:D240)+1)</f>
        <v/>
      </c>
      <c r="E241" s="20">
        <v>232</v>
      </c>
      <c r="Q241" s="48" t="e">
        <f t="shared" si="24"/>
        <v>#VALUE!</v>
      </c>
      <c r="R241" s="55" t="e">
        <f t="shared" si="25"/>
        <v>#VALUE!</v>
      </c>
      <c r="S241" s="7" t="e">
        <f t="shared" si="26"/>
        <v>#VALUE!</v>
      </c>
      <c r="T241" s="55" t="e">
        <f t="shared" si="27"/>
        <v>#VALUE!</v>
      </c>
      <c r="U241" s="7" t="e">
        <f t="shared" si="28"/>
        <v>#VALUE!</v>
      </c>
      <c r="V241" s="7" t="e">
        <f t="shared" si="29"/>
        <v>#VALUE!</v>
      </c>
      <c r="W241" s="55" t="e">
        <f t="shared" si="30"/>
        <v>#VALUE!</v>
      </c>
      <c r="X241" s="55">
        <f t="shared" si="31"/>
        <v>0</v>
      </c>
      <c r="Y241" s="7"/>
      <c r="AA241" s="7"/>
      <c r="AB241" s="7"/>
      <c r="AC241" s="7"/>
      <c r="AD241" s="7"/>
      <c r="AE241" s="7"/>
    </row>
    <row r="242" spans="4:31" x14ac:dyDescent="0.25">
      <c r="D242" s="20" t="str">
        <f>IF(F242="","",MAX($D$8:D241)+1)</f>
        <v/>
      </c>
      <c r="E242" s="20">
        <v>233</v>
      </c>
      <c r="Q242" s="48" t="e">
        <f t="shared" si="24"/>
        <v>#VALUE!</v>
      </c>
      <c r="R242" s="55" t="e">
        <f t="shared" si="25"/>
        <v>#VALUE!</v>
      </c>
      <c r="S242" s="7" t="e">
        <f t="shared" si="26"/>
        <v>#VALUE!</v>
      </c>
      <c r="T242" s="55" t="e">
        <f t="shared" si="27"/>
        <v>#VALUE!</v>
      </c>
      <c r="U242" s="7" t="e">
        <f t="shared" si="28"/>
        <v>#VALUE!</v>
      </c>
      <c r="V242" s="7" t="e">
        <f t="shared" si="29"/>
        <v>#VALUE!</v>
      </c>
      <c r="W242" s="55" t="e">
        <f t="shared" si="30"/>
        <v>#VALUE!</v>
      </c>
      <c r="X242" s="55">
        <f t="shared" si="31"/>
        <v>0</v>
      </c>
      <c r="Y242" s="7"/>
      <c r="AA242" s="7"/>
      <c r="AB242" s="7"/>
      <c r="AC242" s="7"/>
      <c r="AD242" s="7"/>
      <c r="AE242" s="7"/>
    </row>
    <row r="243" spans="4:31" x14ac:dyDescent="0.25">
      <c r="D243" s="20" t="str">
        <f>IF(F243="","",MAX($D$8:D242)+1)</f>
        <v/>
      </c>
      <c r="E243" s="20">
        <v>234</v>
      </c>
      <c r="Q243" s="48" t="e">
        <f t="shared" si="24"/>
        <v>#VALUE!</v>
      </c>
      <c r="R243" s="55" t="e">
        <f t="shared" si="25"/>
        <v>#VALUE!</v>
      </c>
      <c r="S243" s="7" t="e">
        <f t="shared" si="26"/>
        <v>#VALUE!</v>
      </c>
      <c r="T243" s="55" t="e">
        <f t="shared" si="27"/>
        <v>#VALUE!</v>
      </c>
      <c r="U243" s="7" t="e">
        <f t="shared" si="28"/>
        <v>#VALUE!</v>
      </c>
      <c r="V243" s="7" t="e">
        <f t="shared" si="29"/>
        <v>#VALUE!</v>
      </c>
      <c r="W243" s="55" t="e">
        <f t="shared" si="30"/>
        <v>#VALUE!</v>
      </c>
      <c r="X243" s="55">
        <f t="shared" si="31"/>
        <v>0</v>
      </c>
      <c r="Y243" s="7"/>
      <c r="AA243" s="7"/>
      <c r="AB243" s="7"/>
      <c r="AC243" s="7"/>
      <c r="AD243" s="7"/>
      <c r="AE243" s="7"/>
    </row>
    <row r="244" spans="4:31" x14ac:dyDescent="0.25">
      <c r="D244" s="20" t="str">
        <f>IF(F244="","",MAX($D$8:D243)+1)</f>
        <v/>
      </c>
      <c r="E244" s="20">
        <v>235</v>
      </c>
      <c r="Q244" s="48" t="e">
        <f t="shared" si="24"/>
        <v>#VALUE!</v>
      </c>
      <c r="R244" s="55" t="e">
        <f t="shared" si="25"/>
        <v>#VALUE!</v>
      </c>
      <c r="S244" s="7" t="e">
        <f t="shared" si="26"/>
        <v>#VALUE!</v>
      </c>
      <c r="T244" s="55" t="e">
        <f t="shared" si="27"/>
        <v>#VALUE!</v>
      </c>
      <c r="U244" s="7" t="e">
        <f t="shared" si="28"/>
        <v>#VALUE!</v>
      </c>
      <c r="V244" s="7" t="e">
        <f t="shared" si="29"/>
        <v>#VALUE!</v>
      </c>
      <c r="W244" s="55" t="e">
        <f t="shared" si="30"/>
        <v>#VALUE!</v>
      </c>
      <c r="X244" s="55">
        <f t="shared" si="31"/>
        <v>0</v>
      </c>
      <c r="Y244" s="7"/>
      <c r="AA244" s="7"/>
      <c r="AB244" s="7"/>
      <c r="AC244" s="7"/>
      <c r="AD244" s="7"/>
      <c r="AE244" s="7"/>
    </row>
    <row r="245" spans="4:31" x14ac:dyDescent="0.25">
      <c r="D245" s="20" t="str">
        <f>IF(F245="","",MAX($D$8:D244)+1)</f>
        <v/>
      </c>
      <c r="E245" s="20">
        <v>236</v>
      </c>
      <c r="Q245" s="48" t="e">
        <f t="shared" ref="Q245:Q308" si="32">TRIM(CLEAN(MID(K245,SEARCH("=",K245)+1,LEN(K245)-SEARCH("=",K245))))</f>
        <v>#VALUE!</v>
      </c>
      <c r="R245" s="55" t="e">
        <f t="shared" si="25"/>
        <v>#VALUE!</v>
      </c>
      <c r="S245" s="7" t="e">
        <f t="shared" si="26"/>
        <v>#VALUE!</v>
      </c>
      <c r="T245" s="55" t="e">
        <f t="shared" si="27"/>
        <v>#VALUE!</v>
      </c>
      <c r="U245" s="7" t="e">
        <f t="shared" si="28"/>
        <v>#VALUE!</v>
      </c>
      <c r="V245" s="7" t="e">
        <f t="shared" si="29"/>
        <v>#VALUE!</v>
      </c>
      <c r="W245" s="55" t="e">
        <f t="shared" si="30"/>
        <v>#VALUE!</v>
      </c>
      <c r="X245" s="55">
        <f t="shared" si="31"/>
        <v>0</v>
      </c>
      <c r="Y245" s="7"/>
      <c r="AA245" s="7"/>
      <c r="AB245" s="7"/>
      <c r="AC245" s="7"/>
      <c r="AD245" s="7"/>
      <c r="AE245" s="7"/>
    </row>
    <row r="246" spans="4:31" x14ac:dyDescent="0.25">
      <c r="D246" s="20" t="str">
        <f>IF(F246="","",MAX($D$8:D245)+1)</f>
        <v/>
      </c>
      <c r="E246" s="20">
        <v>237</v>
      </c>
      <c r="Q246" s="48" t="e">
        <f t="shared" si="32"/>
        <v>#VALUE!</v>
      </c>
      <c r="R246" s="55" t="e">
        <f t="shared" si="25"/>
        <v>#VALUE!</v>
      </c>
      <c r="S246" s="7" t="e">
        <f t="shared" si="26"/>
        <v>#VALUE!</v>
      </c>
      <c r="T246" s="55" t="e">
        <f t="shared" si="27"/>
        <v>#VALUE!</v>
      </c>
      <c r="U246" s="7" t="e">
        <f t="shared" si="28"/>
        <v>#VALUE!</v>
      </c>
      <c r="V246" s="7" t="e">
        <f t="shared" si="29"/>
        <v>#VALUE!</v>
      </c>
      <c r="W246" s="55" t="e">
        <f t="shared" si="30"/>
        <v>#VALUE!</v>
      </c>
      <c r="X246" s="55">
        <f t="shared" si="31"/>
        <v>0</v>
      </c>
      <c r="Y246" s="7"/>
      <c r="AA246" s="7"/>
      <c r="AB246" s="7"/>
      <c r="AC246" s="7"/>
      <c r="AD246" s="7"/>
      <c r="AE246" s="7"/>
    </row>
    <row r="247" spans="4:31" x14ac:dyDescent="0.25">
      <c r="D247" s="20" t="str">
        <f>IF(F247="","",MAX($D$8:D246)+1)</f>
        <v/>
      </c>
      <c r="E247" s="20">
        <v>238</v>
      </c>
      <c r="Q247" s="48" t="e">
        <f t="shared" si="32"/>
        <v>#VALUE!</v>
      </c>
      <c r="R247" s="55" t="e">
        <f t="shared" si="25"/>
        <v>#VALUE!</v>
      </c>
      <c r="S247" s="7" t="e">
        <f t="shared" si="26"/>
        <v>#VALUE!</v>
      </c>
      <c r="T247" s="55" t="e">
        <f t="shared" si="27"/>
        <v>#VALUE!</v>
      </c>
      <c r="U247" s="7" t="e">
        <f t="shared" si="28"/>
        <v>#VALUE!</v>
      </c>
      <c r="V247" s="7" t="e">
        <f t="shared" si="29"/>
        <v>#VALUE!</v>
      </c>
      <c r="W247" s="55" t="e">
        <f t="shared" si="30"/>
        <v>#VALUE!</v>
      </c>
      <c r="X247" s="55">
        <f t="shared" si="31"/>
        <v>0</v>
      </c>
      <c r="Y247" s="7"/>
      <c r="AA247" s="7"/>
      <c r="AB247" s="7"/>
      <c r="AC247" s="7"/>
      <c r="AD247" s="7"/>
      <c r="AE247" s="7"/>
    </row>
    <row r="248" spans="4:31" x14ac:dyDescent="0.25">
      <c r="D248" s="20" t="str">
        <f>IF(F248="","",MAX($D$8:D247)+1)</f>
        <v/>
      </c>
      <c r="E248" s="20">
        <v>239</v>
      </c>
      <c r="Q248" s="48" t="e">
        <f t="shared" si="32"/>
        <v>#VALUE!</v>
      </c>
      <c r="R248" s="55" t="e">
        <f t="shared" si="25"/>
        <v>#VALUE!</v>
      </c>
      <c r="S248" s="7" t="e">
        <f t="shared" si="26"/>
        <v>#VALUE!</v>
      </c>
      <c r="T248" s="55" t="e">
        <f t="shared" si="27"/>
        <v>#VALUE!</v>
      </c>
      <c r="U248" s="7" t="e">
        <f t="shared" si="28"/>
        <v>#VALUE!</v>
      </c>
      <c r="V248" s="7" t="e">
        <f t="shared" si="29"/>
        <v>#VALUE!</v>
      </c>
      <c r="W248" s="55" t="e">
        <f t="shared" si="30"/>
        <v>#VALUE!</v>
      </c>
      <c r="X248" s="55">
        <f t="shared" si="31"/>
        <v>0</v>
      </c>
      <c r="Y248" s="7"/>
      <c r="AA248" s="7"/>
      <c r="AB248" s="7"/>
      <c r="AC248" s="7"/>
      <c r="AD248" s="7"/>
      <c r="AE248" s="7"/>
    </row>
    <row r="249" spans="4:31" x14ac:dyDescent="0.25">
      <c r="D249" s="20" t="str">
        <f>IF(F249="","",MAX($D$8:D248)+1)</f>
        <v/>
      </c>
      <c r="E249" s="20">
        <v>240</v>
      </c>
      <c r="Q249" s="48" t="e">
        <f t="shared" si="32"/>
        <v>#VALUE!</v>
      </c>
      <c r="R249" s="55" t="e">
        <f t="shared" si="25"/>
        <v>#VALUE!</v>
      </c>
      <c r="S249" s="7" t="e">
        <f t="shared" si="26"/>
        <v>#VALUE!</v>
      </c>
      <c r="T249" s="55" t="e">
        <f t="shared" si="27"/>
        <v>#VALUE!</v>
      </c>
      <c r="U249" s="7" t="e">
        <f t="shared" si="28"/>
        <v>#VALUE!</v>
      </c>
      <c r="V249" s="7" t="e">
        <f t="shared" si="29"/>
        <v>#VALUE!</v>
      </c>
      <c r="W249" s="55" t="e">
        <f t="shared" si="30"/>
        <v>#VALUE!</v>
      </c>
      <c r="X249" s="55">
        <f t="shared" si="31"/>
        <v>0</v>
      </c>
      <c r="Y249" s="7"/>
      <c r="AA249" s="7"/>
      <c r="AB249" s="7"/>
      <c r="AC249" s="7"/>
      <c r="AD249" s="7"/>
      <c r="AE249" s="7"/>
    </row>
    <row r="250" spans="4:31" x14ac:dyDescent="0.25">
      <c r="D250" s="20" t="str">
        <f>IF(F250="","",MAX($D$8:D249)+1)</f>
        <v/>
      </c>
      <c r="E250" s="20">
        <v>241</v>
      </c>
      <c r="Q250" s="48" t="e">
        <f t="shared" si="32"/>
        <v>#VALUE!</v>
      </c>
      <c r="R250" s="55" t="e">
        <f t="shared" si="25"/>
        <v>#VALUE!</v>
      </c>
      <c r="S250" s="7" t="e">
        <f t="shared" si="26"/>
        <v>#VALUE!</v>
      </c>
      <c r="T250" s="55" t="e">
        <f t="shared" si="27"/>
        <v>#VALUE!</v>
      </c>
      <c r="U250" s="7" t="e">
        <f t="shared" si="28"/>
        <v>#VALUE!</v>
      </c>
      <c r="V250" s="7" t="e">
        <f t="shared" si="29"/>
        <v>#VALUE!</v>
      </c>
      <c r="W250" s="55" t="e">
        <f t="shared" si="30"/>
        <v>#VALUE!</v>
      </c>
      <c r="X250" s="55">
        <f t="shared" si="31"/>
        <v>0</v>
      </c>
      <c r="Y250" s="7"/>
      <c r="AA250" s="7"/>
      <c r="AB250" s="7"/>
      <c r="AC250" s="7"/>
      <c r="AD250" s="7"/>
      <c r="AE250" s="7"/>
    </row>
    <row r="251" spans="4:31" x14ac:dyDescent="0.25">
      <c r="D251" s="20" t="str">
        <f>IF(F251="","",MAX($D$8:D250)+1)</f>
        <v/>
      </c>
      <c r="E251" s="20">
        <v>242</v>
      </c>
      <c r="Q251" s="48" t="e">
        <f t="shared" si="32"/>
        <v>#VALUE!</v>
      </c>
      <c r="R251" s="55" t="e">
        <f t="shared" si="25"/>
        <v>#VALUE!</v>
      </c>
      <c r="S251" s="7" t="e">
        <f t="shared" si="26"/>
        <v>#VALUE!</v>
      </c>
      <c r="T251" s="55" t="e">
        <f t="shared" si="27"/>
        <v>#VALUE!</v>
      </c>
      <c r="U251" s="7" t="e">
        <f t="shared" si="28"/>
        <v>#VALUE!</v>
      </c>
      <c r="V251" s="7" t="e">
        <f t="shared" si="29"/>
        <v>#VALUE!</v>
      </c>
      <c r="W251" s="55" t="e">
        <f t="shared" si="30"/>
        <v>#VALUE!</v>
      </c>
      <c r="X251" s="55">
        <f t="shared" si="31"/>
        <v>0</v>
      </c>
      <c r="Y251" s="7"/>
      <c r="AA251" s="7"/>
      <c r="AB251" s="7"/>
      <c r="AC251" s="7"/>
      <c r="AD251" s="7"/>
      <c r="AE251" s="7"/>
    </row>
    <row r="252" spans="4:31" x14ac:dyDescent="0.25">
      <c r="D252" s="20" t="str">
        <f>IF(F252="","",MAX($D$8:D251)+1)</f>
        <v/>
      </c>
      <c r="E252" s="20">
        <v>243</v>
      </c>
      <c r="Q252" s="48" t="e">
        <f t="shared" si="32"/>
        <v>#VALUE!</v>
      </c>
      <c r="R252" s="55" t="e">
        <f t="shared" si="25"/>
        <v>#VALUE!</v>
      </c>
      <c r="S252" s="7" t="e">
        <f t="shared" si="26"/>
        <v>#VALUE!</v>
      </c>
      <c r="T252" s="55" t="e">
        <f t="shared" si="27"/>
        <v>#VALUE!</v>
      </c>
      <c r="U252" s="7" t="e">
        <f t="shared" si="28"/>
        <v>#VALUE!</v>
      </c>
      <c r="V252" s="7" t="e">
        <f t="shared" si="29"/>
        <v>#VALUE!</v>
      </c>
      <c r="W252" s="55" t="e">
        <f t="shared" si="30"/>
        <v>#VALUE!</v>
      </c>
      <c r="X252" s="55">
        <f t="shared" si="31"/>
        <v>0</v>
      </c>
      <c r="Y252" s="7"/>
      <c r="AA252" s="7"/>
      <c r="AB252" s="7"/>
      <c r="AC252" s="7"/>
      <c r="AD252" s="7"/>
      <c r="AE252" s="7"/>
    </row>
    <row r="253" spans="4:31" x14ac:dyDescent="0.25">
      <c r="D253" s="20" t="str">
        <f>IF(F253="","",MAX($D$8:D252)+1)</f>
        <v/>
      </c>
      <c r="E253" s="20">
        <v>244</v>
      </c>
      <c r="Q253" s="48" t="e">
        <f t="shared" si="32"/>
        <v>#VALUE!</v>
      </c>
      <c r="R253" s="55" t="e">
        <f t="shared" si="25"/>
        <v>#VALUE!</v>
      </c>
      <c r="S253" s="7" t="e">
        <f t="shared" si="26"/>
        <v>#VALUE!</v>
      </c>
      <c r="T253" s="55" t="e">
        <f t="shared" si="27"/>
        <v>#VALUE!</v>
      </c>
      <c r="U253" s="7" t="e">
        <f t="shared" si="28"/>
        <v>#VALUE!</v>
      </c>
      <c r="V253" s="7" t="e">
        <f t="shared" si="29"/>
        <v>#VALUE!</v>
      </c>
      <c r="W253" s="55" t="e">
        <f t="shared" si="30"/>
        <v>#VALUE!</v>
      </c>
      <c r="X253" s="55">
        <f t="shared" si="31"/>
        <v>0</v>
      </c>
      <c r="Y253" s="7"/>
      <c r="AA253" s="7"/>
      <c r="AB253" s="7"/>
      <c r="AC253" s="7"/>
      <c r="AD253" s="7"/>
      <c r="AE253" s="7"/>
    </row>
    <row r="254" spans="4:31" x14ac:dyDescent="0.25">
      <c r="D254" s="20" t="str">
        <f>IF(F254="","",MAX($D$8:D253)+1)</f>
        <v/>
      </c>
      <c r="E254" s="20">
        <v>245</v>
      </c>
      <c r="Q254" s="48" t="e">
        <f t="shared" si="32"/>
        <v>#VALUE!</v>
      </c>
      <c r="R254" s="55" t="e">
        <f t="shared" si="25"/>
        <v>#VALUE!</v>
      </c>
      <c r="S254" s="7" t="e">
        <f t="shared" si="26"/>
        <v>#VALUE!</v>
      </c>
      <c r="T254" s="55" t="e">
        <f t="shared" si="27"/>
        <v>#VALUE!</v>
      </c>
      <c r="U254" s="7" t="e">
        <f t="shared" si="28"/>
        <v>#VALUE!</v>
      </c>
      <c r="V254" s="7" t="e">
        <f t="shared" si="29"/>
        <v>#VALUE!</v>
      </c>
      <c r="W254" s="55" t="e">
        <f t="shared" si="30"/>
        <v>#VALUE!</v>
      </c>
      <c r="X254" s="55">
        <f t="shared" si="31"/>
        <v>0</v>
      </c>
      <c r="Y254" s="7"/>
      <c r="AA254" s="7"/>
      <c r="AB254" s="7"/>
      <c r="AC254" s="7"/>
      <c r="AD254" s="7"/>
      <c r="AE254" s="7"/>
    </row>
    <row r="255" spans="4:31" x14ac:dyDescent="0.25">
      <c r="D255" s="20" t="str">
        <f>IF(F255="","",MAX($D$8:D254)+1)</f>
        <v/>
      </c>
      <c r="E255" s="20">
        <v>246</v>
      </c>
      <c r="Q255" s="48" t="e">
        <f t="shared" si="32"/>
        <v>#VALUE!</v>
      </c>
      <c r="R255" s="55" t="e">
        <f t="shared" si="25"/>
        <v>#VALUE!</v>
      </c>
      <c r="S255" s="7" t="e">
        <f t="shared" si="26"/>
        <v>#VALUE!</v>
      </c>
      <c r="T255" s="55" t="e">
        <f t="shared" si="27"/>
        <v>#VALUE!</v>
      </c>
      <c r="U255" s="7" t="e">
        <f t="shared" si="28"/>
        <v>#VALUE!</v>
      </c>
      <c r="V255" s="7" t="e">
        <f t="shared" si="29"/>
        <v>#VALUE!</v>
      </c>
      <c r="W255" s="55" t="e">
        <f t="shared" si="30"/>
        <v>#VALUE!</v>
      </c>
      <c r="X255" s="55">
        <f t="shared" si="31"/>
        <v>0</v>
      </c>
      <c r="Y255" s="7"/>
      <c r="AA255" s="7"/>
      <c r="AB255" s="7"/>
      <c r="AC255" s="7"/>
      <c r="AD255" s="7"/>
      <c r="AE255" s="7"/>
    </row>
    <row r="256" spans="4:31" x14ac:dyDescent="0.25">
      <c r="D256" s="20" t="str">
        <f>IF(F256="","",MAX($D$8:D255)+1)</f>
        <v/>
      </c>
      <c r="E256" s="20">
        <v>247</v>
      </c>
      <c r="Q256" s="48" t="e">
        <f t="shared" si="32"/>
        <v>#VALUE!</v>
      </c>
      <c r="R256" s="55" t="e">
        <f t="shared" si="25"/>
        <v>#VALUE!</v>
      </c>
      <c r="S256" s="7" t="e">
        <f t="shared" si="26"/>
        <v>#VALUE!</v>
      </c>
      <c r="T256" s="55" t="e">
        <f t="shared" si="27"/>
        <v>#VALUE!</v>
      </c>
      <c r="U256" s="7" t="e">
        <f t="shared" si="28"/>
        <v>#VALUE!</v>
      </c>
      <c r="V256" s="7" t="e">
        <f t="shared" si="29"/>
        <v>#VALUE!</v>
      </c>
      <c r="W256" s="55" t="e">
        <f t="shared" si="30"/>
        <v>#VALUE!</v>
      </c>
      <c r="X256" s="55">
        <f t="shared" si="31"/>
        <v>0</v>
      </c>
      <c r="Y256" s="7"/>
      <c r="AA256" s="7"/>
      <c r="AB256" s="7"/>
      <c r="AC256" s="7"/>
      <c r="AD256" s="7"/>
      <c r="AE256" s="7"/>
    </row>
    <row r="257" spans="4:31" x14ac:dyDescent="0.25">
      <c r="D257" s="20" t="str">
        <f>IF(F257="","",MAX($D$8:D256)+1)</f>
        <v/>
      </c>
      <c r="E257" s="20">
        <v>248</v>
      </c>
      <c r="Q257" s="48" t="e">
        <f t="shared" si="32"/>
        <v>#VALUE!</v>
      </c>
      <c r="R257" s="55" t="e">
        <f t="shared" si="25"/>
        <v>#VALUE!</v>
      </c>
      <c r="S257" s="7" t="e">
        <f t="shared" si="26"/>
        <v>#VALUE!</v>
      </c>
      <c r="T257" s="55" t="e">
        <f t="shared" si="27"/>
        <v>#VALUE!</v>
      </c>
      <c r="U257" s="7" t="e">
        <f t="shared" si="28"/>
        <v>#VALUE!</v>
      </c>
      <c r="V257" s="7" t="e">
        <f t="shared" si="29"/>
        <v>#VALUE!</v>
      </c>
      <c r="W257" s="55" t="e">
        <f t="shared" si="30"/>
        <v>#VALUE!</v>
      </c>
      <c r="X257" s="55">
        <f t="shared" si="31"/>
        <v>0</v>
      </c>
      <c r="Y257" s="7"/>
      <c r="AA257" s="7"/>
      <c r="AB257" s="7"/>
      <c r="AC257" s="7"/>
      <c r="AD257" s="7"/>
      <c r="AE257" s="7"/>
    </row>
    <row r="258" spans="4:31" x14ac:dyDescent="0.25">
      <c r="D258" s="20" t="str">
        <f>IF(F258="","",MAX($D$8:D257)+1)</f>
        <v/>
      </c>
      <c r="E258" s="20">
        <v>249</v>
      </c>
      <c r="Q258" s="48" t="e">
        <f t="shared" si="32"/>
        <v>#VALUE!</v>
      </c>
      <c r="R258" s="55" t="e">
        <f t="shared" si="25"/>
        <v>#VALUE!</v>
      </c>
      <c r="S258" s="7" t="e">
        <f t="shared" si="26"/>
        <v>#VALUE!</v>
      </c>
      <c r="T258" s="55" t="e">
        <f t="shared" si="27"/>
        <v>#VALUE!</v>
      </c>
      <c r="U258" s="7" t="e">
        <f t="shared" si="28"/>
        <v>#VALUE!</v>
      </c>
      <c r="V258" s="7" t="e">
        <f t="shared" si="29"/>
        <v>#VALUE!</v>
      </c>
      <c r="W258" s="55" t="e">
        <f t="shared" si="30"/>
        <v>#VALUE!</v>
      </c>
      <c r="X258" s="55">
        <f t="shared" si="31"/>
        <v>0</v>
      </c>
      <c r="Y258" s="7"/>
      <c r="AA258" s="7"/>
      <c r="AB258" s="7"/>
      <c r="AC258" s="7"/>
      <c r="AD258" s="7"/>
      <c r="AE258" s="7"/>
    </row>
    <row r="259" spans="4:31" x14ac:dyDescent="0.25">
      <c r="D259" s="20" t="str">
        <f>IF(F259="","",MAX($D$8:D258)+1)</f>
        <v/>
      </c>
      <c r="E259" s="20">
        <v>250</v>
      </c>
      <c r="Q259" s="48" t="e">
        <f t="shared" si="32"/>
        <v>#VALUE!</v>
      </c>
      <c r="R259" s="55" t="e">
        <f t="shared" si="25"/>
        <v>#VALUE!</v>
      </c>
      <c r="S259" s="7" t="e">
        <f t="shared" si="26"/>
        <v>#VALUE!</v>
      </c>
      <c r="T259" s="55" t="e">
        <f t="shared" si="27"/>
        <v>#VALUE!</v>
      </c>
      <c r="U259" s="7" t="e">
        <f t="shared" si="28"/>
        <v>#VALUE!</v>
      </c>
      <c r="V259" s="7" t="e">
        <f t="shared" si="29"/>
        <v>#VALUE!</v>
      </c>
      <c r="W259" s="55" t="e">
        <f t="shared" si="30"/>
        <v>#VALUE!</v>
      </c>
      <c r="X259" s="55">
        <f t="shared" si="31"/>
        <v>0</v>
      </c>
      <c r="Y259" s="7"/>
      <c r="AA259" s="7"/>
      <c r="AB259" s="7"/>
      <c r="AC259" s="7"/>
      <c r="AD259" s="7"/>
      <c r="AE259" s="7"/>
    </row>
    <row r="260" spans="4:31" x14ac:dyDescent="0.25">
      <c r="D260" s="20" t="str">
        <f>IF(F260="","",MAX($D$8:D259)+1)</f>
        <v/>
      </c>
      <c r="E260" s="20">
        <v>251</v>
      </c>
      <c r="Q260" s="48" t="e">
        <f t="shared" si="32"/>
        <v>#VALUE!</v>
      </c>
      <c r="R260" s="55" t="e">
        <f t="shared" si="25"/>
        <v>#VALUE!</v>
      </c>
      <c r="S260" s="7" t="e">
        <f t="shared" si="26"/>
        <v>#VALUE!</v>
      </c>
      <c r="T260" s="55" t="e">
        <f t="shared" si="27"/>
        <v>#VALUE!</v>
      </c>
      <c r="U260" s="7" t="e">
        <f t="shared" si="28"/>
        <v>#VALUE!</v>
      </c>
      <c r="V260" s="7" t="e">
        <f t="shared" si="29"/>
        <v>#VALUE!</v>
      </c>
      <c r="W260" s="55" t="e">
        <f t="shared" si="30"/>
        <v>#VALUE!</v>
      </c>
      <c r="X260" s="55">
        <f t="shared" si="31"/>
        <v>0</v>
      </c>
      <c r="Y260" s="7"/>
      <c r="AA260" s="7"/>
      <c r="AB260" s="7"/>
      <c r="AC260" s="7"/>
      <c r="AD260" s="7"/>
      <c r="AE260" s="7"/>
    </row>
    <row r="261" spans="4:31" x14ac:dyDescent="0.25">
      <c r="D261" s="20" t="str">
        <f>IF(F261="","",MAX($D$8:D260)+1)</f>
        <v/>
      </c>
      <c r="E261" s="20">
        <v>252</v>
      </c>
      <c r="Q261" s="48" t="e">
        <f t="shared" si="32"/>
        <v>#VALUE!</v>
      </c>
      <c r="R261" s="55" t="e">
        <f t="shared" si="25"/>
        <v>#VALUE!</v>
      </c>
      <c r="S261" s="7" t="e">
        <f t="shared" si="26"/>
        <v>#VALUE!</v>
      </c>
      <c r="T261" s="55" t="e">
        <f t="shared" si="27"/>
        <v>#VALUE!</v>
      </c>
      <c r="U261" s="7" t="e">
        <f t="shared" si="28"/>
        <v>#VALUE!</v>
      </c>
      <c r="V261" s="7" t="e">
        <f t="shared" si="29"/>
        <v>#VALUE!</v>
      </c>
      <c r="W261" s="55" t="e">
        <f t="shared" si="30"/>
        <v>#VALUE!</v>
      </c>
      <c r="X261" s="55">
        <f t="shared" si="31"/>
        <v>0</v>
      </c>
      <c r="Y261" s="7"/>
      <c r="AA261" s="7"/>
      <c r="AB261" s="7"/>
      <c r="AC261" s="7"/>
      <c r="AD261" s="7"/>
      <c r="AE261" s="7"/>
    </row>
    <row r="262" spans="4:31" x14ac:dyDescent="0.25">
      <c r="D262" s="20" t="str">
        <f>IF(F262="","",MAX($D$8:D261)+1)</f>
        <v/>
      </c>
      <c r="E262" s="20">
        <v>253</v>
      </c>
      <c r="Q262" s="48" t="e">
        <f t="shared" si="32"/>
        <v>#VALUE!</v>
      </c>
      <c r="R262" s="55" t="e">
        <f t="shared" si="25"/>
        <v>#VALUE!</v>
      </c>
      <c r="S262" s="7" t="e">
        <f t="shared" si="26"/>
        <v>#VALUE!</v>
      </c>
      <c r="T262" s="55" t="e">
        <f t="shared" si="27"/>
        <v>#VALUE!</v>
      </c>
      <c r="U262" s="7" t="e">
        <f t="shared" si="28"/>
        <v>#VALUE!</v>
      </c>
      <c r="V262" s="7" t="e">
        <f t="shared" si="29"/>
        <v>#VALUE!</v>
      </c>
      <c r="W262" s="55" t="e">
        <f t="shared" si="30"/>
        <v>#VALUE!</v>
      </c>
      <c r="X262" s="55">
        <f t="shared" si="31"/>
        <v>0</v>
      </c>
      <c r="Y262" s="7"/>
      <c r="AA262" s="7"/>
      <c r="AB262" s="7"/>
      <c r="AC262" s="7"/>
      <c r="AD262" s="7"/>
      <c r="AE262" s="7"/>
    </row>
    <row r="263" spans="4:31" x14ac:dyDescent="0.25">
      <c r="D263" s="20" t="str">
        <f>IF(F263="","",MAX($D$8:D262)+1)</f>
        <v/>
      </c>
      <c r="E263" s="20">
        <v>254</v>
      </c>
      <c r="Q263" s="48" t="e">
        <f t="shared" si="32"/>
        <v>#VALUE!</v>
      </c>
      <c r="R263" s="55" t="e">
        <f t="shared" si="25"/>
        <v>#VALUE!</v>
      </c>
      <c r="S263" s="7" t="e">
        <f t="shared" si="26"/>
        <v>#VALUE!</v>
      </c>
      <c r="T263" s="55" t="e">
        <f t="shared" si="27"/>
        <v>#VALUE!</v>
      </c>
      <c r="U263" s="7" t="e">
        <f t="shared" si="28"/>
        <v>#VALUE!</v>
      </c>
      <c r="V263" s="7" t="e">
        <f t="shared" si="29"/>
        <v>#VALUE!</v>
      </c>
      <c r="W263" s="55" t="e">
        <f t="shared" si="30"/>
        <v>#VALUE!</v>
      </c>
      <c r="X263" s="55">
        <f t="shared" si="31"/>
        <v>0</v>
      </c>
      <c r="Y263" s="7"/>
      <c r="AA263" s="7"/>
      <c r="AB263" s="7"/>
      <c r="AC263" s="7"/>
      <c r="AD263" s="7"/>
      <c r="AE263" s="7"/>
    </row>
    <row r="264" spans="4:31" x14ac:dyDescent="0.25">
      <c r="D264" s="20" t="str">
        <f>IF(F264="","",MAX($D$8:D263)+1)</f>
        <v/>
      </c>
      <c r="E264" s="20">
        <v>255</v>
      </c>
      <c r="Q264" s="48" t="e">
        <f t="shared" si="32"/>
        <v>#VALUE!</v>
      </c>
      <c r="R264" s="55" t="e">
        <f t="shared" si="25"/>
        <v>#VALUE!</v>
      </c>
      <c r="S264" s="7" t="e">
        <f t="shared" si="26"/>
        <v>#VALUE!</v>
      </c>
      <c r="T264" s="55" t="e">
        <f t="shared" si="27"/>
        <v>#VALUE!</v>
      </c>
      <c r="U264" s="7" t="e">
        <f t="shared" si="28"/>
        <v>#VALUE!</v>
      </c>
      <c r="V264" s="7" t="e">
        <f t="shared" si="29"/>
        <v>#VALUE!</v>
      </c>
      <c r="W264" s="55" t="e">
        <f t="shared" si="30"/>
        <v>#VALUE!</v>
      </c>
      <c r="X264" s="55">
        <f t="shared" si="31"/>
        <v>0</v>
      </c>
      <c r="Y264" s="7"/>
      <c r="AA264" s="7"/>
      <c r="AB264" s="7"/>
      <c r="AC264" s="7"/>
      <c r="AD264" s="7"/>
      <c r="AE264" s="7"/>
    </row>
    <row r="265" spans="4:31" x14ac:dyDescent="0.25">
      <c r="D265" s="20" t="str">
        <f>IF(F265="","",MAX($D$8:D264)+1)</f>
        <v/>
      </c>
      <c r="E265" s="20">
        <v>256</v>
      </c>
      <c r="Q265" s="48" t="e">
        <f t="shared" si="32"/>
        <v>#VALUE!</v>
      </c>
      <c r="R265" s="55" t="e">
        <f t="shared" si="25"/>
        <v>#VALUE!</v>
      </c>
      <c r="S265" s="7" t="e">
        <f t="shared" si="26"/>
        <v>#VALUE!</v>
      </c>
      <c r="T265" s="55" t="e">
        <f t="shared" si="27"/>
        <v>#VALUE!</v>
      </c>
      <c r="U265" s="7" t="e">
        <f t="shared" si="28"/>
        <v>#VALUE!</v>
      </c>
      <c r="V265" s="7" t="e">
        <f t="shared" si="29"/>
        <v>#VALUE!</v>
      </c>
      <c r="W265" s="55" t="e">
        <f t="shared" si="30"/>
        <v>#VALUE!</v>
      </c>
      <c r="X265" s="55">
        <f t="shared" si="31"/>
        <v>0</v>
      </c>
      <c r="Y265" s="7"/>
      <c r="AA265" s="7"/>
      <c r="AB265" s="7"/>
      <c r="AC265" s="7"/>
      <c r="AD265" s="7"/>
      <c r="AE265" s="7"/>
    </row>
    <row r="266" spans="4:31" x14ac:dyDescent="0.25">
      <c r="D266" s="20" t="str">
        <f>IF(F266="","",MAX($D$8:D265)+1)</f>
        <v/>
      </c>
      <c r="E266" s="20">
        <v>257</v>
      </c>
      <c r="Q266" s="48" t="e">
        <f t="shared" si="32"/>
        <v>#VALUE!</v>
      </c>
      <c r="R266" s="55" t="e">
        <f t="shared" si="25"/>
        <v>#VALUE!</v>
      </c>
      <c r="S266" s="7" t="e">
        <f t="shared" si="26"/>
        <v>#VALUE!</v>
      </c>
      <c r="T266" s="55" t="e">
        <f t="shared" si="27"/>
        <v>#VALUE!</v>
      </c>
      <c r="U266" s="7" t="e">
        <f t="shared" si="28"/>
        <v>#VALUE!</v>
      </c>
      <c r="V266" s="7" t="e">
        <f t="shared" si="29"/>
        <v>#VALUE!</v>
      </c>
      <c r="W266" s="55" t="e">
        <f t="shared" si="30"/>
        <v>#VALUE!</v>
      </c>
      <c r="X266" s="55">
        <f t="shared" si="31"/>
        <v>0</v>
      </c>
      <c r="Y266" s="7"/>
      <c r="AA266" s="7"/>
      <c r="AB266" s="7"/>
      <c r="AC266" s="7"/>
      <c r="AD266" s="7"/>
      <c r="AE266" s="7"/>
    </row>
    <row r="267" spans="4:31" x14ac:dyDescent="0.25">
      <c r="D267" s="20" t="str">
        <f>IF(F267="","",MAX($D$8:D266)+1)</f>
        <v/>
      </c>
      <c r="E267" s="20">
        <v>258</v>
      </c>
      <c r="Q267" s="48" t="e">
        <f t="shared" si="32"/>
        <v>#VALUE!</v>
      </c>
      <c r="R267" s="55" t="e">
        <f t="shared" ref="R267:R330" si="33">TRIM(CLEAN(LEFT(L267,SEARCH(",",L267)-1)))</f>
        <v>#VALUE!</v>
      </c>
      <c r="S267" s="7" t="e">
        <f t="shared" ref="S267:S330" si="34">TRIM(CLEAN(RIGHT(L267,LEN(L267)-SEARCH(",",L267))))</f>
        <v>#VALUE!</v>
      </c>
      <c r="T267" s="55" t="e">
        <f t="shared" ref="T267:T330" si="35">RIGHT(R267,2)</f>
        <v>#VALUE!</v>
      </c>
      <c r="U267" s="7" t="e">
        <f t="shared" ref="U267:U330" si="36">MID(R267,6,2)</f>
        <v>#VALUE!</v>
      </c>
      <c r="V267" s="7" t="e">
        <f t="shared" ref="V267:V330" si="37">LEFT(R267,4)</f>
        <v>#VALUE!</v>
      </c>
      <c r="W267" s="55" t="e">
        <f t="shared" ref="W267:W330" si="38">CONCATENATE(T267,"-",U267,"-",V267)</f>
        <v>#VALUE!</v>
      </c>
      <c r="X267" s="55">
        <f t="shared" ref="X267:X330" si="39">L267</f>
        <v>0</v>
      </c>
      <c r="Y267" s="7"/>
      <c r="AA267" s="7"/>
      <c r="AB267" s="7"/>
      <c r="AC267" s="7"/>
      <c r="AD267" s="7"/>
      <c r="AE267" s="7"/>
    </row>
    <row r="268" spans="4:31" x14ac:dyDescent="0.25">
      <c r="D268" s="20" t="str">
        <f>IF(F268="","",MAX($D$8:D267)+1)</f>
        <v/>
      </c>
      <c r="E268" s="20">
        <v>259</v>
      </c>
      <c r="Q268" s="48" t="e">
        <f t="shared" si="32"/>
        <v>#VALUE!</v>
      </c>
      <c r="R268" s="55" t="e">
        <f t="shared" si="33"/>
        <v>#VALUE!</v>
      </c>
      <c r="S268" s="7" t="e">
        <f t="shared" si="34"/>
        <v>#VALUE!</v>
      </c>
      <c r="T268" s="55" t="e">
        <f t="shared" si="35"/>
        <v>#VALUE!</v>
      </c>
      <c r="U268" s="7" t="e">
        <f t="shared" si="36"/>
        <v>#VALUE!</v>
      </c>
      <c r="V268" s="7" t="e">
        <f t="shared" si="37"/>
        <v>#VALUE!</v>
      </c>
      <c r="W268" s="55" t="e">
        <f t="shared" si="38"/>
        <v>#VALUE!</v>
      </c>
      <c r="X268" s="55">
        <f t="shared" si="39"/>
        <v>0</v>
      </c>
      <c r="Y268" s="7"/>
      <c r="AA268" s="7"/>
      <c r="AB268" s="7"/>
      <c r="AC268" s="7"/>
      <c r="AD268" s="7"/>
      <c r="AE268" s="7"/>
    </row>
    <row r="269" spans="4:31" x14ac:dyDescent="0.25">
      <c r="D269" s="20" t="str">
        <f>IF(F269="","",MAX($D$8:D268)+1)</f>
        <v/>
      </c>
      <c r="E269" s="20">
        <v>260</v>
      </c>
      <c r="Q269" s="48" t="e">
        <f t="shared" si="32"/>
        <v>#VALUE!</v>
      </c>
      <c r="R269" s="55" t="e">
        <f t="shared" si="33"/>
        <v>#VALUE!</v>
      </c>
      <c r="S269" s="7" t="e">
        <f t="shared" si="34"/>
        <v>#VALUE!</v>
      </c>
      <c r="T269" s="55" t="e">
        <f t="shared" si="35"/>
        <v>#VALUE!</v>
      </c>
      <c r="U269" s="7" t="e">
        <f t="shared" si="36"/>
        <v>#VALUE!</v>
      </c>
      <c r="V269" s="7" t="e">
        <f t="shared" si="37"/>
        <v>#VALUE!</v>
      </c>
      <c r="W269" s="55" t="e">
        <f t="shared" si="38"/>
        <v>#VALUE!</v>
      </c>
      <c r="X269" s="55">
        <f t="shared" si="39"/>
        <v>0</v>
      </c>
      <c r="Y269" s="7"/>
      <c r="AA269" s="7"/>
      <c r="AB269" s="7"/>
      <c r="AC269" s="7"/>
      <c r="AD269" s="7"/>
      <c r="AE269" s="7"/>
    </row>
    <row r="270" spans="4:31" x14ac:dyDescent="0.25">
      <c r="D270" s="20" t="str">
        <f>IF(F270="","",MAX($D$8:D269)+1)</f>
        <v/>
      </c>
      <c r="E270" s="20">
        <v>261</v>
      </c>
      <c r="Q270" s="48" t="e">
        <f t="shared" si="32"/>
        <v>#VALUE!</v>
      </c>
      <c r="R270" s="55" t="e">
        <f t="shared" si="33"/>
        <v>#VALUE!</v>
      </c>
      <c r="S270" s="7" t="e">
        <f t="shared" si="34"/>
        <v>#VALUE!</v>
      </c>
      <c r="T270" s="55" t="e">
        <f t="shared" si="35"/>
        <v>#VALUE!</v>
      </c>
      <c r="U270" s="7" t="e">
        <f t="shared" si="36"/>
        <v>#VALUE!</v>
      </c>
      <c r="V270" s="7" t="e">
        <f t="shared" si="37"/>
        <v>#VALUE!</v>
      </c>
      <c r="W270" s="55" t="e">
        <f t="shared" si="38"/>
        <v>#VALUE!</v>
      </c>
      <c r="X270" s="55">
        <f t="shared" si="39"/>
        <v>0</v>
      </c>
      <c r="Y270" s="7"/>
      <c r="AA270" s="7"/>
      <c r="AB270" s="7"/>
      <c r="AC270" s="7"/>
      <c r="AD270" s="7"/>
      <c r="AE270" s="7"/>
    </row>
    <row r="271" spans="4:31" x14ac:dyDescent="0.25">
      <c r="D271" s="20" t="str">
        <f>IF(F271="","",MAX($D$8:D270)+1)</f>
        <v/>
      </c>
      <c r="E271" s="20">
        <v>262</v>
      </c>
      <c r="Q271" s="48" t="e">
        <f t="shared" si="32"/>
        <v>#VALUE!</v>
      </c>
      <c r="R271" s="55" t="e">
        <f t="shared" si="33"/>
        <v>#VALUE!</v>
      </c>
      <c r="S271" s="7" t="e">
        <f t="shared" si="34"/>
        <v>#VALUE!</v>
      </c>
      <c r="T271" s="55" t="e">
        <f t="shared" si="35"/>
        <v>#VALUE!</v>
      </c>
      <c r="U271" s="7" t="e">
        <f t="shared" si="36"/>
        <v>#VALUE!</v>
      </c>
      <c r="V271" s="7" t="e">
        <f t="shared" si="37"/>
        <v>#VALUE!</v>
      </c>
      <c r="W271" s="55" t="e">
        <f t="shared" si="38"/>
        <v>#VALUE!</v>
      </c>
      <c r="X271" s="55">
        <f t="shared" si="39"/>
        <v>0</v>
      </c>
      <c r="Y271" s="7"/>
      <c r="AA271" s="7"/>
      <c r="AB271" s="7"/>
      <c r="AC271" s="7"/>
      <c r="AD271" s="7"/>
      <c r="AE271" s="7"/>
    </row>
    <row r="272" spans="4:31" x14ac:dyDescent="0.25">
      <c r="D272" s="20" t="str">
        <f>IF(F272="","",MAX($D$8:D271)+1)</f>
        <v/>
      </c>
      <c r="E272" s="20">
        <v>263</v>
      </c>
      <c r="Q272" s="48" t="e">
        <f t="shared" si="32"/>
        <v>#VALUE!</v>
      </c>
      <c r="R272" s="55" t="e">
        <f t="shared" si="33"/>
        <v>#VALUE!</v>
      </c>
      <c r="S272" s="7" t="e">
        <f t="shared" si="34"/>
        <v>#VALUE!</v>
      </c>
      <c r="T272" s="55" t="e">
        <f t="shared" si="35"/>
        <v>#VALUE!</v>
      </c>
      <c r="U272" s="7" t="e">
        <f t="shared" si="36"/>
        <v>#VALUE!</v>
      </c>
      <c r="V272" s="7" t="e">
        <f t="shared" si="37"/>
        <v>#VALUE!</v>
      </c>
      <c r="W272" s="55" t="e">
        <f t="shared" si="38"/>
        <v>#VALUE!</v>
      </c>
      <c r="X272" s="55">
        <f t="shared" si="39"/>
        <v>0</v>
      </c>
      <c r="Y272" s="7"/>
      <c r="AA272" s="7"/>
      <c r="AB272" s="7"/>
      <c r="AC272" s="7"/>
      <c r="AD272" s="7"/>
      <c r="AE272" s="7"/>
    </row>
    <row r="273" spans="4:31" x14ac:dyDescent="0.25">
      <c r="D273" s="20" t="str">
        <f>IF(F273="","",MAX($D$8:D272)+1)</f>
        <v/>
      </c>
      <c r="E273" s="20">
        <v>264</v>
      </c>
      <c r="Q273" s="48" t="e">
        <f t="shared" si="32"/>
        <v>#VALUE!</v>
      </c>
      <c r="R273" s="55" t="e">
        <f t="shared" si="33"/>
        <v>#VALUE!</v>
      </c>
      <c r="S273" s="7" t="e">
        <f t="shared" si="34"/>
        <v>#VALUE!</v>
      </c>
      <c r="T273" s="55" t="e">
        <f t="shared" si="35"/>
        <v>#VALUE!</v>
      </c>
      <c r="U273" s="7" t="e">
        <f t="shared" si="36"/>
        <v>#VALUE!</v>
      </c>
      <c r="V273" s="7" t="e">
        <f t="shared" si="37"/>
        <v>#VALUE!</v>
      </c>
      <c r="W273" s="55" t="e">
        <f t="shared" si="38"/>
        <v>#VALUE!</v>
      </c>
      <c r="X273" s="55">
        <f t="shared" si="39"/>
        <v>0</v>
      </c>
      <c r="Y273" s="7"/>
      <c r="AA273" s="7"/>
      <c r="AB273" s="7"/>
      <c r="AC273" s="7"/>
      <c r="AD273" s="7"/>
      <c r="AE273" s="7"/>
    </row>
    <row r="274" spans="4:31" x14ac:dyDescent="0.25">
      <c r="D274" s="20" t="str">
        <f>IF(F274="","",MAX($D$8:D273)+1)</f>
        <v/>
      </c>
      <c r="E274" s="20">
        <v>265</v>
      </c>
      <c r="Q274" s="48" t="e">
        <f t="shared" si="32"/>
        <v>#VALUE!</v>
      </c>
      <c r="R274" s="55" t="e">
        <f t="shared" si="33"/>
        <v>#VALUE!</v>
      </c>
      <c r="S274" s="7" t="e">
        <f t="shared" si="34"/>
        <v>#VALUE!</v>
      </c>
      <c r="T274" s="55" t="e">
        <f t="shared" si="35"/>
        <v>#VALUE!</v>
      </c>
      <c r="U274" s="7" t="e">
        <f t="shared" si="36"/>
        <v>#VALUE!</v>
      </c>
      <c r="V274" s="7" t="e">
        <f t="shared" si="37"/>
        <v>#VALUE!</v>
      </c>
      <c r="W274" s="55" t="e">
        <f t="shared" si="38"/>
        <v>#VALUE!</v>
      </c>
      <c r="X274" s="55">
        <f t="shared" si="39"/>
        <v>0</v>
      </c>
      <c r="Y274" s="7"/>
      <c r="AA274" s="7"/>
      <c r="AB274" s="7"/>
      <c r="AC274" s="7"/>
      <c r="AD274" s="7"/>
      <c r="AE274" s="7"/>
    </row>
    <row r="275" spans="4:31" x14ac:dyDescent="0.25">
      <c r="D275" s="20" t="str">
        <f>IF(F275="","",MAX($D$8:D274)+1)</f>
        <v/>
      </c>
      <c r="E275" s="20">
        <v>266</v>
      </c>
      <c r="Q275" s="48" t="e">
        <f t="shared" si="32"/>
        <v>#VALUE!</v>
      </c>
      <c r="R275" s="55" t="e">
        <f t="shared" si="33"/>
        <v>#VALUE!</v>
      </c>
      <c r="S275" s="7" t="e">
        <f t="shared" si="34"/>
        <v>#VALUE!</v>
      </c>
      <c r="T275" s="55" t="e">
        <f t="shared" si="35"/>
        <v>#VALUE!</v>
      </c>
      <c r="U275" s="7" t="e">
        <f t="shared" si="36"/>
        <v>#VALUE!</v>
      </c>
      <c r="V275" s="7" t="e">
        <f t="shared" si="37"/>
        <v>#VALUE!</v>
      </c>
      <c r="W275" s="55" t="e">
        <f t="shared" si="38"/>
        <v>#VALUE!</v>
      </c>
      <c r="X275" s="55">
        <f t="shared" si="39"/>
        <v>0</v>
      </c>
      <c r="Y275" s="7"/>
      <c r="AA275" s="7"/>
      <c r="AB275" s="7"/>
      <c r="AC275" s="7"/>
      <c r="AD275" s="7"/>
      <c r="AE275" s="7"/>
    </row>
    <row r="276" spans="4:31" x14ac:dyDescent="0.25">
      <c r="D276" s="20" t="str">
        <f>IF(F276="","",MAX($D$8:D275)+1)</f>
        <v/>
      </c>
      <c r="E276" s="20">
        <v>267</v>
      </c>
      <c r="Q276" s="48" t="e">
        <f t="shared" si="32"/>
        <v>#VALUE!</v>
      </c>
      <c r="R276" s="55" t="e">
        <f t="shared" si="33"/>
        <v>#VALUE!</v>
      </c>
      <c r="S276" s="7" t="e">
        <f t="shared" si="34"/>
        <v>#VALUE!</v>
      </c>
      <c r="T276" s="55" t="e">
        <f t="shared" si="35"/>
        <v>#VALUE!</v>
      </c>
      <c r="U276" s="7" t="e">
        <f t="shared" si="36"/>
        <v>#VALUE!</v>
      </c>
      <c r="V276" s="7" t="e">
        <f t="shared" si="37"/>
        <v>#VALUE!</v>
      </c>
      <c r="W276" s="55" t="e">
        <f t="shared" si="38"/>
        <v>#VALUE!</v>
      </c>
      <c r="X276" s="55">
        <f t="shared" si="39"/>
        <v>0</v>
      </c>
      <c r="Y276" s="7"/>
      <c r="AA276" s="7"/>
      <c r="AB276" s="7"/>
      <c r="AC276" s="7"/>
      <c r="AD276" s="7"/>
      <c r="AE276" s="7"/>
    </row>
    <row r="277" spans="4:31" x14ac:dyDescent="0.25">
      <c r="D277" s="20" t="str">
        <f>IF(F277="","",MAX($D$8:D276)+1)</f>
        <v/>
      </c>
      <c r="E277" s="20">
        <v>268</v>
      </c>
      <c r="Q277" s="48" t="e">
        <f t="shared" si="32"/>
        <v>#VALUE!</v>
      </c>
      <c r="R277" s="55" t="e">
        <f t="shared" si="33"/>
        <v>#VALUE!</v>
      </c>
      <c r="S277" s="7" t="e">
        <f t="shared" si="34"/>
        <v>#VALUE!</v>
      </c>
      <c r="T277" s="55" t="e">
        <f t="shared" si="35"/>
        <v>#VALUE!</v>
      </c>
      <c r="U277" s="7" t="e">
        <f t="shared" si="36"/>
        <v>#VALUE!</v>
      </c>
      <c r="V277" s="7" t="e">
        <f t="shared" si="37"/>
        <v>#VALUE!</v>
      </c>
      <c r="W277" s="55" t="e">
        <f t="shared" si="38"/>
        <v>#VALUE!</v>
      </c>
      <c r="X277" s="55">
        <f t="shared" si="39"/>
        <v>0</v>
      </c>
      <c r="Y277" s="7"/>
      <c r="AA277" s="7"/>
      <c r="AB277" s="7"/>
      <c r="AC277" s="7"/>
      <c r="AD277" s="7"/>
      <c r="AE277" s="7"/>
    </row>
    <row r="278" spans="4:31" x14ac:dyDescent="0.25">
      <c r="D278" s="20" t="str">
        <f>IF(F278="","",MAX($D$8:D277)+1)</f>
        <v/>
      </c>
      <c r="E278" s="20">
        <v>269</v>
      </c>
      <c r="Q278" s="48" t="e">
        <f t="shared" si="32"/>
        <v>#VALUE!</v>
      </c>
      <c r="R278" s="55" t="e">
        <f t="shared" si="33"/>
        <v>#VALUE!</v>
      </c>
      <c r="S278" s="7" t="e">
        <f t="shared" si="34"/>
        <v>#VALUE!</v>
      </c>
      <c r="T278" s="55" t="e">
        <f t="shared" si="35"/>
        <v>#VALUE!</v>
      </c>
      <c r="U278" s="7" t="e">
        <f t="shared" si="36"/>
        <v>#VALUE!</v>
      </c>
      <c r="V278" s="7" t="e">
        <f t="shared" si="37"/>
        <v>#VALUE!</v>
      </c>
      <c r="W278" s="55" t="e">
        <f t="shared" si="38"/>
        <v>#VALUE!</v>
      </c>
      <c r="X278" s="55">
        <f t="shared" si="39"/>
        <v>0</v>
      </c>
      <c r="Y278" s="7"/>
      <c r="AA278" s="7"/>
      <c r="AB278" s="7"/>
      <c r="AC278" s="7"/>
      <c r="AD278" s="7"/>
      <c r="AE278" s="7"/>
    </row>
    <row r="279" spans="4:31" x14ac:dyDescent="0.25">
      <c r="D279" s="20" t="str">
        <f>IF(F279="","",MAX($D$8:D278)+1)</f>
        <v/>
      </c>
      <c r="E279" s="20">
        <v>270</v>
      </c>
      <c r="Q279" s="48" t="e">
        <f t="shared" si="32"/>
        <v>#VALUE!</v>
      </c>
      <c r="R279" s="55" t="e">
        <f t="shared" si="33"/>
        <v>#VALUE!</v>
      </c>
      <c r="S279" s="7" t="e">
        <f t="shared" si="34"/>
        <v>#VALUE!</v>
      </c>
      <c r="T279" s="55" t="e">
        <f t="shared" si="35"/>
        <v>#VALUE!</v>
      </c>
      <c r="U279" s="7" t="e">
        <f t="shared" si="36"/>
        <v>#VALUE!</v>
      </c>
      <c r="V279" s="7" t="e">
        <f t="shared" si="37"/>
        <v>#VALUE!</v>
      </c>
      <c r="W279" s="55" t="e">
        <f t="shared" si="38"/>
        <v>#VALUE!</v>
      </c>
      <c r="X279" s="55">
        <f t="shared" si="39"/>
        <v>0</v>
      </c>
      <c r="Y279" s="7"/>
      <c r="AA279" s="7"/>
      <c r="AB279" s="7"/>
      <c r="AC279" s="7"/>
      <c r="AD279" s="7"/>
      <c r="AE279" s="7"/>
    </row>
    <row r="280" spans="4:31" x14ac:dyDescent="0.25">
      <c r="D280" s="20" t="str">
        <f>IF(F280="","",MAX($D$8:D279)+1)</f>
        <v/>
      </c>
      <c r="E280" s="20">
        <v>271</v>
      </c>
      <c r="Q280" s="48" t="e">
        <f t="shared" si="32"/>
        <v>#VALUE!</v>
      </c>
      <c r="R280" s="55" t="e">
        <f t="shared" si="33"/>
        <v>#VALUE!</v>
      </c>
      <c r="S280" s="7" t="e">
        <f t="shared" si="34"/>
        <v>#VALUE!</v>
      </c>
      <c r="T280" s="55" t="e">
        <f t="shared" si="35"/>
        <v>#VALUE!</v>
      </c>
      <c r="U280" s="7" t="e">
        <f t="shared" si="36"/>
        <v>#VALUE!</v>
      </c>
      <c r="V280" s="7" t="e">
        <f t="shared" si="37"/>
        <v>#VALUE!</v>
      </c>
      <c r="W280" s="55" t="e">
        <f t="shared" si="38"/>
        <v>#VALUE!</v>
      </c>
      <c r="X280" s="55">
        <f t="shared" si="39"/>
        <v>0</v>
      </c>
      <c r="Y280" s="7"/>
      <c r="AA280" s="7"/>
      <c r="AB280" s="7"/>
      <c r="AC280" s="7"/>
      <c r="AD280" s="7"/>
      <c r="AE280" s="7"/>
    </row>
    <row r="281" spans="4:31" x14ac:dyDescent="0.25">
      <c r="D281" s="20" t="str">
        <f>IF(F281="","",MAX($D$8:D280)+1)</f>
        <v/>
      </c>
      <c r="E281" s="20">
        <v>272</v>
      </c>
      <c r="Q281" s="48" t="e">
        <f t="shared" si="32"/>
        <v>#VALUE!</v>
      </c>
      <c r="R281" s="55" t="e">
        <f t="shared" si="33"/>
        <v>#VALUE!</v>
      </c>
      <c r="S281" s="7" t="e">
        <f t="shared" si="34"/>
        <v>#VALUE!</v>
      </c>
      <c r="T281" s="55" t="e">
        <f t="shared" si="35"/>
        <v>#VALUE!</v>
      </c>
      <c r="U281" s="7" t="e">
        <f t="shared" si="36"/>
        <v>#VALUE!</v>
      </c>
      <c r="V281" s="7" t="e">
        <f t="shared" si="37"/>
        <v>#VALUE!</v>
      </c>
      <c r="W281" s="55" t="e">
        <f t="shared" si="38"/>
        <v>#VALUE!</v>
      </c>
      <c r="X281" s="55">
        <f t="shared" si="39"/>
        <v>0</v>
      </c>
      <c r="Y281" s="7"/>
      <c r="AA281" s="7"/>
      <c r="AB281" s="7"/>
      <c r="AC281" s="7"/>
      <c r="AD281" s="7"/>
      <c r="AE281" s="7"/>
    </row>
    <row r="282" spans="4:31" x14ac:dyDescent="0.25">
      <c r="D282" s="20" t="str">
        <f>IF(F282="","",MAX($D$8:D281)+1)</f>
        <v/>
      </c>
      <c r="E282" s="20">
        <v>273</v>
      </c>
      <c r="Q282" s="48" t="e">
        <f t="shared" si="32"/>
        <v>#VALUE!</v>
      </c>
      <c r="R282" s="55" t="e">
        <f t="shared" si="33"/>
        <v>#VALUE!</v>
      </c>
      <c r="S282" s="7" t="e">
        <f t="shared" si="34"/>
        <v>#VALUE!</v>
      </c>
      <c r="T282" s="55" t="e">
        <f t="shared" si="35"/>
        <v>#VALUE!</v>
      </c>
      <c r="U282" s="7" t="e">
        <f t="shared" si="36"/>
        <v>#VALUE!</v>
      </c>
      <c r="V282" s="7" t="e">
        <f t="shared" si="37"/>
        <v>#VALUE!</v>
      </c>
      <c r="W282" s="55" t="e">
        <f t="shared" si="38"/>
        <v>#VALUE!</v>
      </c>
      <c r="X282" s="55">
        <f t="shared" si="39"/>
        <v>0</v>
      </c>
      <c r="Y282" s="7"/>
      <c r="AA282" s="7"/>
      <c r="AB282" s="7"/>
      <c r="AC282" s="7"/>
      <c r="AD282" s="7"/>
      <c r="AE282" s="7"/>
    </row>
    <row r="283" spans="4:31" x14ac:dyDescent="0.25">
      <c r="D283" s="20" t="str">
        <f>IF(F283="","",MAX($D$8:D282)+1)</f>
        <v/>
      </c>
      <c r="E283" s="20">
        <v>274</v>
      </c>
      <c r="Q283" s="48" t="e">
        <f t="shared" si="32"/>
        <v>#VALUE!</v>
      </c>
      <c r="R283" s="55" t="e">
        <f t="shared" si="33"/>
        <v>#VALUE!</v>
      </c>
      <c r="S283" s="7" t="e">
        <f t="shared" si="34"/>
        <v>#VALUE!</v>
      </c>
      <c r="T283" s="55" t="e">
        <f t="shared" si="35"/>
        <v>#VALUE!</v>
      </c>
      <c r="U283" s="7" t="e">
        <f t="shared" si="36"/>
        <v>#VALUE!</v>
      </c>
      <c r="V283" s="7" t="e">
        <f t="shared" si="37"/>
        <v>#VALUE!</v>
      </c>
      <c r="W283" s="55" t="e">
        <f t="shared" si="38"/>
        <v>#VALUE!</v>
      </c>
      <c r="X283" s="55">
        <f t="shared" si="39"/>
        <v>0</v>
      </c>
      <c r="Y283" s="7"/>
      <c r="AA283" s="7"/>
      <c r="AB283" s="7"/>
      <c r="AC283" s="7"/>
      <c r="AD283" s="7"/>
      <c r="AE283" s="7"/>
    </row>
    <row r="284" spans="4:31" x14ac:dyDescent="0.25">
      <c r="D284" s="20" t="str">
        <f>IF(F284="","",MAX($D$8:D283)+1)</f>
        <v/>
      </c>
      <c r="E284" s="20">
        <v>275</v>
      </c>
      <c r="Q284" s="48" t="e">
        <f t="shared" si="32"/>
        <v>#VALUE!</v>
      </c>
      <c r="R284" s="55" t="e">
        <f t="shared" si="33"/>
        <v>#VALUE!</v>
      </c>
      <c r="S284" s="7" t="e">
        <f t="shared" si="34"/>
        <v>#VALUE!</v>
      </c>
      <c r="T284" s="55" t="e">
        <f t="shared" si="35"/>
        <v>#VALUE!</v>
      </c>
      <c r="U284" s="7" t="e">
        <f t="shared" si="36"/>
        <v>#VALUE!</v>
      </c>
      <c r="V284" s="7" t="e">
        <f t="shared" si="37"/>
        <v>#VALUE!</v>
      </c>
      <c r="W284" s="55" t="e">
        <f t="shared" si="38"/>
        <v>#VALUE!</v>
      </c>
      <c r="X284" s="55">
        <f t="shared" si="39"/>
        <v>0</v>
      </c>
      <c r="Y284" s="7"/>
      <c r="AA284" s="7"/>
      <c r="AB284" s="7"/>
      <c r="AC284" s="7"/>
      <c r="AD284" s="7"/>
      <c r="AE284" s="7"/>
    </row>
    <row r="285" spans="4:31" x14ac:dyDescent="0.25">
      <c r="D285" s="20" t="str">
        <f>IF(F285="","",MAX($D$8:D284)+1)</f>
        <v/>
      </c>
      <c r="E285" s="20">
        <v>276</v>
      </c>
      <c r="Q285" s="48" t="e">
        <f t="shared" si="32"/>
        <v>#VALUE!</v>
      </c>
      <c r="R285" s="55" t="e">
        <f t="shared" si="33"/>
        <v>#VALUE!</v>
      </c>
      <c r="S285" s="7" t="e">
        <f t="shared" si="34"/>
        <v>#VALUE!</v>
      </c>
      <c r="T285" s="55" t="e">
        <f t="shared" si="35"/>
        <v>#VALUE!</v>
      </c>
      <c r="U285" s="7" t="e">
        <f t="shared" si="36"/>
        <v>#VALUE!</v>
      </c>
      <c r="V285" s="7" t="e">
        <f t="shared" si="37"/>
        <v>#VALUE!</v>
      </c>
      <c r="W285" s="55" t="e">
        <f t="shared" si="38"/>
        <v>#VALUE!</v>
      </c>
      <c r="X285" s="55">
        <f t="shared" si="39"/>
        <v>0</v>
      </c>
      <c r="Y285" s="7"/>
      <c r="AA285" s="7"/>
      <c r="AB285" s="7"/>
      <c r="AC285" s="7"/>
      <c r="AD285" s="7"/>
      <c r="AE285" s="7"/>
    </row>
    <row r="286" spans="4:31" x14ac:dyDescent="0.25">
      <c r="D286" s="20" t="str">
        <f>IF(F286="","",MAX($D$8:D285)+1)</f>
        <v/>
      </c>
      <c r="E286" s="20">
        <v>277</v>
      </c>
      <c r="Q286" s="48" t="e">
        <f t="shared" si="32"/>
        <v>#VALUE!</v>
      </c>
      <c r="R286" s="55" t="e">
        <f t="shared" si="33"/>
        <v>#VALUE!</v>
      </c>
      <c r="S286" s="7" t="e">
        <f t="shared" si="34"/>
        <v>#VALUE!</v>
      </c>
      <c r="T286" s="55" t="e">
        <f t="shared" si="35"/>
        <v>#VALUE!</v>
      </c>
      <c r="U286" s="7" t="e">
        <f t="shared" si="36"/>
        <v>#VALUE!</v>
      </c>
      <c r="V286" s="7" t="e">
        <f t="shared" si="37"/>
        <v>#VALUE!</v>
      </c>
      <c r="W286" s="55" t="e">
        <f t="shared" si="38"/>
        <v>#VALUE!</v>
      </c>
      <c r="X286" s="55">
        <f t="shared" si="39"/>
        <v>0</v>
      </c>
      <c r="Y286" s="7"/>
      <c r="AA286" s="7"/>
      <c r="AB286" s="7"/>
      <c r="AC286" s="7"/>
      <c r="AD286" s="7"/>
      <c r="AE286" s="7"/>
    </row>
    <row r="287" spans="4:31" x14ac:dyDescent="0.25">
      <c r="D287" s="20" t="str">
        <f>IF(F287="","",MAX($D$8:D286)+1)</f>
        <v/>
      </c>
      <c r="E287" s="20">
        <v>278</v>
      </c>
      <c r="Q287" s="48" t="e">
        <f t="shared" si="32"/>
        <v>#VALUE!</v>
      </c>
      <c r="R287" s="55" t="e">
        <f t="shared" si="33"/>
        <v>#VALUE!</v>
      </c>
      <c r="S287" s="7" t="e">
        <f t="shared" si="34"/>
        <v>#VALUE!</v>
      </c>
      <c r="T287" s="55" t="e">
        <f t="shared" si="35"/>
        <v>#VALUE!</v>
      </c>
      <c r="U287" s="7" t="e">
        <f t="shared" si="36"/>
        <v>#VALUE!</v>
      </c>
      <c r="V287" s="7" t="e">
        <f t="shared" si="37"/>
        <v>#VALUE!</v>
      </c>
      <c r="W287" s="55" t="e">
        <f t="shared" si="38"/>
        <v>#VALUE!</v>
      </c>
      <c r="X287" s="55">
        <f t="shared" si="39"/>
        <v>0</v>
      </c>
      <c r="Y287" s="7"/>
      <c r="AA287" s="7"/>
      <c r="AB287" s="7"/>
      <c r="AC287" s="7"/>
      <c r="AD287" s="7"/>
      <c r="AE287" s="7"/>
    </row>
    <row r="288" spans="4:31" x14ac:dyDescent="0.25">
      <c r="D288" s="20" t="str">
        <f>IF(F288="","",MAX($D$8:D287)+1)</f>
        <v/>
      </c>
      <c r="E288" s="20">
        <v>279</v>
      </c>
      <c r="Q288" s="48" t="e">
        <f t="shared" si="32"/>
        <v>#VALUE!</v>
      </c>
      <c r="R288" s="55" t="e">
        <f t="shared" si="33"/>
        <v>#VALUE!</v>
      </c>
      <c r="S288" s="7" t="e">
        <f t="shared" si="34"/>
        <v>#VALUE!</v>
      </c>
      <c r="T288" s="55" t="e">
        <f t="shared" si="35"/>
        <v>#VALUE!</v>
      </c>
      <c r="U288" s="7" t="e">
        <f t="shared" si="36"/>
        <v>#VALUE!</v>
      </c>
      <c r="V288" s="7" t="e">
        <f t="shared" si="37"/>
        <v>#VALUE!</v>
      </c>
      <c r="W288" s="55" t="e">
        <f t="shared" si="38"/>
        <v>#VALUE!</v>
      </c>
      <c r="X288" s="55">
        <f t="shared" si="39"/>
        <v>0</v>
      </c>
      <c r="Y288" s="7"/>
      <c r="AA288" s="7"/>
      <c r="AB288" s="7"/>
      <c r="AC288" s="7"/>
      <c r="AD288" s="7"/>
      <c r="AE288" s="7"/>
    </row>
    <row r="289" spans="4:31" x14ac:dyDescent="0.25">
      <c r="D289" s="20" t="str">
        <f>IF(F289="","",MAX($D$8:D288)+1)</f>
        <v/>
      </c>
      <c r="E289" s="20">
        <v>280</v>
      </c>
      <c r="Q289" s="48" t="e">
        <f t="shared" si="32"/>
        <v>#VALUE!</v>
      </c>
      <c r="R289" s="55" t="e">
        <f t="shared" si="33"/>
        <v>#VALUE!</v>
      </c>
      <c r="S289" s="7" t="e">
        <f t="shared" si="34"/>
        <v>#VALUE!</v>
      </c>
      <c r="T289" s="55" t="e">
        <f t="shared" si="35"/>
        <v>#VALUE!</v>
      </c>
      <c r="U289" s="7" t="e">
        <f t="shared" si="36"/>
        <v>#VALUE!</v>
      </c>
      <c r="V289" s="7" t="e">
        <f t="shared" si="37"/>
        <v>#VALUE!</v>
      </c>
      <c r="W289" s="55" t="e">
        <f t="shared" si="38"/>
        <v>#VALUE!</v>
      </c>
      <c r="X289" s="55">
        <f t="shared" si="39"/>
        <v>0</v>
      </c>
      <c r="Y289" s="7"/>
      <c r="AA289" s="7"/>
      <c r="AB289" s="7"/>
      <c r="AC289" s="7"/>
      <c r="AD289" s="7"/>
      <c r="AE289" s="7"/>
    </row>
    <row r="290" spans="4:31" x14ac:dyDescent="0.25">
      <c r="D290" s="20" t="str">
        <f>IF(F290="","",MAX($D$8:D289)+1)</f>
        <v/>
      </c>
      <c r="E290" s="20">
        <v>281</v>
      </c>
      <c r="Q290" s="48" t="e">
        <f t="shared" si="32"/>
        <v>#VALUE!</v>
      </c>
      <c r="R290" s="55" t="e">
        <f t="shared" si="33"/>
        <v>#VALUE!</v>
      </c>
      <c r="S290" s="7" t="e">
        <f t="shared" si="34"/>
        <v>#VALUE!</v>
      </c>
      <c r="T290" s="55" t="e">
        <f t="shared" si="35"/>
        <v>#VALUE!</v>
      </c>
      <c r="U290" s="7" t="e">
        <f t="shared" si="36"/>
        <v>#VALUE!</v>
      </c>
      <c r="V290" s="7" t="e">
        <f t="shared" si="37"/>
        <v>#VALUE!</v>
      </c>
      <c r="W290" s="55" t="e">
        <f t="shared" si="38"/>
        <v>#VALUE!</v>
      </c>
      <c r="X290" s="55">
        <f t="shared" si="39"/>
        <v>0</v>
      </c>
      <c r="Y290" s="7"/>
      <c r="AA290" s="7"/>
      <c r="AB290" s="7"/>
      <c r="AC290" s="7"/>
      <c r="AD290" s="7"/>
      <c r="AE290" s="7"/>
    </row>
    <row r="291" spans="4:31" x14ac:dyDescent="0.25">
      <c r="D291" s="20" t="str">
        <f>IF(F291="","",MAX($D$8:D290)+1)</f>
        <v/>
      </c>
      <c r="E291" s="20">
        <v>282</v>
      </c>
      <c r="Q291" s="48" t="e">
        <f t="shared" si="32"/>
        <v>#VALUE!</v>
      </c>
      <c r="R291" s="55" t="e">
        <f t="shared" si="33"/>
        <v>#VALUE!</v>
      </c>
      <c r="S291" s="7" t="e">
        <f t="shared" si="34"/>
        <v>#VALUE!</v>
      </c>
      <c r="T291" s="55" t="e">
        <f t="shared" si="35"/>
        <v>#VALUE!</v>
      </c>
      <c r="U291" s="7" t="e">
        <f t="shared" si="36"/>
        <v>#VALUE!</v>
      </c>
      <c r="V291" s="7" t="e">
        <f t="shared" si="37"/>
        <v>#VALUE!</v>
      </c>
      <c r="W291" s="55" t="e">
        <f t="shared" si="38"/>
        <v>#VALUE!</v>
      </c>
      <c r="X291" s="55">
        <f t="shared" si="39"/>
        <v>0</v>
      </c>
      <c r="Y291" s="7"/>
      <c r="AA291" s="7"/>
      <c r="AB291" s="7"/>
      <c r="AC291" s="7"/>
      <c r="AD291" s="7"/>
      <c r="AE291" s="7"/>
    </row>
    <row r="292" spans="4:31" x14ac:dyDescent="0.25">
      <c r="D292" s="20" t="str">
        <f>IF(F292="","",MAX($D$8:D291)+1)</f>
        <v/>
      </c>
      <c r="E292" s="20">
        <v>283</v>
      </c>
      <c r="Q292" s="48" t="e">
        <f t="shared" si="32"/>
        <v>#VALUE!</v>
      </c>
      <c r="R292" s="55" t="e">
        <f t="shared" si="33"/>
        <v>#VALUE!</v>
      </c>
      <c r="S292" s="7" t="e">
        <f t="shared" si="34"/>
        <v>#VALUE!</v>
      </c>
      <c r="T292" s="55" t="e">
        <f t="shared" si="35"/>
        <v>#VALUE!</v>
      </c>
      <c r="U292" s="7" t="e">
        <f t="shared" si="36"/>
        <v>#VALUE!</v>
      </c>
      <c r="V292" s="7" t="e">
        <f t="shared" si="37"/>
        <v>#VALUE!</v>
      </c>
      <c r="W292" s="55" t="e">
        <f t="shared" si="38"/>
        <v>#VALUE!</v>
      </c>
      <c r="X292" s="55">
        <f t="shared" si="39"/>
        <v>0</v>
      </c>
      <c r="Y292" s="7"/>
      <c r="AA292" s="7"/>
      <c r="AB292" s="7"/>
      <c r="AC292" s="7"/>
      <c r="AD292" s="7"/>
      <c r="AE292" s="7"/>
    </row>
    <row r="293" spans="4:31" x14ac:dyDescent="0.25">
      <c r="D293" s="20" t="str">
        <f>IF(F293="","",MAX($D$8:D292)+1)</f>
        <v/>
      </c>
      <c r="E293" s="20">
        <v>284</v>
      </c>
      <c r="Q293" s="48" t="e">
        <f t="shared" si="32"/>
        <v>#VALUE!</v>
      </c>
      <c r="R293" s="55" t="e">
        <f t="shared" si="33"/>
        <v>#VALUE!</v>
      </c>
      <c r="S293" s="7" t="e">
        <f t="shared" si="34"/>
        <v>#VALUE!</v>
      </c>
      <c r="T293" s="55" t="e">
        <f t="shared" si="35"/>
        <v>#VALUE!</v>
      </c>
      <c r="U293" s="7" t="e">
        <f t="shared" si="36"/>
        <v>#VALUE!</v>
      </c>
      <c r="V293" s="7" t="e">
        <f t="shared" si="37"/>
        <v>#VALUE!</v>
      </c>
      <c r="W293" s="55" t="e">
        <f t="shared" si="38"/>
        <v>#VALUE!</v>
      </c>
      <c r="X293" s="55">
        <f t="shared" si="39"/>
        <v>0</v>
      </c>
      <c r="Y293" s="7"/>
      <c r="AA293" s="7"/>
      <c r="AB293" s="7"/>
      <c r="AC293" s="7"/>
      <c r="AD293" s="7"/>
      <c r="AE293" s="7"/>
    </row>
    <row r="294" spans="4:31" x14ac:dyDescent="0.25">
      <c r="D294" s="20" t="str">
        <f>IF(F294="","",MAX($D$8:D293)+1)</f>
        <v/>
      </c>
      <c r="E294" s="20">
        <v>285</v>
      </c>
      <c r="Q294" s="48" t="e">
        <f t="shared" si="32"/>
        <v>#VALUE!</v>
      </c>
      <c r="R294" s="55" t="e">
        <f t="shared" si="33"/>
        <v>#VALUE!</v>
      </c>
      <c r="S294" s="7" t="e">
        <f t="shared" si="34"/>
        <v>#VALUE!</v>
      </c>
      <c r="T294" s="55" t="e">
        <f t="shared" si="35"/>
        <v>#VALUE!</v>
      </c>
      <c r="U294" s="7" t="e">
        <f t="shared" si="36"/>
        <v>#VALUE!</v>
      </c>
      <c r="V294" s="7" t="e">
        <f t="shared" si="37"/>
        <v>#VALUE!</v>
      </c>
      <c r="W294" s="55" t="e">
        <f t="shared" si="38"/>
        <v>#VALUE!</v>
      </c>
      <c r="X294" s="55">
        <f t="shared" si="39"/>
        <v>0</v>
      </c>
      <c r="Y294" s="7"/>
      <c r="AA294" s="7"/>
      <c r="AB294" s="7"/>
      <c r="AC294" s="7"/>
      <c r="AD294" s="7"/>
      <c r="AE294" s="7"/>
    </row>
    <row r="295" spans="4:31" x14ac:dyDescent="0.25">
      <c r="D295" s="20" t="str">
        <f>IF(F295="","",MAX($D$8:D294)+1)</f>
        <v/>
      </c>
      <c r="E295" s="20">
        <v>286</v>
      </c>
      <c r="Q295" s="48" t="e">
        <f t="shared" si="32"/>
        <v>#VALUE!</v>
      </c>
      <c r="R295" s="55" t="e">
        <f t="shared" si="33"/>
        <v>#VALUE!</v>
      </c>
      <c r="S295" s="7" t="e">
        <f t="shared" si="34"/>
        <v>#VALUE!</v>
      </c>
      <c r="T295" s="55" t="e">
        <f t="shared" si="35"/>
        <v>#VALUE!</v>
      </c>
      <c r="U295" s="7" t="e">
        <f t="shared" si="36"/>
        <v>#VALUE!</v>
      </c>
      <c r="V295" s="7" t="e">
        <f t="shared" si="37"/>
        <v>#VALUE!</v>
      </c>
      <c r="W295" s="55" t="e">
        <f t="shared" si="38"/>
        <v>#VALUE!</v>
      </c>
      <c r="X295" s="55">
        <f t="shared" si="39"/>
        <v>0</v>
      </c>
      <c r="Y295" s="7"/>
      <c r="AA295" s="7"/>
      <c r="AB295" s="7"/>
      <c r="AC295" s="7"/>
      <c r="AD295" s="7"/>
      <c r="AE295" s="7"/>
    </row>
    <row r="296" spans="4:31" x14ac:dyDescent="0.25">
      <c r="D296" s="20" t="str">
        <f>IF(F296="","",MAX($D$8:D295)+1)</f>
        <v/>
      </c>
      <c r="E296" s="20">
        <v>287</v>
      </c>
      <c r="Q296" s="48" t="e">
        <f t="shared" si="32"/>
        <v>#VALUE!</v>
      </c>
      <c r="R296" s="55" t="e">
        <f t="shared" si="33"/>
        <v>#VALUE!</v>
      </c>
      <c r="S296" s="7" t="e">
        <f t="shared" si="34"/>
        <v>#VALUE!</v>
      </c>
      <c r="T296" s="55" t="e">
        <f t="shared" si="35"/>
        <v>#VALUE!</v>
      </c>
      <c r="U296" s="7" t="e">
        <f t="shared" si="36"/>
        <v>#VALUE!</v>
      </c>
      <c r="V296" s="7" t="e">
        <f t="shared" si="37"/>
        <v>#VALUE!</v>
      </c>
      <c r="W296" s="55" t="e">
        <f t="shared" si="38"/>
        <v>#VALUE!</v>
      </c>
      <c r="X296" s="55">
        <f t="shared" si="39"/>
        <v>0</v>
      </c>
      <c r="Y296" s="7"/>
      <c r="AA296" s="7"/>
      <c r="AB296" s="7"/>
      <c r="AC296" s="7"/>
      <c r="AD296" s="7"/>
      <c r="AE296" s="7"/>
    </row>
    <row r="297" spans="4:31" x14ac:dyDescent="0.25">
      <c r="D297" s="20" t="str">
        <f>IF(F297="","",MAX($D$8:D296)+1)</f>
        <v/>
      </c>
      <c r="E297" s="20">
        <v>288</v>
      </c>
      <c r="Q297" s="48" t="e">
        <f t="shared" si="32"/>
        <v>#VALUE!</v>
      </c>
      <c r="R297" s="55" t="e">
        <f t="shared" si="33"/>
        <v>#VALUE!</v>
      </c>
      <c r="S297" s="7" t="e">
        <f t="shared" si="34"/>
        <v>#VALUE!</v>
      </c>
      <c r="T297" s="55" t="e">
        <f t="shared" si="35"/>
        <v>#VALUE!</v>
      </c>
      <c r="U297" s="7" t="e">
        <f t="shared" si="36"/>
        <v>#VALUE!</v>
      </c>
      <c r="V297" s="7" t="e">
        <f t="shared" si="37"/>
        <v>#VALUE!</v>
      </c>
      <c r="W297" s="55" t="e">
        <f t="shared" si="38"/>
        <v>#VALUE!</v>
      </c>
      <c r="X297" s="55">
        <f t="shared" si="39"/>
        <v>0</v>
      </c>
      <c r="Y297" s="7"/>
      <c r="AA297" s="7"/>
      <c r="AB297" s="7"/>
      <c r="AC297" s="7"/>
      <c r="AD297" s="7"/>
      <c r="AE297" s="7"/>
    </row>
    <row r="298" spans="4:31" x14ac:dyDescent="0.25">
      <c r="D298" s="20" t="str">
        <f>IF(F298="","",MAX($D$8:D297)+1)</f>
        <v/>
      </c>
      <c r="E298" s="20">
        <v>289</v>
      </c>
      <c r="Q298" s="48" t="e">
        <f t="shared" si="32"/>
        <v>#VALUE!</v>
      </c>
      <c r="R298" s="55" t="e">
        <f t="shared" si="33"/>
        <v>#VALUE!</v>
      </c>
      <c r="S298" s="7" t="e">
        <f t="shared" si="34"/>
        <v>#VALUE!</v>
      </c>
      <c r="T298" s="55" t="e">
        <f t="shared" si="35"/>
        <v>#VALUE!</v>
      </c>
      <c r="U298" s="7" t="e">
        <f t="shared" si="36"/>
        <v>#VALUE!</v>
      </c>
      <c r="V298" s="7" t="e">
        <f t="shared" si="37"/>
        <v>#VALUE!</v>
      </c>
      <c r="W298" s="55" t="e">
        <f t="shared" si="38"/>
        <v>#VALUE!</v>
      </c>
      <c r="X298" s="55">
        <f t="shared" si="39"/>
        <v>0</v>
      </c>
      <c r="Y298" s="7"/>
      <c r="AA298" s="7"/>
      <c r="AB298" s="7"/>
      <c r="AC298" s="7"/>
      <c r="AD298" s="7"/>
      <c r="AE298" s="7"/>
    </row>
    <row r="299" spans="4:31" x14ac:dyDescent="0.25">
      <c r="D299" s="20" t="str">
        <f>IF(F299="","",MAX($D$8:D298)+1)</f>
        <v/>
      </c>
      <c r="E299" s="20">
        <v>290</v>
      </c>
      <c r="Q299" s="48" t="e">
        <f t="shared" si="32"/>
        <v>#VALUE!</v>
      </c>
      <c r="R299" s="55" t="e">
        <f t="shared" si="33"/>
        <v>#VALUE!</v>
      </c>
      <c r="S299" s="7" t="e">
        <f t="shared" si="34"/>
        <v>#VALUE!</v>
      </c>
      <c r="T299" s="55" t="e">
        <f t="shared" si="35"/>
        <v>#VALUE!</v>
      </c>
      <c r="U299" s="7" t="e">
        <f t="shared" si="36"/>
        <v>#VALUE!</v>
      </c>
      <c r="V299" s="7" t="e">
        <f t="shared" si="37"/>
        <v>#VALUE!</v>
      </c>
      <c r="W299" s="55" t="e">
        <f t="shared" si="38"/>
        <v>#VALUE!</v>
      </c>
      <c r="X299" s="55">
        <f t="shared" si="39"/>
        <v>0</v>
      </c>
      <c r="Y299" s="7"/>
      <c r="AA299" s="7"/>
      <c r="AB299" s="7"/>
      <c r="AC299" s="7"/>
      <c r="AD299" s="7"/>
      <c r="AE299" s="7"/>
    </row>
    <row r="300" spans="4:31" x14ac:dyDescent="0.25">
      <c r="D300" s="20" t="str">
        <f>IF(F300="","",MAX($D$8:D299)+1)</f>
        <v/>
      </c>
      <c r="E300" s="20">
        <v>291</v>
      </c>
      <c r="Q300" s="48" t="e">
        <f t="shared" si="32"/>
        <v>#VALUE!</v>
      </c>
      <c r="R300" s="55" t="e">
        <f t="shared" si="33"/>
        <v>#VALUE!</v>
      </c>
      <c r="S300" s="7" t="e">
        <f t="shared" si="34"/>
        <v>#VALUE!</v>
      </c>
      <c r="T300" s="55" t="e">
        <f t="shared" si="35"/>
        <v>#VALUE!</v>
      </c>
      <c r="U300" s="7" t="e">
        <f t="shared" si="36"/>
        <v>#VALUE!</v>
      </c>
      <c r="V300" s="7" t="e">
        <f t="shared" si="37"/>
        <v>#VALUE!</v>
      </c>
      <c r="W300" s="55" t="e">
        <f t="shared" si="38"/>
        <v>#VALUE!</v>
      </c>
      <c r="X300" s="55">
        <f t="shared" si="39"/>
        <v>0</v>
      </c>
      <c r="Y300" s="7"/>
      <c r="AA300" s="7"/>
      <c r="AB300" s="7"/>
      <c r="AC300" s="7"/>
      <c r="AD300" s="7"/>
      <c r="AE300" s="7"/>
    </row>
    <row r="301" spans="4:31" x14ac:dyDescent="0.25">
      <c r="D301" s="20" t="str">
        <f>IF(F301="","",MAX($D$8:D300)+1)</f>
        <v/>
      </c>
      <c r="E301" s="20">
        <v>292</v>
      </c>
      <c r="Q301" s="48" t="e">
        <f t="shared" si="32"/>
        <v>#VALUE!</v>
      </c>
      <c r="R301" s="55" t="e">
        <f t="shared" si="33"/>
        <v>#VALUE!</v>
      </c>
      <c r="S301" s="7" t="e">
        <f t="shared" si="34"/>
        <v>#VALUE!</v>
      </c>
      <c r="T301" s="55" t="e">
        <f t="shared" si="35"/>
        <v>#VALUE!</v>
      </c>
      <c r="U301" s="7" t="e">
        <f t="shared" si="36"/>
        <v>#VALUE!</v>
      </c>
      <c r="V301" s="7" t="e">
        <f t="shared" si="37"/>
        <v>#VALUE!</v>
      </c>
      <c r="W301" s="55" t="e">
        <f t="shared" si="38"/>
        <v>#VALUE!</v>
      </c>
      <c r="X301" s="55">
        <f t="shared" si="39"/>
        <v>0</v>
      </c>
      <c r="Y301" s="7"/>
      <c r="AA301" s="7"/>
      <c r="AB301" s="7"/>
      <c r="AC301" s="7"/>
      <c r="AD301" s="7"/>
      <c r="AE301" s="7"/>
    </row>
    <row r="302" spans="4:31" x14ac:dyDescent="0.25">
      <c r="D302" s="20" t="str">
        <f>IF(F302="","",MAX($D$8:D301)+1)</f>
        <v/>
      </c>
      <c r="E302" s="20">
        <v>293</v>
      </c>
      <c r="Q302" s="48" t="e">
        <f t="shared" si="32"/>
        <v>#VALUE!</v>
      </c>
      <c r="R302" s="55" t="e">
        <f t="shared" si="33"/>
        <v>#VALUE!</v>
      </c>
      <c r="S302" s="7" t="e">
        <f t="shared" si="34"/>
        <v>#VALUE!</v>
      </c>
      <c r="T302" s="55" t="e">
        <f t="shared" si="35"/>
        <v>#VALUE!</v>
      </c>
      <c r="U302" s="7" t="e">
        <f t="shared" si="36"/>
        <v>#VALUE!</v>
      </c>
      <c r="V302" s="7" t="e">
        <f t="shared" si="37"/>
        <v>#VALUE!</v>
      </c>
      <c r="W302" s="55" t="e">
        <f t="shared" si="38"/>
        <v>#VALUE!</v>
      </c>
      <c r="X302" s="55">
        <f t="shared" si="39"/>
        <v>0</v>
      </c>
      <c r="Y302" s="7"/>
      <c r="AA302" s="7"/>
      <c r="AB302" s="7"/>
      <c r="AC302" s="7"/>
      <c r="AD302" s="7"/>
      <c r="AE302" s="7"/>
    </row>
    <row r="303" spans="4:31" x14ac:dyDescent="0.25">
      <c r="D303" s="20" t="str">
        <f>IF(F303="","",MAX($D$8:D302)+1)</f>
        <v/>
      </c>
      <c r="E303" s="20">
        <v>294</v>
      </c>
      <c r="Q303" s="48" t="e">
        <f t="shared" si="32"/>
        <v>#VALUE!</v>
      </c>
      <c r="R303" s="55" t="e">
        <f t="shared" si="33"/>
        <v>#VALUE!</v>
      </c>
      <c r="S303" s="7" t="e">
        <f t="shared" si="34"/>
        <v>#VALUE!</v>
      </c>
      <c r="T303" s="55" t="e">
        <f t="shared" si="35"/>
        <v>#VALUE!</v>
      </c>
      <c r="U303" s="7" t="e">
        <f t="shared" si="36"/>
        <v>#VALUE!</v>
      </c>
      <c r="V303" s="7" t="e">
        <f t="shared" si="37"/>
        <v>#VALUE!</v>
      </c>
      <c r="W303" s="55" t="e">
        <f t="shared" si="38"/>
        <v>#VALUE!</v>
      </c>
      <c r="X303" s="55">
        <f t="shared" si="39"/>
        <v>0</v>
      </c>
      <c r="Y303" s="7"/>
      <c r="AA303" s="7"/>
      <c r="AB303" s="7"/>
      <c r="AC303" s="7"/>
      <c r="AD303" s="7"/>
      <c r="AE303" s="7"/>
    </row>
    <row r="304" spans="4:31" x14ac:dyDescent="0.25">
      <c r="D304" s="20" t="str">
        <f>IF(F304="","",MAX($D$8:D303)+1)</f>
        <v/>
      </c>
      <c r="E304" s="20">
        <v>295</v>
      </c>
      <c r="Q304" s="48" t="e">
        <f t="shared" si="32"/>
        <v>#VALUE!</v>
      </c>
      <c r="R304" s="55" t="e">
        <f t="shared" si="33"/>
        <v>#VALUE!</v>
      </c>
      <c r="S304" s="7" t="e">
        <f t="shared" si="34"/>
        <v>#VALUE!</v>
      </c>
      <c r="T304" s="55" t="e">
        <f t="shared" si="35"/>
        <v>#VALUE!</v>
      </c>
      <c r="U304" s="7" t="e">
        <f t="shared" si="36"/>
        <v>#VALUE!</v>
      </c>
      <c r="V304" s="7" t="e">
        <f t="shared" si="37"/>
        <v>#VALUE!</v>
      </c>
      <c r="W304" s="55" t="e">
        <f t="shared" si="38"/>
        <v>#VALUE!</v>
      </c>
      <c r="X304" s="55">
        <f t="shared" si="39"/>
        <v>0</v>
      </c>
      <c r="Y304" s="7"/>
      <c r="AA304" s="7"/>
      <c r="AB304" s="7"/>
      <c r="AC304" s="7"/>
      <c r="AD304" s="7"/>
      <c r="AE304" s="7"/>
    </row>
    <row r="305" spans="4:31" x14ac:dyDescent="0.25">
      <c r="D305" s="20" t="str">
        <f>IF(F305="","",MAX($D$8:D304)+1)</f>
        <v/>
      </c>
      <c r="E305" s="20">
        <v>296</v>
      </c>
      <c r="Q305" s="48" t="e">
        <f t="shared" si="32"/>
        <v>#VALUE!</v>
      </c>
      <c r="R305" s="55" t="e">
        <f t="shared" si="33"/>
        <v>#VALUE!</v>
      </c>
      <c r="S305" s="7" t="e">
        <f t="shared" si="34"/>
        <v>#VALUE!</v>
      </c>
      <c r="T305" s="55" t="e">
        <f t="shared" si="35"/>
        <v>#VALUE!</v>
      </c>
      <c r="U305" s="7" t="e">
        <f t="shared" si="36"/>
        <v>#VALUE!</v>
      </c>
      <c r="V305" s="7" t="e">
        <f t="shared" si="37"/>
        <v>#VALUE!</v>
      </c>
      <c r="W305" s="55" t="e">
        <f t="shared" si="38"/>
        <v>#VALUE!</v>
      </c>
      <c r="X305" s="55">
        <f t="shared" si="39"/>
        <v>0</v>
      </c>
      <c r="Y305" s="7"/>
      <c r="AA305" s="7"/>
      <c r="AB305" s="7"/>
      <c r="AC305" s="7"/>
      <c r="AD305" s="7"/>
      <c r="AE305" s="7"/>
    </row>
    <row r="306" spans="4:31" x14ac:dyDescent="0.25">
      <c r="D306" s="20" t="str">
        <f>IF(F306="","",MAX($D$8:D305)+1)</f>
        <v/>
      </c>
      <c r="E306" s="20">
        <v>297</v>
      </c>
      <c r="Q306" s="48" t="e">
        <f t="shared" si="32"/>
        <v>#VALUE!</v>
      </c>
      <c r="R306" s="55" t="e">
        <f t="shared" si="33"/>
        <v>#VALUE!</v>
      </c>
      <c r="S306" s="7" t="e">
        <f t="shared" si="34"/>
        <v>#VALUE!</v>
      </c>
      <c r="T306" s="55" t="e">
        <f t="shared" si="35"/>
        <v>#VALUE!</v>
      </c>
      <c r="U306" s="7" t="e">
        <f t="shared" si="36"/>
        <v>#VALUE!</v>
      </c>
      <c r="V306" s="7" t="e">
        <f t="shared" si="37"/>
        <v>#VALUE!</v>
      </c>
      <c r="W306" s="55" t="e">
        <f t="shared" si="38"/>
        <v>#VALUE!</v>
      </c>
      <c r="X306" s="55">
        <f t="shared" si="39"/>
        <v>0</v>
      </c>
      <c r="Y306" s="7"/>
      <c r="AA306" s="7"/>
      <c r="AB306" s="7"/>
      <c r="AC306" s="7"/>
      <c r="AD306" s="7"/>
      <c r="AE306" s="7"/>
    </row>
    <row r="307" spans="4:31" x14ac:dyDescent="0.25">
      <c r="D307" s="20" t="str">
        <f>IF(F307="","",MAX($D$8:D306)+1)</f>
        <v/>
      </c>
      <c r="E307" s="20">
        <v>298</v>
      </c>
      <c r="Q307" s="48" t="e">
        <f t="shared" si="32"/>
        <v>#VALUE!</v>
      </c>
      <c r="R307" s="55" t="e">
        <f t="shared" si="33"/>
        <v>#VALUE!</v>
      </c>
      <c r="S307" s="7" t="e">
        <f t="shared" si="34"/>
        <v>#VALUE!</v>
      </c>
      <c r="T307" s="55" t="e">
        <f t="shared" si="35"/>
        <v>#VALUE!</v>
      </c>
      <c r="U307" s="7" t="e">
        <f t="shared" si="36"/>
        <v>#VALUE!</v>
      </c>
      <c r="V307" s="7" t="e">
        <f t="shared" si="37"/>
        <v>#VALUE!</v>
      </c>
      <c r="W307" s="55" t="e">
        <f t="shared" si="38"/>
        <v>#VALUE!</v>
      </c>
      <c r="X307" s="55">
        <f t="shared" si="39"/>
        <v>0</v>
      </c>
      <c r="Y307" s="7"/>
      <c r="AA307" s="7"/>
      <c r="AB307" s="7"/>
      <c r="AC307" s="7"/>
      <c r="AD307" s="7"/>
      <c r="AE307" s="7"/>
    </row>
    <row r="308" spans="4:31" x14ac:dyDescent="0.25">
      <c r="D308" s="20" t="str">
        <f>IF(F308="","",MAX($D$8:D307)+1)</f>
        <v/>
      </c>
      <c r="E308" s="20">
        <v>299</v>
      </c>
      <c r="Q308" s="48" t="e">
        <f t="shared" si="32"/>
        <v>#VALUE!</v>
      </c>
      <c r="R308" s="55" t="e">
        <f t="shared" si="33"/>
        <v>#VALUE!</v>
      </c>
      <c r="S308" s="7" t="e">
        <f t="shared" si="34"/>
        <v>#VALUE!</v>
      </c>
      <c r="T308" s="55" t="e">
        <f t="shared" si="35"/>
        <v>#VALUE!</v>
      </c>
      <c r="U308" s="7" t="e">
        <f t="shared" si="36"/>
        <v>#VALUE!</v>
      </c>
      <c r="V308" s="7" t="e">
        <f t="shared" si="37"/>
        <v>#VALUE!</v>
      </c>
      <c r="W308" s="55" t="e">
        <f t="shared" si="38"/>
        <v>#VALUE!</v>
      </c>
      <c r="X308" s="55">
        <f t="shared" si="39"/>
        <v>0</v>
      </c>
      <c r="Y308" s="7"/>
      <c r="AA308" s="7"/>
      <c r="AB308" s="7"/>
      <c r="AC308" s="7"/>
      <c r="AD308" s="7"/>
      <c r="AE308" s="7"/>
    </row>
    <row r="309" spans="4:31" x14ac:dyDescent="0.25">
      <c r="D309" s="20" t="str">
        <f>IF(F309="","",MAX($D$8:D308)+1)</f>
        <v/>
      </c>
      <c r="E309" s="20">
        <v>300</v>
      </c>
      <c r="Q309" s="48" t="e">
        <f t="shared" ref="Q309:Q362" si="40">TRIM(CLEAN(MID(K309,SEARCH("=",K309)+1,LEN(K309)-SEARCH("=",K309))))</f>
        <v>#VALUE!</v>
      </c>
      <c r="R309" s="55" t="e">
        <f t="shared" si="33"/>
        <v>#VALUE!</v>
      </c>
      <c r="S309" s="7" t="e">
        <f t="shared" si="34"/>
        <v>#VALUE!</v>
      </c>
      <c r="T309" s="55" t="e">
        <f t="shared" si="35"/>
        <v>#VALUE!</v>
      </c>
      <c r="U309" s="7" t="e">
        <f t="shared" si="36"/>
        <v>#VALUE!</v>
      </c>
      <c r="V309" s="7" t="e">
        <f t="shared" si="37"/>
        <v>#VALUE!</v>
      </c>
      <c r="W309" s="55" t="e">
        <f t="shared" si="38"/>
        <v>#VALUE!</v>
      </c>
      <c r="X309" s="55">
        <f t="shared" si="39"/>
        <v>0</v>
      </c>
      <c r="Y309" s="7"/>
      <c r="AA309" s="7"/>
      <c r="AB309" s="7"/>
      <c r="AC309" s="7"/>
      <c r="AD309" s="7"/>
      <c r="AE309" s="7"/>
    </row>
    <row r="310" spans="4:31" x14ac:dyDescent="0.25">
      <c r="D310" s="20" t="str">
        <f>IF(F310="","",MAX($D$8:D309)+1)</f>
        <v/>
      </c>
      <c r="E310" s="20">
        <v>301</v>
      </c>
      <c r="Q310" s="48" t="e">
        <f t="shared" si="40"/>
        <v>#VALUE!</v>
      </c>
      <c r="R310" s="55" t="e">
        <f t="shared" si="33"/>
        <v>#VALUE!</v>
      </c>
      <c r="S310" s="7" t="e">
        <f t="shared" si="34"/>
        <v>#VALUE!</v>
      </c>
      <c r="T310" s="55" t="e">
        <f t="shared" si="35"/>
        <v>#VALUE!</v>
      </c>
      <c r="U310" s="7" t="e">
        <f t="shared" si="36"/>
        <v>#VALUE!</v>
      </c>
      <c r="V310" s="7" t="e">
        <f t="shared" si="37"/>
        <v>#VALUE!</v>
      </c>
      <c r="W310" s="55" t="e">
        <f t="shared" si="38"/>
        <v>#VALUE!</v>
      </c>
      <c r="X310" s="55">
        <f t="shared" si="39"/>
        <v>0</v>
      </c>
      <c r="Y310" s="7"/>
      <c r="AA310" s="7"/>
      <c r="AB310" s="7"/>
      <c r="AC310" s="7"/>
      <c r="AD310" s="7"/>
      <c r="AE310" s="7"/>
    </row>
    <row r="311" spans="4:31" x14ac:dyDescent="0.25">
      <c r="D311" s="20" t="str">
        <f>IF(F311="","",MAX($D$8:D310)+1)</f>
        <v/>
      </c>
      <c r="E311" s="20">
        <v>302</v>
      </c>
      <c r="Q311" s="48" t="e">
        <f t="shared" si="40"/>
        <v>#VALUE!</v>
      </c>
      <c r="R311" s="55" t="e">
        <f t="shared" si="33"/>
        <v>#VALUE!</v>
      </c>
      <c r="S311" s="7" t="e">
        <f t="shared" si="34"/>
        <v>#VALUE!</v>
      </c>
      <c r="T311" s="55" t="e">
        <f t="shared" si="35"/>
        <v>#VALUE!</v>
      </c>
      <c r="U311" s="7" t="e">
        <f t="shared" si="36"/>
        <v>#VALUE!</v>
      </c>
      <c r="V311" s="7" t="e">
        <f t="shared" si="37"/>
        <v>#VALUE!</v>
      </c>
      <c r="W311" s="55" t="e">
        <f t="shared" si="38"/>
        <v>#VALUE!</v>
      </c>
      <c r="X311" s="55">
        <f t="shared" si="39"/>
        <v>0</v>
      </c>
      <c r="Y311" s="7"/>
      <c r="AA311" s="7"/>
      <c r="AB311" s="7"/>
      <c r="AC311" s="7"/>
      <c r="AD311" s="7"/>
      <c r="AE311" s="7"/>
    </row>
    <row r="312" spans="4:31" x14ac:dyDescent="0.25">
      <c r="D312" s="20" t="str">
        <f>IF(F312="","",MAX($D$8:D311)+1)</f>
        <v/>
      </c>
      <c r="Q312" s="48" t="e">
        <f t="shared" si="40"/>
        <v>#VALUE!</v>
      </c>
      <c r="R312" s="55" t="e">
        <f t="shared" si="33"/>
        <v>#VALUE!</v>
      </c>
      <c r="S312" s="7" t="e">
        <f t="shared" si="34"/>
        <v>#VALUE!</v>
      </c>
      <c r="T312" s="55" t="e">
        <f t="shared" si="35"/>
        <v>#VALUE!</v>
      </c>
      <c r="U312" s="7" t="e">
        <f t="shared" si="36"/>
        <v>#VALUE!</v>
      </c>
      <c r="V312" s="7" t="e">
        <f t="shared" si="37"/>
        <v>#VALUE!</v>
      </c>
      <c r="W312" s="55" t="e">
        <f t="shared" si="38"/>
        <v>#VALUE!</v>
      </c>
      <c r="X312" s="55">
        <f t="shared" si="39"/>
        <v>0</v>
      </c>
      <c r="Y312" s="7"/>
      <c r="AA312" s="7"/>
      <c r="AB312" s="7"/>
      <c r="AC312" s="7"/>
      <c r="AD312" s="7"/>
      <c r="AE312" s="7"/>
    </row>
    <row r="313" spans="4:31" x14ac:dyDescent="0.25">
      <c r="D313" s="20" t="str">
        <f>IF(F313="","",MAX($D$8:D312)+1)</f>
        <v/>
      </c>
      <c r="Q313" s="48" t="e">
        <f t="shared" si="40"/>
        <v>#VALUE!</v>
      </c>
      <c r="R313" s="55" t="e">
        <f t="shared" si="33"/>
        <v>#VALUE!</v>
      </c>
      <c r="S313" s="7" t="e">
        <f t="shared" si="34"/>
        <v>#VALUE!</v>
      </c>
      <c r="T313" s="55" t="e">
        <f t="shared" si="35"/>
        <v>#VALUE!</v>
      </c>
      <c r="U313" s="7" t="e">
        <f t="shared" si="36"/>
        <v>#VALUE!</v>
      </c>
      <c r="V313" s="7" t="e">
        <f t="shared" si="37"/>
        <v>#VALUE!</v>
      </c>
      <c r="W313" s="55" t="e">
        <f t="shared" si="38"/>
        <v>#VALUE!</v>
      </c>
      <c r="X313" s="55">
        <f t="shared" si="39"/>
        <v>0</v>
      </c>
      <c r="Y313" s="7"/>
      <c r="AA313" s="7"/>
      <c r="AB313" s="7"/>
      <c r="AC313" s="7"/>
      <c r="AD313" s="7"/>
      <c r="AE313" s="7"/>
    </row>
    <row r="314" spans="4:31" x14ac:dyDescent="0.25">
      <c r="D314" s="20" t="str">
        <f>IF(F314="","",MAX($D$8:D313)+1)</f>
        <v/>
      </c>
      <c r="Q314" s="48" t="e">
        <f t="shared" si="40"/>
        <v>#VALUE!</v>
      </c>
      <c r="R314" s="55" t="e">
        <f t="shared" si="33"/>
        <v>#VALUE!</v>
      </c>
      <c r="S314" s="7" t="e">
        <f t="shared" si="34"/>
        <v>#VALUE!</v>
      </c>
      <c r="T314" s="55" t="e">
        <f t="shared" si="35"/>
        <v>#VALUE!</v>
      </c>
      <c r="U314" s="7" t="e">
        <f t="shared" si="36"/>
        <v>#VALUE!</v>
      </c>
      <c r="V314" s="7" t="e">
        <f t="shared" si="37"/>
        <v>#VALUE!</v>
      </c>
      <c r="W314" s="55" t="e">
        <f t="shared" si="38"/>
        <v>#VALUE!</v>
      </c>
      <c r="X314" s="55">
        <f t="shared" si="39"/>
        <v>0</v>
      </c>
      <c r="Y314" s="7"/>
      <c r="AA314" s="7"/>
      <c r="AB314" s="7"/>
      <c r="AC314" s="7"/>
      <c r="AD314" s="7"/>
      <c r="AE314" s="7"/>
    </row>
    <row r="315" spans="4:31" x14ac:dyDescent="0.25">
      <c r="D315" s="20" t="str">
        <f>IF(F315="","",MAX($D$8:D314)+1)</f>
        <v/>
      </c>
      <c r="Q315" s="48" t="e">
        <f t="shared" si="40"/>
        <v>#VALUE!</v>
      </c>
      <c r="R315" s="55" t="e">
        <f t="shared" si="33"/>
        <v>#VALUE!</v>
      </c>
      <c r="S315" s="7" t="e">
        <f t="shared" si="34"/>
        <v>#VALUE!</v>
      </c>
      <c r="T315" s="55" t="e">
        <f t="shared" si="35"/>
        <v>#VALUE!</v>
      </c>
      <c r="U315" s="7" t="e">
        <f t="shared" si="36"/>
        <v>#VALUE!</v>
      </c>
      <c r="V315" s="7" t="e">
        <f t="shared" si="37"/>
        <v>#VALUE!</v>
      </c>
      <c r="W315" s="55" t="e">
        <f t="shared" si="38"/>
        <v>#VALUE!</v>
      </c>
      <c r="X315" s="55">
        <f t="shared" si="39"/>
        <v>0</v>
      </c>
      <c r="Y315" s="7"/>
      <c r="AA315" s="7"/>
      <c r="AB315" s="7"/>
      <c r="AC315" s="7"/>
      <c r="AD315" s="7"/>
      <c r="AE315" s="7"/>
    </row>
    <row r="316" spans="4:31" x14ac:dyDescent="0.25">
      <c r="D316" s="20" t="str">
        <f>IF(F316="","",MAX($D$8:D315)+1)</f>
        <v/>
      </c>
      <c r="Q316" s="48" t="e">
        <f t="shared" si="40"/>
        <v>#VALUE!</v>
      </c>
      <c r="R316" s="55" t="e">
        <f t="shared" si="33"/>
        <v>#VALUE!</v>
      </c>
      <c r="S316" s="7" t="e">
        <f t="shared" si="34"/>
        <v>#VALUE!</v>
      </c>
      <c r="T316" s="55" t="e">
        <f t="shared" si="35"/>
        <v>#VALUE!</v>
      </c>
      <c r="U316" s="7" t="e">
        <f t="shared" si="36"/>
        <v>#VALUE!</v>
      </c>
      <c r="V316" s="7" t="e">
        <f t="shared" si="37"/>
        <v>#VALUE!</v>
      </c>
      <c r="W316" s="55" t="e">
        <f t="shared" si="38"/>
        <v>#VALUE!</v>
      </c>
      <c r="X316" s="55">
        <f t="shared" si="39"/>
        <v>0</v>
      </c>
      <c r="Y316" s="7"/>
      <c r="AA316" s="7"/>
      <c r="AB316" s="7"/>
      <c r="AC316" s="7"/>
      <c r="AD316" s="7"/>
      <c r="AE316" s="7"/>
    </row>
    <row r="317" spans="4:31" x14ac:dyDescent="0.25">
      <c r="D317" s="20" t="str">
        <f>IF(F317="","",MAX($D$8:D316)+1)</f>
        <v/>
      </c>
      <c r="Q317" s="48" t="e">
        <f t="shared" si="40"/>
        <v>#VALUE!</v>
      </c>
      <c r="R317" s="55" t="e">
        <f t="shared" si="33"/>
        <v>#VALUE!</v>
      </c>
      <c r="S317" s="7" t="e">
        <f t="shared" si="34"/>
        <v>#VALUE!</v>
      </c>
      <c r="T317" s="55" t="e">
        <f t="shared" si="35"/>
        <v>#VALUE!</v>
      </c>
      <c r="U317" s="7" t="e">
        <f t="shared" si="36"/>
        <v>#VALUE!</v>
      </c>
      <c r="V317" s="7" t="e">
        <f t="shared" si="37"/>
        <v>#VALUE!</v>
      </c>
      <c r="W317" s="55" t="e">
        <f t="shared" si="38"/>
        <v>#VALUE!</v>
      </c>
      <c r="X317" s="55">
        <f t="shared" si="39"/>
        <v>0</v>
      </c>
      <c r="Y317" s="7"/>
      <c r="AA317" s="7"/>
      <c r="AB317" s="7"/>
      <c r="AC317" s="7"/>
      <c r="AD317" s="7"/>
      <c r="AE317" s="7"/>
    </row>
    <row r="318" spans="4:31" x14ac:dyDescent="0.25">
      <c r="D318" s="20" t="str">
        <f>IF(F318="","",MAX($D$8:D317)+1)</f>
        <v/>
      </c>
      <c r="Q318" s="48" t="e">
        <f t="shared" si="40"/>
        <v>#VALUE!</v>
      </c>
      <c r="R318" s="55" t="e">
        <f t="shared" si="33"/>
        <v>#VALUE!</v>
      </c>
      <c r="S318" s="7" t="e">
        <f t="shared" si="34"/>
        <v>#VALUE!</v>
      </c>
      <c r="T318" s="55" t="e">
        <f t="shared" si="35"/>
        <v>#VALUE!</v>
      </c>
      <c r="U318" s="7" t="e">
        <f t="shared" si="36"/>
        <v>#VALUE!</v>
      </c>
      <c r="V318" s="7" t="e">
        <f t="shared" si="37"/>
        <v>#VALUE!</v>
      </c>
      <c r="W318" s="55" t="e">
        <f t="shared" si="38"/>
        <v>#VALUE!</v>
      </c>
      <c r="X318" s="55">
        <f t="shared" si="39"/>
        <v>0</v>
      </c>
      <c r="Y318" s="7"/>
      <c r="AA318" s="7"/>
      <c r="AB318" s="7"/>
      <c r="AC318" s="7"/>
      <c r="AD318" s="7"/>
      <c r="AE318" s="7"/>
    </row>
    <row r="319" spans="4:31" x14ac:dyDescent="0.25">
      <c r="D319" s="20" t="str">
        <f>IF(F319="","",MAX($D$8:D318)+1)</f>
        <v/>
      </c>
      <c r="Q319" s="48" t="e">
        <f t="shared" si="40"/>
        <v>#VALUE!</v>
      </c>
      <c r="R319" s="55" t="e">
        <f t="shared" si="33"/>
        <v>#VALUE!</v>
      </c>
      <c r="S319" s="7" t="e">
        <f t="shared" si="34"/>
        <v>#VALUE!</v>
      </c>
      <c r="T319" s="55" t="e">
        <f t="shared" si="35"/>
        <v>#VALUE!</v>
      </c>
      <c r="U319" s="7" t="e">
        <f t="shared" si="36"/>
        <v>#VALUE!</v>
      </c>
      <c r="V319" s="7" t="e">
        <f t="shared" si="37"/>
        <v>#VALUE!</v>
      </c>
      <c r="W319" s="55" t="e">
        <f t="shared" si="38"/>
        <v>#VALUE!</v>
      </c>
      <c r="X319" s="55">
        <f t="shared" si="39"/>
        <v>0</v>
      </c>
      <c r="Y319" s="7"/>
      <c r="AA319" s="7"/>
      <c r="AB319" s="7"/>
      <c r="AC319" s="7"/>
      <c r="AD319" s="7"/>
      <c r="AE319" s="7"/>
    </row>
    <row r="320" spans="4:31" x14ac:dyDescent="0.25">
      <c r="D320" s="20" t="str">
        <f>IF(F320="","",MAX($D$8:D319)+1)</f>
        <v/>
      </c>
      <c r="Q320" s="48" t="e">
        <f t="shared" si="40"/>
        <v>#VALUE!</v>
      </c>
      <c r="R320" s="55" t="e">
        <f t="shared" si="33"/>
        <v>#VALUE!</v>
      </c>
      <c r="S320" s="7" t="e">
        <f t="shared" si="34"/>
        <v>#VALUE!</v>
      </c>
      <c r="T320" s="55" t="e">
        <f t="shared" si="35"/>
        <v>#VALUE!</v>
      </c>
      <c r="U320" s="7" t="e">
        <f t="shared" si="36"/>
        <v>#VALUE!</v>
      </c>
      <c r="V320" s="7" t="e">
        <f t="shared" si="37"/>
        <v>#VALUE!</v>
      </c>
      <c r="W320" s="55" t="e">
        <f t="shared" si="38"/>
        <v>#VALUE!</v>
      </c>
      <c r="X320" s="55">
        <f t="shared" si="39"/>
        <v>0</v>
      </c>
      <c r="Y320" s="7"/>
      <c r="AA320" s="7"/>
      <c r="AB320" s="7"/>
      <c r="AC320" s="7"/>
      <c r="AD320" s="7"/>
      <c r="AE320" s="7"/>
    </row>
    <row r="321" spans="4:31" x14ac:dyDescent="0.25">
      <c r="D321" s="20" t="str">
        <f>IF(F321="","",MAX($D$8:D320)+1)</f>
        <v/>
      </c>
      <c r="Q321" s="48" t="e">
        <f t="shared" si="40"/>
        <v>#VALUE!</v>
      </c>
      <c r="R321" s="55" t="e">
        <f t="shared" si="33"/>
        <v>#VALUE!</v>
      </c>
      <c r="S321" s="7" t="e">
        <f t="shared" si="34"/>
        <v>#VALUE!</v>
      </c>
      <c r="T321" s="55" t="e">
        <f t="shared" si="35"/>
        <v>#VALUE!</v>
      </c>
      <c r="U321" s="7" t="e">
        <f t="shared" si="36"/>
        <v>#VALUE!</v>
      </c>
      <c r="V321" s="7" t="e">
        <f t="shared" si="37"/>
        <v>#VALUE!</v>
      </c>
      <c r="W321" s="55" t="e">
        <f t="shared" si="38"/>
        <v>#VALUE!</v>
      </c>
      <c r="X321" s="55">
        <f t="shared" si="39"/>
        <v>0</v>
      </c>
      <c r="Y321" s="7"/>
      <c r="AA321" s="7"/>
      <c r="AB321" s="7"/>
      <c r="AC321" s="7"/>
      <c r="AD321" s="7"/>
      <c r="AE321" s="7"/>
    </row>
    <row r="322" spans="4:31" x14ac:dyDescent="0.25">
      <c r="D322" s="20" t="str">
        <f>IF(F322="","",MAX($D$8:D321)+1)</f>
        <v/>
      </c>
      <c r="Q322" s="48" t="e">
        <f t="shared" si="40"/>
        <v>#VALUE!</v>
      </c>
      <c r="R322" s="55" t="e">
        <f t="shared" si="33"/>
        <v>#VALUE!</v>
      </c>
      <c r="S322" s="7" t="e">
        <f t="shared" si="34"/>
        <v>#VALUE!</v>
      </c>
      <c r="T322" s="55" t="e">
        <f t="shared" si="35"/>
        <v>#VALUE!</v>
      </c>
      <c r="U322" s="7" t="e">
        <f t="shared" si="36"/>
        <v>#VALUE!</v>
      </c>
      <c r="V322" s="7" t="e">
        <f t="shared" si="37"/>
        <v>#VALUE!</v>
      </c>
      <c r="W322" s="55" t="e">
        <f t="shared" si="38"/>
        <v>#VALUE!</v>
      </c>
      <c r="X322" s="55">
        <f t="shared" si="39"/>
        <v>0</v>
      </c>
      <c r="Y322" s="7"/>
      <c r="AA322" s="7"/>
      <c r="AB322" s="7"/>
      <c r="AC322" s="7"/>
      <c r="AD322" s="7"/>
      <c r="AE322" s="7"/>
    </row>
    <row r="323" spans="4:31" x14ac:dyDescent="0.25">
      <c r="D323" s="20" t="str">
        <f>IF(F323="","",MAX($D$8:D322)+1)</f>
        <v/>
      </c>
      <c r="Q323" s="48" t="e">
        <f t="shared" si="40"/>
        <v>#VALUE!</v>
      </c>
      <c r="R323" s="55" t="e">
        <f t="shared" si="33"/>
        <v>#VALUE!</v>
      </c>
      <c r="S323" s="7" t="e">
        <f t="shared" si="34"/>
        <v>#VALUE!</v>
      </c>
      <c r="T323" s="55" t="e">
        <f t="shared" si="35"/>
        <v>#VALUE!</v>
      </c>
      <c r="U323" s="7" t="e">
        <f t="shared" si="36"/>
        <v>#VALUE!</v>
      </c>
      <c r="V323" s="7" t="e">
        <f t="shared" si="37"/>
        <v>#VALUE!</v>
      </c>
      <c r="W323" s="55" t="e">
        <f t="shared" si="38"/>
        <v>#VALUE!</v>
      </c>
      <c r="X323" s="55">
        <f t="shared" si="39"/>
        <v>0</v>
      </c>
      <c r="Y323" s="7"/>
      <c r="AA323" s="7"/>
      <c r="AB323" s="7"/>
      <c r="AC323" s="7"/>
      <c r="AD323" s="7"/>
      <c r="AE323" s="7"/>
    </row>
    <row r="324" spans="4:31" x14ac:dyDescent="0.25">
      <c r="D324" s="20" t="str">
        <f>IF(F324="","",MAX($D$8:D323)+1)</f>
        <v/>
      </c>
      <c r="Q324" s="48" t="e">
        <f t="shared" si="40"/>
        <v>#VALUE!</v>
      </c>
      <c r="R324" s="55" t="e">
        <f t="shared" si="33"/>
        <v>#VALUE!</v>
      </c>
      <c r="S324" s="7" t="e">
        <f t="shared" si="34"/>
        <v>#VALUE!</v>
      </c>
      <c r="T324" s="55" t="e">
        <f t="shared" si="35"/>
        <v>#VALUE!</v>
      </c>
      <c r="U324" s="7" t="e">
        <f t="shared" si="36"/>
        <v>#VALUE!</v>
      </c>
      <c r="V324" s="7" t="e">
        <f t="shared" si="37"/>
        <v>#VALUE!</v>
      </c>
      <c r="W324" s="55" t="e">
        <f t="shared" si="38"/>
        <v>#VALUE!</v>
      </c>
      <c r="X324" s="55">
        <f t="shared" si="39"/>
        <v>0</v>
      </c>
      <c r="Y324" s="7"/>
      <c r="AA324" s="7"/>
      <c r="AB324" s="7"/>
      <c r="AC324" s="7"/>
      <c r="AD324" s="7"/>
      <c r="AE324" s="7"/>
    </row>
    <row r="325" spans="4:31" x14ac:dyDescent="0.25">
      <c r="D325" s="20" t="str">
        <f>IF(F325="","",MAX($D$8:D324)+1)</f>
        <v/>
      </c>
      <c r="Q325" s="48" t="e">
        <f t="shared" si="40"/>
        <v>#VALUE!</v>
      </c>
      <c r="R325" s="55" t="e">
        <f t="shared" si="33"/>
        <v>#VALUE!</v>
      </c>
      <c r="S325" s="7" t="e">
        <f t="shared" si="34"/>
        <v>#VALUE!</v>
      </c>
      <c r="T325" s="55" t="e">
        <f t="shared" si="35"/>
        <v>#VALUE!</v>
      </c>
      <c r="U325" s="7" t="e">
        <f t="shared" si="36"/>
        <v>#VALUE!</v>
      </c>
      <c r="V325" s="7" t="e">
        <f t="shared" si="37"/>
        <v>#VALUE!</v>
      </c>
      <c r="W325" s="55" t="e">
        <f t="shared" si="38"/>
        <v>#VALUE!</v>
      </c>
      <c r="X325" s="55">
        <f t="shared" si="39"/>
        <v>0</v>
      </c>
      <c r="Y325" s="7"/>
      <c r="AA325" s="7"/>
      <c r="AB325" s="7"/>
      <c r="AC325" s="7"/>
      <c r="AD325" s="7"/>
      <c r="AE325" s="7"/>
    </row>
    <row r="326" spans="4:31" x14ac:dyDescent="0.25">
      <c r="D326" s="20" t="str">
        <f>IF(F326="","",MAX($D$8:D325)+1)</f>
        <v/>
      </c>
      <c r="Q326" s="48" t="e">
        <f t="shared" si="40"/>
        <v>#VALUE!</v>
      </c>
      <c r="R326" s="55" t="e">
        <f t="shared" si="33"/>
        <v>#VALUE!</v>
      </c>
      <c r="S326" s="7" t="e">
        <f t="shared" si="34"/>
        <v>#VALUE!</v>
      </c>
      <c r="T326" s="55" t="e">
        <f t="shared" si="35"/>
        <v>#VALUE!</v>
      </c>
      <c r="U326" s="7" t="e">
        <f t="shared" si="36"/>
        <v>#VALUE!</v>
      </c>
      <c r="V326" s="7" t="e">
        <f t="shared" si="37"/>
        <v>#VALUE!</v>
      </c>
      <c r="W326" s="55" t="e">
        <f t="shared" si="38"/>
        <v>#VALUE!</v>
      </c>
      <c r="X326" s="55">
        <f t="shared" si="39"/>
        <v>0</v>
      </c>
      <c r="Y326" s="7"/>
      <c r="AA326" s="7"/>
      <c r="AB326" s="7"/>
      <c r="AC326" s="7"/>
      <c r="AD326" s="7"/>
      <c r="AE326" s="7"/>
    </row>
    <row r="327" spans="4:31" x14ac:dyDescent="0.25">
      <c r="D327" s="20" t="str">
        <f>IF(F327="","",MAX($D$8:D326)+1)</f>
        <v/>
      </c>
      <c r="Q327" s="48" t="e">
        <f t="shared" si="40"/>
        <v>#VALUE!</v>
      </c>
      <c r="R327" s="55" t="e">
        <f t="shared" si="33"/>
        <v>#VALUE!</v>
      </c>
      <c r="S327" s="7" t="e">
        <f t="shared" si="34"/>
        <v>#VALUE!</v>
      </c>
      <c r="T327" s="55" t="e">
        <f t="shared" si="35"/>
        <v>#VALUE!</v>
      </c>
      <c r="U327" s="7" t="e">
        <f t="shared" si="36"/>
        <v>#VALUE!</v>
      </c>
      <c r="V327" s="7" t="e">
        <f t="shared" si="37"/>
        <v>#VALUE!</v>
      </c>
      <c r="W327" s="55" t="e">
        <f t="shared" si="38"/>
        <v>#VALUE!</v>
      </c>
      <c r="X327" s="55">
        <f t="shared" si="39"/>
        <v>0</v>
      </c>
      <c r="Y327" s="7"/>
      <c r="AA327" s="7"/>
      <c r="AB327" s="7"/>
      <c r="AC327" s="7"/>
      <c r="AD327" s="7"/>
      <c r="AE327" s="7"/>
    </row>
    <row r="328" spans="4:31" x14ac:dyDescent="0.25">
      <c r="D328" s="20" t="str">
        <f>IF(F328="","",MAX($D$8:D327)+1)</f>
        <v/>
      </c>
      <c r="Q328" s="48" t="e">
        <f t="shared" si="40"/>
        <v>#VALUE!</v>
      </c>
      <c r="R328" s="55" t="e">
        <f t="shared" si="33"/>
        <v>#VALUE!</v>
      </c>
      <c r="S328" s="7" t="e">
        <f t="shared" si="34"/>
        <v>#VALUE!</v>
      </c>
      <c r="T328" s="55" t="e">
        <f t="shared" si="35"/>
        <v>#VALUE!</v>
      </c>
      <c r="U328" s="7" t="e">
        <f t="shared" si="36"/>
        <v>#VALUE!</v>
      </c>
      <c r="V328" s="7" t="e">
        <f t="shared" si="37"/>
        <v>#VALUE!</v>
      </c>
      <c r="W328" s="55" t="e">
        <f t="shared" si="38"/>
        <v>#VALUE!</v>
      </c>
      <c r="X328" s="55">
        <f t="shared" si="39"/>
        <v>0</v>
      </c>
      <c r="Y328" s="7"/>
      <c r="AA328" s="7"/>
      <c r="AB328" s="7"/>
      <c r="AC328" s="7"/>
      <c r="AD328" s="7"/>
      <c r="AE328" s="7"/>
    </row>
    <row r="329" spans="4:31" x14ac:dyDescent="0.25">
      <c r="D329" s="20" t="str">
        <f>IF(F329="","",MAX($D$8:D328)+1)</f>
        <v/>
      </c>
      <c r="Q329" s="48" t="e">
        <f t="shared" si="40"/>
        <v>#VALUE!</v>
      </c>
      <c r="R329" s="55" t="e">
        <f t="shared" si="33"/>
        <v>#VALUE!</v>
      </c>
      <c r="S329" s="7" t="e">
        <f t="shared" si="34"/>
        <v>#VALUE!</v>
      </c>
      <c r="T329" s="55" t="e">
        <f t="shared" si="35"/>
        <v>#VALUE!</v>
      </c>
      <c r="U329" s="7" t="e">
        <f t="shared" si="36"/>
        <v>#VALUE!</v>
      </c>
      <c r="V329" s="7" t="e">
        <f t="shared" si="37"/>
        <v>#VALUE!</v>
      </c>
      <c r="W329" s="55" t="e">
        <f t="shared" si="38"/>
        <v>#VALUE!</v>
      </c>
      <c r="X329" s="55">
        <f t="shared" si="39"/>
        <v>0</v>
      </c>
      <c r="Y329" s="7"/>
      <c r="AA329" s="7"/>
      <c r="AB329" s="7"/>
      <c r="AC329" s="7"/>
      <c r="AD329" s="7"/>
      <c r="AE329" s="7"/>
    </row>
    <row r="330" spans="4:31" x14ac:dyDescent="0.25">
      <c r="D330" s="20" t="str">
        <f>IF(F330="","",MAX($D$8:D329)+1)</f>
        <v/>
      </c>
      <c r="Q330" s="48" t="e">
        <f t="shared" si="40"/>
        <v>#VALUE!</v>
      </c>
      <c r="R330" s="55" t="e">
        <f t="shared" si="33"/>
        <v>#VALUE!</v>
      </c>
      <c r="S330" s="7" t="e">
        <f t="shared" si="34"/>
        <v>#VALUE!</v>
      </c>
      <c r="T330" s="55" t="e">
        <f t="shared" si="35"/>
        <v>#VALUE!</v>
      </c>
      <c r="U330" s="7" t="e">
        <f t="shared" si="36"/>
        <v>#VALUE!</v>
      </c>
      <c r="V330" s="7" t="e">
        <f t="shared" si="37"/>
        <v>#VALUE!</v>
      </c>
      <c r="W330" s="55" t="e">
        <f t="shared" si="38"/>
        <v>#VALUE!</v>
      </c>
      <c r="X330" s="55">
        <f t="shared" si="39"/>
        <v>0</v>
      </c>
      <c r="Y330" s="7"/>
      <c r="AA330" s="7"/>
      <c r="AB330" s="7"/>
      <c r="AC330" s="7"/>
      <c r="AD330" s="7"/>
      <c r="AE330" s="7"/>
    </row>
    <row r="331" spans="4:31" x14ac:dyDescent="0.25">
      <c r="D331" s="20" t="str">
        <f>IF(F331="","",MAX($D$8:D330)+1)</f>
        <v/>
      </c>
      <c r="Q331" s="48" t="e">
        <f t="shared" si="40"/>
        <v>#VALUE!</v>
      </c>
      <c r="R331" s="55" t="e">
        <f t="shared" ref="R331:R362" si="41">TRIM(CLEAN(LEFT(L331,SEARCH(",",L331)-1)))</f>
        <v>#VALUE!</v>
      </c>
      <c r="S331" s="7" t="e">
        <f t="shared" ref="S331:S362" si="42">TRIM(CLEAN(RIGHT(L331,LEN(L331)-SEARCH(",",L331))))</f>
        <v>#VALUE!</v>
      </c>
      <c r="T331" s="55" t="e">
        <f t="shared" ref="T331:T362" si="43">RIGHT(R331,2)</f>
        <v>#VALUE!</v>
      </c>
      <c r="U331" s="7" t="e">
        <f t="shared" ref="U331:U362" si="44">MID(R331,6,2)</f>
        <v>#VALUE!</v>
      </c>
      <c r="V331" s="7" t="e">
        <f t="shared" ref="V331:V362" si="45">LEFT(R331,4)</f>
        <v>#VALUE!</v>
      </c>
      <c r="W331" s="55" t="e">
        <f t="shared" ref="W331:W362" si="46">CONCATENATE(T331,"-",U331,"-",V331)</f>
        <v>#VALUE!</v>
      </c>
      <c r="X331" s="55">
        <f t="shared" ref="X331:X362" si="47">L331</f>
        <v>0</v>
      </c>
      <c r="Y331" s="7"/>
      <c r="AA331" s="7"/>
      <c r="AB331" s="7"/>
      <c r="AC331" s="7"/>
      <c r="AD331" s="7"/>
      <c r="AE331" s="7"/>
    </row>
    <row r="332" spans="4:31" x14ac:dyDescent="0.25">
      <c r="D332" s="20" t="str">
        <f>IF(F332="","",MAX($D$8:D331)+1)</f>
        <v/>
      </c>
      <c r="Q332" s="48" t="e">
        <f t="shared" si="40"/>
        <v>#VALUE!</v>
      </c>
      <c r="R332" s="55" t="e">
        <f t="shared" si="41"/>
        <v>#VALUE!</v>
      </c>
      <c r="S332" s="7" t="e">
        <f t="shared" si="42"/>
        <v>#VALUE!</v>
      </c>
      <c r="T332" s="55" t="e">
        <f t="shared" si="43"/>
        <v>#VALUE!</v>
      </c>
      <c r="U332" s="7" t="e">
        <f t="shared" si="44"/>
        <v>#VALUE!</v>
      </c>
      <c r="V332" s="7" t="e">
        <f t="shared" si="45"/>
        <v>#VALUE!</v>
      </c>
      <c r="W332" s="55" t="e">
        <f t="shared" si="46"/>
        <v>#VALUE!</v>
      </c>
      <c r="X332" s="55">
        <f t="shared" si="47"/>
        <v>0</v>
      </c>
      <c r="Y332" s="7"/>
      <c r="AA332" s="7"/>
      <c r="AB332" s="7"/>
      <c r="AC332" s="7"/>
      <c r="AD332" s="7"/>
      <c r="AE332" s="7"/>
    </row>
    <row r="333" spans="4:31" x14ac:dyDescent="0.25">
      <c r="D333" s="20" t="str">
        <f>IF(F333="","",MAX($D$8:D332)+1)</f>
        <v/>
      </c>
      <c r="Q333" s="48" t="e">
        <f t="shared" si="40"/>
        <v>#VALUE!</v>
      </c>
      <c r="R333" s="55" t="e">
        <f t="shared" si="41"/>
        <v>#VALUE!</v>
      </c>
      <c r="S333" s="7" t="e">
        <f t="shared" si="42"/>
        <v>#VALUE!</v>
      </c>
      <c r="T333" s="55" t="e">
        <f t="shared" si="43"/>
        <v>#VALUE!</v>
      </c>
      <c r="U333" s="7" t="e">
        <f t="shared" si="44"/>
        <v>#VALUE!</v>
      </c>
      <c r="V333" s="7" t="e">
        <f t="shared" si="45"/>
        <v>#VALUE!</v>
      </c>
      <c r="W333" s="55" t="e">
        <f t="shared" si="46"/>
        <v>#VALUE!</v>
      </c>
      <c r="X333" s="55">
        <f t="shared" si="47"/>
        <v>0</v>
      </c>
      <c r="Y333" s="7"/>
      <c r="AA333" s="7"/>
      <c r="AB333" s="7"/>
      <c r="AC333" s="7"/>
      <c r="AD333" s="7"/>
      <c r="AE333" s="7"/>
    </row>
    <row r="334" spans="4:31" x14ac:dyDescent="0.25">
      <c r="D334" s="20" t="str">
        <f>IF(F334="","",MAX($D$8:D333)+1)</f>
        <v/>
      </c>
      <c r="Q334" s="48" t="e">
        <f t="shared" si="40"/>
        <v>#VALUE!</v>
      </c>
      <c r="R334" s="55" t="e">
        <f t="shared" si="41"/>
        <v>#VALUE!</v>
      </c>
      <c r="S334" s="7" t="e">
        <f t="shared" si="42"/>
        <v>#VALUE!</v>
      </c>
      <c r="T334" s="55" t="e">
        <f t="shared" si="43"/>
        <v>#VALUE!</v>
      </c>
      <c r="U334" s="7" t="e">
        <f t="shared" si="44"/>
        <v>#VALUE!</v>
      </c>
      <c r="V334" s="7" t="e">
        <f t="shared" si="45"/>
        <v>#VALUE!</v>
      </c>
      <c r="W334" s="55" t="e">
        <f t="shared" si="46"/>
        <v>#VALUE!</v>
      </c>
      <c r="X334" s="55">
        <f t="shared" si="47"/>
        <v>0</v>
      </c>
      <c r="Y334" s="7"/>
      <c r="AA334" s="7"/>
      <c r="AB334" s="7"/>
      <c r="AC334" s="7"/>
      <c r="AD334" s="7"/>
      <c r="AE334" s="7"/>
    </row>
    <row r="335" spans="4:31" x14ac:dyDescent="0.25">
      <c r="D335" s="20" t="str">
        <f>IF(F335="","",MAX($D$8:D334)+1)</f>
        <v/>
      </c>
      <c r="Q335" s="48" t="e">
        <f t="shared" si="40"/>
        <v>#VALUE!</v>
      </c>
      <c r="R335" s="55" t="e">
        <f t="shared" si="41"/>
        <v>#VALUE!</v>
      </c>
      <c r="S335" s="7" t="e">
        <f t="shared" si="42"/>
        <v>#VALUE!</v>
      </c>
      <c r="T335" s="55" t="e">
        <f t="shared" si="43"/>
        <v>#VALUE!</v>
      </c>
      <c r="U335" s="7" t="e">
        <f t="shared" si="44"/>
        <v>#VALUE!</v>
      </c>
      <c r="V335" s="7" t="e">
        <f t="shared" si="45"/>
        <v>#VALUE!</v>
      </c>
      <c r="W335" s="55" t="e">
        <f t="shared" si="46"/>
        <v>#VALUE!</v>
      </c>
      <c r="X335" s="55">
        <f t="shared" si="47"/>
        <v>0</v>
      </c>
      <c r="Y335" s="7"/>
      <c r="AA335" s="7"/>
      <c r="AB335" s="7"/>
      <c r="AC335" s="7"/>
      <c r="AD335" s="7"/>
      <c r="AE335" s="7"/>
    </row>
    <row r="336" spans="4:31" x14ac:dyDescent="0.25">
      <c r="D336" s="20" t="str">
        <f>IF(F336="","",MAX($D$8:D335)+1)</f>
        <v/>
      </c>
      <c r="Q336" s="48" t="e">
        <f t="shared" si="40"/>
        <v>#VALUE!</v>
      </c>
      <c r="R336" s="55" t="e">
        <f t="shared" si="41"/>
        <v>#VALUE!</v>
      </c>
      <c r="S336" s="7" t="e">
        <f t="shared" si="42"/>
        <v>#VALUE!</v>
      </c>
      <c r="T336" s="55" t="e">
        <f t="shared" si="43"/>
        <v>#VALUE!</v>
      </c>
      <c r="U336" s="7" t="e">
        <f t="shared" si="44"/>
        <v>#VALUE!</v>
      </c>
      <c r="V336" s="7" t="e">
        <f t="shared" si="45"/>
        <v>#VALUE!</v>
      </c>
      <c r="W336" s="55" t="e">
        <f t="shared" si="46"/>
        <v>#VALUE!</v>
      </c>
      <c r="X336" s="55">
        <f t="shared" si="47"/>
        <v>0</v>
      </c>
      <c r="Y336" s="7"/>
      <c r="AA336" s="7"/>
      <c r="AB336" s="7"/>
      <c r="AC336" s="7"/>
      <c r="AD336" s="7"/>
      <c r="AE336" s="7"/>
    </row>
    <row r="337" spans="4:31" x14ac:dyDescent="0.25">
      <c r="D337" s="20" t="str">
        <f>IF(F337="","",MAX($D$8:D336)+1)</f>
        <v/>
      </c>
      <c r="Q337" s="48" t="e">
        <f t="shared" si="40"/>
        <v>#VALUE!</v>
      </c>
      <c r="R337" s="55" t="e">
        <f t="shared" si="41"/>
        <v>#VALUE!</v>
      </c>
      <c r="S337" s="7" t="e">
        <f t="shared" si="42"/>
        <v>#VALUE!</v>
      </c>
      <c r="T337" s="55" t="e">
        <f t="shared" si="43"/>
        <v>#VALUE!</v>
      </c>
      <c r="U337" s="7" t="e">
        <f t="shared" si="44"/>
        <v>#VALUE!</v>
      </c>
      <c r="V337" s="7" t="e">
        <f t="shared" si="45"/>
        <v>#VALUE!</v>
      </c>
      <c r="W337" s="55" t="e">
        <f t="shared" si="46"/>
        <v>#VALUE!</v>
      </c>
      <c r="X337" s="55">
        <f t="shared" si="47"/>
        <v>0</v>
      </c>
      <c r="Y337" s="7"/>
      <c r="AA337" s="7"/>
      <c r="AB337" s="7"/>
      <c r="AC337" s="7"/>
      <c r="AD337" s="7"/>
      <c r="AE337" s="7"/>
    </row>
    <row r="338" spans="4:31" x14ac:dyDescent="0.25">
      <c r="D338" s="20" t="str">
        <f>IF(F338="","",MAX($D$8:D337)+1)</f>
        <v/>
      </c>
      <c r="Q338" s="48" t="e">
        <f t="shared" si="40"/>
        <v>#VALUE!</v>
      </c>
      <c r="R338" s="55" t="e">
        <f t="shared" si="41"/>
        <v>#VALUE!</v>
      </c>
      <c r="S338" s="7" t="e">
        <f t="shared" si="42"/>
        <v>#VALUE!</v>
      </c>
      <c r="T338" s="55" t="e">
        <f t="shared" si="43"/>
        <v>#VALUE!</v>
      </c>
      <c r="U338" s="7" t="e">
        <f t="shared" si="44"/>
        <v>#VALUE!</v>
      </c>
      <c r="V338" s="7" t="e">
        <f t="shared" si="45"/>
        <v>#VALUE!</v>
      </c>
      <c r="W338" s="55" t="e">
        <f t="shared" si="46"/>
        <v>#VALUE!</v>
      </c>
      <c r="X338" s="55">
        <f t="shared" si="47"/>
        <v>0</v>
      </c>
      <c r="Y338" s="7"/>
      <c r="AA338" s="7"/>
      <c r="AB338" s="7"/>
      <c r="AC338" s="7"/>
      <c r="AD338" s="7"/>
      <c r="AE338" s="7"/>
    </row>
    <row r="339" spans="4:31" x14ac:dyDescent="0.25">
      <c r="D339" s="20" t="str">
        <f>IF(F339="","",MAX($D$8:D338)+1)</f>
        <v/>
      </c>
      <c r="Q339" s="48" t="e">
        <f t="shared" si="40"/>
        <v>#VALUE!</v>
      </c>
      <c r="R339" s="55" t="e">
        <f t="shared" si="41"/>
        <v>#VALUE!</v>
      </c>
      <c r="S339" s="7" t="e">
        <f t="shared" si="42"/>
        <v>#VALUE!</v>
      </c>
      <c r="T339" s="55" t="e">
        <f t="shared" si="43"/>
        <v>#VALUE!</v>
      </c>
      <c r="U339" s="7" t="e">
        <f t="shared" si="44"/>
        <v>#VALUE!</v>
      </c>
      <c r="V339" s="7" t="e">
        <f t="shared" si="45"/>
        <v>#VALUE!</v>
      </c>
      <c r="W339" s="55" t="e">
        <f t="shared" si="46"/>
        <v>#VALUE!</v>
      </c>
      <c r="X339" s="55">
        <f t="shared" si="47"/>
        <v>0</v>
      </c>
      <c r="Y339" s="7"/>
      <c r="AA339" s="7"/>
      <c r="AB339" s="7"/>
      <c r="AC339" s="7"/>
      <c r="AD339" s="7"/>
      <c r="AE339" s="7"/>
    </row>
    <row r="340" spans="4:31" x14ac:dyDescent="0.25">
      <c r="D340" s="20" t="str">
        <f>IF(F340="","",MAX($D$8:D339)+1)</f>
        <v/>
      </c>
      <c r="Q340" s="48" t="e">
        <f t="shared" si="40"/>
        <v>#VALUE!</v>
      </c>
      <c r="R340" s="55" t="e">
        <f t="shared" si="41"/>
        <v>#VALUE!</v>
      </c>
      <c r="S340" s="7" t="e">
        <f t="shared" si="42"/>
        <v>#VALUE!</v>
      </c>
      <c r="T340" s="55" t="e">
        <f t="shared" si="43"/>
        <v>#VALUE!</v>
      </c>
      <c r="U340" s="7" t="e">
        <f t="shared" si="44"/>
        <v>#VALUE!</v>
      </c>
      <c r="V340" s="7" t="e">
        <f t="shared" si="45"/>
        <v>#VALUE!</v>
      </c>
      <c r="W340" s="55" t="e">
        <f t="shared" si="46"/>
        <v>#VALUE!</v>
      </c>
      <c r="X340" s="55">
        <f t="shared" si="47"/>
        <v>0</v>
      </c>
      <c r="Y340" s="7"/>
      <c r="AA340" s="7"/>
      <c r="AB340" s="7"/>
      <c r="AC340" s="7"/>
      <c r="AD340" s="7"/>
      <c r="AE340" s="7"/>
    </row>
    <row r="341" spans="4:31" x14ac:dyDescent="0.25">
      <c r="D341" s="20" t="str">
        <f>IF(F341="","",MAX($D$8:D340)+1)</f>
        <v/>
      </c>
      <c r="Q341" s="48" t="e">
        <f t="shared" si="40"/>
        <v>#VALUE!</v>
      </c>
      <c r="R341" s="55" t="e">
        <f t="shared" si="41"/>
        <v>#VALUE!</v>
      </c>
      <c r="S341" s="7" t="e">
        <f t="shared" si="42"/>
        <v>#VALUE!</v>
      </c>
      <c r="T341" s="55" t="e">
        <f t="shared" si="43"/>
        <v>#VALUE!</v>
      </c>
      <c r="U341" s="7" t="e">
        <f t="shared" si="44"/>
        <v>#VALUE!</v>
      </c>
      <c r="V341" s="7" t="e">
        <f t="shared" si="45"/>
        <v>#VALUE!</v>
      </c>
      <c r="W341" s="55" t="e">
        <f t="shared" si="46"/>
        <v>#VALUE!</v>
      </c>
      <c r="X341" s="55">
        <f t="shared" si="47"/>
        <v>0</v>
      </c>
      <c r="Y341" s="7"/>
      <c r="AA341" s="7"/>
      <c r="AB341" s="7"/>
      <c r="AC341" s="7"/>
      <c r="AD341" s="7"/>
      <c r="AE341" s="7"/>
    </row>
    <row r="342" spans="4:31" x14ac:dyDescent="0.25">
      <c r="D342" s="20" t="str">
        <f>IF(F342="","",MAX($D$8:D341)+1)</f>
        <v/>
      </c>
      <c r="Q342" s="48" t="e">
        <f t="shared" si="40"/>
        <v>#VALUE!</v>
      </c>
      <c r="R342" s="55" t="e">
        <f t="shared" si="41"/>
        <v>#VALUE!</v>
      </c>
      <c r="S342" s="7" t="e">
        <f t="shared" si="42"/>
        <v>#VALUE!</v>
      </c>
      <c r="T342" s="55" t="e">
        <f t="shared" si="43"/>
        <v>#VALUE!</v>
      </c>
      <c r="U342" s="7" t="e">
        <f t="shared" si="44"/>
        <v>#VALUE!</v>
      </c>
      <c r="V342" s="7" t="e">
        <f t="shared" si="45"/>
        <v>#VALUE!</v>
      </c>
      <c r="W342" s="55" t="e">
        <f t="shared" si="46"/>
        <v>#VALUE!</v>
      </c>
      <c r="X342" s="55">
        <f t="shared" si="47"/>
        <v>0</v>
      </c>
      <c r="Y342" s="7"/>
      <c r="AA342" s="7"/>
      <c r="AB342" s="7"/>
      <c r="AC342" s="7"/>
      <c r="AD342" s="7"/>
      <c r="AE342" s="7"/>
    </row>
    <row r="343" spans="4:31" x14ac:dyDescent="0.25">
      <c r="D343" s="20" t="str">
        <f>IF(F343="","",MAX($D$8:D342)+1)</f>
        <v/>
      </c>
      <c r="Q343" s="48" t="e">
        <f t="shared" si="40"/>
        <v>#VALUE!</v>
      </c>
      <c r="R343" s="55" t="e">
        <f t="shared" si="41"/>
        <v>#VALUE!</v>
      </c>
      <c r="S343" s="7" t="e">
        <f t="shared" si="42"/>
        <v>#VALUE!</v>
      </c>
      <c r="T343" s="55" t="e">
        <f t="shared" si="43"/>
        <v>#VALUE!</v>
      </c>
      <c r="U343" s="7" t="e">
        <f t="shared" si="44"/>
        <v>#VALUE!</v>
      </c>
      <c r="V343" s="7" t="e">
        <f t="shared" si="45"/>
        <v>#VALUE!</v>
      </c>
      <c r="W343" s="55" t="e">
        <f t="shared" si="46"/>
        <v>#VALUE!</v>
      </c>
      <c r="X343" s="55">
        <f t="shared" si="47"/>
        <v>0</v>
      </c>
      <c r="Y343" s="7"/>
      <c r="AA343" s="7"/>
      <c r="AB343" s="7"/>
      <c r="AC343" s="7"/>
      <c r="AD343" s="7"/>
      <c r="AE343" s="7"/>
    </row>
    <row r="344" spans="4:31" x14ac:dyDescent="0.25">
      <c r="D344" s="20" t="str">
        <f>IF(F344="","",MAX($D$8:D343)+1)</f>
        <v/>
      </c>
      <c r="Q344" s="48" t="e">
        <f t="shared" si="40"/>
        <v>#VALUE!</v>
      </c>
      <c r="R344" s="55" t="e">
        <f t="shared" si="41"/>
        <v>#VALUE!</v>
      </c>
      <c r="S344" s="7" t="e">
        <f t="shared" si="42"/>
        <v>#VALUE!</v>
      </c>
      <c r="T344" s="55" t="e">
        <f t="shared" si="43"/>
        <v>#VALUE!</v>
      </c>
      <c r="U344" s="7" t="e">
        <f t="shared" si="44"/>
        <v>#VALUE!</v>
      </c>
      <c r="V344" s="7" t="e">
        <f t="shared" si="45"/>
        <v>#VALUE!</v>
      </c>
      <c r="W344" s="55" t="e">
        <f t="shared" si="46"/>
        <v>#VALUE!</v>
      </c>
      <c r="X344" s="55">
        <f t="shared" si="47"/>
        <v>0</v>
      </c>
      <c r="Y344" s="7"/>
      <c r="AA344" s="7"/>
      <c r="AB344" s="7"/>
      <c r="AC344" s="7"/>
      <c r="AD344" s="7"/>
      <c r="AE344" s="7"/>
    </row>
    <row r="345" spans="4:31" x14ac:dyDescent="0.25">
      <c r="D345" s="20" t="str">
        <f>IF(F345="","",MAX($D$8:D344)+1)</f>
        <v/>
      </c>
      <c r="Q345" s="48" t="e">
        <f t="shared" si="40"/>
        <v>#VALUE!</v>
      </c>
      <c r="R345" s="55" t="e">
        <f t="shared" si="41"/>
        <v>#VALUE!</v>
      </c>
      <c r="S345" s="7" t="e">
        <f t="shared" si="42"/>
        <v>#VALUE!</v>
      </c>
      <c r="T345" s="55" t="e">
        <f t="shared" si="43"/>
        <v>#VALUE!</v>
      </c>
      <c r="U345" s="7" t="e">
        <f t="shared" si="44"/>
        <v>#VALUE!</v>
      </c>
      <c r="V345" s="7" t="e">
        <f t="shared" si="45"/>
        <v>#VALUE!</v>
      </c>
      <c r="W345" s="55" t="e">
        <f t="shared" si="46"/>
        <v>#VALUE!</v>
      </c>
      <c r="X345" s="55">
        <f t="shared" si="47"/>
        <v>0</v>
      </c>
      <c r="Y345" s="7"/>
      <c r="AA345" s="7"/>
      <c r="AB345" s="7"/>
      <c r="AC345" s="7"/>
      <c r="AD345" s="7"/>
      <c r="AE345" s="7"/>
    </row>
    <row r="346" spans="4:31" x14ac:dyDescent="0.25">
      <c r="D346" s="20" t="str">
        <f>IF(F346="","",MAX($D$8:D345)+1)</f>
        <v/>
      </c>
      <c r="Q346" s="48" t="e">
        <f t="shared" si="40"/>
        <v>#VALUE!</v>
      </c>
      <c r="R346" s="55" t="e">
        <f t="shared" si="41"/>
        <v>#VALUE!</v>
      </c>
      <c r="S346" s="7" t="e">
        <f t="shared" si="42"/>
        <v>#VALUE!</v>
      </c>
      <c r="T346" s="55" t="e">
        <f t="shared" si="43"/>
        <v>#VALUE!</v>
      </c>
      <c r="U346" s="7" t="e">
        <f t="shared" si="44"/>
        <v>#VALUE!</v>
      </c>
      <c r="V346" s="7" t="e">
        <f t="shared" si="45"/>
        <v>#VALUE!</v>
      </c>
      <c r="W346" s="55" t="e">
        <f t="shared" si="46"/>
        <v>#VALUE!</v>
      </c>
      <c r="X346" s="55">
        <f t="shared" si="47"/>
        <v>0</v>
      </c>
      <c r="Y346" s="7"/>
      <c r="AA346" s="7"/>
      <c r="AB346" s="7"/>
      <c r="AC346" s="7"/>
      <c r="AD346" s="7"/>
      <c r="AE346" s="7"/>
    </row>
    <row r="347" spans="4:31" x14ac:dyDescent="0.25">
      <c r="D347" s="20" t="str">
        <f>IF(F347="","",MAX($D$8:D346)+1)</f>
        <v/>
      </c>
      <c r="Q347" s="48" t="e">
        <f t="shared" si="40"/>
        <v>#VALUE!</v>
      </c>
      <c r="R347" s="55" t="e">
        <f t="shared" si="41"/>
        <v>#VALUE!</v>
      </c>
      <c r="S347" s="7" t="e">
        <f t="shared" si="42"/>
        <v>#VALUE!</v>
      </c>
      <c r="T347" s="55" t="e">
        <f t="shared" si="43"/>
        <v>#VALUE!</v>
      </c>
      <c r="U347" s="7" t="e">
        <f t="shared" si="44"/>
        <v>#VALUE!</v>
      </c>
      <c r="V347" s="7" t="e">
        <f t="shared" si="45"/>
        <v>#VALUE!</v>
      </c>
      <c r="W347" s="55" t="e">
        <f t="shared" si="46"/>
        <v>#VALUE!</v>
      </c>
      <c r="X347" s="55">
        <f t="shared" si="47"/>
        <v>0</v>
      </c>
      <c r="Y347" s="7"/>
      <c r="AA347" s="7"/>
      <c r="AB347" s="7"/>
      <c r="AC347" s="7"/>
      <c r="AD347" s="7"/>
      <c r="AE347" s="7"/>
    </row>
    <row r="348" spans="4:31" x14ac:dyDescent="0.25">
      <c r="D348" s="20" t="str">
        <f>IF(F348="","",MAX($D$8:D347)+1)</f>
        <v/>
      </c>
      <c r="Q348" s="48" t="e">
        <f t="shared" si="40"/>
        <v>#VALUE!</v>
      </c>
      <c r="R348" s="55" t="e">
        <f t="shared" si="41"/>
        <v>#VALUE!</v>
      </c>
      <c r="S348" s="7" t="e">
        <f t="shared" si="42"/>
        <v>#VALUE!</v>
      </c>
      <c r="T348" s="55" t="e">
        <f t="shared" si="43"/>
        <v>#VALUE!</v>
      </c>
      <c r="U348" s="7" t="e">
        <f t="shared" si="44"/>
        <v>#VALUE!</v>
      </c>
      <c r="V348" s="7" t="e">
        <f t="shared" si="45"/>
        <v>#VALUE!</v>
      </c>
      <c r="W348" s="55" t="e">
        <f t="shared" si="46"/>
        <v>#VALUE!</v>
      </c>
      <c r="X348" s="55">
        <f t="shared" si="47"/>
        <v>0</v>
      </c>
      <c r="Y348" s="7"/>
      <c r="AA348" s="7"/>
      <c r="AB348" s="7"/>
      <c r="AC348" s="7"/>
      <c r="AD348" s="7"/>
      <c r="AE348" s="7"/>
    </row>
    <row r="349" spans="4:31" x14ac:dyDescent="0.25">
      <c r="D349" s="20" t="str">
        <f>IF(F349="","",MAX($D$8:D348)+1)</f>
        <v/>
      </c>
      <c r="Q349" s="48" t="e">
        <f t="shared" si="40"/>
        <v>#VALUE!</v>
      </c>
      <c r="R349" s="55" t="e">
        <f t="shared" si="41"/>
        <v>#VALUE!</v>
      </c>
      <c r="S349" s="7" t="e">
        <f t="shared" si="42"/>
        <v>#VALUE!</v>
      </c>
      <c r="T349" s="55" t="e">
        <f t="shared" si="43"/>
        <v>#VALUE!</v>
      </c>
      <c r="U349" s="7" t="e">
        <f t="shared" si="44"/>
        <v>#VALUE!</v>
      </c>
      <c r="V349" s="7" t="e">
        <f t="shared" si="45"/>
        <v>#VALUE!</v>
      </c>
      <c r="W349" s="55" t="e">
        <f t="shared" si="46"/>
        <v>#VALUE!</v>
      </c>
      <c r="X349" s="55">
        <f t="shared" si="47"/>
        <v>0</v>
      </c>
      <c r="Y349" s="7"/>
      <c r="AA349" s="7"/>
      <c r="AB349" s="7"/>
      <c r="AC349" s="7"/>
      <c r="AD349" s="7"/>
      <c r="AE349" s="7"/>
    </row>
    <row r="350" spans="4:31" x14ac:dyDescent="0.25">
      <c r="D350" s="20" t="str">
        <f>IF(F350="","",MAX($D$8:D349)+1)</f>
        <v/>
      </c>
      <c r="Q350" s="48" t="e">
        <f t="shared" si="40"/>
        <v>#VALUE!</v>
      </c>
      <c r="R350" s="55" t="e">
        <f t="shared" si="41"/>
        <v>#VALUE!</v>
      </c>
      <c r="S350" s="7" t="e">
        <f t="shared" si="42"/>
        <v>#VALUE!</v>
      </c>
      <c r="T350" s="55" t="e">
        <f t="shared" si="43"/>
        <v>#VALUE!</v>
      </c>
      <c r="U350" s="7" t="e">
        <f t="shared" si="44"/>
        <v>#VALUE!</v>
      </c>
      <c r="V350" s="7" t="e">
        <f t="shared" si="45"/>
        <v>#VALUE!</v>
      </c>
      <c r="W350" s="55" t="e">
        <f t="shared" si="46"/>
        <v>#VALUE!</v>
      </c>
      <c r="X350" s="55">
        <f t="shared" si="47"/>
        <v>0</v>
      </c>
      <c r="Y350" s="7"/>
      <c r="AA350" s="7"/>
      <c r="AB350" s="7"/>
      <c r="AC350" s="7"/>
      <c r="AD350" s="7"/>
      <c r="AE350" s="7"/>
    </row>
    <row r="351" spans="4:31" x14ac:dyDescent="0.25">
      <c r="D351" s="20" t="str">
        <f>IF(F351="","",MAX($D$8:D350)+1)</f>
        <v/>
      </c>
      <c r="Q351" s="48" t="e">
        <f t="shared" si="40"/>
        <v>#VALUE!</v>
      </c>
      <c r="R351" s="55" t="e">
        <f t="shared" si="41"/>
        <v>#VALUE!</v>
      </c>
      <c r="S351" s="7" t="e">
        <f t="shared" si="42"/>
        <v>#VALUE!</v>
      </c>
      <c r="T351" s="55" t="e">
        <f t="shared" si="43"/>
        <v>#VALUE!</v>
      </c>
      <c r="U351" s="7" t="e">
        <f t="shared" si="44"/>
        <v>#VALUE!</v>
      </c>
      <c r="V351" s="7" t="e">
        <f t="shared" si="45"/>
        <v>#VALUE!</v>
      </c>
      <c r="W351" s="55" t="e">
        <f t="shared" si="46"/>
        <v>#VALUE!</v>
      </c>
      <c r="X351" s="55">
        <f t="shared" si="47"/>
        <v>0</v>
      </c>
      <c r="Y351" s="7"/>
      <c r="AA351" s="7"/>
      <c r="AB351" s="7"/>
      <c r="AC351" s="7"/>
      <c r="AD351" s="7"/>
      <c r="AE351" s="7"/>
    </row>
    <row r="352" spans="4:31" x14ac:dyDescent="0.25">
      <c r="D352" s="20" t="str">
        <f>IF(F352="","",MAX($D$8:D351)+1)</f>
        <v/>
      </c>
      <c r="Q352" s="48" t="e">
        <f t="shared" si="40"/>
        <v>#VALUE!</v>
      </c>
      <c r="R352" s="55" t="e">
        <f t="shared" si="41"/>
        <v>#VALUE!</v>
      </c>
      <c r="S352" s="7" t="e">
        <f t="shared" si="42"/>
        <v>#VALUE!</v>
      </c>
      <c r="T352" s="55" t="e">
        <f t="shared" si="43"/>
        <v>#VALUE!</v>
      </c>
      <c r="U352" s="7" t="e">
        <f t="shared" si="44"/>
        <v>#VALUE!</v>
      </c>
      <c r="V352" s="7" t="e">
        <f t="shared" si="45"/>
        <v>#VALUE!</v>
      </c>
      <c r="W352" s="55" t="e">
        <f t="shared" si="46"/>
        <v>#VALUE!</v>
      </c>
      <c r="X352" s="55">
        <f t="shared" si="47"/>
        <v>0</v>
      </c>
      <c r="Y352" s="7"/>
      <c r="AA352" s="7"/>
      <c r="AB352" s="7"/>
      <c r="AC352" s="7"/>
      <c r="AD352" s="7"/>
      <c r="AE352" s="7"/>
    </row>
    <row r="353" spans="4:31" x14ac:dyDescent="0.25">
      <c r="D353" s="20" t="str">
        <f>IF(F353="","",MAX($D$8:D352)+1)</f>
        <v/>
      </c>
      <c r="Q353" s="48" t="e">
        <f t="shared" si="40"/>
        <v>#VALUE!</v>
      </c>
      <c r="R353" s="55" t="e">
        <f t="shared" si="41"/>
        <v>#VALUE!</v>
      </c>
      <c r="S353" s="7" t="e">
        <f t="shared" si="42"/>
        <v>#VALUE!</v>
      </c>
      <c r="T353" s="55" t="e">
        <f t="shared" si="43"/>
        <v>#VALUE!</v>
      </c>
      <c r="U353" s="7" t="e">
        <f t="shared" si="44"/>
        <v>#VALUE!</v>
      </c>
      <c r="V353" s="7" t="e">
        <f t="shared" si="45"/>
        <v>#VALUE!</v>
      </c>
      <c r="W353" s="55" t="e">
        <f t="shared" si="46"/>
        <v>#VALUE!</v>
      </c>
      <c r="X353" s="55">
        <f t="shared" si="47"/>
        <v>0</v>
      </c>
      <c r="Y353" s="7"/>
      <c r="AA353" s="7"/>
      <c r="AB353" s="7"/>
      <c r="AC353" s="7"/>
      <c r="AD353" s="7"/>
      <c r="AE353" s="7"/>
    </row>
    <row r="354" spans="4:31" x14ac:dyDescent="0.25">
      <c r="D354" s="20" t="str">
        <f>IF(F354="","",MAX($D$8:D353)+1)</f>
        <v/>
      </c>
      <c r="Q354" s="48" t="e">
        <f t="shared" si="40"/>
        <v>#VALUE!</v>
      </c>
      <c r="R354" s="55" t="e">
        <f t="shared" si="41"/>
        <v>#VALUE!</v>
      </c>
      <c r="S354" s="7" t="e">
        <f t="shared" si="42"/>
        <v>#VALUE!</v>
      </c>
      <c r="T354" s="55" t="e">
        <f t="shared" si="43"/>
        <v>#VALUE!</v>
      </c>
      <c r="U354" s="7" t="e">
        <f t="shared" si="44"/>
        <v>#VALUE!</v>
      </c>
      <c r="V354" s="7" t="e">
        <f t="shared" si="45"/>
        <v>#VALUE!</v>
      </c>
      <c r="W354" s="55" t="e">
        <f t="shared" si="46"/>
        <v>#VALUE!</v>
      </c>
      <c r="X354" s="55">
        <f t="shared" si="47"/>
        <v>0</v>
      </c>
      <c r="Y354" s="7"/>
      <c r="AA354" s="7"/>
      <c r="AB354" s="7"/>
      <c r="AC354" s="7"/>
      <c r="AD354" s="7"/>
      <c r="AE354" s="7"/>
    </row>
    <row r="355" spans="4:31" x14ac:dyDescent="0.25">
      <c r="D355" s="20" t="str">
        <f>IF(F355="","",MAX($D$8:D354)+1)</f>
        <v/>
      </c>
      <c r="Q355" s="48" t="e">
        <f t="shared" si="40"/>
        <v>#VALUE!</v>
      </c>
      <c r="R355" s="55" t="e">
        <f t="shared" si="41"/>
        <v>#VALUE!</v>
      </c>
      <c r="S355" s="7" t="e">
        <f t="shared" si="42"/>
        <v>#VALUE!</v>
      </c>
      <c r="T355" s="55" t="e">
        <f t="shared" si="43"/>
        <v>#VALUE!</v>
      </c>
      <c r="U355" s="7" t="e">
        <f t="shared" si="44"/>
        <v>#VALUE!</v>
      </c>
      <c r="V355" s="7" t="e">
        <f t="shared" si="45"/>
        <v>#VALUE!</v>
      </c>
      <c r="W355" s="55" t="e">
        <f t="shared" si="46"/>
        <v>#VALUE!</v>
      </c>
      <c r="X355" s="55">
        <f t="shared" si="47"/>
        <v>0</v>
      </c>
      <c r="Y355" s="7"/>
      <c r="AA355" s="7"/>
      <c r="AB355" s="7"/>
      <c r="AC355" s="7"/>
      <c r="AD355" s="7"/>
      <c r="AE355" s="7"/>
    </row>
    <row r="356" spans="4:31" x14ac:dyDescent="0.25">
      <c r="D356" s="20" t="str">
        <f>IF(F356="","",MAX($D$8:D355)+1)</f>
        <v/>
      </c>
      <c r="Q356" s="48" t="e">
        <f t="shared" si="40"/>
        <v>#VALUE!</v>
      </c>
      <c r="R356" s="55" t="e">
        <f t="shared" si="41"/>
        <v>#VALUE!</v>
      </c>
      <c r="S356" s="7" t="e">
        <f t="shared" si="42"/>
        <v>#VALUE!</v>
      </c>
      <c r="T356" s="55" t="e">
        <f t="shared" si="43"/>
        <v>#VALUE!</v>
      </c>
      <c r="U356" s="7" t="e">
        <f t="shared" si="44"/>
        <v>#VALUE!</v>
      </c>
      <c r="V356" s="7" t="e">
        <f t="shared" si="45"/>
        <v>#VALUE!</v>
      </c>
      <c r="W356" s="55" t="e">
        <f t="shared" si="46"/>
        <v>#VALUE!</v>
      </c>
      <c r="X356" s="55">
        <f t="shared" si="47"/>
        <v>0</v>
      </c>
      <c r="Y356" s="7"/>
      <c r="AA356" s="7"/>
      <c r="AB356" s="7"/>
      <c r="AC356" s="7"/>
      <c r="AD356" s="7"/>
      <c r="AE356" s="7"/>
    </row>
    <row r="357" spans="4:31" x14ac:dyDescent="0.25">
      <c r="D357" s="20" t="str">
        <f>IF(F357="","",MAX($D$8:D356)+1)</f>
        <v/>
      </c>
      <c r="Q357" s="48" t="e">
        <f t="shared" si="40"/>
        <v>#VALUE!</v>
      </c>
      <c r="R357" s="55" t="e">
        <f t="shared" si="41"/>
        <v>#VALUE!</v>
      </c>
      <c r="S357" s="7" t="e">
        <f t="shared" si="42"/>
        <v>#VALUE!</v>
      </c>
      <c r="T357" s="55" t="e">
        <f t="shared" si="43"/>
        <v>#VALUE!</v>
      </c>
      <c r="U357" s="7" t="e">
        <f t="shared" si="44"/>
        <v>#VALUE!</v>
      </c>
      <c r="V357" s="7" t="e">
        <f t="shared" si="45"/>
        <v>#VALUE!</v>
      </c>
      <c r="W357" s="55" t="e">
        <f t="shared" si="46"/>
        <v>#VALUE!</v>
      </c>
      <c r="X357" s="55">
        <f t="shared" si="47"/>
        <v>0</v>
      </c>
      <c r="Y357" s="7"/>
      <c r="AA357" s="7"/>
      <c r="AB357" s="7"/>
      <c r="AC357" s="7"/>
      <c r="AD357" s="7"/>
      <c r="AE357" s="7"/>
    </row>
    <row r="358" spans="4:31" x14ac:dyDescent="0.25">
      <c r="D358" s="20" t="str">
        <f>IF(F358="","",MAX($D$8:D357)+1)</f>
        <v/>
      </c>
      <c r="Q358" s="48" t="e">
        <f t="shared" si="40"/>
        <v>#VALUE!</v>
      </c>
      <c r="R358" s="55" t="e">
        <f t="shared" si="41"/>
        <v>#VALUE!</v>
      </c>
      <c r="S358" s="7" t="e">
        <f t="shared" si="42"/>
        <v>#VALUE!</v>
      </c>
      <c r="T358" s="55" t="e">
        <f t="shared" si="43"/>
        <v>#VALUE!</v>
      </c>
      <c r="U358" s="7" t="e">
        <f t="shared" si="44"/>
        <v>#VALUE!</v>
      </c>
      <c r="V358" s="7" t="e">
        <f t="shared" si="45"/>
        <v>#VALUE!</v>
      </c>
      <c r="W358" s="55" t="e">
        <f t="shared" si="46"/>
        <v>#VALUE!</v>
      </c>
      <c r="X358" s="55">
        <f t="shared" si="47"/>
        <v>0</v>
      </c>
      <c r="Y358" s="7"/>
      <c r="AA358" s="7"/>
      <c r="AB358" s="7"/>
      <c r="AC358" s="7"/>
      <c r="AD358" s="7"/>
      <c r="AE358" s="7"/>
    </row>
    <row r="359" spans="4:31" x14ac:dyDescent="0.25">
      <c r="D359" s="20" t="str">
        <f>IF(F359="","",MAX($D$8:D358)+1)</f>
        <v/>
      </c>
      <c r="Q359" s="48" t="e">
        <f t="shared" si="40"/>
        <v>#VALUE!</v>
      </c>
      <c r="R359" s="55" t="e">
        <f t="shared" si="41"/>
        <v>#VALUE!</v>
      </c>
      <c r="S359" s="7" t="e">
        <f t="shared" si="42"/>
        <v>#VALUE!</v>
      </c>
      <c r="T359" s="55" t="e">
        <f t="shared" si="43"/>
        <v>#VALUE!</v>
      </c>
      <c r="U359" s="7" t="e">
        <f t="shared" si="44"/>
        <v>#VALUE!</v>
      </c>
      <c r="V359" s="7" t="e">
        <f t="shared" si="45"/>
        <v>#VALUE!</v>
      </c>
      <c r="W359" s="55" t="e">
        <f t="shared" si="46"/>
        <v>#VALUE!</v>
      </c>
      <c r="X359" s="55">
        <f t="shared" si="47"/>
        <v>0</v>
      </c>
      <c r="Y359" s="7"/>
      <c r="AA359" s="7"/>
      <c r="AB359" s="7"/>
      <c r="AC359" s="7"/>
      <c r="AD359" s="7"/>
      <c r="AE359" s="7"/>
    </row>
    <row r="360" spans="4:31" x14ac:dyDescent="0.25">
      <c r="D360" s="20" t="str">
        <f>IF(F360="","",MAX($D$8:D359)+1)</f>
        <v/>
      </c>
      <c r="Q360" s="48" t="e">
        <f t="shared" si="40"/>
        <v>#VALUE!</v>
      </c>
      <c r="R360" s="55" t="e">
        <f t="shared" si="41"/>
        <v>#VALUE!</v>
      </c>
      <c r="S360" s="7" t="e">
        <f t="shared" si="42"/>
        <v>#VALUE!</v>
      </c>
      <c r="T360" s="55" t="e">
        <f t="shared" si="43"/>
        <v>#VALUE!</v>
      </c>
      <c r="U360" s="7" t="e">
        <f t="shared" si="44"/>
        <v>#VALUE!</v>
      </c>
      <c r="V360" s="7" t="e">
        <f t="shared" si="45"/>
        <v>#VALUE!</v>
      </c>
      <c r="W360" s="55" t="e">
        <f t="shared" si="46"/>
        <v>#VALUE!</v>
      </c>
      <c r="X360" s="55">
        <f t="shared" si="47"/>
        <v>0</v>
      </c>
      <c r="Y360" s="7"/>
      <c r="AA360" s="7"/>
      <c r="AB360" s="7"/>
      <c r="AC360" s="7"/>
      <c r="AD360" s="7"/>
      <c r="AE360" s="7"/>
    </row>
    <row r="361" spans="4:31" x14ac:dyDescent="0.25">
      <c r="D361" s="20" t="str">
        <f>IF(F361="","",MAX($D$8:D360)+1)</f>
        <v/>
      </c>
      <c r="Q361" s="48" t="e">
        <f t="shared" si="40"/>
        <v>#VALUE!</v>
      </c>
      <c r="R361" s="55" t="e">
        <f t="shared" si="41"/>
        <v>#VALUE!</v>
      </c>
      <c r="S361" s="7" t="e">
        <f t="shared" si="42"/>
        <v>#VALUE!</v>
      </c>
      <c r="T361" s="55" t="e">
        <f t="shared" si="43"/>
        <v>#VALUE!</v>
      </c>
      <c r="U361" s="7" t="e">
        <f t="shared" si="44"/>
        <v>#VALUE!</v>
      </c>
      <c r="V361" s="7" t="e">
        <f t="shared" si="45"/>
        <v>#VALUE!</v>
      </c>
      <c r="W361" s="55" t="e">
        <f t="shared" si="46"/>
        <v>#VALUE!</v>
      </c>
      <c r="X361" s="55">
        <f t="shared" si="47"/>
        <v>0</v>
      </c>
      <c r="Y361" s="7"/>
      <c r="AA361" s="7"/>
      <c r="AB361" s="7"/>
      <c r="AC361" s="7"/>
      <c r="AD361" s="7"/>
      <c r="AE361" s="7"/>
    </row>
    <row r="362" spans="4:31" x14ac:dyDescent="0.25">
      <c r="D362" s="20" t="str">
        <f>IF(F362="","",MAX($D$8:D361)+1)</f>
        <v/>
      </c>
      <c r="Q362" s="48" t="e">
        <f t="shared" si="40"/>
        <v>#VALUE!</v>
      </c>
      <c r="R362" s="55" t="e">
        <f t="shared" si="41"/>
        <v>#VALUE!</v>
      </c>
      <c r="S362" s="7" t="e">
        <f t="shared" si="42"/>
        <v>#VALUE!</v>
      </c>
      <c r="T362" s="55" t="e">
        <f t="shared" si="43"/>
        <v>#VALUE!</v>
      </c>
      <c r="U362" s="7" t="e">
        <f t="shared" si="44"/>
        <v>#VALUE!</v>
      </c>
      <c r="V362" s="7" t="e">
        <f t="shared" si="45"/>
        <v>#VALUE!</v>
      </c>
      <c r="W362" s="55" t="e">
        <f t="shared" si="46"/>
        <v>#VALUE!</v>
      </c>
      <c r="X362" s="55">
        <f t="shared" si="47"/>
        <v>0</v>
      </c>
      <c r="Y362" s="7"/>
      <c r="AA362" s="7"/>
      <c r="AB362" s="7"/>
      <c r="AC362" s="7"/>
      <c r="AD362" s="7"/>
      <c r="AE362" s="7"/>
    </row>
    <row r="363" spans="4:31" x14ac:dyDescent="0.25">
      <c r="U363" s="7"/>
      <c r="V363" s="7"/>
      <c r="W363" s="7"/>
      <c r="X363" s="56"/>
      <c r="Y363" s="7"/>
      <c r="AA363" s="7"/>
      <c r="AB363" s="7"/>
      <c r="AC363" s="7"/>
      <c r="AD363" s="7"/>
      <c r="AE363" s="7"/>
    </row>
    <row r="364" spans="4:31" x14ac:dyDescent="0.25">
      <c r="U364" s="7"/>
      <c r="V364" s="7"/>
      <c r="W364" s="7"/>
      <c r="X364" s="56"/>
      <c r="Y364" s="7"/>
      <c r="AA364" s="7"/>
      <c r="AB364" s="7"/>
      <c r="AC364" s="7"/>
      <c r="AD364" s="7"/>
      <c r="AE364" s="7"/>
    </row>
    <row r="365" spans="4:31" x14ac:dyDescent="0.25">
      <c r="U365" s="7"/>
      <c r="V365" s="7"/>
      <c r="W365" s="7"/>
      <c r="X365" s="56"/>
      <c r="Y365" s="7"/>
      <c r="AA365" s="7"/>
      <c r="AB365" s="7"/>
      <c r="AC365" s="7"/>
      <c r="AD365" s="7"/>
      <c r="AE365" s="7"/>
    </row>
    <row r="366" spans="4:31" x14ac:dyDescent="0.25">
      <c r="U366" s="7"/>
      <c r="V366" s="7"/>
      <c r="W366" s="7"/>
      <c r="X366" s="56"/>
      <c r="Y366" s="7"/>
      <c r="AA366" s="7"/>
      <c r="AB366" s="7"/>
      <c r="AC366" s="7"/>
      <c r="AD366" s="7"/>
      <c r="AE366" s="7"/>
    </row>
    <row r="367" spans="4:31" x14ac:dyDescent="0.25">
      <c r="U367" s="7"/>
      <c r="V367" s="7"/>
      <c r="W367" s="7"/>
      <c r="X367" s="56"/>
      <c r="Y367" s="7"/>
      <c r="AA367" s="7"/>
      <c r="AB367" s="7"/>
      <c r="AC367" s="7"/>
      <c r="AD367" s="7"/>
      <c r="AE367" s="7"/>
    </row>
    <row r="368" spans="4:31" x14ac:dyDescent="0.25">
      <c r="U368" s="7"/>
      <c r="V368" s="7"/>
      <c r="W368" s="7"/>
      <c r="X368" s="56"/>
      <c r="Y368" s="7"/>
      <c r="AA368" s="7"/>
      <c r="AB368" s="7"/>
      <c r="AC368" s="7"/>
      <c r="AD368" s="7"/>
      <c r="AE368" s="7"/>
    </row>
    <row r="369" spans="21:31" x14ac:dyDescent="0.25">
      <c r="U369" s="7"/>
      <c r="V369" s="7"/>
      <c r="W369" s="7"/>
      <c r="X369" s="56"/>
      <c r="Y369" s="7"/>
      <c r="AA369" s="7"/>
      <c r="AB369" s="7"/>
      <c r="AC369" s="7"/>
      <c r="AD369" s="7"/>
      <c r="AE369" s="7"/>
    </row>
    <row r="370" spans="21:31" x14ac:dyDescent="0.25">
      <c r="U370" s="7"/>
      <c r="V370" s="7"/>
      <c r="W370" s="7"/>
      <c r="X370" s="56"/>
      <c r="Y370" s="7"/>
      <c r="AA370" s="7"/>
      <c r="AB370" s="7"/>
      <c r="AC370" s="7"/>
      <c r="AD370" s="7"/>
      <c r="AE370" s="7"/>
    </row>
    <row r="371" spans="21:31" x14ac:dyDescent="0.25">
      <c r="U371" s="7"/>
      <c r="V371" s="7"/>
      <c r="W371" s="7"/>
      <c r="X371" s="56"/>
      <c r="Y371" s="7"/>
      <c r="AA371" s="7"/>
      <c r="AB371" s="7"/>
      <c r="AC371" s="7"/>
      <c r="AD371" s="7"/>
      <c r="AE371" s="7"/>
    </row>
    <row r="372" spans="21:31" x14ac:dyDescent="0.25">
      <c r="U372" s="7"/>
      <c r="V372" s="7"/>
      <c r="W372" s="7"/>
      <c r="X372" s="56"/>
      <c r="Y372" s="7"/>
      <c r="AA372" s="7"/>
      <c r="AB372" s="7"/>
      <c r="AC372" s="7"/>
      <c r="AD372" s="7"/>
      <c r="AE372" s="7"/>
    </row>
    <row r="373" spans="21:31" x14ac:dyDescent="0.25">
      <c r="U373" s="7"/>
      <c r="V373" s="7"/>
      <c r="W373" s="7"/>
      <c r="X373" s="56"/>
      <c r="Y373" s="7"/>
      <c r="AA373" s="7"/>
      <c r="AB373" s="7"/>
      <c r="AC373" s="7"/>
      <c r="AD373" s="7"/>
      <c r="AE373" s="7"/>
    </row>
    <row r="374" spans="21:31" x14ac:dyDescent="0.25">
      <c r="U374" s="7"/>
      <c r="V374" s="7"/>
      <c r="W374" s="7"/>
      <c r="X374" s="56"/>
      <c r="Y374" s="7"/>
      <c r="AA374" s="7"/>
      <c r="AB374" s="7"/>
      <c r="AC374" s="7"/>
      <c r="AD374" s="7"/>
      <c r="AE374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D594"/>
  <sheetViews>
    <sheetView topLeftCell="C49" workbookViewId="0">
      <selection activeCell="H39" sqref="H39"/>
    </sheetView>
  </sheetViews>
  <sheetFormatPr defaultRowHeight="15" x14ac:dyDescent="0.25"/>
  <cols>
    <col min="1" max="1" width="5.140625" style="24" customWidth="1"/>
    <col min="2" max="2" width="8.140625" style="24" customWidth="1"/>
    <col min="3" max="3" width="8.42578125" style="24" bestFit="1" customWidth="1"/>
    <col min="4" max="4" width="6.28515625" style="24" customWidth="1"/>
    <col min="5" max="5" width="7.140625" customWidth="1"/>
    <col min="6" max="6" width="17.42578125" bestFit="1" customWidth="1"/>
    <col min="7" max="7" width="14" bestFit="1" customWidth="1"/>
    <col min="8" max="8" width="39.85546875" bestFit="1" customWidth="1"/>
    <col min="9" max="9" width="42.28515625" style="18" bestFit="1" customWidth="1"/>
    <col min="10" max="10" width="71.28515625" customWidth="1"/>
    <col min="11" max="11" width="11.42578125" customWidth="1"/>
    <col min="12" max="12" width="13.42578125" customWidth="1"/>
    <col min="13" max="13" width="10.7109375" bestFit="1" customWidth="1"/>
    <col min="14" max="14" width="12.7109375" bestFit="1" customWidth="1"/>
    <col min="15" max="15" width="21.42578125" bestFit="1" customWidth="1"/>
    <col min="16" max="16" width="12.7109375" bestFit="1" customWidth="1"/>
    <col min="17" max="17" width="23.7109375" bestFit="1" customWidth="1"/>
    <col min="18" max="18" width="8.7109375" customWidth="1"/>
    <col min="19" max="19" width="19.85546875" bestFit="1" customWidth="1"/>
    <col min="20" max="20" width="8.42578125" bestFit="1" customWidth="1"/>
    <col min="21" max="21" width="6.42578125" bestFit="1" customWidth="1"/>
    <col min="22" max="26" width="9.140625" customWidth="1"/>
    <col min="27" max="27" width="11.28515625" customWidth="1"/>
  </cols>
  <sheetData>
    <row r="1" spans="1:30" ht="15.75" thickBot="1" x14ac:dyDescent="0.3">
      <c r="A1" s="23"/>
      <c r="B1" s="53">
        <v>1</v>
      </c>
      <c r="C1" s="53">
        <v>2</v>
      </c>
      <c r="D1" s="53">
        <v>3</v>
      </c>
      <c r="E1" s="53">
        <v>4</v>
      </c>
      <c r="F1" s="53">
        <v>5</v>
      </c>
      <c r="G1" s="53">
        <v>6</v>
      </c>
      <c r="H1" s="53">
        <v>7</v>
      </c>
      <c r="I1" s="53">
        <v>8</v>
      </c>
      <c r="J1" s="53">
        <v>9</v>
      </c>
      <c r="K1" s="53">
        <v>10</v>
      </c>
      <c r="L1" s="53">
        <v>11</v>
      </c>
      <c r="M1" s="53">
        <v>12</v>
      </c>
      <c r="N1" s="53">
        <v>13</v>
      </c>
      <c r="O1" s="53">
        <v>14</v>
      </c>
      <c r="P1" s="53">
        <v>15</v>
      </c>
      <c r="Q1" s="53">
        <v>16</v>
      </c>
      <c r="R1" s="53">
        <v>17</v>
      </c>
      <c r="S1" s="53">
        <v>18</v>
      </c>
      <c r="T1" s="53">
        <v>19</v>
      </c>
      <c r="U1" s="53">
        <v>20</v>
      </c>
      <c r="V1" s="53">
        <v>21</v>
      </c>
      <c r="W1" s="53">
        <v>22</v>
      </c>
      <c r="X1" s="53">
        <v>23</v>
      </c>
      <c r="Y1" s="53">
        <v>24</v>
      </c>
      <c r="Z1" s="53">
        <v>25</v>
      </c>
      <c r="AA1" s="53">
        <v>26</v>
      </c>
    </row>
    <row r="2" spans="1:30" ht="21.75" thickBot="1" x14ac:dyDescent="0.4">
      <c r="A2" s="23"/>
      <c r="B2" s="23"/>
      <c r="C2" s="23"/>
      <c r="D2" s="23"/>
      <c r="E2" s="3"/>
      <c r="F2" s="5" t="s">
        <v>19395</v>
      </c>
      <c r="G2" s="5">
        <f>'PASTE-DOWN-DL'!D4</f>
        <v>88</v>
      </c>
      <c r="H2" s="3"/>
      <c r="I2" s="73"/>
      <c r="J2" s="3"/>
      <c r="K2" s="3"/>
      <c r="L2" s="71" t="s">
        <v>98</v>
      </c>
      <c r="M2" s="70" t="str">
        <f ca="1">TEXT(TODAY(),"dd-mm-yyyy")</f>
        <v>15-05-2026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0" ht="22.5" customHeight="1" x14ac:dyDescent="0.25">
      <c r="A3" s="23"/>
      <c r="B3" s="23"/>
      <c r="C3" s="23"/>
      <c r="D3" s="23"/>
      <c r="E3" s="3"/>
      <c r="F3" s="5" t="s">
        <v>19399</v>
      </c>
      <c r="G3" s="5">
        <v>2</v>
      </c>
      <c r="H3" s="3"/>
      <c r="I3" s="5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0" ht="15.75" thickBot="1" x14ac:dyDescent="0.3">
      <c r="A4" s="23"/>
      <c r="B4" s="23"/>
      <c r="C4" s="23"/>
      <c r="D4" s="23"/>
      <c r="E4" s="3"/>
      <c r="F4" s="3"/>
      <c r="G4" s="3"/>
      <c r="H4" s="3"/>
      <c r="I4" s="5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99</v>
      </c>
    </row>
    <row r="5" spans="1:30" ht="26.25" customHeight="1" thickBot="1" x14ac:dyDescent="0.3">
      <c r="A5" s="23"/>
      <c r="B5" s="23"/>
      <c r="C5" s="23"/>
      <c r="D5" s="23"/>
      <c r="E5" s="97" t="str">
        <f ca="1">"Gujarat Circle   -    CPAN Down DL List  -           Date : "&amp;TEXT(TODAY(),"dd-mm-yyyy")</f>
        <v>Gujarat Circle   -    CPAN Down DL List  -           Date : 15-05-2026</v>
      </c>
      <c r="F5" s="98"/>
      <c r="G5" s="98"/>
      <c r="H5" s="98"/>
      <c r="I5" s="98"/>
      <c r="J5" s="98"/>
      <c r="K5" s="98"/>
      <c r="L5" s="98"/>
      <c r="M5" s="9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30" ht="13.5" customHeight="1" thickBot="1" x14ac:dyDescent="0.3">
      <c r="A6" s="20"/>
      <c r="B6" s="20">
        <v>0</v>
      </c>
      <c r="C6" s="20">
        <v>0</v>
      </c>
      <c r="D6" s="2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9"/>
      <c r="AB6" s="7"/>
      <c r="AC6" s="7"/>
      <c r="AD6" s="7"/>
    </row>
    <row r="7" spans="1:30" ht="31.5" customHeight="1" thickBot="1" x14ac:dyDescent="0.3">
      <c r="A7" s="20" t="s">
        <v>2</v>
      </c>
      <c r="B7" s="20">
        <v>0</v>
      </c>
      <c r="C7" s="20">
        <v>0</v>
      </c>
      <c r="D7" s="20"/>
      <c r="E7" s="80" t="s">
        <v>19387</v>
      </c>
      <c r="F7" s="77" t="s">
        <v>96</v>
      </c>
      <c r="G7" s="77" t="s">
        <v>19388</v>
      </c>
      <c r="H7" s="77" t="s">
        <v>19389</v>
      </c>
      <c r="I7" s="78" t="s">
        <v>19390</v>
      </c>
      <c r="J7" s="77" t="s">
        <v>19391</v>
      </c>
      <c r="K7" s="77" t="s">
        <v>19393</v>
      </c>
      <c r="L7" s="77" t="s">
        <v>19392</v>
      </c>
      <c r="M7" s="83" t="s">
        <v>19394</v>
      </c>
      <c r="N7" s="26" t="s">
        <v>19318</v>
      </c>
      <c r="O7" s="26" t="s">
        <v>19329</v>
      </c>
      <c r="P7" s="26" t="s">
        <v>19319</v>
      </c>
      <c r="Q7" s="26" t="s">
        <v>19330</v>
      </c>
      <c r="R7" s="26" t="s">
        <v>19413</v>
      </c>
      <c r="S7" s="26" t="s">
        <v>19416</v>
      </c>
      <c r="T7" s="26" t="s">
        <v>19417</v>
      </c>
      <c r="U7" s="26" t="s">
        <v>19418</v>
      </c>
      <c r="V7" s="7"/>
      <c r="W7" s="7"/>
      <c r="X7" s="7"/>
      <c r="Y7" s="7"/>
      <c r="Z7" s="7"/>
      <c r="AA7" s="19"/>
      <c r="AB7" s="7"/>
      <c r="AC7" s="7"/>
      <c r="AD7" s="7"/>
    </row>
    <row r="8" spans="1:30" x14ac:dyDescent="0.25">
      <c r="A8" s="20">
        <v>1</v>
      </c>
      <c r="B8" s="20">
        <f>IF(A8&lt;=$G$2,MAX(B6:B7)+1,"")</f>
        <v>1</v>
      </c>
      <c r="C8" s="20" t="str">
        <f ca="1">IF(AND(M8&lt;=$G$3,M8&gt;0,D8="OA"),MAX($C$6:C7)+1,"")</f>
        <v/>
      </c>
      <c r="D8" s="20" t="str">
        <f>VLOOKUP(F8,'SSA-CODE'!$E$4:$F$154,2,FALSE)</f>
        <v>GJ</v>
      </c>
      <c r="E8" s="81">
        <f>IF(B8="","",B8)</f>
        <v>1</v>
      </c>
      <c r="F8" s="74" t="str">
        <f>IF(B8="","",VLOOKUP(B8,'PASTE-DOWN-DL'!$C$10:$AP$6000,3,FALSE))</f>
        <v>VAL</v>
      </c>
      <c r="G8" s="75" t="str">
        <f>IF(B8="","",VLOOKUP(B8,'PASTE-DOWN-DL'!$C$10:$AP$6000,9,FALSE))</f>
        <v xml:space="preserve">	GE</v>
      </c>
      <c r="H8" s="75" t="str">
        <f>IF(B8="","",VLOOKUP(B8,'PASTE-DOWN-DL'!$C$10:$AP$6000,37,FALSE))</f>
        <v>10.121.16.107_KAPRADA-TE_S4P3</v>
      </c>
      <c r="I8" s="76" t="str">
        <f>IF(B8="","",VLOOKUP(B8,'PASTE-DOWN-DL'!$C$10:$AP$6000,38,FALSE))</f>
        <v>10.121.24.167_DAPADA_S4P2</v>
      </c>
      <c r="J8" s="75" t="str">
        <f>IF(B8="","",VLOOKUP(B8,'PASTE-DOWN-DL'!$C$10:$AP$6000,24,FALSE))</f>
        <v>SSA VAL-10.121.16.107-KAPRADA_4/3-10.121.24.167-DAPADA_4/2</v>
      </c>
      <c r="K8" s="75" t="str">
        <f>IF(B8="","",VLOOKUP(B8,'PASTE-DOWN-DL'!$C$10:$AP$6000,35,FALSE))</f>
        <v>15-05-2026</v>
      </c>
      <c r="L8" s="75" t="str">
        <f>IF(B8="","",VLOOKUP(B8,'PASTE-DOWN-DL'!$C$10:$AP$6000,36,FALSE))</f>
        <v>16:22:47</v>
      </c>
      <c r="M8" s="84">
        <f ca="1">IF(B8="","",VLOOKUP(B8,'PASTE-DOWN-DL'!$C$10:$AP$6000,39,FALSE))</f>
        <v>0</v>
      </c>
      <c r="N8" s="7" t="str">
        <f>IF(B8="","",VLOOKUP(B8,'PASTE-DOWN-DL'!$C$10:$AP$6000,29,FALSE))</f>
        <v>10.121.16.107</v>
      </c>
      <c r="O8" s="55" t="str">
        <f>IF(B8="","",VLOOKUP(B8,'PASTE-DOWN-DL'!$C$10:$AP$6000,31,FALSE))</f>
        <v>KAPRADA-TE</v>
      </c>
      <c r="P8" s="7" t="str">
        <f>IF(B8="","",VLOOKUP(B8,'PASTE-DOWN-DL'!$C$10:$AP$6000,30,FALSE))</f>
        <v>10.121.24.167</v>
      </c>
      <c r="Q8" s="7" t="str">
        <f>IF(B8="","",VLOOKUP(B8,'PASTE-DOWN-DL'!$C$10:$AP$6000,32,FALSE))</f>
        <v>DAPADA</v>
      </c>
      <c r="R8" s="7" t="str">
        <f>IF(B8="","",VLOOKUP(B8,'PASTE-DOWN-DL'!$C$10:$AP$6000,4,FALSE))</f>
        <v>SSA VAL</v>
      </c>
      <c r="S8" s="7" t="str">
        <f>IF(B8="","",VLOOKUP(B8,'PASTE-DOWN-DL'!$C$10:$AP$6000,40,FALSE))</f>
        <v xml:space="preserve">	2026/05/15,16:22:47</v>
      </c>
      <c r="T8" s="7" t="str">
        <f>IF(B8="","",VLOOKUP(B8,'PASTE-DOWN-DL'!$C$10:$AP$6000,33,FALSE))</f>
        <v>S4P3</v>
      </c>
      <c r="U8" s="7" t="str">
        <f>IF(B8="","",VLOOKUP(B8,'PASTE-DOWN-DL'!$C$10:$AP$6000,34,FALSE))</f>
        <v>S4P2</v>
      </c>
      <c r="V8" s="7"/>
      <c r="W8" s="7"/>
      <c r="X8" s="7"/>
      <c r="Y8" s="7"/>
      <c r="Z8" s="7"/>
      <c r="AA8" s="19" t="e">
        <f>IF(B8="","",VLOOKUP(B8,'PASTE-DOWN-DL'!$F$10:$AO$300,16,FALSE))</f>
        <v>#N/A</v>
      </c>
      <c r="AB8" s="7"/>
      <c r="AC8" s="7"/>
      <c r="AD8" s="7"/>
    </row>
    <row r="9" spans="1:30" x14ac:dyDescent="0.25">
      <c r="A9" s="20">
        <v>2</v>
      </c>
      <c r="B9" s="20">
        <f t="shared" ref="B9:B72" si="0">IF(A9&lt;=$G$2,MAX(B7:B8)+1,"")</f>
        <v>2</v>
      </c>
      <c r="C9" s="20" t="str">
        <f ca="1">IF(AND(M9&lt;=$G$3,M9&gt;0,D9="OA"),MAX($C$6:C8)+1,"")</f>
        <v/>
      </c>
      <c r="D9" s="20" t="str">
        <f>VLOOKUP(F9,'SSA-CODE'!$E$4:$F$154,2,FALSE)</f>
        <v>GJ</v>
      </c>
      <c r="E9" s="82">
        <f t="shared" ref="E9:E72" si="1">IF(B9="","",B9)</f>
        <v>2</v>
      </c>
      <c r="F9" s="22" t="str">
        <f>IF(B9="","",VLOOKUP(B9,'PASTE-DOWN-DL'!$C$10:$AP$6000,3,FALSE))</f>
        <v>BCH</v>
      </c>
      <c r="G9" s="21" t="str">
        <f>IF(B9="","",VLOOKUP(B9,'PASTE-DOWN-DL'!$C$10:$AP$6000,9,FALSE))</f>
        <v xml:space="preserve">	GE</v>
      </c>
      <c r="H9" s="75" t="str">
        <f>IF(B9="","",VLOOKUP(B9,'PASTE-DOWN-DL'!$C$10:$AP$6000,37,FALSE))</f>
        <v>10.121.96.75_CHANCHVEL_S3P2</v>
      </c>
      <c r="I9" s="2" t="str">
        <f>IF(B9="","",VLOOKUP(B9,'PASTE-DOWN-DL'!$C$10:$AP$6000,38,FALSE))</f>
        <v>10.121.96.112_ACCHOD_S4P2</v>
      </c>
      <c r="J9" s="21" t="str">
        <f>IF(B9="","",VLOOKUP(B9,'PASTE-DOWN-DL'!$C$10:$AP$6000,24,FALSE))</f>
        <v>SSA BCH-10.121.96.75-CHANCHVEL_S3P2-10.121.96.112-ACCHOD_S4P2</v>
      </c>
      <c r="K9" s="21" t="str">
        <f>IF(B9="","",VLOOKUP(B9,'PASTE-DOWN-DL'!$C$10:$AP$6000,35,FALSE))</f>
        <v>18-04-2026</v>
      </c>
      <c r="L9" s="21" t="str">
        <f>IF(B9="","",VLOOKUP(B9,'PASTE-DOWN-DL'!$C$10:$AP$6000,36,FALSE))</f>
        <v>13:13:14</v>
      </c>
      <c r="M9" s="85">
        <f ca="1">IF(B9="","",VLOOKUP(B9,'PASTE-DOWN-DL'!$C$10:$AP$6000,39,FALSE))</f>
        <v>27</v>
      </c>
      <c r="N9" s="7" t="str">
        <f>IF(B9="","",VLOOKUP(B9,'PASTE-DOWN-DL'!$C$10:$AP$6000,29,FALSE))</f>
        <v>10.121.96.75</v>
      </c>
      <c r="O9" s="55" t="str">
        <f>IF(B9="","",VLOOKUP(B9,'PASTE-DOWN-DL'!$C$10:$AP$6000,31,FALSE))</f>
        <v>CHANCHVEL</v>
      </c>
      <c r="P9" s="7" t="str">
        <f>IF(B9="","",VLOOKUP(B9,'PASTE-DOWN-DL'!$C$10:$AP$6000,30,FALSE))</f>
        <v>10.121.96.112</v>
      </c>
      <c r="Q9" s="7" t="str">
        <f>IF(B9="","",VLOOKUP(B9,'PASTE-DOWN-DL'!$C$10:$AP$6000,32,FALSE))</f>
        <v>ACCHOD</v>
      </c>
      <c r="R9" s="7" t="str">
        <f>IF(B9="","",VLOOKUP(B9,'PASTE-DOWN-DL'!$C$10:$AP$6000,4,FALSE))</f>
        <v>SSA BCH</v>
      </c>
      <c r="S9" s="7" t="str">
        <f>IF(B9="","",VLOOKUP(B9,'PASTE-DOWN-DL'!$C$10:$AP$6000,40,FALSE))</f>
        <v xml:space="preserve">	2026/04/18,13:13:14</v>
      </c>
      <c r="T9" s="7" t="str">
        <f>IF(B9="","",VLOOKUP(B9,'PASTE-DOWN-DL'!$C$10:$AP$6000,33,FALSE))</f>
        <v>S3P2</v>
      </c>
      <c r="U9" s="7" t="str">
        <f>IF(B9="","",VLOOKUP(B9,'PASTE-DOWN-DL'!$C$10:$AP$6000,34,FALSE))</f>
        <v>S4P2</v>
      </c>
      <c r="V9" s="7"/>
      <c r="W9" s="7"/>
      <c r="X9" s="7"/>
      <c r="Y9" s="7"/>
      <c r="Z9" s="7"/>
      <c r="AA9" s="19" t="e">
        <f>IF(B9="","",VLOOKUP(B9,'PASTE-DOWN-DL'!$F$10:$AO$300,16,FALSE))</f>
        <v>#N/A</v>
      </c>
      <c r="AB9" s="7"/>
      <c r="AC9" s="7"/>
      <c r="AD9" s="7"/>
    </row>
    <row r="10" spans="1:30" x14ac:dyDescent="0.25">
      <c r="A10" s="20">
        <v>3</v>
      </c>
      <c r="B10" s="20">
        <f t="shared" si="0"/>
        <v>3</v>
      </c>
      <c r="C10" s="20" t="str">
        <f ca="1">IF(AND(M10&lt;=$G$3,M10&gt;0,D10="OA"),MAX($C$6:C9)+1,"")</f>
        <v/>
      </c>
      <c r="D10" s="20" t="str">
        <f>VLOOKUP(F10,'SSA-CODE'!$E$4:$F$154,2,FALSE)</f>
        <v>GJ</v>
      </c>
      <c r="E10" s="82">
        <f t="shared" si="1"/>
        <v>3</v>
      </c>
      <c r="F10" s="22" t="str">
        <f>IF(B10="","",VLOOKUP(B10,'PASTE-DOWN-DL'!$C$10:$AP$6000,3,FALSE))</f>
        <v>BCH</v>
      </c>
      <c r="G10" s="21" t="str">
        <f>IF(B10="","",VLOOKUP(B10,'PASTE-DOWN-DL'!$C$10:$AP$6000,9,FALSE))</f>
        <v xml:space="preserve">	GE</v>
      </c>
      <c r="H10" s="75" t="str">
        <f>IF(B10="","",VLOOKUP(B10,'PASTE-DOWN-DL'!$C$10:$AP$6000,37,FALSE))</f>
        <v>10.121.96.82_Dediapada_S3P3</v>
      </c>
      <c r="I10" s="2" t="str">
        <f>IF(B10="","",VLOOKUP(B10,'PASTE-DOWN-DL'!$C$10:$AP$6000,38,FALSE))</f>
        <v>10.121.96.91_KharethaBTSA1_S1P5</v>
      </c>
      <c r="J10" s="21" t="str">
        <f>IF(B10="","",VLOOKUP(B10,'PASTE-DOWN-DL'!$C$10:$AP$6000,24,FALSE))</f>
        <v>SSA BCH-10.121.96.91-Kharetha_BTS_1/5-10.121.96.82-Dediapada_ BCH_3/3</v>
      </c>
      <c r="K10" s="21" t="str">
        <f>IF(B10="","",VLOOKUP(B10,'PASTE-DOWN-DL'!$C$10:$AP$6000,35,FALSE))</f>
        <v>15-05-2026</v>
      </c>
      <c r="L10" s="21" t="str">
        <f>IF(B10="","",VLOOKUP(B10,'PASTE-DOWN-DL'!$C$10:$AP$6000,36,FALSE))</f>
        <v>16:03:00</v>
      </c>
      <c r="M10" s="85">
        <f ca="1">IF(B10="","",VLOOKUP(B10,'PASTE-DOWN-DL'!$C$10:$AP$6000,39,FALSE))</f>
        <v>0</v>
      </c>
      <c r="N10" s="7" t="str">
        <f>IF(B10="","",VLOOKUP(B10,'PASTE-DOWN-DL'!$C$10:$AP$6000,29,FALSE))</f>
        <v>10.121.96.82</v>
      </c>
      <c r="O10" s="55" t="str">
        <f>IF(B10="","",VLOOKUP(B10,'PASTE-DOWN-DL'!$C$10:$AP$6000,31,FALSE))</f>
        <v>Dediapada</v>
      </c>
      <c r="P10" s="7" t="str">
        <f>IF(B10="","",VLOOKUP(B10,'PASTE-DOWN-DL'!$C$10:$AP$6000,30,FALSE))</f>
        <v>10.121.96.91</v>
      </c>
      <c r="Q10" s="7" t="str">
        <f>IF(B10="","",VLOOKUP(B10,'PASTE-DOWN-DL'!$C$10:$AP$6000,32,FALSE))</f>
        <v>KharethaBTSA1</v>
      </c>
      <c r="R10" s="7" t="str">
        <f>IF(B10="","",VLOOKUP(B10,'PASTE-DOWN-DL'!$C$10:$AP$6000,4,FALSE))</f>
        <v>SSA BCH</v>
      </c>
      <c r="S10" s="7" t="str">
        <f>IF(B10="","",VLOOKUP(B10,'PASTE-DOWN-DL'!$C$10:$AP$6000,40,FALSE))</f>
        <v xml:space="preserve">	2026/05/15,16:03:00</v>
      </c>
      <c r="T10" s="7" t="str">
        <f>IF(B10="","",VLOOKUP(B10,'PASTE-DOWN-DL'!$C$10:$AP$6000,33,FALSE))</f>
        <v>S3P3</v>
      </c>
      <c r="U10" s="7" t="str">
        <f>IF(B10="","",VLOOKUP(B10,'PASTE-DOWN-DL'!$C$10:$AP$6000,34,FALSE))</f>
        <v>S1P5</v>
      </c>
      <c r="V10" s="7"/>
      <c r="W10" s="7"/>
      <c r="X10" s="7"/>
      <c r="Y10" s="7"/>
      <c r="Z10" s="7"/>
      <c r="AA10" s="19" t="e">
        <f>IF(B10="","",VLOOKUP(B10,'PASTE-DOWN-DL'!$F$10:$AO$300,16,FALSE))</f>
        <v>#N/A</v>
      </c>
      <c r="AB10" s="7"/>
      <c r="AC10" s="7"/>
      <c r="AD10" s="7"/>
    </row>
    <row r="11" spans="1:30" x14ac:dyDescent="0.25">
      <c r="A11" s="20">
        <v>4</v>
      </c>
      <c r="B11" s="20">
        <f t="shared" si="0"/>
        <v>4</v>
      </c>
      <c r="C11" s="20" t="str">
        <f ca="1">IF(AND(M11&lt;=$G$3,M11&gt;0,D11="OA"),MAX($C$6:C10)+1,"")</f>
        <v/>
      </c>
      <c r="D11" s="20" t="str">
        <f>VLOOKUP(F11,'SSA-CODE'!$E$4:$F$154,2,FALSE)</f>
        <v>GJ</v>
      </c>
      <c r="E11" s="82">
        <f t="shared" si="1"/>
        <v>4</v>
      </c>
      <c r="F11" s="22" t="str">
        <f>IF(B11="","",VLOOKUP(B11,'PASTE-DOWN-DL'!$C$10:$AP$6000,3,FALSE))</f>
        <v>VAL</v>
      </c>
      <c r="G11" s="21" t="str">
        <f>IF(B11="","",VLOOKUP(B11,'PASTE-DOWN-DL'!$C$10:$AP$6000,9,FALSE))</f>
        <v xml:space="preserve">	GE</v>
      </c>
      <c r="H11" s="75" t="str">
        <f>IF(B11="","",VLOOKUP(B11,'PASTE-DOWN-DL'!$C$10:$AP$6000,37,FALSE))</f>
        <v>10.121.68.65_VALSAD-OLD(GNE)_S6P3</v>
      </c>
      <c r="I11" s="2" t="str">
        <f>IF(B11="","",VLOOKUP(B11,'PASTE-DOWN-DL'!$C$10:$AP$6000,38,FALSE))</f>
        <v>10.121.24.151_DESAI CONSTRUCTION_S2P6</v>
      </c>
      <c r="J11" s="21" t="str">
        <f>IF(B11="","",VLOOKUP(B11,'PASTE-DOWN-DL'!$C$10:$AP$6000,24,FALSE))</f>
        <v>SSA VAL-10.121.68.65-VALSAD GNE B2_6/3-10.121.24.151-DESAI CONSTRUCTION A1_2/6</v>
      </c>
      <c r="K11" s="21" t="str">
        <f>IF(B11="","",VLOOKUP(B11,'PASTE-DOWN-DL'!$C$10:$AP$6000,35,FALSE))</f>
        <v>31-03-2026</v>
      </c>
      <c r="L11" s="21" t="str">
        <f>IF(B11="","",VLOOKUP(B11,'PASTE-DOWN-DL'!$C$10:$AP$6000,36,FALSE))</f>
        <v>16:40:54</v>
      </c>
      <c r="M11" s="85">
        <f ca="1">IF(B11="","",VLOOKUP(B11,'PASTE-DOWN-DL'!$C$10:$AP$6000,39,FALSE))</f>
        <v>45</v>
      </c>
      <c r="N11" s="7" t="str">
        <f>IF(B11="","",VLOOKUP(B11,'PASTE-DOWN-DL'!$C$10:$AP$6000,29,FALSE))</f>
        <v>10.121.68.65</v>
      </c>
      <c r="O11" s="55" t="str">
        <f>IF(B11="","",VLOOKUP(B11,'PASTE-DOWN-DL'!$C$10:$AP$6000,31,FALSE))</f>
        <v>VALSAD-OLD(GNE)</v>
      </c>
      <c r="P11" s="7" t="str">
        <f>IF(B11="","",VLOOKUP(B11,'PASTE-DOWN-DL'!$C$10:$AP$6000,30,FALSE))</f>
        <v>10.121.24.151</v>
      </c>
      <c r="Q11" s="7" t="str">
        <f>IF(B11="","",VLOOKUP(B11,'PASTE-DOWN-DL'!$C$10:$AP$6000,32,FALSE))</f>
        <v>DESAI CONSTRUCTION</v>
      </c>
      <c r="R11" s="7" t="str">
        <f>IF(B11="","",VLOOKUP(B11,'PASTE-DOWN-DL'!$C$10:$AP$6000,4,FALSE))</f>
        <v>SSA VAL</v>
      </c>
      <c r="S11" s="7" t="str">
        <f>IF(B11="","",VLOOKUP(B11,'PASTE-DOWN-DL'!$C$10:$AP$6000,40,FALSE))</f>
        <v xml:space="preserve">	2026/03/31,16:40:54</v>
      </c>
      <c r="T11" s="7" t="str">
        <f>IF(B11="","",VLOOKUP(B11,'PASTE-DOWN-DL'!$C$10:$AP$6000,33,FALSE))</f>
        <v>S6P3</v>
      </c>
      <c r="U11" s="7" t="str">
        <f>IF(B11="","",VLOOKUP(B11,'PASTE-DOWN-DL'!$C$10:$AP$6000,34,FALSE))</f>
        <v>S2P6</v>
      </c>
      <c r="V11" s="7"/>
      <c r="W11" s="7"/>
      <c r="X11" s="7"/>
      <c r="Y11" s="7"/>
      <c r="Z11" s="7"/>
      <c r="AA11" s="19" t="e">
        <f>IF(B11="","",VLOOKUP(B11,'PASTE-DOWN-DL'!$F$10:$AO$300,16,FALSE))</f>
        <v>#N/A</v>
      </c>
      <c r="AB11" s="7"/>
      <c r="AC11" s="7"/>
      <c r="AD11" s="7"/>
    </row>
    <row r="12" spans="1:30" x14ac:dyDescent="0.25">
      <c r="A12" s="20">
        <v>5</v>
      </c>
      <c r="B12" s="20">
        <f t="shared" si="0"/>
        <v>5</v>
      </c>
      <c r="C12" s="20" t="str">
        <f ca="1">IF(AND(M12&lt;=$G$3,M12&gt;0,D12="OA"),MAX($C$6:C11)+1,"")</f>
        <v/>
      </c>
      <c r="D12" s="20" t="str">
        <f>VLOOKUP(F12,'SSA-CODE'!$E$4:$F$154,2,FALSE)</f>
        <v>GJ</v>
      </c>
      <c r="E12" s="82">
        <f t="shared" si="1"/>
        <v>5</v>
      </c>
      <c r="F12" s="22" t="str">
        <f>IF(B12="","",VLOOKUP(B12,'PASTE-DOWN-DL'!$C$10:$AP$6000,3,FALSE))</f>
        <v>VAL</v>
      </c>
      <c r="G12" s="21" t="str">
        <f>IF(B12="","",VLOOKUP(B12,'PASTE-DOWN-DL'!$C$10:$AP$6000,9,FALSE))</f>
        <v xml:space="preserve">	10GE</v>
      </c>
      <c r="H12" s="75" t="str">
        <f>IF(B12="","",VLOOKUP(B12,'PASTE-DOWN-DL'!$C$10:$AP$6000,37,FALSE))</f>
        <v>10.121.68.66_VAPI 2_S6P1</v>
      </c>
      <c r="I12" s="2" t="str">
        <f>IF(B12="","",VLOOKUP(B12,'PASTE-DOWN-DL'!$C$10:$AP$6000,38,FALSE))</f>
        <v>10.121.68.103_VALVADA-2_S3P1</v>
      </c>
      <c r="J12" s="21" t="str">
        <f>IF(B12="","",VLOOKUP(B12,'PASTE-DOWN-DL'!$C$10:$AP$6000,24,FALSE))</f>
        <v>SSA VAL-10.121.68.66-VAPI 2_6/1-10.121.68.103-VALVADA2_3/1</v>
      </c>
      <c r="K12" s="21" t="str">
        <f>IF(B12="","",VLOOKUP(B12,'PASTE-DOWN-DL'!$C$10:$AP$6000,35,FALSE))</f>
        <v>15-05-2026</v>
      </c>
      <c r="L12" s="21" t="str">
        <f>IF(B12="","",VLOOKUP(B12,'PASTE-DOWN-DL'!$C$10:$AP$6000,36,FALSE))</f>
        <v>09:44:08</v>
      </c>
      <c r="M12" s="85">
        <f ca="1">IF(B12="","",VLOOKUP(B12,'PASTE-DOWN-DL'!$C$10:$AP$6000,39,FALSE))</f>
        <v>0</v>
      </c>
      <c r="N12" s="7" t="str">
        <f>IF(B12="","",VLOOKUP(B12,'PASTE-DOWN-DL'!$C$10:$AP$6000,29,FALSE))</f>
        <v>10.121.68.66</v>
      </c>
      <c r="O12" s="55" t="str">
        <f>IF(B12="","",VLOOKUP(B12,'PASTE-DOWN-DL'!$C$10:$AP$6000,31,FALSE))</f>
        <v>VAPI 2</v>
      </c>
      <c r="P12" s="7" t="str">
        <f>IF(B12="","",VLOOKUP(B12,'PASTE-DOWN-DL'!$C$10:$AP$6000,30,FALSE))</f>
        <v>10.121.68.103</v>
      </c>
      <c r="Q12" s="7" t="str">
        <f>IF(B12="","",VLOOKUP(B12,'PASTE-DOWN-DL'!$C$10:$AP$6000,32,FALSE))</f>
        <v>VALVADA-2</v>
      </c>
      <c r="R12" s="7" t="str">
        <f>IF(B12="","",VLOOKUP(B12,'PASTE-DOWN-DL'!$C$10:$AP$6000,4,FALSE))</f>
        <v>SSA VAL</v>
      </c>
      <c r="S12" s="7" t="str">
        <f>IF(B12="","",VLOOKUP(B12,'PASTE-DOWN-DL'!$C$10:$AP$6000,40,FALSE))</f>
        <v xml:space="preserve">	2026/05/15,09:44:08</v>
      </c>
      <c r="T12" s="7" t="str">
        <f>IF(B12="","",VLOOKUP(B12,'PASTE-DOWN-DL'!$C$10:$AP$6000,33,FALSE))</f>
        <v>S6P1</v>
      </c>
      <c r="U12" s="7" t="str">
        <f>IF(B12="","",VLOOKUP(B12,'PASTE-DOWN-DL'!$C$10:$AP$6000,34,FALSE))</f>
        <v>S3P1</v>
      </c>
      <c r="V12" s="7"/>
      <c r="W12" s="7"/>
      <c r="X12" s="7"/>
      <c r="Y12" s="7"/>
      <c r="Z12" s="7"/>
      <c r="AA12" s="19" t="e">
        <f>IF(B12="","",VLOOKUP(B12,'PASTE-DOWN-DL'!$F$10:$AO$300,16,FALSE))</f>
        <v>#N/A</v>
      </c>
      <c r="AB12" s="7"/>
      <c r="AC12" s="7"/>
      <c r="AD12" s="7"/>
    </row>
    <row r="13" spans="1:30" x14ac:dyDescent="0.25">
      <c r="A13" s="20">
        <v>6</v>
      </c>
      <c r="B13" s="20">
        <f t="shared" si="0"/>
        <v>6</v>
      </c>
      <c r="C13" s="20" t="str">
        <f ca="1">IF(AND(M13&lt;=$G$3,M13&gt;0,D13="OA"),MAX($C$6:C12)+1,"")</f>
        <v/>
      </c>
      <c r="D13" s="20" t="str">
        <f>VLOOKUP(F13,'SSA-CODE'!$E$4:$F$154,2,FALSE)</f>
        <v>GJ</v>
      </c>
      <c r="E13" s="82">
        <f t="shared" si="1"/>
        <v>6</v>
      </c>
      <c r="F13" s="22" t="str">
        <f>IF(B13="","",VLOOKUP(B13,'PASTE-DOWN-DL'!$C$10:$AP$6000,3,FALSE))</f>
        <v>VDA</v>
      </c>
      <c r="G13" s="21" t="str">
        <f>IF(B13="","",VLOOKUP(B13,'PASTE-DOWN-DL'!$C$10:$AP$6000,9,FALSE))</f>
        <v xml:space="preserve">	GE</v>
      </c>
      <c r="H13" s="75" t="str">
        <f>IF(B13="","",VLOOKUP(B13,'PASTE-DOWN-DL'!$C$10:$AP$6000,37,FALSE))</f>
        <v>10.121.16.41_SAMIYALA_S2P5</v>
      </c>
      <c r="I13" s="2" t="str">
        <f>IF(B13="","",VLOOKUP(B13,'PASTE-DOWN-DL'!$C$10:$AP$6000,38,FALSE))</f>
        <v>10.121.16.27_Baroda CITY_S5P6</v>
      </c>
      <c r="J13" s="21" t="str">
        <f>IF(B13="","",VLOOKUP(B13,'PASTE-DOWN-DL'!$C$10:$AP$6000,24,FALSE))</f>
        <v>SSA VDR-10.121.16.41-SAMIYALA A1_2/5-10.121.16.27-CITY B2_5/6</v>
      </c>
      <c r="K13" s="21" t="str">
        <f>IF(B13="","",VLOOKUP(B13,'PASTE-DOWN-DL'!$C$10:$AP$6000,35,FALSE))</f>
        <v>11-05-2026</v>
      </c>
      <c r="L13" s="21" t="str">
        <f>IF(B13="","",VLOOKUP(B13,'PASTE-DOWN-DL'!$C$10:$AP$6000,36,FALSE))</f>
        <v>12:32:06</v>
      </c>
      <c r="M13" s="85">
        <f ca="1">IF(B13="","",VLOOKUP(B13,'PASTE-DOWN-DL'!$C$10:$AP$6000,39,FALSE))</f>
        <v>4</v>
      </c>
      <c r="N13" s="7" t="str">
        <f>IF(B13="","",VLOOKUP(B13,'PASTE-DOWN-DL'!$C$10:$AP$6000,29,FALSE))</f>
        <v>10.121.16.41</v>
      </c>
      <c r="O13" s="55" t="str">
        <f>IF(B13="","",VLOOKUP(B13,'PASTE-DOWN-DL'!$C$10:$AP$6000,31,FALSE))</f>
        <v>SAMIYALA</v>
      </c>
      <c r="P13" s="7" t="str">
        <f>IF(B13="","",VLOOKUP(B13,'PASTE-DOWN-DL'!$C$10:$AP$6000,30,FALSE))</f>
        <v>10.121.16.27</v>
      </c>
      <c r="Q13" s="7" t="str">
        <f>IF(B13="","",VLOOKUP(B13,'PASTE-DOWN-DL'!$C$10:$AP$6000,32,FALSE))</f>
        <v>Baroda CITY</v>
      </c>
      <c r="R13" s="7" t="str">
        <f>IF(B13="","",VLOOKUP(B13,'PASTE-DOWN-DL'!$C$10:$AP$6000,4,FALSE))</f>
        <v>SSA VDR</v>
      </c>
      <c r="S13" s="7" t="str">
        <f>IF(B13="","",VLOOKUP(B13,'PASTE-DOWN-DL'!$C$10:$AP$6000,40,FALSE))</f>
        <v xml:space="preserve">	2026/05/11,12:32:06</v>
      </c>
      <c r="T13" s="7" t="str">
        <f>IF(B13="","",VLOOKUP(B13,'PASTE-DOWN-DL'!$C$10:$AP$6000,33,FALSE))</f>
        <v>S2P5</v>
      </c>
      <c r="U13" s="7" t="str">
        <f>IF(B13="","",VLOOKUP(B13,'PASTE-DOWN-DL'!$C$10:$AP$6000,34,FALSE))</f>
        <v>S5P6</v>
      </c>
      <c r="V13" s="7"/>
      <c r="W13" s="7"/>
      <c r="X13" s="7"/>
      <c r="Y13" s="7"/>
      <c r="Z13" s="7"/>
      <c r="AA13" s="19" t="e">
        <f>IF(B13="","",VLOOKUP(B13,'PASTE-DOWN-DL'!$F$10:$AO$300,16,FALSE))</f>
        <v>#N/A</v>
      </c>
      <c r="AB13" s="7"/>
      <c r="AC13" s="7"/>
      <c r="AD13" s="7"/>
    </row>
    <row r="14" spans="1:30" x14ac:dyDescent="0.25">
      <c r="A14" s="20">
        <v>7</v>
      </c>
      <c r="B14" s="20">
        <f t="shared" si="0"/>
        <v>7</v>
      </c>
      <c r="C14" s="20" t="str">
        <f ca="1">IF(AND(M14&lt;=$G$3,M14&gt;0,D14="OA"),MAX($C$6:C13)+1,"")</f>
        <v/>
      </c>
      <c r="D14" s="20" t="str">
        <f>VLOOKUP(F14,'SSA-CODE'!$E$4:$F$154,2,FALSE)</f>
        <v>GJ</v>
      </c>
      <c r="E14" s="82">
        <f t="shared" si="1"/>
        <v>7</v>
      </c>
      <c r="F14" s="22" t="str">
        <f>IF(B14="","",VLOOKUP(B14,'PASTE-DOWN-DL'!$C$10:$AP$6000,3,FALSE))</f>
        <v>HMR</v>
      </c>
      <c r="G14" s="21" t="str">
        <f>IF(B14="","",VLOOKUP(B14,'PASTE-DOWN-DL'!$C$10:$AP$6000,9,FALSE))</f>
        <v xml:space="preserve">	10GE</v>
      </c>
      <c r="H14" s="75" t="str">
        <f>IF(B14="","",VLOOKUP(B14,'PASTE-DOWN-DL'!$C$10:$AP$6000,37,FALSE))</f>
        <v>10.121.25.164_Mahavirnagar_S4P1</v>
      </c>
      <c r="I14" s="2" t="str">
        <f>IF(B14="","",VLOOKUP(B14,'PASTE-DOWN-DL'!$C$10:$AP$6000,38,FALSE))</f>
        <v>10.121.25.162_MEHTAPURA_S3P1</v>
      </c>
      <c r="J14" s="21" t="str">
        <f>IF(B14="","",VLOOKUP(B14,'PASTE-DOWN-DL'!$C$10:$AP$6000,24,FALSE))</f>
        <v>SSA HMR-10.121.25.162-Mehtapura_3/1-10.121.25.164-Mahavirnagar_4/1</v>
      </c>
      <c r="K14" s="21" t="str">
        <f>IF(B14="","",VLOOKUP(B14,'PASTE-DOWN-DL'!$C$10:$AP$6000,35,FALSE))</f>
        <v>14-05-2026</v>
      </c>
      <c r="L14" s="21" t="str">
        <f>IF(B14="","",VLOOKUP(B14,'PASTE-DOWN-DL'!$C$10:$AP$6000,36,FALSE))</f>
        <v>23:23:16</v>
      </c>
      <c r="M14" s="85">
        <f ca="1">IF(B14="","",VLOOKUP(B14,'PASTE-DOWN-DL'!$C$10:$AP$6000,39,FALSE))</f>
        <v>1</v>
      </c>
      <c r="N14" s="7" t="str">
        <f>IF(B14="","",VLOOKUP(B14,'PASTE-DOWN-DL'!$C$10:$AP$6000,29,FALSE))</f>
        <v>10.121.25.164</v>
      </c>
      <c r="O14" s="55" t="str">
        <f>IF(B14="","",VLOOKUP(B14,'PASTE-DOWN-DL'!$C$10:$AP$6000,31,FALSE))</f>
        <v>Mahavirnagar</v>
      </c>
      <c r="P14" s="7" t="str">
        <f>IF(B14="","",VLOOKUP(B14,'PASTE-DOWN-DL'!$C$10:$AP$6000,30,FALSE))</f>
        <v>10.121.25.162</v>
      </c>
      <c r="Q14" s="7" t="str">
        <f>IF(B14="","",VLOOKUP(B14,'PASTE-DOWN-DL'!$C$10:$AP$6000,32,FALSE))</f>
        <v>MEHTAPURA</v>
      </c>
      <c r="R14" s="7" t="str">
        <f>IF(B14="","",VLOOKUP(B14,'PASTE-DOWN-DL'!$C$10:$AP$6000,4,FALSE))</f>
        <v>SSA HMR</v>
      </c>
      <c r="S14" s="7" t="str">
        <f>IF(B14="","",VLOOKUP(B14,'PASTE-DOWN-DL'!$C$10:$AP$6000,40,FALSE))</f>
        <v xml:space="preserve">	2026/05/14,23:23:16</v>
      </c>
      <c r="T14" s="7" t="str">
        <f>IF(B14="","",VLOOKUP(B14,'PASTE-DOWN-DL'!$C$10:$AP$6000,33,FALSE))</f>
        <v>S4P1</v>
      </c>
      <c r="U14" s="7" t="str">
        <f>IF(B14="","",VLOOKUP(B14,'PASTE-DOWN-DL'!$C$10:$AP$6000,34,FALSE))</f>
        <v>S3P1</v>
      </c>
      <c r="V14" s="7"/>
      <c r="W14" s="7"/>
      <c r="X14" s="7"/>
      <c r="Y14" s="7"/>
      <c r="Z14" s="7"/>
      <c r="AA14" s="19" t="e">
        <f>IF(B14="","",VLOOKUP(B14,'PASTE-DOWN-DL'!$F$10:$AO$300,16,FALSE))</f>
        <v>#N/A</v>
      </c>
      <c r="AB14" s="7"/>
      <c r="AC14" s="7"/>
      <c r="AD14" s="7"/>
    </row>
    <row r="15" spans="1:30" x14ac:dyDescent="0.25">
      <c r="A15" s="20">
        <v>8</v>
      </c>
      <c r="B15" s="20">
        <f t="shared" si="0"/>
        <v>8</v>
      </c>
      <c r="C15" s="20" t="str">
        <f ca="1">IF(AND(M15&lt;=$G$3,M15&gt;0,D15="OA"),MAX($C$6:C14)+1,"")</f>
        <v/>
      </c>
      <c r="D15" s="20" t="str">
        <f>VLOOKUP(F15,'SSA-CODE'!$E$4:$F$154,2,FALSE)</f>
        <v>GJ</v>
      </c>
      <c r="E15" s="82">
        <f t="shared" si="1"/>
        <v>8</v>
      </c>
      <c r="F15" s="22" t="str">
        <f>IF(B15="","",VLOOKUP(B15,'PASTE-DOWN-DL'!$C$10:$AP$6000,3,FALSE))</f>
        <v>SRT</v>
      </c>
      <c r="G15" s="21" t="str">
        <f>IF(B15="","",VLOOKUP(B15,'PASTE-DOWN-DL'!$C$10:$AP$6000,9,FALSE))</f>
        <v xml:space="preserve">	GE</v>
      </c>
      <c r="H15" s="75" t="str">
        <f>IF(B15="","",VLOOKUP(B15,'PASTE-DOWN-DL'!$C$10:$AP$6000,37,FALSE))</f>
        <v>10.121.100.49_VIHAN_S2P5</v>
      </c>
      <c r="I15" s="2" t="str">
        <f>IF(B15="","",VLOOKUP(B15,'PASTE-DOWN-DL'!$C$10:$AP$6000,38,FALSE))</f>
        <v>10.121.100.50_SEVANI_S1P5</v>
      </c>
      <c r="J15" s="21" t="str">
        <f>IF(B15="","",VLOOKUP(B15,'PASTE-DOWN-DL'!$C$10:$AP$6000,24,FALSE))</f>
        <v>SSA SR-10.121.100.49-VIHAN_2/5-10.121.100.50-SEVANI_1/5</v>
      </c>
      <c r="K15" s="21" t="str">
        <f>IF(B15="","",VLOOKUP(B15,'PASTE-DOWN-DL'!$C$10:$AP$6000,35,FALSE))</f>
        <v>15-05-2026</v>
      </c>
      <c r="L15" s="21" t="str">
        <f>IF(B15="","",VLOOKUP(B15,'PASTE-DOWN-DL'!$C$10:$AP$6000,36,FALSE))</f>
        <v>15:42:24</v>
      </c>
      <c r="M15" s="85">
        <f ca="1">IF(B15="","",VLOOKUP(B15,'PASTE-DOWN-DL'!$C$10:$AP$6000,39,FALSE))</f>
        <v>0</v>
      </c>
      <c r="N15" s="7" t="str">
        <f>IF(B15="","",VLOOKUP(B15,'PASTE-DOWN-DL'!$C$10:$AP$6000,29,FALSE))</f>
        <v>10.121.100.49</v>
      </c>
      <c r="O15" s="55" t="str">
        <f>IF(B15="","",VLOOKUP(B15,'PASTE-DOWN-DL'!$C$10:$AP$6000,31,FALSE))</f>
        <v>VIHAN</v>
      </c>
      <c r="P15" s="7" t="str">
        <f>IF(B15="","",VLOOKUP(B15,'PASTE-DOWN-DL'!$C$10:$AP$6000,30,FALSE))</f>
        <v>10.121.100.50</v>
      </c>
      <c r="Q15" s="7" t="str">
        <f>IF(B15="","",VLOOKUP(B15,'PASTE-DOWN-DL'!$C$10:$AP$6000,32,FALSE))</f>
        <v>SEVANI</v>
      </c>
      <c r="R15" s="7" t="str">
        <f>IF(B15="","",VLOOKUP(B15,'PASTE-DOWN-DL'!$C$10:$AP$6000,4,FALSE))</f>
        <v>SSA SR</v>
      </c>
      <c r="S15" s="7" t="str">
        <f>IF(B15="","",VLOOKUP(B15,'PASTE-DOWN-DL'!$C$10:$AP$6000,40,FALSE))</f>
        <v xml:space="preserve">	2026/05/15,15:42:24</v>
      </c>
      <c r="T15" s="7" t="str">
        <f>IF(B15="","",VLOOKUP(B15,'PASTE-DOWN-DL'!$C$10:$AP$6000,33,FALSE))</f>
        <v>S2P5</v>
      </c>
      <c r="U15" s="7" t="str">
        <f>IF(B15="","",VLOOKUP(B15,'PASTE-DOWN-DL'!$C$10:$AP$6000,34,FALSE))</f>
        <v>S1P5</v>
      </c>
      <c r="V15" s="7"/>
      <c r="W15" s="7"/>
      <c r="X15" s="7"/>
      <c r="Y15" s="7"/>
      <c r="Z15" s="7"/>
      <c r="AA15" s="19" t="e">
        <f>IF(B15="","",VLOOKUP(B15,'PASTE-DOWN-DL'!$F$10:$AO$300,16,FALSE))</f>
        <v>#N/A</v>
      </c>
      <c r="AB15" s="7"/>
      <c r="AC15" s="7"/>
      <c r="AD15" s="7"/>
    </row>
    <row r="16" spans="1:30" x14ac:dyDescent="0.25">
      <c r="A16" s="20">
        <v>9</v>
      </c>
      <c r="B16" s="20">
        <f t="shared" si="0"/>
        <v>9</v>
      </c>
      <c r="C16" s="20" t="str">
        <f ca="1">IF(AND(M16&lt;=$G$3,M16&gt;0,D16="OA"),MAX($C$6:C15)+1,"")</f>
        <v/>
      </c>
      <c r="D16" s="20" t="str">
        <f>VLOOKUP(F16,'SSA-CODE'!$E$4:$F$154,2,FALSE)</f>
        <v>GJ</v>
      </c>
      <c r="E16" s="82">
        <f t="shared" si="1"/>
        <v>9</v>
      </c>
      <c r="F16" s="22" t="str">
        <f>IF(B16="","",VLOOKUP(B16,'PASTE-DOWN-DL'!$C$10:$AP$6000,3,FALSE))</f>
        <v>BHV</v>
      </c>
      <c r="G16" s="21" t="str">
        <f>IF(B16="","",VLOOKUP(B16,'PASTE-DOWN-DL'!$C$10:$AP$6000,9,FALSE))</f>
        <v xml:space="preserve">	GE</v>
      </c>
      <c r="H16" s="75" t="str">
        <f>IF(B16="","",VLOOKUP(B16,'PASTE-DOWN-DL'!$C$10:$AP$6000,37,FALSE))</f>
        <v>10.121.17.138_BHANDARIYA(PALITANA)_S1P5</v>
      </c>
      <c r="I16" s="2" t="str">
        <f>IF(B16="","",VLOOKUP(B16,'PASTE-DOWN-DL'!$C$10:$AP$6000,38,FALSE))</f>
        <v>10.121.17.158_PALITANA_S5P3</v>
      </c>
      <c r="J16" s="21" t="str">
        <f>IF(B16="","",VLOOKUP(B16,'PASTE-DOWN-DL'!$C$10:$AP$6000,24,FALSE))</f>
        <v>SSA BV-10.121.17.138-BHANDARIYA(PALITANA)_1/5-10.121.17.158-PALITANA_5/3</v>
      </c>
      <c r="K16" s="21" t="str">
        <f>IF(B16="","",VLOOKUP(B16,'PASTE-DOWN-DL'!$C$10:$AP$6000,35,FALSE))</f>
        <v>15-05-2026</v>
      </c>
      <c r="L16" s="21" t="str">
        <f>IF(B16="","",VLOOKUP(B16,'PASTE-DOWN-DL'!$C$10:$AP$6000,36,FALSE))</f>
        <v>09:48:16</v>
      </c>
      <c r="M16" s="85">
        <f ca="1">IF(B16="","",VLOOKUP(B16,'PASTE-DOWN-DL'!$C$10:$AP$6000,39,FALSE))</f>
        <v>0</v>
      </c>
      <c r="N16" s="7" t="str">
        <f>IF(B16="","",VLOOKUP(B16,'PASTE-DOWN-DL'!$C$10:$AP$6000,29,FALSE))</f>
        <v>10.121.17.138</v>
      </c>
      <c r="O16" s="55" t="str">
        <f>IF(B16="","",VLOOKUP(B16,'PASTE-DOWN-DL'!$C$10:$AP$6000,31,FALSE))</f>
        <v>BHANDARIYA(PALITANA)</v>
      </c>
      <c r="P16" s="7" t="str">
        <f>IF(B16="","",VLOOKUP(B16,'PASTE-DOWN-DL'!$C$10:$AP$6000,30,FALSE))</f>
        <v>10.121.17.158</v>
      </c>
      <c r="Q16" s="7" t="str">
        <f>IF(B16="","",VLOOKUP(B16,'PASTE-DOWN-DL'!$C$10:$AP$6000,32,FALSE))</f>
        <v>PALITANA</v>
      </c>
      <c r="R16" s="7" t="str">
        <f>IF(B16="","",VLOOKUP(B16,'PASTE-DOWN-DL'!$C$10:$AP$6000,4,FALSE))</f>
        <v>SSA BV</v>
      </c>
      <c r="S16" s="7" t="str">
        <f>IF(B16="","",VLOOKUP(B16,'PASTE-DOWN-DL'!$C$10:$AP$6000,40,FALSE))</f>
        <v xml:space="preserve">	2026/05/15,09:48:16</v>
      </c>
      <c r="T16" s="7" t="str">
        <f>IF(B16="","",VLOOKUP(B16,'PASTE-DOWN-DL'!$C$10:$AP$6000,33,FALSE))</f>
        <v>S1P5</v>
      </c>
      <c r="U16" s="7" t="str">
        <f>IF(B16="","",VLOOKUP(B16,'PASTE-DOWN-DL'!$C$10:$AP$6000,34,FALSE))</f>
        <v>S5P3</v>
      </c>
      <c r="V16" s="7"/>
      <c r="W16" s="7"/>
      <c r="X16" s="7"/>
      <c r="Y16" s="7"/>
      <c r="Z16" s="7"/>
      <c r="AA16" s="19" t="e">
        <f>IF(B16="","",VLOOKUP(B16,'PASTE-DOWN-DL'!$F$10:$AO$300,16,FALSE))</f>
        <v>#N/A</v>
      </c>
      <c r="AB16" s="7"/>
      <c r="AC16" s="7"/>
      <c r="AD16" s="7"/>
    </row>
    <row r="17" spans="1:30" x14ac:dyDescent="0.25">
      <c r="A17" s="20">
        <v>10</v>
      </c>
      <c r="B17" s="20">
        <f t="shared" si="0"/>
        <v>10</v>
      </c>
      <c r="C17" s="20" t="str">
        <f ca="1">IF(AND(M17&lt;=$G$3,M17&gt;0,D17="OA"),MAX($C$6:C16)+1,"")</f>
        <v/>
      </c>
      <c r="D17" s="20" t="str">
        <f>VLOOKUP(F17,'SSA-CODE'!$E$4:$F$154,2,FALSE)</f>
        <v>GJ</v>
      </c>
      <c r="E17" s="82">
        <f t="shared" si="1"/>
        <v>10</v>
      </c>
      <c r="F17" s="22" t="str">
        <f>IF(B17="","",VLOOKUP(B17,'PASTE-DOWN-DL'!$C$10:$AP$6000,3,FALSE))</f>
        <v>BCH</v>
      </c>
      <c r="G17" s="21" t="str">
        <f>IF(B17="","",VLOOKUP(B17,'PASTE-DOWN-DL'!$C$10:$AP$6000,9,FALSE))</f>
        <v xml:space="preserve">	GE</v>
      </c>
      <c r="H17" s="75" t="str">
        <f>IF(B17="","",VLOOKUP(B17,'PASTE-DOWN-DL'!$C$10:$AP$6000,37,FALSE))</f>
        <v>10.121.96.120_Muler Chokdi BTS_S2P6</v>
      </c>
      <c r="I17" s="2" t="str">
        <f>IF(B17="","",VLOOKUP(B17,'PASTE-DOWN-DL'!$C$10:$AP$6000,38,FALSE))</f>
        <v>10.121.96.75_CHANCHVEL_S3P5</v>
      </c>
      <c r="J17" s="21" t="str">
        <f>IF(B17="","",VLOOKUP(B17,'PASTE-DOWN-DL'!$C$10:$AP$6000,24,FALSE))</f>
        <v>SSA BCH-10.121.96.120-Muler_Chokdi_BTS A1_2/6-10.121.96.75-CHANCHVEL B1_3/5</v>
      </c>
      <c r="K17" s="21" t="str">
        <f>IF(B17="","",VLOOKUP(B17,'PASTE-DOWN-DL'!$C$10:$AP$6000,35,FALSE))</f>
        <v>06-04-2026</v>
      </c>
      <c r="L17" s="21" t="str">
        <f>IF(B17="","",VLOOKUP(B17,'PASTE-DOWN-DL'!$C$10:$AP$6000,36,FALSE))</f>
        <v>18:11:34</v>
      </c>
      <c r="M17" s="85">
        <f ca="1">IF(B17="","",VLOOKUP(B17,'PASTE-DOWN-DL'!$C$10:$AP$6000,39,FALSE))</f>
        <v>39</v>
      </c>
      <c r="N17" s="7" t="str">
        <f>IF(B17="","",VLOOKUP(B17,'PASTE-DOWN-DL'!$C$10:$AP$6000,29,FALSE))</f>
        <v>10.121.96.120</v>
      </c>
      <c r="O17" s="55" t="str">
        <f>IF(B17="","",VLOOKUP(B17,'PASTE-DOWN-DL'!$C$10:$AP$6000,31,FALSE))</f>
        <v>Muler Chokdi BTS</v>
      </c>
      <c r="P17" s="7" t="str">
        <f>IF(B17="","",VLOOKUP(B17,'PASTE-DOWN-DL'!$C$10:$AP$6000,30,FALSE))</f>
        <v>10.121.96.75</v>
      </c>
      <c r="Q17" s="7" t="str">
        <f>IF(B17="","",VLOOKUP(B17,'PASTE-DOWN-DL'!$C$10:$AP$6000,32,FALSE))</f>
        <v>CHANCHVEL</v>
      </c>
      <c r="R17" s="7" t="str">
        <f>IF(B17="","",VLOOKUP(B17,'PASTE-DOWN-DL'!$C$10:$AP$6000,4,FALSE))</f>
        <v>SSA BCH</v>
      </c>
      <c r="S17" s="7" t="str">
        <f>IF(B17="","",VLOOKUP(B17,'PASTE-DOWN-DL'!$C$10:$AP$6000,40,FALSE))</f>
        <v xml:space="preserve">	2026/04/06,18:11:34</v>
      </c>
      <c r="T17" s="7" t="str">
        <f>IF(B17="","",VLOOKUP(B17,'PASTE-DOWN-DL'!$C$10:$AP$6000,33,FALSE))</f>
        <v>S2P6</v>
      </c>
      <c r="U17" s="7" t="str">
        <f>IF(B17="","",VLOOKUP(B17,'PASTE-DOWN-DL'!$C$10:$AP$6000,34,FALSE))</f>
        <v>S3P5</v>
      </c>
      <c r="V17" s="7"/>
      <c r="W17" s="7"/>
      <c r="X17" s="7"/>
      <c r="Y17" s="7"/>
      <c r="Z17" s="7"/>
      <c r="AA17" s="19" t="e">
        <f>IF(B17="","",VLOOKUP(B17,'PASTE-DOWN-DL'!$F$10:$AO$300,16,FALSE))</f>
        <v>#N/A</v>
      </c>
      <c r="AB17" s="7"/>
      <c r="AC17" s="7"/>
      <c r="AD17" s="7"/>
    </row>
    <row r="18" spans="1:30" x14ac:dyDescent="0.25">
      <c r="A18" s="20">
        <v>11</v>
      </c>
      <c r="B18" s="20">
        <f t="shared" si="0"/>
        <v>11</v>
      </c>
      <c r="C18" s="20" t="str">
        <f ca="1">IF(AND(M18&lt;=$G$3,M18&gt;0,D18="OA"),MAX($C$6:C17)+1,"")</f>
        <v/>
      </c>
      <c r="D18" s="20" t="str">
        <f>VLOOKUP(F18,'SSA-CODE'!$E$4:$F$154,2,FALSE)</f>
        <v>GJ</v>
      </c>
      <c r="E18" s="82">
        <f t="shared" si="1"/>
        <v>11</v>
      </c>
      <c r="F18" s="22" t="str">
        <f>IF(B18="","",VLOOKUP(B18,'PASTE-DOWN-DL'!$C$10:$AP$6000,3,FALSE))</f>
        <v>BCH</v>
      </c>
      <c r="G18" s="21" t="str">
        <f>IF(B18="","",VLOOKUP(B18,'PASTE-DOWN-DL'!$C$10:$AP$6000,9,FALSE))</f>
        <v xml:space="preserve">	GE</v>
      </c>
      <c r="H18" s="75" t="str">
        <f>IF(B18="","",VLOOKUP(B18,'PASTE-DOWN-DL'!$C$10:$AP$6000,37,FALSE))</f>
        <v>10.121.16.10_Jambusar_S4P6</v>
      </c>
      <c r="I18" s="2" t="str">
        <f>IF(B18="","",VLOOKUP(B18,'PASTE-DOWN-DL'!$C$10:$AP$6000,38,FALSE))</f>
        <v>10.121.96.78_Amod_S4P6</v>
      </c>
      <c r="J18" s="21" t="str">
        <f>IF(B18="","",VLOOKUP(B18,'PASTE-DOWN-DL'!$C$10:$AP$6000,24,FALSE))</f>
        <v>SSA BCH-10.121.16.10-Jambusar_4/6-10.121.96.78-Amod_4/6</v>
      </c>
      <c r="K18" s="21" t="str">
        <f>IF(B18="","",VLOOKUP(B18,'PASTE-DOWN-DL'!$C$10:$AP$6000,35,FALSE))</f>
        <v>19-02-2026</v>
      </c>
      <c r="L18" s="21" t="str">
        <f>IF(B18="","",VLOOKUP(B18,'PASTE-DOWN-DL'!$C$10:$AP$6000,36,FALSE))</f>
        <v>15:51:33</v>
      </c>
      <c r="M18" s="85">
        <f ca="1">IF(B18="","",VLOOKUP(B18,'PASTE-DOWN-DL'!$C$10:$AP$6000,39,FALSE))</f>
        <v>85</v>
      </c>
      <c r="N18" s="7" t="str">
        <f>IF(B18="","",VLOOKUP(B18,'PASTE-DOWN-DL'!$C$10:$AP$6000,29,FALSE))</f>
        <v>10.121.16.10</v>
      </c>
      <c r="O18" s="55" t="str">
        <f>IF(B18="","",VLOOKUP(B18,'PASTE-DOWN-DL'!$C$10:$AP$6000,31,FALSE))</f>
        <v>Jambusar</v>
      </c>
      <c r="P18" s="7" t="str">
        <f>IF(B18="","",VLOOKUP(B18,'PASTE-DOWN-DL'!$C$10:$AP$6000,30,FALSE))</f>
        <v>10.121.96.78</v>
      </c>
      <c r="Q18" s="7" t="str">
        <f>IF(B18="","",VLOOKUP(B18,'PASTE-DOWN-DL'!$C$10:$AP$6000,32,FALSE))</f>
        <v>Amod</v>
      </c>
      <c r="R18" s="7" t="str">
        <f>IF(B18="","",VLOOKUP(B18,'PASTE-DOWN-DL'!$C$10:$AP$6000,4,FALSE))</f>
        <v>SSA BCH</v>
      </c>
      <c r="S18" s="7" t="str">
        <f>IF(B18="","",VLOOKUP(B18,'PASTE-DOWN-DL'!$C$10:$AP$6000,40,FALSE))</f>
        <v xml:space="preserve">	2026/02/19,15:51:33</v>
      </c>
      <c r="T18" s="7" t="str">
        <f>IF(B18="","",VLOOKUP(B18,'PASTE-DOWN-DL'!$C$10:$AP$6000,33,FALSE))</f>
        <v>S4P6</v>
      </c>
      <c r="U18" s="7" t="str">
        <f>IF(B18="","",VLOOKUP(B18,'PASTE-DOWN-DL'!$C$10:$AP$6000,34,FALSE))</f>
        <v>S4P6</v>
      </c>
      <c r="V18" s="7"/>
      <c r="W18" s="7"/>
      <c r="X18" s="7"/>
      <c r="Y18" s="7"/>
      <c r="Z18" s="7"/>
      <c r="AA18" s="19" t="e">
        <f>IF(B18="","",VLOOKUP(B18,'PASTE-DOWN-DL'!$F$10:$AO$300,16,FALSE))</f>
        <v>#N/A</v>
      </c>
      <c r="AB18" s="7"/>
      <c r="AC18" s="7"/>
      <c r="AD18" s="7"/>
    </row>
    <row r="19" spans="1:30" x14ac:dyDescent="0.25">
      <c r="A19" s="20">
        <v>12</v>
      </c>
      <c r="B19" s="20">
        <f t="shared" si="0"/>
        <v>12</v>
      </c>
      <c r="C19" s="20" t="str">
        <f ca="1">IF(AND(M19&lt;=$G$3,M19&gt;0,D19="OA"),MAX($C$6:C18)+1,"")</f>
        <v/>
      </c>
      <c r="D19" s="20" t="str">
        <f>VLOOKUP(F19,'SSA-CODE'!$E$4:$F$154,2,FALSE)</f>
        <v>GJ</v>
      </c>
      <c r="E19" s="82">
        <f t="shared" si="1"/>
        <v>12</v>
      </c>
      <c r="F19" s="22" t="str">
        <f>IF(B19="","",VLOOKUP(B19,'PASTE-DOWN-DL'!$C$10:$AP$6000,3,FALSE))</f>
        <v>SRT</v>
      </c>
      <c r="G19" s="21" t="str">
        <f>IF(B19="","",VLOOKUP(B19,'PASTE-DOWN-DL'!$C$10:$AP$6000,9,FALSE))</f>
        <v xml:space="preserve">	10GE</v>
      </c>
      <c r="H19" s="75" t="str">
        <f>IF(B19="","",VLOOKUP(B19,'PASTE-DOWN-DL'!$C$10:$AP$6000,37,FALSE))</f>
        <v>10.121.100.19_SONGADH FORT_S6P1</v>
      </c>
      <c r="I19" s="2" t="str">
        <f>IF(B19="","",VLOOKUP(B19,'PASTE-DOWN-DL'!$C$10:$AP$6000,38,FALSE))</f>
        <v>10.121.68.6_Mandvi_S5P1</v>
      </c>
      <c r="J19" s="21" t="str">
        <f>IF(B19="","",VLOOKUP(B19,'PASTE-DOWN-DL'!$C$10:$AP$6000,24,FALSE))</f>
        <v>SSA SR-10.121.100.19-SONGADH FORT_6/1-10.121.68.6-Mandvi_5/1</v>
      </c>
      <c r="K19" s="21" t="str">
        <f>IF(B19="","",VLOOKUP(B19,'PASTE-DOWN-DL'!$C$10:$AP$6000,35,FALSE))</f>
        <v>15-05-2026</v>
      </c>
      <c r="L19" s="21" t="str">
        <f>IF(B19="","",VLOOKUP(B19,'PASTE-DOWN-DL'!$C$10:$AP$6000,36,FALSE))</f>
        <v>11:30:14</v>
      </c>
      <c r="M19" s="85">
        <f ca="1">IF(B19="","",VLOOKUP(B19,'PASTE-DOWN-DL'!$C$10:$AP$6000,39,FALSE))</f>
        <v>0</v>
      </c>
      <c r="N19" s="7" t="str">
        <f>IF(B19="","",VLOOKUP(B19,'PASTE-DOWN-DL'!$C$10:$AP$6000,29,FALSE))</f>
        <v>10.121.100.19</v>
      </c>
      <c r="O19" s="55" t="str">
        <f>IF(B19="","",VLOOKUP(B19,'PASTE-DOWN-DL'!$C$10:$AP$6000,31,FALSE))</f>
        <v>SONGADH FORT</v>
      </c>
      <c r="P19" s="7" t="str">
        <f>IF(B19="","",VLOOKUP(B19,'PASTE-DOWN-DL'!$C$10:$AP$6000,30,FALSE))</f>
        <v>10.121.68.6</v>
      </c>
      <c r="Q19" s="7" t="str">
        <f>IF(B19="","",VLOOKUP(B19,'PASTE-DOWN-DL'!$C$10:$AP$6000,32,FALSE))</f>
        <v>Mandvi</v>
      </c>
      <c r="R19" s="7" t="str">
        <f>IF(B19="","",VLOOKUP(B19,'PASTE-DOWN-DL'!$C$10:$AP$6000,4,FALSE))</f>
        <v>SSA SR</v>
      </c>
      <c r="S19" s="7" t="str">
        <f>IF(B19="","",VLOOKUP(B19,'PASTE-DOWN-DL'!$C$10:$AP$6000,40,FALSE))</f>
        <v xml:space="preserve">	2026/05/15,11:30:14</v>
      </c>
      <c r="T19" s="7" t="str">
        <f>IF(B19="","",VLOOKUP(B19,'PASTE-DOWN-DL'!$C$10:$AP$6000,33,FALSE))</f>
        <v>S6P1</v>
      </c>
      <c r="U19" s="7" t="str">
        <f>IF(B19="","",VLOOKUP(B19,'PASTE-DOWN-DL'!$C$10:$AP$6000,34,FALSE))</f>
        <v>S5P1</v>
      </c>
      <c r="V19" s="7"/>
      <c r="W19" s="7"/>
      <c r="X19" s="7"/>
      <c r="Y19" s="7"/>
      <c r="Z19" s="7"/>
      <c r="AA19" s="19" t="e">
        <f>IF(B19="","",VLOOKUP(B19,'PASTE-DOWN-DL'!$F$10:$AO$300,16,FALSE))</f>
        <v>#N/A</v>
      </c>
      <c r="AB19" s="7"/>
      <c r="AC19" s="7"/>
      <c r="AD19" s="7"/>
    </row>
    <row r="20" spans="1:30" x14ac:dyDescent="0.25">
      <c r="A20" s="20">
        <v>13</v>
      </c>
      <c r="B20" s="20">
        <f t="shared" si="0"/>
        <v>13</v>
      </c>
      <c r="C20" s="20" t="str">
        <f ca="1">IF(AND(M20&lt;=$G$3,M20&gt;0,D20="OA"),MAX($C$6:C19)+1,"")</f>
        <v/>
      </c>
      <c r="D20" s="20" t="str">
        <f>VLOOKUP(F20,'SSA-CODE'!$E$4:$F$154,2,FALSE)</f>
        <v>GJ</v>
      </c>
      <c r="E20" s="82">
        <f t="shared" si="1"/>
        <v>13</v>
      </c>
      <c r="F20" s="22" t="str">
        <f>IF(B20="","",VLOOKUP(B20,'PASTE-DOWN-DL'!$C$10:$AP$6000,3,FALSE))</f>
        <v>AMR</v>
      </c>
      <c r="G20" s="21" t="str">
        <f>IF(B20="","",VLOOKUP(B20,'PASTE-DOWN-DL'!$C$10:$AP$6000,9,FALSE))</f>
        <v xml:space="preserve">	GE</v>
      </c>
      <c r="H20" s="75" t="str">
        <f>IF(B20="","",VLOOKUP(B20,'PASTE-DOWN-DL'!$C$10:$AP$6000,37,FALSE))</f>
        <v>10.121.96.38_VIJAPADI TE_S4P2</v>
      </c>
      <c r="I20" s="2" t="str">
        <f>IF(B20="","",VLOOKUP(B20,'PASTE-DOWN-DL'!$C$10:$AP$6000,38,FALSE))</f>
        <v>10.121.96.27_Gadhakada Exch_S2P6</v>
      </c>
      <c r="J20" s="21" t="str">
        <f>IF(B20="","",VLOOKUP(B20,'PASTE-DOWN-DL'!$C$10:$AP$6000,24,FALSE))</f>
        <v>SSA AMR-10.121.96.38-VIJAPADI-TE_4/2-10.121.96.27-Gadhakada-Exch_2/6</v>
      </c>
      <c r="K20" s="21" t="str">
        <f>IF(B20="","",VLOOKUP(B20,'PASTE-DOWN-DL'!$C$10:$AP$6000,35,FALSE))</f>
        <v>06-05-2026</v>
      </c>
      <c r="L20" s="21" t="str">
        <f>IF(B20="","",VLOOKUP(B20,'PASTE-DOWN-DL'!$C$10:$AP$6000,36,FALSE))</f>
        <v>10:58:34</v>
      </c>
      <c r="M20" s="85">
        <f ca="1">IF(B20="","",VLOOKUP(B20,'PASTE-DOWN-DL'!$C$10:$AP$6000,39,FALSE))</f>
        <v>9</v>
      </c>
      <c r="N20" s="7" t="str">
        <f>IF(B20="","",VLOOKUP(B20,'PASTE-DOWN-DL'!$C$10:$AP$6000,29,FALSE))</f>
        <v>10.121.96.38</v>
      </c>
      <c r="O20" s="55" t="str">
        <f>IF(B20="","",VLOOKUP(B20,'PASTE-DOWN-DL'!$C$10:$AP$6000,31,FALSE))</f>
        <v>VIJAPADI TE</v>
      </c>
      <c r="P20" s="7" t="str">
        <f>IF(B20="","",VLOOKUP(B20,'PASTE-DOWN-DL'!$C$10:$AP$6000,30,FALSE))</f>
        <v>10.121.96.27</v>
      </c>
      <c r="Q20" s="7" t="str">
        <f>IF(B20="","",VLOOKUP(B20,'PASTE-DOWN-DL'!$C$10:$AP$6000,32,FALSE))</f>
        <v>Gadhakada Exch</v>
      </c>
      <c r="R20" s="7" t="str">
        <f>IF(B20="","",VLOOKUP(B20,'PASTE-DOWN-DL'!$C$10:$AP$6000,4,FALSE))</f>
        <v>SSA AMR</v>
      </c>
      <c r="S20" s="7" t="str">
        <f>IF(B20="","",VLOOKUP(B20,'PASTE-DOWN-DL'!$C$10:$AP$6000,40,FALSE))</f>
        <v xml:space="preserve">	2026/05/06,10:58:34</v>
      </c>
      <c r="T20" s="7" t="str">
        <f>IF(B20="","",VLOOKUP(B20,'PASTE-DOWN-DL'!$C$10:$AP$6000,33,FALSE))</f>
        <v>S4P2</v>
      </c>
      <c r="U20" s="7" t="str">
        <f>IF(B20="","",VLOOKUP(B20,'PASTE-DOWN-DL'!$C$10:$AP$6000,34,FALSE))</f>
        <v>S2P6</v>
      </c>
      <c r="V20" s="7"/>
      <c r="W20" s="7"/>
      <c r="X20" s="7"/>
      <c r="Y20" s="7"/>
      <c r="Z20" s="7"/>
      <c r="AA20" s="19" t="e">
        <f>IF(B20="","",VLOOKUP(B20,'PASTE-DOWN-DL'!$F$10:$AO$300,16,FALSE))</f>
        <v>#N/A</v>
      </c>
      <c r="AB20" s="7"/>
      <c r="AC20" s="7"/>
      <c r="AD20" s="7"/>
    </row>
    <row r="21" spans="1:30" x14ac:dyDescent="0.25">
      <c r="A21" s="20">
        <v>14</v>
      </c>
      <c r="B21" s="20">
        <f t="shared" si="0"/>
        <v>14</v>
      </c>
      <c r="C21" s="20" t="str">
        <f ca="1">IF(AND(M21&lt;=$G$3,M21&gt;0,D21="OA"),MAX($C$6:C20)+1,"")</f>
        <v/>
      </c>
      <c r="D21" s="20" t="str">
        <f>VLOOKUP(F21,'SSA-CODE'!$E$4:$F$154,2,FALSE)</f>
        <v>GJ</v>
      </c>
      <c r="E21" s="82">
        <f t="shared" si="1"/>
        <v>14</v>
      </c>
      <c r="F21" s="22" t="str">
        <f>IF(B21="","",VLOOKUP(B21,'PASTE-DOWN-DL'!$C$10:$AP$6000,3,FALSE))</f>
        <v>BCH</v>
      </c>
      <c r="G21" s="21" t="str">
        <f>IF(B21="","",VLOOKUP(B21,'PASTE-DOWN-DL'!$C$10:$AP$6000,9,FALSE))</f>
        <v xml:space="preserve">	10GE</v>
      </c>
      <c r="H21" s="75" t="str">
        <f>IF(B21="","",VLOOKUP(B21,'PASTE-DOWN-DL'!$C$10:$AP$6000,37,FALSE))</f>
        <v>10.121.96.71_Bhensli_S3P1</v>
      </c>
      <c r="I21" s="2" t="str">
        <f>IF(B21="","",VLOOKUP(B21,'PASTE-DOWN-DL'!$C$10:$AP$6000,38,FALSE))</f>
        <v>10.121.96.70_RAHIYAD_S4P1</v>
      </c>
      <c r="J21" s="21" t="str">
        <f>IF(B21="","",VLOOKUP(B21,'PASTE-DOWN-DL'!$C$10:$AP$6000,24,FALSE))</f>
        <v>SSA BCH-10.121.96.70-Rahiyad B2-10.121.96.71-Bhensli B1 3/1</v>
      </c>
      <c r="K21" s="21" t="str">
        <f>IF(B21="","",VLOOKUP(B21,'PASTE-DOWN-DL'!$C$10:$AP$6000,35,FALSE))</f>
        <v>06-05-2026</v>
      </c>
      <c r="L21" s="21" t="str">
        <f>IF(B21="","",VLOOKUP(B21,'PASTE-DOWN-DL'!$C$10:$AP$6000,36,FALSE))</f>
        <v>16:26:18</v>
      </c>
      <c r="M21" s="85">
        <f ca="1">IF(B21="","",VLOOKUP(B21,'PASTE-DOWN-DL'!$C$10:$AP$6000,39,FALSE))</f>
        <v>9</v>
      </c>
      <c r="N21" s="7" t="str">
        <f>IF(B21="","",VLOOKUP(B21,'PASTE-DOWN-DL'!$C$10:$AP$6000,29,FALSE))</f>
        <v>10.121.96.71</v>
      </c>
      <c r="O21" s="55" t="str">
        <f>IF(B21="","",VLOOKUP(B21,'PASTE-DOWN-DL'!$C$10:$AP$6000,31,FALSE))</f>
        <v>Bhensli</v>
      </c>
      <c r="P21" s="7" t="str">
        <f>IF(B21="","",VLOOKUP(B21,'PASTE-DOWN-DL'!$C$10:$AP$6000,30,FALSE))</f>
        <v>10.121.96.70</v>
      </c>
      <c r="Q21" s="7" t="str">
        <f>IF(B21="","",VLOOKUP(B21,'PASTE-DOWN-DL'!$C$10:$AP$6000,32,FALSE))</f>
        <v>RAHIYAD</v>
      </c>
      <c r="R21" s="7" t="str">
        <f>IF(B21="","",VLOOKUP(B21,'PASTE-DOWN-DL'!$C$10:$AP$6000,4,FALSE))</f>
        <v>SSA BCH</v>
      </c>
      <c r="S21" s="7" t="str">
        <f>IF(B21="","",VLOOKUP(B21,'PASTE-DOWN-DL'!$C$10:$AP$6000,40,FALSE))</f>
        <v xml:space="preserve">	2026/05/06,16:26:18</v>
      </c>
      <c r="T21" s="7" t="str">
        <f>IF(B21="","",VLOOKUP(B21,'PASTE-DOWN-DL'!$C$10:$AP$6000,33,FALSE))</f>
        <v>S3P1</v>
      </c>
      <c r="U21" s="7" t="str">
        <f>IF(B21="","",VLOOKUP(B21,'PASTE-DOWN-DL'!$C$10:$AP$6000,34,FALSE))</f>
        <v>S4P1</v>
      </c>
      <c r="V21" s="7"/>
      <c r="W21" s="7"/>
      <c r="X21" s="7"/>
      <c r="Y21" s="7"/>
      <c r="Z21" s="7"/>
      <c r="AA21" s="19" t="e">
        <f>IF(B21="","",VLOOKUP(B21,'PASTE-DOWN-DL'!$F$10:$AO$300,16,FALSE))</f>
        <v>#N/A</v>
      </c>
      <c r="AB21" s="7"/>
      <c r="AC21" s="7"/>
      <c r="AD21" s="7"/>
    </row>
    <row r="22" spans="1:30" x14ac:dyDescent="0.25">
      <c r="A22" s="20">
        <v>15</v>
      </c>
      <c r="B22" s="20">
        <f t="shared" si="0"/>
        <v>15</v>
      </c>
      <c r="C22" s="20" t="str">
        <f ca="1">IF(AND(M22&lt;=$G$3,M22&gt;0,D22="OA"),MAX($C$6:C21)+1,"")</f>
        <v/>
      </c>
      <c r="D22" s="20" t="str">
        <f>VLOOKUP(F22,'SSA-CODE'!$E$4:$F$154,2,FALSE)</f>
        <v>GJ</v>
      </c>
      <c r="E22" s="82">
        <f t="shared" si="1"/>
        <v>15</v>
      </c>
      <c r="F22" s="22" t="str">
        <f>IF(B22="","",VLOOKUP(B22,'PASTE-DOWN-DL'!$C$10:$AP$6000,3,FALSE))</f>
        <v>GDR</v>
      </c>
      <c r="G22" s="21" t="str">
        <f>IF(B22="","",VLOOKUP(B22,'PASTE-DOWN-DL'!$C$10:$AP$6000,9,FALSE))</f>
        <v xml:space="preserve">	GE</v>
      </c>
      <c r="H22" s="75" t="str">
        <f>IF(B22="","",VLOOKUP(B22,'PASTE-DOWN-DL'!$C$10:$AP$6000,37,FALSE))</f>
        <v>10.121.19.14_SIMALIYA_S1P5</v>
      </c>
      <c r="I22" s="2" t="str">
        <f>IF(B22="","",VLOOKUP(B22,'PASTE-DOWN-DL'!$C$10:$AP$6000,38,FALSE))</f>
        <v>10.121.26.90_Ghoghmba_S3P2</v>
      </c>
      <c r="J22" s="21" t="str">
        <f>IF(B22="","",VLOOKUP(B22,'PASTE-DOWN-DL'!$C$10:$AP$6000,24,FALSE))</f>
        <v>SSA GDH-10.121.19.14-Simaliya A1_1/5-10.121.26.90-Ghoghmba B1_3/2</v>
      </c>
      <c r="K22" s="21" t="str">
        <f>IF(B22="","",VLOOKUP(B22,'PASTE-DOWN-DL'!$C$10:$AP$6000,35,FALSE))</f>
        <v>11-05-2026</v>
      </c>
      <c r="L22" s="21" t="str">
        <f>IF(B22="","",VLOOKUP(B22,'PASTE-DOWN-DL'!$C$10:$AP$6000,36,FALSE))</f>
        <v>17:35:43</v>
      </c>
      <c r="M22" s="85">
        <f ca="1">IF(B22="","",VLOOKUP(B22,'PASTE-DOWN-DL'!$C$10:$AP$6000,39,FALSE))</f>
        <v>4</v>
      </c>
      <c r="N22" s="7" t="str">
        <f>IF(B22="","",VLOOKUP(B22,'PASTE-DOWN-DL'!$C$10:$AP$6000,29,FALSE))</f>
        <v>10.121.19.14</v>
      </c>
      <c r="O22" s="55" t="str">
        <f>IF(B22="","",VLOOKUP(B22,'PASTE-DOWN-DL'!$C$10:$AP$6000,31,FALSE))</f>
        <v>SIMALIYA</v>
      </c>
      <c r="P22" s="7" t="str">
        <f>IF(B22="","",VLOOKUP(B22,'PASTE-DOWN-DL'!$C$10:$AP$6000,30,FALSE))</f>
        <v>10.121.26.90</v>
      </c>
      <c r="Q22" s="7" t="str">
        <f>IF(B22="","",VLOOKUP(B22,'PASTE-DOWN-DL'!$C$10:$AP$6000,32,FALSE))</f>
        <v>Ghoghmba</v>
      </c>
      <c r="R22" s="7" t="str">
        <f>IF(B22="","",VLOOKUP(B22,'PASTE-DOWN-DL'!$C$10:$AP$6000,4,FALSE))</f>
        <v>SSA GDH</v>
      </c>
      <c r="S22" s="7" t="str">
        <f>IF(B22="","",VLOOKUP(B22,'PASTE-DOWN-DL'!$C$10:$AP$6000,40,FALSE))</f>
        <v xml:space="preserve">	2026/05/11,17:35:43</v>
      </c>
      <c r="T22" s="7" t="str">
        <f>IF(B22="","",VLOOKUP(B22,'PASTE-DOWN-DL'!$C$10:$AP$6000,33,FALSE))</f>
        <v>S1P5</v>
      </c>
      <c r="U22" s="7" t="str">
        <f>IF(B22="","",VLOOKUP(B22,'PASTE-DOWN-DL'!$C$10:$AP$6000,34,FALSE))</f>
        <v>S3P2</v>
      </c>
      <c r="V22" s="7"/>
      <c r="W22" s="7"/>
      <c r="X22" s="7"/>
      <c r="Y22" s="7"/>
      <c r="Z22" s="7"/>
      <c r="AA22" s="19" t="e">
        <f>IF(B22="","",VLOOKUP(B22,'PASTE-DOWN-DL'!$F$10:$AO$300,16,FALSE))</f>
        <v>#N/A</v>
      </c>
      <c r="AB22" s="7"/>
      <c r="AC22" s="7"/>
      <c r="AD22" s="7"/>
    </row>
    <row r="23" spans="1:30" x14ac:dyDescent="0.25">
      <c r="A23" s="20">
        <v>16</v>
      </c>
      <c r="B23" s="20">
        <f t="shared" si="0"/>
        <v>16</v>
      </c>
      <c r="C23" s="20" t="str">
        <f ca="1">IF(AND(M23&lt;=$G$3,M23&gt;0,D23="OA"),MAX($C$6:C22)+1,"")</f>
        <v/>
      </c>
      <c r="D23" s="20" t="str">
        <f>VLOOKUP(F23,'SSA-CODE'!$E$4:$F$154,2,FALSE)</f>
        <v>WTR</v>
      </c>
      <c r="E23" s="82">
        <f t="shared" si="1"/>
        <v>16</v>
      </c>
      <c r="F23" s="22" t="str">
        <f>IF(B23="","",VLOOKUP(B23,'PASTE-DOWN-DL'!$C$10:$AP$6000,3,FALSE))</f>
        <v>WTR AM</v>
      </c>
      <c r="G23" s="21" t="str">
        <f>IF(B23="","",VLOOKUP(B23,'PASTE-DOWN-DL'!$C$10:$AP$6000,9,FALSE))</f>
        <v xml:space="preserve">	10GE</v>
      </c>
      <c r="H23" s="75" t="str">
        <f>IF(B23="","",VLOOKUP(B23,'PASTE-DOWN-DL'!$C$10:$AP$6000,37,FALSE))</f>
        <v>10.121.16.14_MIYAGAM_S4P1</v>
      </c>
      <c r="I23" s="2" t="str">
        <f>IF(B23="","",VLOOKUP(B23,'PASTE-DOWN-DL'!$C$10:$AP$6000,38,FALSE))</f>
        <v>10.121.16.13_POR_S3P1</v>
      </c>
      <c r="J23" s="21" t="str">
        <f>IF(B23="","",VLOOKUP(B23,'PASTE-DOWN-DL'!$C$10:$AP$6000,24,FALSE))</f>
        <v>WTR AM-10.121.16.13-TN705B POR_B1_S3P1-10.121.16.14-TN705B Miagoam_B1 S4P1</v>
      </c>
      <c r="K23" s="21" t="str">
        <f>IF(B23="","",VLOOKUP(B23,'PASTE-DOWN-DL'!$C$10:$AP$6000,35,FALSE))</f>
        <v>14-05-2026</v>
      </c>
      <c r="L23" s="21" t="str">
        <f>IF(B23="","",VLOOKUP(B23,'PASTE-DOWN-DL'!$C$10:$AP$6000,36,FALSE))</f>
        <v>11:51:54</v>
      </c>
      <c r="M23" s="85">
        <f ca="1">IF(B23="","",VLOOKUP(B23,'PASTE-DOWN-DL'!$C$10:$AP$6000,39,FALSE))</f>
        <v>1</v>
      </c>
      <c r="N23" s="7" t="str">
        <f>IF(B23="","",VLOOKUP(B23,'PASTE-DOWN-DL'!$C$10:$AP$6000,29,FALSE))</f>
        <v>10.121.16.14</v>
      </c>
      <c r="O23" s="55" t="str">
        <f>IF(B23="","",VLOOKUP(B23,'PASTE-DOWN-DL'!$C$10:$AP$6000,31,FALSE))</f>
        <v>MIYAGAM</v>
      </c>
      <c r="P23" s="7" t="str">
        <f>IF(B23="","",VLOOKUP(B23,'PASTE-DOWN-DL'!$C$10:$AP$6000,30,FALSE))</f>
        <v>10.121.16.13</v>
      </c>
      <c r="Q23" s="7" t="str">
        <f>IF(B23="","",VLOOKUP(B23,'PASTE-DOWN-DL'!$C$10:$AP$6000,32,FALSE))</f>
        <v>POR</v>
      </c>
      <c r="R23" s="7" t="str">
        <f>IF(B23="","",VLOOKUP(B23,'PASTE-DOWN-DL'!$C$10:$AP$6000,4,FALSE))</f>
        <v>WTR AM</v>
      </c>
      <c r="S23" s="7" t="str">
        <f>IF(B23="","",VLOOKUP(B23,'PASTE-DOWN-DL'!$C$10:$AP$6000,40,FALSE))</f>
        <v xml:space="preserve">	2026/05/14,11:51:54</v>
      </c>
      <c r="T23" s="7" t="str">
        <f>IF(B23="","",VLOOKUP(B23,'PASTE-DOWN-DL'!$C$10:$AP$6000,33,FALSE))</f>
        <v>S4P1</v>
      </c>
      <c r="U23" s="7" t="str">
        <f>IF(B23="","",VLOOKUP(B23,'PASTE-DOWN-DL'!$C$10:$AP$6000,34,FALSE))</f>
        <v>S3P1</v>
      </c>
      <c r="V23" s="7"/>
      <c r="W23" s="7"/>
      <c r="X23" s="7"/>
      <c r="Y23" s="7"/>
      <c r="Z23" s="7"/>
      <c r="AA23" s="19" t="e">
        <f>IF(B23="","",VLOOKUP(B23,'PASTE-DOWN-DL'!$F$10:$AO$300,16,FALSE))</f>
        <v>#N/A</v>
      </c>
      <c r="AB23" s="7"/>
      <c r="AC23" s="7"/>
      <c r="AD23" s="7"/>
    </row>
    <row r="24" spans="1:30" x14ac:dyDescent="0.25">
      <c r="A24" s="20">
        <v>17</v>
      </c>
      <c r="B24" s="20">
        <f t="shared" si="0"/>
        <v>17</v>
      </c>
      <c r="C24" s="20" t="str">
        <f ca="1">IF(AND(M24&lt;=$G$3,M24&gt;0,D24="OA"),MAX($C$6:C23)+1,"")</f>
        <v/>
      </c>
      <c r="D24" s="20" t="str">
        <f>VLOOKUP(F24,'SSA-CODE'!$E$4:$F$154,2,FALSE)</f>
        <v>GJ</v>
      </c>
      <c r="E24" s="82">
        <f t="shared" si="1"/>
        <v>17</v>
      </c>
      <c r="F24" s="22" t="str">
        <f>IF(B24="","",VLOOKUP(B24,'PASTE-DOWN-DL'!$C$10:$AP$6000,3,FALSE))</f>
        <v>AMR</v>
      </c>
      <c r="G24" s="21" t="str">
        <f>IF(B24="","",VLOOKUP(B24,'PASTE-DOWN-DL'!$C$10:$AP$6000,9,FALSE))</f>
        <v xml:space="preserve">	10GE</v>
      </c>
      <c r="H24" s="75" t="str">
        <f>IF(B24="","",VLOOKUP(B24,'PASTE-DOWN-DL'!$C$10:$AP$6000,37,FALSE))</f>
        <v>10.121.96.2_SAVARKUNDLA_S6P1</v>
      </c>
      <c r="I24" s="2" t="str">
        <f>IF(B24="","",VLOOKUP(B24,'PASTE-DOWN-DL'!$C$10:$AP$6000,38,FALSE))</f>
        <v>10.121.96.32_BADHADA_S3P1</v>
      </c>
      <c r="J24" s="21" t="str">
        <f>IF(B24="","",VLOOKUP(B24,'PASTE-DOWN-DL'!$C$10:$AP$6000,24,FALSE))</f>
        <v>SSA AMR-10.121.96.2-Savarkundla_6/1-10.121.96.32-BADHADA_3/1</v>
      </c>
      <c r="K24" s="21" t="str">
        <f>IF(B24="","",VLOOKUP(B24,'PASTE-DOWN-DL'!$C$10:$AP$6000,35,FALSE))</f>
        <v>08-04-2026</v>
      </c>
      <c r="L24" s="21" t="str">
        <f>IF(B24="","",VLOOKUP(B24,'PASTE-DOWN-DL'!$C$10:$AP$6000,36,FALSE))</f>
        <v>12:31:21</v>
      </c>
      <c r="M24" s="85">
        <f ca="1">IF(B24="","",VLOOKUP(B24,'PASTE-DOWN-DL'!$C$10:$AP$6000,39,FALSE))</f>
        <v>37</v>
      </c>
      <c r="N24" s="7" t="str">
        <f>IF(B24="","",VLOOKUP(B24,'PASTE-DOWN-DL'!$C$10:$AP$6000,29,FALSE))</f>
        <v>10.121.96.2</v>
      </c>
      <c r="O24" s="55" t="str">
        <f>IF(B24="","",VLOOKUP(B24,'PASTE-DOWN-DL'!$C$10:$AP$6000,31,FALSE))</f>
        <v>SAVARKUNDLA</v>
      </c>
      <c r="P24" s="7" t="str">
        <f>IF(B24="","",VLOOKUP(B24,'PASTE-DOWN-DL'!$C$10:$AP$6000,30,FALSE))</f>
        <v>10.121.96.32</v>
      </c>
      <c r="Q24" s="7" t="str">
        <f>IF(B24="","",VLOOKUP(B24,'PASTE-DOWN-DL'!$C$10:$AP$6000,32,FALSE))</f>
        <v>BADHADA</v>
      </c>
      <c r="R24" s="7" t="str">
        <f>IF(B24="","",VLOOKUP(B24,'PASTE-DOWN-DL'!$C$10:$AP$6000,4,FALSE))</f>
        <v>SSA AMR</v>
      </c>
      <c r="S24" s="7" t="str">
        <f>IF(B24="","",VLOOKUP(B24,'PASTE-DOWN-DL'!$C$10:$AP$6000,40,FALSE))</f>
        <v xml:space="preserve">	2026/04/08,12:31:21</v>
      </c>
      <c r="T24" s="7" t="str">
        <f>IF(B24="","",VLOOKUP(B24,'PASTE-DOWN-DL'!$C$10:$AP$6000,33,FALSE))</f>
        <v>S6P1</v>
      </c>
      <c r="U24" s="7" t="str">
        <f>IF(B24="","",VLOOKUP(B24,'PASTE-DOWN-DL'!$C$10:$AP$6000,34,FALSE))</f>
        <v>S3P1</v>
      </c>
      <c r="V24" s="7"/>
      <c r="W24" s="7"/>
      <c r="X24" s="7"/>
      <c r="Y24" s="7"/>
      <c r="Z24" s="7"/>
      <c r="AA24" s="19" t="e">
        <f>IF(B24="","",VLOOKUP(B24,'PASTE-DOWN-DL'!$F$10:$AO$300,16,FALSE))</f>
        <v>#N/A</v>
      </c>
      <c r="AB24" s="7"/>
      <c r="AC24" s="7"/>
      <c r="AD24" s="7"/>
    </row>
    <row r="25" spans="1:30" x14ac:dyDescent="0.25">
      <c r="A25" s="20">
        <v>18</v>
      </c>
      <c r="B25" s="20">
        <f t="shared" si="0"/>
        <v>18</v>
      </c>
      <c r="C25" s="20" t="str">
        <f ca="1">IF(AND(M25&lt;=$G$3,M25&gt;0,D25="OA"),MAX($C$6:C24)+1,"")</f>
        <v/>
      </c>
      <c r="D25" s="20" t="str">
        <f>VLOOKUP(F25,'SSA-CODE'!$E$4:$F$154,2,FALSE)</f>
        <v>GJ</v>
      </c>
      <c r="E25" s="82">
        <f t="shared" si="1"/>
        <v>18</v>
      </c>
      <c r="F25" s="22" t="str">
        <f>IF(B25="","",VLOOKUP(B25,'PASTE-DOWN-DL'!$C$10:$AP$6000,3,FALSE))</f>
        <v>GDR</v>
      </c>
      <c r="G25" s="21" t="str">
        <f>IF(B25="","",VLOOKUP(B25,'PASTE-DOWN-DL'!$C$10:$AP$6000,9,FALSE))</f>
        <v xml:space="preserve">	10GE</v>
      </c>
      <c r="H25" s="75" t="str">
        <f>IF(B25="","",VLOOKUP(B25,'PASTE-DOWN-DL'!$C$10:$AP$6000,37,FALSE))</f>
        <v>10.121.26.81_Aradh_S4P1</v>
      </c>
      <c r="I25" s="2" t="str">
        <f>IF(B25="","",VLOOKUP(B25,'PASTE-DOWN-DL'!$C$10:$AP$6000,38,FALSE))</f>
        <v>10.121.26.90_Ghoghmba_S3P1</v>
      </c>
      <c r="J25" s="21" t="str">
        <f>IF(B25="","",VLOOKUP(B25,'PASTE-DOWN-DL'!$C$10:$AP$6000,24,FALSE))</f>
        <v>SSA GDH-10.121.26.90-TN705B_GHOGHMBA 3/1-10.121.26.81-TN705B_ARADH_PH3 4/1</v>
      </c>
      <c r="K25" s="21" t="str">
        <f>IF(B25="","",VLOOKUP(B25,'PASTE-DOWN-DL'!$C$10:$AP$6000,35,FALSE))</f>
        <v>15-05-2026</v>
      </c>
      <c r="L25" s="21" t="str">
        <f>IF(B25="","",VLOOKUP(B25,'PASTE-DOWN-DL'!$C$10:$AP$6000,36,FALSE))</f>
        <v>05:15:54</v>
      </c>
      <c r="M25" s="85">
        <f ca="1">IF(B25="","",VLOOKUP(B25,'PASTE-DOWN-DL'!$C$10:$AP$6000,39,FALSE))</f>
        <v>0</v>
      </c>
      <c r="N25" s="7" t="str">
        <f>IF(B25="","",VLOOKUP(B25,'PASTE-DOWN-DL'!$C$10:$AP$6000,29,FALSE))</f>
        <v>10.121.26.81</v>
      </c>
      <c r="O25" s="55" t="str">
        <f>IF(B25="","",VLOOKUP(B25,'PASTE-DOWN-DL'!$C$10:$AP$6000,31,FALSE))</f>
        <v>Aradh</v>
      </c>
      <c r="P25" s="7" t="str">
        <f>IF(B25="","",VLOOKUP(B25,'PASTE-DOWN-DL'!$C$10:$AP$6000,30,FALSE))</f>
        <v>10.121.26.90</v>
      </c>
      <c r="Q25" s="7" t="str">
        <f>IF(B25="","",VLOOKUP(B25,'PASTE-DOWN-DL'!$C$10:$AP$6000,32,FALSE))</f>
        <v>Ghoghmba</v>
      </c>
      <c r="R25" s="7" t="str">
        <f>IF(B25="","",VLOOKUP(B25,'PASTE-DOWN-DL'!$C$10:$AP$6000,4,FALSE))</f>
        <v>SSA GDH</v>
      </c>
      <c r="S25" s="7" t="str">
        <f>IF(B25="","",VLOOKUP(B25,'PASTE-DOWN-DL'!$C$10:$AP$6000,40,FALSE))</f>
        <v xml:space="preserve">	2026/05/15,05:15:54</v>
      </c>
      <c r="T25" s="7" t="str">
        <f>IF(B25="","",VLOOKUP(B25,'PASTE-DOWN-DL'!$C$10:$AP$6000,33,FALSE))</f>
        <v>S4P1</v>
      </c>
      <c r="U25" s="7" t="str">
        <f>IF(B25="","",VLOOKUP(B25,'PASTE-DOWN-DL'!$C$10:$AP$6000,34,FALSE))</f>
        <v>S3P1</v>
      </c>
      <c r="V25" s="7"/>
      <c r="W25" s="7"/>
      <c r="X25" s="7"/>
      <c r="Y25" s="7"/>
      <c r="Z25" s="7"/>
      <c r="AA25" s="19" t="e">
        <f>IF(B25="","",VLOOKUP(B25,'PASTE-DOWN-DL'!$F$10:$AO$300,16,FALSE))</f>
        <v>#N/A</v>
      </c>
      <c r="AB25" s="7"/>
      <c r="AC25" s="7"/>
      <c r="AD25" s="7"/>
    </row>
    <row r="26" spans="1:30" x14ac:dyDescent="0.25">
      <c r="A26" s="20">
        <v>19</v>
      </c>
      <c r="B26" s="20">
        <f t="shared" si="0"/>
        <v>19</v>
      </c>
      <c r="C26" s="20" t="str">
        <f ca="1">IF(AND(M26&lt;=$G$3,M26&gt;0,D26="OA"),MAX($C$6:C25)+1,"")</f>
        <v/>
      </c>
      <c r="D26" s="20" t="str">
        <f>VLOOKUP(F26,'SSA-CODE'!$E$4:$F$154,2,FALSE)</f>
        <v>GJ</v>
      </c>
      <c r="E26" s="82">
        <f t="shared" si="1"/>
        <v>19</v>
      </c>
      <c r="F26" s="22" t="str">
        <f>IF(B26="","",VLOOKUP(B26,'PASTE-DOWN-DL'!$C$10:$AP$6000,3,FALSE))</f>
        <v>VDA</v>
      </c>
      <c r="G26" s="21" t="str">
        <f>IF(B26="","",VLOOKUP(B26,'PASTE-DOWN-DL'!$C$10:$AP$6000,9,FALSE))</f>
        <v xml:space="preserve">	GE</v>
      </c>
      <c r="H26" s="75" t="str">
        <f>IF(B26="","",VLOOKUP(B26,'PASTE-DOWN-DL'!$C$10:$AP$6000,37,FALSE))</f>
        <v>10.121.99.179_URBAN 2 BTS_S1P5</v>
      </c>
      <c r="I26" s="2" t="str">
        <f>IF(B26="","",VLOOKUP(B26,'PASTE-DOWN-DL'!$C$10:$AP$6000,38,FALSE))</f>
        <v>10.121.99.164_NAVRACHNA UNIVERSITY_S1P6</v>
      </c>
      <c r="J26" s="21" t="str">
        <f>IF(B26="","",VLOOKUP(B26,'PASTE-DOWN-DL'!$C$10:$AP$6000,24,FALSE))</f>
        <v>SSA VDR-10.121.99.179-Urban 2 BTS_1/5-10.121.99.164-Navrachana BTS_1/6</v>
      </c>
      <c r="K26" s="21" t="str">
        <f>IF(B26="","",VLOOKUP(B26,'PASTE-DOWN-DL'!$C$10:$AP$6000,35,FALSE))</f>
        <v>07-05-2026</v>
      </c>
      <c r="L26" s="21" t="str">
        <f>IF(B26="","",VLOOKUP(B26,'PASTE-DOWN-DL'!$C$10:$AP$6000,36,FALSE))</f>
        <v>09:04:38</v>
      </c>
      <c r="M26" s="85">
        <f ca="1">IF(B26="","",VLOOKUP(B26,'PASTE-DOWN-DL'!$C$10:$AP$6000,39,FALSE))</f>
        <v>8</v>
      </c>
      <c r="N26" s="7" t="str">
        <f>IF(B26="","",VLOOKUP(B26,'PASTE-DOWN-DL'!$C$10:$AP$6000,29,FALSE))</f>
        <v>10.121.99.179</v>
      </c>
      <c r="O26" s="55" t="str">
        <f>IF(B26="","",VLOOKUP(B26,'PASTE-DOWN-DL'!$C$10:$AP$6000,31,FALSE))</f>
        <v>URBAN 2 BTS</v>
      </c>
      <c r="P26" s="7" t="str">
        <f>IF(B26="","",VLOOKUP(B26,'PASTE-DOWN-DL'!$C$10:$AP$6000,30,FALSE))</f>
        <v>10.121.99.164</v>
      </c>
      <c r="Q26" s="7" t="str">
        <f>IF(B26="","",VLOOKUP(B26,'PASTE-DOWN-DL'!$C$10:$AP$6000,32,FALSE))</f>
        <v>NAVRACHNA UNIVERSITY</v>
      </c>
      <c r="R26" s="7" t="str">
        <f>IF(B26="","",VLOOKUP(B26,'PASTE-DOWN-DL'!$C$10:$AP$6000,4,FALSE))</f>
        <v>SSA VDR</v>
      </c>
      <c r="S26" s="7" t="str">
        <f>IF(B26="","",VLOOKUP(B26,'PASTE-DOWN-DL'!$C$10:$AP$6000,40,FALSE))</f>
        <v xml:space="preserve">	2026/05/07,09:04:38</v>
      </c>
      <c r="T26" s="7" t="str">
        <f>IF(B26="","",VLOOKUP(B26,'PASTE-DOWN-DL'!$C$10:$AP$6000,33,FALSE))</f>
        <v>S1P5</v>
      </c>
      <c r="U26" s="7" t="str">
        <f>IF(B26="","",VLOOKUP(B26,'PASTE-DOWN-DL'!$C$10:$AP$6000,34,FALSE))</f>
        <v>S1P6</v>
      </c>
      <c r="V26" s="7"/>
      <c r="W26" s="7"/>
      <c r="X26" s="7"/>
      <c r="Y26" s="7"/>
      <c r="Z26" s="7"/>
      <c r="AA26" s="19" t="e">
        <f>IF(B26="","",VLOOKUP(B26,'PASTE-DOWN-DL'!$F$10:$AO$300,16,FALSE))</f>
        <v>#N/A</v>
      </c>
      <c r="AB26" s="7"/>
      <c r="AC26" s="7"/>
      <c r="AD26" s="7"/>
    </row>
    <row r="27" spans="1:30" x14ac:dyDescent="0.25">
      <c r="A27" s="20">
        <v>20</v>
      </c>
      <c r="B27" s="20">
        <f t="shared" si="0"/>
        <v>20</v>
      </c>
      <c r="C27" s="20" t="str">
        <f ca="1">IF(AND(M27&lt;=$G$3,M27&gt;0,D27="OA"),MAX($C$6:C26)+1,"")</f>
        <v/>
      </c>
      <c r="D27" s="20" t="str">
        <f>VLOOKUP(F27,'SSA-CODE'!$E$4:$F$154,2,FALSE)</f>
        <v>GJ</v>
      </c>
      <c r="E27" s="82">
        <f t="shared" si="1"/>
        <v>20</v>
      </c>
      <c r="F27" s="22" t="str">
        <f>IF(B27="","",VLOOKUP(B27,'PASTE-DOWN-DL'!$C$10:$AP$6000,3,FALSE))</f>
        <v>RJT</v>
      </c>
      <c r="G27" s="21" t="str">
        <f>IF(B27="","",VLOOKUP(B27,'PASTE-DOWN-DL'!$C$10:$AP$6000,9,FALSE))</f>
        <v xml:space="preserve">	GE</v>
      </c>
      <c r="H27" s="75" t="str">
        <f>IF(B27="","",VLOOKUP(B27,'PASTE-DOWN-DL'!$C$10:$AP$6000,37,FALSE))</f>
        <v>10.121.17.38_RAMOD_S1P5</v>
      </c>
      <c r="I27" s="2" t="str">
        <f>IF(B27="","",VLOOKUP(B27,'PASTE-DOWN-DL'!$C$10:$AP$6000,38,FALSE))</f>
        <v>10.121.17.51_KOTADA_S3P6</v>
      </c>
      <c r="J27" s="21" t="str">
        <f>IF(B27="","",VLOOKUP(B27,'PASTE-DOWN-DL'!$C$10:$AP$6000,24,FALSE))</f>
        <v>SSA RJ-10.121.17.38-Ramod_1_1/5-10.121.17.51-KOTADA_3/6</v>
      </c>
      <c r="K27" s="21" t="str">
        <f>IF(B27="","",VLOOKUP(B27,'PASTE-DOWN-DL'!$C$10:$AP$6000,35,FALSE))</f>
        <v>15-05-2026</v>
      </c>
      <c r="L27" s="21" t="str">
        <f>IF(B27="","",VLOOKUP(B27,'PASTE-DOWN-DL'!$C$10:$AP$6000,36,FALSE))</f>
        <v>11:37:45</v>
      </c>
      <c r="M27" s="85">
        <f ca="1">IF(B27="","",VLOOKUP(B27,'PASTE-DOWN-DL'!$C$10:$AP$6000,39,FALSE))</f>
        <v>0</v>
      </c>
      <c r="N27" s="7" t="str">
        <f>IF(B27="","",VLOOKUP(B27,'PASTE-DOWN-DL'!$C$10:$AP$6000,29,FALSE))</f>
        <v>10.121.17.38</v>
      </c>
      <c r="O27" s="55" t="str">
        <f>IF(B27="","",VLOOKUP(B27,'PASTE-DOWN-DL'!$C$10:$AP$6000,31,FALSE))</f>
        <v>RAMOD</v>
      </c>
      <c r="P27" s="7" t="str">
        <f>IF(B27="","",VLOOKUP(B27,'PASTE-DOWN-DL'!$C$10:$AP$6000,30,FALSE))</f>
        <v>10.121.17.51</v>
      </c>
      <c r="Q27" s="7" t="str">
        <f>IF(B27="","",VLOOKUP(B27,'PASTE-DOWN-DL'!$C$10:$AP$6000,32,FALSE))</f>
        <v>KOTADA</v>
      </c>
      <c r="R27" s="7" t="str">
        <f>IF(B27="","",VLOOKUP(B27,'PASTE-DOWN-DL'!$C$10:$AP$6000,4,FALSE))</f>
        <v>SSA RJ</v>
      </c>
      <c r="S27" s="7" t="str">
        <f>IF(B27="","",VLOOKUP(B27,'PASTE-DOWN-DL'!$C$10:$AP$6000,40,FALSE))</f>
        <v xml:space="preserve">	2026/05/15,11:37:45</v>
      </c>
      <c r="T27" s="7" t="str">
        <f>IF(B27="","",VLOOKUP(B27,'PASTE-DOWN-DL'!$C$10:$AP$6000,33,FALSE))</f>
        <v>S1P5</v>
      </c>
      <c r="U27" s="7" t="str">
        <f>IF(B27="","",VLOOKUP(B27,'PASTE-DOWN-DL'!$C$10:$AP$6000,34,FALSE))</f>
        <v>S3P6</v>
      </c>
      <c r="V27" s="7"/>
      <c r="W27" s="7"/>
      <c r="X27" s="7"/>
      <c r="Y27" s="7"/>
      <c r="Z27" s="7"/>
      <c r="AA27" s="19" t="e">
        <f>IF(B27="","",VLOOKUP(B27,'PASTE-DOWN-DL'!$F$10:$AO$300,16,FALSE))</f>
        <v>#N/A</v>
      </c>
      <c r="AB27" s="7"/>
      <c r="AC27" s="7"/>
      <c r="AD27" s="7"/>
    </row>
    <row r="28" spans="1:30" x14ac:dyDescent="0.25">
      <c r="A28" s="20">
        <v>21</v>
      </c>
      <c r="B28" s="20">
        <f t="shared" si="0"/>
        <v>21</v>
      </c>
      <c r="C28" s="20" t="str">
        <f ca="1">IF(AND(M28&lt;=$G$3,M28&gt;0,D28="OA"),MAX($C$6:C27)+1,"")</f>
        <v/>
      </c>
      <c r="D28" s="20" t="str">
        <f>VLOOKUP(F28,'SSA-CODE'!$E$4:$F$154,2,FALSE)</f>
        <v>GJ</v>
      </c>
      <c r="E28" s="82">
        <f t="shared" si="1"/>
        <v>21</v>
      </c>
      <c r="F28" s="22" t="str">
        <f>IF(B28="","",VLOOKUP(B28,'PASTE-DOWN-DL'!$C$10:$AP$6000,3,FALSE))</f>
        <v>BHV</v>
      </c>
      <c r="G28" s="21" t="str">
        <f>IF(B28="","",VLOOKUP(B28,'PASTE-DOWN-DL'!$C$10:$AP$6000,9,FALSE))</f>
        <v xml:space="preserve">	GE</v>
      </c>
      <c r="H28" s="75" t="str">
        <f>IF(B28="","",VLOOKUP(B28,'PASTE-DOWN-DL'!$C$10:$AP$6000,37,FALSE))</f>
        <v>10.121.17.160_MAHUVA_S3P6</v>
      </c>
      <c r="I28" s="2" t="str">
        <f>IF(B28="","",VLOOKUP(B28,'PASTE-DOWN-DL'!$C$10:$AP$6000,38,FALSE))</f>
        <v>10.121.17.140_Kumbhan(Mahuva)_S1P5</v>
      </c>
      <c r="J28" s="21" t="str">
        <f>IF(B28="","",VLOOKUP(B28,'PASTE-DOWN-DL'!$C$10:$AP$6000,24,FALSE))</f>
        <v>SSA BV-10.121.17.160-Mahuva_3/6-10.121.17.140-Kumbhan(Mahuva)_1/5</v>
      </c>
      <c r="K28" s="21" t="str">
        <f>IF(B28="","",VLOOKUP(B28,'PASTE-DOWN-DL'!$C$10:$AP$6000,35,FALSE))</f>
        <v>15-05-2026</v>
      </c>
      <c r="L28" s="21" t="str">
        <f>IF(B28="","",VLOOKUP(B28,'PASTE-DOWN-DL'!$C$10:$AP$6000,36,FALSE))</f>
        <v>08:15:49</v>
      </c>
      <c r="M28" s="85">
        <f ca="1">IF(B28="","",VLOOKUP(B28,'PASTE-DOWN-DL'!$C$10:$AP$6000,39,FALSE))</f>
        <v>0</v>
      </c>
      <c r="N28" s="7" t="str">
        <f>IF(B28="","",VLOOKUP(B28,'PASTE-DOWN-DL'!$C$10:$AP$6000,29,FALSE))</f>
        <v>10.121.17.160</v>
      </c>
      <c r="O28" s="55" t="str">
        <f>IF(B28="","",VLOOKUP(B28,'PASTE-DOWN-DL'!$C$10:$AP$6000,31,FALSE))</f>
        <v>MAHUVA</v>
      </c>
      <c r="P28" s="7" t="str">
        <f>IF(B28="","",VLOOKUP(B28,'PASTE-DOWN-DL'!$C$10:$AP$6000,30,FALSE))</f>
        <v>10.121.17.140</v>
      </c>
      <c r="Q28" s="7" t="str">
        <f>IF(B28="","",VLOOKUP(B28,'PASTE-DOWN-DL'!$C$10:$AP$6000,32,FALSE))</f>
        <v>Kumbhan(Mahuva)</v>
      </c>
      <c r="R28" s="7" t="str">
        <f>IF(B28="","",VLOOKUP(B28,'PASTE-DOWN-DL'!$C$10:$AP$6000,4,FALSE))</f>
        <v>SSA BV</v>
      </c>
      <c r="S28" s="7" t="str">
        <f>IF(B28="","",VLOOKUP(B28,'PASTE-DOWN-DL'!$C$10:$AP$6000,40,FALSE))</f>
        <v xml:space="preserve">	2026/05/15,08:15:49</v>
      </c>
      <c r="T28" s="7" t="str">
        <f>IF(B28="","",VLOOKUP(B28,'PASTE-DOWN-DL'!$C$10:$AP$6000,33,FALSE))</f>
        <v>S3P6</v>
      </c>
      <c r="U28" s="7" t="str">
        <f>IF(B28="","",VLOOKUP(B28,'PASTE-DOWN-DL'!$C$10:$AP$6000,34,FALSE))</f>
        <v>S1P5</v>
      </c>
      <c r="V28" s="7"/>
      <c r="W28" s="7"/>
      <c r="X28" s="7"/>
      <c r="Y28" s="7"/>
      <c r="Z28" s="7"/>
      <c r="AA28" s="19" t="e">
        <f>IF(B28="","",VLOOKUP(B28,'PASTE-DOWN-DL'!$F$10:$AO$300,16,FALSE))</f>
        <v>#N/A</v>
      </c>
      <c r="AB28" s="7"/>
      <c r="AC28" s="7"/>
      <c r="AD28" s="7"/>
    </row>
    <row r="29" spans="1:30" x14ac:dyDescent="0.25">
      <c r="A29" s="20">
        <v>22</v>
      </c>
      <c r="B29" s="20">
        <f t="shared" si="0"/>
        <v>22</v>
      </c>
      <c r="C29" s="20" t="str">
        <f ca="1">IF(AND(M29&lt;=$G$3,M29&gt;0,D29="OA"),MAX($C$6:C28)+1,"")</f>
        <v/>
      </c>
      <c r="D29" s="20" t="str">
        <f>VLOOKUP(F29,'SSA-CODE'!$E$4:$F$154,2,FALSE)</f>
        <v>GJ</v>
      </c>
      <c r="E29" s="82">
        <f t="shared" si="1"/>
        <v>22</v>
      </c>
      <c r="F29" s="22" t="str">
        <f>IF(B29="","",VLOOKUP(B29,'PASTE-DOWN-DL'!$C$10:$AP$6000,3,FALSE))</f>
        <v>MSN</v>
      </c>
      <c r="G29" s="21" t="str">
        <f>IF(B29="","",VLOOKUP(B29,'PASTE-DOWN-DL'!$C$10:$AP$6000,9,FALSE))</f>
        <v xml:space="preserve">	GE</v>
      </c>
      <c r="H29" s="75" t="str">
        <f>IF(B29="","",VLOOKUP(B29,'PASTE-DOWN-DL'!$C$10:$AP$6000,37,FALSE))</f>
        <v>10.121.15.142_Patan_S3P2</v>
      </c>
      <c r="I29" s="2" t="str">
        <f>IF(B29="","",VLOOKUP(B29,'PASTE-DOWN-DL'!$C$10:$AP$6000,38,FALSE))</f>
        <v>10.121.25.103_Ranuj_S3P3</v>
      </c>
      <c r="J29" s="21" t="str">
        <f>IF(B29="","",VLOOKUP(B29,'PASTE-DOWN-DL'!$C$10:$AP$6000,24,FALSE))</f>
        <v>SSA MEH-10.121.15.142-TN725B_Patan_B2\S3P2-10.121.25.103-TN705B_Ranuj_B1\S3P3</v>
      </c>
      <c r="K29" s="21" t="str">
        <f>IF(B29="","",VLOOKUP(B29,'PASTE-DOWN-DL'!$C$10:$AP$6000,35,FALSE))</f>
        <v>12-05-2026</v>
      </c>
      <c r="L29" s="21" t="str">
        <f>IF(B29="","",VLOOKUP(B29,'PASTE-DOWN-DL'!$C$10:$AP$6000,36,FALSE))</f>
        <v>08:33:14</v>
      </c>
      <c r="M29" s="85">
        <f ca="1">IF(B29="","",VLOOKUP(B29,'PASTE-DOWN-DL'!$C$10:$AP$6000,39,FALSE))</f>
        <v>3</v>
      </c>
      <c r="N29" s="7" t="str">
        <f>IF(B29="","",VLOOKUP(B29,'PASTE-DOWN-DL'!$C$10:$AP$6000,29,FALSE))</f>
        <v>10.121.15.142</v>
      </c>
      <c r="O29" s="55" t="str">
        <f>IF(B29="","",VLOOKUP(B29,'PASTE-DOWN-DL'!$C$10:$AP$6000,31,FALSE))</f>
        <v>Patan</v>
      </c>
      <c r="P29" s="7" t="str">
        <f>IF(B29="","",VLOOKUP(B29,'PASTE-DOWN-DL'!$C$10:$AP$6000,30,FALSE))</f>
        <v>10.121.25.103</v>
      </c>
      <c r="Q29" s="7" t="str">
        <f>IF(B29="","",VLOOKUP(B29,'PASTE-DOWN-DL'!$C$10:$AP$6000,32,FALSE))</f>
        <v>Ranuj</v>
      </c>
      <c r="R29" s="7" t="str">
        <f>IF(B29="","",VLOOKUP(B29,'PASTE-DOWN-DL'!$C$10:$AP$6000,4,FALSE))</f>
        <v>SSA MEH</v>
      </c>
      <c r="S29" s="7" t="str">
        <f>IF(B29="","",VLOOKUP(B29,'PASTE-DOWN-DL'!$C$10:$AP$6000,40,FALSE))</f>
        <v xml:space="preserve">	2026/05/12,08:33:14</v>
      </c>
      <c r="T29" s="7" t="str">
        <f>IF(B29="","",VLOOKUP(B29,'PASTE-DOWN-DL'!$C$10:$AP$6000,33,FALSE))</f>
        <v>S3P2</v>
      </c>
      <c r="U29" s="7" t="str">
        <f>IF(B29="","",VLOOKUP(B29,'PASTE-DOWN-DL'!$C$10:$AP$6000,34,FALSE))</f>
        <v>S3P3</v>
      </c>
      <c r="V29" s="7"/>
      <c r="W29" s="7"/>
      <c r="X29" s="7"/>
      <c r="Y29" s="7"/>
      <c r="Z29" s="7"/>
      <c r="AA29" s="19" t="e">
        <f>IF(B29="","",VLOOKUP(B29,'PASTE-DOWN-DL'!$F$10:$AO$300,16,FALSE))</f>
        <v>#N/A</v>
      </c>
      <c r="AB29" s="7"/>
      <c r="AC29" s="7"/>
      <c r="AD29" s="7"/>
    </row>
    <row r="30" spans="1:30" x14ac:dyDescent="0.25">
      <c r="A30" s="20">
        <v>23</v>
      </c>
      <c r="B30" s="20">
        <f t="shared" si="0"/>
        <v>23</v>
      </c>
      <c r="C30" s="20" t="str">
        <f ca="1">IF(AND(M30&lt;=$G$3,M30&gt;0,D30="OA"),MAX($C$6:C29)+1,"")</f>
        <v/>
      </c>
      <c r="D30" s="20" t="str">
        <f>VLOOKUP(F30,'SSA-CODE'!$E$4:$F$154,2,FALSE)</f>
        <v>GJ</v>
      </c>
      <c r="E30" s="82">
        <f t="shared" si="1"/>
        <v>23</v>
      </c>
      <c r="F30" s="22" t="str">
        <f>IF(B30="","",VLOOKUP(B30,'PASTE-DOWN-DL'!$C$10:$AP$6000,3,FALSE))</f>
        <v>BHV</v>
      </c>
      <c r="G30" s="21" t="str">
        <f>IF(B30="","",VLOOKUP(B30,'PASTE-DOWN-DL'!$C$10:$AP$6000,9,FALSE))</f>
        <v xml:space="preserve">	GE</v>
      </c>
      <c r="H30" s="75" t="str">
        <f>IF(B30="","",VLOOKUP(B30,'PASTE-DOWN-DL'!$C$10:$AP$6000,37,FALSE))</f>
        <v>10.121.17.179_GHOGHA_S4P2</v>
      </c>
      <c r="I30" s="2" t="str">
        <f>IF(B30="","",VLOOKUP(B30,'PASTE-DOWN-DL'!$C$10:$AP$6000,38,FALSE))</f>
        <v>10.121.17.180_KOLIYAK_S2P5</v>
      </c>
      <c r="J30" s="21" t="str">
        <f>IF(B30="","",VLOOKUP(B30,'PASTE-DOWN-DL'!$C$10:$AP$6000,24,FALSE))</f>
        <v>SSA BV-10.121.96.200-GHOGHA B1_4/2-10.121.96.212-KOLIYAK A1_2/5</v>
      </c>
      <c r="K30" s="21" t="str">
        <f>IF(B30="","",VLOOKUP(B30,'PASTE-DOWN-DL'!$C$10:$AP$6000,35,FALSE))</f>
        <v>15-05-2026</v>
      </c>
      <c r="L30" s="21" t="str">
        <f>IF(B30="","",VLOOKUP(B30,'PASTE-DOWN-DL'!$C$10:$AP$6000,36,FALSE))</f>
        <v>16:10:03</v>
      </c>
      <c r="M30" s="85">
        <f ca="1">IF(B30="","",VLOOKUP(B30,'PASTE-DOWN-DL'!$C$10:$AP$6000,39,FALSE))</f>
        <v>0</v>
      </c>
      <c r="N30" s="7" t="str">
        <f>IF(B30="","",VLOOKUP(B30,'PASTE-DOWN-DL'!$C$10:$AP$6000,29,FALSE))</f>
        <v>10.121.17.179</v>
      </c>
      <c r="O30" s="55" t="str">
        <f>IF(B30="","",VLOOKUP(B30,'PASTE-DOWN-DL'!$C$10:$AP$6000,31,FALSE))</f>
        <v>GHOGHA</v>
      </c>
      <c r="P30" s="7" t="str">
        <f>IF(B30="","",VLOOKUP(B30,'PASTE-DOWN-DL'!$C$10:$AP$6000,30,FALSE))</f>
        <v>10.121.17.180</v>
      </c>
      <c r="Q30" s="7" t="str">
        <f>IF(B30="","",VLOOKUP(B30,'PASTE-DOWN-DL'!$C$10:$AP$6000,32,FALSE))</f>
        <v>KOLIYAK</v>
      </c>
      <c r="R30" s="7" t="str">
        <f>IF(B30="","",VLOOKUP(B30,'PASTE-DOWN-DL'!$C$10:$AP$6000,4,FALSE))</f>
        <v>SSA BV</v>
      </c>
      <c r="S30" s="7" t="str">
        <f>IF(B30="","",VLOOKUP(B30,'PASTE-DOWN-DL'!$C$10:$AP$6000,40,FALSE))</f>
        <v xml:space="preserve">	2026/05/15,16:10:03</v>
      </c>
      <c r="T30" s="7" t="str">
        <f>IF(B30="","",VLOOKUP(B30,'PASTE-DOWN-DL'!$C$10:$AP$6000,33,FALSE))</f>
        <v>S4P2</v>
      </c>
      <c r="U30" s="7" t="str">
        <f>IF(B30="","",VLOOKUP(B30,'PASTE-DOWN-DL'!$C$10:$AP$6000,34,FALSE))</f>
        <v>S2P5</v>
      </c>
      <c r="V30" s="7"/>
      <c r="W30" s="7"/>
      <c r="X30" s="7"/>
      <c r="Y30" s="7"/>
      <c r="Z30" s="7"/>
      <c r="AA30" s="19" t="e">
        <f>IF(B30="","",VLOOKUP(B30,'PASTE-DOWN-DL'!$F$10:$AO$300,16,FALSE))</f>
        <v>#N/A</v>
      </c>
      <c r="AB30" s="7"/>
      <c r="AC30" s="7"/>
      <c r="AD30" s="7"/>
    </row>
    <row r="31" spans="1:30" x14ac:dyDescent="0.25">
      <c r="A31" s="20">
        <v>24</v>
      </c>
      <c r="B31" s="20">
        <f t="shared" si="0"/>
        <v>24</v>
      </c>
      <c r="C31" s="20" t="str">
        <f ca="1">IF(AND(M31&lt;=$G$3,M31&gt;0,D31="OA"),MAX($C$6:C30)+1,"")</f>
        <v/>
      </c>
      <c r="D31" s="20" t="str">
        <f>VLOOKUP(F31,'SSA-CODE'!$E$4:$F$154,2,FALSE)</f>
        <v>WTR</v>
      </c>
      <c r="E31" s="82">
        <f t="shared" si="1"/>
        <v>24</v>
      </c>
      <c r="F31" s="22" t="str">
        <f>IF(B31="","",VLOOKUP(B31,'PASTE-DOWN-DL'!$C$10:$AP$6000,3,FALSE))</f>
        <v>WTR RJ</v>
      </c>
      <c r="G31" s="21" t="str">
        <f>IF(B31="","",VLOOKUP(B31,'PASTE-DOWN-DL'!$C$10:$AP$6000,9,FALSE))</f>
        <v xml:space="preserve">	10GE</v>
      </c>
      <c r="H31" s="75" t="str">
        <f>IF(B31="","",VLOOKUP(B31,'PASTE-DOWN-DL'!$C$10:$AP$6000,37,FALSE))</f>
        <v>10.121.96.33_THORDI_S4P1</v>
      </c>
      <c r="I31" s="2" t="str">
        <f>IF(B31="","",VLOOKUP(B31,'PASTE-DOWN-DL'!$C$10:$AP$6000,38,FALSE))</f>
        <v>10.121.96.12_Rajula RSU_S4P1</v>
      </c>
      <c r="J31" s="21" t="str">
        <f>IF(B31="","",VLOOKUP(B31,'PASTE-DOWN-DL'!$C$10:$AP$6000,24,FALSE))</f>
        <v>WTR RJ-10.121.69.12-Thordi_4/1-10.121.96.12-Rajula Rsu_4/1</v>
      </c>
      <c r="K31" s="21" t="str">
        <f>IF(B31="","",VLOOKUP(B31,'PASTE-DOWN-DL'!$C$10:$AP$6000,35,FALSE))</f>
        <v>09-05-2026</v>
      </c>
      <c r="L31" s="21" t="str">
        <f>IF(B31="","",VLOOKUP(B31,'PASTE-DOWN-DL'!$C$10:$AP$6000,36,FALSE))</f>
        <v>09:11:24</v>
      </c>
      <c r="M31" s="85">
        <f ca="1">IF(B31="","",VLOOKUP(B31,'PASTE-DOWN-DL'!$C$10:$AP$6000,39,FALSE))</f>
        <v>6</v>
      </c>
      <c r="N31" s="7" t="str">
        <f>IF(B31="","",VLOOKUP(B31,'PASTE-DOWN-DL'!$C$10:$AP$6000,29,FALSE))</f>
        <v>10.121.96.33</v>
      </c>
      <c r="O31" s="55" t="str">
        <f>IF(B31="","",VLOOKUP(B31,'PASTE-DOWN-DL'!$C$10:$AP$6000,31,FALSE))</f>
        <v>THORDI</v>
      </c>
      <c r="P31" s="7" t="str">
        <f>IF(B31="","",VLOOKUP(B31,'PASTE-DOWN-DL'!$C$10:$AP$6000,30,FALSE))</f>
        <v>10.121.96.12</v>
      </c>
      <c r="Q31" s="7" t="str">
        <f>IF(B31="","",VLOOKUP(B31,'PASTE-DOWN-DL'!$C$10:$AP$6000,32,FALSE))</f>
        <v>Rajula RSU</v>
      </c>
      <c r="R31" s="7" t="str">
        <f>IF(B31="","",VLOOKUP(B31,'PASTE-DOWN-DL'!$C$10:$AP$6000,4,FALSE))</f>
        <v>WTR RJ</v>
      </c>
      <c r="S31" s="7" t="str">
        <f>IF(B31="","",VLOOKUP(B31,'PASTE-DOWN-DL'!$C$10:$AP$6000,40,FALSE))</f>
        <v xml:space="preserve">	2026/05/09,09:11:24</v>
      </c>
      <c r="T31" s="7" t="str">
        <f>IF(B31="","",VLOOKUP(B31,'PASTE-DOWN-DL'!$C$10:$AP$6000,33,FALSE))</f>
        <v>S4P1</v>
      </c>
      <c r="U31" s="7" t="str">
        <f>IF(B31="","",VLOOKUP(B31,'PASTE-DOWN-DL'!$C$10:$AP$6000,34,FALSE))</f>
        <v>S4P1</v>
      </c>
      <c r="V31" s="7"/>
      <c r="W31" s="7"/>
      <c r="X31" s="7"/>
      <c r="Y31" s="7"/>
      <c r="Z31" s="7"/>
      <c r="AA31" s="19" t="e">
        <f>IF(B31="","",VLOOKUP(B31,'PASTE-DOWN-DL'!$F$10:$AO$300,16,FALSE))</f>
        <v>#N/A</v>
      </c>
      <c r="AB31" s="7"/>
      <c r="AC31" s="7"/>
      <c r="AD31" s="7"/>
    </row>
    <row r="32" spans="1:30" x14ac:dyDescent="0.25">
      <c r="A32" s="20">
        <v>25</v>
      </c>
      <c r="B32" s="20">
        <f t="shared" si="0"/>
        <v>25</v>
      </c>
      <c r="C32" s="20" t="str">
        <f ca="1">IF(AND(M32&lt;=$G$3,M32&gt;0,D32="OA"),MAX($C$6:C31)+1,"")</f>
        <v/>
      </c>
      <c r="D32" s="20" t="str">
        <f>VLOOKUP(F32,'SSA-CODE'!$E$4:$F$154,2,FALSE)</f>
        <v>GJ</v>
      </c>
      <c r="E32" s="82">
        <f t="shared" si="1"/>
        <v>25</v>
      </c>
      <c r="F32" s="22" t="str">
        <f>IF(B32="","",VLOOKUP(B32,'PASTE-DOWN-DL'!$C$10:$AP$6000,3,FALSE))</f>
        <v>AHD</v>
      </c>
      <c r="G32" s="21" t="str">
        <f>IF(B32="","",VLOOKUP(B32,'PASTE-DOWN-DL'!$C$10:$AP$6000,9,FALSE))</f>
        <v xml:space="preserve">	GE</v>
      </c>
      <c r="H32" s="75" t="str">
        <f>IF(B32="","",VLOOKUP(B32,'PASTE-DOWN-DL'!$C$10:$AP$6000,37,FALSE))</f>
        <v>10.121.18.234_SHERATHA EXCH_S1P5</v>
      </c>
      <c r="I32" s="2" t="str">
        <f>IF(B32="","",VLOOKUP(B32,'PASTE-DOWN-DL'!$C$10:$AP$6000,38,FALSE))</f>
        <v>10.121.18.231_VAVOL BTS_S2P5</v>
      </c>
      <c r="J32" s="21" t="str">
        <f>IF(B32="","",VLOOKUP(B32,'PASTE-DOWN-DL'!$C$10:$AP$6000,24,FALSE))</f>
        <v>SSA AM-10.121.18.234-Shretha_1/5-10.121.18.231-Uvarsad_A1_2/5</v>
      </c>
      <c r="K32" s="21" t="str">
        <f>IF(B32="","",VLOOKUP(B32,'PASTE-DOWN-DL'!$C$10:$AP$6000,35,FALSE))</f>
        <v>13-05-2026</v>
      </c>
      <c r="L32" s="21" t="str">
        <f>IF(B32="","",VLOOKUP(B32,'PASTE-DOWN-DL'!$C$10:$AP$6000,36,FALSE))</f>
        <v>11:56:16</v>
      </c>
      <c r="M32" s="85">
        <f ca="1">IF(B32="","",VLOOKUP(B32,'PASTE-DOWN-DL'!$C$10:$AP$6000,39,FALSE))</f>
        <v>2</v>
      </c>
      <c r="N32" s="7" t="str">
        <f>IF(B32="","",VLOOKUP(B32,'PASTE-DOWN-DL'!$C$10:$AP$6000,29,FALSE))</f>
        <v>10.121.18.234</v>
      </c>
      <c r="O32" s="55" t="str">
        <f>IF(B32="","",VLOOKUP(B32,'PASTE-DOWN-DL'!$C$10:$AP$6000,31,FALSE))</f>
        <v>SHERATHA EXCH</v>
      </c>
      <c r="P32" s="7" t="str">
        <f>IF(B32="","",VLOOKUP(B32,'PASTE-DOWN-DL'!$C$10:$AP$6000,30,FALSE))</f>
        <v>10.121.18.231</v>
      </c>
      <c r="Q32" s="7" t="str">
        <f>IF(B32="","",VLOOKUP(B32,'PASTE-DOWN-DL'!$C$10:$AP$6000,32,FALSE))</f>
        <v>VAVOL BTS</v>
      </c>
      <c r="R32" s="7" t="str">
        <f>IF(B32="","",VLOOKUP(B32,'PASTE-DOWN-DL'!$C$10:$AP$6000,4,FALSE))</f>
        <v>SSA AM</v>
      </c>
      <c r="S32" s="7" t="str">
        <f>IF(B32="","",VLOOKUP(B32,'PASTE-DOWN-DL'!$C$10:$AP$6000,40,FALSE))</f>
        <v xml:space="preserve">	2026/05/13,11:56:16</v>
      </c>
      <c r="T32" s="7" t="str">
        <f>IF(B32="","",VLOOKUP(B32,'PASTE-DOWN-DL'!$C$10:$AP$6000,33,FALSE))</f>
        <v>S1P5</v>
      </c>
      <c r="U32" s="7" t="str">
        <f>IF(B32="","",VLOOKUP(B32,'PASTE-DOWN-DL'!$C$10:$AP$6000,34,FALSE))</f>
        <v>S2P5</v>
      </c>
      <c r="V32" s="7"/>
      <c r="W32" s="7"/>
      <c r="X32" s="7"/>
      <c r="Y32" s="7"/>
      <c r="Z32" s="7"/>
      <c r="AA32" s="19" t="e">
        <f>IF(B32="","",VLOOKUP(B32,'PASTE-DOWN-DL'!$F$10:$AO$300,16,FALSE))</f>
        <v>#N/A</v>
      </c>
      <c r="AB32" s="7"/>
      <c r="AC32" s="7"/>
      <c r="AD32" s="7"/>
    </row>
    <row r="33" spans="1:30" x14ac:dyDescent="0.25">
      <c r="A33" s="20">
        <v>26</v>
      </c>
      <c r="B33" s="20">
        <f t="shared" si="0"/>
        <v>26</v>
      </c>
      <c r="C33" s="20" t="str">
        <f ca="1">IF(AND(M33&lt;=$G$3,M33&gt;0,D33="OA"),MAX($C$6:C32)+1,"")</f>
        <v/>
      </c>
      <c r="D33" s="20" t="str">
        <f>VLOOKUP(F33,'SSA-CODE'!$E$4:$F$154,2,FALSE)</f>
        <v>GJ</v>
      </c>
      <c r="E33" s="82">
        <f t="shared" si="1"/>
        <v>26</v>
      </c>
      <c r="F33" s="22" t="str">
        <f>IF(B33="","",VLOOKUP(B33,'PASTE-DOWN-DL'!$C$10:$AP$6000,3,FALSE))</f>
        <v>HMR</v>
      </c>
      <c r="G33" s="21" t="str">
        <f>IF(B33="","",VLOOKUP(B33,'PASTE-DOWN-DL'!$C$10:$AP$6000,9,FALSE))</f>
        <v xml:space="preserve">	10GE</v>
      </c>
      <c r="H33" s="75" t="str">
        <f>IF(B33="","",VLOOKUP(B33,'PASTE-DOWN-DL'!$C$10:$AP$6000,37,FALSE))</f>
        <v>10.121.26.14_Vijaynagar_S3P1</v>
      </c>
      <c r="I33" s="2" t="str">
        <f>IF(B33="","",VLOOKUP(B33,'PASTE-DOWN-DL'!$C$10:$AP$6000,38,FALSE))</f>
        <v>10.121.26.15_Antarsuba_S4P1</v>
      </c>
      <c r="J33" s="21" t="str">
        <f>IF(B33="","",VLOOKUP(B33,'PASTE-DOWN-DL'!$C$10:$AP$6000,24,FALSE))</f>
        <v>SSA HMR-10.121.26.15-Antarsuba_4/1-10.121.26.14-Vijaynagar_3/1</v>
      </c>
      <c r="K33" s="21" t="str">
        <f>IF(B33="","",VLOOKUP(B33,'PASTE-DOWN-DL'!$C$10:$AP$6000,35,FALSE))</f>
        <v>25-03-2026</v>
      </c>
      <c r="L33" s="21" t="str">
        <f>IF(B33="","",VLOOKUP(B33,'PASTE-DOWN-DL'!$C$10:$AP$6000,36,FALSE))</f>
        <v>11:13:36</v>
      </c>
      <c r="M33" s="85">
        <f ca="1">IF(B33="","",VLOOKUP(B33,'PASTE-DOWN-DL'!$C$10:$AP$6000,39,FALSE))</f>
        <v>51</v>
      </c>
      <c r="N33" s="7" t="str">
        <f>IF(B33="","",VLOOKUP(B33,'PASTE-DOWN-DL'!$C$10:$AP$6000,29,FALSE))</f>
        <v>10.121.26.14</v>
      </c>
      <c r="O33" s="55" t="str">
        <f>IF(B33="","",VLOOKUP(B33,'PASTE-DOWN-DL'!$C$10:$AP$6000,31,FALSE))</f>
        <v>Vijaynagar</v>
      </c>
      <c r="P33" s="7" t="str">
        <f>IF(B33="","",VLOOKUP(B33,'PASTE-DOWN-DL'!$C$10:$AP$6000,30,FALSE))</f>
        <v>10.121.26.15</v>
      </c>
      <c r="Q33" s="7" t="str">
        <f>IF(B33="","",VLOOKUP(B33,'PASTE-DOWN-DL'!$C$10:$AP$6000,32,FALSE))</f>
        <v>Antarsuba</v>
      </c>
      <c r="R33" s="7" t="str">
        <f>IF(B33="","",VLOOKUP(B33,'PASTE-DOWN-DL'!$C$10:$AP$6000,4,FALSE))</f>
        <v>SSA HMR</v>
      </c>
      <c r="S33" s="7" t="str">
        <f>IF(B33="","",VLOOKUP(B33,'PASTE-DOWN-DL'!$C$10:$AP$6000,40,FALSE))</f>
        <v xml:space="preserve">	2026/03/25,11:13:36</v>
      </c>
      <c r="T33" s="7" t="str">
        <f>IF(B33="","",VLOOKUP(B33,'PASTE-DOWN-DL'!$C$10:$AP$6000,33,FALSE))</f>
        <v>S3P1</v>
      </c>
      <c r="U33" s="7" t="str">
        <f>IF(B33="","",VLOOKUP(B33,'PASTE-DOWN-DL'!$C$10:$AP$6000,34,FALSE))</f>
        <v>S4P1</v>
      </c>
      <c r="V33" s="7"/>
      <c r="W33" s="7"/>
      <c r="X33" s="7"/>
      <c r="Y33" s="7"/>
      <c r="Z33" s="7"/>
      <c r="AA33" s="19" t="e">
        <f>IF(B33="","",VLOOKUP(B33,'PASTE-DOWN-DL'!$F$10:$AO$300,16,FALSE))</f>
        <v>#N/A</v>
      </c>
      <c r="AB33" s="7"/>
      <c r="AC33" s="7"/>
      <c r="AD33" s="7"/>
    </row>
    <row r="34" spans="1:30" x14ac:dyDescent="0.25">
      <c r="A34" s="20">
        <v>27</v>
      </c>
      <c r="B34" s="20">
        <f t="shared" si="0"/>
        <v>27</v>
      </c>
      <c r="C34" s="20" t="str">
        <f ca="1">IF(AND(M34&lt;=$G$3,M34&gt;0,D34="OA"),MAX($C$6:C33)+1,"")</f>
        <v/>
      </c>
      <c r="D34" s="20" t="str">
        <f>VLOOKUP(F34,'SSA-CODE'!$E$4:$F$154,2,FALSE)</f>
        <v>GJ</v>
      </c>
      <c r="E34" s="82">
        <f t="shared" si="1"/>
        <v>27</v>
      </c>
      <c r="F34" s="22" t="str">
        <f>IF(B34="","",VLOOKUP(B34,'PASTE-DOWN-DL'!$C$10:$AP$6000,3,FALSE))</f>
        <v>BCH</v>
      </c>
      <c r="G34" s="21" t="str">
        <f>IF(B34="","",VLOOKUP(B34,'PASTE-DOWN-DL'!$C$10:$AP$6000,9,FALSE))</f>
        <v xml:space="preserve">	GE</v>
      </c>
      <c r="H34" s="75" t="str">
        <f>IF(B34="","",VLOOKUP(B34,'PASTE-DOWN-DL'!$C$10:$AP$6000,37,FALSE))</f>
        <v>10.121.96.98_CHINA STEEL_S2P5</v>
      </c>
      <c r="I34" s="2" t="str">
        <f>IF(B34="","",VLOOKUP(B34,'PASTE-DOWN-DL'!$C$10:$AP$6000,38,FALSE))</f>
        <v>10.121.96.99_GNFC SUVA VILL_S1P5</v>
      </c>
      <c r="J34" s="21" t="str">
        <f>IF(B34="","",VLOOKUP(B34,'PASTE-DOWN-DL'!$C$10:$AP$6000,24,FALSE))</f>
        <v>SSA BCH-10.121.96.99-Gnfc Suva Vill A1_1/5-10.121.98.68-Dharmaj B1_2/5</v>
      </c>
      <c r="K34" s="21" t="str">
        <f>IF(B34="","",VLOOKUP(B34,'PASTE-DOWN-DL'!$C$10:$AP$6000,35,FALSE))</f>
        <v>13-05-2026</v>
      </c>
      <c r="L34" s="21" t="str">
        <f>IF(B34="","",VLOOKUP(B34,'PASTE-DOWN-DL'!$C$10:$AP$6000,36,FALSE))</f>
        <v>01:04:09</v>
      </c>
      <c r="M34" s="85">
        <f ca="1">IF(B34="","",VLOOKUP(B34,'PASTE-DOWN-DL'!$C$10:$AP$6000,39,FALSE))</f>
        <v>2</v>
      </c>
      <c r="N34" s="7" t="str">
        <f>IF(B34="","",VLOOKUP(B34,'PASTE-DOWN-DL'!$C$10:$AP$6000,29,FALSE))</f>
        <v>10.121.96.98</v>
      </c>
      <c r="O34" s="55" t="str">
        <f>IF(B34="","",VLOOKUP(B34,'PASTE-DOWN-DL'!$C$10:$AP$6000,31,FALSE))</f>
        <v>CHINA STEEL</v>
      </c>
      <c r="P34" s="7" t="str">
        <f>IF(B34="","",VLOOKUP(B34,'PASTE-DOWN-DL'!$C$10:$AP$6000,30,FALSE))</f>
        <v>10.121.96.99</v>
      </c>
      <c r="Q34" s="7" t="str">
        <f>IF(B34="","",VLOOKUP(B34,'PASTE-DOWN-DL'!$C$10:$AP$6000,32,FALSE))</f>
        <v>GNFC SUVA VILL</v>
      </c>
      <c r="R34" s="7" t="str">
        <f>IF(B34="","",VLOOKUP(B34,'PASTE-DOWN-DL'!$C$10:$AP$6000,4,FALSE))</f>
        <v>SSA BCH</v>
      </c>
      <c r="S34" s="7" t="str">
        <f>IF(B34="","",VLOOKUP(B34,'PASTE-DOWN-DL'!$C$10:$AP$6000,40,FALSE))</f>
        <v xml:space="preserve">	2026/05/13,01:04:09</v>
      </c>
      <c r="T34" s="7" t="str">
        <f>IF(B34="","",VLOOKUP(B34,'PASTE-DOWN-DL'!$C$10:$AP$6000,33,FALSE))</f>
        <v>S2P5</v>
      </c>
      <c r="U34" s="7" t="str">
        <f>IF(B34="","",VLOOKUP(B34,'PASTE-DOWN-DL'!$C$10:$AP$6000,34,FALSE))</f>
        <v>S1P5</v>
      </c>
      <c r="V34" s="7"/>
      <c r="W34" s="7"/>
      <c r="X34" s="7"/>
      <c r="Y34" s="7"/>
      <c r="Z34" s="7"/>
      <c r="AA34" s="19" t="e">
        <f>IF(B34="","",VLOOKUP(B34,'PASTE-DOWN-DL'!$F$10:$AO$300,16,FALSE))</f>
        <v>#N/A</v>
      </c>
      <c r="AB34" s="7"/>
      <c r="AC34" s="7"/>
      <c r="AD34" s="7"/>
    </row>
    <row r="35" spans="1:30" x14ac:dyDescent="0.25">
      <c r="A35" s="20">
        <v>28</v>
      </c>
      <c r="B35" s="20">
        <f t="shared" si="0"/>
        <v>28</v>
      </c>
      <c r="C35" s="20" t="str">
        <f ca="1">IF(AND(M35&lt;=$G$3,M35&gt;0,D35="OA"),MAX($C$6:C34)+1,"")</f>
        <v/>
      </c>
      <c r="D35" s="20" t="str">
        <f>VLOOKUP(F35,'SSA-CODE'!$E$4:$F$154,2,FALSE)</f>
        <v>GJ</v>
      </c>
      <c r="E35" s="82">
        <f t="shared" si="1"/>
        <v>28</v>
      </c>
      <c r="F35" s="22" t="str">
        <f>IF(B35="","",VLOOKUP(B35,'PASTE-DOWN-DL'!$C$10:$AP$6000,3,FALSE))</f>
        <v>MSN</v>
      </c>
      <c r="G35" s="21" t="str">
        <f>IF(B35="","",VLOOKUP(B35,'PASTE-DOWN-DL'!$C$10:$AP$6000,9,FALSE))</f>
        <v xml:space="preserve">	GE</v>
      </c>
      <c r="H35" s="75" t="str">
        <f>IF(B35="","",VLOOKUP(B35,'PASTE-DOWN-DL'!$C$10:$AP$6000,37,FALSE))</f>
        <v>10.121.98.8_SATLASANA_S3P3</v>
      </c>
      <c r="I35" s="2" t="str">
        <f>IF(B35="","",VLOOKUP(B35,'PASTE-DOWN-DL'!$C$10:$AP$6000,38,FALSE))</f>
        <v>10.121.25.125_ BHALUSANA_S2P5</v>
      </c>
      <c r="J35" s="21" t="str">
        <f>IF(B35="","",VLOOKUP(B35,'PASTE-DOWN-DL'!$C$10:$AP$6000,24,FALSE))</f>
        <v>SSA MEH-10.121.98.8-SATLASANA B1_3/3-10.121.25.125-BHALUSANA A1_2/5</v>
      </c>
      <c r="K35" s="21" t="str">
        <f>IF(B35="","",VLOOKUP(B35,'PASTE-DOWN-DL'!$C$10:$AP$6000,35,FALSE))</f>
        <v>02-05-2026</v>
      </c>
      <c r="L35" s="21" t="str">
        <f>IF(B35="","",VLOOKUP(B35,'PASTE-DOWN-DL'!$C$10:$AP$6000,36,FALSE))</f>
        <v>16:16:04</v>
      </c>
      <c r="M35" s="85">
        <f ca="1">IF(B35="","",VLOOKUP(B35,'PASTE-DOWN-DL'!$C$10:$AP$6000,39,FALSE))</f>
        <v>13</v>
      </c>
      <c r="N35" s="7" t="str">
        <f>IF(B35="","",VLOOKUP(B35,'PASTE-DOWN-DL'!$C$10:$AP$6000,29,FALSE))</f>
        <v>10.121.98.8</v>
      </c>
      <c r="O35" s="55" t="str">
        <f>IF(B35="","",VLOOKUP(B35,'PASTE-DOWN-DL'!$C$10:$AP$6000,31,FALSE))</f>
        <v>SATLASANA</v>
      </c>
      <c r="P35" s="7" t="str">
        <f>IF(B35="","",VLOOKUP(B35,'PASTE-DOWN-DL'!$C$10:$AP$6000,30,FALSE))</f>
        <v>10.121.25.125</v>
      </c>
      <c r="Q35" s="7" t="str">
        <f>IF(B35="","",VLOOKUP(B35,'PASTE-DOWN-DL'!$C$10:$AP$6000,32,FALSE))</f>
        <v xml:space="preserve"> BHALUSANA</v>
      </c>
      <c r="R35" s="7" t="str">
        <f>IF(B35="","",VLOOKUP(B35,'PASTE-DOWN-DL'!$C$10:$AP$6000,4,FALSE))</f>
        <v>SSA MEH</v>
      </c>
      <c r="S35" s="7" t="str">
        <f>IF(B35="","",VLOOKUP(B35,'PASTE-DOWN-DL'!$C$10:$AP$6000,40,FALSE))</f>
        <v xml:space="preserve">	2026/05/02,16:16:04</v>
      </c>
      <c r="T35" s="7" t="str">
        <f>IF(B35="","",VLOOKUP(B35,'PASTE-DOWN-DL'!$C$10:$AP$6000,33,FALSE))</f>
        <v>S3P3</v>
      </c>
      <c r="U35" s="7" t="str">
        <f>IF(B35="","",VLOOKUP(B35,'PASTE-DOWN-DL'!$C$10:$AP$6000,34,FALSE))</f>
        <v>S2P5</v>
      </c>
      <c r="V35" s="7"/>
      <c r="W35" s="7"/>
      <c r="X35" s="7"/>
      <c r="Y35" s="7"/>
      <c r="Z35" s="7"/>
      <c r="AA35" s="19" t="e">
        <f>IF(B35="","",VLOOKUP(B35,'PASTE-DOWN-DL'!$F$10:$AO$300,16,FALSE))</f>
        <v>#N/A</v>
      </c>
      <c r="AB35" s="7"/>
      <c r="AC35" s="7"/>
      <c r="AD35" s="7"/>
    </row>
    <row r="36" spans="1:30" x14ac:dyDescent="0.25">
      <c r="A36" s="20">
        <v>29</v>
      </c>
      <c r="B36" s="20">
        <f t="shared" si="0"/>
        <v>29</v>
      </c>
      <c r="C36" s="20" t="e">
        <f ca="1">IF(AND(M36&lt;=$G$3,M36&gt;0,D36="OA"),MAX($C$6:C35)+1,"")</f>
        <v>#VALUE!</v>
      </c>
      <c r="D36" s="20" t="e">
        <f>VLOOKUP(F36,'SSA-CODE'!$E$4:$F$154,2,FALSE)</f>
        <v>#N/A</v>
      </c>
      <c r="E36" s="82">
        <f t="shared" si="1"/>
        <v>29</v>
      </c>
      <c r="F36" s="22" t="e">
        <f>IF(B36="","",VLOOKUP(B36,'PASTE-DOWN-DL'!$C$10:$AP$6000,3,FALSE))</f>
        <v>#N/A</v>
      </c>
      <c r="G36" s="21" t="str">
        <f>IF(B36="","",VLOOKUP(B36,'PASTE-DOWN-DL'!$C$10:$AP$6000,9,FALSE))</f>
        <v xml:space="preserve">	GE</v>
      </c>
      <c r="H36" s="75" t="str">
        <f>IF(B36="","",VLOOKUP(B36,'PASTE-DOWN-DL'!$C$10:$AP$6000,37,FALSE))</f>
        <v>10.121.97.225_KODINAR_S5P4</v>
      </c>
      <c r="I36" s="2" t="str">
        <f>IF(B36="","",VLOOKUP(B36,'PASTE-DOWN-DL'!$C$10:$AP$6000,38,FALSE))</f>
        <v>10.121.97.228_GHANTIA PRACHI_S5P5</v>
      </c>
      <c r="J36" s="21" t="str">
        <f>IF(B36="","",VLOOKUP(B36,'PASTE-DOWN-DL'!$C$10:$AP$6000,24,FALSE))</f>
        <v>SSA-JND-10.121.97.225-KODINAR_5/4-10.121.97.228-GHANTIA-PRACHI_5/5</v>
      </c>
      <c r="K36" s="21" t="str">
        <f>IF(B36="","",VLOOKUP(B36,'PASTE-DOWN-DL'!$C$10:$AP$6000,35,FALSE))</f>
        <v/>
      </c>
      <c r="L36" s="21" t="str">
        <f>IF(B36="","",VLOOKUP(B36,'PASTE-DOWN-DL'!$C$10:$AP$6000,36,FALSE))</f>
        <v/>
      </c>
      <c r="M36" s="85" t="e">
        <f ca="1">IF(B36="","",VLOOKUP(B36,'PASTE-DOWN-DL'!$C$10:$AP$6000,39,FALSE))</f>
        <v>#VALUE!</v>
      </c>
      <c r="N36" s="7" t="str">
        <f>IF(B36="","",VLOOKUP(B36,'PASTE-DOWN-DL'!$C$10:$AP$6000,29,FALSE))</f>
        <v>10.121.97.225</v>
      </c>
      <c r="O36" s="55" t="str">
        <f>IF(B36="","",VLOOKUP(B36,'PASTE-DOWN-DL'!$C$10:$AP$6000,31,FALSE))</f>
        <v>KODINAR</v>
      </c>
      <c r="P36" s="7" t="str">
        <f>IF(B36="","",VLOOKUP(B36,'PASTE-DOWN-DL'!$C$10:$AP$6000,30,FALSE))</f>
        <v>10.121.97.228</v>
      </c>
      <c r="Q36" s="7" t="str">
        <f>IF(B36="","",VLOOKUP(B36,'PASTE-DOWN-DL'!$C$10:$AP$6000,32,FALSE))</f>
        <v>GHANTIA PRACHI</v>
      </c>
      <c r="R36" s="7" t="str">
        <f>IF(B36="","",VLOOKUP(B36,'PASTE-DOWN-DL'!$C$10:$AP$6000,4,FALSE))</f>
        <v>SSA</v>
      </c>
      <c r="S36" s="7" t="str">
        <f>IF(B36="","",VLOOKUP(B36,'PASTE-DOWN-DL'!$C$10:$AP$6000,40,FALSE))</f>
        <v/>
      </c>
      <c r="T36" s="7" t="str">
        <f>IF(B36="","",VLOOKUP(B36,'PASTE-DOWN-DL'!$C$10:$AP$6000,33,FALSE))</f>
        <v>S5P4</v>
      </c>
      <c r="U36" s="7" t="str">
        <f>IF(B36="","",VLOOKUP(B36,'PASTE-DOWN-DL'!$C$10:$AP$6000,34,FALSE))</f>
        <v>S5P5</v>
      </c>
      <c r="V36" s="7"/>
      <c r="W36" s="7"/>
      <c r="X36" s="7"/>
      <c r="Y36" s="7"/>
      <c r="Z36" s="7"/>
      <c r="AA36" s="19" t="e">
        <f>IF(B36="","",VLOOKUP(B36,'PASTE-DOWN-DL'!$F$10:$AO$300,16,FALSE))</f>
        <v>#N/A</v>
      </c>
      <c r="AB36" s="7"/>
      <c r="AC36" s="7"/>
      <c r="AD36" s="7"/>
    </row>
    <row r="37" spans="1:30" x14ac:dyDescent="0.25">
      <c r="A37" s="20">
        <v>30</v>
      </c>
      <c r="B37" s="20">
        <f t="shared" si="0"/>
        <v>30</v>
      </c>
      <c r="C37" s="20" t="str">
        <f ca="1">IF(AND(M37&lt;=$G$3,M37&gt;0,D37="OA"),MAX($C$6:C36)+1,"")</f>
        <v/>
      </c>
      <c r="D37" s="20" t="str">
        <f>VLOOKUP(F37,'SSA-CODE'!$E$4:$F$154,2,FALSE)</f>
        <v>GJ</v>
      </c>
      <c r="E37" s="82">
        <f t="shared" si="1"/>
        <v>30</v>
      </c>
      <c r="F37" s="22" t="str">
        <f>IF(B37="","",VLOOKUP(B37,'PASTE-DOWN-DL'!$C$10:$AP$6000,3,FALSE))</f>
        <v>VAL</v>
      </c>
      <c r="G37" s="21" t="str">
        <f>IF(B37="","",VLOOKUP(B37,'PASTE-DOWN-DL'!$C$10:$AP$6000,9,FALSE))</f>
        <v xml:space="preserve">	GE</v>
      </c>
      <c r="H37" s="75" t="str">
        <f>IF(B37="","",VLOOKUP(B37,'PASTE-DOWN-DL'!$C$10:$AP$6000,37,FALSE))</f>
        <v>10.121.16.101_HUBER GROUP JANI_S1P5</v>
      </c>
      <c r="I37" s="2" t="str">
        <f>IF(B37="","",VLOOKUP(B37,'PASTE-DOWN-DL'!$C$10:$AP$6000,38,FALSE))</f>
        <v>10.121.16.104_POLYCAB KADAIYA_S1P6</v>
      </c>
      <c r="J37" s="21" t="str">
        <f>IF(B37="","",VLOOKUP(B37,'PASTE-DOWN-DL'!$C$10:$AP$6000,24,FALSE))</f>
        <v>SSA VAL-10.121.16.104-POLYCAB KADAIYA A1_1/6-10.121.16.101-HUBER GROUP JANI A1_1/5</v>
      </c>
      <c r="K37" s="21" t="str">
        <f>IF(B37="","",VLOOKUP(B37,'PASTE-DOWN-DL'!$C$10:$AP$6000,35,FALSE))</f>
        <v>10-05-2026</v>
      </c>
      <c r="L37" s="21" t="str">
        <f>IF(B37="","",VLOOKUP(B37,'PASTE-DOWN-DL'!$C$10:$AP$6000,36,FALSE))</f>
        <v>11:11:12</v>
      </c>
      <c r="M37" s="85">
        <f ca="1">IF(B37="","",VLOOKUP(B37,'PASTE-DOWN-DL'!$C$10:$AP$6000,39,FALSE))</f>
        <v>5</v>
      </c>
      <c r="N37" s="7" t="str">
        <f>IF(B37="","",VLOOKUP(B37,'PASTE-DOWN-DL'!$C$10:$AP$6000,29,FALSE))</f>
        <v>10.121.16.101</v>
      </c>
      <c r="O37" s="55" t="str">
        <f>IF(B37="","",VLOOKUP(B37,'PASTE-DOWN-DL'!$C$10:$AP$6000,31,FALSE))</f>
        <v>HUBER GROUP JANI</v>
      </c>
      <c r="P37" s="7" t="str">
        <f>IF(B37="","",VLOOKUP(B37,'PASTE-DOWN-DL'!$C$10:$AP$6000,30,FALSE))</f>
        <v>10.121.16.104</v>
      </c>
      <c r="Q37" s="7" t="str">
        <f>IF(B37="","",VLOOKUP(B37,'PASTE-DOWN-DL'!$C$10:$AP$6000,32,FALSE))</f>
        <v>POLYCAB KADAIYA</v>
      </c>
      <c r="R37" s="7" t="str">
        <f>IF(B37="","",VLOOKUP(B37,'PASTE-DOWN-DL'!$C$10:$AP$6000,4,FALSE))</f>
        <v>SSA VAL</v>
      </c>
      <c r="S37" s="7" t="str">
        <f>IF(B37="","",VLOOKUP(B37,'PASTE-DOWN-DL'!$C$10:$AP$6000,40,FALSE))</f>
        <v xml:space="preserve">	2026/05/10,11:11:12</v>
      </c>
      <c r="T37" s="7" t="str">
        <f>IF(B37="","",VLOOKUP(B37,'PASTE-DOWN-DL'!$C$10:$AP$6000,33,FALSE))</f>
        <v>S1P5</v>
      </c>
      <c r="U37" s="7" t="str">
        <f>IF(B37="","",VLOOKUP(B37,'PASTE-DOWN-DL'!$C$10:$AP$6000,34,FALSE))</f>
        <v>S1P6</v>
      </c>
      <c r="V37" s="7"/>
      <c r="W37" s="7"/>
      <c r="X37" s="7"/>
      <c r="Y37" s="7"/>
      <c r="Z37" s="7"/>
      <c r="AA37" s="19" t="e">
        <f>IF(B37="","",VLOOKUP(B37,'PASTE-DOWN-DL'!$F$10:$AO$300,16,FALSE))</f>
        <v>#N/A</v>
      </c>
      <c r="AB37" s="7"/>
      <c r="AC37" s="7"/>
      <c r="AD37" s="7"/>
    </row>
    <row r="38" spans="1:30" x14ac:dyDescent="0.25">
      <c r="A38" s="20">
        <v>31</v>
      </c>
      <c r="B38" s="20">
        <f t="shared" si="0"/>
        <v>31</v>
      </c>
      <c r="C38" s="20" t="str">
        <f ca="1">IF(AND(M38&lt;=$G$3,M38&gt;0,D38="OA"),MAX($C$6:C37)+1,"")</f>
        <v/>
      </c>
      <c r="D38" s="20" t="str">
        <f>VLOOKUP(F38,'SSA-CODE'!$E$4:$F$154,2,FALSE)</f>
        <v>GJ</v>
      </c>
      <c r="E38" s="82">
        <f t="shared" si="1"/>
        <v>31</v>
      </c>
      <c r="F38" s="22" t="str">
        <f>IF(B38="","",VLOOKUP(B38,'PASTE-DOWN-DL'!$C$10:$AP$6000,3,FALSE))</f>
        <v>MSN</v>
      </c>
      <c r="G38" s="21" t="str">
        <f>IF(B38="","",VLOOKUP(B38,'PASTE-DOWN-DL'!$C$10:$AP$6000,9,FALSE))</f>
        <v xml:space="preserve">	10GE</v>
      </c>
      <c r="H38" s="75" t="str">
        <f>IF(B38="","",VLOOKUP(B38,'PASTE-DOWN-DL'!$C$10:$AP$6000,37,FALSE))</f>
        <v>10.121.25.115_JOTANA_S4P1</v>
      </c>
      <c r="I38" s="2" t="str">
        <f>IF(B38="","",VLOOKUP(B38,'PASTE-DOWN-DL'!$C$10:$AP$6000,38,FALSE))</f>
        <v>10.121.98.1_KADI EX_S3P1</v>
      </c>
      <c r="J38" s="21" t="str">
        <f>IF(B38="","",VLOOKUP(B38,'PASTE-DOWN-DL'!$C$10:$AP$6000,24,FALSE))</f>
        <v>SSA MEH-10.121.98.1-Kadi Ex B2_3/1-10.121.25.115-JOTANA_S4P1</v>
      </c>
      <c r="K38" s="21" t="str">
        <f>IF(B38="","",VLOOKUP(B38,'PASTE-DOWN-DL'!$C$10:$AP$6000,35,FALSE))</f>
        <v>15-05-2026</v>
      </c>
      <c r="L38" s="21" t="str">
        <f>IF(B38="","",VLOOKUP(B38,'PASTE-DOWN-DL'!$C$10:$AP$6000,36,FALSE))</f>
        <v>13:52:27</v>
      </c>
      <c r="M38" s="85">
        <f ca="1">IF(B38="","",VLOOKUP(B38,'PASTE-DOWN-DL'!$C$10:$AP$6000,39,FALSE))</f>
        <v>0</v>
      </c>
      <c r="N38" s="7" t="str">
        <f>IF(B38="","",VLOOKUP(B38,'PASTE-DOWN-DL'!$C$10:$AP$6000,29,FALSE))</f>
        <v>10.121.25.115</v>
      </c>
      <c r="O38" s="55" t="str">
        <f>IF(B38="","",VLOOKUP(B38,'PASTE-DOWN-DL'!$C$10:$AP$6000,31,FALSE))</f>
        <v>JOTANA</v>
      </c>
      <c r="P38" s="7" t="str">
        <f>IF(B38="","",VLOOKUP(B38,'PASTE-DOWN-DL'!$C$10:$AP$6000,30,FALSE))</f>
        <v>10.121.98.1</v>
      </c>
      <c r="Q38" s="7" t="str">
        <f>IF(B38="","",VLOOKUP(B38,'PASTE-DOWN-DL'!$C$10:$AP$6000,32,FALSE))</f>
        <v>KADI EX</v>
      </c>
      <c r="R38" s="7" t="str">
        <f>IF(B38="","",VLOOKUP(B38,'PASTE-DOWN-DL'!$C$10:$AP$6000,4,FALSE))</f>
        <v>SSA MEH</v>
      </c>
      <c r="S38" s="7" t="str">
        <f>IF(B38="","",VLOOKUP(B38,'PASTE-DOWN-DL'!$C$10:$AP$6000,40,FALSE))</f>
        <v xml:space="preserve">	2026/05/15,13:52:27</v>
      </c>
      <c r="T38" s="7" t="str">
        <f>IF(B38="","",VLOOKUP(B38,'PASTE-DOWN-DL'!$C$10:$AP$6000,33,FALSE))</f>
        <v>S4P1</v>
      </c>
      <c r="U38" s="7" t="str">
        <f>IF(B38="","",VLOOKUP(B38,'PASTE-DOWN-DL'!$C$10:$AP$6000,34,FALSE))</f>
        <v>S3P1</v>
      </c>
      <c r="V38" s="7"/>
      <c r="W38" s="7"/>
      <c r="X38" s="7"/>
      <c r="Y38" s="7"/>
      <c r="Z38" s="7"/>
      <c r="AA38" s="19" t="e">
        <f>IF(B38="","",VLOOKUP(B38,'PASTE-DOWN-DL'!$F$10:$AO$300,16,FALSE))</f>
        <v>#N/A</v>
      </c>
      <c r="AB38" s="7"/>
      <c r="AC38" s="7"/>
      <c r="AD38" s="7"/>
    </row>
    <row r="39" spans="1:30" x14ac:dyDescent="0.25">
      <c r="A39" s="20">
        <v>32</v>
      </c>
      <c r="B39" s="20">
        <f t="shared" si="0"/>
        <v>32</v>
      </c>
      <c r="C39" s="20" t="str">
        <f ca="1">IF(AND(M39&lt;=$G$3,M39&gt;0,D39="OA"),MAX($C$6:C38)+1,"")</f>
        <v/>
      </c>
      <c r="D39" s="20" t="str">
        <f>VLOOKUP(F39,'SSA-CODE'!$E$4:$F$154,2,FALSE)</f>
        <v>GJ</v>
      </c>
      <c r="E39" s="82">
        <f t="shared" si="1"/>
        <v>32</v>
      </c>
      <c r="F39" s="22" t="str">
        <f>IF(B39="","",VLOOKUP(B39,'PASTE-DOWN-DL'!$C$10:$AP$6000,3,FALSE))</f>
        <v>VAL</v>
      </c>
      <c r="G39" s="21" t="str">
        <f>IF(B39="","",VLOOKUP(B39,'PASTE-DOWN-DL'!$C$10:$AP$6000,9,FALSE))</f>
        <v xml:space="preserve">	GE</v>
      </c>
      <c r="H39" s="75" t="str">
        <f>IF(B39="","",VLOOKUP(B39,'PASTE-DOWN-DL'!$C$10:$AP$6000,37,FALSE))</f>
        <v>10.121.68.86_SAMGAHAN_S3P2</v>
      </c>
      <c r="I39" s="2" t="str">
        <f>IF(B39="","",VLOOKUP(B39,'PASTE-DOWN-DL'!$C$10:$AP$6000,38,FALSE))</f>
        <v>10.121.68.83_AHWA_S6P4</v>
      </c>
      <c r="J39" s="21" t="str">
        <f>IF(B39="","",VLOOKUP(B39,'PASTE-DOWN-DL'!$C$10:$AP$6000,24,FALSE))</f>
        <v>SSA VAL-10.121.68.86-SAMGAHAN-10.121.68.83-AHWA</v>
      </c>
      <c r="K39" s="21" t="str">
        <f>IF(B39="","",VLOOKUP(B39,'PASTE-DOWN-DL'!$C$10:$AP$6000,35,FALSE))</f>
        <v>12-05-2026</v>
      </c>
      <c r="L39" s="21" t="str">
        <f>IF(B39="","",VLOOKUP(B39,'PASTE-DOWN-DL'!$C$10:$AP$6000,36,FALSE))</f>
        <v>11:28:49</v>
      </c>
      <c r="M39" s="85">
        <f ca="1">IF(B39="","",VLOOKUP(B39,'PASTE-DOWN-DL'!$C$10:$AP$6000,39,FALSE))</f>
        <v>3</v>
      </c>
      <c r="N39" s="7" t="str">
        <f>IF(B39="","",VLOOKUP(B39,'PASTE-DOWN-DL'!$C$10:$AP$6000,29,FALSE))</f>
        <v>10.121.68.86</v>
      </c>
      <c r="O39" s="55" t="str">
        <f>IF(B39="","",VLOOKUP(B39,'PASTE-DOWN-DL'!$C$10:$AP$6000,31,FALSE))</f>
        <v>SAMGAHAN</v>
      </c>
      <c r="P39" s="7" t="str">
        <f>IF(B39="","",VLOOKUP(B39,'PASTE-DOWN-DL'!$C$10:$AP$6000,30,FALSE))</f>
        <v>10.121.68.83</v>
      </c>
      <c r="Q39" s="7" t="str">
        <f>IF(B39="","",VLOOKUP(B39,'PASTE-DOWN-DL'!$C$10:$AP$6000,32,FALSE))</f>
        <v>AHWA</v>
      </c>
      <c r="R39" s="7" t="str">
        <f>IF(B39="","",VLOOKUP(B39,'PASTE-DOWN-DL'!$C$10:$AP$6000,4,FALSE))</f>
        <v>SSA VAL</v>
      </c>
      <c r="S39" s="7" t="str">
        <f>IF(B39="","",VLOOKUP(B39,'PASTE-DOWN-DL'!$C$10:$AP$6000,40,FALSE))</f>
        <v xml:space="preserve">	2026/05/12,11:28:49</v>
      </c>
      <c r="T39" s="7" t="str">
        <f>IF(B39="","",VLOOKUP(B39,'PASTE-DOWN-DL'!$C$10:$AP$6000,33,FALSE))</f>
        <v>S3P2</v>
      </c>
      <c r="U39" s="7" t="str">
        <f>IF(B39="","",VLOOKUP(B39,'PASTE-DOWN-DL'!$C$10:$AP$6000,34,FALSE))</f>
        <v>S6P4</v>
      </c>
      <c r="V39" s="7"/>
      <c r="W39" s="7"/>
      <c r="X39" s="7"/>
      <c r="Y39" s="7"/>
      <c r="Z39" s="7"/>
      <c r="AA39" s="19" t="e">
        <f>IF(B39="","",VLOOKUP(B39,'PASTE-DOWN-DL'!$F$10:$AO$300,16,FALSE))</f>
        <v>#N/A</v>
      </c>
      <c r="AB39" s="7"/>
      <c r="AC39" s="7"/>
      <c r="AD39" s="7"/>
    </row>
    <row r="40" spans="1:30" x14ac:dyDescent="0.25">
      <c r="A40" s="20">
        <v>33</v>
      </c>
      <c r="B40" s="20">
        <f t="shared" si="0"/>
        <v>33</v>
      </c>
      <c r="C40" s="20" t="str">
        <f ca="1">IF(AND(M40&lt;=$G$3,M40&gt;0,D40="OA"),MAX($C$6:C39)+1,"")</f>
        <v/>
      </c>
      <c r="D40" s="20" t="str">
        <f>VLOOKUP(F40,'SSA-CODE'!$E$4:$F$154,2,FALSE)</f>
        <v>GJ</v>
      </c>
      <c r="E40" s="82">
        <f t="shared" si="1"/>
        <v>33</v>
      </c>
      <c r="F40" s="22" t="str">
        <f>IF(B40="","",VLOOKUP(B40,'PASTE-DOWN-DL'!$C$10:$AP$6000,3,FALSE))</f>
        <v>BCH</v>
      </c>
      <c r="G40" s="21" t="str">
        <f>IF(B40="","",VLOOKUP(B40,'PASTE-DOWN-DL'!$C$10:$AP$6000,9,FALSE))</f>
        <v xml:space="preserve">	GE</v>
      </c>
      <c r="H40" s="75" t="str">
        <f>IF(B40="","",VLOOKUP(B40,'PASTE-DOWN-DL'!$C$10:$AP$6000,37,FALSE))</f>
        <v>10.121.24.201_BRIDGE VIEW BTS_S2P5</v>
      </c>
      <c r="I40" s="2" t="str">
        <f>IF(B40="","",VLOOKUP(B40,'PASTE-DOWN-DL'!$C$10:$AP$6000,38,FALSE))</f>
        <v>10.121.24.202_AMIDHARA BTS_S1P5</v>
      </c>
      <c r="J40" s="21" t="str">
        <f>IF(B40="","",VLOOKUP(B40,'PASTE-DOWN-DL'!$C$10:$AP$6000,24,FALSE))</f>
        <v>SSA BCH-10.121.24.201-BRIDGE VIEW BTS A1_2/5-10.121.24.202-AMIDHARA BTS A1_1/5</v>
      </c>
      <c r="K40" s="21" t="str">
        <f>IF(B40="","",VLOOKUP(B40,'PASTE-DOWN-DL'!$C$10:$AP$6000,35,FALSE))</f>
        <v>03-04-2026</v>
      </c>
      <c r="L40" s="21" t="str">
        <f>IF(B40="","",VLOOKUP(B40,'PASTE-DOWN-DL'!$C$10:$AP$6000,36,FALSE))</f>
        <v>23:29:59</v>
      </c>
      <c r="M40" s="85">
        <f ca="1">IF(B40="","",VLOOKUP(B40,'PASTE-DOWN-DL'!$C$10:$AP$6000,39,FALSE))</f>
        <v>42</v>
      </c>
      <c r="N40" s="7" t="str">
        <f>IF(B40="","",VLOOKUP(B40,'PASTE-DOWN-DL'!$C$10:$AP$6000,29,FALSE))</f>
        <v>10.121.24.201</v>
      </c>
      <c r="O40" s="55" t="str">
        <f>IF(B40="","",VLOOKUP(B40,'PASTE-DOWN-DL'!$C$10:$AP$6000,31,FALSE))</f>
        <v>BRIDGE VIEW BTS</v>
      </c>
      <c r="P40" s="7" t="str">
        <f>IF(B40="","",VLOOKUP(B40,'PASTE-DOWN-DL'!$C$10:$AP$6000,30,FALSE))</f>
        <v>10.121.24.202</v>
      </c>
      <c r="Q40" s="7" t="str">
        <f>IF(B40="","",VLOOKUP(B40,'PASTE-DOWN-DL'!$C$10:$AP$6000,32,FALSE))</f>
        <v>AMIDHARA BTS</v>
      </c>
      <c r="R40" s="7" t="str">
        <f>IF(B40="","",VLOOKUP(B40,'PASTE-DOWN-DL'!$C$10:$AP$6000,4,FALSE))</f>
        <v>SSA BCH</v>
      </c>
      <c r="S40" s="7" t="str">
        <f>IF(B40="","",VLOOKUP(B40,'PASTE-DOWN-DL'!$C$10:$AP$6000,40,FALSE))</f>
        <v xml:space="preserve">	2026/04/03,23:29:59</v>
      </c>
      <c r="T40" s="7" t="str">
        <f>IF(B40="","",VLOOKUP(B40,'PASTE-DOWN-DL'!$C$10:$AP$6000,33,FALSE))</f>
        <v>S2P5</v>
      </c>
      <c r="U40" s="7" t="str">
        <f>IF(B40="","",VLOOKUP(B40,'PASTE-DOWN-DL'!$C$10:$AP$6000,34,FALSE))</f>
        <v>S1P5</v>
      </c>
      <c r="V40" s="7"/>
      <c r="W40" s="7"/>
      <c r="X40" s="7"/>
      <c r="Y40" s="7"/>
      <c r="Z40" s="7"/>
      <c r="AA40" s="19" t="e">
        <f>IF(B40="","",VLOOKUP(B40,'PASTE-DOWN-DL'!$F$10:$AO$300,16,FALSE))</f>
        <v>#N/A</v>
      </c>
      <c r="AB40" s="7"/>
      <c r="AC40" s="7"/>
      <c r="AD40" s="7"/>
    </row>
    <row r="41" spans="1:30" x14ac:dyDescent="0.25">
      <c r="A41" s="20">
        <v>34</v>
      </c>
      <c r="B41" s="20">
        <f t="shared" si="0"/>
        <v>34</v>
      </c>
      <c r="C41" s="20" t="str">
        <f ca="1">IF(AND(M41&lt;=$G$3,M41&gt;0,D41="OA"),MAX($C$6:C40)+1,"")</f>
        <v/>
      </c>
      <c r="D41" s="20" t="str">
        <f>VLOOKUP(F41,'SSA-CODE'!$E$4:$F$154,2,FALSE)</f>
        <v>GJ</v>
      </c>
      <c r="E41" s="82">
        <f t="shared" si="1"/>
        <v>34</v>
      </c>
      <c r="F41" s="22" t="str">
        <f>IF(B41="","",VLOOKUP(B41,'PASTE-DOWN-DL'!$C$10:$AP$6000,3,FALSE))</f>
        <v>AMR</v>
      </c>
      <c r="G41" s="21" t="str">
        <f>IF(B41="","",VLOOKUP(B41,'PASTE-DOWN-DL'!$C$10:$AP$6000,9,FALSE))</f>
        <v xml:space="preserve">	GE</v>
      </c>
      <c r="H41" s="75" t="str">
        <f>IF(B41="","",VLOOKUP(B41,'PASTE-DOWN-DL'!$C$10:$AP$6000,37,FALSE))</f>
        <v>10.121.96.6_Chalala 1_S5P3</v>
      </c>
      <c r="I41" s="2" t="str">
        <f>IF(B41="","",VLOOKUP(B41,'PASTE-DOWN-DL'!$C$10:$AP$6000,38,FALSE))</f>
        <v>10.121.96.21_Gopalgram_S2P6</v>
      </c>
      <c r="J41" s="21" t="str">
        <f>IF(B41="","",VLOOKUP(B41,'PASTE-DOWN-DL'!$C$10:$AP$6000,24,FALSE))</f>
        <v>SSA AMR-10.121.96.21-GOPALGRAM A1_2/6-10.121.96.6-CHALALA-1 B2_2/6</v>
      </c>
      <c r="K41" s="21" t="str">
        <f>IF(B41="","",VLOOKUP(B41,'PASTE-DOWN-DL'!$C$10:$AP$6000,35,FALSE))</f>
        <v>09-04-2026</v>
      </c>
      <c r="L41" s="21" t="str">
        <f>IF(B41="","",VLOOKUP(B41,'PASTE-DOWN-DL'!$C$10:$AP$6000,36,FALSE))</f>
        <v>15:01:49</v>
      </c>
      <c r="M41" s="85">
        <f ca="1">IF(B41="","",VLOOKUP(B41,'PASTE-DOWN-DL'!$C$10:$AP$6000,39,FALSE))</f>
        <v>36</v>
      </c>
      <c r="N41" s="7" t="str">
        <f>IF(B41="","",VLOOKUP(B41,'PASTE-DOWN-DL'!$C$10:$AP$6000,29,FALSE))</f>
        <v>10.121.96.6</v>
      </c>
      <c r="O41" s="55" t="str">
        <f>IF(B41="","",VLOOKUP(B41,'PASTE-DOWN-DL'!$C$10:$AP$6000,31,FALSE))</f>
        <v>Chalala 1</v>
      </c>
      <c r="P41" s="7" t="str">
        <f>IF(B41="","",VLOOKUP(B41,'PASTE-DOWN-DL'!$C$10:$AP$6000,30,FALSE))</f>
        <v>10.121.96.21</v>
      </c>
      <c r="Q41" s="7" t="str">
        <f>IF(B41="","",VLOOKUP(B41,'PASTE-DOWN-DL'!$C$10:$AP$6000,32,FALSE))</f>
        <v>Gopalgram</v>
      </c>
      <c r="R41" s="7" t="str">
        <f>IF(B41="","",VLOOKUP(B41,'PASTE-DOWN-DL'!$C$10:$AP$6000,4,FALSE))</f>
        <v>SSA AMR</v>
      </c>
      <c r="S41" s="7" t="str">
        <f>IF(B41="","",VLOOKUP(B41,'PASTE-DOWN-DL'!$C$10:$AP$6000,40,FALSE))</f>
        <v xml:space="preserve">	2026/04/09,15:01:49</v>
      </c>
      <c r="T41" s="7" t="str">
        <f>IF(B41="","",VLOOKUP(B41,'PASTE-DOWN-DL'!$C$10:$AP$6000,33,FALSE))</f>
        <v>S5P3</v>
      </c>
      <c r="U41" s="7" t="str">
        <f>IF(B41="","",VLOOKUP(B41,'PASTE-DOWN-DL'!$C$10:$AP$6000,34,FALSE))</f>
        <v>S2P6</v>
      </c>
      <c r="V41" s="7"/>
      <c r="W41" s="7"/>
      <c r="X41" s="7"/>
      <c r="Y41" s="7"/>
      <c r="Z41" s="7"/>
      <c r="AA41" s="19" t="e">
        <f>IF(B41="","",VLOOKUP(B41,'PASTE-DOWN-DL'!$F$10:$AO$300,16,FALSE))</f>
        <v>#N/A</v>
      </c>
      <c r="AB41" s="7"/>
      <c r="AC41" s="7"/>
      <c r="AD41" s="7"/>
    </row>
    <row r="42" spans="1:30" x14ac:dyDescent="0.25">
      <c r="A42" s="20">
        <v>35</v>
      </c>
      <c r="B42" s="20">
        <f t="shared" si="0"/>
        <v>35</v>
      </c>
      <c r="C42" s="20" t="str">
        <f ca="1">IF(AND(M42&lt;=$G$3,M42&gt;0,D42="OA"),MAX($C$6:C41)+1,"")</f>
        <v/>
      </c>
      <c r="D42" s="20" t="str">
        <f>VLOOKUP(F42,'SSA-CODE'!$E$4:$F$154,2,FALSE)</f>
        <v>GJ</v>
      </c>
      <c r="E42" s="82">
        <f t="shared" si="1"/>
        <v>35</v>
      </c>
      <c r="F42" s="22" t="str">
        <f>IF(B42="","",VLOOKUP(B42,'PASTE-DOWN-DL'!$C$10:$AP$6000,3,FALSE))</f>
        <v>AMR</v>
      </c>
      <c r="G42" s="21" t="str">
        <f>IF(B42="","",VLOOKUP(B42,'PASTE-DOWN-DL'!$C$10:$AP$6000,9,FALSE))</f>
        <v xml:space="preserve">	GE</v>
      </c>
      <c r="H42" s="75" t="str">
        <f>IF(B42="","",VLOOKUP(B42,'PASTE-DOWN-DL'!$C$10:$AP$6000,37,FALSE))</f>
        <v>10.121.96.20_Sarambhada_S2P6</v>
      </c>
      <c r="I42" s="2" t="str">
        <f>IF(B42="","",VLOOKUP(B42,'PASTE-DOWN-DL'!$C$10:$AP$6000,38,FALSE))</f>
        <v>10.121.96.21_Gopalgram_S1P6</v>
      </c>
      <c r="J42" s="21" t="str">
        <f>IF(B42="","",VLOOKUP(B42,'PASTE-DOWN-DL'!$C$10:$AP$6000,24,FALSE))</f>
        <v>SSA AMR-10.121.96.20-SARAMBHADA_2/6-10.121.96.21-GOPALGRAM_1/6</v>
      </c>
      <c r="K42" s="21" t="str">
        <f>IF(B42="","",VLOOKUP(B42,'PASTE-DOWN-DL'!$C$10:$AP$6000,35,FALSE))</f>
        <v>11-05-2026</v>
      </c>
      <c r="L42" s="21" t="str">
        <f>IF(B42="","",VLOOKUP(B42,'PASTE-DOWN-DL'!$C$10:$AP$6000,36,FALSE))</f>
        <v>01:00:22</v>
      </c>
      <c r="M42" s="85">
        <f ca="1">IF(B42="","",VLOOKUP(B42,'PASTE-DOWN-DL'!$C$10:$AP$6000,39,FALSE))</f>
        <v>4</v>
      </c>
      <c r="N42" s="7" t="str">
        <f>IF(B42="","",VLOOKUP(B42,'PASTE-DOWN-DL'!$C$10:$AP$6000,29,FALSE))</f>
        <v>10.121.96.20</v>
      </c>
      <c r="O42" s="55" t="str">
        <f>IF(B42="","",VLOOKUP(B42,'PASTE-DOWN-DL'!$C$10:$AP$6000,31,FALSE))</f>
        <v>Sarambhada</v>
      </c>
      <c r="P42" s="7" t="str">
        <f>IF(B42="","",VLOOKUP(B42,'PASTE-DOWN-DL'!$C$10:$AP$6000,30,FALSE))</f>
        <v>10.121.96.21</v>
      </c>
      <c r="Q42" s="7" t="str">
        <f>IF(B42="","",VLOOKUP(B42,'PASTE-DOWN-DL'!$C$10:$AP$6000,32,FALSE))</f>
        <v>Gopalgram</v>
      </c>
      <c r="R42" s="7" t="str">
        <f>IF(B42="","",VLOOKUP(B42,'PASTE-DOWN-DL'!$C$10:$AP$6000,4,FALSE))</f>
        <v>SSA AMR</v>
      </c>
      <c r="S42" s="7" t="str">
        <f>IF(B42="","",VLOOKUP(B42,'PASTE-DOWN-DL'!$C$10:$AP$6000,40,FALSE))</f>
        <v xml:space="preserve">	2026/05/11,01:00:22</v>
      </c>
      <c r="T42" s="7" t="str">
        <f>IF(B42="","",VLOOKUP(B42,'PASTE-DOWN-DL'!$C$10:$AP$6000,33,FALSE))</f>
        <v>S2P6</v>
      </c>
      <c r="U42" s="7" t="str">
        <f>IF(B42="","",VLOOKUP(B42,'PASTE-DOWN-DL'!$C$10:$AP$6000,34,FALSE))</f>
        <v>S1P6</v>
      </c>
      <c r="V42" s="7"/>
      <c r="W42" s="7"/>
      <c r="X42" s="7"/>
      <c r="Y42" s="7"/>
      <c r="Z42" s="7"/>
      <c r="AA42" s="19" t="e">
        <f>IF(B42="","",VLOOKUP(B42,'PASTE-DOWN-DL'!$F$10:$AO$300,16,FALSE))</f>
        <v>#N/A</v>
      </c>
      <c r="AB42" s="7"/>
      <c r="AC42" s="7"/>
      <c r="AD42" s="7"/>
    </row>
    <row r="43" spans="1:30" x14ac:dyDescent="0.25">
      <c r="A43" s="20">
        <v>36</v>
      </c>
      <c r="B43" s="20">
        <f t="shared" si="0"/>
        <v>36</v>
      </c>
      <c r="C43" s="20" t="str">
        <f ca="1">IF(AND(M43&lt;=$G$3,M43&gt;0,D43="OA"),MAX($C$6:C42)+1,"")</f>
        <v/>
      </c>
      <c r="D43" s="20" t="str">
        <f>VLOOKUP(F43,'SSA-CODE'!$E$4:$F$154,2,FALSE)</f>
        <v>GJ</v>
      </c>
      <c r="E43" s="82">
        <f t="shared" si="1"/>
        <v>36</v>
      </c>
      <c r="F43" s="22" t="str">
        <f>IF(B43="","",VLOOKUP(B43,'PASTE-DOWN-DL'!$C$10:$AP$6000,3,FALSE))</f>
        <v>BCH</v>
      </c>
      <c r="G43" s="21" t="str">
        <f>IF(B43="","",VLOOKUP(B43,'PASTE-DOWN-DL'!$C$10:$AP$6000,9,FALSE))</f>
        <v xml:space="preserve">	GE</v>
      </c>
      <c r="H43" s="75" t="str">
        <f>IF(B43="","",VLOOKUP(B43,'PASTE-DOWN-DL'!$C$10:$AP$6000,37,FALSE))</f>
        <v>10.121.16.10_Jambusar_S5P8</v>
      </c>
      <c r="I43" s="2" t="str">
        <f>IF(B43="","",VLOOKUP(B43,'PASTE-DOWN-DL'!$C$10:$AP$6000,38,FALSE))</f>
        <v>10.121.96.114_SCHOTT GLASS JBSR_S2P3</v>
      </c>
      <c r="J43" s="21" t="str">
        <f>IF(B43="","",VLOOKUP(B43,'PASTE-DOWN-DL'!$C$10:$AP$6000,24,FALSE))</f>
        <v>SSA BCH-10.121.16.10-Jambusar_S5P8-10.121.96.114-SCHOTT GLASS JBSR_2/3</v>
      </c>
      <c r="K43" s="21" t="str">
        <f>IF(B43="","",VLOOKUP(B43,'PASTE-DOWN-DL'!$C$10:$AP$6000,35,FALSE))</f>
        <v>12-05-2026</v>
      </c>
      <c r="L43" s="21" t="str">
        <f>IF(B43="","",VLOOKUP(B43,'PASTE-DOWN-DL'!$C$10:$AP$6000,36,FALSE))</f>
        <v>18:16:15</v>
      </c>
      <c r="M43" s="85">
        <f ca="1">IF(B43="","",VLOOKUP(B43,'PASTE-DOWN-DL'!$C$10:$AP$6000,39,FALSE))</f>
        <v>3</v>
      </c>
      <c r="N43" s="7" t="str">
        <f>IF(B43="","",VLOOKUP(B43,'PASTE-DOWN-DL'!$C$10:$AP$6000,29,FALSE))</f>
        <v>10.121.16.10</v>
      </c>
      <c r="O43" s="55" t="str">
        <f>IF(B43="","",VLOOKUP(B43,'PASTE-DOWN-DL'!$C$10:$AP$6000,31,FALSE))</f>
        <v>Jambusar</v>
      </c>
      <c r="P43" s="7" t="str">
        <f>IF(B43="","",VLOOKUP(B43,'PASTE-DOWN-DL'!$C$10:$AP$6000,30,FALSE))</f>
        <v>10.121.96.114</v>
      </c>
      <c r="Q43" s="7" t="str">
        <f>IF(B43="","",VLOOKUP(B43,'PASTE-DOWN-DL'!$C$10:$AP$6000,32,FALSE))</f>
        <v>SCHOTT GLASS JBSR</v>
      </c>
      <c r="R43" s="7" t="str">
        <f>IF(B43="","",VLOOKUP(B43,'PASTE-DOWN-DL'!$C$10:$AP$6000,4,FALSE))</f>
        <v>SSA BCH</v>
      </c>
      <c r="S43" s="7" t="str">
        <f>IF(B43="","",VLOOKUP(B43,'PASTE-DOWN-DL'!$C$10:$AP$6000,40,FALSE))</f>
        <v xml:space="preserve">	2026/05/12,18:16:15</v>
      </c>
      <c r="T43" s="7" t="str">
        <f>IF(B43="","",VLOOKUP(B43,'PASTE-DOWN-DL'!$C$10:$AP$6000,33,FALSE))</f>
        <v>S5P8</v>
      </c>
      <c r="U43" s="7" t="str">
        <f>IF(B43="","",VLOOKUP(B43,'PASTE-DOWN-DL'!$C$10:$AP$6000,34,FALSE))</f>
        <v>S2P3</v>
      </c>
      <c r="V43" s="7"/>
      <c r="W43" s="7"/>
      <c r="X43" s="7"/>
      <c r="Y43" s="7"/>
      <c r="Z43" s="7"/>
      <c r="AA43" s="19" t="e">
        <f>IF(B43="","",VLOOKUP(B43,'PASTE-DOWN-DL'!$F$10:$AO$300,16,FALSE))</f>
        <v>#N/A</v>
      </c>
      <c r="AB43" s="7"/>
      <c r="AC43" s="7"/>
      <c r="AD43" s="7"/>
    </row>
    <row r="44" spans="1:30" x14ac:dyDescent="0.25">
      <c r="A44" s="20">
        <v>37</v>
      </c>
      <c r="B44" s="20">
        <f t="shared" si="0"/>
        <v>37</v>
      </c>
      <c r="C44" s="20" t="str">
        <f ca="1">IF(AND(M44&lt;=$G$3,M44&gt;0,D44="OA"),MAX($C$6:C43)+1,"")</f>
        <v/>
      </c>
      <c r="D44" s="20" t="str">
        <f>VLOOKUP(F44,'SSA-CODE'!$E$4:$F$154,2,FALSE)</f>
        <v>WTR</v>
      </c>
      <c r="E44" s="82">
        <f t="shared" si="1"/>
        <v>37</v>
      </c>
      <c r="F44" s="22" t="str">
        <f>IF(B44="","",VLOOKUP(B44,'PASTE-DOWN-DL'!$C$10:$AP$6000,3,FALSE))</f>
        <v>WTR AM</v>
      </c>
      <c r="G44" s="21" t="str">
        <f>IF(B44="","",VLOOKUP(B44,'PASTE-DOWN-DL'!$C$10:$AP$6000,9,FALSE))</f>
        <v xml:space="preserve">	10GE</v>
      </c>
      <c r="H44" s="75" t="str">
        <f>IF(B44="","",VLOOKUP(B44,'PASTE-DOWN-DL'!$C$10:$AP$6000,37,FALSE))</f>
        <v>10.121.26.70_Dahod_S5P1</v>
      </c>
      <c r="I44" s="2" t="str">
        <f>IF(B44="","",VLOOKUP(B44,'PASTE-DOWN-DL'!$C$10:$AP$6000,38,FALSE))</f>
        <v>10.121.16.193_Bhadra3(GNE)_S5P1</v>
      </c>
      <c r="J44" s="21" t="str">
        <f>IF(B44="","",VLOOKUP(B44,'PASTE-DOWN-DL'!$C$10:$AP$6000,24,FALSE))</f>
        <v>WTR AM-10.121.26.70-Dahod B2_5/1-10.121.16.193-Bhadra(GNE)3 B2_5/1</v>
      </c>
      <c r="K44" s="21" t="str">
        <f>IF(B44="","",VLOOKUP(B44,'PASTE-DOWN-DL'!$C$10:$AP$6000,35,FALSE))</f>
        <v>15-05-2026</v>
      </c>
      <c r="L44" s="21" t="str">
        <f>IF(B44="","",VLOOKUP(B44,'PASTE-DOWN-DL'!$C$10:$AP$6000,36,FALSE))</f>
        <v>16:21:33</v>
      </c>
      <c r="M44" s="85">
        <f ca="1">IF(B44="","",VLOOKUP(B44,'PASTE-DOWN-DL'!$C$10:$AP$6000,39,FALSE))</f>
        <v>0</v>
      </c>
      <c r="N44" s="7" t="str">
        <f>IF(B44="","",VLOOKUP(B44,'PASTE-DOWN-DL'!$C$10:$AP$6000,29,FALSE))</f>
        <v>10.121.26.70</v>
      </c>
      <c r="O44" s="55" t="str">
        <f>IF(B44="","",VLOOKUP(B44,'PASTE-DOWN-DL'!$C$10:$AP$6000,31,FALSE))</f>
        <v>Dahod</v>
      </c>
      <c r="P44" s="7" t="str">
        <f>IF(B44="","",VLOOKUP(B44,'PASTE-DOWN-DL'!$C$10:$AP$6000,30,FALSE))</f>
        <v>10.121.16.193</v>
      </c>
      <c r="Q44" s="7" t="str">
        <f>IF(B44="","",VLOOKUP(B44,'PASTE-DOWN-DL'!$C$10:$AP$6000,32,FALSE))</f>
        <v>Bhadra3(GNE)</v>
      </c>
      <c r="R44" s="7" t="str">
        <f>IF(B44="","",VLOOKUP(B44,'PASTE-DOWN-DL'!$C$10:$AP$6000,4,FALSE))</f>
        <v>WTR AM</v>
      </c>
      <c r="S44" s="7" t="str">
        <f>IF(B44="","",VLOOKUP(B44,'PASTE-DOWN-DL'!$C$10:$AP$6000,40,FALSE))</f>
        <v xml:space="preserve">	2026/05/15,16:21:33</v>
      </c>
      <c r="T44" s="7" t="str">
        <f>IF(B44="","",VLOOKUP(B44,'PASTE-DOWN-DL'!$C$10:$AP$6000,33,FALSE))</f>
        <v>S5P1</v>
      </c>
      <c r="U44" s="7" t="str">
        <f>IF(B44="","",VLOOKUP(B44,'PASTE-DOWN-DL'!$C$10:$AP$6000,34,FALSE))</f>
        <v>S5P1</v>
      </c>
      <c r="V44" s="7"/>
      <c r="W44" s="7"/>
      <c r="X44" s="7"/>
      <c r="Y44" s="7"/>
      <c r="Z44" s="7"/>
      <c r="AA44" s="19" t="e">
        <f>IF(B44="","",VLOOKUP(B44,'PASTE-DOWN-DL'!$F$10:$AO$300,16,FALSE))</f>
        <v>#N/A</v>
      </c>
      <c r="AB44" s="7"/>
      <c r="AC44" s="7"/>
      <c r="AD44" s="7"/>
    </row>
    <row r="45" spans="1:30" x14ac:dyDescent="0.25">
      <c r="A45" s="20">
        <v>38</v>
      </c>
      <c r="B45" s="20">
        <f t="shared" si="0"/>
        <v>38</v>
      </c>
      <c r="C45" s="20" t="str">
        <f ca="1">IF(AND(M45&lt;=$G$3,M45&gt;0,D45="OA"),MAX($C$6:C44)+1,"")</f>
        <v/>
      </c>
      <c r="D45" s="20" t="str">
        <f>VLOOKUP(F45,'SSA-CODE'!$E$4:$F$154,2,FALSE)</f>
        <v>GJ</v>
      </c>
      <c r="E45" s="82">
        <f t="shared" si="1"/>
        <v>38</v>
      </c>
      <c r="F45" s="22" t="str">
        <f>IF(B45="","",VLOOKUP(B45,'PASTE-DOWN-DL'!$C$10:$AP$6000,3,FALSE))</f>
        <v>VAL</v>
      </c>
      <c r="G45" s="21" t="str">
        <f>IF(B45="","",VLOOKUP(B45,'PASTE-DOWN-DL'!$C$10:$AP$6000,9,FALSE))</f>
        <v xml:space="preserve">	10GE</v>
      </c>
      <c r="H45" s="75" t="str">
        <f>IF(B45="","",VLOOKUP(B45,'PASTE-DOWN-DL'!$C$10:$AP$6000,37,FALSE))</f>
        <v>10.121.68.65_VALSAD-OLD(GNE)_S3P1</v>
      </c>
      <c r="I45" s="2" t="str">
        <f>IF(B45="","",VLOOKUP(B45,'PASTE-DOWN-DL'!$C$10:$AP$6000,38,FALSE))</f>
        <v>10.121.16.81_SUTHARPADA_S4P1</v>
      </c>
      <c r="J45" s="21" t="str">
        <f>IF(B45="","",VLOOKUP(B45,'PASTE-DOWN-DL'!$C$10:$AP$6000,24,FALSE))</f>
        <v>SSA VAL-10.121.68.65-VALSAD OLD GNE B2_3/1-10.121.16.81-SUTHARPADA B1_4/1</v>
      </c>
      <c r="K45" s="21" t="str">
        <f>IF(B45="","",VLOOKUP(B45,'PASTE-DOWN-DL'!$C$10:$AP$6000,35,FALSE))</f>
        <v>15-05-2026</v>
      </c>
      <c r="L45" s="21" t="str">
        <f>IF(B45="","",VLOOKUP(B45,'PASTE-DOWN-DL'!$C$10:$AP$6000,36,FALSE))</f>
        <v>09:58:50</v>
      </c>
      <c r="M45" s="85">
        <f ca="1">IF(B45="","",VLOOKUP(B45,'PASTE-DOWN-DL'!$C$10:$AP$6000,39,FALSE))</f>
        <v>0</v>
      </c>
      <c r="N45" s="7" t="str">
        <f>IF(B45="","",VLOOKUP(B45,'PASTE-DOWN-DL'!$C$10:$AP$6000,29,FALSE))</f>
        <v>10.121.68.65</v>
      </c>
      <c r="O45" s="55" t="str">
        <f>IF(B45="","",VLOOKUP(B45,'PASTE-DOWN-DL'!$C$10:$AP$6000,31,FALSE))</f>
        <v>VALSAD-OLD(GNE)</v>
      </c>
      <c r="P45" s="7" t="str">
        <f>IF(B45="","",VLOOKUP(B45,'PASTE-DOWN-DL'!$C$10:$AP$6000,30,FALSE))</f>
        <v>10.121.16.81</v>
      </c>
      <c r="Q45" s="7" t="str">
        <f>IF(B45="","",VLOOKUP(B45,'PASTE-DOWN-DL'!$C$10:$AP$6000,32,FALSE))</f>
        <v>SUTHARPADA</v>
      </c>
      <c r="R45" s="7" t="str">
        <f>IF(B45="","",VLOOKUP(B45,'PASTE-DOWN-DL'!$C$10:$AP$6000,4,FALSE))</f>
        <v>SSA VAL</v>
      </c>
      <c r="S45" s="7" t="str">
        <f>IF(B45="","",VLOOKUP(B45,'PASTE-DOWN-DL'!$C$10:$AP$6000,40,FALSE))</f>
        <v xml:space="preserve">	2026/05/15,09:58:50</v>
      </c>
      <c r="T45" s="7" t="str">
        <f>IF(B45="","",VLOOKUP(B45,'PASTE-DOWN-DL'!$C$10:$AP$6000,33,FALSE))</f>
        <v>S3P1</v>
      </c>
      <c r="U45" s="7" t="str">
        <f>IF(B45="","",VLOOKUP(B45,'PASTE-DOWN-DL'!$C$10:$AP$6000,34,FALSE))</f>
        <v>S4P1</v>
      </c>
      <c r="V45" s="7"/>
      <c r="W45" s="7"/>
      <c r="X45" s="7"/>
      <c r="Y45" s="7"/>
      <c r="Z45" s="7"/>
      <c r="AA45" s="19" t="e">
        <f>IF(B45="","",VLOOKUP(B45,'PASTE-DOWN-DL'!$F$10:$AO$300,16,FALSE))</f>
        <v>#N/A</v>
      </c>
      <c r="AB45" s="7"/>
      <c r="AC45" s="7"/>
      <c r="AD45" s="7"/>
    </row>
    <row r="46" spans="1:30" x14ac:dyDescent="0.25">
      <c r="A46" s="20">
        <v>39</v>
      </c>
      <c r="B46" s="20">
        <f t="shared" si="0"/>
        <v>39</v>
      </c>
      <c r="C46" s="20" t="str">
        <f ca="1">IF(AND(M46&lt;=$G$3,M46&gt;0,D46="OA"),MAX($C$6:C45)+1,"")</f>
        <v/>
      </c>
      <c r="D46" s="20" t="str">
        <f>VLOOKUP(F46,'SSA-CODE'!$E$4:$F$154,2,FALSE)</f>
        <v>GJ</v>
      </c>
      <c r="E46" s="82">
        <f t="shared" si="1"/>
        <v>39</v>
      </c>
      <c r="F46" s="22" t="str">
        <f>IF(B46="","",VLOOKUP(B46,'PASTE-DOWN-DL'!$C$10:$AP$6000,3,FALSE))</f>
        <v>SRT</v>
      </c>
      <c r="G46" s="21" t="str">
        <f>IF(B46="","",VLOOKUP(B46,'PASTE-DOWN-DL'!$C$10:$AP$6000,9,FALSE))</f>
        <v xml:space="preserve">	GE</v>
      </c>
      <c r="H46" s="75" t="str">
        <f>IF(B46="","",VLOOKUP(B46,'PASTE-DOWN-DL'!$C$10:$AP$6000,37,FALSE))</f>
        <v>10.121.100.22_NIZER_S4P3</v>
      </c>
      <c r="I46" s="2" t="str">
        <f>IF(B46="","",VLOOKUP(B46,'PASTE-DOWN-DL'!$C$10:$AP$6000,38,FALSE))</f>
        <v>10.121.100.19_SONGADH FORT_S3P3</v>
      </c>
      <c r="J46" s="21" t="str">
        <f>IF(B46="","",VLOOKUP(B46,'PASTE-DOWN-DL'!$C$10:$AP$6000,24,FALSE))</f>
        <v>SSA SR-10.121.100.22-NIZER_4/3-10.121.100.19-SONGADH FORT_3/3</v>
      </c>
      <c r="K46" s="21" t="str">
        <f>IF(B46="","",VLOOKUP(B46,'PASTE-DOWN-DL'!$C$10:$AP$6000,35,FALSE))</f>
        <v>15-05-2026</v>
      </c>
      <c r="L46" s="21" t="str">
        <f>IF(B46="","",VLOOKUP(B46,'PASTE-DOWN-DL'!$C$10:$AP$6000,36,FALSE))</f>
        <v>14:54:09</v>
      </c>
      <c r="M46" s="85">
        <f ca="1">IF(B46="","",VLOOKUP(B46,'PASTE-DOWN-DL'!$C$10:$AP$6000,39,FALSE))</f>
        <v>0</v>
      </c>
      <c r="N46" s="7" t="str">
        <f>IF(B46="","",VLOOKUP(B46,'PASTE-DOWN-DL'!$C$10:$AP$6000,29,FALSE))</f>
        <v>10.121.100.22</v>
      </c>
      <c r="O46" s="55" t="str">
        <f>IF(B46="","",VLOOKUP(B46,'PASTE-DOWN-DL'!$C$10:$AP$6000,31,FALSE))</f>
        <v>NIZER</v>
      </c>
      <c r="P46" s="7" t="str">
        <f>IF(B46="","",VLOOKUP(B46,'PASTE-DOWN-DL'!$C$10:$AP$6000,30,FALSE))</f>
        <v>10.121.100.19</v>
      </c>
      <c r="Q46" s="7" t="str">
        <f>IF(B46="","",VLOOKUP(B46,'PASTE-DOWN-DL'!$C$10:$AP$6000,32,FALSE))</f>
        <v>SONGADH FORT</v>
      </c>
      <c r="R46" s="7" t="str">
        <f>IF(B46="","",VLOOKUP(B46,'PASTE-DOWN-DL'!$C$10:$AP$6000,4,FALSE))</f>
        <v>SSA SR</v>
      </c>
      <c r="S46" s="7" t="str">
        <f>IF(B46="","",VLOOKUP(B46,'PASTE-DOWN-DL'!$C$10:$AP$6000,40,FALSE))</f>
        <v xml:space="preserve">	2026/05/15,14:54:09</v>
      </c>
      <c r="T46" s="7" t="str">
        <f>IF(B46="","",VLOOKUP(B46,'PASTE-DOWN-DL'!$C$10:$AP$6000,33,FALSE))</f>
        <v>S4P3</v>
      </c>
      <c r="U46" s="7" t="str">
        <f>IF(B46="","",VLOOKUP(B46,'PASTE-DOWN-DL'!$C$10:$AP$6000,34,FALSE))</f>
        <v>S3P3</v>
      </c>
      <c r="V46" s="7"/>
      <c r="W46" s="7"/>
      <c r="X46" s="7"/>
      <c r="Y46" s="7"/>
      <c r="Z46" s="7"/>
      <c r="AA46" s="19" t="e">
        <f>IF(B46="","",VLOOKUP(B46,'PASTE-DOWN-DL'!$F$10:$AO$300,16,FALSE))</f>
        <v>#N/A</v>
      </c>
      <c r="AB46" s="7"/>
      <c r="AC46" s="7"/>
      <c r="AD46" s="7"/>
    </row>
    <row r="47" spans="1:30" x14ac:dyDescent="0.25">
      <c r="A47" s="20">
        <v>40</v>
      </c>
      <c r="B47" s="20">
        <f t="shared" si="0"/>
        <v>40</v>
      </c>
      <c r="C47" s="20" t="str">
        <f ca="1">IF(AND(M47&lt;=$G$3,M47&gt;0,D47="OA"),MAX($C$6:C46)+1,"")</f>
        <v/>
      </c>
      <c r="D47" s="20" t="str">
        <f>VLOOKUP(F47,'SSA-CODE'!$E$4:$F$154,2,FALSE)</f>
        <v>WTR</v>
      </c>
      <c r="E47" s="82">
        <f t="shared" si="1"/>
        <v>40</v>
      </c>
      <c r="F47" s="22" t="str">
        <f>IF(B47="","",VLOOKUP(B47,'PASTE-DOWN-DL'!$C$10:$AP$6000,3,FALSE))</f>
        <v>WTR RJ</v>
      </c>
      <c r="G47" s="21" t="str">
        <f>IF(B47="","",VLOOKUP(B47,'PASTE-DOWN-DL'!$C$10:$AP$6000,9,FALSE))</f>
        <v xml:space="preserve">	GE</v>
      </c>
      <c r="H47" s="75" t="str">
        <f>IF(B47="","",VLOOKUP(B47,'PASTE-DOWN-DL'!$C$10:$AP$6000,37,FALSE))</f>
        <v>10.121.99.3_LIMBDI_S3P3</v>
      </c>
      <c r="I47" s="2" t="str">
        <f>IF(B47="","",VLOOKUP(B47,'PASTE-DOWN-DL'!$C$10:$AP$6000,38,FALSE))</f>
        <v>10.121.99.8_SAYLA_S4P3</v>
      </c>
      <c r="J47" s="21" t="str">
        <f>IF(B47="","",VLOOKUP(B47,'PASTE-DOWN-DL'!$C$10:$AP$6000,24,FALSE))</f>
        <v>WTR RJ-10.121.99.8-Sayla_4/3-10.121.99.3-Limbdi_3/3</v>
      </c>
      <c r="K47" s="21" t="str">
        <f>IF(B47="","",VLOOKUP(B47,'PASTE-DOWN-DL'!$C$10:$AP$6000,35,FALSE))</f>
        <v>14-05-2026</v>
      </c>
      <c r="L47" s="21" t="str">
        <f>IF(B47="","",VLOOKUP(B47,'PASTE-DOWN-DL'!$C$10:$AP$6000,36,FALSE))</f>
        <v>21:46:06</v>
      </c>
      <c r="M47" s="85">
        <f ca="1">IF(B47="","",VLOOKUP(B47,'PASTE-DOWN-DL'!$C$10:$AP$6000,39,FALSE))</f>
        <v>1</v>
      </c>
      <c r="N47" s="7" t="str">
        <f>IF(B47="","",VLOOKUP(B47,'PASTE-DOWN-DL'!$C$10:$AP$6000,29,FALSE))</f>
        <v>10.121.99.3</v>
      </c>
      <c r="O47" s="55" t="str">
        <f>IF(B47="","",VLOOKUP(B47,'PASTE-DOWN-DL'!$C$10:$AP$6000,31,FALSE))</f>
        <v>LIMBDI</v>
      </c>
      <c r="P47" s="7" t="str">
        <f>IF(B47="","",VLOOKUP(B47,'PASTE-DOWN-DL'!$C$10:$AP$6000,30,FALSE))</f>
        <v>10.121.99.8</v>
      </c>
      <c r="Q47" s="7" t="str">
        <f>IF(B47="","",VLOOKUP(B47,'PASTE-DOWN-DL'!$C$10:$AP$6000,32,FALSE))</f>
        <v>SAYLA</v>
      </c>
      <c r="R47" s="7" t="str">
        <f>IF(B47="","",VLOOKUP(B47,'PASTE-DOWN-DL'!$C$10:$AP$6000,4,FALSE))</f>
        <v>WTR RJ</v>
      </c>
      <c r="S47" s="7" t="str">
        <f>IF(B47="","",VLOOKUP(B47,'PASTE-DOWN-DL'!$C$10:$AP$6000,40,FALSE))</f>
        <v xml:space="preserve">	2026/05/14,21:46:06</v>
      </c>
      <c r="T47" s="7" t="str">
        <f>IF(B47="","",VLOOKUP(B47,'PASTE-DOWN-DL'!$C$10:$AP$6000,33,FALSE))</f>
        <v>S3P3</v>
      </c>
      <c r="U47" s="7" t="str">
        <f>IF(B47="","",VLOOKUP(B47,'PASTE-DOWN-DL'!$C$10:$AP$6000,34,FALSE))</f>
        <v>S4P3</v>
      </c>
      <c r="V47" s="7"/>
      <c r="W47" s="7"/>
      <c r="X47" s="7"/>
      <c r="Y47" s="7"/>
      <c r="Z47" s="7"/>
      <c r="AA47" s="19" t="e">
        <f>IF(B47="","",VLOOKUP(B47,'PASTE-DOWN-DL'!$F$10:$AO$300,16,FALSE))</f>
        <v>#N/A</v>
      </c>
      <c r="AB47" s="7"/>
      <c r="AC47" s="7"/>
      <c r="AD47" s="7"/>
    </row>
    <row r="48" spans="1:30" x14ac:dyDescent="0.25">
      <c r="A48" s="20">
        <v>41</v>
      </c>
      <c r="B48" s="20">
        <f t="shared" si="0"/>
        <v>41</v>
      </c>
      <c r="C48" s="20" t="str">
        <f ca="1">IF(AND(M48&lt;=$G$3,M48&gt;0,D48="OA"),MAX($C$6:C47)+1,"")</f>
        <v/>
      </c>
      <c r="D48" s="20" t="str">
        <f>VLOOKUP(F48,'SSA-CODE'!$E$4:$F$154,2,FALSE)</f>
        <v>WTR</v>
      </c>
      <c r="E48" s="82">
        <f t="shared" si="1"/>
        <v>41</v>
      </c>
      <c r="F48" s="22" t="str">
        <f>IF(B48="","",VLOOKUP(B48,'PASTE-DOWN-DL'!$C$10:$AP$6000,3,FALSE))</f>
        <v>WTR RJ</v>
      </c>
      <c r="G48" s="21" t="str">
        <f>IF(B48="","",VLOOKUP(B48,'PASTE-DOWN-DL'!$C$10:$AP$6000,9,FALSE))</f>
        <v xml:space="preserve">	10GE</v>
      </c>
      <c r="H48" s="75" t="str">
        <f>IF(B48="","",VLOOKUP(B48,'PASTE-DOWN-DL'!$C$10:$AP$6000,37,FALSE))</f>
        <v>10.121.17.9_RJ BHAKTINAGAR_S4P1</v>
      </c>
      <c r="I48" s="2" t="str">
        <f>IF(B48="","",VLOOKUP(B48,'PASTE-DOWN-DL'!$C$10:$AP$6000,38,FALSE))</f>
        <v>10.121.17.43_RIBDA_S3P1</v>
      </c>
      <c r="J48" s="21" t="str">
        <f>IF(B48="","",VLOOKUP(B48,'PASTE-DOWN-DL'!$C$10:$AP$6000,24,FALSE))</f>
        <v>WTR RJ-10.121.17.43-RIBDA_B1_S3P1-10.121.17.9-Bhakti_Nagar_B2_PH1_S4P1</v>
      </c>
      <c r="K48" s="21" t="str">
        <f>IF(B48="","",VLOOKUP(B48,'PASTE-DOWN-DL'!$C$10:$AP$6000,35,FALSE))</f>
        <v>15-05-2026</v>
      </c>
      <c r="L48" s="21" t="str">
        <f>IF(B48="","",VLOOKUP(B48,'PASTE-DOWN-DL'!$C$10:$AP$6000,36,FALSE))</f>
        <v>16:10:42</v>
      </c>
      <c r="M48" s="85">
        <f ca="1">IF(B48="","",VLOOKUP(B48,'PASTE-DOWN-DL'!$C$10:$AP$6000,39,FALSE))</f>
        <v>0</v>
      </c>
      <c r="N48" s="7" t="str">
        <f>IF(B48="","",VLOOKUP(B48,'PASTE-DOWN-DL'!$C$10:$AP$6000,29,FALSE))</f>
        <v>10.121.17.9</v>
      </c>
      <c r="O48" s="55" t="str">
        <f>IF(B48="","",VLOOKUP(B48,'PASTE-DOWN-DL'!$C$10:$AP$6000,31,FALSE))</f>
        <v>RJ BHAKTINAGAR</v>
      </c>
      <c r="P48" s="7" t="str">
        <f>IF(B48="","",VLOOKUP(B48,'PASTE-DOWN-DL'!$C$10:$AP$6000,30,FALSE))</f>
        <v>10.121.17.43</v>
      </c>
      <c r="Q48" s="7" t="str">
        <f>IF(B48="","",VLOOKUP(B48,'PASTE-DOWN-DL'!$C$10:$AP$6000,32,FALSE))</f>
        <v>RIBDA</v>
      </c>
      <c r="R48" s="7" t="str">
        <f>IF(B48="","",VLOOKUP(B48,'PASTE-DOWN-DL'!$C$10:$AP$6000,4,FALSE))</f>
        <v>WTR RJ</v>
      </c>
      <c r="S48" s="7" t="str">
        <f>IF(B48="","",VLOOKUP(B48,'PASTE-DOWN-DL'!$C$10:$AP$6000,40,FALSE))</f>
        <v xml:space="preserve">	2026/05/15,16:10:42</v>
      </c>
      <c r="T48" s="7" t="str">
        <f>IF(B48="","",VLOOKUP(B48,'PASTE-DOWN-DL'!$C$10:$AP$6000,33,FALSE))</f>
        <v>S4P1</v>
      </c>
      <c r="U48" s="7" t="str">
        <f>IF(B48="","",VLOOKUP(B48,'PASTE-DOWN-DL'!$C$10:$AP$6000,34,FALSE))</f>
        <v>S3P1</v>
      </c>
      <c r="V48" s="7"/>
      <c r="W48" s="7"/>
      <c r="X48" s="7"/>
      <c r="Y48" s="7"/>
      <c r="Z48" s="7"/>
      <c r="AA48" s="19" t="e">
        <f>IF(B48="","",VLOOKUP(B48,'PASTE-DOWN-DL'!$F$10:$AO$300,16,FALSE))</f>
        <v>#N/A</v>
      </c>
      <c r="AB48" s="7"/>
      <c r="AC48" s="7"/>
      <c r="AD48" s="7"/>
    </row>
    <row r="49" spans="1:30" x14ac:dyDescent="0.25">
      <c r="A49" s="20">
        <v>42</v>
      </c>
      <c r="B49" s="20">
        <f t="shared" si="0"/>
        <v>42</v>
      </c>
      <c r="C49" s="20" t="str">
        <f ca="1">IF(AND(M49&lt;=$G$3,M49&gt;0,D49="OA"),MAX($C$6:C48)+1,"")</f>
        <v/>
      </c>
      <c r="D49" s="20" t="str">
        <f>VLOOKUP(F49,'SSA-CODE'!$E$4:$F$154,2,FALSE)</f>
        <v>GJ</v>
      </c>
      <c r="E49" s="82">
        <f t="shared" si="1"/>
        <v>42</v>
      </c>
      <c r="F49" s="22" t="str">
        <f>IF(B49="","",VLOOKUP(B49,'PASTE-DOWN-DL'!$C$10:$AP$6000,3,FALSE))</f>
        <v>AMR</v>
      </c>
      <c r="G49" s="21" t="str">
        <f>IF(B49="","",VLOOKUP(B49,'PASTE-DOWN-DL'!$C$10:$AP$6000,9,FALSE))</f>
        <v xml:space="preserve">	GE</v>
      </c>
      <c r="H49" s="75" t="str">
        <f>IF(B49="","",VLOOKUP(B49,'PASTE-DOWN-DL'!$C$10:$AP$6000,37,FALSE))</f>
        <v>10.121.96.2_SAVARKUNDLA_S4P6</v>
      </c>
      <c r="I49" s="2" t="str">
        <f>IF(B49="","",VLOOKUP(B49,'PASTE-DOWN-DL'!$C$10:$AP$6000,38,FALSE))</f>
        <v>10.121.17.187_Jesar Exch_S2P6</v>
      </c>
      <c r="J49" s="21" t="str">
        <f>IF(B49="","",VLOOKUP(B49,'PASTE-DOWN-DL'!$C$10:$AP$6000,24,FALSE))</f>
        <v>SSA AMR-10.121.96.2-Savarkundla B2_4/6-10.121.17.187-Jesar-Exch A1_2/6</v>
      </c>
      <c r="K49" s="21" t="str">
        <f>IF(B49="","",VLOOKUP(B49,'PASTE-DOWN-DL'!$C$10:$AP$6000,35,FALSE))</f>
        <v>02-05-2026</v>
      </c>
      <c r="L49" s="21" t="str">
        <f>IF(B49="","",VLOOKUP(B49,'PASTE-DOWN-DL'!$C$10:$AP$6000,36,FALSE))</f>
        <v>14:31:11</v>
      </c>
      <c r="M49" s="85">
        <f ca="1">IF(B49="","",VLOOKUP(B49,'PASTE-DOWN-DL'!$C$10:$AP$6000,39,FALSE))</f>
        <v>13</v>
      </c>
      <c r="N49" s="7" t="str">
        <f>IF(B49="","",VLOOKUP(B49,'PASTE-DOWN-DL'!$C$10:$AP$6000,29,FALSE))</f>
        <v>10.121.96.2</v>
      </c>
      <c r="O49" s="55" t="str">
        <f>IF(B49="","",VLOOKUP(B49,'PASTE-DOWN-DL'!$C$10:$AP$6000,31,FALSE))</f>
        <v>SAVARKUNDLA</v>
      </c>
      <c r="P49" s="7" t="str">
        <f>IF(B49="","",VLOOKUP(B49,'PASTE-DOWN-DL'!$C$10:$AP$6000,30,FALSE))</f>
        <v>10.121.17.187</v>
      </c>
      <c r="Q49" s="7" t="str">
        <f>IF(B49="","",VLOOKUP(B49,'PASTE-DOWN-DL'!$C$10:$AP$6000,32,FALSE))</f>
        <v>Jesar Exch</v>
      </c>
      <c r="R49" s="7" t="str">
        <f>IF(B49="","",VLOOKUP(B49,'PASTE-DOWN-DL'!$C$10:$AP$6000,4,FALSE))</f>
        <v>SSA AMR</v>
      </c>
      <c r="S49" s="7" t="str">
        <f>IF(B49="","",VLOOKUP(B49,'PASTE-DOWN-DL'!$C$10:$AP$6000,40,FALSE))</f>
        <v xml:space="preserve">	2026/05/02,14:31:11</v>
      </c>
      <c r="T49" s="7" t="str">
        <f>IF(B49="","",VLOOKUP(B49,'PASTE-DOWN-DL'!$C$10:$AP$6000,33,FALSE))</f>
        <v>S4P6</v>
      </c>
      <c r="U49" s="7" t="str">
        <f>IF(B49="","",VLOOKUP(B49,'PASTE-DOWN-DL'!$C$10:$AP$6000,34,FALSE))</f>
        <v>S2P6</v>
      </c>
      <c r="V49" s="7"/>
      <c r="W49" s="7"/>
      <c r="X49" s="7"/>
      <c r="Y49" s="7"/>
      <c r="Z49" s="7"/>
      <c r="AA49" s="19" t="e">
        <f>IF(B49="","",VLOOKUP(B49,'PASTE-DOWN-DL'!$F$10:$AO$300,16,FALSE))</f>
        <v>#N/A</v>
      </c>
      <c r="AB49" s="7"/>
      <c r="AC49" s="7"/>
      <c r="AD49" s="7"/>
    </row>
    <row r="50" spans="1:30" x14ac:dyDescent="0.25">
      <c r="A50" s="20">
        <v>43</v>
      </c>
      <c r="B50" s="20">
        <f t="shared" si="0"/>
        <v>43</v>
      </c>
      <c r="C50" s="20" t="str">
        <f ca="1">IF(AND(M50&lt;=$G$3,M50&gt;0,D50="OA"),MAX($C$6:C49)+1,"")</f>
        <v/>
      </c>
      <c r="D50" s="20" t="str">
        <f>VLOOKUP(F50,'SSA-CODE'!$E$4:$F$154,2,FALSE)</f>
        <v>GJ</v>
      </c>
      <c r="E50" s="82">
        <f t="shared" si="1"/>
        <v>43</v>
      </c>
      <c r="F50" s="22" t="str">
        <f>IF(B50="","",VLOOKUP(B50,'PASTE-DOWN-DL'!$C$10:$AP$6000,3,FALSE))</f>
        <v>BCH</v>
      </c>
      <c r="G50" s="21" t="str">
        <f>IF(B50="","",VLOOKUP(B50,'PASTE-DOWN-DL'!$C$10:$AP$6000,9,FALSE))</f>
        <v xml:space="preserve">	10GE</v>
      </c>
      <c r="H50" s="75" t="str">
        <f>IF(B50="","",VLOOKUP(B50,'PASTE-DOWN-DL'!$C$10:$AP$6000,37,FALSE))</f>
        <v>10.121.96.74_IKHAR B1_S4P1</v>
      </c>
      <c r="I50" s="2" t="str">
        <f>IF(B50="","",VLOOKUP(B50,'PASTE-DOWN-DL'!$C$10:$AP$6000,38,FALSE))</f>
        <v>10.121.16.15_Palej_S5P1</v>
      </c>
      <c r="J50" s="21" t="str">
        <f>IF(B50="","",VLOOKUP(B50,'PASTE-DOWN-DL'!$C$10:$AP$6000,24,FALSE))</f>
        <v>SSA BCH-10.121.96.74-IKHAR_4/1-10.121.16.15-Palej_5/1</v>
      </c>
      <c r="K50" s="21" t="str">
        <f>IF(B50="","",VLOOKUP(B50,'PASTE-DOWN-DL'!$C$10:$AP$6000,35,FALSE))</f>
        <v>15-05-2026</v>
      </c>
      <c r="L50" s="21" t="str">
        <f>IF(B50="","",VLOOKUP(B50,'PASTE-DOWN-DL'!$C$10:$AP$6000,36,FALSE))</f>
        <v>16:05:53</v>
      </c>
      <c r="M50" s="85">
        <f ca="1">IF(B50="","",VLOOKUP(B50,'PASTE-DOWN-DL'!$C$10:$AP$6000,39,FALSE))</f>
        <v>0</v>
      </c>
      <c r="N50" s="7" t="str">
        <f>IF(B50="","",VLOOKUP(B50,'PASTE-DOWN-DL'!$C$10:$AP$6000,29,FALSE))</f>
        <v>10.121.96.74</v>
      </c>
      <c r="O50" s="55" t="str">
        <f>IF(B50="","",VLOOKUP(B50,'PASTE-DOWN-DL'!$C$10:$AP$6000,31,FALSE))</f>
        <v>IKHAR B1</v>
      </c>
      <c r="P50" s="7" t="str">
        <f>IF(B50="","",VLOOKUP(B50,'PASTE-DOWN-DL'!$C$10:$AP$6000,30,FALSE))</f>
        <v>10.121.16.15</v>
      </c>
      <c r="Q50" s="7" t="str">
        <f>IF(B50="","",VLOOKUP(B50,'PASTE-DOWN-DL'!$C$10:$AP$6000,32,FALSE))</f>
        <v>Palej</v>
      </c>
      <c r="R50" s="7" t="str">
        <f>IF(B50="","",VLOOKUP(B50,'PASTE-DOWN-DL'!$C$10:$AP$6000,4,FALSE))</f>
        <v>SSA BCH</v>
      </c>
      <c r="S50" s="7" t="str">
        <f>IF(B50="","",VLOOKUP(B50,'PASTE-DOWN-DL'!$C$10:$AP$6000,40,FALSE))</f>
        <v xml:space="preserve">	2026/05/15,16:05:53</v>
      </c>
      <c r="T50" s="7" t="str">
        <f>IF(B50="","",VLOOKUP(B50,'PASTE-DOWN-DL'!$C$10:$AP$6000,33,FALSE))</f>
        <v>S4P1</v>
      </c>
      <c r="U50" s="7" t="str">
        <f>IF(B50="","",VLOOKUP(B50,'PASTE-DOWN-DL'!$C$10:$AP$6000,34,FALSE))</f>
        <v>S5P1</v>
      </c>
      <c r="V50" s="7"/>
      <c r="W50" s="7"/>
      <c r="X50" s="7"/>
      <c r="Y50" s="7"/>
      <c r="Z50" s="7"/>
      <c r="AA50" s="19" t="e">
        <f>IF(B50="","",VLOOKUP(B50,'PASTE-DOWN-DL'!$F$10:$AO$300,16,FALSE))</f>
        <v>#N/A</v>
      </c>
      <c r="AB50" s="7"/>
      <c r="AC50" s="7"/>
      <c r="AD50" s="7"/>
    </row>
    <row r="51" spans="1:30" x14ac:dyDescent="0.25">
      <c r="A51" s="20">
        <v>44</v>
      </c>
      <c r="B51" s="20">
        <f t="shared" si="0"/>
        <v>44</v>
      </c>
      <c r="C51" s="20" t="str">
        <f ca="1">IF(AND(M51&lt;=$G$3,M51&gt;0,D51="OA"),MAX($C$6:C50)+1,"")</f>
        <v/>
      </c>
      <c r="D51" s="20" t="str">
        <f>VLOOKUP(F51,'SSA-CODE'!$E$4:$F$154,2,FALSE)</f>
        <v>WTR</v>
      </c>
      <c r="E51" s="82">
        <f t="shared" si="1"/>
        <v>44</v>
      </c>
      <c r="F51" s="22" t="str">
        <f>IF(B51="","",VLOOKUP(B51,'PASTE-DOWN-DL'!$C$10:$AP$6000,3,FALSE))</f>
        <v>WTR RJ</v>
      </c>
      <c r="G51" s="21" t="str">
        <f>IF(B51="","",VLOOKUP(B51,'PASTE-DOWN-DL'!$C$10:$AP$6000,9,FALSE))</f>
        <v xml:space="preserve">	10GE</v>
      </c>
      <c r="H51" s="75" t="str">
        <f>IF(B51="","",VLOOKUP(B51,'PASTE-DOWN-DL'!$C$10:$AP$6000,37,FALSE))</f>
        <v>10.121.68.197_BHANVAD_S5P1</v>
      </c>
      <c r="I51" s="2" t="str">
        <f>IF(B51="","",VLOOKUP(B51,'PASTE-DOWN-DL'!$C$10:$AP$6000,38,FALSE))</f>
        <v>10.121.68.206_JAMJODHPUR_S4P1</v>
      </c>
      <c r="J51" s="21" t="str">
        <f>IF(B51="","",VLOOKUP(B51,'PASTE-DOWN-DL'!$C$10:$AP$6000,24,FALSE))</f>
        <v>WTR RJ-10.121.68.206-TN725B_JAM JODHPUR_PH3\S4P1-10.121.68.197-TN725B_BHANVAD_PH3\S5P1</v>
      </c>
      <c r="K51" s="21" t="str">
        <f>IF(B51="","",VLOOKUP(B51,'PASTE-DOWN-DL'!$C$10:$AP$6000,35,FALSE))</f>
        <v>13-05-2026</v>
      </c>
      <c r="L51" s="21" t="str">
        <f>IF(B51="","",VLOOKUP(B51,'PASTE-DOWN-DL'!$C$10:$AP$6000,36,FALSE))</f>
        <v>14:16:24</v>
      </c>
      <c r="M51" s="85">
        <f ca="1">IF(B51="","",VLOOKUP(B51,'PASTE-DOWN-DL'!$C$10:$AP$6000,39,FALSE))</f>
        <v>2</v>
      </c>
      <c r="N51" s="7" t="str">
        <f>IF(B51="","",VLOOKUP(B51,'PASTE-DOWN-DL'!$C$10:$AP$6000,29,FALSE))</f>
        <v>10.121.68.197</v>
      </c>
      <c r="O51" s="55" t="str">
        <f>IF(B51="","",VLOOKUP(B51,'PASTE-DOWN-DL'!$C$10:$AP$6000,31,FALSE))</f>
        <v>BHANVAD</v>
      </c>
      <c r="P51" s="7" t="str">
        <f>IF(B51="","",VLOOKUP(B51,'PASTE-DOWN-DL'!$C$10:$AP$6000,30,FALSE))</f>
        <v>10.121.68.206</v>
      </c>
      <c r="Q51" s="7" t="str">
        <f>IF(B51="","",VLOOKUP(B51,'PASTE-DOWN-DL'!$C$10:$AP$6000,32,FALSE))</f>
        <v>JAMJODHPUR</v>
      </c>
      <c r="R51" s="7" t="str">
        <f>IF(B51="","",VLOOKUP(B51,'PASTE-DOWN-DL'!$C$10:$AP$6000,4,FALSE))</f>
        <v>WTR RJ</v>
      </c>
      <c r="S51" s="7" t="str">
        <f>IF(B51="","",VLOOKUP(B51,'PASTE-DOWN-DL'!$C$10:$AP$6000,40,FALSE))</f>
        <v xml:space="preserve">	2026/05/13,14:16:24</v>
      </c>
      <c r="T51" s="7" t="str">
        <f>IF(B51="","",VLOOKUP(B51,'PASTE-DOWN-DL'!$C$10:$AP$6000,33,FALSE))</f>
        <v>S5P1</v>
      </c>
      <c r="U51" s="7" t="str">
        <f>IF(B51="","",VLOOKUP(B51,'PASTE-DOWN-DL'!$C$10:$AP$6000,34,FALSE))</f>
        <v>S4P1</v>
      </c>
      <c r="V51" s="7"/>
      <c r="W51" s="7"/>
      <c r="X51" s="7"/>
      <c r="Y51" s="7"/>
      <c r="Z51" s="7"/>
      <c r="AA51" s="19" t="e">
        <f>IF(B51="","",VLOOKUP(B51,'PASTE-DOWN-DL'!$F$10:$AO$300,16,FALSE))</f>
        <v>#N/A</v>
      </c>
      <c r="AB51" s="7"/>
      <c r="AC51" s="7"/>
      <c r="AD51" s="7"/>
    </row>
    <row r="52" spans="1:30" x14ac:dyDescent="0.25">
      <c r="A52" s="20">
        <v>45</v>
      </c>
      <c r="B52" s="20">
        <f t="shared" si="0"/>
        <v>45</v>
      </c>
      <c r="C52" s="20" t="str">
        <f ca="1">IF(AND(M52&lt;=$G$3,M52&gt;0,D52="OA"),MAX($C$6:C51)+1,"")</f>
        <v/>
      </c>
      <c r="D52" s="20" t="str">
        <f>VLOOKUP(F52,'SSA-CODE'!$E$4:$F$154,2,FALSE)</f>
        <v>GJ</v>
      </c>
      <c r="E52" s="82">
        <f t="shared" si="1"/>
        <v>45</v>
      </c>
      <c r="F52" s="22" t="str">
        <f>IF(B52="","",VLOOKUP(B52,'PASTE-DOWN-DL'!$C$10:$AP$6000,3,FALSE))</f>
        <v>BHV</v>
      </c>
      <c r="G52" s="21" t="str">
        <f>IF(B52="","",VLOOKUP(B52,'PASTE-DOWN-DL'!$C$10:$AP$6000,9,FALSE))</f>
        <v xml:space="preserve">	GE</v>
      </c>
      <c r="H52" s="75" t="str">
        <f>IF(B52="","",VLOOKUP(B52,'PASTE-DOWN-DL'!$C$10:$AP$6000,37,FALSE))</f>
        <v>10.121.17.135_Mota Khutawada_S1P5</v>
      </c>
      <c r="I52" s="2" t="str">
        <f>IF(B52="","",VLOOKUP(B52,'PASTE-DOWN-DL'!$C$10:$AP$6000,38,FALSE))</f>
        <v>10.121.17.151_MahuvaBhadra_S2P5</v>
      </c>
      <c r="J52" s="21" t="str">
        <f>IF(B52="","",VLOOKUP(B52,'PASTE-DOWN-DL'!$C$10:$AP$6000,24,FALSE))</f>
        <v>SSA BV-10.121.17.151-MahuvaBhadra_2/5-10.121.17.135-Mota Khutawada_1/5</v>
      </c>
      <c r="K52" s="21" t="str">
        <f>IF(B52="","",VLOOKUP(B52,'PASTE-DOWN-DL'!$C$10:$AP$6000,35,FALSE))</f>
        <v>15-05-2026</v>
      </c>
      <c r="L52" s="21" t="str">
        <f>IF(B52="","",VLOOKUP(B52,'PASTE-DOWN-DL'!$C$10:$AP$6000,36,FALSE))</f>
        <v>07:27:53</v>
      </c>
      <c r="M52" s="85">
        <f ca="1">IF(B52="","",VLOOKUP(B52,'PASTE-DOWN-DL'!$C$10:$AP$6000,39,FALSE))</f>
        <v>0</v>
      </c>
      <c r="N52" s="7" t="str">
        <f>IF(B52="","",VLOOKUP(B52,'PASTE-DOWN-DL'!$C$10:$AP$6000,29,FALSE))</f>
        <v>10.121.17.135</v>
      </c>
      <c r="O52" s="55" t="str">
        <f>IF(B52="","",VLOOKUP(B52,'PASTE-DOWN-DL'!$C$10:$AP$6000,31,FALSE))</f>
        <v>Mota Khutawada</v>
      </c>
      <c r="P52" s="7" t="str">
        <f>IF(B52="","",VLOOKUP(B52,'PASTE-DOWN-DL'!$C$10:$AP$6000,30,FALSE))</f>
        <v>10.121.17.151</v>
      </c>
      <c r="Q52" s="7" t="str">
        <f>IF(B52="","",VLOOKUP(B52,'PASTE-DOWN-DL'!$C$10:$AP$6000,32,FALSE))</f>
        <v>MahuvaBhadra</v>
      </c>
      <c r="R52" s="7" t="str">
        <f>IF(B52="","",VLOOKUP(B52,'PASTE-DOWN-DL'!$C$10:$AP$6000,4,FALSE))</f>
        <v>SSA BV</v>
      </c>
      <c r="S52" s="7" t="str">
        <f>IF(B52="","",VLOOKUP(B52,'PASTE-DOWN-DL'!$C$10:$AP$6000,40,FALSE))</f>
        <v xml:space="preserve">	2026/05/15,07:27:53</v>
      </c>
      <c r="T52" s="7" t="str">
        <f>IF(B52="","",VLOOKUP(B52,'PASTE-DOWN-DL'!$C$10:$AP$6000,33,FALSE))</f>
        <v>S1P5</v>
      </c>
      <c r="U52" s="7" t="str">
        <f>IF(B52="","",VLOOKUP(B52,'PASTE-DOWN-DL'!$C$10:$AP$6000,34,FALSE))</f>
        <v>S2P5</v>
      </c>
      <c r="V52" s="7"/>
      <c r="W52" s="7"/>
      <c r="X52" s="7"/>
      <c r="Y52" s="7"/>
      <c r="Z52" s="7"/>
      <c r="AA52" s="19" t="e">
        <f>IF(B52="","",VLOOKUP(B52,'PASTE-DOWN-DL'!$F$10:$AO$300,16,FALSE))</f>
        <v>#N/A</v>
      </c>
      <c r="AB52" s="7"/>
      <c r="AC52" s="7"/>
      <c r="AD52" s="7"/>
    </row>
    <row r="53" spans="1:30" x14ac:dyDescent="0.25">
      <c r="A53" s="20">
        <v>46</v>
      </c>
      <c r="B53" s="20">
        <f t="shared" si="0"/>
        <v>46</v>
      </c>
      <c r="C53" s="20" t="str">
        <f ca="1">IF(AND(M53&lt;=$G$3,M53&gt;0,D53="OA"),MAX($C$6:C52)+1,"")</f>
        <v/>
      </c>
      <c r="D53" s="20" t="str">
        <f>VLOOKUP(F53,'SSA-CODE'!$E$4:$F$154,2,FALSE)</f>
        <v>GJ</v>
      </c>
      <c r="E53" s="82">
        <f t="shared" si="1"/>
        <v>46</v>
      </c>
      <c r="F53" s="22" t="str">
        <f>IF(B53="","",VLOOKUP(B53,'PASTE-DOWN-DL'!$C$10:$AP$6000,3,FALSE))</f>
        <v>VDA</v>
      </c>
      <c r="G53" s="21" t="str">
        <f>IF(B53="","",VLOOKUP(B53,'PASTE-DOWN-DL'!$C$10:$AP$6000,9,FALSE))</f>
        <v xml:space="preserve">	10GE</v>
      </c>
      <c r="H53" s="75" t="str">
        <f>IF(B53="","",VLOOKUP(B53,'PASTE-DOWN-DL'!$C$10:$AP$6000,37,FALSE))</f>
        <v>10.121.19.139_ATLADRA_S5P1</v>
      </c>
      <c r="I53" s="2" t="str">
        <f>IF(B53="","",VLOOKUP(B53,'PASTE-DOWN-DL'!$C$10:$AP$6000,38,FALSE))</f>
        <v>10.121.19.140_VASANA_S6P1</v>
      </c>
      <c r="J53" s="21" t="str">
        <f>IF(B53="","",VLOOKUP(B53,'PASTE-DOWN-DL'!$C$10:$AP$6000,24,FALSE))</f>
        <v>SSA VDR-10.121.19.140-VASANA_6/1-10.121.19.139-ATLADRA_5/1</v>
      </c>
      <c r="K53" s="21" t="str">
        <f>IF(B53="","",VLOOKUP(B53,'PASTE-DOWN-DL'!$C$10:$AP$6000,35,FALSE))</f>
        <v>14-05-2026</v>
      </c>
      <c r="L53" s="21" t="str">
        <f>IF(B53="","",VLOOKUP(B53,'PASTE-DOWN-DL'!$C$10:$AP$6000,36,FALSE))</f>
        <v>12:22:17</v>
      </c>
      <c r="M53" s="85">
        <f ca="1">IF(B53="","",VLOOKUP(B53,'PASTE-DOWN-DL'!$C$10:$AP$6000,39,FALSE))</f>
        <v>1</v>
      </c>
      <c r="N53" s="7" t="str">
        <f>IF(B53="","",VLOOKUP(B53,'PASTE-DOWN-DL'!$C$10:$AP$6000,29,FALSE))</f>
        <v>10.121.19.139</v>
      </c>
      <c r="O53" s="55" t="str">
        <f>IF(B53="","",VLOOKUP(B53,'PASTE-DOWN-DL'!$C$10:$AP$6000,31,FALSE))</f>
        <v>ATLADRA</v>
      </c>
      <c r="P53" s="7" t="str">
        <f>IF(B53="","",VLOOKUP(B53,'PASTE-DOWN-DL'!$C$10:$AP$6000,30,FALSE))</f>
        <v>10.121.19.140</v>
      </c>
      <c r="Q53" s="7" t="str">
        <f>IF(B53="","",VLOOKUP(B53,'PASTE-DOWN-DL'!$C$10:$AP$6000,32,FALSE))</f>
        <v>VASANA</v>
      </c>
      <c r="R53" s="7" t="str">
        <f>IF(B53="","",VLOOKUP(B53,'PASTE-DOWN-DL'!$C$10:$AP$6000,4,FALSE))</f>
        <v>SSA VDR</v>
      </c>
      <c r="S53" s="7" t="str">
        <f>IF(B53="","",VLOOKUP(B53,'PASTE-DOWN-DL'!$C$10:$AP$6000,40,FALSE))</f>
        <v xml:space="preserve">	2026/05/14,12:22:17</v>
      </c>
      <c r="T53" s="7" t="str">
        <f>IF(B53="","",VLOOKUP(B53,'PASTE-DOWN-DL'!$C$10:$AP$6000,33,FALSE))</f>
        <v>S5P1</v>
      </c>
      <c r="U53" s="7" t="str">
        <f>IF(B53="","",VLOOKUP(B53,'PASTE-DOWN-DL'!$C$10:$AP$6000,34,FALSE))</f>
        <v>S6P1</v>
      </c>
      <c r="V53" s="7"/>
      <c r="W53" s="7"/>
      <c r="X53" s="7"/>
      <c r="Y53" s="7"/>
      <c r="Z53" s="7"/>
      <c r="AA53" s="19" t="e">
        <f>IF(B53="","",VLOOKUP(B53,'PASTE-DOWN-DL'!$F$10:$AO$300,16,FALSE))</f>
        <v>#N/A</v>
      </c>
      <c r="AB53" s="7"/>
      <c r="AC53" s="7"/>
      <c r="AD53" s="7"/>
    </row>
    <row r="54" spans="1:30" x14ac:dyDescent="0.25">
      <c r="A54" s="20">
        <v>47</v>
      </c>
      <c r="B54" s="20">
        <f t="shared" si="0"/>
        <v>47</v>
      </c>
      <c r="C54" s="20" t="str">
        <f ca="1">IF(AND(M54&lt;=$G$3,M54&gt;0,D54="OA"),MAX($C$6:C53)+1,"")</f>
        <v/>
      </c>
      <c r="D54" s="20" t="str">
        <f>VLOOKUP(F54,'SSA-CODE'!$E$4:$F$154,2,FALSE)</f>
        <v>GJ</v>
      </c>
      <c r="E54" s="82">
        <f t="shared" si="1"/>
        <v>47</v>
      </c>
      <c r="F54" s="22" t="str">
        <f>IF(B54="","",VLOOKUP(B54,'PASTE-DOWN-DL'!$C$10:$AP$6000,3,FALSE))</f>
        <v>VDA</v>
      </c>
      <c r="G54" s="21" t="str">
        <f>IF(B54="","",VLOOKUP(B54,'PASTE-DOWN-DL'!$C$10:$AP$6000,9,FALSE))</f>
        <v xml:space="preserve">	GE</v>
      </c>
      <c r="H54" s="75" t="str">
        <f>IF(B54="","",VLOOKUP(B54,'PASTE-DOWN-DL'!$C$10:$AP$6000,37,FALSE))</f>
        <v>10.121.99.152_APMC-BTS_S1P5</v>
      </c>
      <c r="I54" s="2" t="str">
        <f>IF(B54="","",VLOOKUP(B54,'PASTE-DOWN-DL'!$C$10:$AP$6000,38,FALSE))</f>
        <v>10.121.19.131_KARELIBAGH_S4P6</v>
      </c>
      <c r="J54" s="21" t="str">
        <f>IF(B54="","",VLOOKUP(B54,'PASTE-DOWN-DL'!$C$10:$AP$6000,24,FALSE))</f>
        <v>SSA VDR-10.121.19.131-KARELIBAGH B2_4/6-10.121.99.152-APMC-BTS A1_1/5</v>
      </c>
      <c r="K54" s="21" t="str">
        <f>IF(B54="","",VLOOKUP(B54,'PASTE-DOWN-DL'!$C$10:$AP$6000,35,FALSE))</f>
        <v>15-05-2026</v>
      </c>
      <c r="L54" s="21" t="str">
        <f>IF(B54="","",VLOOKUP(B54,'PASTE-DOWN-DL'!$C$10:$AP$6000,36,FALSE))</f>
        <v>15:30:48</v>
      </c>
      <c r="M54" s="85">
        <f ca="1">IF(B54="","",VLOOKUP(B54,'PASTE-DOWN-DL'!$C$10:$AP$6000,39,FALSE))</f>
        <v>0</v>
      </c>
      <c r="N54" s="7" t="str">
        <f>IF(B54="","",VLOOKUP(B54,'PASTE-DOWN-DL'!$C$10:$AP$6000,29,FALSE))</f>
        <v>10.121.99.152</v>
      </c>
      <c r="O54" s="55" t="str">
        <f>IF(B54="","",VLOOKUP(B54,'PASTE-DOWN-DL'!$C$10:$AP$6000,31,FALSE))</f>
        <v>APMC-BTS</v>
      </c>
      <c r="P54" s="7" t="str">
        <f>IF(B54="","",VLOOKUP(B54,'PASTE-DOWN-DL'!$C$10:$AP$6000,30,FALSE))</f>
        <v>10.121.19.131</v>
      </c>
      <c r="Q54" s="7" t="str">
        <f>IF(B54="","",VLOOKUP(B54,'PASTE-DOWN-DL'!$C$10:$AP$6000,32,FALSE))</f>
        <v>KARELIBAGH</v>
      </c>
      <c r="R54" s="7" t="str">
        <f>IF(B54="","",VLOOKUP(B54,'PASTE-DOWN-DL'!$C$10:$AP$6000,4,FALSE))</f>
        <v>SSA VDR</v>
      </c>
      <c r="S54" s="7" t="str">
        <f>IF(B54="","",VLOOKUP(B54,'PASTE-DOWN-DL'!$C$10:$AP$6000,40,FALSE))</f>
        <v xml:space="preserve">	2026/05/15,15:30:48</v>
      </c>
      <c r="T54" s="7" t="str">
        <f>IF(B54="","",VLOOKUP(B54,'PASTE-DOWN-DL'!$C$10:$AP$6000,33,FALSE))</f>
        <v>S1P5</v>
      </c>
      <c r="U54" s="7" t="str">
        <f>IF(B54="","",VLOOKUP(B54,'PASTE-DOWN-DL'!$C$10:$AP$6000,34,FALSE))</f>
        <v>S4P6</v>
      </c>
      <c r="V54" s="7"/>
      <c r="W54" s="7"/>
      <c r="X54" s="7"/>
      <c r="Y54" s="7"/>
      <c r="Z54" s="7"/>
      <c r="AA54" s="19" t="e">
        <f>IF(B54="","",VLOOKUP(B54,'PASTE-DOWN-DL'!$F$10:$AO$300,16,FALSE))</f>
        <v>#N/A</v>
      </c>
      <c r="AB54" s="7"/>
      <c r="AC54" s="7"/>
      <c r="AD54" s="7"/>
    </row>
    <row r="55" spans="1:30" x14ac:dyDescent="0.25">
      <c r="A55" s="20">
        <v>48</v>
      </c>
      <c r="B55" s="20">
        <f t="shared" si="0"/>
        <v>48</v>
      </c>
      <c r="C55" s="20" t="str">
        <f ca="1">IF(AND(M55&lt;=$G$3,M55&gt;0,D55="OA"),MAX($C$6:C54)+1,"")</f>
        <v/>
      </c>
      <c r="D55" s="20" t="str">
        <f>VLOOKUP(F55,'SSA-CODE'!$E$4:$F$154,2,FALSE)</f>
        <v>GJ</v>
      </c>
      <c r="E55" s="82">
        <f t="shared" si="1"/>
        <v>48</v>
      </c>
      <c r="F55" s="22" t="str">
        <f>IF(B55="","",VLOOKUP(B55,'PASTE-DOWN-DL'!$C$10:$AP$6000,3,FALSE))</f>
        <v>NDD</v>
      </c>
      <c r="G55" s="21" t="str">
        <f>IF(B55="","",VLOOKUP(B55,'PASTE-DOWN-DL'!$C$10:$AP$6000,9,FALSE))</f>
        <v xml:space="preserve">	GE</v>
      </c>
      <c r="H55" s="75" t="str">
        <f>IF(B55="","",VLOOKUP(B55,'PASTE-DOWN-DL'!$C$10:$AP$6000,37,FALSE))</f>
        <v>10.121.16.152_TRAJ_S1P5</v>
      </c>
      <c r="I55" s="2" t="str">
        <f>IF(B55="","",VLOOKUP(B55,'PASTE-DOWN-DL'!$C$10:$AP$6000,38,FALSE))</f>
        <v>10.121.24.245_MATAR_S3P4</v>
      </c>
      <c r="J55" s="21" t="str">
        <f>IF(B55="","",VLOOKUP(B55,'PASTE-DOWN-DL'!$C$10:$AP$6000,24,FALSE))</f>
        <v>SSA NAD-10.121.16.152-TRAJ A1_1/5-10.121.24.245-MATAR B1_3/4</v>
      </c>
      <c r="K55" s="21" t="str">
        <f>IF(B55="","",VLOOKUP(B55,'PASTE-DOWN-DL'!$C$10:$AP$6000,35,FALSE))</f>
        <v>15-05-2026</v>
      </c>
      <c r="L55" s="21" t="str">
        <f>IF(B55="","",VLOOKUP(B55,'PASTE-DOWN-DL'!$C$10:$AP$6000,36,FALSE))</f>
        <v>12:02:41</v>
      </c>
      <c r="M55" s="85">
        <f ca="1">IF(B55="","",VLOOKUP(B55,'PASTE-DOWN-DL'!$C$10:$AP$6000,39,FALSE))</f>
        <v>0</v>
      </c>
      <c r="N55" s="7" t="str">
        <f>IF(B55="","",VLOOKUP(B55,'PASTE-DOWN-DL'!$C$10:$AP$6000,29,FALSE))</f>
        <v>10.121.16.152</v>
      </c>
      <c r="O55" s="55" t="str">
        <f>IF(B55="","",VLOOKUP(B55,'PASTE-DOWN-DL'!$C$10:$AP$6000,31,FALSE))</f>
        <v>TRAJ</v>
      </c>
      <c r="P55" s="7" t="str">
        <f>IF(B55="","",VLOOKUP(B55,'PASTE-DOWN-DL'!$C$10:$AP$6000,30,FALSE))</f>
        <v>10.121.24.245</v>
      </c>
      <c r="Q55" s="7" t="str">
        <f>IF(B55="","",VLOOKUP(B55,'PASTE-DOWN-DL'!$C$10:$AP$6000,32,FALSE))</f>
        <v>MATAR</v>
      </c>
      <c r="R55" s="7" t="str">
        <f>IF(B55="","",VLOOKUP(B55,'PASTE-DOWN-DL'!$C$10:$AP$6000,4,FALSE))</f>
        <v>SSA NAD</v>
      </c>
      <c r="S55" s="7" t="str">
        <f>IF(B55="","",VLOOKUP(B55,'PASTE-DOWN-DL'!$C$10:$AP$6000,40,FALSE))</f>
        <v xml:space="preserve">	2026/05/15,12:02:41</v>
      </c>
      <c r="T55" s="7" t="str">
        <f>IF(B55="","",VLOOKUP(B55,'PASTE-DOWN-DL'!$C$10:$AP$6000,33,FALSE))</f>
        <v>S1P5</v>
      </c>
      <c r="U55" s="7" t="str">
        <f>IF(B55="","",VLOOKUP(B55,'PASTE-DOWN-DL'!$C$10:$AP$6000,34,FALSE))</f>
        <v>S3P4</v>
      </c>
      <c r="V55" s="7"/>
      <c r="W55" s="7"/>
      <c r="X55" s="7"/>
      <c r="Y55" s="7"/>
      <c r="Z55" s="7"/>
      <c r="AA55" s="19" t="e">
        <f>IF(B55="","",VLOOKUP(B55,'PASTE-DOWN-DL'!$F$10:$AO$300,16,FALSE))</f>
        <v>#N/A</v>
      </c>
      <c r="AB55" s="7"/>
      <c r="AC55" s="7"/>
      <c r="AD55" s="7"/>
    </row>
    <row r="56" spans="1:30" x14ac:dyDescent="0.25">
      <c r="A56" s="20">
        <v>49</v>
      </c>
      <c r="B56" s="20">
        <f t="shared" si="0"/>
        <v>49</v>
      </c>
      <c r="C56" s="20" t="e">
        <f ca="1">IF(AND(M56&lt;=$G$3,M56&gt;0,D56="OA"),MAX($C$6:C55)+1,"")</f>
        <v>#VALUE!</v>
      </c>
      <c r="D56" s="20" t="str">
        <f>VLOOKUP(F56,'SSA-CODE'!$E$4:$F$154,2,FALSE)</f>
        <v>GJ</v>
      </c>
      <c r="E56" s="82">
        <f t="shared" si="1"/>
        <v>49</v>
      </c>
      <c r="F56" s="22" t="str">
        <f>IF(B56="","",VLOOKUP(B56,'PASTE-DOWN-DL'!$C$10:$AP$6000,3,FALSE))</f>
        <v>BUJ</v>
      </c>
      <c r="G56" s="21" t="str">
        <f>IF(B56="","",VLOOKUP(B56,'PASTE-DOWN-DL'!$C$10:$AP$6000,9,FALSE))</f>
        <v xml:space="preserve">	10GE</v>
      </c>
      <c r="H56" s="75" t="str">
        <f>IF(B56="","",VLOOKUP(B56,'PASTE-DOWN-DL'!$C$10:$AP$6000,37,FALSE))</f>
        <v>10.121.17.72_RAPAR_S6P1</v>
      </c>
      <c r="I56" s="2" t="str">
        <f>IF(B56="","",VLOOKUP(B56,'PASTE-DOWN-DL'!$C$10:$AP$6000,38,FALSE))</f>
        <v>10.121.17.100_GAGODHAR_S3P1</v>
      </c>
      <c r="J56" s="21" t="str">
        <f>IF(B56="","",VLOOKUP(B56,'PASTE-DOWN-DL'!$C$10:$AP$6000,24,FALSE))</f>
        <v>SSA BUJ-10.121.17.72-Rapar B2_6/1-10.121.17.100-Gagodhar B1_3/1</v>
      </c>
      <c r="K56" s="21" t="str">
        <f>IF(B56="","",VLOOKUP(B56,'PASTE-DOWN-DL'!$C$10:$AP$6000,35,FALSE))</f>
        <v/>
      </c>
      <c r="L56" s="21" t="str">
        <f>IF(B56="","",VLOOKUP(B56,'PASTE-DOWN-DL'!$C$10:$AP$6000,36,FALSE))</f>
        <v/>
      </c>
      <c r="M56" s="85" t="e">
        <f ca="1">IF(B56="","",VLOOKUP(B56,'PASTE-DOWN-DL'!$C$10:$AP$6000,39,FALSE))</f>
        <v>#VALUE!</v>
      </c>
      <c r="N56" s="7" t="str">
        <f>IF(B56="","",VLOOKUP(B56,'PASTE-DOWN-DL'!$C$10:$AP$6000,29,FALSE))</f>
        <v>10.121.17.72</v>
      </c>
      <c r="O56" s="55" t="str">
        <f>IF(B56="","",VLOOKUP(B56,'PASTE-DOWN-DL'!$C$10:$AP$6000,31,FALSE))</f>
        <v>RAPAR</v>
      </c>
      <c r="P56" s="7" t="str">
        <f>IF(B56="","",VLOOKUP(B56,'PASTE-DOWN-DL'!$C$10:$AP$6000,30,FALSE))</f>
        <v>10.121.17.100</v>
      </c>
      <c r="Q56" s="7" t="str">
        <f>IF(B56="","",VLOOKUP(B56,'PASTE-DOWN-DL'!$C$10:$AP$6000,32,FALSE))</f>
        <v>GAGODHAR</v>
      </c>
      <c r="R56" s="7" t="str">
        <f>IF(B56="","",VLOOKUP(B56,'PASTE-DOWN-DL'!$C$10:$AP$6000,4,FALSE))</f>
        <v>SSA BUJ</v>
      </c>
      <c r="S56" s="7" t="str">
        <f>IF(B56="","",VLOOKUP(B56,'PASTE-DOWN-DL'!$C$10:$AP$6000,40,FALSE))</f>
        <v/>
      </c>
      <c r="T56" s="7" t="str">
        <f>IF(B56="","",VLOOKUP(B56,'PASTE-DOWN-DL'!$C$10:$AP$6000,33,FALSE))</f>
        <v>S6P1</v>
      </c>
      <c r="U56" s="7" t="str">
        <f>IF(B56="","",VLOOKUP(B56,'PASTE-DOWN-DL'!$C$10:$AP$6000,34,FALSE))</f>
        <v>S3P1</v>
      </c>
      <c r="V56" s="7"/>
      <c r="W56" s="7"/>
      <c r="X56" s="7"/>
      <c r="Y56" s="7"/>
      <c r="Z56" s="7"/>
      <c r="AA56" s="19" t="e">
        <f>IF(B56="","",VLOOKUP(B56,'PASTE-DOWN-DL'!$F$10:$AO$300,16,FALSE))</f>
        <v>#N/A</v>
      </c>
      <c r="AB56" s="7"/>
      <c r="AC56" s="7"/>
      <c r="AD56" s="7"/>
    </row>
    <row r="57" spans="1:30" x14ac:dyDescent="0.25">
      <c r="A57" s="20">
        <v>50</v>
      </c>
      <c r="B57" s="20">
        <f t="shared" si="0"/>
        <v>50</v>
      </c>
      <c r="C57" s="20" t="str">
        <f ca="1">IF(AND(M57&lt;=$G$3,M57&gt;0,D57="OA"),MAX($C$6:C56)+1,"")</f>
        <v/>
      </c>
      <c r="D57" s="20" t="str">
        <f>VLOOKUP(F57,'SSA-CODE'!$E$4:$F$154,2,FALSE)</f>
        <v>WTR</v>
      </c>
      <c r="E57" s="82">
        <f t="shared" si="1"/>
        <v>50</v>
      </c>
      <c r="F57" s="22" t="str">
        <f>IF(B57="","",VLOOKUP(B57,'PASTE-DOWN-DL'!$C$10:$AP$6000,3,FALSE))</f>
        <v>WTR RJ</v>
      </c>
      <c r="G57" s="21" t="str">
        <f>IF(B57="","",VLOOKUP(B57,'PASTE-DOWN-DL'!$C$10:$AP$6000,9,FALSE))</f>
        <v xml:space="preserve">	10GE</v>
      </c>
      <c r="H57" s="75" t="str">
        <f>IF(B57="","",VLOOKUP(B57,'PASTE-DOWN-DL'!$C$10:$AP$6000,37,FALSE))</f>
        <v>10.121.68.204_NAVAGAM_S3P1</v>
      </c>
      <c r="I57" s="2" t="str">
        <f>IF(B57="","",VLOOKUP(B57,'PASTE-DOWN-DL'!$C$10:$AP$6000,38,FALSE))</f>
        <v>10.121.68.203_KALAWAD_S4P1</v>
      </c>
      <c r="J57" s="21" t="str">
        <f>IF(B57="","",VLOOKUP(B57,'PASTE-DOWN-DL'!$C$10:$AP$6000,24,FALSE))</f>
        <v>WTR RJ-10.121.68.204-TN705B_NAVAGAM_S3P1-10.121.68.203-TN725B_KALVAD_S4P1</v>
      </c>
      <c r="K57" s="21" t="str">
        <f>IF(B57="","",VLOOKUP(B57,'PASTE-DOWN-DL'!$C$10:$AP$6000,35,FALSE))</f>
        <v>15-05-2026</v>
      </c>
      <c r="L57" s="21" t="str">
        <f>IF(B57="","",VLOOKUP(B57,'PASTE-DOWN-DL'!$C$10:$AP$6000,36,FALSE))</f>
        <v>14:58:25</v>
      </c>
      <c r="M57" s="85">
        <f ca="1">IF(B57="","",VLOOKUP(B57,'PASTE-DOWN-DL'!$C$10:$AP$6000,39,FALSE))</f>
        <v>0</v>
      </c>
      <c r="N57" s="7" t="str">
        <f>IF(B57="","",VLOOKUP(B57,'PASTE-DOWN-DL'!$C$10:$AP$6000,29,FALSE))</f>
        <v>10.121.68.204</v>
      </c>
      <c r="O57" s="55" t="str">
        <f>IF(B57="","",VLOOKUP(B57,'PASTE-DOWN-DL'!$C$10:$AP$6000,31,FALSE))</f>
        <v>NAVAGAM</v>
      </c>
      <c r="P57" s="7" t="str">
        <f>IF(B57="","",VLOOKUP(B57,'PASTE-DOWN-DL'!$C$10:$AP$6000,30,FALSE))</f>
        <v>10.121.68.203</v>
      </c>
      <c r="Q57" s="7" t="str">
        <f>IF(B57="","",VLOOKUP(B57,'PASTE-DOWN-DL'!$C$10:$AP$6000,32,FALSE))</f>
        <v>KALAWAD</v>
      </c>
      <c r="R57" s="7" t="str">
        <f>IF(B57="","",VLOOKUP(B57,'PASTE-DOWN-DL'!$C$10:$AP$6000,4,FALSE))</f>
        <v>WTR RJ</v>
      </c>
      <c r="S57" s="7" t="str">
        <f>IF(B57="","",VLOOKUP(B57,'PASTE-DOWN-DL'!$C$10:$AP$6000,40,FALSE))</f>
        <v xml:space="preserve">	2026/05/15,14:58:25</v>
      </c>
      <c r="T57" s="7" t="str">
        <f>IF(B57="","",VLOOKUP(B57,'PASTE-DOWN-DL'!$C$10:$AP$6000,33,FALSE))</f>
        <v>S3P1</v>
      </c>
      <c r="U57" s="7" t="str">
        <f>IF(B57="","",VLOOKUP(B57,'PASTE-DOWN-DL'!$C$10:$AP$6000,34,FALSE))</f>
        <v>S4P1</v>
      </c>
      <c r="V57" s="7"/>
      <c r="W57" s="7"/>
      <c r="X57" s="7"/>
      <c r="Y57" s="7"/>
      <c r="Z57" s="7"/>
      <c r="AA57" s="19" t="e">
        <f>IF(B57="","",VLOOKUP(B57,'PASTE-DOWN-DL'!$F$10:$AO$300,16,FALSE))</f>
        <v>#N/A</v>
      </c>
      <c r="AB57" s="7"/>
      <c r="AC57" s="7"/>
      <c r="AD57" s="7"/>
    </row>
    <row r="58" spans="1:30" x14ac:dyDescent="0.25">
      <c r="A58" s="20">
        <v>51</v>
      </c>
      <c r="B58" s="20">
        <f t="shared" si="0"/>
        <v>51</v>
      </c>
      <c r="C58" s="20" t="str">
        <f ca="1">IF(AND(M58&lt;=$G$3,M58&gt;0,D58="OA"),MAX($C$6:C57)+1,"")</f>
        <v/>
      </c>
      <c r="D58" s="20" t="str">
        <f>VLOOKUP(F58,'SSA-CODE'!$E$4:$F$154,2,FALSE)</f>
        <v>GJ</v>
      </c>
      <c r="E58" s="82">
        <f t="shared" si="1"/>
        <v>51</v>
      </c>
      <c r="F58" s="22" t="str">
        <f>IF(B58="","",VLOOKUP(B58,'PASTE-DOWN-DL'!$C$10:$AP$6000,3,FALSE))</f>
        <v>BCH</v>
      </c>
      <c r="G58" s="21" t="str">
        <f>IF(B58="","",VLOOKUP(B58,'PASTE-DOWN-DL'!$C$10:$AP$6000,9,FALSE))</f>
        <v xml:space="preserve">	10GE</v>
      </c>
      <c r="H58" s="75" t="str">
        <f>IF(B58="","",VLOOKUP(B58,'PASTE-DOWN-DL'!$C$10:$AP$6000,37,FALSE))</f>
        <v>10.121.96.73_Civil lines_S3P1</v>
      </c>
      <c r="I58" s="2" t="str">
        <f>IF(B58="","",VLOOKUP(B58,'PASTE-DOWN-DL'!$C$10:$AP$6000,38,FALSE))</f>
        <v>10.121.96.72_Hinglot_S4P1</v>
      </c>
      <c r="J58" s="21" t="str">
        <f>IF(B58="","",VLOOKUP(B58,'PASTE-DOWN-DL'!$C$10:$AP$6000,24,FALSE))</f>
        <v>SSA BCH-10.121.96.72-Hinglot_4/1-10.121.96.73-Civil lines_3/1</v>
      </c>
      <c r="K58" s="21" t="str">
        <f>IF(B58="","",VLOOKUP(B58,'PASTE-DOWN-DL'!$C$10:$AP$6000,35,FALSE))</f>
        <v>14-05-2026</v>
      </c>
      <c r="L58" s="21" t="str">
        <f>IF(B58="","",VLOOKUP(B58,'PASTE-DOWN-DL'!$C$10:$AP$6000,36,FALSE))</f>
        <v>08:57:55</v>
      </c>
      <c r="M58" s="85">
        <f ca="1">IF(B58="","",VLOOKUP(B58,'PASTE-DOWN-DL'!$C$10:$AP$6000,39,FALSE))</f>
        <v>1</v>
      </c>
      <c r="N58" s="7" t="str">
        <f>IF(B58="","",VLOOKUP(B58,'PASTE-DOWN-DL'!$C$10:$AP$6000,29,FALSE))</f>
        <v>10.121.96.73</v>
      </c>
      <c r="O58" s="55" t="str">
        <f>IF(B58="","",VLOOKUP(B58,'PASTE-DOWN-DL'!$C$10:$AP$6000,31,FALSE))</f>
        <v>Civil lines</v>
      </c>
      <c r="P58" s="7" t="str">
        <f>IF(B58="","",VLOOKUP(B58,'PASTE-DOWN-DL'!$C$10:$AP$6000,30,FALSE))</f>
        <v>10.121.96.72</v>
      </c>
      <c r="Q58" s="7" t="str">
        <f>IF(B58="","",VLOOKUP(B58,'PASTE-DOWN-DL'!$C$10:$AP$6000,32,FALSE))</f>
        <v>Hinglot</v>
      </c>
      <c r="R58" s="7" t="str">
        <f>IF(B58="","",VLOOKUP(B58,'PASTE-DOWN-DL'!$C$10:$AP$6000,4,FALSE))</f>
        <v>SSA BCH</v>
      </c>
      <c r="S58" s="7" t="str">
        <f>IF(B58="","",VLOOKUP(B58,'PASTE-DOWN-DL'!$C$10:$AP$6000,40,FALSE))</f>
        <v xml:space="preserve">	2026/05/14,08:57:55</v>
      </c>
      <c r="T58" s="7" t="str">
        <f>IF(B58="","",VLOOKUP(B58,'PASTE-DOWN-DL'!$C$10:$AP$6000,33,FALSE))</f>
        <v>S3P1</v>
      </c>
      <c r="U58" s="7" t="str">
        <f>IF(B58="","",VLOOKUP(B58,'PASTE-DOWN-DL'!$C$10:$AP$6000,34,FALSE))</f>
        <v>S4P1</v>
      </c>
      <c r="V58" s="7"/>
      <c r="W58" s="7"/>
      <c r="X58" s="7"/>
      <c r="Y58" s="7"/>
      <c r="Z58" s="7"/>
      <c r="AA58" s="19" t="e">
        <f>IF(B58="","",VLOOKUP(B58,'PASTE-DOWN-DL'!$F$10:$AO$300,16,FALSE))</f>
        <v>#N/A</v>
      </c>
      <c r="AB58" s="7"/>
      <c r="AC58" s="7"/>
      <c r="AD58" s="7"/>
    </row>
    <row r="59" spans="1:30" x14ac:dyDescent="0.25">
      <c r="A59" s="20">
        <v>52</v>
      </c>
      <c r="B59" s="20">
        <f t="shared" si="0"/>
        <v>52</v>
      </c>
      <c r="C59" s="20" t="str">
        <f ca="1">IF(AND(M59&lt;=$G$3,M59&gt;0,D59="OA"),MAX($C$6:C58)+1,"")</f>
        <v/>
      </c>
      <c r="D59" s="20" t="str">
        <f>VLOOKUP(F59,'SSA-CODE'!$E$4:$F$154,2,FALSE)</f>
        <v>GJ</v>
      </c>
      <c r="E59" s="82">
        <f t="shared" si="1"/>
        <v>52</v>
      </c>
      <c r="F59" s="22" t="str">
        <f>IF(B59="","",VLOOKUP(B59,'PASTE-DOWN-DL'!$C$10:$AP$6000,3,FALSE))</f>
        <v>HMR</v>
      </c>
      <c r="G59" s="21" t="str">
        <f>IF(B59="","",VLOOKUP(B59,'PASTE-DOWN-DL'!$C$10:$AP$6000,9,FALSE))</f>
        <v xml:space="preserve">	GE</v>
      </c>
      <c r="H59" s="75" t="str">
        <f>IF(B59="","",VLOOKUP(B59,'PASTE-DOWN-DL'!$C$10:$AP$6000,37,FALSE))</f>
        <v>10.121.97.105_KADIYADARA-EX_S2P5</v>
      </c>
      <c r="I59" s="2" t="str">
        <f>IF(B59="","",VLOOKUP(B59,'PASTE-DOWN-DL'!$C$10:$AP$6000,38,FALSE))</f>
        <v>10.121.97.104_CHORIWAD-BTS_S1P5</v>
      </c>
      <c r="J59" s="21" t="str">
        <f>IF(B59="","",VLOOKUP(B59,'PASTE-DOWN-DL'!$C$10:$AP$6000,24,FALSE))</f>
        <v>SSA HMR-10.121.97.104-Choriwad_BTS_1/5-10.121.97.105-Kadiyadara_EX_2/5</v>
      </c>
      <c r="K59" s="21" t="str">
        <f>IF(B59="","",VLOOKUP(B59,'PASTE-DOWN-DL'!$C$10:$AP$6000,35,FALSE))</f>
        <v>15-05-2026</v>
      </c>
      <c r="L59" s="21" t="str">
        <f>IF(B59="","",VLOOKUP(B59,'PASTE-DOWN-DL'!$C$10:$AP$6000,36,FALSE))</f>
        <v>15:57:02</v>
      </c>
      <c r="M59" s="85">
        <f ca="1">IF(B59="","",VLOOKUP(B59,'PASTE-DOWN-DL'!$C$10:$AP$6000,39,FALSE))</f>
        <v>0</v>
      </c>
      <c r="N59" s="7" t="str">
        <f>IF(B59="","",VLOOKUP(B59,'PASTE-DOWN-DL'!$C$10:$AP$6000,29,FALSE))</f>
        <v>10.121.97.105</v>
      </c>
      <c r="O59" s="55" t="str">
        <f>IF(B59="","",VLOOKUP(B59,'PASTE-DOWN-DL'!$C$10:$AP$6000,31,FALSE))</f>
        <v>KADIYADARA-EX</v>
      </c>
      <c r="P59" s="7" t="str">
        <f>IF(B59="","",VLOOKUP(B59,'PASTE-DOWN-DL'!$C$10:$AP$6000,30,FALSE))</f>
        <v>10.121.97.104</v>
      </c>
      <c r="Q59" s="7" t="str">
        <f>IF(B59="","",VLOOKUP(B59,'PASTE-DOWN-DL'!$C$10:$AP$6000,32,FALSE))</f>
        <v>CHORIWAD-BTS</v>
      </c>
      <c r="R59" s="7" t="str">
        <f>IF(B59="","",VLOOKUP(B59,'PASTE-DOWN-DL'!$C$10:$AP$6000,4,FALSE))</f>
        <v>SSA HMR</v>
      </c>
      <c r="S59" s="7" t="str">
        <f>IF(B59="","",VLOOKUP(B59,'PASTE-DOWN-DL'!$C$10:$AP$6000,40,FALSE))</f>
        <v xml:space="preserve">	2026/05/15,15:57:02</v>
      </c>
      <c r="T59" s="7" t="str">
        <f>IF(B59="","",VLOOKUP(B59,'PASTE-DOWN-DL'!$C$10:$AP$6000,33,FALSE))</f>
        <v>S2P5</v>
      </c>
      <c r="U59" s="7" t="str">
        <f>IF(B59="","",VLOOKUP(B59,'PASTE-DOWN-DL'!$C$10:$AP$6000,34,FALSE))</f>
        <v>S1P5</v>
      </c>
      <c r="V59" s="7"/>
      <c r="W59" s="7"/>
      <c r="X59" s="7"/>
      <c r="Y59" s="7"/>
      <c r="Z59" s="7"/>
      <c r="AA59" s="19" t="e">
        <f>IF(B59="","",VLOOKUP(B59,'PASTE-DOWN-DL'!$F$10:$AO$300,16,FALSE))</f>
        <v>#N/A</v>
      </c>
      <c r="AB59" s="7"/>
      <c r="AC59" s="7"/>
      <c r="AD59" s="7"/>
    </row>
    <row r="60" spans="1:30" x14ac:dyDescent="0.25">
      <c r="A60" s="20">
        <v>53</v>
      </c>
      <c r="B60" s="20">
        <f t="shared" si="0"/>
        <v>53</v>
      </c>
      <c r="C60" s="20" t="str">
        <f ca="1">IF(AND(M60&lt;=$G$3,M60&gt;0,D60="OA"),MAX($C$6:C59)+1,"")</f>
        <v/>
      </c>
      <c r="D60" s="20" t="str">
        <f>VLOOKUP(F60,'SSA-CODE'!$E$4:$F$154,2,FALSE)</f>
        <v>GJ</v>
      </c>
      <c r="E60" s="82">
        <f t="shared" si="1"/>
        <v>53</v>
      </c>
      <c r="F60" s="22" t="str">
        <f>IF(B60="","",VLOOKUP(B60,'PASTE-DOWN-DL'!$C$10:$AP$6000,3,FALSE))</f>
        <v>BCH</v>
      </c>
      <c r="G60" s="21" t="str">
        <f>IF(B60="","",VLOOKUP(B60,'PASTE-DOWN-DL'!$C$10:$AP$6000,9,FALSE))</f>
        <v xml:space="preserve">	GE</v>
      </c>
      <c r="H60" s="75" t="str">
        <f>IF(B60="","",VLOOKUP(B60,'PASTE-DOWN-DL'!$C$10:$AP$6000,37,FALSE))</f>
        <v>10.121.96.98_CHINA STEEL_S1P5</v>
      </c>
      <c r="I60" s="2" t="str">
        <f>IF(B60="","",VLOOKUP(B60,'PASTE-DOWN-DL'!$C$10:$AP$6000,38,FALSE))</f>
        <v>10.121.96.67_PIPALIYA_S4P2</v>
      </c>
      <c r="J60" s="21" t="str">
        <f>IF(B60="","",VLOOKUP(B60,'PASTE-DOWN-DL'!$C$10:$AP$6000,24,FALSE))</f>
        <v>SSA BCH-10.121.96.98-CHINA STEEL_1/5-10.121.96.67-PIPALIYA_4/2</v>
      </c>
      <c r="K60" s="21" t="str">
        <f>IF(B60="","",VLOOKUP(B60,'PASTE-DOWN-DL'!$C$10:$AP$6000,35,FALSE))</f>
        <v>14-05-2026</v>
      </c>
      <c r="L60" s="21" t="str">
        <f>IF(B60="","",VLOOKUP(B60,'PASTE-DOWN-DL'!$C$10:$AP$6000,36,FALSE))</f>
        <v>16:46:14</v>
      </c>
      <c r="M60" s="85">
        <f ca="1">IF(B60="","",VLOOKUP(B60,'PASTE-DOWN-DL'!$C$10:$AP$6000,39,FALSE))</f>
        <v>1</v>
      </c>
      <c r="N60" s="7" t="str">
        <f>IF(B60="","",VLOOKUP(B60,'PASTE-DOWN-DL'!$C$10:$AP$6000,29,FALSE))</f>
        <v>10.121.96.98</v>
      </c>
      <c r="O60" s="55" t="str">
        <f>IF(B60="","",VLOOKUP(B60,'PASTE-DOWN-DL'!$C$10:$AP$6000,31,FALSE))</f>
        <v>CHINA STEEL</v>
      </c>
      <c r="P60" s="7" t="str">
        <f>IF(B60="","",VLOOKUP(B60,'PASTE-DOWN-DL'!$C$10:$AP$6000,30,FALSE))</f>
        <v>10.121.96.67</v>
      </c>
      <c r="Q60" s="7" t="str">
        <f>IF(B60="","",VLOOKUP(B60,'PASTE-DOWN-DL'!$C$10:$AP$6000,32,FALSE))</f>
        <v>PIPALIYA</v>
      </c>
      <c r="R60" s="7" t="str">
        <f>IF(B60="","",VLOOKUP(B60,'PASTE-DOWN-DL'!$C$10:$AP$6000,4,FALSE))</f>
        <v>SSA BCH</v>
      </c>
      <c r="S60" s="7" t="str">
        <f>IF(B60="","",VLOOKUP(B60,'PASTE-DOWN-DL'!$C$10:$AP$6000,40,FALSE))</f>
        <v xml:space="preserve">	2026/05/14,16:46:14</v>
      </c>
      <c r="T60" s="7" t="str">
        <f>IF(B60="","",VLOOKUP(B60,'PASTE-DOWN-DL'!$C$10:$AP$6000,33,FALSE))</f>
        <v>S1P5</v>
      </c>
      <c r="U60" s="7" t="str">
        <f>IF(B60="","",VLOOKUP(B60,'PASTE-DOWN-DL'!$C$10:$AP$6000,34,FALSE))</f>
        <v>S4P2</v>
      </c>
      <c r="V60" s="7"/>
      <c r="W60" s="7"/>
      <c r="X60" s="7"/>
      <c r="Y60" s="7"/>
      <c r="Z60" s="7"/>
      <c r="AA60" s="19" t="e">
        <f>IF(B60="","",VLOOKUP(B60,'PASTE-DOWN-DL'!$F$10:$AO$300,16,FALSE))</f>
        <v>#N/A</v>
      </c>
      <c r="AB60" s="7"/>
      <c r="AC60" s="7"/>
      <c r="AD60" s="7"/>
    </row>
    <row r="61" spans="1:30" x14ac:dyDescent="0.25">
      <c r="A61" s="20">
        <v>54</v>
      </c>
      <c r="B61" s="20">
        <f t="shared" si="0"/>
        <v>54</v>
      </c>
      <c r="C61" s="20" t="str">
        <f ca="1">IF(AND(M61&lt;=$G$3,M61&gt;0,D61="OA"),MAX($C$6:C60)+1,"")</f>
        <v/>
      </c>
      <c r="D61" s="20" t="str">
        <f>VLOOKUP(F61,'SSA-CODE'!$E$4:$F$154,2,FALSE)</f>
        <v>WTR</v>
      </c>
      <c r="E61" s="82">
        <f t="shared" si="1"/>
        <v>54</v>
      </c>
      <c r="F61" s="22" t="str">
        <f>IF(B61="","",VLOOKUP(B61,'PASTE-DOWN-DL'!$C$10:$AP$6000,3,FALSE))</f>
        <v>WTR AM</v>
      </c>
      <c r="G61" s="21" t="str">
        <f>IF(B61="","",VLOOKUP(B61,'PASTE-DOWN-DL'!$C$10:$AP$6000,9,FALSE))</f>
        <v xml:space="preserve">	10GE</v>
      </c>
      <c r="H61" s="75" t="str">
        <f>IF(B61="","",VLOOKUP(B61,'PASTE-DOWN-DL'!$C$10:$AP$6000,37,FALSE))</f>
        <v>10.121.26.71_Dhanpur_S4P1</v>
      </c>
      <c r="I61" s="2" t="str">
        <f>IF(B61="","",VLOOKUP(B61,'PASTE-DOWN-DL'!$C$10:$AP$6000,38,FALSE))</f>
        <v>10.121.26.72_Vedrampur_S3P1</v>
      </c>
      <c r="J61" s="21" t="str">
        <f>IF(B61="","",VLOOKUP(B61,'PASTE-DOWN-DL'!$C$10:$AP$6000,24,FALSE))</f>
        <v>WTR AM-10.121.26.71-Dhanpur B1_4/1-10.121.26.72-Vedrampur B1_3/1</v>
      </c>
      <c r="K61" s="21" t="str">
        <f>IF(B61="","",VLOOKUP(B61,'PASTE-DOWN-DL'!$C$10:$AP$6000,35,FALSE))</f>
        <v>14-05-2026</v>
      </c>
      <c r="L61" s="21" t="str">
        <f>IF(B61="","",VLOOKUP(B61,'PASTE-DOWN-DL'!$C$10:$AP$6000,36,FALSE))</f>
        <v>23:05:32</v>
      </c>
      <c r="M61" s="85">
        <f ca="1">IF(B61="","",VLOOKUP(B61,'PASTE-DOWN-DL'!$C$10:$AP$6000,39,FALSE))</f>
        <v>1</v>
      </c>
      <c r="N61" s="7" t="str">
        <f>IF(B61="","",VLOOKUP(B61,'PASTE-DOWN-DL'!$C$10:$AP$6000,29,FALSE))</f>
        <v>10.121.26.71</v>
      </c>
      <c r="O61" s="55" t="str">
        <f>IF(B61="","",VLOOKUP(B61,'PASTE-DOWN-DL'!$C$10:$AP$6000,31,FALSE))</f>
        <v>Dhanpur</v>
      </c>
      <c r="P61" s="7" t="str">
        <f>IF(B61="","",VLOOKUP(B61,'PASTE-DOWN-DL'!$C$10:$AP$6000,30,FALSE))</f>
        <v>10.121.26.72</v>
      </c>
      <c r="Q61" s="7" t="str">
        <f>IF(B61="","",VLOOKUP(B61,'PASTE-DOWN-DL'!$C$10:$AP$6000,32,FALSE))</f>
        <v>Vedrampur</v>
      </c>
      <c r="R61" s="7" t="str">
        <f>IF(B61="","",VLOOKUP(B61,'PASTE-DOWN-DL'!$C$10:$AP$6000,4,FALSE))</f>
        <v>WTR AM</v>
      </c>
      <c r="S61" s="7" t="str">
        <f>IF(B61="","",VLOOKUP(B61,'PASTE-DOWN-DL'!$C$10:$AP$6000,40,FALSE))</f>
        <v xml:space="preserve">	2026/05/14,23:05:32</v>
      </c>
      <c r="T61" s="7" t="str">
        <f>IF(B61="","",VLOOKUP(B61,'PASTE-DOWN-DL'!$C$10:$AP$6000,33,FALSE))</f>
        <v>S4P1</v>
      </c>
      <c r="U61" s="7" t="str">
        <f>IF(B61="","",VLOOKUP(B61,'PASTE-DOWN-DL'!$C$10:$AP$6000,34,FALSE))</f>
        <v>S3P1</v>
      </c>
      <c r="V61" s="7"/>
      <c r="W61" s="7"/>
      <c r="X61" s="7"/>
      <c r="Y61" s="7"/>
      <c r="Z61" s="7"/>
      <c r="AA61" s="19" t="e">
        <f>IF(B61="","",VLOOKUP(B61,'PASTE-DOWN-DL'!$F$10:$AO$300,16,FALSE))</f>
        <v>#N/A</v>
      </c>
      <c r="AB61" s="7"/>
      <c r="AC61" s="7"/>
      <c r="AD61" s="7"/>
    </row>
    <row r="62" spans="1:30" x14ac:dyDescent="0.25">
      <c r="A62" s="20">
        <v>55</v>
      </c>
      <c r="B62" s="20">
        <f t="shared" si="0"/>
        <v>55</v>
      </c>
      <c r="C62" s="20" t="str">
        <f ca="1">IF(AND(M62&lt;=$G$3,M62&gt;0,D62="OA"),MAX($C$6:C61)+1,"")</f>
        <v/>
      </c>
      <c r="D62" s="20" t="str">
        <f>VLOOKUP(F62,'SSA-CODE'!$E$4:$F$154,2,FALSE)</f>
        <v>GJ</v>
      </c>
      <c r="E62" s="82">
        <f t="shared" si="1"/>
        <v>55</v>
      </c>
      <c r="F62" s="22" t="str">
        <f>IF(B62="","",VLOOKUP(B62,'PASTE-DOWN-DL'!$C$10:$AP$6000,3,FALSE))</f>
        <v>SRT</v>
      </c>
      <c r="G62" s="21" t="str">
        <f>IF(B62="","",VLOOKUP(B62,'PASTE-DOWN-DL'!$C$10:$AP$6000,9,FALSE))</f>
        <v xml:space="preserve">	10GE</v>
      </c>
      <c r="H62" s="75" t="str">
        <f>IF(B62="","",VLOOKUP(B62,'PASTE-DOWN-DL'!$C$10:$AP$6000,37,FALSE))</f>
        <v>10.121.100.10_Pipodara_S5P1</v>
      </c>
      <c r="I62" s="2" t="str">
        <f>IF(B62="","",VLOOKUP(B62,'PASTE-DOWN-DL'!$C$10:$AP$6000,38,FALSE))</f>
        <v>10.121.68.10_KOSAMBA_S3P1</v>
      </c>
      <c r="J62" s="21" t="str">
        <f>IF(B62="","",VLOOKUP(B62,'PASTE-DOWN-DL'!$C$10:$AP$6000,24,FALSE))</f>
        <v>SSA SR-10.121.16.3-PipodaraB2_5/1-10.121.68.10-KosambaB1_3/1</v>
      </c>
      <c r="K62" s="21" t="str">
        <f>IF(B62="","",VLOOKUP(B62,'PASTE-DOWN-DL'!$C$10:$AP$6000,35,FALSE))</f>
        <v>13-05-2026</v>
      </c>
      <c r="L62" s="21" t="str">
        <f>IF(B62="","",VLOOKUP(B62,'PASTE-DOWN-DL'!$C$10:$AP$6000,36,FALSE))</f>
        <v>10:55:09</v>
      </c>
      <c r="M62" s="85">
        <f ca="1">IF(B62="","",VLOOKUP(B62,'PASTE-DOWN-DL'!$C$10:$AP$6000,39,FALSE))</f>
        <v>2</v>
      </c>
      <c r="N62" s="7" t="str">
        <f>IF(B62="","",VLOOKUP(B62,'PASTE-DOWN-DL'!$C$10:$AP$6000,29,FALSE))</f>
        <v>10.121.100.10</v>
      </c>
      <c r="O62" s="55" t="str">
        <f>IF(B62="","",VLOOKUP(B62,'PASTE-DOWN-DL'!$C$10:$AP$6000,31,FALSE))</f>
        <v>Pipodara</v>
      </c>
      <c r="P62" s="7" t="str">
        <f>IF(B62="","",VLOOKUP(B62,'PASTE-DOWN-DL'!$C$10:$AP$6000,30,FALSE))</f>
        <v>10.121.68.10</v>
      </c>
      <c r="Q62" s="7" t="str">
        <f>IF(B62="","",VLOOKUP(B62,'PASTE-DOWN-DL'!$C$10:$AP$6000,32,FALSE))</f>
        <v>KOSAMBA</v>
      </c>
      <c r="R62" s="7" t="str">
        <f>IF(B62="","",VLOOKUP(B62,'PASTE-DOWN-DL'!$C$10:$AP$6000,4,FALSE))</f>
        <v>SSA SR</v>
      </c>
      <c r="S62" s="7" t="str">
        <f>IF(B62="","",VLOOKUP(B62,'PASTE-DOWN-DL'!$C$10:$AP$6000,40,FALSE))</f>
        <v xml:space="preserve">	2026/05/13,10:55:09</v>
      </c>
      <c r="T62" s="7" t="str">
        <f>IF(B62="","",VLOOKUP(B62,'PASTE-DOWN-DL'!$C$10:$AP$6000,33,FALSE))</f>
        <v>S5P1</v>
      </c>
      <c r="U62" s="7" t="str">
        <f>IF(B62="","",VLOOKUP(B62,'PASTE-DOWN-DL'!$C$10:$AP$6000,34,FALSE))</f>
        <v>S3P1</v>
      </c>
      <c r="V62" s="7"/>
      <c r="W62" s="7"/>
      <c r="X62" s="7"/>
      <c r="Y62" s="7"/>
      <c r="Z62" s="7"/>
      <c r="AA62" s="19" t="e">
        <f>IF(B62="","",VLOOKUP(B62,'PASTE-DOWN-DL'!$F$10:$AO$300,16,FALSE))</f>
        <v>#N/A</v>
      </c>
      <c r="AB62" s="7"/>
      <c r="AC62" s="7"/>
      <c r="AD62" s="7"/>
    </row>
    <row r="63" spans="1:30" x14ac:dyDescent="0.25">
      <c r="A63" s="20">
        <v>56</v>
      </c>
      <c r="B63" s="20">
        <f t="shared" si="0"/>
        <v>56</v>
      </c>
      <c r="C63" s="20" t="str">
        <f ca="1">IF(AND(M63&lt;=$G$3,M63&gt;0,D63="OA"),MAX($C$6:C62)+1,"")</f>
        <v/>
      </c>
      <c r="D63" s="20" t="str">
        <f>VLOOKUP(F63,'SSA-CODE'!$E$4:$F$154,2,FALSE)</f>
        <v>GJ</v>
      </c>
      <c r="E63" s="82">
        <f t="shared" si="1"/>
        <v>56</v>
      </c>
      <c r="F63" s="22" t="str">
        <f>IF(B63="","",VLOOKUP(B63,'PASTE-DOWN-DL'!$C$10:$AP$6000,3,FALSE))</f>
        <v>VAL</v>
      </c>
      <c r="G63" s="21" t="str">
        <f>IF(B63="","",VLOOKUP(B63,'PASTE-DOWN-DL'!$C$10:$AP$6000,9,FALSE))</f>
        <v xml:space="preserve">	GE</v>
      </c>
      <c r="H63" s="75" t="str">
        <f>IF(B63="","",VLOOKUP(B63,'PASTE-DOWN-DL'!$C$10:$AP$6000,37,FALSE))</f>
        <v>10.121.68.73_Vansda_S5P6</v>
      </c>
      <c r="I63" s="2" t="str">
        <f>IF(B63="","",VLOOKUP(B63,'PASTE-DOWN-DL'!$C$10:$AP$6000,38,FALSE))</f>
        <v>10.121.24.164_Vandervela_S1P5</v>
      </c>
      <c r="J63" s="21" t="str">
        <f>IF(B63="","",VLOOKUP(B63,'PASTE-DOWN-DL'!$C$10:$AP$6000,24,FALSE))</f>
        <v>SSA VAL-10.121.68.73-Vansda B2_5/6-10.121.24.164-Vandervela A1_1/5</v>
      </c>
      <c r="K63" s="21" t="str">
        <f>IF(B63="","",VLOOKUP(B63,'PASTE-DOWN-DL'!$C$10:$AP$6000,35,FALSE))</f>
        <v>14-05-2026</v>
      </c>
      <c r="L63" s="21" t="str">
        <f>IF(B63="","",VLOOKUP(B63,'PASTE-DOWN-DL'!$C$10:$AP$6000,36,FALSE))</f>
        <v>01:32:42</v>
      </c>
      <c r="M63" s="85">
        <f ca="1">IF(B63="","",VLOOKUP(B63,'PASTE-DOWN-DL'!$C$10:$AP$6000,39,FALSE))</f>
        <v>1</v>
      </c>
      <c r="N63" s="7" t="str">
        <f>IF(B63="","",VLOOKUP(B63,'PASTE-DOWN-DL'!$C$10:$AP$6000,29,FALSE))</f>
        <v>10.121.68.73</v>
      </c>
      <c r="O63" s="55" t="str">
        <f>IF(B63="","",VLOOKUP(B63,'PASTE-DOWN-DL'!$C$10:$AP$6000,31,FALSE))</f>
        <v>Vansda</v>
      </c>
      <c r="P63" s="7" t="str">
        <f>IF(B63="","",VLOOKUP(B63,'PASTE-DOWN-DL'!$C$10:$AP$6000,30,FALSE))</f>
        <v>10.121.24.164</v>
      </c>
      <c r="Q63" s="7" t="str">
        <f>IF(B63="","",VLOOKUP(B63,'PASTE-DOWN-DL'!$C$10:$AP$6000,32,FALSE))</f>
        <v>Vandervela</v>
      </c>
      <c r="R63" s="7" t="str">
        <f>IF(B63="","",VLOOKUP(B63,'PASTE-DOWN-DL'!$C$10:$AP$6000,4,FALSE))</f>
        <v>SSA VAL</v>
      </c>
      <c r="S63" s="7" t="str">
        <f>IF(B63="","",VLOOKUP(B63,'PASTE-DOWN-DL'!$C$10:$AP$6000,40,FALSE))</f>
        <v xml:space="preserve">	2026/05/14,01:32:42</v>
      </c>
      <c r="T63" s="7" t="str">
        <f>IF(B63="","",VLOOKUP(B63,'PASTE-DOWN-DL'!$C$10:$AP$6000,33,FALSE))</f>
        <v>S5P6</v>
      </c>
      <c r="U63" s="7" t="str">
        <f>IF(B63="","",VLOOKUP(B63,'PASTE-DOWN-DL'!$C$10:$AP$6000,34,FALSE))</f>
        <v>S1P5</v>
      </c>
      <c r="V63" s="7"/>
      <c r="W63" s="7"/>
      <c r="X63" s="7"/>
      <c r="Y63" s="7"/>
      <c r="Z63" s="7"/>
      <c r="AA63" s="19" t="e">
        <f>IF(B63="","",VLOOKUP(B63,'PASTE-DOWN-DL'!$F$10:$AO$300,16,FALSE))</f>
        <v>#N/A</v>
      </c>
      <c r="AB63" s="7"/>
      <c r="AC63" s="7"/>
      <c r="AD63" s="7"/>
    </row>
    <row r="64" spans="1:30" x14ac:dyDescent="0.25">
      <c r="A64" s="20">
        <v>57</v>
      </c>
      <c r="B64" s="20">
        <f t="shared" si="0"/>
        <v>57</v>
      </c>
      <c r="C64" s="20" t="str">
        <f ca="1">IF(AND(M64&lt;=$G$3,M64&gt;0,D64="OA"),MAX($C$6:C63)+1,"")</f>
        <v/>
      </c>
      <c r="D64" s="20" t="str">
        <f>VLOOKUP(F64,'SSA-CODE'!$E$4:$F$154,2,FALSE)</f>
        <v>GJ</v>
      </c>
      <c r="E64" s="82">
        <f t="shared" si="1"/>
        <v>57</v>
      </c>
      <c r="F64" s="22" t="str">
        <f>IF(B64="","",VLOOKUP(B64,'PASTE-DOWN-DL'!$C$10:$AP$6000,3,FALSE))</f>
        <v>BUJ</v>
      </c>
      <c r="G64" s="21" t="str">
        <f>IF(B64="","",VLOOKUP(B64,'PASTE-DOWN-DL'!$C$10:$AP$6000,9,FALSE))</f>
        <v xml:space="preserve">	GE</v>
      </c>
      <c r="H64" s="75" t="str">
        <f>IF(B64="","",VLOOKUP(B64,'PASTE-DOWN-DL'!$C$10:$AP$6000,37,FALSE))</f>
        <v>10.121.24.67_Gandhidham_S3P3</v>
      </c>
      <c r="I64" s="2" t="str">
        <f>IF(B64="","",VLOOKUP(B64,'PASTE-DOWN-DL'!$C$10:$AP$6000,38,FALSE))</f>
        <v>10.121.24.116_Manali Tower_S1P5</v>
      </c>
      <c r="J64" s="21" t="str">
        <f>IF(B64="","",VLOOKUP(B64,'PASTE-DOWN-DL'!$C$10:$AP$6000,24,FALSE))</f>
        <v>SSA BUJ-10.121.24.67-Gandhidham_3/3-10.121.24.116-Manali Tower_1/5</v>
      </c>
      <c r="K64" s="21" t="str">
        <f>IF(B64="","",VLOOKUP(B64,'PASTE-DOWN-DL'!$C$10:$AP$6000,35,FALSE))</f>
        <v>13-05-2026</v>
      </c>
      <c r="L64" s="21" t="str">
        <f>IF(B64="","",VLOOKUP(B64,'PASTE-DOWN-DL'!$C$10:$AP$6000,36,FALSE))</f>
        <v>19:10:12</v>
      </c>
      <c r="M64" s="85">
        <f ca="1">IF(B64="","",VLOOKUP(B64,'PASTE-DOWN-DL'!$C$10:$AP$6000,39,FALSE))</f>
        <v>2</v>
      </c>
      <c r="N64" s="7" t="str">
        <f>IF(B64="","",VLOOKUP(B64,'PASTE-DOWN-DL'!$C$10:$AP$6000,29,FALSE))</f>
        <v>10.121.24.67</v>
      </c>
      <c r="O64" s="55" t="str">
        <f>IF(B64="","",VLOOKUP(B64,'PASTE-DOWN-DL'!$C$10:$AP$6000,31,FALSE))</f>
        <v>Gandhidham</v>
      </c>
      <c r="P64" s="7" t="str">
        <f>IF(B64="","",VLOOKUP(B64,'PASTE-DOWN-DL'!$C$10:$AP$6000,30,FALSE))</f>
        <v>10.121.24.116</v>
      </c>
      <c r="Q64" s="7" t="str">
        <f>IF(B64="","",VLOOKUP(B64,'PASTE-DOWN-DL'!$C$10:$AP$6000,32,FALSE))</f>
        <v>Manali Tower</v>
      </c>
      <c r="R64" s="7" t="str">
        <f>IF(B64="","",VLOOKUP(B64,'PASTE-DOWN-DL'!$C$10:$AP$6000,4,FALSE))</f>
        <v>SSA BUJ</v>
      </c>
      <c r="S64" s="7" t="str">
        <f>IF(B64="","",VLOOKUP(B64,'PASTE-DOWN-DL'!$C$10:$AP$6000,40,FALSE))</f>
        <v xml:space="preserve">	2026/05/13,19:10:12</v>
      </c>
      <c r="T64" s="7" t="str">
        <f>IF(B64="","",VLOOKUP(B64,'PASTE-DOWN-DL'!$C$10:$AP$6000,33,FALSE))</f>
        <v>S3P3</v>
      </c>
      <c r="U64" s="7" t="str">
        <f>IF(B64="","",VLOOKUP(B64,'PASTE-DOWN-DL'!$C$10:$AP$6000,34,FALSE))</f>
        <v>S1P5</v>
      </c>
      <c r="V64" s="7"/>
      <c r="W64" s="7"/>
      <c r="X64" s="7"/>
      <c r="Y64" s="7"/>
      <c r="Z64" s="7"/>
      <c r="AA64" s="19" t="e">
        <f>IF(B64="","",VLOOKUP(B64,'PASTE-DOWN-DL'!$F$10:$AO$300,16,FALSE))</f>
        <v>#N/A</v>
      </c>
      <c r="AB64" s="7"/>
      <c r="AC64" s="7"/>
      <c r="AD64" s="7"/>
    </row>
    <row r="65" spans="1:30" x14ac:dyDescent="0.25">
      <c r="A65" s="20">
        <v>58</v>
      </c>
      <c r="B65" s="20">
        <f t="shared" si="0"/>
        <v>58</v>
      </c>
      <c r="C65" s="20" t="str">
        <f ca="1">IF(AND(M65&lt;=$G$3,M65&gt;0,D65="OA"),MAX($C$6:C64)+1,"")</f>
        <v/>
      </c>
      <c r="D65" s="20" t="str">
        <f>VLOOKUP(F65,'SSA-CODE'!$E$4:$F$154,2,FALSE)</f>
        <v>GJ</v>
      </c>
      <c r="E65" s="82">
        <f t="shared" si="1"/>
        <v>58</v>
      </c>
      <c r="F65" s="22" t="str">
        <f>IF(B65="","",VLOOKUP(B65,'PASTE-DOWN-DL'!$C$10:$AP$6000,3,FALSE))</f>
        <v>BUJ</v>
      </c>
      <c r="G65" s="21" t="str">
        <f>IF(B65="","",VLOOKUP(B65,'PASTE-DOWN-DL'!$C$10:$AP$6000,9,FALSE))</f>
        <v xml:space="preserve">	10GE</v>
      </c>
      <c r="H65" s="75" t="str">
        <f>IF(B65="","",VLOOKUP(B65,'PASTE-DOWN-DL'!$C$10:$AP$6000,37,FALSE))</f>
        <v>10.121.24.71_Gandhidham II_S4P1</v>
      </c>
      <c r="I65" s="2" t="str">
        <f>IF(B65="","",VLOOKUP(B65,'PASTE-DOWN-DL'!$C$10:$AP$6000,38,FALSE))</f>
        <v>10.121.24.73_Bharat Nagar_S3P1</v>
      </c>
      <c r="J65" s="21" t="str">
        <f>IF(B65="","",VLOOKUP(B65,'PASTE-DOWN-DL'!$C$10:$AP$6000,24,FALSE))</f>
        <v>SSA BUJ-10.121.24.71-Gandhidham II_4/1-10.121.24.73-Bharat Nagar_3/1</v>
      </c>
      <c r="K65" s="21" t="str">
        <f>IF(B65="","",VLOOKUP(B65,'PASTE-DOWN-DL'!$C$10:$AP$6000,35,FALSE))</f>
        <v>12-05-2026</v>
      </c>
      <c r="L65" s="21" t="str">
        <f>IF(B65="","",VLOOKUP(B65,'PASTE-DOWN-DL'!$C$10:$AP$6000,36,FALSE))</f>
        <v>10:04:40</v>
      </c>
      <c r="M65" s="85">
        <f ca="1">IF(B65="","",VLOOKUP(B65,'PASTE-DOWN-DL'!$C$10:$AP$6000,39,FALSE))</f>
        <v>3</v>
      </c>
      <c r="N65" s="7" t="str">
        <f>IF(B65="","",VLOOKUP(B65,'PASTE-DOWN-DL'!$C$10:$AP$6000,29,FALSE))</f>
        <v>10.121.24.71</v>
      </c>
      <c r="O65" s="55" t="str">
        <f>IF(B65="","",VLOOKUP(B65,'PASTE-DOWN-DL'!$C$10:$AP$6000,31,FALSE))</f>
        <v>Gandhidham II</v>
      </c>
      <c r="P65" s="7" t="str">
        <f>IF(B65="","",VLOOKUP(B65,'PASTE-DOWN-DL'!$C$10:$AP$6000,30,FALSE))</f>
        <v>10.121.24.73</v>
      </c>
      <c r="Q65" s="7" t="str">
        <f>IF(B65="","",VLOOKUP(B65,'PASTE-DOWN-DL'!$C$10:$AP$6000,32,FALSE))</f>
        <v>Bharat Nagar</v>
      </c>
      <c r="R65" s="7" t="str">
        <f>IF(B65="","",VLOOKUP(B65,'PASTE-DOWN-DL'!$C$10:$AP$6000,4,FALSE))</f>
        <v>SSA BUJ</v>
      </c>
      <c r="S65" s="7" t="str">
        <f>IF(B65="","",VLOOKUP(B65,'PASTE-DOWN-DL'!$C$10:$AP$6000,40,FALSE))</f>
        <v xml:space="preserve">	2026/05/12,10:04:40</v>
      </c>
      <c r="T65" s="7" t="str">
        <f>IF(B65="","",VLOOKUP(B65,'PASTE-DOWN-DL'!$C$10:$AP$6000,33,FALSE))</f>
        <v>S4P1</v>
      </c>
      <c r="U65" s="7" t="str">
        <f>IF(B65="","",VLOOKUP(B65,'PASTE-DOWN-DL'!$C$10:$AP$6000,34,FALSE))</f>
        <v>S3P1</v>
      </c>
      <c r="V65" s="7"/>
      <c r="W65" s="7"/>
      <c r="X65" s="7"/>
      <c r="Y65" s="7"/>
      <c r="Z65" s="7"/>
      <c r="AA65" s="19" t="e">
        <f>IF(B65="","",VLOOKUP(B65,'PASTE-DOWN-DL'!$F$10:$AO$300,16,FALSE))</f>
        <v>#N/A</v>
      </c>
      <c r="AB65" s="7"/>
      <c r="AC65" s="7"/>
      <c r="AD65" s="7"/>
    </row>
    <row r="66" spans="1:30" x14ac:dyDescent="0.25">
      <c r="A66" s="20">
        <v>59</v>
      </c>
      <c r="B66" s="20">
        <f t="shared" si="0"/>
        <v>59</v>
      </c>
      <c r="C66" s="20" t="str">
        <f ca="1">IF(AND(M66&lt;=$G$3,M66&gt;0,D66="OA"),MAX($C$6:C65)+1,"")</f>
        <v/>
      </c>
      <c r="D66" s="20" t="str">
        <f>VLOOKUP(F66,'SSA-CODE'!$E$4:$F$154,2,FALSE)</f>
        <v>GJ</v>
      </c>
      <c r="E66" s="82">
        <f t="shared" si="1"/>
        <v>59</v>
      </c>
      <c r="F66" s="22" t="str">
        <f>IF(B66="","",VLOOKUP(B66,'PASTE-DOWN-DL'!$C$10:$AP$6000,3,FALSE))</f>
        <v>RJT</v>
      </c>
      <c r="G66" s="21" t="str">
        <f>IF(B66="","",VLOOKUP(B66,'PASTE-DOWN-DL'!$C$10:$AP$6000,9,FALSE))</f>
        <v xml:space="preserve">	GE</v>
      </c>
      <c r="H66" s="75" t="str">
        <f>IF(B66="","",VLOOKUP(B66,'PASTE-DOWN-DL'!$C$10:$AP$6000,37,FALSE))</f>
        <v>10.121.17.9_RJ BHAKTINAGAR_S4P6</v>
      </c>
      <c r="I66" s="2" t="str">
        <f>IF(B66="","",VLOOKUP(B66,'PASTE-DOWN-DL'!$C$10:$AP$6000,38,FALSE))</f>
        <v>10.121.17.52_SHAPAR_S4P6</v>
      </c>
      <c r="J66" s="21" t="str">
        <f>IF(B66="","",VLOOKUP(B66,'PASTE-DOWN-DL'!$C$10:$AP$6000,24,FALSE))</f>
        <v>SSA RJK-10.121.17.9-RJ BHAKTINAGAR_4/6-TO-10.121.17.52-SHAPAR_4/6</v>
      </c>
      <c r="K66" s="21" t="str">
        <f>IF(B66="","",VLOOKUP(B66,'PASTE-DOWN-DL'!$C$10:$AP$6000,35,FALSE))</f>
        <v>15-05-2026</v>
      </c>
      <c r="L66" s="21" t="str">
        <f>IF(B66="","",VLOOKUP(B66,'PASTE-DOWN-DL'!$C$10:$AP$6000,36,FALSE))</f>
        <v>16:10:39</v>
      </c>
      <c r="M66" s="85">
        <f ca="1">IF(B66="","",VLOOKUP(B66,'PASTE-DOWN-DL'!$C$10:$AP$6000,39,FALSE))</f>
        <v>0</v>
      </c>
      <c r="N66" s="7" t="str">
        <f>IF(B66="","",VLOOKUP(B66,'PASTE-DOWN-DL'!$C$10:$AP$6000,29,FALSE))</f>
        <v>10.121.17.9</v>
      </c>
      <c r="O66" s="55" t="str">
        <f>IF(B66="","",VLOOKUP(B66,'PASTE-DOWN-DL'!$C$10:$AP$6000,31,FALSE))</f>
        <v>RJ BHAKTINAGAR</v>
      </c>
      <c r="P66" s="7" t="str">
        <f>IF(B66="","",VLOOKUP(B66,'PASTE-DOWN-DL'!$C$10:$AP$6000,30,FALSE))</f>
        <v>10.121.17.52</v>
      </c>
      <c r="Q66" s="7" t="str">
        <f>IF(B66="","",VLOOKUP(B66,'PASTE-DOWN-DL'!$C$10:$AP$6000,32,FALSE))</f>
        <v>SHAPAR</v>
      </c>
      <c r="R66" s="7" t="str">
        <f>IF(B66="","",VLOOKUP(B66,'PASTE-DOWN-DL'!$C$10:$AP$6000,4,FALSE))</f>
        <v>SSA RJK</v>
      </c>
      <c r="S66" s="7" t="str">
        <f>IF(B66="","",VLOOKUP(B66,'PASTE-DOWN-DL'!$C$10:$AP$6000,40,FALSE))</f>
        <v xml:space="preserve">	2026/05/15,16:10:39</v>
      </c>
      <c r="T66" s="7" t="str">
        <f>IF(B66="","",VLOOKUP(B66,'PASTE-DOWN-DL'!$C$10:$AP$6000,33,FALSE))</f>
        <v>S4P6</v>
      </c>
      <c r="U66" s="7" t="str">
        <f>IF(B66="","",VLOOKUP(B66,'PASTE-DOWN-DL'!$C$10:$AP$6000,34,FALSE))</f>
        <v>S4P6</v>
      </c>
      <c r="V66" s="7"/>
      <c r="W66" s="7"/>
      <c r="X66" s="7"/>
      <c r="Y66" s="7"/>
      <c r="Z66" s="7"/>
      <c r="AA66" s="19" t="e">
        <f>IF(B66="","",VLOOKUP(B66,'PASTE-DOWN-DL'!$F$10:$AO$300,16,FALSE))</f>
        <v>#N/A</v>
      </c>
      <c r="AB66" s="7"/>
      <c r="AC66" s="7"/>
      <c r="AD66" s="7"/>
    </row>
    <row r="67" spans="1:30" x14ac:dyDescent="0.25">
      <c r="A67" s="20">
        <v>60</v>
      </c>
      <c r="B67" s="20">
        <f t="shared" si="0"/>
        <v>60</v>
      </c>
      <c r="C67" s="20" t="str">
        <f ca="1">IF(AND(M67&lt;=$G$3,M67&gt;0,D67="OA"),MAX($C$6:C66)+1,"")</f>
        <v/>
      </c>
      <c r="D67" s="20" t="str">
        <f>VLOOKUP(F67,'SSA-CODE'!$E$4:$F$154,2,FALSE)</f>
        <v>GJ</v>
      </c>
      <c r="E67" s="82">
        <f t="shared" si="1"/>
        <v>60</v>
      </c>
      <c r="F67" s="22" t="str">
        <f>IF(B67="","",VLOOKUP(B67,'PASTE-DOWN-DL'!$C$10:$AP$6000,3,FALSE))</f>
        <v>AMR</v>
      </c>
      <c r="G67" s="21" t="str">
        <f>IF(B67="","",VLOOKUP(B67,'PASTE-DOWN-DL'!$C$10:$AP$6000,9,FALSE))</f>
        <v xml:space="preserve">	GE</v>
      </c>
      <c r="H67" s="75" t="str">
        <f>IF(B67="","",VLOOKUP(B67,'PASTE-DOWN-DL'!$C$10:$AP$6000,37,FALSE))</f>
        <v>10.121.96.18_SAJIYAVADAR_S2P6</v>
      </c>
      <c r="I67" s="2" t="str">
        <f>IF(B67="","",VLOOKUP(B67,'PASTE-DOWN-DL'!$C$10:$AP$6000,38,FALSE))</f>
        <v>10.121.96.20_Sarambhada_S1P6</v>
      </c>
      <c r="J67" s="21" t="str">
        <f>IF(B67="","",VLOOKUP(B67,'PASTE-DOWN-DL'!$C$10:$AP$6000,24,FALSE))</f>
        <v>SSA AMR-10.121.25.209-Sajiyavadar_2/6-10.121.25.211-Sarambhada_1/6</v>
      </c>
      <c r="K67" s="21" t="str">
        <f>IF(B67="","",VLOOKUP(B67,'PASTE-DOWN-DL'!$C$10:$AP$6000,35,FALSE))</f>
        <v>14-05-2026</v>
      </c>
      <c r="L67" s="21" t="str">
        <f>IF(B67="","",VLOOKUP(B67,'PASTE-DOWN-DL'!$C$10:$AP$6000,36,FALSE))</f>
        <v>17:57:09</v>
      </c>
      <c r="M67" s="85">
        <f ca="1">IF(B67="","",VLOOKUP(B67,'PASTE-DOWN-DL'!$C$10:$AP$6000,39,FALSE))</f>
        <v>1</v>
      </c>
      <c r="N67" s="7" t="str">
        <f>IF(B67="","",VLOOKUP(B67,'PASTE-DOWN-DL'!$C$10:$AP$6000,29,FALSE))</f>
        <v>10.121.96.18</v>
      </c>
      <c r="O67" s="55" t="str">
        <f>IF(B67="","",VLOOKUP(B67,'PASTE-DOWN-DL'!$C$10:$AP$6000,31,FALSE))</f>
        <v>SAJIYAVADAR</v>
      </c>
      <c r="P67" s="7" t="str">
        <f>IF(B67="","",VLOOKUP(B67,'PASTE-DOWN-DL'!$C$10:$AP$6000,30,FALSE))</f>
        <v>10.121.96.20</v>
      </c>
      <c r="Q67" s="7" t="str">
        <f>IF(B67="","",VLOOKUP(B67,'PASTE-DOWN-DL'!$C$10:$AP$6000,32,FALSE))</f>
        <v>Sarambhada</v>
      </c>
      <c r="R67" s="7" t="str">
        <f>IF(B67="","",VLOOKUP(B67,'PASTE-DOWN-DL'!$C$10:$AP$6000,4,FALSE))</f>
        <v>SSA AMR</v>
      </c>
      <c r="S67" s="7" t="str">
        <f>IF(B67="","",VLOOKUP(B67,'PASTE-DOWN-DL'!$C$10:$AP$6000,40,FALSE))</f>
        <v xml:space="preserve">	2026/05/14,17:57:09</v>
      </c>
      <c r="T67" s="7" t="str">
        <f>IF(B67="","",VLOOKUP(B67,'PASTE-DOWN-DL'!$C$10:$AP$6000,33,FALSE))</f>
        <v>S2P6</v>
      </c>
      <c r="U67" s="7" t="str">
        <f>IF(B67="","",VLOOKUP(B67,'PASTE-DOWN-DL'!$C$10:$AP$6000,34,FALSE))</f>
        <v>S1P6</v>
      </c>
      <c r="V67" s="7"/>
      <c r="W67" s="7"/>
      <c r="X67" s="7"/>
      <c r="Y67" s="7"/>
      <c r="Z67" s="7"/>
      <c r="AA67" s="19" t="e">
        <f>IF(B67="","",VLOOKUP(B67,'PASTE-DOWN-DL'!$F$10:$AO$300,16,FALSE))</f>
        <v>#N/A</v>
      </c>
      <c r="AB67" s="7"/>
      <c r="AC67" s="7"/>
      <c r="AD67" s="7"/>
    </row>
    <row r="68" spans="1:30" x14ac:dyDescent="0.25">
      <c r="A68" s="20">
        <v>61</v>
      </c>
      <c r="B68" s="20">
        <f t="shared" si="0"/>
        <v>61</v>
      </c>
      <c r="C68" s="20" t="str">
        <f ca="1">IF(AND(M68&lt;=$G$3,M68&gt;0,D68="OA"),MAX($C$6:C67)+1,"")</f>
        <v/>
      </c>
      <c r="D68" s="20" t="str">
        <f>VLOOKUP(F68,'SSA-CODE'!$E$4:$F$154,2,FALSE)</f>
        <v>GJ</v>
      </c>
      <c r="E68" s="82">
        <f t="shared" si="1"/>
        <v>61</v>
      </c>
      <c r="F68" s="22" t="str">
        <f>IF(B68="","",VLOOKUP(B68,'PASTE-DOWN-DL'!$C$10:$AP$6000,3,FALSE))</f>
        <v>VAL</v>
      </c>
      <c r="G68" s="21" t="str">
        <f>IF(B68="","",VLOOKUP(B68,'PASTE-DOWN-DL'!$C$10:$AP$6000,9,FALSE))</f>
        <v xml:space="preserve">	10GE</v>
      </c>
      <c r="H68" s="75" t="str">
        <f>IF(B68="","",VLOOKUP(B68,'PASTE-DOWN-DL'!$C$10:$AP$6000,37,FALSE))</f>
        <v>10.121.68.73_Vansda_S6P1</v>
      </c>
      <c r="I68" s="2" t="str">
        <f>IF(B68="","",VLOOKUP(B68,'PASTE-DOWN-DL'!$C$10:$AP$6000,38,FALSE))</f>
        <v>10.121.68.84_WAGHAI_S6P1</v>
      </c>
      <c r="J68" s="21" t="str">
        <f>IF(B68="","",VLOOKUP(B68,'PASTE-DOWN-DL'!$C$10:$AP$6000,24,FALSE))</f>
        <v>SSA VAL-10.121.68.73-Vansda B2_6/1-10.121.68.84-WAGHAI B2_6/1</v>
      </c>
      <c r="K68" s="21" t="str">
        <f>IF(B68="","",VLOOKUP(B68,'PASTE-DOWN-DL'!$C$10:$AP$6000,35,FALSE))</f>
        <v>12-05-2026</v>
      </c>
      <c r="L68" s="21" t="str">
        <f>IF(B68="","",VLOOKUP(B68,'PASTE-DOWN-DL'!$C$10:$AP$6000,36,FALSE))</f>
        <v>11:31:11</v>
      </c>
      <c r="M68" s="85">
        <f ca="1">IF(B68="","",VLOOKUP(B68,'PASTE-DOWN-DL'!$C$10:$AP$6000,39,FALSE))</f>
        <v>3</v>
      </c>
      <c r="N68" s="7" t="str">
        <f>IF(B68="","",VLOOKUP(B68,'PASTE-DOWN-DL'!$C$10:$AP$6000,29,FALSE))</f>
        <v>10.121.68.73</v>
      </c>
      <c r="O68" s="55" t="str">
        <f>IF(B68="","",VLOOKUP(B68,'PASTE-DOWN-DL'!$C$10:$AP$6000,31,FALSE))</f>
        <v>Vansda</v>
      </c>
      <c r="P68" s="7" t="str">
        <f>IF(B68="","",VLOOKUP(B68,'PASTE-DOWN-DL'!$C$10:$AP$6000,30,FALSE))</f>
        <v>10.121.68.84</v>
      </c>
      <c r="Q68" s="7" t="str">
        <f>IF(B68="","",VLOOKUP(B68,'PASTE-DOWN-DL'!$C$10:$AP$6000,32,FALSE))</f>
        <v>WAGHAI</v>
      </c>
      <c r="R68" s="7" t="str">
        <f>IF(B68="","",VLOOKUP(B68,'PASTE-DOWN-DL'!$C$10:$AP$6000,4,FALSE))</f>
        <v>SSA VAL</v>
      </c>
      <c r="S68" s="7" t="str">
        <f>IF(B68="","",VLOOKUP(B68,'PASTE-DOWN-DL'!$C$10:$AP$6000,40,FALSE))</f>
        <v xml:space="preserve">	2026/05/12,11:31:11</v>
      </c>
      <c r="T68" s="7" t="str">
        <f>IF(B68="","",VLOOKUP(B68,'PASTE-DOWN-DL'!$C$10:$AP$6000,33,FALSE))</f>
        <v>S6P1</v>
      </c>
      <c r="U68" s="7" t="str">
        <f>IF(B68="","",VLOOKUP(B68,'PASTE-DOWN-DL'!$C$10:$AP$6000,34,FALSE))</f>
        <v>S6P1</v>
      </c>
      <c r="V68" s="7"/>
      <c r="W68" s="7"/>
      <c r="X68" s="7"/>
      <c r="Y68" s="7"/>
      <c r="Z68" s="7"/>
      <c r="AA68" s="19" t="e">
        <f>IF(B68="","",VLOOKUP(B68,'PASTE-DOWN-DL'!$F$10:$AO$300,16,FALSE))</f>
        <v>#N/A</v>
      </c>
      <c r="AB68" s="7"/>
      <c r="AC68" s="7"/>
      <c r="AD68" s="7"/>
    </row>
    <row r="69" spans="1:30" x14ac:dyDescent="0.25">
      <c r="A69" s="20">
        <v>62</v>
      </c>
      <c r="B69" s="20">
        <f t="shared" si="0"/>
        <v>62</v>
      </c>
      <c r="C69" s="20" t="str">
        <f ca="1">IF(AND(M69&lt;=$G$3,M69&gt;0,D69="OA"),MAX($C$6:C68)+1,"")</f>
        <v/>
      </c>
      <c r="D69" s="20" t="str">
        <f>VLOOKUP(F69,'SSA-CODE'!$E$4:$F$154,2,FALSE)</f>
        <v>GJ</v>
      </c>
      <c r="E69" s="82">
        <f t="shared" si="1"/>
        <v>62</v>
      </c>
      <c r="F69" s="22" t="str">
        <f>IF(B69="","",VLOOKUP(B69,'PASTE-DOWN-DL'!$C$10:$AP$6000,3,FALSE))</f>
        <v>BUJ</v>
      </c>
      <c r="G69" s="21" t="str">
        <f>IF(B69="","",VLOOKUP(B69,'PASTE-DOWN-DL'!$C$10:$AP$6000,9,FALSE))</f>
        <v xml:space="preserve">	GE</v>
      </c>
      <c r="H69" s="75" t="str">
        <f>IF(B69="","",VLOOKUP(B69,'PASTE-DOWN-DL'!$C$10:$AP$6000,37,FALSE))</f>
        <v>10.121.17.78_PALASAVA_S1P5</v>
      </c>
      <c r="I69" s="2" t="str">
        <f>IF(B69="","",VLOOKUP(B69,'PASTE-DOWN-DL'!$C$10:$AP$6000,38,FALSE))</f>
        <v>10.121.17.76_AADESAR_S6P3</v>
      </c>
      <c r="J69" s="21" t="str">
        <f>IF(B69="","",VLOOKUP(B69,'PASTE-DOWN-DL'!$C$10:$AP$6000,24,FALSE))</f>
        <v>SSA BUJ-10.121.17.78-Palasava_1/5-10.121.17.76-Aadesar_6/3</v>
      </c>
      <c r="K69" s="21" t="str">
        <f>IF(B69="","",VLOOKUP(B69,'PASTE-DOWN-DL'!$C$10:$AP$6000,35,FALSE))</f>
        <v>13-05-2026</v>
      </c>
      <c r="L69" s="21" t="str">
        <f>IF(B69="","",VLOOKUP(B69,'PASTE-DOWN-DL'!$C$10:$AP$6000,36,FALSE))</f>
        <v>07:36:32</v>
      </c>
      <c r="M69" s="85">
        <f ca="1">IF(B69="","",VLOOKUP(B69,'PASTE-DOWN-DL'!$C$10:$AP$6000,39,FALSE))</f>
        <v>2</v>
      </c>
      <c r="N69" s="7" t="str">
        <f>IF(B69="","",VLOOKUP(B69,'PASTE-DOWN-DL'!$C$10:$AP$6000,29,FALSE))</f>
        <v>10.121.17.78</v>
      </c>
      <c r="O69" s="55" t="str">
        <f>IF(B69="","",VLOOKUP(B69,'PASTE-DOWN-DL'!$C$10:$AP$6000,31,FALSE))</f>
        <v>PALASAVA</v>
      </c>
      <c r="P69" s="7" t="str">
        <f>IF(B69="","",VLOOKUP(B69,'PASTE-DOWN-DL'!$C$10:$AP$6000,30,FALSE))</f>
        <v>10.121.17.76</v>
      </c>
      <c r="Q69" s="7" t="str">
        <f>IF(B69="","",VLOOKUP(B69,'PASTE-DOWN-DL'!$C$10:$AP$6000,32,FALSE))</f>
        <v>AADESAR</v>
      </c>
      <c r="R69" s="7" t="str">
        <f>IF(B69="","",VLOOKUP(B69,'PASTE-DOWN-DL'!$C$10:$AP$6000,4,FALSE))</f>
        <v>SSA BUJ</v>
      </c>
      <c r="S69" s="7" t="str">
        <f>IF(B69="","",VLOOKUP(B69,'PASTE-DOWN-DL'!$C$10:$AP$6000,40,FALSE))</f>
        <v xml:space="preserve">	2026/05/13,07:36:32</v>
      </c>
      <c r="T69" s="7" t="str">
        <f>IF(B69="","",VLOOKUP(B69,'PASTE-DOWN-DL'!$C$10:$AP$6000,33,FALSE))</f>
        <v>S1P5</v>
      </c>
      <c r="U69" s="7" t="str">
        <f>IF(B69="","",VLOOKUP(B69,'PASTE-DOWN-DL'!$C$10:$AP$6000,34,FALSE))</f>
        <v>S6P3</v>
      </c>
      <c r="V69" s="7"/>
      <c r="W69" s="7"/>
      <c r="X69" s="7"/>
      <c r="Y69" s="7"/>
      <c r="Z69" s="7"/>
      <c r="AA69" s="19" t="e">
        <f>IF(B69="","",VLOOKUP(B69,'PASTE-DOWN-DL'!$F$10:$AO$300,16,FALSE))</f>
        <v>#N/A</v>
      </c>
      <c r="AB69" s="7"/>
      <c r="AC69" s="7"/>
      <c r="AD69" s="7"/>
    </row>
    <row r="70" spans="1:30" x14ac:dyDescent="0.25">
      <c r="A70" s="20">
        <v>63</v>
      </c>
      <c r="B70" s="20">
        <f t="shared" si="0"/>
        <v>63</v>
      </c>
      <c r="C70" s="20" t="str">
        <f ca="1">IF(AND(M70&lt;=$G$3,M70&gt;0,D70="OA"),MAX($C$6:C69)+1,"")</f>
        <v/>
      </c>
      <c r="D70" s="20" t="str">
        <f>VLOOKUP(F70,'SSA-CODE'!$E$4:$F$154,2,FALSE)</f>
        <v>GJ</v>
      </c>
      <c r="E70" s="82">
        <f t="shared" si="1"/>
        <v>63</v>
      </c>
      <c r="F70" s="22" t="str">
        <f>IF(B70="","",VLOOKUP(B70,'PASTE-DOWN-DL'!$C$10:$AP$6000,3,FALSE))</f>
        <v>AHD</v>
      </c>
      <c r="G70" s="21" t="str">
        <f>IF(B70="","",VLOOKUP(B70,'PASTE-DOWN-DL'!$C$10:$AP$6000,9,FALSE))</f>
        <v xml:space="preserve">	GE</v>
      </c>
      <c r="H70" s="75" t="str">
        <f>IF(B70="","",VLOOKUP(B70,'PASTE-DOWN-DL'!$C$10:$AP$6000,37,FALSE))</f>
        <v>10.121.18.81_CHANGODAR_S3P7</v>
      </c>
      <c r="I70" s="2" t="str">
        <f>IF(B70="","",VLOOKUP(B70,'PASTE-DOWN-DL'!$C$10:$AP$6000,38,FALSE))</f>
        <v>10.121.15.163_VISALPUR-EXCHG_S2P4</v>
      </c>
      <c r="J70" s="21" t="str">
        <f>IF(B70="","",VLOOKUP(B70,'PASTE-DOWN-DL'!$C$10:$AP$6000,24,FALSE))</f>
        <v>SSA AM-10.121.15.163-VISALPUR EXCHG A1_2/4-10.121.18.81-CHANGODAR B1_3/7</v>
      </c>
      <c r="K70" s="21" t="str">
        <f>IF(B70="","",VLOOKUP(B70,'PASTE-DOWN-DL'!$C$10:$AP$6000,35,FALSE))</f>
        <v>27-04-2026</v>
      </c>
      <c r="L70" s="21" t="str">
        <f>IF(B70="","",VLOOKUP(B70,'PASTE-DOWN-DL'!$C$10:$AP$6000,36,FALSE))</f>
        <v>08:54:46</v>
      </c>
      <c r="M70" s="85">
        <f ca="1">IF(B70="","",VLOOKUP(B70,'PASTE-DOWN-DL'!$C$10:$AP$6000,39,FALSE))</f>
        <v>18</v>
      </c>
      <c r="N70" s="7" t="str">
        <f>IF(B70="","",VLOOKUP(B70,'PASTE-DOWN-DL'!$C$10:$AP$6000,29,FALSE))</f>
        <v>10.121.18.81</v>
      </c>
      <c r="O70" s="55" t="str">
        <f>IF(B70="","",VLOOKUP(B70,'PASTE-DOWN-DL'!$C$10:$AP$6000,31,FALSE))</f>
        <v>CHANGODAR</v>
      </c>
      <c r="P70" s="7" t="str">
        <f>IF(B70="","",VLOOKUP(B70,'PASTE-DOWN-DL'!$C$10:$AP$6000,30,FALSE))</f>
        <v>10.121.15.163</v>
      </c>
      <c r="Q70" s="7" t="str">
        <f>IF(B70="","",VLOOKUP(B70,'PASTE-DOWN-DL'!$C$10:$AP$6000,32,FALSE))</f>
        <v>VISALPUR-EXCHG</v>
      </c>
      <c r="R70" s="7" t="str">
        <f>IF(B70="","",VLOOKUP(B70,'PASTE-DOWN-DL'!$C$10:$AP$6000,4,FALSE))</f>
        <v>SSA AM</v>
      </c>
      <c r="S70" s="7" t="str">
        <f>IF(B70="","",VLOOKUP(B70,'PASTE-DOWN-DL'!$C$10:$AP$6000,40,FALSE))</f>
        <v xml:space="preserve">	2026/04/27,08:54:46</v>
      </c>
      <c r="T70" s="7" t="str">
        <f>IF(B70="","",VLOOKUP(B70,'PASTE-DOWN-DL'!$C$10:$AP$6000,33,FALSE))</f>
        <v>S3P7</v>
      </c>
      <c r="U70" s="7" t="str">
        <f>IF(B70="","",VLOOKUP(B70,'PASTE-DOWN-DL'!$C$10:$AP$6000,34,FALSE))</f>
        <v>S2P4</v>
      </c>
      <c r="V70" s="7"/>
      <c r="W70" s="7"/>
      <c r="X70" s="7"/>
      <c r="Y70" s="7"/>
      <c r="Z70" s="7"/>
      <c r="AA70" s="19" t="e">
        <f>IF(B70="","",VLOOKUP(B70,'PASTE-DOWN-DL'!$F$10:$AO$300,16,FALSE))</f>
        <v>#N/A</v>
      </c>
      <c r="AB70" s="7"/>
      <c r="AC70" s="7"/>
      <c r="AD70" s="7"/>
    </row>
    <row r="71" spans="1:30" x14ac:dyDescent="0.25">
      <c r="A71" s="20">
        <v>64</v>
      </c>
      <c r="B71" s="20">
        <f t="shared" si="0"/>
        <v>64</v>
      </c>
      <c r="C71" s="20" t="str">
        <f ca="1">IF(AND(M71&lt;=$G$3,M71&gt;0,D71="OA"),MAX($C$6:C70)+1,"")</f>
        <v/>
      </c>
      <c r="D71" s="20" t="str">
        <f>VLOOKUP(F71,'SSA-CODE'!$E$4:$F$154,2,FALSE)</f>
        <v>GJ</v>
      </c>
      <c r="E71" s="82">
        <f t="shared" si="1"/>
        <v>64</v>
      </c>
      <c r="F71" s="22" t="str">
        <f>IF(B71="","",VLOOKUP(B71,'PASTE-DOWN-DL'!$C$10:$AP$6000,3,FALSE))</f>
        <v>SRT</v>
      </c>
      <c r="G71" s="21" t="str">
        <f>IF(B71="","",VLOOKUP(B71,'PASTE-DOWN-DL'!$C$10:$AP$6000,9,FALSE))</f>
        <v xml:space="preserve">	GE</v>
      </c>
      <c r="H71" s="75" t="str">
        <f>IF(B71="","",VLOOKUP(B71,'PASTE-DOWN-DL'!$C$10:$AP$6000,37,FALSE))</f>
        <v>10.121.100.22_NIZER_S3P4</v>
      </c>
      <c r="I71" s="2" t="str">
        <f>IF(B71="","",VLOOKUP(B71,'PASTE-DOWN-DL'!$C$10:$AP$6000,38,FALSE))</f>
        <v>10.121.100.1_SURAT(GNE)_S6P4</v>
      </c>
      <c r="J71" s="21" t="str">
        <f>IF(B71="","",VLOOKUP(B71,'PASTE-DOWN-DL'!$C$10:$AP$6000,24,FALSE))</f>
        <v>SSA SR-10.121.100.1-SURAT_GNE_6/4-10.121.100.22-NIZER_3/4</v>
      </c>
      <c r="K71" s="21" t="str">
        <f>IF(B71="","",VLOOKUP(B71,'PASTE-DOWN-DL'!$C$10:$AP$6000,35,FALSE))</f>
        <v>15-05-2026</v>
      </c>
      <c r="L71" s="21" t="str">
        <f>IF(B71="","",VLOOKUP(B71,'PASTE-DOWN-DL'!$C$10:$AP$6000,36,FALSE))</f>
        <v>14:54:09</v>
      </c>
      <c r="M71" s="85">
        <f ca="1">IF(B71="","",VLOOKUP(B71,'PASTE-DOWN-DL'!$C$10:$AP$6000,39,FALSE))</f>
        <v>0</v>
      </c>
      <c r="N71" s="7" t="str">
        <f>IF(B71="","",VLOOKUP(B71,'PASTE-DOWN-DL'!$C$10:$AP$6000,29,FALSE))</f>
        <v>10.121.100.22</v>
      </c>
      <c r="O71" s="55" t="str">
        <f>IF(B71="","",VLOOKUP(B71,'PASTE-DOWN-DL'!$C$10:$AP$6000,31,FALSE))</f>
        <v>NIZER</v>
      </c>
      <c r="P71" s="7" t="str">
        <f>IF(B71="","",VLOOKUP(B71,'PASTE-DOWN-DL'!$C$10:$AP$6000,30,FALSE))</f>
        <v>10.121.100.1</v>
      </c>
      <c r="Q71" s="7" t="str">
        <f>IF(B71="","",VLOOKUP(B71,'PASTE-DOWN-DL'!$C$10:$AP$6000,32,FALSE))</f>
        <v>SURAT(GNE)</v>
      </c>
      <c r="R71" s="7" t="str">
        <f>IF(B71="","",VLOOKUP(B71,'PASTE-DOWN-DL'!$C$10:$AP$6000,4,FALSE))</f>
        <v>SSA SR</v>
      </c>
      <c r="S71" s="7" t="str">
        <f>IF(B71="","",VLOOKUP(B71,'PASTE-DOWN-DL'!$C$10:$AP$6000,40,FALSE))</f>
        <v xml:space="preserve">	2026/05/15,14:54:09</v>
      </c>
      <c r="T71" s="7" t="str">
        <f>IF(B71="","",VLOOKUP(B71,'PASTE-DOWN-DL'!$C$10:$AP$6000,33,FALSE))</f>
        <v>S3P4</v>
      </c>
      <c r="U71" s="7" t="str">
        <f>IF(B71="","",VLOOKUP(B71,'PASTE-DOWN-DL'!$C$10:$AP$6000,34,FALSE))</f>
        <v>S6P4</v>
      </c>
      <c r="V71" s="7"/>
      <c r="W71" s="7"/>
      <c r="X71" s="7"/>
      <c r="Y71" s="7"/>
      <c r="Z71" s="7"/>
      <c r="AA71" s="19" t="e">
        <f>IF(B71="","",VLOOKUP(B71,'PASTE-DOWN-DL'!$F$10:$AO$300,16,FALSE))</f>
        <v>#N/A</v>
      </c>
      <c r="AB71" s="7"/>
      <c r="AC71" s="7"/>
      <c r="AD71" s="7"/>
    </row>
    <row r="72" spans="1:30" x14ac:dyDescent="0.25">
      <c r="A72" s="20">
        <v>65</v>
      </c>
      <c r="B72" s="20">
        <f t="shared" si="0"/>
        <v>65</v>
      </c>
      <c r="C72" s="20" t="str">
        <f ca="1">IF(AND(M72&lt;=$G$3,M72&gt;0,D72="OA"),MAX($C$6:C71)+1,"")</f>
        <v/>
      </c>
      <c r="D72" s="20" t="str">
        <f>VLOOKUP(F72,'SSA-CODE'!$E$4:$F$154,2,FALSE)</f>
        <v>GJ</v>
      </c>
      <c r="E72" s="82">
        <f t="shared" si="1"/>
        <v>65</v>
      </c>
      <c r="F72" s="22" t="str">
        <f>IF(B72="","",VLOOKUP(B72,'PASTE-DOWN-DL'!$C$10:$AP$6000,3,FALSE))</f>
        <v>SRT</v>
      </c>
      <c r="G72" s="21" t="str">
        <f>IF(B72="","",VLOOKUP(B72,'PASTE-DOWN-DL'!$C$10:$AP$6000,9,FALSE))</f>
        <v xml:space="preserve">	GE</v>
      </c>
      <c r="H72" s="75" t="str">
        <f>IF(B72="","",VLOOKUP(B72,'PASTE-DOWN-DL'!$C$10:$AP$6000,37,FALSE))</f>
        <v>10.121.68.4_Vyara_S4P6</v>
      </c>
      <c r="I72" s="2" t="str">
        <f>IF(B72="","",VLOOKUP(B72,'PASTE-DOWN-DL'!$C$10:$AP$6000,38,FALSE))</f>
        <v>10.121.100.47_ANUMALA TE_S1P5</v>
      </c>
      <c r="J72" s="21" t="str">
        <f>IF(B72="","",VLOOKUP(B72,'PASTE-DOWN-DL'!$C$10:$AP$6000,24,FALSE))</f>
        <v>SSA SR-10.121.68.4-Vyara_4/6-10.121.100.47-ANUMALA TE_1/5</v>
      </c>
      <c r="K72" s="21" t="str">
        <f>IF(B72="","",VLOOKUP(B72,'PASTE-DOWN-DL'!$C$10:$AP$6000,35,FALSE))</f>
        <v>14-05-2026</v>
      </c>
      <c r="L72" s="21" t="str">
        <f>IF(B72="","",VLOOKUP(B72,'PASTE-DOWN-DL'!$C$10:$AP$6000,36,FALSE))</f>
        <v>19:33:24</v>
      </c>
      <c r="M72" s="85">
        <f ca="1">IF(B72="","",VLOOKUP(B72,'PASTE-DOWN-DL'!$C$10:$AP$6000,39,FALSE))</f>
        <v>1</v>
      </c>
      <c r="N72" s="7" t="str">
        <f>IF(B72="","",VLOOKUP(B72,'PASTE-DOWN-DL'!$C$10:$AP$6000,29,FALSE))</f>
        <v>10.121.68.4</v>
      </c>
      <c r="O72" s="55" t="str">
        <f>IF(B72="","",VLOOKUP(B72,'PASTE-DOWN-DL'!$C$10:$AP$6000,31,FALSE))</f>
        <v>Vyara</v>
      </c>
      <c r="P72" s="7" t="str">
        <f>IF(B72="","",VLOOKUP(B72,'PASTE-DOWN-DL'!$C$10:$AP$6000,30,FALSE))</f>
        <v>10.121.100.47</v>
      </c>
      <c r="Q72" s="7" t="str">
        <f>IF(B72="","",VLOOKUP(B72,'PASTE-DOWN-DL'!$C$10:$AP$6000,32,FALSE))</f>
        <v>ANUMALA TE</v>
      </c>
      <c r="R72" s="7" t="str">
        <f>IF(B72="","",VLOOKUP(B72,'PASTE-DOWN-DL'!$C$10:$AP$6000,4,FALSE))</f>
        <v>SSA SR</v>
      </c>
      <c r="S72" s="7" t="str">
        <f>IF(B72="","",VLOOKUP(B72,'PASTE-DOWN-DL'!$C$10:$AP$6000,40,FALSE))</f>
        <v xml:space="preserve">	2026/05/14,19:33:24</v>
      </c>
      <c r="T72" s="7" t="str">
        <f>IF(B72="","",VLOOKUP(B72,'PASTE-DOWN-DL'!$C$10:$AP$6000,33,FALSE))</f>
        <v>S4P6</v>
      </c>
      <c r="U72" s="7" t="str">
        <f>IF(B72="","",VLOOKUP(B72,'PASTE-DOWN-DL'!$C$10:$AP$6000,34,FALSE))</f>
        <v>S1P5</v>
      </c>
      <c r="V72" s="7"/>
      <c r="W72" s="7"/>
      <c r="X72" s="7"/>
      <c r="Y72" s="7"/>
      <c r="Z72" s="7"/>
      <c r="AA72" s="19" t="e">
        <f>IF(B72="","",VLOOKUP(B72,'PASTE-DOWN-DL'!$F$10:$AO$300,16,FALSE))</f>
        <v>#N/A</v>
      </c>
      <c r="AB72" s="7"/>
      <c r="AC72" s="7"/>
      <c r="AD72" s="7"/>
    </row>
    <row r="73" spans="1:30" x14ac:dyDescent="0.25">
      <c r="A73" s="20">
        <v>66</v>
      </c>
      <c r="B73" s="20">
        <f t="shared" ref="B73:B136" si="2">IF(A73&lt;=$G$2,MAX(B71:B72)+1,"")</f>
        <v>66</v>
      </c>
      <c r="C73" s="20" t="str">
        <f ca="1">IF(AND(M73&lt;=$G$3,M73&gt;0,D73="OA"),MAX($C$6:C72)+1,"")</f>
        <v/>
      </c>
      <c r="D73" s="20" t="str">
        <f>VLOOKUP(F73,'SSA-CODE'!$E$4:$F$154,2,FALSE)</f>
        <v>GJ</v>
      </c>
      <c r="E73" s="82">
        <f t="shared" ref="E73:E136" si="3">IF(B73="","",B73)</f>
        <v>66</v>
      </c>
      <c r="F73" s="22" t="str">
        <f>IF(B73="","",VLOOKUP(B73,'PASTE-DOWN-DL'!$C$10:$AP$6000,3,FALSE))</f>
        <v>HMR</v>
      </c>
      <c r="G73" s="21" t="str">
        <f>IF(B73="","",VLOOKUP(B73,'PASTE-DOWN-DL'!$C$10:$AP$6000,9,FALSE))</f>
        <v xml:space="preserve">	GE</v>
      </c>
      <c r="H73" s="75" t="str">
        <f>IF(B73="","",VLOOKUP(B73,'PASTE-DOWN-DL'!$C$10:$AP$6000,37,FALSE))</f>
        <v>10.121.25.164_Mahavirnagar_S4P9</v>
      </c>
      <c r="I73" s="2" t="str">
        <f>IF(B73="","",VLOOKUP(B73,'PASTE-DOWN-DL'!$C$10:$AP$6000,38,FALSE))</f>
        <v>10.121.97.81_Mahavirnagar-1_S1P3</v>
      </c>
      <c r="J73" s="21" t="str">
        <f>IF(B73="","",VLOOKUP(B73,'PASTE-DOWN-DL'!$C$10:$AP$6000,24,FALSE))</f>
        <v>SSA HMR-10.121.25.164-Mahavirnagar B1_4/9-10.121.97.81-Mahavirnagar-1 A1_1/3</v>
      </c>
      <c r="K73" s="21" t="str">
        <f>IF(B73="","",VLOOKUP(B73,'PASTE-DOWN-DL'!$C$10:$AP$6000,35,FALSE))</f>
        <v>15-05-2026</v>
      </c>
      <c r="L73" s="21" t="str">
        <f>IF(B73="","",VLOOKUP(B73,'PASTE-DOWN-DL'!$C$10:$AP$6000,36,FALSE))</f>
        <v>16:18:27</v>
      </c>
      <c r="M73" s="85">
        <f ca="1">IF(B73="","",VLOOKUP(B73,'PASTE-DOWN-DL'!$C$10:$AP$6000,39,FALSE))</f>
        <v>0</v>
      </c>
      <c r="N73" s="7" t="str">
        <f>IF(B73="","",VLOOKUP(B73,'PASTE-DOWN-DL'!$C$10:$AP$6000,29,FALSE))</f>
        <v>10.121.25.164</v>
      </c>
      <c r="O73" s="55" t="str">
        <f>IF(B73="","",VLOOKUP(B73,'PASTE-DOWN-DL'!$C$10:$AP$6000,31,FALSE))</f>
        <v>Mahavirnagar</v>
      </c>
      <c r="P73" s="7" t="str">
        <f>IF(B73="","",VLOOKUP(B73,'PASTE-DOWN-DL'!$C$10:$AP$6000,30,FALSE))</f>
        <v>10.121.97.81</v>
      </c>
      <c r="Q73" s="7" t="str">
        <f>IF(B73="","",VLOOKUP(B73,'PASTE-DOWN-DL'!$C$10:$AP$6000,32,FALSE))</f>
        <v>Mahavirnagar-1</v>
      </c>
      <c r="R73" s="7" t="str">
        <f>IF(B73="","",VLOOKUP(B73,'PASTE-DOWN-DL'!$C$10:$AP$6000,4,FALSE))</f>
        <v>SSA HMR</v>
      </c>
      <c r="S73" s="7" t="str">
        <f>IF(B73="","",VLOOKUP(B73,'PASTE-DOWN-DL'!$C$10:$AP$6000,40,FALSE))</f>
        <v xml:space="preserve">	2026/05/15,16:18:27</v>
      </c>
      <c r="T73" s="7" t="str">
        <f>IF(B73="","",VLOOKUP(B73,'PASTE-DOWN-DL'!$C$10:$AP$6000,33,FALSE))</f>
        <v>S4P9</v>
      </c>
      <c r="U73" s="7" t="str">
        <f>IF(B73="","",VLOOKUP(B73,'PASTE-DOWN-DL'!$C$10:$AP$6000,34,FALSE))</f>
        <v>S1P3</v>
      </c>
      <c r="V73" s="7"/>
      <c r="W73" s="7"/>
      <c r="X73" s="7"/>
      <c r="Y73" s="7"/>
      <c r="Z73" s="7"/>
      <c r="AA73" s="19" t="e">
        <f>IF(B73="","",VLOOKUP(B73,'PASTE-DOWN-DL'!$F$10:$AO$300,16,FALSE))</f>
        <v>#N/A</v>
      </c>
      <c r="AB73" s="7"/>
      <c r="AC73" s="7"/>
      <c r="AD73" s="7"/>
    </row>
    <row r="74" spans="1:30" x14ac:dyDescent="0.25">
      <c r="A74" s="20">
        <v>67</v>
      </c>
      <c r="B74" s="20">
        <f t="shared" si="2"/>
        <v>67</v>
      </c>
      <c r="C74" s="20" t="e">
        <f ca="1">IF(AND(M74&lt;=$G$3,M74&gt;0,D74="OA"),MAX($C$6:C73)+1,"")</f>
        <v>#VALUE!</v>
      </c>
      <c r="D74" s="20" t="str">
        <f>VLOOKUP(F74,'SSA-CODE'!$E$4:$F$154,2,FALSE)</f>
        <v>GJ</v>
      </c>
      <c r="E74" s="82">
        <f t="shared" si="3"/>
        <v>67</v>
      </c>
      <c r="F74" s="22" t="str">
        <f>IF(B74="","",VLOOKUP(B74,'PASTE-DOWN-DL'!$C$10:$AP$6000,3,FALSE))</f>
        <v>BUJ</v>
      </c>
      <c r="G74" s="21" t="str">
        <f>IF(B74="","",VLOOKUP(B74,'PASTE-DOWN-DL'!$C$10:$AP$6000,9,FALSE))</f>
        <v xml:space="preserve">	GE</v>
      </c>
      <c r="H74" s="75" t="str">
        <f>IF(B74="","",VLOOKUP(B74,'PASTE-DOWN-DL'!$C$10:$AP$6000,37,FALSE))</f>
        <v>10.121.96.183_ARCHEAN CHEMICAL_S1P4</v>
      </c>
      <c r="I74" s="2" t="str">
        <f>IF(B74="","",VLOOKUP(B74,'PASTE-DOWN-DL'!$C$10:$AP$6000,38,FALSE))</f>
        <v>10.121.24.110_GOREWALI_S2P3</v>
      </c>
      <c r="J74" s="21" t="str">
        <f>IF(B74="","",VLOOKUP(B74,'PASTE-DOWN-DL'!$C$10:$AP$6000,24,FALSE))</f>
        <v>SSA BUJ-10.121.96.183-ARCHEAN_CHEMICAL_1/4-10.121.24.110-GOREWALI_2/3</v>
      </c>
      <c r="K74" s="21" t="str">
        <f>IF(B74="","",VLOOKUP(B74,'PASTE-DOWN-DL'!$C$10:$AP$6000,35,FALSE))</f>
        <v/>
      </c>
      <c r="L74" s="21" t="str">
        <f>IF(B74="","",VLOOKUP(B74,'PASTE-DOWN-DL'!$C$10:$AP$6000,36,FALSE))</f>
        <v/>
      </c>
      <c r="M74" s="85" t="e">
        <f ca="1">IF(B74="","",VLOOKUP(B74,'PASTE-DOWN-DL'!$C$10:$AP$6000,39,FALSE))</f>
        <v>#VALUE!</v>
      </c>
      <c r="N74" s="7" t="str">
        <f>IF(B74="","",VLOOKUP(B74,'PASTE-DOWN-DL'!$C$10:$AP$6000,29,FALSE))</f>
        <v>10.121.96.183</v>
      </c>
      <c r="O74" s="55" t="str">
        <f>IF(B74="","",VLOOKUP(B74,'PASTE-DOWN-DL'!$C$10:$AP$6000,31,FALSE))</f>
        <v>ARCHEAN CHEMICAL</v>
      </c>
      <c r="P74" s="7" t="str">
        <f>IF(B74="","",VLOOKUP(B74,'PASTE-DOWN-DL'!$C$10:$AP$6000,30,FALSE))</f>
        <v>10.121.24.110</v>
      </c>
      <c r="Q74" s="7" t="str">
        <f>IF(B74="","",VLOOKUP(B74,'PASTE-DOWN-DL'!$C$10:$AP$6000,32,FALSE))</f>
        <v>GOREWALI</v>
      </c>
      <c r="R74" s="7" t="str">
        <f>IF(B74="","",VLOOKUP(B74,'PASTE-DOWN-DL'!$C$10:$AP$6000,4,FALSE))</f>
        <v>SSA BUJ</v>
      </c>
      <c r="S74" s="7" t="str">
        <f>IF(B74="","",VLOOKUP(B74,'PASTE-DOWN-DL'!$C$10:$AP$6000,40,FALSE))</f>
        <v/>
      </c>
      <c r="T74" s="7" t="str">
        <f>IF(B74="","",VLOOKUP(B74,'PASTE-DOWN-DL'!$C$10:$AP$6000,33,FALSE))</f>
        <v>S1P4</v>
      </c>
      <c r="U74" s="7" t="str">
        <f>IF(B74="","",VLOOKUP(B74,'PASTE-DOWN-DL'!$C$10:$AP$6000,34,FALSE))</f>
        <v>S2P3</v>
      </c>
      <c r="V74" s="7"/>
      <c r="W74" s="7"/>
      <c r="X74" s="7"/>
      <c r="Y74" s="7"/>
      <c r="Z74" s="7"/>
      <c r="AA74" s="19" t="e">
        <f>IF(B74="","",VLOOKUP(B74,'PASTE-DOWN-DL'!$F$10:$AO$300,16,FALSE))</f>
        <v>#N/A</v>
      </c>
      <c r="AB74" s="7"/>
      <c r="AC74" s="7"/>
      <c r="AD74" s="7"/>
    </row>
    <row r="75" spans="1:30" x14ac:dyDescent="0.25">
      <c r="A75" s="20">
        <v>68</v>
      </c>
      <c r="B75" s="20">
        <f t="shared" si="2"/>
        <v>68</v>
      </c>
      <c r="C75" s="20" t="str">
        <f ca="1">IF(AND(M75&lt;=$G$3,M75&gt;0,D75="OA"),MAX($C$6:C74)+1,"")</f>
        <v/>
      </c>
      <c r="D75" s="20" t="str">
        <f>VLOOKUP(F75,'SSA-CODE'!$E$4:$F$154,2,FALSE)</f>
        <v>GJ</v>
      </c>
      <c r="E75" s="82">
        <f t="shared" si="3"/>
        <v>68</v>
      </c>
      <c r="F75" s="22" t="str">
        <f>IF(B75="","",VLOOKUP(B75,'PASTE-DOWN-DL'!$C$10:$AP$6000,3,FALSE))</f>
        <v>VAL</v>
      </c>
      <c r="G75" s="21" t="str">
        <f>IF(B75="","",VLOOKUP(B75,'PASTE-DOWN-DL'!$C$10:$AP$6000,9,FALSE))</f>
        <v xml:space="preserve">	GE</v>
      </c>
      <c r="H75" s="75" t="str">
        <f>IF(B75="","",VLOOKUP(B75,'PASTE-DOWN-DL'!$C$10:$AP$6000,37,FALSE))</f>
        <v>10.121.68.78_GEB BALITHA_S1P6</v>
      </c>
      <c r="I75" s="2" t="str">
        <f>IF(B75="","",VLOOKUP(B75,'PASTE-DOWN-DL'!$C$10:$AP$6000,38,FALSE))</f>
        <v>10.121.68.66_VAPI 2_S5P3</v>
      </c>
      <c r="J75" s="21" t="str">
        <f>IF(B75="","",VLOOKUP(B75,'PASTE-DOWN-DL'!$C$10:$AP$6000,24,FALSE))</f>
        <v>SSA VAL-10.121.68.78-GEB BALITHA_1/6-10.121.68.66-Vapi_5/3</v>
      </c>
      <c r="K75" s="21" t="str">
        <f>IF(B75="","",VLOOKUP(B75,'PASTE-DOWN-DL'!$C$10:$AP$6000,35,FALSE))</f>
        <v>05-05-2026</v>
      </c>
      <c r="L75" s="21" t="str">
        <f>IF(B75="","",VLOOKUP(B75,'PASTE-DOWN-DL'!$C$10:$AP$6000,36,FALSE))</f>
        <v>22:02:35</v>
      </c>
      <c r="M75" s="85">
        <f ca="1">IF(B75="","",VLOOKUP(B75,'PASTE-DOWN-DL'!$C$10:$AP$6000,39,FALSE))</f>
        <v>10</v>
      </c>
      <c r="N75" s="7" t="str">
        <f>IF(B75="","",VLOOKUP(B75,'PASTE-DOWN-DL'!$C$10:$AP$6000,29,FALSE))</f>
        <v>10.121.68.78</v>
      </c>
      <c r="O75" s="55" t="str">
        <f>IF(B75="","",VLOOKUP(B75,'PASTE-DOWN-DL'!$C$10:$AP$6000,31,FALSE))</f>
        <v>GEB BALITHA</v>
      </c>
      <c r="P75" s="7" t="str">
        <f>IF(B75="","",VLOOKUP(B75,'PASTE-DOWN-DL'!$C$10:$AP$6000,30,FALSE))</f>
        <v>10.121.68.66</v>
      </c>
      <c r="Q75" s="7" t="str">
        <f>IF(B75="","",VLOOKUP(B75,'PASTE-DOWN-DL'!$C$10:$AP$6000,32,FALSE))</f>
        <v>VAPI 2</v>
      </c>
      <c r="R75" s="7" t="str">
        <f>IF(B75="","",VLOOKUP(B75,'PASTE-DOWN-DL'!$C$10:$AP$6000,4,FALSE))</f>
        <v>SSA VAL</v>
      </c>
      <c r="S75" s="7" t="str">
        <f>IF(B75="","",VLOOKUP(B75,'PASTE-DOWN-DL'!$C$10:$AP$6000,40,FALSE))</f>
        <v xml:space="preserve">	2026/05/05,22:02:35</v>
      </c>
      <c r="T75" s="7" t="str">
        <f>IF(B75="","",VLOOKUP(B75,'PASTE-DOWN-DL'!$C$10:$AP$6000,33,FALSE))</f>
        <v>S1P6</v>
      </c>
      <c r="U75" s="7" t="str">
        <f>IF(B75="","",VLOOKUP(B75,'PASTE-DOWN-DL'!$C$10:$AP$6000,34,FALSE))</f>
        <v>S5P3</v>
      </c>
      <c r="V75" s="7"/>
      <c r="W75" s="7"/>
      <c r="X75" s="7"/>
      <c r="Y75" s="7"/>
      <c r="Z75" s="7"/>
      <c r="AA75" s="19" t="e">
        <f>IF(B75="","",VLOOKUP(B75,'PASTE-DOWN-DL'!$F$10:$AO$300,16,FALSE))</f>
        <v>#N/A</v>
      </c>
      <c r="AB75" s="7"/>
      <c r="AC75" s="7"/>
      <c r="AD75" s="7"/>
    </row>
    <row r="76" spans="1:30" x14ac:dyDescent="0.25">
      <c r="A76" s="20">
        <v>69</v>
      </c>
      <c r="B76" s="20">
        <f t="shared" si="2"/>
        <v>69</v>
      </c>
      <c r="C76" s="20" t="str">
        <f ca="1">IF(AND(M76&lt;=$G$3,M76&gt;0,D76="OA"),MAX($C$6:C75)+1,"")</f>
        <v/>
      </c>
      <c r="D76" s="20" t="str">
        <f>VLOOKUP(F76,'SSA-CODE'!$E$4:$F$154,2,FALSE)</f>
        <v>GJ</v>
      </c>
      <c r="E76" s="82">
        <f t="shared" si="3"/>
        <v>69</v>
      </c>
      <c r="F76" s="22" t="str">
        <f>IF(B76="","",VLOOKUP(B76,'PASTE-DOWN-DL'!$C$10:$AP$6000,3,FALSE))</f>
        <v>BCH</v>
      </c>
      <c r="G76" s="21" t="str">
        <f>IF(B76="","",VLOOKUP(B76,'PASTE-DOWN-DL'!$C$10:$AP$6000,9,FALSE))</f>
        <v xml:space="preserve">	GE</v>
      </c>
      <c r="H76" s="75" t="str">
        <f>IF(B76="","",VLOOKUP(B76,'PASTE-DOWN-DL'!$C$10:$AP$6000,37,FALSE))</f>
        <v>10.121.24.207_OBHA_S2P5</v>
      </c>
      <c r="I76" s="2" t="str">
        <f>IF(B76="","",VLOOKUP(B76,'PASTE-DOWN-DL'!$C$10:$AP$6000,38,FALSE))</f>
        <v>10.121.24.209_Kharach_S1P5</v>
      </c>
      <c r="J76" s="21" t="str">
        <f>IF(B76="","",VLOOKUP(B76,'PASTE-DOWN-DL'!$C$10:$AP$6000,24,FALSE))</f>
        <v>SSA BCH-10.121.24.207-OBHA_SSA BCH_2/5-10.121.24.209-Kharach_SSA BCH_1/5</v>
      </c>
      <c r="K76" s="21" t="str">
        <f>IF(B76="","",VLOOKUP(B76,'PASTE-DOWN-DL'!$C$10:$AP$6000,35,FALSE))</f>
        <v>15-05-2026</v>
      </c>
      <c r="L76" s="21" t="str">
        <f>IF(B76="","",VLOOKUP(B76,'PASTE-DOWN-DL'!$C$10:$AP$6000,36,FALSE))</f>
        <v>09:35:08</v>
      </c>
      <c r="M76" s="85">
        <f ca="1">IF(B76="","",VLOOKUP(B76,'PASTE-DOWN-DL'!$C$10:$AP$6000,39,FALSE))</f>
        <v>0</v>
      </c>
      <c r="N76" s="7" t="str">
        <f>IF(B76="","",VLOOKUP(B76,'PASTE-DOWN-DL'!$C$10:$AP$6000,29,FALSE))</f>
        <v>10.121.24.207</v>
      </c>
      <c r="O76" s="55" t="str">
        <f>IF(B76="","",VLOOKUP(B76,'PASTE-DOWN-DL'!$C$10:$AP$6000,31,FALSE))</f>
        <v>OBHA</v>
      </c>
      <c r="P76" s="7" t="str">
        <f>IF(B76="","",VLOOKUP(B76,'PASTE-DOWN-DL'!$C$10:$AP$6000,30,FALSE))</f>
        <v>10.121.24.209</v>
      </c>
      <c r="Q76" s="7" t="str">
        <f>IF(B76="","",VLOOKUP(B76,'PASTE-DOWN-DL'!$C$10:$AP$6000,32,FALSE))</f>
        <v>Kharach</v>
      </c>
      <c r="R76" s="7" t="str">
        <f>IF(B76="","",VLOOKUP(B76,'PASTE-DOWN-DL'!$C$10:$AP$6000,4,FALSE))</f>
        <v>SSA BCH</v>
      </c>
      <c r="S76" s="7" t="str">
        <f>IF(B76="","",VLOOKUP(B76,'PASTE-DOWN-DL'!$C$10:$AP$6000,40,FALSE))</f>
        <v xml:space="preserve">	2026/05/15,09:35:08</v>
      </c>
      <c r="T76" s="7" t="str">
        <f>IF(B76="","",VLOOKUP(B76,'PASTE-DOWN-DL'!$C$10:$AP$6000,33,FALSE))</f>
        <v>S2P5</v>
      </c>
      <c r="U76" s="7" t="str">
        <f>IF(B76="","",VLOOKUP(B76,'PASTE-DOWN-DL'!$C$10:$AP$6000,34,FALSE))</f>
        <v>S1P5</v>
      </c>
      <c r="V76" s="7"/>
      <c r="W76" s="7"/>
      <c r="X76" s="7"/>
      <c r="Y76" s="7"/>
      <c r="Z76" s="7"/>
      <c r="AA76" s="19" t="e">
        <f>IF(B76="","",VLOOKUP(B76,'PASTE-DOWN-DL'!$F$10:$AO$300,16,FALSE))</f>
        <v>#N/A</v>
      </c>
      <c r="AB76" s="7"/>
      <c r="AC76" s="7"/>
      <c r="AD76" s="7"/>
    </row>
    <row r="77" spans="1:30" x14ac:dyDescent="0.25">
      <c r="A77" s="20">
        <v>70</v>
      </c>
      <c r="B77" s="20">
        <f t="shared" si="2"/>
        <v>70</v>
      </c>
      <c r="C77" s="20" t="str">
        <f ca="1">IF(AND(M77&lt;=$G$3,M77&gt;0,D77="OA"),MAX($C$6:C76)+1,"")</f>
        <v/>
      </c>
      <c r="D77" s="20" t="str">
        <f>VLOOKUP(F77,'SSA-CODE'!$E$4:$F$154,2,FALSE)</f>
        <v>GJ</v>
      </c>
      <c r="E77" s="82">
        <f t="shared" si="3"/>
        <v>70</v>
      </c>
      <c r="F77" s="22" t="str">
        <f>IF(B77="","",VLOOKUP(B77,'PASTE-DOWN-DL'!$C$10:$AP$6000,3,FALSE))</f>
        <v>HMR</v>
      </c>
      <c r="G77" s="21" t="str">
        <f>IF(B77="","",VLOOKUP(B77,'PASTE-DOWN-DL'!$C$10:$AP$6000,9,FALSE))</f>
        <v xml:space="preserve">	10GE</v>
      </c>
      <c r="H77" s="75" t="str">
        <f>IF(B77="","",VLOOKUP(B77,'PASTE-DOWN-DL'!$C$10:$AP$6000,37,FALSE))</f>
        <v>10.121.97.73_SAGPUR EX_S4P1</v>
      </c>
      <c r="I77" s="2" t="str">
        <f>IF(B77="","",VLOOKUP(B77,'PASTE-DOWN-DL'!$C$10:$AP$6000,38,FALSE))</f>
        <v>10.121.97.70_TALOD_S3P1</v>
      </c>
      <c r="J77" s="21" t="str">
        <f>IF(B77="","",VLOOKUP(B77,'PASTE-DOWN-DL'!$C$10:$AP$6000,24,FALSE))</f>
        <v>SSA HMR-10.121.97.70-Talod_3/1-10.121.97.73-Sagpur_4/1</v>
      </c>
      <c r="K77" s="21" t="str">
        <f>IF(B77="","",VLOOKUP(B77,'PASTE-DOWN-DL'!$C$10:$AP$6000,35,FALSE))</f>
        <v>31-03-2026</v>
      </c>
      <c r="L77" s="21" t="str">
        <f>IF(B77="","",VLOOKUP(B77,'PASTE-DOWN-DL'!$C$10:$AP$6000,36,FALSE))</f>
        <v>09:55:03</v>
      </c>
      <c r="M77" s="85">
        <f ca="1">IF(B77="","",VLOOKUP(B77,'PASTE-DOWN-DL'!$C$10:$AP$6000,39,FALSE))</f>
        <v>45</v>
      </c>
      <c r="N77" s="7" t="str">
        <f>IF(B77="","",VLOOKUP(B77,'PASTE-DOWN-DL'!$C$10:$AP$6000,29,FALSE))</f>
        <v>10.121.97.73</v>
      </c>
      <c r="O77" s="55" t="str">
        <f>IF(B77="","",VLOOKUP(B77,'PASTE-DOWN-DL'!$C$10:$AP$6000,31,FALSE))</f>
        <v>SAGPUR EX</v>
      </c>
      <c r="P77" s="7" t="str">
        <f>IF(B77="","",VLOOKUP(B77,'PASTE-DOWN-DL'!$C$10:$AP$6000,30,FALSE))</f>
        <v>10.121.97.70</v>
      </c>
      <c r="Q77" s="7" t="str">
        <f>IF(B77="","",VLOOKUP(B77,'PASTE-DOWN-DL'!$C$10:$AP$6000,32,FALSE))</f>
        <v>TALOD</v>
      </c>
      <c r="R77" s="7" t="str">
        <f>IF(B77="","",VLOOKUP(B77,'PASTE-DOWN-DL'!$C$10:$AP$6000,4,FALSE))</f>
        <v>SSA HMR</v>
      </c>
      <c r="S77" s="7" t="str">
        <f>IF(B77="","",VLOOKUP(B77,'PASTE-DOWN-DL'!$C$10:$AP$6000,40,FALSE))</f>
        <v xml:space="preserve">	2026/03/31,09:55:03</v>
      </c>
      <c r="T77" s="7" t="str">
        <f>IF(B77="","",VLOOKUP(B77,'PASTE-DOWN-DL'!$C$10:$AP$6000,33,FALSE))</f>
        <v>S4P1</v>
      </c>
      <c r="U77" s="7" t="str">
        <f>IF(B77="","",VLOOKUP(B77,'PASTE-DOWN-DL'!$C$10:$AP$6000,34,FALSE))</f>
        <v>S3P1</v>
      </c>
      <c r="V77" s="7"/>
      <c r="W77" s="7"/>
      <c r="X77" s="7"/>
      <c r="Y77" s="7"/>
      <c r="Z77" s="7"/>
      <c r="AA77" s="19" t="e">
        <f>IF(B77="","",VLOOKUP(B77,'PASTE-DOWN-DL'!$F$10:$AO$300,16,FALSE))</f>
        <v>#N/A</v>
      </c>
      <c r="AB77" s="7"/>
      <c r="AC77" s="7"/>
      <c r="AD77" s="7"/>
    </row>
    <row r="78" spans="1:30" x14ac:dyDescent="0.25">
      <c r="A78" s="20">
        <v>71</v>
      </c>
      <c r="B78" s="20">
        <f t="shared" si="2"/>
        <v>71</v>
      </c>
      <c r="C78" s="20" t="str">
        <f ca="1">IF(AND(M78&lt;=$G$3,M78&gt;0,D78="OA"),MAX($C$6:C77)+1,"")</f>
        <v/>
      </c>
      <c r="D78" s="20" t="str">
        <f>VLOOKUP(F78,'SSA-CODE'!$E$4:$F$154,2,FALSE)</f>
        <v>GJ</v>
      </c>
      <c r="E78" s="82">
        <f t="shared" si="3"/>
        <v>71</v>
      </c>
      <c r="F78" s="22" t="str">
        <f>IF(B78="","",VLOOKUP(B78,'PASTE-DOWN-DL'!$C$10:$AP$6000,3,FALSE))</f>
        <v>BCH</v>
      </c>
      <c r="G78" s="21" t="str">
        <f>IF(B78="","",VLOOKUP(B78,'PASTE-DOWN-DL'!$C$10:$AP$6000,9,FALSE))</f>
        <v xml:space="preserve">	GE</v>
      </c>
      <c r="H78" s="75" t="str">
        <f>IF(B78="","",VLOOKUP(B78,'PASTE-DOWN-DL'!$C$10:$AP$6000,37,FALSE))</f>
        <v>10.121.24.207_OBHA_S1P5</v>
      </c>
      <c r="I78" s="2" t="str">
        <f>IF(B78="","",VLOOKUP(B78,'PASTE-DOWN-DL'!$C$10:$AP$6000,38,FALSE))</f>
        <v>10.121.24.208_ILAV_S2P5</v>
      </c>
      <c r="J78" s="21" t="str">
        <f>IF(B78="","",VLOOKUP(B78,'PASTE-DOWN-DL'!$C$10:$AP$6000,24,FALSE))</f>
        <v>SSA BCH-10.121.24.207-OBHA_1/5-10.121.24.208-ILAV_2/5</v>
      </c>
      <c r="K78" s="21" t="str">
        <f>IF(B78="","",VLOOKUP(B78,'PASTE-DOWN-DL'!$C$10:$AP$6000,35,FALSE))</f>
        <v>03-05-2026</v>
      </c>
      <c r="L78" s="21" t="str">
        <f>IF(B78="","",VLOOKUP(B78,'PASTE-DOWN-DL'!$C$10:$AP$6000,36,FALSE))</f>
        <v>10:46:25</v>
      </c>
      <c r="M78" s="85">
        <f ca="1">IF(B78="","",VLOOKUP(B78,'PASTE-DOWN-DL'!$C$10:$AP$6000,39,FALSE))</f>
        <v>12</v>
      </c>
      <c r="N78" s="7" t="str">
        <f>IF(B78="","",VLOOKUP(B78,'PASTE-DOWN-DL'!$C$10:$AP$6000,29,FALSE))</f>
        <v>10.121.24.207</v>
      </c>
      <c r="O78" s="55" t="str">
        <f>IF(B78="","",VLOOKUP(B78,'PASTE-DOWN-DL'!$C$10:$AP$6000,31,FALSE))</f>
        <v>OBHA</v>
      </c>
      <c r="P78" s="7" t="str">
        <f>IF(B78="","",VLOOKUP(B78,'PASTE-DOWN-DL'!$C$10:$AP$6000,30,FALSE))</f>
        <v>10.121.24.208</v>
      </c>
      <c r="Q78" s="7" t="str">
        <f>IF(B78="","",VLOOKUP(B78,'PASTE-DOWN-DL'!$C$10:$AP$6000,32,FALSE))</f>
        <v>ILAV</v>
      </c>
      <c r="R78" s="7" t="str">
        <f>IF(B78="","",VLOOKUP(B78,'PASTE-DOWN-DL'!$C$10:$AP$6000,4,FALSE))</f>
        <v>SSA BCH</v>
      </c>
      <c r="S78" s="7" t="str">
        <f>IF(B78="","",VLOOKUP(B78,'PASTE-DOWN-DL'!$C$10:$AP$6000,40,FALSE))</f>
        <v xml:space="preserve">	2026/05/03,10:46:25</v>
      </c>
      <c r="T78" s="7" t="str">
        <f>IF(B78="","",VLOOKUP(B78,'PASTE-DOWN-DL'!$C$10:$AP$6000,33,FALSE))</f>
        <v>S1P5</v>
      </c>
      <c r="U78" s="7" t="str">
        <f>IF(B78="","",VLOOKUP(B78,'PASTE-DOWN-DL'!$C$10:$AP$6000,34,FALSE))</f>
        <v>S2P5</v>
      </c>
      <c r="V78" s="7"/>
      <c r="W78" s="7"/>
      <c r="X78" s="7"/>
      <c r="Y78" s="7"/>
      <c r="Z78" s="7"/>
      <c r="AA78" s="19" t="e">
        <f>IF(B78="","",VLOOKUP(B78,'PASTE-DOWN-DL'!$F$10:$AO$300,16,FALSE))</f>
        <v>#N/A</v>
      </c>
      <c r="AB78" s="7"/>
      <c r="AC78" s="7"/>
      <c r="AD78" s="7"/>
    </row>
    <row r="79" spans="1:30" x14ac:dyDescent="0.25">
      <c r="A79" s="20">
        <v>72</v>
      </c>
      <c r="B79" s="20">
        <f t="shared" si="2"/>
        <v>72</v>
      </c>
      <c r="C79" s="20" t="str">
        <f ca="1">IF(AND(M79&lt;=$G$3,M79&gt;0,D79="OA"),MAX($C$6:C78)+1,"")</f>
        <v/>
      </c>
      <c r="D79" s="20" t="str">
        <f>VLOOKUP(F79,'SSA-CODE'!$E$4:$F$154,2,FALSE)</f>
        <v>GJ</v>
      </c>
      <c r="E79" s="82">
        <f t="shared" si="3"/>
        <v>72</v>
      </c>
      <c r="F79" s="22" t="str">
        <f>IF(B79="","",VLOOKUP(B79,'PASTE-DOWN-DL'!$C$10:$AP$6000,3,FALSE))</f>
        <v>VAL</v>
      </c>
      <c r="G79" s="21" t="str">
        <f>IF(B79="","",VLOOKUP(B79,'PASTE-DOWN-DL'!$C$10:$AP$6000,9,FALSE))</f>
        <v xml:space="preserve">	GE</v>
      </c>
      <c r="H79" s="75" t="str">
        <f>IF(B79="","",VLOOKUP(B79,'PASTE-DOWN-DL'!$C$10:$AP$6000,37,FALSE))</f>
        <v>10.121.68.83_AHWA_S3P4</v>
      </c>
      <c r="I79" s="2" t="str">
        <f>IF(B79="","",VLOOKUP(B79,'PASTE-DOWN-DL'!$C$10:$AP$6000,38,FALSE))</f>
        <v>10.121.68.86_SAMGAHAN_S4P4</v>
      </c>
      <c r="J79" s="21" t="str">
        <f>IF(B79="","",VLOOKUP(B79,'PASTE-DOWN-DL'!$C$10:$AP$6000,24,FALSE))</f>
        <v>SSA VAL-10.121.68.83-AHWA B2_3/4-10.121.68.86-SAMGAHAN B2_4/4</v>
      </c>
      <c r="K79" s="21" t="str">
        <f>IF(B79="","",VLOOKUP(B79,'PASTE-DOWN-DL'!$C$10:$AP$6000,35,FALSE))</f>
        <v>11-05-2026</v>
      </c>
      <c r="L79" s="21" t="str">
        <f>IF(B79="","",VLOOKUP(B79,'PASTE-DOWN-DL'!$C$10:$AP$6000,36,FALSE))</f>
        <v>08:58:28</v>
      </c>
      <c r="M79" s="85">
        <f ca="1">IF(B79="","",VLOOKUP(B79,'PASTE-DOWN-DL'!$C$10:$AP$6000,39,FALSE))</f>
        <v>4</v>
      </c>
      <c r="N79" s="7" t="str">
        <f>IF(B79="","",VLOOKUP(B79,'PASTE-DOWN-DL'!$C$10:$AP$6000,29,FALSE))</f>
        <v>10.121.68.83</v>
      </c>
      <c r="O79" s="55" t="str">
        <f>IF(B79="","",VLOOKUP(B79,'PASTE-DOWN-DL'!$C$10:$AP$6000,31,FALSE))</f>
        <v>AHWA</v>
      </c>
      <c r="P79" s="7" t="str">
        <f>IF(B79="","",VLOOKUP(B79,'PASTE-DOWN-DL'!$C$10:$AP$6000,30,FALSE))</f>
        <v>10.121.68.86</v>
      </c>
      <c r="Q79" s="7" t="str">
        <f>IF(B79="","",VLOOKUP(B79,'PASTE-DOWN-DL'!$C$10:$AP$6000,32,FALSE))</f>
        <v>SAMGAHAN</v>
      </c>
      <c r="R79" s="7" t="str">
        <f>IF(B79="","",VLOOKUP(B79,'PASTE-DOWN-DL'!$C$10:$AP$6000,4,FALSE))</f>
        <v>SSA VAL</v>
      </c>
      <c r="S79" s="7" t="str">
        <f>IF(B79="","",VLOOKUP(B79,'PASTE-DOWN-DL'!$C$10:$AP$6000,40,FALSE))</f>
        <v xml:space="preserve">	2026/05/11,08:58:28</v>
      </c>
      <c r="T79" s="7" t="str">
        <f>IF(B79="","",VLOOKUP(B79,'PASTE-DOWN-DL'!$C$10:$AP$6000,33,FALSE))</f>
        <v>S3P4</v>
      </c>
      <c r="U79" s="7" t="str">
        <f>IF(B79="","",VLOOKUP(B79,'PASTE-DOWN-DL'!$C$10:$AP$6000,34,FALSE))</f>
        <v>S4P4</v>
      </c>
      <c r="V79" s="7"/>
      <c r="W79" s="7"/>
      <c r="X79" s="7"/>
      <c r="Y79" s="7"/>
      <c r="Z79" s="7"/>
      <c r="AA79" s="19" t="e">
        <f>IF(B79="","",VLOOKUP(B79,'PASTE-DOWN-DL'!$F$10:$AO$300,16,FALSE))</f>
        <v>#N/A</v>
      </c>
      <c r="AB79" s="7"/>
      <c r="AC79" s="7"/>
      <c r="AD79" s="7"/>
    </row>
    <row r="80" spans="1:30" x14ac:dyDescent="0.25">
      <c r="A80" s="20">
        <v>73</v>
      </c>
      <c r="B80" s="20">
        <f t="shared" si="2"/>
        <v>73</v>
      </c>
      <c r="C80" s="20" t="str">
        <f ca="1">IF(AND(M80&lt;=$G$3,M80&gt;0,D80="OA"),MAX($C$6:C79)+1,"")</f>
        <v/>
      </c>
      <c r="D80" s="20" t="str">
        <f>VLOOKUP(F80,'SSA-CODE'!$E$4:$F$154,2,FALSE)</f>
        <v>GJ</v>
      </c>
      <c r="E80" s="82">
        <f t="shared" si="3"/>
        <v>73</v>
      </c>
      <c r="F80" s="22" t="str">
        <f>IF(B80="","",VLOOKUP(B80,'PASTE-DOWN-DL'!$C$10:$AP$6000,3,FALSE))</f>
        <v>JND</v>
      </c>
      <c r="G80" s="21" t="str">
        <f>IF(B80="","",VLOOKUP(B80,'PASTE-DOWN-DL'!$C$10:$AP$6000,9,FALSE))</f>
        <v xml:space="preserve">	10GE</v>
      </c>
      <c r="H80" s="75" t="str">
        <f>IF(B80="","",VLOOKUP(B80,'PASTE-DOWN-DL'!$C$10:$AP$6000,37,FALSE))</f>
        <v>10.121.97.218_MANAVADAR_S3P1</v>
      </c>
      <c r="I80" s="2" t="str">
        <f>IF(B80="","",VLOOKUP(B80,'PASTE-DOWN-DL'!$C$10:$AP$6000,38,FALSE))</f>
        <v>10.121.97.201_VANTHALI_S5P1</v>
      </c>
      <c r="J80" s="21" t="str">
        <f>IF(B80="","",VLOOKUP(B80,'PASTE-DOWN-DL'!$C$10:$AP$6000,24,FALSE))</f>
        <v>SSA JND-10.121.97.218-MANAVADAR_S3P1-10.121.97.201-TN725B_VANTHALI_S5P1</v>
      </c>
      <c r="K80" s="21" t="str">
        <f>IF(B80="","",VLOOKUP(B80,'PASTE-DOWN-DL'!$C$10:$AP$6000,35,FALSE))</f>
        <v>15-05-2026</v>
      </c>
      <c r="L80" s="21" t="str">
        <f>IF(B80="","",VLOOKUP(B80,'PASTE-DOWN-DL'!$C$10:$AP$6000,36,FALSE))</f>
        <v>12:01:59</v>
      </c>
      <c r="M80" s="85">
        <f ca="1">IF(B80="","",VLOOKUP(B80,'PASTE-DOWN-DL'!$C$10:$AP$6000,39,FALSE))</f>
        <v>0</v>
      </c>
      <c r="N80" s="7" t="str">
        <f>IF(B80="","",VLOOKUP(B80,'PASTE-DOWN-DL'!$C$10:$AP$6000,29,FALSE))</f>
        <v>10.121.97.218</v>
      </c>
      <c r="O80" s="55" t="str">
        <f>IF(B80="","",VLOOKUP(B80,'PASTE-DOWN-DL'!$C$10:$AP$6000,31,FALSE))</f>
        <v>MANAVADAR</v>
      </c>
      <c r="P80" s="7" t="str">
        <f>IF(B80="","",VLOOKUP(B80,'PASTE-DOWN-DL'!$C$10:$AP$6000,30,FALSE))</f>
        <v>10.121.97.201</v>
      </c>
      <c r="Q80" s="7" t="str">
        <f>IF(B80="","",VLOOKUP(B80,'PASTE-DOWN-DL'!$C$10:$AP$6000,32,FALSE))</f>
        <v>VANTHALI</v>
      </c>
      <c r="R80" s="7" t="str">
        <f>IF(B80="","",VLOOKUP(B80,'PASTE-DOWN-DL'!$C$10:$AP$6000,4,FALSE))</f>
        <v>SSA JND</v>
      </c>
      <c r="S80" s="7" t="str">
        <f>IF(B80="","",VLOOKUP(B80,'PASTE-DOWN-DL'!$C$10:$AP$6000,40,FALSE))</f>
        <v xml:space="preserve">	2026/05/15,12:01:59</v>
      </c>
      <c r="T80" s="7" t="str">
        <f>IF(B80="","",VLOOKUP(B80,'PASTE-DOWN-DL'!$C$10:$AP$6000,33,FALSE))</f>
        <v>S3P1</v>
      </c>
      <c r="U80" s="7" t="str">
        <f>IF(B80="","",VLOOKUP(B80,'PASTE-DOWN-DL'!$C$10:$AP$6000,34,FALSE))</f>
        <v>S5P1</v>
      </c>
      <c r="V80" s="7"/>
      <c r="W80" s="7"/>
      <c r="X80" s="7"/>
      <c r="Y80" s="7"/>
      <c r="Z80" s="7"/>
      <c r="AA80" s="19" t="e">
        <f>IF(B80="","",VLOOKUP(B80,'PASTE-DOWN-DL'!$F$10:$AO$300,16,FALSE))</f>
        <v>#N/A</v>
      </c>
      <c r="AB80" s="7"/>
      <c r="AC80" s="7"/>
      <c r="AD80" s="7"/>
    </row>
    <row r="81" spans="1:30" x14ac:dyDescent="0.25">
      <c r="A81" s="20">
        <v>74</v>
      </c>
      <c r="B81" s="20">
        <f t="shared" si="2"/>
        <v>74</v>
      </c>
      <c r="C81" s="20" t="str">
        <f ca="1">IF(AND(M81&lt;=$G$3,M81&gt;0,D81="OA"),MAX($C$6:C80)+1,"")</f>
        <v/>
      </c>
      <c r="D81" s="20" t="str">
        <f>VLOOKUP(F81,'SSA-CODE'!$E$4:$F$154,2,FALSE)</f>
        <v>GJ</v>
      </c>
      <c r="E81" s="82">
        <f t="shared" si="3"/>
        <v>74</v>
      </c>
      <c r="F81" s="22" t="str">
        <f>IF(B81="","",VLOOKUP(B81,'PASTE-DOWN-DL'!$C$10:$AP$6000,3,FALSE))</f>
        <v>NDD</v>
      </c>
      <c r="G81" s="21" t="str">
        <f>IF(B81="","",VLOOKUP(B81,'PASTE-DOWN-DL'!$C$10:$AP$6000,9,FALSE))</f>
        <v xml:space="preserve">	GE</v>
      </c>
      <c r="H81" s="75" t="str">
        <f>IF(B81="","",VLOOKUP(B81,'PASTE-DOWN-DL'!$C$10:$AP$6000,37,FALSE))</f>
        <v>10.121.16.247_NENPUR_S2P5</v>
      </c>
      <c r="I81" s="2" t="str">
        <f>IF(B81="","",VLOOKUP(B81,'PASTE-DOWN-DL'!$C$10:$AP$6000,38,FALSE))</f>
        <v>10.121.16.248_GHODASAR_S1P5</v>
      </c>
      <c r="J81" s="21" t="str">
        <f>IF(B81="","",VLOOKUP(B81,'PASTE-DOWN-DL'!$C$10:$AP$6000,24,FALSE))</f>
        <v>SSA NAD-10.121.16.247-Nenpur A1_2/5-10.121.16.248-Ghodasar A1_1/5</v>
      </c>
      <c r="K81" s="21" t="str">
        <f>IF(B81="","",VLOOKUP(B81,'PASTE-DOWN-DL'!$C$10:$AP$6000,35,FALSE))</f>
        <v>15-05-2026</v>
      </c>
      <c r="L81" s="21" t="str">
        <f>IF(B81="","",VLOOKUP(B81,'PASTE-DOWN-DL'!$C$10:$AP$6000,36,FALSE))</f>
        <v>09:30:28</v>
      </c>
      <c r="M81" s="85">
        <f ca="1">IF(B81="","",VLOOKUP(B81,'PASTE-DOWN-DL'!$C$10:$AP$6000,39,FALSE))</f>
        <v>0</v>
      </c>
      <c r="N81" s="7" t="str">
        <f>IF(B81="","",VLOOKUP(B81,'PASTE-DOWN-DL'!$C$10:$AP$6000,29,FALSE))</f>
        <v>10.121.16.247</v>
      </c>
      <c r="O81" s="55" t="str">
        <f>IF(B81="","",VLOOKUP(B81,'PASTE-DOWN-DL'!$C$10:$AP$6000,31,FALSE))</f>
        <v>NENPUR</v>
      </c>
      <c r="P81" s="7" t="str">
        <f>IF(B81="","",VLOOKUP(B81,'PASTE-DOWN-DL'!$C$10:$AP$6000,30,FALSE))</f>
        <v>10.121.16.248</v>
      </c>
      <c r="Q81" s="7" t="str">
        <f>IF(B81="","",VLOOKUP(B81,'PASTE-DOWN-DL'!$C$10:$AP$6000,32,FALSE))</f>
        <v>GHODASAR</v>
      </c>
      <c r="R81" s="7" t="str">
        <f>IF(B81="","",VLOOKUP(B81,'PASTE-DOWN-DL'!$C$10:$AP$6000,4,FALSE))</f>
        <v>SSA NAD</v>
      </c>
      <c r="S81" s="7" t="str">
        <f>IF(B81="","",VLOOKUP(B81,'PASTE-DOWN-DL'!$C$10:$AP$6000,40,FALSE))</f>
        <v xml:space="preserve">	2026/05/15,09:30:28</v>
      </c>
      <c r="T81" s="7" t="str">
        <f>IF(B81="","",VLOOKUP(B81,'PASTE-DOWN-DL'!$C$10:$AP$6000,33,FALSE))</f>
        <v>S2P5</v>
      </c>
      <c r="U81" s="7" t="str">
        <f>IF(B81="","",VLOOKUP(B81,'PASTE-DOWN-DL'!$C$10:$AP$6000,34,FALSE))</f>
        <v>S1P5</v>
      </c>
      <c r="V81" s="7"/>
      <c r="W81" s="7"/>
      <c r="X81" s="7"/>
      <c r="Y81" s="7"/>
      <c r="Z81" s="7"/>
      <c r="AA81" s="19" t="e">
        <f>IF(B81="","",VLOOKUP(B81,'PASTE-DOWN-DL'!$F$10:$AO$300,16,FALSE))</f>
        <v>#N/A</v>
      </c>
      <c r="AB81" s="7"/>
      <c r="AC81" s="7"/>
      <c r="AD81" s="7"/>
    </row>
    <row r="82" spans="1:30" x14ac:dyDescent="0.25">
      <c r="A82" s="20">
        <v>75</v>
      </c>
      <c r="B82" s="20">
        <f t="shared" si="2"/>
        <v>75</v>
      </c>
      <c r="C82" s="20" t="str">
        <f ca="1">IF(AND(M82&lt;=$G$3,M82&gt;0,D82="OA"),MAX($C$6:C81)+1,"")</f>
        <v/>
      </c>
      <c r="D82" s="20" t="str">
        <f>VLOOKUP(F82,'SSA-CODE'!$E$4:$F$154,2,FALSE)</f>
        <v>GJ</v>
      </c>
      <c r="E82" s="82">
        <f t="shared" si="3"/>
        <v>75</v>
      </c>
      <c r="F82" s="22" t="str">
        <f>IF(B82="","",VLOOKUP(B82,'PASTE-DOWN-DL'!$C$10:$AP$6000,3,FALSE))</f>
        <v>HMR</v>
      </c>
      <c r="G82" s="21" t="str">
        <f>IF(B82="","",VLOOKUP(B82,'PASTE-DOWN-DL'!$C$10:$AP$6000,9,FALSE))</f>
        <v xml:space="preserve">	GE</v>
      </c>
      <c r="H82" s="75" t="str">
        <f>IF(B82="","",VLOOKUP(B82,'PASTE-DOWN-DL'!$C$10:$AP$6000,37,FALSE))</f>
        <v>10.121.97.77_PRANTIJ RSU_S2P5</v>
      </c>
      <c r="I82" s="2" t="str">
        <f>IF(B82="","",VLOOKUP(B82,'PASTE-DOWN-DL'!$C$10:$AP$6000,38,FALSE))</f>
        <v>10.121.97.78_GADKAN EX_S1P5</v>
      </c>
      <c r="J82" s="21" t="str">
        <f>IF(B82="","",VLOOKUP(B82,'PASTE-DOWN-DL'!$C$10:$AP$6000,24,FALSE))</f>
        <v>SSA HMR-10.121.97.77-PRANTIJ RSU_2/5-10.121.97.78-GADKAN EX _1/5</v>
      </c>
      <c r="K82" s="21" t="str">
        <f>IF(B82="","",VLOOKUP(B82,'PASTE-DOWN-DL'!$C$10:$AP$6000,35,FALSE))</f>
        <v>29-03-2026</v>
      </c>
      <c r="L82" s="21" t="str">
        <f>IF(B82="","",VLOOKUP(B82,'PASTE-DOWN-DL'!$C$10:$AP$6000,36,FALSE))</f>
        <v>05:29:15</v>
      </c>
      <c r="M82" s="85">
        <f ca="1">IF(B82="","",VLOOKUP(B82,'PASTE-DOWN-DL'!$C$10:$AP$6000,39,FALSE))</f>
        <v>47</v>
      </c>
      <c r="N82" s="7" t="str">
        <f>IF(B82="","",VLOOKUP(B82,'PASTE-DOWN-DL'!$C$10:$AP$6000,29,FALSE))</f>
        <v>10.121.97.77</v>
      </c>
      <c r="O82" s="55" t="str">
        <f>IF(B82="","",VLOOKUP(B82,'PASTE-DOWN-DL'!$C$10:$AP$6000,31,FALSE))</f>
        <v>PRANTIJ RSU</v>
      </c>
      <c r="P82" s="7" t="str">
        <f>IF(B82="","",VLOOKUP(B82,'PASTE-DOWN-DL'!$C$10:$AP$6000,30,FALSE))</f>
        <v>10.121.97.78</v>
      </c>
      <c r="Q82" s="7" t="str">
        <f>IF(B82="","",VLOOKUP(B82,'PASTE-DOWN-DL'!$C$10:$AP$6000,32,FALSE))</f>
        <v>GADKAN EX</v>
      </c>
      <c r="R82" s="7" t="str">
        <f>IF(B82="","",VLOOKUP(B82,'PASTE-DOWN-DL'!$C$10:$AP$6000,4,FALSE))</f>
        <v>SSA HMR</v>
      </c>
      <c r="S82" s="7" t="str">
        <f>IF(B82="","",VLOOKUP(B82,'PASTE-DOWN-DL'!$C$10:$AP$6000,40,FALSE))</f>
        <v xml:space="preserve">	2026/03/29,05:29:15</v>
      </c>
      <c r="T82" s="7" t="str">
        <f>IF(B82="","",VLOOKUP(B82,'PASTE-DOWN-DL'!$C$10:$AP$6000,33,FALSE))</f>
        <v>S2P5</v>
      </c>
      <c r="U82" s="7" t="str">
        <f>IF(B82="","",VLOOKUP(B82,'PASTE-DOWN-DL'!$C$10:$AP$6000,34,FALSE))</f>
        <v>S1P5</v>
      </c>
      <c r="V82" s="7"/>
      <c r="W82" s="7"/>
      <c r="X82" s="7"/>
      <c r="Y82" s="7"/>
      <c r="Z82" s="7"/>
      <c r="AA82" s="19" t="e">
        <f>IF(B82="","",VLOOKUP(B82,'PASTE-DOWN-DL'!$F$10:$AO$300,16,FALSE))</f>
        <v>#N/A</v>
      </c>
      <c r="AB82" s="7"/>
      <c r="AC82" s="7"/>
      <c r="AD82" s="7"/>
    </row>
    <row r="83" spans="1:30" x14ac:dyDescent="0.25">
      <c r="A83" s="20">
        <v>76</v>
      </c>
      <c r="B83" s="20">
        <f t="shared" si="2"/>
        <v>76</v>
      </c>
      <c r="C83" s="20" t="str">
        <f ca="1">IF(AND(M83&lt;=$G$3,M83&gt;0,D83="OA"),MAX($C$6:C82)+1,"")</f>
        <v/>
      </c>
      <c r="D83" s="20" t="str">
        <f>VLOOKUP(F83,'SSA-CODE'!$E$4:$F$154,2,FALSE)</f>
        <v>GJ</v>
      </c>
      <c r="E83" s="82">
        <f t="shared" si="3"/>
        <v>76</v>
      </c>
      <c r="F83" s="22" t="str">
        <f>IF(B83="","",VLOOKUP(B83,'PASTE-DOWN-DL'!$C$10:$AP$6000,3,FALSE))</f>
        <v>AHD</v>
      </c>
      <c r="G83" s="21" t="str">
        <f>IF(B83="","",VLOOKUP(B83,'PASTE-DOWN-DL'!$C$10:$AP$6000,9,FALSE))</f>
        <v xml:space="preserve">	GE</v>
      </c>
      <c r="H83" s="75" t="str">
        <f>IF(B83="","",VLOOKUP(B83,'PASTE-DOWN-DL'!$C$10:$AP$6000,37,FALSE))</f>
        <v>10.121.18.140_BHADRESHWAR_S1P5</v>
      </c>
      <c r="I83" s="2" t="str">
        <f>IF(B83="","",VLOOKUP(B83,'PASTE-DOWN-DL'!$C$10:$AP$6000,38,FALSE))</f>
        <v>10.121.18.136_Cantonment_S6P2</v>
      </c>
      <c r="J83" s="21" t="str">
        <f>IF(B83="","",VLOOKUP(B83,'PASTE-DOWN-DL'!$C$10:$AP$6000,24,FALSE))</f>
        <v>SSA AM-10.121.18.140-Bhadreshwar_1/5-10.121.18.136-Cantonment_6/2</v>
      </c>
      <c r="K83" s="21" t="str">
        <f>IF(B83="","",VLOOKUP(B83,'PASTE-DOWN-DL'!$C$10:$AP$6000,35,FALSE))</f>
        <v>15-05-2026</v>
      </c>
      <c r="L83" s="21" t="str">
        <f>IF(B83="","",VLOOKUP(B83,'PASTE-DOWN-DL'!$C$10:$AP$6000,36,FALSE))</f>
        <v>15:40:15</v>
      </c>
      <c r="M83" s="85">
        <f ca="1">IF(B83="","",VLOOKUP(B83,'PASTE-DOWN-DL'!$C$10:$AP$6000,39,FALSE))</f>
        <v>0</v>
      </c>
      <c r="N83" s="7" t="str">
        <f>IF(B83="","",VLOOKUP(B83,'PASTE-DOWN-DL'!$C$10:$AP$6000,29,FALSE))</f>
        <v>10.121.18.140</v>
      </c>
      <c r="O83" s="55" t="str">
        <f>IF(B83="","",VLOOKUP(B83,'PASTE-DOWN-DL'!$C$10:$AP$6000,31,FALSE))</f>
        <v>BHADRESHWAR</v>
      </c>
      <c r="P83" s="7" t="str">
        <f>IF(B83="","",VLOOKUP(B83,'PASTE-DOWN-DL'!$C$10:$AP$6000,30,FALSE))</f>
        <v>10.121.18.136</v>
      </c>
      <c r="Q83" s="7" t="str">
        <f>IF(B83="","",VLOOKUP(B83,'PASTE-DOWN-DL'!$C$10:$AP$6000,32,FALSE))</f>
        <v>Cantonment</v>
      </c>
      <c r="R83" s="7" t="str">
        <f>IF(B83="","",VLOOKUP(B83,'PASTE-DOWN-DL'!$C$10:$AP$6000,4,FALSE))</f>
        <v>SSA AM</v>
      </c>
      <c r="S83" s="7" t="str">
        <f>IF(B83="","",VLOOKUP(B83,'PASTE-DOWN-DL'!$C$10:$AP$6000,40,FALSE))</f>
        <v xml:space="preserve">	2026/05/15,15:40:15</v>
      </c>
      <c r="T83" s="7" t="str">
        <f>IF(B83="","",VLOOKUP(B83,'PASTE-DOWN-DL'!$C$10:$AP$6000,33,FALSE))</f>
        <v>S1P5</v>
      </c>
      <c r="U83" s="7" t="str">
        <f>IF(B83="","",VLOOKUP(B83,'PASTE-DOWN-DL'!$C$10:$AP$6000,34,FALSE))</f>
        <v>S6P2</v>
      </c>
      <c r="V83" s="7"/>
      <c r="W83" s="7"/>
      <c r="X83" s="7"/>
      <c r="Y83" s="7"/>
      <c r="Z83" s="7"/>
      <c r="AA83" s="19" t="e">
        <f>IF(B83="","",VLOOKUP(B83,'PASTE-DOWN-DL'!$F$10:$AO$300,16,FALSE))</f>
        <v>#N/A</v>
      </c>
      <c r="AB83" s="7"/>
      <c r="AC83" s="7"/>
      <c r="AD83" s="7"/>
    </row>
    <row r="84" spans="1:30" x14ac:dyDescent="0.25">
      <c r="A84" s="20">
        <v>77</v>
      </c>
      <c r="B84" s="20">
        <f t="shared" si="2"/>
        <v>77</v>
      </c>
      <c r="C84" s="20" t="str">
        <f ca="1">IF(AND(M84&lt;=$G$3,M84&gt;0,D84="OA"),MAX($C$6:C83)+1,"")</f>
        <v/>
      </c>
      <c r="D84" s="20" t="str">
        <f>VLOOKUP(F84,'SSA-CODE'!$E$4:$F$154,2,FALSE)</f>
        <v>WTR</v>
      </c>
      <c r="E84" s="82">
        <f t="shared" si="3"/>
        <v>77</v>
      </c>
      <c r="F84" s="22" t="str">
        <f>IF(B84="","",VLOOKUP(B84,'PASTE-DOWN-DL'!$C$10:$AP$6000,3,FALSE))</f>
        <v>WTR AM</v>
      </c>
      <c r="G84" s="21" t="str">
        <f>IF(B84="","",VLOOKUP(B84,'PASTE-DOWN-DL'!$C$10:$AP$6000,9,FALSE))</f>
        <v xml:space="preserve">	10GE</v>
      </c>
      <c r="H84" s="75" t="str">
        <f>IF(B84="","",VLOOKUP(B84,'PASTE-DOWN-DL'!$C$10:$AP$6000,37,FALSE))</f>
        <v>10.121.15.211_SHIHORI_S4P1</v>
      </c>
      <c r="I84" s="2" t="str">
        <f>IF(B84="","",VLOOKUP(B84,'PASTE-DOWN-DL'!$C$10:$AP$6000,38,FALSE))</f>
        <v>10.121.15.196_Deodar_S5P1</v>
      </c>
      <c r="J84" s="21" t="str">
        <f>IF(B84="","",VLOOKUP(B84,'PASTE-DOWN-DL'!$C$10:$AP$6000,24,FALSE))</f>
        <v>WTR AM-10.121.15.196-DEODAR_S5P1-10.121.15.211-SHIHORI_S4P1</v>
      </c>
      <c r="K84" s="21" t="str">
        <f>IF(B84="","",VLOOKUP(B84,'PASTE-DOWN-DL'!$C$10:$AP$6000,35,FALSE))</f>
        <v>14-05-2026</v>
      </c>
      <c r="L84" s="21" t="str">
        <f>IF(B84="","",VLOOKUP(B84,'PASTE-DOWN-DL'!$C$10:$AP$6000,36,FALSE))</f>
        <v>18:22:02</v>
      </c>
      <c r="M84" s="85">
        <f ca="1">IF(B84="","",VLOOKUP(B84,'PASTE-DOWN-DL'!$C$10:$AP$6000,39,FALSE))</f>
        <v>1</v>
      </c>
      <c r="N84" s="7" t="str">
        <f>IF(B84="","",VLOOKUP(B84,'PASTE-DOWN-DL'!$C$10:$AP$6000,29,FALSE))</f>
        <v>10.121.15.211</v>
      </c>
      <c r="O84" s="55" t="str">
        <f>IF(B84="","",VLOOKUP(B84,'PASTE-DOWN-DL'!$C$10:$AP$6000,31,FALSE))</f>
        <v>SHIHORI</v>
      </c>
      <c r="P84" s="7" t="str">
        <f>IF(B84="","",VLOOKUP(B84,'PASTE-DOWN-DL'!$C$10:$AP$6000,30,FALSE))</f>
        <v>10.121.15.196</v>
      </c>
      <c r="Q84" s="7" t="str">
        <f>IF(B84="","",VLOOKUP(B84,'PASTE-DOWN-DL'!$C$10:$AP$6000,32,FALSE))</f>
        <v>Deodar</v>
      </c>
      <c r="R84" s="7" t="str">
        <f>IF(B84="","",VLOOKUP(B84,'PASTE-DOWN-DL'!$C$10:$AP$6000,4,FALSE))</f>
        <v>WTR AM</v>
      </c>
      <c r="S84" s="7" t="str">
        <f>IF(B84="","",VLOOKUP(B84,'PASTE-DOWN-DL'!$C$10:$AP$6000,40,FALSE))</f>
        <v xml:space="preserve">	2026/05/14,18:22:02</v>
      </c>
      <c r="T84" s="7" t="str">
        <f>IF(B84="","",VLOOKUP(B84,'PASTE-DOWN-DL'!$C$10:$AP$6000,33,FALSE))</f>
        <v>S4P1</v>
      </c>
      <c r="U84" s="7" t="str">
        <f>IF(B84="","",VLOOKUP(B84,'PASTE-DOWN-DL'!$C$10:$AP$6000,34,FALSE))</f>
        <v>S5P1</v>
      </c>
      <c r="V84" s="7"/>
      <c r="W84" s="7"/>
      <c r="X84" s="7"/>
      <c r="Y84" s="7"/>
      <c r="Z84" s="7"/>
      <c r="AA84" s="19" t="e">
        <f>IF(B84="","",VLOOKUP(B84,'PASTE-DOWN-DL'!$F$10:$AO$300,16,FALSE))</f>
        <v>#N/A</v>
      </c>
      <c r="AB84" s="7"/>
      <c r="AC84" s="7"/>
      <c r="AD84" s="7"/>
    </row>
    <row r="85" spans="1:30" x14ac:dyDescent="0.25">
      <c r="A85" s="20">
        <v>78</v>
      </c>
      <c r="B85" s="20">
        <f t="shared" si="2"/>
        <v>78</v>
      </c>
      <c r="C85" s="20" t="str">
        <f ca="1">IF(AND(M85&lt;=$G$3,M85&gt;0,D85="OA"),MAX($C$6:C84)+1,"")</f>
        <v/>
      </c>
      <c r="D85" s="20" t="str">
        <f>VLOOKUP(F85,'SSA-CODE'!$E$4:$F$154,2,FALSE)</f>
        <v>WTR</v>
      </c>
      <c r="E85" s="82">
        <f t="shared" si="3"/>
        <v>78</v>
      </c>
      <c r="F85" s="22" t="str">
        <f>IF(B85="","",VLOOKUP(B85,'PASTE-DOWN-DL'!$C$10:$AP$6000,3,FALSE))</f>
        <v>WTR RJ</v>
      </c>
      <c r="G85" s="21" t="str">
        <f>IF(B85="","",VLOOKUP(B85,'PASTE-DOWN-DL'!$C$10:$AP$6000,9,FALSE))</f>
        <v xml:space="preserve">	10GE</v>
      </c>
      <c r="H85" s="75" t="str">
        <f>IF(B85="","",VLOOKUP(B85,'PASTE-DOWN-DL'!$C$10:$AP$6000,37,FALSE))</f>
        <v>10.121.17.44_GONDAL_S4P1</v>
      </c>
      <c r="I85" s="2" t="str">
        <f>IF(B85="","",VLOOKUP(B85,'PASTE-DOWN-DL'!$C$10:$AP$6000,38,FALSE))</f>
        <v>10.121.17.43_RIBDA_S4P1</v>
      </c>
      <c r="J85" s="21" t="str">
        <f>IF(B85="","",VLOOKUP(B85,'PASTE-DOWN-DL'!$C$10:$AP$6000,24,FALSE))</f>
        <v>WTR RJ-10.121.17.44-Gondal_B2 / S4P1-10.121.17.43-Ribda_B1 / S4P1</v>
      </c>
      <c r="K85" s="21" t="str">
        <f>IF(B85="","",VLOOKUP(B85,'PASTE-DOWN-DL'!$C$10:$AP$6000,35,FALSE))</f>
        <v>15-05-2026</v>
      </c>
      <c r="L85" s="21" t="str">
        <f>IF(B85="","",VLOOKUP(B85,'PASTE-DOWN-DL'!$C$10:$AP$6000,36,FALSE))</f>
        <v>14:33:04</v>
      </c>
      <c r="M85" s="85">
        <f ca="1">IF(B85="","",VLOOKUP(B85,'PASTE-DOWN-DL'!$C$10:$AP$6000,39,FALSE))</f>
        <v>0</v>
      </c>
      <c r="N85" s="7" t="str">
        <f>IF(B85="","",VLOOKUP(B85,'PASTE-DOWN-DL'!$C$10:$AP$6000,29,FALSE))</f>
        <v>10.121.17.44</v>
      </c>
      <c r="O85" s="55" t="str">
        <f>IF(B85="","",VLOOKUP(B85,'PASTE-DOWN-DL'!$C$10:$AP$6000,31,FALSE))</f>
        <v>GONDAL</v>
      </c>
      <c r="P85" s="7" t="str">
        <f>IF(B85="","",VLOOKUP(B85,'PASTE-DOWN-DL'!$C$10:$AP$6000,30,FALSE))</f>
        <v>10.121.17.43</v>
      </c>
      <c r="Q85" s="7" t="str">
        <f>IF(B85="","",VLOOKUP(B85,'PASTE-DOWN-DL'!$C$10:$AP$6000,32,FALSE))</f>
        <v>RIBDA</v>
      </c>
      <c r="R85" s="7" t="str">
        <f>IF(B85="","",VLOOKUP(B85,'PASTE-DOWN-DL'!$C$10:$AP$6000,4,FALSE))</f>
        <v>WTR RJ</v>
      </c>
      <c r="S85" s="7" t="str">
        <f>IF(B85="","",VLOOKUP(B85,'PASTE-DOWN-DL'!$C$10:$AP$6000,40,FALSE))</f>
        <v xml:space="preserve">	2026/05/15,14:33:04</v>
      </c>
      <c r="T85" s="7" t="str">
        <f>IF(B85="","",VLOOKUP(B85,'PASTE-DOWN-DL'!$C$10:$AP$6000,33,FALSE))</f>
        <v>S4P1</v>
      </c>
      <c r="U85" s="7" t="str">
        <f>IF(B85="","",VLOOKUP(B85,'PASTE-DOWN-DL'!$C$10:$AP$6000,34,FALSE))</f>
        <v>S4P1</v>
      </c>
      <c r="V85" s="7"/>
      <c r="W85" s="7"/>
      <c r="X85" s="7"/>
      <c r="Y85" s="7"/>
      <c r="Z85" s="7"/>
      <c r="AA85" s="19" t="e">
        <f>IF(B85="","",VLOOKUP(B85,'PASTE-DOWN-DL'!$F$10:$AO$300,16,FALSE))</f>
        <v>#N/A</v>
      </c>
      <c r="AB85" s="7"/>
      <c r="AC85" s="7"/>
      <c r="AD85" s="7"/>
    </row>
    <row r="86" spans="1:30" x14ac:dyDescent="0.25">
      <c r="A86" s="20">
        <v>79</v>
      </c>
      <c r="B86" s="20">
        <f t="shared" si="2"/>
        <v>79</v>
      </c>
      <c r="C86" s="20" t="str">
        <f ca="1">IF(AND(M86&lt;=$G$3,M86&gt;0,D86="OA"),MAX($C$6:C85)+1,"")</f>
        <v/>
      </c>
      <c r="D86" s="20" t="str">
        <f>VLOOKUP(F86,'SSA-CODE'!$E$4:$F$154,2,FALSE)</f>
        <v>WTR</v>
      </c>
      <c r="E86" s="82">
        <f t="shared" si="3"/>
        <v>79</v>
      </c>
      <c r="F86" s="22" t="str">
        <f>IF(B86="","",VLOOKUP(B86,'PASTE-DOWN-DL'!$C$10:$AP$6000,3,FALSE))</f>
        <v>WTR AM</v>
      </c>
      <c r="G86" s="21" t="str">
        <f>IF(B86="","",VLOOKUP(B86,'PASTE-DOWN-DL'!$C$10:$AP$6000,9,FALSE))</f>
        <v xml:space="preserve">	GE</v>
      </c>
      <c r="H86" s="75" t="str">
        <f>IF(B86="","",VLOOKUP(B86,'PASTE-DOWN-DL'!$C$10:$AP$6000,37,FALSE))</f>
        <v>10.121.15.198_Deesa_S4P5</v>
      </c>
      <c r="I86" s="2" t="str">
        <f>IF(B86="","",VLOOKUP(B86,'PASTE-DOWN-DL'!$C$10:$AP$6000,38,FALSE))</f>
        <v>10.121.15.196_Deodar_S3P5</v>
      </c>
      <c r="J86" s="21" t="str">
        <f>IF(B86="","",VLOOKUP(B86,'PASTE-DOWN-DL'!$C$10:$AP$6000,24,FALSE))</f>
        <v>WTR AM-10.121.15.198-TN725B_Deesa_B2_4/5-10.121.15.196-TN725B_Deodar_B2_3/5</v>
      </c>
      <c r="K86" s="21" t="str">
        <f>IF(B86="","",VLOOKUP(B86,'PASTE-DOWN-DL'!$C$10:$AP$6000,35,FALSE))</f>
        <v>14-05-2026</v>
      </c>
      <c r="L86" s="21" t="str">
        <f>IF(B86="","",VLOOKUP(B86,'PASTE-DOWN-DL'!$C$10:$AP$6000,36,FALSE))</f>
        <v>18:22:01</v>
      </c>
      <c r="M86" s="85">
        <f ca="1">IF(B86="","",VLOOKUP(B86,'PASTE-DOWN-DL'!$C$10:$AP$6000,39,FALSE))</f>
        <v>1</v>
      </c>
      <c r="N86" s="7" t="str">
        <f>IF(B86="","",VLOOKUP(B86,'PASTE-DOWN-DL'!$C$10:$AP$6000,29,FALSE))</f>
        <v>10.121.15.198</v>
      </c>
      <c r="O86" s="55" t="str">
        <f>IF(B86="","",VLOOKUP(B86,'PASTE-DOWN-DL'!$C$10:$AP$6000,31,FALSE))</f>
        <v>Deesa</v>
      </c>
      <c r="P86" s="7" t="str">
        <f>IF(B86="","",VLOOKUP(B86,'PASTE-DOWN-DL'!$C$10:$AP$6000,30,FALSE))</f>
        <v>10.121.15.196</v>
      </c>
      <c r="Q86" s="7" t="str">
        <f>IF(B86="","",VLOOKUP(B86,'PASTE-DOWN-DL'!$C$10:$AP$6000,32,FALSE))</f>
        <v>Deodar</v>
      </c>
      <c r="R86" s="7" t="str">
        <f>IF(B86="","",VLOOKUP(B86,'PASTE-DOWN-DL'!$C$10:$AP$6000,4,FALSE))</f>
        <v>WTR AM</v>
      </c>
      <c r="S86" s="7" t="str">
        <f>IF(B86="","",VLOOKUP(B86,'PASTE-DOWN-DL'!$C$10:$AP$6000,40,FALSE))</f>
        <v xml:space="preserve">	2026/05/14,18:22:01</v>
      </c>
      <c r="T86" s="7" t="str">
        <f>IF(B86="","",VLOOKUP(B86,'PASTE-DOWN-DL'!$C$10:$AP$6000,33,FALSE))</f>
        <v>S4P5</v>
      </c>
      <c r="U86" s="7" t="str">
        <f>IF(B86="","",VLOOKUP(B86,'PASTE-DOWN-DL'!$C$10:$AP$6000,34,FALSE))</f>
        <v>S3P5</v>
      </c>
      <c r="V86" s="7"/>
      <c r="W86" s="7"/>
      <c r="X86" s="7"/>
      <c r="Y86" s="7"/>
      <c r="Z86" s="7"/>
      <c r="AA86" s="19" t="e">
        <f>IF(B86="","",VLOOKUP(B86,'PASTE-DOWN-DL'!$F$10:$AO$300,16,FALSE))</f>
        <v>#N/A</v>
      </c>
      <c r="AB86" s="7"/>
      <c r="AC86" s="7"/>
      <c r="AD86" s="7"/>
    </row>
    <row r="87" spans="1:30" x14ac:dyDescent="0.25">
      <c r="A87" s="20">
        <v>80</v>
      </c>
      <c r="B87" s="20">
        <f t="shared" si="2"/>
        <v>80</v>
      </c>
      <c r="C87" s="20" t="str">
        <f ca="1">IF(AND(M87&lt;=$G$3,M87&gt;0,D87="OA"),MAX($C$6:C86)+1,"")</f>
        <v/>
      </c>
      <c r="D87" s="20" t="str">
        <f>VLOOKUP(F87,'SSA-CODE'!$E$4:$F$154,2,FALSE)</f>
        <v>GJ</v>
      </c>
      <c r="E87" s="82">
        <f t="shared" si="3"/>
        <v>80</v>
      </c>
      <c r="F87" s="22" t="str">
        <f>IF(B87="","",VLOOKUP(B87,'PASTE-DOWN-DL'!$C$10:$AP$6000,3,FALSE))</f>
        <v>BCH</v>
      </c>
      <c r="G87" s="21" t="str">
        <f>IF(B87="","",VLOOKUP(B87,'PASTE-DOWN-DL'!$C$10:$AP$6000,9,FALSE))</f>
        <v xml:space="preserve">	GE</v>
      </c>
      <c r="H87" s="75" t="str">
        <f>IF(B87="","",VLOOKUP(B87,'PASTE-DOWN-DL'!$C$10:$AP$6000,37,FALSE))</f>
        <v>10.121.24.193_Bharuch TE(GNE)_S4P4</v>
      </c>
      <c r="I87" s="2" t="str">
        <f>IF(B87="","",VLOOKUP(B87,'PASTE-DOWN-DL'!$C$10:$AP$6000,38,FALSE))</f>
        <v>10.121.24.202_AMIDHARA BTS_S2P5</v>
      </c>
      <c r="J87" s="21" t="str">
        <f>IF(B87="","",VLOOKUP(B87,'PASTE-DOWN-DL'!$C$10:$AP$6000,24,FALSE))</f>
        <v>SSA BCH-10.121.24.202-AMIDHARA_BTS_A1-10.121.24.193-GUjBharuch_bharuch town</v>
      </c>
      <c r="K87" s="21" t="str">
        <f>IF(B87="","",VLOOKUP(B87,'PASTE-DOWN-DL'!$C$10:$AP$6000,35,FALSE))</f>
        <v>15-05-2026</v>
      </c>
      <c r="L87" s="21" t="str">
        <f>IF(B87="","",VLOOKUP(B87,'PASTE-DOWN-DL'!$C$10:$AP$6000,36,FALSE))</f>
        <v>14:26:52</v>
      </c>
      <c r="M87" s="85">
        <f ca="1">IF(B87="","",VLOOKUP(B87,'PASTE-DOWN-DL'!$C$10:$AP$6000,39,FALSE))</f>
        <v>0</v>
      </c>
      <c r="N87" s="7" t="str">
        <f>IF(B87="","",VLOOKUP(B87,'PASTE-DOWN-DL'!$C$10:$AP$6000,29,FALSE))</f>
        <v>10.121.24.193</v>
      </c>
      <c r="O87" s="55" t="str">
        <f>IF(B87="","",VLOOKUP(B87,'PASTE-DOWN-DL'!$C$10:$AP$6000,31,FALSE))</f>
        <v>Bharuch TE(GNE)</v>
      </c>
      <c r="P87" s="7" t="str">
        <f>IF(B87="","",VLOOKUP(B87,'PASTE-DOWN-DL'!$C$10:$AP$6000,30,FALSE))</f>
        <v>10.121.24.202</v>
      </c>
      <c r="Q87" s="7" t="str">
        <f>IF(B87="","",VLOOKUP(B87,'PASTE-DOWN-DL'!$C$10:$AP$6000,32,FALSE))</f>
        <v>AMIDHARA BTS</v>
      </c>
      <c r="R87" s="7" t="str">
        <f>IF(B87="","",VLOOKUP(B87,'PASTE-DOWN-DL'!$C$10:$AP$6000,4,FALSE))</f>
        <v>SSA BCH</v>
      </c>
      <c r="S87" s="7" t="str">
        <f>IF(B87="","",VLOOKUP(B87,'PASTE-DOWN-DL'!$C$10:$AP$6000,40,FALSE))</f>
        <v xml:space="preserve">	2026/05/15,14:26:52</v>
      </c>
      <c r="T87" s="7" t="str">
        <f>IF(B87="","",VLOOKUP(B87,'PASTE-DOWN-DL'!$C$10:$AP$6000,33,FALSE))</f>
        <v>S4P4</v>
      </c>
      <c r="U87" s="7" t="str">
        <f>IF(B87="","",VLOOKUP(B87,'PASTE-DOWN-DL'!$C$10:$AP$6000,34,FALSE))</f>
        <v>S2P5</v>
      </c>
      <c r="V87" s="7"/>
      <c r="W87" s="7"/>
      <c r="X87" s="7"/>
      <c r="Y87" s="7"/>
      <c r="Z87" s="7"/>
      <c r="AA87" s="19" t="e">
        <f>IF(B87="","",VLOOKUP(B87,'PASTE-DOWN-DL'!$F$10:$AO$300,16,FALSE))</f>
        <v>#N/A</v>
      </c>
      <c r="AB87" s="7"/>
      <c r="AC87" s="7"/>
      <c r="AD87" s="7"/>
    </row>
    <row r="88" spans="1:30" x14ac:dyDescent="0.25">
      <c r="A88" s="20">
        <v>81</v>
      </c>
      <c r="B88" s="20">
        <f t="shared" si="2"/>
        <v>81</v>
      </c>
      <c r="C88" s="20" t="str">
        <f ca="1">IF(AND(M88&lt;=$G$3,M88&gt;0,D88="OA"),MAX($C$6:C87)+1,"")</f>
        <v/>
      </c>
      <c r="D88" s="20" t="str">
        <f>VLOOKUP(F88,'SSA-CODE'!$E$4:$F$154,2,FALSE)</f>
        <v>GJ</v>
      </c>
      <c r="E88" s="82">
        <f t="shared" si="3"/>
        <v>81</v>
      </c>
      <c r="F88" s="22" t="str">
        <f>IF(B88="","",VLOOKUP(B88,'PASTE-DOWN-DL'!$C$10:$AP$6000,3,FALSE))</f>
        <v>SRT</v>
      </c>
      <c r="G88" s="21" t="str">
        <f>IF(B88="","",VLOOKUP(B88,'PASTE-DOWN-DL'!$C$10:$AP$6000,9,FALSE))</f>
        <v xml:space="preserve">	GE</v>
      </c>
      <c r="H88" s="75" t="str">
        <f>IF(B88="","",VLOOKUP(B88,'PASTE-DOWN-DL'!$C$10:$AP$6000,37,FALSE))</f>
        <v>10.121.100.19_SONGADH FORT_S6P7</v>
      </c>
      <c r="I88" s="2" t="str">
        <f>IF(B88="","",VLOOKUP(B88,'PASTE-DOWN-DL'!$C$10:$AP$6000,38,FALSE))</f>
        <v>10.121.68.4_Vyara_S3P7</v>
      </c>
      <c r="J88" s="21" t="str">
        <f>IF(B88="","",VLOOKUP(B88,'PASTE-DOWN-DL'!$C$10:$AP$6000,24,FALSE))</f>
        <v>SSA SR-10.121.100.19-SONAGADH FORT_6/7-10.121.68.4-VYARA_3/7</v>
      </c>
      <c r="K88" s="21" t="str">
        <f>IF(B88="","",VLOOKUP(B88,'PASTE-DOWN-DL'!$C$10:$AP$6000,35,FALSE))</f>
        <v>15-05-2026</v>
      </c>
      <c r="L88" s="21" t="str">
        <f>IF(B88="","",VLOOKUP(B88,'PASTE-DOWN-DL'!$C$10:$AP$6000,36,FALSE))</f>
        <v>08:37:19</v>
      </c>
      <c r="M88" s="85">
        <f ca="1">IF(B88="","",VLOOKUP(B88,'PASTE-DOWN-DL'!$C$10:$AP$6000,39,FALSE))</f>
        <v>0</v>
      </c>
      <c r="N88" s="7" t="str">
        <f>IF(B88="","",VLOOKUP(B88,'PASTE-DOWN-DL'!$C$10:$AP$6000,29,FALSE))</f>
        <v>10.121.100.19</v>
      </c>
      <c r="O88" s="55" t="str">
        <f>IF(B88="","",VLOOKUP(B88,'PASTE-DOWN-DL'!$C$10:$AP$6000,31,FALSE))</f>
        <v>SONGADH FORT</v>
      </c>
      <c r="P88" s="7" t="str">
        <f>IF(B88="","",VLOOKUP(B88,'PASTE-DOWN-DL'!$C$10:$AP$6000,30,FALSE))</f>
        <v>10.121.68.4</v>
      </c>
      <c r="Q88" s="7" t="str">
        <f>IF(B88="","",VLOOKUP(B88,'PASTE-DOWN-DL'!$C$10:$AP$6000,32,FALSE))</f>
        <v>Vyara</v>
      </c>
      <c r="R88" s="7" t="str">
        <f>IF(B88="","",VLOOKUP(B88,'PASTE-DOWN-DL'!$C$10:$AP$6000,4,FALSE))</f>
        <v>SSA SR</v>
      </c>
      <c r="S88" s="7" t="str">
        <f>IF(B88="","",VLOOKUP(B88,'PASTE-DOWN-DL'!$C$10:$AP$6000,40,FALSE))</f>
        <v xml:space="preserve">	2026/05/15,08:37:19</v>
      </c>
      <c r="T88" s="7" t="str">
        <f>IF(B88="","",VLOOKUP(B88,'PASTE-DOWN-DL'!$C$10:$AP$6000,33,FALSE))</f>
        <v>S6P7</v>
      </c>
      <c r="U88" s="7" t="str">
        <f>IF(B88="","",VLOOKUP(B88,'PASTE-DOWN-DL'!$C$10:$AP$6000,34,FALSE))</f>
        <v>S3P7</v>
      </c>
      <c r="V88" s="7"/>
      <c r="W88" s="7"/>
      <c r="X88" s="7"/>
      <c r="Y88" s="7"/>
      <c r="Z88" s="7"/>
      <c r="AA88" s="19" t="e">
        <f>IF(B88="","",VLOOKUP(B88,'PASTE-DOWN-DL'!$F$10:$AO$300,16,FALSE))</f>
        <v>#N/A</v>
      </c>
      <c r="AB88" s="7"/>
      <c r="AC88" s="7"/>
      <c r="AD88" s="7"/>
    </row>
    <row r="89" spans="1:30" x14ac:dyDescent="0.25">
      <c r="A89" s="20">
        <v>82</v>
      </c>
      <c r="B89" s="20">
        <f t="shared" si="2"/>
        <v>82</v>
      </c>
      <c r="C89" s="20" t="str">
        <f ca="1">IF(AND(M89&lt;=$G$3,M89&gt;0,D89="OA"),MAX($C$6:C88)+1,"")</f>
        <v/>
      </c>
      <c r="D89" s="20" t="str">
        <f>VLOOKUP(F89,'SSA-CODE'!$E$4:$F$154,2,FALSE)</f>
        <v>WTR</v>
      </c>
      <c r="E89" s="82">
        <f t="shared" si="3"/>
        <v>82</v>
      </c>
      <c r="F89" s="22" t="str">
        <f>IF(B89="","",VLOOKUP(B89,'PASTE-DOWN-DL'!$C$10:$AP$6000,3,FALSE))</f>
        <v>WTR RJ</v>
      </c>
      <c r="G89" s="21" t="str">
        <f>IF(B89="","",VLOOKUP(B89,'PASTE-DOWN-DL'!$C$10:$AP$6000,9,FALSE))</f>
        <v xml:space="preserve">	10GE</v>
      </c>
      <c r="H89" s="75" t="str">
        <f>IF(B89="","",VLOOKUP(B89,'PASTE-DOWN-DL'!$C$10:$AP$6000,37,FALSE))</f>
        <v>10.121.68.215_JODIA_S3P1</v>
      </c>
      <c r="I89" s="2" t="str">
        <f>IF(B89="","",VLOOKUP(B89,'PASTE-DOWN-DL'!$C$10:$AP$6000,38,FALSE))</f>
        <v>10.121.68.214_BANUGAR_S4P1</v>
      </c>
      <c r="J89" s="21" t="str">
        <f>IF(B89="","",VLOOKUP(B89,'PASTE-DOWN-DL'!$C$10:$AP$6000,24,FALSE))</f>
        <v>WTR RJ-10.121.68.214-Banugar B2_4/1-10.121.68.215-Jodia B1_3/1</v>
      </c>
      <c r="K89" s="21" t="str">
        <f>IF(B89="","",VLOOKUP(B89,'PASTE-DOWN-DL'!$C$10:$AP$6000,35,FALSE))</f>
        <v>07-05-2026</v>
      </c>
      <c r="L89" s="21" t="str">
        <f>IF(B89="","",VLOOKUP(B89,'PASTE-DOWN-DL'!$C$10:$AP$6000,36,FALSE))</f>
        <v>11:34:05</v>
      </c>
      <c r="M89" s="85">
        <f ca="1">IF(B89="","",VLOOKUP(B89,'PASTE-DOWN-DL'!$C$10:$AP$6000,39,FALSE))</f>
        <v>8</v>
      </c>
      <c r="N89" s="7" t="str">
        <f>IF(B89="","",VLOOKUP(B89,'PASTE-DOWN-DL'!$C$10:$AP$6000,29,FALSE))</f>
        <v>10.121.68.215</v>
      </c>
      <c r="O89" s="55" t="str">
        <f>IF(B89="","",VLOOKUP(B89,'PASTE-DOWN-DL'!$C$10:$AP$6000,31,FALSE))</f>
        <v>JODIA</v>
      </c>
      <c r="P89" s="7" t="str">
        <f>IF(B89="","",VLOOKUP(B89,'PASTE-DOWN-DL'!$C$10:$AP$6000,30,FALSE))</f>
        <v>10.121.68.214</v>
      </c>
      <c r="Q89" s="7" t="str">
        <f>IF(B89="","",VLOOKUP(B89,'PASTE-DOWN-DL'!$C$10:$AP$6000,32,FALSE))</f>
        <v>BANUGAR</v>
      </c>
      <c r="R89" s="7" t="str">
        <f>IF(B89="","",VLOOKUP(B89,'PASTE-DOWN-DL'!$C$10:$AP$6000,4,FALSE))</f>
        <v>WTR RJ</v>
      </c>
      <c r="S89" s="7" t="str">
        <f>IF(B89="","",VLOOKUP(B89,'PASTE-DOWN-DL'!$C$10:$AP$6000,40,FALSE))</f>
        <v xml:space="preserve">	2026/05/07,11:34:05</v>
      </c>
      <c r="T89" s="7" t="str">
        <f>IF(B89="","",VLOOKUP(B89,'PASTE-DOWN-DL'!$C$10:$AP$6000,33,FALSE))</f>
        <v>S3P1</v>
      </c>
      <c r="U89" s="7" t="str">
        <f>IF(B89="","",VLOOKUP(B89,'PASTE-DOWN-DL'!$C$10:$AP$6000,34,FALSE))</f>
        <v>S4P1</v>
      </c>
      <c r="V89" s="7"/>
      <c r="W89" s="7"/>
      <c r="X89" s="7"/>
      <c r="Y89" s="7"/>
      <c r="Z89" s="7"/>
      <c r="AA89" s="19" t="e">
        <f>IF(B89="","",VLOOKUP(B89,'PASTE-DOWN-DL'!$F$10:$AO$300,16,FALSE))</f>
        <v>#N/A</v>
      </c>
      <c r="AB89" s="7"/>
      <c r="AC89" s="7"/>
      <c r="AD89" s="7"/>
    </row>
    <row r="90" spans="1:30" x14ac:dyDescent="0.25">
      <c r="A90" s="20">
        <v>83</v>
      </c>
      <c r="B90" s="20">
        <f t="shared" si="2"/>
        <v>83</v>
      </c>
      <c r="C90" s="20" t="str">
        <f ca="1">IF(AND(M90&lt;=$G$3,M90&gt;0,D90="OA"),MAX($C$6:C89)+1,"")</f>
        <v/>
      </c>
      <c r="D90" s="20" t="str">
        <f>VLOOKUP(F90,'SSA-CODE'!$E$4:$F$154,2,FALSE)</f>
        <v>GJ</v>
      </c>
      <c r="E90" s="82">
        <f t="shared" si="3"/>
        <v>83</v>
      </c>
      <c r="F90" s="22" t="str">
        <f>IF(B90="","",VLOOKUP(B90,'PASTE-DOWN-DL'!$C$10:$AP$6000,3,FALSE))</f>
        <v>JND</v>
      </c>
      <c r="G90" s="21" t="str">
        <f>IF(B90="","",VLOOKUP(B90,'PASTE-DOWN-DL'!$C$10:$AP$6000,9,FALSE))</f>
        <v xml:space="preserve">	GE</v>
      </c>
      <c r="H90" s="75" t="str">
        <f>IF(B90="","",VLOOKUP(B90,'PASTE-DOWN-DL'!$C$10:$AP$6000,37,FALSE))</f>
        <v>10.121.24.34_NAGOA_S2P6</v>
      </c>
      <c r="I90" s="2" t="str">
        <f>IF(B90="","",VLOOKUP(B90,'PASTE-DOWN-DL'!$C$10:$AP$6000,38,FALSE))</f>
        <v>10.121.97.233_Wanakbara_S1P5</v>
      </c>
      <c r="J90" s="21" t="str">
        <f>IF(B90="","",VLOOKUP(B90,'PASTE-DOWN-DL'!$C$10:$AP$6000,24,FALSE))</f>
        <v>SSA JND-10.121.24.34-NAGOA A1_2/6-10.121.97.233-Wanakbara A1_1/5</v>
      </c>
      <c r="K90" s="21" t="str">
        <f>IF(B90="","",VLOOKUP(B90,'PASTE-DOWN-DL'!$C$10:$AP$6000,35,FALSE))</f>
        <v>15-05-2026</v>
      </c>
      <c r="L90" s="21" t="str">
        <f>IF(B90="","",VLOOKUP(B90,'PASTE-DOWN-DL'!$C$10:$AP$6000,36,FALSE))</f>
        <v>09:28:45</v>
      </c>
      <c r="M90" s="85">
        <f ca="1">IF(B90="","",VLOOKUP(B90,'PASTE-DOWN-DL'!$C$10:$AP$6000,39,FALSE))</f>
        <v>0</v>
      </c>
      <c r="N90" s="7" t="str">
        <f>IF(B90="","",VLOOKUP(B90,'PASTE-DOWN-DL'!$C$10:$AP$6000,29,FALSE))</f>
        <v>10.121.24.34</v>
      </c>
      <c r="O90" s="55" t="str">
        <f>IF(B90="","",VLOOKUP(B90,'PASTE-DOWN-DL'!$C$10:$AP$6000,31,FALSE))</f>
        <v>NAGOA</v>
      </c>
      <c r="P90" s="7" t="str">
        <f>IF(B90="","",VLOOKUP(B90,'PASTE-DOWN-DL'!$C$10:$AP$6000,30,FALSE))</f>
        <v>10.121.97.233</v>
      </c>
      <c r="Q90" s="7" t="str">
        <f>IF(B90="","",VLOOKUP(B90,'PASTE-DOWN-DL'!$C$10:$AP$6000,32,FALSE))</f>
        <v>Wanakbara</v>
      </c>
      <c r="R90" s="7" t="str">
        <f>IF(B90="","",VLOOKUP(B90,'PASTE-DOWN-DL'!$C$10:$AP$6000,4,FALSE))</f>
        <v>SSA JND</v>
      </c>
      <c r="S90" s="7" t="str">
        <f>IF(B90="","",VLOOKUP(B90,'PASTE-DOWN-DL'!$C$10:$AP$6000,40,FALSE))</f>
        <v xml:space="preserve">	2026/05/15,09:28:45</v>
      </c>
      <c r="T90" s="7" t="str">
        <f>IF(B90="","",VLOOKUP(B90,'PASTE-DOWN-DL'!$C$10:$AP$6000,33,FALSE))</f>
        <v>S2P6</v>
      </c>
      <c r="U90" s="7" t="str">
        <f>IF(B90="","",VLOOKUP(B90,'PASTE-DOWN-DL'!$C$10:$AP$6000,34,FALSE))</f>
        <v>S1P5</v>
      </c>
      <c r="V90" s="7"/>
      <c r="W90" s="7"/>
      <c r="X90" s="7"/>
      <c r="Y90" s="7"/>
      <c r="Z90" s="7"/>
      <c r="AA90" s="19" t="e">
        <f>IF(B90="","",VLOOKUP(B90,'PASTE-DOWN-DL'!$F$10:$AO$300,16,FALSE))</f>
        <v>#N/A</v>
      </c>
      <c r="AB90" s="7"/>
      <c r="AC90" s="7"/>
      <c r="AD90" s="7"/>
    </row>
    <row r="91" spans="1:30" x14ac:dyDescent="0.25">
      <c r="A91" s="20">
        <v>84</v>
      </c>
      <c r="B91" s="20">
        <f t="shared" si="2"/>
        <v>84</v>
      </c>
      <c r="C91" s="20" t="str">
        <f ca="1">IF(AND(M91&lt;=$G$3,M91&gt;0,D91="OA"),MAX($C$6:C90)+1,"")</f>
        <v/>
      </c>
      <c r="D91" s="20" t="str">
        <f>VLOOKUP(F91,'SSA-CODE'!$E$4:$F$154,2,FALSE)</f>
        <v>GJ</v>
      </c>
      <c r="E91" s="82">
        <f t="shared" si="3"/>
        <v>84</v>
      </c>
      <c r="F91" s="22" t="str">
        <f>IF(B91="","",VLOOKUP(B91,'PASTE-DOWN-DL'!$C$10:$AP$6000,3,FALSE))</f>
        <v>PLR</v>
      </c>
      <c r="G91" s="21" t="str">
        <f>IF(B91="","",VLOOKUP(B91,'PASTE-DOWN-DL'!$C$10:$AP$6000,9,FALSE))</f>
        <v xml:space="preserve">	GE</v>
      </c>
      <c r="H91" s="75" t="str">
        <f>IF(B91="","",VLOOKUP(B91,'PASTE-DOWN-DL'!$C$10:$AP$6000,37,FALSE))</f>
        <v>10.121.25.153_MADKA_S1P5</v>
      </c>
      <c r="I91" s="2" t="str">
        <f>IF(B91="","",VLOOKUP(B91,'PASTE-DOWN-DL'!$C$10:$AP$6000,38,FALSE))</f>
        <v>10.121.25.152_Sutharnesadi_S2P5</v>
      </c>
      <c r="J91" s="21" t="str">
        <f>IF(B91="","",VLOOKUP(B91,'PASTE-DOWN-DL'!$C$10:$AP$6000,24,FALSE))</f>
        <v>SSA PNP-10.121.25.152-Sutharnesadi A1_2/5-10.121.25.153-Madka A1_1/5</v>
      </c>
      <c r="K91" s="21" t="str">
        <f>IF(B91="","",VLOOKUP(B91,'PASTE-DOWN-DL'!$C$10:$AP$6000,35,FALSE))</f>
        <v>15-05-2026</v>
      </c>
      <c r="L91" s="21" t="str">
        <f>IF(B91="","",VLOOKUP(B91,'PASTE-DOWN-DL'!$C$10:$AP$6000,36,FALSE))</f>
        <v>16:15:52</v>
      </c>
      <c r="M91" s="85">
        <f ca="1">IF(B91="","",VLOOKUP(B91,'PASTE-DOWN-DL'!$C$10:$AP$6000,39,FALSE))</f>
        <v>0</v>
      </c>
      <c r="N91" s="7" t="str">
        <f>IF(B91="","",VLOOKUP(B91,'PASTE-DOWN-DL'!$C$10:$AP$6000,29,FALSE))</f>
        <v>10.121.25.153</v>
      </c>
      <c r="O91" s="55" t="str">
        <f>IF(B91="","",VLOOKUP(B91,'PASTE-DOWN-DL'!$C$10:$AP$6000,31,FALSE))</f>
        <v>MADKA</v>
      </c>
      <c r="P91" s="7" t="str">
        <f>IF(B91="","",VLOOKUP(B91,'PASTE-DOWN-DL'!$C$10:$AP$6000,30,FALSE))</f>
        <v>10.121.25.152</v>
      </c>
      <c r="Q91" s="7" t="str">
        <f>IF(B91="","",VLOOKUP(B91,'PASTE-DOWN-DL'!$C$10:$AP$6000,32,FALSE))</f>
        <v>Sutharnesadi</v>
      </c>
      <c r="R91" s="7" t="str">
        <f>IF(B91="","",VLOOKUP(B91,'PASTE-DOWN-DL'!$C$10:$AP$6000,4,FALSE))</f>
        <v>SSA PNP</v>
      </c>
      <c r="S91" s="7" t="str">
        <f>IF(B91="","",VLOOKUP(B91,'PASTE-DOWN-DL'!$C$10:$AP$6000,40,FALSE))</f>
        <v xml:space="preserve">	2026/05/15,16:15:52</v>
      </c>
      <c r="T91" s="7" t="str">
        <f>IF(B91="","",VLOOKUP(B91,'PASTE-DOWN-DL'!$C$10:$AP$6000,33,FALSE))</f>
        <v>S1P5</v>
      </c>
      <c r="U91" s="7" t="str">
        <f>IF(B91="","",VLOOKUP(B91,'PASTE-DOWN-DL'!$C$10:$AP$6000,34,FALSE))</f>
        <v>S2P5</v>
      </c>
      <c r="V91" s="7"/>
      <c r="W91" s="7"/>
      <c r="X91" s="7"/>
      <c r="Y91" s="7"/>
      <c r="Z91" s="7"/>
      <c r="AA91" s="19" t="e">
        <f>IF(B91="","",VLOOKUP(B91,'PASTE-DOWN-DL'!$F$10:$AO$300,16,FALSE))</f>
        <v>#N/A</v>
      </c>
      <c r="AB91" s="7"/>
      <c r="AC91" s="7"/>
      <c r="AD91" s="7"/>
    </row>
    <row r="92" spans="1:30" x14ac:dyDescent="0.25">
      <c r="A92" s="20">
        <v>85</v>
      </c>
      <c r="B92" s="20">
        <f t="shared" si="2"/>
        <v>85</v>
      </c>
      <c r="C92" s="20" t="str">
        <f ca="1">IF(AND(M92&lt;=$G$3,M92&gt;0,D92="OA"),MAX($C$6:C91)+1,"")</f>
        <v/>
      </c>
      <c r="D92" s="20" t="str">
        <f>VLOOKUP(F92,'SSA-CODE'!$E$4:$F$154,2,FALSE)</f>
        <v>GJ</v>
      </c>
      <c r="E92" s="82">
        <f t="shared" si="3"/>
        <v>85</v>
      </c>
      <c r="F92" s="22" t="str">
        <f>IF(B92="","",VLOOKUP(B92,'PASTE-DOWN-DL'!$C$10:$AP$6000,3,FALSE))</f>
        <v>RJT</v>
      </c>
      <c r="G92" s="21" t="str">
        <f>IF(B92="","",VLOOKUP(B92,'PASTE-DOWN-DL'!$C$10:$AP$6000,9,FALSE))</f>
        <v xml:space="preserve">	GE</v>
      </c>
      <c r="H92" s="75" t="str">
        <f>IF(B92="","",VLOOKUP(B92,'PASTE-DOWN-DL'!$C$10:$AP$6000,37,FALSE))</f>
        <v>10.121.17.19_BHUNAVA_S1P5</v>
      </c>
      <c r="I92" s="2" t="str">
        <f>IF(B92="","",VLOOKUP(B92,'PASTE-DOWN-DL'!$C$10:$AP$6000,38,FALSE))</f>
        <v>10.121.17.43_RIBDA_S4P2</v>
      </c>
      <c r="J92" s="21" t="str">
        <f>IF(B92="","",VLOOKUP(B92,'PASTE-DOWN-DL'!$C$10:$AP$6000,24,FALSE))</f>
        <v>SSA RJ-10.121.17.19-Bhunava A1_1/5-10.121.17.43-Ribda B1_4/2</v>
      </c>
      <c r="K92" s="21" t="str">
        <f>IF(B92="","",VLOOKUP(B92,'PASTE-DOWN-DL'!$C$10:$AP$6000,35,FALSE))</f>
        <v>15-05-2026</v>
      </c>
      <c r="L92" s="21" t="str">
        <f>IF(B92="","",VLOOKUP(B92,'PASTE-DOWN-DL'!$C$10:$AP$6000,36,FALSE))</f>
        <v>15:48:58</v>
      </c>
      <c r="M92" s="85">
        <f ca="1">IF(B92="","",VLOOKUP(B92,'PASTE-DOWN-DL'!$C$10:$AP$6000,39,FALSE))</f>
        <v>0</v>
      </c>
      <c r="N92" s="7" t="str">
        <f>IF(B92="","",VLOOKUP(B92,'PASTE-DOWN-DL'!$C$10:$AP$6000,29,FALSE))</f>
        <v>10.121.17.19</v>
      </c>
      <c r="O92" s="55" t="str">
        <f>IF(B92="","",VLOOKUP(B92,'PASTE-DOWN-DL'!$C$10:$AP$6000,31,FALSE))</f>
        <v>BHUNAVA</v>
      </c>
      <c r="P92" s="7" t="str">
        <f>IF(B92="","",VLOOKUP(B92,'PASTE-DOWN-DL'!$C$10:$AP$6000,30,FALSE))</f>
        <v>10.121.17.43</v>
      </c>
      <c r="Q92" s="7" t="str">
        <f>IF(B92="","",VLOOKUP(B92,'PASTE-DOWN-DL'!$C$10:$AP$6000,32,FALSE))</f>
        <v>RIBDA</v>
      </c>
      <c r="R92" s="7" t="str">
        <f>IF(B92="","",VLOOKUP(B92,'PASTE-DOWN-DL'!$C$10:$AP$6000,4,FALSE))</f>
        <v>SSA RJ</v>
      </c>
      <c r="S92" s="7" t="str">
        <f>IF(B92="","",VLOOKUP(B92,'PASTE-DOWN-DL'!$C$10:$AP$6000,40,FALSE))</f>
        <v xml:space="preserve">	2026/05/15,15:48:58</v>
      </c>
      <c r="T92" s="7" t="str">
        <f>IF(B92="","",VLOOKUP(B92,'PASTE-DOWN-DL'!$C$10:$AP$6000,33,FALSE))</f>
        <v>S1P5</v>
      </c>
      <c r="U92" s="7" t="str">
        <f>IF(B92="","",VLOOKUP(B92,'PASTE-DOWN-DL'!$C$10:$AP$6000,34,FALSE))</f>
        <v>S4P2</v>
      </c>
      <c r="V92" s="7"/>
      <c r="W92" s="7"/>
      <c r="X92" s="7"/>
      <c r="Y92" s="7"/>
      <c r="Z92" s="7"/>
      <c r="AA92" s="19" t="e">
        <f>IF(B92="","",VLOOKUP(B92,'PASTE-DOWN-DL'!$F$10:$AO$300,16,FALSE))</f>
        <v>#N/A</v>
      </c>
      <c r="AB92" s="7"/>
      <c r="AC92" s="7"/>
      <c r="AD92" s="7"/>
    </row>
    <row r="93" spans="1:30" x14ac:dyDescent="0.25">
      <c r="A93" s="20">
        <v>86</v>
      </c>
      <c r="B93" s="20">
        <f t="shared" si="2"/>
        <v>86</v>
      </c>
      <c r="C93" s="20" t="str">
        <f ca="1">IF(AND(M93&lt;=$G$3,M93&gt;0,D93="OA"),MAX($C$6:C92)+1,"")</f>
        <v/>
      </c>
      <c r="D93" s="20" t="str">
        <f>VLOOKUP(F93,'SSA-CODE'!$E$4:$F$154,2,FALSE)</f>
        <v>GJ</v>
      </c>
      <c r="E93" s="82">
        <f t="shared" si="3"/>
        <v>86</v>
      </c>
      <c r="F93" s="22" t="str">
        <f>IF(B93="","",VLOOKUP(B93,'PASTE-DOWN-DL'!$C$10:$AP$6000,3,FALSE))</f>
        <v>SRT</v>
      </c>
      <c r="G93" s="21" t="str">
        <f>IF(B93="","",VLOOKUP(B93,'PASTE-DOWN-DL'!$C$10:$AP$6000,9,FALSE))</f>
        <v xml:space="preserve">	GE</v>
      </c>
      <c r="H93" s="75" t="str">
        <f>IF(B93="","",VLOOKUP(B93,'PASTE-DOWN-DL'!$C$10:$AP$6000,37,FALSE))</f>
        <v>10.121.100.22_NIZER_S4P4</v>
      </c>
      <c r="I93" s="2" t="str">
        <f>IF(B93="","",VLOOKUP(B93,'PASTE-DOWN-DL'!$C$10:$AP$6000,38,FALSE))</f>
        <v>10.121.100.19_SONGADH FORT_S3P6</v>
      </c>
      <c r="J93" s="21" t="str">
        <f>IF(B93="","",VLOOKUP(B93,'PASTE-DOWN-DL'!$C$10:$AP$6000,24,FALSE))</f>
        <v>SSA SR-10.121.100.22-NIZER_4/4-10.121.100.19-SONGADH FORT_3/6</v>
      </c>
      <c r="K93" s="21" t="str">
        <f>IF(B93="","",VLOOKUP(B93,'PASTE-DOWN-DL'!$C$10:$AP$6000,35,FALSE))</f>
        <v>15-05-2026</v>
      </c>
      <c r="L93" s="21" t="str">
        <f>IF(B93="","",VLOOKUP(B93,'PASTE-DOWN-DL'!$C$10:$AP$6000,36,FALSE))</f>
        <v>14:54:09</v>
      </c>
      <c r="M93" s="85">
        <f ca="1">IF(B93="","",VLOOKUP(B93,'PASTE-DOWN-DL'!$C$10:$AP$6000,39,FALSE))</f>
        <v>0</v>
      </c>
      <c r="N93" s="7" t="str">
        <f>IF(B93="","",VLOOKUP(B93,'PASTE-DOWN-DL'!$C$10:$AP$6000,29,FALSE))</f>
        <v>10.121.100.22</v>
      </c>
      <c r="O93" s="55" t="str">
        <f>IF(B93="","",VLOOKUP(B93,'PASTE-DOWN-DL'!$C$10:$AP$6000,31,FALSE))</f>
        <v>NIZER</v>
      </c>
      <c r="P93" s="7" t="str">
        <f>IF(B93="","",VLOOKUP(B93,'PASTE-DOWN-DL'!$C$10:$AP$6000,30,FALSE))</f>
        <v>10.121.100.19</v>
      </c>
      <c r="Q93" s="7" t="str">
        <f>IF(B93="","",VLOOKUP(B93,'PASTE-DOWN-DL'!$C$10:$AP$6000,32,FALSE))</f>
        <v>SONGADH FORT</v>
      </c>
      <c r="R93" s="7" t="str">
        <f>IF(B93="","",VLOOKUP(B93,'PASTE-DOWN-DL'!$C$10:$AP$6000,4,FALSE))</f>
        <v>SSA SR</v>
      </c>
      <c r="S93" s="7" t="str">
        <f>IF(B93="","",VLOOKUP(B93,'PASTE-DOWN-DL'!$C$10:$AP$6000,40,FALSE))</f>
        <v xml:space="preserve">	2026/05/15,14:54:09</v>
      </c>
      <c r="T93" s="7" t="str">
        <f>IF(B93="","",VLOOKUP(B93,'PASTE-DOWN-DL'!$C$10:$AP$6000,33,FALSE))</f>
        <v>S4P4</v>
      </c>
      <c r="U93" s="7" t="str">
        <f>IF(B93="","",VLOOKUP(B93,'PASTE-DOWN-DL'!$C$10:$AP$6000,34,FALSE))</f>
        <v>S3P6</v>
      </c>
      <c r="V93" s="7"/>
      <c r="W93" s="7"/>
      <c r="X93" s="7"/>
      <c r="Y93" s="7"/>
      <c r="Z93" s="7"/>
      <c r="AA93" s="19" t="e">
        <f>IF(B93="","",VLOOKUP(B93,'PASTE-DOWN-DL'!$F$10:$AO$300,16,FALSE))</f>
        <v>#N/A</v>
      </c>
      <c r="AB93" s="7"/>
      <c r="AC93" s="7"/>
      <c r="AD93" s="7"/>
    </row>
    <row r="94" spans="1:30" x14ac:dyDescent="0.25">
      <c r="A94" s="20">
        <v>87</v>
      </c>
      <c r="B94" s="20">
        <f t="shared" si="2"/>
        <v>87</v>
      </c>
      <c r="C94" s="20" t="str">
        <f ca="1">IF(AND(M94&lt;=$G$3,M94&gt;0,D94="OA"),MAX($C$6:C93)+1,"")</f>
        <v/>
      </c>
      <c r="D94" s="20" t="str">
        <f>VLOOKUP(F94,'SSA-CODE'!$E$4:$F$154,2,FALSE)</f>
        <v>GJ</v>
      </c>
      <c r="E94" s="82">
        <f t="shared" si="3"/>
        <v>87</v>
      </c>
      <c r="F94" s="22" t="str">
        <f>IF(B94="","",VLOOKUP(B94,'PASTE-DOWN-DL'!$C$10:$AP$6000,3,FALSE))</f>
        <v>BCH</v>
      </c>
      <c r="G94" s="21" t="str">
        <f>IF(B94="","",VLOOKUP(B94,'PASTE-DOWN-DL'!$C$10:$AP$6000,9,FALSE))</f>
        <v xml:space="preserve">	10GE</v>
      </c>
      <c r="H94" s="75" t="str">
        <f>IF(B94="","",VLOOKUP(B94,'PASTE-DOWN-DL'!$C$10:$AP$6000,37,FALSE))</f>
        <v>10.121.24.193_Bharuch TE(GNE)_S4P1</v>
      </c>
      <c r="I94" s="2" t="str">
        <f>IF(B94="","",VLOOKUP(B94,'PASTE-DOWN-DL'!$C$10:$AP$6000,38,FALSE))</f>
        <v>10.121.24.195_Jadeshwar_S3P1</v>
      </c>
      <c r="J94" s="21" t="str">
        <f>IF(B94="","",VLOOKUP(B94,'PASTE-DOWN-DL'!$C$10:$AP$6000,24,FALSE))</f>
        <v>SSA BCH-10.121.24.193-Bharuch TE(GNE) B2_4/1-10.121.24.195-Jadeshwar B1_3/1</v>
      </c>
      <c r="K94" s="21" t="str">
        <f>IF(B94="","",VLOOKUP(B94,'PASTE-DOWN-DL'!$C$10:$AP$6000,35,FALSE))</f>
        <v>13-05-2026</v>
      </c>
      <c r="L94" s="21" t="str">
        <f>IF(B94="","",VLOOKUP(B94,'PASTE-DOWN-DL'!$C$10:$AP$6000,36,FALSE))</f>
        <v>11:03:32</v>
      </c>
      <c r="M94" s="85">
        <f ca="1">IF(B94="","",VLOOKUP(B94,'PASTE-DOWN-DL'!$C$10:$AP$6000,39,FALSE))</f>
        <v>2</v>
      </c>
      <c r="N94" s="7" t="str">
        <f>IF(B94="","",VLOOKUP(B94,'PASTE-DOWN-DL'!$C$10:$AP$6000,29,FALSE))</f>
        <v>10.121.24.193</v>
      </c>
      <c r="O94" s="55" t="str">
        <f>IF(B94="","",VLOOKUP(B94,'PASTE-DOWN-DL'!$C$10:$AP$6000,31,FALSE))</f>
        <v>Bharuch TE(GNE)</v>
      </c>
      <c r="P94" s="7" t="str">
        <f>IF(B94="","",VLOOKUP(B94,'PASTE-DOWN-DL'!$C$10:$AP$6000,30,FALSE))</f>
        <v>10.121.24.195</v>
      </c>
      <c r="Q94" s="7" t="str">
        <f>IF(B94="","",VLOOKUP(B94,'PASTE-DOWN-DL'!$C$10:$AP$6000,32,FALSE))</f>
        <v>Jadeshwar</v>
      </c>
      <c r="R94" s="7" t="str">
        <f>IF(B94="","",VLOOKUP(B94,'PASTE-DOWN-DL'!$C$10:$AP$6000,4,FALSE))</f>
        <v>SSA BCH</v>
      </c>
      <c r="S94" s="7" t="str">
        <f>IF(B94="","",VLOOKUP(B94,'PASTE-DOWN-DL'!$C$10:$AP$6000,40,FALSE))</f>
        <v xml:space="preserve">	2026/05/13,11:03:32</v>
      </c>
      <c r="T94" s="7" t="str">
        <f>IF(B94="","",VLOOKUP(B94,'PASTE-DOWN-DL'!$C$10:$AP$6000,33,FALSE))</f>
        <v>S4P1</v>
      </c>
      <c r="U94" s="7" t="str">
        <f>IF(B94="","",VLOOKUP(B94,'PASTE-DOWN-DL'!$C$10:$AP$6000,34,FALSE))</f>
        <v>S3P1</v>
      </c>
      <c r="V94" s="7"/>
      <c r="W94" s="7"/>
      <c r="X94" s="7"/>
      <c r="Y94" s="7"/>
      <c r="Z94" s="7"/>
      <c r="AA94" s="19" t="e">
        <f>IF(B94="","",VLOOKUP(B94,'PASTE-DOWN-DL'!$F$10:$AO$300,16,FALSE))</f>
        <v>#N/A</v>
      </c>
      <c r="AB94" s="7"/>
      <c r="AC94" s="7"/>
      <c r="AD94" s="7"/>
    </row>
    <row r="95" spans="1:30" x14ac:dyDescent="0.25">
      <c r="A95" s="20">
        <v>88</v>
      </c>
      <c r="B95" s="20">
        <f t="shared" si="2"/>
        <v>88</v>
      </c>
      <c r="C95" s="20" t="str">
        <f ca="1">IF(AND(M95&lt;=$G$3,M95&gt;0,D95="OA"),MAX($C$6:C94)+1,"")</f>
        <v/>
      </c>
      <c r="D95" s="20" t="str">
        <f>VLOOKUP(F95,'SSA-CODE'!$E$4:$F$154,2,FALSE)</f>
        <v>GJ</v>
      </c>
      <c r="E95" s="82">
        <f t="shared" si="3"/>
        <v>88</v>
      </c>
      <c r="F95" s="22" t="str">
        <f>IF(B95="","",VLOOKUP(B95,'PASTE-DOWN-DL'!$C$10:$AP$6000,3,FALSE))</f>
        <v>SRT</v>
      </c>
      <c r="G95" s="21" t="str">
        <f>IF(B95="","",VLOOKUP(B95,'PASTE-DOWN-DL'!$C$10:$AP$6000,9,FALSE))</f>
        <v xml:space="preserve">	GE</v>
      </c>
      <c r="H95" s="75" t="str">
        <f>IF(B95="","",VLOOKUP(B95,'PASTE-DOWN-DL'!$C$10:$AP$6000,37,FALSE))</f>
        <v>10.121.68.4_Vyara_S6P3</v>
      </c>
      <c r="I95" s="2" t="str">
        <f>IF(B95="","",VLOOKUP(B95,'PASTE-DOWN-DL'!$C$10:$AP$6000,38,FALSE))</f>
        <v>10.121.100.44_KAKRAPAR DAM_S1P6</v>
      </c>
      <c r="J95" s="21" t="str">
        <f>IF(B95="","",VLOOKUP(B95,'PASTE-DOWN-DL'!$C$10:$AP$6000,24,FALSE))</f>
        <v>SSA SR-10.121.68.4-Vyara 6/3-10.121.100.44-KAKRAPAR DAM1/6</v>
      </c>
      <c r="K95" s="21" t="str">
        <f>IF(B95="","",VLOOKUP(B95,'PASTE-DOWN-DL'!$C$10:$AP$6000,35,FALSE))</f>
        <v>14-05-2026</v>
      </c>
      <c r="L95" s="21" t="str">
        <f>IF(B95="","",VLOOKUP(B95,'PASTE-DOWN-DL'!$C$10:$AP$6000,36,FALSE))</f>
        <v>19:33:24</v>
      </c>
      <c r="M95" s="85">
        <f ca="1">IF(B95="","",VLOOKUP(B95,'PASTE-DOWN-DL'!$C$10:$AP$6000,39,FALSE))</f>
        <v>1</v>
      </c>
      <c r="N95" s="7" t="str">
        <f>IF(B95="","",VLOOKUP(B95,'PASTE-DOWN-DL'!$C$10:$AP$6000,29,FALSE))</f>
        <v>10.121.68.4</v>
      </c>
      <c r="O95" s="55" t="str">
        <f>IF(B95="","",VLOOKUP(B95,'PASTE-DOWN-DL'!$C$10:$AP$6000,31,FALSE))</f>
        <v>Vyara</v>
      </c>
      <c r="P95" s="7" t="str">
        <f>IF(B95="","",VLOOKUP(B95,'PASTE-DOWN-DL'!$C$10:$AP$6000,30,FALSE))</f>
        <v>10.121.100.44</v>
      </c>
      <c r="Q95" s="7" t="str">
        <f>IF(B95="","",VLOOKUP(B95,'PASTE-DOWN-DL'!$C$10:$AP$6000,32,FALSE))</f>
        <v>KAKRAPAR DAM</v>
      </c>
      <c r="R95" s="7" t="str">
        <f>IF(B95="","",VLOOKUP(B95,'PASTE-DOWN-DL'!$C$10:$AP$6000,4,FALSE))</f>
        <v>SSA SR</v>
      </c>
      <c r="S95" s="7" t="str">
        <f>IF(B95="","",VLOOKUP(B95,'PASTE-DOWN-DL'!$C$10:$AP$6000,40,FALSE))</f>
        <v xml:space="preserve">	2026/05/14,19:33:24</v>
      </c>
      <c r="T95" s="7" t="str">
        <f>IF(B95="","",VLOOKUP(B95,'PASTE-DOWN-DL'!$C$10:$AP$6000,33,FALSE))</f>
        <v>S6P3</v>
      </c>
      <c r="U95" s="7" t="str">
        <f>IF(B95="","",VLOOKUP(B95,'PASTE-DOWN-DL'!$C$10:$AP$6000,34,FALSE))</f>
        <v>S1P6</v>
      </c>
      <c r="V95" s="7"/>
      <c r="W95" s="7"/>
      <c r="X95" s="7"/>
      <c r="Y95" s="7"/>
      <c r="Z95" s="7"/>
      <c r="AA95" s="19" t="e">
        <f>IF(B95="","",VLOOKUP(B95,'PASTE-DOWN-DL'!$F$10:$AO$300,16,FALSE))</f>
        <v>#N/A</v>
      </c>
      <c r="AB95" s="7"/>
      <c r="AC95" s="7"/>
      <c r="AD95" s="7"/>
    </row>
    <row r="96" spans="1:30" x14ac:dyDescent="0.25">
      <c r="A96" s="20">
        <v>89</v>
      </c>
      <c r="B96" s="20" t="str">
        <f t="shared" si="2"/>
        <v/>
      </c>
      <c r="C96" s="20" t="e">
        <f>IF(AND(M96&lt;=$G$3,M96&gt;0,D96="OA"),MAX($C$6:C95)+1,"")</f>
        <v>#N/A</v>
      </c>
      <c r="D96" s="20" t="e">
        <f>VLOOKUP(F96,'SSA-CODE'!$E$4:$F$154,2,FALSE)</f>
        <v>#N/A</v>
      </c>
      <c r="E96" s="82" t="str">
        <f t="shared" si="3"/>
        <v/>
      </c>
      <c r="F96" s="22" t="str">
        <f>IF(B96="","",VLOOKUP(B96,'PASTE-DOWN-DL'!$C$10:$AP$6000,3,FALSE))</f>
        <v/>
      </c>
      <c r="G96" s="21" t="str">
        <f>IF(B96="","",VLOOKUP(B96,'PASTE-DOWN-DL'!$C$10:$AP$6000,9,FALSE))</f>
        <v/>
      </c>
      <c r="H96" s="75" t="str">
        <f>IF(B96="","",VLOOKUP(B96,'PASTE-DOWN-DL'!$C$10:$AP$6000,37,FALSE))</f>
        <v/>
      </c>
      <c r="I96" s="2" t="str">
        <f>IF(B96="","",VLOOKUP(B96,'PASTE-DOWN-DL'!$C$10:$AP$6000,38,FALSE))</f>
        <v/>
      </c>
      <c r="J96" s="21" t="str">
        <f>IF(B96="","",VLOOKUP(B96,'PASTE-DOWN-DL'!$C$10:$AP$6000,24,FALSE))</f>
        <v/>
      </c>
      <c r="K96" s="21" t="str">
        <f>IF(B96="","",VLOOKUP(B96,'PASTE-DOWN-DL'!$C$10:$AP$6000,35,FALSE))</f>
        <v/>
      </c>
      <c r="L96" s="21" t="str">
        <f>IF(B96="","",VLOOKUP(B96,'PASTE-DOWN-DL'!$C$10:$AP$6000,36,FALSE))</f>
        <v/>
      </c>
      <c r="M96" s="85" t="str">
        <f>IF(B96="","",VLOOKUP(B96,'PASTE-DOWN-DL'!$C$10:$AP$6000,39,FALSE))</f>
        <v/>
      </c>
      <c r="N96" s="7" t="str">
        <f>IF(B96="","",VLOOKUP(B96,'PASTE-DOWN-DL'!$C$10:$AP$6000,29,FALSE))</f>
        <v/>
      </c>
      <c r="O96" s="55" t="str">
        <f>IF(B96="","",VLOOKUP(B96,'PASTE-DOWN-DL'!$C$10:$AP$6000,31,FALSE))</f>
        <v/>
      </c>
      <c r="P96" s="7" t="str">
        <f>IF(B96="","",VLOOKUP(B96,'PASTE-DOWN-DL'!$C$10:$AP$6000,30,FALSE))</f>
        <v/>
      </c>
      <c r="Q96" s="7" t="str">
        <f>IF(B96="","",VLOOKUP(B96,'PASTE-DOWN-DL'!$C$10:$AP$6000,32,FALSE))</f>
        <v/>
      </c>
      <c r="R96" s="7" t="str">
        <f>IF(B96="","",VLOOKUP(B96,'PASTE-DOWN-DL'!$C$10:$AP$6000,4,FALSE))</f>
        <v/>
      </c>
      <c r="S96" s="7" t="str">
        <f>IF(B96="","",VLOOKUP(B96,'PASTE-DOWN-DL'!$C$10:$AP$6000,40,FALSE))</f>
        <v/>
      </c>
      <c r="T96" s="7" t="str">
        <f>IF(B96="","",VLOOKUP(B96,'PASTE-DOWN-DL'!$C$10:$AP$6000,33,FALSE))</f>
        <v/>
      </c>
      <c r="U96" s="7" t="str">
        <f>IF(B96="","",VLOOKUP(B96,'PASTE-DOWN-DL'!$C$10:$AP$6000,34,FALSE))</f>
        <v/>
      </c>
      <c r="V96" s="7"/>
      <c r="W96" s="7"/>
      <c r="X96" s="7"/>
      <c r="Y96" s="7"/>
      <c r="Z96" s="7"/>
      <c r="AA96" s="19" t="str">
        <f>IF(B96="","",VLOOKUP(B96,'PASTE-DOWN-DL'!$F$10:$AO$300,16,FALSE))</f>
        <v/>
      </c>
      <c r="AB96" s="7"/>
      <c r="AC96" s="7"/>
      <c r="AD96" s="7"/>
    </row>
    <row r="97" spans="1:30" x14ac:dyDescent="0.25">
      <c r="A97" s="20">
        <v>90</v>
      </c>
      <c r="B97" s="20" t="str">
        <f t="shared" si="2"/>
        <v/>
      </c>
      <c r="C97" s="20" t="e">
        <f>IF(AND(M97&lt;=$G$3,M97&gt;0,D97="OA"),MAX($C$6:C96)+1,"")</f>
        <v>#N/A</v>
      </c>
      <c r="D97" s="20" t="e">
        <f>VLOOKUP(F97,'SSA-CODE'!$E$4:$F$154,2,FALSE)</f>
        <v>#N/A</v>
      </c>
      <c r="E97" s="82" t="str">
        <f t="shared" si="3"/>
        <v/>
      </c>
      <c r="F97" s="22" t="str">
        <f>IF(B97="","",VLOOKUP(B97,'PASTE-DOWN-DL'!$C$10:$AP$6000,3,FALSE))</f>
        <v/>
      </c>
      <c r="G97" s="21" t="str">
        <f>IF(B97="","",VLOOKUP(B97,'PASTE-DOWN-DL'!$C$10:$AP$6000,9,FALSE))</f>
        <v/>
      </c>
      <c r="H97" s="75" t="str">
        <f>IF(B97="","",VLOOKUP(B97,'PASTE-DOWN-DL'!$C$10:$AP$6000,37,FALSE))</f>
        <v/>
      </c>
      <c r="I97" s="2" t="str">
        <f>IF(B97="","",VLOOKUP(B97,'PASTE-DOWN-DL'!$C$10:$AP$6000,38,FALSE))</f>
        <v/>
      </c>
      <c r="J97" s="21" t="str">
        <f>IF(B97="","",VLOOKUP(B97,'PASTE-DOWN-DL'!$C$10:$AP$6000,24,FALSE))</f>
        <v/>
      </c>
      <c r="K97" s="21" t="str">
        <f>IF(B97="","",VLOOKUP(B97,'PASTE-DOWN-DL'!$C$10:$AP$6000,35,FALSE))</f>
        <v/>
      </c>
      <c r="L97" s="21" t="str">
        <f>IF(B97="","",VLOOKUP(B97,'PASTE-DOWN-DL'!$C$10:$AP$6000,36,FALSE))</f>
        <v/>
      </c>
      <c r="M97" s="85" t="str">
        <f>IF(B97="","",VLOOKUP(B97,'PASTE-DOWN-DL'!$C$10:$AP$6000,39,FALSE))</f>
        <v/>
      </c>
      <c r="N97" s="7" t="str">
        <f>IF(B97="","",VLOOKUP(B97,'PASTE-DOWN-DL'!$C$10:$AP$6000,29,FALSE))</f>
        <v/>
      </c>
      <c r="O97" s="55" t="str">
        <f>IF(B97="","",VLOOKUP(B97,'PASTE-DOWN-DL'!$C$10:$AP$6000,31,FALSE))</f>
        <v/>
      </c>
      <c r="P97" s="7" t="str">
        <f>IF(B97="","",VLOOKUP(B97,'PASTE-DOWN-DL'!$C$10:$AP$6000,30,FALSE))</f>
        <v/>
      </c>
      <c r="Q97" s="7" t="str">
        <f>IF(B97="","",VLOOKUP(B97,'PASTE-DOWN-DL'!$C$10:$AP$6000,32,FALSE))</f>
        <v/>
      </c>
      <c r="R97" s="7" t="str">
        <f>IF(B97="","",VLOOKUP(B97,'PASTE-DOWN-DL'!$C$10:$AP$6000,4,FALSE))</f>
        <v/>
      </c>
      <c r="S97" s="7" t="str">
        <f>IF(B97="","",VLOOKUP(B97,'PASTE-DOWN-DL'!$C$10:$AP$6000,40,FALSE))</f>
        <v/>
      </c>
      <c r="T97" s="7" t="str">
        <f>IF(B97="","",VLOOKUP(B97,'PASTE-DOWN-DL'!$C$10:$AP$6000,33,FALSE))</f>
        <v/>
      </c>
      <c r="U97" s="7" t="str">
        <f>IF(B97="","",VLOOKUP(B97,'PASTE-DOWN-DL'!$C$10:$AP$6000,34,FALSE))</f>
        <v/>
      </c>
      <c r="V97" s="7"/>
      <c r="W97" s="7"/>
      <c r="X97" s="7"/>
      <c r="Y97" s="7"/>
      <c r="Z97" s="7"/>
      <c r="AA97" s="19" t="str">
        <f>IF(B97="","",VLOOKUP(B97,'PASTE-DOWN-DL'!$F$10:$AO$300,16,FALSE))</f>
        <v/>
      </c>
      <c r="AB97" s="7"/>
      <c r="AC97" s="7"/>
      <c r="AD97" s="7"/>
    </row>
    <row r="98" spans="1:30" x14ac:dyDescent="0.25">
      <c r="A98" s="20">
        <v>91</v>
      </c>
      <c r="B98" s="20" t="str">
        <f t="shared" si="2"/>
        <v/>
      </c>
      <c r="C98" s="20" t="e">
        <f>IF(AND(M98&lt;=$G$3,M98&gt;0,D98="OA"),MAX($C$6:C97)+1,"")</f>
        <v>#N/A</v>
      </c>
      <c r="D98" s="20" t="e">
        <f>VLOOKUP(F98,'SSA-CODE'!$E$4:$F$154,2,FALSE)</f>
        <v>#N/A</v>
      </c>
      <c r="E98" s="82" t="str">
        <f t="shared" si="3"/>
        <v/>
      </c>
      <c r="F98" s="22" t="str">
        <f>IF(B98="","",VLOOKUP(B98,'PASTE-DOWN-DL'!$C$10:$AP$6000,3,FALSE))</f>
        <v/>
      </c>
      <c r="G98" s="21" t="str">
        <f>IF(B98="","",VLOOKUP(B98,'PASTE-DOWN-DL'!$C$10:$AP$6000,9,FALSE))</f>
        <v/>
      </c>
      <c r="H98" s="75" t="str">
        <f>IF(B98="","",VLOOKUP(B98,'PASTE-DOWN-DL'!$C$10:$AP$6000,37,FALSE))</f>
        <v/>
      </c>
      <c r="I98" s="2" t="str">
        <f>IF(B98="","",VLOOKUP(B98,'PASTE-DOWN-DL'!$C$10:$AP$6000,38,FALSE))</f>
        <v/>
      </c>
      <c r="J98" s="21" t="str">
        <f>IF(B98="","",VLOOKUP(B98,'PASTE-DOWN-DL'!$C$10:$AP$6000,24,FALSE))</f>
        <v/>
      </c>
      <c r="K98" s="21" t="str">
        <f>IF(B98="","",VLOOKUP(B98,'PASTE-DOWN-DL'!$C$10:$AP$6000,35,FALSE))</f>
        <v/>
      </c>
      <c r="L98" s="21" t="str">
        <f>IF(B98="","",VLOOKUP(B98,'PASTE-DOWN-DL'!$C$10:$AP$6000,36,FALSE))</f>
        <v/>
      </c>
      <c r="M98" s="85" t="str">
        <f>IF(B98="","",VLOOKUP(B98,'PASTE-DOWN-DL'!$C$10:$AP$6000,39,FALSE))</f>
        <v/>
      </c>
      <c r="N98" s="7" t="str">
        <f>IF(B98="","",VLOOKUP(B98,'PASTE-DOWN-DL'!$C$10:$AP$6000,29,FALSE))</f>
        <v/>
      </c>
      <c r="O98" s="55" t="str">
        <f>IF(B98="","",VLOOKUP(B98,'PASTE-DOWN-DL'!$C$10:$AP$6000,31,FALSE))</f>
        <v/>
      </c>
      <c r="P98" s="7" t="str">
        <f>IF(B98="","",VLOOKUP(B98,'PASTE-DOWN-DL'!$C$10:$AP$6000,30,FALSE))</f>
        <v/>
      </c>
      <c r="Q98" s="7" t="str">
        <f>IF(B98="","",VLOOKUP(B98,'PASTE-DOWN-DL'!$C$10:$AP$6000,32,FALSE))</f>
        <v/>
      </c>
      <c r="R98" s="7" t="str">
        <f>IF(B98="","",VLOOKUP(B98,'PASTE-DOWN-DL'!$C$10:$AP$6000,4,FALSE))</f>
        <v/>
      </c>
      <c r="S98" s="7" t="str">
        <f>IF(B98="","",VLOOKUP(B98,'PASTE-DOWN-DL'!$C$10:$AP$6000,40,FALSE))</f>
        <v/>
      </c>
      <c r="T98" s="7" t="str">
        <f>IF(B98="","",VLOOKUP(B98,'PASTE-DOWN-DL'!$C$10:$AP$6000,33,FALSE))</f>
        <v/>
      </c>
      <c r="U98" s="7" t="str">
        <f>IF(B98="","",VLOOKUP(B98,'PASTE-DOWN-DL'!$C$10:$AP$6000,34,FALSE))</f>
        <v/>
      </c>
      <c r="V98" s="7"/>
      <c r="W98" s="7"/>
      <c r="X98" s="7"/>
      <c r="Y98" s="7"/>
      <c r="Z98" s="7"/>
      <c r="AA98" s="19" t="str">
        <f>IF(B98="","",VLOOKUP(B98,'PASTE-DOWN-DL'!$F$10:$AO$300,16,FALSE))</f>
        <v/>
      </c>
      <c r="AB98" s="7"/>
      <c r="AC98" s="7"/>
      <c r="AD98" s="7"/>
    </row>
    <row r="99" spans="1:30" x14ac:dyDescent="0.25">
      <c r="A99" s="20">
        <v>92</v>
      </c>
      <c r="B99" s="20" t="str">
        <f t="shared" si="2"/>
        <v/>
      </c>
      <c r="C99" s="20" t="e">
        <f>IF(AND(M99&lt;=$G$3,M99&gt;0,D99="OA"),MAX($C$6:C98)+1,"")</f>
        <v>#N/A</v>
      </c>
      <c r="D99" s="20" t="e">
        <f>VLOOKUP(F99,'SSA-CODE'!$E$4:$F$154,2,FALSE)</f>
        <v>#N/A</v>
      </c>
      <c r="E99" s="82" t="str">
        <f t="shared" si="3"/>
        <v/>
      </c>
      <c r="F99" s="22" t="str">
        <f>IF(B99="","",VLOOKUP(B99,'PASTE-DOWN-DL'!$C$10:$AP$6000,3,FALSE))</f>
        <v/>
      </c>
      <c r="G99" s="21" t="str">
        <f>IF(B99="","",VLOOKUP(B99,'PASTE-DOWN-DL'!$C$10:$AP$6000,9,FALSE))</f>
        <v/>
      </c>
      <c r="H99" s="75" t="str">
        <f>IF(B99="","",VLOOKUP(B99,'PASTE-DOWN-DL'!$C$10:$AP$6000,37,FALSE))</f>
        <v/>
      </c>
      <c r="I99" s="2" t="str">
        <f>IF(B99="","",VLOOKUP(B99,'PASTE-DOWN-DL'!$C$10:$AP$6000,38,FALSE))</f>
        <v/>
      </c>
      <c r="J99" s="21" t="str">
        <f>IF(B99="","",VLOOKUP(B99,'PASTE-DOWN-DL'!$C$10:$AP$6000,24,FALSE))</f>
        <v/>
      </c>
      <c r="K99" s="21" t="str">
        <f>IF(B99="","",VLOOKUP(B99,'PASTE-DOWN-DL'!$C$10:$AP$6000,35,FALSE))</f>
        <v/>
      </c>
      <c r="L99" s="21" t="str">
        <f>IF(B99="","",VLOOKUP(B99,'PASTE-DOWN-DL'!$C$10:$AP$6000,36,FALSE))</f>
        <v/>
      </c>
      <c r="M99" s="85" t="str">
        <f>IF(B99="","",VLOOKUP(B99,'PASTE-DOWN-DL'!$C$10:$AP$6000,39,FALSE))</f>
        <v/>
      </c>
      <c r="N99" s="7" t="str">
        <f>IF(B99="","",VLOOKUP(B99,'PASTE-DOWN-DL'!$C$10:$AP$6000,29,FALSE))</f>
        <v/>
      </c>
      <c r="O99" s="55" t="str">
        <f>IF(B99="","",VLOOKUP(B99,'PASTE-DOWN-DL'!$C$10:$AP$6000,31,FALSE))</f>
        <v/>
      </c>
      <c r="P99" s="7" t="str">
        <f>IF(B99="","",VLOOKUP(B99,'PASTE-DOWN-DL'!$C$10:$AP$6000,30,FALSE))</f>
        <v/>
      </c>
      <c r="Q99" s="7" t="str">
        <f>IF(B99="","",VLOOKUP(B99,'PASTE-DOWN-DL'!$C$10:$AP$6000,32,FALSE))</f>
        <v/>
      </c>
      <c r="R99" s="7" t="str">
        <f>IF(B99="","",VLOOKUP(B99,'PASTE-DOWN-DL'!$C$10:$AP$6000,4,FALSE))</f>
        <v/>
      </c>
      <c r="S99" s="7" t="str">
        <f>IF(B99="","",VLOOKUP(B99,'PASTE-DOWN-DL'!$C$10:$AP$6000,40,FALSE))</f>
        <v/>
      </c>
      <c r="T99" s="7" t="str">
        <f>IF(B99="","",VLOOKUP(B99,'PASTE-DOWN-DL'!$C$10:$AP$6000,33,FALSE))</f>
        <v/>
      </c>
      <c r="U99" s="7" t="str">
        <f>IF(B99="","",VLOOKUP(B99,'PASTE-DOWN-DL'!$C$10:$AP$6000,34,FALSE))</f>
        <v/>
      </c>
      <c r="V99" s="7"/>
      <c r="W99" s="7"/>
      <c r="X99" s="7"/>
      <c r="Y99" s="7"/>
      <c r="Z99" s="7"/>
      <c r="AA99" s="19" t="str">
        <f>IF(B99="","",VLOOKUP(B99,'PASTE-DOWN-DL'!$F$10:$AO$300,16,FALSE))</f>
        <v/>
      </c>
      <c r="AB99" s="7"/>
      <c r="AC99" s="7"/>
      <c r="AD99" s="7"/>
    </row>
    <row r="100" spans="1:30" x14ac:dyDescent="0.25">
      <c r="A100" s="20">
        <v>93</v>
      </c>
      <c r="B100" s="20" t="str">
        <f t="shared" si="2"/>
        <v/>
      </c>
      <c r="C100" s="20" t="e">
        <f>IF(AND(M100&lt;=$G$3,M100&gt;0,D100="OA"),MAX($C$6:C99)+1,"")</f>
        <v>#N/A</v>
      </c>
      <c r="D100" s="20" t="e">
        <f>VLOOKUP(F100,'SSA-CODE'!$E$4:$F$154,2,FALSE)</f>
        <v>#N/A</v>
      </c>
      <c r="E100" s="82" t="str">
        <f t="shared" si="3"/>
        <v/>
      </c>
      <c r="F100" s="22" t="str">
        <f>IF(B100="","",VLOOKUP(B100,'PASTE-DOWN-DL'!$C$10:$AP$6000,3,FALSE))</f>
        <v/>
      </c>
      <c r="G100" s="21" t="str">
        <f>IF(B100="","",VLOOKUP(B100,'PASTE-DOWN-DL'!$C$10:$AP$6000,9,FALSE))</f>
        <v/>
      </c>
      <c r="H100" s="75" t="str">
        <f>IF(B100="","",VLOOKUP(B100,'PASTE-DOWN-DL'!$C$10:$AP$6000,37,FALSE))</f>
        <v/>
      </c>
      <c r="I100" s="2" t="str">
        <f>IF(B100="","",VLOOKUP(B100,'PASTE-DOWN-DL'!$C$10:$AP$6000,38,FALSE))</f>
        <v/>
      </c>
      <c r="J100" s="21" t="str">
        <f>IF(B100="","",VLOOKUP(B100,'PASTE-DOWN-DL'!$C$10:$AP$6000,24,FALSE))</f>
        <v/>
      </c>
      <c r="K100" s="21" t="str">
        <f>IF(B100="","",VLOOKUP(B100,'PASTE-DOWN-DL'!$C$10:$AP$6000,35,FALSE))</f>
        <v/>
      </c>
      <c r="L100" s="21" t="str">
        <f>IF(B100="","",VLOOKUP(B100,'PASTE-DOWN-DL'!$C$10:$AP$6000,36,FALSE))</f>
        <v/>
      </c>
      <c r="M100" s="85" t="str">
        <f>IF(B100="","",VLOOKUP(B100,'PASTE-DOWN-DL'!$C$10:$AP$6000,39,FALSE))</f>
        <v/>
      </c>
      <c r="N100" s="7" t="str">
        <f>IF(B100="","",VLOOKUP(B100,'PASTE-DOWN-DL'!$C$10:$AP$6000,29,FALSE))</f>
        <v/>
      </c>
      <c r="O100" s="55" t="str">
        <f>IF(B100="","",VLOOKUP(B100,'PASTE-DOWN-DL'!$C$10:$AP$6000,31,FALSE))</f>
        <v/>
      </c>
      <c r="P100" s="7" t="str">
        <f>IF(B100="","",VLOOKUP(B100,'PASTE-DOWN-DL'!$C$10:$AP$6000,30,FALSE))</f>
        <v/>
      </c>
      <c r="Q100" s="7" t="str">
        <f>IF(B100="","",VLOOKUP(B100,'PASTE-DOWN-DL'!$C$10:$AP$6000,32,FALSE))</f>
        <v/>
      </c>
      <c r="R100" s="7" t="str">
        <f>IF(B100="","",VLOOKUP(B100,'PASTE-DOWN-DL'!$C$10:$AP$6000,4,FALSE))</f>
        <v/>
      </c>
      <c r="S100" s="7" t="str">
        <f>IF(B100="","",VLOOKUP(B100,'PASTE-DOWN-DL'!$C$10:$AP$6000,40,FALSE))</f>
        <v/>
      </c>
      <c r="T100" s="7" t="str">
        <f>IF(B100="","",VLOOKUP(B100,'PASTE-DOWN-DL'!$C$10:$AP$6000,33,FALSE))</f>
        <v/>
      </c>
      <c r="U100" s="7" t="str">
        <f>IF(B100="","",VLOOKUP(B100,'PASTE-DOWN-DL'!$C$10:$AP$6000,34,FALSE))</f>
        <v/>
      </c>
      <c r="V100" s="7"/>
      <c r="W100" s="7"/>
      <c r="X100" s="7"/>
      <c r="Y100" s="7"/>
      <c r="Z100" s="7"/>
      <c r="AA100" s="19" t="str">
        <f>IF(B100="","",VLOOKUP(B100,'PASTE-DOWN-DL'!$F$10:$AO$300,16,FALSE))</f>
        <v/>
      </c>
      <c r="AB100" s="7"/>
      <c r="AC100" s="7"/>
      <c r="AD100" s="7"/>
    </row>
    <row r="101" spans="1:30" x14ac:dyDescent="0.25">
      <c r="A101" s="20">
        <v>94</v>
      </c>
      <c r="B101" s="20" t="str">
        <f t="shared" si="2"/>
        <v/>
      </c>
      <c r="C101" s="20" t="e">
        <f>IF(AND(M101&lt;=$G$3,M101&gt;0,D101="OA"),MAX($C$6:C100)+1,"")</f>
        <v>#N/A</v>
      </c>
      <c r="D101" s="20" t="e">
        <f>VLOOKUP(F101,'SSA-CODE'!$E$4:$F$154,2,FALSE)</f>
        <v>#N/A</v>
      </c>
      <c r="E101" s="82" t="str">
        <f t="shared" si="3"/>
        <v/>
      </c>
      <c r="F101" s="22" t="str">
        <f>IF(B101="","",VLOOKUP(B101,'PASTE-DOWN-DL'!$C$10:$AP$6000,3,FALSE))</f>
        <v/>
      </c>
      <c r="G101" s="21" t="str">
        <f>IF(B101="","",VLOOKUP(B101,'PASTE-DOWN-DL'!$C$10:$AP$6000,9,FALSE))</f>
        <v/>
      </c>
      <c r="H101" s="75" t="str">
        <f>IF(B101="","",VLOOKUP(B101,'PASTE-DOWN-DL'!$C$10:$AP$6000,37,FALSE))</f>
        <v/>
      </c>
      <c r="I101" s="2" t="str">
        <f>IF(B101="","",VLOOKUP(B101,'PASTE-DOWN-DL'!$C$10:$AP$6000,38,FALSE))</f>
        <v/>
      </c>
      <c r="J101" s="21" t="str">
        <f>IF(B101="","",VLOOKUP(B101,'PASTE-DOWN-DL'!$C$10:$AP$6000,24,FALSE))</f>
        <v/>
      </c>
      <c r="K101" s="21" t="str">
        <f>IF(B101="","",VLOOKUP(B101,'PASTE-DOWN-DL'!$C$10:$AP$6000,35,FALSE))</f>
        <v/>
      </c>
      <c r="L101" s="21" t="str">
        <f>IF(B101="","",VLOOKUP(B101,'PASTE-DOWN-DL'!$C$10:$AP$6000,36,FALSE))</f>
        <v/>
      </c>
      <c r="M101" s="85" t="str">
        <f>IF(B101="","",VLOOKUP(B101,'PASTE-DOWN-DL'!$C$10:$AP$6000,39,FALSE))</f>
        <v/>
      </c>
      <c r="N101" s="7" t="str">
        <f>IF(B101="","",VLOOKUP(B101,'PASTE-DOWN-DL'!$C$10:$AP$6000,29,FALSE))</f>
        <v/>
      </c>
      <c r="O101" s="55" t="str">
        <f>IF(B101="","",VLOOKUP(B101,'PASTE-DOWN-DL'!$C$10:$AP$6000,31,FALSE))</f>
        <v/>
      </c>
      <c r="P101" s="7" t="str">
        <f>IF(B101="","",VLOOKUP(B101,'PASTE-DOWN-DL'!$C$10:$AP$6000,30,FALSE))</f>
        <v/>
      </c>
      <c r="Q101" s="7" t="str">
        <f>IF(B101="","",VLOOKUP(B101,'PASTE-DOWN-DL'!$C$10:$AP$6000,32,FALSE))</f>
        <v/>
      </c>
      <c r="R101" s="7" t="str">
        <f>IF(B101="","",VLOOKUP(B101,'PASTE-DOWN-DL'!$C$10:$AP$6000,4,FALSE))</f>
        <v/>
      </c>
      <c r="S101" s="7" t="str">
        <f>IF(B101="","",VLOOKUP(B101,'PASTE-DOWN-DL'!$C$10:$AP$6000,40,FALSE))</f>
        <v/>
      </c>
      <c r="T101" s="7" t="str">
        <f>IF(B101="","",VLOOKUP(B101,'PASTE-DOWN-DL'!$C$10:$AP$6000,33,FALSE))</f>
        <v/>
      </c>
      <c r="U101" s="7" t="str">
        <f>IF(B101="","",VLOOKUP(B101,'PASTE-DOWN-DL'!$C$10:$AP$6000,34,FALSE))</f>
        <v/>
      </c>
      <c r="V101" s="7"/>
      <c r="W101" s="7"/>
      <c r="X101" s="7"/>
      <c r="Y101" s="7"/>
      <c r="Z101" s="7"/>
      <c r="AA101" s="19" t="str">
        <f>IF(B101="","",VLOOKUP(B101,'PASTE-DOWN-DL'!$F$10:$AO$300,16,FALSE))</f>
        <v/>
      </c>
      <c r="AB101" s="7"/>
      <c r="AC101" s="7"/>
      <c r="AD101" s="7"/>
    </row>
    <row r="102" spans="1:30" x14ac:dyDescent="0.25">
      <c r="A102" s="20">
        <v>95</v>
      </c>
      <c r="B102" s="20" t="str">
        <f t="shared" si="2"/>
        <v/>
      </c>
      <c r="C102" s="20" t="e">
        <f>IF(AND(M102&lt;=$G$3,M102&gt;0,D102="OA"),MAX($C$6:C101)+1,"")</f>
        <v>#N/A</v>
      </c>
      <c r="D102" s="20" t="e">
        <f>VLOOKUP(F102,'SSA-CODE'!$E$4:$F$154,2,FALSE)</f>
        <v>#N/A</v>
      </c>
      <c r="E102" s="82" t="str">
        <f t="shared" si="3"/>
        <v/>
      </c>
      <c r="F102" s="22" t="str">
        <f>IF(B102="","",VLOOKUP(B102,'PASTE-DOWN-DL'!$C$10:$AP$6000,3,FALSE))</f>
        <v/>
      </c>
      <c r="G102" s="21" t="str">
        <f>IF(B102="","",VLOOKUP(B102,'PASTE-DOWN-DL'!$C$10:$AP$6000,9,FALSE))</f>
        <v/>
      </c>
      <c r="H102" s="75" t="str">
        <f>IF(B102="","",VLOOKUP(B102,'PASTE-DOWN-DL'!$C$10:$AP$6000,37,FALSE))</f>
        <v/>
      </c>
      <c r="I102" s="2" t="str">
        <f>IF(B102="","",VLOOKUP(B102,'PASTE-DOWN-DL'!$C$10:$AP$6000,38,FALSE))</f>
        <v/>
      </c>
      <c r="J102" s="21" t="str">
        <f>IF(B102="","",VLOOKUP(B102,'PASTE-DOWN-DL'!$C$10:$AP$6000,24,FALSE))</f>
        <v/>
      </c>
      <c r="K102" s="21" t="str">
        <f>IF(B102="","",VLOOKUP(B102,'PASTE-DOWN-DL'!$C$10:$AP$6000,35,FALSE))</f>
        <v/>
      </c>
      <c r="L102" s="21" t="str">
        <f>IF(B102="","",VLOOKUP(B102,'PASTE-DOWN-DL'!$C$10:$AP$6000,36,FALSE))</f>
        <v/>
      </c>
      <c r="M102" s="85" t="str">
        <f>IF(B102="","",VLOOKUP(B102,'PASTE-DOWN-DL'!$C$10:$AP$6000,39,FALSE))</f>
        <v/>
      </c>
      <c r="N102" s="7" t="str">
        <f>IF(B102="","",VLOOKUP(B102,'PASTE-DOWN-DL'!$C$10:$AP$6000,29,FALSE))</f>
        <v/>
      </c>
      <c r="O102" s="55" t="str">
        <f>IF(B102="","",VLOOKUP(B102,'PASTE-DOWN-DL'!$C$10:$AP$6000,31,FALSE))</f>
        <v/>
      </c>
      <c r="P102" s="7" t="str">
        <f>IF(B102="","",VLOOKUP(B102,'PASTE-DOWN-DL'!$C$10:$AP$6000,30,FALSE))</f>
        <v/>
      </c>
      <c r="Q102" s="7" t="str">
        <f>IF(B102="","",VLOOKUP(B102,'PASTE-DOWN-DL'!$C$10:$AP$6000,32,FALSE))</f>
        <v/>
      </c>
      <c r="R102" s="7" t="str">
        <f>IF(B102="","",VLOOKUP(B102,'PASTE-DOWN-DL'!$C$10:$AP$6000,4,FALSE))</f>
        <v/>
      </c>
      <c r="S102" s="7" t="str">
        <f>IF(B102="","",VLOOKUP(B102,'PASTE-DOWN-DL'!$C$10:$AP$6000,40,FALSE))</f>
        <v/>
      </c>
      <c r="T102" s="7" t="str">
        <f>IF(B102="","",VLOOKUP(B102,'PASTE-DOWN-DL'!$C$10:$AP$6000,33,FALSE))</f>
        <v/>
      </c>
      <c r="U102" s="7" t="str">
        <f>IF(B102="","",VLOOKUP(B102,'PASTE-DOWN-DL'!$C$10:$AP$6000,34,FALSE))</f>
        <v/>
      </c>
      <c r="V102" s="7"/>
      <c r="W102" s="7"/>
      <c r="X102" s="7"/>
      <c r="Y102" s="7"/>
      <c r="Z102" s="7"/>
      <c r="AA102" s="19" t="str">
        <f>IF(B102="","",VLOOKUP(B102,'PASTE-DOWN-DL'!$F$10:$AO$300,16,FALSE))</f>
        <v/>
      </c>
      <c r="AB102" s="7"/>
      <c r="AC102" s="7"/>
      <c r="AD102" s="7"/>
    </row>
    <row r="103" spans="1:30" x14ac:dyDescent="0.25">
      <c r="A103" s="20">
        <v>96</v>
      </c>
      <c r="B103" s="20" t="str">
        <f t="shared" si="2"/>
        <v/>
      </c>
      <c r="C103" s="20" t="e">
        <f>IF(AND(M103&lt;=$G$3,M103&gt;0,D103="OA"),MAX($C$6:C102)+1,"")</f>
        <v>#N/A</v>
      </c>
      <c r="D103" s="20" t="e">
        <f>VLOOKUP(F103,'SSA-CODE'!$E$4:$F$154,2,FALSE)</f>
        <v>#N/A</v>
      </c>
      <c r="E103" s="82" t="str">
        <f t="shared" si="3"/>
        <v/>
      </c>
      <c r="F103" s="22" t="str">
        <f>IF(B103="","",VLOOKUP(B103,'PASTE-DOWN-DL'!$C$10:$AP$6000,3,FALSE))</f>
        <v/>
      </c>
      <c r="G103" s="21" t="str">
        <f>IF(B103="","",VLOOKUP(B103,'PASTE-DOWN-DL'!$C$10:$AP$6000,9,FALSE))</f>
        <v/>
      </c>
      <c r="H103" s="75" t="str">
        <f>IF(B103="","",VLOOKUP(B103,'PASTE-DOWN-DL'!$C$10:$AP$6000,37,FALSE))</f>
        <v/>
      </c>
      <c r="I103" s="2" t="str">
        <f>IF(B103="","",VLOOKUP(B103,'PASTE-DOWN-DL'!$C$10:$AP$6000,38,FALSE))</f>
        <v/>
      </c>
      <c r="J103" s="21" t="str">
        <f>IF(B103="","",VLOOKUP(B103,'PASTE-DOWN-DL'!$C$10:$AP$6000,24,FALSE))</f>
        <v/>
      </c>
      <c r="K103" s="21" t="str">
        <f>IF(B103="","",VLOOKUP(B103,'PASTE-DOWN-DL'!$C$10:$AP$6000,35,FALSE))</f>
        <v/>
      </c>
      <c r="L103" s="21" t="str">
        <f>IF(B103="","",VLOOKUP(B103,'PASTE-DOWN-DL'!$C$10:$AP$6000,36,FALSE))</f>
        <v/>
      </c>
      <c r="M103" s="85" t="str">
        <f>IF(B103="","",VLOOKUP(B103,'PASTE-DOWN-DL'!$C$10:$AP$6000,39,FALSE))</f>
        <v/>
      </c>
      <c r="N103" s="7" t="str">
        <f>IF(B103="","",VLOOKUP(B103,'PASTE-DOWN-DL'!$C$10:$AP$6000,29,FALSE))</f>
        <v/>
      </c>
      <c r="O103" s="55" t="str">
        <f>IF(B103="","",VLOOKUP(B103,'PASTE-DOWN-DL'!$C$10:$AP$6000,31,FALSE))</f>
        <v/>
      </c>
      <c r="P103" s="7" t="str">
        <f>IF(B103="","",VLOOKUP(B103,'PASTE-DOWN-DL'!$C$10:$AP$6000,30,FALSE))</f>
        <v/>
      </c>
      <c r="Q103" s="7" t="str">
        <f>IF(B103="","",VLOOKUP(B103,'PASTE-DOWN-DL'!$C$10:$AP$6000,32,FALSE))</f>
        <v/>
      </c>
      <c r="R103" s="7" t="str">
        <f>IF(B103="","",VLOOKUP(B103,'PASTE-DOWN-DL'!$C$10:$AP$6000,4,FALSE))</f>
        <v/>
      </c>
      <c r="S103" s="7" t="str">
        <f>IF(B103="","",VLOOKUP(B103,'PASTE-DOWN-DL'!$C$10:$AP$6000,40,FALSE))</f>
        <v/>
      </c>
      <c r="T103" s="7" t="str">
        <f>IF(B103="","",VLOOKUP(B103,'PASTE-DOWN-DL'!$C$10:$AP$6000,33,FALSE))</f>
        <v/>
      </c>
      <c r="U103" s="7" t="str">
        <f>IF(B103="","",VLOOKUP(B103,'PASTE-DOWN-DL'!$C$10:$AP$6000,34,FALSE))</f>
        <v/>
      </c>
      <c r="V103" s="7"/>
      <c r="W103" s="7"/>
      <c r="X103" s="7"/>
      <c r="Y103" s="7"/>
      <c r="Z103" s="7"/>
      <c r="AA103" s="19" t="str">
        <f>IF(B103="","",VLOOKUP(B103,'PASTE-DOWN-DL'!$F$10:$AO$300,16,FALSE))</f>
        <v/>
      </c>
      <c r="AB103" s="7"/>
      <c r="AC103" s="7"/>
      <c r="AD103" s="7"/>
    </row>
    <row r="104" spans="1:30" x14ac:dyDescent="0.25">
      <c r="A104" s="20">
        <v>97</v>
      </c>
      <c r="B104" s="20" t="str">
        <f t="shared" si="2"/>
        <v/>
      </c>
      <c r="C104" s="20" t="e">
        <f>IF(AND(M104&lt;=$G$3,M104&gt;0,D104="OA"),MAX($C$6:C103)+1,"")</f>
        <v>#N/A</v>
      </c>
      <c r="D104" s="20" t="e">
        <f>VLOOKUP(F104,'SSA-CODE'!$E$4:$F$154,2,FALSE)</f>
        <v>#N/A</v>
      </c>
      <c r="E104" s="82" t="str">
        <f t="shared" si="3"/>
        <v/>
      </c>
      <c r="F104" s="22" t="str">
        <f>IF(B104="","",VLOOKUP(B104,'PASTE-DOWN-DL'!$C$10:$AP$6000,3,FALSE))</f>
        <v/>
      </c>
      <c r="G104" s="21" t="str">
        <f>IF(B104="","",VLOOKUP(B104,'PASTE-DOWN-DL'!$C$10:$AP$6000,9,FALSE))</f>
        <v/>
      </c>
      <c r="H104" s="75" t="str">
        <f>IF(B104="","",VLOOKUP(B104,'PASTE-DOWN-DL'!$C$10:$AP$6000,37,FALSE))</f>
        <v/>
      </c>
      <c r="I104" s="2" t="str">
        <f>IF(B104="","",VLOOKUP(B104,'PASTE-DOWN-DL'!$C$10:$AP$6000,38,FALSE))</f>
        <v/>
      </c>
      <c r="J104" s="21" t="str">
        <f>IF(B104="","",VLOOKUP(B104,'PASTE-DOWN-DL'!$C$10:$AP$6000,24,FALSE))</f>
        <v/>
      </c>
      <c r="K104" s="21" t="str">
        <f>IF(B104="","",VLOOKUP(B104,'PASTE-DOWN-DL'!$C$10:$AP$6000,35,FALSE))</f>
        <v/>
      </c>
      <c r="L104" s="21" t="str">
        <f>IF(B104="","",VLOOKUP(B104,'PASTE-DOWN-DL'!$C$10:$AP$6000,36,FALSE))</f>
        <v/>
      </c>
      <c r="M104" s="85" t="str">
        <f>IF(B104="","",VLOOKUP(B104,'PASTE-DOWN-DL'!$C$10:$AP$6000,39,FALSE))</f>
        <v/>
      </c>
      <c r="N104" s="7" t="str">
        <f>IF(B104="","",VLOOKUP(B104,'PASTE-DOWN-DL'!$C$10:$AP$6000,29,FALSE))</f>
        <v/>
      </c>
      <c r="O104" s="55" t="str">
        <f>IF(B104="","",VLOOKUP(B104,'PASTE-DOWN-DL'!$C$10:$AP$6000,31,FALSE))</f>
        <v/>
      </c>
      <c r="P104" s="7" t="str">
        <f>IF(B104="","",VLOOKUP(B104,'PASTE-DOWN-DL'!$C$10:$AP$6000,30,FALSE))</f>
        <v/>
      </c>
      <c r="Q104" s="7" t="str">
        <f>IF(B104="","",VLOOKUP(B104,'PASTE-DOWN-DL'!$C$10:$AP$6000,32,FALSE))</f>
        <v/>
      </c>
      <c r="R104" s="7" t="str">
        <f>IF(B104="","",VLOOKUP(B104,'PASTE-DOWN-DL'!$C$10:$AP$6000,4,FALSE))</f>
        <v/>
      </c>
      <c r="S104" s="7" t="str">
        <f>IF(B104="","",VLOOKUP(B104,'PASTE-DOWN-DL'!$C$10:$AP$6000,40,FALSE))</f>
        <v/>
      </c>
      <c r="T104" s="7" t="str">
        <f>IF(B104="","",VLOOKUP(B104,'PASTE-DOWN-DL'!$C$10:$AP$6000,33,FALSE))</f>
        <v/>
      </c>
      <c r="U104" s="7" t="str">
        <f>IF(B104="","",VLOOKUP(B104,'PASTE-DOWN-DL'!$C$10:$AP$6000,34,FALSE))</f>
        <v/>
      </c>
      <c r="V104" s="7"/>
      <c r="W104" s="7"/>
      <c r="X104" s="7"/>
      <c r="Y104" s="7"/>
      <c r="Z104" s="7"/>
      <c r="AA104" s="19" t="str">
        <f>IF(B104="","",VLOOKUP(B104,'PASTE-DOWN-DL'!$F$10:$AO$300,16,FALSE))</f>
        <v/>
      </c>
      <c r="AB104" s="7"/>
      <c r="AC104" s="7"/>
      <c r="AD104" s="7"/>
    </row>
    <row r="105" spans="1:30" x14ac:dyDescent="0.25">
      <c r="A105" s="20">
        <v>98</v>
      </c>
      <c r="B105" s="20" t="str">
        <f t="shared" si="2"/>
        <v/>
      </c>
      <c r="C105" s="20" t="e">
        <f>IF(AND(M105&lt;=$G$3,M105&gt;0,D105="OA"),MAX($C$6:C104)+1,"")</f>
        <v>#N/A</v>
      </c>
      <c r="D105" s="20" t="e">
        <f>VLOOKUP(F105,'SSA-CODE'!$E$4:$F$154,2,FALSE)</f>
        <v>#N/A</v>
      </c>
      <c r="E105" s="82" t="str">
        <f t="shared" si="3"/>
        <v/>
      </c>
      <c r="F105" s="22" t="str">
        <f>IF(B105="","",VLOOKUP(B105,'PASTE-DOWN-DL'!$C$10:$AP$6000,3,FALSE))</f>
        <v/>
      </c>
      <c r="G105" s="21" t="str">
        <f>IF(B105="","",VLOOKUP(B105,'PASTE-DOWN-DL'!$C$10:$AP$6000,9,FALSE))</f>
        <v/>
      </c>
      <c r="H105" s="75" t="str">
        <f>IF(B105="","",VLOOKUP(B105,'PASTE-DOWN-DL'!$C$10:$AP$6000,37,FALSE))</f>
        <v/>
      </c>
      <c r="I105" s="2" t="str">
        <f>IF(B105="","",VLOOKUP(B105,'PASTE-DOWN-DL'!$C$10:$AP$6000,38,FALSE))</f>
        <v/>
      </c>
      <c r="J105" s="21" t="str">
        <f>IF(B105="","",VLOOKUP(B105,'PASTE-DOWN-DL'!$C$10:$AP$6000,24,FALSE))</f>
        <v/>
      </c>
      <c r="K105" s="21" t="str">
        <f>IF(B105="","",VLOOKUP(B105,'PASTE-DOWN-DL'!$C$10:$AP$6000,35,FALSE))</f>
        <v/>
      </c>
      <c r="L105" s="21" t="str">
        <f>IF(B105="","",VLOOKUP(B105,'PASTE-DOWN-DL'!$C$10:$AP$6000,36,FALSE))</f>
        <v/>
      </c>
      <c r="M105" s="85" t="str">
        <f>IF(B105="","",VLOOKUP(B105,'PASTE-DOWN-DL'!$C$10:$AP$6000,39,FALSE))</f>
        <v/>
      </c>
      <c r="N105" s="7" t="str">
        <f>IF(B105="","",VLOOKUP(B105,'PASTE-DOWN-DL'!$C$10:$AP$6000,29,FALSE))</f>
        <v/>
      </c>
      <c r="O105" s="55" t="str">
        <f>IF(B105="","",VLOOKUP(B105,'PASTE-DOWN-DL'!$C$10:$AP$6000,31,FALSE))</f>
        <v/>
      </c>
      <c r="P105" s="7" t="str">
        <f>IF(B105="","",VLOOKUP(B105,'PASTE-DOWN-DL'!$C$10:$AP$6000,30,FALSE))</f>
        <v/>
      </c>
      <c r="Q105" s="7" t="str">
        <f>IF(B105="","",VLOOKUP(B105,'PASTE-DOWN-DL'!$C$10:$AP$6000,32,FALSE))</f>
        <v/>
      </c>
      <c r="R105" s="7" t="str">
        <f>IF(B105="","",VLOOKUP(B105,'PASTE-DOWN-DL'!$C$10:$AP$6000,4,FALSE))</f>
        <v/>
      </c>
      <c r="S105" s="7" t="str">
        <f>IF(B105="","",VLOOKUP(B105,'PASTE-DOWN-DL'!$C$10:$AP$6000,40,FALSE))</f>
        <v/>
      </c>
      <c r="T105" s="7" t="str">
        <f>IF(B105="","",VLOOKUP(B105,'PASTE-DOWN-DL'!$C$10:$AP$6000,33,FALSE))</f>
        <v/>
      </c>
      <c r="U105" s="7" t="str">
        <f>IF(B105="","",VLOOKUP(B105,'PASTE-DOWN-DL'!$C$10:$AP$6000,34,FALSE))</f>
        <v/>
      </c>
      <c r="V105" s="7"/>
      <c r="W105" s="7"/>
      <c r="X105" s="7"/>
      <c r="Y105" s="7"/>
      <c r="Z105" s="7"/>
      <c r="AA105" s="19" t="str">
        <f>IF(B105="","",VLOOKUP(B105,'PASTE-DOWN-DL'!$F$10:$AO$300,16,FALSE))</f>
        <v/>
      </c>
      <c r="AB105" s="7"/>
      <c r="AC105" s="7"/>
      <c r="AD105" s="7"/>
    </row>
    <row r="106" spans="1:30" x14ac:dyDescent="0.25">
      <c r="A106" s="20">
        <v>99</v>
      </c>
      <c r="B106" s="20" t="str">
        <f t="shared" si="2"/>
        <v/>
      </c>
      <c r="C106" s="20" t="e">
        <f>IF(AND(M106&lt;=$G$3,M106&gt;0,D106="OA"),MAX($C$6:C105)+1,"")</f>
        <v>#N/A</v>
      </c>
      <c r="D106" s="20" t="e">
        <f>VLOOKUP(F106,'SSA-CODE'!$E$4:$F$154,2,FALSE)</f>
        <v>#N/A</v>
      </c>
      <c r="E106" s="82" t="str">
        <f t="shared" si="3"/>
        <v/>
      </c>
      <c r="F106" s="22" t="str">
        <f>IF(B106="","",VLOOKUP(B106,'PASTE-DOWN-DL'!$C$10:$AP$6000,3,FALSE))</f>
        <v/>
      </c>
      <c r="G106" s="21" t="str">
        <f>IF(B106="","",VLOOKUP(B106,'PASTE-DOWN-DL'!$C$10:$AP$6000,9,FALSE))</f>
        <v/>
      </c>
      <c r="H106" s="75" t="str">
        <f>IF(B106="","",VLOOKUP(B106,'PASTE-DOWN-DL'!$C$10:$AP$6000,37,FALSE))</f>
        <v/>
      </c>
      <c r="I106" s="2" t="str">
        <f>IF(B106="","",VLOOKUP(B106,'PASTE-DOWN-DL'!$C$10:$AP$6000,38,FALSE))</f>
        <v/>
      </c>
      <c r="J106" s="21" t="str">
        <f>IF(B106="","",VLOOKUP(B106,'PASTE-DOWN-DL'!$C$10:$AP$6000,24,FALSE))</f>
        <v/>
      </c>
      <c r="K106" s="21" t="str">
        <f>IF(B106="","",VLOOKUP(B106,'PASTE-DOWN-DL'!$C$10:$AP$6000,35,FALSE))</f>
        <v/>
      </c>
      <c r="L106" s="21" t="str">
        <f>IF(B106="","",VLOOKUP(B106,'PASTE-DOWN-DL'!$C$10:$AP$6000,36,FALSE))</f>
        <v/>
      </c>
      <c r="M106" s="85" t="str">
        <f>IF(B106="","",VLOOKUP(B106,'PASTE-DOWN-DL'!$C$10:$AP$6000,39,FALSE))</f>
        <v/>
      </c>
      <c r="N106" s="7" t="str">
        <f>IF(B106="","",VLOOKUP(B106,'PASTE-DOWN-DL'!$C$10:$AP$6000,29,FALSE))</f>
        <v/>
      </c>
      <c r="O106" s="55" t="str">
        <f>IF(B106="","",VLOOKUP(B106,'PASTE-DOWN-DL'!$C$10:$AP$6000,31,FALSE))</f>
        <v/>
      </c>
      <c r="P106" s="7" t="str">
        <f>IF(B106="","",VLOOKUP(B106,'PASTE-DOWN-DL'!$C$10:$AP$6000,30,FALSE))</f>
        <v/>
      </c>
      <c r="Q106" s="7" t="str">
        <f>IF(B106="","",VLOOKUP(B106,'PASTE-DOWN-DL'!$C$10:$AP$6000,32,FALSE))</f>
        <v/>
      </c>
      <c r="R106" s="7" t="str">
        <f>IF(B106="","",VLOOKUP(B106,'PASTE-DOWN-DL'!$C$10:$AP$6000,4,FALSE))</f>
        <v/>
      </c>
      <c r="S106" s="7" t="str">
        <f>IF(B106="","",VLOOKUP(B106,'PASTE-DOWN-DL'!$C$10:$AP$6000,40,FALSE))</f>
        <v/>
      </c>
      <c r="T106" s="7" t="str">
        <f>IF(B106="","",VLOOKUP(B106,'PASTE-DOWN-DL'!$C$10:$AP$6000,33,FALSE))</f>
        <v/>
      </c>
      <c r="U106" s="7" t="str">
        <f>IF(B106="","",VLOOKUP(B106,'PASTE-DOWN-DL'!$C$10:$AP$6000,34,FALSE))</f>
        <v/>
      </c>
      <c r="V106" s="7"/>
      <c r="W106" s="7"/>
      <c r="X106" s="7"/>
      <c r="Y106" s="7"/>
      <c r="Z106" s="7"/>
      <c r="AA106" s="19" t="str">
        <f>IF(B106="","",VLOOKUP(B106,'PASTE-DOWN-DL'!$F$10:$AO$300,16,FALSE))</f>
        <v/>
      </c>
      <c r="AB106" s="7"/>
      <c r="AC106" s="7"/>
      <c r="AD106" s="7"/>
    </row>
    <row r="107" spans="1:30" x14ac:dyDescent="0.25">
      <c r="A107" s="20">
        <v>100</v>
      </c>
      <c r="B107" s="20" t="str">
        <f t="shared" si="2"/>
        <v/>
      </c>
      <c r="C107" s="20" t="e">
        <f>IF(AND(M107&lt;=$G$3,M107&gt;0,D107="OA"),MAX($C$6:C106)+1,"")</f>
        <v>#N/A</v>
      </c>
      <c r="D107" s="20" t="e">
        <f>VLOOKUP(F107,'SSA-CODE'!$E$4:$F$154,2,FALSE)</f>
        <v>#N/A</v>
      </c>
      <c r="E107" s="82" t="str">
        <f t="shared" si="3"/>
        <v/>
      </c>
      <c r="F107" s="22" t="str">
        <f>IF(B107="","",VLOOKUP(B107,'PASTE-DOWN-DL'!$C$10:$AP$6000,3,FALSE))</f>
        <v/>
      </c>
      <c r="G107" s="21" t="str">
        <f>IF(B107="","",VLOOKUP(B107,'PASTE-DOWN-DL'!$C$10:$AP$6000,9,FALSE))</f>
        <v/>
      </c>
      <c r="H107" s="75" t="str">
        <f>IF(B107="","",VLOOKUP(B107,'PASTE-DOWN-DL'!$C$10:$AP$6000,37,FALSE))</f>
        <v/>
      </c>
      <c r="I107" s="2" t="str">
        <f>IF(B107="","",VLOOKUP(B107,'PASTE-DOWN-DL'!$C$10:$AP$6000,38,FALSE))</f>
        <v/>
      </c>
      <c r="J107" s="21" t="str">
        <f>IF(B107="","",VLOOKUP(B107,'PASTE-DOWN-DL'!$C$10:$AP$6000,24,FALSE))</f>
        <v/>
      </c>
      <c r="K107" s="21" t="str">
        <f>IF(B107="","",VLOOKUP(B107,'PASTE-DOWN-DL'!$C$10:$AP$6000,35,FALSE))</f>
        <v/>
      </c>
      <c r="L107" s="21" t="str">
        <f>IF(B107="","",VLOOKUP(B107,'PASTE-DOWN-DL'!$C$10:$AP$6000,36,FALSE))</f>
        <v/>
      </c>
      <c r="M107" s="85" t="str">
        <f>IF(B107="","",VLOOKUP(B107,'PASTE-DOWN-DL'!$C$10:$AP$6000,39,FALSE))</f>
        <v/>
      </c>
      <c r="N107" s="7" t="str">
        <f>IF(B107="","",VLOOKUP(B107,'PASTE-DOWN-DL'!$C$10:$AP$6000,29,FALSE))</f>
        <v/>
      </c>
      <c r="O107" s="55" t="str">
        <f>IF(B107="","",VLOOKUP(B107,'PASTE-DOWN-DL'!$C$10:$AP$6000,31,FALSE))</f>
        <v/>
      </c>
      <c r="P107" s="7" t="str">
        <f>IF(B107="","",VLOOKUP(B107,'PASTE-DOWN-DL'!$C$10:$AP$6000,30,FALSE))</f>
        <v/>
      </c>
      <c r="Q107" s="7" t="str">
        <f>IF(B107="","",VLOOKUP(B107,'PASTE-DOWN-DL'!$C$10:$AP$6000,32,FALSE))</f>
        <v/>
      </c>
      <c r="R107" s="7" t="str">
        <f>IF(B107="","",VLOOKUP(B107,'PASTE-DOWN-DL'!$C$10:$AP$6000,4,FALSE))</f>
        <v/>
      </c>
      <c r="S107" s="7" t="str">
        <f>IF(B107="","",VLOOKUP(B107,'PASTE-DOWN-DL'!$C$10:$AP$6000,40,FALSE))</f>
        <v/>
      </c>
      <c r="T107" s="7" t="str">
        <f>IF(B107="","",VLOOKUP(B107,'PASTE-DOWN-DL'!$C$10:$AP$6000,33,FALSE))</f>
        <v/>
      </c>
      <c r="U107" s="7" t="str">
        <f>IF(B107="","",VLOOKUP(B107,'PASTE-DOWN-DL'!$C$10:$AP$6000,34,FALSE))</f>
        <v/>
      </c>
      <c r="V107" s="7"/>
      <c r="W107" s="7"/>
      <c r="X107" s="7"/>
      <c r="Y107" s="7"/>
      <c r="Z107" s="7"/>
      <c r="AA107" s="19" t="str">
        <f>IF(B107="","",VLOOKUP(B107,'PASTE-DOWN-DL'!$F$10:$AO$300,16,FALSE))</f>
        <v/>
      </c>
      <c r="AB107" s="7"/>
      <c r="AC107" s="7"/>
      <c r="AD107" s="7"/>
    </row>
    <row r="108" spans="1:30" x14ac:dyDescent="0.25">
      <c r="A108" s="20">
        <v>101</v>
      </c>
      <c r="B108" s="20" t="str">
        <f t="shared" si="2"/>
        <v/>
      </c>
      <c r="C108" s="20" t="e">
        <f>IF(AND(M108&lt;=$G$3,M108&gt;0,D108="OA"),MAX($C$6:C107)+1,"")</f>
        <v>#N/A</v>
      </c>
      <c r="D108" s="20" t="e">
        <f>VLOOKUP(F108,'SSA-CODE'!$E$4:$F$154,2,FALSE)</f>
        <v>#N/A</v>
      </c>
      <c r="E108" s="82" t="str">
        <f t="shared" si="3"/>
        <v/>
      </c>
      <c r="F108" s="22" t="str">
        <f>IF(B108="","",VLOOKUP(B108,'PASTE-DOWN-DL'!$C$10:$AP$6000,3,FALSE))</f>
        <v/>
      </c>
      <c r="G108" s="21" t="str">
        <f>IF(B108="","",VLOOKUP(B108,'PASTE-DOWN-DL'!$C$10:$AP$6000,9,FALSE))</f>
        <v/>
      </c>
      <c r="H108" s="75" t="str">
        <f>IF(B108="","",VLOOKUP(B108,'PASTE-DOWN-DL'!$C$10:$AP$6000,37,FALSE))</f>
        <v/>
      </c>
      <c r="I108" s="2" t="str">
        <f>IF(B108="","",VLOOKUP(B108,'PASTE-DOWN-DL'!$C$10:$AP$6000,38,FALSE))</f>
        <v/>
      </c>
      <c r="J108" s="21" t="str">
        <f>IF(B108="","",VLOOKUP(B108,'PASTE-DOWN-DL'!$C$10:$AP$6000,24,FALSE))</f>
        <v/>
      </c>
      <c r="K108" s="21" t="str">
        <f>IF(B108="","",VLOOKUP(B108,'PASTE-DOWN-DL'!$C$10:$AP$6000,35,FALSE))</f>
        <v/>
      </c>
      <c r="L108" s="21" t="str">
        <f>IF(B108="","",VLOOKUP(B108,'PASTE-DOWN-DL'!$C$10:$AP$6000,36,FALSE))</f>
        <v/>
      </c>
      <c r="M108" s="85" t="str">
        <f>IF(B108="","",VLOOKUP(B108,'PASTE-DOWN-DL'!$C$10:$AP$6000,39,FALSE))</f>
        <v/>
      </c>
      <c r="N108" s="7" t="str">
        <f>IF(B108="","",VLOOKUP(B108,'PASTE-DOWN-DL'!$C$10:$AP$6000,29,FALSE))</f>
        <v/>
      </c>
      <c r="O108" s="55" t="str">
        <f>IF(B108="","",VLOOKUP(B108,'PASTE-DOWN-DL'!$C$10:$AP$6000,31,FALSE))</f>
        <v/>
      </c>
      <c r="P108" s="7" t="str">
        <f>IF(B108="","",VLOOKUP(B108,'PASTE-DOWN-DL'!$C$10:$AP$6000,30,FALSE))</f>
        <v/>
      </c>
      <c r="Q108" s="7" t="str">
        <f>IF(B108="","",VLOOKUP(B108,'PASTE-DOWN-DL'!$C$10:$AP$6000,32,FALSE))</f>
        <v/>
      </c>
      <c r="R108" s="7" t="str">
        <f>IF(B108="","",VLOOKUP(B108,'PASTE-DOWN-DL'!$C$10:$AP$6000,4,FALSE))</f>
        <v/>
      </c>
      <c r="S108" s="7" t="str">
        <f>IF(B108="","",VLOOKUP(B108,'PASTE-DOWN-DL'!$C$10:$AP$6000,40,FALSE))</f>
        <v/>
      </c>
      <c r="T108" s="7" t="str">
        <f>IF(B108="","",VLOOKUP(B108,'PASTE-DOWN-DL'!$C$10:$AP$6000,33,FALSE))</f>
        <v/>
      </c>
      <c r="U108" s="7" t="str">
        <f>IF(B108="","",VLOOKUP(B108,'PASTE-DOWN-DL'!$C$10:$AP$6000,34,FALSE))</f>
        <v/>
      </c>
      <c r="V108" s="7"/>
      <c r="W108" s="7"/>
      <c r="X108" s="7"/>
      <c r="Y108" s="7"/>
      <c r="Z108" s="7"/>
      <c r="AA108" s="19" t="str">
        <f>IF(B108="","",VLOOKUP(B108,'PASTE-DOWN-DL'!$F$10:$AO$300,16,FALSE))</f>
        <v/>
      </c>
      <c r="AB108" s="7"/>
      <c r="AC108" s="7"/>
      <c r="AD108" s="7"/>
    </row>
    <row r="109" spans="1:30" x14ac:dyDescent="0.25">
      <c r="A109" s="20">
        <v>102</v>
      </c>
      <c r="B109" s="20" t="str">
        <f t="shared" si="2"/>
        <v/>
      </c>
      <c r="C109" s="20" t="e">
        <f>IF(AND(M109&lt;=$G$3,M109&gt;0,D109="OA"),MAX($C$6:C108)+1,"")</f>
        <v>#N/A</v>
      </c>
      <c r="D109" s="20" t="e">
        <f>VLOOKUP(F109,'SSA-CODE'!$E$4:$F$154,2,FALSE)</f>
        <v>#N/A</v>
      </c>
      <c r="E109" s="82" t="str">
        <f t="shared" si="3"/>
        <v/>
      </c>
      <c r="F109" s="22" t="str">
        <f>IF(B109="","",VLOOKUP(B109,'PASTE-DOWN-DL'!$C$10:$AP$6000,3,FALSE))</f>
        <v/>
      </c>
      <c r="G109" s="21" t="str">
        <f>IF(B109="","",VLOOKUP(B109,'PASTE-DOWN-DL'!$C$10:$AP$6000,9,FALSE))</f>
        <v/>
      </c>
      <c r="H109" s="75" t="str">
        <f>IF(B109="","",VLOOKUP(B109,'PASTE-DOWN-DL'!$C$10:$AP$6000,37,FALSE))</f>
        <v/>
      </c>
      <c r="I109" s="2" t="str">
        <f>IF(B109="","",VLOOKUP(B109,'PASTE-DOWN-DL'!$C$10:$AP$6000,38,FALSE))</f>
        <v/>
      </c>
      <c r="J109" s="21" t="str">
        <f>IF(B109="","",VLOOKUP(B109,'PASTE-DOWN-DL'!$C$10:$AP$6000,24,FALSE))</f>
        <v/>
      </c>
      <c r="K109" s="21" t="str">
        <f>IF(B109="","",VLOOKUP(B109,'PASTE-DOWN-DL'!$C$10:$AP$6000,35,FALSE))</f>
        <v/>
      </c>
      <c r="L109" s="21" t="str">
        <f>IF(B109="","",VLOOKUP(B109,'PASTE-DOWN-DL'!$C$10:$AP$6000,36,FALSE))</f>
        <v/>
      </c>
      <c r="M109" s="85" t="str">
        <f>IF(B109="","",VLOOKUP(B109,'PASTE-DOWN-DL'!$C$10:$AP$6000,39,FALSE))</f>
        <v/>
      </c>
      <c r="N109" s="7" t="str">
        <f>IF(B109="","",VLOOKUP(B109,'PASTE-DOWN-DL'!$C$10:$AP$6000,29,FALSE))</f>
        <v/>
      </c>
      <c r="O109" s="55" t="str">
        <f>IF(B109="","",VLOOKUP(B109,'PASTE-DOWN-DL'!$C$10:$AP$6000,31,FALSE))</f>
        <v/>
      </c>
      <c r="P109" s="7" t="str">
        <f>IF(B109="","",VLOOKUP(B109,'PASTE-DOWN-DL'!$C$10:$AP$6000,30,FALSE))</f>
        <v/>
      </c>
      <c r="Q109" s="7" t="str">
        <f>IF(B109="","",VLOOKUP(B109,'PASTE-DOWN-DL'!$C$10:$AP$6000,32,FALSE))</f>
        <v/>
      </c>
      <c r="R109" s="7" t="str">
        <f>IF(B109="","",VLOOKUP(B109,'PASTE-DOWN-DL'!$C$10:$AP$6000,4,FALSE))</f>
        <v/>
      </c>
      <c r="S109" s="7" t="str">
        <f>IF(B109="","",VLOOKUP(B109,'PASTE-DOWN-DL'!$C$10:$AP$6000,40,FALSE))</f>
        <v/>
      </c>
      <c r="T109" s="7" t="str">
        <f>IF(B109="","",VLOOKUP(B109,'PASTE-DOWN-DL'!$C$10:$AP$6000,33,FALSE))</f>
        <v/>
      </c>
      <c r="U109" s="7" t="str">
        <f>IF(B109="","",VLOOKUP(B109,'PASTE-DOWN-DL'!$C$10:$AP$6000,34,FALSE))</f>
        <v/>
      </c>
      <c r="V109" s="7"/>
      <c r="W109" s="7"/>
      <c r="X109" s="7"/>
      <c r="Y109" s="7"/>
      <c r="Z109" s="7"/>
      <c r="AA109" s="19" t="str">
        <f>IF(B109="","",VLOOKUP(B109,'PASTE-DOWN-DL'!$F$10:$AO$300,16,FALSE))</f>
        <v/>
      </c>
      <c r="AB109" s="7"/>
      <c r="AC109" s="7"/>
      <c r="AD109" s="7"/>
    </row>
    <row r="110" spans="1:30" x14ac:dyDescent="0.25">
      <c r="A110" s="20">
        <v>103</v>
      </c>
      <c r="B110" s="20" t="str">
        <f t="shared" si="2"/>
        <v/>
      </c>
      <c r="C110" s="20" t="e">
        <f>IF(AND(M110&lt;=$G$3,M110&gt;0,D110="OA"),MAX($C$6:C109)+1,"")</f>
        <v>#N/A</v>
      </c>
      <c r="D110" s="20" t="e">
        <f>VLOOKUP(F110,'SSA-CODE'!$E$4:$F$154,2,FALSE)</f>
        <v>#N/A</v>
      </c>
      <c r="E110" s="82" t="str">
        <f t="shared" si="3"/>
        <v/>
      </c>
      <c r="F110" s="22" t="str">
        <f>IF(B110="","",VLOOKUP(B110,'PASTE-DOWN-DL'!$C$10:$AP$6000,3,FALSE))</f>
        <v/>
      </c>
      <c r="G110" s="21" t="str">
        <f>IF(B110="","",VLOOKUP(B110,'PASTE-DOWN-DL'!$C$10:$AP$6000,9,FALSE))</f>
        <v/>
      </c>
      <c r="H110" s="75" t="str">
        <f>IF(B110="","",VLOOKUP(B110,'PASTE-DOWN-DL'!$C$10:$AP$6000,37,FALSE))</f>
        <v/>
      </c>
      <c r="I110" s="2" t="str">
        <f>IF(B110="","",VLOOKUP(B110,'PASTE-DOWN-DL'!$C$10:$AP$6000,38,FALSE))</f>
        <v/>
      </c>
      <c r="J110" s="21" t="str">
        <f>IF(B110="","",VLOOKUP(B110,'PASTE-DOWN-DL'!$C$10:$AP$6000,24,FALSE))</f>
        <v/>
      </c>
      <c r="K110" s="21" t="str">
        <f>IF(B110="","",VLOOKUP(B110,'PASTE-DOWN-DL'!$C$10:$AP$6000,35,FALSE))</f>
        <v/>
      </c>
      <c r="L110" s="21" t="str">
        <f>IF(B110="","",VLOOKUP(B110,'PASTE-DOWN-DL'!$C$10:$AP$6000,36,FALSE))</f>
        <v/>
      </c>
      <c r="M110" s="85" t="str">
        <f>IF(B110="","",VLOOKUP(B110,'PASTE-DOWN-DL'!$C$10:$AP$6000,39,FALSE))</f>
        <v/>
      </c>
      <c r="N110" s="7" t="str">
        <f>IF(B110="","",VLOOKUP(B110,'PASTE-DOWN-DL'!$C$10:$AP$6000,29,FALSE))</f>
        <v/>
      </c>
      <c r="O110" s="55" t="str">
        <f>IF(B110="","",VLOOKUP(B110,'PASTE-DOWN-DL'!$C$10:$AP$6000,31,FALSE))</f>
        <v/>
      </c>
      <c r="P110" s="7" t="str">
        <f>IF(B110="","",VLOOKUP(B110,'PASTE-DOWN-DL'!$C$10:$AP$6000,30,FALSE))</f>
        <v/>
      </c>
      <c r="Q110" s="7" t="str">
        <f>IF(B110="","",VLOOKUP(B110,'PASTE-DOWN-DL'!$C$10:$AP$6000,32,FALSE))</f>
        <v/>
      </c>
      <c r="R110" s="7" t="str">
        <f>IF(B110="","",VLOOKUP(B110,'PASTE-DOWN-DL'!$C$10:$AP$6000,4,FALSE))</f>
        <v/>
      </c>
      <c r="S110" s="7" t="str">
        <f>IF(B110="","",VLOOKUP(B110,'PASTE-DOWN-DL'!$C$10:$AP$6000,40,FALSE))</f>
        <v/>
      </c>
      <c r="T110" s="7" t="str">
        <f>IF(B110="","",VLOOKUP(B110,'PASTE-DOWN-DL'!$C$10:$AP$6000,33,FALSE))</f>
        <v/>
      </c>
      <c r="U110" s="7" t="str">
        <f>IF(B110="","",VLOOKUP(B110,'PASTE-DOWN-DL'!$C$10:$AP$6000,34,FALSE))</f>
        <v/>
      </c>
      <c r="V110" s="7"/>
      <c r="W110" s="7"/>
      <c r="X110" s="7"/>
      <c r="Y110" s="7"/>
      <c r="Z110" s="7"/>
      <c r="AA110" s="19" t="str">
        <f>IF(B110="","",VLOOKUP(B110,'PASTE-DOWN-DL'!$F$10:$AO$300,16,FALSE))</f>
        <v/>
      </c>
      <c r="AB110" s="7"/>
      <c r="AC110" s="7"/>
      <c r="AD110" s="7"/>
    </row>
    <row r="111" spans="1:30" x14ac:dyDescent="0.25">
      <c r="A111" s="20">
        <v>104</v>
      </c>
      <c r="B111" s="20" t="str">
        <f t="shared" si="2"/>
        <v/>
      </c>
      <c r="C111" s="20" t="e">
        <f>IF(AND(M111&lt;=$G$3,M111&gt;0,D111="OA"),MAX($C$6:C110)+1,"")</f>
        <v>#N/A</v>
      </c>
      <c r="D111" s="20" t="e">
        <f>VLOOKUP(F111,'SSA-CODE'!$E$4:$F$154,2,FALSE)</f>
        <v>#N/A</v>
      </c>
      <c r="E111" s="82" t="str">
        <f t="shared" si="3"/>
        <v/>
      </c>
      <c r="F111" s="22" t="str">
        <f>IF(B111="","",VLOOKUP(B111,'PASTE-DOWN-DL'!$C$10:$AP$6000,3,FALSE))</f>
        <v/>
      </c>
      <c r="G111" s="21" t="str">
        <f>IF(B111="","",VLOOKUP(B111,'PASTE-DOWN-DL'!$C$10:$AP$6000,9,FALSE))</f>
        <v/>
      </c>
      <c r="H111" s="75" t="str">
        <f>IF(B111="","",VLOOKUP(B111,'PASTE-DOWN-DL'!$C$10:$AP$6000,37,FALSE))</f>
        <v/>
      </c>
      <c r="I111" s="2" t="str">
        <f>IF(B111="","",VLOOKUP(B111,'PASTE-DOWN-DL'!$C$10:$AP$6000,38,FALSE))</f>
        <v/>
      </c>
      <c r="J111" s="21" t="str">
        <f>IF(B111="","",VLOOKUP(B111,'PASTE-DOWN-DL'!$C$10:$AP$6000,24,FALSE))</f>
        <v/>
      </c>
      <c r="K111" s="21" t="str">
        <f>IF(B111="","",VLOOKUP(B111,'PASTE-DOWN-DL'!$C$10:$AP$6000,35,FALSE))</f>
        <v/>
      </c>
      <c r="L111" s="21" t="str">
        <f>IF(B111="","",VLOOKUP(B111,'PASTE-DOWN-DL'!$C$10:$AP$6000,36,FALSE))</f>
        <v/>
      </c>
      <c r="M111" s="85" t="str">
        <f>IF(B111="","",VLOOKUP(B111,'PASTE-DOWN-DL'!$C$10:$AP$6000,39,FALSE))</f>
        <v/>
      </c>
      <c r="N111" s="7" t="str">
        <f>IF(B111="","",VLOOKUP(B111,'PASTE-DOWN-DL'!$C$10:$AP$6000,29,FALSE))</f>
        <v/>
      </c>
      <c r="O111" s="55" t="str">
        <f>IF(B111="","",VLOOKUP(B111,'PASTE-DOWN-DL'!$C$10:$AP$6000,31,FALSE))</f>
        <v/>
      </c>
      <c r="P111" s="7" t="str">
        <f>IF(B111="","",VLOOKUP(B111,'PASTE-DOWN-DL'!$C$10:$AP$6000,30,FALSE))</f>
        <v/>
      </c>
      <c r="Q111" s="7" t="str">
        <f>IF(B111="","",VLOOKUP(B111,'PASTE-DOWN-DL'!$C$10:$AP$6000,32,FALSE))</f>
        <v/>
      </c>
      <c r="R111" s="7" t="str">
        <f>IF(B111="","",VLOOKUP(B111,'PASTE-DOWN-DL'!$C$10:$AP$6000,4,FALSE))</f>
        <v/>
      </c>
      <c r="S111" s="7" t="str">
        <f>IF(B111="","",VLOOKUP(B111,'PASTE-DOWN-DL'!$C$10:$AP$6000,40,FALSE))</f>
        <v/>
      </c>
      <c r="T111" s="7" t="str">
        <f>IF(B111="","",VLOOKUP(B111,'PASTE-DOWN-DL'!$C$10:$AP$6000,33,FALSE))</f>
        <v/>
      </c>
      <c r="U111" s="7" t="str">
        <f>IF(B111="","",VLOOKUP(B111,'PASTE-DOWN-DL'!$C$10:$AP$6000,34,FALSE))</f>
        <v/>
      </c>
      <c r="V111" s="7"/>
      <c r="W111" s="7"/>
      <c r="X111" s="7"/>
      <c r="Y111" s="7"/>
      <c r="Z111" s="7"/>
      <c r="AA111" s="19" t="str">
        <f>IF(B111="","",VLOOKUP(B111,'PASTE-DOWN-DL'!$F$10:$AO$300,16,FALSE))</f>
        <v/>
      </c>
      <c r="AB111" s="7"/>
      <c r="AC111" s="7"/>
      <c r="AD111" s="7"/>
    </row>
    <row r="112" spans="1:30" x14ac:dyDescent="0.25">
      <c r="A112" s="20">
        <v>105</v>
      </c>
      <c r="B112" s="20" t="str">
        <f t="shared" si="2"/>
        <v/>
      </c>
      <c r="C112" s="20" t="e">
        <f>IF(AND(M112&lt;=$G$3,M112&gt;0,D112="OA"),MAX($C$6:C111)+1,"")</f>
        <v>#N/A</v>
      </c>
      <c r="D112" s="20" t="e">
        <f>VLOOKUP(F112,'SSA-CODE'!$E$4:$F$154,2,FALSE)</f>
        <v>#N/A</v>
      </c>
      <c r="E112" s="82" t="str">
        <f t="shared" si="3"/>
        <v/>
      </c>
      <c r="F112" s="22" t="str">
        <f>IF(B112="","",VLOOKUP(B112,'PASTE-DOWN-DL'!$C$10:$AP$6000,3,FALSE))</f>
        <v/>
      </c>
      <c r="G112" s="21" t="str">
        <f>IF(B112="","",VLOOKUP(B112,'PASTE-DOWN-DL'!$C$10:$AP$6000,9,FALSE))</f>
        <v/>
      </c>
      <c r="H112" s="75" t="str">
        <f>IF(B112="","",VLOOKUP(B112,'PASTE-DOWN-DL'!$C$10:$AP$6000,37,FALSE))</f>
        <v/>
      </c>
      <c r="I112" s="2" t="str">
        <f>IF(B112="","",VLOOKUP(B112,'PASTE-DOWN-DL'!$C$10:$AP$6000,38,FALSE))</f>
        <v/>
      </c>
      <c r="J112" s="21" t="str">
        <f>IF(B112="","",VLOOKUP(B112,'PASTE-DOWN-DL'!$C$10:$AP$6000,24,FALSE))</f>
        <v/>
      </c>
      <c r="K112" s="21" t="str">
        <f>IF(B112="","",VLOOKUP(B112,'PASTE-DOWN-DL'!$C$10:$AP$6000,35,FALSE))</f>
        <v/>
      </c>
      <c r="L112" s="21" t="str">
        <f>IF(B112="","",VLOOKUP(B112,'PASTE-DOWN-DL'!$C$10:$AP$6000,36,FALSE))</f>
        <v/>
      </c>
      <c r="M112" s="85" t="str">
        <f>IF(B112="","",VLOOKUP(B112,'PASTE-DOWN-DL'!$C$10:$AP$6000,39,FALSE))</f>
        <v/>
      </c>
      <c r="N112" s="7" t="str">
        <f>IF(B112="","",VLOOKUP(B112,'PASTE-DOWN-DL'!$C$10:$AP$6000,29,FALSE))</f>
        <v/>
      </c>
      <c r="O112" s="55" t="str">
        <f>IF(B112="","",VLOOKUP(B112,'PASTE-DOWN-DL'!$C$10:$AP$6000,31,FALSE))</f>
        <v/>
      </c>
      <c r="P112" s="7" t="str">
        <f>IF(B112="","",VLOOKUP(B112,'PASTE-DOWN-DL'!$C$10:$AP$6000,30,FALSE))</f>
        <v/>
      </c>
      <c r="Q112" s="7" t="str">
        <f>IF(B112="","",VLOOKUP(B112,'PASTE-DOWN-DL'!$C$10:$AP$6000,32,FALSE))</f>
        <v/>
      </c>
      <c r="R112" s="7" t="str">
        <f>IF(B112="","",VLOOKUP(B112,'PASTE-DOWN-DL'!$C$10:$AP$6000,4,FALSE))</f>
        <v/>
      </c>
      <c r="S112" s="7" t="str">
        <f>IF(B112="","",VLOOKUP(B112,'PASTE-DOWN-DL'!$C$10:$AP$6000,40,FALSE))</f>
        <v/>
      </c>
      <c r="T112" s="7" t="str">
        <f>IF(B112="","",VLOOKUP(B112,'PASTE-DOWN-DL'!$C$10:$AP$6000,33,FALSE))</f>
        <v/>
      </c>
      <c r="U112" s="7" t="str">
        <f>IF(B112="","",VLOOKUP(B112,'PASTE-DOWN-DL'!$C$10:$AP$6000,34,FALSE))</f>
        <v/>
      </c>
      <c r="V112" s="7"/>
      <c r="W112" s="7"/>
      <c r="X112" s="7"/>
      <c r="Y112" s="7"/>
      <c r="Z112" s="7"/>
      <c r="AA112" s="19" t="str">
        <f>IF(B112="","",VLOOKUP(B112,'PASTE-DOWN-DL'!$F$10:$AO$300,16,FALSE))</f>
        <v/>
      </c>
      <c r="AB112" s="7"/>
      <c r="AC112" s="7"/>
      <c r="AD112" s="7"/>
    </row>
    <row r="113" spans="1:30" x14ac:dyDescent="0.25">
      <c r="A113" s="20">
        <v>106</v>
      </c>
      <c r="B113" s="20" t="str">
        <f t="shared" si="2"/>
        <v/>
      </c>
      <c r="C113" s="20" t="e">
        <f>IF(AND(M113&lt;=$G$3,M113&gt;0,D113="OA"),MAX($C$6:C112)+1,"")</f>
        <v>#N/A</v>
      </c>
      <c r="D113" s="20" t="e">
        <f>VLOOKUP(F113,'SSA-CODE'!$E$4:$F$154,2,FALSE)</f>
        <v>#N/A</v>
      </c>
      <c r="E113" s="82" t="str">
        <f t="shared" si="3"/>
        <v/>
      </c>
      <c r="F113" s="22" t="str">
        <f>IF(B113="","",VLOOKUP(B113,'PASTE-DOWN-DL'!$C$10:$AP$6000,3,FALSE))</f>
        <v/>
      </c>
      <c r="G113" s="21" t="str">
        <f>IF(B113="","",VLOOKUP(B113,'PASTE-DOWN-DL'!$C$10:$AP$6000,9,FALSE))</f>
        <v/>
      </c>
      <c r="H113" s="75" t="str">
        <f>IF(B113="","",VLOOKUP(B113,'PASTE-DOWN-DL'!$C$10:$AP$6000,37,FALSE))</f>
        <v/>
      </c>
      <c r="I113" s="2" t="str">
        <f>IF(B113="","",VLOOKUP(B113,'PASTE-DOWN-DL'!$C$10:$AP$6000,38,FALSE))</f>
        <v/>
      </c>
      <c r="J113" s="21" t="str">
        <f>IF(B113="","",VLOOKUP(B113,'PASTE-DOWN-DL'!$C$10:$AP$6000,24,FALSE))</f>
        <v/>
      </c>
      <c r="K113" s="21" t="str">
        <f>IF(B113="","",VLOOKUP(B113,'PASTE-DOWN-DL'!$C$10:$AP$6000,35,FALSE))</f>
        <v/>
      </c>
      <c r="L113" s="21" t="str">
        <f>IF(B113="","",VLOOKUP(B113,'PASTE-DOWN-DL'!$C$10:$AP$6000,36,FALSE))</f>
        <v/>
      </c>
      <c r="M113" s="85" t="str">
        <f>IF(B113="","",VLOOKUP(B113,'PASTE-DOWN-DL'!$C$10:$AP$6000,39,FALSE))</f>
        <v/>
      </c>
      <c r="N113" s="7" t="str">
        <f>IF(B113="","",VLOOKUP(B113,'PASTE-DOWN-DL'!$C$10:$AP$6000,29,FALSE))</f>
        <v/>
      </c>
      <c r="O113" s="55" t="str">
        <f>IF(B113="","",VLOOKUP(B113,'PASTE-DOWN-DL'!$C$10:$AP$6000,31,FALSE))</f>
        <v/>
      </c>
      <c r="P113" s="7" t="str">
        <f>IF(B113="","",VLOOKUP(B113,'PASTE-DOWN-DL'!$C$10:$AP$6000,30,FALSE))</f>
        <v/>
      </c>
      <c r="Q113" s="7" t="str">
        <f>IF(B113="","",VLOOKUP(B113,'PASTE-DOWN-DL'!$C$10:$AP$6000,32,FALSE))</f>
        <v/>
      </c>
      <c r="R113" s="7" t="str">
        <f>IF(B113="","",VLOOKUP(B113,'PASTE-DOWN-DL'!$C$10:$AP$6000,4,FALSE))</f>
        <v/>
      </c>
      <c r="S113" s="7" t="str">
        <f>IF(B113="","",VLOOKUP(B113,'PASTE-DOWN-DL'!$C$10:$AP$6000,40,FALSE))</f>
        <v/>
      </c>
      <c r="T113" s="7" t="str">
        <f>IF(B113="","",VLOOKUP(B113,'PASTE-DOWN-DL'!$C$10:$AP$6000,33,FALSE))</f>
        <v/>
      </c>
      <c r="U113" s="7" t="str">
        <f>IF(B113="","",VLOOKUP(B113,'PASTE-DOWN-DL'!$C$10:$AP$6000,34,FALSE))</f>
        <v/>
      </c>
      <c r="V113" s="7"/>
      <c r="W113" s="7"/>
      <c r="X113" s="7"/>
      <c r="Y113" s="7"/>
      <c r="Z113" s="7"/>
      <c r="AA113" s="19" t="str">
        <f>IF(B113="","",VLOOKUP(B113,'PASTE-DOWN-DL'!$F$10:$AO$300,16,FALSE))</f>
        <v/>
      </c>
      <c r="AB113" s="7"/>
      <c r="AC113" s="7"/>
      <c r="AD113" s="7"/>
    </row>
    <row r="114" spans="1:30" x14ac:dyDescent="0.25">
      <c r="A114" s="20">
        <v>107</v>
      </c>
      <c r="B114" s="20" t="str">
        <f t="shared" si="2"/>
        <v/>
      </c>
      <c r="C114" s="20" t="e">
        <f>IF(AND(M114&lt;=$G$3,M114&gt;0,D114="OA"),MAX($C$6:C113)+1,"")</f>
        <v>#N/A</v>
      </c>
      <c r="D114" s="20" t="e">
        <f>VLOOKUP(F114,'SSA-CODE'!$E$4:$F$154,2,FALSE)</f>
        <v>#N/A</v>
      </c>
      <c r="E114" s="82" t="str">
        <f t="shared" si="3"/>
        <v/>
      </c>
      <c r="F114" s="22" t="str">
        <f>IF(B114="","",VLOOKUP(B114,'PASTE-DOWN-DL'!$C$10:$AP$6000,3,FALSE))</f>
        <v/>
      </c>
      <c r="G114" s="21" t="str">
        <f>IF(B114="","",VLOOKUP(B114,'PASTE-DOWN-DL'!$C$10:$AP$6000,9,FALSE))</f>
        <v/>
      </c>
      <c r="H114" s="75" t="str">
        <f>IF(B114="","",VLOOKUP(B114,'PASTE-DOWN-DL'!$C$10:$AP$6000,37,FALSE))</f>
        <v/>
      </c>
      <c r="I114" s="2" t="str">
        <f>IF(B114="","",VLOOKUP(B114,'PASTE-DOWN-DL'!$C$10:$AP$6000,38,FALSE))</f>
        <v/>
      </c>
      <c r="J114" s="21" t="str">
        <f>IF(B114="","",VLOOKUP(B114,'PASTE-DOWN-DL'!$C$10:$AP$6000,24,FALSE))</f>
        <v/>
      </c>
      <c r="K114" s="21" t="str">
        <f>IF(B114="","",VLOOKUP(B114,'PASTE-DOWN-DL'!$C$10:$AP$6000,35,FALSE))</f>
        <v/>
      </c>
      <c r="L114" s="21" t="str">
        <f>IF(B114="","",VLOOKUP(B114,'PASTE-DOWN-DL'!$C$10:$AP$6000,36,FALSE))</f>
        <v/>
      </c>
      <c r="M114" s="85" t="str">
        <f>IF(B114="","",VLOOKUP(B114,'PASTE-DOWN-DL'!$C$10:$AP$6000,39,FALSE))</f>
        <v/>
      </c>
      <c r="N114" s="7" t="str">
        <f>IF(B114="","",VLOOKUP(B114,'PASTE-DOWN-DL'!$C$10:$AP$6000,29,FALSE))</f>
        <v/>
      </c>
      <c r="O114" s="55" t="str">
        <f>IF(B114="","",VLOOKUP(B114,'PASTE-DOWN-DL'!$C$10:$AP$6000,31,FALSE))</f>
        <v/>
      </c>
      <c r="P114" s="7" t="str">
        <f>IF(B114="","",VLOOKUP(B114,'PASTE-DOWN-DL'!$C$10:$AP$6000,30,FALSE))</f>
        <v/>
      </c>
      <c r="Q114" s="7" t="str">
        <f>IF(B114="","",VLOOKUP(B114,'PASTE-DOWN-DL'!$C$10:$AP$6000,32,FALSE))</f>
        <v/>
      </c>
      <c r="R114" s="7" t="str">
        <f>IF(B114="","",VLOOKUP(B114,'PASTE-DOWN-DL'!$C$10:$AP$6000,4,FALSE))</f>
        <v/>
      </c>
      <c r="S114" s="7" t="str">
        <f>IF(B114="","",VLOOKUP(B114,'PASTE-DOWN-DL'!$C$10:$AP$6000,40,FALSE))</f>
        <v/>
      </c>
      <c r="T114" s="7" t="str">
        <f>IF(B114="","",VLOOKUP(B114,'PASTE-DOWN-DL'!$C$10:$AP$6000,33,FALSE))</f>
        <v/>
      </c>
      <c r="U114" s="7" t="str">
        <f>IF(B114="","",VLOOKUP(B114,'PASTE-DOWN-DL'!$C$10:$AP$6000,34,FALSE))</f>
        <v/>
      </c>
      <c r="V114" s="7"/>
      <c r="W114" s="7"/>
      <c r="X114" s="7"/>
      <c r="Y114" s="7"/>
      <c r="Z114" s="7"/>
      <c r="AA114" s="19" t="str">
        <f>IF(B114="","",VLOOKUP(B114,'PASTE-DOWN-DL'!$F$10:$AO$300,16,FALSE))</f>
        <v/>
      </c>
      <c r="AB114" s="7"/>
      <c r="AC114" s="7"/>
      <c r="AD114" s="7"/>
    </row>
    <row r="115" spans="1:30" x14ac:dyDescent="0.25">
      <c r="A115" s="20">
        <v>108</v>
      </c>
      <c r="B115" s="20" t="str">
        <f t="shared" si="2"/>
        <v/>
      </c>
      <c r="C115" s="20" t="e">
        <f>IF(AND(M115&lt;=$G$3,M115&gt;0,D115="OA"),MAX($C$6:C114)+1,"")</f>
        <v>#N/A</v>
      </c>
      <c r="D115" s="20" t="e">
        <f>VLOOKUP(F115,'SSA-CODE'!$E$4:$F$154,2,FALSE)</f>
        <v>#N/A</v>
      </c>
      <c r="E115" s="82" t="str">
        <f t="shared" si="3"/>
        <v/>
      </c>
      <c r="F115" s="22" t="str">
        <f>IF(B115="","",VLOOKUP(B115,'PASTE-DOWN-DL'!$C$10:$AP$6000,3,FALSE))</f>
        <v/>
      </c>
      <c r="G115" s="21" t="str">
        <f>IF(B115="","",VLOOKUP(B115,'PASTE-DOWN-DL'!$C$10:$AP$6000,9,FALSE))</f>
        <v/>
      </c>
      <c r="H115" s="75" t="str">
        <f>IF(B115="","",VLOOKUP(B115,'PASTE-DOWN-DL'!$C$10:$AP$6000,37,FALSE))</f>
        <v/>
      </c>
      <c r="I115" s="2" t="str">
        <f>IF(B115="","",VLOOKUP(B115,'PASTE-DOWN-DL'!$C$10:$AP$6000,38,FALSE))</f>
        <v/>
      </c>
      <c r="J115" s="21" t="str">
        <f>IF(B115="","",VLOOKUP(B115,'PASTE-DOWN-DL'!$C$10:$AP$6000,24,FALSE))</f>
        <v/>
      </c>
      <c r="K115" s="21" t="str">
        <f>IF(B115="","",VLOOKUP(B115,'PASTE-DOWN-DL'!$C$10:$AP$6000,35,FALSE))</f>
        <v/>
      </c>
      <c r="L115" s="21" t="str">
        <f>IF(B115="","",VLOOKUP(B115,'PASTE-DOWN-DL'!$C$10:$AP$6000,36,FALSE))</f>
        <v/>
      </c>
      <c r="M115" s="85" t="str">
        <f>IF(B115="","",VLOOKUP(B115,'PASTE-DOWN-DL'!$C$10:$AP$6000,39,FALSE))</f>
        <v/>
      </c>
      <c r="N115" s="7" t="str">
        <f>IF(B115="","",VLOOKUP(B115,'PASTE-DOWN-DL'!$C$10:$AP$6000,29,FALSE))</f>
        <v/>
      </c>
      <c r="O115" s="55" t="str">
        <f>IF(B115="","",VLOOKUP(B115,'PASTE-DOWN-DL'!$C$10:$AP$6000,31,FALSE))</f>
        <v/>
      </c>
      <c r="P115" s="7" t="str">
        <f>IF(B115="","",VLOOKUP(B115,'PASTE-DOWN-DL'!$C$10:$AP$6000,30,FALSE))</f>
        <v/>
      </c>
      <c r="Q115" s="7" t="str">
        <f>IF(B115="","",VLOOKUP(B115,'PASTE-DOWN-DL'!$C$10:$AP$6000,32,FALSE))</f>
        <v/>
      </c>
      <c r="R115" s="7" t="str">
        <f>IF(B115="","",VLOOKUP(B115,'PASTE-DOWN-DL'!$C$10:$AP$6000,4,FALSE))</f>
        <v/>
      </c>
      <c r="S115" s="7" t="str">
        <f>IF(B115="","",VLOOKUP(B115,'PASTE-DOWN-DL'!$C$10:$AP$6000,40,FALSE))</f>
        <v/>
      </c>
      <c r="T115" s="7" t="str">
        <f>IF(B115="","",VLOOKUP(B115,'PASTE-DOWN-DL'!$C$10:$AP$6000,33,FALSE))</f>
        <v/>
      </c>
      <c r="U115" s="7" t="str">
        <f>IF(B115="","",VLOOKUP(B115,'PASTE-DOWN-DL'!$C$10:$AP$6000,34,FALSE))</f>
        <v/>
      </c>
      <c r="V115" s="7"/>
      <c r="W115" s="7"/>
      <c r="X115" s="7"/>
      <c r="Y115" s="7"/>
      <c r="Z115" s="7"/>
      <c r="AA115" s="19" t="str">
        <f>IF(B115="","",VLOOKUP(B115,'PASTE-DOWN-DL'!$F$10:$AO$300,16,FALSE))</f>
        <v/>
      </c>
      <c r="AB115" s="7"/>
      <c r="AC115" s="7"/>
      <c r="AD115" s="7"/>
    </row>
    <row r="116" spans="1:30" x14ac:dyDescent="0.25">
      <c r="A116" s="20">
        <v>109</v>
      </c>
      <c r="B116" s="20" t="str">
        <f t="shared" si="2"/>
        <v/>
      </c>
      <c r="C116" s="20" t="e">
        <f>IF(AND(M116&lt;=$G$3,M116&gt;0,D116="OA"),MAX($C$6:C115)+1,"")</f>
        <v>#N/A</v>
      </c>
      <c r="D116" s="20" t="e">
        <f>VLOOKUP(F116,'SSA-CODE'!$E$4:$F$154,2,FALSE)</f>
        <v>#N/A</v>
      </c>
      <c r="E116" s="82" t="str">
        <f t="shared" si="3"/>
        <v/>
      </c>
      <c r="F116" s="22" t="str">
        <f>IF(B116="","",VLOOKUP(B116,'PASTE-DOWN-DL'!$C$10:$AP$6000,3,FALSE))</f>
        <v/>
      </c>
      <c r="G116" s="21" t="str">
        <f>IF(B116="","",VLOOKUP(B116,'PASTE-DOWN-DL'!$C$10:$AP$6000,9,FALSE))</f>
        <v/>
      </c>
      <c r="H116" s="75" t="str">
        <f>IF(B116="","",VLOOKUP(B116,'PASTE-DOWN-DL'!$C$10:$AP$6000,37,FALSE))</f>
        <v/>
      </c>
      <c r="I116" s="2" t="str">
        <f>IF(B116="","",VLOOKUP(B116,'PASTE-DOWN-DL'!$C$10:$AP$6000,38,FALSE))</f>
        <v/>
      </c>
      <c r="J116" s="21" t="str">
        <f>IF(B116="","",VLOOKUP(B116,'PASTE-DOWN-DL'!$C$10:$AP$6000,24,FALSE))</f>
        <v/>
      </c>
      <c r="K116" s="21" t="str">
        <f>IF(B116="","",VLOOKUP(B116,'PASTE-DOWN-DL'!$C$10:$AP$6000,35,FALSE))</f>
        <v/>
      </c>
      <c r="L116" s="21" t="str">
        <f>IF(B116="","",VLOOKUP(B116,'PASTE-DOWN-DL'!$C$10:$AP$6000,36,FALSE))</f>
        <v/>
      </c>
      <c r="M116" s="85" t="str">
        <f>IF(B116="","",VLOOKUP(B116,'PASTE-DOWN-DL'!$C$10:$AP$6000,39,FALSE))</f>
        <v/>
      </c>
      <c r="N116" s="7" t="str">
        <f>IF(B116="","",VLOOKUP(B116,'PASTE-DOWN-DL'!$C$10:$AP$6000,29,FALSE))</f>
        <v/>
      </c>
      <c r="O116" s="55" t="str">
        <f>IF(B116="","",VLOOKUP(B116,'PASTE-DOWN-DL'!$C$10:$AP$6000,31,FALSE))</f>
        <v/>
      </c>
      <c r="P116" s="7" t="str">
        <f>IF(B116="","",VLOOKUP(B116,'PASTE-DOWN-DL'!$C$10:$AP$6000,30,FALSE))</f>
        <v/>
      </c>
      <c r="Q116" s="7" t="str">
        <f>IF(B116="","",VLOOKUP(B116,'PASTE-DOWN-DL'!$C$10:$AP$6000,32,FALSE))</f>
        <v/>
      </c>
      <c r="R116" s="7" t="str">
        <f>IF(B116="","",VLOOKUP(B116,'PASTE-DOWN-DL'!$C$10:$AP$6000,4,FALSE))</f>
        <v/>
      </c>
      <c r="S116" s="7" t="str">
        <f>IF(B116="","",VLOOKUP(B116,'PASTE-DOWN-DL'!$C$10:$AP$6000,40,FALSE))</f>
        <v/>
      </c>
      <c r="T116" s="7" t="str">
        <f>IF(B116="","",VLOOKUP(B116,'PASTE-DOWN-DL'!$C$10:$AP$6000,33,FALSE))</f>
        <v/>
      </c>
      <c r="U116" s="7" t="str">
        <f>IF(B116="","",VLOOKUP(B116,'PASTE-DOWN-DL'!$C$10:$AP$6000,34,FALSE))</f>
        <v/>
      </c>
      <c r="V116" s="7"/>
      <c r="W116" s="7"/>
      <c r="X116" s="7"/>
      <c r="Y116" s="7"/>
      <c r="Z116" s="7"/>
      <c r="AA116" s="19" t="str">
        <f>IF(B116="","",VLOOKUP(B116,'PASTE-DOWN-DL'!$F$10:$AO$300,16,FALSE))</f>
        <v/>
      </c>
      <c r="AB116" s="7"/>
      <c r="AC116" s="7"/>
      <c r="AD116" s="7"/>
    </row>
    <row r="117" spans="1:30" x14ac:dyDescent="0.25">
      <c r="A117" s="20">
        <v>110</v>
      </c>
      <c r="B117" s="20" t="str">
        <f t="shared" si="2"/>
        <v/>
      </c>
      <c r="C117" s="20" t="e">
        <f>IF(AND(M117&lt;=$G$3,M117&gt;0,D117="OA"),MAX($C$6:C116)+1,"")</f>
        <v>#N/A</v>
      </c>
      <c r="D117" s="20" t="e">
        <f>VLOOKUP(F117,'SSA-CODE'!$E$4:$F$154,2,FALSE)</f>
        <v>#N/A</v>
      </c>
      <c r="E117" s="82" t="str">
        <f t="shared" si="3"/>
        <v/>
      </c>
      <c r="F117" s="22" t="str">
        <f>IF(B117="","",VLOOKUP(B117,'PASTE-DOWN-DL'!$C$10:$AP$6000,3,FALSE))</f>
        <v/>
      </c>
      <c r="G117" s="21" t="str">
        <f>IF(B117="","",VLOOKUP(B117,'PASTE-DOWN-DL'!$C$10:$AP$6000,9,FALSE))</f>
        <v/>
      </c>
      <c r="H117" s="75" t="str">
        <f>IF(B117="","",VLOOKUP(B117,'PASTE-DOWN-DL'!$C$10:$AP$6000,37,FALSE))</f>
        <v/>
      </c>
      <c r="I117" s="2" t="str">
        <f>IF(B117="","",VLOOKUP(B117,'PASTE-DOWN-DL'!$C$10:$AP$6000,38,FALSE))</f>
        <v/>
      </c>
      <c r="J117" s="21" t="str">
        <f>IF(B117="","",VLOOKUP(B117,'PASTE-DOWN-DL'!$C$10:$AP$6000,24,FALSE))</f>
        <v/>
      </c>
      <c r="K117" s="21" t="str">
        <f>IF(B117="","",VLOOKUP(B117,'PASTE-DOWN-DL'!$C$10:$AP$6000,35,FALSE))</f>
        <v/>
      </c>
      <c r="L117" s="21" t="str">
        <f>IF(B117="","",VLOOKUP(B117,'PASTE-DOWN-DL'!$C$10:$AP$6000,36,FALSE))</f>
        <v/>
      </c>
      <c r="M117" s="85" t="str">
        <f>IF(B117="","",VLOOKUP(B117,'PASTE-DOWN-DL'!$C$10:$AP$6000,39,FALSE))</f>
        <v/>
      </c>
      <c r="N117" s="7" t="str">
        <f>IF(B117="","",VLOOKUP(B117,'PASTE-DOWN-DL'!$C$10:$AP$6000,29,FALSE))</f>
        <v/>
      </c>
      <c r="O117" s="55" t="str">
        <f>IF(B117="","",VLOOKUP(B117,'PASTE-DOWN-DL'!$C$10:$AP$6000,31,FALSE))</f>
        <v/>
      </c>
      <c r="P117" s="7" t="str">
        <f>IF(B117="","",VLOOKUP(B117,'PASTE-DOWN-DL'!$C$10:$AP$6000,30,FALSE))</f>
        <v/>
      </c>
      <c r="Q117" s="7" t="str">
        <f>IF(B117="","",VLOOKUP(B117,'PASTE-DOWN-DL'!$C$10:$AP$6000,32,FALSE))</f>
        <v/>
      </c>
      <c r="R117" s="7" t="str">
        <f>IF(B117="","",VLOOKUP(B117,'PASTE-DOWN-DL'!$C$10:$AP$6000,4,FALSE))</f>
        <v/>
      </c>
      <c r="S117" s="7" t="str">
        <f>IF(B117="","",VLOOKUP(B117,'PASTE-DOWN-DL'!$C$10:$AP$6000,40,FALSE))</f>
        <v/>
      </c>
      <c r="T117" s="7" t="str">
        <f>IF(B117="","",VLOOKUP(B117,'PASTE-DOWN-DL'!$C$10:$AP$6000,33,FALSE))</f>
        <v/>
      </c>
      <c r="U117" s="7" t="str">
        <f>IF(B117="","",VLOOKUP(B117,'PASTE-DOWN-DL'!$C$10:$AP$6000,34,FALSE))</f>
        <v/>
      </c>
      <c r="V117" s="7"/>
      <c r="W117" s="7"/>
      <c r="X117" s="7"/>
      <c r="Y117" s="7"/>
      <c r="Z117" s="7"/>
      <c r="AA117" s="19" t="str">
        <f>IF(B117="","",VLOOKUP(B117,'PASTE-DOWN-DL'!$F$10:$AO$300,16,FALSE))</f>
        <v/>
      </c>
      <c r="AB117" s="7"/>
      <c r="AC117" s="7"/>
      <c r="AD117" s="7"/>
    </row>
    <row r="118" spans="1:30" x14ac:dyDescent="0.25">
      <c r="A118" s="20">
        <v>111</v>
      </c>
      <c r="B118" s="20" t="str">
        <f t="shared" si="2"/>
        <v/>
      </c>
      <c r="C118" s="20" t="e">
        <f>IF(AND(M118&lt;=$G$3,M118&gt;0,D118="OA"),MAX($C$6:C117)+1,"")</f>
        <v>#N/A</v>
      </c>
      <c r="D118" s="20" t="e">
        <f>VLOOKUP(F118,'SSA-CODE'!$E$4:$F$154,2,FALSE)</f>
        <v>#N/A</v>
      </c>
      <c r="E118" s="82" t="str">
        <f t="shared" si="3"/>
        <v/>
      </c>
      <c r="F118" s="22" t="str">
        <f>IF(B118="","",VLOOKUP(B118,'PASTE-DOWN-DL'!$C$10:$AP$6000,3,FALSE))</f>
        <v/>
      </c>
      <c r="G118" s="21" t="str">
        <f>IF(B118="","",VLOOKUP(B118,'PASTE-DOWN-DL'!$C$10:$AP$6000,9,FALSE))</f>
        <v/>
      </c>
      <c r="H118" s="75" t="str">
        <f>IF(B118="","",VLOOKUP(B118,'PASTE-DOWN-DL'!$C$10:$AP$6000,37,FALSE))</f>
        <v/>
      </c>
      <c r="I118" s="2" t="str">
        <f>IF(B118="","",VLOOKUP(B118,'PASTE-DOWN-DL'!$C$10:$AP$6000,38,FALSE))</f>
        <v/>
      </c>
      <c r="J118" s="21" t="str">
        <f>IF(B118="","",VLOOKUP(B118,'PASTE-DOWN-DL'!$C$10:$AP$6000,24,FALSE))</f>
        <v/>
      </c>
      <c r="K118" s="21" t="str">
        <f>IF(B118="","",VLOOKUP(B118,'PASTE-DOWN-DL'!$C$10:$AP$6000,35,FALSE))</f>
        <v/>
      </c>
      <c r="L118" s="21" t="str">
        <f>IF(B118="","",VLOOKUP(B118,'PASTE-DOWN-DL'!$C$10:$AP$6000,36,FALSE))</f>
        <v/>
      </c>
      <c r="M118" s="85" t="str">
        <f>IF(B118="","",VLOOKUP(B118,'PASTE-DOWN-DL'!$C$10:$AP$6000,39,FALSE))</f>
        <v/>
      </c>
      <c r="N118" s="7" t="str">
        <f>IF(B118="","",VLOOKUP(B118,'PASTE-DOWN-DL'!$C$10:$AP$6000,29,FALSE))</f>
        <v/>
      </c>
      <c r="O118" s="55" t="str">
        <f>IF(B118="","",VLOOKUP(B118,'PASTE-DOWN-DL'!$C$10:$AP$6000,31,FALSE))</f>
        <v/>
      </c>
      <c r="P118" s="7" t="str">
        <f>IF(B118="","",VLOOKUP(B118,'PASTE-DOWN-DL'!$C$10:$AP$6000,30,FALSE))</f>
        <v/>
      </c>
      <c r="Q118" s="7" t="str">
        <f>IF(B118="","",VLOOKUP(B118,'PASTE-DOWN-DL'!$C$10:$AP$6000,32,FALSE))</f>
        <v/>
      </c>
      <c r="R118" s="7" t="str">
        <f>IF(B118="","",VLOOKUP(B118,'PASTE-DOWN-DL'!$C$10:$AP$6000,4,FALSE))</f>
        <v/>
      </c>
      <c r="S118" s="7" t="str">
        <f>IF(B118="","",VLOOKUP(B118,'PASTE-DOWN-DL'!$C$10:$AP$6000,40,FALSE))</f>
        <v/>
      </c>
      <c r="T118" s="7" t="str">
        <f>IF(B118="","",VLOOKUP(B118,'PASTE-DOWN-DL'!$C$10:$AP$6000,33,FALSE))</f>
        <v/>
      </c>
      <c r="U118" s="7" t="str">
        <f>IF(B118="","",VLOOKUP(B118,'PASTE-DOWN-DL'!$C$10:$AP$6000,34,FALSE))</f>
        <v/>
      </c>
      <c r="V118" s="7"/>
      <c r="W118" s="7"/>
      <c r="X118" s="7"/>
      <c r="Y118" s="7"/>
      <c r="Z118" s="7"/>
      <c r="AA118" s="19" t="str">
        <f>IF(B118="","",VLOOKUP(B118,'PASTE-DOWN-DL'!$F$10:$AO$300,16,FALSE))</f>
        <v/>
      </c>
      <c r="AB118" s="7"/>
      <c r="AC118" s="7"/>
      <c r="AD118" s="7"/>
    </row>
    <row r="119" spans="1:30" x14ac:dyDescent="0.25">
      <c r="A119" s="20">
        <v>112</v>
      </c>
      <c r="B119" s="20" t="str">
        <f t="shared" si="2"/>
        <v/>
      </c>
      <c r="C119" s="20" t="e">
        <f>IF(AND(M119&lt;=$G$3,M119&gt;0,D119="OA"),MAX($C$6:C118)+1,"")</f>
        <v>#N/A</v>
      </c>
      <c r="D119" s="20" t="e">
        <f>VLOOKUP(F119,'SSA-CODE'!$E$4:$F$154,2,FALSE)</f>
        <v>#N/A</v>
      </c>
      <c r="E119" s="82" t="str">
        <f t="shared" si="3"/>
        <v/>
      </c>
      <c r="F119" s="22" t="str">
        <f>IF(B119="","",VLOOKUP(B119,'PASTE-DOWN-DL'!$C$10:$AP$6000,3,FALSE))</f>
        <v/>
      </c>
      <c r="G119" s="21" t="str">
        <f>IF(B119="","",VLOOKUP(B119,'PASTE-DOWN-DL'!$C$10:$AP$6000,9,FALSE))</f>
        <v/>
      </c>
      <c r="H119" s="75" t="str">
        <f>IF(B119="","",VLOOKUP(B119,'PASTE-DOWN-DL'!$C$10:$AP$6000,37,FALSE))</f>
        <v/>
      </c>
      <c r="I119" s="2" t="str">
        <f>IF(B119="","",VLOOKUP(B119,'PASTE-DOWN-DL'!$C$10:$AP$6000,38,FALSE))</f>
        <v/>
      </c>
      <c r="J119" s="21" t="str">
        <f>IF(B119="","",VLOOKUP(B119,'PASTE-DOWN-DL'!$C$10:$AP$6000,24,FALSE))</f>
        <v/>
      </c>
      <c r="K119" s="21" t="str">
        <f>IF(B119="","",VLOOKUP(B119,'PASTE-DOWN-DL'!$C$10:$AP$6000,35,FALSE))</f>
        <v/>
      </c>
      <c r="L119" s="21" t="str">
        <f>IF(B119="","",VLOOKUP(B119,'PASTE-DOWN-DL'!$C$10:$AP$6000,36,FALSE))</f>
        <v/>
      </c>
      <c r="M119" s="85" t="str">
        <f>IF(B119="","",VLOOKUP(B119,'PASTE-DOWN-DL'!$C$10:$AP$6000,39,FALSE))</f>
        <v/>
      </c>
      <c r="N119" s="7" t="str">
        <f>IF(B119="","",VLOOKUP(B119,'PASTE-DOWN-DL'!$C$10:$AP$6000,29,FALSE))</f>
        <v/>
      </c>
      <c r="O119" s="55" t="str">
        <f>IF(B119="","",VLOOKUP(B119,'PASTE-DOWN-DL'!$C$10:$AP$6000,31,FALSE))</f>
        <v/>
      </c>
      <c r="P119" s="7" t="str">
        <f>IF(B119="","",VLOOKUP(B119,'PASTE-DOWN-DL'!$C$10:$AP$6000,30,FALSE))</f>
        <v/>
      </c>
      <c r="Q119" s="7" t="str">
        <f>IF(B119="","",VLOOKUP(B119,'PASTE-DOWN-DL'!$C$10:$AP$6000,32,FALSE))</f>
        <v/>
      </c>
      <c r="R119" s="7" t="str">
        <f>IF(B119="","",VLOOKUP(B119,'PASTE-DOWN-DL'!$C$10:$AP$6000,4,FALSE))</f>
        <v/>
      </c>
      <c r="S119" s="7" t="str">
        <f>IF(B119="","",VLOOKUP(B119,'PASTE-DOWN-DL'!$C$10:$AP$6000,40,FALSE))</f>
        <v/>
      </c>
      <c r="T119" s="7" t="str">
        <f>IF(B119="","",VLOOKUP(B119,'PASTE-DOWN-DL'!$C$10:$AP$6000,33,FALSE))</f>
        <v/>
      </c>
      <c r="U119" s="7" t="str">
        <f>IF(B119="","",VLOOKUP(B119,'PASTE-DOWN-DL'!$C$10:$AP$6000,34,FALSE))</f>
        <v/>
      </c>
      <c r="V119" s="7"/>
      <c r="W119" s="7"/>
      <c r="X119" s="7"/>
      <c r="Y119" s="7"/>
      <c r="Z119" s="7"/>
      <c r="AA119" s="19" t="str">
        <f>IF(B119="","",VLOOKUP(B119,'PASTE-DOWN-DL'!$F$10:$AO$300,16,FALSE))</f>
        <v/>
      </c>
      <c r="AB119" s="7"/>
      <c r="AC119" s="7"/>
      <c r="AD119" s="7"/>
    </row>
    <row r="120" spans="1:30" x14ac:dyDescent="0.25">
      <c r="A120" s="20">
        <v>113</v>
      </c>
      <c r="B120" s="20" t="str">
        <f t="shared" si="2"/>
        <v/>
      </c>
      <c r="C120" s="20" t="e">
        <f>IF(AND(M120&lt;=$G$3,M120&gt;0,D120="OA"),MAX($C$6:C119)+1,"")</f>
        <v>#N/A</v>
      </c>
      <c r="D120" s="20" t="e">
        <f>VLOOKUP(F120,'SSA-CODE'!$E$4:$F$154,2,FALSE)</f>
        <v>#N/A</v>
      </c>
      <c r="E120" s="82" t="str">
        <f t="shared" si="3"/>
        <v/>
      </c>
      <c r="F120" s="22" t="str">
        <f>IF(B120="","",VLOOKUP(B120,'PASTE-DOWN-DL'!$C$10:$AP$6000,3,FALSE))</f>
        <v/>
      </c>
      <c r="G120" s="21" t="str">
        <f>IF(B120="","",VLOOKUP(B120,'PASTE-DOWN-DL'!$C$10:$AP$6000,9,FALSE))</f>
        <v/>
      </c>
      <c r="H120" s="75" t="str">
        <f>IF(B120="","",VLOOKUP(B120,'PASTE-DOWN-DL'!$C$10:$AP$6000,37,FALSE))</f>
        <v/>
      </c>
      <c r="I120" s="2" t="str">
        <f>IF(B120="","",VLOOKUP(B120,'PASTE-DOWN-DL'!$C$10:$AP$6000,38,FALSE))</f>
        <v/>
      </c>
      <c r="J120" s="21" t="str">
        <f>IF(B120="","",VLOOKUP(B120,'PASTE-DOWN-DL'!$C$10:$AP$6000,24,FALSE))</f>
        <v/>
      </c>
      <c r="K120" s="21" t="str">
        <f>IF(B120="","",VLOOKUP(B120,'PASTE-DOWN-DL'!$C$10:$AP$6000,35,FALSE))</f>
        <v/>
      </c>
      <c r="L120" s="21" t="str">
        <f>IF(B120="","",VLOOKUP(B120,'PASTE-DOWN-DL'!$C$10:$AP$6000,36,FALSE))</f>
        <v/>
      </c>
      <c r="M120" s="85" t="str">
        <f>IF(B120="","",VLOOKUP(B120,'PASTE-DOWN-DL'!$C$10:$AP$6000,39,FALSE))</f>
        <v/>
      </c>
      <c r="N120" s="7" t="str">
        <f>IF(B120="","",VLOOKUP(B120,'PASTE-DOWN-DL'!$C$10:$AP$6000,29,FALSE))</f>
        <v/>
      </c>
      <c r="O120" s="55" t="str">
        <f>IF(B120="","",VLOOKUP(B120,'PASTE-DOWN-DL'!$C$10:$AP$6000,31,FALSE))</f>
        <v/>
      </c>
      <c r="P120" s="7" t="str">
        <f>IF(B120="","",VLOOKUP(B120,'PASTE-DOWN-DL'!$C$10:$AP$6000,30,FALSE))</f>
        <v/>
      </c>
      <c r="Q120" s="7" t="str">
        <f>IF(B120="","",VLOOKUP(B120,'PASTE-DOWN-DL'!$C$10:$AP$6000,32,FALSE))</f>
        <v/>
      </c>
      <c r="R120" s="7" t="str">
        <f>IF(B120="","",VLOOKUP(B120,'PASTE-DOWN-DL'!$C$10:$AP$6000,4,FALSE))</f>
        <v/>
      </c>
      <c r="S120" s="7" t="str">
        <f>IF(B120="","",VLOOKUP(B120,'PASTE-DOWN-DL'!$C$10:$AP$6000,40,FALSE))</f>
        <v/>
      </c>
      <c r="T120" s="7" t="str">
        <f>IF(B120="","",VLOOKUP(B120,'PASTE-DOWN-DL'!$C$10:$AP$6000,33,FALSE))</f>
        <v/>
      </c>
      <c r="U120" s="7" t="str">
        <f>IF(B120="","",VLOOKUP(B120,'PASTE-DOWN-DL'!$C$10:$AP$6000,34,FALSE))</f>
        <v/>
      </c>
      <c r="V120" s="7"/>
      <c r="W120" s="7"/>
      <c r="X120" s="7"/>
      <c r="Y120" s="7"/>
      <c r="Z120" s="7"/>
      <c r="AA120" s="19" t="str">
        <f>IF(B120="","",VLOOKUP(B120,'PASTE-DOWN-DL'!$F$10:$AO$300,16,FALSE))</f>
        <v/>
      </c>
      <c r="AB120" s="7"/>
      <c r="AC120" s="7"/>
      <c r="AD120" s="7"/>
    </row>
    <row r="121" spans="1:30" x14ac:dyDescent="0.25">
      <c r="A121" s="20">
        <v>114</v>
      </c>
      <c r="B121" s="20" t="str">
        <f t="shared" si="2"/>
        <v/>
      </c>
      <c r="C121" s="20" t="e">
        <f>IF(AND(M121&lt;=$G$3,M121&gt;0,D121="OA"),MAX($C$6:C120)+1,"")</f>
        <v>#N/A</v>
      </c>
      <c r="D121" s="20" t="e">
        <f>VLOOKUP(F121,'SSA-CODE'!$E$4:$F$154,2,FALSE)</f>
        <v>#N/A</v>
      </c>
      <c r="E121" s="82" t="str">
        <f t="shared" si="3"/>
        <v/>
      </c>
      <c r="F121" s="22" t="str">
        <f>IF(B121="","",VLOOKUP(B121,'PASTE-DOWN-DL'!$C$10:$AP$6000,3,FALSE))</f>
        <v/>
      </c>
      <c r="G121" s="21" t="str">
        <f>IF(B121="","",VLOOKUP(B121,'PASTE-DOWN-DL'!$C$10:$AP$6000,9,FALSE))</f>
        <v/>
      </c>
      <c r="H121" s="75" t="str">
        <f>IF(B121="","",VLOOKUP(B121,'PASTE-DOWN-DL'!$C$10:$AP$6000,37,FALSE))</f>
        <v/>
      </c>
      <c r="I121" s="2" t="str">
        <f>IF(B121="","",VLOOKUP(B121,'PASTE-DOWN-DL'!$C$10:$AP$6000,38,FALSE))</f>
        <v/>
      </c>
      <c r="J121" s="21" t="str">
        <f>IF(B121="","",VLOOKUP(B121,'PASTE-DOWN-DL'!$C$10:$AP$6000,24,FALSE))</f>
        <v/>
      </c>
      <c r="K121" s="21" t="str">
        <f>IF(B121="","",VLOOKUP(B121,'PASTE-DOWN-DL'!$C$10:$AP$6000,35,FALSE))</f>
        <v/>
      </c>
      <c r="L121" s="21" t="str">
        <f>IF(B121="","",VLOOKUP(B121,'PASTE-DOWN-DL'!$C$10:$AP$6000,36,FALSE))</f>
        <v/>
      </c>
      <c r="M121" s="85" t="str">
        <f>IF(B121="","",VLOOKUP(B121,'PASTE-DOWN-DL'!$C$10:$AP$6000,39,FALSE))</f>
        <v/>
      </c>
      <c r="N121" s="7" t="str">
        <f>IF(B121="","",VLOOKUP(B121,'PASTE-DOWN-DL'!$C$10:$AP$6000,29,FALSE))</f>
        <v/>
      </c>
      <c r="O121" s="55" t="str">
        <f>IF(B121="","",VLOOKUP(B121,'PASTE-DOWN-DL'!$C$10:$AP$6000,31,FALSE))</f>
        <v/>
      </c>
      <c r="P121" s="7" t="str">
        <f>IF(B121="","",VLOOKUP(B121,'PASTE-DOWN-DL'!$C$10:$AP$6000,30,FALSE))</f>
        <v/>
      </c>
      <c r="Q121" s="7" t="str">
        <f>IF(B121="","",VLOOKUP(B121,'PASTE-DOWN-DL'!$C$10:$AP$6000,32,FALSE))</f>
        <v/>
      </c>
      <c r="R121" s="7" t="str">
        <f>IF(B121="","",VLOOKUP(B121,'PASTE-DOWN-DL'!$C$10:$AP$6000,4,FALSE))</f>
        <v/>
      </c>
      <c r="S121" s="7" t="str">
        <f>IF(B121="","",VLOOKUP(B121,'PASTE-DOWN-DL'!$C$10:$AP$6000,40,FALSE))</f>
        <v/>
      </c>
      <c r="T121" s="7" t="str">
        <f>IF(B121="","",VLOOKUP(B121,'PASTE-DOWN-DL'!$C$10:$AP$6000,33,FALSE))</f>
        <v/>
      </c>
      <c r="U121" s="7" t="str">
        <f>IF(B121="","",VLOOKUP(B121,'PASTE-DOWN-DL'!$C$10:$AP$6000,34,FALSE))</f>
        <v/>
      </c>
      <c r="V121" s="7"/>
      <c r="W121" s="7"/>
      <c r="X121" s="7"/>
      <c r="Y121" s="7"/>
      <c r="Z121" s="7"/>
      <c r="AA121" s="19" t="str">
        <f>IF(B121="","",VLOOKUP(B121,'PASTE-DOWN-DL'!$F$10:$AO$300,16,FALSE))</f>
        <v/>
      </c>
      <c r="AB121" s="7"/>
      <c r="AC121" s="7"/>
      <c r="AD121" s="7"/>
    </row>
    <row r="122" spans="1:30" x14ac:dyDescent="0.25">
      <c r="A122" s="20">
        <v>115</v>
      </c>
      <c r="B122" s="20" t="str">
        <f t="shared" si="2"/>
        <v/>
      </c>
      <c r="C122" s="20" t="e">
        <f>IF(AND(M122&lt;=$G$3,M122&gt;0,D122="OA"),MAX($C$6:C121)+1,"")</f>
        <v>#N/A</v>
      </c>
      <c r="D122" s="20" t="e">
        <f>VLOOKUP(F122,'SSA-CODE'!$E$4:$F$154,2,FALSE)</f>
        <v>#N/A</v>
      </c>
      <c r="E122" s="82" t="str">
        <f t="shared" si="3"/>
        <v/>
      </c>
      <c r="F122" s="22" t="str">
        <f>IF(B122="","",VLOOKUP(B122,'PASTE-DOWN-DL'!$C$10:$AP$6000,3,FALSE))</f>
        <v/>
      </c>
      <c r="G122" s="21" t="str">
        <f>IF(B122="","",VLOOKUP(B122,'PASTE-DOWN-DL'!$C$10:$AP$6000,9,FALSE))</f>
        <v/>
      </c>
      <c r="H122" s="75" t="str">
        <f>IF(B122="","",VLOOKUP(B122,'PASTE-DOWN-DL'!$C$10:$AP$6000,37,FALSE))</f>
        <v/>
      </c>
      <c r="I122" s="2" t="str">
        <f>IF(B122="","",VLOOKUP(B122,'PASTE-DOWN-DL'!$C$10:$AP$6000,38,FALSE))</f>
        <v/>
      </c>
      <c r="J122" s="21" t="str">
        <f>IF(B122="","",VLOOKUP(B122,'PASTE-DOWN-DL'!$C$10:$AP$6000,24,FALSE))</f>
        <v/>
      </c>
      <c r="K122" s="21" t="str">
        <f>IF(B122="","",VLOOKUP(B122,'PASTE-DOWN-DL'!$C$10:$AP$6000,35,FALSE))</f>
        <v/>
      </c>
      <c r="L122" s="21" t="str">
        <f>IF(B122="","",VLOOKUP(B122,'PASTE-DOWN-DL'!$C$10:$AP$6000,36,FALSE))</f>
        <v/>
      </c>
      <c r="M122" s="85" t="str">
        <f>IF(B122="","",VLOOKUP(B122,'PASTE-DOWN-DL'!$C$10:$AP$6000,39,FALSE))</f>
        <v/>
      </c>
      <c r="N122" s="7" t="str">
        <f>IF(B122="","",VLOOKUP(B122,'PASTE-DOWN-DL'!$C$10:$AP$6000,29,FALSE))</f>
        <v/>
      </c>
      <c r="O122" s="55" t="str">
        <f>IF(B122="","",VLOOKUP(B122,'PASTE-DOWN-DL'!$C$10:$AP$6000,31,FALSE))</f>
        <v/>
      </c>
      <c r="P122" s="7" t="str">
        <f>IF(B122="","",VLOOKUP(B122,'PASTE-DOWN-DL'!$C$10:$AP$6000,30,FALSE))</f>
        <v/>
      </c>
      <c r="Q122" s="7" t="str">
        <f>IF(B122="","",VLOOKUP(B122,'PASTE-DOWN-DL'!$C$10:$AP$6000,32,FALSE))</f>
        <v/>
      </c>
      <c r="R122" s="7" t="str">
        <f>IF(B122="","",VLOOKUP(B122,'PASTE-DOWN-DL'!$C$10:$AP$6000,4,FALSE))</f>
        <v/>
      </c>
      <c r="S122" s="7" t="str">
        <f>IF(B122="","",VLOOKUP(B122,'PASTE-DOWN-DL'!$C$10:$AP$6000,40,FALSE))</f>
        <v/>
      </c>
      <c r="T122" s="7" t="str">
        <f>IF(B122="","",VLOOKUP(B122,'PASTE-DOWN-DL'!$C$10:$AP$6000,33,FALSE))</f>
        <v/>
      </c>
      <c r="U122" s="7" t="str">
        <f>IF(B122="","",VLOOKUP(B122,'PASTE-DOWN-DL'!$C$10:$AP$6000,34,FALSE))</f>
        <v/>
      </c>
      <c r="V122" s="7"/>
      <c r="W122" s="7"/>
      <c r="X122" s="7"/>
      <c r="Y122" s="7"/>
      <c r="Z122" s="7"/>
      <c r="AA122" s="19" t="str">
        <f>IF(B122="","",VLOOKUP(B122,'PASTE-DOWN-DL'!$F$10:$AO$300,16,FALSE))</f>
        <v/>
      </c>
      <c r="AB122" s="7"/>
      <c r="AC122" s="7"/>
      <c r="AD122" s="7"/>
    </row>
    <row r="123" spans="1:30" x14ac:dyDescent="0.25">
      <c r="A123" s="20">
        <v>116</v>
      </c>
      <c r="B123" s="20" t="str">
        <f t="shared" si="2"/>
        <v/>
      </c>
      <c r="C123" s="20" t="e">
        <f>IF(AND(M123&lt;=$G$3,M123&gt;0,D123="OA"),MAX($C$6:C122)+1,"")</f>
        <v>#N/A</v>
      </c>
      <c r="D123" s="20" t="e">
        <f>VLOOKUP(F123,'SSA-CODE'!$E$4:$F$154,2,FALSE)</f>
        <v>#N/A</v>
      </c>
      <c r="E123" s="82" t="str">
        <f t="shared" si="3"/>
        <v/>
      </c>
      <c r="F123" s="22" t="str">
        <f>IF(B123="","",VLOOKUP(B123,'PASTE-DOWN-DL'!$C$10:$AP$6000,3,FALSE))</f>
        <v/>
      </c>
      <c r="G123" s="21" t="str">
        <f>IF(B123="","",VLOOKUP(B123,'PASTE-DOWN-DL'!$C$10:$AP$6000,9,FALSE))</f>
        <v/>
      </c>
      <c r="H123" s="75" t="str">
        <f>IF(B123="","",VLOOKUP(B123,'PASTE-DOWN-DL'!$C$10:$AP$6000,37,FALSE))</f>
        <v/>
      </c>
      <c r="I123" s="2" t="str">
        <f>IF(B123="","",VLOOKUP(B123,'PASTE-DOWN-DL'!$C$10:$AP$6000,38,FALSE))</f>
        <v/>
      </c>
      <c r="J123" s="21" t="str">
        <f>IF(B123="","",VLOOKUP(B123,'PASTE-DOWN-DL'!$C$10:$AP$6000,24,FALSE))</f>
        <v/>
      </c>
      <c r="K123" s="21" t="str">
        <f>IF(B123="","",VLOOKUP(B123,'PASTE-DOWN-DL'!$C$10:$AP$6000,35,FALSE))</f>
        <v/>
      </c>
      <c r="L123" s="21" t="str">
        <f>IF(B123="","",VLOOKUP(B123,'PASTE-DOWN-DL'!$C$10:$AP$6000,36,FALSE))</f>
        <v/>
      </c>
      <c r="M123" s="85" t="str">
        <f>IF(B123="","",VLOOKUP(B123,'PASTE-DOWN-DL'!$C$10:$AP$6000,39,FALSE))</f>
        <v/>
      </c>
      <c r="N123" s="7" t="str">
        <f>IF(B123="","",VLOOKUP(B123,'PASTE-DOWN-DL'!$C$10:$AP$6000,29,FALSE))</f>
        <v/>
      </c>
      <c r="O123" s="55" t="str">
        <f>IF(B123="","",VLOOKUP(B123,'PASTE-DOWN-DL'!$C$10:$AP$6000,31,FALSE))</f>
        <v/>
      </c>
      <c r="P123" s="7" t="str">
        <f>IF(B123="","",VLOOKUP(B123,'PASTE-DOWN-DL'!$C$10:$AP$6000,30,FALSE))</f>
        <v/>
      </c>
      <c r="Q123" s="7" t="str">
        <f>IF(B123="","",VLOOKUP(B123,'PASTE-DOWN-DL'!$C$10:$AP$6000,32,FALSE))</f>
        <v/>
      </c>
      <c r="R123" s="7" t="str">
        <f>IF(B123="","",VLOOKUP(B123,'PASTE-DOWN-DL'!$C$10:$AP$6000,4,FALSE))</f>
        <v/>
      </c>
      <c r="S123" s="7" t="str">
        <f>IF(B123="","",VLOOKUP(B123,'PASTE-DOWN-DL'!$C$10:$AP$6000,40,FALSE))</f>
        <v/>
      </c>
      <c r="T123" s="7" t="str">
        <f>IF(B123="","",VLOOKUP(B123,'PASTE-DOWN-DL'!$C$10:$AP$6000,33,FALSE))</f>
        <v/>
      </c>
      <c r="U123" s="7" t="str">
        <f>IF(B123="","",VLOOKUP(B123,'PASTE-DOWN-DL'!$C$10:$AP$6000,34,FALSE))</f>
        <v/>
      </c>
      <c r="V123" s="7"/>
      <c r="W123" s="7"/>
      <c r="X123" s="7"/>
      <c r="Y123" s="7"/>
      <c r="Z123" s="7"/>
      <c r="AA123" s="19" t="str">
        <f>IF(B123="","",VLOOKUP(B123,'PASTE-DOWN-DL'!$F$10:$AO$300,16,FALSE))</f>
        <v/>
      </c>
      <c r="AB123" s="7"/>
      <c r="AC123" s="7"/>
      <c r="AD123" s="7"/>
    </row>
    <row r="124" spans="1:30" x14ac:dyDescent="0.25">
      <c r="A124" s="20">
        <v>117</v>
      </c>
      <c r="B124" s="20" t="str">
        <f t="shared" si="2"/>
        <v/>
      </c>
      <c r="C124" s="20" t="e">
        <f>IF(AND(M124&lt;=$G$3,M124&gt;0,D124="OA"),MAX($C$6:C123)+1,"")</f>
        <v>#N/A</v>
      </c>
      <c r="D124" s="20" t="e">
        <f>VLOOKUP(F124,'SSA-CODE'!$E$4:$F$154,2,FALSE)</f>
        <v>#N/A</v>
      </c>
      <c r="E124" s="82" t="str">
        <f t="shared" si="3"/>
        <v/>
      </c>
      <c r="F124" s="22" t="str">
        <f>IF(B124="","",VLOOKUP(B124,'PASTE-DOWN-DL'!$C$10:$AP$6000,3,FALSE))</f>
        <v/>
      </c>
      <c r="G124" s="21" t="str">
        <f>IF(B124="","",VLOOKUP(B124,'PASTE-DOWN-DL'!$C$10:$AP$6000,9,FALSE))</f>
        <v/>
      </c>
      <c r="H124" s="75" t="str">
        <f>IF(B124="","",VLOOKUP(B124,'PASTE-DOWN-DL'!$C$10:$AP$6000,37,FALSE))</f>
        <v/>
      </c>
      <c r="I124" s="2" t="str">
        <f>IF(B124="","",VLOOKUP(B124,'PASTE-DOWN-DL'!$C$10:$AP$6000,38,FALSE))</f>
        <v/>
      </c>
      <c r="J124" s="21" t="str">
        <f>IF(B124="","",VLOOKUP(B124,'PASTE-DOWN-DL'!$C$10:$AP$6000,24,FALSE))</f>
        <v/>
      </c>
      <c r="K124" s="21" t="str">
        <f>IF(B124="","",VLOOKUP(B124,'PASTE-DOWN-DL'!$C$10:$AP$6000,35,FALSE))</f>
        <v/>
      </c>
      <c r="L124" s="21" t="str">
        <f>IF(B124="","",VLOOKUP(B124,'PASTE-DOWN-DL'!$C$10:$AP$6000,36,FALSE))</f>
        <v/>
      </c>
      <c r="M124" s="85" t="str">
        <f>IF(B124="","",VLOOKUP(B124,'PASTE-DOWN-DL'!$C$10:$AP$6000,39,FALSE))</f>
        <v/>
      </c>
      <c r="N124" s="7" t="str">
        <f>IF(B124="","",VLOOKUP(B124,'PASTE-DOWN-DL'!$C$10:$AP$6000,29,FALSE))</f>
        <v/>
      </c>
      <c r="O124" s="55" t="str">
        <f>IF(B124="","",VLOOKUP(B124,'PASTE-DOWN-DL'!$C$10:$AP$6000,31,FALSE))</f>
        <v/>
      </c>
      <c r="P124" s="7" t="str">
        <f>IF(B124="","",VLOOKUP(B124,'PASTE-DOWN-DL'!$C$10:$AP$6000,30,FALSE))</f>
        <v/>
      </c>
      <c r="Q124" s="7" t="str">
        <f>IF(B124="","",VLOOKUP(B124,'PASTE-DOWN-DL'!$C$10:$AP$6000,32,FALSE))</f>
        <v/>
      </c>
      <c r="R124" s="7" t="str">
        <f>IF(B124="","",VLOOKUP(B124,'PASTE-DOWN-DL'!$C$10:$AP$6000,4,FALSE))</f>
        <v/>
      </c>
      <c r="S124" s="7" t="str">
        <f>IF(B124="","",VLOOKUP(B124,'PASTE-DOWN-DL'!$C$10:$AP$6000,40,FALSE))</f>
        <v/>
      </c>
      <c r="T124" s="7" t="str">
        <f>IF(B124="","",VLOOKUP(B124,'PASTE-DOWN-DL'!$C$10:$AP$6000,33,FALSE))</f>
        <v/>
      </c>
      <c r="U124" s="7" t="str">
        <f>IF(B124="","",VLOOKUP(B124,'PASTE-DOWN-DL'!$C$10:$AP$6000,34,FALSE))</f>
        <v/>
      </c>
      <c r="V124" s="7"/>
      <c r="W124" s="7"/>
      <c r="X124" s="7"/>
      <c r="Y124" s="7"/>
      <c r="Z124" s="7"/>
      <c r="AA124" s="19" t="str">
        <f>IF(B124="","",VLOOKUP(B124,'PASTE-DOWN-DL'!$F$10:$AO$300,16,FALSE))</f>
        <v/>
      </c>
      <c r="AB124" s="7"/>
      <c r="AC124" s="7"/>
      <c r="AD124" s="7"/>
    </row>
    <row r="125" spans="1:30" x14ac:dyDescent="0.25">
      <c r="A125" s="20">
        <v>118</v>
      </c>
      <c r="B125" s="20" t="str">
        <f t="shared" si="2"/>
        <v/>
      </c>
      <c r="C125" s="20" t="e">
        <f>IF(AND(M125&lt;=$G$3,M125&gt;0,D125="OA"),MAX($C$6:C124)+1,"")</f>
        <v>#N/A</v>
      </c>
      <c r="D125" s="20" t="e">
        <f>VLOOKUP(F125,'SSA-CODE'!$E$4:$F$154,2,FALSE)</f>
        <v>#N/A</v>
      </c>
      <c r="E125" s="82" t="str">
        <f t="shared" si="3"/>
        <v/>
      </c>
      <c r="F125" s="22" t="str">
        <f>IF(B125="","",VLOOKUP(B125,'PASTE-DOWN-DL'!$C$10:$AP$6000,3,FALSE))</f>
        <v/>
      </c>
      <c r="G125" s="21" t="str">
        <f>IF(B125="","",VLOOKUP(B125,'PASTE-DOWN-DL'!$C$10:$AP$6000,9,FALSE))</f>
        <v/>
      </c>
      <c r="H125" s="75" t="str">
        <f>IF(B125="","",VLOOKUP(B125,'PASTE-DOWN-DL'!$C$10:$AP$6000,37,FALSE))</f>
        <v/>
      </c>
      <c r="I125" s="2" t="str">
        <f>IF(B125="","",VLOOKUP(B125,'PASTE-DOWN-DL'!$C$10:$AP$6000,38,FALSE))</f>
        <v/>
      </c>
      <c r="J125" s="21" t="str">
        <f>IF(B125="","",VLOOKUP(B125,'PASTE-DOWN-DL'!$C$10:$AP$6000,24,FALSE))</f>
        <v/>
      </c>
      <c r="K125" s="21" t="str">
        <f>IF(B125="","",VLOOKUP(B125,'PASTE-DOWN-DL'!$C$10:$AP$6000,35,FALSE))</f>
        <v/>
      </c>
      <c r="L125" s="21" t="str">
        <f>IF(B125="","",VLOOKUP(B125,'PASTE-DOWN-DL'!$C$10:$AP$6000,36,FALSE))</f>
        <v/>
      </c>
      <c r="M125" s="85" t="str">
        <f>IF(B125="","",VLOOKUP(B125,'PASTE-DOWN-DL'!$C$10:$AP$6000,39,FALSE))</f>
        <v/>
      </c>
      <c r="N125" s="7" t="str">
        <f>IF(B125="","",VLOOKUP(B125,'PASTE-DOWN-DL'!$C$10:$AP$6000,29,FALSE))</f>
        <v/>
      </c>
      <c r="O125" s="55" t="str">
        <f>IF(B125="","",VLOOKUP(B125,'PASTE-DOWN-DL'!$C$10:$AP$6000,31,FALSE))</f>
        <v/>
      </c>
      <c r="P125" s="7" t="str">
        <f>IF(B125="","",VLOOKUP(B125,'PASTE-DOWN-DL'!$C$10:$AP$6000,30,FALSE))</f>
        <v/>
      </c>
      <c r="Q125" s="7" t="str">
        <f>IF(B125="","",VLOOKUP(B125,'PASTE-DOWN-DL'!$C$10:$AP$6000,32,FALSE))</f>
        <v/>
      </c>
      <c r="R125" s="7" t="str">
        <f>IF(B125="","",VLOOKUP(B125,'PASTE-DOWN-DL'!$C$10:$AP$6000,4,FALSE))</f>
        <v/>
      </c>
      <c r="S125" s="7" t="str">
        <f>IF(B125="","",VLOOKUP(B125,'PASTE-DOWN-DL'!$C$10:$AP$6000,40,FALSE))</f>
        <v/>
      </c>
      <c r="T125" s="7" t="str">
        <f>IF(B125="","",VLOOKUP(B125,'PASTE-DOWN-DL'!$C$10:$AP$6000,33,FALSE))</f>
        <v/>
      </c>
      <c r="U125" s="7" t="str">
        <f>IF(B125="","",VLOOKUP(B125,'PASTE-DOWN-DL'!$C$10:$AP$6000,34,FALSE))</f>
        <v/>
      </c>
      <c r="V125" s="7"/>
      <c r="W125" s="7"/>
      <c r="X125" s="7"/>
      <c r="Y125" s="7"/>
      <c r="Z125" s="7"/>
      <c r="AA125" s="19" t="str">
        <f>IF(B125="","",VLOOKUP(B125,'PASTE-DOWN-DL'!$F$10:$AO$300,16,FALSE))</f>
        <v/>
      </c>
      <c r="AB125" s="7"/>
      <c r="AC125" s="7"/>
      <c r="AD125" s="7"/>
    </row>
    <row r="126" spans="1:30" x14ac:dyDescent="0.25">
      <c r="A126" s="20">
        <v>119</v>
      </c>
      <c r="B126" s="20" t="str">
        <f t="shared" si="2"/>
        <v/>
      </c>
      <c r="C126" s="20" t="e">
        <f>IF(AND(M126&lt;=$G$3,M126&gt;0,D126="OA"),MAX($C$6:C125)+1,"")</f>
        <v>#N/A</v>
      </c>
      <c r="D126" s="20" t="e">
        <f>VLOOKUP(F126,'SSA-CODE'!$E$4:$F$154,2,FALSE)</f>
        <v>#N/A</v>
      </c>
      <c r="E126" s="82" t="str">
        <f t="shared" si="3"/>
        <v/>
      </c>
      <c r="F126" s="22" t="str">
        <f>IF(B126="","",VLOOKUP(B126,'PASTE-DOWN-DL'!$C$10:$AP$6000,3,FALSE))</f>
        <v/>
      </c>
      <c r="G126" s="21" t="str">
        <f>IF(B126="","",VLOOKUP(B126,'PASTE-DOWN-DL'!$C$10:$AP$6000,9,FALSE))</f>
        <v/>
      </c>
      <c r="H126" s="75" t="str">
        <f>IF(B126="","",VLOOKUP(B126,'PASTE-DOWN-DL'!$C$10:$AP$6000,37,FALSE))</f>
        <v/>
      </c>
      <c r="I126" s="2" t="str">
        <f>IF(B126="","",VLOOKUP(B126,'PASTE-DOWN-DL'!$C$10:$AP$6000,38,FALSE))</f>
        <v/>
      </c>
      <c r="J126" s="21" t="str">
        <f>IF(B126="","",VLOOKUP(B126,'PASTE-DOWN-DL'!$C$10:$AP$6000,24,FALSE))</f>
        <v/>
      </c>
      <c r="K126" s="21" t="str">
        <f>IF(B126="","",VLOOKUP(B126,'PASTE-DOWN-DL'!$C$10:$AP$6000,35,FALSE))</f>
        <v/>
      </c>
      <c r="L126" s="21" t="str">
        <f>IF(B126="","",VLOOKUP(B126,'PASTE-DOWN-DL'!$C$10:$AP$6000,36,FALSE))</f>
        <v/>
      </c>
      <c r="M126" s="85" t="str">
        <f>IF(B126="","",VLOOKUP(B126,'PASTE-DOWN-DL'!$C$10:$AP$6000,39,FALSE))</f>
        <v/>
      </c>
      <c r="N126" s="7" t="str">
        <f>IF(B126="","",VLOOKUP(B126,'PASTE-DOWN-DL'!$C$10:$AP$6000,29,FALSE))</f>
        <v/>
      </c>
      <c r="O126" s="55" t="str">
        <f>IF(B126="","",VLOOKUP(B126,'PASTE-DOWN-DL'!$C$10:$AP$6000,31,FALSE))</f>
        <v/>
      </c>
      <c r="P126" s="7" t="str">
        <f>IF(B126="","",VLOOKUP(B126,'PASTE-DOWN-DL'!$C$10:$AP$6000,30,FALSE))</f>
        <v/>
      </c>
      <c r="Q126" s="7" t="str">
        <f>IF(B126="","",VLOOKUP(B126,'PASTE-DOWN-DL'!$C$10:$AP$6000,32,FALSE))</f>
        <v/>
      </c>
      <c r="R126" s="7" t="str">
        <f>IF(B126="","",VLOOKUP(B126,'PASTE-DOWN-DL'!$C$10:$AP$6000,4,FALSE))</f>
        <v/>
      </c>
      <c r="S126" s="7" t="str">
        <f>IF(B126="","",VLOOKUP(B126,'PASTE-DOWN-DL'!$C$10:$AP$6000,40,FALSE))</f>
        <v/>
      </c>
      <c r="T126" s="7" t="str">
        <f>IF(B126="","",VLOOKUP(B126,'PASTE-DOWN-DL'!$C$10:$AP$6000,33,FALSE))</f>
        <v/>
      </c>
      <c r="U126" s="7" t="str">
        <f>IF(B126="","",VLOOKUP(B126,'PASTE-DOWN-DL'!$C$10:$AP$6000,34,FALSE))</f>
        <v/>
      </c>
      <c r="V126" s="7"/>
      <c r="W126" s="7"/>
      <c r="X126" s="7"/>
      <c r="Y126" s="7"/>
      <c r="Z126" s="7"/>
      <c r="AA126" s="19" t="str">
        <f>IF(B126="","",VLOOKUP(B126,'PASTE-DOWN-DL'!$F$10:$AO$300,16,FALSE))</f>
        <v/>
      </c>
      <c r="AB126" s="7"/>
      <c r="AC126" s="7"/>
      <c r="AD126" s="7"/>
    </row>
    <row r="127" spans="1:30" x14ac:dyDescent="0.25">
      <c r="A127" s="20">
        <v>120</v>
      </c>
      <c r="B127" s="20" t="str">
        <f t="shared" si="2"/>
        <v/>
      </c>
      <c r="C127" s="20" t="e">
        <f>IF(AND(M127&lt;=$G$3,M127&gt;0,D127="OA"),MAX($C$6:C126)+1,"")</f>
        <v>#N/A</v>
      </c>
      <c r="D127" s="20" t="e">
        <f>VLOOKUP(F127,'SSA-CODE'!$E$4:$F$154,2,FALSE)</f>
        <v>#N/A</v>
      </c>
      <c r="E127" s="82" t="str">
        <f t="shared" si="3"/>
        <v/>
      </c>
      <c r="F127" s="22" t="str">
        <f>IF(B127="","",VLOOKUP(B127,'PASTE-DOWN-DL'!$C$10:$AP$6000,3,FALSE))</f>
        <v/>
      </c>
      <c r="G127" s="21" t="str">
        <f>IF(B127="","",VLOOKUP(B127,'PASTE-DOWN-DL'!$C$10:$AP$6000,9,FALSE))</f>
        <v/>
      </c>
      <c r="H127" s="75" t="str">
        <f>IF(B127="","",VLOOKUP(B127,'PASTE-DOWN-DL'!$C$10:$AP$6000,37,FALSE))</f>
        <v/>
      </c>
      <c r="I127" s="2" t="str">
        <f>IF(B127="","",VLOOKUP(B127,'PASTE-DOWN-DL'!$C$10:$AP$6000,38,FALSE))</f>
        <v/>
      </c>
      <c r="J127" s="21" t="str">
        <f>IF(B127="","",VLOOKUP(B127,'PASTE-DOWN-DL'!$C$10:$AP$6000,24,FALSE))</f>
        <v/>
      </c>
      <c r="K127" s="21" t="str">
        <f>IF(B127="","",VLOOKUP(B127,'PASTE-DOWN-DL'!$C$10:$AP$6000,35,FALSE))</f>
        <v/>
      </c>
      <c r="L127" s="21" t="str">
        <f>IF(B127="","",VLOOKUP(B127,'PASTE-DOWN-DL'!$C$10:$AP$6000,36,FALSE))</f>
        <v/>
      </c>
      <c r="M127" s="85" t="str">
        <f>IF(B127="","",VLOOKUP(B127,'PASTE-DOWN-DL'!$C$10:$AP$6000,39,FALSE))</f>
        <v/>
      </c>
      <c r="N127" s="7" t="str">
        <f>IF(B127="","",VLOOKUP(B127,'PASTE-DOWN-DL'!$C$10:$AP$6000,29,FALSE))</f>
        <v/>
      </c>
      <c r="O127" s="55" t="str">
        <f>IF(B127="","",VLOOKUP(B127,'PASTE-DOWN-DL'!$C$10:$AP$6000,31,FALSE))</f>
        <v/>
      </c>
      <c r="P127" s="7" t="str">
        <f>IF(B127="","",VLOOKUP(B127,'PASTE-DOWN-DL'!$C$10:$AP$6000,30,FALSE))</f>
        <v/>
      </c>
      <c r="Q127" s="7" t="str">
        <f>IF(B127="","",VLOOKUP(B127,'PASTE-DOWN-DL'!$C$10:$AP$6000,32,FALSE))</f>
        <v/>
      </c>
      <c r="R127" s="7" t="str">
        <f>IF(B127="","",VLOOKUP(B127,'PASTE-DOWN-DL'!$C$10:$AP$6000,4,FALSE))</f>
        <v/>
      </c>
      <c r="S127" s="7" t="str">
        <f>IF(B127="","",VLOOKUP(B127,'PASTE-DOWN-DL'!$C$10:$AP$6000,40,FALSE))</f>
        <v/>
      </c>
      <c r="T127" s="7" t="str">
        <f>IF(B127="","",VLOOKUP(B127,'PASTE-DOWN-DL'!$C$10:$AP$6000,33,FALSE))</f>
        <v/>
      </c>
      <c r="U127" s="7" t="str">
        <f>IF(B127="","",VLOOKUP(B127,'PASTE-DOWN-DL'!$C$10:$AP$6000,34,FALSE))</f>
        <v/>
      </c>
      <c r="V127" s="7"/>
      <c r="W127" s="7"/>
      <c r="X127" s="7"/>
      <c r="Y127" s="7"/>
      <c r="Z127" s="7"/>
      <c r="AA127" s="19" t="str">
        <f>IF(B127="","",VLOOKUP(B127,'PASTE-DOWN-DL'!$F$10:$AO$300,16,FALSE))</f>
        <v/>
      </c>
      <c r="AB127" s="7"/>
      <c r="AC127" s="7"/>
      <c r="AD127" s="7"/>
    </row>
    <row r="128" spans="1:30" x14ac:dyDescent="0.25">
      <c r="A128" s="20">
        <v>121</v>
      </c>
      <c r="B128" s="20" t="str">
        <f t="shared" si="2"/>
        <v/>
      </c>
      <c r="C128" s="20" t="e">
        <f>IF(AND(M128&lt;=$G$3,M128&gt;0,D128="OA"),MAX($C$6:C127)+1,"")</f>
        <v>#N/A</v>
      </c>
      <c r="D128" s="20" t="e">
        <f>VLOOKUP(F128,'SSA-CODE'!$E$4:$F$154,2,FALSE)</f>
        <v>#N/A</v>
      </c>
      <c r="E128" s="82" t="str">
        <f t="shared" si="3"/>
        <v/>
      </c>
      <c r="F128" s="22" t="str">
        <f>IF(B128="","",VLOOKUP(B128,'PASTE-DOWN-DL'!$C$10:$AP$6000,3,FALSE))</f>
        <v/>
      </c>
      <c r="G128" s="21" t="str">
        <f>IF(B128="","",VLOOKUP(B128,'PASTE-DOWN-DL'!$C$10:$AP$6000,9,FALSE))</f>
        <v/>
      </c>
      <c r="H128" s="75" t="str">
        <f>IF(B128="","",VLOOKUP(B128,'PASTE-DOWN-DL'!$C$10:$AP$6000,37,FALSE))</f>
        <v/>
      </c>
      <c r="I128" s="2" t="str">
        <f>IF(B128="","",VLOOKUP(B128,'PASTE-DOWN-DL'!$C$10:$AP$6000,38,FALSE))</f>
        <v/>
      </c>
      <c r="J128" s="21" t="str">
        <f>IF(B128="","",VLOOKUP(B128,'PASTE-DOWN-DL'!$C$10:$AP$6000,24,FALSE))</f>
        <v/>
      </c>
      <c r="K128" s="21" t="str">
        <f>IF(B128="","",VLOOKUP(B128,'PASTE-DOWN-DL'!$C$10:$AP$6000,35,FALSE))</f>
        <v/>
      </c>
      <c r="L128" s="21" t="str">
        <f>IF(B128="","",VLOOKUP(B128,'PASTE-DOWN-DL'!$C$10:$AP$6000,36,FALSE))</f>
        <v/>
      </c>
      <c r="M128" s="85" t="str">
        <f>IF(B128="","",VLOOKUP(B128,'PASTE-DOWN-DL'!$C$10:$AP$6000,39,FALSE))</f>
        <v/>
      </c>
      <c r="N128" s="7" t="str">
        <f>IF(B128="","",VLOOKUP(B128,'PASTE-DOWN-DL'!$C$10:$AP$6000,29,FALSE))</f>
        <v/>
      </c>
      <c r="O128" s="55" t="str">
        <f>IF(B128="","",VLOOKUP(B128,'PASTE-DOWN-DL'!$C$10:$AP$6000,31,FALSE))</f>
        <v/>
      </c>
      <c r="P128" s="7" t="str">
        <f>IF(B128="","",VLOOKUP(B128,'PASTE-DOWN-DL'!$C$10:$AP$6000,30,FALSE))</f>
        <v/>
      </c>
      <c r="Q128" s="7" t="str">
        <f>IF(B128="","",VLOOKUP(B128,'PASTE-DOWN-DL'!$C$10:$AP$6000,32,FALSE))</f>
        <v/>
      </c>
      <c r="R128" s="7" t="str">
        <f>IF(B128="","",VLOOKUP(B128,'PASTE-DOWN-DL'!$C$10:$AP$6000,4,FALSE))</f>
        <v/>
      </c>
      <c r="S128" s="7" t="str">
        <f>IF(B128="","",VLOOKUP(B128,'PASTE-DOWN-DL'!$C$10:$AP$6000,40,FALSE))</f>
        <v/>
      </c>
      <c r="T128" s="7" t="str">
        <f>IF(B128="","",VLOOKUP(B128,'PASTE-DOWN-DL'!$C$10:$AP$6000,33,FALSE))</f>
        <v/>
      </c>
      <c r="U128" s="7" t="str">
        <f>IF(B128="","",VLOOKUP(B128,'PASTE-DOWN-DL'!$C$10:$AP$6000,34,FALSE))</f>
        <v/>
      </c>
      <c r="V128" s="7"/>
      <c r="W128" s="7"/>
      <c r="X128" s="7"/>
      <c r="Y128" s="7"/>
      <c r="Z128" s="7"/>
      <c r="AA128" s="19" t="str">
        <f>IF(B128="","",VLOOKUP(B128,'PASTE-DOWN-DL'!$F$10:$AO$300,16,FALSE))</f>
        <v/>
      </c>
      <c r="AB128" s="7"/>
      <c r="AC128" s="7"/>
      <c r="AD128" s="7"/>
    </row>
    <row r="129" spans="1:30" x14ac:dyDescent="0.25">
      <c r="A129" s="20">
        <v>122</v>
      </c>
      <c r="B129" s="20" t="str">
        <f t="shared" si="2"/>
        <v/>
      </c>
      <c r="C129" s="20" t="e">
        <f>IF(AND(M129&lt;=$G$3,M129&gt;0,D129="OA"),MAX($C$6:C128)+1,"")</f>
        <v>#N/A</v>
      </c>
      <c r="D129" s="20" t="e">
        <f>VLOOKUP(F129,'SSA-CODE'!$E$4:$F$154,2,FALSE)</f>
        <v>#N/A</v>
      </c>
      <c r="E129" s="82" t="str">
        <f t="shared" si="3"/>
        <v/>
      </c>
      <c r="F129" s="22" t="str">
        <f>IF(B129="","",VLOOKUP(B129,'PASTE-DOWN-DL'!$C$10:$AP$6000,3,FALSE))</f>
        <v/>
      </c>
      <c r="G129" s="21" t="str">
        <f>IF(B129="","",VLOOKUP(B129,'PASTE-DOWN-DL'!$C$10:$AP$6000,9,FALSE))</f>
        <v/>
      </c>
      <c r="H129" s="75" t="str">
        <f>IF(B129="","",VLOOKUP(B129,'PASTE-DOWN-DL'!$C$10:$AP$6000,37,FALSE))</f>
        <v/>
      </c>
      <c r="I129" s="2" t="str">
        <f>IF(B129="","",VLOOKUP(B129,'PASTE-DOWN-DL'!$C$10:$AP$6000,38,FALSE))</f>
        <v/>
      </c>
      <c r="J129" s="21" t="str">
        <f>IF(B129="","",VLOOKUP(B129,'PASTE-DOWN-DL'!$C$10:$AP$6000,24,FALSE))</f>
        <v/>
      </c>
      <c r="K129" s="21" t="str">
        <f>IF(B129="","",VLOOKUP(B129,'PASTE-DOWN-DL'!$C$10:$AP$6000,35,FALSE))</f>
        <v/>
      </c>
      <c r="L129" s="21" t="str">
        <f>IF(B129="","",VLOOKUP(B129,'PASTE-DOWN-DL'!$C$10:$AP$6000,36,FALSE))</f>
        <v/>
      </c>
      <c r="M129" s="85" t="str">
        <f>IF(B129="","",VLOOKUP(B129,'PASTE-DOWN-DL'!$C$10:$AP$6000,39,FALSE))</f>
        <v/>
      </c>
      <c r="N129" s="7" t="str">
        <f>IF(B129="","",VLOOKUP(B129,'PASTE-DOWN-DL'!$C$10:$AP$6000,29,FALSE))</f>
        <v/>
      </c>
      <c r="O129" s="55" t="str">
        <f>IF(B129="","",VLOOKUP(B129,'PASTE-DOWN-DL'!$C$10:$AP$6000,31,FALSE))</f>
        <v/>
      </c>
      <c r="P129" s="7" t="str">
        <f>IF(B129="","",VLOOKUP(B129,'PASTE-DOWN-DL'!$C$10:$AP$6000,30,FALSE))</f>
        <v/>
      </c>
      <c r="Q129" s="7" t="str">
        <f>IF(B129="","",VLOOKUP(B129,'PASTE-DOWN-DL'!$C$10:$AP$6000,32,FALSE))</f>
        <v/>
      </c>
      <c r="R129" s="7" t="str">
        <f>IF(B129="","",VLOOKUP(B129,'PASTE-DOWN-DL'!$C$10:$AP$6000,4,FALSE))</f>
        <v/>
      </c>
      <c r="S129" s="7" t="str">
        <f>IF(B129="","",VLOOKUP(B129,'PASTE-DOWN-DL'!$C$10:$AP$6000,40,FALSE))</f>
        <v/>
      </c>
      <c r="T129" s="7" t="str">
        <f>IF(B129="","",VLOOKUP(B129,'PASTE-DOWN-DL'!$C$10:$AP$6000,33,FALSE))</f>
        <v/>
      </c>
      <c r="U129" s="7" t="str">
        <f>IF(B129="","",VLOOKUP(B129,'PASTE-DOWN-DL'!$C$10:$AP$6000,34,FALSE))</f>
        <v/>
      </c>
      <c r="V129" s="7"/>
      <c r="W129" s="7"/>
      <c r="X129" s="7"/>
      <c r="Y129" s="7"/>
      <c r="Z129" s="7"/>
      <c r="AA129" s="19" t="str">
        <f>IF(B129="","",VLOOKUP(B129,'PASTE-DOWN-DL'!$F$10:$AO$300,16,FALSE))</f>
        <v/>
      </c>
      <c r="AB129" s="7"/>
      <c r="AC129" s="7"/>
      <c r="AD129" s="7"/>
    </row>
    <row r="130" spans="1:30" x14ac:dyDescent="0.25">
      <c r="A130" s="20">
        <v>123</v>
      </c>
      <c r="B130" s="20" t="str">
        <f t="shared" si="2"/>
        <v/>
      </c>
      <c r="C130" s="20" t="e">
        <f>IF(AND(M130&lt;=$G$3,M130&gt;0,D130="OA"),MAX($C$6:C129)+1,"")</f>
        <v>#N/A</v>
      </c>
      <c r="D130" s="20" t="e">
        <f>VLOOKUP(F130,'SSA-CODE'!$E$4:$F$154,2,FALSE)</f>
        <v>#N/A</v>
      </c>
      <c r="E130" s="82" t="str">
        <f t="shared" si="3"/>
        <v/>
      </c>
      <c r="F130" s="22" t="str">
        <f>IF(B130="","",VLOOKUP(B130,'PASTE-DOWN-DL'!$C$10:$AP$6000,3,FALSE))</f>
        <v/>
      </c>
      <c r="G130" s="21" t="str">
        <f>IF(B130="","",VLOOKUP(B130,'PASTE-DOWN-DL'!$C$10:$AP$6000,9,FALSE))</f>
        <v/>
      </c>
      <c r="H130" s="75" t="str">
        <f>IF(B130="","",VLOOKUP(B130,'PASTE-DOWN-DL'!$C$10:$AP$6000,37,FALSE))</f>
        <v/>
      </c>
      <c r="I130" s="2" t="str">
        <f>IF(B130="","",VLOOKUP(B130,'PASTE-DOWN-DL'!$C$10:$AP$6000,38,FALSE))</f>
        <v/>
      </c>
      <c r="J130" s="21" t="str">
        <f>IF(B130="","",VLOOKUP(B130,'PASTE-DOWN-DL'!$C$10:$AP$6000,24,FALSE))</f>
        <v/>
      </c>
      <c r="K130" s="21" t="str">
        <f>IF(B130="","",VLOOKUP(B130,'PASTE-DOWN-DL'!$C$10:$AP$6000,35,FALSE))</f>
        <v/>
      </c>
      <c r="L130" s="21" t="str">
        <f>IF(B130="","",VLOOKUP(B130,'PASTE-DOWN-DL'!$C$10:$AP$6000,36,FALSE))</f>
        <v/>
      </c>
      <c r="M130" s="85" t="str">
        <f>IF(B130="","",VLOOKUP(B130,'PASTE-DOWN-DL'!$C$10:$AP$6000,39,FALSE))</f>
        <v/>
      </c>
      <c r="N130" s="7" t="str">
        <f>IF(B130="","",VLOOKUP(B130,'PASTE-DOWN-DL'!$C$10:$AP$6000,29,FALSE))</f>
        <v/>
      </c>
      <c r="O130" s="55" t="str">
        <f>IF(B130="","",VLOOKUP(B130,'PASTE-DOWN-DL'!$C$10:$AP$6000,31,FALSE))</f>
        <v/>
      </c>
      <c r="P130" s="7" t="str">
        <f>IF(B130="","",VLOOKUP(B130,'PASTE-DOWN-DL'!$C$10:$AP$6000,30,FALSE))</f>
        <v/>
      </c>
      <c r="Q130" s="7" t="str">
        <f>IF(B130="","",VLOOKUP(B130,'PASTE-DOWN-DL'!$C$10:$AP$6000,32,FALSE))</f>
        <v/>
      </c>
      <c r="R130" s="7" t="str">
        <f>IF(B130="","",VLOOKUP(B130,'PASTE-DOWN-DL'!$C$10:$AP$6000,4,FALSE))</f>
        <v/>
      </c>
      <c r="S130" s="7" t="str">
        <f>IF(B130="","",VLOOKUP(B130,'PASTE-DOWN-DL'!$C$10:$AP$6000,40,FALSE))</f>
        <v/>
      </c>
      <c r="T130" s="7" t="str">
        <f>IF(B130="","",VLOOKUP(B130,'PASTE-DOWN-DL'!$C$10:$AP$6000,33,FALSE))</f>
        <v/>
      </c>
      <c r="U130" s="7" t="str">
        <f>IF(B130="","",VLOOKUP(B130,'PASTE-DOWN-DL'!$C$10:$AP$6000,34,FALSE))</f>
        <v/>
      </c>
      <c r="V130" s="7"/>
      <c r="W130" s="7"/>
      <c r="X130" s="7"/>
      <c r="Y130" s="7"/>
      <c r="Z130" s="7"/>
      <c r="AA130" s="19" t="str">
        <f>IF(B130="","",VLOOKUP(B130,'PASTE-DOWN-DL'!$F$10:$AO$300,16,FALSE))</f>
        <v/>
      </c>
      <c r="AB130" s="7"/>
      <c r="AC130" s="7"/>
      <c r="AD130" s="7"/>
    </row>
    <row r="131" spans="1:30" x14ac:dyDescent="0.25">
      <c r="A131" s="20">
        <v>124</v>
      </c>
      <c r="B131" s="20" t="str">
        <f t="shared" si="2"/>
        <v/>
      </c>
      <c r="C131" s="20" t="e">
        <f>IF(AND(M131&lt;=$G$3,M131&gt;0,D131="OA"),MAX($C$6:C130)+1,"")</f>
        <v>#N/A</v>
      </c>
      <c r="D131" s="20" t="e">
        <f>VLOOKUP(F131,'SSA-CODE'!$E$4:$F$154,2,FALSE)</f>
        <v>#N/A</v>
      </c>
      <c r="E131" s="82" t="str">
        <f t="shared" si="3"/>
        <v/>
      </c>
      <c r="F131" s="22" t="str">
        <f>IF(B131="","",VLOOKUP(B131,'PASTE-DOWN-DL'!$C$10:$AP$6000,3,FALSE))</f>
        <v/>
      </c>
      <c r="G131" s="21" t="str">
        <f>IF(B131="","",VLOOKUP(B131,'PASTE-DOWN-DL'!$C$10:$AP$6000,9,FALSE))</f>
        <v/>
      </c>
      <c r="H131" s="75" t="str">
        <f>IF(B131="","",VLOOKUP(B131,'PASTE-DOWN-DL'!$C$10:$AP$6000,37,FALSE))</f>
        <v/>
      </c>
      <c r="I131" s="2" t="str">
        <f>IF(B131="","",VLOOKUP(B131,'PASTE-DOWN-DL'!$C$10:$AP$6000,38,FALSE))</f>
        <v/>
      </c>
      <c r="J131" s="21" t="str">
        <f>IF(B131="","",VLOOKUP(B131,'PASTE-DOWN-DL'!$C$10:$AP$6000,24,FALSE))</f>
        <v/>
      </c>
      <c r="K131" s="21" t="str">
        <f>IF(B131="","",VLOOKUP(B131,'PASTE-DOWN-DL'!$C$10:$AP$6000,35,FALSE))</f>
        <v/>
      </c>
      <c r="L131" s="21" t="str">
        <f>IF(B131="","",VLOOKUP(B131,'PASTE-DOWN-DL'!$C$10:$AP$6000,36,FALSE))</f>
        <v/>
      </c>
      <c r="M131" s="85" t="str">
        <f>IF(B131="","",VLOOKUP(B131,'PASTE-DOWN-DL'!$C$10:$AP$6000,39,FALSE))</f>
        <v/>
      </c>
      <c r="N131" s="7" t="str">
        <f>IF(B131="","",VLOOKUP(B131,'PASTE-DOWN-DL'!$C$10:$AP$6000,29,FALSE))</f>
        <v/>
      </c>
      <c r="O131" s="55" t="str">
        <f>IF(B131="","",VLOOKUP(B131,'PASTE-DOWN-DL'!$C$10:$AP$6000,31,FALSE))</f>
        <v/>
      </c>
      <c r="P131" s="7" t="str">
        <f>IF(B131="","",VLOOKUP(B131,'PASTE-DOWN-DL'!$C$10:$AP$6000,30,FALSE))</f>
        <v/>
      </c>
      <c r="Q131" s="7" t="str">
        <f>IF(B131="","",VLOOKUP(B131,'PASTE-DOWN-DL'!$C$10:$AP$6000,32,FALSE))</f>
        <v/>
      </c>
      <c r="R131" s="7" t="str">
        <f>IF(B131="","",VLOOKUP(B131,'PASTE-DOWN-DL'!$C$10:$AP$6000,4,FALSE))</f>
        <v/>
      </c>
      <c r="S131" s="7" t="str">
        <f>IF(B131="","",VLOOKUP(B131,'PASTE-DOWN-DL'!$C$10:$AP$6000,40,FALSE))</f>
        <v/>
      </c>
      <c r="T131" s="7" t="str">
        <f>IF(B131="","",VLOOKUP(B131,'PASTE-DOWN-DL'!$C$10:$AP$6000,33,FALSE))</f>
        <v/>
      </c>
      <c r="U131" s="7" t="str">
        <f>IF(B131="","",VLOOKUP(B131,'PASTE-DOWN-DL'!$C$10:$AP$6000,34,FALSE))</f>
        <v/>
      </c>
      <c r="V131" s="7"/>
      <c r="W131" s="7"/>
      <c r="X131" s="7"/>
      <c r="Y131" s="7"/>
      <c r="Z131" s="7"/>
      <c r="AA131" s="19" t="str">
        <f>IF(B131="","",VLOOKUP(B131,'PASTE-DOWN-DL'!$F$10:$AO$300,16,FALSE))</f>
        <v/>
      </c>
      <c r="AB131" s="7"/>
      <c r="AC131" s="7"/>
      <c r="AD131" s="7"/>
    </row>
    <row r="132" spans="1:30" x14ac:dyDescent="0.25">
      <c r="A132" s="20">
        <v>125</v>
      </c>
      <c r="B132" s="20" t="str">
        <f t="shared" si="2"/>
        <v/>
      </c>
      <c r="C132" s="20" t="e">
        <f>IF(AND(M132&lt;=$G$3,M132&gt;0,D132="OA"),MAX($C$6:C131)+1,"")</f>
        <v>#N/A</v>
      </c>
      <c r="D132" s="20" t="e">
        <f>VLOOKUP(F132,'SSA-CODE'!$E$4:$F$154,2,FALSE)</f>
        <v>#N/A</v>
      </c>
      <c r="E132" s="82" t="str">
        <f t="shared" si="3"/>
        <v/>
      </c>
      <c r="F132" s="22" t="str">
        <f>IF(B132="","",VLOOKUP(B132,'PASTE-DOWN-DL'!$C$10:$AP$6000,3,FALSE))</f>
        <v/>
      </c>
      <c r="G132" s="21" t="str">
        <f>IF(B132="","",VLOOKUP(B132,'PASTE-DOWN-DL'!$C$10:$AP$6000,9,FALSE))</f>
        <v/>
      </c>
      <c r="H132" s="75" t="str">
        <f>IF(B132="","",VLOOKUP(B132,'PASTE-DOWN-DL'!$C$10:$AP$6000,37,FALSE))</f>
        <v/>
      </c>
      <c r="I132" s="2" t="str">
        <f>IF(B132="","",VLOOKUP(B132,'PASTE-DOWN-DL'!$C$10:$AP$6000,38,FALSE))</f>
        <v/>
      </c>
      <c r="J132" s="21" t="str">
        <f>IF(B132="","",VLOOKUP(B132,'PASTE-DOWN-DL'!$C$10:$AP$6000,24,FALSE))</f>
        <v/>
      </c>
      <c r="K132" s="21" t="str">
        <f>IF(B132="","",VLOOKUP(B132,'PASTE-DOWN-DL'!$C$10:$AP$6000,35,FALSE))</f>
        <v/>
      </c>
      <c r="L132" s="21" t="str">
        <f>IF(B132="","",VLOOKUP(B132,'PASTE-DOWN-DL'!$C$10:$AP$6000,36,FALSE))</f>
        <v/>
      </c>
      <c r="M132" s="85" t="str">
        <f>IF(B132="","",VLOOKUP(B132,'PASTE-DOWN-DL'!$C$10:$AP$6000,39,FALSE))</f>
        <v/>
      </c>
      <c r="N132" s="7" t="str">
        <f>IF(B132="","",VLOOKUP(B132,'PASTE-DOWN-DL'!$C$10:$AP$6000,29,FALSE))</f>
        <v/>
      </c>
      <c r="O132" s="55" t="str">
        <f>IF(B132="","",VLOOKUP(B132,'PASTE-DOWN-DL'!$C$10:$AP$6000,31,FALSE))</f>
        <v/>
      </c>
      <c r="P132" s="7" t="str">
        <f>IF(B132="","",VLOOKUP(B132,'PASTE-DOWN-DL'!$C$10:$AP$6000,30,FALSE))</f>
        <v/>
      </c>
      <c r="Q132" s="7" t="str">
        <f>IF(B132="","",VLOOKUP(B132,'PASTE-DOWN-DL'!$C$10:$AP$6000,32,FALSE))</f>
        <v/>
      </c>
      <c r="R132" s="7" t="str">
        <f>IF(B132="","",VLOOKUP(B132,'PASTE-DOWN-DL'!$C$10:$AP$6000,4,FALSE))</f>
        <v/>
      </c>
      <c r="S132" s="7" t="str">
        <f>IF(B132="","",VLOOKUP(B132,'PASTE-DOWN-DL'!$C$10:$AP$6000,40,FALSE))</f>
        <v/>
      </c>
      <c r="T132" s="7" t="str">
        <f>IF(B132="","",VLOOKUP(B132,'PASTE-DOWN-DL'!$C$10:$AP$6000,33,FALSE))</f>
        <v/>
      </c>
      <c r="U132" s="7" t="str">
        <f>IF(B132="","",VLOOKUP(B132,'PASTE-DOWN-DL'!$C$10:$AP$6000,34,FALSE))</f>
        <v/>
      </c>
      <c r="V132" s="7"/>
      <c r="W132" s="7"/>
      <c r="X132" s="7"/>
      <c r="Y132" s="7"/>
      <c r="Z132" s="7"/>
      <c r="AA132" s="19" t="str">
        <f>IF(B132="","",VLOOKUP(B132,'PASTE-DOWN-DL'!$F$10:$AO$300,16,FALSE))</f>
        <v/>
      </c>
      <c r="AB132" s="7"/>
      <c r="AC132" s="7"/>
      <c r="AD132" s="7"/>
    </row>
    <row r="133" spans="1:30" x14ac:dyDescent="0.25">
      <c r="A133" s="20">
        <v>126</v>
      </c>
      <c r="B133" s="20" t="str">
        <f t="shared" si="2"/>
        <v/>
      </c>
      <c r="C133" s="20" t="e">
        <f>IF(AND(M133&lt;=$G$3,M133&gt;0,D133="OA"),MAX($C$6:C132)+1,"")</f>
        <v>#N/A</v>
      </c>
      <c r="D133" s="20" t="e">
        <f>VLOOKUP(F133,'SSA-CODE'!$E$4:$F$154,2,FALSE)</f>
        <v>#N/A</v>
      </c>
      <c r="E133" s="82" t="str">
        <f t="shared" si="3"/>
        <v/>
      </c>
      <c r="F133" s="22" t="str">
        <f>IF(B133="","",VLOOKUP(B133,'PASTE-DOWN-DL'!$C$10:$AP$6000,3,FALSE))</f>
        <v/>
      </c>
      <c r="G133" s="21" t="str">
        <f>IF(B133="","",VLOOKUP(B133,'PASTE-DOWN-DL'!$C$10:$AP$6000,9,FALSE))</f>
        <v/>
      </c>
      <c r="H133" s="75" t="str">
        <f>IF(B133="","",VLOOKUP(B133,'PASTE-DOWN-DL'!$C$10:$AP$6000,37,FALSE))</f>
        <v/>
      </c>
      <c r="I133" s="2" t="str">
        <f>IF(B133="","",VLOOKUP(B133,'PASTE-DOWN-DL'!$C$10:$AP$6000,38,FALSE))</f>
        <v/>
      </c>
      <c r="J133" s="21" t="str">
        <f>IF(B133="","",VLOOKUP(B133,'PASTE-DOWN-DL'!$C$10:$AP$6000,24,FALSE))</f>
        <v/>
      </c>
      <c r="K133" s="21" t="str">
        <f>IF(B133="","",VLOOKUP(B133,'PASTE-DOWN-DL'!$C$10:$AP$6000,35,FALSE))</f>
        <v/>
      </c>
      <c r="L133" s="21" t="str">
        <f>IF(B133="","",VLOOKUP(B133,'PASTE-DOWN-DL'!$C$10:$AP$6000,36,FALSE))</f>
        <v/>
      </c>
      <c r="M133" s="85" t="str">
        <f>IF(B133="","",VLOOKUP(B133,'PASTE-DOWN-DL'!$C$10:$AP$6000,39,FALSE))</f>
        <v/>
      </c>
      <c r="N133" s="7" t="str">
        <f>IF(B133="","",VLOOKUP(B133,'PASTE-DOWN-DL'!$C$10:$AP$6000,29,FALSE))</f>
        <v/>
      </c>
      <c r="O133" s="55" t="str">
        <f>IF(B133="","",VLOOKUP(B133,'PASTE-DOWN-DL'!$C$10:$AP$6000,31,FALSE))</f>
        <v/>
      </c>
      <c r="P133" s="7" t="str">
        <f>IF(B133="","",VLOOKUP(B133,'PASTE-DOWN-DL'!$C$10:$AP$6000,30,FALSE))</f>
        <v/>
      </c>
      <c r="Q133" s="7" t="str">
        <f>IF(B133="","",VLOOKUP(B133,'PASTE-DOWN-DL'!$C$10:$AP$6000,32,FALSE))</f>
        <v/>
      </c>
      <c r="R133" s="7" t="str">
        <f>IF(B133="","",VLOOKUP(B133,'PASTE-DOWN-DL'!$C$10:$AP$6000,4,FALSE))</f>
        <v/>
      </c>
      <c r="S133" s="7" t="str">
        <f>IF(B133="","",VLOOKUP(B133,'PASTE-DOWN-DL'!$C$10:$AP$6000,40,FALSE))</f>
        <v/>
      </c>
      <c r="T133" s="7" t="str">
        <f>IF(B133="","",VLOOKUP(B133,'PASTE-DOWN-DL'!$C$10:$AP$6000,33,FALSE))</f>
        <v/>
      </c>
      <c r="U133" s="7" t="str">
        <f>IF(B133="","",VLOOKUP(B133,'PASTE-DOWN-DL'!$C$10:$AP$6000,34,FALSE))</f>
        <v/>
      </c>
      <c r="V133" s="7"/>
      <c r="W133" s="7"/>
      <c r="X133" s="7"/>
      <c r="Y133" s="7"/>
      <c r="Z133" s="7"/>
      <c r="AA133" s="19" t="str">
        <f>IF(B133="","",VLOOKUP(B133,'PASTE-DOWN-DL'!$F$10:$AO$300,16,FALSE))</f>
        <v/>
      </c>
      <c r="AB133" s="7"/>
      <c r="AC133" s="7"/>
      <c r="AD133" s="7"/>
    </row>
    <row r="134" spans="1:30" x14ac:dyDescent="0.25">
      <c r="A134" s="20">
        <v>127</v>
      </c>
      <c r="B134" s="20" t="str">
        <f t="shared" si="2"/>
        <v/>
      </c>
      <c r="C134" s="20" t="e">
        <f>IF(AND(M134&lt;=$G$3,M134&gt;0,D134="OA"),MAX($C$6:C133)+1,"")</f>
        <v>#N/A</v>
      </c>
      <c r="D134" s="20" t="e">
        <f>VLOOKUP(F134,'SSA-CODE'!$E$4:$F$154,2,FALSE)</f>
        <v>#N/A</v>
      </c>
      <c r="E134" s="82" t="str">
        <f t="shared" si="3"/>
        <v/>
      </c>
      <c r="F134" s="22" t="str">
        <f>IF(B134="","",VLOOKUP(B134,'PASTE-DOWN-DL'!$C$10:$AP$6000,3,FALSE))</f>
        <v/>
      </c>
      <c r="G134" s="21" t="str">
        <f>IF(B134="","",VLOOKUP(B134,'PASTE-DOWN-DL'!$C$10:$AP$6000,9,FALSE))</f>
        <v/>
      </c>
      <c r="H134" s="75" t="str">
        <f>IF(B134="","",VLOOKUP(B134,'PASTE-DOWN-DL'!$C$10:$AP$6000,37,FALSE))</f>
        <v/>
      </c>
      <c r="I134" s="2" t="str">
        <f>IF(B134="","",VLOOKUP(B134,'PASTE-DOWN-DL'!$C$10:$AP$6000,38,FALSE))</f>
        <v/>
      </c>
      <c r="J134" s="21" t="str">
        <f>IF(B134="","",VLOOKUP(B134,'PASTE-DOWN-DL'!$C$10:$AP$6000,24,FALSE))</f>
        <v/>
      </c>
      <c r="K134" s="21" t="str">
        <f>IF(B134="","",VLOOKUP(B134,'PASTE-DOWN-DL'!$C$10:$AP$6000,35,FALSE))</f>
        <v/>
      </c>
      <c r="L134" s="21" t="str">
        <f>IF(B134="","",VLOOKUP(B134,'PASTE-DOWN-DL'!$C$10:$AP$6000,36,FALSE))</f>
        <v/>
      </c>
      <c r="M134" s="85" t="str">
        <f>IF(B134="","",VLOOKUP(B134,'PASTE-DOWN-DL'!$C$10:$AP$6000,39,FALSE))</f>
        <v/>
      </c>
      <c r="N134" s="7" t="str">
        <f>IF(B134="","",VLOOKUP(B134,'PASTE-DOWN-DL'!$C$10:$AP$6000,29,FALSE))</f>
        <v/>
      </c>
      <c r="O134" s="55" t="str">
        <f>IF(B134="","",VLOOKUP(B134,'PASTE-DOWN-DL'!$C$10:$AP$6000,31,FALSE))</f>
        <v/>
      </c>
      <c r="P134" s="7" t="str">
        <f>IF(B134="","",VLOOKUP(B134,'PASTE-DOWN-DL'!$C$10:$AP$6000,30,FALSE))</f>
        <v/>
      </c>
      <c r="Q134" s="7" t="str">
        <f>IF(B134="","",VLOOKUP(B134,'PASTE-DOWN-DL'!$C$10:$AP$6000,32,FALSE))</f>
        <v/>
      </c>
      <c r="R134" s="7" t="str">
        <f>IF(B134="","",VLOOKUP(B134,'PASTE-DOWN-DL'!$C$10:$AP$6000,4,FALSE))</f>
        <v/>
      </c>
      <c r="S134" s="7" t="str">
        <f>IF(B134="","",VLOOKUP(B134,'PASTE-DOWN-DL'!$C$10:$AP$6000,40,FALSE))</f>
        <v/>
      </c>
      <c r="T134" s="7" t="str">
        <f>IF(B134="","",VLOOKUP(B134,'PASTE-DOWN-DL'!$C$10:$AP$6000,33,FALSE))</f>
        <v/>
      </c>
      <c r="U134" s="7" t="str">
        <f>IF(B134="","",VLOOKUP(B134,'PASTE-DOWN-DL'!$C$10:$AP$6000,34,FALSE))</f>
        <v/>
      </c>
      <c r="V134" s="7"/>
      <c r="W134" s="7"/>
      <c r="X134" s="7"/>
      <c r="Y134" s="7"/>
      <c r="Z134" s="7"/>
      <c r="AA134" s="19" t="str">
        <f>IF(B134="","",VLOOKUP(B134,'PASTE-DOWN-DL'!$F$10:$AO$300,16,FALSE))</f>
        <v/>
      </c>
      <c r="AB134" s="7"/>
      <c r="AC134" s="7"/>
      <c r="AD134" s="7"/>
    </row>
    <row r="135" spans="1:30" x14ac:dyDescent="0.25">
      <c r="A135" s="20">
        <v>128</v>
      </c>
      <c r="B135" s="20" t="str">
        <f t="shared" si="2"/>
        <v/>
      </c>
      <c r="C135" s="20" t="e">
        <f>IF(AND(M135&lt;=$G$3,M135&gt;0,D135="OA"),MAX($C$6:C134)+1,"")</f>
        <v>#N/A</v>
      </c>
      <c r="D135" s="20" t="e">
        <f>VLOOKUP(F135,'SSA-CODE'!$E$4:$F$154,2,FALSE)</f>
        <v>#N/A</v>
      </c>
      <c r="E135" s="82" t="str">
        <f t="shared" si="3"/>
        <v/>
      </c>
      <c r="F135" s="22" t="str">
        <f>IF(B135="","",VLOOKUP(B135,'PASTE-DOWN-DL'!$C$10:$AP$6000,3,FALSE))</f>
        <v/>
      </c>
      <c r="G135" s="21" t="str">
        <f>IF(B135="","",VLOOKUP(B135,'PASTE-DOWN-DL'!$C$10:$AP$6000,9,FALSE))</f>
        <v/>
      </c>
      <c r="H135" s="75" t="str">
        <f>IF(B135="","",VLOOKUP(B135,'PASTE-DOWN-DL'!$C$10:$AP$6000,37,FALSE))</f>
        <v/>
      </c>
      <c r="I135" s="2" t="str">
        <f>IF(B135="","",VLOOKUP(B135,'PASTE-DOWN-DL'!$C$10:$AP$6000,38,FALSE))</f>
        <v/>
      </c>
      <c r="J135" s="21" t="str">
        <f>IF(B135="","",VLOOKUP(B135,'PASTE-DOWN-DL'!$C$10:$AP$6000,24,FALSE))</f>
        <v/>
      </c>
      <c r="K135" s="21" t="str">
        <f>IF(B135="","",VLOOKUP(B135,'PASTE-DOWN-DL'!$C$10:$AP$6000,35,FALSE))</f>
        <v/>
      </c>
      <c r="L135" s="21" t="str">
        <f>IF(B135="","",VLOOKUP(B135,'PASTE-DOWN-DL'!$C$10:$AP$6000,36,FALSE))</f>
        <v/>
      </c>
      <c r="M135" s="85" t="str">
        <f>IF(B135="","",VLOOKUP(B135,'PASTE-DOWN-DL'!$C$10:$AP$6000,39,FALSE))</f>
        <v/>
      </c>
      <c r="N135" s="7" t="str">
        <f>IF(B135="","",VLOOKUP(B135,'PASTE-DOWN-DL'!$C$10:$AP$6000,29,FALSE))</f>
        <v/>
      </c>
      <c r="O135" s="55" t="str">
        <f>IF(B135="","",VLOOKUP(B135,'PASTE-DOWN-DL'!$C$10:$AP$6000,31,FALSE))</f>
        <v/>
      </c>
      <c r="P135" s="7" t="str">
        <f>IF(B135="","",VLOOKUP(B135,'PASTE-DOWN-DL'!$C$10:$AP$6000,30,FALSE))</f>
        <v/>
      </c>
      <c r="Q135" s="7" t="str">
        <f>IF(B135="","",VLOOKUP(B135,'PASTE-DOWN-DL'!$C$10:$AP$6000,32,FALSE))</f>
        <v/>
      </c>
      <c r="R135" s="7" t="str">
        <f>IF(B135="","",VLOOKUP(B135,'PASTE-DOWN-DL'!$C$10:$AP$6000,4,FALSE))</f>
        <v/>
      </c>
      <c r="S135" s="7" t="str">
        <f>IF(B135="","",VLOOKUP(B135,'PASTE-DOWN-DL'!$C$10:$AP$6000,40,FALSE))</f>
        <v/>
      </c>
      <c r="T135" s="7" t="str">
        <f>IF(B135="","",VLOOKUP(B135,'PASTE-DOWN-DL'!$C$10:$AP$6000,33,FALSE))</f>
        <v/>
      </c>
      <c r="U135" s="7" t="str">
        <f>IF(B135="","",VLOOKUP(B135,'PASTE-DOWN-DL'!$C$10:$AP$6000,34,FALSE))</f>
        <v/>
      </c>
      <c r="V135" s="7"/>
      <c r="W135" s="7"/>
      <c r="X135" s="7"/>
      <c r="Y135" s="7"/>
      <c r="Z135" s="7"/>
      <c r="AA135" s="19" t="str">
        <f>IF(B135="","",VLOOKUP(B135,'PASTE-DOWN-DL'!$F$10:$AO$300,16,FALSE))</f>
        <v/>
      </c>
      <c r="AB135" s="7"/>
      <c r="AC135" s="7"/>
      <c r="AD135" s="7"/>
    </row>
    <row r="136" spans="1:30" x14ac:dyDescent="0.25">
      <c r="A136" s="20">
        <v>129</v>
      </c>
      <c r="B136" s="20" t="str">
        <f t="shared" si="2"/>
        <v/>
      </c>
      <c r="C136" s="20" t="e">
        <f>IF(AND(M136&lt;=$G$3,M136&gt;0,D136="OA"),MAX($C$6:C135)+1,"")</f>
        <v>#N/A</v>
      </c>
      <c r="D136" s="20" t="e">
        <f>VLOOKUP(F136,'SSA-CODE'!$E$4:$F$154,2,FALSE)</f>
        <v>#N/A</v>
      </c>
      <c r="E136" s="82" t="str">
        <f t="shared" si="3"/>
        <v/>
      </c>
      <c r="F136" s="22" t="str">
        <f>IF(B136="","",VLOOKUP(B136,'PASTE-DOWN-DL'!$C$10:$AP$6000,3,FALSE))</f>
        <v/>
      </c>
      <c r="G136" s="21" t="str">
        <f>IF(B136="","",VLOOKUP(B136,'PASTE-DOWN-DL'!$C$10:$AP$6000,9,FALSE))</f>
        <v/>
      </c>
      <c r="H136" s="75" t="str">
        <f>IF(B136="","",VLOOKUP(B136,'PASTE-DOWN-DL'!$C$10:$AP$6000,37,FALSE))</f>
        <v/>
      </c>
      <c r="I136" s="2" t="str">
        <f>IF(B136="","",VLOOKUP(B136,'PASTE-DOWN-DL'!$C$10:$AP$6000,38,FALSE))</f>
        <v/>
      </c>
      <c r="J136" s="21" t="str">
        <f>IF(B136="","",VLOOKUP(B136,'PASTE-DOWN-DL'!$C$10:$AP$6000,24,FALSE))</f>
        <v/>
      </c>
      <c r="K136" s="21" t="str">
        <f>IF(B136="","",VLOOKUP(B136,'PASTE-DOWN-DL'!$C$10:$AP$6000,35,FALSE))</f>
        <v/>
      </c>
      <c r="L136" s="21" t="str">
        <f>IF(B136="","",VLOOKUP(B136,'PASTE-DOWN-DL'!$C$10:$AP$6000,36,FALSE))</f>
        <v/>
      </c>
      <c r="M136" s="85" t="str">
        <f>IF(B136="","",VLOOKUP(B136,'PASTE-DOWN-DL'!$C$10:$AP$6000,39,FALSE))</f>
        <v/>
      </c>
      <c r="N136" s="7" t="str">
        <f>IF(B136="","",VLOOKUP(B136,'PASTE-DOWN-DL'!$C$10:$AP$6000,29,FALSE))</f>
        <v/>
      </c>
      <c r="O136" s="55" t="str">
        <f>IF(B136="","",VLOOKUP(B136,'PASTE-DOWN-DL'!$C$10:$AP$6000,31,FALSE))</f>
        <v/>
      </c>
      <c r="P136" s="7" t="str">
        <f>IF(B136="","",VLOOKUP(B136,'PASTE-DOWN-DL'!$C$10:$AP$6000,30,FALSE))</f>
        <v/>
      </c>
      <c r="Q136" s="7" t="str">
        <f>IF(B136="","",VLOOKUP(B136,'PASTE-DOWN-DL'!$C$10:$AP$6000,32,FALSE))</f>
        <v/>
      </c>
      <c r="R136" s="7" t="str">
        <f>IF(B136="","",VLOOKUP(B136,'PASTE-DOWN-DL'!$C$10:$AP$6000,4,FALSE))</f>
        <v/>
      </c>
      <c r="S136" s="7" t="str">
        <f>IF(B136="","",VLOOKUP(B136,'PASTE-DOWN-DL'!$C$10:$AP$6000,40,FALSE))</f>
        <v/>
      </c>
      <c r="T136" s="7" t="str">
        <f>IF(B136="","",VLOOKUP(B136,'PASTE-DOWN-DL'!$C$10:$AP$6000,33,FALSE))</f>
        <v/>
      </c>
      <c r="U136" s="7" t="str">
        <f>IF(B136="","",VLOOKUP(B136,'PASTE-DOWN-DL'!$C$10:$AP$6000,34,FALSE))</f>
        <v/>
      </c>
      <c r="V136" s="7"/>
      <c r="W136" s="7"/>
      <c r="X136" s="7"/>
      <c r="Y136" s="7"/>
      <c r="Z136" s="7"/>
      <c r="AA136" s="19" t="str">
        <f>IF(B136="","",VLOOKUP(B136,'PASTE-DOWN-DL'!$F$10:$AO$300,16,FALSE))</f>
        <v/>
      </c>
      <c r="AB136" s="7"/>
      <c r="AC136" s="7"/>
      <c r="AD136" s="7"/>
    </row>
    <row r="137" spans="1:30" x14ac:dyDescent="0.25">
      <c r="A137" s="20">
        <v>130</v>
      </c>
      <c r="B137" s="20" t="str">
        <f t="shared" ref="B137:B200" si="4">IF(A137&lt;=$G$2,MAX(B135:B136)+1,"")</f>
        <v/>
      </c>
      <c r="C137" s="20" t="e">
        <f>IF(AND(M137&lt;=$G$3,M137&gt;0,D137="OA"),MAX($C$6:C136)+1,"")</f>
        <v>#N/A</v>
      </c>
      <c r="D137" s="20" t="e">
        <f>VLOOKUP(F137,'SSA-CODE'!$E$4:$F$154,2,FALSE)</f>
        <v>#N/A</v>
      </c>
      <c r="E137" s="82" t="str">
        <f t="shared" ref="E137:E200" si="5">IF(B137="","",B137)</f>
        <v/>
      </c>
      <c r="F137" s="22" t="str">
        <f>IF(B137="","",VLOOKUP(B137,'PASTE-DOWN-DL'!$C$10:$AP$6000,3,FALSE))</f>
        <v/>
      </c>
      <c r="G137" s="21" t="str">
        <f>IF(B137="","",VLOOKUP(B137,'PASTE-DOWN-DL'!$C$10:$AP$6000,9,FALSE))</f>
        <v/>
      </c>
      <c r="H137" s="75" t="str">
        <f>IF(B137="","",VLOOKUP(B137,'PASTE-DOWN-DL'!$C$10:$AP$6000,37,FALSE))</f>
        <v/>
      </c>
      <c r="I137" s="2" t="str">
        <f>IF(B137="","",VLOOKUP(B137,'PASTE-DOWN-DL'!$C$10:$AP$6000,38,FALSE))</f>
        <v/>
      </c>
      <c r="J137" s="21" t="str">
        <f>IF(B137="","",VLOOKUP(B137,'PASTE-DOWN-DL'!$C$10:$AP$6000,24,FALSE))</f>
        <v/>
      </c>
      <c r="K137" s="21" t="str">
        <f>IF(B137="","",VLOOKUP(B137,'PASTE-DOWN-DL'!$C$10:$AP$6000,35,FALSE))</f>
        <v/>
      </c>
      <c r="L137" s="21" t="str">
        <f>IF(B137="","",VLOOKUP(B137,'PASTE-DOWN-DL'!$C$10:$AP$6000,36,FALSE))</f>
        <v/>
      </c>
      <c r="M137" s="85" t="str">
        <f>IF(B137="","",VLOOKUP(B137,'PASTE-DOWN-DL'!$C$10:$AP$6000,39,FALSE))</f>
        <v/>
      </c>
      <c r="N137" s="7" t="str">
        <f>IF(B137="","",VLOOKUP(B137,'PASTE-DOWN-DL'!$C$10:$AP$6000,29,FALSE))</f>
        <v/>
      </c>
      <c r="O137" s="55" t="str">
        <f>IF(B137="","",VLOOKUP(B137,'PASTE-DOWN-DL'!$C$10:$AP$6000,31,FALSE))</f>
        <v/>
      </c>
      <c r="P137" s="7" t="str">
        <f>IF(B137="","",VLOOKUP(B137,'PASTE-DOWN-DL'!$C$10:$AP$6000,30,FALSE))</f>
        <v/>
      </c>
      <c r="Q137" s="7" t="str">
        <f>IF(B137="","",VLOOKUP(B137,'PASTE-DOWN-DL'!$C$10:$AP$6000,32,FALSE))</f>
        <v/>
      </c>
      <c r="R137" s="7" t="str">
        <f>IF(B137="","",VLOOKUP(B137,'PASTE-DOWN-DL'!$C$10:$AP$6000,4,FALSE))</f>
        <v/>
      </c>
      <c r="S137" s="7" t="str">
        <f>IF(B137="","",VLOOKUP(B137,'PASTE-DOWN-DL'!$C$10:$AP$6000,40,FALSE))</f>
        <v/>
      </c>
      <c r="T137" s="7" t="str">
        <f>IF(B137="","",VLOOKUP(B137,'PASTE-DOWN-DL'!$C$10:$AP$6000,33,FALSE))</f>
        <v/>
      </c>
      <c r="U137" s="7" t="str">
        <f>IF(B137="","",VLOOKUP(B137,'PASTE-DOWN-DL'!$C$10:$AP$6000,34,FALSE))</f>
        <v/>
      </c>
      <c r="V137" s="7"/>
      <c r="W137" s="7"/>
      <c r="X137" s="7"/>
      <c r="Y137" s="7"/>
      <c r="Z137" s="7"/>
      <c r="AA137" s="19" t="str">
        <f>IF(B137="","",VLOOKUP(B137,'PASTE-DOWN-DL'!$F$10:$AO$300,16,FALSE))</f>
        <v/>
      </c>
      <c r="AB137" s="7"/>
      <c r="AC137" s="7"/>
      <c r="AD137" s="7"/>
    </row>
    <row r="138" spans="1:30" x14ac:dyDescent="0.25">
      <c r="A138" s="20">
        <v>131</v>
      </c>
      <c r="B138" s="20" t="str">
        <f t="shared" si="4"/>
        <v/>
      </c>
      <c r="C138" s="20" t="e">
        <f>IF(AND(M138&lt;=$G$3,M138&gt;0,D138="OA"),MAX($C$6:C137)+1,"")</f>
        <v>#N/A</v>
      </c>
      <c r="D138" s="20" t="e">
        <f>VLOOKUP(F138,'SSA-CODE'!$E$4:$F$154,2,FALSE)</f>
        <v>#N/A</v>
      </c>
      <c r="E138" s="82" t="str">
        <f t="shared" si="5"/>
        <v/>
      </c>
      <c r="F138" s="22" t="str">
        <f>IF(B138="","",VLOOKUP(B138,'PASTE-DOWN-DL'!$C$10:$AP$6000,3,FALSE))</f>
        <v/>
      </c>
      <c r="G138" s="21" t="str">
        <f>IF(B138="","",VLOOKUP(B138,'PASTE-DOWN-DL'!$C$10:$AP$6000,9,FALSE))</f>
        <v/>
      </c>
      <c r="H138" s="75" t="str">
        <f>IF(B138="","",VLOOKUP(B138,'PASTE-DOWN-DL'!$C$10:$AP$6000,37,FALSE))</f>
        <v/>
      </c>
      <c r="I138" s="2" t="str">
        <f>IF(B138="","",VLOOKUP(B138,'PASTE-DOWN-DL'!$C$10:$AP$6000,38,FALSE))</f>
        <v/>
      </c>
      <c r="J138" s="21" t="str">
        <f>IF(B138="","",VLOOKUP(B138,'PASTE-DOWN-DL'!$C$10:$AP$6000,24,FALSE))</f>
        <v/>
      </c>
      <c r="K138" s="21" t="str">
        <f>IF(B138="","",VLOOKUP(B138,'PASTE-DOWN-DL'!$C$10:$AP$6000,35,FALSE))</f>
        <v/>
      </c>
      <c r="L138" s="21" t="str">
        <f>IF(B138="","",VLOOKUP(B138,'PASTE-DOWN-DL'!$C$10:$AP$6000,36,FALSE))</f>
        <v/>
      </c>
      <c r="M138" s="85" t="str">
        <f>IF(B138="","",VLOOKUP(B138,'PASTE-DOWN-DL'!$C$10:$AP$6000,39,FALSE))</f>
        <v/>
      </c>
      <c r="N138" s="7" t="str">
        <f>IF(B138="","",VLOOKUP(B138,'PASTE-DOWN-DL'!$C$10:$AP$6000,29,FALSE))</f>
        <v/>
      </c>
      <c r="O138" s="55" t="str">
        <f>IF(B138="","",VLOOKUP(B138,'PASTE-DOWN-DL'!$C$10:$AP$6000,31,FALSE))</f>
        <v/>
      </c>
      <c r="P138" s="7" t="str">
        <f>IF(B138="","",VLOOKUP(B138,'PASTE-DOWN-DL'!$C$10:$AP$6000,30,FALSE))</f>
        <v/>
      </c>
      <c r="Q138" s="7" t="str">
        <f>IF(B138="","",VLOOKUP(B138,'PASTE-DOWN-DL'!$C$10:$AP$6000,32,FALSE))</f>
        <v/>
      </c>
      <c r="R138" s="7" t="str">
        <f>IF(B138="","",VLOOKUP(B138,'PASTE-DOWN-DL'!$C$10:$AP$6000,4,FALSE))</f>
        <v/>
      </c>
      <c r="S138" s="7" t="str">
        <f>IF(B138="","",VLOOKUP(B138,'PASTE-DOWN-DL'!$C$10:$AP$6000,40,FALSE))</f>
        <v/>
      </c>
      <c r="T138" s="7" t="str">
        <f>IF(B138="","",VLOOKUP(B138,'PASTE-DOWN-DL'!$C$10:$AP$6000,33,FALSE))</f>
        <v/>
      </c>
      <c r="U138" s="7" t="str">
        <f>IF(B138="","",VLOOKUP(B138,'PASTE-DOWN-DL'!$C$10:$AP$6000,34,FALSE))</f>
        <v/>
      </c>
      <c r="V138" s="7"/>
      <c r="W138" s="7"/>
      <c r="X138" s="7"/>
      <c r="Y138" s="7"/>
      <c r="Z138" s="7"/>
      <c r="AA138" s="19" t="str">
        <f>IF(B138="","",VLOOKUP(B138,'PASTE-DOWN-DL'!$F$10:$AO$300,16,FALSE))</f>
        <v/>
      </c>
      <c r="AB138" s="7"/>
      <c r="AC138" s="7"/>
      <c r="AD138" s="7"/>
    </row>
    <row r="139" spans="1:30" x14ac:dyDescent="0.25">
      <c r="A139" s="20">
        <v>132</v>
      </c>
      <c r="B139" s="20" t="str">
        <f t="shared" si="4"/>
        <v/>
      </c>
      <c r="C139" s="20" t="e">
        <f>IF(AND(M139&lt;=$G$3,M139&gt;0,D139="OA"),MAX($C$6:C138)+1,"")</f>
        <v>#N/A</v>
      </c>
      <c r="D139" s="20" t="e">
        <f>VLOOKUP(F139,'SSA-CODE'!$E$4:$F$154,2,FALSE)</f>
        <v>#N/A</v>
      </c>
      <c r="E139" s="82" t="str">
        <f t="shared" si="5"/>
        <v/>
      </c>
      <c r="F139" s="22" t="str">
        <f>IF(B139="","",VLOOKUP(B139,'PASTE-DOWN-DL'!$C$10:$AP$6000,3,FALSE))</f>
        <v/>
      </c>
      <c r="G139" s="21" t="str">
        <f>IF(B139="","",VLOOKUP(B139,'PASTE-DOWN-DL'!$C$10:$AP$6000,9,FALSE))</f>
        <v/>
      </c>
      <c r="H139" s="75" t="str">
        <f>IF(B139="","",VLOOKUP(B139,'PASTE-DOWN-DL'!$C$10:$AP$6000,37,FALSE))</f>
        <v/>
      </c>
      <c r="I139" s="2" t="str">
        <f>IF(B139="","",VLOOKUP(B139,'PASTE-DOWN-DL'!$C$10:$AP$6000,38,FALSE))</f>
        <v/>
      </c>
      <c r="J139" s="21" t="str">
        <f>IF(B139="","",VLOOKUP(B139,'PASTE-DOWN-DL'!$C$10:$AP$6000,24,FALSE))</f>
        <v/>
      </c>
      <c r="K139" s="21" t="str">
        <f>IF(B139="","",VLOOKUP(B139,'PASTE-DOWN-DL'!$C$10:$AP$6000,35,FALSE))</f>
        <v/>
      </c>
      <c r="L139" s="21" t="str">
        <f>IF(B139="","",VLOOKUP(B139,'PASTE-DOWN-DL'!$C$10:$AP$6000,36,FALSE))</f>
        <v/>
      </c>
      <c r="M139" s="85" t="str">
        <f>IF(B139="","",VLOOKUP(B139,'PASTE-DOWN-DL'!$C$10:$AP$6000,39,FALSE))</f>
        <v/>
      </c>
      <c r="N139" s="7" t="str">
        <f>IF(B139="","",VLOOKUP(B139,'PASTE-DOWN-DL'!$C$10:$AP$6000,29,FALSE))</f>
        <v/>
      </c>
      <c r="O139" s="55" t="str">
        <f>IF(B139="","",VLOOKUP(B139,'PASTE-DOWN-DL'!$C$10:$AP$6000,31,FALSE))</f>
        <v/>
      </c>
      <c r="P139" s="7" t="str">
        <f>IF(B139="","",VLOOKUP(B139,'PASTE-DOWN-DL'!$C$10:$AP$6000,30,FALSE))</f>
        <v/>
      </c>
      <c r="Q139" s="7" t="str">
        <f>IF(B139="","",VLOOKUP(B139,'PASTE-DOWN-DL'!$C$10:$AP$6000,32,FALSE))</f>
        <v/>
      </c>
      <c r="R139" s="7" t="str">
        <f>IF(B139="","",VLOOKUP(B139,'PASTE-DOWN-DL'!$C$10:$AP$6000,4,FALSE))</f>
        <v/>
      </c>
      <c r="S139" s="7" t="str">
        <f>IF(B139="","",VLOOKUP(B139,'PASTE-DOWN-DL'!$C$10:$AP$6000,40,FALSE))</f>
        <v/>
      </c>
      <c r="T139" s="7" t="str">
        <f>IF(B139="","",VLOOKUP(B139,'PASTE-DOWN-DL'!$C$10:$AP$6000,33,FALSE))</f>
        <v/>
      </c>
      <c r="U139" s="7" t="str">
        <f>IF(B139="","",VLOOKUP(B139,'PASTE-DOWN-DL'!$C$10:$AP$6000,34,FALSE))</f>
        <v/>
      </c>
      <c r="V139" s="7"/>
      <c r="W139" s="7"/>
      <c r="X139" s="7"/>
      <c r="Y139" s="7"/>
      <c r="Z139" s="7"/>
      <c r="AA139" s="19" t="str">
        <f>IF(B139="","",VLOOKUP(B139,'PASTE-DOWN-DL'!$F$10:$AO$300,16,FALSE))</f>
        <v/>
      </c>
      <c r="AB139" s="7"/>
      <c r="AC139" s="7"/>
      <c r="AD139" s="7"/>
    </row>
    <row r="140" spans="1:30" x14ac:dyDescent="0.25">
      <c r="A140" s="20">
        <v>133</v>
      </c>
      <c r="B140" s="20" t="str">
        <f t="shared" si="4"/>
        <v/>
      </c>
      <c r="C140" s="20" t="e">
        <f>IF(AND(M140&lt;=$G$3,M140&gt;0,D140="OA"),MAX($C$6:C139)+1,"")</f>
        <v>#N/A</v>
      </c>
      <c r="D140" s="20" t="e">
        <f>VLOOKUP(F140,'SSA-CODE'!$E$4:$F$154,2,FALSE)</f>
        <v>#N/A</v>
      </c>
      <c r="E140" s="82" t="str">
        <f t="shared" si="5"/>
        <v/>
      </c>
      <c r="F140" s="22" t="str">
        <f>IF(B140="","",VLOOKUP(B140,'PASTE-DOWN-DL'!$C$10:$AP$6000,3,FALSE))</f>
        <v/>
      </c>
      <c r="G140" s="21" t="str">
        <f>IF(B140="","",VLOOKUP(B140,'PASTE-DOWN-DL'!$C$10:$AP$6000,9,FALSE))</f>
        <v/>
      </c>
      <c r="H140" s="75" t="str">
        <f>IF(B140="","",VLOOKUP(B140,'PASTE-DOWN-DL'!$C$10:$AP$6000,37,FALSE))</f>
        <v/>
      </c>
      <c r="I140" s="2" t="str">
        <f>IF(B140="","",VLOOKUP(B140,'PASTE-DOWN-DL'!$C$10:$AP$6000,38,FALSE))</f>
        <v/>
      </c>
      <c r="J140" s="21" t="str">
        <f>IF(B140="","",VLOOKUP(B140,'PASTE-DOWN-DL'!$C$10:$AP$6000,24,FALSE))</f>
        <v/>
      </c>
      <c r="K140" s="21" t="str">
        <f>IF(B140="","",VLOOKUP(B140,'PASTE-DOWN-DL'!$C$10:$AP$6000,35,FALSE))</f>
        <v/>
      </c>
      <c r="L140" s="21" t="str">
        <f>IF(B140="","",VLOOKUP(B140,'PASTE-DOWN-DL'!$C$10:$AP$6000,36,FALSE))</f>
        <v/>
      </c>
      <c r="M140" s="85" t="str">
        <f>IF(B140="","",VLOOKUP(B140,'PASTE-DOWN-DL'!$C$10:$AP$6000,39,FALSE))</f>
        <v/>
      </c>
      <c r="N140" s="7" t="str">
        <f>IF(B140="","",VLOOKUP(B140,'PASTE-DOWN-DL'!$C$10:$AP$6000,29,FALSE))</f>
        <v/>
      </c>
      <c r="O140" s="55" t="str">
        <f>IF(B140="","",VLOOKUP(B140,'PASTE-DOWN-DL'!$C$10:$AP$6000,31,FALSE))</f>
        <v/>
      </c>
      <c r="P140" s="7" t="str">
        <f>IF(B140="","",VLOOKUP(B140,'PASTE-DOWN-DL'!$C$10:$AP$6000,30,FALSE))</f>
        <v/>
      </c>
      <c r="Q140" s="7" t="str">
        <f>IF(B140="","",VLOOKUP(B140,'PASTE-DOWN-DL'!$C$10:$AP$6000,32,FALSE))</f>
        <v/>
      </c>
      <c r="R140" s="7" t="str">
        <f>IF(B140="","",VLOOKUP(B140,'PASTE-DOWN-DL'!$C$10:$AP$6000,4,FALSE))</f>
        <v/>
      </c>
      <c r="S140" s="7" t="str">
        <f>IF(B140="","",VLOOKUP(B140,'PASTE-DOWN-DL'!$C$10:$AP$6000,40,FALSE))</f>
        <v/>
      </c>
      <c r="T140" s="7" t="str">
        <f>IF(B140="","",VLOOKUP(B140,'PASTE-DOWN-DL'!$C$10:$AP$6000,33,FALSE))</f>
        <v/>
      </c>
      <c r="U140" s="7" t="str">
        <f>IF(B140="","",VLOOKUP(B140,'PASTE-DOWN-DL'!$C$10:$AP$6000,34,FALSE))</f>
        <v/>
      </c>
      <c r="V140" s="7"/>
      <c r="W140" s="7"/>
      <c r="X140" s="7"/>
      <c r="Y140" s="7"/>
      <c r="Z140" s="7"/>
      <c r="AA140" s="19" t="str">
        <f>IF(B140="","",VLOOKUP(B140,'PASTE-DOWN-DL'!$F$10:$AO$300,16,FALSE))</f>
        <v/>
      </c>
      <c r="AB140" s="7"/>
      <c r="AC140" s="7"/>
      <c r="AD140" s="7"/>
    </row>
    <row r="141" spans="1:30" x14ac:dyDescent="0.25">
      <c r="A141" s="20">
        <v>134</v>
      </c>
      <c r="B141" s="20" t="str">
        <f t="shared" si="4"/>
        <v/>
      </c>
      <c r="C141" s="20" t="e">
        <f>IF(AND(M141&lt;=$G$3,M141&gt;0,D141="OA"),MAX($C$6:C140)+1,"")</f>
        <v>#N/A</v>
      </c>
      <c r="D141" s="20" t="e">
        <f>VLOOKUP(F141,'SSA-CODE'!$E$4:$F$154,2,FALSE)</f>
        <v>#N/A</v>
      </c>
      <c r="E141" s="82" t="str">
        <f t="shared" si="5"/>
        <v/>
      </c>
      <c r="F141" s="22" t="str">
        <f>IF(B141="","",VLOOKUP(B141,'PASTE-DOWN-DL'!$C$10:$AP$6000,3,FALSE))</f>
        <v/>
      </c>
      <c r="G141" s="21" t="str">
        <f>IF(B141="","",VLOOKUP(B141,'PASTE-DOWN-DL'!$C$10:$AP$6000,9,FALSE))</f>
        <v/>
      </c>
      <c r="H141" s="75" t="str">
        <f>IF(B141="","",VLOOKUP(B141,'PASTE-DOWN-DL'!$C$10:$AP$6000,37,FALSE))</f>
        <v/>
      </c>
      <c r="I141" s="2" t="str">
        <f>IF(B141="","",VLOOKUP(B141,'PASTE-DOWN-DL'!$C$10:$AP$6000,38,FALSE))</f>
        <v/>
      </c>
      <c r="J141" s="21" t="str">
        <f>IF(B141="","",VLOOKUP(B141,'PASTE-DOWN-DL'!$C$10:$AP$6000,24,FALSE))</f>
        <v/>
      </c>
      <c r="K141" s="21" t="str">
        <f>IF(B141="","",VLOOKUP(B141,'PASTE-DOWN-DL'!$C$10:$AP$6000,35,FALSE))</f>
        <v/>
      </c>
      <c r="L141" s="21" t="str">
        <f>IF(B141="","",VLOOKUP(B141,'PASTE-DOWN-DL'!$C$10:$AP$6000,36,FALSE))</f>
        <v/>
      </c>
      <c r="M141" s="85" t="str">
        <f>IF(B141="","",VLOOKUP(B141,'PASTE-DOWN-DL'!$C$10:$AP$6000,39,FALSE))</f>
        <v/>
      </c>
      <c r="N141" s="7" t="str">
        <f>IF(B141="","",VLOOKUP(B141,'PASTE-DOWN-DL'!$C$10:$AP$6000,29,FALSE))</f>
        <v/>
      </c>
      <c r="O141" s="55" t="str">
        <f>IF(B141="","",VLOOKUP(B141,'PASTE-DOWN-DL'!$C$10:$AP$6000,31,FALSE))</f>
        <v/>
      </c>
      <c r="P141" s="7" t="str">
        <f>IF(B141="","",VLOOKUP(B141,'PASTE-DOWN-DL'!$C$10:$AP$6000,30,FALSE))</f>
        <v/>
      </c>
      <c r="Q141" s="7" t="str">
        <f>IF(B141="","",VLOOKUP(B141,'PASTE-DOWN-DL'!$C$10:$AP$6000,32,FALSE))</f>
        <v/>
      </c>
      <c r="R141" s="7" t="str">
        <f>IF(B141="","",VLOOKUP(B141,'PASTE-DOWN-DL'!$C$10:$AP$6000,4,FALSE))</f>
        <v/>
      </c>
      <c r="S141" s="7" t="str">
        <f>IF(B141="","",VLOOKUP(B141,'PASTE-DOWN-DL'!$C$10:$AP$6000,40,FALSE))</f>
        <v/>
      </c>
      <c r="T141" s="7" t="str">
        <f>IF(B141="","",VLOOKUP(B141,'PASTE-DOWN-DL'!$C$10:$AP$6000,33,FALSE))</f>
        <v/>
      </c>
      <c r="U141" s="7" t="str">
        <f>IF(B141="","",VLOOKUP(B141,'PASTE-DOWN-DL'!$C$10:$AP$6000,34,FALSE))</f>
        <v/>
      </c>
      <c r="V141" s="7"/>
      <c r="W141" s="7"/>
      <c r="X141" s="7"/>
      <c r="Y141" s="7"/>
      <c r="Z141" s="7"/>
      <c r="AA141" s="19" t="str">
        <f>IF(B141="","",VLOOKUP(B141,'PASTE-DOWN-DL'!$F$10:$AO$300,16,FALSE))</f>
        <v/>
      </c>
      <c r="AB141" s="7"/>
      <c r="AC141" s="7"/>
      <c r="AD141" s="7"/>
    </row>
    <row r="142" spans="1:30" x14ac:dyDescent="0.25">
      <c r="A142" s="20">
        <v>135</v>
      </c>
      <c r="B142" s="20" t="str">
        <f t="shared" si="4"/>
        <v/>
      </c>
      <c r="C142" s="20" t="e">
        <f>IF(AND(M142&lt;=$G$3,M142&gt;0,D142="OA"),MAX($C$6:C141)+1,"")</f>
        <v>#N/A</v>
      </c>
      <c r="D142" s="20" t="e">
        <f>VLOOKUP(F142,'SSA-CODE'!$E$4:$F$154,2,FALSE)</f>
        <v>#N/A</v>
      </c>
      <c r="E142" s="82" t="str">
        <f t="shared" si="5"/>
        <v/>
      </c>
      <c r="F142" s="22" t="str">
        <f>IF(B142="","",VLOOKUP(B142,'PASTE-DOWN-DL'!$C$10:$AP$6000,3,FALSE))</f>
        <v/>
      </c>
      <c r="G142" s="21" t="str">
        <f>IF(B142="","",VLOOKUP(B142,'PASTE-DOWN-DL'!$C$10:$AP$6000,9,FALSE))</f>
        <v/>
      </c>
      <c r="H142" s="75" t="str">
        <f>IF(B142="","",VLOOKUP(B142,'PASTE-DOWN-DL'!$C$10:$AP$6000,37,FALSE))</f>
        <v/>
      </c>
      <c r="I142" s="2" t="str">
        <f>IF(B142="","",VLOOKUP(B142,'PASTE-DOWN-DL'!$C$10:$AP$6000,38,FALSE))</f>
        <v/>
      </c>
      <c r="J142" s="21" t="str">
        <f>IF(B142="","",VLOOKUP(B142,'PASTE-DOWN-DL'!$C$10:$AP$6000,24,FALSE))</f>
        <v/>
      </c>
      <c r="K142" s="21" t="str">
        <f>IF(B142="","",VLOOKUP(B142,'PASTE-DOWN-DL'!$C$10:$AP$6000,35,FALSE))</f>
        <v/>
      </c>
      <c r="L142" s="21" t="str">
        <f>IF(B142="","",VLOOKUP(B142,'PASTE-DOWN-DL'!$C$10:$AP$6000,36,FALSE))</f>
        <v/>
      </c>
      <c r="M142" s="85" t="str">
        <f>IF(B142="","",VLOOKUP(B142,'PASTE-DOWN-DL'!$C$10:$AP$6000,39,FALSE))</f>
        <v/>
      </c>
      <c r="N142" s="7" t="str">
        <f>IF(B142="","",VLOOKUP(B142,'PASTE-DOWN-DL'!$C$10:$AP$6000,29,FALSE))</f>
        <v/>
      </c>
      <c r="O142" s="55" t="str">
        <f>IF(B142="","",VLOOKUP(B142,'PASTE-DOWN-DL'!$C$10:$AP$6000,31,FALSE))</f>
        <v/>
      </c>
      <c r="P142" s="7" t="str">
        <f>IF(B142="","",VLOOKUP(B142,'PASTE-DOWN-DL'!$C$10:$AP$6000,30,FALSE))</f>
        <v/>
      </c>
      <c r="Q142" s="7" t="str">
        <f>IF(B142="","",VLOOKUP(B142,'PASTE-DOWN-DL'!$C$10:$AP$6000,32,FALSE))</f>
        <v/>
      </c>
      <c r="R142" s="7" t="str">
        <f>IF(B142="","",VLOOKUP(B142,'PASTE-DOWN-DL'!$C$10:$AP$6000,4,FALSE))</f>
        <v/>
      </c>
      <c r="S142" s="7" t="str">
        <f>IF(B142="","",VLOOKUP(B142,'PASTE-DOWN-DL'!$C$10:$AP$6000,40,FALSE))</f>
        <v/>
      </c>
      <c r="T142" s="7" t="str">
        <f>IF(B142="","",VLOOKUP(B142,'PASTE-DOWN-DL'!$C$10:$AP$6000,33,FALSE))</f>
        <v/>
      </c>
      <c r="U142" s="7" t="str">
        <f>IF(B142="","",VLOOKUP(B142,'PASTE-DOWN-DL'!$C$10:$AP$6000,34,FALSE))</f>
        <v/>
      </c>
      <c r="V142" s="7"/>
      <c r="W142" s="7"/>
      <c r="X142" s="7"/>
      <c r="Y142" s="7"/>
      <c r="Z142" s="7"/>
      <c r="AA142" s="19" t="str">
        <f>IF(B142="","",VLOOKUP(B142,'PASTE-DOWN-DL'!$F$10:$AO$300,16,FALSE))</f>
        <v/>
      </c>
      <c r="AB142" s="7"/>
      <c r="AC142" s="7"/>
      <c r="AD142" s="7"/>
    </row>
    <row r="143" spans="1:30" x14ac:dyDescent="0.25">
      <c r="A143" s="20">
        <v>136</v>
      </c>
      <c r="B143" s="20" t="str">
        <f t="shared" si="4"/>
        <v/>
      </c>
      <c r="C143" s="20" t="e">
        <f>IF(AND(M143&lt;=$G$3,M143&gt;0,D143="OA"),MAX($C$6:C142)+1,"")</f>
        <v>#N/A</v>
      </c>
      <c r="D143" s="20" t="e">
        <f>VLOOKUP(F143,'SSA-CODE'!$E$4:$F$154,2,FALSE)</f>
        <v>#N/A</v>
      </c>
      <c r="E143" s="82" t="str">
        <f t="shared" si="5"/>
        <v/>
      </c>
      <c r="F143" s="22" t="str">
        <f>IF(B143="","",VLOOKUP(B143,'PASTE-DOWN-DL'!$C$10:$AP$6000,3,FALSE))</f>
        <v/>
      </c>
      <c r="G143" s="21" t="str">
        <f>IF(B143="","",VLOOKUP(B143,'PASTE-DOWN-DL'!$C$10:$AP$6000,9,FALSE))</f>
        <v/>
      </c>
      <c r="H143" s="75" t="str">
        <f>IF(B143="","",VLOOKUP(B143,'PASTE-DOWN-DL'!$C$10:$AP$6000,37,FALSE))</f>
        <v/>
      </c>
      <c r="I143" s="2" t="str">
        <f>IF(B143="","",VLOOKUP(B143,'PASTE-DOWN-DL'!$C$10:$AP$6000,38,FALSE))</f>
        <v/>
      </c>
      <c r="J143" s="21" t="str">
        <f>IF(B143="","",VLOOKUP(B143,'PASTE-DOWN-DL'!$C$10:$AP$6000,24,FALSE))</f>
        <v/>
      </c>
      <c r="K143" s="21" t="str">
        <f>IF(B143="","",VLOOKUP(B143,'PASTE-DOWN-DL'!$C$10:$AP$6000,35,FALSE))</f>
        <v/>
      </c>
      <c r="L143" s="21" t="str">
        <f>IF(B143="","",VLOOKUP(B143,'PASTE-DOWN-DL'!$C$10:$AP$6000,36,FALSE))</f>
        <v/>
      </c>
      <c r="M143" s="85" t="str">
        <f>IF(B143="","",VLOOKUP(B143,'PASTE-DOWN-DL'!$C$10:$AP$6000,39,FALSE))</f>
        <v/>
      </c>
      <c r="N143" s="7" t="str">
        <f>IF(B143="","",VLOOKUP(B143,'PASTE-DOWN-DL'!$C$10:$AP$6000,29,FALSE))</f>
        <v/>
      </c>
      <c r="O143" s="55" t="str">
        <f>IF(B143="","",VLOOKUP(B143,'PASTE-DOWN-DL'!$C$10:$AP$6000,31,FALSE))</f>
        <v/>
      </c>
      <c r="P143" s="7" t="str">
        <f>IF(B143="","",VLOOKUP(B143,'PASTE-DOWN-DL'!$C$10:$AP$6000,30,FALSE))</f>
        <v/>
      </c>
      <c r="Q143" s="7" t="str">
        <f>IF(B143="","",VLOOKUP(B143,'PASTE-DOWN-DL'!$C$10:$AP$6000,32,FALSE))</f>
        <v/>
      </c>
      <c r="R143" s="7" t="str">
        <f>IF(B143="","",VLOOKUP(B143,'PASTE-DOWN-DL'!$C$10:$AP$6000,4,FALSE))</f>
        <v/>
      </c>
      <c r="S143" s="7" t="str">
        <f>IF(B143="","",VLOOKUP(B143,'PASTE-DOWN-DL'!$C$10:$AP$6000,40,FALSE))</f>
        <v/>
      </c>
      <c r="T143" s="7" t="str">
        <f>IF(B143="","",VLOOKUP(B143,'PASTE-DOWN-DL'!$C$10:$AP$6000,33,FALSE))</f>
        <v/>
      </c>
      <c r="U143" s="7" t="str">
        <f>IF(B143="","",VLOOKUP(B143,'PASTE-DOWN-DL'!$C$10:$AP$6000,34,FALSE))</f>
        <v/>
      </c>
      <c r="V143" s="7"/>
      <c r="W143" s="7"/>
      <c r="X143" s="7"/>
      <c r="Y143" s="7"/>
      <c r="Z143" s="7"/>
      <c r="AA143" s="19" t="str">
        <f>IF(B143="","",VLOOKUP(B143,'PASTE-DOWN-DL'!$F$10:$AO$300,16,FALSE))</f>
        <v/>
      </c>
      <c r="AB143" s="7"/>
      <c r="AC143" s="7"/>
      <c r="AD143" s="7"/>
    </row>
    <row r="144" spans="1:30" x14ac:dyDescent="0.25">
      <c r="A144" s="20">
        <v>137</v>
      </c>
      <c r="B144" s="20" t="str">
        <f t="shared" si="4"/>
        <v/>
      </c>
      <c r="C144" s="20" t="e">
        <f>IF(AND(M144&lt;=$G$3,M144&gt;0,D144="OA"),MAX($C$6:C143)+1,"")</f>
        <v>#N/A</v>
      </c>
      <c r="D144" s="20" t="e">
        <f>VLOOKUP(F144,'SSA-CODE'!$E$4:$F$154,2,FALSE)</f>
        <v>#N/A</v>
      </c>
      <c r="E144" s="82" t="str">
        <f t="shared" si="5"/>
        <v/>
      </c>
      <c r="F144" s="22" t="str">
        <f>IF(B144="","",VLOOKUP(B144,'PASTE-DOWN-DL'!$C$10:$AP$6000,3,FALSE))</f>
        <v/>
      </c>
      <c r="G144" s="21" t="str">
        <f>IF(B144="","",VLOOKUP(B144,'PASTE-DOWN-DL'!$C$10:$AP$6000,9,FALSE))</f>
        <v/>
      </c>
      <c r="H144" s="75" t="str">
        <f>IF(B144="","",VLOOKUP(B144,'PASTE-DOWN-DL'!$C$10:$AP$6000,37,FALSE))</f>
        <v/>
      </c>
      <c r="I144" s="2" t="str">
        <f>IF(B144="","",VLOOKUP(B144,'PASTE-DOWN-DL'!$C$10:$AP$6000,38,FALSE))</f>
        <v/>
      </c>
      <c r="J144" s="21" t="str">
        <f>IF(B144="","",VLOOKUP(B144,'PASTE-DOWN-DL'!$C$10:$AP$6000,24,FALSE))</f>
        <v/>
      </c>
      <c r="K144" s="21" t="str">
        <f>IF(B144="","",VLOOKUP(B144,'PASTE-DOWN-DL'!$C$10:$AP$6000,35,FALSE))</f>
        <v/>
      </c>
      <c r="L144" s="21" t="str">
        <f>IF(B144="","",VLOOKUP(B144,'PASTE-DOWN-DL'!$C$10:$AP$6000,36,FALSE))</f>
        <v/>
      </c>
      <c r="M144" s="85" t="str">
        <f>IF(B144="","",VLOOKUP(B144,'PASTE-DOWN-DL'!$C$10:$AP$6000,39,FALSE))</f>
        <v/>
      </c>
      <c r="N144" s="7" t="str">
        <f>IF(B144="","",VLOOKUP(B144,'PASTE-DOWN-DL'!$C$10:$AP$6000,29,FALSE))</f>
        <v/>
      </c>
      <c r="O144" s="55" t="str">
        <f>IF(B144="","",VLOOKUP(B144,'PASTE-DOWN-DL'!$C$10:$AP$6000,31,FALSE))</f>
        <v/>
      </c>
      <c r="P144" s="7" t="str">
        <f>IF(B144="","",VLOOKUP(B144,'PASTE-DOWN-DL'!$C$10:$AP$6000,30,FALSE))</f>
        <v/>
      </c>
      <c r="Q144" s="7" t="str">
        <f>IF(B144="","",VLOOKUP(B144,'PASTE-DOWN-DL'!$C$10:$AP$6000,32,FALSE))</f>
        <v/>
      </c>
      <c r="R144" s="7" t="str">
        <f>IF(B144="","",VLOOKUP(B144,'PASTE-DOWN-DL'!$C$10:$AP$6000,4,FALSE))</f>
        <v/>
      </c>
      <c r="S144" s="7" t="str">
        <f>IF(B144="","",VLOOKUP(B144,'PASTE-DOWN-DL'!$C$10:$AP$6000,40,FALSE))</f>
        <v/>
      </c>
      <c r="T144" s="7" t="str">
        <f>IF(B144="","",VLOOKUP(B144,'PASTE-DOWN-DL'!$C$10:$AP$6000,33,FALSE))</f>
        <v/>
      </c>
      <c r="U144" s="7" t="str">
        <f>IF(B144="","",VLOOKUP(B144,'PASTE-DOWN-DL'!$C$10:$AP$6000,34,FALSE))</f>
        <v/>
      </c>
      <c r="V144" s="7"/>
      <c r="W144" s="7"/>
      <c r="X144" s="7"/>
      <c r="Y144" s="7"/>
      <c r="Z144" s="7"/>
      <c r="AA144" s="19" t="str">
        <f>IF(B144="","",VLOOKUP(B144,'PASTE-DOWN-DL'!$F$10:$AO$300,16,FALSE))</f>
        <v/>
      </c>
      <c r="AB144" s="7"/>
      <c r="AC144" s="7"/>
      <c r="AD144" s="7"/>
    </row>
    <row r="145" spans="1:30" x14ac:dyDescent="0.25">
      <c r="A145" s="20">
        <v>138</v>
      </c>
      <c r="B145" s="20" t="str">
        <f t="shared" si="4"/>
        <v/>
      </c>
      <c r="C145" s="20" t="e">
        <f>IF(AND(M145&lt;=$G$3,M145&gt;0,D145="OA"),MAX($C$6:C144)+1,"")</f>
        <v>#N/A</v>
      </c>
      <c r="D145" s="20" t="e">
        <f>VLOOKUP(F145,'SSA-CODE'!$E$4:$F$154,2,FALSE)</f>
        <v>#N/A</v>
      </c>
      <c r="E145" s="82" t="str">
        <f t="shared" si="5"/>
        <v/>
      </c>
      <c r="F145" s="22" t="str">
        <f>IF(B145="","",VLOOKUP(B145,'PASTE-DOWN-DL'!$C$10:$AP$6000,3,FALSE))</f>
        <v/>
      </c>
      <c r="G145" s="21" t="str">
        <f>IF(B145="","",VLOOKUP(B145,'PASTE-DOWN-DL'!$C$10:$AP$6000,9,FALSE))</f>
        <v/>
      </c>
      <c r="H145" s="75" t="str">
        <f>IF(B145="","",VLOOKUP(B145,'PASTE-DOWN-DL'!$C$10:$AP$6000,37,FALSE))</f>
        <v/>
      </c>
      <c r="I145" s="2" t="str">
        <f>IF(B145="","",VLOOKUP(B145,'PASTE-DOWN-DL'!$C$10:$AP$6000,38,FALSE))</f>
        <v/>
      </c>
      <c r="J145" s="21" t="str">
        <f>IF(B145="","",VLOOKUP(B145,'PASTE-DOWN-DL'!$C$10:$AP$6000,24,FALSE))</f>
        <v/>
      </c>
      <c r="K145" s="21" t="str">
        <f>IF(B145="","",VLOOKUP(B145,'PASTE-DOWN-DL'!$C$10:$AP$6000,35,FALSE))</f>
        <v/>
      </c>
      <c r="L145" s="21" t="str">
        <f>IF(B145="","",VLOOKUP(B145,'PASTE-DOWN-DL'!$C$10:$AP$6000,36,FALSE))</f>
        <v/>
      </c>
      <c r="M145" s="85" t="str">
        <f>IF(B145="","",VLOOKUP(B145,'PASTE-DOWN-DL'!$C$10:$AP$6000,39,FALSE))</f>
        <v/>
      </c>
      <c r="N145" s="7" t="str">
        <f>IF(B145="","",VLOOKUP(B145,'PASTE-DOWN-DL'!$C$10:$AP$6000,29,FALSE))</f>
        <v/>
      </c>
      <c r="O145" s="55" t="str">
        <f>IF(B145="","",VLOOKUP(B145,'PASTE-DOWN-DL'!$C$10:$AP$6000,31,FALSE))</f>
        <v/>
      </c>
      <c r="P145" s="7" t="str">
        <f>IF(B145="","",VLOOKUP(B145,'PASTE-DOWN-DL'!$C$10:$AP$6000,30,FALSE))</f>
        <v/>
      </c>
      <c r="Q145" s="7" t="str">
        <f>IF(B145="","",VLOOKUP(B145,'PASTE-DOWN-DL'!$C$10:$AP$6000,32,FALSE))</f>
        <v/>
      </c>
      <c r="R145" s="7" t="str">
        <f>IF(B145="","",VLOOKUP(B145,'PASTE-DOWN-DL'!$C$10:$AP$6000,4,FALSE))</f>
        <v/>
      </c>
      <c r="S145" s="7" t="str">
        <f>IF(B145="","",VLOOKUP(B145,'PASTE-DOWN-DL'!$C$10:$AP$6000,40,FALSE))</f>
        <v/>
      </c>
      <c r="T145" s="7" t="str">
        <f>IF(B145="","",VLOOKUP(B145,'PASTE-DOWN-DL'!$C$10:$AP$6000,33,FALSE))</f>
        <v/>
      </c>
      <c r="U145" s="7" t="str">
        <f>IF(B145="","",VLOOKUP(B145,'PASTE-DOWN-DL'!$C$10:$AP$6000,34,FALSE))</f>
        <v/>
      </c>
      <c r="V145" s="7"/>
      <c r="W145" s="7"/>
      <c r="X145" s="7"/>
      <c r="Y145" s="7"/>
      <c r="Z145" s="7"/>
      <c r="AA145" s="19" t="str">
        <f>IF(B145="","",VLOOKUP(B145,'PASTE-DOWN-DL'!$F$10:$AO$300,16,FALSE))</f>
        <v/>
      </c>
      <c r="AB145" s="7"/>
      <c r="AC145" s="7"/>
      <c r="AD145" s="7"/>
    </row>
    <row r="146" spans="1:30" x14ac:dyDescent="0.25">
      <c r="A146" s="20">
        <v>139</v>
      </c>
      <c r="B146" s="20" t="str">
        <f t="shared" si="4"/>
        <v/>
      </c>
      <c r="C146" s="20" t="e">
        <f>IF(AND(M146&lt;=$G$3,M146&gt;0,D146="OA"),MAX($C$6:C145)+1,"")</f>
        <v>#N/A</v>
      </c>
      <c r="D146" s="20" t="e">
        <f>VLOOKUP(F146,'SSA-CODE'!$E$4:$F$154,2,FALSE)</f>
        <v>#N/A</v>
      </c>
      <c r="E146" s="82" t="str">
        <f t="shared" si="5"/>
        <v/>
      </c>
      <c r="F146" s="22" t="str">
        <f>IF(B146="","",VLOOKUP(B146,'PASTE-DOWN-DL'!$C$10:$AP$6000,3,FALSE))</f>
        <v/>
      </c>
      <c r="G146" s="21" t="str">
        <f>IF(B146="","",VLOOKUP(B146,'PASTE-DOWN-DL'!$C$10:$AP$6000,9,FALSE))</f>
        <v/>
      </c>
      <c r="H146" s="75" t="str">
        <f>IF(B146="","",VLOOKUP(B146,'PASTE-DOWN-DL'!$C$10:$AP$6000,37,FALSE))</f>
        <v/>
      </c>
      <c r="I146" s="2" t="str">
        <f>IF(B146="","",VLOOKUP(B146,'PASTE-DOWN-DL'!$C$10:$AP$6000,38,FALSE))</f>
        <v/>
      </c>
      <c r="J146" s="21" t="str">
        <f>IF(B146="","",VLOOKUP(B146,'PASTE-DOWN-DL'!$C$10:$AP$6000,24,FALSE))</f>
        <v/>
      </c>
      <c r="K146" s="21" t="str">
        <f>IF(B146="","",VLOOKUP(B146,'PASTE-DOWN-DL'!$C$10:$AP$6000,35,FALSE))</f>
        <v/>
      </c>
      <c r="L146" s="21" t="str">
        <f>IF(B146="","",VLOOKUP(B146,'PASTE-DOWN-DL'!$C$10:$AP$6000,36,FALSE))</f>
        <v/>
      </c>
      <c r="M146" s="85" t="str">
        <f>IF(B146="","",VLOOKUP(B146,'PASTE-DOWN-DL'!$C$10:$AP$6000,39,FALSE))</f>
        <v/>
      </c>
      <c r="N146" s="7" t="str">
        <f>IF(B146="","",VLOOKUP(B146,'PASTE-DOWN-DL'!$C$10:$AP$6000,29,FALSE))</f>
        <v/>
      </c>
      <c r="O146" s="55" t="str">
        <f>IF(B146="","",VLOOKUP(B146,'PASTE-DOWN-DL'!$C$10:$AP$6000,31,FALSE))</f>
        <v/>
      </c>
      <c r="P146" s="7" t="str">
        <f>IF(B146="","",VLOOKUP(B146,'PASTE-DOWN-DL'!$C$10:$AP$6000,30,FALSE))</f>
        <v/>
      </c>
      <c r="Q146" s="7" t="str">
        <f>IF(B146="","",VLOOKUP(B146,'PASTE-DOWN-DL'!$C$10:$AP$6000,32,FALSE))</f>
        <v/>
      </c>
      <c r="R146" s="7" t="str">
        <f>IF(B146="","",VLOOKUP(B146,'PASTE-DOWN-DL'!$C$10:$AP$6000,4,FALSE))</f>
        <v/>
      </c>
      <c r="S146" s="7" t="str">
        <f>IF(B146="","",VLOOKUP(B146,'PASTE-DOWN-DL'!$C$10:$AP$6000,40,FALSE))</f>
        <v/>
      </c>
      <c r="T146" s="7" t="str">
        <f>IF(B146="","",VLOOKUP(B146,'PASTE-DOWN-DL'!$C$10:$AP$6000,33,FALSE))</f>
        <v/>
      </c>
      <c r="U146" s="7" t="str">
        <f>IF(B146="","",VLOOKUP(B146,'PASTE-DOWN-DL'!$C$10:$AP$6000,34,FALSE))</f>
        <v/>
      </c>
      <c r="V146" s="7"/>
      <c r="W146" s="7"/>
      <c r="X146" s="7"/>
      <c r="Y146" s="7"/>
      <c r="Z146" s="7"/>
      <c r="AA146" s="19" t="str">
        <f>IF(B146="","",VLOOKUP(B146,'PASTE-DOWN-DL'!$F$10:$AO$300,16,FALSE))</f>
        <v/>
      </c>
      <c r="AB146" s="7"/>
      <c r="AC146" s="7"/>
      <c r="AD146" s="7"/>
    </row>
    <row r="147" spans="1:30" x14ac:dyDescent="0.25">
      <c r="A147" s="20">
        <v>140</v>
      </c>
      <c r="B147" s="20" t="str">
        <f t="shared" si="4"/>
        <v/>
      </c>
      <c r="C147" s="20" t="e">
        <f>IF(AND(M147&lt;=$G$3,M147&gt;0,D147="OA"),MAX($C$6:C146)+1,"")</f>
        <v>#N/A</v>
      </c>
      <c r="D147" s="20" t="e">
        <f>VLOOKUP(F147,'SSA-CODE'!$E$4:$F$154,2,FALSE)</f>
        <v>#N/A</v>
      </c>
      <c r="E147" s="82" t="str">
        <f t="shared" si="5"/>
        <v/>
      </c>
      <c r="F147" s="22" t="str">
        <f>IF(B147="","",VLOOKUP(B147,'PASTE-DOWN-DL'!$C$10:$AP$6000,3,FALSE))</f>
        <v/>
      </c>
      <c r="G147" s="21" t="str">
        <f>IF(B147="","",VLOOKUP(B147,'PASTE-DOWN-DL'!$C$10:$AP$6000,9,FALSE))</f>
        <v/>
      </c>
      <c r="H147" s="75" t="str">
        <f>IF(B147="","",VLOOKUP(B147,'PASTE-DOWN-DL'!$C$10:$AP$6000,37,FALSE))</f>
        <v/>
      </c>
      <c r="I147" s="2" t="str">
        <f>IF(B147="","",VLOOKUP(B147,'PASTE-DOWN-DL'!$C$10:$AP$6000,38,FALSE))</f>
        <v/>
      </c>
      <c r="J147" s="21" t="str">
        <f>IF(B147="","",VLOOKUP(B147,'PASTE-DOWN-DL'!$C$10:$AP$6000,24,FALSE))</f>
        <v/>
      </c>
      <c r="K147" s="21" t="str">
        <f>IF(B147="","",VLOOKUP(B147,'PASTE-DOWN-DL'!$C$10:$AP$6000,35,FALSE))</f>
        <v/>
      </c>
      <c r="L147" s="21" t="str">
        <f>IF(B147="","",VLOOKUP(B147,'PASTE-DOWN-DL'!$C$10:$AP$6000,36,FALSE))</f>
        <v/>
      </c>
      <c r="M147" s="85" t="str">
        <f>IF(B147="","",VLOOKUP(B147,'PASTE-DOWN-DL'!$C$10:$AP$6000,39,FALSE))</f>
        <v/>
      </c>
      <c r="N147" s="7" t="str">
        <f>IF(B147="","",VLOOKUP(B147,'PASTE-DOWN-DL'!$C$10:$AP$6000,29,FALSE))</f>
        <v/>
      </c>
      <c r="O147" s="55" t="str">
        <f>IF(B147="","",VLOOKUP(B147,'PASTE-DOWN-DL'!$C$10:$AP$6000,31,FALSE))</f>
        <v/>
      </c>
      <c r="P147" s="7" t="str">
        <f>IF(B147="","",VLOOKUP(B147,'PASTE-DOWN-DL'!$C$10:$AP$6000,30,FALSE))</f>
        <v/>
      </c>
      <c r="Q147" s="7" t="str">
        <f>IF(B147="","",VLOOKUP(B147,'PASTE-DOWN-DL'!$C$10:$AP$6000,32,FALSE))</f>
        <v/>
      </c>
      <c r="R147" s="7" t="str">
        <f>IF(B147="","",VLOOKUP(B147,'PASTE-DOWN-DL'!$C$10:$AP$6000,4,FALSE))</f>
        <v/>
      </c>
      <c r="S147" s="7" t="str">
        <f>IF(B147="","",VLOOKUP(B147,'PASTE-DOWN-DL'!$C$10:$AP$6000,40,FALSE))</f>
        <v/>
      </c>
      <c r="T147" s="7" t="str">
        <f>IF(B147="","",VLOOKUP(B147,'PASTE-DOWN-DL'!$C$10:$AP$6000,33,FALSE))</f>
        <v/>
      </c>
      <c r="U147" s="7" t="str">
        <f>IF(B147="","",VLOOKUP(B147,'PASTE-DOWN-DL'!$C$10:$AP$6000,34,FALSE))</f>
        <v/>
      </c>
      <c r="V147" s="7"/>
      <c r="W147" s="7"/>
      <c r="X147" s="7"/>
      <c r="Y147" s="7"/>
      <c r="Z147" s="7"/>
      <c r="AA147" s="19" t="str">
        <f>IF(B147="","",VLOOKUP(B147,'PASTE-DOWN-DL'!$F$10:$AO$300,16,FALSE))</f>
        <v/>
      </c>
      <c r="AB147" s="7"/>
      <c r="AC147" s="7"/>
      <c r="AD147" s="7"/>
    </row>
    <row r="148" spans="1:30" x14ac:dyDescent="0.25">
      <c r="A148" s="20">
        <v>141</v>
      </c>
      <c r="B148" s="20" t="str">
        <f t="shared" si="4"/>
        <v/>
      </c>
      <c r="C148" s="20" t="e">
        <f>IF(AND(M148&lt;=$G$3,M148&gt;0,D148="OA"),MAX($C$6:C147)+1,"")</f>
        <v>#N/A</v>
      </c>
      <c r="D148" s="20" t="e">
        <f>VLOOKUP(F148,'SSA-CODE'!$E$4:$F$154,2,FALSE)</f>
        <v>#N/A</v>
      </c>
      <c r="E148" s="82" t="str">
        <f t="shared" si="5"/>
        <v/>
      </c>
      <c r="F148" s="22" t="str">
        <f>IF(B148="","",VLOOKUP(B148,'PASTE-DOWN-DL'!$C$10:$AP$6000,3,FALSE))</f>
        <v/>
      </c>
      <c r="G148" s="21" t="str">
        <f>IF(B148="","",VLOOKUP(B148,'PASTE-DOWN-DL'!$C$10:$AP$6000,9,FALSE))</f>
        <v/>
      </c>
      <c r="H148" s="75" t="str">
        <f>IF(B148="","",VLOOKUP(B148,'PASTE-DOWN-DL'!$C$10:$AP$6000,37,FALSE))</f>
        <v/>
      </c>
      <c r="I148" s="2" t="str">
        <f>IF(B148="","",VLOOKUP(B148,'PASTE-DOWN-DL'!$C$10:$AP$6000,38,FALSE))</f>
        <v/>
      </c>
      <c r="J148" s="21" t="str">
        <f>IF(B148="","",VLOOKUP(B148,'PASTE-DOWN-DL'!$C$10:$AP$6000,24,FALSE))</f>
        <v/>
      </c>
      <c r="K148" s="21" t="str">
        <f>IF(B148="","",VLOOKUP(B148,'PASTE-DOWN-DL'!$C$10:$AP$6000,35,FALSE))</f>
        <v/>
      </c>
      <c r="L148" s="21" t="str">
        <f>IF(B148="","",VLOOKUP(B148,'PASTE-DOWN-DL'!$C$10:$AP$6000,36,FALSE))</f>
        <v/>
      </c>
      <c r="M148" s="85" t="str">
        <f>IF(B148="","",VLOOKUP(B148,'PASTE-DOWN-DL'!$C$10:$AP$6000,39,FALSE))</f>
        <v/>
      </c>
      <c r="N148" s="7" t="str">
        <f>IF(B148="","",VLOOKUP(B148,'PASTE-DOWN-DL'!$C$10:$AP$6000,29,FALSE))</f>
        <v/>
      </c>
      <c r="O148" s="55" t="str">
        <f>IF(B148="","",VLOOKUP(B148,'PASTE-DOWN-DL'!$C$10:$AP$6000,31,FALSE))</f>
        <v/>
      </c>
      <c r="P148" s="7" t="str">
        <f>IF(B148="","",VLOOKUP(B148,'PASTE-DOWN-DL'!$C$10:$AP$6000,30,FALSE))</f>
        <v/>
      </c>
      <c r="Q148" s="7" t="str">
        <f>IF(B148="","",VLOOKUP(B148,'PASTE-DOWN-DL'!$C$10:$AP$6000,32,FALSE))</f>
        <v/>
      </c>
      <c r="R148" s="7" t="str">
        <f>IF(B148="","",VLOOKUP(B148,'PASTE-DOWN-DL'!$C$10:$AP$6000,4,FALSE))</f>
        <v/>
      </c>
      <c r="S148" s="7" t="str">
        <f>IF(B148="","",VLOOKUP(B148,'PASTE-DOWN-DL'!$C$10:$AP$6000,40,FALSE))</f>
        <v/>
      </c>
      <c r="T148" s="7" t="str">
        <f>IF(B148="","",VLOOKUP(B148,'PASTE-DOWN-DL'!$C$10:$AP$6000,33,FALSE))</f>
        <v/>
      </c>
      <c r="U148" s="7" t="str">
        <f>IF(B148="","",VLOOKUP(B148,'PASTE-DOWN-DL'!$C$10:$AP$6000,34,FALSE))</f>
        <v/>
      </c>
      <c r="V148" s="7"/>
      <c r="W148" s="7"/>
      <c r="X148" s="7"/>
      <c r="Y148" s="7"/>
      <c r="Z148" s="7"/>
      <c r="AA148" s="19" t="str">
        <f>IF(B148="","",VLOOKUP(B148,'PASTE-DOWN-DL'!$F$10:$AO$300,16,FALSE))</f>
        <v/>
      </c>
      <c r="AB148" s="7"/>
      <c r="AC148" s="7"/>
      <c r="AD148" s="7"/>
    </row>
    <row r="149" spans="1:30" x14ac:dyDescent="0.25">
      <c r="A149" s="20">
        <v>142</v>
      </c>
      <c r="B149" s="20" t="str">
        <f t="shared" si="4"/>
        <v/>
      </c>
      <c r="C149" s="20" t="e">
        <f>IF(AND(M149&lt;=$G$3,M149&gt;0,D149="OA"),MAX($C$6:C148)+1,"")</f>
        <v>#N/A</v>
      </c>
      <c r="D149" s="20" t="e">
        <f>VLOOKUP(F149,'SSA-CODE'!$E$4:$F$154,2,FALSE)</f>
        <v>#N/A</v>
      </c>
      <c r="E149" s="82" t="str">
        <f t="shared" si="5"/>
        <v/>
      </c>
      <c r="F149" s="22" t="str">
        <f>IF(B149="","",VLOOKUP(B149,'PASTE-DOWN-DL'!$C$10:$AP$6000,3,FALSE))</f>
        <v/>
      </c>
      <c r="G149" s="21" t="str">
        <f>IF(B149="","",VLOOKUP(B149,'PASTE-DOWN-DL'!$C$10:$AP$6000,9,FALSE))</f>
        <v/>
      </c>
      <c r="H149" s="75" t="str">
        <f>IF(B149="","",VLOOKUP(B149,'PASTE-DOWN-DL'!$C$10:$AP$6000,37,FALSE))</f>
        <v/>
      </c>
      <c r="I149" s="2" t="str">
        <f>IF(B149="","",VLOOKUP(B149,'PASTE-DOWN-DL'!$C$10:$AP$6000,38,FALSE))</f>
        <v/>
      </c>
      <c r="J149" s="21" t="str">
        <f>IF(B149="","",VLOOKUP(B149,'PASTE-DOWN-DL'!$C$10:$AP$6000,24,FALSE))</f>
        <v/>
      </c>
      <c r="K149" s="21" t="str">
        <f>IF(B149="","",VLOOKUP(B149,'PASTE-DOWN-DL'!$C$10:$AP$6000,35,FALSE))</f>
        <v/>
      </c>
      <c r="L149" s="21" t="str">
        <f>IF(B149="","",VLOOKUP(B149,'PASTE-DOWN-DL'!$C$10:$AP$6000,36,FALSE))</f>
        <v/>
      </c>
      <c r="M149" s="85" t="str">
        <f>IF(B149="","",VLOOKUP(B149,'PASTE-DOWN-DL'!$C$10:$AP$6000,39,FALSE))</f>
        <v/>
      </c>
      <c r="N149" s="7" t="str">
        <f>IF(B149="","",VLOOKUP(B149,'PASTE-DOWN-DL'!$C$10:$AP$6000,29,FALSE))</f>
        <v/>
      </c>
      <c r="O149" s="55" t="str">
        <f>IF(B149="","",VLOOKUP(B149,'PASTE-DOWN-DL'!$C$10:$AP$6000,31,FALSE))</f>
        <v/>
      </c>
      <c r="P149" s="7" t="str">
        <f>IF(B149="","",VLOOKUP(B149,'PASTE-DOWN-DL'!$C$10:$AP$6000,30,FALSE))</f>
        <v/>
      </c>
      <c r="Q149" s="7" t="str">
        <f>IF(B149="","",VLOOKUP(B149,'PASTE-DOWN-DL'!$C$10:$AP$6000,32,FALSE))</f>
        <v/>
      </c>
      <c r="R149" s="7" t="str">
        <f>IF(B149="","",VLOOKUP(B149,'PASTE-DOWN-DL'!$C$10:$AP$6000,4,FALSE))</f>
        <v/>
      </c>
      <c r="S149" s="7" t="str">
        <f>IF(B149="","",VLOOKUP(B149,'PASTE-DOWN-DL'!$C$10:$AP$6000,40,FALSE))</f>
        <v/>
      </c>
      <c r="T149" s="7" t="str">
        <f>IF(B149="","",VLOOKUP(B149,'PASTE-DOWN-DL'!$C$10:$AP$6000,33,FALSE))</f>
        <v/>
      </c>
      <c r="U149" s="7" t="str">
        <f>IF(B149="","",VLOOKUP(B149,'PASTE-DOWN-DL'!$C$10:$AP$6000,34,FALSE))</f>
        <v/>
      </c>
      <c r="V149" s="7"/>
      <c r="W149" s="7"/>
      <c r="X149" s="7"/>
      <c r="Y149" s="7"/>
      <c r="Z149" s="7"/>
      <c r="AA149" s="19" t="str">
        <f>IF(B149="","",VLOOKUP(B149,'PASTE-DOWN-DL'!$F$10:$AO$300,16,FALSE))</f>
        <v/>
      </c>
      <c r="AB149" s="7"/>
      <c r="AC149" s="7"/>
      <c r="AD149" s="7"/>
    </row>
    <row r="150" spans="1:30" x14ac:dyDescent="0.25">
      <c r="A150" s="20">
        <v>143</v>
      </c>
      <c r="B150" s="20" t="str">
        <f t="shared" si="4"/>
        <v/>
      </c>
      <c r="C150" s="20" t="e">
        <f>IF(AND(M150&lt;=$G$3,M150&gt;0,D150="OA"),MAX($C$6:C149)+1,"")</f>
        <v>#N/A</v>
      </c>
      <c r="D150" s="20" t="e">
        <f>VLOOKUP(F150,'SSA-CODE'!$E$4:$F$154,2,FALSE)</f>
        <v>#N/A</v>
      </c>
      <c r="E150" s="82" t="str">
        <f t="shared" si="5"/>
        <v/>
      </c>
      <c r="F150" s="22" t="str">
        <f>IF(B150="","",VLOOKUP(B150,'PASTE-DOWN-DL'!$C$10:$AP$6000,3,FALSE))</f>
        <v/>
      </c>
      <c r="G150" s="21" t="str">
        <f>IF(B150="","",VLOOKUP(B150,'PASTE-DOWN-DL'!$C$10:$AP$6000,9,FALSE))</f>
        <v/>
      </c>
      <c r="H150" s="75" t="str">
        <f>IF(B150="","",VLOOKUP(B150,'PASTE-DOWN-DL'!$C$10:$AP$6000,37,FALSE))</f>
        <v/>
      </c>
      <c r="I150" s="2" t="str">
        <f>IF(B150="","",VLOOKUP(B150,'PASTE-DOWN-DL'!$C$10:$AP$6000,38,FALSE))</f>
        <v/>
      </c>
      <c r="J150" s="21" t="str">
        <f>IF(B150="","",VLOOKUP(B150,'PASTE-DOWN-DL'!$C$10:$AP$6000,24,FALSE))</f>
        <v/>
      </c>
      <c r="K150" s="21" t="str">
        <f>IF(B150="","",VLOOKUP(B150,'PASTE-DOWN-DL'!$C$10:$AP$6000,35,FALSE))</f>
        <v/>
      </c>
      <c r="L150" s="21" t="str">
        <f>IF(B150="","",VLOOKUP(B150,'PASTE-DOWN-DL'!$C$10:$AP$6000,36,FALSE))</f>
        <v/>
      </c>
      <c r="M150" s="85" t="str">
        <f>IF(B150="","",VLOOKUP(B150,'PASTE-DOWN-DL'!$C$10:$AP$6000,39,FALSE))</f>
        <v/>
      </c>
      <c r="N150" s="7" t="str">
        <f>IF(B150="","",VLOOKUP(B150,'PASTE-DOWN-DL'!$C$10:$AP$6000,29,FALSE))</f>
        <v/>
      </c>
      <c r="O150" s="55" t="str">
        <f>IF(B150="","",VLOOKUP(B150,'PASTE-DOWN-DL'!$C$10:$AP$6000,31,FALSE))</f>
        <v/>
      </c>
      <c r="P150" s="7" t="str">
        <f>IF(B150="","",VLOOKUP(B150,'PASTE-DOWN-DL'!$C$10:$AP$6000,30,FALSE))</f>
        <v/>
      </c>
      <c r="Q150" s="7" t="str">
        <f>IF(B150="","",VLOOKUP(B150,'PASTE-DOWN-DL'!$C$10:$AP$6000,32,FALSE))</f>
        <v/>
      </c>
      <c r="R150" s="7" t="str">
        <f>IF(B150="","",VLOOKUP(B150,'PASTE-DOWN-DL'!$C$10:$AP$6000,4,FALSE))</f>
        <v/>
      </c>
      <c r="S150" s="7" t="str">
        <f>IF(B150="","",VLOOKUP(B150,'PASTE-DOWN-DL'!$C$10:$AP$6000,40,FALSE))</f>
        <v/>
      </c>
      <c r="T150" s="7" t="str">
        <f>IF(B150="","",VLOOKUP(B150,'PASTE-DOWN-DL'!$C$10:$AP$6000,33,FALSE))</f>
        <v/>
      </c>
      <c r="U150" s="7" t="str">
        <f>IF(B150="","",VLOOKUP(B150,'PASTE-DOWN-DL'!$C$10:$AP$6000,34,FALSE))</f>
        <v/>
      </c>
      <c r="V150" s="7"/>
      <c r="W150" s="7"/>
      <c r="X150" s="7"/>
      <c r="Y150" s="7"/>
      <c r="Z150" s="7"/>
      <c r="AA150" s="19" t="str">
        <f>IF(B150="","",VLOOKUP(B150,'PASTE-DOWN-DL'!$F$10:$AO$300,16,FALSE))</f>
        <v/>
      </c>
      <c r="AB150" s="7"/>
      <c r="AC150" s="7"/>
      <c r="AD150" s="7"/>
    </row>
    <row r="151" spans="1:30" x14ac:dyDescent="0.25">
      <c r="A151" s="20">
        <v>144</v>
      </c>
      <c r="B151" s="20" t="str">
        <f t="shared" si="4"/>
        <v/>
      </c>
      <c r="C151" s="20" t="e">
        <f>IF(AND(M151&lt;=$G$3,M151&gt;0,D151="OA"),MAX($C$6:C150)+1,"")</f>
        <v>#N/A</v>
      </c>
      <c r="D151" s="20" t="e">
        <f>VLOOKUP(F151,'SSA-CODE'!$E$4:$F$154,2,FALSE)</f>
        <v>#N/A</v>
      </c>
      <c r="E151" s="82" t="str">
        <f t="shared" si="5"/>
        <v/>
      </c>
      <c r="F151" s="22" t="str">
        <f>IF(B151="","",VLOOKUP(B151,'PASTE-DOWN-DL'!$C$10:$AP$6000,3,FALSE))</f>
        <v/>
      </c>
      <c r="G151" s="21" t="str">
        <f>IF(B151="","",VLOOKUP(B151,'PASTE-DOWN-DL'!$C$10:$AP$6000,9,FALSE))</f>
        <v/>
      </c>
      <c r="H151" s="75" t="str">
        <f>IF(B151="","",VLOOKUP(B151,'PASTE-DOWN-DL'!$C$10:$AP$6000,37,FALSE))</f>
        <v/>
      </c>
      <c r="I151" s="2" t="str">
        <f>IF(B151="","",VLOOKUP(B151,'PASTE-DOWN-DL'!$C$10:$AP$6000,38,FALSE))</f>
        <v/>
      </c>
      <c r="J151" s="21" t="str">
        <f>IF(B151="","",VLOOKUP(B151,'PASTE-DOWN-DL'!$C$10:$AP$6000,24,FALSE))</f>
        <v/>
      </c>
      <c r="K151" s="21" t="str">
        <f>IF(B151="","",VLOOKUP(B151,'PASTE-DOWN-DL'!$C$10:$AP$6000,35,FALSE))</f>
        <v/>
      </c>
      <c r="L151" s="21" t="str">
        <f>IF(B151="","",VLOOKUP(B151,'PASTE-DOWN-DL'!$C$10:$AP$6000,36,FALSE))</f>
        <v/>
      </c>
      <c r="M151" s="85" t="str">
        <f>IF(B151="","",VLOOKUP(B151,'PASTE-DOWN-DL'!$C$10:$AP$6000,39,FALSE))</f>
        <v/>
      </c>
      <c r="N151" s="7" t="str">
        <f>IF(B151="","",VLOOKUP(B151,'PASTE-DOWN-DL'!$C$10:$AP$6000,29,FALSE))</f>
        <v/>
      </c>
      <c r="O151" s="55" t="str">
        <f>IF(B151="","",VLOOKUP(B151,'PASTE-DOWN-DL'!$C$10:$AP$6000,31,FALSE))</f>
        <v/>
      </c>
      <c r="P151" s="7" t="str">
        <f>IF(B151="","",VLOOKUP(B151,'PASTE-DOWN-DL'!$C$10:$AP$6000,30,FALSE))</f>
        <v/>
      </c>
      <c r="Q151" s="7" t="str">
        <f>IF(B151="","",VLOOKUP(B151,'PASTE-DOWN-DL'!$C$10:$AP$6000,32,FALSE))</f>
        <v/>
      </c>
      <c r="R151" s="7" t="str">
        <f>IF(B151="","",VLOOKUP(B151,'PASTE-DOWN-DL'!$C$10:$AP$6000,4,FALSE))</f>
        <v/>
      </c>
      <c r="S151" s="7" t="str">
        <f>IF(B151="","",VLOOKUP(B151,'PASTE-DOWN-DL'!$C$10:$AP$6000,40,FALSE))</f>
        <v/>
      </c>
      <c r="T151" s="7" t="str">
        <f>IF(B151="","",VLOOKUP(B151,'PASTE-DOWN-DL'!$C$10:$AP$6000,33,FALSE))</f>
        <v/>
      </c>
      <c r="U151" s="7" t="str">
        <f>IF(B151="","",VLOOKUP(B151,'PASTE-DOWN-DL'!$C$10:$AP$6000,34,FALSE))</f>
        <v/>
      </c>
      <c r="V151" s="7"/>
      <c r="W151" s="7"/>
      <c r="X151" s="7"/>
      <c r="Y151" s="7"/>
      <c r="Z151" s="7"/>
      <c r="AA151" s="19" t="str">
        <f>IF(B151="","",VLOOKUP(B151,'PASTE-DOWN-DL'!$F$10:$AO$300,16,FALSE))</f>
        <v/>
      </c>
      <c r="AB151" s="7"/>
      <c r="AC151" s="7"/>
      <c r="AD151" s="7"/>
    </row>
    <row r="152" spans="1:30" x14ac:dyDescent="0.25">
      <c r="A152" s="20">
        <v>145</v>
      </c>
      <c r="B152" s="20" t="str">
        <f t="shared" si="4"/>
        <v/>
      </c>
      <c r="C152" s="20" t="e">
        <f>IF(AND(M152&lt;=$G$3,M152&gt;0,D152="OA"),MAX($C$6:C151)+1,"")</f>
        <v>#N/A</v>
      </c>
      <c r="D152" s="20" t="e">
        <f>VLOOKUP(F152,'SSA-CODE'!$E$4:$F$154,2,FALSE)</f>
        <v>#N/A</v>
      </c>
      <c r="E152" s="82" t="str">
        <f t="shared" si="5"/>
        <v/>
      </c>
      <c r="F152" s="22" t="str">
        <f>IF(B152="","",VLOOKUP(B152,'PASTE-DOWN-DL'!$C$10:$AP$6000,3,FALSE))</f>
        <v/>
      </c>
      <c r="G152" s="21" t="str">
        <f>IF(B152="","",VLOOKUP(B152,'PASTE-DOWN-DL'!$C$10:$AP$6000,9,FALSE))</f>
        <v/>
      </c>
      <c r="H152" s="75" t="str">
        <f>IF(B152="","",VLOOKUP(B152,'PASTE-DOWN-DL'!$C$10:$AP$6000,37,FALSE))</f>
        <v/>
      </c>
      <c r="I152" s="2" t="str">
        <f>IF(B152="","",VLOOKUP(B152,'PASTE-DOWN-DL'!$C$10:$AP$6000,38,FALSE))</f>
        <v/>
      </c>
      <c r="J152" s="21" t="str">
        <f>IF(B152="","",VLOOKUP(B152,'PASTE-DOWN-DL'!$C$10:$AP$6000,24,FALSE))</f>
        <v/>
      </c>
      <c r="K152" s="21" t="str">
        <f>IF(B152="","",VLOOKUP(B152,'PASTE-DOWN-DL'!$C$10:$AP$6000,35,FALSE))</f>
        <v/>
      </c>
      <c r="L152" s="21" t="str">
        <f>IF(B152="","",VLOOKUP(B152,'PASTE-DOWN-DL'!$C$10:$AP$6000,36,FALSE))</f>
        <v/>
      </c>
      <c r="M152" s="85" t="str">
        <f>IF(B152="","",VLOOKUP(B152,'PASTE-DOWN-DL'!$C$10:$AP$6000,39,FALSE))</f>
        <v/>
      </c>
      <c r="N152" s="7" t="str">
        <f>IF(B152="","",VLOOKUP(B152,'PASTE-DOWN-DL'!$C$10:$AP$6000,29,FALSE))</f>
        <v/>
      </c>
      <c r="O152" s="55" t="str">
        <f>IF(B152="","",VLOOKUP(B152,'PASTE-DOWN-DL'!$C$10:$AP$6000,31,FALSE))</f>
        <v/>
      </c>
      <c r="P152" s="7" t="str">
        <f>IF(B152="","",VLOOKUP(B152,'PASTE-DOWN-DL'!$C$10:$AP$6000,30,FALSE))</f>
        <v/>
      </c>
      <c r="Q152" s="7" t="str">
        <f>IF(B152="","",VLOOKUP(B152,'PASTE-DOWN-DL'!$C$10:$AP$6000,32,FALSE))</f>
        <v/>
      </c>
      <c r="R152" s="7" t="str">
        <f>IF(B152="","",VLOOKUP(B152,'PASTE-DOWN-DL'!$C$10:$AP$6000,4,FALSE))</f>
        <v/>
      </c>
      <c r="S152" s="7" t="str">
        <f>IF(B152="","",VLOOKUP(B152,'PASTE-DOWN-DL'!$C$10:$AP$6000,40,FALSE))</f>
        <v/>
      </c>
      <c r="T152" s="7" t="str">
        <f>IF(B152="","",VLOOKUP(B152,'PASTE-DOWN-DL'!$C$10:$AP$6000,33,FALSE))</f>
        <v/>
      </c>
      <c r="U152" s="7" t="str">
        <f>IF(B152="","",VLOOKUP(B152,'PASTE-DOWN-DL'!$C$10:$AP$6000,34,FALSE))</f>
        <v/>
      </c>
      <c r="V152" s="7"/>
      <c r="W152" s="7"/>
      <c r="X152" s="7"/>
      <c r="Y152" s="7"/>
      <c r="Z152" s="7"/>
      <c r="AA152" s="19" t="str">
        <f>IF(B152="","",VLOOKUP(B152,'PASTE-DOWN-DL'!$F$10:$AO$300,16,FALSE))</f>
        <v/>
      </c>
      <c r="AB152" s="7"/>
      <c r="AC152" s="7"/>
      <c r="AD152" s="7"/>
    </row>
    <row r="153" spans="1:30" x14ac:dyDescent="0.25">
      <c r="A153" s="20">
        <v>146</v>
      </c>
      <c r="B153" s="20" t="str">
        <f t="shared" si="4"/>
        <v/>
      </c>
      <c r="C153" s="20" t="e">
        <f>IF(AND(M153&lt;=$G$3,M153&gt;0,D153="OA"),MAX($C$6:C152)+1,"")</f>
        <v>#N/A</v>
      </c>
      <c r="D153" s="20" t="e">
        <f>VLOOKUP(F153,'SSA-CODE'!$E$4:$F$154,2,FALSE)</f>
        <v>#N/A</v>
      </c>
      <c r="E153" s="82" t="str">
        <f t="shared" si="5"/>
        <v/>
      </c>
      <c r="F153" s="22" t="str">
        <f>IF(B153="","",VLOOKUP(B153,'PASTE-DOWN-DL'!$C$10:$AP$6000,3,FALSE))</f>
        <v/>
      </c>
      <c r="G153" s="21" t="str">
        <f>IF(B153="","",VLOOKUP(B153,'PASTE-DOWN-DL'!$C$10:$AP$6000,9,FALSE))</f>
        <v/>
      </c>
      <c r="H153" s="75" t="str">
        <f>IF(B153="","",VLOOKUP(B153,'PASTE-DOWN-DL'!$C$10:$AP$6000,37,FALSE))</f>
        <v/>
      </c>
      <c r="I153" s="2" t="str">
        <f>IF(B153="","",VLOOKUP(B153,'PASTE-DOWN-DL'!$C$10:$AP$6000,38,FALSE))</f>
        <v/>
      </c>
      <c r="J153" s="21" t="str">
        <f>IF(B153="","",VLOOKUP(B153,'PASTE-DOWN-DL'!$C$10:$AP$6000,24,FALSE))</f>
        <v/>
      </c>
      <c r="K153" s="21" t="str">
        <f>IF(B153="","",VLOOKUP(B153,'PASTE-DOWN-DL'!$C$10:$AP$6000,35,FALSE))</f>
        <v/>
      </c>
      <c r="L153" s="21" t="str">
        <f>IF(B153="","",VLOOKUP(B153,'PASTE-DOWN-DL'!$C$10:$AP$6000,36,FALSE))</f>
        <v/>
      </c>
      <c r="M153" s="85" t="str">
        <f>IF(B153="","",VLOOKUP(B153,'PASTE-DOWN-DL'!$C$10:$AP$6000,39,FALSE))</f>
        <v/>
      </c>
      <c r="N153" s="7" t="str">
        <f>IF(B153="","",VLOOKUP(B153,'PASTE-DOWN-DL'!$C$10:$AP$6000,29,FALSE))</f>
        <v/>
      </c>
      <c r="O153" s="55" t="str">
        <f>IF(B153="","",VLOOKUP(B153,'PASTE-DOWN-DL'!$C$10:$AP$6000,31,FALSE))</f>
        <v/>
      </c>
      <c r="P153" s="7" t="str">
        <f>IF(B153="","",VLOOKUP(B153,'PASTE-DOWN-DL'!$C$10:$AP$6000,30,FALSE))</f>
        <v/>
      </c>
      <c r="Q153" s="7" t="str">
        <f>IF(B153="","",VLOOKUP(B153,'PASTE-DOWN-DL'!$C$10:$AP$6000,32,FALSE))</f>
        <v/>
      </c>
      <c r="R153" s="7" t="str">
        <f>IF(B153="","",VLOOKUP(B153,'PASTE-DOWN-DL'!$C$10:$AP$6000,4,FALSE))</f>
        <v/>
      </c>
      <c r="S153" s="7" t="str">
        <f>IF(B153="","",VLOOKUP(B153,'PASTE-DOWN-DL'!$C$10:$AP$6000,40,FALSE))</f>
        <v/>
      </c>
      <c r="T153" s="7" t="str">
        <f>IF(B153="","",VLOOKUP(B153,'PASTE-DOWN-DL'!$C$10:$AP$6000,33,FALSE))</f>
        <v/>
      </c>
      <c r="U153" s="7" t="str">
        <f>IF(B153="","",VLOOKUP(B153,'PASTE-DOWN-DL'!$C$10:$AP$6000,34,FALSE))</f>
        <v/>
      </c>
      <c r="V153" s="7"/>
      <c r="W153" s="7"/>
      <c r="X153" s="7"/>
      <c r="Y153" s="7"/>
      <c r="Z153" s="7"/>
      <c r="AA153" s="19" t="str">
        <f>IF(B153="","",VLOOKUP(B153,'PASTE-DOWN-DL'!$F$10:$AO$300,16,FALSE))</f>
        <v/>
      </c>
      <c r="AB153" s="7"/>
      <c r="AC153" s="7"/>
      <c r="AD153" s="7"/>
    </row>
    <row r="154" spans="1:30" x14ac:dyDescent="0.25">
      <c r="A154" s="20">
        <v>147</v>
      </c>
      <c r="B154" s="20" t="str">
        <f t="shared" si="4"/>
        <v/>
      </c>
      <c r="C154" s="20" t="e">
        <f>IF(AND(M154&lt;=$G$3,M154&gt;0,D154="OA"),MAX($C$6:C153)+1,"")</f>
        <v>#N/A</v>
      </c>
      <c r="D154" s="20" t="e">
        <f>VLOOKUP(F154,'SSA-CODE'!$E$4:$F$154,2,FALSE)</f>
        <v>#N/A</v>
      </c>
      <c r="E154" s="82" t="str">
        <f t="shared" si="5"/>
        <v/>
      </c>
      <c r="F154" s="22" t="str">
        <f>IF(B154="","",VLOOKUP(B154,'PASTE-DOWN-DL'!$C$10:$AP$6000,3,FALSE))</f>
        <v/>
      </c>
      <c r="G154" s="21" t="str">
        <f>IF(B154="","",VLOOKUP(B154,'PASTE-DOWN-DL'!$C$10:$AP$6000,9,FALSE))</f>
        <v/>
      </c>
      <c r="H154" s="75" t="str">
        <f>IF(B154="","",VLOOKUP(B154,'PASTE-DOWN-DL'!$C$10:$AP$6000,37,FALSE))</f>
        <v/>
      </c>
      <c r="I154" s="2" t="str">
        <f>IF(B154="","",VLOOKUP(B154,'PASTE-DOWN-DL'!$C$10:$AP$6000,38,FALSE))</f>
        <v/>
      </c>
      <c r="J154" s="21" t="str">
        <f>IF(B154="","",VLOOKUP(B154,'PASTE-DOWN-DL'!$C$10:$AP$6000,24,FALSE))</f>
        <v/>
      </c>
      <c r="K154" s="21" t="str">
        <f>IF(B154="","",VLOOKUP(B154,'PASTE-DOWN-DL'!$C$10:$AP$6000,35,FALSE))</f>
        <v/>
      </c>
      <c r="L154" s="21" t="str">
        <f>IF(B154="","",VLOOKUP(B154,'PASTE-DOWN-DL'!$C$10:$AP$6000,36,FALSE))</f>
        <v/>
      </c>
      <c r="M154" s="85" t="str">
        <f>IF(B154="","",VLOOKUP(B154,'PASTE-DOWN-DL'!$C$10:$AP$6000,39,FALSE))</f>
        <v/>
      </c>
      <c r="N154" s="7" t="str">
        <f>IF(B154="","",VLOOKUP(B154,'PASTE-DOWN-DL'!$C$10:$AP$6000,29,FALSE))</f>
        <v/>
      </c>
      <c r="O154" s="55" t="str">
        <f>IF(B154="","",VLOOKUP(B154,'PASTE-DOWN-DL'!$C$10:$AP$6000,31,FALSE))</f>
        <v/>
      </c>
      <c r="P154" s="7" t="str">
        <f>IF(B154="","",VLOOKUP(B154,'PASTE-DOWN-DL'!$C$10:$AP$6000,30,FALSE))</f>
        <v/>
      </c>
      <c r="Q154" s="7" t="str">
        <f>IF(B154="","",VLOOKUP(B154,'PASTE-DOWN-DL'!$C$10:$AP$6000,32,FALSE))</f>
        <v/>
      </c>
      <c r="R154" s="7" t="str">
        <f>IF(B154="","",VLOOKUP(B154,'PASTE-DOWN-DL'!$C$10:$AP$6000,4,FALSE))</f>
        <v/>
      </c>
      <c r="S154" s="7" t="str">
        <f>IF(B154="","",VLOOKUP(B154,'PASTE-DOWN-DL'!$C$10:$AP$6000,40,FALSE))</f>
        <v/>
      </c>
      <c r="T154" s="7" t="str">
        <f>IF(B154="","",VLOOKUP(B154,'PASTE-DOWN-DL'!$C$10:$AP$6000,33,FALSE))</f>
        <v/>
      </c>
      <c r="U154" s="7" t="str">
        <f>IF(B154="","",VLOOKUP(B154,'PASTE-DOWN-DL'!$C$10:$AP$6000,34,FALSE))</f>
        <v/>
      </c>
      <c r="V154" s="7"/>
      <c r="W154" s="7"/>
      <c r="X154" s="7"/>
      <c r="Y154" s="7"/>
      <c r="Z154" s="7"/>
      <c r="AA154" s="19" t="str">
        <f>IF(B154="","",VLOOKUP(B154,'PASTE-DOWN-DL'!$F$10:$AO$300,16,FALSE))</f>
        <v/>
      </c>
      <c r="AB154" s="7"/>
      <c r="AC154" s="7"/>
      <c r="AD154" s="7"/>
    </row>
    <row r="155" spans="1:30" x14ac:dyDescent="0.25">
      <c r="A155" s="20">
        <v>148</v>
      </c>
      <c r="B155" s="20" t="str">
        <f t="shared" si="4"/>
        <v/>
      </c>
      <c r="C155" s="20" t="e">
        <f>IF(AND(M155&lt;=$G$3,M155&gt;0,D155="OA"),MAX($C$6:C154)+1,"")</f>
        <v>#N/A</v>
      </c>
      <c r="D155" s="20" t="e">
        <f>VLOOKUP(F155,'SSA-CODE'!$E$4:$F$154,2,FALSE)</f>
        <v>#N/A</v>
      </c>
      <c r="E155" s="82" t="str">
        <f t="shared" si="5"/>
        <v/>
      </c>
      <c r="F155" s="22" t="str">
        <f>IF(B155="","",VLOOKUP(B155,'PASTE-DOWN-DL'!$C$10:$AP$6000,3,FALSE))</f>
        <v/>
      </c>
      <c r="G155" s="21" t="str">
        <f>IF(B155="","",VLOOKUP(B155,'PASTE-DOWN-DL'!$C$10:$AP$6000,9,FALSE))</f>
        <v/>
      </c>
      <c r="H155" s="75" t="str">
        <f>IF(B155="","",VLOOKUP(B155,'PASTE-DOWN-DL'!$C$10:$AP$6000,37,FALSE))</f>
        <v/>
      </c>
      <c r="I155" s="2" t="str">
        <f>IF(B155="","",VLOOKUP(B155,'PASTE-DOWN-DL'!$C$10:$AP$6000,38,FALSE))</f>
        <v/>
      </c>
      <c r="J155" s="21" t="str">
        <f>IF(B155="","",VLOOKUP(B155,'PASTE-DOWN-DL'!$C$10:$AP$6000,24,FALSE))</f>
        <v/>
      </c>
      <c r="K155" s="21" t="str">
        <f>IF(B155="","",VLOOKUP(B155,'PASTE-DOWN-DL'!$C$10:$AP$6000,35,FALSE))</f>
        <v/>
      </c>
      <c r="L155" s="21" t="str">
        <f>IF(B155="","",VLOOKUP(B155,'PASTE-DOWN-DL'!$C$10:$AP$6000,36,FALSE))</f>
        <v/>
      </c>
      <c r="M155" s="85" t="str">
        <f>IF(B155="","",VLOOKUP(B155,'PASTE-DOWN-DL'!$C$10:$AP$6000,39,FALSE))</f>
        <v/>
      </c>
      <c r="N155" s="7" t="str">
        <f>IF(B155="","",VLOOKUP(B155,'PASTE-DOWN-DL'!$C$10:$AP$6000,29,FALSE))</f>
        <v/>
      </c>
      <c r="O155" s="55" t="str">
        <f>IF(B155="","",VLOOKUP(B155,'PASTE-DOWN-DL'!$C$10:$AP$6000,31,FALSE))</f>
        <v/>
      </c>
      <c r="P155" s="7" t="str">
        <f>IF(B155="","",VLOOKUP(B155,'PASTE-DOWN-DL'!$C$10:$AP$6000,30,FALSE))</f>
        <v/>
      </c>
      <c r="Q155" s="7" t="str">
        <f>IF(B155="","",VLOOKUP(B155,'PASTE-DOWN-DL'!$C$10:$AP$6000,32,FALSE))</f>
        <v/>
      </c>
      <c r="R155" s="7" t="str">
        <f>IF(B155="","",VLOOKUP(B155,'PASTE-DOWN-DL'!$C$10:$AP$6000,4,FALSE))</f>
        <v/>
      </c>
      <c r="S155" s="7" t="str">
        <f>IF(B155="","",VLOOKUP(B155,'PASTE-DOWN-DL'!$C$10:$AP$6000,40,FALSE))</f>
        <v/>
      </c>
      <c r="T155" s="7" t="str">
        <f>IF(B155="","",VLOOKUP(B155,'PASTE-DOWN-DL'!$C$10:$AP$6000,33,FALSE))</f>
        <v/>
      </c>
      <c r="U155" s="7" t="str">
        <f>IF(B155="","",VLOOKUP(B155,'PASTE-DOWN-DL'!$C$10:$AP$6000,34,FALSE))</f>
        <v/>
      </c>
      <c r="V155" s="7"/>
      <c r="W155" s="7"/>
      <c r="X155" s="7"/>
      <c r="Y155" s="7"/>
      <c r="Z155" s="7"/>
      <c r="AA155" s="19" t="str">
        <f>IF(B155="","",VLOOKUP(B155,'PASTE-DOWN-DL'!$F$10:$AO$300,16,FALSE))</f>
        <v/>
      </c>
      <c r="AB155" s="7"/>
      <c r="AC155" s="7"/>
      <c r="AD155" s="7"/>
    </row>
    <row r="156" spans="1:30" x14ac:dyDescent="0.25">
      <c r="A156" s="20">
        <v>149</v>
      </c>
      <c r="B156" s="20" t="str">
        <f t="shared" si="4"/>
        <v/>
      </c>
      <c r="C156" s="20" t="e">
        <f>IF(AND(M156&lt;=$G$3,M156&gt;0,D156="OA"),MAX($C$6:C155)+1,"")</f>
        <v>#N/A</v>
      </c>
      <c r="D156" s="20" t="e">
        <f>VLOOKUP(F156,'SSA-CODE'!$E$4:$F$154,2,FALSE)</f>
        <v>#N/A</v>
      </c>
      <c r="E156" s="82" t="str">
        <f t="shared" si="5"/>
        <v/>
      </c>
      <c r="F156" s="22" t="str">
        <f>IF(B156="","",VLOOKUP(B156,'PASTE-DOWN-DL'!$C$10:$AP$6000,3,FALSE))</f>
        <v/>
      </c>
      <c r="G156" s="21" t="str">
        <f>IF(B156="","",VLOOKUP(B156,'PASTE-DOWN-DL'!$C$10:$AP$6000,9,FALSE))</f>
        <v/>
      </c>
      <c r="H156" s="75" t="str">
        <f>IF(B156="","",VLOOKUP(B156,'PASTE-DOWN-DL'!$C$10:$AP$6000,37,FALSE))</f>
        <v/>
      </c>
      <c r="I156" s="2" t="str">
        <f>IF(B156="","",VLOOKUP(B156,'PASTE-DOWN-DL'!$C$10:$AP$6000,38,FALSE))</f>
        <v/>
      </c>
      <c r="J156" s="21" t="str">
        <f>IF(B156="","",VLOOKUP(B156,'PASTE-DOWN-DL'!$C$10:$AP$6000,24,FALSE))</f>
        <v/>
      </c>
      <c r="K156" s="21" t="str">
        <f>IF(B156="","",VLOOKUP(B156,'PASTE-DOWN-DL'!$C$10:$AP$6000,35,FALSE))</f>
        <v/>
      </c>
      <c r="L156" s="21" t="str">
        <f>IF(B156="","",VLOOKUP(B156,'PASTE-DOWN-DL'!$C$10:$AP$6000,36,FALSE))</f>
        <v/>
      </c>
      <c r="M156" s="85" t="str">
        <f>IF(B156="","",VLOOKUP(B156,'PASTE-DOWN-DL'!$C$10:$AP$6000,39,FALSE))</f>
        <v/>
      </c>
      <c r="N156" s="7" t="str">
        <f>IF(B156="","",VLOOKUP(B156,'PASTE-DOWN-DL'!$C$10:$AP$6000,29,FALSE))</f>
        <v/>
      </c>
      <c r="O156" s="55" t="str">
        <f>IF(B156="","",VLOOKUP(B156,'PASTE-DOWN-DL'!$C$10:$AP$6000,31,FALSE))</f>
        <v/>
      </c>
      <c r="P156" s="7" t="str">
        <f>IF(B156="","",VLOOKUP(B156,'PASTE-DOWN-DL'!$C$10:$AP$6000,30,FALSE))</f>
        <v/>
      </c>
      <c r="Q156" s="7" t="str">
        <f>IF(B156="","",VLOOKUP(B156,'PASTE-DOWN-DL'!$C$10:$AP$6000,32,FALSE))</f>
        <v/>
      </c>
      <c r="R156" s="7" t="str">
        <f>IF(B156="","",VLOOKUP(B156,'PASTE-DOWN-DL'!$C$10:$AP$6000,4,FALSE))</f>
        <v/>
      </c>
      <c r="S156" s="7" t="str">
        <f>IF(B156="","",VLOOKUP(B156,'PASTE-DOWN-DL'!$C$10:$AP$6000,40,FALSE))</f>
        <v/>
      </c>
      <c r="T156" s="7" t="str">
        <f>IF(B156="","",VLOOKUP(B156,'PASTE-DOWN-DL'!$C$10:$AP$6000,33,FALSE))</f>
        <v/>
      </c>
      <c r="U156" s="7" t="str">
        <f>IF(B156="","",VLOOKUP(B156,'PASTE-DOWN-DL'!$C$10:$AP$6000,34,FALSE))</f>
        <v/>
      </c>
      <c r="V156" s="7"/>
      <c r="W156" s="7"/>
      <c r="X156" s="7"/>
      <c r="Y156" s="7"/>
      <c r="Z156" s="7"/>
      <c r="AA156" s="19" t="str">
        <f>IF(B156="","",VLOOKUP(B156,'PASTE-DOWN-DL'!$F$10:$AO$300,16,FALSE))</f>
        <v/>
      </c>
      <c r="AB156" s="7"/>
      <c r="AC156" s="7"/>
      <c r="AD156" s="7"/>
    </row>
    <row r="157" spans="1:30" x14ac:dyDescent="0.25">
      <c r="A157" s="20">
        <v>150</v>
      </c>
      <c r="B157" s="20" t="str">
        <f t="shared" si="4"/>
        <v/>
      </c>
      <c r="C157" s="20" t="e">
        <f>IF(AND(M157&lt;=$G$3,M157&gt;0,D157="OA"),MAX($C$6:C156)+1,"")</f>
        <v>#N/A</v>
      </c>
      <c r="D157" s="20" t="e">
        <f>VLOOKUP(F157,'SSA-CODE'!$E$4:$F$154,2,FALSE)</f>
        <v>#N/A</v>
      </c>
      <c r="E157" s="82" t="str">
        <f t="shared" si="5"/>
        <v/>
      </c>
      <c r="F157" s="22" t="str">
        <f>IF(B157="","",VLOOKUP(B157,'PASTE-DOWN-DL'!$C$10:$AP$6000,3,FALSE))</f>
        <v/>
      </c>
      <c r="G157" s="21" t="str">
        <f>IF(B157="","",VLOOKUP(B157,'PASTE-DOWN-DL'!$C$10:$AP$6000,9,FALSE))</f>
        <v/>
      </c>
      <c r="H157" s="75" t="str">
        <f>IF(B157="","",VLOOKUP(B157,'PASTE-DOWN-DL'!$C$10:$AP$6000,37,FALSE))</f>
        <v/>
      </c>
      <c r="I157" s="2" t="str">
        <f>IF(B157="","",VLOOKUP(B157,'PASTE-DOWN-DL'!$C$10:$AP$6000,38,FALSE))</f>
        <v/>
      </c>
      <c r="J157" s="21" t="str">
        <f>IF(B157="","",VLOOKUP(B157,'PASTE-DOWN-DL'!$C$10:$AP$6000,24,FALSE))</f>
        <v/>
      </c>
      <c r="K157" s="21" t="str">
        <f>IF(B157="","",VLOOKUP(B157,'PASTE-DOWN-DL'!$C$10:$AP$6000,35,FALSE))</f>
        <v/>
      </c>
      <c r="L157" s="21" t="str">
        <f>IF(B157="","",VLOOKUP(B157,'PASTE-DOWN-DL'!$C$10:$AP$6000,36,FALSE))</f>
        <v/>
      </c>
      <c r="M157" s="85" t="str">
        <f>IF(B157="","",VLOOKUP(B157,'PASTE-DOWN-DL'!$C$10:$AP$6000,39,FALSE))</f>
        <v/>
      </c>
      <c r="N157" s="7" t="str">
        <f>IF(B157="","",VLOOKUP(B157,'PASTE-DOWN-DL'!$C$10:$AP$6000,29,FALSE))</f>
        <v/>
      </c>
      <c r="O157" s="55" t="str">
        <f>IF(B157="","",VLOOKUP(B157,'PASTE-DOWN-DL'!$C$10:$AP$6000,31,FALSE))</f>
        <v/>
      </c>
      <c r="P157" s="7" t="str">
        <f>IF(B157="","",VLOOKUP(B157,'PASTE-DOWN-DL'!$C$10:$AP$6000,30,FALSE))</f>
        <v/>
      </c>
      <c r="Q157" s="7" t="str">
        <f>IF(B157="","",VLOOKUP(B157,'PASTE-DOWN-DL'!$C$10:$AP$6000,32,FALSE))</f>
        <v/>
      </c>
      <c r="R157" s="7" t="str">
        <f>IF(B157="","",VLOOKUP(B157,'PASTE-DOWN-DL'!$C$10:$AP$6000,4,FALSE))</f>
        <v/>
      </c>
      <c r="S157" s="7" t="str">
        <f>IF(B157="","",VLOOKUP(B157,'PASTE-DOWN-DL'!$C$10:$AP$6000,40,FALSE))</f>
        <v/>
      </c>
      <c r="T157" s="7" t="str">
        <f>IF(B157="","",VLOOKUP(B157,'PASTE-DOWN-DL'!$C$10:$AP$6000,33,FALSE))</f>
        <v/>
      </c>
      <c r="U157" s="7" t="str">
        <f>IF(B157="","",VLOOKUP(B157,'PASTE-DOWN-DL'!$C$10:$AP$6000,34,FALSE))</f>
        <v/>
      </c>
      <c r="V157" s="7"/>
      <c r="W157" s="7"/>
      <c r="X157" s="7"/>
      <c r="Y157" s="7"/>
      <c r="Z157" s="7"/>
      <c r="AA157" s="19" t="str">
        <f>IF(B157="","",VLOOKUP(B157,'PASTE-DOWN-DL'!$F$10:$AO$300,16,FALSE))</f>
        <v/>
      </c>
      <c r="AB157" s="7"/>
      <c r="AC157" s="7"/>
      <c r="AD157" s="7"/>
    </row>
    <row r="158" spans="1:30" x14ac:dyDescent="0.25">
      <c r="A158" s="20">
        <v>151</v>
      </c>
      <c r="B158" s="20" t="str">
        <f t="shared" si="4"/>
        <v/>
      </c>
      <c r="C158" s="20" t="e">
        <f>IF(AND(M158&lt;=$G$3,M158&gt;0,D158="OA"),MAX($C$6:C157)+1,"")</f>
        <v>#N/A</v>
      </c>
      <c r="D158" s="20" t="e">
        <f>VLOOKUP(F158,'SSA-CODE'!$E$4:$F$154,2,FALSE)</f>
        <v>#N/A</v>
      </c>
      <c r="E158" s="82" t="str">
        <f t="shared" si="5"/>
        <v/>
      </c>
      <c r="F158" s="22" t="str">
        <f>IF(B158="","",VLOOKUP(B158,'PASTE-DOWN-DL'!$C$10:$AP$6000,3,FALSE))</f>
        <v/>
      </c>
      <c r="G158" s="21" t="str">
        <f>IF(B158="","",VLOOKUP(B158,'PASTE-DOWN-DL'!$C$10:$AP$6000,9,FALSE))</f>
        <v/>
      </c>
      <c r="H158" s="75" t="str">
        <f>IF(B158="","",VLOOKUP(B158,'PASTE-DOWN-DL'!$C$10:$AP$6000,37,FALSE))</f>
        <v/>
      </c>
      <c r="I158" s="2" t="str">
        <f>IF(B158="","",VLOOKUP(B158,'PASTE-DOWN-DL'!$C$10:$AP$6000,38,FALSE))</f>
        <v/>
      </c>
      <c r="J158" s="21" t="str">
        <f>IF(B158="","",VLOOKUP(B158,'PASTE-DOWN-DL'!$C$10:$AP$6000,24,FALSE))</f>
        <v/>
      </c>
      <c r="K158" s="21" t="str">
        <f>IF(B158="","",VLOOKUP(B158,'PASTE-DOWN-DL'!$C$10:$AP$6000,35,FALSE))</f>
        <v/>
      </c>
      <c r="L158" s="21" t="str">
        <f>IF(B158="","",VLOOKUP(B158,'PASTE-DOWN-DL'!$C$10:$AP$6000,36,FALSE))</f>
        <v/>
      </c>
      <c r="M158" s="85" t="str">
        <f>IF(B158="","",VLOOKUP(B158,'PASTE-DOWN-DL'!$C$10:$AP$6000,39,FALSE))</f>
        <v/>
      </c>
      <c r="N158" s="7" t="str">
        <f>IF(B158="","",VLOOKUP(B158,'PASTE-DOWN-DL'!$C$10:$AP$6000,29,FALSE))</f>
        <v/>
      </c>
      <c r="O158" s="55" t="str">
        <f>IF(B158="","",VLOOKUP(B158,'PASTE-DOWN-DL'!$C$10:$AP$6000,31,FALSE))</f>
        <v/>
      </c>
      <c r="P158" s="7" t="str">
        <f>IF(B158="","",VLOOKUP(B158,'PASTE-DOWN-DL'!$C$10:$AP$6000,30,FALSE))</f>
        <v/>
      </c>
      <c r="Q158" s="7" t="str">
        <f>IF(B158="","",VLOOKUP(B158,'PASTE-DOWN-DL'!$C$10:$AP$6000,32,FALSE))</f>
        <v/>
      </c>
      <c r="R158" s="7" t="str">
        <f>IF(B158="","",VLOOKUP(B158,'PASTE-DOWN-DL'!$C$10:$AP$6000,4,FALSE))</f>
        <v/>
      </c>
      <c r="S158" s="7" t="str">
        <f>IF(B158="","",VLOOKUP(B158,'PASTE-DOWN-DL'!$C$10:$AP$6000,40,FALSE))</f>
        <v/>
      </c>
      <c r="T158" s="7" t="str">
        <f>IF(B158="","",VLOOKUP(B158,'PASTE-DOWN-DL'!$C$10:$AP$6000,33,FALSE))</f>
        <v/>
      </c>
      <c r="U158" s="7" t="str">
        <f>IF(B158="","",VLOOKUP(B158,'PASTE-DOWN-DL'!$C$10:$AP$6000,34,FALSE))</f>
        <v/>
      </c>
      <c r="V158" s="7"/>
      <c r="W158" s="7"/>
      <c r="X158" s="7"/>
      <c r="Y158" s="7"/>
      <c r="Z158" s="7"/>
      <c r="AA158" s="19" t="str">
        <f>IF(B158="","",VLOOKUP(B158,'PASTE-DOWN-DL'!$F$10:$AO$300,16,FALSE))</f>
        <v/>
      </c>
      <c r="AB158" s="7"/>
      <c r="AC158" s="7"/>
      <c r="AD158" s="7"/>
    </row>
    <row r="159" spans="1:30" x14ac:dyDescent="0.25">
      <c r="A159" s="20">
        <v>152</v>
      </c>
      <c r="B159" s="20" t="str">
        <f t="shared" si="4"/>
        <v/>
      </c>
      <c r="C159" s="20" t="e">
        <f>IF(AND(M159&lt;=$G$3,M159&gt;0,D159="OA"),MAX($C$6:C158)+1,"")</f>
        <v>#N/A</v>
      </c>
      <c r="D159" s="20" t="e">
        <f>VLOOKUP(F159,'SSA-CODE'!$E$4:$F$154,2,FALSE)</f>
        <v>#N/A</v>
      </c>
      <c r="E159" s="82" t="str">
        <f t="shared" si="5"/>
        <v/>
      </c>
      <c r="F159" s="22" t="str">
        <f>IF(B159="","",VLOOKUP(B159,'PASTE-DOWN-DL'!$C$10:$AP$6000,3,FALSE))</f>
        <v/>
      </c>
      <c r="G159" s="21" t="str">
        <f>IF(B159="","",VLOOKUP(B159,'PASTE-DOWN-DL'!$C$10:$AP$6000,9,FALSE))</f>
        <v/>
      </c>
      <c r="H159" s="75" t="str">
        <f>IF(B159="","",VLOOKUP(B159,'PASTE-DOWN-DL'!$C$10:$AP$6000,37,FALSE))</f>
        <v/>
      </c>
      <c r="I159" s="2" t="str">
        <f>IF(B159="","",VLOOKUP(B159,'PASTE-DOWN-DL'!$C$10:$AP$6000,38,FALSE))</f>
        <v/>
      </c>
      <c r="J159" s="21" t="str">
        <f>IF(B159="","",VLOOKUP(B159,'PASTE-DOWN-DL'!$C$10:$AP$6000,24,FALSE))</f>
        <v/>
      </c>
      <c r="K159" s="21" t="str">
        <f>IF(B159="","",VLOOKUP(B159,'PASTE-DOWN-DL'!$C$10:$AP$6000,35,FALSE))</f>
        <v/>
      </c>
      <c r="L159" s="21" t="str">
        <f>IF(B159="","",VLOOKUP(B159,'PASTE-DOWN-DL'!$C$10:$AP$6000,36,FALSE))</f>
        <v/>
      </c>
      <c r="M159" s="85" t="str">
        <f>IF(B159="","",VLOOKUP(B159,'PASTE-DOWN-DL'!$C$10:$AP$6000,39,FALSE))</f>
        <v/>
      </c>
      <c r="N159" s="7" t="str">
        <f>IF(B159="","",VLOOKUP(B159,'PASTE-DOWN-DL'!$C$10:$AP$6000,29,FALSE))</f>
        <v/>
      </c>
      <c r="O159" s="55" t="str">
        <f>IF(B159="","",VLOOKUP(B159,'PASTE-DOWN-DL'!$C$10:$AP$6000,31,FALSE))</f>
        <v/>
      </c>
      <c r="P159" s="7" t="str">
        <f>IF(B159="","",VLOOKUP(B159,'PASTE-DOWN-DL'!$C$10:$AP$6000,30,FALSE))</f>
        <v/>
      </c>
      <c r="Q159" s="7" t="str">
        <f>IF(B159="","",VLOOKUP(B159,'PASTE-DOWN-DL'!$C$10:$AP$6000,32,FALSE))</f>
        <v/>
      </c>
      <c r="R159" s="7" t="str">
        <f>IF(B159="","",VLOOKUP(B159,'PASTE-DOWN-DL'!$C$10:$AP$6000,4,FALSE))</f>
        <v/>
      </c>
      <c r="S159" s="7" t="str">
        <f>IF(B159="","",VLOOKUP(B159,'PASTE-DOWN-DL'!$C$10:$AP$6000,40,FALSE))</f>
        <v/>
      </c>
      <c r="T159" s="7" t="str">
        <f>IF(B159="","",VLOOKUP(B159,'PASTE-DOWN-DL'!$C$10:$AP$6000,33,FALSE))</f>
        <v/>
      </c>
      <c r="U159" s="7" t="str">
        <f>IF(B159="","",VLOOKUP(B159,'PASTE-DOWN-DL'!$C$10:$AP$6000,34,FALSE))</f>
        <v/>
      </c>
      <c r="V159" s="7"/>
      <c r="W159" s="7"/>
      <c r="X159" s="7"/>
      <c r="Y159" s="7"/>
      <c r="Z159" s="7"/>
      <c r="AA159" s="19" t="str">
        <f>IF(B159="","",VLOOKUP(B159,'PASTE-DOWN-DL'!$F$10:$AO$300,16,FALSE))</f>
        <v/>
      </c>
      <c r="AB159" s="7"/>
      <c r="AC159" s="7"/>
      <c r="AD159" s="7"/>
    </row>
    <row r="160" spans="1:30" x14ac:dyDescent="0.25">
      <c r="A160" s="20">
        <v>153</v>
      </c>
      <c r="B160" s="20" t="str">
        <f t="shared" si="4"/>
        <v/>
      </c>
      <c r="C160" s="20" t="e">
        <f>IF(AND(M160&lt;=$G$3,M160&gt;0,D160="OA"),MAX($C$6:C159)+1,"")</f>
        <v>#N/A</v>
      </c>
      <c r="D160" s="20" t="e">
        <f>VLOOKUP(F160,'SSA-CODE'!$E$4:$F$154,2,FALSE)</f>
        <v>#N/A</v>
      </c>
      <c r="E160" s="82" t="str">
        <f t="shared" si="5"/>
        <v/>
      </c>
      <c r="F160" s="22" t="str">
        <f>IF(B160="","",VLOOKUP(B160,'PASTE-DOWN-DL'!$C$10:$AP$6000,3,FALSE))</f>
        <v/>
      </c>
      <c r="G160" s="21" t="str">
        <f>IF(B160="","",VLOOKUP(B160,'PASTE-DOWN-DL'!$C$10:$AP$6000,9,FALSE))</f>
        <v/>
      </c>
      <c r="H160" s="75" t="str">
        <f>IF(B160="","",VLOOKUP(B160,'PASTE-DOWN-DL'!$C$10:$AP$6000,37,FALSE))</f>
        <v/>
      </c>
      <c r="I160" s="2" t="str">
        <f>IF(B160="","",VLOOKUP(B160,'PASTE-DOWN-DL'!$C$10:$AP$6000,38,FALSE))</f>
        <v/>
      </c>
      <c r="J160" s="21" t="str">
        <f>IF(B160="","",VLOOKUP(B160,'PASTE-DOWN-DL'!$C$10:$AP$6000,24,FALSE))</f>
        <v/>
      </c>
      <c r="K160" s="21" t="str">
        <f>IF(B160="","",VLOOKUP(B160,'PASTE-DOWN-DL'!$C$10:$AP$6000,35,FALSE))</f>
        <v/>
      </c>
      <c r="L160" s="21" t="str">
        <f>IF(B160="","",VLOOKUP(B160,'PASTE-DOWN-DL'!$C$10:$AP$6000,36,FALSE))</f>
        <v/>
      </c>
      <c r="M160" s="85" t="str">
        <f>IF(B160="","",VLOOKUP(B160,'PASTE-DOWN-DL'!$C$10:$AP$6000,39,FALSE))</f>
        <v/>
      </c>
      <c r="N160" s="7" t="str">
        <f>IF(B160="","",VLOOKUP(B160,'PASTE-DOWN-DL'!$C$10:$AP$6000,29,FALSE))</f>
        <v/>
      </c>
      <c r="O160" s="55" t="str">
        <f>IF(B160="","",VLOOKUP(B160,'PASTE-DOWN-DL'!$C$10:$AP$6000,31,FALSE))</f>
        <v/>
      </c>
      <c r="P160" s="7" t="str">
        <f>IF(B160="","",VLOOKUP(B160,'PASTE-DOWN-DL'!$C$10:$AP$6000,30,FALSE))</f>
        <v/>
      </c>
      <c r="Q160" s="7" t="str">
        <f>IF(B160="","",VLOOKUP(B160,'PASTE-DOWN-DL'!$C$10:$AP$6000,32,FALSE))</f>
        <v/>
      </c>
      <c r="R160" s="7" t="str">
        <f>IF(B160="","",VLOOKUP(B160,'PASTE-DOWN-DL'!$C$10:$AP$6000,4,FALSE))</f>
        <v/>
      </c>
      <c r="S160" s="7" t="str">
        <f>IF(B160="","",VLOOKUP(B160,'PASTE-DOWN-DL'!$C$10:$AP$6000,40,FALSE))</f>
        <v/>
      </c>
      <c r="T160" s="7" t="str">
        <f>IF(B160="","",VLOOKUP(B160,'PASTE-DOWN-DL'!$C$10:$AP$6000,33,FALSE))</f>
        <v/>
      </c>
      <c r="U160" s="7" t="str">
        <f>IF(B160="","",VLOOKUP(B160,'PASTE-DOWN-DL'!$C$10:$AP$6000,34,FALSE))</f>
        <v/>
      </c>
      <c r="V160" s="7"/>
      <c r="W160" s="7"/>
      <c r="X160" s="7"/>
      <c r="Y160" s="7"/>
      <c r="Z160" s="7"/>
      <c r="AA160" s="19" t="str">
        <f>IF(B160="","",VLOOKUP(B160,'PASTE-DOWN-DL'!$F$10:$AO$300,16,FALSE))</f>
        <v/>
      </c>
      <c r="AB160" s="7"/>
      <c r="AC160" s="7"/>
      <c r="AD160" s="7"/>
    </row>
    <row r="161" spans="1:30" x14ac:dyDescent="0.25">
      <c r="A161" s="20">
        <v>154</v>
      </c>
      <c r="B161" s="20" t="str">
        <f t="shared" si="4"/>
        <v/>
      </c>
      <c r="C161" s="20" t="e">
        <f>IF(AND(M161&lt;=$G$3,M161&gt;0,D161="OA"),MAX($C$6:C160)+1,"")</f>
        <v>#N/A</v>
      </c>
      <c r="D161" s="20" t="e">
        <f>VLOOKUP(F161,'SSA-CODE'!$E$4:$F$154,2,FALSE)</f>
        <v>#N/A</v>
      </c>
      <c r="E161" s="82" t="str">
        <f t="shared" si="5"/>
        <v/>
      </c>
      <c r="F161" s="22" t="str">
        <f>IF(B161="","",VLOOKUP(B161,'PASTE-DOWN-DL'!$C$10:$AP$6000,3,FALSE))</f>
        <v/>
      </c>
      <c r="G161" s="21" t="str">
        <f>IF(B161="","",VLOOKUP(B161,'PASTE-DOWN-DL'!$C$10:$AP$6000,9,FALSE))</f>
        <v/>
      </c>
      <c r="H161" s="75" t="str">
        <f>IF(B161="","",VLOOKUP(B161,'PASTE-DOWN-DL'!$C$10:$AP$6000,37,FALSE))</f>
        <v/>
      </c>
      <c r="I161" s="2" t="str">
        <f>IF(B161="","",VLOOKUP(B161,'PASTE-DOWN-DL'!$C$10:$AP$6000,38,FALSE))</f>
        <v/>
      </c>
      <c r="J161" s="21" t="str">
        <f>IF(B161="","",VLOOKUP(B161,'PASTE-DOWN-DL'!$C$10:$AP$6000,24,FALSE))</f>
        <v/>
      </c>
      <c r="K161" s="21" t="str">
        <f>IF(B161="","",VLOOKUP(B161,'PASTE-DOWN-DL'!$C$10:$AP$6000,35,FALSE))</f>
        <v/>
      </c>
      <c r="L161" s="21" t="str">
        <f>IF(B161="","",VLOOKUP(B161,'PASTE-DOWN-DL'!$C$10:$AP$6000,36,FALSE))</f>
        <v/>
      </c>
      <c r="M161" s="85" t="str">
        <f>IF(B161="","",VLOOKUP(B161,'PASTE-DOWN-DL'!$C$10:$AP$6000,39,FALSE))</f>
        <v/>
      </c>
      <c r="N161" s="7" t="str">
        <f>IF(B161="","",VLOOKUP(B161,'PASTE-DOWN-DL'!$C$10:$AP$6000,29,FALSE))</f>
        <v/>
      </c>
      <c r="O161" s="55" t="str">
        <f>IF(B161="","",VLOOKUP(B161,'PASTE-DOWN-DL'!$C$10:$AP$6000,31,FALSE))</f>
        <v/>
      </c>
      <c r="P161" s="7" t="str">
        <f>IF(B161="","",VLOOKUP(B161,'PASTE-DOWN-DL'!$C$10:$AP$6000,30,FALSE))</f>
        <v/>
      </c>
      <c r="Q161" s="7" t="str">
        <f>IF(B161="","",VLOOKUP(B161,'PASTE-DOWN-DL'!$C$10:$AP$6000,32,FALSE))</f>
        <v/>
      </c>
      <c r="R161" s="7" t="str">
        <f>IF(B161="","",VLOOKUP(B161,'PASTE-DOWN-DL'!$C$10:$AP$6000,4,FALSE))</f>
        <v/>
      </c>
      <c r="S161" s="7" t="str">
        <f>IF(B161="","",VLOOKUP(B161,'PASTE-DOWN-DL'!$C$10:$AP$6000,40,FALSE))</f>
        <v/>
      </c>
      <c r="T161" s="7" t="str">
        <f>IF(B161="","",VLOOKUP(B161,'PASTE-DOWN-DL'!$C$10:$AP$6000,33,FALSE))</f>
        <v/>
      </c>
      <c r="U161" s="7" t="str">
        <f>IF(B161="","",VLOOKUP(B161,'PASTE-DOWN-DL'!$C$10:$AP$6000,34,FALSE))</f>
        <v/>
      </c>
      <c r="V161" s="7"/>
      <c r="W161" s="7"/>
      <c r="X161" s="7"/>
      <c r="Y161" s="7"/>
      <c r="Z161" s="7"/>
      <c r="AA161" s="19" t="str">
        <f>IF(B161="","",VLOOKUP(B161,'PASTE-DOWN-DL'!$F$10:$AO$300,16,FALSE))</f>
        <v/>
      </c>
      <c r="AB161" s="7"/>
      <c r="AC161" s="7"/>
      <c r="AD161" s="7"/>
    </row>
    <row r="162" spans="1:30" x14ac:dyDescent="0.25">
      <c r="A162" s="20">
        <v>155</v>
      </c>
      <c r="B162" s="20" t="str">
        <f t="shared" si="4"/>
        <v/>
      </c>
      <c r="C162" s="20" t="e">
        <f>IF(AND(M162&lt;=$G$3,M162&gt;0,D162="OA"),MAX($C$6:C161)+1,"")</f>
        <v>#N/A</v>
      </c>
      <c r="D162" s="20" t="e">
        <f>VLOOKUP(F162,'SSA-CODE'!$E$4:$F$154,2,FALSE)</f>
        <v>#N/A</v>
      </c>
      <c r="E162" s="82" t="str">
        <f t="shared" si="5"/>
        <v/>
      </c>
      <c r="F162" s="22" t="str">
        <f>IF(B162="","",VLOOKUP(B162,'PASTE-DOWN-DL'!$C$10:$AP$6000,3,FALSE))</f>
        <v/>
      </c>
      <c r="G162" s="21" t="str">
        <f>IF(B162="","",VLOOKUP(B162,'PASTE-DOWN-DL'!$C$10:$AP$6000,9,FALSE))</f>
        <v/>
      </c>
      <c r="H162" s="75" t="str">
        <f>IF(B162="","",VLOOKUP(B162,'PASTE-DOWN-DL'!$C$10:$AP$6000,37,FALSE))</f>
        <v/>
      </c>
      <c r="I162" s="2" t="str">
        <f>IF(B162="","",VLOOKUP(B162,'PASTE-DOWN-DL'!$C$10:$AP$6000,38,FALSE))</f>
        <v/>
      </c>
      <c r="J162" s="21" t="str">
        <f>IF(B162="","",VLOOKUP(B162,'PASTE-DOWN-DL'!$C$10:$AP$6000,24,FALSE))</f>
        <v/>
      </c>
      <c r="K162" s="21" t="str">
        <f>IF(B162="","",VLOOKUP(B162,'PASTE-DOWN-DL'!$C$10:$AP$6000,35,FALSE))</f>
        <v/>
      </c>
      <c r="L162" s="21" t="str">
        <f>IF(B162="","",VLOOKUP(B162,'PASTE-DOWN-DL'!$C$10:$AP$6000,36,FALSE))</f>
        <v/>
      </c>
      <c r="M162" s="85" t="str">
        <f>IF(B162="","",VLOOKUP(B162,'PASTE-DOWN-DL'!$C$10:$AP$6000,39,FALSE))</f>
        <v/>
      </c>
      <c r="N162" s="7" t="str">
        <f>IF(B162="","",VLOOKUP(B162,'PASTE-DOWN-DL'!$C$10:$AP$6000,29,FALSE))</f>
        <v/>
      </c>
      <c r="O162" s="55" t="str">
        <f>IF(B162="","",VLOOKUP(B162,'PASTE-DOWN-DL'!$C$10:$AP$6000,31,FALSE))</f>
        <v/>
      </c>
      <c r="P162" s="7" t="str">
        <f>IF(B162="","",VLOOKUP(B162,'PASTE-DOWN-DL'!$C$10:$AP$6000,30,FALSE))</f>
        <v/>
      </c>
      <c r="Q162" s="7" t="str">
        <f>IF(B162="","",VLOOKUP(B162,'PASTE-DOWN-DL'!$C$10:$AP$6000,32,FALSE))</f>
        <v/>
      </c>
      <c r="R162" s="7" t="str">
        <f>IF(B162="","",VLOOKUP(B162,'PASTE-DOWN-DL'!$C$10:$AP$6000,4,FALSE))</f>
        <v/>
      </c>
      <c r="S162" s="7" t="str">
        <f>IF(B162="","",VLOOKUP(B162,'PASTE-DOWN-DL'!$C$10:$AP$6000,40,FALSE))</f>
        <v/>
      </c>
      <c r="T162" s="7" t="str">
        <f>IF(B162="","",VLOOKUP(B162,'PASTE-DOWN-DL'!$C$10:$AP$6000,33,FALSE))</f>
        <v/>
      </c>
      <c r="U162" s="7" t="str">
        <f>IF(B162="","",VLOOKUP(B162,'PASTE-DOWN-DL'!$C$10:$AP$6000,34,FALSE))</f>
        <v/>
      </c>
      <c r="V162" s="7"/>
      <c r="W162" s="7"/>
      <c r="X162" s="7"/>
      <c r="Y162" s="7"/>
      <c r="Z162" s="7"/>
      <c r="AA162" s="19" t="str">
        <f>IF(B162="","",VLOOKUP(B162,'PASTE-DOWN-DL'!$F$10:$AO$300,16,FALSE))</f>
        <v/>
      </c>
      <c r="AB162" s="7"/>
      <c r="AC162" s="7"/>
      <c r="AD162" s="7"/>
    </row>
    <row r="163" spans="1:30" x14ac:dyDescent="0.25">
      <c r="A163" s="20">
        <v>156</v>
      </c>
      <c r="B163" s="20" t="str">
        <f t="shared" si="4"/>
        <v/>
      </c>
      <c r="C163" s="20" t="e">
        <f>IF(AND(M163&lt;=$G$3,M163&gt;0,D163="OA"),MAX($C$6:C162)+1,"")</f>
        <v>#N/A</v>
      </c>
      <c r="D163" s="20" t="e">
        <f>VLOOKUP(F163,'SSA-CODE'!$E$4:$F$154,2,FALSE)</f>
        <v>#N/A</v>
      </c>
      <c r="E163" s="82" t="str">
        <f t="shared" si="5"/>
        <v/>
      </c>
      <c r="F163" s="22" t="str">
        <f>IF(B163="","",VLOOKUP(B163,'PASTE-DOWN-DL'!$C$10:$AP$6000,3,FALSE))</f>
        <v/>
      </c>
      <c r="G163" s="21" t="str">
        <f>IF(B163="","",VLOOKUP(B163,'PASTE-DOWN-DL'!$C$10:$AP$6000,9,FALSE))</f>
        <v/>
      </c>
      <c r="H163" s="75" t="str">
        <f>IF(B163="","",VLOOKUP(B163,'PASTE-DOWN-DL'!$C$10:$AP$6000,37,FALSE))</f>
        <v/>
      </c>
      <c r="I163" s="2" t="str">
        <f>IF(B163="","",VLOOKUP(B163,'PASTE-DOWN-DL'!$C$10:$AP$6000,38,FALSE))</f>
        <v/>
      </c>
      <c r="J163" s="21" t="str">
        <f>IF(B163="","",VLOOKUP(B163,'PASTE-DOWN-DL'!$C$10:$AP$6000,24,FALSE))</f>
        <v/>
      </c>
      <c r="K163" s="21" t="str">
        <f>IF(B163="","",VLOOKUP(B163,'PASTE-DOWN-DL'!$C$10:$AP$6000,35,FALSE))</f>
        <v/>
      </c>
      <c r="L163" s="21" t="str">
        <f>IF(B163="","",VLOOKUP(B163,'PASTE-DOWN-DL'!$C$10:$AP$6000,36,FALSE))</f>
        <v/>
      </c>
      <c r="M163" s="85" t="str">
        <f>IF(B163="","",VLOOKUP(B163,'PASTE-DOWN-DL'!$C$10:$AP$6000,39,FALSE))</f>
        <v/>
      </c>
      <c r="N163" s="7" t="str">
        <f>IF(B163="","",VLOOKUP(B163,'PASTE-DOWN-DL'!$C$10:$AP$6000,29,FALSE))</f>
        <v/>
      </c>
      <c r="O163" s="55" t="str">
        <f>IF(B163="","",VLOOKUP(B163,'PASTE-DOWN-DL'!$C$10:$AP$6000,31,FALSE))</f>
        <v/>
      </c>
      <c r="P163" s="7" t="str">
        <f>IF(B163="","",VLOOKUP(B163,'PASTE-DOWN-DL'!$C$10:$AP$6000,30,FALSE))</f>
        <v/>
      </c>
      <c r="Q163" s="7" t="str">
        <f>IF(B163="","",VLOOKUP(B163,'PASTE-DOWN-DL'!$C$10:$AP$6000,32,FALSE))</f>
        <v/>
      </c>
      <c r="R163" s="7" t="str">
        <f>IF(B163="","",VLOOKUP(B163,'PASTE-DOWN-DL'!$C$10:$AP$6000,4,FALSE))</f>
        <v/>
      </c>
      <c r="S163" s="7" t="str">
        <f>IF(B163="","",VLOOKUP(B163,'PASTE-DOWN-DL'!$C$10:$AP$6000,40,FALSE))</f>
        <v/>
      </c>
      <c r="T163" s="7" t="str">
        <f>IF(B163="","",VLOOKUP(B163,'PASTE-DOWN-DL'!$C$10:$AP$6000,33,FALSE))</f>
        <v/>
      </c>
      <c r="U163" s="7" t="str">
        <f>IF(B163="","",VLOOKUP(B163,'PASTE-DOWN-DL'!$C$10:$AP$6000,34,FALSE))</f>
        <v/>
      </c>
      <c r="V163" s="7"/>
      <c r="W163" s="7"/>
      <c r="X163" s="7"/>
      <c r="Y163" s="7"/>
      <c r="Z163" s="7"/>
      <c r="AA163" s="19" t="str">
        <f>IF(B163="","",VLOOKUP(B163,'PASTE-DOWN-DL'!$F$10:$AO$300,16,FALSE))</f>
        <v/>
      </c>
      <c r="AB163" s="7"/>
      <c r="AC163" s="7"/>
      <c r="AD163" s="7"/>
    </row>
    <row r="164" spans="1:30" x14ac:dyDescent="0.25">
      <c r="A164" s="20">
        <v>157</v>
      </c>
      <c r="B164" s="20" t="str">
        <f t="shared" si="4"/>
        <v/>
      </c>
      <c r="C164" s="20" t="e">
        <f>IF(AND(M164&lt;=$G$3,M164&gt;0,D164="OA"),MAX($C$6:C163)+1,"")</f>
        <v>#N/A</v>
      </c>
      <c r="D164" s="20" t="e">
        <f>VLOOKUP(F164,'SSA-CODE'!$E$4:$F$154,2,FALSE)</f>
        <v>#N/A</v>
      </c>
      <c r="E164" s="82" t="str">
        <f t="shared" si="5"/>
        <v/>
      </c>
      <c r="F164" s="22" t="str">
        <f>IF(B164="","",VLOOKUP(B164,'PASTE-DOWN-DL'!$C$10:$AP$6000,3,FALSE))</f>
        <v/>
      </c>
      <c r="G164" s="21" t="str">
        <f>IF(B164="","",VLOOKUP(B164,'PASTE-DOWN-DL'!$C$10:$AP$6000,9,FALSE))</f>
        <v/>
      </c>
      <c r="H164" s="75" t="str">
        <f>IF(B164="","",VLOOKUP(B164,'PASTE-DOWN-DL'!$C$10:$AP$6000,37,FALSE))</f>
        <v/>
      </c>
      <c r="I164" s="2" t="str">
        <f>IF(B164="","",VLOOKUP(B164,'PASTE-DOWN-DL'!$C$10:$AP$6000,38,FALSE))</f>
        <v/>
      </c>
      <c r="J164" s="21" t="str">
        <f>IF(B164="","",VLOOKUP(B164,'PASTE-DOWN-DL'!$C$10:$AP$6000,24,FALSE))</f>
        <v/>
      </c>
      <c r="K164" s="21" t="str">
        <f>IF(B164="","",VLOOKUP(B164,'PASTE-DOWN-DL'!$C$10:$AP$6000,35,FALSE))</f>
        <v/>
      </c>
      <c r="L164" s="21" t="str">
        <f>IF(B164="","",VLOOKUP(B164,'PASTE-DOWN-DL'!$C$10:$AP$6000,36,FALSE))</f>
        <v/>
      </c>
      <c r="M164" s="85" t="str">
        <f>IF(B164="","",VLOOKUP(B164,'PASTE-DOWN-DL'!$C$10:$AP$6000,39,FALSE))</f>
        <v/>
      </c>
      <c r="N164" s="7" t="str">
        <f>IF(B164="","",VLOOKUP(B164,'PASTE-DOWN-DL'!$C$10:$AP$6000,29,FALSE))</f>
        <v/>
      </c>
      <c r="O164" s="55" t="str">
        <f>IF(B164="","",VLOOKUP(B164,'PASTE-DOWN-DL'!$C$10:$AP$6000,31,FALSE))</f>
        <v/>
      </c>
      <c r="P164" s="7" t="str">
        <f>IF(B164="","",VLOOKUP(B164,'PASTE-DOWN-DL'!$C$10:$AP$6000,30,FALSE))</f>
        <v/>
      </c>
      <c r="Q164" s="7" t="str">
        <f>IF(B164="","",VLOOKUP(B164,'PASTE-DOWN-DL'!$C$10:$AP$6000,32,FALSE))</f>
        <v/>
      </c>
      <c r="R164" s="7" t="str">
        <f>IF(B164="","",VLOOKUP(B164,'PASTE-DOWN-DL'!$C$10:$AP$6000,4,FALSE))</f>
        <v/>
      </c>
      <c r="S164" s="7" t="str">
        <f>IF(B164="","",VLOOKUP(B164,'PASTE-DOWN-DL'!$C$10:$AP$6000,40,FALSE))</f>
        <v/>
      </c>
      <c r="T164" s="7" t="str">
        <f>IF(B164="","",VLOOKUP(B164,'PASTE-DOWN-DL'!$C$10:$AP$6000,33,FALSE))</f>
        <v/>
      </c>
      <c r="U164" s="7" t="str">
        <f>IF(B164="","",VLOOKUP(B164,'PASTE-DOWN-DL'!$C$10:$AP$6000,34,FALSE))</f>
        <v/>
      </c>
      <c r="V164" s="7"/>
      <c r="W164" s="7"/>
      <c r="X164" s="7"/>
      <c r="Y164" s="7"/>
      <c r="Z164" s="7"/>
      <c r="AA164" s="19" t="str">
        <f>IF(B164="","",VLOOKUP(B164,'PASTE-DOWN-DL'!$F$10:$AO$300,16,FALSE))</f>
        <v/>
      </c>
      <c r="AB164" s="7"/>
      <c r="AC164" s="7"/>
      <c r="AD164" s="7"/>
    </row>
    <row r="165" spans="1:30" x14ac:dyDescent="0.25">
      <c r="A165" s="20">
        <v>158</v>
      </c>
      <c r="B165" s="20" t="str">
        <f t="shared" si="4"/>
        <v/>
      </c>
      <c r="C165" s="20" t="e">
        <f>IF(AND(M165&lt;=$G$3,M165&gt;0,D165="OA"),MAX($C$6:C164)+1,"")</f>
        <v>#N/A</v>
      </c>
      <c r="D165" s="20" t="e">
        <f>VLOOKUP(F165,'SSA-CODE'!$E$4:$F$154,2,FALSE)</f>
        <v>#N/A</v>
      </c>
      <c r="E165" s="82" t="str">
        <f t="shared" si="5"/>
        <v/>
      </c>
      <c r="F165" s="22" t="str">
        <f>IF(B165="","",VLOOKUP(B165,'PASTE-DOWN-DL'!$C$10:$AP$6000,3,FALSE))</f>
        <v/>
      </c>
      <c r="G165" s="21" t="str">
        <f>IF(B165="","",VLOOKUP(B165,'PASTE-DOWN-DL'!$C$10:$AP$6000,9,FALSE))</f>
        <v/>
      </c>
      <c r="H165" s="75" t="str">
        <f>IF(B165="","",VLOOKUP(B165,'PASTE-DOWN-DL'!$C$10:$AP$6000,37,FALSE))</f>
        <v/>
      </c>
      <c r="I165" s="2" t="str">
        <f>IF(B165="","",VLOOKUP(B165,'PASTE-DOWN-DL'!$C$10:$AP$6000,38,FALSE))</f>
        <v/>
      </c>
      <c r="J165" s="21" t="str">
        <f>IF(B165="","",VLOOKUP(B165,'PASTE-DOWN-DL'!$C$10:$AP$6000,24,FALSE))</f>
        <v/>
      </c>
      <c r="K165" s="21" t="str">
        <f>IF(B165="","",VLOOKUP(B165,'PASTE-DOWN-DL'!$C$10:$AP$6000,35,FALSE))</f>
        <v/>
      </c>
      <c r="L165" s="21" t="str">
        <f>IF(B165="","",VLOOKUP(B165,'PASTE-DOWN-DL'!$C$10:$AP$6000,36,FALSE))</f>
        <v/>
      </c>
      <c r="M165" s="85" t="str">
        <f>IF(B165="","",VLOOKUP(B165,'PASTE-DOWN-DL'!$C$10:$AP$6000,39,FALSE))</f>
        <v/>
      </c>
      <c r="N165" s="7" t="str">
        <f>IF(B165="","",VLOOKUP(B165,'PASTE-DOWN-DL'!$C$10:$AP$6000,29,FALSE))</f>
        <v/>
      </c>
      <c r="O165" s="55" t="str">
        <f>IF(B165="","",VLOOKUP(B165,'PASTE-DOWN-DL'!$C$10:$AP$6000,31,FALSE))</f>
        <v/>
      </c>
      <c r="P165" s="7" t="str">
        <f>IF(B165="","",VLOOKUP(B165,'PASTE-DOWN-DL'!$C$10:$AP$6000,30,FALSE))</f>
        <v/>
      </c>
      <c r="Q165" s="7" t="str">
        <f>IF(B165="","",VLOOKUP(B165,'PASTE-DOWN-DL'!$C$10:$AP$6000,32,FALSE))</f>
        <v/>
      </c>
      <c r="R165" s="7" t="str">
        <f>IF(B165="","",VLOOKUP(B165,'PASTE-DOWN-DL'!$C$10:$AP$6000,4,FALSE))</f>
        <v/>
      </c>
      <c r="S165" s="7" t="str">
        <f>IF(B165="","",VLOOKUP(B165,'PASTE-DOWN-DL'!$C$10:$AP$6000,40,FALSE))</f>
        <v/>
      </c>
      <c r="T165" s="7" t="str">
        <f>IF(B165="","",VLOOKUP(B165,'PASTE-DOWN-DL'!$C$10:$AP$6000,33,FALSE))</f>
        <v/>
      </c>
      <c r="U165" s="7" t="str">
        <f>IF(B165="","",VLOOKUP(B165,'PASTE-DOWN-DL'!$C$10:$AP$6000,34,FALSE))</f>
        <v/>
      </c>
      <c r="V165" s="7"/>
      <c r="W165" s="7"/>
      <c r="X165" s="7"/>
      <c r="Y165" s="7"/>
      <c r="Z165" s="7"/>
      <c r="AA165" s="19" t="str">
        <f>IF(B165="","",VLOOKUP(B165,'PASTE-DOWN-DL'!$F$10:$AO$300,16,FALSE))</f>
        <v/>
      </c>
      <c r="AB165" s="7"/>
      <c r="AC165" s="7"/>
      <c r="AD165" s="7"/>
    </row>
    <row r="166" spans="1:30" x14ac:dyDescent="0.25">
      <c r="A166" s="20">
        <v>159</v>
      </c>
      <c r="B166" s="20" t="str">
        <f t="shared" si="4"/>
        <v/>
      </c>
      <c r="C166" s="20" t="e">
        <f>IF(AND(M166&lt;=$G$3,M166&gt;0,D166="OA"),MAX($C$6:C165)+1,"")</f>
        <v>#N/A</v>
      </c>
      <c r="D166" s="20" t="e">
        <f>VLOOKUP(F166,'SSA-CODE'!$E$4:$F$154,2,FALSE)</f>
        <v>#N/A</v>
      </c>
      <c r="E166" s="82" t="str">
        <f t="shared" si="5"/>
        <v/>
      </c>
      <c r="F166" s="22" t="str">
        <f>IF(B166="","",VLOOKUP(B166,'PASTE-DOWN-DL'!$C$10:$AP$6000,3,FALSE))</f>
        <v/>
      </c>
      <c r="G166" s="21" t="str">
        <f>IF(B166="","",VLOOKUP(B166,'PASTE-DOWN-DL'!$C$10:$AP$6000,9,FALSE))</f>
        <v/>
      </c>
      <c r="H166" s="75" t="str">
        <f>IF(B166="","",VLOOKUP(B166,'PASTE-DOWN-DL'!$C$10:$AP$6000,37,FALSE))</f>
        <v/>
      </c>
      <c r="I166" s="2" t="str">
        <f>IF(B166="","",VLOOKUP(B166,'PASTE-DOWN-DL'!$C$10:$AP$6000,38,FALSE))</f>
        <v/>
      </c>
      <c r="J166" s="21" t="str">
        <f>IF(B166="","",VLOOKUP(B166,'PASTE-DOWN-DL'!$C$10:$AP$6000,24,FALSE))</f>
        <v/>
      </c>
      <c r="K166" s="21" t="str">
        <f>IF(B166="","",VLOOKUP(B166,'PASTE-DOWN-DL'!$C$10:$AP$6000,35,FALSE))</f>
        <v/>
      </c>
      <c r="L166" s="21" t="str">
        <f>IF(B166="","",VLOOKUP(B166,'PASTE-DOWN-DL'!$C$10:$AP$6000,36,FALSE))</f>
        <v/>
      </c>
      <c r="M166" s="85" t="str">
        <f>IF(B166="","",VLOOKUP(B166,'PASTE-DOWN-DL'!$C$10:$AP$6000,39,FALSE))</f>
        <v/>
      </c>
      <c r="N166" s="7" t="str">
        <f>IF(B166="","",VLOOKUP(B166,'PASTE-DOWN-DL'!$C$10:$AP$6000,29,FALSE))</f>
        <v/>
      </c>
      <c r="O166" s="55" t="str">
        <f>IF(B166="","",VLOOKUP(B166,'PASTE-DOWN-DL'!$C$10:$AP$6000,31,FALSE))</f>
        <v/>
      </c>
      <c r="P166" s="7" t="str">
        <f>IF(B166="","",VLOOKUP(B166,'PASTE-DOWN-DL'!$C$10:$AP$6000,30,FALSE))</f>
        <v/>
      </c>
      <c r="Q166" s="7" t="str">
        <f>IF(B166="","",VLOOKUP(B166,'PASTE-DOWN-DL'!$C$10:$AP$6000,32,FALSE))</f>
        <v/>
      </c>
      <c r="R166" s="7" t="str">
        <f>IF(B166="","",VLOOKUP(B166,'PASTE-DOWN-DL'!$C$10:$AP$6000,4,FALSE))</f>
        <v/>
      </c>
      <c r="S166" s="7" t="str">
        <f>IF(B166="","",VLOOKUP(B166,'PASTE-DOWN-DL'!$C$10:$AP$6000,40,FALSE))</f>
        <v/>
      </c>
      <c r="T166" s="7" t="str">
        <f>IF(B166="","",VLOOKUP(B166,'PASTE-DOWN-DL'!$C$10:$AP$6000,33,FALSE))</f>
        <v/>
      </c>
      <c r="U166" s="7" t="str">
        <f>IF(B166="","",VLOOKUP(B166,'PASTE-DOWN-DL'!$C$10:$AP$6000,34,FALSE))</f>
        <v/>
      </c>
      <c r="V166" s="7"/>
      <c r="W166" s="7"/>
      <c r="X166" s="7"/>
      <c r="Y166" s="7"/>
      <c r="Z166" s="7"/>
      <c r="AA166" s="19" t="str">
        <f>IF(B166="","",VLOOKUP(B166,'PASTE-DOWN-DL'!$F$10:$AO$300,16,FALSE))</f>
        <v/>
      </c>
      <c r="AB166" s="7"/>
      <c r="AC166" s="7"/>
      <c r="AD166" s="7"/>
    </row>
    <row r="167" spans="1:30" x14ac:dyDescent="0.25">
      <c r="A167" s="20">
        <v>160</v>
      </c>
      <c r="B167" s="20" t="str">
        <f t="shared" si="4"/>
        <v/>
      </c>
      <c r="C167" s="20" t="e">
        <f>IF(AND(M167&lt;=$G$3,M167&gt;0,D167="OA"),MAX($C$6:C166)+1,"")</f>
        <v>#N/A</v>
      </c>
      <c r="D167" s="20" t="e">
        <f>VLOOKUP(F167,'SSA-CODE'!$E$4:$F$154,2,FALSE)</f>
        <v>#N/A</v>
      </c>
      <c r="E167" s="82" t="str">
        <f t="shared" si="5"/>
        <v/>
      </c>
      <c r="F167" s="22" t="str">
        <f>IF(B167="","",VLOOKUP(B167,'PASTE-DOWN-DL'!$C$10:$AP$6000,3,FALSE))</f>
        <v/>
      </c>
      <c r="G167" s="21" t="str">
        <f>IF(B167="","",VLOOKUP(B167,'PASTE-DOWN-DL'!$C$10:$AP$6000,9,FALSE))</f>
        <v/>
      </c>
      <c r="H167" s="75" t="str">
        <f>IF(B167="","",VLOOKUP(B167,'PASTE-DOWN-DL'!$C$10:$AP$6000,37,FALSE))</f>
        <v/>
      </c>
      <c r="I167" s="2" t="str">
        <f>IF(B167="","",VLOOKUP(B167,'PASTE-DOWN-DL'!$C$10:$AP$6000,38,FALSE))</f>
        <v/>
      </c>
      <c r="J167" s="21" t="str">
        <f>IF(B167="","",VLOOKUP(B167,'PASTE-DOWN-DL'!$C$10:$AP$6000,24,FALSE))</f>
        <v/>
      </c>
      <c r="K167" s="21" t="str">
        <f>IF(B167="","",VLOOKUP(B167,'PASTE-DOWN-DL'!$C$10:$AP$6000,35,FALSE))</f>
        <v/>
      </c>
      <c r="L167" s="21" t="str">
        <f>IF(B167="","",VLOOKUP(B167,'PASTE-DOWN-DL'!$C$10:$AP$6000,36,FALSE))</f>
        <v/>
      </c>
      <c r="M167" s="85" t="str">
        <f>IF(B167="","",VLOOKUP(B167,'PASTE-DOWN-DL'!$C$10:$AP$6000,39,FALSE))</f>
        <v/>
      </c>
      <c r="N167" s="7" t="str">
        <f>IF(B167="","",VLOOKUP(B167,'PASTE-DOWN-DL'!$C$10:$AP$6000,29,FALSE))</f>
        <v/>
      </c>
      <c r="O167" s="55" t="str">
        <f>IF(B167="","",VLOOKUP(B167,'PASTE-DOWN-DL'!$C$10:$AP$6000,31,FALSE))</f>
        <v/>
      </c>
      <c r="P167" s="7" t="str">
        <f>IF(B167="","",VLOOKUP(B167,'PASTE-DOWN-DL'!$C$10:$AP$6000,30,FALSE))</f>
        <v/>
      </c>
      <c r="Q167" s="7" t="str">
        <f>IF(B167="","",VLOOKUP(B167,'PASTE-DOWN-DL'!$C$10:$AP$6000,32,FALSE))</f>
        <v/>
      </c>
      <c r="R167" s="7" t="str">
        <f>IF(B167="","",VLOOKUP(B167,'PASTE-DOWN-DL'!$C$10:$AP$6000,4,FALSE))</f>
        <v/>
      </c>
      <c r="S167" s="7" t="str">
        <f>IF(B167="","",VLOOKUP(B167,'PASTE-DOWN-DL'!$C$10:$AP$6000,40,FALSE))</f>
        <v/>
      </c>
      <c r="T167" s="7" t="str">
        <f>IF(B167="","",VLOOKUP(B167,'PASTE-DOWN-DL'!$C$10:$AP$6000,33,FALSE))</f>
        <v/>
      </c>
      <c r="U167" s="7" t="str">
        <f>IF(B167="","",VLOOKUP(B167,'PASTE-DOWN-DL'!$C$10:$AP$6000,34,FALSE))</f>
        <v/>
      </c>
      <c r="V167" s="7"/>
      <c r="W167" s="7"/>
      <c r="X167" s="7"/>
      <c r="Y167" s="7"/>
      <c r="Z167" s="7"/>
      <c r="AA167" s="19" t="str">
        <f>IF(B167="","",VLOOKUP(B167,'PASTE-DOWN-DL'!$F$10:$AO$300,16,FALSE))</f>
        <v/>
      </c>
      <c r="AB167" s="7"/>
      <c r="AC167" s="7"/>
      <c r="AD167" s="7"/>
    </row>
    <row r="168" spans="1:30" x14ac:dyDescent="0.25">
      <c r="A168" s="20">
        <v>161</v>
      </c>
      <c r="B168" s="20" t="str">
        <f t="shared" si="4"/>
        <v/>
      </c>
      <c r="C168" s="20" t="e">
        <f>IF(AND(M168&lt;=$G$3,M168&gt;0,D168="OA"),MAX($C$6:C167)+1,"")</f>
        <v>#N/A</v>
      </c>
      <c r="D168" s="20" t="e">
        <f>VLOOKUP(F168,'SSA-CODE'!$E$4:$F$154,2,FALSE)</f>
        <v>#N/A</v>
      </c>
      <c r="E168" s="82" t="str">
        <f t="shared" si="5"/>
        <v/>
      </c>
      <c r="F168" s="22" t="str">
        <f>IF(B168="","",VLOOKUP(B168,'PASTE-DOWN-DL'!$C$10:$AP$6000,3,FALSE))</f>
        <v/>
      </c>
      <c r="G168" s="21" t="str">
        <f>IF(B168="","",VLOOKUP(B168,'PASTE-DOWN-DL'!$C$10:$AP$6000,9,FALSE))</f>
        <v/>
      </c>
      <c r="H168" s="75" t="str">
        <f>IF(B168="","",VLOOKUP(B168,'PASTE-DOWN-DL'!$C$10:$AP$6000,37,FALSE))</f>
        <v/>
      </c>
      <c r="I168" s="2" t="str">
        <f>IF(B168="","",VLOOKUP(B168,'PASTE-DOWN-DL'!$C$10:$AP$6000,38,FALSE))</f>
        <v/>
      </c>
      <c r="J168" s="21" t="str">
        <f>IF(B168="","",VLOOKUP(B168,'PASTE-DOWN-DL'!$C$10:$AP$6000,24,FALSE))</f>
        <v/>
      </c>
      <c r="K168" s="21" t="str">
        <f>IF(B168="","",VLOOKUP(B168,'PASTE-DOWN-DL'!$C$10:$AP$6000,35,FALSE))</f>
        <v/>
      </c>
      <c r="L168" s="21" t="str">
        <f>IF(B168="","",VLOOKUP(B168,'PASTE-DOWN-DL'!$C$10:$AP$6000,36,FALSE))</f>
        <v/>
      </c>
      <c r="M168" s="85" t="str">
        <f>IF(B168="","",VLOOKUP(B168,'PASTE-DOWN-DL'!$C$10:$AP$6000,39,FALSE))</f>
        <v/>
      </c>
      <c r="N168" s="7" t="str">
        <f>IF(B168="","",VLOOKUP(B168,'PASTE-DOWN-DL'!$C$10:$AP$6000,29,FALSE))</f>
        <v/>
      </c>
      <c r="O168" s="55" t="str">
        <f>IF(B168="","",VLOOKUP(B168,'PASTE-DOWN-DL'!$C$10:$AP$6000,31,FALSE))</f>
        <v/>
      </c>
      <c r="P168" s="7" t="str">
        <f>IF(B168="","",VLOOKUP(B168,'PASTE-DOWN-DL'!$C$10:$AP$6000,30,FALSE))</f>
        <v/>
      </c>
      <c r="Q168" s="7" t="str">
        <f>IF(B168="","",VLOOKUP(B168,'PASTE-DOWN-DL'!$C$10:$AP$6000,32,FALSE))</f>
        <v/>
      </c>
      <c r="R168" s="7" t="str">
        <f>IF(B168="","",VLOOKUP(B168,'PASTE-DOWN-DL'!$C$10:$AP$6000,4,FALSE))</f>
        <v/>
      </c>
      <c r="S168" s="7" t="str">
        <f>IF(B168="","",VLOOKUP(B168,'PASTE-DOWN-DL'!$C$10:$AP$6000,40,FALSE))</f>
        <v/>
      </c>
      <c r="T168" s="7" t="str">
        <f>IF(B168="","",VLOOKUP(B168,'PASTE-DOWN-DL'!$C$10:$AP$6000,33,FALSE))</f>
        <v/>
      </c>
      <c r="U168" s="7" t="str">
        <f>IF(B168="","",VLOOKUP(B168,'PASTE-DOWN-DL'!$C$10:$AP$6000,34,FALSE))</f>
        <v/>
      </c>
      <c r="V168" s="7"/>
      <c r="W168" s="7"/>
      <c r="X168" s="7"/>
      <c r="Y168" s="7"/>
      <c r="Z168" s="7"/>
      <c r="AA168" s="19" t="str">
        <f>IF(B168="","",VLOOKUP(B168,'PASTE-DOWN-DL'!$F$10:$AO$300,16,FALSE))</f>
        <v/>
      </c>
      <c r="AB168" s="7"/>
      <c r="AC168" s="7"/>
      <c r="AD168" s="7"/>
    </row>
    <row r="169" spans="1:30" x14ac:dyDescent="0.25">
      <c r="A169" s="20">
        <v>162</v>
      </c>
      <c r="B169" s="20" t="str">
        <f t="shared" si="4"/>
        <v/>
      </c>
      <c r="C169" s="20" t="e">
        <f>IF(AND(M169&lt;=$G$3,M169&gt;0,D169="OA"),MAX($C$6:C168)+1,"")</f>
        <v>#N/A</v>
      </c>
      <c r="D169" s="20" t="e">
        <f>VLOOKUP(F169,'SSA-CODE'!$E$4:$F$154,2,FALSE)</f>
        <v>#N/A</v>
      </c>
      <c r="E169" s="82" t="str">
        <f t="shared" si="5"/>
        <v/>
      </c>
      <c r="F169" s="22" t="str">
        <f>IF(B169="","",VLOOKUP(B169,'PASTE-DOWN-DL'!$C$10:$AP$6000,3,FALSE))</f>
        <v/>
      </c>
      <c r="G169" s="21" t="str">
        <f>IF(B169="","",VLOOKUP(B169,'PASTE-DOWN-DL'!$C$10:$AP$6000,9,FALSE))</f>
        <v/>
      </c>
      <c r="H169" s="75" t="str">
        <f>IF(B169="","",VLOOKUP(B169,'PASTE-DOWN-DL'!$C$10:$AP$6000,37,FALSE))</f>
        <v/>
      </c>
      <c r="I169" s="2" t="str">
        <f>IF(B169="","",VLOOKUP(B169,'PASTE-DOWN-DL'!$C$10:$AP$6000,38,FALSE))</f>
        <v/>
      </c>
      <c r="J169" s="21" t="str">
        <f>IF(B169="","",VLOOKUP(B169,'PASTE-DOWN-DL'!$C$10:$AP$6000,24,FALSE))</f>
        <v/>
      </c>
      <c r="K169" s="21" t="str">
        <f>IF(B169="","",VLOOKUP(B169,'PASTE-DOWN-DL'!$C$10:$AP$6000,35,FALSE))</f>
        <v/>
      </c>
      <c r="L169" s="21" t="str">
        <f>IF(B169="","",VLOOKUP(B169,'PASTE-DOWN-DL'!$C$10:$AP$6000,36,FALSE))</f>
        <v/>
      </c>
      <c r="M169" s="85" t="str">
        <f>IF(B169="","",VLOOKUP(B169,'PASTE-DOWN-DL'!$C$10:$AP$6000,39,FALSE))</f>
        <v/>
      </c>
      <c r="N169" s="7" t="str">
        <f>IF(B169="","",VLOOKUP(B169,'PASTE-DOWN-DL'!$C$10:$AP$6000,29,FALSE))</f>
        <v/>
      </c>
      <c r="O169" s="55" t="str">
        <f>IF(B169="","",VLOOKUP(B169,'PASTE-DOWN-DL'!$C$10:$AP$6000,31,FALSE))</f>
        <v/>
      </c>
      <c r="P169" s="7" t="str">
        <f>IF(B169="","",VLOOKUP(B169,'PASTE-DOWN-DL'!$C$10:$AP$6000,30,FALSE))</f>
        <v/>
      </c>
      <c r="Q169" s="7" t="str">
        <f>IF(B169="","",VLOOKUP(B169,'PASTE-DOWN-DL'!$C$10:$AP$6000,32,FALSE))</f>
        <v/>
      </c>
      <c r="R169" s="7" t="str">
        <f>IF(B169="","",VLOOKUP(B169,'PASTE-DOWN-DL'!$C$10:$AP$6000,4,FALSE))</f>
        <v/>
      </c>
      <c r="S169" s="7" t="str">
        <f>IF(B169="","",VLOOKUP(B169,'PASTE-DOWN-DL'!$C$10:$AP$6000,40,FALSE))</f>
        <v/>
      </c>
      <c r="T169" s="7" t="str">
        <f>IF(B169="","",VLOOKUP(B169,'PASTE-DOWN-DL'!$C$10:$AP$6000,33,FALSE))</f>
        <v/>
      </c>
      <c r="U169" s="7" t="str">
        <f>IF(B169="","",VLOOKUP(B169,'PASTE-DOWN-DL'!$C$10:$AP$6000,34,FALSE))</f>
        <v/>
      </c>
      <c r="V169" s="7"/>
      <c r="W169" s="7"/>
      <c r="X169" s="7"/>
      <c r="Y169" s="7"/>
      <c r="Z169" s="7"/>
      <c r="AA169" s="19" t="str">
        <f>IF(B169="","",VLOOKUP(B169,'PASTE-DOWN-DL'!$F$10:$AO$300,16,FALSE))</f>
        <v/>
      </c>
      <c r="AB169" s="7"/>
      <c r="AC169" s="7"/>
      <c r="AD169" s="7"/>
    </row>
    <row r="170" spans="1:30" x14ac:dyDescent="0.25">
      <c r="A170" s="20">
        <v>163</v>
      </c>
      <c r="B170" s="20" t="str">
        <f t="shared" si="4"/>
        <v/>
      </c>
      <c r="C170" s="20" t="e">
        <f>IF(AND(M170&lt;=$G$3,M170&gt;0,D170="OA"),MAX($C$6:C169)+1,"")</f>
        <v>#N/A</v>
      </c>
      <c r="D170" s="20" t="e">
        <f>VLOOKUP(F170,'SSA-CODE'!$E$4:$F$154,2,FALSE)</f>
        <v>#N/A</v>
      </c>
      <c r="E170" s="82" t="str">
        <f t="shared" si="5"/>
        <v/>
      </c>
      <c r="F170" s="22" t="str">
        <f>IF(B170="","",VLOOKUP(B170,'PASTE-DOWN-DL'!$C$10:$AP$6000,3,FALSE))</f>
        <v/>
      </c>
      <c r="G170" s="21" t="str">
        <f>IF(B170="","",VLOOKUP(B170,'PASTE-DOWN-DL'!$C$10:$AP$6000,9,FALSE))</f>
        <v/>
      </c>
      <c r="H170" s="75" t="str">
        <f>IF(B170="","",VLOOKUP(B170,'PASTE-DOWN-DL'!$C$10:$AP$6000,37,FALSE))</f>
        <v/>
      </c>
      <c r="I170" s="2" t="str">
        <f>IF(B170="","",VLOOKUP(B170,'PASTE-DOWN-DL'!$C$10:$AP$6000,38,FALSE))</f>
        <v/>
      </c>
      <c r="J170" s="21" t="str">
        <f>IF(B170="","",VLOOKUP(B170,'PASTE-DOWN-DL'!$C$10:$AP$6000,24,FALSE))</f>
        <v/>
      </c>
      <c r="K170" s="21" t="str">
        <f>IF(B170="","",VLOOKUP(B170,'PASTE-DOWN-DL'!$C$10:$AP$6000,35,FALSE))</f>
        <v/>
      </c>
      <c r="L170" s="21" t="str">
        <f>IF(B170="","",VLOOKUP(B170,'PASTE-DOWN-DL'!$C$10:$AP$6000,36,FALSE))</f>
        <v/>
      </c>
      <c r="M170" s="85" t="str">
        <f>IF(B170="","",VLOOKUP(B170,'PASTE-DOWN-DL'!$C$10:$AP$6000,39,FALSE))</f>
        <v/>
      </c>
      <c r="N170" s="7" t="str">
        <f>IF(B170="","",VLOOKUP(B170,'PASTE-DOWN-DL'!$C$10:$AP$6000,29,FALSE))</f>
        <v/>
      </c>
      <c r="O170" s="55" t="str">
        <f>IF(B170="","",VLOOKUP(B170,'PASTE-DOWN-DL'!$C$10:$AP$6000,31,FALSE))</f>
        <v/>
      </c>
      <c r="P170" s="7" t="str">
        <f>IF(B170="","",VLOOKUP(B170,'PASTE-DOWN-DL'!$C$10:$AP$6000,30,FALSE))</f>
        <v/>
      </c>
      <c r="Q170" s="7" t="str">
        <f>IF(B170="","",VLOOKUP(B170,'PASTE-DOWN-DL'!$C$10:$AP$6000,32,FALSE))</f>
        <v/>
      </c>
      <c r="R170" s="7" t="str">
        <f>IF(B170="","",VLOOKUP(B170,'PASTE-DOWN-DL'!$C$10:$AP$6000,4,FALSE))</f>
        <v/>
      </c>
      <c r="S170" s="7" t="str">
        <f>IF(B170="","",VLOOKUP(B170,'PASTE-DOWN-DL'!$C$10:$AP$6000,40,FALSE))</f>
        <v/>
      </c>
      <c r="T170" s="7" t="str">
        <f>IF(B170="","",VLOOKUP(B170,'PASTE-DOWN-DL'!$C$10:$AP$6000,33,FALSE))</f>
        <v/>
      </c>
      <c r="U170" s="7" t="str">
        <f>IF(B170="","",VLOOKUP(B170,'PASTE-DOWN-DL'!$C$10:$AP$6000,34,FALSE))</f>
        <v/>
      </c>
      <c r="V170" s="7"/>
      <c r="W170" s="7"/>
      <c r="X170" s="7"/>
      <c r="Y170" s="7"/>
      <c r="Z170" s="7"/>
      <c r="AA170" s="19" t="str">
        <f>IF(B170="","",VLOOKUP(B170,'PASTE-DOWN-DL'!$F$10:$AO$300,16,FALSE))</f>
        <v/>
      </c>
      <c r="AB170" s="7"/>
      <c r="AC170" s="7"/>
      <c r="AD170" s="7"/>
    </row>
    <row r="171" spans="1:30" x14ac:dyDescent="0.25">
      <c r="A171" s="20">
        <v>164</v>
      </c>
      <c r="B171" s="20" t="str">
        <f t="shared" si="4"/>
        <v/>
      </c>
      <c r="C171" s="20" t="e">
        <f>IF(AND(M171&lt;=$G$3,M171&gt;0,D171="OA"),MAX($C$6:C170)+1,"")</f>
        <v>#N/A</v>
      </c>
      <c r="D171" s="20" t="e">
        <f>VLOOKUP(F171,'SSA-CODE'!$E$4:$F$154,2,FALSE)</f>
        <v>#N/A</v>
      </c>
      <c r="E171" s="82" t="str">
        <f t="shared" si="5"/>
        <v/>
      </c>
      <c r="F171" s="22" t="str">
        <f>IF(B171="","",VLOOKUP(B171,'PASTE-DOWN-DL'!$C$10:$AP$6000,3,FALSE))</f>
        <v/>
      </c>
      <c r="G171" s="21" t="str">
        <f>IF(B171="","",VLOOKUP(B171,'PASTE-DOWN-DL'!$C$10:$AP$6000,9,FALSE))</f>
        <v/>
      </c>
      <c r="H171" s="75" t="str">
        <f>IF(B171="","",VLOOKUP(B171,'PASTE-DOWN-DL'!$C$10:$AP$6000,37,FALSE))</f>
        <v/>
      </c>
      <c r="I171" s="2" t="str">
        <f>IF(B171="","",VLOOKUP(B171,'PASTE-DOWN-DL'!$C$10:$AP$6000,38,FALSE))</f>
        <v/>
      </c>
      <c r="J171" s="21" t="str">
        <f>IF(B171="","",VLOOKUP(B171,'PASTE-DOWN-DL'!$C$10:$AP$6000,24,FALSE))</f>
        <v/>
      </c>
      <c r="K171" s="21" t="str">
        <f>IF(B171="","",VLOOKUP(B171,'PASTE-DOWN-DL'!$C$10:$AP$6000,35,FALSE))</f>
        <v/>
      </c>
      <c r="L171" s="21" t="str">
        <f>IF(B171="","",VLOOKUP(B171,'PASTE-DOWN-DL'!$C$10:$AP$6000,36,FALSE))</f>
        <v/>
      </c>
      <c r="M171" s="85" t="str">
        <f>IF(B171="","",VLOOKUP(B171,'PASTE-DOWN-DL'!$C$10:$AP$6000,39,FALSE))</f>
        <v/>
      </c>
      <c r="N171" s="7" t="str">
        <f>IF(B171="","",VLOOKUP(B171,'PASTE-DOWN-DL'!$C$10:$AP$6000,29,FALSE))</f>
        <v/>
      </c>
      <c r="O171" s="55" t="str">
        <f>IF(B171="","",VLOOKUP(B171,'PASTE-DOWN-DL'!$C$10:$AP$6000,31,FALSE))</f>
        <v/>
      </c>
      <c r="P171" s="7" t="str">
        <f>IF(B171="","",VLOOKUP(B171,'PASTE-DOWN-DL'!$C$10:$AP$6000,30,FALSE))</f>
        <v/>
      </c>
      <c r="Q171" s="7" t="str">
        <f>IF(B171="","",VLOOKUP(B171,'PASTE-DOWN-DL'!$C$10:$AP$6000,32,FALSE))</f>
        <v/>
      </c>
      <c r="R171" s="7" t="str">
        <f>IF(B171="","",VLOOKUP(B171,'PASTE-DOWN-DL'!$C$10:$AP$6000,4,FALSE))</f>
        <v/>
      </c>
      <c r="S171" s="7" t="str">
        <f>IF(B171="","",VLOOKUP(B171,'PASTE-DOWN-DL'!$C$10:$AP$6000,40,FALSE))</f>
        <v/>
      </c>
      <c r="T171" s="7" t="str">
        <f>IF(B171="","",VLOOKUP(B171,'PASTE-DOWN-DL'!$C$10:$AP$6000,33,FALSE))</f>
        <v/>
      </c>
      <c r="U171" s="7" t="str">
        <f>IF(B171="","",VLOOKUP(B171,'PASTE-DOWN-DL'!$C$10:$AP$6000,34,FALSE))</f>
        <v/>
      </c>
      <c r="V171" s="7"/>
      <c r="W171" s="7"/>
      <c r="X171" s="7"/>
      <c r="Y171" s="7"/>
      <c r="Z171" s="7"/>
      <c r="AA171" s="19" t="str">
        <f>IF(B171="","",VLOOKUP(B171,'PASTE-DOWN-DL'!$F$10:$AO$300,16,FALSE))</f>
        <v/>
      </c>
      <c r="AB171" s="7"/>
      <c r="AC171" s="7"/>
      <c r="AD171" s="7"/>
    </row>
    <row r="172" spans="1:30" x14ac:dyDescent="0.25">
      <c r="A172" s="20">
        <v>165</v>
      </c>
      <c r="B172" s="20" t="str">
        <f t="shared" si="4"/>
        <v/>
      </c>
      <c r="C172" s="20" t="e">
        <f>IF(AND(M172&lt;=$G$3,M172&gt;0,D172="OA"),MAX($C$6:C171)+1,"")</f>
        <v>#N/A</v>
      </c>
      <c r="D172" s="20" t="e">
        <f>VLOOKUP(F172,'SSA-CODE'!$E$4:$F$154,2,FALSE)</f>
        <v>#N/A</v>
      </c>
      <c r="E172" s="82" t="str">
        <f t="shared" si="5"/>
        <v/>
      </c>
      <c r="F172" s="22" t="str">
        <f>IF(B172="","",VLOOKUP(B172,'PASTE-DOWN-DL'!$C$10:$AP$6000,3,FALSE))</f>
        <v/>
      </c>
      <c r="G172" s="21" t="str">
        <f>IF(B172="","",VLOOKUP(B172,'PASTE-DOWN-DL'!$C$10:$AP$6000,9,FALSE))</f>
        <v/>
      </c>
      <c r="H172" s="75" t="str">
        <f>IF(B172="","",VLOOKUP(B172,'PASTE-DOWN-DL'!$C$10:$AP$6000,37,FALSE))</f>
        <v/>
      </c>
      <c r="I172" s="2" t="str">
        <f>IF(B172="","",VLOOKUP(B172,'PASTE-DOWN-DL'!$C$10:$AP$6000,38,FALSE))</f>
        <v/>
      </c>
      <c r="J172" s="21" t="str">
        <f>IF(B172="","",VLOOKUP(B172,'PASTE-DOWN-DL'!$C$10:$AP$6000,24,FALSE))</f>
        <v/>
      </c>
      <c r="K172" s="21" t="str">
        <f>IF(B172="","",VLOOKUP(B172,'PASTE-DOWN-DL'!$C$10:$AP$6000,35,FALSE))</f>
        <v/>
      </c>
      <c r="L172" s="21" t="str">
        <f>IF(B172="","",VLOOKUP(B172,'PASTE-DOWN-DL'!$C$10:$AP$6000,36,FALSE))</f>
        <v/>
      </c>
      <c r="M172" s="85" t="str">
        <f>IF(B172="","",VLOOKUP(B172,'PASTE-DOWN-DL'!$C$10:$AP$6000,39,FALSE))</f>
        <v/>
      </c>
      <c r="N172" s="7" t="str">
        <f>IF(B172="","",VLOOKUP(B172,'PASTE-DOWN-DL'!$C$10:$AP$6000,29,FALSE))</f>
        <v/>
      </c>
      <c r="O172" s="55" t="str">
        <f>IF(B172="","",VLOOKUP(B172,'PASTE-DOWN-DL'!$C$10:$AP$6000,31,FALSE))</f>
        <v/>
      </c>
      <c r="P172" s="7" t="str">
        <f>IF(B172="","",VLOOKUP(B172,'PASTE-DOWN-DL'!$C$10:$AP$6000,30,FALSE))</f>
        <v/>
      </c>
      <c r="Q172" s="7" t="str">
        <f>IF(B172="","",VLOOKUP(B172,'PASTE-DOWN-DL'!$C$10:$AP$6000,32,FALSE))</f>
        <v/>
      </c>
      <c r="R172" s="7" t="str">
        <f>IF(B172="","",VLOOKUP(B172,'PASTE-DOWN-DL'!$C$10:$AP$6000,4,FALSE))</f>
        <v/>
      </c>
      <c r="S172" s="7" t="str">
        <f>IF(B172="","",VLOOKUP(B172,'PASTE-DOWN-DL'!$C$10:$AP$6000,40,FALSE))</f>
        <v/>
      </c>
      <c r="T172" s="7" t="str">
        <f>IF(B172="","",VLOOKUP(B172,'PASTE-DOWN-DL'!$C$10:$AP$6000,33,FALSE))</f>
        <v/>
      </c>
      <c r="U172" s="7" t="str">
        <f>IF(B172="","",VLOOKUP(B172,'PASTE-DOWN-DL'!$C$10:$AP$6000,34,FALSE))</f>
        <v/>
      </c>
      <c r="V172" s="7"/>
      <c r="W172" s="7"/>
      <c r="X172" s="7"/>
      <c r="Y172" s="7"/>
      <c r="Z172" s="7"/>
      <c r="AA172" s="19" t="str">
        <f>IF(B172="","",VLOOKUP(B172,'PASTE-DOWN-DL'!$F$10:$AO$300,16,FALSE))</f>
        <v/>
      </c>
      <c r="AB172" s="7"/>
      <c r="AC172" s="7"/>
      <c r="AD172" s="7"/>
    </row>
    <row r="173" spans="1:30" x14ac:dyDescent="0.25">
      <c r="A173" s="20">
        <v>166</v>
      </c>
      <c r="B173" s="20" t="str">
        <f t="shared" si="4"/>
        <v/>
      </c>
      <c r="C173" s="20" t="e">
        <f>IF(AND(M173&lt;=$G$3,M173&gt;0,D173="OA"),MAX($C$6:C172)+1,"")</f>
        <v>#N/A</v>
      </c>
      <c r="D173" s="20" t="e">
        <f>VLOOKUP(F173,'SSA-CODE'!$E$4:$F$154,2,FALSE)</f>
        <v>#N/A</v>
      </c>
      <c r="E173" s="82" t="str">
        <f t="shared" si="5"/>
        <v/>
      </c>
      <c r="F173" s="22" t="str">
        <f>IF(B173="","",VLOOKUP(B173,'PASTE-DOWN-DL'!$C$10:$AP$6000,3,FALSE))</f>
        <v/>
      </c>
      <c r="G173" s="21" t="str">
        <f>IF(B173="","",VLOOKUP(B173,'PASTE-DOWN-DL'!$C$10:$AP$6000,9,FALSE))</f>
        <v/>
      </c>
      <c r="H173" s="75" t="str">
        <f>IF(B173="","",VLOOKUP(B173,'PASTE-DOWN-DL'!$C$10:$AP$6000,37,FALSE))</f>
        <v/>
      </c>
      <c r="I173" s="2" t="str">
        <f>IF(B173="","",VLOOKUP(B173,'PASTE-DOWN-DL'!$C$10:$AP$6000,38,FALSE))</f>
        <v/>
      </c>
      <c r="J173" s="21" t="str">
        <f>IF(B173="","",VLOOKUP(B173,'PASTE-DOWN-DL'!$C$10:$AP$6000,24,FALSE))</f>
        <v/>
      </c>
      <c r="K173" s="21" t="str">
        <f>IF(B173="","",VLOOKUP(B173,'PASTE-DOWN-DL'!$C$10:$AP$6000,35,FALSE))</f>
        <v/>
      </c>
      <c r="L173" s="21" t="str">
        <f>IF(B173="","",VLOOKUP(B173,'PASTE-DOWN-DL'!$C$10:$AP$6000,36,FALSE))</f>
        <v/>
      </c>
      <c r="M173" s="85" t="str">
        <f>IF(B173="","",VLOOKUP(B173,'PASTE-DOWN-DL'!$C$10:$AP$6000,39,FALSE))</f>
        <v/>
      </c>
      <c r="N173" s="7" t="str">
        <f>IF(B173="","",VLOOKUP(B173,'PASTE-DOWN-DL'!$C$10:$AP$6000,29,FALSE))</f>
        <v/>
      </c>
      <c r="O173" s="55" t="str">
        <f>IF(B173="","",VLOOKUP(B173,'PASTE-DOWN-DL'!$C$10:$AP$6000,31,FALSE))</f>
        <v/>
      </c>
      <c r="P173" s="7" t="str">
        <f>IF(B173="","",VLOOKUP(B173,'PASTE-DOWN-DL'!$C$10:$AP$6000,30,FALSE))</f>
        <v/>
      </c>
      <c r="Q173" s="7" t="str">
        <f>IF(B173="","",VLOOKUP(B173,'PASTE-DOWN-DL'!$C$10:$AP$6000,32,FALSE))</f>
        <v/>
      </c>
      <c r="R173" s="7" t="str">
        <f>IF(B173="","",VLOOKUP(B173,'PASTE-DOWN-DL'!$C$10:$AP$6000,4,FALSE))</f>
        <v/>
      </c>
      <c r="S173" s="7" t="str">
        <f>IF(B173="","",VLOOKUP(B173,'PASTE-DOWN-DL'!$C$10:$AP$6000,40,FALSE))</f>
        <v/>
      </c>
      <c r="T173" s="7" t="str">
        <f>IF(B173="","",VLOOKUP(B173,'PASTE-DOWN-DL'!$C$10:$AP$6000,33,FALSE))</f>
        <v/>
      </c>
      <c r="U173" s="7" t="str">
        <f>IF(B173="","",VLOOKUP(B173,'PASTE-DOWN-DL'!$C$10:$AP$6000,34,FALSE))</f>
        <v/>
      </c>
      <c r="V173" s="7"/>
      <c r="W173" s="7"/>
      <c r="X173" s="7"/>
      <c r="Y173" s="7"/>
      <c r="Z173" s="7"/>
      <c r="AA173" s="19" t="str">
        <f>IF(B173="","",VLOOKUP(B173,'PASTE-DOWN-DL'!$F$10:$AO$300,16,FALSE))</f>
        <v/>
      </c>
      <c r="AB173" s="7"/>
      <c r="AC173" s="7"/>
      <c r="AD173" s="7"/>
    </row>
    <row r="174" spans="1:30" x14ac:dyDescent="0.25">
      <c r="A174" s="20">
        <v>167</v>
      </c>
      <c r="B174" s="20" t="str">
        <f t="shared" si="4"/>
        <v/>
      </c>
      <c r="C174" s="20" t="e">
        <f>IF(AND(M174&lt;=$G$3,M174&gt;0,D174="OA"),MAX($C$6:C173)+1,"")</f>
        <v>#N/A</v>
      </c>
      <c r="D174" s="20" t="e">
        <f>VLOOKUP(F174,'SSA-CODE'!$E$4:$F$154,2,FALSE)</f>
        <v>#N/A</v>
      </c>
      <c r="E174" s="82" t="str">
        <f t="shared" si="5"/>
        <v/>
      </c>
      <c r="F174" s="22" t="str">
        <f>IF(B174="","",VLOOKUP(B174,'PASTE-DOWN-DL'!$C$10:$AP$6000,3,FALSE))</f>
        <v/>
      </c>
      <c r="G174" s="21" t="str">
        <f>IF(B174="","",VLOOKUP(B174,'PASTE-DOWN-DL'!$C$10:$AP$6000,9,FALSE))</f>
        <v/>
      </c>
      <c r="H174" s="75" t="str">
        <f>IF(B174="","",VLOOKUP(B174,'PASTE-DOWN-DL'!$C$10:$AP$6000,37,FALSE))</f>
        <v/>
      </c>
      <c r="I174" s="2" t="str">
        <f>IF(B174="","",VLOOKUP(B174,'PASTE-DOWN-DL'!$C$10:$AP$6000,38,FALSE))</f>
        <v/>
      </c>
      <c r="J174" s="21" t="str">
        <f>IF(B174="","",VLOOKUP(B174,'PASTE-DOWN-DL'!$C$10:$AP$6000,24,FALSE))</f>
        <v/>
      </c>
      <c r="K174" s="21" t="str">
        <f>IF(B174="","",VLOOKUP(B174,'PASTE-DOWN-DL'!$C$10:$AP$6000,35,FALSE))</f>
        <v/>
      </c>
      <c r="L174" s="21" t="str">
        <f>IF(B174="","",VLOOKUP(B174,'PASTE-DOWN-DL'!$C$10:$AP$6000,36,FALSE))</f>
        <v/>
      </c>
      <c r="M174" s="85" t="str">
        <f>IF(B174="","",VLOOKUP(B174,'PASTE-DOWN-DL'!$C$10:$AP$6000,39,FALSE))</f>
        <v/>
      </c>
      <c r="N174" s="7" t="str">
        <f>IF(B174="","",VLOOKUP(B174,'PASTE-DOWN-DL'!$C$10:$AP$6000,29,FALSE))</f>
        <v/>
      </c>
      <c r="O174" s="55" t="str">
        <f>IF(B174="","",VLOOKUP(B174,'PASTE-DOWN-DL'!$C$10:$AP$6000,31,FALSE))</f>
        <v/>
      </c>
      <c r="P174" s="7" t="str">
        <f>IF(B174="","",VLOOKUP(B174,'PASTE-DOWN-DL'!$C$10:$AP$6000,30,FALSE))</f>
        <v/>
      </c>
      <c r="Q174" s="7" t="str">
        <f>IF(B174="","",VLOOKUP(B174,'PASTE-DOWN-DL'!$C$10:$AP$6000,32,FALSE))</f>
        <v/>
      </c>
      <c r="R174" s="7" t="str">
        <f>IF(B174="","",VLOOKUP(B174,'PASTE-DOWN-DL'!$C$10:$AP$6000,4,FALSE))</f>
        <v/>
      </c>
      <c r="S174" s="7" t="str">
        <f>IF(B174="","",VLOOKUP(B174,'PASTE-DOWN-DL'!$C$10:$AP$6000,40,FALSE))</f>
        <v/>
      </c>
      <c r="T174" s="7" t="str">
        <f>IF(B174="","",VLOOKUP(B174,'PASTE-DOWN-DL'!$C$10:$AP$6000,33,FALSE))</f>
        <v/>
      </c>
      <c r="U174" s="7" t="str">
        <f>IF(B174="","",VLOOKUP(B174,'PASTE-DOWN-DL'!$C$10:$AP$6000,34,FALSE))</f>
        <v/>
      </c>
      <c r="V174" s="7"/>
      <c r="W174" s="7"/>
      <c r="X174" s="7"/>
      <c r="Y174" s="7"/>
      <c r="Z174" s="7"/>
      <c r="AA174" s="19" t="str">
        <f>IF(B174="","",VLOOKUP(B174,'PASTE-DOWN-DL'!$F$10:$AO$300,16,FALSE))</f>
        <v/>
      </c>
      <c r="AB174" s="7"/>
      <c r="AC174" s="7"/>
      <c r="AD174" s="7"/>
    </row>
    <row r="175" spans="1:30" x14ac:dyDescent="0.25">
      <c r="A175" s="20">
        <v>168</v>
      </c>
      <c r="B175" s="20" t="str">
        <f t="shared" si="4"/>
        <v/>
      </c>
      <c r="C175" s="20" t="e">
        <f>IF(AND(M175&lt;=$G$3,M175&gt;0,D175="OA"),MAX($C$6:C174)+1,"")</f>
        <v>#N/A</v>
      </c>
      <c r="D175" s="20" t="e">
        <f>VLOOKUP(F175,'SSA-CODE'!$E$4:$F$154,2,FALSE)</f>
        <v>#N/A</v>
      </c>
      <c r="E175" s="82" t="str">
        <f t="shared" si="5"/>
        <v/>
      </c>
      <c r="F175" s="22" t="str">
        <f>IF(B175="","",VLOOKUP(B175,'PASTE-DOWN-DL'!$C$10:$AP$6000,3,FALSE))</f>
        <v/>
      </c>
      <c r="G175" s="21" t="str">
        <f>IF(B175="","",VLOOKUP(B175,'PASTE-DOWN-DL'!$C$10:$AP$6000,9,FALSE))</f>
        <v/>
      </c>
      <c r="H175" s="75" t="str">
        <f>IF(B175="","",VLOOKUP(B175,'PASTE-DOWN-DL'!$C$10:$AP$6000,37,FALSE))</f>
        <v/>
      </c>
      <c r="I175" s="2" t="str">
        <f>IF(B175="","",VLOOKUP(B175,'PASTE-DOWN-DL'!$C$10:$AP$6000,38,FALSE))</f>
        <v/>
      </c>
      <c r="J175" s="21" t="str">
        <f>IF(B175="","",VLOOKUP(B175,'PASTE-DOWN-DL'!$C$10:$AP$6000,24,FALSE))</f>
        <v/>
      </c>
      <c r="K175" s="21" t="str">
        <f>IF(B175="","",VLOOKUP(B175,'PASTE-DOWN-DL'!$C$10:$AP$6000,35,FALSE))</f>
        <v/>
      </c>
      <c r="L175" s="21" t="str">
        <f>IF(B175="","",VLOOKUP(B175,'PASTE-DOWN-DL'!$C$10:$AP$6000,36,FALSE))</f>
        <v/>
      </c>
      <c r="M175" s="85" t="str">
        <f>IF(B175="","",VLOOKUP(B175,'PASTE-DOWN-DL'!$C$10:$AP$6000,39,FALSE))</f>
        <v/>
      </c>
      <c r="N175" s="7" t="str">
        <f>IF(B175="","",VLOOKUP(B175,'PASTE-DOWN-DL'!$C$10:$AP$6000,29,FALSE))</f>
        <v/>
      </c>
      <c r="O175" s="55" t="str">
        <f>IF(B175="","",VLOOKUP(B175,'PASTE-DOWN-DL'!$C$10:$AP$6000,31,FALSE))</f>
        <v/>
      </c>
      <c r="P175" s="7" t="str">
        <f>IF(B175="","",VLOOKUP(B175,'PASTE-DOWN-DL'!$C$10:$AP$6000,30,FALSE))</f>
        <v/>
      </c>
      <c r="Q175" s="7" t="str">
        <f>IF(B175="","",VLOOKUP(B175,'PASTE-DOWN-DL'!$C$10:$AP$6000,32,FALSE))</f>
        <v/>
      </c>
      <c r="R175" s="7" t="str">
        <f>IF(B175="","",VLOOKUP(B175,'PASTE-DOWN-DL'!$C$10:$AP$6000,4,FALSE))</f>
        <v/>
      </c>
      <c r="S175" s="7" t="str">
        <f>IF(B175="","",VLOOKUP(B175,'PASTE-DOWN-DL'!$C$10:$AP$6000,40,FALSE))</f>
        <v/>
      </c>
      <c r="T175" s="7" t="str">
        <f>IF(B175="","",VLOOKUP(B175,'PASTE-DOWN-DL'!$C$10:$AP$6000,33,FALSE))</f>
        <v/>
      </c>
      <c r="U175" s="7" t="str">
        <f>IF(B175="","",VLOOKUP(B175,'PASTE-DOWN-DL'!$C$10:$AP$6000,34,FALSE))</f>
        <v/>
      </c>
      <c r="V175" s="7"/>
      <c r="W175" s="7"/>
      <c r="X175" s="7"/>
      <c r="Y175" s="7"/>
      <c r="Z175" s="7"/>
      <c r="AA175" s="19" t="str">
        <f>IF(B175="","",VLOOKUP(B175,'PASTE-DOWN-DL'!$F$10:$AO$300,16,FALSE))</f>
        <v/>
      </c>
      <c r="AB175" s="7"/>
      <c r="AC175" s="7"/>
      <c r="AD175" s="7"/>
    </row>
    <row r="176" spans="1:30" x14ac:dyDescent="0.25">
      <c r="A176" s="20">
        <v>169</v>
      </c>
      <c r="B176" s="20" t="str">
        <f t="shared" si="4"/>
        <v/>
      </c>
      <c r="C176" s="20" t="e">
        <f>IF(AND(M176&lt;=$G$3,M176&gt;0,D176="OA"),MAX($C$6:C175)+1,"")</f>
        <v>#N/A</v>
      </c>
      <c r="D176" s="20" t="e">
        <f>VLOOKUP(F176,'SSA-CODE'!$E$4:$F$154,2,FALSE)</f>
        <v>#N/A</v>
      </c>
      <c r="E176" s="82" t="str">
        <f t="shared" si="5"/>
        <v/>
      </c>
      <c r="F176" s="22" t="str">
        <f>IF(B176="","",VLOOKUP(B176,'PASTE-DOWN-DL'!$C$10:$AP$6000,3,FALSE))</f>
        <v/>
      </c>
      <c r="G176" s="21" t="str">
        <f>IF(B176="","",VLOOKUP(B176,'PASTE-DOWN-DL'!$C$10:$AP$6000,9,FALSE))</f>
        <v/>
      </c>
      <c r="H176" s="75" t="str">
        <f>IF(B176="","",VLOOKUP(B176,'PASTE-DOWN-DL'!$C$10:$AP$6000,37,FALSE))</f>
        <v/>
      </c>
      <c r="I176" s="2" t="str">
        <f>IF(B176="","",VLOOKUP(B176,'PASTE-DOWN-DL'!$C$10:$AP$6000,38,FALSE))</f>
        <v/>
      </c>
      <c r="J176" s="21" t="str">
        <f>IF(B176="","",VLOOKUP(B176,'PASTE-DOWN-DL'!$C$10:$AP$6000,24,FALSE))</f>
        <v/>
      </c>
      <c r="K176" s="21" t="str">
        <f>IF(B176="","",VLOOKUP(B176,'PASTE-DOWN-DL'!$C$10:$AP$6000,35,FALSE))</f>
        <v/>
      </c>
      <c r="L176" s="21" t="str">
        <f>IF(B176="","",VLOOKUP(B176,'PASTE-DOWN-DL'!$C$10:$AP$6000,36,FALSE))</f>
        <v/>
      </c>
      <c r="M176" s="85" t="str">
        <f>IF(B176="","",VLOOKUP(B176,'PASTE-DOWN-DL'!$C$10:$AP$6000,39,FALSE))</f>
        <v/>
      </c>
      <c r="N176" s="7" t="str">
        <f>IF(B176="","",VLOOKUP(B176,'PASTE-DOWN-DL'!$C$10:$AP$6000,29,FALSE))</f>
        <v/>
      </c>
      <c r="O176" s="55" t="str">
        <f>IF(B176="","",VLOOKUP(B176,'PASTE-DOWN-DL'!$C$10:$AP$6000,31,FALSE))</f>
        <v/>
      </c>
      <c r="P176" s="7" t="str">
        <f>IF(B176="","",VLOOKUP(B176,'PASTE-DOWN-DL'!$C$10:$AP$6000,30,FALSE))</f>
        <v/>
      </c>
      <c r="Q176" s="7" t="str">
        <f>IF(B176="","",VLOOKUP(B176,'PASTE-DOWN-DL'!$C$10:$AP$6000,32,FALSE))</f>
        <v/>
      </c>
      <c r="R176" s="7" t="str">
        <f>IF(B176="","",VLOOKUP(B176,'PASTE-DOWN-DL'!$C$10:$AP$6000,4,FALSE))</f>
        <v/>
      </c>
      <c r="S176" s="7" t="str">
        <f>IF(B176="","",VLOOKUP(B176,'PASTE-DOWN-DL'!$C$10:$AP$6000,40,FALSE))</f>
        <v/>
      </c>
      <c r="T176" s="7" t="str">
        <f>IF(B176="","",VLOOKUP(B176,'PASTE-DOWN-DL'!$C$10:$AP$6000,33,FALSE))</f>
        <v/>
      </c>
      <c r="U176" s="7" t="str">
        <f>IF(B176="","",VLOOKUP(B176,'PASTE-DOWN-DL'!$C$10:$AP$6000,34,FALSE))</f>
        <v/>
      </c>
      <c r="V176" s="7"/>
      <c r="W176" s="7"/>
      <c r="X176" s="7"/>
      <c r="Y176" s="7"/>
      <c r="Z176" s="7"/>
      <c r="AA176" s="19" t="str">
        <f>IF(B176="","",VLOOKUP(B176,'PASTE-DOWN-DL'!$F$10:$AO$300,16,FALSE))</f>
        <v/>
      </c>
      <c r="AB176" s="7"/>
      <c r="AC176" s="7"/>
      <c r="AD176" s="7"/>
    </row>
    <row r="177" spans="1:30" x14ac:dyDescent="0.25">
      <c r="A177" s="20">
        <v>170</v>
      </c>
      <c r="B177" s="20" t="str">
        <f t="shared" si="4"/>
        <v/>
      </c>
      <c r="C177" s="20" t="e">
        <f>IF(AND(M177&lt;=$G$3,M177&gt;0,D177="OA"),MAX($C$6:C176)+1,"")</f>
        <v>#N/A</v>
      </c>
      <c r="D177" s="20" t="e">
        <f>VLOOKUP(F177,'SSA-CODE'!$E$4:$F$154,2,FALSE)</f>
        <v>#N/A</v>
      </c>
      <c r="E177" s="82" t="str">
        <f t="shared" si="5"/>
        <v/>
      </c>
      <c r="F177" s="22" t="str">
        <f>IF(B177="","",VLOOKUP(B177,'PASTE-DOWN-DL'!$C$10:$AP$6000,3,FALSE))</f>
        <v/>
      </c>
      <c r="G177" s="21" t="str">
        <f>IF(B177="","",VLOOKUP(B177,'PASTE-DOWN-DL'!$C$10:$AP$6000,9,FALSE))</f>
        <v/>
      </c>
      <c r="H177" s="75" t="str">
        <f>IF(B177="","",VLOOKUP(B177,'PASTE-DOWN-DL'!$C$10:$AP$6000,37,FALSE))</f>
        <v/>
      </c>
      <c r="I177" s="2" t="str">
        <f>IF(B177="","",VLOOKUP(B177,'PASTE-DOWN-DL'!$C$10:$AP$6000,38,FALSE))</f>
        <v/>
      </c>
      <c r="J177" s="21" t="str">
        <f>IF(B177="","",VLOOKUP(B177,'PASTE-DOWN-DL'!$C$10:$AP$6000,24,FALSE))</f>
        <v/>
      </c>
      <c r="K177" s="21" t="str">
        <f>IF(B177="","",VLOOKUP(B177,'PASTE-DOWN-DL'!$C$10:$AP$6000,35,FALSE))</f>
        <v/>
      </c>
      <c r="L177" s="21" t="str">
        <f>IF(B177="","",VLOOKUP(B177,'PASTE-DOWN-DL'!$C$10:$AP$6000,36,FALSE))</f>
        <v/>
      </c>
      <c r="M177" s="85" t="str">
        <f>IF(B177="","",VLOOKUP(B177,'PASTE-DOWN-DL'!$C$10:$AP$6000,39,FALSE))</f>
        <v/>
      </c>
      <c r="N177" s="7" t="str">
        <f>IF(B177="","",VLOOKUP(B177,'PASTE-DOWN-DL'!$C$10:$AP$6000,29,FALSE))</f>
        <v/>
      </c>
      <c r="O177" s="55" t="str">
        <f>IF(B177="","",VLOOKUP(B177,'PASTE-DOWN-DL'!$C$10:$AP$6000,31,FALSE))</f>
        <v/>
      </c>
      <c r="P177" s="7" t="str">
        <f>IF(B177="","",VLOOKUP(B177,'PASTE-DOWN-DL'!$C$10:$AP$6000,30,FALSE))</f>
        <v/>
      </c>
      <c r="Q177" s="7" t="str">
        <f>IF(B177="","",VLOOKUP(B177,'PASTE-DOWN-DL'!$C$10:$AP$6000,32,FALSE))</f>
        <v/>
      </c>
      <c r="R177" s="7" t="str">
        <f>IF(B177="","",VLOOKUP(B177,'PASTE-DOWN-DL'!$C$10:$AP$6000,4,FALSE))</f>
        <v/>
      </c>
      <c r="S177" s="7" t="str">
        <f>IF(B177="","",VLOOKUP(B177,'PASTE-DOWN-DL'!$C$10:$AP$6000,40,FALSE))</f>
        <v/>
      </c>
      <c r="T177" s="7" t="str">
        <f>IF(B177="","",VLOOKUP(B177,'PASTE-DOWN-DL'!$C$10:$AP$6000,33,FALSE))</f>
        <v/>
      </c>
      <c r="U177" s="7" t="str">
        <f>IF(B177="","",VLOOKUP(B177,'PASTE-DOWN-DL'!$C$10:$AP$6000,34,FALSE))</f>
        <v/>
      </c>
      <c r="V177" s="7"/>
      <c r="W177" s="7"/>
      <c r="X177" s="7"/>
      <c r="Y177" s="7"/>
      <c r="Z177" s="7"/>
      <c r="AA177" s="19" t="str">
        <f>IF(B177="","",VLOOKUP(B177,'PASTE-DOWN-DL'!$F$10:$AO$300,16,FALSE))</f>
        <v/>
      </c>
      <c r="AB177" s="7"/>
      <c r="AC177" s="7"/>
      <c r="AD177" s="7"/>
    </row>
    <row r="178" spans="1:30" x14ac:dyDescent="0.25">
      <c r="A178" s="20">
        <v>171</v>
      </c>
      <c r="B178" s="20" t="str">
        <f t="shared" si="4"/>
        <v/>
      </c>
      <c r="C178" s="20" t="e">
        <f>IF(AND(M178&lt;=$G$3,M178&gt;0,D178="OA"),MAX($C$6:C177)+1,"")</f>
        <v>#N/A</v>
      </c>
      <c r="D178" s="20" t="e">
        <f>VLOOKUP(F178,'SSA-CODE'!$E$4:$F$154,2,FALSE)</f>
        <v>#N/A</v>
      </c>
      <c r="E178" s="82" t="str">
        <f t="shared" si="5"/>
        <v/>
      </c>
      <c r="F178" s="22" t="str">
        <f>IF(B178="","",VLOOKUP(B178,'PASTE-DOWN-DL'!$C$10:$AP$6000,3,FALSE))</f>
        <v/>
      </c>
      <c r="G178" s="21" t="str">
        <f>IF(B178="","",VLOOKUP(B178,'PASTE-DOWN-DL'!$C$10:$AP$6000,9,FALSE))</f>
        <v/>
      </c>
      <c r="H178" s="75" t="str">
        <f>IF(B178="","",VLOOKUP(B178,'PASTE-DOWN-DL'!$C$10:$AP$6000,37,FALSE))</f>
        <v/>
      </c>
      <c r="I178" s="2" t="str">
        <f>IF(B178="","",VLOOKUP(B178,'PASTE-DOWN-DL'!$C$10:$AP$6000,38,FALSE))</f>
        <v/>
      </c>
      <c r="J178" s="21" t="str">
        <f>IF(B178="","",VLOOKUP(B178,'PASTE-DOWN-DL'!$C$10:$AP$6000,24,FALSE))</f>
        <v/>
      </c>
      <c r="K178" s="21" t="str">
        <f>IF(B178="","",VLOOKUP(B178,'PASTE-DOWN-DL'!$C$10:$AP$6000,35,FALSE))</f>
        <v/>
      </c>
      <c r="L178" s="21" t="str">
        <f>IF(B178="","",VLOOKUP(B178,'PASTE-DOWN-DL'!$C$10:$AP$6000,36,FALSE))</f>
        <v/>
      </c>
      <c r="M178" s="85" t="str">
        <f>IF(B178="","",VLOOKUP(B178,'PASTE-DOWN-DL'!$C$10:$AP$6000,39,FALSE))</f>
        <v/>
      </c>
      <c r="N178" s="7" t="str">
        <f>IF(B178="","",VLOOKUP(B178,'PASTE-DOWN-DL'!$C$10:$AP$6000,29,FALSE))</f>
        <v/>
      </c>
      <c r="O178" s="55" t="str">
        <f>IF(B178="","",VLOOKUP(B178,'PASTE-DOWN-DL'!$C$10:$AP$6000,31,FALSE))</f>
        <v/>
      </c>
      <c r="P178" s="7" t="str">
        <f>IF(B178="","",VLOOKUP(B178,'PASTE-DOWN-DL'!$C$10:$AP$6000,30,FALSE))</f>
        <v/>
      </c>
      <c r="Q178" s="7" t="str">
        <f>IF(B178="","",VLOOKUP(B178,'PASTE-DOWN-DL'!$C$10:$AP$6000,32,FALSE))</f>
        <v/>
      </c>
      <c r="R178" s="7" t="str">
        <f>IF(B178="","",VLOOKUP(B178,'PASTE-DOWN-DL'!$C$10:$AP$6000,4,FALSE))</f>
        <v/>
      </c>
      <c r="S178" s="7" t="str">
        <f>IF(B178="","",VLOOKUP(B178,'PASTE-DOWN-DL'!$C$10:$AP$6000,40,FALSE))</f>
        <v/>
      </c>
      <c r="T178" s="7" t="str">
        <f>IF(B178="","",VLOOKUP(B178,'PASTE-DOWN-DL'!$C$10:$AP$6000,33,FALSE))</f>
        <v/>
      </c>
      <c r="U178" s="7" t="str">
        <f>IF(B178="","",VLOOKUP(B178,'PASTE-DOWN-DL'!$C$10:$AP$6000,34,FALSE))</f>
        <v/>
      </c>
      <c r="V178" s="7"/>
      <c r="W178" s="7"/>
      <c r="X178" s="7"/>
      <c r="Y178" s="7"/>
      <c r="Z178" s="7"/>
      <c r="AA178" s="19" t="str">
        <f>IF(B178="","",VLOOKUP(B178,'PASTE-DOWN-DL'!$F$10:$AO$300,16,FALSE))</f>
        <v/>
      </c>
      <c r="AB178" s="7"/>
      <c r="AC178" s="7"/>
      <c r="AD178" s="7"/>
    </row>
    <row r="179" spans="1:30" x14ac:dyDescent="0.25">
      <c r="A179" s="20">
        <v>172</v>
      </c>
      <c r="B179" s="20" t="str">
        <f t="shared" si="4"/>
        <v/>
      </c>
      <c r="C179" s="20" t="e">
        <f>IF(AND(M179&lt;=$G$3,M179&gt;0,D179="OA"),MAX($C$6:C178)+1,"")</f>
        <v>#N/A</v>
      </c>
      <c r="D179" s="20" t="e">
        <f>VLOOKUP(F179,'SSA-CODE'!$E$4:$F$154,2,FALSE)</f>
        <v>#N/A</v>
      </c>
      <c r="E179" s="82" t="str">
        <f t="shared" si="5"/>
        <v/>
      </c>
      <c r="F179" s="22" t="str">
        <f>IF(B179="","",VLOOKUP(B179,'PASTE-DOWN-DL'!$C$10:$AP$6000,3,FALSE))</f>
        <v/>
      </c>
      <c r="G179" s="21" t="str">
        <f>IF(B179="","",VLOOKUP(B179,'PASTE-DOWN-DL'!$C$10:$AP$6000,9,FALSE))</f>
        <v/>
      </c>
      <c r="H179" s="75" t="str">
        <f>IF(B179="","",VLOOKUP(B179,'PASTE-DOWN-DL'!$C$10:$AP$6000,37,FALSE))</f>
        <v/>
      </c>
      <c r="I179" s="2" t="str">
        <f>IF(B179="","",VLOOKUP(B179,'PASTE-DOWN-DL'!$C$10:$AP$6000,38,FALSE))</f>
        <v/>
      </c>
      <c r="J179" s="21" t="str">
        <f>IF(B179="","",VLOOKUP(B179,'PASTE-DOWN-DL'!$C$10:$AP$6000,24,FALSE))</f>
        <v/>
      </c>
      <c r="K179" s="21" t="str">
        <f>IF(B179="","",VLOOKUP(B179,'PASTE-DOWN-DL'!$C$10:$AP$6000,35,FALSE))</f>
        <v/>
      </c>
      <c r="L179" s="21" t="str">
        <f>IF(B179="","",VLOOKUP(B179,'PASTE-DOWN-DL'!$C$10:$AP$6000,36,FALSE))</f>
        <v/>
      </c>
      <c r="M179" s="85" t="str">
        <f>IF(B179="","",VLOOKUP(B179,'PASTE-DOWN-DL'!$C$10:$AP$6000,39,FALSE))</f>
        <v/>
      </c>
      <c r="N179" s="7" t="str">
        <f>IF(B179="","",VLOOKUP(B179,'PASTE-DOWN-DL'!$C$10:$AP$6000,29,FALSE))</f>
        <v/>
      </c>
      <c r="O179" s="55" t="str">
        <f>IF(B179="","",VLOOKUP(B179,'PASTE-DOWN-DL'!$C$10:$AP$6000,31,FALSE))</f>
        <v/>
      </c>
      <c r="P179" s="7" t="str">
        <f>IF(B179="","",VLOOKUP(B179,'PASTE-DOWN-DL'!$C$10:$AP$6000,30,FALSE))</f>
        <v/>
      </c>
      <c r="Q179" s="7" t="str">
        <f>IF(B179="","",VLOOKUP(B179,'PASTE-DOWN-DL'!$C$10:$AP$6000,32,FALSE))</f>
        <v/>
      </c>
      <c r="R179" s="7" t="str">
        <f>IF(B179="","",VLOOKUP(B179,'PASTE-DOWN-DL'!$C$10:$AP$6000,4,FALSE))</f>
        <v/>
      </c>
      <c r="S179" s="7" t="str">
        <f>IF(B179="","",VLOOKUP(B179,'PASTE-DOWN-DL'!$C$10:$AP$6000,40,FALSE))</f>
        <v/>
      </c>
      <c r="T179" s="7" t="str">
        <f>IF(B179="","",VLOOKUP(B179,'PASTE-DOWN-DL'!$C$10:$AP$6000,33,FALSE))</f>
        <v/>
      </c>
      <c r="U179" s="7" t="str">
        <f>IF(B179="","",VLOOKUP(B179,'PASTE-DOWN-DL'!$C$10:$AP$6000,34,FALSE))</f>
        <v/>
      </c>
      <c r="V179" s="7"/>
      <c r="W179" s="7"/>
      <c r="X179" s="7"/>
      <c r="Y179" s="7"/>
      <c r="Z179" s="7"/>
      <c r="AA179" s="19" t="str">
        <f>IF(B179="","",VLOOKUP(B179,'PASTE-DOWN-DL'!$F$10:$AO$300,16,FALSE))</f>
        <v/>
      </c>
      <c r="AB179" s="7"/>
      <c r="AC179" s="7"/>
      <c r="AD179" s="7"/>
    </row>
    <row r="180" spans="1:30" x14ac:dyDescent="0.25">
      <c r="A180" s="20">
        <v>173</v>
      </c>
      <c r="B180" s="20" t="str">
        <f t="shared" si="4"/>
        <v/>
      </c>
      <c r="C180" s="20" t="e">
        <f>IF(AND(M180&lt;=$G$3,M180&gt;0,D180="OA"),MAX($C$6:C179)+1,"")</f>
        <v>#N/A</v>
      </c>
      <c r="D180" s="20" t="e">
        <f>VLOOKUP(F180,'SSA-CODE'!$E$4:$F$154,2,FALSE)</f>
        <v>#N/A</v>
      </c>
      <c r="E180" s="82" t="str">
        <f t="shared" si="5"/>
        <v/>
      </c>
      <c r="F180" s="22" t="str">
        <f>IF(B180="","",VLOOKUP(B180,'PASTE-DOWN-DL'!$C$10:$AP$6000,3,FALSE))</f>
        <v/>
      </c>
      <c r="G180" s="21" t="str">
        <f>IF(B180="","",VLOOKUP(B180,'PASTE-DOWN-DL'!$C$10:$AP$6000,9,FALSE))</f>
        <v/>
      </c>
      <c r="H180" s="75" t="str">
        <f>IF(B180="","",VLOOKUP(B180,'PASTE-DOWN-DL'!$C$10:$AP$6000,37,FALSE))</f>
        <v/>
      </c>
      <c r="I180" s="2" t="str">
        <f>IF(B180="","",VLOOKUP(B180,'PASTE-DOWN-DL'!$C$10:$AP$6000,38,FALSE))</f>
        <v/>
      </c>
      <c r="J180" s="21" t="str">
        <f>IF(B180="","",VLOOKUP(B180,'PASTE-DOWN-DL'!$C$10:$AP$6000,24,FALSE))</f>
        <v/>
      </c>
      <c r="K180" s="21" t="str">
        <f>IF(B180="","",VLOOKUP(B180,'PASTE-DOWN-DL'!$C$10:$AP$6000,35,FALSE))</f>
        <v/>
      </c>
      <c r="L180" s="21" t="str">
        <f>IF(B180="","",VLOOKUP(B180,'PASTE-DOWN-DL'!$C$10:$AP$6000,36,FALSE))</f>
        <v/>
      </c>
      <c r="M180" s="85" t="str">
        <f>IF(B180="","",VLOOKUP(B180,'PASTE-DOWN-DL'!$C$10:$AP$6000,39,FALSE))</f>
        <v/>
      </c>
      <c r="N180" s="7" t="str">
        <f>IF(B180="","",VLOOKUP(B180,'PASTE-DOWN-DL'!$C$10:$AP$6000,29,FALSE))</f>
        <v/>
      </c>
      <c r="O180" s="55" t="str">
        <f>IF(B180="","",VLOOKUP(B180,'PASTE-DOWN-DL'!$C$10:$AP$6000,31,FALSE))</f>
        <v/>
      </c>
      <c r="P180" s="7" t="str">
        <f>IF(B180="","",VLOOKUP(B180,'PASTE-DOWN-DL'!$C$10:$AP$6000,30,FALSE))</f>
        <v/>
      </c>
      <c r="Q180" s="7" t="str">
        <f>IF(B180="","",VLOOKUP(B180,'PASTE-DOWN-DL'!$C$10:$AP$6000,32,FALSE))</f>
        <v/>
      </c>
      <c r="R180" s="7" t="str">
        <f>IF(B180="","",VLOOKUP(B180,'PASTE-DOWN-DL'!$C$10:$AP$6000,4,FALSE))</f>
        <v/>
      </c>
      <c r="S180" s="7" t="str">
        <f>IF(B180="","",VLOOKUP(B180,'PASTE-DOWN-DL'!$C$10:$AP$6000,40,FALSE))</f>
        <v/>
      </c>
      <c r="T180" s="7" t="str">
        <f>IF(B180="","",VLOOKUP(B180,'PASTE-DOWN-DL'!$C$10:$AP$6000,33,FALSE))</f>
        <v/>
      </c>
      <c r="U180" s="7" t="str">
        <f>IF(B180="","",VLOOKUP(B180,'PASTE-DOWN-DL'!$C$10:$AP$6000,34,FALSE))</f>
        <v/>
      </c>
      <c r="V180" s="7"/>
      <c r="W180" s="7"/>
      <c r="X180" s="7"/>
      <c r="Y180" s="7"/>
      <c r="Z180" s="7"/>
      <c r="AA180" s="19" t="str">
        <f>IF(B180="","",VLOOKUP(B180,'PASTE-DOWN-DL'!$F$10:$AO$300,16,FALSE))</f>
        <v/>
      </c>
      <c r="AB180" s="7"/>
      <c r="AC180" s="7"/>
      <c r="AD180" s="7"/>
    </row>
    <row r="181" spans="1:30" x14ac:dyDescent="0.25">
      <c r="A181" s="20">
        <v>174</v>
      </c>
      <c r="B181" s="20" t="str">
        <f t="shared" si="4"/>
        <v/>
      </c>
      <c r="C181" s="20" t="e">
        <f>IF(AND(M181&lt;=$G$3,M181&gt;0,D181="OA"),MAX($C$6:C180)+1,"")</f>
        <v>#N/A</v>
      </c>
      <c r="D181" s="20" t="e">
        <f>VLOOKUP(F181,'SSA-CODE'!$E$4:$F$154,2,FALSE)</f>
        <v>#N/A</v>
      </c>
      <c r="E181" s="82" t="str">
        <f t="shared" si="5"/>
        <v/>
      </c>
      <c r="F181" s="22" t="str">
        <f>IF(B181="","",VLOOKUP(B181,'PASTE-DOWN-DL'!$C$10:$AP$6000,3,FALSE))</f>
        <v/>
      </c>
      <c r="G181" s="21" t="str">
        <f>IF(B181="","",VLOOKUP(B181,'PASTE-DOWN-DL'!$C$10:$AP$6000,9,FALSE))</f>
        <v/>
      </c>
      <c r="H181" s="75" t="str">
        <f>IF(B181="","",VLOOKUP(B181,'PASTE-DOWN-DL'!$C$10:$AP$6000,37,FALSE))</f>
        <v/>
      </c>
      <c r="I181" s="2" t="str">
        <f>IF(B181="","",VLOOKUP(B181,'PASTE-DOWN-DL'!$C$10:$AP$6000,38,FALSE))</f>
        <v/>
      </c>
      <c r="J181" s="21" t="str">
        <f>IF(B181="","",VLOOKUP(B181,'PASTE-DOWN-DL'!$C$10:$AP$6000,24,FALSE))</f>
        <v/>
      </c>
      <c r="K181" s="21" t="str">
        <f>IF(B181="","",VLOOKUP(B181,'PASTE-DOWN-DL'!$C$10:$AP$6000,35,FALSE))</f>
        <v/>
      </c>
      <c r="L181" s="21" t="str">
        <f>IF(B181="","",VLOOKUP(B181,'PASTE-DOWN-DL'!$C$10:$AP$6000,36,FALSE))</f>
        <v/>
      </c>
      <c r="M181" s="85" t="str">
        <f>IF(B181="","",VLOOKUP(B181,'PASTE-DOWN-DL'!$C$10:$AP$6000,39,FALSE))</f>
        <v/>
      </c>
      <c r="N181" s="7" t="str">
        <f>IF(B181="","",VLOOKUP(B181,'PASTE-DOWN-DL'!$C$10:$AP$6000,29,FALSE))</f>
        <v/>
      </c>
      <c r="O181" s="55" t="str">
        <f>IF(B181="","",VLOOKUP(B181,'PASTE-DOWN-DL'!$C$10:$AP$6000,31,FALSE))</f>
        <v/>
      </c>
      <c r="P181" s="7" t="str">
        <f>IF(B181="","",VLOOKUP(B181,'PASTE-DOWN-DL'!$C$10:$AP$6000,30,FALSE))</f>
        <v/>
      </c>
      <c r="Q181" s="7" t="str">
        <f>IF(B181="","",VLOOKUP(B181,'PASTE-DOWN-DL'!$C$10:$AP$6000,32,FALSE))</f>
        <v/>
      </c>
      <c r="R181" s="7" t="str">
        <f>IF(B181="","",VLOOKUP(B181,'PASTE-DOWN-DL'!$C$10:$AP$6000,4,FALSE))</f>
        <v/>
      </c>
      <c r="S181" s="7" t="str">
        <f>IF(B181="","",VLOOKUP(B181,'PASTE-DOWN-DL'!$C$10:$AP$6000,40,FALSE))</f>
        <v/>
      </c>
      <c r="T181" s="7" t="str">
        <f>IF(B181="","",VLOOKUP(B181,'PASTE-DOWN-DL'!$C$10:$AP$6000,33,FALSE))</f>
        <v/>
      </c>
      <c r="U181" s="7" t="str">
        <f>IF(B181="","",VLOOKUP(B181,'PASTE-DOWN-DL'!$C$10:$AP$6000,34,FALSE))</f>
        <v/>
      </c>
      <c r="V181" s="7"/>
      <c r="W181" s="7"/>
      <c r="X181" s="7"/>
      <c r="Y181" s="7"/>
      <c r="Z181" s="7"/>
      <c r="AA181" s="19" t="str">
        <f>IF(B181="","",VLOOKUP(B181,'PASTE-DOWN-DL'!$F$10:$AO$300,16,FALSE))</f>
        <v/>
      </c>
      <c r="AB181" s="7"/>
      <c r="AC181" s="7"/>
      <c r="AD181" s="7"/>
    </row>
    <row r="182" spans="1:30" x14ac:dyDescent="0.25">
      <c r="A182" s="20">
        <v>175</v>
      </c>
      <c r="B182" s="20" t="str">
        <f t="shared" si="4"/>
        <v/>
      </c>
      <c r="C182" s="20" t="e">
        <f>IF(AND(M182&lt;=$G$3,M182&gt;0,D182="OA"),MAX($C$6:C181)+1,"")</f>
        <v>#N/A</v>
      </c>
      <c r="D182" s="20" t="e">
        <f>VLOOKUP(F182,'SSA-CODE'!$E$4:$F$154,2,FALSE)</f>
        <v>#N/A</v>
      </c>
      <c r="E182" s="82" t="str">
        <f t="shared" si="5"/>
        <v/>
      </c>
      <c r="F182" s="22" t="str">
        <f>IF(B182="","",VLOOKUP(B182,'PASTE-DOWN-DL'!$C$10:$AP$6000,3,FALSE))</f>
        <v/>
      </c>
      <c r="G182" s="21" t="str">
        <f>IF(B182="","",VLOOKUP(B182,'PASTE-DOWN-DL'!$C$10:$AP$6000,9,FALSE))</f>
        <v/>
      </c>
      <c r="H182" s="75" t="str">
        <f>IF(B182="","",VLOOKUP(B182,'PASTE-DOWN-DL'!$C$10:$AP$6000,37,FALSE))</f>
        <v/>
      </c>
      <c r="I182" s="2" t="str">
        <f>IF(B182="","",VLOOKUP(B182,'PASTE-DOWN-DL'!$C$10:$AP$6000,38,FALSE))</f>
        <v/>
      </c>
      <c r="J182" s="21" t="str">
        <f>IF(B182="","",VLOOKUP(B182,'PASTE-DOWN-DL'!$C$10:$AP$6000,24,FALSE))</f>
        <v/>
      </c>
      <c r="K182" s="21" t="str">
        <f>IF(B182="","",VLOOKUP(B182,'PASTE-DOWN-DL'!$C$10:$AP$6000,35,FALSE))</f>
        <v/>
      </c>
      <c r="L182" s="21" t="str">
        <f>IF(B182="","",VLOOKUP(B182,'PASTE-DOWN-DL'!$C$10:$AP$6000,36,FALSE))</f>
        <v/>
      </c>
      <c r="M182" s="85" t="str">
        <f>IF(B182="","",VLOOKUP(B182,'PASTE-DOWN-DL'!$C$10:$AP$6000,39,FALSE))</f>
        <v/>
      </c>
      <c r="N182" s="7" t="str">
        <f>IF(B182="","",VLOOKUP(B182,'PASTE-DOWN-DL'!$C$10:$AP$6000,29,FALSE))</f>
        <v/>
      </c>
      <c r="O182" s="55" t="str">
        <f>IF(B182="","",VLOOKUP(B182,'PASTE-DOWN-DL'!$C$10:$AP$6000,31,FALSE))</f>
        <v/>
      </c>
      <c r="P182" s="7" t="str">
        <f>IF(B182="","",VLOOKUP(B182,'PASTE-DOWN-DL'!$C$10:$AP$6000,30,FALSE))</f>
        <v/>
      </c>
      <c r="Q182" s="7" t="str">
        <f>IF(B182="","",VLOOKUP(B182,'PASTE-DOWN-DL'!$C$10:$AP$6000,32,FALSE))</f>
        <v/>
      </c>
      <c r="R182" s="7" t="str">
        <f>IF(B182="","",VLOOKUP(B182,'PASTE-DOWN-DL'!$C$10:$AP$6000,4,FALSE))</f>
        <v/>
      </c>
      <c r="S182" s="7" t="str">
        <f>IF(B182="","",VLOOKUP(B182,'PASTE-DOWN-DL'!$C$10:$AP$6000,40,FALSE))</f>
        <v/>
      </c>
      <c r="T182" s="7" t="str">
        <f>IF(B182="","",VLOOKUP(B182,'PASTE-DOWN-DL'!$C$10:$AP$6000,33,FALSE))</f>
        <v/>
      </c>
      <c r="U182" s="7" t="str">
        <f>IF(B182="","",VLOOKUP(B182,'PASTE-DOWN-DL'!$C$10:$AP$6000,34,FALSE))</f>
        <v/>
      </c>
      <c r="V182" s="7"/>
      <c r="W182" s="7"/>
      <c r="X182" s="7"/>
      <c r="Y182" s="7"/>
      <c r="Z182" s="7"/>
      <c r="AA182" s="19" t="str">
        <f>IF(B182="","",VLOOKUP(B182,'PASTE-DOWN-DL'!$F$10:$AO$300,16,FALSE))</f>
        <v/>
      </c>
      <c r="AB182" s="7"/>
      <c r="AC182" s="7"/>
      <c r="AD182" s="7"/>
    </row>
    <row r="183" spans="1:30" x14ac:dyDescent="0.25">
      <c r="A183" s="20">
        <v>176</v>
      </c>
      <c r="B183" s="20" t="str">
        <f t="shared" si="4"/>
        <v/>
      </c>
      <c r="C183" s="20" t="e">
        <f>IF(AND(M183&lt;=$G$3,M183&gt;0,D183="OA"),MAX($C$6:C182)+1,"")</f>
        <v>#N/A</v>
      </c>
      <c r="D183" s="20" t="e">
        <f>VLOOKUP(F183,'SSA-CODE'!$E$4:$F$154,2,FALSE)</f>
        <v>#N/A</v>
      </c>
      <c r="E183" s="82" t="str">
        <f t="shared" si="5"/>
        <v/>
      </c>
      <c r="F183" s="22" t="str">
        <f>IF(B183="","",VLOOKUP(B183,'PASTE-DOWN-DL'!$C$10:$AP$6000,3,FALSE))</f>
        <v/>
      </c>
      <c r="G183" s="21" t="str">
        <f>IF(B183="","",VLOOKUP(B183,'PASTE-DOWN-DL'!$C$10:$AP$6000,9,FALSE))</f>
        <v/>
      </c>
      <c r="H183" s="75" t="str">
        <f>IF(B183="","",VLOOKUP(B183,'PASTE-DOWN-DL'!$C$10:$AP$6000,37,FALSE))</f>
        <v/>
      </c>
      <c r="I183" s="2" t="str">
        <f>IF(B183="","",VLOOKUP(B183,'PASTE-DOWN-DL'!$C$10:$AP$6000,38,FALSE))</f>
        <v/>
      </c>
      <c r="J183" s="21" t="str">
        <f>IF(B183="","",VLOOKUP(B183,'PASTE-DOWN-DL'!$C$10:$AP$6000,24,FALSE))</f>
        <v/>
      </c>
      <c r="K183" s="21" t="str">
        <f>IF(B183="","",VLOOKUP(B183,'PASTE-DOWN-DL'!$C$10:$AP$6000,35,FALSE))</f>
        <v/>
      </c>
      <c r="L183" s="21" t="str">
        <f>IF(B183="","",VLOOKUP(B183,'PASTE-DOWN-DL'!$C$10:$AP$6000,36,FALSE))</f>
        <v/>
      </c>
      <c r="M183" s="85" t="str">
        <f>IF(B183="","",VLOOKUP(B183,'PASTE-DOWN-DL'!$C$10:$AP$6000,39,FALSE))</f>
        <v/>
      </c>
      <c r="N183" s="7" t="str">
        <f>IF(B183="","",VLOOKUP(B183,'PASTE-DOWN-DL'!$C$10:$AP$6000,29,FALSE))</f>
        <v/>
      </c>
      <c r="O183" s="55" t="str">
        <f>IF(B183="","",VLOOKUP(B183,'PASTE-DOWN-DL'!$C$10:$AP$6000,31,FALSE))</f>
        <v/>
      </c>
      <c r="P183" s="7" t="str">
        <f>IF(B183="","",VLOOKUP(B183,'PASTE-DOWN-DL'!$C$10:$AP$6000,30,FALSE))</f>
        <v/>
      </c>
      <c r="Q183" s="7" t="str">
        <f>IF(B183="","",VLOOKUP(B183,'PASTE-DOWN-DL'!$C$10:$AP$6000,32,FALSE))</f>
        <v/>
      </c>
      <c r="R183" s="7" t="str">
        <f>IF(B183="","",VLOOKUP(B183,'PASTE-DOWN-DL'!$C$10:$AP$6000,4,FALSE))</f>
        <v/>
      </c>
      <c r="S183" s="7" t="str">
        <f>IF(B183="","",VLOOKUP(B183,'PASTE-DOWN-DL'!$C$10:$AP$6000,40,FALSE))</f>
        <v/>
      </c>
      <c r="T183" s="7" t="str">
        <f>IF(B183="","",VLOOKUP(B183,'PASTE-DOWN-DL'!$C$10:$AP$6000,33,FALSE))</f>
        <v/>
      </c>
      <c r="U183" s="7" t="str">
        <f>IF(B183="","",VLOOKUP(B183,'PASTE-DOWN-DL'!$C$10:$AP$6000,34,FALSE))</f>
        <v/>
      </c>
      <c r="V183" s="7"/>
      <c r="W183" s="7"/>
      <c r="X183" s="7"/>
      <c r="Y183" s="7"/>
      <c r="Z183" s="7"/>
      <c r="AA183" s="19" t="str">
        <f>IF(B183="","",VLOOKUP(B183,'PASTE-DOWN-DL'!$F$10:$AO$300,16,FALSE))</f>
        <v/>
      </c>
      <c r="AB183" s="7"/>
      <c r="AC183" s="7"/>
      <c r="AD183" s="7"/>
    </row>
    <row r="184" spans="1:30" x14ac:dyDescent="0.25">
      <c r="A184" s="20">
        <v>177</v>
      </c>
      <c r="B184" s="20" t="str">
        <f t="shared" si="4"/>
        <v/>
      </c>
      <c r="C184" s="20" t="e">
        <f>IF(AND(M184&lt;=$G$3,M184&gt;0,D184="OA"),MAX($C$6:C183)+1,"")</f>
        <v>#N/A</v>
      </c>
      <c r="D184" s="20" t="e">
        <f>VLOOKUP(F184,'SSA-CODE'!$E$4:$F$154,2,FALSE)</f>
        <v>#N/A</v>
      </c>
      <c r="E184" s="82" t="str">
        <f t="shared" si="5"/>
        <v/>
      </c>
      <c r="F184" s="22" t="str">
        <f>IF(B184="","",VLOOKUP(B184,'PASTE-DOWN-DL'!$C$10:$AP$6000,3,FALSE))</f>
        <v/>
      </c>
      <c r="G184" s="21" t="str">
        <f>IF(B184="","",VLOOKUP(B184,'PASTE-DOWN-DL'!$C$10:$AP$6000,9,FALSE))</f>
        <v/>
      </c>
      <c r="H184" s="75" t="str">
        <f>IF(B184="","",VLOOKUP(B184,'PASTE-DOWN-DL'!$C$10:$AP$6000,37,FALSE))</f>
        <v/>
      </c>
      <c r="I184" s="2" t="str">
        <f>IF(B184="","",VLOOKUP(B184,'PASTE-DOWN-DL'!$C$10:$AP$6000,38,FALSE))</f>
        <v/>
      </c>
      <c r="J184" s="21" t="str">
        <f>IF(B184="","",VLOOKUP(B184,'PASTE-DOWN-DL'!$C$10:$AP$6000,24,FALSE))</f>
        <v/>
      </c>
      <c r="K184" s="21" t="str">
        <f>IF(B184="","",VLOOKUP(B184,'PASTE-DOWN-DL'!$C$10:$AP$6000,35,FALSE))</f>
        <v/>
      </c>
      <c r="L184" s="21" t="str">
        <f>IF(B184="","",VLOOKUP(B184,'PASTE-DOWN-DL'!$C$10:$AP$6000,36,FALSE))</f>
        <v/>
      </c>
      <c r="M184" s="85" t="str">
        <f>IF(B184="","",VLOOKUP(B184,'PASTE-DOWN-DL'!$C$10:$AP$6000,39,FALSE))</f>
        <v/>
      </c>
      <c r="N184" s="7" t="str">
        <f>IF(B184="","",VLOOKUP(B184,'PASTE-DOWN-DL'!$C$10:$AP$6000,29,FALSE))</f>
        <v/>
      </c>
      <c r="O184" s="55" t="str">
        <f>IF(B184="","",VLOOKUP(B184,'PASTE-DOWN-DL'!$C$10:$AP$6000,31,FALSE))</f>
        <v/>
      </c>
      <c r="P184" s="7" t="str">
        <f>IF(B184="","",VLOOKUP(B184,'PASTE-DOWN-DL'!$C$10:$AP$6000,30,FALSE))</f>
        <v/>
      </c>
      <c r="Q184" s="7" t="str">
        <f>IF(B184="","",VLOOKUP(B184,'PASTE-DOWN-DL'!$C$10:$AP$6000,32,FALSE))</f>
        <v/>
      </c>
      <c r="R184" s="7" t="str">
        <f>IF(B184="","",VLOOKUP(B184,'PASTE-DOWN-DL'!$C$10:$AP$6000,4,FALSE))</f>
        <v/>
      </c>
      <c r="S184" s="7" t="str">
        <f>IF(B184="","",VLOOKUP(B184,'PASTE-DOWN-DL'!$C$10:$AP$6000,40,FALSE))</f>
        <v/>
      </c>
      <c r="T184" s="7" t="str">
        <f>IF(B184="","",VLOOKUP(B184,'PASTE-DOWN-DL'!$C$10:$AP$6000,33,FALSE))</f>
        <v/>
      </c>
      <c r="U184" s="7" t="str">
        <f>IF(B184="","",VLOOKUP(B184,'PASTE-DOWN-DL'!$C$10:$AP$6000,34,FALSE))</f>
        <v/>
      </c>
      <c r="V184" s="7"/>
      <c r="W184" s="7"/>
      <c r="X184" s="7"/>
      <c r="Y184" s="7"/>
      <c r="Z184" s="7"/>
      <c r="AA184" s="19" t="str">
        <f>IF(B184="","",VLOOKUP(B184,'PASTE-DOWN-DL'!$F$10:$AO$300,16,FALSE))</f>
        <v/>
      </c>
      <c r="AB184" s="7"/>
      <c r="AC184" s="7"/>
      <c r="AD184" s="7"/>
    </row>
    <row r="185" spans="1:30" x14ac:dyDescent="0.25">
      <c r="A185" s="20">
        <v>178</v>
      </c>
      <c r="B185" s="20" t="str">
        <f t="shared" si="4"/>
        <v/>
      </c>
      <c r="C185" s="20" t="e">
        <f>IF(AND(M185&lt;=$G$3,M185&gt;0,D185="OA"),MAX($C$6:C184)+1,"")</f>
        <v>#N/A</v>
      </c>
      <c r="D185" s="20" t="e">
        <f>VLOOKUP(F185,'SSA-CODE'!$E$4:$F$154,2,FALSE)</f>
        <v>#N/A</v>
      </c>
      <c r="E185" s="82" t="str">
        <f t="shared" si="5"/>
        <v/>
      </c>
      <c r="F185" s="22" t="str">
        <f>IF(B185="","",VLOOKUP(B185,'PASTE-DOWN-DL'!$C$10:$AP$6000,3,FALSE))</f>
        <v/>
      </c>
      <c r="G185" s="21" t="str">
        <f>IF(B185="","",VLOOKUP(B185,'PASTE-DOWN-DL'!$C$10:$AP$6000,9,FALSE))</f>
        <v/>
      </c>
      <c r="H185" s="75" t="str">
        <f>IF(B185="","",VLOOKUP(B185,'PASTE-DOWN-DL'!$C$10:$AP$6000,37,FALSE))</f>
        <v/>
      </c>
      <c r="I185" s="2" t="str">
        <f>IF(B185="","",VLOOKUP(B185,'PASTE-DOWN-DL'!$C$10:$AP$6000,38,FALSE))</f>
        <v/>
      </c>
      <c r="J185" s="21" t="str">
        <f>IF(B185="","",VLOOKUP(B185,'PASTE-DOWN-DL'!$C$10:$AP$6000,24,FALSE))</f>
        <v/>
      </c>
      <c r="K185" s="21" t="str">
        <f>IF(B185="","",VLOOKUP(B185,'PASTE-DOWN-DL'!$C$10:$AP$6000,35,FALSE))</f>
        <v/>
      </c>
      <c r="L185" s="21" t="str">
        <f>IF(B185="","",VLOOKUP(B185,'PASTE-DOWN-DL'!$C$10:$AP$6000,36,FALSE))</f>
        <v/>
      </c>
      <c r="M185" s="85" t="str">
        <f>IF(B185="","",VLOOKUP(B185,'PASTE-DOWN-DL'!$C$10:$AP$6000,39,FALSE))</f>
        <v/>
      </c>
      <c r="N185" s="7" t="str">
        <f>IF(B185="","",VLOOKUP(B185,'PASTE-DOWN-DL'!$C$10:$AP$6000,29,FALSE))</f>
        <v/>
      </c>
      <c r="O185" s="55" t="str">
        <f>IF(B185="","",VLOOKUP(B185,'PASTE-DOWN-DL'!$C$10:$AP$6000,31,FALSE))</f>
        <v/>
      </c>
      <c r="P185" s="7" t="str">
        <f>IF(B185="","",VLOOKUP(B185,'PASTE-DOWN-DL'!$C$10:$AP$6000,30,FALSE))</f>
        <v/>
      </c>
      <c r="Q185" s="7" t="str">
        <f>IF(B185="","",VLOOKUP(B185,'PASTE-DOWN-DL'!$C$10:$AP$6000,32,FALSE))</f>
        <v/>
      </c>
      <c r="R185" s="7" t="str">
        <f>IF(B185="","",VLOOKUP(B185,'PASTE-DOWN-DL'!$C$10:$AP$6000,4,FALSE))</f>
        <v/>
      </c>
      <c r="S185" s="7" t="str">
        <f>IF(B185="","",VLOOKUP(B185,'PASTE-DOWN-DL'!$C$10:$AP$6000,40,FALSE))</f>
        <v/>
      </c>
      <c r="T185" s="7" t="str">
        <f>IF(B185="","",VLOOKUP(B185,'PASTE-DOWN-DL'!$C$10:$AP$6000,33,FALSE))</f>
        <v/>
      </c>
      <c r="U185" s="7" t="str">
        <f>IF(B185="","",VLOOKUP(B185,'PASTE-DOWN-DL'!$C$10:$AP$6000,34,FALSE))</f>
        <v/>
      </c>
      <c r="V185" s="7"/>
      <c r="W185" s="7"/>
      <c r="X185" s="7"/>
      <c r="Y185" s="7"/>
      <c r="Z185" s="7"/>
      <c r="AA185" s="19" t="str">
        <f>IF(B185="","",VLOOKUP(B185,'PASTE-DOWN-DL'!$F$10:$AO$300,16,FALSE))</f>
        <v/>
      </c>
      <c r="AB185" s="7"/>
      <c r="AC185" s="7"/>
      <c r="AD185" s="7"/>
    </row>
    <row r="186" spans="1:30" x14ac:dyDescent="0.25">
      <c r="A186" s="20">
        <v>179</v>
      </c>
      <c r="B186" s="20" t="str">
        <f t="shared" si="4"/>
        <v/>
      </c>
      <c r="C186" s="20" t="e">
        <f>IF(AND(M186&lt;=$G$3,M186&gt;0,D186="OA"),MAX($C$6:C185)+1,"")</f>
        <v>#N/A</v>
      </c>
      <c r="D186" s="20" t="e">
        <f>VLOOKUP(F186,'SSA-CODE'!$E$4:$F$154,2,FALSE)</f>
        <v>#N/A</v>
      </c>
      <c r="E186" s="82" t="str">
        <f t="shared" si="5"/>
        <v/>
      </c>
      <c r="F186" s="22" t="str">
        <f>IF(B186="","",VLOOKUP(B186,'PASTE-DOWN-DL'!$C$10:$AP$6000,3,FALSE))</f>
        <v/>
      </c>
      <c r="G186" s="21" t="str">
        <f>IF(B186="","",VLOOKUP(B186,'PASTE-DOWN-DL'!$C$10:$AP$6000,9,FALSE))</f>
        <v/>
      </c>
      <c r="H186" s="75" t="str">
        <f>IF(B186="","",VLOOKUP(B186,'PASTE-DOWN-DL'!$C$10:$AP$6000,37,FALSE))</f>
        <v/>
      </c>
      <c r="I186" s="2" t="str">
        <f>IF(B186="","",VLOOKUP(B186,'PASTE-DOWN-DL'!$C$10:$AP$6000,38,FALSE))</f>
        <v/>
      </c>
      <c r="J186" s="21" t="str">
        <f>IF(B186="","",VLOOKUP(B186,'PASTE-DOWN-DL'!$C$10:$AP$6000,24,FALSE))</f>
        <v/>
      </c>
      <c r="K186" s="21" t="str">
        <f>IF(B186="","",VLOOKUP(B186,'PASTE-DOWN-DL'!$C$10:$AP$6000,35,FALSE))</f>
        <v/>
      </c>
      <c r="L186" s="21" t="str">
        <f>IF(B186="","",VLOOKUP(B186,'PASTE-DOWN-DL'!$C$10:$AP$6000,36,FALSE))</f>
        <v/>
      </c>
      <c r="M186" s="85" t="str">
        <f>IF(B186="","",VLOOKUP(B186,'PASTE-DOWN-DL'!$C$10:$AP$6000,39,FALSE))</f>
        <v/>
      </c>
      <c r="N186" s="7" t="str">
        <f>IF(B186="","",VLOOKUP(B186,'PASTE-DOWN-DL'!$C$10:$AP$6000,29,FALSE))</f>
        <v/>
      </c>
      <c r="O186" s="55" t="str">
        <f>IF(B186="","",VLOOKUP(B186,'PASTE-DOWN-DL'!$C$10:$AP$6000,31,FALSE))</f>
        <v/>
      </c>
      <c r="P186" s="7" t="str">
        <f>IF(B186="","",VLOOKUP(B186,'PASTE-DOWN-DL'!$C$10:$AP$6000,30,FALSE))</f>
        <v/>
      </c>
      <c r="Q186" s="7" t="str">
        <f>IF(B186="","",VLOOKUP(B186,'PASTE-DOWN-DL'!$C$10:$AP$6000,32,FALSE))</f>
        <v/>
      </c>
      <c r="R186" s="7" t="str">
        <f>IF(B186="","",VLOOKUP(B186,'PASTE-DOWN-DL'!$C$10:$AP$6000,4,FALSE))</f>
        <v/>
      </c>
      <c r="S186" s="7" t="str">
        <f>IF(B186="","",VLOOKUP(B186,'PASTE-DOWN-DL'!$C$10:$AP$6000,40,FALSE))</f>
        <v/>
      </c>
      <c r="T186" s="7" t="str">
        <f>IF(B186="","",VLOOKUP(B186,'PASTE-DOWN-DL'!$C$10:$AP$6000,33,FALSE))</f>
        <v/>
      </c>
      <c r="U186" s="7" t="str">
        <f>IF(B186="","",VLOOKUP(B186,'PASTE-DOWN-DL'!$C$10:$AP$6000,34,FALSE))</f>
        <v/>
      </c>
      <c r="V186" s="7"/>
      <c r="W186" s="7"/>
      <c r="X186" s="7"/>
      <c r="Y186" s="7"/>
      <c r="Z186" s="7"/>
      <c r="AA186" s="19" t="str">
        <f>IF(B186="","",VLOOKUP(B186,'PASTE-DOWN-DL'!$F$10:$AO$300,16,FALSE))</f>
        <v/>
      </c>
      <c r="AB186" s="7"/>
      <c r="AC186" s="7"/>
      <c r="AD186" s="7"/>
    </row>
    <row r="187" spans="1:30" x14ac:dyDescent="0.25">
      <c r="A187" s="20">
        <v>180</v>
      </c>
      <c r="B187" s="20" t="str">
        <f t="shared" si="4"/>
        <v/>
      </c>
      <c r="C187" s="20" t="e">
        <f>IF(AND(M187&lt;=$G$3,M187&gt;0,D187="OA"),MAX($C$6:C186)+1,"")</f>
        <v>#N/A</v>
      </c>
      <c r="D187" s="20" t="e">
        <f>VLOOKUP(F187,'SSA-CODE'!$E$4:$F$154,2,FALSE)</f>
        <v>#N/A</v>
      </c>
      <c r="E187" s="82" t="str">
        <f t="shared" si="5"/>
        <v/>
      </c>
      <c r="F187" s="22" t="str">
        <f>IF(B187="","",VLOOKUP(B187,'PASTE-DOWN-DL'!$C$10:$AP$6000,3,FALSE))</f>
        <v/>
      </c>
      <c r="G187" s="21" t="str">
        <f>IF(B187="","",VLOOKUP(B187,'PASTE-DOWN-DL'!$C$10:$AP$6000,9,FALSE))</f>
        <v/>
      </c>
      <c r="H187" s="75" t="str">
        <f>IF(B187="","",VLOOKUP(B187,'PASTE-DOWN-DL'!$C$10:$AP$6000,37,FALSE))</f>
        <v/>
      </c>
      <c r="I187" s="2" t="str">
        <f>IF(B187="","",VLOOKUP(B187,'PASTE-DOWN-DL'!$C$10:$AP$6000,38,FALSE))</f>
        <v/>
      </c>
      <c r="J187" s="21" t="str">
        <f>IF(B187="","",VLOOKUP(B187,'PASTE-DOWN-DL'!$C$10:$AP$6000,24,FALSE))</f>
        <v/>
      </c>
      <c r="K187" s="21" t="str">
        <f>IF(B187="","",VLOOKUP(B187,'PASTE-DOWN-DL'!$C$10:$AP$6000,35,FALSE))</f>
        <v/>
      </c>
      <c r="L187" s="21" t="str">
        <f>IF(B187="","",VLOOKUP(B187,'PASTE-DOWN-DL'!$C$10:$AP$6000,36,FALSE))</f>
        <v/>
      </c>
      <c r="M187" s="85" t="str">
        <f>IF(B187="","",VLOOKUP(B187,'PASTE-DOWN-DL'!$C$10:$AP$6000,39,FALSE))</f>
        <v/>
      </c>
      <c r="N187" s="7" t="str">
        <f>IF(B187="","",VLOOKUP(B187,'PASTE-DOWN-DL'!$C$10:$AP$6000,29,FALSE))</f>
        <v/>
      </c>
      <c r="O187" s="55" t="str">
        <f>IF(B187="","",VLOOKUP(B187,'PASTE-DOWN-DL'!$C$10:$AP$6000,31,FALSE))</f>
        <v/>
      </c>
      <c r="P187" s="7" t="str">
        <f>IF(B187="","",VLOOKUP(B187,'PASTE-DOWN-DL'!$C$10:$AP$6000,30,FALSE))</f>
        <v/>
      </c>
      <c r="Q187" s="7" t="str">
        <f>IF(B187="","",VLOOKUP(B187,'PASTE-DOWN-DL'!$C$10:$AP$6000,32,FALSE))</f>
        <v/>
      </c>
      <c r="R187" s="7" t="str">
        <f>IF(B187="","",VLOOKUP(B187,'PASTE-DOWN-DL'!$C$10:$AP$6000,4,FALSE))</f>
        <v/>
      </c>
      <c r="S187" s="7" t="str">
        <f>IF(B187="","",VLOOKUP(B187,'PASTE-DOWN-DL'!$C$10:$AP$6000,40,FALSE))</f>
        <v/>
      </c>
      <c r="T187" s="7" t="str">
        <f>IF(B187="","",VLOOKUP(B187,'PASTE-DOWN-DL'!$C$10:$AP$6000,33,FALSE))</f>
        <v/>
      </c>
      <c r="U187" s="7" t="str">
        <f>IF(B187="","",VLOOKUP(B187,'PASTE-DOWN-DL'!$C$10:$AP$6000,34,FALSE))</f>
        <v/>
      </c>
      <c r="V187" s="7"/>
      <c r="W187" s="7"/>
      <c r="X187" s="7"/>
      <c r="Y187" s="7"/>
      <c r="Z187" s="7"/>
      <c r="AA187" s="19" t="str">
        <f>IF(B187="","",VLOOKUP(B187,'PASTE-DOWN-DL'!$F$10:$AO$300,16,FALSE))</f>
        <v/>
      </c>
      <c r="AB187" s="7"/>
      <c r="AC187" s="7"/>
      <c r="AD187" s="7"/>
    </row>
    <row r="188" spans="1:30" x14ac:dyDescent="0.25">
      <c r="A188" s="20">
        <v>181</v>
      </c>
      <c r="B188" s="20" t="str">
        <f t="shared" si="4"/>
        <v/>
      </c>
      <c r="C188" s="20" t="e">
        <f>IF(AND(M188&lt;=$G$3,M188&gt;0,D188="OA"),MAX($C$6:C187)+1,"")</f>
        <v>#N/A</v>
      </c>
      <c r="D188" s="20" t="e">
        <f>VLOOKUP(F188,'SSA-CODE'!$E$4:$F$154,2,FALSE)</f>
        <v>#N/A</v>
      </c>
      <c r="E188" s="82" t="str">
        <f t="shared" si="5"/>
        <v/>
      </c>
      <c r="F188" s="22" t="str">
        <f>IF(B188="","",VLOOKUP(B188,'PASTE-DOWN-DL'!$C$10:$AP$6000,3,FALSE))</f>
        <v/>
      </c>
      <c r="G188" s="21" t="str">
        <f>IF(B188="","",VLOOKUP(B188,'PASTE-DOWN-DL'!$C$10:$AP$6000,9,FALSE))</f>
        <v/>
      </c>
      <c r="H188" s="75" t="str">
        <f>IF(B188="","",VLOOKUP(B188,'PASTE-DOWN-DL'!$C$10:$AP$6000,37,FALSE))</f>
        <v/>
      </c>
      <c r="I188" s="2" t="str">
        <f>IF(B188="","",VLOOKUP(B188,'PASTE-DOWN-DL'!$C$10:$AP$6000,38,FALSE))</f>
        <v/>
      </c>
      <c r="J188" s="21" t="str">
        <f>IF(B188="","",VLOOKUP(B188,'PASTE-DOWN-DL'!$C$10:$AP$6000,24,FALSE))</f>
        <v/>
      </c>
      <c r="K188" s="21" t="str">
        <f>IF(B188="","",VLOOKUP(B188,'PASTE-DOWN-DL'!$C$10:$AP$6000,35,FALSE))</f>
        <v/>
      </c>
      <c r="L188" s="21" t="str">
        <f>IF(B188="","",VLOOKUP(B188,'PASTE-DOWN-DL'!$C$10:$AP$6000,36,FALSE))</f>
        <v/>
      </c>
      <c r="M188" s="85" t="str">
        <f>IF(B188="","",VLOOKUP(B188,'PASTE-DOWN-DL'!$C$10:$AP$6000,39,FALSE))</f>
        <v/>
      </c>
      <c r="N188" s="7" t="str">
        <f>IF(B188="","",VLOOKUP(B188,'PASTE-DOWN-DL'!$C$10:$AP$6000,29,FALSE))</f>
        <v/>
      </c>
      <c r="O188" s="55" t="str">
        <f>IF(B188="","",VLOOKUP(B188,'PASTE-DOWN-DL'!$C$10:$AP$6000,31,FALSE))</f>
        <v/>
      </c>
      <c r="P188" s="7" t="str">
        <f>IF(B188="","",VLOOKUP(B188,'PASTE-DOWN-DL'!$C$10:$AP$6000,30,FALSE))</f>
        <v/>
      </c>
      <c r="Q188" s="7" t="str">
        <f>IF(B188="","",VLOOKUP(B188,'PASTE-DOWN-DL'!$C$10:$AP$6000,32,FALSE))</f>
        <v/>
      </c>
      <c r="R188" s="7" t="str">
        <f>IF(B188="","",VLOOKUP(B188,'PASTE-DOWN-DL'!$C$10:$AP$6000,4,FALSE))</f>
        <v/>
      </c>
      <c r="S188" s="7" t="str">
        <f>IF(B188="","",VLOOKUP(B188,'PASTE-DOWN-DL'!$C$10:$AP$6000,40,FALSE))</f>
        <v/>
      </c>
      <c r="T188" s="7" t="str">
        <f>IF(B188="","",VLOOKUP(B188,'PASTE-DOWN-DL'!$C$10:$AP$6000,33,FALSE))</f>
        <v/>
      </c>
      <c r="U188" s="7" t="str">
        <f>IF(B188="","",VLOOKUP(B188,'PASTE-DOWN-DL'!$C$10:$AP$6000,34,FALSE))</f>
        <v/>
      </c>
      <c r="V188" s="7"/>
      <c r="W188" s="7"/>
      <c r="X188" s="7"/>
      <c r="Y188" s="7"/>
      <c r="Z188" s="7"/>
      <c r="AA188" s="19" t="str">
        <f>IF(B188="","",VLOOKUP(B188,'PASTE-DOWN-DL'!$F$10:$AO$300,16,FALSE))</f>
        <v/>
      </c>
      <c r="AB188" s="7"/>
      <c r="AC188" s="7"/>
      <c r="AD188" s="7"/>
    </row>
    <row r="189" spans="1:30" x14ac:dyDescent="0.25">
      <c r="A189" s="20">
        <v>182</v>
      </c>
      <c r="B189" s="20" t="str">
        <f t="shared" si="4"/>
        <v/>
      </c>
      <c r="C189" s="20" t="e">
        <f>IF(AND(M189&lt;=$G$3,M189&gt;0,D189="OA"),MAX($C$6:C188)+1,"")</f>
        <v>#N/A</v>
      </c>
      <c r="D189" s="20" t="e">
        <f>VLOOKUP(F189,'SSA-CODE'!$E$4:$F$154,2,FALSE)</f>
        <v>#N/A</v>
      </c>
      <c r="E189" s="82" t="str">
        <f t="shared" si="5"/>
        <v/>
      </c>
      <c r="F189" s="22" t="str">
        <f>IF(B189="","",VLOOKUP(B189,'PASTE-DOWN-DL'!$C$10:$AP$6000,3,FALSE))</f>
        <v/>
      </c>
      <c r="G189" s="21" t="str">
        <f>IF(B189="","",VLOOKUP(B189,'PASTE-DOWN-DL'!$C$10:$AP$6000,9,FALSE))</f>
        <v/>
      </c>
      <c r="H189" s="75" t="str">
        <f>IF(B189="","",VLOOKUP(B189,'PASTE-DOWN-DL'!$C$10:$AP$6000,37,FALSE))</f>
        <v/>
      </c>
      <c r="I189" s="2" t="str">
        <f>IF(B189="","",VLOOKUP(B189,'PASTE-DOWN-DL'!$C$10:$AP$6000,38,FALSE))</f>
        <v/>
      </c>
      <c r="J189" s="21" t="str">
        <f>IF(B189="","",VLOOKUP(B189,'PASTE-DOWN-DL'!$C$10:$AP$6000,24,FALSE))</f>
        <v/>
      </c>
      <c r="K189" s="21" t="str">
        <f>IF(B189="","",VLOOKUP(B189,'PASTE-DOWN-DL'!$C$10:$AP$6000,35,FALSE))</f>
        <v/>
      </c>
      <c r="L189" s="21" t="str">
        <f>IF(B189="","",VLOOKUP(B189,'PASTE-DOWN-DL'!$C$10:$AP$6000,36,FALSE))</f>
        <v/>
      </c>
      <c r="M189" s="85" t="str">
        <f>IF(B189="","",VLOOKUP(B189,'PASTE-DOWN-DL'!$C$10:$AP$6000,39,FALSE))</f>
        <v/>
      </c>
      <c r="N189" s="7" t="str">
        <f>IF(B189="","",VLOOKUP(B189,'PASTE-DOWN-DL'!$C$10:$AP$6000,29,FALSE))</f>
        <v/>
      </c>
      <c r="O189" s="55" t="str">
        <f>IF(B189="","",VLOOKUP(B189,'PASTE-DOWN-DL'!$C$10:$AP$6000,31,FALSE))</f>
        <v/>
      </c>
      <c r="P189" s="7" t="str">
        <f>IF(B189="","",VLOOKUP(B189,'PASTE-DOWN-DL'!$C$10:$AP$6000,30,FALSE))</f>
        <v/>
      </c>
      <c r="Q189" s="7" t="str">
        <f>IF(B189="","",VLOOKUP(B189,'PASTE-DOWN-DL'!$C$10:$AP$6000,32,FALSE))</f>
        <v/>
      </c>
      <c r="R189" s="7" t="str">
        <f>IF(B189="","",VLOOKUP(B189,'PASTE-DOWN-DL'!$C$10:$AP$6000,4,FALSE))</f>
        <v/>
      </c>
      <c r="S189" s="7" t="str">
        <f>IF(B189="","",VLOOKUP(B189,'PASTE-DOWN-DL'!$C$10:$AP$6000,40,FALSE))</f>
        <v/>
      </c>
      <c r="T189" s="7" t="str">
        <f>IF(B189="","",VLOOKUP(B189,'PASTE-DOWN-DL'!$C$10:$AP$6000,33,FALSE))</f>
        <v/>
      </c>
      <c r="U189" s="7" t="str">
        <f>IF(B189="","",VLOOKUP(B189,'PASTE-DOWN-DL'!$C$10:$AP$6000,34,FALSE))</f>
        <v/>
      </c>
      <c r="V189" s="7"/>
      <c r="W189" s="7"/>
      <c r="X189" s="7"/>
      <c r="Y189" s="7"/>
      <c r="Z189" s="7"/>
      <c r="AA189" s="19" t="str">
        <f>IF(B189="","",VLOOKUP(B189,'PASTE-DOWN-DL'!$F$10:$AO$300,16,FALSE))</f>
        <v/>
      </c>
      <c r="AB189" s="7"/>
      <c r="AC189" s="7"/>
      <c r="AD189" s="7"/>
    </row>
    <row r="190" spans="1:30" x14ac:dyDescent="0.25">
      <c r="A190" s="20">
        <v>183</v>
      </c>
      <c r="B190" s="20" t="str">
        <f t="shared" si="4"/>
        <v/>
      </c>
      <c r="C190" s="20" t="e">
        <f>IF(AND(M190&lt;=$G$3,M190&gt;0,D190="OA"),MAX($C$6:C189)+1,"")</f>
        <v>#N/A</v>
      </c>
      <c r="D190" s="20" t="e">
        <f>VLOOKUP(F190,'SSA-CODE'!$E$4:$F$154,2,FALSE)</f>
        <v>#N/A</v>
      </c>
      <c r="E190" s="82" t="str">
        <f t="shared" si="5"/>
        <v/>
      </c>
      <c r="F190" s="22" t="str">
        <f>IF(B190="","",VLOOKUP(B190,'PASTE-DOWN-DL'!$C$10:$AP$6000,3,FALSE))</f>
        <v/>
      </c>
      <c r="G190" s="21" t="str">
        <f>IF(B190="","",VLOOKUP(B190,'PASTE-DOWN-DL'!$C$10:$AP$6000,9,FALSE))</f>
        <v/>
      </c>
      <c r="H190" s="75" t="str">
        <f>IF(B190="","",VLOOKUP(B190,'PASTE-DOWN-DL'!$C$10:$AP$6000,37,FALSE))</f>
        <v/>
      </c>
      <c r="I190" s="2" t="str">
        <f>IF(B190="","",VLOOKUP(B190,'PASTE-DOWN-DL'!$C$10:$AP$6000,38,FALSE))</f>
        <v/>
      </c>
      <c r="J190" s="21" t="str">
        <f>IF(B190="","",VLOOKUP(B190,'PASTE-DOWN-DL'!$C$10:$AP$6000,24,FALSE))</f>
        <v/>
      </c>
      <c r="K190" s="21" t="str">
        <f>IF(B190="","",VLOOKUP(B190,'PASTE-DOWN-DL'!$C$10:$AP$6000,35,FALSE))</f>
        <v/>
      </c>
      <c r="L190" s="21" t="str">
        <f>IF(B190="","",VLOOKUP(B190,'PASTE-DOWN-DL'!$C$10:$AP$6000,36,FALSE))</f>
        <v/>
      </c>
      <c r="M190" s="85" t="str">
        <f>IF(B190="","",VLOOKUP(B190,'PASTE-DOWN-DL'!$C$10:$AP$6000,39,FALSE))</f>
        <v/>
      </c>
      <c r="N190" s="7" t="str">
        <f>IF(B190="","",VLOOKUP(B190,'PASTE-DOWN-DL'!$C$10:$AP$6000,29,FALSE))</f>
        <v/>
      </c>
      <c r="O190" s="55" t="str">
        <f>IF(B190="","",VLOOKUP(B190,'PASTE-DOWN-DL'!$C$10:$AP$6000,31,FALSE))</f>
        <v/>
      </c>
      <c r="P190" s="7" t="str">
        <f>IF(B190="","",VLOOKUP(B190,'PASTE-DOWN-DL'!$C$10:$AP$6000,30,FALSE))</f>
        <v/>
      </c>
      <c r="Q190" s="7" t="str">
        <f>IF(B190="","",VLOOKUP(B190,'PASTE-DOWN-DL'!$C$10:$AP$6000,32,FALSE))</f>
        <v/>
      </c>
      <c r="R190" s="7" t="str">
        <f>IF(B190="","",VLOOKUP(B190,'PASTE-DOWN-DL'!$C$10:$AP$6000,4,FALSE))</f>
        <v/>
      </c>
      <c r="S190" s="7" t="str">
        <f>IF(B190="","",VLOOKUP(B190,'PASTE-DOWN-DL'!$C$10:$AP$6000,40,FALSE))</f>
        <v/>
      </c>
      <c r="T190" s="7" t="str">
        <f>IF(B190="","",VLOOKUP(B190,'PASTE-DOWN-DL'!$C$10:$AP$6000,33,FALSE))</f>
        <v/>
      </c>
      <c r="U190" s="7" t="str">
        <f>IF(B190="","",VLOOKUP(B190,'PASTE-DOWN-DL'!$C$10:$AP$6000,34,FALSE))</f>
        <v/>
      </c>
      <c r="V190" s="7"/>
      <c r="W190" s="7"/>
      <c r="X190" s="7"/>
      <c r="Y190" s="7"/>
      <c r="Z190" s="7"/>
      <c r="AA190" s="19" t="str">
        <f>IF(B190="","",VLOOKUP(B190,'PASTE-DOWN-DL'!$F$10:$AO$300,16,FALSE))</f>
        <v/>
      </c>
      <c r="AB190" s="7"/>
      <c r="AC190" s="7"/>
      <c r="AD190" s="7"/>
    </row>
    <row r="191" spans="1:30" x14ac:dyDescent="0.25">
      <c r="A191" s="20">
        <v>184</v>
      </c>
      <c r="B191" s="20" t="str">
        <f t="shared" si="4"/>
        <v/>
      </c>
      <c r="C191" s="20" t="e">
        <f>IF(AND(M191&lt;=$G$3,M191&gt;0,D191="OA"),MAX($C$6:C190)+1,"")</f>
        <v>#N/A</v>
      </c>
      <c r="D191" s="20" t="e">
        <f>VLOOKUP(F191,'SSA-CODE'!$E$4:$F$154,2,FALSE)</f>
        <v>#N/A</v>
      </c>
      <c r="E191" s="82" t="str">
        <f t="shared" si="5"/>
        <v/>
      </c>
      <c r="F191" s="22" t="str">
        <f>IF(B191="","",VLOOKUP(B191,'PASTE-DOWN-DL'!$C$10:$AP$6000,3,FALSE))</f>
        <v/>
      </c>
      <c r="G191" s="21" t="str">
        <f>IF(B191="","",VLOOKUP(B191,'PASTE-DOWN-DL'!$C$10:$AP$6000,9,FALSE))</f>
        <v/>
      </c>
      <c r="H191" s="75" t="str">
        <f>IF(B191="","",VLOOKUP(B191,'PASTE-DOWN-DL'!$C$10:$AP$6000,37,FALSE))</f>
        <v/>
      </c>
      <c r="I191" s="2" t="str">
        <f>IF(B191="","",VLOOKUP(B191,'PASTE-DOWN-DL'!$C$10:$AP$6000,38,FALSE))</f>
        <v/>
      </c>
      <c r="J191" s="21" t="str">
        <f>IF(B191="","",VLOOKUP(B191,'PASTE-DOWN-DL'!$C$10:$AP$6000,24,FALSE))</f>
        <v/>
      </c>
      <c r="K191" s="21" t="str">
        <f>IF(B191="","",VLOOKUP(B191,'PASTE-DOWN-DL'!$C$10:$AP$6000,35,FALSE))</f>
        <v/>
      </c>
      <c r="L191" s="21" t="str">
        <f>IF(B191="","",VLOOKUP(B191,'PASTE-DOWN-DL'!$C$10:$AP$6000,36,FALSE))</f>
        <v/>
      </c>
      <c r="M191" s="85" t="str">
        <f>IF(B191="","",VLOOKUP(B191,'PASTE-DOWN-DL'!$C$10:$AP$6000,39,FALSE))</f>
        <v/>
      </c>
      <c r="N191" s="7" t="str">
        <f>IF(B191="","",VLOOKUP(B191,'PASTE-DOWN-DL'!$C$10:$AP$6000,29,FALSE))</f>
        <v/>
      </c>
      <c r="O191" s="55" t="str">
        <f>IF(B191="","",VLOOKUP(B191,'PASTE-DOWN-DL'!$C$10:$AP$6000,31,FALSE))</f>
        <v/>
      </c>
      <c r="P191" s="7" t="str">
        <f>IF(B191="","",VLOOKUP(B191,'PASTE-DOWN-DL'!$C$10:$AP$6000,30,FALSE))</f>
        <v/>
      </c>
      <c r="Q191" s="7" t="str">
        <f>IF(B191="","",VLOOKUP(B191,'PASTE-DOWN-DL'!$C$10:$AP$6000,32,FALSE))</f>
        <v/>
      </c>
      <c r="R191" s="7" t="str">
        <f>IF(B191="","",VLOOKUP(B191,'PASTE-DOWN-DL'!$C$10:$AP$6000,4,FALSE))</f>
        <v/>
      </c>
      <c r="S191" s="7" t="str">
        <f>IF(B191="","",VLOOKUP(B191,'PASTE-DOWN-DL'!$C$10:$AP$6000,40,FALSE))</f>
        <v/>
      </c>
      <c r="T191" s="7" t="str">
        <f>IF(B191="","",VLOOKUP(B191,'PASTE-DOWN-DL'!$C$10:$AP$6000,33,FALSE))</f>
        <v/>
      </c>
      <c r="U191" s="7" t="str">
        <f>IF(B191="","",VLOOKUP(B191,'PASTE-DOWN-DL'!$C$10:$AP$6000,34,FALSE))</f>
        <v/>
      </c>
      <c r="V191" s="7"/>
      <c r="W191" s="7"/>
      <c r="X191" s="7"/>
      <c r="Y191" s="7"/>
      <c r="Z191" s="7"/>
      <c r="AA191" s="19" t="str">
        <f>IF(B191="","",VLOOKUP(B191,'PASTE-DOWN-DL'!$F$10:$AO$300,16,FALSE))</f>
        <v/>
      </c>
      <c r="AB191" s="7"/>
      <c r="AC191" s="7"/>
      <c r="AD191" s="7"/>
    </row>
    <row r="192" spans="1:30" x14ac:dyDescent="0.25">
      <c r="A192" s="20">
        <v>185</v>
      </c>
      <c r="B192" s="20" t="str">
        <f t="shared" si="4"/>
        <v/>
      </c>
      <c r="C192" s="20" t="e">
        <f>IF(AND(M192&lt;=$G$3,M192&gt;0,D192="OA"),MAX($C$6:C191)+1,"")</f>
        <v>#N/A</v>
      </c>
      <c r="D192" s="20" t="e">
        <f>VLOOKUP(F192,'SSA-CODE'!$E$4:$F$154,2,FALSE)</f>
        <v>#N/A</v>
      </c>
      <c r="E192" s="82" t="str">
        <f t="shared" si="5"/>
        <v/>
      </c>
      <c r="F192" s="22" t="str">
        <f>IF(B192="","",VLOOKUP(B192,'PASTE-DOWN-DL'!$C$10:$AP$6000,3,FALSE))</f>
        <v/>
      </c>
      <c r="G192" s="21" t="str">
        <f>IF(B192="","",VLOOKUP(B192,'PASTE-DOWN-DL'!$C$10:$AP$6000,9,FALSE))</f>
        <v/>
      </c>
      <c r="H192" s="75" t="str">
        <f>IF(B192="","",VLOOKUP(B192,'PASTE-DOWN-DL'!$C$10:$AP$6000,37,FALSE))</f>
        <v/>
      </c>
      <c r="I192" s="2" t="str">
        <f>IF(B192="","",VLOOKUP(B192,'PASTE-DOWN-DL'!$C$10:$AP$6000,38,FALSE))</f>
        <v/>
      </c>
      <c r="J192" s="21" t="str">
        <f>IF(B192="","",VLOOKUP(B192,'PASTE-DOWN-DL'!$C$10:$AP$6000,24,FALSE))</f>
        <v/>
      </c>
      <c r="K192" s="21" t="str">
        <f>IF(B192="","",VLOOKUP(B192,'PASTE-DOWN-DL'!$C$10:$AP$6000,35,FALSE))</f>
        <v/>
      </c>
      <c r="L192" s="21" t="str">
        <f>IF(B192="","",VLOOKUP(B192,'PASTE-DOWN-DL'!$C$10:$AP$6000,36,FALSE))</f>
        <v/>
      </c>
      <c r="M192" s="85" t="str">
        <f>IF(B192="","",VLOOKUP(B192,'PASTE-DOWN-DL'!$C$10:$AP$6000,39,FALSE))</f>
        <v/>
      </c>
      <c r="N192" s="7" t="str">
        <f>IF(B192="","",VLOOKUP(B192,'PASTE-DOWN-DL'!$C$10:$AP$6000,29,FALSE))</f>
        <v/>
      </c>
      <c r="O192" s="55" t="str">
        <f>IF(B192="","",VLOOKUP(B192,'PASTE-DOWN-DL'!$C$10:$AP$6000,31,FALSE))</f>
        <v/>
      </c>
      <c r="P192" s="7" t="str">
        <f>IF(B192="","",VLOOKUP(B192,'PASTE-DOWN-DL'!$C$10:$AP$6000,30,FALSE))</f>
        <v/>
      </c>
      <c r="Q192" s="7" t="str">
        <f>IF(B192="","",VLOOKUP(B192,'PASTE-DOWN-DL'!$C$10:$AP$6000,32,FALSE))</f>
        <v/>
      </c>
      <c r="R192" s="7" t="str">
        <f>IF(B192="","",VLOOKUP(B192,'PASTE-DOWN-DL'!$C$10:$AP$6000,4,FALSE))</f>
        <v/>
      </c>
      <c r="S192" s="7" t="str">
        <f>IF(B192="","",VLOOKUP(B192,'PASTE-DOWN-DL'!$C$10:$AP$6000,40,FALSE))</f>
        <v/>
      </c>
      <c r="T192" s="7" t="str">
        <f>IF(B192="","",VLOOKUP(B192,'PASTE-DOWN-DL'!$C$10:$AP$6000,33,FALSE))</f>
        <v/>
      </c>
      <c r="U192" s="7" t="str">
        <f>IF(B192="","",VLOOKUP(B192,'PASTE-DOWN-DL'!$C$10:$AP$6000,34,FALSE))</f>
        <v/>
      </c>
      <c r="V192" s="7"/>
      <c r="W192" s="7"/>
      <c r="X192" s="7"/>
      <c r="Y192" s="7"/>
      <c r="Z192" s="7"/>
      <c r="AA192" s="19" t="str">
        <f>IF(B192="","",VLOOKUP(B192,'PASTE-DOWN-DL'!$F$10:$AO$300,16,FALSE))</f>
        <v/>
      </c>
      <c r="AB192" s="7"/>
      <c r="AC192" s="7"/>
      <c r="AD192" s="7"/>
    </row>
    <row r="193" spans="1:30" x14ac:dyDescent="0.25">
      <c r="A193" s="20">
        <v>186</v>
      </c>
      <c r="B193" s="20" t="str">
        <f t="shared" si="4"/>
        <v/>
      </c>
      <c r="C193" s="20" t="e">
        <f>IF(AND(M193&lt;=$G$3,M193&gt;0,D193="OA"),MAX($C$6:C192)+1,"")</f>
        <v>#N/A</v>
      </c>
      <c r="D193" s="20" t="e">
        <f>VLOOKUP(F193,'SSA-CODE'!$E$4:$F$154,2,FALSE)</f>
        <v>#N/A</v>
      </c>
      <c r="E193" s="82" t="str">
        <f t="shared" si="5"/>
        <v/>
      </c>
      <c r="F193" s="22" t="str">
        <f>IF(B193="","",VLOOKUP(B193,'PASTE-DOWN-DL'!$C$10:$AP$6000,3,FALSE))</f>
        <v/>
      </c>
      <c r="G193" s="21" t="str">
        <f>IF(B193="","",VLOOKUP(B193,'PASTE-DOWN-DL'!$C$10:$AP$6000,9,FALSE))</f>
        <v/>
      </c>
      <c r="H193" s="75" t="str">
        <f>IF(B193="","",VLOOKUP(B193,'PASTE-DOWN-DL'!$C$10:$AP$6000,37,FALSE))</f>
        <v/>
      </c>
      <c r="I193" s="2" t="str">
        <f>IF(B193="","",VLOOKUP(B193,'PASTE-DOWN-DL'!$C$10:$AP$6000,38,FALSE))</f>
        <v/>
      </c>
      <c r="J193" s="21" t="str">
        <f>IF(B193="","",VLOOKUP(B193,'PASTE-DOWN-DL'!$C$10:$AP$6000,24,FALSE))</f>
        <v/>
      </c>
      <c r="K193" s="21" t="str">
        <f>IF(B193="","",VLOOKUP(B193,'PASTE-DOWN-DL'!$C$10:$AP$6000,35,FALSE))</f>
        <v/>
      </c>
      <c r="L193" s="21" t="str">
        <f>IF(B193="","",VLOOKUP(B193,'PASTE-DOWN-DL'!$C$10:$AP$6000,36,FALSE))</f>
        <v/>
      </c>
      <c r="M193" s="85" t="str">
        <f>IF(B193="","",VLOOKUP(B193,'PASTE-DOWN-DL'!$C$10:$AP$6000,39,FALSE))</f>
        <v/>
      </c>
      <c r="N193" s="7" t="str">
        <f>IF(B193="","",VLOOKUP(B193,'PASTE-DOWN-DL'!$C$10:$AP$6000,29,FALSE))</f>
        <v/>
      </c>
      <c r="O193" s="55" t="str">
        <f>IF(B193="","",VLOOKUP(B193,'PASTE-DOWN-DL'!$C$10:$AP$6000,31,FALSE))</f>
        <v/>
      </c>
      <c r="P193" s="7" t="str">
        <f>IF(B193="","",VLOOKUP(B193,'PASTE-DOWN-DL'!$C$10:$AP$6000,30,FALSE))</f>
        <v/>
      </c>
      <c r="Q193" s="7" t="str">
        <f>IF(B193="","",VLOOKUP(B193,'PASTE-DOWN-DL'!$C$10:$AP$6000,32,FALSE))</f>
        <v/>
      </c>
      <c r="R193" s="7" t="str">
        <f>IF(B193="","",VLOOKUP(B193,'PASTE-DOWN-DL'!$C$10:$AP$6000,4,FALSE))</f>
        <v/>
      </c>
      <c r="S193" s="7" t="str">
        <f>IF(B193="","",VLOOKUP(B193,'PASTE-DOWN-DL'!$C$10:$AP$6000,40,FALSE))</f>
        <v/>
      </c>
      <c r="T193" s="7" t="str">
        <f>IF(B193="","",VLOOKUP(B193,'PASTE-DOWN-DL'!$C$10:$AP$6000,33,FALSE))</f>
        <v/>
      </c>
      <c r="U193" s="7" t="str">
        <f>IF(B193="","",VLOOKUP(B193,'PASTE-DOWN-DL'!$C$10:$AP$6000,34,FALSE))</f>
        <v/>
      </c>
      <c r="V193" s="7"/>
      <c r="W193" s="7"/>
      <c r="X193" s="7"/>
      <c r="Y193" s="7"/>
      <c r="Z193" s="7"/>
      <c r="AA193" s="19" t="str">
        <f>IF(B193="","",VLOOKUP(B193,'PASTE-DOWN-DL'!$F$10:$AO$300,16,FALSE))</f>
        <v/>
      </c>
      <c r="AB193" s="7"/>
      <c r="AC193" s="7"/>
      <c r="AD193" s="7"/>
    </row>
    <row r="194" spans="1:30" x14ac:dyDescent="0.25">
      <c r="A194" s="20">
        <v>187</v>
      </c>
      <c r="B194" s="20" t="str">
        <f t="shared" si="4"/>
        <v/>
      </c>
      <c r="C194" s="20" t="e">
        <f>IF(AND(M194&lt;=$G$3,M194&gt;0,D194="OA"),MAX($C$6:C193)+1,"")</f>
        <v>#N/A</v>
      </c>
      <c r="D194" s="20" t="e">
        <f>VLOOKUP(F194,'SSA-CODE'!$E$4:$F$154,2,FALSE)</f>
        <v>#N/A</v>
      </c>
      <c r="E194" s="82" t="str">
        <f t="shared" si="5"/>
        <v/>
      </c>
      <c r="F194" s="22" t="str">
        <f>IF(B194="","",VLOOKUP(B194,'PASTE-DOWN-DL'!$C$10:$AP$6000,3,FALSE))</f>
        <v/>
      </c>
      <c r="G194" s="21" t="str">
        <f>IF(B194="","",VLOOKUP(B194,'PASTE-DOWN-DL'!$C$10:$AP$6000,9,FALSE))</f>
        <v/>
      </c>
      <c r="H194" s="75" t="str">
        <f>IF(B194="","",VLOOKUP(B194,'PASTE-DOWN-DL'!$C$10:$AP$6000,37,FALSE))</f>
        <v/>
      </c>
      <c r="I194" s="2" t="str">
        <f>IF(B194="","",VLOOKUP(B194,'PASTE-DOWN-DL'!$C$10:$AP$6000,38,FALSE))</f>
        <v/>
      </c>
      <c r="J194" s="21" t="str">
        <f>IF(B194="","",VLOOKUP(B194,'PASTE-DOWN-DL'!$C$10:$AP$6000,24,FALSE))</f>
        <v/>
      </c>
      <c r="K194" s="21" t="str">
        <f>IF(B194="","",VLOOKUP(B194,'PASTE-DOWN-DL'!$C$10:$AP$6000,35,FALSE))</f>
        <v/>
      </c>
      <c r="L194" s="21" t="str">
        <f>IF(B194="","",VLOOKUP(B194,'PASTE-DOWN-DL'!$C$10:$AP$6000,36,FALSE))</f>
        <v/>
      </c>
      <c r="M194" s="85" t="str">
        <f>IF(B194="","",VLOOKUP(B194,'PASTE-DOWN-DL'!$C$10:$AP$6000,39,FALSE))</f>
        <v/>
      </c>
      <c r="N194" s="7" t="str">
        <f>IF(B194="","",VLOOKUP(B194,'PASTE-DOWN-DL'!$C$10:$AP$6000,29,FALSE))</f>
        <v/>
      </c>
      <c r="O194" s="55" t="str">
        <f>IF(B194="","",VLOOKUP(B194,'PASTE-DOWN-DL'!$C$10:$AP$6000,31,FALSE))</f>
        <v/>
      </c>
      <c r="P194" s="7" t="str">
        <f>IF(B194="","",VLOOKUP(B194,'PASTE-DOWN-DL'!$C$10:$AP$6000,30,FALSE))</f>
        <v/>
      </c>
      <c r="Q194" s="7" t="str">
        <f>IF(B194="","",VLOOKUP(B194,'PASTE-DOWN-DL'!$C$10:$AP$6000,32,FALSE))</f>
        <v/>
      </c>
      <c r="R194" s="7" t="str">
        <f>IF(B194="","",VLOOKUP(B194,'PASTE-DOWN-DL'!$C$10:$AP$6000,4,FALSE))</f>
        <v/>
      </c>
      <c r="S194" s="7" t="str">
        <f>IF(B194="","",VLOOKUP(B194,'PASTE-DOWN-DL'!$C$10:$AP$6000,40,FALSE))</f>
        <v/>
      </c>
      <c r="T194" s="7" t="str">
        <f>IF(B194="","",VLOOKUP(B194,'PASTE-DOWN-DL'!$C$10:$AP$6000,33,FALSE))</f>
        <v/>
      </c>
      <c r="U194" s="7" t="str">
        <f>IF(B194="","",VLOOKUP(B194,'PASTE-DOWN-DL'!$C$10:$AP$6000,34,FALSE))</f>
        <v/>
      </c>
      <c r="V194" s="7"/>
      <c r="W194" s="7"/>
      <c r="X194" s="7"/>
      <c r="Y194" s="7"/>
      <c r="Z194" s="7"/>
      <c r="AA194" s="19" t="str">
        <f>IF(B194="","",VLOOKUP(B194,'PASTE-DOWN-DL'!$F$10:$AO$300,16,FALSE))</f>
        <v/>
      </c>
      <c r="AB194" s="7"/>
      <c r="AC194" s="7"/>
      <c r="AD194" s="7"/>
    </row>
    <row r="195" spans="1:30" x14ac:dyDescent="0.25">
      <c r="A195" s="20">
        <v>188</v>
      </c>
      <c r="B195" s="20" t="str">
        <f t="shared" si="4"/>
        <v/>
      </c>
      <c r="C195" s="20" t="e">
        <f>IF(AND(M195&lt;=$G$3,M195&gt;0,D195="OA"),MAX($C$6:C194)+1,"")</f>
        <v>#N/A</v>
      </c>
      <c r="D195" s="20" t="e">
        <f>VLOOKUP(F195,'SSA-CODE'!$E$4:$F$154,2,FALSE)</f>
        <v>#N/A</v>
      </c>
      <c r="E195" s="82" t="str">
        <f t="shared" si="5"/>
        <v/>
      </c>
      <c r="F195" s="22" t="str">
        <f>IF(B195="","",VLOOKUP(B195,'PASTE-DOWN-DL'!$C$10:$AP$6000,3,FALSE))</f>
        <v/>
      </c>
      <c r="G195" s="21" t="str">
        <f>IF(B195="","",VLOOKUP(B195,'PASTE-DOWN-DL'!$C$10:$AP$6000,9,FALSE))</f>
        <v/>
      </c>
      <c r="H195" s="75" t="str">
        <f>IF(B195="","",VLOOKUP(B195,'PASTE-DOWN-DL'!$C$10:$AP$6000,37,FALSE))</f>
        <v/>
      </c>
      <c r="I195" s="2" t="str">
        <f>IF(B195="","",VLOOKUP(B195,'PASTE-DOWN-DL'!$C$10:$AP$6000,38,FALSE))</f>
        <v/>
      </c>
      <c r="J195" s="21" t="str">
        <f>IF(B195="","",VLOOKUP(B195,'PASTE-DOWN-DL'!$C$10:$AP$6000,24,FALSE))</f>
        <v/>
      </c>
      <c r="K195" s="21" t="str">
        <f>IF(B195="","",VLOOKUP(B195,'PASTE-DOWN-DL'!$C$10:$AP$6000,35,FALSE))</f>
        <v/>
      </c>
      <c r="L195" s="21" t="str">
        <f>IF(B195="","",VLOOKUP(B195,'PASTE-DOWN-DL'!$C$10:$AP$6000,36,FALSE))</f>
        <v/>
      </c>
      <c r="M195" s="85" t="str">
        <f>IF(B195="","",VLOOKUP(B195,'PASTE-DOWN-DL'!$C$10:$AP$6000,39,FALSE))</f>
        <v/>
      </c>
      <c r="N195" s="7" t="str">
        <f>IF(B195="","",VLOOKUP(B195,'PASTE-DOWN-DL'!$C$10:$AP$6000,29,FALSE))</f>
        <v/>
      </c>
      <c r="O195" s="55" t="str">
        <f>IF(B195="","",VLOOKUP(B195,'PASTE-DOWN-DL'!$C$10:$AP$6000,31,FALSE))</f>
        <v/>
      </c>
      <c r="P195" s="7" t="str">
        <f>IF(B195="","",VLOOKUP(B195,'PASTE-DOWN-DL'!$C$10:$AP$6000,30,FALSE))</f>
        <v/>
      </c>
      <c r="Q195" s="7" t="str">
        <f>IF(B195="","",VLOOKUP(B195,'PASTE-DOWN-DL'!$C$10:$AP$6000,32,FALSE))</f>
        <v/>
      </c>
      <c r="R195" s="7" t="str">
        <f>IF(B195="","",VLOOKUP(B195,'PASTE-DOWN-DL'!$C$10:$AP$6000,4,FALSE))</f>
        <v/>
      </c>
      <c r="S195" s="7" t="str">
        <f>IF(B195="","",VLOOKUP(B195,'PASTE-DOWN-DL'!$C$10:$AP$6000,40,FALSE))</f>
        <v/>
      </c>
      <c r="T195" s="7" t="str">
        <f>IF(B195="","",VLOOKUP(B195,'PASTE-DOWN-DL'!$C$10:$AP$6000,33,FALSE))</f>
        <v/>
      </c>
      <c r="U195" s="7" t="str">
        <f>IF(B195="","",VLOOKUP(B195,'PASTE-DOWN-DL'!$C$10:$AP$6000,34,FALSE))</f>
        <v/>
      </c>
      <c r="V195" s="7"/>
      <c r="W195" s="7"/>
      <c r="X195" s="7"/>
      <c r="Y195" s="7"/>
      <c r="Z195" s="7"/>
      <c r="AA195" s="19" t="str">
        <f>IF(B195="","",VLOOKUP(B195,'PASTE-DOWN-DL'!$F$10:$AO$300,16,FALSE))</f>
        <v/>
      </c>
      <c r="AB195" s="7"/>
      <c r="AC195" s="7"/>
      <c r="AD195" s="7"/>
    </row>
    <row r="196" spans="1:30" x14ac:dyDescent="0.25">
      <c r="A196" s="20">
        <v>189</v>
      </c>
      <c r="B196" s="20" t="str">
        <f t="shared" si="4"/>
        <v/>
      </c>
      <c r="C196" s="20" t="e">
        <f>IF(AND(M196&lt;=$G$3,M196&gt;0,D196="OA"),MAX($C$6:C195)+1,"")</f>
        <v>#N/A</v>
      </c>
      <c r="D196" s="20" t="e">
        <f>VLOOKUP(F196,'SSA-CODE'!$E$4:$F$154,2,FALSE)</f>
        <v>#N/A</v>
      </c>
      <c r="E196" s="82" t="str">
        <f t="shared" si="5"/>
        <v/>
      </c>
      <c r="F196" s="22" t="str">
        <f>IF(B196="","",VLOOKUP(B196,'PASTE-DOWN-DL'!$C$10:$AP$6000,3,FALSE))</f>
        <v/>
      </c>
      <c r="G196" s="21" t="str">
        <f>IF(B196="","",VLOOKUP(B196,'PASTE-DOWN-DL'!$C$10:$AP$6000,9,FALSE))</f>
        <v/>
      </c>
      <c r="H196" s="75" t="str">
        <f>IF(B196="","",VLOOKUP(B196,'PASTE-DOWN-DL'!$C$10:$AP$6000,37,FALSE))</f>
        <v/>
      </c>
      <c r="I196" s="2" t="str">
        <f>IF(B196="","",VLOOKUP(B196,'PASTE-DOWN-DL'!$C$10:$AP$6000,38,FALSE))</f>
        <v/>
      </c>
      <c r="J196" s="21" t="str">
        <f>IF(B196="","",VLOOKUP(B196,'PASTE-DOWN-DL'!$C$10:$AP$6000,24,FALSE))</f>
        <v/>
      </c>
      <c r="K196" s="21" t="str">
        <f>IF(B196="","",VLOOKUP(B196,'PASTE-DOWN-DL'!$C$10:$AP$6000,35,FALSE))</f>
        <v/>
      </c>
      <c r="L196" s="21" t="str">
        <f>IF(B196="","",VLOOKUP(B196,'PASTE-DOWN-DL'!$C$10:$AP$6000,36,FALSE))</f>
        <v/>
      </c>
      <c r="M196" s="85" t="str">
        <f>IF(B196="","",VLOOKUP(B196,'PASTE-DOWN-DL'!$C$10:$AP$6000,39,FALSE))</f>
        <v/>
      </c>
      <c r="N196" s="7" t="str">
        <f>IF(B196="","",VLOOKUP(B196,'PASTE-DOWN-DL'!$C$10:$AP$6000,29,FALSE))</f>
        <v/>
      </c>
      <c r="O196" s="55" t="str">
        <f>IF(B196="","",VLOOKUP(B196,'PASTE-DOWN-DL'!$C$10:$AP$6000,31,FALSE))</f>
        <v/>
      </c>
      <c r="P196" s="7" t="str">
        <f>IF(B196="","",VLOOKUP(B196,'PASTE-DOWN-DL'!$C$10:$AP$6000,30,FALSE))</f>
        <v/>
      </c>
      <c r="Q196" s="7" t="str">
        <f>IF(B196="","",VLOOKUP(B196,'PASTE-DOWN-DL'!$C$10:$AP$6000,32,FALSE))</f>
        <v/>
      </c>
      <c r="R196" s="7" t="str">
        <f>IF(B196="","",VLOOKUP(B196,'PASTE-DOWN-DL'!$C$10:$AP$6000,4,FALSE))</f>
        <v/>
      </c>
      <c r="S196" s="7" t="str">
        <f>IF(B196="","",VLOOKUP(B196,'PASTE-DOWN-DL'!$C$10:$AP$6000,40,FALSE))</f>
        <v/>
      </c>
      <c r="T196" s="7" t="str">
        <f>IF(B196="","",VLOOKUP(B196,'PASTE-DOWN-DL'!$C$10:$AP$6000,33,FALSE))</f>
        <v/>
      </c>
      <c r="U196" s="7" t="str">
        <f>IF(B196="","",VLOOKUP(B196,'PASTE-DOWN-DL'!$C$10:$AP$6000,34,FALSE))</f>
        <v/>
      </c>
      <c r="V196" s="7"/>
      <c r="W196" s="7"/>
      <c r="X196" s="7"/>
      <c r="Y196" s="7"/>
      <c r="Z196" s="7"/>
      <c r="AA196" s="19" t="str">
        <f>IF(B196="","",VLOOKUP(B196,'PASTE-DOWN-DL'!$F$10:$AO$300,16,FALSE))</f>
        <v/>
      </c>
      <c r="AB196" s="7"/>
      <c r="AC196" s="7"/>
      <c r="AD196" s="7"/>
    </row>
    <row r="197" spans="1:30" x14ac:dyDescent="0.25">
      <c r="A197" s="20">
        <v>190</v>
      </c>
      <c r="B197" s="20" t="str">
        <f t="shared" si="4"/>
        <v/>
      </c>
      <c r="C197" s="20" t="e">
        <f>IF(AND(M197&lt;=$G$3,M197&gt;0,D197="OA"),MAX($C$6:C196)+1,"")</f>
        <v>#N/A</v>
      </c>
      <c r="D197" s="20" t="e">
        <f>VLOOKUP(F197,'SSA-CODE'!$E$4:$F$154,2,FALSE)</f>
        <v>#N/A</v>
      </c>
      <c r="E197" s="82" t="str">
        <f t="shared" si="5"/>
        <v/>
      </c>
      <c r="F197" s="22" t="str">
        <f>IF(B197="","",VLOOKUP(B197,'PASTE-DOWN-DL'!$C$10:$AP$6000,3,FALSE))</f>
        <v/>
      </c>
      <c r="G197" s="21" t="str">
        <f>IF(B197="","",VLOOKUP(B197,'PASTE-DOWN-DL'!$C$10:$AP$6000,9,FALSE))</f>
        <v/>
      </c>
      <c r="H197" s="75" t="str">
        <f>IF(B197="","",VLOOKUP(B197,'PASTE-DOWN-DL'!$C$10:$AP$6000,37,FALSE))</f>
        <v/>
      </c>
      <c r="I197" s="2" t="str">
        <f>IF(B197="","",VLOOKUP(B197,'PASTE-DOWN-DL'!$C$10:$AP$6000,38,FALSE))</f>
        <v/>
      </c>
      <c r="J197" s="21" t="str">
        <f>IF(B197="","",VLOOKUP(B197,'PASTE-DOWN-DL'!$C$10:$AP$6000,24,FALSE))</f>
        <v/>
      </c>
      <c r="K197" s="21" t="str">
        <f>IF(B197="","",VLOOKUP(B197,'PASTE-DOWN-DL'!$C$10:$AP$6000,35,FALSE))</f>
        <v/>
      </c>
      <c r="L197" s="21" t="str">
        <f>IF(B197="","",VLOOKUP(B197,'PASTE-DOWN-DL'!$C$10:$AP$6000,36,FALSE))</f>
        <v/>
      </c>
      <c r="M197" s="85" t="str">
        <f>IF(B197="","",VLOOKUP(B197,'PASTE-DOWN-DL'!$C$10:$AP$6000,39,FALSE))</f>
        <v/>
      </c>
      <c r="N197" s="7" t="str">
        <f>IF(B197="","",VLOOKUP(B197,'PASTE-DOWN-DL'!$C$10:$AP$6000,29,FALSE))</f>
        <v/>
      </c>
      <c r="O197" s="55" t="str">
        <f>IF(B197="","",VLOOKUP(B197,'PASTE-DOWN-DL'!$C$10:$AP$6000,31,FALSE))</f>
        <v/>
      </c>
      <c r="P197" s="7" t="str">
        <f>IF(B197="","",VLOOKUP(B197,'PASTE-DOWN-DL'!$C$10:$AP$6000,30,FALSE))</f>
        <v/>
      </c>
      <c r="Q197" s="7" t="str">
        <f>IF(B197="","",VLOOKUP(B197,'PASTE-DOWN-DL'!$C$10:$AP$6000,32,FALSE))</f>
        <v/>
      </c>
      <c r="R197" s="7" t="str">
        <f>IF(B197="","",VLOOKUP(B197,'PASTE-DOWN-DL'!$C$10:$AP$6000,4,FALSE))</f>
        <v/>
      </c>
      <c r="S197" s="7" t="str">
        <f>IF(B197="","",VLOOKUP(B197,'PASTE-DOWN-DL'!$C$10:$AP$6000,40,FALSE))</f>
        <v/>
      </c>
      <c r="T197" s="7" t="str">
        <f>IF(B197="","",VLOOKUP(B197,'PASTE-DOWN-DL'!$C$10:$AP$6000,33,FALSE))</f>
        <v/>
      </c>
      <c r="U197" s="7" t="str">
        <f>IF(B197="","",VLOOKUP(B197,'PASTE-DOWN-DL'!$C$10:$AP$6000,34,FALSE))</f>
        <v/>
      </c>
      <c r="V197" s="7"/>
      <c r="W197" s="7"/>
      <c r="X197" s="7"/>
      <c r="Y197" s="7"/>
      <c r="Z197" s="7"/>
      <c r="AA197" s="19" t="str">
        <f>IF(B197="","",VLOOKUP(B197,'PASTE-DOWN-DL'!$F$10:$AO$300,16,FALSE))</f>
        <v/>
      </c>
      <c r="AB197" s="7"/>
      <c r="AC197" s="7"/>
      <c r="AD197" s="7"/>
    </row>
    <row r="198" spans="1:30" x14ac:dyDescent="0.25">
      <c r="A198" s="20">
        <v>191</v>
      </c>
      <c r="B198" s="20" t="str">
        <f t="shared" si="4"/>
        <v/>
      </c>
      <c r="C198" s="20" t="e">
        <f>IF(AND(M198&lt;=$G$3,M198&gt;0,D198="OA"),MAX($C$6:C197)+1,"")</f>
        <v>#N/A</v>
      </c>
      <c r="D198" s="20" t="e">
        <f>VLOOKUP(F198,'SSA-CODE'!$E$4:$F$154,2,FALSE)</f>
        <v>#N/A</v>
      </c>
      <c r="E198" s="82" t="str">
        <f t="shared" si="5"/>
        <v/>
      </c>
      <c r="F198" s="22" t="str">
        <f>IF(B198="","",VLOOKUP(B198,'PASTE-DOWN-DL'!$C$10:$AP$6000,3,FALSE))</f>
        <v/>
      </c>
      <c r="G198" s="21" t="str">
        <f>IF(B198="","",VLOOKUP(B198,'PASTE-DOWN-DL'!$C$10:$AP$6000,9,FALSE))</f>
        <v/>
      </c>
      <c r="H198" s="75" t="str">
        <f>IF(B198="","",VLOOKUP(B198,'PASTE-DOWN-DL'!$C$10:$AP$6000,37,FALSE))</f>
        <v/>
      </c>
      <c r="I198" s="2" t="str">
        <f>IF(B198="","",VLOOKUP(B198,'PASTE-DOWN-DL'!$C$10:$AP$6000,38,FALSE))</f>
        <v/>
      </c>
      <c r="J198" s="21" t="str">
        <f>IF(B198="","",VLOOKUP(B198,'PASTE-DOWN-DL'!$C$10:$AP$6000,24,FALSE))</f>
        <v/>
      </c>
      <c r="K198" s="21" t="str">
        <f>IF(B198="","",VLOOKUP(B198,'PASTE-DOWN-DL'!$C$10:$AP$6000,35,FALSE))</f>
        <v/>
      </c>
      <c r="L198" s="21" t="str">
        <f>IF(B198="","",VLOOKUP(B198,'PASTE-DOWN-DL'!$C$10:$AP$6000,36,FALSE))</f>
        <v/>
      </c>
      <c r="M198" s="85" t="str">
        <f>IF(B198="","",VLOOKUP(B198,'PASTE-DOWN-DL'!$C$10:$AP$6000,39,FALSE))</f>
        <v/>
      </c>
      <c r="N198" s="7" t="str">
        <f>IF(B198="","",VLOOKUP(B198,'PASTE-DOWN-DL'!$C$10:$AP$6000,29,FALSE))</f>
        <v/>
      </c>
      <c r="O198" s="55" t="str">
        <f>IF(B198="","",VLOOKUP(B198,'PASTE-DOWN-DL'!$C$10:$AP$6000,31,FALSE))</f>
        <v/>
      </c>
      <c r="P198" s="7" t="str">
        <f>IF(B198="","",VLOOKUP(B198,'PASTE-DOWN-DL'!$C$10:$AP$6000,30,FALSE))</f>
        <v/>
      </c>
      <c r="Q198" s="7" t="str">
        <f>IF(B198="","",VLOOKUP(B198,'PASTE-DOWN-DL'!$C$10:$AP$6000,32,FALSE))</f>
        <v/>
      </c>
      <c r="R198" s="7" t="str">
        <f>IF(B198="","",VLOOKUP(B198,'PASTE-DOWN-DL'!$C$10:$AP$6000,4,FALSE))</f>
        <v/>
      </c>
      <c r="S198" s="7" t="str">
        <f>IF(B198="","",VLOOKUP(B198,'PASTE-DOWN-DL'!$C$10:$AP$6000,40,FALSE))</f>
        <v/>
      </c>
      <c r="T198" s="7" t="str">
        <f>IF(B198="","",VLOOKUP(B198,'PASTE-DOWN-DL'!$C$10:$AP$6000,33,FALSE))</f>
        <v/>
      </c>
      <c r="U198" s="7" t="str">
        <f>IF(B198="","",VLOOKUP(B198,'PASTE-DOWN-DL'!$C$10:$AP$6000,34,FALSE))</f>
        <v/>
      </c>
      <c r="V198" s="7"/>
      <c r="W198" s="7"/>
      <c r="X198" s="7"/>
      <c r="Y198" s="7"/>
      <c r="Z198" s="7"/>
      <c r="AA198" s="19" t="str">
        <f>IF(B198="","",VLOOKUP(B198,'PASTE-DOWN-DL'!$F$10:$AO$300,16,FALSE))</f>
        <v/>
      </c>
      <c r="AB198" s="7"/>
      <c r="AC198" s="7"/>
      <c r="AD198" s="7"/>
    </row>
    <row r="199" spans="1:30" x14ac:dyDescent="0.25">
      <c r="A199" s="20">
        <v>192</v>
      </c>
      <c r="B199" s="20" t="str">
        <f t="shared" si="4"/>
        <v/>
      </c>
      <c r="C199" s="20" t="e">
        <f>IF(AND(M199&lt;=$G$3,M199&gt;0,D199="OA"),MAX($C$6:C198)+1,"")</f>
        <v>#N/A</v>
      </c>
      <c r="D199" s="20" t="e">
        <f>VLOOKUP(F199,'SSA-CODE'!$E$4:$F$154,2,FALSE)</f>
        <v>#N/A</v>
      </c>
      <c r="E199" s="82" t="str">
        <f t="shared" si="5"/>
        <v/>
      </c>
      <c r="F199" s="22" t="str">
        <f>IF(B199="","",VLOOKUP(B199,'PASTE-DOWN-DL'!$C$10:$AP$6000,3,FALSE))</f>
        <v/>
      </c>
      <c r="G199" s="21" t="str">
        <f>IF(B199="","",VLOOKUP(B199,'PASTE-DOWN-DL'!$C$10:$AP$6000,9,FALSE))</f>
        <v/>
      </c>
      <c r="H199" s="75" t="str">
        <f>IF(B199="","",VLOOKUP(B199,'PASTE-DOWN-DL'!$C$10:$AP$6000,37,FALSE))</f>
        <v/>
      </c>
      <c r="I199" s="2" t="str">
        <f>IF(B199="","",VLOOKUP(B199,'PASTE-DOWN-DL'!$C$10:$AP$6000,38,FALSE))</f>
        <v/>
      </c>
      <c r="J199" s="21" t="str">
        <f>IF(B199="","",VLOOKUP(B199,'PASTE-DOWN-DL'!$C$10:$AP$6000,24,FALSE))</f>
        <v/>
      </c>
      <c r="K199" s="21" t="str">
        <f>IF(B199="","",VLOOKUP(B199,'PASTE-DOWN-DL'!$C$10:$AP$6000,35,FALSE))</f>
        <v/>
      </c>
      <c r="L199" s="21" t="str">
        <f>IF(B199="","",VLOOKUP(B199,'PASTE-DOWN-DL'!$C$10:$AP$6000,36,FALSE))</f>
        <v/>
      </c>
      <c r="M199" s="85" t="str">
        <f>IF(B199="","",VLOOKUP(B199,'PASTE-DOWN-DL'!$C$10:$AP$6000,39,FALSE))</f>
        <v/>
      </c>
      <c r="N199" s="7" t="str">
        <f>IF(B199="","",VLOOKUP(B199,'PASTE-DOWN-DL'!$C$10:$AP$6000,29,FALSE))</f>
        <v/>
      </c>
      <c r="O199" s="55" t="str">
        <f>IF(B199="","",VLOOKUP(B199,'PASTE-DOWN-DL'!$C$10:$AP$6000,31,FALSE))</f>
        <v/>
      </c>
      <c r="P199" s="7" t="str">
        <f>IF(B199="","",VLOOKUP(B199,'PASTE-DOWN-DL'!$C$10:$AP$6000,30,FALSE))</f>
        <v/>
      </c>
      <c r="Q199" s="7" t="str">
        <f>IF(B199="","",VLOOKUP(B199,'PASTE-DOWN-DL'!$C$10:$AP$6000,32,FALSE))</f>
        <v/>
      </c>
      <c r="R199" s="7" t="str">
        <f>IF(B199="","",VLOOKUP(B199,'PASTE-DOWN-DL'!$C$10:$AP$6000,4,FALSE))</f>
        <v/>
      </c>
      <c r="S199" s="7" t="str">
        <f>IF(B199="","",VLOOKUP(B199,'PASTE-DOWN-DL'!$C$10:$AP$6000,40,FALSE))</f>
        <v/>
      </c>
      <c r="T199" s="7" t="str">
        <f>IF(B199="","",VLOOKUP(B199,'PASTE-DOWN-DL'!$C$10:$AP$6000,33,FALSE))</f>
        <v/>
      </c>
      <c r="U199" s="7" t="str">
        <f>IF(B199="","",VLOOKUP(B199,'PASTE-DOWN-DL'!$C$10:$AP$6000,34,FALSE))</f>
        <v/>
      </c>
      <c r="V199" s="7"/>
      <c r="W199" s="7"/>
      <c r="X199" s="7"/>
      <c r="Y199" s="7"/>
      <c r="Z199" s="7"/>
      <c r="AA199" s="19" t="str">
        <f>IF(B199="","",VLOOKUP(B199,'PASTE-DOWN-DL'!$F$10:$AO$300,16,FALSE))</f>
        <v/>
      </c>
      <c r="AB199" s="7"/>
      <c r="AC199" s="7"/>
      <c r="AD199" s="7"/>
    </row>
    <row r="200" spans="1:30" x14ac:dyDescent="0.25">
      <c r="A200" s="20">
        <v>193</v>
      </c>
      <c r="B200" s="20" t="str">
        <f t="shared" si="4"/>
        <v/>
      </c>
      <c r="C200" s="20" t="e">
        <f>IF(AND(M200&lt;=$G$3,M200&gt;0,D200="OA"),MAX($C$6:C199)+1,"")</f>
        <v>#N/A</v>
      </c>
      <c r="D200" s="20" t="e">
        <f>VLOOKUP(F200,'SSA-CODE'!$E$4:$F$154,2,FALSE)</f>
        <v>#N/A</v>
      </c>
      <c r="E200" s="82" t="str">
        <f t="shared" si="5"/>
        <v/>
      </c>
      <c r="F200" s="22" t="str">
        <f>IF(B200="","",VLOOKUP(B200,'PASTE-DOWN-DL'!$C$10:$AP$6000,3,FALSE))</f>
        <v/>
      </c>
      <c r="G200" s="21" t="str">
        <f>IF(B200="","",VLOOKUP(B200,'PASTE-DOWN-DL'!$C$10:$AP$6000,9,FALSE))</f>
        <v/>
      </c>
      <c r="H200" s="75" t="str">
        <f>IF(B200="","",VLOOKUP(B200,'PASTE-DOWN-DL'!$C$10:$AP$6000,37,FALSE))</f>
        <v/>
      </c>
      <c r="I200" s="2" t="str">
        <f>IF(B200="","",VLOOKUP(B200,'PASTE-DOWN-DL'!$C$10:$AP$6000,38,FALSE))</f>
        <v/>
      </c>
      <c r="J200" s="21" t="str">
        <f>IF(B200="","",VLOOKUP(B200,'PASTE-DOWN-DL'!$C$10:$AP$6000,24,FALSE))</f>
        <v/>
      </c>
      <c r="K200" s="21" t="str">
        <f>IF(B200="","",VLOOKUP(B200,'PASTE-DOWN-DL'!$C$10:$AP$6000,35,FALSE))</f>
        <v/>
      </c>
      <c r="L200" s="21" t="str">
        <f>IF(B200="","",VLOOKUP(B200,'PASTE-DOWN-DL'!$C$10:$AP$6000,36,FALSE))</f>
        <v/>
      </c>
      <c r="M200" s="85" t="str">
        <f>IF(B200="","",VLOOKUP(B200,'PASTE-DOWN-DL'!$C$10:$AP$6000,39,FALSE))</f>
        <v/>
      </c>
      <c r="N200" s="7" t="str">
        <f>IF(B200="","",VLOOKUP(B200,'PASTE-DOWN-DL'!$C$10:$AP$6000,29,FALSE))</f>
        <v/>
      </c>
      <c r="O200" s="55" t="str">
        <f>IF(B200="","",VLOOKUP(B200,'PASTE-DOWN-DL'!$C$10:$AP$6000,31,FALSE))</f>
        <v/>
      </c>
      <c r="P200" s="7" t="str">
        <f>IF(B200="","",VLOOKUP(B200,'PASTE-DOWN-DL'!$C$10:$AP$6000,30,FALSE))</f>
        <v/>
      </c>
      <c r="Q200" s="7" t="str">
        <f>IF(B200="","",VLOOKUP(B200,'PASTE-DOWN-DL'!$C$10:$AP$6000,32,FALSE))</f>
        <v/>
      </c>
      <c r="R200" s="7" t="str">
        <f>IF(B200="","",VLOOKUP(B200,'PASTE-DOWN-DL'!$C$10:$AP$6000,4,FALSE))</f>
        <v/>
      </c>
      <c r="S200" s="7" t="str">
        <f>IF(B200="","",VLOOKUP(B200,'PASTE-DOWN-DL'!$C$10:$AP$6000,40,FALSE))</f>
        <v/>
      </c>
      <c r="T200" s="7" t="str">
        <f>IF(B200="","",VLOOKUP(B200,'PASTE-DOWN-DL'!$C$10:$AP$6000,33,FALSE))</f>
        <v/>
      </c>
      <c r="U200" s="7" t="str">
        <f>IF(B200="","",VLOOKUP(B200,'PASTE-DOWN-DL'!$C$10:$AP$6000,34,FALSE))</f>
        <v/>
      </c>
      <c r="V200" s="7"/>
      <c r="W200" s="7"/>
      <c r="X200" s="7"/>
      <c r="Y200" s="7"/>
      <c r="Z200" s="7"/>
      <c r="AA200" s="19" t="str">
        <f>IF(B200="","",VLOOKUP(B200,'PASTE-DOWN-DL'!$F$10:$AO$300,16,FALSE))</f>
        <v/>
      </c>
      <c r="AB200" s="7"/>
      <c r="AC200" s="7"/>
      <c r="AD200" s="7"/>
    </row>
    <row r="201" spans="1:30" x14ac:dyDescent="0.25">
      <c r="A201" s="20">
        <v>194</v>
      </c>
      <c r="B201" s="20" t="str">
        <f t="shared" ref="B201:B264" si="6">IF(A201&lt;=$G$2,MAX(B199:B200)+1,"")</f>
        <v/>
      </c>
      <c r="C201" s="20" t="e">
        <f>IF(AND(M201&lt;=$G$3,M201&gt;0,D201="OA"),MAX($C$6:C200)+1,"")</f>
        <v>#N/A</v>
      </c>
      <c r="D201" s="20" t="e">
        <f>VLOOKUP(F201,'SSA-CODE'!$E$4:$F$154,2,FALSE)</f>
        <v>#N/A</v>
      </c>
      <c r="E201" s="82" t="str">
        <f t="shared" ref="E201:E264" si="7">IF(B201="","",B201)</f>
        <v/>
      </c>
      <c r="F201" s="22" t="str">
        <f>IF(B201="","",VLOOKUP(B201,'PASTE-DOWN-DL'!$C$10:$AP$6000,3,FALSE))</f>
        <v/>
      </c>
      <c r="G201" s="21" t="str">
        <f>IF(B201="","",VLOOKUP(B201,'PASTE-DOWN-DL'!$C$10:$AP$6000,9,FALSE))</f>
        <v/>
      </c>
      <c r="H201" s="75" t="str">
        <f>IF(B201="","",VLOOKUP(B201,'PASTE-DOWN-DL'!$C$10:$AP$6000,37,FALSE))</f>
        <v/>
      </c>
      <c r="I201" s="2" t="str">
        <f>IF(B201="","",VLOOKUP(B201,'PASTE-DOWN-DL'!$C$10:$AP$6000,38,FALSE))</f>
        <v/>
      </c>
      <c r="J201" s="21" t="str">
        <f>IF(B201="","",VLOOKUP(B201,'PASTE-DOWN-DL'!$C$10:$AP$6000,24,FALSE))</f>
        <v/>
      </c>
      <c r="K201" s="21" t="str">
        <f>IF(B201="","",VLOOKUP(B201,'PASTE-DOWN-DL'!$C$10:$AP$6000,35,FALSE))</f>
        <v/>
      </c>
      <c r="L201" s="21" t="str">
        <f>IF(B201="","",VLOOKUP(B201,'PASTE-DOWN-DL'!$C$10:$AP$6000,36,FALSE))</f>
        <v/>
      </c>
      <c r="M201" s="85" t="str">
        <f>IF(B201="","",VLOOKUP(B201,'PASTE-DOWN-DL'!$C$10:$AP$6000,39,FALSE))</f>
        <v/>
      </c>
      <c r="N201" s="7" t="str">
        <f>IF(B201="","",VLOOKUP(B201,'PASTE-DOWN-DL'!$C$10:$AP$6000,29,FALSE))</f>
        <v/>
      </c>
      <c r="O201" s="55" t="str">
        <f>IF(B201="","",VLOOKUP(B201,'PASTE-DOWN-DL'!$C$10:$AP$6000,31,FALSE))</f>
        <v/>
      </c>
      <c r="P201" s="7" t="str">
        <f>IF(B201="","",VLOOKUP(B201,'PASTE-DOWN-DL'!$C$10:$AP$6000,30,FALSE))</f>
        <v/>
      </c>
      <c r="Q201" s="7" t="str">
        <f>IF(B201="","",VLOOKUP(B201,'PASTE-DOWN-DL'!$C$10:$AP$6000,32,FALSE))</f>
        <v/>
      </c>
      <c r="R201" s="7" t="str">
        <f>IF(B201="","",VLOOKUP(B201,'PASTE-DOWN-DL'!$C$10:$AP$6000,4,FALSE))</f>
        <v/>
      </c>
      <c r="S201" s="7" t="str">
        <f>IF(B201="","",VLOOKUP(B201,'PASTE-DOWN-DL'!$C$10:$AP$6000,40,FALSE))</f>
        <v/>
      </c>
      <c r="T201" s="7" t="str">
        <f>IF(B201="","",VLOOKUP(B201,'PASTE-DOWN-DL'!$C$10:$AP$6000,33,FALSE))</f>
        <v/>
      </c>
      <c r="U201" s="7" t="str">
        <f>IF(B201="","",VLOOKUP(B201,'PASTE-DOWN-DL'!$C$10:$AP$6000,34,FALSE))</f>
        <v/>
      </c>
      <c r="V201" s="7"/>
      <c r="W201" s="7"/>
      <c r="X201" s="7"/>
      <c r="Y201" s="7"/>
      <c r="Z201" s="7"/>
      <c r="AA201" s="19" t="str">
        <f>IF(B201="","",VLOOKUP(B201,'PASTE-DOWN-DL'!$F$10:$AO$300,16,FALSE))</f>
        <v/>
      </c>
      <c r="AB201" s="7"/>
      <c r="AC201" s="7"/>
      <c r="AD201" s="7"/>
    </row>
    <row r="202" spans="1:30" x14ac:dyDescent="0.25">
      <c r="A202" s="20">
        <v>195</v>
      </c>
      <c r="B202" s="20" t="str">
        <f t="shared" si="6"/>
        <v/>
      </c>
      <c r="C202" s="20" t="e">
        <f>IF(AND(M202&lt;=$G$3,M202&gt;0,D202="OA"),MAX($C$6:C201)+1,"")</f>
        <v>#N/A</v>
      </c>
      <c r="D202" s="20" t="e">
        <f>VLOOKUP(F202,'SSA-CODE'!$E$4:$F$154,2,FALSE)</f>
        <v>#N/A</v>
      </c>
      <c r="E202" s="82" t="str">
        <f t="shared" si="7"/>
        <v/>
      </c>
      <c r="F202" s="22" t="str">
        <f>IF(B202="","",VLOOKUP(B202,'PASTE-DOWN-DL'!$C$10:$AP$6000,3,FALSE))</f>
        <v/>
      </c>
      <c r="G202" s="21" t="str">
        <f>IF(B202="","",VLOOKUP(B202,'PASTE-DOWN-DL'!$C$10:$AP$6000,9,FALSE))</f>
        <v/>
      </c>
      <c r="H202" s="75" t="str">
        <f>IF(B202="","",VLOOKUP(B202,'PASTE-DOWN-DL'!$C$10:$AP$6000,37,FALSE))</f>
        <v/>
      </c>
      <c r="I202" s="2" t="str">
        <f>IF(B202="","",VLOOKUP(B202,'PASTE-DOWN-DL'!$C$10:$AP$6000,38,FALSE))</f>
        <v/>
      </c>
      <c r="J202" s="21" t="str">
        <f>IF(B202="","",VLOOKUP(B202,'PASTE-DOWN-DL'!$C$10:$AP$6000,24,FALSE))</f>
        <v/>
      </c>
      <c r="K202" s="21" t="str">
        <f>IF(B202="","",VLOOKUP(B202,'PASTE-DOWN-DL'!$C$10:$AP$6000,35,FALSE))</f>
        <v/>
      </c>
      <c r="L202" s="21" t="str">
        <f>IF(B202="","",VLOOKUP(B202,'PASTE-DOWN-DL'!$C$10:$AP$6000,36,FALSE))</f>
        <v/>
      </c>
      <c r="M202" s="85" t="str">
        <f>IF(B202="","",VLOOKUP(B202,'PASTE-DOWN-DL'!$C$10:$AP$6000,39,FALSE))</f>
        <v/>
      </c>
      <c r="N202" s="7" t="str">
        <f>IF(B202="","",VLOOKUP(B202,'PASTE-DOWN-DL'!$C$10:$AP$6000,29,FALSE))</f>
        <v/>
      </c>
      <c r="O202" s="55" t="str">
        <f>IF(B202="","",VLOOKUP(B202,'PASTE-DOWN-DL'!$C$10:$AP$6000,31,FALSE))</f>
        <v/>
      </c>
      <c r="P202" s="7" t="str">
        <f>IF(B202="","",VLOOKUP(B202,'PASTE-DOWN-DL'!$C$10:$AP$6000,30,FALSE))</f>
        <v/>
      </c>
      <c r="Q202" s="7" t="str">
        <f>IF(B202="","",VLOOKUP(B202,'PASTE-DOWN-DL'!$C$10:$AP$6000,32,FALSE))</f>
        <v/>
      </c>
      <c r="R202" s="7" t="str">
        <f>IF(B202="","",VLOOKUP(B202,'PASTE-DOWN-DL'!$C$10:$AP$6000,4,FALSE))</f>
        <v/>
      </c>
      <c r="S202" s="7" t="str">
        <f>IF(B202="","",VLOOKUP(B202,'PASTE-DOWN-DL'!$C$10:$AP$6000,40,FALSE))</f>
        <v/>
      </c>
      <c r="T202" s="7" t="str">
        <f>IF(B202="","",VLOOKUP(B202,'PASTE-DOWN-DL'!$C$10:$AP$6000,33,FALSE))</f>
        <v/>
      </c>
      <c r="U202" s="7" t="str">
        <f>IF(B202="","",VLOOKUP(B202,'PASTE-DOWN-DL'!$C$10:$AP$6000,34,FALSE))</f>
        <v/>
      </c>
      <c r="V202" s="7"/>
      <c r="W202" s="7"/>
      <c r="X202" s="7"/>
      <c r="Y202" s="7"/>
      <c r="Z202" s="7"/>
      <c r="AA202" s="19" t="str">
        <f>IF(B202="","",VLOOKUP(B202,'PASTE-DOWN-DL'!$F$10:$AO$300,16,FALSE))</f>
        <v/>
      </c>
      <c r="AB202" s="7"/>
      <c r="AC202" s="7"/>
      <c r="AD202" s="7"/>
    </row>
    <row r="203" spans="1:30" x14ac:dyDescent="0.25">
      <c r="A203" s="20">
        <v>196</v>
      </c>
      <c r="B203" s="20" t="str">
        <f t="shared" si="6"/>
        <v/>
      </c>
      <c r="C203" s="20" t="e">
        <f>IF(AND(M203&lt;=$G$3,M203&gt;0,D203="OA"),MAX($C$6:C202)+1,"")</f>
        <v>#N/A</v>
      </c>
      <c r="D203" s="20" t="e">
        <f>VLOOKUP(F203,'SSA-CODE'!$E$4:$F$154,2,FALSE)</f>
        <v>#N/A</v>
      </c>
      <c r="E203" s="82" t="str">
        <f t="shared" si="7"/>
        <v/>
      </c>
      <c r="F203" s="22" t="str">
        <f>IF(B203="","",VLOOKUP(B203,'PASTE-DOWN-DL'!$C$10:$AP$6000,3,FALSE))</f>
        <v/>
      </c>
      <c r="G203" s="21" t="str">
        <f>IF(B203="","",VLOOKUP(B203,'PASTE-DOWN-DL'!$C$10:$AP$6000,9,FALSE))</f>
        <v/>
      </c>
      <c r="H203" s="75" t="str">
        <f>IF(B203="","",VLOOKUP(B203,'PASTE-DOWN-DL'!$C$10:$AP$6000,37,FALSE))</f>
        <v/>
      </c>
      <c r="I203" s="2" t="str">
        <f>IF(B203="","",VLOOKUP(B203,'PASTE-DOWN-DL'!$C$10:$AP$6000,38,FALSE))</f>
        <v/>
      </c>
      <c r="J203" s="21" t="str">
        <f>IF(B203="","",VLOOKUP(B203,'PASTE-DOWN-DL'!$C$10:$AP$6000,24,FALSE))</f>
        <v/>
      </c>
      <c r="K203" s="21" t="str">
        <f>IF(B203="","",VLOOKUP(B203,'PASTE-DOWN-DL'!$C$10:$AP$6000,35,FALSE))</f>
        <v/>
      </c>
      <c r="L203" s="21" t="str">
        <f>IF(B203="","",VLOOKUP(B203,'PASTE-DOWN-DL'!$C$10:$AP$6000,36,FALSE))</f>
        <v/>
      </c>
      <c r="M203" s="85" t="str">
        <f>IF(B203="","",VLOOKUP(B203,'PASTE-DOWN-DL'!$C$10:$AP$6000,39,FALSE))</f>
        <v/>
      </c>
      <c r="N203" s="7" t="str">
        <f>IF(B203="","",VLOOKUP(B203,'PASTE-DOWN-DL'!$C$10:$AP$6000,29,FALSE))</f>
        <v/>
      </c>
      <c r="O203" s="55" t="str">
        <f>IF(B203="","",VLOOKUP(B203,'PASTE-DOWN-DL'!$C$10:$AP$6000,31,FALSE))</f>
        <v/>
      </c>
      <c r="P203" s="7" t="str">
        <f>IF(B203="","",VLOOKUP(B203,'PASTE-DOWN-DL'!$C$10:$AP$6000,30,FALSE))</f>
        <v/>
      </c>
      <c r="Q203" s="7" t="str">
        <f>IF(B203="","",VLOOKUP(B203,'PASTE-DOWN-DL'!$C$10:$AP$6000,32,FALSE))</f>
        <v/>
      </c>
      <c r="R203" s="7" t="str">
        <f>IF(B203="","",VLOOKUP(B203,'PASTE-DOWN-DL'!$C$10:$AP$6000,4,FALSE))</f>
        <v/>
      </c>
      <c r="S203" s="7" t="str">
        <f>IF(B203="","",VLOOKUP(B203,'PASTE-DOWN-DL'!$C$10:$AP$6000,40,FALSE))</f>
        <v/>
      </c>
      <c r="T203" s="7" t="str">
        <f>IF(B203="","",VLOOKUP(B203,'PASTE-DOWN-DL'!$C$10:$AP$6000,33,FALSE))</f>
        <v/>
      </c>
      <c r="U203" s="7" t="str">
        <f>IF(B203="","",VLOOKUP(B203,'PASTE-DOWN-DL'!$C$10:$AP$6000,34,FALSE))</f>
        <v/>
      </c>
      <c r="V203" s="7"/>
      <c r="W203" s="7"/>
      <c r="X203" s="7"/>
      <c r="Y203" s="7"/>
      <c r="Z203" s="7"/>
      <c r="AA203" s="19" t="str">
        <f>IF(B203="","",VLOOKUP(B203,'PASTE-DOWN-DL'!$F$10:$AO$300,16,FALSE))</f>
        <v/>
      </c>
      <c r="AB203" s="7"/>
      <c r="AC203" s="7"/>
      <c r="AD203" s="7"/>
    </row>
    <row r="204" spans="1:30" x14ac:dyDescent="0.25">
      <c r="A204" s="20">
        <v>197</v>
      </c>
      <c r="B204" s="20" t="str">
        <f t="shared" si="6"/>
        <v/>
      </c>
      <c r="C204" s="20" t="e">
        <f>IF(AND(M204&lt;=$G$3,M204&gt;0,D204="OA"),MAX($C$6:C203)+1,"")</f>
        <v>#N/A</v>
      </c>
      <c r="D204" s="20" t="e">
        <f>VLOOKUP(F204,'SSA-CODE'!$E$4:$F$154,2,FALSE)</f>
        <v>#N/A</v>
      </c>
      <c r="E204" s="82" t="str">
        <f t="shared" si="7"/>
        <v/>
      </c>
      <c r="F204" s="22" t="str">
        <f>IF(B204="","",VLOOKUP(B204,'PASTE-DOWN-DL'!$C$10:$AP$6000,3,FALSE))</f>
        <v/>
      </c>
      <c r="G204" s="21" t="str">
        <f>IF(B204="","",VLOOKUP(B204,'PASTE-DOWN-DL'!$C$10:$AP$6000,9,FALSE))</f>
        <v/>
      </c>
      <c r="H204" s="75" t="str">
        <f>IF(B204="","",VLOOKUP(B204,'PASTE-DOWN-DL'!$C$10:$AP$6000,37,FALSE))</f>
        <v/>
      </c>
      <c r="I204" s="2" t="str">
        <f>IF(B204="","",VLOOKUP(B204,'PASTE-DOWN-DL'!$C$10:$AP$6000,38,FALSE))</f>
        <v/>
      </c>
      <c r="J204" s="21" t="str">
        <f>IF(B204="","",VLOOKUP(B204,'PASTE-DOWN-DL'!$C$10:$AP$6000,24,FALSE))</f>
        <v/>
      </c>
      <c r="K204" s="21" t="str">
        <f>IF(B204="","",VLOOKUP(B204,'PASTE-DOWN-DL'!$C$10:$AP$6000,35,FALSE))</f>
        <v/>
      </c>
      <c r="L204" s="21" t="str">
        <f>IF(B204="","",VLOOKUP(B204,'PASTE-DOWN-DL'!$C$10:$AP$6000,36,FALSE))</f>
        <v/>
      </c>
      <c r="M204" s="85" t="str">
        <f>IF(B204="","",VLOOKUP(B204,'PASTE-DOWN-DL'!$C$10:$AP$6000,39,FALSE))</f>
        <v/>
      </c>
      <c r="N204" s="7" t="str">
        <f>IF(B204="","",VLOOKUP(B204,'PASTE-DOWN-DL'!$C$10:$AP$6000,29,FALSE))</f>
        <v/>
      </c>
      <c r="O204" s="55" t="str">
        <f>IF(B204="","",VLOOKUP(B204,'PASTE-DOWN-DL'!$C$10:$AP$6000,31,FALSE))</f>
        <v/>
      </c>
      <c r="P204" s="7" t="str">
        <f>IF(B204="","",VLOOKUP(B204,'PASTE-DOWN-DL'!$C$10:$AP$6000,30,FALSE))</f>
        <v/>
      </c>
      <c r="Q204" s="7" t="str">
        <f>IF(B204="","",VLOOKUP(B204,'PASTE-DOWN-DL'!$C$10:$AP$6000,32,FALSE))</f>
        <v/>
      </c>
      <c r="R204" s="7" t="str">
        <f>IF(B204="","",VLOOKUP(B204,'PASTE-DOWN-DL'!$C$10:$AP$6000,4,FALSE))</f>
        <v/>
      </c>
      <c r="S204" s="7" t="str">
        <f>IF(B204="","",VLOOKUP(B204,'PASTE-DOWN-DL'!$C$10:$AP$6000,40,FALSE))</f>
        <v/>
      </c>
      <c r="T204" s="7" t="str">
        <f>IF(B204="","",VLOOKUP(B204,'PASTE-DOWN-DL'!$C$10:$AP$6000,33,FALSE))</f>
        <v/>
      </c>
      <c r="U204" s="7" t="str">
        <f>IF(B204="","",VLOOKUP(B204,'PASTE-DOWN-DL'!$C$10:$AP$6000,34,FALSE))</f>
        <v/>
      </c>
      <c r="V204" s="7"/>
      <c r="W204" s="7"/>
      <c r="X204" s="7"/>
      <c r="Y204" s="7"/>
      <c r="Z204" s="7"/>
      <c r="AA204" s="19" t="str">
        <f>IF(B204="","",VLOOKUP(B204,'PASTE-DOWN-DL'!$F$10:$AO$300,16,FALSE))</f>
        <v/>
      </c>
      <c r="AB204" s="7"/>
      <c r="AC204" s="7"/>
      <c r="AD204" s="7"/>
    </row>
    <row r="205" spans="1:30" x14ac:dyDescent="0.25">
      <c r="A205" s="20">
        <v>198</v>
      </c>
      <c r="B205" s="20" t="str">
        <f t="shared" si="6"/>
        <v/>
      </c>
      <c r="C205" s="20" t="e">
        <f>IF(AND(M205&lt;=$G$3,M205&gt;0,D205="OA"),MAX($C$6:C204)+1,"")</f>
        <v>#N/A</v>
      </c>
      <c r="D205" s="20" t="e">
        <f>VLOOKUP(F205,'SSA-CODE'!$E$4:$F$154,2,FALSE)</f>
        <v>#N/A</v>
      </c>
      <c r="E205" s="82" t="str">
        <f t="shared" si="7"/>
        <v/>
      </c>
      <c r="F205" s="22" t="str">
        <f>IF(B205="","",VLOOKUP(B205,'PASTE-DOWN-DL'!$C$10:$AP$6000,3,FALSE))</f>
        <v/>
      </c>
      <c r="G205" s="21" t="str">
        <f>IF(B205="","",VLOOKUP(B205,'PASTE-DOWN-DL'!$C$10:$AP$6000,9,FALSE))</f>
        <v/>
      </c>
      <c r="H205" s="75" t="str">
        <f>IF(B205="","",VLOOKUP(B205,'PASTE-DOWN-DL'!$C$10:$AP$6000,37,FALSE))</f>
        <v/>
      </c>
      <c r="I205" s="2" t="str">
        <f>IF(B205="","",VLOOKUP(B205,'PASTE-DOWN-DL'!$C$10:$AP$6000,38,FALSE))</f>
        <v/>
      </c>
      <c r="J205" s="21" t="str">
        <f>IF(B205="","",VLOOKUP(B205,'PASTE-DOWN-DL'!$C$10:$AP$6000,24,FALSE))</f>
        <v/>
      </c>
      <c r="K205" s="21" t="str">
        <f>IF(B205="","",VLOOKUP(B205,'PASTE-DOWN-DL'!$C$10:$AP$6000,35,FALSE))</f>
        <v/>
      </c>
      <c r="L205" s="21" t="str">
        <f>IF(B205="","",VLOOKUP(B205,'PASTE-DOWN-DL'!$C$10:$AP$6000,36,FALSE))</f>
        <v/>
      </c>
      <c r="M205" s="85" t="str">
        <f>IF(B205="","",VLOOKUP(B205,'PASTE-DOWN-DL'!$C$10:$AP$6000,39,FALSE))</f>
        <v/>
      </c>
      <c r="N205" s="7" t="str">
        <f>IF(B205="","",VLOOKUP(B205,'PASTE-DOWN-DL'!$C$10:$AP$6000,29,FALSE))</f>
        <v/>
      </c>
      <c r="O205" s="55" t="str">
        <f>IF(B205="","",VLOOKUP(B205,'PASTE-DOWN-DL'!$C$10:$AP$6000,31,FALSE))</f>
        <v/>
      </c>
      <c r="P205" s="7" t="str">
        <f>IF(B205="","",VLOOKUP(B205,'PASTE-DOWN-DL'!$C$10:$AP$6000,30,FALSE))</f>
        <v/>
      </c>
      <c r="Q205" s="7" t="str">
        <f>IF(B205="","",VLOOKUP(B205,'PASTE-DOWN-DL'!$C$10:$AP$6000,32,FALSE))</f>
        <v/>
      </c>
      <c r="R205" s="7" t="str">
        <f>IF(B205="","",VLOOKUP(B205,'PASTE-DOWN-DL'!$C$10:$AP$6000,4,FALSE))</f>
        <v/>
      </c>
      <c r="S205" s="7" t="str">
        <f>IF(B205="","",VLOOKUP(B205,'PASTE-DOWN-DL'!$C$10:$AP$6000,40,FALSE))</f>
        <v/>
      </c>
      <c r="T205" s="7" t="str">
        <f>IF(B205="","",VLOOKUP(B205,'PASTE-DOWN-DL'!$C$10:$AP$6000,33,FALSE))</f>
        <v/>
      </c>
      <c r="U205" s="7" t="str">
        <f>IF(B205="","",VLOOKUP(B205,'PASTE-DOWN-DL'!$C$10:$AP$6000,34,FALSE))</f>
        <v/>
      </c>
      <c r="V205" s="7"/>
      <c r="W205" s="7"/>
      <c r="X205" s="7"/>
      <c r="Y205" s="7"/>
      <c r="Z205" s="7"/>
      <c r="AA205" s="19" t="str">
        <f>IF(B205="","",VLOOKUP(B205,'PASTE-DOWN-DL'!$F$10:$AO$300,16,FALSE))</f>
        <v/>
      </c>
      <c r="AB205" s="7"/>
      <c r="AC205" s="7"/>
      <c r="AD205" s="7"/>
    </row>
    <row r="206" spans="1:30" x14ac:dyDescent="0.25">
      <c r="A206" s="20">
        <v>199</v>
      </c>
      <c r="B206" s="20" t="str">
        <f t="shared" si="6"/>
        <v/>
      </c>
      <c r="C206" s="20" t="e">
        <f>IF(AND(M206&lt;=$G$3,M206&gt;0,D206="OA"),MAX($C$6:C205)+1,"")</f>
        <v>#N/A</v>
      </c>
      <c r="D206" s="20" t="e">
        <f>VLOOKUP(F206,'SSA-CODE'!$E$4:$F$154,2,FALSE)</f>
        <v>#N/A</v>
      </c>
      <c r="E206" s="82" t="str">
        <f t="shared" si="7"/>
        <v/>
      </c>
      <c r="F206" s="22" t="str">
        <f>IF(B206="","",VLOOKUP(B206,'PASTE-DOWN-DL'!$C$10:$AP$6000,3,FALSE))</f>
        <v/>
      </c>
      <c r="G206" s="21" t="str">
        <f>IF(B206="","",VLOOKUP(B206,'PASTE-DOWN-DL'!$C$10:$AP$6000,9,FALSE))</f>
        <v/>
      </c>
      <c r="H206" s="75" t="str">
        <f>IF(B206="","",VLOOKUP(B206,'PASTE-DOWN-DL'!$C$10:$AP$6000,37,FALSE))</f>
        <v/>
      </c>
      <c r="I206" s="2" t="str">
        <f>IF(B206="","",VLOOKUP(B206,'PASTE-DOWN-DL'!$C$10:$AP$6000,38,FALSE))</f>
        <v/>
      </c>
      <c r="J206" s="21" t="str">
        <f>IF(B206="","",VLOOKUP(B206,'PASTE-DOWN-DL'!$C$10:$AP$6000,24,FALSE))</f>
        <v/>
      </c>
      <c r="K206" s="21" t="str">
        <f>IF(B206="","",VLOOKUP(B206,'PASTE-DOWN-DL'!$C$10:$AP$6000,35,FALSE))</f>
        <v/>
      </c>
      <c r="L206" s="21" t="str">
        <f>IF(B206="","",VLOOKUP(B206,'PASTE-DOWN-DL'!$C$10:$AP$6000,36,FALSE))</f>
        <v/>
      </c>
      <c r="M206" s="85" t="str">
        <f>IF(B206="","",VLOOKUP(B206,'PASTE-DOWN-DL'!$C$10:$AP$6000,39,FALSE))</f>
        <v/>
      </c>
      <c r="N206" s="7" t="str">
        <f>IF(B206="","",VLOOKUP(B206,'PASTE-DOWN-DL'!$C$10:$AP$6000,29,FALSE))</f>
        <v/>
      </c>
      <c r="O206" s="55" t="str">
        <f>IF(B206="","",VLOOKUP(B206,'PASTE-DOWN-DL'!$C$10:$AP$6000,31,FALSE))</f>
        <v/>
      </c>
      <c r="P206" s="7" t="str">
        <f>IF(B206="","",VLOOKUP(B206,'PASTE-DOWN-DL'!$C$10:$AP$6000,30,FALSE))</f>
        <v/>
      </c>
      <c r="Q206" s="7" t="str">
        <f>IF(B206="","",VLOOKUP(B206,'PASTE-DOWN-DL'!$C$10:$AP$6000,32,FALSE))</f>
        <v/>
      </c>
      <c r="R206" s="7" t="str">
        <f>IF(B206="","",VLOOKUP(B206,'PASTE-DOWN-DL'!$C$10:$AP$6000,4,FALSE))</f>
        <v/>
      </c>
      <c r="S206" s="7" t="str">
        <f>IF(B206="","",VLOOKUP(B206,'PASTE-DOWN-DL'!$C$10:$AP$6000,40,FALSE))</f>
        <v/>
      </c>
      <c r="T206" s="7" t="str">
        <f>IF(B206="","",VLOOKUP(B206,'PASTE-DOWN-DL'!$C$10:$AP$6000,33,FALSE))</f>
        <v/>
      </c>
      <c r="U206" s="7" t="str">
        <f>IF(B206="","",VLOOKUP(B206,'PASTE-DOWN-DL'!$C$10:$AP$6000,34,FALSE))</f>
        <v/>
      </c>
      <c r="V206" s="7"/>
      <c r="W206" s="7"/>
      <c r="X206" s="7"/>
      <c r="Y206" s="7"/>
      <c r="Z206" s="7"/>
      <c r="AA206" s="19" t="str">
        <f>IF(B206="","",VLOOKUP(B206,'PASTE-DOWN-DL'!$F$10:$AO$300,16,FALSE))</f>
        <v/>
      </c>
      <c r="AB206" s="7"/>
      <c r="AC206" s="7"/>
      <c r="AD206" s="7"/>
    </row>
    <row r="207" spans="1:30" x14ac:dyDescent="0.25">
      <c r="A207" s="20">
        <v>200</v>
      </c>
      <c r="B207" s="20" t="str">
        <f t="shared" si="6"/>
        <v/>
      </c>
      <c r="C207" s="20" t="e">
        <f>IF(AND(M207&lt;=$G$3,M207&gt;0,D207="OA"),MAX($C$6:C206)+1,"")</f>
        <v>#N/A</v>
      </c>
      <c r="D207" s="20" t="e">
        <f>VLOOKUP(F207,'SSA-CODE'!$E$4:$F$154,2,FALSE)</f>
        <v>#N/A</v>
      </c>
      <c r="E207" s="82" t="str">
        <f t="shared" si="7"/>
        <v/>
      </c>
      <c r="F207" s="22" t="str">
        <f>IF(B207="","",VLOOKUP(B207,'PASTE-DOWN-DL'!$C$10:$AP$6000,3,FALSE))</f>
        <v/>
      </c>
      <c r="G207" s="21" t="str">
        <f>IF(B207="","",VLOOKUP(B207,'PASTE-DOWN-DL'!$C$10:$AP$6000,9,FALSE))</f>
        <v/>
      </c>
      <c r="H207" s="75" t="str">
        <f>IF(B207="","",VLOOKUP(B207,'PASTE-DOWN-DL'!$C$10:$AP$6000,37,FALSE))</f>
        <v/>
      </c>
      <c r="I207" s="2" t="str">
        <f>IF(B207="","",VLOOKUP(B207,'PASTE-DOWN-DL'!$C$10:$AP$6000,38,FALSE))</f>
        <v/>
      </c>
      <c r="J207" s="21" t="str">
        <f>IF(B207="","",VLOOKUP(B207,'PASTE-DOWN-DL'!$C$10:$AP$6000,24,FALSE))</f>
        <v/>
      </c>
      <c r="K207" s="21" t="str">
        <f>IF(B207="","",VLOOKUP(B207,'PASTE-DOWN-DL'!$C$10:$AP$6000,35,FALSE))</f>
        <v/>
      </c>
      <c r="L207" s="21" t="str">
        <f>IF(B207="","",VLOOKUP(B207,'PASTE-DOWN-DL'!$C$10:$AP$6000,36,FALSE))</f>
        <v/>
      </c>
      <c r="M207" s="85" t="str">
        <f>IF(B207="","",VLOOKUP(B207,'PASTE-DOWN-DL'!$C$10:$AP$6000,39,FALSE))</f>
        <v/>
      </c>
      <c r="N207" s="7" t="str">
        <f>IF(B207="","",VLOOKUP(B207,'PASTE-DOWN-DL'!$C$10:$AP$6000,29,FALSE))</f>
        <v/>
      </c>
      <c r="O207" s="55" t="str">
        <f>IF(B207="","",VLOOKUP(B207,'PASTE-DOWN-DL'!$C$10:$AP$6000,31,FALSE))</f>
        <v/>
      </c>
      <c r="P207" s="7" t="str">
        <f>IF(B207="","",VLOOKUP(B207,'PASTE-DOWN-DL'!$C$10:$AP$6000,30,FALSE))</f>
        <v/>
      </c>
      <c r="Q207" s="7" t="str">
        <f>IF(B207="","",VLOOKUP(B207,'PASTE-DOWN-DL'!$C$10:$AP$6000,32,FALSE))</f>
        <v/>
      </c>
      <c r="R207" s="7" t="str">
        <f>IF(B207="","",VLOOKUP(B207,'PASTE-DOWN-DL'!$C$10:$AP$6000,4,FALSE))</f>
        <v/>
      </c>
      <c r="S207" s="7" t="str">
        <f>IF(B207="","",VLOOKUP(B207,'PASTE-DOWN-DL'!$C$10:$AP$6000,40,FALSE))</f>
        <v/>
      </c>
      <c r="T207" s="7" t="str">
        <f>IF(B207="","",VLOOKUP(B207,'PASTE-DOWN-DL'!$C$10:$AP$6000,33,FALSE))</f>
        <v/>
      </c>
      <c r="U207" s="7" t="str">
        <f>IF(B207="","",VLOOKUP(B207,'PASTE-DOWN-DL'!$C$10:$AP$6000,34,FALSE))</f>
        <v/>
      </c>
      <c r="V207" s="7"/>
      <c r="W207" s="7"/>
      <c r="X207" s="7"/>
      <c r="Y207" s="7"/>
      <c r="Z207" s="7"/>
      <c r="AA207" s="19" t="str">
        <f>IF(B207="","",VLOOKUP(B207,'PASTE-DOWN-DL'!$F$10:$AO$300,16,FALSE))</f>
        <v/>
      </c>
      <c r="AB207" s="7"/>
      <c r="AC207" s="7"/>
      <c r="AD207" s="7"/>
    </row>
    <row r="208" spans="1:30" x14ac:dyDescent="0.25">
      <c r="A208" s="20">
        <v>201</v>
      </c>
      <c r="B208" s="20" t="str">
        <f t="shared" si="6"/>
        <v/>
      </c>
      <c r="C208" s="20" t="e">
        <f>IF(AND(M208&lt;=$G$3,M208&gt;0,D208="OA"),MAX($C$6:C207)+1,"")</f>
        <v>#N/A</v>
      </c>
      <c r="D208" s="20" t="e">
        <f>VLOOKUP(F208,'SSA-CODE'!$E$4:$F$154,2,FALSE)</f>
        <v>#N/A</v>
      </c>
      <c r="E208" s="82" t="str">
        <f t="shared" si="7"/>
        <v/>
      </c>
      <c r="F208" s="22" t="str">
        <f>IF(B208="","",VLOOKUP(B208,'PASTE-DOWN-DL'!$C$10:$AP$6000,3,FALSE))</f>
        <v/>
      </c>
      <c r="G208" s="21" t="str">
        <f>IF(B208="","",VLOOKUP(B208,'PASTE-DOWN-DL'!$C$10:$AP$6000,9,FALSE))</f>
        <v/>
      </c>
      <c r="H208" s="75" t="str">
        <f>IF(B208="","",VLOOKUP(B208,'PASTE-DOWN-DL'!$C$10:$AP$6000,37,FALSE))</f>
        <v/>
      </c>
      <c r="I208" s="2" t="str">
        <f>IF(B208="","",VLOOKUP(B208,'PASTE-DOWN-DL'!$C$10:$AP$6000,38,FALSE))</f>
        <v/>
      </c>
      <c r="J208" s="21" t="str">
        <f>IF(B208="","",VLOOKUP(B208,'PASTE-DOWN-DL'!$C$10:$AP$6000,24,FALSE))</f>
        <v/>
      </c>
      <c r="K208" s="21" t="str">
        <f>IF(B208="","",VLOOKUP(B208,'PASTE-DOWN-DL'!$C$10:$AP$6000,35,FALSE))</f>
        <v/>
      </c>
      <c r="L208" s="21" t="str">
        <f>IF(B208="","",VLOOKUP(B208,'PASTE-DOWN-DL'!$C$10:$AP$6000,36,FALSE))</f>
        <v/>
      </c>
      <c r="M208" s="85" t="str">
        <f>IF(B208="","",VLOOKUP(B208,'PASTE-DOWN-DL'!$C$10:$AP$6000,39,FALSE))</f>
        <v/>
      </c>
      <c r="N208" s="7" t="str">
        <f>IF(B208="","",VLOOKUP(B208,'PASTE-DOWN-DL'!$C$10:$AP$6000,29,FALSE))</f>
        <v/>
      </c>
      <c r="O208" s="55" t="str">
        <f>IF(B208="","",VLOOKUP(B208,'PASTE-DOWN-DL'!$C$10:$AP$6000,31,FALSE))</f>
        <v/>
      </c>
      <c r="P208" s="7" t="str">
        <f>IF(B208="","",VLOOKUP(B208,'PASTE-DOWN-DL'!$C$10:$AP$6000,30,FALSE))</f>
        <v/>
      </c>
      <c r="Q208" s="7" t="str">
        <f>IF(B208="","",VLOOKUP(B208,'PASTE-DOWN-DL'!$C$10:$AP$6000,32,FALSE))</f>
        <v/>
      </c>
      <c r="R208" s="7" t="str">
        <f>IF(B208="","",VLOOKUP(B208,'PASTE-DOWN-DL'!$C$10:$AP$6000,4,FALSE))</f>
        <v/>
      </c>
      <c r="S208" s="7" t="str">
        <f>IF(B208="","",VLOOKUP(B208,'PASTE-DOWN-DL'!$C$10:$AP$6000,40,FALSE))</f>
        <v/>
      </c>
      <c r="T208" s="7" t="str">
        <f>IF(B208="","",VLOOKUP(B208,'PASTE-DOWN-DL'!$C$10:$AP$6000,33,FALSE))</f>
        <v/>
      </c>
      <c r="U208" s="7" t="str">
        <f>IF(B208="","",VLOOKUP(B208,'PASTE-DOWN-DL'!$C$10:$AP$6000,34,FALSE))</f>
        <v/>
      </c>
      <c r="V208" s="7"/>
      <c r="W208" s="7"/>
      <c r="X208" s="7"/>
      <c r="Y208" s="7"/>
      <c r="Z208" s="7"/>
      <c r="AA208" s="19" t="str">
        <f>IF(B208="","",VLOOKUP(B208,'PASTE-DOWN-DL'!$F$10:$AO$300,16,FALSE))</f>
        <v/>
      </c>
      <c r="AB208" s="7"/>
      <c r="AC208" s="7"/>
      <c r="AD208" s="7"/>
    </row>
    <row r="209" spans="1:30" x14ac:dyDescent="0.25">
      <c r="A209" s="20">
        <v>202</v>
      </c>
      <c r="B209" s="20" t="str">
        <f t="shared" si="6"/>
        <v/>
      </c>
      <c r="C209" s="20" t="e">
        <f>IF(AND(M209&lt;=$G$3,M209&gt;0,D209="OA"),MAX($C$6:C208)+1,"")</f>
        <v>#N/A</v>
      </c>
      <c r="D209" s="20" t="e">
        <f>VLOOKUP(F209,'SSA-CODE'!$E$4:$F$154,2,FALSE)</f>
        <v>#N/A</v>
      </c>
      <c r="E209" s="82" t="str">
        <f t="shared" si="7"/>
        <v/>
      </c>
      <c r="F209" s="22" t="str">
        <f>IF(B209="","",VLOOKUP(B209,'PASTE-DOWN-DL'!$C$10:$AP$6000,3,FALSE))</f>
        <v/>
      </c>
      <c r="G209" s="21" t="str">
        <f>IF(B209="","",VLOOKUP(B209,'PASTE-DOWN-DL'!$C$10:$AP$6000,9,FALSE))</f>
        <v/>
      </c>
      <c r="H209" s="75" t="str">
        <f>IF(B209="","",VLOOKUP(B209,'PASTE-DOWN-DL'!$C$10:$AP$6000,37,FALSE))</f>
        <v/>
      </c>
      <c r="I209" s="2" t="str">
        <f>IF(B209="","",VLOOKUP(B209,'PASTE-DOWN-DL'!$C$10:$AP$6000,38,FALSE))</f>
        <v/>
      </c>
      <c r="J209" s="21" t="str">
        <f>IF(B209="","",VLOOKUP(B209,'PASTE-DOWN-DL'!$C$10:$AP$6000,24,FALSE))</f>
        <v/>
      </c>
      <c r="K209" s="21" t="str">
        <f>IF(B209="","",VLOOKUP(B209,'PASTE-DOWN-DL'!$C$10:$AP$6000,35,FALSE))</f>
        <v/>
      </c>
      <c r="L209" s="21" t="str">
        <f>IF(B209="","",VLOOKUP(B209,'PASTE-DOWN-DL'!$C$10:$AP$6000,36,FALSE))</f>
        <v/>
      </c>
      <c r="M209" s="85" t="str">
        <f>IF(B209="","",VLOOKUP(B209,'PASTE-DOWN-DL'!$C$10:$AP$6000,39,FALSE))</f>
        <v/>
      </c>
      <c r="N209" s="7" t="str">
        <f>IF(B209="","",VLOOKUP(B209,'PASTE-DOWN-DL'!$C$10:$AP$6000,29,FALSE))</f>
        <v/>
      </c>
      <c r="O209" s="55" t="str">
        <f>IF(B209="","",VLOOKUP(B209,'PASTE-DOWN-DL'!$C$10:$AP$6000,31,FALSE))</f>
        <v/>
      </c>
      <c r="P209" s="7" t="str">
        <f>IF(B209="","",VLOOKUP(B209,'PASTE-DOWN-DL'!$C$10:$AP$6000,30,FALSE))</f>
        <v/>
      </c>
      <c r="Q209" s="7" t="str">
        <f>IF(B209="","",VLOOKUP(B209,'PASTE-DOWN-DL'!$C$10:$AP$6000,32,FALSE))</f>
        <v/>
      </c>
      <c r="R209" s="7" t="str">
        <f>IF(B209="","",VLOOKUP(B209,'PASTE-DOWN-DL'!$C$10:$AP$6000,4,FALSE))</f>
        <v/>
      </c>
      <c r="S209" s="7" t="str">
        <f>IF(B209="","",VLOOKUP(B209,'PASTE-DOWN-DL'!$C$10:$AP$6000,40,FALSE))</f>
        <v/>
      </c>
      <c r="T209" s="7" t="str">
        <f>IF(B209="","",VLOOKUP(B209,'PASTE-DOWN-DL'!$C$10:$AP$6000,33,FALSE))</f>
        <v/>
      </c>
      <c r="U209" s="7" t="str">
        <f>IF(B209="","",VLOOKUP(B209,'PASTE-DOWN-DL'!$C$10:$AP$6000,34,FALSE))</f>
        <v/>
      </c>
      <c r="V209" s="7"/>
      <c r="W209" s="7"/>
      <c r="X209" s="7"/>
      <c r="Y209" s="7"/>
      <c r="Z209" s="7"/>
      <c r="AA209" s="19" t="str">
        <f>IF(B209="","",VLOOKUP(B209,'PASTE-DOWN-DL'!$F$10:$AO$300,16,FALSE))</f>
        <v/>
      </c>
      <c r="AB209" s="7"/>
      <c r="AC209" s="7"/>
      <c r="AD209" s="7"/>
    </row>
    <row r="210" spans="1:30" x14ac:dyDescent="0.25">
      <c r="A210" s="20">
        <v>203</v>
      </c>
      <c r="B210" s="20" t="str">
        <f t="shared" si="6"/>
        <v/>
      </c>
      <c r="C210" s="20" t="e">
        <f>IF(AND(M210&lt;=$G$3,M210&gt;0,D210="OA"),MAX($C$6:C209)+1,"")</f>
        <v>#N/A</v>
      </c>
      <c r="D210" s="20" t="e">
        <f>VLOOKUP(F210,'SSA-CODE'!$E$4:$F$154,2,FALSE)</f>
        <v>#N/A</v>
      </c>
      <c r="E210" s="82" t="str">
        <f t="shared" si="7"/>
        <v/>
      </c>
      <c r="F210" s="22" t="str">
        <f>IF(B210="","",VLOOKUP(B210,'PASTE-DOWN-DL'!$C$10:$AP$6000,3,FALSE))</f>
        <v/>
      </c>
      <c r="G210" s="21" t="str">
        <f>IF(B210="","",VLOOKUP(B210,'PASTE-DOWN-DL'!$C$10:$AP$6000,9,FALSE))</f>
        <v/>
      </c>
      <c r="H210" s="75" t="str">
        <f>IF(B210="","",VLOOKUP(B210,'PASTE-DOWN-DL'!$C$10:$AP$6000,37,FALSE))</f>
        <v/>
      </c>
      <c r="I210" s="2" t="str">
        <f>IF(B210="","",VLOOKUP(B210,'PASTE-DOWN-DL'!$C$10:$AP$6000,38,FALSE))</f>
        <v/>
      </c>
      <c r="J210" s="21" t="str">
        <f>IF(B210="","",VLOOKUP(B210,'PASTE-DOWN-DL'!$C$10:$AP$6000,24,FALSE))</f>
        <v/>
      </c>
      <c r="K210" s="21" t="str">
        <f>IF(B210="","",VLOOKUP(B210,'PASTE-DOWN-DL'!$C$10:$AP$6000,35,FALSE))</f>
        <v/>
      </c>
      <c r="L210" s="21" t="str">
        <f>IF(B210="","",VLOOKUP(B210,'PASTE-DOWN-DL'!$C$10:$AP$6000,36,FALSE))</f>
        <v/>
      </c>
      <c r="M210" s="85" t="str">
        <f>IF(B210="","",VLOOKUP(B210,'PASTE-DOWN-DL'!$C$10:$AP$6000,39,FALSE))</f>
        <v/>
      </c>
      <c r="N210" s="7" t="str">
        <f>IF(B210="","",VLOOKUP(B210,'PASTE-DOWN-DL'!$C$10:$AP$6000,29,FALSE))</f>
        <v/>
      </c>
      <c r="O210" s="55" t="str">
        <f>IF(B210="","",VLOOKUP(B210,'PASTE-DOWN-DL'!$C$10:$AP$6000,31,FALSE))</f>
        <v/>
      </c>
      <c r="P210" s="7" t="str">
        <f>IF(B210="","",VLOOKUP(B210,'PASTE-DOWN-DL'!$C$10:$AP$6000,30,FALSE))</f>
        <v/>
      </c>
      <c r="Q210" s="7" t="str">
        <f>IF(B210="","",VLOOKUP(B210,'PASTE-DOWN-DL'!$C$10:$AP$6000,32,FALSE))</f>
        <v/>
      </c>
      <c r="R210" s="7" t="str">
        <f>IF(B210="","",VLOOKUP(B210,'PASTE-DOWN-DL'!$C$10:$AP$6000,4,FALSE))</f>
        <v/>
      </c>
      <c r="S210" s="7" t="str">
        <f>IF(B210="","",VLOOKUP(B210,'PASTE-DOWN-DL'!$C$10:$AP$6000,40,FALSE))</f>
        <v/>
      </c>
      <c r="T210" s="7" t="str">
        <f>IF(B210="","",VLOOKUP(B210,'PASTE-DOWN-DL'!$C$10:$AP$6000,33,FALSE))</f>
        <v/>
      </c>
      <c r="U210" s="7" t="str">
        <f>IF(B210="","",VLOOKUP(B210,'PASTE-DOWN-DL'!$C$10:$AP$6000,34,FALSE))</f>
        <v/>
      </c>
      <c r="V210" s="7"/>
      <c r="W210" s="7"/>
      <c r="X210" s="7"/>
      <c r="Y210" s="7"/>
      <c r="Z210" s="7"/>
      <c r="AA210" s="19" t="str">
        <f>IF(B210="","",VLOOKUP(B210,'PASTE-DOWN-DL'!$F$10:$AO$300,16,FALSE))</f>
        <v/>
      </c>
      <c r="AB210" s="7"/>
      <c r="AC210" s="7"/>
      <c r="AD210" s="7"/>
    </row>
    <row r="211" spans="1:30" x14ac:dyDescent="0.25">
      <c r="A211" s="20">
        <v>204</v>
      </c>
      <c r="B211" s="20" t="str">
        <f t="shared" si="6"/>
        <v/>
      </c>
      <c r="C211" s="20" t="e">
        <f>IF(AND(M211&lt;=$G$3,M211&gt;0,D211="OA"),MAX($C$6:C210)+1,"")</f>
        <v>#N/A</v>
      </c>
      <c r="D211" s="20" t="e">
        <f>VLOOKUP(F211,'SSA-CODE'!$E$4:$F$154,2,FALSE)</f>
        <v>#N/A</v>
      </c>
      <c r="E211" s="82" t="str">
        <f t="shared" si="7"/>
        <v/>
      </c>
      <c r="F211" s="22" t="str">
        <f>IF(B211="","",VLOOKUP(B211,'PASTE-DOWN-DL'!$C$10:$AP$6000,3,FALSE))</f>
        <v/>
      </c>
      <c r="G211" s="21" t="str">
        <f>IF(B211="","",VLOOKUP(B211,'PASTE-DOWN-DL'!$C$10:$AP$6000,9,FALSE))</f>
        <v/>
      </c>
      <c r="H211" s="75" t="str">
        <f>IF(B211="","",VLOOKUP(B211,'PASTE-DOWN-DL'!$C$10:$AP$6000,37,FALSE))</f>
        <v/>
      </c>
      <c r="I211" s="2" t="str">
        <f>IF(B211="","",VLOOKUP(B211,'PASTE-DOWN-DL'!$C$10:$AP$6000,38,FALSE))</f>
        <v/>
      </c>
      <c r="J211" s="21" t="str">
        <f>IF(B211="","",VLOOKUP(B211,'PASTE-DOWN-DL'!$C$10:$AP$6000,24,FALSE))</f>
        <v/>
      </c>
      <c r="K211" s="21" t="str">
        <f>IF(B211="","",VLOOKUP(B211,'PASTE-DOWN-DL'!$C$10:$AP$6000,35,FALSE))</f>
        <v/>
      </c>
      <c r="L211" s="21" t="str">
        <f>IF(B211="","",VLOOKUP(B211,'PASTE-DOWN-DL'!$C$10:$AP$6000,36,FALSE))</f>
        <v/>
      </c>
      <c r="M211" s="85" t="str">
        <f>IF(B211="","",VLOOKUP(B211,'PASTE-DOWN-DL'!$C$10:$AP$6000,39,FALSE))</f>
        <v/>
      </c>
      <c r="N211" s="7" t="str">
        <f>IF(B211="","",VLOOKUP(B211,'PASTE-DOWN-DL'!$C$10:$AP$6000,29,FALSE))</f>
        <v/>
      </c>
      <c r="O211" s="55" t="str">
        <f>IF(B211="","",VLOOKUP(B211,'PASTE-DOWN-DL'!$C$10:$AP$6000,31,FALSE))</f>
        <v/>
      </c>
      <c r="P211" s="7" t="str">
        <f>IF(B211="","",VLOOKUP(B211,'PASTE-DOWN-DL'!$C$10:$AP$6000,30,FALSE))</f>
        <v/>
      </c>
      <c r="Q211" s="7" t="str">
        <f>IF(B211="","",VLOOKUP(B211,'PASTE-DOWN-DL'!$C$10:$AP$6000,32,FALSE))</f>
        <v/>
      </c>
      <c r="R211" s="7" t="str">
        <f>IF(B211="","",VLOOKUP(B211,'PASTE-DOWN-DL'!$C$10:$AP$6000,4,FALSE))</f>
        <v/>
      </c>
      <c r="S211" s="7" t="str">
        <f>IF(B211="","",VLOOKUP(B211,'PASTE-DOWN-DL'!$C$10:$AP$6000,40,FALSE))</f>
        <v/>
      </c>
      <c r="T211" s="7" t="str">
        <f>IF(B211="","",VLOOKUP(B211,'PASTE-DOWN-DL'!$C$10:$AP$6000,33,FALSE))</f>
        <v/>
      </c>
      <c r="U211" s="7" t="str">
        <f>IF(B211="","",VLOOKUP(B211,'PASTE-DOWN-DL'!$C$10:$AP$6000,34,FALSE))</f>
        <v/>
      </c>
      <c r="V211" s="7"/>
      <c r="W211" s="7"/>
      <c r="X211" s="7"/>
      <c r="Y211" s="7"/>
      <c r="Z211" s="7"/>
      <c r="AA211" s="19" t="str">
        <f>IF(B211="","",VLOOKUP(B211,'PASTE-DOWN-DL'!$F$10:$AO$300,16,FALSE))</f>
        <v/>
      </c>
      <c r="AB211" s="7"/>
      <c r="AC211" s="7"/>
      <c r="AD211" s="7"/>
    </row>
    <row r="212" spans="1:30" x14ac:dyDescent="0.25">
      <c r="A212" s="20">
        <v>205</v>
      </c>
      <c r="B212" s="20" t="str">
        <f t="shared" si="6"/>
        <v/>
      </c>
      <c r="C212" s="20" t="e">
        <f>IF(AND(M212&lt;=$G$3,M212&gt;0,D212="OA"),MAX($C$6:C211)+1,"")</f>
        <v>#N/A</v>
      </c>
      <c r="D212" s="20" t="e">
        <f>VLOOKUP(F212,'SSA-CODE'!$E$4:$F$154,2,FALSE)</f>
        <v>#N/A</v>
      </c>
      <c r="E212" s="82" t="str">
        <f t="shared" si="7"/>
        <v/>
      </c>
      <c r="F212" s="22" t="str">
        <f>IF(B212="","",VLOOKUP(B212,'PASTE-DOWN-DL'!$C$10:$AP$6000,3,FALSE))</f>
        <v/>
      </c>
      <c r="G212" s="21" t="str">
        <f>IF(B212="","",VLOOKUP(B212,'PASTE-DOWN-DL'!$C$10:$AP$6000,9,FALSE))</f>
        <v/>
      </c>
      <c r="H212" s="75" t="str">
        <f>IF(B212="","",VLOOKUP(B212,'PASTE-DOWN-DL'!$C$10:$AP$6000,37,FALSE))</f>
        <v/>
      </c>
      <c r="I212" s="2" t="str">
        <f>IF(B212="","",VLOOKUP(B212,'PASTE-DOWN-DL'!$C$10:$AP$6000,38,FALSE))</f>
        <v/>
      </c>
      <c r="J212" s="21" t="str">
        <f>IF(B212="","",VLOOKUP(B212,'PASTE-DOWN-DL'!$C$10:$AP$6000,24,FALSE))</f>
        <v/>
      </c>
      <c r="K212" s="21" t="str">
        <f>IF(B212="","",VLOOKUP(B212,'PASTE-DOWN-DL'!$C$10:$AP$6000,35,FALSE))</f>
        <v/>
      </c>
      <c r="L212" s="21" t="str">
        <f>IF(B212="","",VLOOKUP(B212,'PASTE-DOWN-DL'!$C$10:$AP$6000,36,FALSE))</f>
        <v/>
      </c>
      <c r="M212" s="85" t="str">
        <f>IF(B212="","",VLOOKUP(B212,'PASTE-DOWN-DL'!$C$10:$AP$6000,39,FALSE))</f>
        <v/>
      </c>
      <c r="N212" s="7" t="str">
        <f>IF(B212="","",VLOOKUP(B212,'PASTE-DOWN-DL'!$C$10:$AP$6000,29,FALSE))</f>
        <v/>
      </c>
      <c r="O212" s="55" t="str">
        <f>IF(B212="","",VLOOKUP(B212,'PASTE-DOWN-DL'!$C$10:$AP$6000,31,FALSE))</f>
        <v/>
      </c>
      <c r="P212" s="7" t="str">
        <f>IF(B212="","",VLOOKUP(B212,'PASTE-DOWN-DL'!$C$10:$AP$6000,30,FALSE))</f>
        <v/>
      </c>
      <c r="Q212" s="7" t="str">
        <f>IF(B212="","",VLOOKUP(B212,'PASTE-DOWN-DL'!$C$10:$AP$6000,32,FALSE))</f>
        <v/>
      </c>
      <c r="R212" s="7" t="str">
        <f>IF(B212="","",VLOOKUP(B212,'PASTE-DOWN-DL'!$C$10:$AP$6000,4,FALSE))</f>
        <v/>
      </c>
      <c r="S212" s="7" t="str">
        <f>IF(B212="","",VLOOKUP(B212,'PASTE-DOWN-DL'!$C$10:$AP$6000,40,FALSE))</f>
        <v/>
      </c>
      <c r="T212" s="7" t="str">
        <f>IF(B212="","",VLOOKUP(B212,'PASTE-DOWN-DL'!$C$10:$AP$6000,33,FALSE))</f>
        <v/>
      </c>
      <c r="U212" s="7" t="str">
        <f>IF(B212="","",VLOOKUP(B212,'PASTE-DOWN-DL'!$C$10:$AP$6000,34,FALSE))</f>
        <v/>
      </c>
      <c r="V212" s="7"/>
      <c r="W212" s="7"/>
      <c r="X212" s="7"/>
      <c r="Y212" s="7"/>
      <c r="Z212" s="7"/>
      <c r="AA212" s="19" t="str">
        <f>IF(B212="","",VLOOKUP(B212,'PASTE-DOWN-DL'!$F$10:$AO$300,16,FALSE))</f>
        <v/>
      </c>
      <c r="AB212" s="7"/>
      <c r="AC212" s="7"/>
      <c r="AD212" s="7"/>
    </row>
    <row r="213" spans="1:30" x14ac:dyDescent="0.25">
      <c r="A213" s="20">
        <v>206</v>
      </c>
      <c r="B213" s="20" t="str">
        <f t="shared" si="6"/>
        <v/>
      </c>
      <c r="C213" s="20" t="e">
        <f>IF(AND(M213&lt;=$G$3,M213&gt;0,D213="OA"),MAX($C$6:C212)+1,"")</f>
        <v>#N/A</v>
      </c>
      <c r="D213" s="20" t="e">
        <f>VLOOKUP(F213,'SSA-CODE'!$E$4:$F$154,2,FALSE)</f>
        <v>#N/A</v>
      </c>
      <c r="E213" s="82" t="str">
        <f t="shared" si="7"/>
        <v/>
      </c>
      <c r="F213" s="22" t="str">
        <f>IF(B213="","",VLOOKUP(B213,'PASTE-DOWN-DL'!$C$10:$AP$6000,3,FALSE))</f>
        <v/>
      </c>
      <c r="G213" s="21" t="str">
        <f>IF(B213="","",VLOOKUP(B213,'PASTE-DOWN-DL'!$C$10:$AP$6000,9,FALSE))</f>
        <v/>
      </c>
      <c r="H213" s="75" t="str">
        <f>IF(B213="","",VLOOKUP(B213,'PASTE-DOWN-DL'!$C$10:$AP$6000,37,FALSE))</f>
        <v/>
      </c>
      <c r="I213" s="2" t="str">
        <f>IF(B213="","",VLOOKUP(B213,'PASTE-DOWN-DL'!$C$10:$AP$6000,38,FALSE))</f>
        <v/>
      </c>
      <c r="J213" s="21" t="str">
        <f>IF(B213="","",VLOOKUP(B213,'PASTE-DOWN-DL'!$C$10:$AP$6000,24,FALSE))</f>
        <v/>
      </c>
      <c r="K213" s="21" t="str">
        <f>IF(B213="","",VLOOKUP(B213,'PASTE-DOWN-DL'!$C$10:$AP$6000,35,FALSE))</f>
        <v/>
      </c>
      <c r="L213" s="21" t="str">
        <f>IF(B213="","",VLOOKUP(B213,'PASTE-DOWN-DL'!$C$10:$AP$6000,36,FALSE))</f>
        <v/>
      </c>
      <c r="M213" s="85" t="str">
        <f>IF(B213="","",VLOOKUP(B213,'PASTE-DOWN-DL'!$C$10:$AP$6000,39,FALSE))</f>
        <v/>
      </c>
      <c r="N213" s="7" t="str">
        <f>IF(B213="","",VLOOKUP(B213,'PASTE-DOWN-DL'!$C$10:$AP$6000,29,FALSE))</f>
        <v/>
      </c>
      <c r="O213" s="55" t="str">
        <f>IF(B213="","",VLOOKUP(B213,'PASTE-DOWN-DL'!$C$10:$AP$6000,31,FALSE))</f>
        <v/>
      </c>
      <c r="P213" s="7" t="str">
        <f>IF(B213="","",VLOOKUP(B213,'PASTE-DOWN-DL'!$C$10:$AP$6000,30,FALSE))</f>
        <v/>
      </c>
      <c r="Q213" s="7" t="str">
        <f>IF(B213="","",VLOOKUP(B213,'PASTE-DOWN-DL'!$C$10:$AP$6000,32,FALSE))</f>
        <v/>
      </c>
      <c r="R213" s="7" t="str">
        <f>IF(B213="","",VLOOKUP(B213,'PASTE-DOWN-DL'!$C$10:$AP$6000,4,FALSE))</f>
        <v/>
      </c>
      <c r="S213" s="7" t="str">
        <f>IF(B213="","",VLOOKUP(B213,'PASTE-DOWN-DL'!$C$10:$AP$6000,40,FALSE))</f>
        <v/>
      </c>
      <c r="T213" s="7" t="str">
        <f>IF(B213="","",VLOOKUP(B213,'PASTE-DOWN-DL'!$C$10:$AP$6000,33,FALSE))</f>
        <v/>
      </c>
      <c r="U213" s="7" t="str">
        <f>IF(B213="","",VLOOKUP(B213,'PASTE-DOWN-DL'!$C$10:$AP$6000,34,FALSE))</f>
        <v/>
      </c>
      <c r="V213" s="7"/>
      <c r="W213" s="7"/>
      <c r="X213" s="7"/>
      <c r="Y213" s="7"/>
      <c r="Z213" s="7"/>
      <c r="AA213" s="19" t="str">
        <f>IF(B213="","",VLOOKUP(B213,'PASTE-DOWN-DL'!$F$10:$AO$300,16,FALSE))</f>
        <v/>
      </c>
      <c r="AB213" s="7"/>
      <c r="AC213" s="7"/>
      <c r="AD213" s="7"/>
    </row>
    <row r="214" spans="1:30" x14ac:dyDescent="0.25">
      <c r="A214" s="20">
        <v>207</v>
      </c>
      <c r="B214" s="20" t="str">
        <f t="shared" si="6"/>
        <v/>
      </c>
      <c r="C214" s="20" t="e">
        <f>IF(AND(M214&lt;=$G$3,M214&gt;0,D214="OA"),MAX($C$6:C213)+1,"")</f>
        <v>#N/A</v>
      </c>
      <c r="D214" s="20" t="e">
        <f>VLOOKUP(F214,'SSA-CODE'!$E$4:$F$154,2,FALSE)</f>
        <v>#N/A</v>
      </c>
      <c r="E214" s="82" t="str">
        <f t="shared" si="7"/>
        <v/>
      </c>
      <c r="F214" s="22" t="str">
        <f>IF(B214="","",VLOOKUP(B214,'PASTE-DOWN-DL'!$C$10:$AP$6000,3,FALSE))</f>
        <v/>
      </c>
      <c r="G214" s="21" t="str">
        <f>IF(B214="","",VLOOKUP(B214,'PASTE-DOWN-DL'!$C$10:$AP$6000,9,FALSE))</f>
        <v/>
      </c>
      <c r="H214" s="75" t="str">
        <f>IF(B214="","",VLOOKUP(B214,'PASTE-DOWN-DL'!$C$10:$AP$6000,37,FALSE))</f>
        <v/>
      </c>
      <c r="I214" s="2" t="str">
        <f>IF(B214="","",VLOOKUP(B214,'PASTE-DOWN-DL'!$C$10:$AP$6000,38,FALSE))</f>
        <v/>
      </c>
      <c r="J214" s="21" t="str">
        <f>IF(B214="","",VLOOKUP(B214,'PASTE-DOWN-DL'!$C$10:$AP$6000,24,FALSE))</f>
        <v/>
      </c>
      <c r="K214" s="21" t="str">
        <f>IF(B214="","",VLOOKUP(B214,'PASTE-DOWN-DL'!$C$10:$AP$6000,35,FALSE))</f>
        <v/>
      </c>
      <c r="L214" s="21" t="str">
        <f>IF(B214="","",VLOOKUP(B214,'PASTE-DOWN-DL'!$C$10:$AP$6000,36,FALSE))</f>
        <v/>
      </c>
      <c r="M214" s="85" t="str">
        <f>IF(B214="","",VLOOKUP(B214,'PASTE-DOWN-DL'!$C$10:$AP$6000,39,FALSE))</f>
        <v/>
      </c>
      <c r="N214" s="7" t="str">
        <f>IF(B214="","",VLOOKUP(B214,'PASTE-DOWN-DL'!$C$10:$AP$6000,29,FALSE))</f>
        <v/>
      </c>
      <c r="O214" s="55" t="str">
        <f>IF(B214="","",VLOOKUP(B214,'PASTE-DOWN-DL'!$C$10:$AP$6000,31,FALSE))</f>
        <v/>
      </c>
      <c r="P214" s="7" t="str">
        <f>IF(B214="","",VLOOKUP(B214,'PASTE-DOWN-DL'!$C$10:$AP$6000,30,FALSE))</f>
        <v/>
      </c>
      <c r="Q214" s="7" t="str">
        <f>IF(B214="","",VLOOKUP(B214,'PASTE-DOWN-DL'!$C$10:$AP$6000,32,FALSE))</f>
        <v/>
      </c>
      <c r="R214" s="7" t="str">
        <f>IF(B214="","",VLOOKUP(B214,'PASTE-DOWN-DL'!$C$10:$AP$6000,4,FALSE))</f>
        <v/>
      </c>
      <c r="S214" s="7" t="str">
        <f>IF(B214="","",VLOOKUP(B214,'PASTE-DOWN-DL'!$C$10:$AP$6000,40,FALSE))</f>
        <v/>
      </c>
      <c r="T214" s="7" t="str">
        <f>IF(B214="","",VLOOKUP(B214,'PASTE-DOWN-DL'!$C$10:$AP$6000,33,FALSE))</f>
        <v/>
      </c>
      <c r="U214" s="7" t="str">
        <f>IF(B214="","",VLOOKUP(B214,'PASTE-DOWN-DL'!$C$10:$AP$6000,34,FALSE))</f>
        <v/>
      </c>
      <c r="V214" s="7"/>
      <c r="W214" s="7"/>
      <c r="X214" s="7"/>
      <c r="Y214" s="7"/>
      <c r="Z214" s="7"/>
      <c r="AA214" s="19" t="str">
        <f>IF(B214="","",VLOOKUP(B214,'PASTE-DOWN-DL'!$F$10:$AO$300,16,FALSE))</f>
        <v/>
      </c>
      <c r="AB214" s="7"/>
      <c r="AC214" s="7"/>
      <c r="AD214" s="7"/>
    </row>
    <row r="215" spans="1:30" x14ac:dyDescent="0.25">
      <c r="A215" s="20">
        <v>208</v>
      </c>
      <c r="B215" s="20" t="str">
        <f t="shared" si="6"/>
        <v/>
      </c>
      <c r="C215" s="20" t="e">
        <f>IF(AND(M215&lt;=$G$3,M215&gt;0,D215="OA"),MAX($C$6:C214)+1,"")</f>
        <v>#N/A</v>
      </c>
      <c r="D215" s="20" t="e">
        <f>VLOOKUP(F215,'SSA-CODE'!$E$4:$F$154,2,FALSE)</f>
        <v>#N/A</v>
      </c>
      <c r="E215" s="82" t="str">
        <f t="shared" si="7"/>
        <v/>
      </c>
      <c r="F215" s="22" t="str">
        <f>IF(B215="","",VLOOKUP(B215,'PASTE-DOWN-DL'!$C$10:$AP$6000,3,FALSE))</f>
        <v/>
      </c>
      <c r="G215" s="21" t="str">
        <f>IF(B215="","",VLOOKUP(B215,'PASTE-DOWN-DL'!$C$10:$AP$6000,9,FALSE))</f>
        <v/>
      </c>
      <c r="H215" s="75" t="str">
        <f>IF(B215="","",VLOOKUP(B215,'PASTE-DOWN-DL'!$C$10:$AP$6000,37,FALSE))</f>
        <v/>
      </c>
      <c r="I215" s="2" t="str">
        <f>IF(B215="","",VLOOKUP(B215,'PASTE-DOWN-DL'!$C$10:$AP$6000,38,FALSE))</f>
        <v/>
      </c>
      <c r="J215" s="21" t="str">
        <f>IF(B215="","",VLOOKUP(B215,'PASTE-DOWN-DL'!$C$10:$AP$6000,24,FALSE))</f>
        <v/>
      </c>
      <c r="K215" s="21" t="str">
        <f>IF(B215="","",VLOOKUP(B215,'PASTE-DOWN-DL'!$C$10:$AP$6000,35,FALSE))</f>
        <v/>
      </c>
      <c r="L215" s="21" t="str">
        <f>IF(B215="","",VLOOKUP(B215,'PASTE-DOWN-DL'!$C$10:$AP$6000,36,FALSE))</f>
        <v/>
      </c>
      <c r="M215" s="85" t="str">
        <f>IF(B215="","",VLOOKUP(B215,'PASTE-DOWN-DL'!$C$10:$AP$6000,39,FALSE))</f>
        <v/>
      </c>
      <c r="N215" s="7" t="str">
        <f>IF(B215="","",VLOOKUP(B215,'PASTE-DOWN-DL'!$C$10:$AP$6000,29,FALSE))</f>
        <v/>
      </c>
      <c r="O215" s="55" t="str">
        <f>IF(B215="","",VLOOKUP(B215,'PASTE-DOWN-DL'!$C$10:$AP$6000,31,FALSE))</f>
        <v/>
      </c>
      <c r="P215" s="7" t="str">
        <f>IF(B215="","",VLOOKUP(B215,'PASTE-DOWN-DL'!$C$10:$AP$6000,30,FALSE))</f>
        <v/>
      </c>
      <c r="Q215" s="7" t="str">
        <f>IF(B215="","",VLOOKUP(B215,'PASTE-DOWN-DL'!$C$10:$AP$6000,32,FALSE))</f>
        <v/>
      </c>
      <c r="R215" s="7" t="str">
        <f>IF(B215="","",VLOOKUP(B215,'PASTE-DOWN-DL'!$C$10:$AP$6000,4,FALSE))</f>
        <v/>
      </c>
      <c r="S215" s="7" t="str">
        <f>IF(B215="","",VLOOKUP(B215,'PASTE-DOWN-DL'!$C$10:$AP$6000,40,FALSE))</f>
        <v/>
      </c>
      <c r="T215" s="7" t="str">
        <f>IF(B215="","",VLOOKUP(B215,'PASTE-DOWN-DL'!$C$10:$AP$6000,33,FALSE))</f>
        <v/>
      </c>
      <c r="U215" s="7" t="str">
        <f>IF(B215="","",VLOOKUP(B215,'PASTE-DOWN-DL'!$C$10:$AP$6000,34,FALSE))</f>
        <v/>
      </c>
      <c r="V215" s="7"/>
      <c r="W215" s="7"/>
      <c r="X215" s="7"/>
      <c r="Y215" s="7"/>
      <c r="Z215" s="7"/>
      <c r="AA215" s="19" t="str">
        <f>IF(B215="","",VLOOKUP(B215,'PASTE-DOWN-DL'!$F$10:$AO$300,16,FALSE))</f>
        <v/>
      </c>
      <c r="AB215" s="7"/>
      <c r="AC215" s="7"/>
      <c r="AD215" s="7"/>
    </row>
    <row r="216" spans="1:30" x14ac:dyDescent="0.25">
      <c r="A216" s="20">
        <v>209</v>
      </c>
      <c r="B216" s="20" t="str">
        <f t="shared" si="6"/>
        <v/>
      </c>
      <c r="C216" s="20" t="e">
        <f>IF(AND(M216&lt;=$G$3,M216&gt;0,D216="OA"),MAX($C$6:C215)+1,"")</f>
        <v>#N/A</v>
      </c>
      <c r="D216" s="20" t="e">
        <f>VLOOKUP(F216,'SSA-CODE'!$E$4:$F$154,2,FALSE)</f>
        <v>#N/A</v>
      </c>
      <c r="E216" s="82" t="str">
        <f t="shared" si="7"/>
        <v/>
      </c>
      <c r="F216" s="22" t="str">
        <f>IF(B216="","",VLOOKUP(B216,'PASTE-DOWN-DL'!$C$10:$AP$6000,3,FALSE))</f>
        <v/>
      </c>
      <c r="G216" s="21" t="str">
        <f>IF(B216="","",VLOOKUP(B216,'PASTE-DOWN-DL'!$C$10:$AP$6000,9,FALSE))</f>
        <v/>
      </c>
      <c r="H216" s="75" t="str">
        <f>IF(B216="","",VLOOKUP(B216,'PASTE-DOWN-DL'!$C$10:$AP$6000,37,FALSE))</f>
        <v/>
      </c>
      <c r="I216" s="2" t="str">
        <f>IF(B216="","",VLOOKUP(B216,'PASTE-DOWN-DL'!$C$10:$AP$6000,38,FALSE))</f>
        <v/>
      </c>
      <c r="J216" s="21" t="str">
        <f>IF(B216="","",VLOOKUP(B216,'PASTE-DOWN-DL'!$C$10:$AP$6000,24,FALSE))</f>
        <v/>
      </c>
      <c r="K216" s="21" t="str">
        <f>IF(B216="","",VLOOKUP(B216,'PASTE-DOWN-DL'!$C$10:$AP$6000,35,FALSE))</f>
        <v/>
      </c>
      <c r="L216" s="21" t="str">
        <f>IF(B216="","",VLOOKUP(B216,'PASTE-DOWN-DL'!$C$10:$AP$6000,36,FALSE))</f>
        <v/>
      </c>
      <c r="M216" s="85" t="str">
        <f>IF(B216="","",VLOOKUP(B216,'PASTE-DOWN-DL'!$C$10:$AP$6000,39,FALSE))</f>
        <v/>
      </c>
      <c r="N216" s="7" t="str">
        <f>IF(B216="","",VLOOKUP(B216,'PASTE-DOWN-DL'!$C$10:$AP$6000,29,FALSE))</f>
        <v/>
      </c>
      <c r="O216" s="55" t="str">
        <f>IF(B216="","",VLOOKUP(B216,'PASTE-DOWN-DL'!$C$10:$AP$6000,31,FALSE))</f>
        <v/>
      </c>
      <c r="P216" s="7" t="str">
        <f>IF(B216="","",VLOOKUP(B216,'PASTE-DOWN-DL'!$C$10:$AP$6000,30,FALSE))</f>
        <v/>
      </c>
      <c r="Q216" s="7" t="str">
        <f>IF(B216="","",VLOOKUP(B216,'PASTE-DOWN-DL'!$C$10:$AP$6000,32,FALSE))</f>
        <v/>
      </c>
      <c r="R216" s="7" t="str">
        <f>IF(B216="","",VLOOKUP(B216,'PASTE-DOWN-DL'!$C$10:$AP$6000,4,FALSE))</f>
        <v/>
      </c>
      <c r="S216" s="7" t="str">
        <f>IF(B216="","",VLOOKUP(B216,'PASTE-DOWN-DL'!$C$10:$AP$6000,40,FALSE))</f>
        <v/>
      </c>
      <c r="T216" s="7" t="str">
        <f>IF(B216="","",VLOOKUP(B216,'PASTE-DOWN-DL'!$C$10:$AP$6000,33,FALSE))</f>
        <v/>
      </c>
      <c r="U216" s="7" t="str">
        <f>IF(B216="","",VLOOKUP(B216,'PASTE-DOWN-DL'!$C$10:$AP$6000,34,FALSE))</f>
        <v/>
      </c>
      <c r="V216" s="7"/>
      <c r="W216" s="7"/>
      <c r="X216" s="7"/>
      <c r="Y216" s="7"/>
      <c r="Z216" s="7"/>
      <c r="AA216" s="19" t="str">
        <f>IF(B216="","",VLOOKUP(B216,'PASTE-DOWN-DL'!$F$10:$AO$300,16,FALSE))</f>
        <v/>
      </c>
      <c r="AB216" s="7"/>
      <c r="AC216" s="7"/>
      <c r="AD216" s="7"/>
    </row>
    <row r="217" spans="1:30" x14ac:dyDescent="0.25">
      <c r="A217" s="20">
        <v>210</v>
      </c>
      <c r="B217" s="20" t="str">
        <f t="shared" si="6"/>
        <v/>
      </c>
      <c r="C217" s="20" t="e">
        <f>IF(AND(M217&lt;=$G$3,M217&gt;0,D217="OA"),MAX($C$6:C216)+1,"")</f>
        <v>#N/A</v>
      </c>
      <c r="D217" s="20" t="e">
        <f>VLOOKUP(F217,'SSA-CODE'!$E$4:$F$154,2,FALSE)</f>
        <v>#N/A</v>
      </c>
      <c r="E217" s="82" t="str">
        <f t="shared" si="7"/>
        <v/>
      </c>
      <c r="F217" s="22" t="str">
        <f>IF(B217="","",VLOOKUP(B217,'PASTE-DOWN-DL'!$C$10:$AP$6000,3,FALSE))</f>
        <v/>
      </c>
      <c r="G217" s="21" t="str">
        <f>IF(B217="","",VLOOKUP(B217,'PASTE-DOWN-DL'!$C$10:$AP$6000,9,FALSE))</f>
        <v/>
      </c>
      <c r="H217" s="75" t="str">
        <f>IF(B217="","",VLOOKUP(B217,'PASTE-DOWN-DL'!$C$10:$AP$6000,37,FALSE))</f>
        <v/>
      </c>
      <c r="I217" s="2" t="str">
        <f>IF(B217="","",VLOOKUP(B217,'PASTE-DOWN-DL'!$C$10:$AP$6000,38,FALSE))</f>
        <v/>
      </c>
      <c r="J217" s="21" t="str">
        <f>IF(B217="","",VLOOKUP(B217,'PASTE-DOWN-DL'!$C$10:$AP$6000,24,FALSE))</f>
        <v/>
      </c>
      <c r="K217" s="21" t="str">
        <f>IF(B217="","",VLOOKUP(B217,'PASTE-DOWN-DL'!$C$10:$AP$6000,35,FALSE))</f>
        <v/>
      </c>
      <c r="L217" s="21" t="str">
        <f>IF(B217="","",VLOOKUP(B217,'PASTE-DOWN-DL'!$C$10:$AP$6000,36,FALSE))</f>
        <v/>
      </c>
      <c r="M217" s="85" t="str">
        <f>IF(B217="","",VLOOKUP(B217,'PASTE-DOWN-DL'!$C$10:$AP$6000,39,FALSE))</f>
        <v/>
      </c>
      <c r="N217" s="7" t="str">
        <f>IF(B217="","",VLOOKUP(B217,'PASTE-DOWN-DL'!$C$10:$AP$6000,29,FALSE))</f>
        <v/>
      </c>
      <c r="O217" s="55" t="str">
        <f>IF(B217="","",VLOOKUP(B217,'PASTE-DOWN-DL'!$C$10:$AP$6000,31,FALSE))</f>
        <v/>
      </c>
      <c r="P217" s="7" t="str">
        <f>IF(B217="","",VLOOKUP(B217,'PASTE-DOWN-DL'!$C$10:$AP$6000,30,FALSE))</f>
        <v/>
      </c>
      <c r="Q217" s="7" t="str">
        <f>IF(B217="","",VLOOKUP(B217,'PASTE-DOWN-DL'!$C$10:$AP$6000,32,FALSE))</f>
        <v/>
      </c>
      <c r="R217" s="7" t="str">
        <f>IF(B217="","",VLOOKUP(B217,'PASTE-DOWN-DL'!$C$10:$AP$6000,4,FALSE))</f>
        <v/>
      </c>
      <c r="S217" s="7" t="str">
        <f>IF(B217="","",VLOOKUP(B217,'PASTE-DOWN-DL'!$C$10:$AP$6000,40,FALSE))</f>
        <v/>
      </c>
      <c r="T217" s="7" t="str">
        <f>IF(B217="","",VLOOKUP(B217,'PASTE-DOWN-DL'!$C$10:$AP$6000,33,FALSE))</f>
        <v/>
      </c>
      <c r="U217" s="7" t="str">
        <f>IF(B217="","",VLOOKUP(B217,'PASTE-DOWN-DL'!$C$10:$AP$6000,34,FALSE))</f>
        <v/>
      </c>
      <c r="V217" s="7"/>
      <c r="W217" s="7"/>
      <c r="X217" s="7"/>
      <c r="Y217" s="7"/>
      <c r="Z217" s="7"/>
      <c r="AA217" s="19" t="str">
        <f>IF(B217="","",VLOOKUP(B217,'PASTE-DOWN-DL'!$F$10:$AO$300,16,FALSE))</f>
        <v/>
      </c>
      <c r="AB217" s="7"/>
      <c r="AC217" s="7"/>
      <c r="AD217" s="7"/>
    </row>
    <row r="218" spans="1:30" x14ac:dyDescent="0.25">
      <c r="A218" s="20">
        <v>211</v>
      </c>
      <c r="B218" s="20" t="str">
        <f t="shared" si="6"/>
        <v/>
      </c>
      <c r="C218" s="20" t="e">
        <f>IF(AND(M218&lt;=$G$3,M218&gt;0,D218="OA"),MAX($C$6:C217)+1,"")</f>
        <v>#N/A</v>
      </c>
      <c r="D218" s="20" t="e">
        <f>VLOOKUP(F218,'SSA-CODE'!$E$4:$F$154,2,FALSE)</f>
        <v>#N/A</v>
      </c>
      <c r="E218" s="82" t="str">
        <f t="shared" si="7"/>
        <v/>
      </c>
      <c r="F218" s="22" t="str">
        <f>IF(B218="","",VLOOKUP(B218,'PASTE-DOWN-DL'!$C$10:$AP$6000,3,FALSE))</f>
        <v/>
      </c>
      <c r="G218" s="21" t="str">
        <f>IF(B218="","",VLOOKUP(B218,'PASTE-DOWN-DL'!$C$10:$AP$6000,9,FALSE))</f>
        <v/>
      </c>
      <c r="H218" s="75" t="str">
        <f>IF(B218="","",VLOOKUP(B218,'PASTE-DOWN-DL'!$C$10:$AP$6000,37,FALSE))</f>
        <v/>
      </c>
      <c r="I218" s="2" t="str">
        <f>IF(B218="","",VLOOKUP(B218,'PASTE-DOWN-DL'!$C$10:$AP$6000,38,FALSE))</f>
        <v/>
      </c>
      <c r="J218" s="21" t="str">
        <f>IF(B218="","",VLOOKUP(B218,'PASTE-DOWN-DL'!$C$10:$AP$6000,24,FALSE))</f>
        <v/>
      </c>
      <c r="K218" s="21" t="str">
        <f>IF(B218="","",VLOOKUP(B218,'PASTE-DOWN-DL'!$C$10:$AP$6000,35,FALSE))</f>
        <v/>
      </c>
      <c r="L218" s="21" t="str">
        <f>IF(B218="","",VLOOKUP(B218,'PASTE-DOWN-DL'!$C$10:$AP$6000,36,FALSE))</f>
        <v/>
      </c>
      <c r="M218" s="85" t="str">
        <f>IF(B218="","",VLOOKUP(B218,'PASTE-DOWN-DL'!$C$10:$AP$6000,39,FALSE))</f>
        <v/>
      </c>
      <c r="N218" s="7" t="str">
        <f>IF(B218="","",VLOOKUP(B218,'PASTE-DOWN-DL'!$C$10:$AP$6000,29,FALSE))</f>
        <v/>
      </c>
      <c r="O218" s="55" t="str">
        <f>IF(B218="","",VLOOKUP(B218,'PASTE-DOWN-DL'!$C$10:$AP$6000,31,FALSE))</f>
        <v/>
      </c>
      <c r="P218" s="7" t="str">
        <f>IF(B218="","",VLOOKUP(B218,'PASTE-DOWN-DL'!$C$10:$AP$6000,30,FALSE))</f>
        <v/>
      </c>
      <c r="Q218" s="7" t="str">
        <f>IF(B218="","",VLOOKUP(B218,'PASTE-DOWN-DL'!$C$10:$AP$6000,32,FALSE))</f>
        <v/>
      </c>
      <c r="R218" s="7" t="str">
        <f>IF(B218="","",VLOOKUP(B218,'PASTE-DOWN-DL'!$C$10:$AP$6000,4,FALSE))</f>
        <v/>
      </c>
      <c r="S218" s="7" t="str">
        <f>IF(B218="","",VLOOKUP(B218,'PASTE-DOWN-DL'!$C$10:$AP$6000,40,FALSE))</f>
        <v/>
      </c>
      <c r="T218" s="7" t="str">
        <f>IF(B218="","",VLOOKUP(B218,'PASTE-DOWN-DL'!$C$10:$AP$6000,33,FALSE))</f>
        <v/>
      </c>
      <c r="U218" s="7" t="str">
        <f>IF(B218="","",VLOOKUP(B218,'PASTE-DOWN-DL'!$C$10:$AP$6000,34,FALSE))</f>
        <v/>
      </c>
      <c r="V218" s="7"/>
      <c r="W218" s="7"/>
      <c r="X218" s="7"/>
      <c r="Y218" s="7"/>
      <c r="Z218" s="7"/>
      <c r="AA218" s="19" t="str">
        <f>IF(B218="","",VLOOKUP(B218,'PASTE-DOWN-DL'!$F$10:$AO$300,16,FALSE))</f>
        <v/>
      </c>
      <c r="AB218" s="7"/>
      <c r="AC218" s="7"/>
      <c r="AD218" s="7"/>
    </row>
    <row r="219" spans="1:30" x14ac:dyDescent="0.25">
      <c r="A219" s="20">
        <v>212</v>
      </c>
      <c r="B219" s="20" t="str">
        <f t="shared" si="6"/>
        <v/>
      </c>
      <c r="C219" s="20" t="e">
        <f>IF(AND(M219&lt;=$G$3,M219&gt;0,D219="OA"),MAX($C$6:C218)+1,"")</f>
        <v>#N/A</v>
      </c>
      <c r="D219" s="20" t="e">
        <f>VLOOKUP(F219,'SSA-CODE'!$E$4:$F$154,2,FALSE)</f>
        <v>#N/A</v>
      </c>
      <c r="E219" s="82" t="str">
        <f t="shared" si="7"/>
        <v/>
      </c>
      <c r="F219" s="22" t="str">
        <f>IF(B219="","",VLOOKUP(B219,'PASTE-DOWN-DL'!$C$10:$AP$6000,3,FALSE))</f>
        <v/>
      </c>
      <c r="G219" s="21" t="str">
        <f>IF(B219="","",VLOOKUP(B219,'PASTE-DOWN-DL'!$C$10:$AP$6000,9,FALSE))</f>
        <v/>
      </c>
      <c r="H219" s="75" t="str">
        <f>IF(B219="","",VLOOKUP(B219,'PASTE-DOWN-DL'!$C$10:$AP$6000,37,FALSE))</f>
        <v/>
      </c>
      <c r="I219" s="2" t="str">
        <f>IF(B219="","",VLOOKUP(B219,'PASTE-DOWN-DL'!$C$10:$AP$6000,38,FALSE))</f>
        <v/>
      </c>
      <c r="J219" s="21" t="str">
        <f>IF(B219="","",VLOOKUP(B219,'PASTE-DOWN-DL'!$C$10:$AP$6000,24,FALSE))</f>
        <v/>
      </c>
      <c r="K219" s="21" t="str">
        <f>IF(B219="","",VLOOKUP(B219,'PASTE-DOWN-DL'!$C$10:$AP$6000,35,FALSE))</f>
        <v/>
      </c>
      <c r="L219" s="21" t="str">
        <f>IF(B219="","",VLOOKUP(B219,'PASTE-DOWN-DL'!$C$10:$AP$6000,36,FALSE))</f>
        <v/>
      </c>
      <c r="M219" s="85" t="str">
        <f>IF(B219="","",VLOOKUP(B219,'PASTE-DOWN-DL'!$C$10:$AP$6000,39,FALSE))</f>
        <v/>
      </c>
      <c r="N219" s="7" t="str">
        <f>IF(B219="","",VLOOKUP(B219,'PASTE-DOWN-DL'!$C$10:$AP$6000,29,FALSE))</f>
        <v/>
      </c>
      <c r="O219" s="55" t="str">
        <f>IF(B219="","",VLOOKUP(B219,'PASTE-DOWN-DL'!$C$10:$AP$6000,31,FALSE))</f>
        <v/>
      </c>
      <c r="P219" s="7" t="str">
        <f>IF(B219="","",VLOOKUP(B219,'PASTE-DOWN-DL'!$C$10:$AP$6000,30,FALSE))</f>
        <v/>
      </c>
      <c r="Q219" s="7" t="str">
        <f>IF(B219="","",VLOOKUP(B219,'PASTE-DOWN-DL'!$C$10:$AP$6000,32,FALSE))</f>
        <v/>
      </c>
      <c r="R219" s="7" t="str">
        <f>IF(B219="","",VLOOKUP(B219,'PASTE-DOWN-DL'!$C$10:$AP$6000,4,FALSE))</f>
        <v/>
      </c>
      <c r="S219" s="7" t="str">
        <f>IF(B219="","",VLOOKUP(B219,'PASTE-DOWN-DL'!$C$10:$AP$6000,40,FALSE))</f>
        <v/>
      </c>
      <c r="T219" s="7" t="str">
        <f>IF(B219="","",VLOOKUP(B219,'PASTE-DOWN-DL'!$C$10:$AP$6000,33,FALSE))</f>
        <v/>
      </c>
      <c r="U219" s="7" t="str">
        <f>IF(B219="","",VLOOKUP(B219,'PASTE-DOWN-DL'!$C$10:$AP$6000,34,FALSE))</f>
        <v/>
      </c>
      <c r="V219" s="7"/>
      <c r="W219" s="7"/>
      <c r="X219" s="7"/>
      <c r="Y219" s="7"/>
      <c r="Z219" s="7"/>
      <c r="AA219" s="19" t="str">
        <f>IF(B219="","",VLOOKUP(B219,'PASTE-DOWN-DL'!$F$10:$AO$300,16,FALSE))</f>
        <v/>
      </c>
      <c r="AB219" s="7"/>
      <c r="AC219" s="7"/>
      <c r="AD219" s="7"/>
    </row>
    <row r="220" spans="1:30" x14ac:dyDescent="0.25">
      <c r="A220" s="20">
        <v>213</v>
      </c>
      <c r="B220" s="20" t="str">
        <f t="shared" si="6"/>
        <v/>
      </c>
      <c r="C220" s="20" t="e">
        <f>IF(AND(M220&lt;=$G$3,M220&gt;0,D220="OA"),MAX($C$6:C219)+1,"")</f>
        <v>#N/A</v>
      </c>
      <c r="D220" s="20" t="e">
        <f>VLOOKUP(F220,'SSA-CODE'!$E$4:$F$154,2,FALSE)</f>
        <v>#N/A</v>
      </c>
      <c r="E220" s="82" t="str">
        <f t="shared" si="7"/>
        <v/>
      </c>
      <c r="F220" s="22" t="str">
        <f>IF(B220="","",VLOOKUP(B220,'PASTE-DOWN-DL'!$C$10:$AP$6000,3,FALSE))</f>
        <v/>
      </c>
      <c r="G220" s="21" t="str">
        <f>IF(B220="","",VLOOKUP(B220,'PASTE-DOWN-DL'!$C$10:$AP$6000,9,FALSE))</f>
        <v/>
      </c>
      <c r="H220" s="75" t="str">
        <f>IF(B220="","",VLOOKUP(B220,'PASTE-DOWN-DL'!$C$10:$AP$6000,37,FALSE))</f>
        <v/>
      </c>
      <c r="I220" s="2" t="str">
        <f>IF(B220="","",VLOOKUP(B220,'PASTE-DOWN-DL'!$C$10:$AP$6000,38,FALSE))</f>
        <v/>
      </c>
      <c r="J220" s="21" t="str">
        <f>IF(B220="","",VLOOKUP(B220,'PASTE-DOWN-DL'!$C$10:$AP$6000,24,FALSE))</f>
        <v/>
      </c>
      <c r="K220" s="21" t="str">
        <f>IF(B220="","",VLOOKUP(B220,'PASTE-DOWN-DL'!$C$10:$AP$6000,35,FALSE))</f>
        <v/>
      </c>
      <c r="L220" s="21" t="str">
        <f>IF(B220="","",VLOOKUP(B220,'PASTE-DOWN-DL'!$C$10:$AP$6000,36,FALSE))</f>
        <v/>
      </c>
      <c r="M220" s="85" t="str">
        <f>IF(B220="","",VLOOKUP(B220,'PASTE-DOWN-DL'!$C$10:$AP$6000,39,FALSE))</f>
        <v/>
      </c>
      <c r="N220" s="7" t="str">
        <f>IF(B220="","",VLOOKUP(B220,'PASTE-DOWN-DL'!$C$10:$AP$6000,29,FALSE))</f>
        <v/>
      </c>
      <c r="O220" s="55" t="str">
        <f>IF(B220="","",VLOOKUP(B220,'PASTE-DOWN-DL'!$C$10:$AP$6000,31,FALSE))</f>
        <v/>
      </c>
      <c r="P220" s="7" t="str">
        <f>IF(B220="","",VLOOKUP(B220,'PASTE-DOWN-DL'!$C$10:$AP$6000,30,FALSE))</f>
        <v/>
      </c>
      <c r="Q220" s="7" t="str">
        <f>IF(B220="","",VLOOKUP(B220,'PASTE-DOWN-DL'!$C$10:$AP$6000,32,FALSE))</f>
        <v/>
      </c>
      <c r="R220" s="7" t="str">
        <f>IF(B220="","",VLOOKUP(B220,'PASTE-DOWN-DL'!$C$10:$AP$6000,4,FALSE))</f>
        <v/>
      </c>
      <c r="S220" s="7" t="str">
        <f>IF(B220="","",VLOOKUP(B220,'PASTE-DOWN-DL'!$C$10:$AP$6000,40,FALSE))</f>
        <v/>
      </c>
      <c r="T220" s="7" t="str">
        <f>IF(B220="","",VLOOKUP(B220,'PASTE-DOWN-DL'!$C$10:$AP$6000,33,FALSE))</f>
        <v/>
      </c>
      <c r="U220" s="7" t="str">
        <f>IF(B220="","",VLOOKUP(B220,'PASTE-DOWN-DL'!$C$10:$AP$6000,34,FALSE))</f>
        <v/>
      </c>
      <c r="V220" s="7"/>
      <c r="W220" s="7"/>
      <c r="X220" s="7"/>
      <c r="Y220" s="7"/>
      <c r="Z220" s="7"/>
      <c r="AA220" s="19" t="str">
        <f>IF(B220="","",VLOOKUP(B220,'PASTE-DOWN-DL'!$F$10:$AO$300,16,FALSE))</f>
        <v/>
      </c>
      <c r="AB220" s="7"/>
      <c r="AC220" s="7"/>
      <c r="AD220" s="7"/>
    </row>
    <row r="221" spans="1:30" x14ac:dyDescent="0.25">
      <c r="A221" s="20">
        <v>214</v>
      </c>
      <c r="B221" s="20" t="str">
        <f t="shared" si="6"/>
        <v/>
      </c>
      <c r="C221" s="20" t="e">
        <f>IF(AND(M221&lt;=$G$3,M221&gt;0,D221="OA"),MAX($C$6:C220)+1,"")</f>
        <v>#N/A</v>
      </c>
      <c r="D221" s="20" t="e">
        <f>VLOOKUP(F221,'SSA-CODE'!$E$4:$F$154,2,FALSE)</f>
        <v>#N/A</v>
      </c>
      <c r="E221" s="82" t="str">
        <f t="shared" si="7"/>
        <v/>
      </c>
      <c r="F221" s="22" t="str">
        <f>IF(B221="","",VLOOKUP(B221,'PASTE-DOWN-DL'!$C$10:$AP$6000,3,FALSE))</f>
        <v/>
      </c>
      <c r="G221" s="21" t="str">
        <f>IF(B221="","",VLOOKUP(B221,'PASTE-DOWN-DL'!$C$10:$AP$6000,9,FALSE))</f>
        <v/>
      </c>
      <c r="H221" s="75" t="str">
        <f>IF(B221="","",VLOOKUP(B221,'PASTE-DOWN-DL'!$C$10:$AP$6000,37,FALSE))</f>
        <v/>
      </c>
      <c r="I221" s="2" t="str">
        <f>IF(B221="","",VLOOKUP(B221,'PASTE-DOWN-DL'!$C$10:$AP$6000,38,FALSE))</f>
        <v/>
      </c>
      <c r="J221" s="21" t="str">
        <f>IF(B221="","",VLOOKUP(B221,'PASTE-DOWN-DL'!$C$10:$AP$6000,24,FALSE))</f>
        <v/>
      </c>
      <c r="K221" s="21" t="str">
        <f>IF(B221="","",VLOOKUP(B221,'PASTE-DOWN-DL'!$C$10:$AP$6000,35,FALSE))</f>
        <v/>
      </c>
      <c r="L221" s="21" t="str">
        <f>IF(B221="","",VLOOKUP(B221,'PASTE-DOWN-DL'!$C$10:$AP$6000,36,FALSE))</f>
        <v/>
      </c>
      <c r="M221" s="85" t="str">
        <f>IF(B221="","",VLOOKUP(B221,'PASTE-DOWN-DL'!$C$10:$AP$6000,39,FALSE))</f>
        <v/>
      </c>
      <c r="N221" s="7" t="str">
        <f>IF(B221="","",VLOOKUP(B221,'PASTE-DOWN-DL'!$C$10:$AP$6000,29,FALSE))</f>
        <v/>
      </c>
      <c r="O221" s="55" t="str">
        <f>IF(B221="","",VLOOKUP(B221,'PASTE-DOWN-DL'!$C$10:$AP$6000,31,FALSE))</f>
        <v/>
      </c>
      <c r="P221" s="7" t="str">
        <f>IF(B221="","",VLOOKUP(B221,'PASTE-DOWN-DL'!$C$10:$AP$6000,30,FALSE))</f>
        <v/>
      </c>
      <c r="Q221" s="7" t="str">
        <f>IF(B221="","",VLOOKUP(B221,'PASTE-DOWN-DL'!$C$10:$AP$6000,32,FALSE))</f>
        <v/>
      </c>
      <c r="R221" s="7" t="str">
        <f>IF(B221="","",VLOOKUP(B221,'PASTE-DOWN-DL'!$C$10:$AP$6000,4,FALSE))</f>
        <v/>
      </c>
      <c r="S221" s="7" t="str">
        <f>IF(B221="","",VLOOKUP(B221,'PASTE-DOWN-DL'!$C$10:$AP$6000,40,FALSE))</f>
        <v/>
      </c>
      <c r="T221" s="7" t="str">
        <f>IF(B221="","",VLOOKUP(B221,'PASTE-DOWN-DL'!$C$10:$AP$6000,33,FALSE))</f>
        <v/>
      </c>
      <c r="U221" s="7" t="str">
        <f>IF(B221="","",VLOOKUP(B221,'PASTE-DOWN-DL'!$C$10:$AP$6000,34,FALSE))</f>
        <v/>
      </c>
      <c r="V221" s="7"/>
      <c r="W221" s="7"/>
      <c r="X221" s="7"/>
      <c r="Y221" s="7"/>
      <c r="Z221" s="7"/>
      <c r="AA221" s="19" t="str">
        <f>IF(B221="","",VLOOKUP(B221,'PASTE-DOWN-DL'!$F$10:$AO$300,16,FALSE))</f>
        <v/>
      </c>
      <c r="AB221" s="7"/>
      <c r="AC221" s="7"/>
      <c r="AD221" s="7"/>
    </row>
    <row r="222" spans="1:30" x14ac:dyDescent="0.25">
      <c r="A222" s="20">
        <v>215</v>
      </c>
      <c r="B222" s="20" t="str">
        <f t="shared" si="6"/>
        <v/>
      </c>
      <c r="C222" s="20" t="e">
        <f>IF(AND(M222&lt;=$G$3,M222&gt;0,D222="OA"),MAX($C$6:C221)+1,"")</f>
        <v>#N/A</v>
      </c>
      <c r="D222" s="20" t="e">
        <f>VLOOKUP(F222,'SSA-CODE'!$E$4:$F$154,2,FALSE)</f>
        <v>#N/A</v>
      </c>
      <c r="E222" s="82" t="str">
        <f t="shared" si="7"/>
        <v/>
      </c>
      <c r="F222" s="22" t="str">
        <f>IF(B222="","",VLOOKUP(B222,'PASTE-DOWN-DL'!$C$10:$AP$6000,3,FALSE))</f>
        <v/>
      </c>
      <c r="G222" s="21" t="str">
        <f>IF(B222="","",VLOOKUP(B222,'PASTE-DOWN-DL'!$C$10:$AP$6000,9,FALSE))</f>
        <v/>
      </c>
      <c r="H222" s="75" t="str">
        <f>IF(B222="","",VLOOKUP(B222,'PASTE-DOWN-DL'!$C$10:$AP$6000,37,FALSE))</f>
        <v/>
      </c>
      <c r="I222" s="2" t="str">
        <f>IF(B222="","",VLOOKUP(B222,'PASTE-DOWN-DL'!$C$10:$AP$6000,38,FALSE))</f>
        <v/>
      </c>
      <c r="J222" s="21" t="str">
        <f>IF(B222="","",VLOOKUP(B222,'PASTE-DOWN-DL'!$C$10:$AP$6000,24,FALSE))</f>
        <v/>
      </c>
      <c r="K222" s="21" t="str">
        <f>IF(B222="","",VLOOKUP(B222,'PASTE-DOWN-DL'!$C$10:$AP$6000,35,FALSE))</f>
        <v/>
      </c>
      <c r="L222" s="21" t="str">
        <f>IF(B222="","",VLOOKUP(B222,'PASTE-DOWN-DL'!$C$10:$AP$6000,36,FALSE))</f>
        <v/>
      </c>
      <c r="M222" s="85" t="str">
        <f>IF(B222="","",VLOOKUP(B222,'PASTE-DOWN-DL'!$C$10:$AP$6000,39,FALSE))</f>
        <v/>
      </c>
      <c r="N222" s="7" t="str">
        <f>IF(B222="","",VLOOKUP(B222,'PASTE-DOWN-DL'!$C$10:$AP$6000,29,FALSE))</f>
        <v/>
      </c>
      <c r="O222" s="55" t="str">
        <f>IF(B222="","",VLOOKUP(B222,'PASTE-DOWN-DL'!$C$10:$AP$6000,31,FALSE))</f>
        <v/>
      </c>
      <c r="P222" s="7" t="str">
        <f>IF(B222="","",VLOOKUP(B222,'PASTE-DOWN-DL'!$C$10:$AP$6000,30,FALSE))</f>
        <v/>
      </c>
      <c r="Q222" s="7" t="str">
        <f>IF(B222="","",VLOOKUP(B222,'PASTE-DOWN-DL'!$C$10:$AP$6000,32,FALSE))</f>
        <v/>
      </c>
      <c r="R222" s="7" t="str">
        <f>IF(B222="","",VLOOKUP(B222,'PASTE-DOWN-DL'!$C$10:$AP$6000,4,FALSE))</f>
        <v/>
      </c>
      <c r="S222" s="7" t="str">
        <f>IF(B222="","",VLOOKUP(B222,'PASTE-DOWN-DL'!$C$10:$AP$6000,40,FALSE))</f>
        <v/>
      </c>
      <c r="T222" s="7" t="str">
        <f>IF(B222="","",VLOOKUP(B222,'PASTE-DOWN-DL'!$C$10:$AP$6000,33,FALSE))</f>
        <v/>
      </c>
      <c r="U222" s="7" t="str">
        <f>IF(B222="","",VLOOKUP(B222,'PASTE-DOWN-DL'!$C$10:$AP$6000,34,FALSE))</f>
        <v/>
      </c>
      <c r="V222" s="7"/>
      <c r="W222" s="7"/>
      <c r="X222" s="7"/>
      <c r="Y222" s="7"/>
      <c r="Z222" s="7"/>
      <c r="AA222" s="19" t="str">
        <f>IF(B222="","",VLOOKUP(B222,'PASTE-DOWN-DL'!$F$10:$AO$300,16,FALSE))</f>
        <v/>
      </c>
      <c r="AB222" s="7"/>
      <c r="AC222" s="7"/>
      <c r="AD222" s="7"/>
    </row>
    <row r="223" spans="1:30" x14ac:dyDescent="0.25">
      <c r="A223" s="20">
        <v>216</v>
      </c>
      <c r="B223" s="20" t="str">
        <f t="shared" si="6"/>
        <v/>
      </c>
      <c r="C223" s="20" t="e">
        <f>IF(AND(M223&lt;=$G$3,M223&gt;0,D223="OA"),MAX($C$6:C222)+1,"")</f>
        <v>#N/A</v>
      </c>
      <c r="D223" s="20" t="e">
        <f>VLOOKUP(F223,'SSA-CODE'!$E$4:$F$154,2,FALSE)</f>
        <v>#N/A</v>
      </c>
      <c r="E223" s="82" t="str">
        <f t="shared" si="7"/>
        <v/>
      </c>
      <c r="F223" s="22" t="str">
        <f>IF(B223="","",VLOOKUP(B223,'PASTE-DOWN-DL'!$C$10:$AP$6000,3,FALSE))</f>
        <v/>
      </c>
      <c r="G223" s="21" t="str">
        <f>IF(B223="","",VLOOKUP(B223,'PASTE-DOWN-DL'!$C$10:$AP$6000,9,FALSE))</f>
        <v/>
      </c>
      <c r="H223" s="75" t="str">
        <f>IF(B223="","",VLOOKUP(B223,'PASTE-DOWN-DL'!$C$10:$AP$6000,37,FALSE))</f>
        <v/>
      </c>
      <c r="I223" s="2" t="str">
        <f>IF(B223="","",VLOOKUP(B223,'PASTE-DOWN-DL'!$C$10:$AP$6000,38,FALSE))</f>
        <v/>
      </c>
      <c r="J223" s="21" t="str">
        <f>IF(B223="","",VLOOKUP(B223,'PASTE-DOWN-DL'!$C$10:$AP$6000,24,FALSE))</f>
        <v/>
      </c>
      <c r="K223" s="21" t="str">
        <f>IF(B223="","",VLOOKUP(B223,'PASTE-DOWN-DL'!$C$10:$AP$6000,35,FALSE))</f>
        <v/>
      </c>
      <c r="L223" s="21" t="str">
        <f>IF(B223="","",VLOOKUP(B223,'PASTE-DOWN-DL'!$C$10:$AP$6000,36,FALSE))</f>
        <v/>
      </c>
      <c r="M223" s="85" t="str">
        <f>IF(B223="","",VLOOKUP(B223,'PASTE-DOWN-DL'!$C$10:$AP$6000,39,FALSE))</f>
        <v/>
      </c>
      <c r="N223" s="7" t="str">
        <f>IF(B223="","",VLOOKUP(B223,'PASTE-DOWN-DL'!$C$10:$AP$6000,29,FALSE))</f>
        <v/>
      </c>
      <c r="O223" s="55" t="str">
        <f>IF(B223="","",VLOOKUP(B223,'PASTE-DOWN-DL'!$C$10:$AP$6000,31,FALSE))</f>
        <v/>
      </c>
      <c r="P223" s="7" t="str">
        <f>IF(B223="","",VLOOKUP(B223,'PASTE-DOWN-DL'!$C$10:$AP$6000,30,FALSE))</f>
        <v/>
      </c>
      <c r="Q223" s="7" t="str">
        <f>IF(B223="","",VLOOKUP(B223,'PASTE-DOWN-DL'!$C$10:$AP$6000,32,FALSE))</f>
        <v/>
      </c>
      <c r="R223" s="7" t="str">
        <f>IF(B223="","",VLOOKUP(B223,'PASTE-DOWN-DL'!$C$10:$AP$6000,4,FALSE))</f>
        <v/>
      </c>
      <c r="S223" s="7" t="str">
        <f>IF(B223="","",VLOOKUP(B223,'PASTE-DOWN-DL'!$C$10:$AP$6000,40,FALSE))</f>
        <v/>
      </c>
      <c r="T223" s="7" t="str">
        <f>IF(B223="","",VLOOKUP(B223,'PASTE-DOWN-DL'!$C$10:$AP$6000,33,FALSE))</f>
        <v/>
      </c>
      <c r="U223" s="7" t="str">
        <f>IF(B223="","",VLOOKUP(B223,'PASTE-DOWN-DL'!$C$10:$AP$6000,34,FALSE))</f>
        <v/>
      </c>
      <c r="V223" s="7"/>
      <c r="W223" s="7"/>
      <c r="X223" s="7"/>
      <c r="Y223" s="7"/>
      <c r="Z223" s="7"/>
      <c r="AA223" s="19" t="str">
        <f>IF(B223="","",VLOOKUP(B223,'PASTE-DOWN-DL'!$F$10:$AO$300,16,FALSE))</f>
        <v/>
      </c>
      <c r="AB223" s="7"/>
      <c r="AC223" s="7"/>
      <c r="AD223" s="7"/>
    </row>
    <row r="224" spans="1:30" x14ac:dyDescent="0.25">
      <c r="A224" s="20">
        <v>217</v>
      </c>
      <c r="B224" s="20" t="str">
        <f t="shared" si="6"/>
        <v/>
      </c>
      <c r="C224" s="20" t="e">
        <f>IF(AND(M224&lt;=$G$3,M224&gt;0,D224="OA"),MAX($C$6:C223)+1,"")</f>
        <v>#N/A</v>
      </c>
      <c r="D224" s="20" t="e">
        <f>VLOOKUP(F224,'SSA-CODE'!$E$4:$F$154,2,FALSE)</f>
        <v>#N/A</v>
      </c>
      <c r="E224" s="82" t="str">
        <f t="shared" si="7"/>
        <v/>
      </c>
      <c r="F224" s="22" t="str">
        <f>IF(B224="","",VLOOKUP(B224,'PASTE-DOWN-DL'!$C$10:$AP$6000,3,FALSE))</f>
        <v/>
      </c>
      <c r="G224" s="21" t="str">
        <f>IF(B224="","",VLOOKUP(B224,'PASTE-DOWN-DL'!$C$10:$AP$6000,9,FALSE))</f>
        <v/>
      </c>
      <c r="H224" s="75" t="str">
        <f>IF(B224="","",VLOOKUP(B224,'PASTE-DOWN-DL'!$C$10:$AP$6000,37,FALSE))</f>
        <v/>
      </c>
      <c r="I224" s="2" t="str">
        <f>IF(B224="","",VLOOKUP(B224,'PASTE-DOWN-DL'!$C$10:$AP$6000,38,FALSE))</f>
        <v/>
      </c>
      <c r="J224" s="21" t="str">
        <f>IF(B224="","",VLOOKUP(B224,'PASTE-DOWN-DL'!$C$10:$AP$6000,24,FALSE))</f>
        <v/>
      </c>
      <c r="K224" s="21" t="str">
        <f>IF(B224="","",VLOOKUP(B224,'PASTE-DOWN-DL'!$C$10:$AP$6000,35,FALSE))</f>
        <v/>
      </c>
      <c r="L224" s="21" t="str">
        <f>IF(B224="","",VLOOKUP(B224,'PASTE-DOWN-DL'!$C$10:$AP$6000,36,FALSE))</f>
        <v/>
      </c>
      <c r="M224" s="85" t="str">
        <f>IF(B224="","",VLOOKUP(B224,'PASTE-DOWN-DL'!$C$10:$AP$6000,39,FALSE))</f>
        <v/>
      </c>
      <c r="N224" s="7" t="str">
        <f>IF(B224="","",VLOOKUP(B224,'PASTE-DOWN-DL'!$C$10:$AP$6000,29,FALSE))</f>
        <v/>
      </c>
      <c r="O224" s="55" t="str">
        <f>IF(B224="","",VLOOKUP(B224,'PASTE-DOWN-DL'!$C$10:$AP$6000,31,FALSE))</f>
        <v/>
      </c>
      <c r="P224" s="7" t="str">
        <f>IF(B224="","",VLOOKUP(B224,'PASTE-DOWN-DL'!$C$10:$AP$6000,30,FALSE))</f>
        <v/>
      </c>
      <c r="Q224" s="7" t="str">
        <f>IF(B224="","",VLOOKUP(B224,'PASTE-DOWN-DL'!$C$10:$AP$6000,32,FALSE))</f>
        <v/>
      </c>
      <c r="R224" s="7" t="str">
        <f>IF(B224="","",VLOOKUP(B224,'PASTE-DOWN-DL'!$C$10:$AP$6000,4,FALSE))</f>
        <v/>
      </c>
      <c r="S224" s="7" t="str">
        <f>IF(B224="","",VLOOKUP(B224,'PASTE-DOWN-DL'!$C$10:$AP$6000,40,FALSE))</f>
        <v/>
      </c>
      <c r="T224" s="7" t="str">
        <f>IF(B224="","",VLOOKUP(B224,'PASTE-DOWN-DL'!$C$10:$AP$6000,33,FALSE))</f>
        <v/>
      </c>
      <c r="U224" s="7" t="str">
        <f>IF(B224="","",VLOOKUP(B224,'PASTE-DOWN-DL'!$C$10:$AP$6000,34,FALSE))</f>
        <v/>
      </c>
      <c r="V224" s="7"/>
      <c r="W224" s="7"/>
      <c r="X224" s="7"/>
      <c r="Y224" s="7"/>
      <c r="Z224" s="7"/>
      <c r="AA224" s="19" t="str">
        <f>IF(B224="","",VLOOKUP(B224,'PASTE-DOWN-DL'!$F$10:$AO$300,16,FALSE))</f>
        <v/>
      </c>
      <c r="AB224" s="7"/>
      <c r="AC224" s="7"/>
      <c r="AD224" s="7"/>
    </row>
    <row r="225" spans="1:30" x14ac:dyDescent="0.25">
      <c r="A225" s="20">
        <v>218</v>
      </c>
      <c r="B225" s="20" t="str">
        <f t="shared" si="6"/>
        <v/>
      </c>
      <c r="C225" s="20" t="e">
        <f>IF(AND(M225&lt;=$G$3,M225&gt;0,D225="OA"),MAX($C$6:C224)+1,"")</f>
        <v>#N/A</v>
      </c>
      <c r="D225" s="20" t="e">
        <f>VLOOKUP(F225,'SSA-CODE'!$E$4:$F$154,2,FALSE)</f>
        <v>#N/A</v>
      </c>
      <c r="E225" s="82" t="str">
        <f t="shared" si="7"/>
        <v/>
      </c>
      <c r="F225" s="22" t="str">
        <f>IF(B225="","",VLOOKUP(B225,'PASTE-DOWN-DL'!$C$10:$AP$6000,3,FALSE))</f>
        <v/>
      </c>
      <c r="G225" s="21" t="str">
        <f>IF(B225="","",VLOOKUP(B225,'PASTE-DOWN-DL'!$C$10:$AP$6000,9,FALSE))</f>
        <v/>
      </c>
      <c r="H225" s="75" t="str">
        <f>IF(B225="","",VLOOKUP(B225,'PASTE-DOWN-DL'!$C$10:$AP$6000,37,FALSE))</f>
        <v/>
      </c>
      <c r="I225" s="2" t="str">
        <f>IF(B225="","",VLOOKUP(B225,'PASTE-DOWN-DL'!$C$10:$AP$6000,38,FALSE))</f>
        <v/>
      </c>
      <c r="J225" s="21" t="str">
        <f>IF(B225="","",VLOOKUP(B225,'PASTE-DOWN-DL'!$C$10:$AP$6000,24,FALSE))</f>
        <v/>
      </c>
      <c r="K225" s="21" t="str">
        <f>IF(B225="","",VLOOKUP(B225,'PASTE-DOWN-DL'!$C$10:$AP$6000,35,FALSE))</f>
        <v/>
      </c>
      <c r="L225" s="21" t="str">
        <f>IF(B225="","",VLOOKUP(B225,'PASTE-DOWN-DL'!$C$10:$AP$6000,36,FALSE))</f>
        <v/>
      </c>
      <c r="M225" s="85" t="str">
        <f>IF(B225="","",VLOOKUP(B225,'PASTE-DOWN-DL'!$C$10:$AP$6000,39,FALSE))</f>
        <v/>
      </c>
      <c r="N225" s="7" t="str">
        <f>IF(B225="","",VLOOKUP(B225,'PASTE-DOWN-DL'!$C$10:$AP$6000,29,FALSE))</f>
        <v/>
      </c>
      <c r="O225" s="55" t="str">
        <f>IF(B225="","",VLOOKUP(B225,'PASTE-DOWN-DL'!$C$10:$AP$6000,31,FALSE))</f>
        <v/>
      </c>
      <c r="P225" s="7" t="str">
        <f>IF(B225="","",VLOOKUP(B225,'PASTE-DOWN-DL'!$C$10:$AP$6000,30,FALSE))</f>
        <v/>
      </c>
      <c r="Q225" s="7" t="str">
        <f>IF(B225="","",VLOOKUP(B225,'PASTE-DOWN-DL'!$C$10:$AP$6000,32,FALSE))</f>
        <v/>
      </c>
      <c r="R225" s="7" t="str">
        <f>IF(B225="","",VLOOKUP(B225,'PASTE-DOWN-DL'!$C$10:$AP$6000,4,FALSE))</f>
        <v/>
      </c>
      <c r="S225" s="7" t="str">
        <f>IF(B225="","",VLOOKUP(B225,'PASTE-DOWN-DL'!$C$10:$AP$6000,40,FALSE))</f>
        <v/>
      </c>
      <c r="T225" s="7" t="str">
        <f>IF(B225="","",VLOOKUP(B225,'PASTE-DOWN-DL'!$C$10:$AP$6000,33,FALSE))</f>
        <v/>
      </c>
      <c r="U225" s="7" t="str">
        <f>IF(B225="","",VLOOKUP(B225,'PASTE-DOWN-DL'!$C$10:$AP$6000,34,FALSE))</f>
        <v/>
      </c>
      <c r="V225" s="7"/>
      <c r="W225" s="7"/>
      <c r="X225" s="7"/>
      <c r="Y225" s="7"/>
      <c r="Z225" s="7"/>
      <c r="AA225" s="19" t="str">
        <f>IF(B225="","",VLOOKUP(B225,'PASTE-DOWN-DL'!$F$10:$AO$300,16,FALSE))</f>
        <v/>
      </c>
      <c r="AB225" s="7"/>
      <c r="AC225" s="7"/>
      <c r="AD225" s="7"/>
    </row>
    <row r="226" spans="1:30" x14ac:dyDescent="0.25">
      <c r="A226" s="20">
        <v>219</v>
      </c>
      <c r="B226" s="20" t="str">
        <f t="shared" si="6"/>
        <v/>
      </c>
      <c r="C226" s="20" t="e">
        <f>IF(AND(M226&lt;=$G$3,M226&gt;0,D226="OA"),MAX($C$6:C225)+1,"")</f>
        <v>#N/A</v>
      </c>
      <c r="D226" s="20" t="e">
        <f>VLOOKUP(F226,'SSA-CODE'!$E$4:$F$154,2,FALSE)</f>
        <v>#N/A</v>
      </c>
      <c r="E226" s="82" t="str">
        <f t="shared" si="7"/>
        <v/>
      </c>
      <c r="F226" s="22" t="str">
        <f>IF(B226="","",VLOOKUP(B226,'PASTE-DOWN-DL'!$C$10:$AP$6000,3,FALSE))</f>
        <v/>
      </c>
      <c r="G226" s="21" t="str">
        <f>IF(B226="","",VLOOKUP(B226,'PASTE-DOWN-DL'!$C$10:$AP$6000,9,FALSE))</f>
        <v/>
      </c>
      <c r="H226" s="75" t="str">
        <f>IF(B226="","",VLOOKUP(B226,'PASTE-DOWN-DL'!$C$10:$AP$6000,37,FALSE))</f>
        <v/>
      </c>
      <c r="I226" s="2" t="str">
        <f>IF(B226="","",VLOOKUP(B226,'PASTE-DOWN-DL'!$C$10:$AP$6000,38,FALSE))</f>
        <v/>
      </c>
      <c r="J226" s="21" t="str">
        <f>IF(B226="","",VLOOKUP(B226,'PASTE-DOWN-DL'!$C$10:$AP$6000,24,FALSE))</f>
        <v/>
      </c>
      <c r="K226" s="21" t="str">
        <f>IF(B226="","",VLOOKUP(B226,'PASTE-DOWN-DL'!$C$10:$AP$6000,35,FALSE))</f>
        <v/>
      </c>
      <c r="L226" s="21" t="str">
        <f>IF(B226="","",VLOOKUP(B226,'PASTE-DOWN-DL'!$C$10:$AP$6000,36,FALSE))</f>
        <v/>
      </c>
      <c r="M226" s="85" t="str">
        <f>IF(B226="","",VLOOKUP(B226,'PASTE-DOWN-DL'!$C$10:$AP$6000,39,FALSE))</f>
        <v/>
      </c>
      <c r="N226" s="7" t="str">
        <f>IF(B226="","",VLOOKUP(B226,'PASTE-DOWN-DL'!$C$10:$AP$6000,29,FALSE))</f>
        <v/>
      </c>
      <c r="O226" s="55" t="str">
        <f>IF(B226="","",VLOOKUP(B226,'PASTE-DOWN-DL'!$C$10:$AP$6000,31,FALSE))</f>
        <v/>
      </c>
      <c r="P226" s="7" t="str">
        <f>IF(B226="","",VLOOKUP(B226,'PASTE-DOWN-DL'!$C$10:$AP$6000,30,FALSE))</f>
        <v/>
      </c>
      <c r="Q226" s="7" t="str">
        <f>IF(B226="","",VLOOKUP(B226,'PASTE-DOWN-DL'!$C$10:$AP$6000,32,FALSE))</f>
        <v/>
      </c>
      <c r="R226" s="7" t="str">
        <f>IF(B226="","",VLOOKUP(B226,'PASTE-DOWN-DL'!$C$10:$AP$6000,4,FALSE))</f>
        <v/>
      </c>
      <c r="S226" s="7" t="str">
        <f>IF(B226="","",VLOOKUP(B226,'PASTE-DOWN-DL'!$C$10:$AP$6000,40,FALSE))</f>
        <v/>
      </c>
      <c r="T226" s="7" t="str">
        <f>IF(B226="","",VLOOKUP(B226,'PASTE-DOWN-DL'!$C$10:$AP$6000,33,FALSE))</f>
        <v/>
      </c>
      <c r="U226" s="7" t="str">
        <f>IF(B226="","",VLOOKUP(B226,'PASTE-DOWN-DL'!$C$10:$AP$6000,34,FALSE))</f>
        <v/>
      </c>
      <c r="V226" s="7"/>
      <c r="W226" s="7"/>
      <c r="X226" s="7"/>
      <c r="Y226" s="7"/>
      <c r="Z226" s="7"/>
      <c r="AA226" s="19" t="str">
        <f>IF(B226="","",VLOOKUP(B226,'PASTE-DOWN-DL'!$F$10:$AO$300,16,FALSE))</f>
        <v/>
      </c>
      <c r="AB226" s="7"/>
      <c r="AC226" s="7"/>
      <c r="AD226" s="7"/>
    </row>
    <row r="227" spans="1:30" x14ac:dyDescent="0.25">
      <c r="A227" s="20">
        <v>220</v>
      </c>
      <c r="B227" s="20" t="str">
        <f t="shared" si="6"/>
        <v/>
      </c>
      <c r="C227" s="20" t="e">
        <f>IF(AND(M227&lt;=$G$3,M227&gt;0,D227="OA"),MAX($C$6:C226)+1,"")</f>
        <v>#N/A</v>
      </c>
      <c r="D227" s="20" t="e">
        <f>VLOOKUP(F227,'SSA-CODE'!$E$4:$F$154,2,FALSE)</f>
        <v>#N/A</v>
      </c>
      <c r="E227" s="82" t="str">
        <f t="shared" si="7"/>
        <v/>
      </c>
      <c r="F227" s="22" t="str">
        <f>IF(B227="","",VLOOKUP(B227,'PASTE-DOWN-DL'!$C$10:$AP$6000,3,FALSE))</f>
        <v/>
      </c>
      <c r="G227" s="21" t="str">
        <f>IF(B227="","",VLOOKUP(B227,'PASTE-DOWN-DL'!$C$10:$AP$6000,9,FALSE))</f>
        <v/>
      </c>
      <c r="H227" s="75" t="str">
        <f>IF(B227="","",VLOOKUP(B227,'PASTE-DOWN-DL'!$C$10:$AP$6000,37,FALSE))</f>
        <v/>
      </c>
      <c r="I227" s="2" t="str">
        <f>IF(B227="","",VLOOKUP(B227,'PASTE-DOWN-DL'!$C$10:$AP$6000,38,FALSE))</f>
        <v/>
      </c>
      <c r="J227" s="21" t="str">
        <f>IF(B227="","",VLOOKUP(B227,'PASTE-DOWN-DL'!$C$10:$AP$6000,24,FALSE))</f>
        <v/>
      </c>
      <c r="K227" s="21" t="str">
        <f>IF(B227="","",VLOOKUP(B227,'PASTE-DOWN-DL'!$C$10:$AP$6000,35,FALSE))</f>
        <v/>
      </c>
      <c r="L227" s="21" t="str">
        <f>IF(B227="","",VLOOKUP(B227,'PASTE-DOWN-DL'!$C$10:$AP$6000,36,FALSE))</f>
        <v/>
      </c>
      <c r="M227" s="85" t="str">
        <f>IF(B227="","",VLOOKUP(B227,'PASTE-DOWN-DL'!$C$10:$AP$6000,39,FALSE))</f>
        <v/>
      </c>
      <c r="N227" s="7" t="str">
        <f>IF(B227="","",VLOOKUP(B227,'PASTE-DOWN-DL'!$C$10:$AP$6000,29,FALSE))</f>
        <v/>
      </c>
      <c r="O227" s="55" t="str">
        <f>IF(B227="","",VLOOKUP(B227,'PASTE-DOWN-DL'!$C$10:$AP$6000,31,FALSE))</f>
        <v/>
      </c>
      <c r="P227" s="7" t="str">
        <f>IF(B227="","",VLOOKUP(B227,'PASTE-DOWN-DL'!$C$10:$AP$6000,30,FALSE))</f>
        <v/>
      </c>
      <c r="Q227" s="7" t="str">
        <f>IF(B227="","",VLOOKUP(B227,'PASTE-DOWN-DL'!$C$10:$AP$6000,32,FALSE))</f>
        <v/>
      </c>
      <c r="R227" s="7" t="str">
        <f>IF(B227="","",VLOOKUP(B227,'PASTE-DOWN-DL'!$C$10:$AP$6000,4,FALSE))</f>
        <v/>
      </c>
      <c r="S227" s="7" t="str">
        <f>IF(B227="","",VLOOKUP(B227,'PASTE-DOWN-DL'!$C$10:$AP$6000,40,FALSE))</f>
        <v/>
      </c>
      <c r="T227" s="7" t="str">
        <f>IF(B227="","",VLOOKUP(B227,'PASTE-DOWN-DL'!$C$10:$AP$6000,33,FALSE))</f>
        <v/>
      </c>
      <c r="U227" s="7" t="str">
        <f>IF(B227="","",VLOOKUP(B227,'PASTE-DOWN-DL'!$C$10:$AP$6000,34,FALSE))</f>
        <v/>
      </c>
      <c r="V227" s="7"/>
      <c r="W227" s="7"/>
      <c r="X227" s="7"/>
      <c r="Y227" s="7"/>
      <c r="Z227" s="7"/>
      <c r="AA227" s="19" t="str">
        <f>IF(B227="","",VLOOKUP(B227,'PASTE-DOWN-DL'!$F$10:$AO$300,16,FALSE))</f>
        <v/>
      </c>
      <c r="AB227" s="7"/>
      <c r="AC227" s="7"/>
      <c r="AD227" s="7"/>
    </row>
    <row r="228" spans="1:30" x14ac:dyDescent="0.25">
      <c r="A228" s="20">
        <v>221</v>
      </c>
      <c r="B228" s="20" t="str">
        <f t="shared" si="6"/>
        <v/>
      </c>
      <c r="C228" s="20" t="e">
        <f>IF(AND(M228&lt;=$G$3,M228&gt;0,D228="OA"),MAX($C$6:C227)+1,"")</f>
        <v>#N/A</v>
      </c>
      <c r="D228" s="20" t="e">
        <f>VLOOKUP(F228,'SSA-CODE'!$E$4:$F$154,2,FALSE)</f>
        <v>#N/A</v>
      </c>
      <c r="E228" s="82" t="str">
        <f t="shared" si="7"/>
        <v/>
      </c>
      <c r="F228" s="22" t="str">
        <f>IF(B228="","",VLOOKUP(B228,'PASTE-DOWN-DL'!$C$10:$AP$6000,3,FALSE))</f>
        <v/>
      </c>
      <c r="G228" s="21" t="str">
        <f>IF(B228="","",VLOOKUP(B228,'PASTE-DOWN-DL'!$C$10:$AP$6000,9,FALSE))</f>
        <v/>
      </c>
      <c r="H228" s="75" t="str">
        <f>IF(B228="","",VLOOKUP(B228,'PASTE-DOWN-DL'!$C$10:$AP$6000,37,FALSE))</f>
        <v/>
      </c>
      <c r="I228" s="2" t="str">
        <f>IF(B228="","",VLOOKUP(B228,'PASTE-DOWN-DL'!$C$10:$AP$6000,38,FALSE))</f>
        <v/>
      </c>
      <c r="J228" s="21" t="str">
        <f>IF(B228="","",VLOOKUP(B228,'PASTE-DOWN-DL'!$C$10:$AP$6000,24,FALSE))</f>
        <v/>
      </c>
      <c r="K228" s="21" t="str">
        <f>IF(B228="","",VLOOKUP(B228,'PASTE-DOWN-DL'!$C$10:$AP$6000,35,FALSE))</f>
        <v/>
      </c>
      <c r="L228" s="21" t="str">
        <f>IF(B228="","",VLOOKUP(B228,'PASTE-DOWN-DL'!$C$10:$AP$6000,36,FALSE))</f>
        <v/>
      </c>
      <c r="M228" s="85" t="str">
        <f>IF(B228="","",VLOOKUP(B228,'PASTE-DOWN-DL'!$C$10:$AP$6000,39,FALSE))</f>
        <v/>
      </c>
      <c r="N228" s="7" t="str">
        <f>IF(B228="","",VLOOKUP(B228,'PASTE-DOWN-DL'!$C$10:$AP$6000,29,FALSE))</f>
        <v/>
      </c>
      <c r="O228" s="55" t="str">
        <f>IF(B228="","",VLOOKUP(B228,'PASTE-DOWN-DL'!$C$10:$AP$6000,31,FALSE))</f>
        <v/>
      </c>
      <c r="P228" s="7" t="str">
        <f>IF(B228="","",VLOOKUP(B228,'PASTE-DOWN-DL'!$C$10:$AP$6000,30,FALSE))</f>
        <v/>
      </c>
      <c r="Q228" s="7" t="str">
        <f>IF(B228="","",VLOOKUP(B228,'PASTE-DOWN-DL'!$C$10:$AP$6000,32,FALSE))</f>
        <v/>
      </c>
      <c r="R228" s="7" t="str">
        <f>IF(B228="","",VLOOKUP(B228,'PASTE-DOWN-DL'!$C$10:$AP$6000,4,FALSE))</f>
        <v/>
      </c>
      <c r="S228" s="7" t="str">
        <f>IF(B228="","",VLOOKUP(B228,'PASTE-DOWN-DL'!$C$10:$AP$6000,40,FALSE))</f>
        <v/>
      </c>
      <c r="T228" s="7" t="str">
        <f>IF(B228="","",VLOOKUP(B228,'PASTE-DOWN-DL'!$C$10:$AP$6000,33,FALSE))</f>
        <v/>
      </c>
      <c r="U228" s="7" t="str">
        <f>IF(B228="","",VLOOKUP(B228,'PASTE-DOWN-DL'!$C$10:$AP$6000,34,FALSE))</f>
        <v/>
      </c>
      <c r="V228" s="7"/>
      <c r="W228" s="7"/>
      <c r="X228" s="7"/>
      <c r="Y228" s="7"/>
      <c r="Z228" s="7"/>
      <c r="AA228" s="19" t="str">
        <f>IF(B228="","",VLOOKUP(B228,'PASTE-DOWN-DL'!$F$10:$AO$300,16,FALSE))</f>
        <v/>
      </c>
      <c r="AB228" s="7"/>
      <c r="AC228" s="7"/>
      <c r="AD228" s="7"/>
    </row>
    <row r="229" spans="1:30" x14ac:dyDescent="0.25">
      <c r="A229" s="20">
        <v>222</v>
      </c>
      <c r="B229" s="20" t="str">
        <f t="shared" si="6"/>
        <v/>
      </c>
      <c r="C229" s="20" t="e">
        <f>IF(AND(M229&lt;=$G$3,M229&gt;0,D229="OA"),MAX($C$6:C228)+1,"")</f>
        <v>#N/A</v>
      </c>
      <c r="D229" s="20" t="e">
        <f>VLOOKUP(F229,'SSA-CODE'!$E$4:$F$154,2,FALSE)</f>
        <v>#N/A</v>
      </c>
      <c r="E229" s="82" t="str">
        <f t="shared" si="7"/>
        <v/>
      </c>
      <c r="F229" s="22" t="str">
        <f>IF(B229="","",VLOOKUP(B229,'PASTE-DOWN-DL'!$C$10:$AP$6000,3,FALSE))</f>
        <v/>
      </c>
      <c r="G229" s="21" t="str">
        <f>IF(B229="","",VLOOKUP(B229,'PASTE-DOWN-DL'!$C$10:$AP$6000,9,FALSE))</f>
        <v/>
      </c>
      <c r="H229" s="75" t="str">
        <f>IF(B229="","",VLOOKUP(B229,'PASTE-DOWN-DL'!$C$10:$AP$6000,37,FALSE))</f>
        <v/>
      </c>
      <c r="I229" s="2" t="str">
        <f>IF(B229="","",VLOOKUP(B229,'PASTE-DOWN-DL'!$C$10:$AP$6000,38,FALSE))</f>
        <v/>
      </c>
      <c r="J229" s="21" t="str">
        <f>IF(B229="","",VLOOKUP(B229,'PASTE-DOWN-DL'!$C$10:$AP$6000,24,FALSE))</f>
        <v/>
      </c>
      <c r="K229" s="21" t="str">
        <f>IF(B229="","",VLOOKUP(B229,'PASTE-DOWN-DL'!$C$10:$AP$6000,35,FALSE))</f>
        <v/>
      </c>
      <c r="L229" s="21" t="str">
        <f>IF(B229="","",VLOOKUP(B229,'PASTE-DOWN-DL'!$C$10:$AP$6000,36,FALSE))</f>
        <v/>
      </c>
      <c r="M229" s="85" t="str">
        <f>IF(B229="","",VLOOKUP(B229,'PASTE-DOWN-DL'!$C$10:$AP$6000,39,FALSE))</f>
        <v/>
      </c>
      <c r="N229" s="7" t="str">
        <f>IF(B229="","",VLOOKUP(B229,'PASTE-DOWN-DL'!$C$10:$AP$6000,29,FALSE))</f>
        <v/>
      </c>
      <c r="O229" s="55" t="str">
        <f>IF(B229="","",VLOOKUP(B229,'PASTE-DOWN-DL'!$C$10:$AP$6000,31,FALSE))</f>
        <v/>
      </c>
      <c r="P229" s="7" t="str">
        <f>IF(B229="","",VLOOKUP(B229,'PASTE-DOWN-DL'!$C$10:$AP$6000,30,FALSE))</f>
        <v/>
      </c>
      <c r="Q229" s="7" t="str">
        <f>IF(B229="","",VLOOKUP(B229,'PASTE-DOWN-DL'!$C$10:$AP$6000,32,FALSE))</f>
        <v/>
      </c>
      <c r="R229" s="7" t="str">
        <f>IF(B229="","",VLOOKUP(B229,'PASTE-DOWN-DL'!$C$10:$AP$6000,4,FALSE))</f>
        <v/>
      </c>
      <c r="S229" s="7" t="str">
        <f>IF(B229="","",VLOOKUP(B229,'PASTE-DOWN-DL'!$C$10:$AP$6000,40,FALSE))</f>
        <v/>
      </c>
      <c r="T229" s="7" t="str">
        <f>IF(B229="","",VLOOKUP(B229,'PASTE-DOWN-DL'!$C$10:$AP$6000,33,FALSE))</f>
        <v/>
      </c>
      <c r="U229" s="7" t="str">
        <f>IF(B229="","",VLOOKUP(B229,'PASTE-DOWN-DL'!$C$10:$AP$6000,34,FALSE))</f>
        <v/>
      </c>
      <c r="V229" s="7"/>
      <c r="W229" s="7"/>
      <c r="X229" s="7"/>
      <c r="Y229" s="7"/>
      <c r="Z229" s="7"/>
      <c r="AA229" s="19" t="str">
        <f>IF(B229="","",VLOOKUP(B229,'PASTE-DOWN-DL'!$F$10:$AO$300,16,FALSE))</f>
        <v/>
      </c>
      <c r="AB229" s="7"/>
      <c r="AC229" s="7"/>
      <c r="AD229" s="7"/>
    </row>
    <row r="230" spans="1:30" x14ac:dyDescent="0.25">
      <c r="A230" s="20">
        <v>223</v>
      </c>
      <c r="B230" s="20" t="str">
        <f t="shared" si="6"/>
        <v/>
      </c>
      <c r="C230" s="20" t="e">
        <f>IF(AND(M230&lt;=$G$3,M230&gt;0,D230="OA"),MAX($C$6:C229)+1,"")</f>
        <v>#N/A</v>
      </c>
      <c r="D230" s="20" t="e">
        <f>VLOOKUP(F230,'SSA-CODE'!$E$4:$F$154,2,FALSE)</f>
        <v>#N/A</v>
      </c>
      <c r="E230" s="82" t="str">
        <f t="shared" si="7"/>
        <v/>
      </c>
      <c r="F230" s="22" t="str">
        <f>IF(B230="","",VLOOKUP(B230,'PASTE-DOWN-DL'!$C$10:$AP$6000,3,FALSE))</f>
        <v/>
      </c>
      <c r="G230" s="21" t="str">
        <f>IF(B230="","",VLOOKUP(B230,'PASTE-DOWN-DL'!$C$10:$AP$6000,9,FALSE))</f>
        <v/>
      </c>
      <c r="H230" s="75" t="str">
        <f>IF(B230="","",VLOOKUP(B230,'PASTE-DOWN-DL'!$C$10:$AP$6000,37,FALSE))</f>
        <v/>
      </c>
      <c r="I230" s="2" t="str">
        <f>IF(B230="","",VLOOKUP(B230,'PASTE-DOWN-DL'!$C$10:$AP$6000,38,FALSE))</f>
        <v/>
      </c>
      <c r="J230" s="21" t="str">
        <f>IF(B230="","",VLOOKUP(B230,'PASTE-DOWN-DL'!$C$10:$AP$6000,24,FALSE))</f>
        <v/>
      </c>
      <c r="K230" s="21" t="str">
        <f>IF(B230="","",VLOOKUP(B230,'PASTE-DOWN-DL'!$C$10:$AP$6000,35,FALSE))</f>
        <v/>
      </c>
      <c r="L230" s="21" t="str">
        <f>IF(B230="","",VLOOKUP(B230,'PASTE-DOWN-DL'!$C$10:$AP$6000,36,FALSE))</f>
        <v/>
      </c>
      <c r="M230" s="85" t="str">
        <f>IF(B230="","",VLOOKUP(B230,'PASTE-DOWN-DL'!$C$10:$AP$6000,39,FALSE))</f>
        <v/>
      </c>
      <c r="N230" s="7" t="str">
        <f>IF(B230="","",VLOOKUP(B230,'PASTE-DOWN-DL'!$C$10:$AP$6000,29,FALSE))</f>
        <v/>
      </c>
      <c r="O230" s="55" t="str">
        <f>IF(B230="","",VLOOKUP(B230,'PASTE-DOWN-DL'!$C$10:$AP$6000,31,FALSE))</f>
        <v/>
      </c>
      <c r="P230" s="7" t="str">
        <f>IF(B230="","",VLOOKUP(B230,'PASTE-DOWN-DL'!$C$10:$AP$6000,30,FALSE))</f>
        <v/>
      </c>
      <c r="Q230" s="7" t="str">
        <f>IF(B230="","",VLOOKUP(B230,'PASTE-DOWN-DL'!$C$10:$AP$6000,32,FALSE))</f>
        <v/>
      </c>
      <c r="R230" s="7" t="str">
        <f>IF(B230="","",VLOOKUP(B230,'PASTE-DOWN-DL'!$C$10:$AP$6000,4,FALSE))</f>
        <v/>
      </c>
      <c r="S230" s="7" t="str">
        <f>IF(B230="","",VLOOKUP(B230,'PASTE-DOWN-DL'!$C$10:$AP$6000,40,FALSE))</f>
        <v/>
      </c>
      <c r="T230" s="7" t="str">
        <f>IF(B230="","",VLOOKUP(B230,'PASTE-DOWN-DL'!$C$10:$AP$6000,33,FALSE))</f>
        <v/>
      </c>
      <c r="U230" s="7" t="str">
        <f>IF(B230="","",VLOOKUP(B230,'PASTE-DOWN-DL'!$C$10:$AP$6000,34,FALSE))</f>
        <v/>
      </c>
      <c r="V230" s="7"/>
      <c r="W230" s="7"/>
      <c r="X230" s="7"/>
      <c r="Y230" s="7"/>
      <c r="Z230" s="7"/>
      <c r="AA230" s="19" t="str">
        <f>IF(B230="","",VLOOKUP(B230,'PASTE-DOWN-DL'!$F$10:$AO$300,16,FALSE))</f>
        <v/>
      </c>
      <c r="AB230" s="7"/>
      <c r="AC230" s="7"/>
      <c r="AD230" s="7"/>
    </row>
    <row r="231" spans="1:30" x14ac:dyDescent="0.25">
      <c r="A231" s="20">
        <v>224</v>
      </c>
      <c r="B231" s="20" t="str">
        <f t="shared" si="6"/>
        <v/>
      </c>
      <c r="C231" s="20" t="e">
        <f>IF(AND(M231&lt;=$G$3,M231&gt;0,D231="OA"),MAX($C$6:C230)+1,"")</f>
        <v>#N/A</v>
      </c>
      <c r="D231" s="20" t="e">
        <f>VLOOKUP(F231,'SSA-CODE'!$E$4:$F$154,2,FALSE)</f>
        <v>#N/A</v>
      </c>
      <c r="E231" s="82" t="str">
        <f t="shared" si="7"/>
        <v/>
      </c>
      <c r="F231" s="22" t="str">
        <f>IF(B231="","",VLOOKUP(B231,'PASTE-DOWN-DL'!$C$10:$AP$6000,3,FALSE))</f>
        <v/>
      </c>
      <c r="G231" s="21" t="str">
        <f>IF(B231="","",VLOOKUP(B231,'PASTE-DOWN-DL'!$C$10:$AP$6000,9,FALSE))</f>
        <v/>
      </c>
      <c r="H231" s="75" t="str">
        <f>IF(B231="","",VLOOKUP(B231,'PASTE-DOWN-DL'!$C$10:$AP$6000,37,FALSE))</f>
        <v/>
      </c>
      <c r="I231" s="2" t="str">
        <f>IF(B231="","",VLOOKUP(B231,'PASTE-DOWN-DL'!$C$10:$AP$6000,38,FALSE))</f>
        <v/>
      </c>
      <c r="J231" s="21" t="str">
        <f>IF(B231="","",VLOOKUP(B231,'PASTE-DOWN-DL'!$C$10:$AP$6000,24,FALSE))</f>
        <v/>
      </c>
      <c r="K231" s="21" t="str">
        <f>IF(B231="","",VLOOKUP(B231,'PASTE-DOWN-DL'!$C$10:$AP$6000,35,FALSE))</f>
        <v/>
      </c>
      <c r="L231" s="21" t="str">
        <f>IF(B231="","",VLOOKUP(B231,'PASTE-DOWN-DL'!$C$10:$AP$6000,36,FALSE))</f>
        <v/>
      </c>
      <c r="M231" s="85" t="str">
        <f>IF(B231="","",VLOOKUP(B231,'PASTE-DOWN-DL'!$C$10:$AP$6000,39,FALSE))</f>
        <v/>
      </c>
      <c r="N231" s="7" t="str">
        <f>IF(B231="","",VLOOKUP(B231,'PASTE-DOWN-DL'!$C$10:$AP$6000,29,FALSE))</f>
        <v/>
      </c>
      <c r="O231" s="55" t="str">
        <f>IF(B231="","",VLOOKUP(B231,'PASTE-DOWN-DL'!$C$10:$AP$6000,31,FALSE))</f>
        <v/>
      </c>
      <c r="P231" s="7" t="str">
        <f>IF(B231="","",VLOOKUP(B231,'PASTE-DOWN-DL'!$C$10:$AP$6000,30,FALSE))</f>
        <v/>
      </c>
      <c r="Q231" s="7" t="str">
        <f>IF(B231="","",VLOOKUP(B231,'PASTE-DOWN-DL'!$C$10:$AP$6000,32,FALSE))</f>
        <v/>
      </c>
      <c r="R231" s="7" t="str">
        <f>IF(B231="","",VLOOKUP(B231,'PASTE-DOWN-DL'!$C$10:$AP$6000,4,FALSE))</f>
        <v/>
      </c>
      <c r="S231" s="7" t="str">
        <f>IF(B231="","",VLOOKUP(B231,'PASTE-DOWN-DL'!$C$10:$AP$6000,40,FALSE))</f>
        <v/>
      </c>
      <c r="T231" s="7" t="str">
        <f>IF(B231="","",VLOOKUP(B231,'PASTE-DOWN-DL'!$C$10:$AP$6000,33,FALSE))</f>
        <v/>
      </c>
      <c r="U231" s="7" t="str">
        <f>IF(B231="","",VLOOKUP(B231,'PASTE-DOWN-DL'!$C$10:$AP$6000,34,FALSE))</f>
        <v/>
      </c>
      <c r="V231" s="7"/>
      <c r="W231" s="7"/>
      <c r="X231" s="7"/>
      <c r="Y231" s="7"/>
      <c r="Z231" s="7"/>
      <c r="AA231" s="19" t="str">
        <f>IF(B231="","",VLOOKUP(B231,'PASTE-DOWN-DL'!$F$10:$AO$300,16,FALSE))</f>
        <v/>
      </c>
      <c r="AB231" s="7"/>
      <c r="AC231" s="7"/>
      <c r="AD231" s="7"/>
    </row>
    <row r="232" spans="1:30" x14ac:dyDescent="0.25">
      <c r="A232" s="20">
        <v>225</v>
      </c>
      <c r="B232" s="20" t="str">
        <f t="shared" si="6"/>
        <v/>
      </c>
      <c r="C232" s="20" t="e">
        <f>IF(AND(M232&lt;=$G$3,M232&gt;0,D232="OA"),MAX($C$6:C231)+1,"")</f>
        <v>#N/A</v>
      </c>
      <c r="D232" s="20" t="e">
        <f>VLOOKUP(F232,'SSA-CODE'!$E$4:$F$154,2,FALSE)</f>
        <v>#N/A</v>
      </c>
      <c r="E232" s="82" t="str">
        <f t="shared" si="7"/>
        <v/>
      </c>
      <c r="F232" s="22" t="str">
        <f>IF(B232="","",VLOOKUP(B232,'PASTE-DOWN-DL'!$C$10:$AP$6000,3,FALSE))</f>
        <v/>
      </c>
      <c r="G232" s="21" t="str">
        <f>IF(B232="","",VLOOKUP(B232,'PASTE-DOWN-DL'!$C$10:$AP$6000,9,FALSE))</f>
        <v/>
      </c>
      <c r="H232" s="75" t="str">
        <f>IF(B232="","",VLOOKUP(B232,'PASTE-DOWN-DL'!$C$10:$AP$6000,37,FALSE))</f>
        <v/>
      </c>
      <c r="I232" s="2" t="str">
        <f>IF(B232="","",VLOOKUP(B232,'PASTE-DOWN-DL'!$C$10:$AP$6000,38,FALSE))</f>
        <v/>
      </c>
      <c r="J232" s="21" t="str">
        <f>IF(B232="","",VLOOKUP(B232,'PASTE-DOWN-DL'!$C$10:$AP$6000,24,FALSE))</f>
        <v/>
      </c>
      <c r="K232" s="21" t="str">
        <f>IF(B232="","",VLOOKUP(B232,'PASTE-DOWN-DL'!$C$10:$AP$6000,35,FALSE))</f>
        <v/>
      </c>
      <c r="L232" s="21" t="str">
        <f>IF(B232="","",VLOOKUP(B232,'PASTE-DOWN-DL'!$C$10:$AP$6000,36,FALSE))</f>
        <v/>
      </c>
      <c r="M232" s="85" t="str">
        <f>IF(B232="","",VLOOKUP(B232,'PASTE-DOWN-DL'!$C$10:$AP$6000,39,FALSE))</f>
        <v/>
      </c>
      <c r="N232" s="7" t="str">
        <f>IF(B232="","",VLOOKUP(B232,'PASTE-DOWN-DL'!$C$10:$AP$6000,29,FALSE))</f>
        <v/>
      </c>
      <c r="O232" s="55" t="str">
        <f>IF(B232="","",VLOOKUP(B232,'PASTE-DOWN-DL'!$C$10:$AP$6000,31,FALSE))</f>
        <v/>
      </c>
      <c r="P232" s="7" t="str">
        <f>IF(B232="","",VLOOKUP(B232,'PASTE-DOWN-DL'!$C$10:$AP$6000,30,FALSE))</f>
        <v/>
      </c>
      <c r="Q232" s="7" t="str">
        <f>IF(B232="","",VLOOKUP(B232,'PASTE-DOWN-DL'!$C$10:$AP$6000,32,FALSE))</f>
        <v/>
      </c>
      <c r="R232" s="7" t="str">
        <f>IF(B232="","",VLOOKUP(B232,'PASTE-DOWN-DL'!$C$10:$AP$6000,4,FALSE))</f>
        <v/>
      </c>
      <c r="S232" s="7" t="str">
        <f>IF(B232="","",VLOOKUP(B232,'PASTE-DOWN-DL'!$C$10:$AP$6000,40,FALSE))</f>
        <v/>
      </c>
      <c r="T232" s="7" t="str">
        <f>IF(B232="","",VLOOKUP(B232,'PASTE-DOWN-DL'!$C$10:$AP$6000,33,FALSE))</f>
        <v/>
      </c>
      <c r="U232" s="7" t="str">
        <f>IF(B232="","",VLOOKUP(B232,'PASTE-DOWN-DL'!$C$10:$AP$6000,34,FALSE))</f>
        <v/>
      </c>
      <c r="V232" s="7"/>
      <c r="W232" s="7"/>
      <c r="X232" s="7"/>
      <c r="Y232" s="7"/>
      <c r="Z232" s="7"/>
      <c r="AA232" s="19" t="str">
        <f>IF(B232="","",VLOOKUP(B232,'PASTE-DOWN-DL'!$F$10:$AO$300,16,FALSE))</f>
        <v/>
      </c>
      <c r="AB232" s="7"/>
      <c r="AC232" s="7"/>
      <c r="AD232" s="7"/>
    </row>
    <row r="233" spans="1:30" x14ac:dyDescent="0.25">
      <c r="A233" s="20">
        <v>226</v>
      </c>
      <c r="B233" s="20" t="str">
        <f t="shared" si="6"/>
        <v/>
      </c>
      <c r="C233" s="20" t="e">
        <f>IF(AND(M233&lt;=$G$3,M233&gt;0,D233="OA"),MAX($C$6:C232)+1,"")</f>
        <v>#N/A</v>
      </c>
      <c r="D233" s="20" t="e">
        <f>VLOOKUP(F233,'SSA-CODE'!$E$4:$F$154,2,FALSE)</f>
        <v>#N/A</v>
      </c>
      <c r="E233" s="82" t="str">
        <f t="shared" si="7"/>
        <v/>
      </c>
      <c r="F233" s="22" t="str">
        <f>IF(B233="","",VLOOKUP(B233,'PASTE-DOWN-DL'!$C$10:$AP$6000,3,FALSE))</f>
        <v/>
      </c>
      <c r="G233" s="21" t="str">
        <f>IF(B233="","",VLOOKUP(B233,'PASTE-DOWN-DL'!$C$10:$AP$6000,9,FALSE))</f>
        <v/>
      </c>
      <c r="H233" s="75" t="str">
        <f>IF(B233="","",VLOOKUP(B233,'PASTE-DOWN-DL'!$C$10:$AP$6000,37,FALSE))</f>
        <v/>
      </c>
      <c r="I233" s="2" t="str">
        <f>IF(B233="","",VLOOKUP(B233,'PASTE-DOWN-DL'!$C$10:$AP$6000,38,FALSE))</f>
        <v/>
      </c>
      <c r="J233" s="21" t="str">
        <f>IF(B233="","",VLOOKUP(B233,'PASTE-DOWN-DL'!$C$10:$AP$6000,24,FALSE))</f>
        <v/>
      </c>
      <c r="K233" s="21" t="str">
        <f>IF(B233="","",VLOOKUP(B233,'PASTE-DOWN-DL'!$C$10:$AP$6000,35,FALSE))</f>
        <v/>
      </c>
      <c r="L233" s="21" t="str">
        <f>IF(B233="","",VLOOKUP(B233,'PASTE-DOWN-DL'!$C$10:$AP$6000,36,FALSE))</f>
        <v/>
      </c>
      <c r="M233" s="85" t="str">
        <f>IF(B233="","",VLOOKUP(B233,'PASTE-DOWN-DL'!$C$10:$AP$6000,39,FALSE))</f>
        <v/>
      </c>
      <c r="N233" s="7" t="str">
        <f>IF(B233="","",VLOOKUP(B233,'PASTE-DOWN-DL'!$C$10:$AP$6000,29,FALSE))</f>
        <v/>
      </c>
      <c r="O233" s="55" t="str">
        <f>IF(B233="","",VLOOKUP(B233,'PASTE-DOWN-DL'!$C$10:$AP$6000,31,FALSE))</f>
        <v/>
      </c>
      <c r="P233" s="7" t="str">
        <f>IF(B233="","",VLOOKUP(B233,'PASTE-DOWN-DL'!$C$10:$AP$6000,30,FALSE))</f>
        <v/>
      </c>
      <c r="Q233" s="7" t="str">
        <f>IF(B233="","",VLOOKUP(B233,'PASTE-DOWN-DL'!$C$10:$AP$6000,32,FALSE))</f>
        <v/>
      </c>
      <c r="R233" s="7" t="str">
        <f>IF(B233="","",VLOOKUP(B233,'PASTE-DOWN-DL'!$C$10:$AP$6000,4,FALSE))</f>
        <v/>
      </c>
      <c r="S233" s="7" t="str">
        <f>IF(B233="","",VLOOKUP(B233,'PASTE-DOWN-DL'!$C$10:$AP$6000,40,FALSE))</f>
        <v/>
      </c>
      <c r="T233" s="7" t="str">
        <f>IF(B233="","",VLOOKUP(B233,'PASTE-DOWN-DL'!$C$10:$AP$6000,33,FALSE))</f>
        <v/>
      </c>
      <c r="U233" s="7" t="str">
        <f>IF(B233="","",VLOOKUP(B233,'PASTE-DOWN-DL'!$C$10:$AP$6000,34,FALSE))</f>
        <v/>
      </c>
      <c r="V233" s="7"/>
      <c r="W233" s="7"/>
      <c r="X233" s="7"/>
      <c r="Y233" s="7"/>
      <c r="Z233" s="7"/>
      <c r="AA233" s="19" t="str">
        <f>IF(B233="","",VLOOKUP(B233,'PASTE-DOWN-DL'!$F$10:$AO$300,16,FALSE))</f>
        <v/>
      </c>
      <c r="AB233" s="7"/>
      <c r="AC233" s="7"/>
      <c r="AD233" s="7"/>
    </row>
    <row r="234" spans="1:30" x14ac:dyDescent="0.25">
      <c r="A234" s="20">
        <v>227</v>
      </c>
      <c r="B234" s="20" t="str">
        <f t="shared" si="6"/>
        <v/>
      </c>
      <c r="C234" s="20" t="e">
        <f>IF(AND(M234&lt;=$G$3,M234&gt;0,D234="OA"),MAX($C$6:C233)+1,"")</f>
        <v>#N/A</v>
      </c>
      <c r="D234" s="20" t="e">
        <f>VLOOKUP(F234,'SSA-CODE'!$E$4:$F$154,2,FALSE)</f>
        <v>#N/A</v>
      </c>
      <c r="E234" s="82" t="str">
        <f t="shared" si="7"/>
        <v/>
      </c>
      <c r="F234" s="22" t="str">
        <f>IF(B234="","",VLOOKUP(B234,'PASTE-DOWN-DL'!$C$10:$AP$6000,3,FALSE))</f>
        <v/>
      </c>
      <c r="G234" s="21" t="str">
        <f>IF(B234="","",VLOOKUP(B234,'PASTE-DOWN-DL'!$C$10:$AP$6000,9,FALSE))</f>
        <v/>
      </c>
      <c r="H234" s="75" t="str">
        <f>IF(B234="","",VLOOKUP(B234,'PASTE-DOWN-DL'!$C$10:$AP$6000,37,FALSE))</f>
        <v/>
      </c>
      <c r="I234" s="2" t="str">
        <f>IF(B234="","",VLOOKUP(B234,'PASTE-DOWN-DL'!$C$10:$AP$6000,38,FALSE))</f>
        <v/>
      </c>
      <c r="J234" s="21" t="str">
        <f>IF(B234="","",VLOOKUP(B234,'PASTE-DOWN-DL'!$C$10:$AP$6000,24,FALSE))</f>
        <v/>
      </c>
      <c r="K234" s="21" t="str">
        <f>IF(B234="","",VLOOKUP(B234,'PASTE-DOWN-DL'!$C$10:$AP$6000,35,FALSE))</f>
        <v/>
      </c>
      <c r="L234" s="21" t="str">
        <f>IF(B234="","",VLOOKUP(B234,'PASTE-DOWN-DL'!$C$10:$AP$6000,36,FALSE))</f>
        <v/>
      </c>
      <c r="M234" s="85" t="str">
        <f>IF(B234="","",VLOOKUP(B234,'PASTE-DOWN-DL'!$C$10:$AP$6000,39,FALSE))</f>
        <v/>
      </c>
      <c r="N234" s="7" t="str">
        <f>IF(B234="","",VLOOKUP(B234,'PASTE-DOWN-DL'!$C$10:$AP$6000,29,FALSE))</f>
        <v/>
      </c>
      <c r="O234" s="55" t="str">
        <f>IF(B234="","",VLOOKUP(B234,'PASTE-DOWN-DL'!$C$10:$AP$6000,31,FALSE))</f>
        <v/>
      </c>
      <c r="P234" s="7" t="str">
        <f>IF(B234="","",VLOOKUP(B234,'PASTE-DOWN-DL'!$C$10:$AP$6000,30,FALSE))</f>
        <v/>
      </c>
      <c r="Q234" s="7" t="str">
        <f>IF(B234="","",VLOOKUP(B234,'PASTE-DOWN-DL'!$C$10:$AP$6000,32,FALSE))</f>
        <v/>
      </c>
      <c r="R234" s="7" t="str">
        <f>IF(B234="","",VLOOKUP(B234,'PASTE-DOWN-DL'!$C$10:$AP$6000,4,FALSE))</f>
        <v/>
      </c>
      <c r="S234" s="7" t="str">
        <f>IF(B234="","",VLOOKUP(B234,'PASTE-DOWN-DL'!$C$10:$AP$6000,40,FALSE))</f>
        <v/>
      </c>
      <c r="T234" s="7" t="str">
        <f>IF(B234="","",VLOOKUP(B234,'PASTE-DOWN-DL'!$C$10:$AP$6000,33,FALSE))</f>
        <v/>
      </c>
      <c r="U234" s="7" t="str">
        <f>IF(B234="","",VLOOKUP(B234,'PASTE-DOWN-DL'!$C$10:$AP$6000,34,FALSE))</f>
        <v/>
      </c>
      <c r="V234" s="7"/>
      <c r="W234" s="7"/>
      <c r="X234" s="7"/>
      <c r="Y234" s="7"/>
      <c r="Z234" s="7"/>
      <c r="AA234" s="19" t="str">
        <f>IF(B234="","",VLOOKUP(B234,'PASTE-DOWN-DL'!$F$10:$AO$300,16,FALSE))</f>
        <v/>
      </c>
      <c r="AB234" s="7"/>
      <c r="AC234" s="7"/>
      <c r="AD234" s="7"/>
    </row>
    <row r="235" spans="1:30" x14ac:dyDescent="0.25">
      <c r="A235" s="20">
        <v>228</v>
      </c>
      <c r="B235" s="20" t="str">
        <f t="shared" si="6"/>
        <v/>
      </c>
      <c r="C235" s="20" t="e">
        <f>IF(AND(M235&lt;=$G$3,M235&gt;0,D235="OA"),MAX($C$6:C234)+1,"")</f>
        <v>#N/A</v>
      </c>
      <c r="D235" s="20" t="e">
        <f>VLOOKUP(F235,'SSA-CODE'!$E$4:$F$154,2,FALSE)</f>
        <v>#N/A</v>
      </c>
      <c r="E235" s="82" t="str">
        <f t="shared" si="7"/>
        <v/>
      </c>
      <c r="F235" s="22" t="str">
        <f>IF(B235="","",VLOOKUP(B235,'PASTE-DOWN-DL'!$C$10:$AP$6000,3,FALSE))</f>
        <v/>
      </c>
      <c r="G235" s="21" t="str">
        <f>IF(B235="","",VLOOKUP(B235,'PASTE-DOWN-DL'!$C$10:$AP$6000,9,FALSE))</f>
        <v/>
      </c>
      <c r="H235" s="75" t="str">
        <f>IF(B235="","",VLOOKUP(B235,'PASTE-DOWN-DL'!$C$10:$AP$6000,37,FALSE))</f>
        <v/>
      </c>
      <c r="I235" s="2" t="str">
        <f>IF(B235="","",VLOOKUP(B235,'PASTE-DOWN-DL'!$C$10:$AP$6000,38,FALSE))</f>
        <v/>
      </c>
      <c r="J235" s="21" t="str">
        <f>IF(B235="","",VLOOKUP(B235,'PASTE-DOWN-DL'!$C$10:$AP$6000,24,FALSE))</f>
        <v/>
      </c>
      <c r="K235" s="21" t="str">
        <f>IF(B235="","",VLOOKUP(B235,'PASTE-DOWN-DL'!$C$10:$AP$6000,35,FALSE))</f>
        <v/>
      </c>
      <c r="L235" s="21" t="str">
        <f>IF(B235="","",VLOOKUP(B235,'PASTE-DOWN-DL'!$C$10:$AP$6000,36,FALSE))</f>
        <v/>
      </c>
      <c r="M235" s="85" t="str">
        <f>IF(B235="","",VLOOKUP(B235,'PASTE-DOWN-DL'!$C$10:$AP$6000,39,FALSE))</f>
        <v/>
      </c>
      <c r="N235" s="7" t="str">
        <f>IF(B235="","",VLOOKUP(B235,'PASTE-DOWN-DL'!$C$10:$AP$6000,29,FALSE))</f>
        <v/>
      </c>
      <c r="O235" s="55" t="str">
        <f>IF(B235="","",VLOOKUP(B235,'PASTE-DOWN-DL'!$C$10:$AP$6000,31,FALSE))</f>
        <v/>
      </c>
      <c r="P235" s="7" t="str">
        <f>IF(B235="","",VLOOKUP(B235,'PASTE-DOWN-DL'!$C$10:$AP$6000,30,FALSE))</f>
        <v/>
      </c>
      <c r="Q235" s="7" t="str">
        <f>IF(B235="","",VLOOKUP(B235,'PASTE-DOWN-DL'!$C$10:$AP$6000,32,FALSE))</f>
        <v/>
      </c>
      <c r="R235" s="7" t="str">
        <f>IF(B235="","",VLOOKUP(B235,'PASTE-DOWN-DL'!$C$10:$AP$6000,4,FALSE))</f>
        <v/>
      </c>
      <c r="S235" s="7" t="str">
        <f>IF(B235="","",VLOOKUP(B235,'PASTE-DOWN-DL'!$C$10:$AP$6000,40,FALSE))</f>
        <v/>
      </c>
      <c r="T235" s="7" t="str">
        <f>IF(B235="","",VLOOKUP(B235,'PASTE-DOWN-DL'!$C$10:$AP$6000,33,FALSE))</f>
        <v/>
      </c>
      <c r="U235" s="7" t="str">
        <f>IF(B235="","",VLOOKUP(B235,'PASTE-DOWN-DL'!$C$10:$AP$6000,34,FALSE))</f>
        <v/>
      </c>
      <c r="V235" s="7"/>
      <c r="W235" s="7"/>
      <c r="X235" s="7"/>
      <c r="Y235" s="7"/>
      <c r="Z235" s="7"/>
      <c r="AA235" s="19" t="str">
        <f>IF(B235="","",VLOOKUP(B235,'PASTE-DOWN-DL'!$F$10:$AO$300,16,FALSE))</f>
        <v/>
      </c>
      <c r="AB235" s="7"/>
      <c r="AC235" s="7"/>
      <c r="AD235" s="7"/>
    </row>
    <row r="236" spans="1:30" x14ac:dyDescent="0.25">
      <c r="A236" s="20">
        <v>229</v>
      </c>
      <c r="B236" s="20" t="str">
        <f t="shared" si="6"/>
        <v/>
      </c>
      <c r="C236" s="20" t="e">
        <f>IF(AND(M236&lt;=$G$3,M236&gt;0,D236="OA"),MAX($C$6:C235)+1,"")</f>
        <v>#N/A</v>
      </c>
      <c r="D236" s="20" t="e">
        <f>VLOOKUP(F236,'SSA-CODE'!$E$4:$F$154,2,FALSE)</f>
        <v>#N/A</v>
      </c>
      <c r="E236" s="82" t="str">
        <f t="shared" si="7"/>
        <v/>
      </c>
      <c r="F236" s="22" t="str">
        <f>IF(B236="","",VLOOKUP(B236,'PASTE-DOWN-DL'!$C$10:$AP$6000,3,FALSE))</f>
        <v/>
      </c>
      <c r="G236" s="21" t="str">
        <f>IF(B236="","",VLOOKUP(B236,'PASTE-DOWN-DL'!$C$10:$AP$6000,9,FALSE))</f>
        <v/>
      </c>
      <c r="H236" s="75" t="str">
        <f>IF(B236="","",VLOOKUP(B236,'PASTE-DOWN-DL'!$C$10:$AP$6000,37,FALSE))</f>
        <v/>
      </c>
      <c r="I236" s="2" t="str">
        <f>IF(B236="","",VLOOKUP(B236,'PASTE-DOWN-DL'!$C$10:$AP$6000,38,FALSE))</f>
        <v/>
      </c>
      <c r="J236" s="21" t="str">
        <f>IF(B236="","",VLOOKUP(B236,'PASTE-DOWN-DL'!$C$10:$AP$6000,24,FALSE))</f>
        <v/>
      </c>
      <c r="K236" s="21" t="str">
        <f>IF(B236="","",VLOOKUP(B236,'PASTE-DOWN-DL'!$C$10:$AP$6000,35,FALSE))</f>
        <v/>
      </c>
      <c r="L236" s="21" t="str">
        <f>IF(B236="","",VLOOKUP(B236,'PASTE-DOWN-DL'!$C$10:$AP$6000,36,FALSE))</f>
        <v/>
      </c>
      <c r="M236" s="85" t="str">
        <f>IF(B236="","",VLOOKUP(B236,'PASTE-DOWN-DL'!$C$10:$AP$6000,39,FALSE))</f>
        <v/>
      </c>
      <c r="N236" s="7" t="str">
        <f>IF(B236="","",VLOOKUP(B236,'PASTE-DOWN-DL'!$C$10:$AP$6000,29,FALSE))</f>
        <v/>
      </c>
      <c r="O236" s="55" t="str">
        <f>IF(B236="","",VLOOKUP(B236,'PASTE-DOWN-DL'!$C$10:$AP$6000,31,FALSE))</f>
        <v/>
      </c>
      <c r="P236" s="7" t="str">
        <f>IF(B236="","",VLOOKUP(B236,'PASTE-DOWN-DL'!$C$10:$AP$6000,30,FALSE))</f>
        <v/>
      </c>
      <c r="Q236" s="7" t="str">
        <f>IF(B236="","",VLOOKUP(B236,'PASTE-DOWN-DL'!$C$10:$AP$6000,32,FALSE))</f>
        <v/>
      </c>
      <c r="R236" s="7" t="str">
        <f>IF(B236="","",VLOOKUP(B236,'PASTE-DOWN-DL'!$C$10:$AP$6000,4,FALSE))</f>
        <v/>
      </c>
      <c r="S236" s="7" t="str">
        <f>IF(B236="","",VLOOKUP(B236,'PASTE-DOWN-DL'!$C$10:$AP$6000,40,FALSE))</f>
        <v/>
      </c>
      <c r="T236" s="7" t="str">
        <f>IF(B236="","",VLOOKUP(B236,'PASTE-DOWN-DL'!$C$10:$AP$6000,33,FALSE))</f>
        <v/>
      </c>
      <c r="U236" s="7" t="str">
        <f>IF(B236="","",VLOOKUP(B236,'PASTE-DOWN-DL'!$C$10:$AP$6000,34,FALSE))</f>
        <v/>
      </c>
      <c r="V236" s="7"/>
      <c r="W236" s="7"/>
      <c r="X236" s="7"/>
      <c r="Y236" s="7"/>
      <c r="Z236" s="7"/>
      <c r="AA236" s="19" t="str">
        <f>IF(B236="","",VLOOKUP(B236,'PASTE-DOWN-DL'!$F$10:$AO$300,16,FALSE))</f>
        <v/>
      </c>
      <c r="AB236" s="7"/>
      <c r="AC236" s="7"/>
      <c r="AD236" s="7"/>
    </row>
    <row r="237" spans="1:30" x14ac:dyDescent="0.25">
      <c r="A237" s="20">
        <v>230</v>
      </c>
      <c r="B237" s="20" t="str">
        <f t="shared" si="6"/>
        <v/>
      </c>
      <c r="C237" s="20" t="e">
        <f>IF(AND(M237&lt;=$G$3,M237&gt;0,D237="OA"),MAX($C$6:C236)+1,"")</f>
        <v>#N/A</v>
      </c>
      <c r="D237" s="20" t="e">
        <f>VLOOKUP(F237,'SSA-CODE'!$E$4:$F$154,2,FALSE)</f>
        <v>#N/A</v>
      </c>
      <c r="E237" s="82" t="str">
        <f t="shared" si="7"/>
        <v/>
      </c>
      <c r="F237" s="22" t="str">
        <f>IF(B237="","",VLOOKUP(B237,'PASTE-DOWN-DL'!$C$10:$AP$6000,3,FALSE))</f>
        <v/>
      </c>
      <c r="G237" s="21" t="str">
        <f>IF(B237="","",VLOOKUP(B237,'PASTE-DOWN-DL'!$C$10:$AP$6000,9,FALSE))</f>
        <v/>
      </c>
      <c r="H237" s="75" t="str">
        <f>IF(B237="","",VLOOKUP(B237,'PASTE-DOWN-DL'!$C$10:$AP$6000,37,FALSE))</f>
        <v/>
      </c>
      <c r="I237" s="2" t="str">
        <f>IF(B237="","",VLOOKUP(B237,'PASTE-DOWN-DL'!$C$10:$AP$6000,38,FALSE))</f>
        <v/>
      </c>
      <c r="J237" s="21" t="str">
        <f>IF(B237="","",VLOOKUP(B237,'PASTE-DOWN-DL'!$C$10:$AP$6000,24,FALSE))</f>
        <v/>
      </c>
      <c r="K237" s="21" t="str">
        <f>IF(B237="","",VLOOKUP(B237,'PASTE-DOWN-DL'!$C$10:$AP$6000,35,FALSE))</f>
        <v/>
      </c>
      <c r="L237" s="21" t="str">
        <f>IF(B237="","",VLOOKUP(B237,'PASTE-DOWN-DL'!$C$10:$AP$6000,36,FALSE))</f>
        <v/>
      </c>
      <c r="M237" s="85" t="str">
        <f>IF(B237="","",VLOOKUP(B237,'PASTE-DOWN-DL'!$C$10:$AP$6000,39,FALSE))</f>
        <v/>
      </c>
      <c r="N237" s="7" t="str">
        <f>IF(B237="","",VLOOKUP(B237,'PASTE-DOWN-DL'!$C$10:$AP$6000,29,FALSE))</f>
        <v/>
      </c>
      <c r="O237" s="55" t="str">
        <f>IF(B237="","",VLOOKUP(B237,'PASTE-DOWN-DL'!$C$10:$AP$6000,31,FALSE))</f>
        <v/>
      </c>
      <c r="P237" s="7" t="str">
        <f>IF(B237="","",VLOOKUP(B237,'PASTE-DOWN-DL'!$C$10:$AP$6000,30,FALSE))</f>
        <v/>
      </c>
      <c r="Q237" s="7" t="str">
        <f>IF(B237="","",VLOOKUP(B237,'PASTE-DOWN-DL'!$C$10:$AP$6000,32,FALSE))</f>
        <v/>
      </c>
      <c r="R237" s="7" t="str">
        <f>IF(B237="","",VLOOKUP(B237,'PASTE-DOWN-DL'!$C$10:$AP$6000,4,FALSE))</f>
        <v/>
      </c>
      <c r="S237" s="7" t="str">
        <f>IF(B237="","",VLOOKUP(B237,'PASTE-DOWN-DL'!$C$10:$AP$6000,40,FALSE))</f>
        <v/>
      </c>
      <c r="T237" s="7" t="str">
        <f>IF(B237="","",VLOOKUP(B237,'PASTE-DOWN-DL'!$C$10:$AP$6000,33,FALSE))</f>
        <v/>
      </c>
      <c r="U237" s="7" t="str">
        <f>IF(B237="","",VLOOKUP(B237,'PASTE-DOWN-DL'!$C$10:$AP$6000,34,FALSE))</f>
        <v/>
      </c>
      <c r="V237" s="7"/>
      <c r="W237" s="7"/>
      <c r="X237" s="7"/>
      <c r="Y237" s="7"/>
      <c r="Z237" s="7"/>
      <c r="AA237" s="19" t="str">
        <f>IF(B237="","",VLOOKUP(B237,'PASTE-DOWN-DL'!$F$10:$AO$300,16,FALSE))</f>
        <v/>
      </c>
      <c r="AB237" s="7"/>
      <c r="AC237" s="7"/>
      <c r="AD237" s="7"/>
    </row>
    <row r="238" spans="1:30" x14ac:dyDescent="0.25">
      <c r="A238" s="20">
        <v>231</v>
      </c>
      <c r="B238" s="20" t="str">
        <f t="shared" si="6"/>
        <v/>
      </c>
      <c r="C238" s="20" t="e">
        <f>IF(AND(M238&lt;=$G$3,M238&gt;0,D238="OA"),MAX($C$6:C237)+1,"")</f>
        <v>#N/A</v>
      </c>
      <c r="D238" s="20" t="e">
        <f>VLOOKUP(F238,'SSA-CODE'!$E$4:$F$154,2,FALSE)</f>
        <v>#N/A</v>
      </c>
      <c r="E238" s="82" t="str">
        <f t="shared" si="7"/>
        <v/>
      </c>
      <c r="F238" s="22" t="str">
        <f>IF(B238="","",VLOOKUP(B238,'PASTE-DOWN-DL'!$C$10:$AP$6000,3,FALSE))</f>
        <v/>
      </c>
      <c r="G238" s="21" t="str">
        <f>IF(B238="","",VLOOKUP(B238,'PASTE-DOWN-DL'!$C$10:$AP$6000,9,FALSE))</f>
        <v/>
      </c>
      <c r="H238" s="75" t="str">
        <f>IF(B238="","",VLOOKUP(B238,'PASTE-DOWN-DL'!$C$10:$AP$6000,37,FALSE))</f>
        <v/>
      </c>
      <c r="I238" s="2" t="str">
        <f>IF(B238="","",VLOOKUP(B238,'PASTE-DOWN-DL'!$C$10:$AP$6000,38,FALSE))</f>
        <v/>
      </c>
      <c r="J238" s="21" t="str">
        <f>IF(B238="","",VLOOKUP(B238,'PASTE-DOWN-DL'!$C$10:$AP$6000,24,FALSE))</f>
        <v/>
      </c>
      <c r="K238" s="21" t="str">
        <f>IF(B238="","",VLOOKUP(B238,'PASTE-DOWN-DL'!$C$10:$AP$6000,35,FALSE))</f>
        <v/>
      </c>
      <c r="L238" s="21" t="str">
        <f>IF(B238="","",VLOOKUP(B238,'PASTE-DOWN-DL'!$C$10:$AP$6000,36,FALSE))</f>
        <v/>
      </c>
      <c r="M238" s="85" t="str">
        <f>IF(B238="","",VLOOKUP(B238,'PASTE-DOWN-DL'!$C$10:$AP$6000,39,FALSE))</f>
        <v/>
      </c>
      <c r="N238" s="7" t="str">
        <f>IF(B238="","",VLOOKUP(B238,'PASTE-DOWN-DL'!$C$10:$AP$6000,29,FALSE))</f>
        <v/>
      </c>
      <c r="O238" s="55" t="str">
        <f>IF(B238="","",VLOOKUP(B238,'PASTE-DOWN-DL'!$C$10:$AP$6000,31,FALSE))</f>
        <v/>
      </c>
      <c r="P238" s="7" t="str">
        <f>IF(B238="","",VLOOKUP(B238,'PASTE-DOWN-DL'!$C$10:$AP$6000,30,FALSE))</f>
        <v/>
      </c>
      <c r="Q238" s="7" t="str">
        <f>IF(B238="","",VLOOKUP(B238,'PASTE-DOWN-DL'!$C$10:$AP$6000,32,FALSE))</f>
        <v/>
      </c>
      <c r="R238" s="7" t="str">
        <f>IF(B238="","",VLOOKUP(B238,'PASTE-DOWN-DL'!$C$10:$AP$6000,4,FALSE))</f>
        <v/>
      </c>
      <c r="S238" s="7" t="str">
        <f>IF(B238="","",VLOOKUP(B238,'PASTE-DOWN-DL'!$C$10:$AP$6000,40,FALSE))</f>
        <v/>
      </c>
      <c r="T238" s="7" t="str">
        <f>IF(B238="","",VLOOKUP(B238,'PASTE-DOWN-DL'!$C$10:$AP$6000,33,FALSE))</f>
        <v/>
      </c>
      <c r="U238" s="7" t="str">
        <f>IF(B238="","",VLOOKUP(B238,'PASTE-DOWN-DL'!$C$10:$AP$6000,34,FALSE))</f>
        <v/>
      </c>
      <c r="V238" s="7"/>
      <c r="W238" s="7"/>
      <c r="X238" s="7"/>
      <c r="Y238" s="7"/>
      <c r="Z238" s="7"/>
      <c r="AA238" s="19" t="str">
        <f>IF(B238="","",VLOOKUP(B238,'PASTE-DOWN-DL'!$F$10:$AO$300,16,FALSE))</f>
        <v/>
      </c>
      <c r="AB238" s="7"/>
      <c r="AC238" s="7"/>
      <c r="AD238" s="7"/>
    </row>
    <row r="239" spans="1:30" x14ac:dyDescent="0.25">
      <c r="A239" s="20">
        <v>232</v>
      </c>
      <c r="B239" s="20" t="str">
        <f t="shared" si="6"/>
        <v/>
      </c>
      <c r="C239" s="20" t="e">
        <f>IF(AND(M239&lt;=$G$3,M239&gt;0,D239="OA"),MAX($C$6:C238)+1,"")</f>
        <v>#N/A</v>
      </c>
      <c r="D239" s="20" t="e">
        <f>VLOOKUP(F239,'SSA-CODE'!$E$4:$F$154,2,FALSE)</f>
        <v>#N/A</v>
      </c>
      <c r="E239" s="82" t="str">
        <f t="shared" si="7"/>
        <v/>
      </c>
      <c r="F239" s="22" t="str">
        <f>IF(B239="","",VLOOKUP(B239,'PASTE-DOWN-DL'!$C$10:$AP$6000,3,FALSE))</f>
        <v/>
      </c>
      <c r="G239" s="21" t="str">
        <f>IF(B239="","",VLOOKUP(B239,'PASTE-DOWN-DL'!$C$10:$AP$6000,9,FALSE))</f>
        <v/>
      </c>
      <c r="H239" s="75" t="str">
        <f>IF(B239="","",VLOOKUP(B239,'PASTE-DOWN-DL'!$C$10:$AP$6000,37,FALSE))</f>
        <v/>
      </c>
      <c r="I239" s="2" t="str">
        <f>IF(B239="","",VLOOKUP(B239,'PASTE-DOWN-DL'!$C$10:$AP$6000,38,FALSE))</f>
        <v/>
      </c>
      <c r="J239" s="21" t="str">
        <f>IF(B239="","",VLOOKUP(B239,'PASTE-DOWN-DL'!$C$10:$AP$6000,24,FALSE))</f>
        <v/>
      </c>
      <c r="K239" s="21" t="str">
        <f>IF(B239="","",VLOOKUP(B239,'PASTE-DOWN-DL'!$C$10:$AP$6000,35,FALSE))</f>
        <v/>
      </c>
      <c r="L239" s="21" t="str">
        <f>IF(B239="","",VLOOKUP(B239,'PASTE-DOWN-DL'!$C$10:$AP$6000,36,FALSE))</f>
        <v/>
      </c>
      <c r="M239" s="85" t="str">
        <f>IF(B239="","",VLOOKUP(B239,'PASTE-DOWN-DL'!$C$10:$AP$6000,39,FALSE))</f>
        <v/>
      </c>
      <c r="N239" s="7" t="str">
        <f>IF(B239="","",VLOOKUP(B239,'PASTE-DOWN-DL'!$C$10:$AP$6000,29,FALSE))</f>
        <v/>
      </c>
      <c r="O239" s="55" t="str">
        <f>IF(B239="","",VLOOKUP(B239,'PASTE-DOWN-DL'!$C$10:$AP$6000,31,FALSE))</f>
        <v/>
      </c>
      <c r="P239" s="7" t="str">
        <f>IF(B239="","",VLOOKUP(B239,'PASTE-DOWN-DL'!$C$10:$AP$6000,30,FALSE))</f>
        <v/>
      </c>
      <c r="Q239" s="7" t="str">
        <f>IF(B239="","",VLOOKUP(B239,'PASTE-DOWN-DL'!$C$10:$AP$6000,32,FALSE))</f>
        <v/>
      </c>
      <c r="R239" s="7" t="str">
        <f>IF(B239="","",VLOOKUP(B239,'PASTE-DOWN-DL'!$C$10:$AP$6000,4,FALSE))</f>
        <v/>
      </c>
      <c r="S239" s="7" t="str">
        <f>IF(B239="","",VLOOKUP(B239,'PASTE-DOWN-DL'!$C$10:$AP$6000,40,FALSE))</f>
        <v/>
      </c>
      <c r="T239" s="7" t="str">
        <f>IF(B239="","",VLOOKUP(B239,'PASTE-DOWN-DL'!$C$10:$AP$6000,33,FALSE))</f>
        <v/>
      </c>
      <c r="U239" s="7" t="str">
        <f>IF(B239="","",VLOOKUP(B239,'PASTE-DOWN-DL'!$C$10:$AP$6000,34,FALSE))</f>
        <v/>
      </c>
      <c r="V239" s="7"/>
      <c r="W239" s="7"/>
      <c r="X239" s="7"/>
      <c r="Y239" s="7"/>
      <c r="Z239" s="7"/>
      <c r="AA239" s="19" t="str">
        <f>IF(B239="","",VLOOKUP(B239,'PASTE-DOWN-DL'!$F$10:$AO$300,16,FALSE))</f>
        <v/>
      </c>
      <c r="AB239" s="7"/>
      <c r="AC239" s="7"/>
      <c r="AD239" s="7"/>
    </row>
    <row r="240" spans="1:30" x14ac:dyDescent="0.25">
      <c r="A240" s="20">
        <v>233</v>
      </c>
      <c r="B240" s="20" t="str">
        <f t="shared" si="6"/>
        <v/>
      </c>
      <c r="C240" s="20" t="e">
        <f>IF(AND(M240&lt;=$G$3,M240&gt;0,D240="OA"),MAX($C$6:C239)+1,"")</f>
        <v>#N/A</v>
      </c>
      <c r="D240" s="20" t="e">
        <f>VLOOKUP(F240,'SSA-CODE'!$E$4:$F$154,2,FALSE)</f>
        <v>#N/A</v>
      </c>
      <c r="E240" s="82" t="str">
        <f t="shared" si="7"/>
        <v/>
      </c>
      <c r="F240" s="22" t="str">
        <f>IF(B240="","",VLOOKUP(B240,'PASTE-DOWN-DL'!$C$10:$AP$6000,3,FALSE))</f>
        <v/>
      </c>
      <c r="G240" s="21" t="str">
        <f>IF(B240="","",VLOOKUP(B240,'PASTE-DOWN-DL'!$C$10:$AP$6000,9,FALSE))</f>
        <v/>
      </c>
      <c r="H240" s="75" t="str">
        <f>IF(B240="","",VLOOKUP(B240,'PASTE-DOWN-DL'!$C$10:$AP$6000,37,FALSE))</f>
        <v/>
      </c>
      <c r="I240" s="2" t="str">
        <f>IF(B240="","",VLOOKUP(B240,'PASTE-DOWN-DL'!$C$10:$AP$6000,38,FALSE))</f>
        <v/>
      </c>
      <c r="J240" s="21" t="str">
        <f>IF(B240="","",VLOOKUP(B240,'PASTE-DOWN-DL'!$C$10:$AP$6000,24,FALSE))</f>
        <v/>
      </c>
      <c r="K240" s="21" t="str">
        <f>IF(B240="","",VLOOKUP(B240,'PASTE-DOWN-DL'!$C$10:$AP$6000,35,FALSE))</f>
        <v/>
      </c>
      <c r="L240" s="21" t="str">
        <f>IF(B240="","",VLOOKUP(B240,'PASTE-DOWN-DL'!$C$10:$AP$6000,36,FALSE))</f>
        <v/>
      </c>
      <c r="M240" s="85" t="str">
        <f>IF(B240="","",VLOOKUP(B240,'PASTE-DOWN-DL'!$C$10:$AP$6000,39,FALSE))</f>
        <v/>
      </c>
      <c r="N240" s="7" t="str">
        <f>IF(B240="","",VLOOKUP(B240,'PASTE-DOWN-DL'!$C$10:$AP$6000,29,FALSE))</f>
        <v/>
      </c>
      <c r="O240" s="55" t="str">
        <f>IF(B240="","",VLOOKUP(B240,'PASTE-DOWN-DL'!$C$10:$AP$6000,31,FALSE))</f>
        <v/>
      </c>
      <c r="P240" s="7" t="str">
        <f>IF(B240="","",VLOOKUP(B240,'PASTE-DOWN-DL'!$C$10:$AP$6000,30,FALSE))</f>
        <v/>
      </c>
      <c r="Q240" s="7" t="str">
        <f>IF(B240="","",VLOOKUP(B240,'PASTE-DOWN-DL'!$C$10:$AP$6000,32,FALSE))</f>
        <v/>
      </c>
      <c r="R240" s="7" t="str">
        <f>IF(B240="","",VLOOKUP(B240,'PASTE-DOWN-DL'!$C$10:$AP$6000,4,FALSE))</f>
        <v/>
      </c>
      <c r="S240" s="7" t="str">
        <f>IF(B240="","",VLOOKUP(B240,'PASTE-DOWN-DL'!$C$10:$AP$6000,40,FALSE))</f>
        <v/>
      </c>
      <c r="T240" s="7" t="str">
        <f>IF(B240="","",VLOOKUP(B240,'PASTE-DOWN-DL'!$C$10:$AP$6000,33,FALSE))</f>
        <v/>
      </c>
      <c r="U240" s="7" t="str">
        <f>IF(B240="","",VLOOKUP(B240,'PASTE-DOWN-DL'!$C$10:$AP$6000,34,FALSE))</f>
        <v/>
      </c>
      <c r="V240" s="7"/>
      <c r="W240" s="7"/>
      <c r="X240" s="7"/>
      <c r="Y240" s="7"/>
      <c r="Z240" s="7"/>
      <c r="AA240" s="19" t="str">
        <f>IF(B240="","",VLOOKUP(B240,'PASTE-DOWN-DL'!$F$10:$AO$300,16,FALSE))</f>
        <v/>
      </c>
      <c r="AB240" s="7"/>
      <c r="AC240" s="7"/>
      <c r="AD240" s="7"/>
    </row>
    <row r="241" spans="1:30" x14ac:dyDescent="0.25">
      <c r="A241" s="20">
        <v>234</v>
      </c>
      <c r="B241" s="20" t="str">
        <f t="shared" si="6"/>
        <v/>
      </c>
      <c r="C241" s="20" t="e">
        <f>IF(AND(M241&lt;=$G$3,M241&gt;0,D241="OA"),MAX($C$6:C240)+1,"")</f>
        <v>#N/A</v>
      </c>
      <c r="D241" s="20" t="e">
        <f>VLOOKUP(F241,'SSA-CODE'!$E$4:$F$154,2,FALSE)</f>
        <v>#N/A</v>
      </c>
      <c r="E241" s="82" t="str">
        <f t="shared" si="7"/>
        <v/>
      </c>
      <c r="F241" s="22" t="str">
        <f>IF(B241="","",VLOOKUP(B241,'PASTE-DOWN-DL'!$C$10:$AP$6000,3,FALSE))</f>
        <v/>
      </c>
      <c r="G241" s="21" t="str">
        <f>IF(B241="","",VLOOKUP(B241,'PASTE-DOWN-DL'!$C$10:$AP$6000,9,FALSE))</f>
        <v/>
      </c>
      <c r="H241" s="75" t="str">
        <f>IF(B241="","",VLOOKUP(B241,'PASTE-DOWN-DL'!$C$10:$AP$6000,37,FALSE))</f>
        <v/>
      </c>
      <c r="I241" s="2" t="str">
        <f>IF(B241="","",VLOOKUP(B241,'PASTE-DOWN-DL'!$C$10:$AP$6000,38,FALSE))</f>
        <v/>
      </c>
      <c r="J241" s="21" t="str">
        <f>IF(B241="","",VLOOKUP(B241,'PASTE-DOWN-DL'!$C$10:$AP$6000,24,FALSE))</f>
        <v/>
      </c>
      <c r="K241" s="21" t="str">
        <f>IF(B241="","",VLOOKUP(B241,'PASTE-DOWN-DL'!$C$10:$AP$6000,35,FALSE))</f>
        <v/>
      </c>
      <c r="L241" s="21" t="str">
        <f>IF(B241="","",VLOOKUP(B241,'PASTE-DOWN-DL'!$C$10:$AP$6000,36,FALSE))</f>
        <v/>
      </c>
      <c r="M241" s="85" t="str">
        <f>IF(B241="","",VLOOKUP(B241,'PASTE-DOWN-DL'!$C$10:$AP$6000,39,FALSE))</f>
        <v/>
      </c>
      <c r="N241" s="7" t="str">
        <f>IF(B241="","",VLOOKUP(B241,'PASTE-DOWN-DL'!$C$10:$AP$6000,29,FALSE))</f>
        <v/>
      </c>
      <c r="O241" s="55" t="str">
        <f>IF(B241="","",VLOOKUP(B241,'PASTE-DOWN-DL'!$C$10:$AP$6000,31,FALSE))</f>
        <v/>
      </c>
      <c r="P241" s="7" t="str">
        <f>IF(B241="","",VLOOKUP(B241,'PASTE-DOWN-DL'!$C$10:$AP$6000,30,FALSE))</f>
        <v/>
      </c>
      <c r="Q241" s="7" t="str">
        <f>IF(B241="","",VLOOKUP(B241,'PASTE-DOWN-DL'!$C$10:$AP$6000,32,FALSE))</f>
        <v/>
      </c>
      <c r="R241" s="7" t="str">
        <f>IF(B241="","",VLOOKUP(B241,'PASTE-DOWN-DL'!$C$10:$AP$6000,4,FALSE))</f>
        <v/>
      </c>
      <c r="S241" s="7" t="str">
        <f>IF(B241="","",VLOOKUP(B241,'PASTE-DOWN-DL'!$C$10:$AP$6000,40,FALSE))</f>
        <v/>
      </c>
      <c r="T241" s="7" t="str">
        <f>IF(B241="","",VLOOKUP(B241,'PASTE-DOWN-DL'!$C$10:$AP$6000,33,FALSE))</f>
        <v/>
      </c>
      <c r="U241" s="7" t="str">
        <f>IF(B241="","",VLOOKUP(B241,'PASTE-DOWN-DL'!$C$10:$AP$6000,34,FALSE))</f>
        <v/>
      </c>
      <c r="V241" s="7"/>
      <c r="W241" s="7"/>
      <c r="X241" s="7"/>
      <c r="Y241" s="7"/>
      <c r="Z241" s="7"/>
      <c r="AA241" s="19" t="str">
        <f>IF(B241="","",VLOOKUP(B241,'PASTE-DOWN-DL'!$F$10:$AO$300,16,FALSE))</f>
        <v/>
      </c>
      <c r="AB241" s="7"/>
      <c r="AC241" s="7"/>
      <c r="AD241" s="7"/>
    </row>
    <row r="242" spans="1:30" x14ac:dyDescent="0.25">
      <c r="A242" s="20">
        <v>235</v>
      </c>
      <c r="B242" s="20" t="str">
        <f t="shared" si="6"/>
        <v/>
      </c>
      <c r="C242" s="20" t="e">
        <f>IF(AND(M242&lt;=$G$3,M242&gt;0,D242="OA"),MAX($C$6:C241)+1,"")</f>
        <v>#N/A</v>
      </c>
      <c r="D242" s="20" t="e">
        <f>VLOOKUP(F242,'SSA-CODE'!$E$4:$F$154,2,FALSE)</f>
        <v>#N/A</v>
      </c>
      <c r="E242" s="82" t="str">
        <f t="shared" si="7"/>
        <v/>
      </c>
      <c r="F242" s="22" t="str">
        <f>IF(B242="","",VLOOKUP(B242,'PASTE-DOWN-DL'!$C$10:$AP$6000,3,FALSE))</f>
        <v/>
      </c>
      <c r="G242" s="21" t="str">
        <f>IF(B242="","",VLOOKUP(B242,'PASTE-DOWN-DL'!$C$10:$AP$6000,9,FALSE))</f>
        <v/>
      </c>
      <c r="H242" s="75" t="str">
        <f>IF(B242="","",VLOOKUP(B242,'PASTE-DOWN-DL'!$C$10:$AP$6000,37,FALSE))</f>
        <v/>
      </c>
      <c r="I242" s="2" t="str">
        <f>IF(B242="","",VLOOKUP(B242,'PASTE-DOWN-DL'!$C$10:$AP$6000,38,FALSE))</f>
        <v/>
      </c>
      <c r="J242" s="21" t="str">
        <f>IF(B242="","",VLOOKUP(B242,'PASTE-DOWN-DL'!$C$10:$AP$6000,24,FALSE))</f>
        <v/>
      </c>
      <c r="K242" s="21" t="str">
        <f>IF(B242="","",VLOOKUP(B242,'PASTE-DOWN-DL'!$C$10:$AP$6000,35,FALSE))</f>
        <v/>
      </c>
      <c r="L242" s="21" t="str">
        <f>IF(B242="","",VLOOKUP(B242,'PASTE-DOWN-DL'!$C$10:$AP$6000,36,FALSE))</f>
        <v/>
      </c>
      <c r="M242" s="85" t="str">
        <f>IF(B242="","",VLOOKUP(B242,'PASTE-DOWN-DL'!$C$10:$AP$6000,39,FALSE))</f>
        <v/>
      </c>
      <c r="N242" s="7" t="str">
        <f>IF(B242="","",VLOOKUP(B242,'PASTE-DOWN-DL'!$C$10:$AP$6000,29,FALSE))</f>
        <v/>
      </c>
      <c r="O242" s="55" t="str">
        <f>IF(B242="","",VLOOKUP(B242,'PASTE-DOWN-DL'!$C$10:$AP$6000,31,FALSE))</f>
        <v/>
      </c>
      <c r="P242" s="7" t="str">
        <f>IF(B242="","",VLOOKUP(B242,'PASTE-DOWN-DL'!$C$10:$AP$6000,30,FALSE))</f>
        <v/>
      </c>
      <c r="Q242" s="7" t="str">
        <f>IF(B242="","",VLOOKUP(B242,'PASTE-DOWN-DL'!$C$10:$AP$6000,32,FALSE))</f>
        <v/>
      </c>
      <c r="R242" s="7" t="str">
        <f>IF(B242="","",VLOOKUP(B242,'PASTE-DOWN-DL'!$C$10:$AP$6000,4,FALSE))</f>
        <v/>
      </c>
      <c r="S242" s="7" t="str">
        <f>IF(B242="","",VLOOKUP(B242,'PASTE-DOWN-DL'!$C$10:$AP$6000,40,FALSE))</f>
        <v/>
      </c>
      <c r="T242" s="7" t="str">
        <f>IF(B242="","",VLOOKUP(B242,'PASTE-DOWN-DL'!$C$10:$AP$6000,33,FALSE))</f>
        <v/>
      </c>
      <c r="U242" s="7" t="str">
        <f>IF(B242="","",VLOOKUP(B242,'PASTE-DOWN-DL'!$C$10:$AP$6000,34,FALSE))</f>
        <v/>
      </c>
      <c r="V242" s="7"/>
      <c r="W242" s="7"/>
      <c r="X242" s="7"/>
      <c r="Y242" s="7"/>
      <c r="Z242" s="7"/>
      <c r="AA242" s="19" t="str">
        <f>IF(B242="","",VLOOKUP(B242,'PASTE-DOWN-DL'!$F$10:$AO$300,16,FALSE))</f>
        <v/>
      </c>
      <c r="AB242" s="7"/>
      <c r="AC242" s="7"/>
      <c r="AD242" s="7"/>
    </row>
    <row r="243" spans="1:30" x14ac:dyDescent="0.25">
      <c r="A243" s="20">
        <v>236</v>
      </c>
      <c r="B243" s="20" t="str">
        <f t="shared" si="6"/>
        <v/>
      </c>
      <c r="C243" s="20" t="e">
        <f>IF(AND(M243&lt;=$G$3,M243&gt;0,D243="OA"),MAX($C$6:C242)+1,"")</f>
        <v>#N/A</v>
      </c>
      <c r="D243" s="20" t="e">
        <f>VLOOKUP(F243,'SSA-CODE'!$E$4:$F$154,2,FALSE)</f>
        <v>#N/A</v>
      </c>
      <c r="E243" s="82" t="str">
        <f t="shared" si="7"/>
        <v/>
      </c>
      <c r="F243" s="22" t="str">
        <f>IF(B243="","",VLOOKUP(B243,'PASTE-DOWN-DL'!$C$10:$AP$6000,3,FALSE))</f>
        <v/>
      </c>
      <c r="G243" s="21" t="str">
        <f>IF(B243="","",VLOOKUP(B243,'PASTE-DOWN-DL'!$C$10:$AP$6000,9,FALSE))</f>
        <v/>
      </c>
      <c r="H243" s="75" t="str">
        <f>IF(B243="","",VLOOKUP(B243,'PASTE-DOWN-DL'!$C$10:$AP$6000,37,FALSE))</f>
        <v/>
      </c>
      <c r="I243" s="2" t="str">
        <f>IF(B243="","",VLOOKUP(B243,'PASTE-DOWN-DL'!$C$10:$AP$6000,38,FALSE))</f>
        <v/>
      </c>
      <c r="J243" s="21" t="str">
        <f>IF(B243="","",VLOOKUP(B243,'PASTE-DOWN-DL'!$C$10:$AP$6000,24,FALSE))</f>
        <v/>
      </c>
      <c r="K243" s="21" t="str">
        <f>IF(B243="","",VLOOKUP(B243,'PASTE-DOWN-DL'!$C$10:$AP$6000,35,FALSE))</f>
        <v/>
      </c>
      <c r="L243" s="21" t="str">
        <f>IF(B243="","",VLOOKUP(B243,'PASTE-DOWN-DL'!$C$10:$AP$6000,36,FALSE))</f>
        <v/>
      </c>
      <c r="M243" s="85" t="str">
        <f>IF(B243="","",VLOOKUP(B243,'PASTE-DOWN-DL'!$C$10:$AP$6000,39,FALSE))</f>
        <v/>
      </c>
      <c r="N243" s="7" t="str">
        <f>IF(B243="","",VLOOKUP(B243,'PASTE-DOWN-DL'!$C$10:$AP$6000,29,FALSE))</f>
        <v/>
      </c>
      <c r="O243" s="55" t="str">
        <f>IF(B243="","",VLOOKUP(B243,'PASTE-DOWN-DL'!$C$10:$AP$6000,31,FALSE))</f>
        <v/>
      </c>
      <c r="P243" s="7" t="str">
        <f>IF(B243="","",VLOOKUP(B243,'PASTE-DOWN-DL'!$C$10:$AP$6000,30,FALSE))</f>
        <v/>
      </c>
      <c r="Q243" s="7" t="str">
        <f>IF(B243="","",VLOOKUP(B243,'PASTE-DOWN-DL'!$C$10:$AP$6000,32,FALSE))</f>
        <v/>
      </c>
      <c r="R243" s="7" t="str">
        <f>IF(B243="","",VLOOKUP(B243,'PASTE-DOWN-DL'!$C$10:$AP$6000,4,FALSE))</f>
        <v/>
      </c>
      <c r="S243" s="7" t="str">
        <f>IF(B243="","",VLOOKUP(B243,'PASTE-DOWN-DL'!$C$10:$AP$6000,40,FALSE))</f>
        <v/>
      </c>
      <c r="T243" s="7" t="str">
        <f>IF(B243="","",VLOOKUP(B243,'PASTE-DOWN-DL'!$C$10:$AP$6000,33,FALSE))</f>
        <v/>
      </c>
      <c r="U243" s="7" t="str">
        <f>IF(B243="","",VLOOKUP(B243,'PASTE-DOWN-DL'!$C$10:$AP$6000,34,FALSE))</f>
        <v/>
      </c>
      <c r="V243" s="7"/>
      <c r="W243" s="7"/>
      <c r="X243" s="7"/>
      <c r="Y243" s="7"/>
      <c r="Z243" s="7"/>
      <c r="AA243" s="19" t="str">
        <f>IF(B243="","",VLOOKUP(B243,'PASTE-DOWN-DL'!$F$10:$AO$300,16,FALSE))</f>
        <v/>
      </c>
      <c r="AB243" s="7"/>
      <c r="AC243" s="7"/>
      <c r="AD243" s="7"/>
    </row>
    <row r="244" spans="1:30" x14ac:dyDescent="0.25">
      <c r="A244" s="20">
        <v>237</v>
      </c>
      <c r="B244" s="20" t="str">
        <f t="shared" si="6"/>
        <v/>
      </c>
      <c r="C244" s="20" t="e">
        <f>IF(AND(M244&lt;=$G$3,M244&gt;0,D244="OA"),MAX($C$6:C243)+1,"")</f>
        <v>#N/A</v>
      </c>
      <c r="D244" s="20" t="e">
        <f>VLOOKUP(F244,'SSA-CODE'!$E$4:$F$154,2,FALSE)</f>
        <v>#N/A</v>
      </c>
      <c r="E244" s="82" t="str">
        <f t="shared" si="7"/>
        <v/>
      </c>
      <c r="F244" s="22" t="str">
        <f>IF(B244="","",VLOOKUP(B244,'PASTE-DOWN-DL'!$C$10:$AP$6000,3,FALSE))</f>
        <v/>
      </c>
      <c r="G244" s="21" t="str">
        <f>IF(B244="","",VLOOKUP(B244,'PASTE-DOWN-DL'!$C$10:$AP$6000,9,FALSE))</f>
        <v/>
      </c>
      <c r="H244" s="75" t="str">
        <f>IF(B244="","",VLOOKUP(B244,'PASTE-DOWN-DL'!$C$10:$AP$6000,37,FALSE))</f>
        <v/>
      </c>
      <c r="I244" s="2" t="str">
        <f>IF(B244="","",VLOOKUP(B244,'PASTE-DOWN-DL'!$C$10:$AP$6000,38,FALSE))</f>
        <v/>
      </c>
      <c r="J244" s="21" t="str">
        <f>IF(B244="","",VLOOKUP(B244,'PASTE-DOWN-DL'!$C$10:$AP$6000,24,FALSE))</f>
        <v/>
      </c>
      <c r="K244" s="21" t="str">
        <f>IF(B244="","",VLOOKUP(B244,'PASTE-DOWN-DL'!$C$10:$AP$6000,35,FALSE))</f>
        <v/>
      </c>
      <c r="L244" s="21" t="str">
        <f>IF(B244="","",VLOOKUP(B244,'PASTE-DOWN-DL'!$C$10:$AP$6000,36,FALSE))</f>
        <v/>
      </c>
      <c r="M244" s="85" t="str">
        <f>IF(B244="","",VLOOKUP(B244,'PASTE-DOWN-DL'!$C$10:$AP$6000,39,FALSE))</f>
        <v/>
      </c>
      <c r="N244" s="7" t="str">
        <f>IF(B244="","",VLOOKUP(B244,'PASTE-DOWN-DL'!$C$10:$AP$6000,29,FALSE))</f>
        <v/>
      </c>
      <c r="O244" s="55" t="str">
        <f>IF(B244="","",VLOOKUP(B244,'PASTE-DOWN-DL'!$C$10:$AP$6000,31,FALSE))</f>
        <v/>
      </c>
      <c r="P244" s="7" t="str">
        <f>IF(B244="","",VLOOKUP(B244,'PASTE-DOWN-DL'!$C$10:$AP$6000,30,FALSE))</f>
        <v/>
      </c>
      <c r="Q244" s="7" t="str">
        <f>IF(B244="","",VLOOKUP(B244,'PASTE-DOWN-DL'!$C$10:$AP$6000,32,FALSE))</f>
        <v/>
      </c>
      <c r="R244" s="7" t="str">
        <f>IF(B244="","",VLOOKUP(B244,'PASTE-DOWN-DL'!$C$10:$AP$6000,4,FALSE))</f>
        <v/>
      </c>
      <c r="S244" s="7" t="str">
        <f>IF(B244="","",VLOOKUP(B244,'PASTE-DOWN-DL'!$C$10:$AP$6000,40,FALSE))</f>
        <v/>
      </c>
      <c r="T244" s="7" t="str">
        <f>IF(B244="","",VLOOKUP(B244,'PASTE-DOWN-DL'!$C$10:$AP$6000,33,FALSE))</f>
        <v/>
      </c>
      <c r="U244" s="7" t="str">
        <f>IF(B244="","",VLOOKUP(B244,'PASTE-DOWN-DL'!$C$10:$AP$6000,34,FALSE))</f>
        <v/>
      </c>
      <c r="V244" s="7"/>
      <c r="W244" s="7"/>
      <c r="X244" s="7"/>
      <c r="Y244" s="7"/>
      <c r="Z244" s="7"/>
      <c r="AA244" s="19" t="str">
        <f>IF(B244="","",VLOOKUP(B244,'PASTE-DOWN-DL'!$F$10:$AO$300,16,FALSE))</f>
        <v/>
      </c>
      <c r="AB244" s="7"/>
      <c r="AC244" s="7"/>
      <c r="AD244" s="7"/>
    </row>
    <row r="245" spans="1:30" x14ac:dyDescent="0.25">
      <c r="A245" s="20">
        <v>238</v>
      </c>
      <c r="B245" s="20" t="str">
        <f t="shared" si="6"/>
        <v/>
      </c>
      <c r="C245" s="20" t="e">
        <f>IF(AND(M245&lt;=$G$3,M245&gt;0,D245="OA"),MAX($C$6:C244)+1,"")</f>
        <v>#N/A</v>
      </c>
      <c r="D245" s="20" t="e">
        <f>VLOOKUP(F245,'SSA-CODE'!$E$4:$F$154,2,FALSE)</f>
        <v>#N/A</v>
      </c>
      <c r="E245" s="82" t="str">
        <f t="shared" si="7"/>
        <v/>
      </c>
      <c r="F245" s="22" t="str">
        <f>IF(B245="","",VLOOKUP(B245,'PASTE-DOWN-DL'!$C$10:$AP$6000,3,FALSE))</f>
        <v/>
      </c>
      <c r="G245" s="21" t="str">
        <f>IF(B245="","",VLOOKUP(B245,'PASTE-DOWN-DL'!$C$10:$AP$6000,9,FALSE))</f>
        <v/>
      </c>
      <c r="H245" s="75" t="str">
        <f>IF(B245="","",VLOOKUP(B245,'PASTE-DOWN-DL'!$C$10:$AP$6000,37,FALSE))</f>
        <v/>
      </c>
      <c r="I245" s="2" t="str">
        <f>IF(B245="","",VLOOKUP(B245,'PASTE-DOWN-DL'!$C$10:$AP$6000,38,FALSE))</f>
        <v/>
      </c>
      <c r="J245" s="21" t="str">
        <f>IF(B245="","",VLOOKUP(B245,'PASTE-DOWN-DL'!$C$10:$AP$6000,24,FALSE))</f>
        <v/>
      </c>
      <c r="K245" s="21" t="str">
        <f>IF(B245="","",VLOOKUP(B245,'PASTE-DOWN-DL'!$C$10:$AP$6000,35,FALSE))</f>
        <v/>
      </c>
      <c r="L245" s="21" t="str">
        <f>IF(B245="","",VLOOKUP(B245,'PASTE-DOWN-DL'!$C$10:$AP$6000,36,FALSE))</f>
        <v/>
      </c>
      <c r="M245" s="85" t="str">
        <f>IF(B245="","",VLOOKUP(B245,'PASTE-DOWN-DL'!$C$10:$AP$6000,39,FALSE))</f>
        <v/>
      </c>
      <c r="N245" s="7" t="str">
        <f>IF(B245="","",VLOOKUP(B245,'PASTE-DOWN-DL'!$C$10:$AP$6000,29,FALSE))</f>
        <v/>
      </c>
      <c r="O245" s="55" t="str">
        <f>IF(B245="","",VLOOKUP(B245,'PASTE-DOWN-DL'!$C$10:$AP$6000,31,FALSE))</f>
        <v/>
      </c>
      <c r="P245" s="7" t="str">
        <f>IF(B245="","",VLOOKUP(B245,'PASTE-DOWN-DL'!$C$10:$AP$6000,30,FALSE))</f>
        <v/>
      </c>
      <c r="Q245" s="7" t="str">
        <f>IF(B245="","",VLOOKUP(B245,'PASTE-DOWN-DL'!$C$10:$AP$6000,32,FALSE))</f>
        <v/>
      </c>
      <c r="R245" s="7" t="str">
        <f>IF(B245="","",VLOOKUP(B245,'PASTE-DOWN-DL'!$C$10:$AP$6000,4,FALSE))</f>
        <v/>
      </c>
      <c r="S245" s="7" t="str">
        <f>IF(B245="","",VLOOKUP(B245,'PASTE-DOWN-DL'!$C$10:$AP$6000,40,FALSE))</f>
        <v/>
      </c>
      <c r="T245" s="7" t="str">
        <f>IF(B245="","",VLOOKUP(B245,'PASTE-DOWN-DL'!$C$10:$AP$6000,33,FALSE))</f>
        <v/>
      </c>
      <c r="U245" s="7" t="str">
        <f>IF(B245="","",VLOOKUP(B245,'PASTE-DOWN-DL'!$C$10:$AP$6000,34,FALSE))</f>
        <v/>
      </c>
      <c r="V245" s="7"/>
      <c r="W245" s="7"/>
      <c r="X245" s="7"/>
      <c r="Y245" s="7"/>
      <c r="Z245" s="7"/>
      <c r="AA245" s="19" t="str">
        <f>IF(B245="","",VLOOKUP(B245,'PASTE-DOWN-DL'!$F$10:$AO$300,16,FALSE))</f>
        <v/>
      </c>
      <c r="AB245" s="7"/>
      <c r="AC245" s="7"/>
      <c r="AD245" s="7"/>
    </row>
    <row r="246" spans="1:30" x14ac:dyDescent="0.25">
      <c r="A246" s="20">
        <v>239</v>
      </c>
      <c r="B246" s="20" t="str">
        <f t="shared" si="6"/>
        <v/>
      </c>
      <c r="C246" s="20" t="e">
        <f>IF(AND(M246&lt;=$G$3,M246&gt;0,D246="OA"),MAX($C$6:C245)+1,"")</f>
        <v>#N/A</v>
      </c>
      <c r="D246" s="20" t="e">
        <f>VLOOKUP(F246,'SSA-CODE'!$E$4:$F$154,2,FALSE)</f>
        <v>#N/A</v>
      </c>
      <c r="E246" s="82" t="str">
        <f t="shared" si="7"/>
        <v/>
      </c>
      <c r="F246" s="22" t="str">
        <f>IF(B246="","",VLOOKUP(B246,'PASTE-DOWN-DL'!$C$10:$AP$6000,3,FALSE))</f>
        <v/>
      </c>
      <c r="G246" s="21" t="str">
        <f>IF(B246="","",VLOOKUP(B246,'PASTE-DOWN-DL'!$C$10:$AP$6000,9,FALSE))</f>
        <v/>
      </c>
      <c r="H246" s="75" t="str">
        <f>IF(B246="","",VLOOKUP(B246,'PASTE-DOWN-DL'!$C$10:$AP$6000,37,FALSE))</f>
        <v/>
      </c>
      <c r="I246" s="2" t="str">
        <f>IF(B246="","",VLOOKUP(B246,'PASTE-DOWN-DL'!$C$10:$AP$6000,38,FALSE))</f>
        <v/>
      </c>
      <c r="J246" s="21" t="str">
        <f>IF(B246="","",VLOOKUP(B246,'PASTE-DOWN-DL'!$C$10:$AP$6000,24,FALSE))</f>
        <v/>
      </c>
      <c r="K246" s="21" t="str">
        <f>IF(B246="","",VLOOKUP(B246,'PASTE-DOWN-DL'!$C$10:$AP$6000,35,FALSE))</f>
        <v/>
      </c>
      <c r="L246" s="21" t="str">
        <f>IF(B246="","",VLOOKUP(B246,'PASTE-DOWN-DL'!$C$10:$AP$6000,36,FALSE))</f>
        <v/>
      </c>
      <c r="M246" s="85" t="str">
        <f>IF(B246="","",VLOOKUP(B246,'PASTE-DOWN-DL'!$C$10:$AP$6000,39,FALSE))</f>
        <v/>
      </c>
      <c r="N246" s="7" t="str">
        <f>IF(B246="","",VLOOKUP(B246,'PASTE-DOWN-DL'!$C$10:$AP$6000,29,FALSE))</f>
        <v/>
      </c>
      <c r="O246" s="55" t="str">
        <f>IF(B246="","",VLOOKUP(B246,'PASTE-DOWN-DL'!$C$10:$AP$6000,31,FALSE))</f>
        <v/>
      </c>
      <c r="P246" s="7" t="str">
        <f>IF(B246="","",VLOOKUP(B246,'PASTE-DOWN-DL'!$C$10:$AP$6000,30,FALSE))</f>
        <v/>
      </c>
      <c r="Q246" s="7" t="str">
        <f>IF(B246="","",VLOOKUP(B246,'PASTE-DOWN-DL'!$C$10:$AP$6000,32,FALSE))</f>
        <v/>
      </c>
      <c r="R246" s="7" t="str">
        <f>IF(B246="","",VLOOKUP(B246,'PASTE-DOWN-DL'!$C$10:$AP$6000,4,FALSE))</f>
        <v/>
      </c>
      <c r="S246" s="7" t="str">
        <f>IF(B246="","",VLOOKUP(B246,'PASTE-DOWN-DL'!$C$10:$AP$6000,40,FALSE))</f>
        <v/>
      </c>
      <c r="T246" s="7" t="str">
        <f>IF(B246="","",VLOOKUP(B246,'PASTE-DOWN-DL'!$C$10:$AP$6000,33,FALSE))</f>
        <v/>
      </c>
      <c r="U246" s="7" t="str">
        <f>IF(B246="","",VLOOKUP(B246,'PASTE-DOWN-DL'!$C$10:$AP$6000,34,FALSE))</f>
        <v/>
      </c>
      <c r="V246" s="7"/>
      <c r="W246" s="7"/>
      <c r="X246" s="7"/>
      <c r="Y246" s="7"/>
      <c r="Z246" s="7"/>
      <c r="AA246" s="19" t="str">
        <f>IF(B246="","",VLOOKUP(B246,'PASTE-DOWN-DL'!$F$10:$AO$300,16,FALSE))</f>
        <v/>
      </c>
      <c r="AB246" s="7"/>
      <c r="AC246" s="7"/>
      <c r="AD246" s="7"/>
    </row>
    <row r="247" spans="1:30" x14ac:dyDescent="0.25">
      <c r="A247" s="20">
        <v>240</v>
      </c>
      <c r="B247" s="20" t="str">
        <f t="shared" si="6"/>
        <v/>
      </c>
      <c r="C247" s="20" t="e">
        <f>IF(AND(M247&lt;=$G$3,M247&gt;0,D247="OA"),MAX($C$6:C246)+1,"")</f>
        <v>#N/A</v>
      </c>
      <c r="D247" s="20" t="e">
        <f>VLOOKUP(F247,'SSA-CODE'!$E$4:$F$154,2,FALSE)</f>
        <v>#N/A</v>
      </c>
      <c r="E247" s="82" t="str">
        <f t="shared" si="7"/>
        <v/>
      </c>
      <c r="F247" s="22" t="str">
        <f>IF(B247="","",VLOOKUP(B247,'PASTE-DOWN-DL'!$C$10:$AP$6000,3,FALSE))</f>
        <v/>
      </c>
      <c r="G247" s="21" t="str">
        <f>IF(B247="","",VLOOKUP(B247,'PASTE-DOWN-DL'!$C$10:$AP$6000,9,FALSE))</f>
        <v/>
      </c>
      <c r="H247" s="75" t="str">
        <f>IF(B247="","",VLOOKUP(B247,'PASTE-DOWN-DL'!$C$10:$AP$6000,37,FALSE))</f>
        <v/>
      </c>
      <c r="I247" s="2" t="str">
        <f>IF(B247="","",VLOOKUP(B247,'PASTE-DOWN-DL'!$C$10:$AP$6000,38,FALSE))</f>
        <v/>
      </c>
      <c r="J247" s="21" t="str">
        <f>IF(B247="","",VLOOKUP(B247,'PASTE-DOWN-DL'!$C$10:$AP$6000,24,FALSE))</f>
        <v/>
      </c>
      <c r="K247" s="21" t="str">
        <f>IF(B247="","",VLOOKUP(B247,'PASTE-DOWN-DL'!$C$10:$AP$6000,35,FALSE))</f>
        <v/>
      </c>
      <c r="L247" s="21" t="str">
        <f>IF(B247="","",VLOOKUP(B247,'PASTE-DOWN-DL'!$C$10:$AP$6000,36,FALSE))</f>
        <v/>
      </c>
      <c r="M247" s="85" t="str">
        <f>IF(B247="","",VLOOKUP(B247,'PASTE-DOWN-DL'!$C$10:$AP$6000,39,FALSE))</f>
        <v/>
      </c>
      <c r="N247" s="7" t="str">
        <f>IF(B247="","",VLOOKUP(B247,'PASTE-DOWN-DL'!$C$10:$AP$6000,29,FALSE))</f>
        <v/>
      </c>
      <c r="O247" s="55" t="str">
        <f>IF(B247="","",VLOOKUP(B247,'PASTE-DOWN-DL'!$C$10:$AP$6000,31,FALSE))</f>
        <v/>
      </c>
      <c r="P247" s="7" t="str">
        <f>IF(B247="","",VLOOKUP(B247,'PASTE-DOWN-DL'!$C$10:$AP$6000,30,FALSE))</f>
        <v/>
      </c>
      <c r="Q247" s="7" t="str">
        <f>IF(B247="","",VLOOKUP(B247,'PASTE-DOWN-DL'!$C$10:$AP$6000,32,FALSE))</f>
        <v/>
      </c>
      <c r="R247" s="7" t="str">
        <f>IF(B247="","",VLOOKUP(B247,'PASTE-DOWN-DL'!$C$10:$AP$6000,4,FALSE))</f>
        <v/>
      </c>
      <c r="S247" s="7" t="str">
        <f>IF(B247="","",VLOOKUP(B247,'PASTE-DOWN-DL'!$C$10:$AP$6000,40,FALSE))</f>
        <v/>
      </c>
      <c r="T247" s="7" t="str">
        <f>IF(B247="","",VLOOKUP(B247,'PASTE-DOWN-DL'!$C$10:$AP$6000,33,FALSE))</f>
        <v/>
      </c>
      <c r="U247" s="7" t="str">
        <f>IF(B247="","",VLOOKUP(B247,'PASTE-DOWN-DL'!$C$10:$AP$6000,34,FALSE))</f>
        <v/>
      </c>
      <c r="V247" s="7"/>
      <c r="W247" s="7"/>
      <c r="X247" s="7"/>
      <c r="Y247" s="7"/>
      <c r="Z247" s="7"/>
      <c r="AA247" s="19" t="str">
        <f>IF(B247="","",VLOOKUP(B247,'PASTE-DOWN-DL'!$F$10:$AO$300,16,FALSE))</f>
        <v/>
      </c>
      <c r="AB247" s="7"/>
      <c r="AC247" s="7"/>
      <c r="AD247" s="7"/>
    </row>
    <row r="248" spans="1:30" x14ac:dyDescent="0.25">
      <c r="A248" s="20">
        <v>241</v>
      </c>
      <c r="B248" s="20" t="str">
        <f t="shared" si="6"/>
        <v/>
      </c>
      <c r="C248" s="20" t="e">
        <f>IF(AND(M248&lt;=$G$3,M248&gt;0,D248="OA"),MAX($C$6:C247)+1,"")</f>
        <v>#N/A</v>
      </c>
      <c r="D248" s="20" t="e">
        <f>VLOOKUP(F248,'SSA-CODE'!$E$4:$F$154,2,FALSE)</f>
        <v>#N/A</v>
      </c>
      <c r="E248" s="82" t="str">
        <f t="shared" si="7"/>
        <v/>
      </c>
      <c r="F248" s="22" t="str">
        <f>IF(B248="","",VLOOKUP(B248,'PASTE-DOWN-DL'!$C$10:$AP$6000,3,FALSE))</f>
        <v/>
      </c>
      <c r="G248" s="21" t="str">
        <f>IF(B248="","",VLOOKUP(B248,'PASTE-DOWN-DL'!$C$10:$AP$6000,9,FALSE))</f>
        <v/>
      </c>
      <c r="H248" s="75" t="str">
        <f>IF(B248="","",VLOOKUP(B248,'PASTE-DOWN-DL'!$C$10:$AP$6000,37,FALSE))</f>
        <v/>
      </c>
      <c r="I248" s="2" t="str">
        <f>IF(B248="","",VLOOKUP(B248,'PASTE-DOWN-DL'!$C$10:$AP$6000,38,FALSE))</f>
        <v/>
      </c>
      <c r="J248" s="21" t="str">
        <f>IF(B248="","",VLOOKUP(B248,'PASTE-DOWN-DL'!$C$10:$AP$6000,24,FALSE))</f>
        <v/>
      </c>
      <c r="K248" s="21" t="str">
        <f>IF(B248="","",VLOOKUP(B248,'PASTE-DOWN-DL'!$C$10:$AP$6000,35,FALSE))</f>
        <v/>
      </c>
      <c r="L248" s="21" t="str">
        <f>IF(B248="","",VLOOKUP(B248,'PASTE-DOWN-DL'!$C$10:$AP$6000,36,FALSE))</f>
        <v/>
      </c>
      <c r="M248" s="85" t="str">
        <f>IF(B248="","",VLOOKUP(B248,'PASTE-DOWN-DL'!$C$10:$AP$6000,39,FALSE))</f>
        <v/>
      </c>
      <c r="N248" s="7" t="str">
        <f>IF(B248="","",VLOOKUP(B248,'PASTE-DOWN-DL'!$C$10:$AP$6000,29,FALSE))</f>
        <v/>
      </c>
      <c r="O248" s="55" t="str">
        <f>IF(B248="","",VLOOKUP(B248,'PASTE-DOWN-DL'!$C$10:$AP$6000,31,FALSE))</f>
        <v/>
      </c>
      <c r="P248" s="7" t="str">
        <f>IF(B248="","",VLOOKUP(B248,'PASTE-DOWN-DL'!$C$10:$AP$6000,30,FALSE))</f>
        <v/>
      </c>
      <c r="Q248" s="7" t="str">
        <f>IF(B248="","",VLOOKUP(B248,'PASTE-DOWN-DL'!$C$10:$AP$6000,32,FALSE))</f>
        <v/>
      </c>
      <c r="R248" s="7" t="str">
        <f>IF(B248="","",VLOOKUP(B248,'PASTE-DOWN-DL'!$C$10:$AP$6000,4,FALSE))</f>
        <v/>
      </c>
      <c r="S248" s="7" t="str">
        <f>IF(B248="","",VLOOKUP(B248,'PASTE-DOWN-DL'!$C$10:$AP$6000,40,FALSE))</f>
        <v/>
      </c>
      <c r="T248" s="7" t="str">
        <f>IF(B248="","",VLOOKUP(B248,'PASTE-DOWN-DL'!$C$10:$AP$6000,33,FALSE))</f>
        <v/>
      </c>
      <c r="U248" s="7" t="str">
        <f>IF(B248="","",VLOOKUP(B248,'PASTE-DOWN-DL'!$C$10:$AP$6000,34,FALSE))</f>
        <v/>
      </c>
      <c r="V248" s="7"/>
      <c r="W248" s="7"/>
      <c r="X248" s="7"/>
      <c r="Y248" s="7"/>
      <c r="Z248" s="7"/>
      <c r="AA248" s="19" t="str">
        <f>IF(B248="","",VLOOKUP(B248,'PASTE-DOWN-DL'!$F$10:$AO$300,16,FALSE))</f>
        <v/>
      </c>
      <c r="AB248" s="7"/>
      <c r="AC248" s="7"/>
      <c r="AD248" s="7"/>
    </row>
    <row r="249" spans="1:30" x14ac:dyDescent="0.25">
      <c r="A249" s="20">
        <v>242</v>
      </c>
      <c r="B249" s="20" t="str">
        <f t="shared" si="6"/>
        <v/>
      </c>
      <c r="C249" s="20" t="e">
        <f>IF(AND(M249&lt;=$G$3,M249&gt;0,D249="OA"),MAX($C$6:C248)+1,"")</f>
        <v>#N/A</v>
      </c>
      <c r="D249" s="20" t="e">
        <f>VLOOKUP(F249,'SSA-CODE'!$E$4:$F$154,2,FALSE)</f>
        <v>#N/A</v>
      </c>
      <c r="E249" s="82" t="str">
        <f t="shared" si="7"/>
        <v/>
      </c>
      <c r="F249" s="22" t="str">
        <f>IF(B249="","",VLOOKUP(B249,'PASTE-DOWN-DL'!$C$10:$AP$6000,3,FALSE))</f>
        <v/>
      </c>
      <c r="G249" s="21" t="str">
        <f>IF(B249="","",VLOOKUP(B249,'PASTE-DOWN-DL'!$C$10:$AP$6000,9,FALSE))</f>
        <v/>
      </c>
      <c r="H249" s="75" t="str">
        <f>IF(B249="","",VLOOKUP(B249,'PASTE-DOWN-DL'!$C$10:$AP$6000,37,FALSE))</f>
        <v/>
      </c>
      <c r="I249" s="2" t="str">
        <f>IF(B249="","",VLOOKUP(B249,'PASTE-DOWN-DL'!$C$10:$AP$6000,38,FALSE))</f>
        <v/>
      </c>
      <c r="J249" s="21" t="str">
        <f>IF(B249="","",VLOOKUP(B249,'PASTE-DOWN-DL'!$C$10:$AP$6000,24,FALSE))</f>
        <v/>
      </c>
      <c r="K249" s="21" t="str">
        <f>IF(B249="","",VLOOKUP(B249,'PASTE-DOWN-DL'!$C$10:$AP$6000,35,FALSE))</f>
        <v/>
      </c>
      <c r="L249" s="21" t="str">
        <f>IF(B249="","",VLOOKUP(B249,'PASTE-DOWN-DL'!$C$10:$AP$6000,36,FALSE))</f>
        <v/>
      </c>
      <c r="M249" s="85" t="str">
        <f>IF(B249="","",VLOOKUP(B249,'PASTE-DOWN-DL'!$C$10:$AP$6000,39,FALSE))</f>
        <v/>
      </c>
      <c r="N249" s="7" t="str">
        <f>IF(B249="","",VLOOKUP(B249,'PASTE-DOWN-DL'!$C$10:$AP$6000,29,FALSE))</f>
        <v/>
      </c>
      <c r="O249" s="55" t="str">
        <f>IF(B249="","",VLOOKUP(B249,'PASTE-DOWN-DL'!$C$10:$AP$6000,31,FALSE))</f>
        <v/>
      </c>
      <c r="P249" s="7" t="str">
        <f>IF(B249="","",VLOOKUP(B249,'PASTE-DOWN-DL'!$C$10:$AP$6000,30,FALSE))</f>
        <v/>
      </c>
      <c r="Q249" s="7" t="str">
        <f>IF(B249="","",VLOOKUP(B249,'PASTE-DOWN-DL'!$C$10:$AP$6000,32,FALSE))</f>
        <v/>
      </c>
      <c r="R249" s="7" t="str">
        <f>IF(B249="","",VLOOKUP(B249,'PASTE-DOWN-DL'!$C$10:$AP$6000,4,FALSE))</f>
        <v/>
      </c>
      <c r="S249" s="7" t="str">
        <f>IF(B249="","",VLOOKUP(B249,'PASTE-DOWN-DL'!$C$10:$AP$6000,40,FALSE))</f>
        <v/>
      </c>
      <c r="T249" s="7" t="str">
        <f>IF(B249="","",VLOOKUP(B249,'PASTE-DOWN-DL'!$C$10:$AP$6000,33,FALSE))</f>
        <v/>
      </c>
      <c r="U249" s="7" t="str">
        <f>IF(B249="","",VLOOKUP(B249,'PASTE-DOWN-DL'!$C$10:$AP$6000,34,FALSE))</f>
        <v/>
      </c>
      <c r="V249" s="7"/>
      <c r="W249" s="7"/>
      <c r="X249" s="7"/>
      <c r="Y249" s="7"/>
      <c r="Z249" s="7"/>
      <c r="AA249" s="19" t="str">
        <f>IF(B249="","",VLOOKUP(B249,'PASTE-DOWN-DL'!$F$10:$AO$300,16,FALSE))</f>
        <v/>
      </c>
      <c r="AB249" s="7"/>
      <c r="AC249" s="7"/>
      <c r="AD249" s="7"/>
    </row>
    <row r="250" spans="1:30" x14ac:dyDescent="0.25">
      <c r="A250" s="20">
        <v>243</v>
      </c>
      <c r="B250" s="20" t="str">
        <f t="shared" si="6"/>
        <v/>
      </c>
      <c r="C250" s="20" t="e">
        <f>IF(AND(M250&lt;=$G$3,M250&gt;0,D250="OA"),MAX($C$6:C249)+1,"")</f>
        <v>#N/A</v>
      </c>
      <c r="D250" s="20" t="e">
        <f>VLOOKUP(F250,'SSA-CODE'!$E$4:$F$154,2,FALSE)</f>
        <v>#N/A</v>
      </c>
      <c r="E250" s="82" t="str">
        <f t="shared" si="7"/>
        <v/>
      </c>
      <c r="F250" s="22" t="str">
        <f>IF(B250="","",VLOOKUP(B250,'PASTE-DOWN-DL'!$C$10:$AP$6000,3,FALSE))</f>
        <v/>
      </c>
      <c r="G250" s="21" t="str">
        <f>IF(B250="","",VLOOKUP(B250,'PASTE-DOWN-DL'!$C$10:$AP$6000,9,FALSE))</f>
        <v/>
      </c>
      <c r="H250" s="75" t="str">
        <f>IF(B250="","",VLOOKUP(B250,'PASTE-DOWN-DL'!$C$10:$AP$6000,37,FALSE))</f>
        <v/>
      </c>
      <c r="I250" s="2" t="str">
        <f>IF(B250="","",VLOOKUP(B250,'PASTE-DOWN-DL'!$C$10:$AP$6000,38,FALSE))</f>
        <v/>
      </c>
      <c r="J250" s="21" t="str">
        <f>IF(B250="","",VLOOKUP(B250,'PASTE-DOWN-DL'!$C$10:$AP$6000,24,FALSE))</f>
        <v/>
      </c>
      <c r="K250" s="21" t="str">
        <f>IF(B250="","",VLOOKUP(B250,'PASTE-DOWN-DL'!$C$10:$AP$6000,35,FALSE))</f>
        <v/>
      </c>
      <c r="L250" s="21" t="str">
        <f>IF(B250="","",VLOOKUP(B250,'PASTE-DOWN-DL'!$C$10:$AP$6000,36,FALSE))</f>
        <v/>
      </c>
      <c r="M250" s="85" t="str">
        <f>IF(B250="","",VLOOKUP(B250,'PASTE-DOWN-DL'!$C$10:$AP$6000,39,FALSE))</f>
        <v/>
      </c>
      <c r="N250" s="7" t="str">
        <f>IF(B250="","",VLOOKUP(B250,'PASTE-DOWN-DL'!$C$10:$AP$6000,29,FALSE))</f>
        <v/>
      </c>
      <c r="O250" s="55" t="str">
        <f>IF(B250="","",VLOOKUP(B250,'PASTE-DOWN-DL'!$C$10:$AP$6000,31,FALSE))</f>
        <v/>
      </c>
      <c r="P250" s="7" t="str">
        <f>IF(B250="","",VLOOKUP(B250,'PASTE-DOWN-DL'!$C$10:$AP$6000,30,FALSE))</f>
        <v/>
      </c>
      <c r="Q250" s="7" t="str">
        <f>IF(B250="","",VLOOKUP(B250,'PASTE-DOWN-DL'!$C$10:$AP$6000,32,FALSE))</f>
        <v/>
      </c>
      <c r="R250" s="7" t="str">
        <f>IF(B250="","",VLOOKUP(B250,'PASTE-DOWN-DL'!$C$10:$AP$6000,4,FALSE))</f>
        <v/>
      </c>
      <c r="S250" s="7" t="str">
        <f>IF(B250="","",VLOOKUP(B250,'PASTE-DOWN-DL'!$C$10:$AP$6000,40,FALSE))</f>
        <v/>
      </c>
      <c r="T250" s="7" t="str">
        <f>IF(B250="","",VLOOKUP(B250,'PASTE-DOWN-DL'!$C$10:$AP$6000,33,FALSE))</f>
        <v/>
      </c>
      <c r="U250" s="7" t="str">
        <f>IF(B250="","",VLOOKUP(B250,'PASTE-DOWN-DL'!$C$10:$AP$6000,34,FALSE))</f>
        <v/>
      </c>
      <c r="V250" s="7"/>
      <c r="W250" s="7"/>
      <c r="X250" s="7"/>
      <c r="Y250" s="7"/>
      <c r="Z250" s="7"/>
      <c r="AA250" s="19" t="str">
        <f>IF(B250="","",VLOOKUP(B250,'PASTE-DOWN-DL'!$F$10:$AO$300,16,FALSE))</f>
        <v/>
      </c>
      <c r="AB250" s="7"/>
      <c r="AC250" s="7"/>
      <c r="AD250" s="7"/>
    </row>
    <row r="251" spans="1:30" x14ac:dyDescent="0.25">
      <c r="A251" s="20">
        <v>244</v>
      </c>
      <c r="B251" s="20" t="str">
        <f t="shared" si="6"/>
        <v/>
      </c>
      <c r="C251" s="20" t="e">
        <f>IF(AND(M251&lt;=$G$3,M251&gt;0,D251="OA"),MAX($C$6:C250)+1,"")</f>
        <v>#N/A</v>
      </c>
      <c r="D251" s="20" t="e">
        <f>VLOOKUP(F251,'SSA-CODE'!$E$4:$F$154,2,FALSE)</f>
        <v>#N/A</v>
      </c>
      <c r="E251" s="82" t="str">
        <f t="shared" si="7"/>
        <v/>
      </c>
      <c r="F251" s="22" t="str">
        <f>IF(B251="","",VLOOKUP(B251,'PASTE-DOWN-DL'!$C$10:$AP$6000,3,FALSE))</f>
        <v/>
      </c>
      <c r="G251" s="21" t="str">
        <f>IF(B251="","",VLOOKUP(B251,'PASTE-DOWN-DL'!$C$10:$AP$6000,9,FALSE))</f>
        <v/>
      </c>
      <c r="H251" s="75" t="str">
        <f>IF(B251="","",VLOOKUP(B251,'PASTE-DOWN-DL'!$C$10:$AP$6000,37,FALSE))</f>
        <v/>
      </c>
      <c r="I251" s="2" t="str">
        <f>IF(B251="","",VLOOKUP(B251,'PASTE-DOWN-DL'!$C$10:$AP$6000,38,FALSE))</f>
        <v/>
      </c>
      <c r="J251" s="21" t="str">
        <f>IF(B251="","",VLOOKUP(B251,'PASTE-DOWN-DL'!$C$10:$AP$6000,24,FALSE))</f>
        <v/>
      </c>
      <c r="K251" s="21" t="str">
        <f>IF(B251="","",VLOOKUP(B251,'PASTE-DOWN-DL'!$C$10:$AP$6000,35,FALSE))</f>
        <v/>
      </c>
      <c r="L251" s="21" t="str">
        <f>IF(B251="","",VLOOKUP(B251,'PASTE-DOWN-DL'!$C$10:$AP$6000,36,FALSE))</f>
        <v/>
      </c>
      <c r="M251" s="85" t="str">
        <f>IF(B251="","",VLOOKUP(B251,'PASTE-DOWN-DL'!$C$10:$AP$6000,39,FALSE))</f>
        <v/>
      </c>
      <c r="N251" s="7" t="str">
        <f>IF(B251="","",VLOOKUP(B251,'PASTE-DOWN-DL'!$C$10:$AP$6000,29,FALSE))</f>
        <v/>
      </c>
      <c r="O251" s="55" t="str">
        <f>IF(B251="","",VLOOKUP(B251,'PASTE-DOWN-DL'!$C$10:$AP$6000,31,FALSE))</f>
        <v/>
      </c>
      <c r="P251" s="7" t="str">
        <f>IF(B251="","",VLOOKUP(B251,'PASTE-DOWN-DL'!$C$10:$AP$6000,30,FALSE))</f>
        <v/>
      </c>
      <c r="Q251" s="7" t="str">
        <f>IF(B251="","",VLOOKUP(B251,'PASTE-DOWN-DL'!$C$10:$AP$6000,32,FALSE))</f>
        <v/>
      </c>
      <c r="R251" s="7" t="str">
        <f>IF(B251="","",VLOOKUP(B251,'PASTE-DOWN-DL'!$C$10:$AP$6000,4,FALSE))</f>
        <v/>
      </c>
      <c r="S251" s="7" t="str">
        <f>IF(B251="","",VLOOKUP(B251,'PASTE-DOWN-DL'!$C$10:$AP$6000,40,FALSE))</f>
        <v/>
      </c>
      <c r="T251" s="7" t="str">
        <f>IF(B251="","",VLOOKUP(B251,'PASTE-DOWN-DL'!$C$10:$AP$6000,33,FALSE))</f>
        <v/>
      </c>
      <c r="U251" s="7" t="str">
        <f>IF(B251="","",VLOOKUP(B251,'PASTE-DOWN-DL'!$C$10:$AP$6000,34,FALSE))</f>
        <v/>
      </c>
      <c r="V251" s="7"/>
      <c r="W251" s="7"/>
      <c r="X251" s="7"/>
      <c r="Y251" s="7"/>
      <c r="Z251" s="7"/>
      <c r="AA251" s="19" t="str">
        <f>IF(B251="","",VLOOKUP(B251,'PASTE-DOWN-DL'!$F$10:$AO$300,16,FALSE))</f>
        <v/>
      </c>
      <c r="AB251" s="7"/>
      <c r="AC251" s="7"/>
      <c r="AD251" s="7"/>
    </row>
    <row r="252" spans="1:30" x14ac:dyDescent="0.25">
      <c r="A252" s="20">
        <v>245</v>
      </c>
      <c r="B252" s="20" t="str">
        <f t="shared" si="6"/>
        <v/>
      </c>
      <c r="C252" s="20" t="e">
        <f>IF(AND(M252&lt;=$G$3,M252&gt;0,D252="OA"),MAX($C$6:C251)+1,"")</f>
        <v>#N/A</v>
      </c>
      <c r="D252" s="20" t="e">
        <f>VLOOKUP(F252,'SSA-CODE'!$E$4:$F$154,2,FALSE)</f>
        <v>#N/A</v>
      </c>
      <c r="E252" s="82" t="str">
        <f t="shared" si="7"/>
        <v/>
      </c>
      <c r="F252" s="22" t="str">
        <f>IF(B252="","",VLOOKUP(B252,'PASTE-DOWN-DL'!$C$10:$AP$6000,3,FALSE))</f>
        <v/>
      </c>
      <c r="G252" s="21" t="str">
        <f>IF(B252="","",VLOOKUP(B252,'PASTE-DOWN-DL'!$C$10:$AP$6000,9,FALSE))</f>
        <v/>
      </c>
      <c r="H252" s="75" t="str">
        <f>IF(B252="","",VLOOKUP(B252,'PASTE-DOWN-DL'!$C$10:$AP$6000,37,FALSE))</f>
        <v/>
      </c>
      <c r="I252" s="2" t="str">
        <f>IF(B252="","",VLOOKUP(B252,'PASTE-DOWN-DL'!$C$10:$AP$6000,38,FALSE))</f>
        <v/>
      </c>
      <c r="J252" s="21" t="str">
        <f>IF(B252="","",VLOOKUP(B252,'PASTE-DOWN-DL'!$C$10:$AP$6000,24,FALSE))</f>
        <v/>
      </c>
      <c r="K252" s="21" t="str">
        <f>IF(B252="","",VLOOKUP(B252,'PASTE-DOWN-DL'!$C$10:$AP$6000,35,FALSE))</f>
        <v/>
      </c>
      <c r="L252" s="21" t="str">
        <f>IF(B252="","",VLOOKUP(B252,'PASTE-DOWN-DL'!$C$10:$AP$6000,36,FALSE))</f>
        <v/>
      </c>
      <c r="M252" s="85" t="str">
        <f>IF(B252="","",VLOOKUP(B252,'PASTE-DOWN-DL'!$C$10:$AP$6000,39,FALSE))</f>
        <v/>
      </c>
      <c r="N252" s="7" t="str">
        <f>IF(B252="","",VLOOKUP(B252,'PASTE-DOWN-DL'!$C$10:$AP$6000,29,FALSE))</f>
        <v/>
      </c>
      <c r="O252" s="55" t="str">
        <f>IF(B252="","",VLOOKUP(B252,'PASTE-DOWN-DL'!$C$10:$AP$6000,31,FALSE))</f>
        <v/>
      </c>
      <c r="P252" s="7" t="str">
        <f>IF(B252="","",VLOOKUP(B252,'PASTE-DOWN-DL'!$C$10:$AP$6000,30,FALSE))</f>
        <v/>
      </c>
      <c r="Q252" s="7" t="str">
        <f>IF(B252="","",VLOOKUP(B252,'PASTE-DOWN-DL'!$C$10:$AP$6000,32,FALSE))</f>
        <v/>
      </c>
      <c r="R252" s="7" t="str">
        <f>IF(B252="","",VLOOKUP(B252,'PASTE-DOWN-DL'!$C$10:$AP$6000,4,FALSE))</f>
        <v/>
      </c>
      <c r="S252" s="7" t="str">
        <f>IF(B252="","",VLOOKUP(B252,'PASTE-DOWN-DL'!$C$10:$AP$6000,40,FALSE))</f>
        <v/>
      </c>
      <c r="T252" s="7" t="str">
        <f>IF(B252="","",VLOOKUP(B252,'PASTE-DOWN-DL'!$C$10:$AP$6000,33,FALSE))</f>
        <v/>
      </c>
      <c r="U252" s="7" t="str">
        <f>IF(B252="","",VLOOKUP(B252,'PASTE-DOWN-DL'!$C$10:$AP$6000,34,FALSE))</f>
        <v/>
      </c>
      <c r="V252" s="7"/>
      <c r="W252" s="7"/>
      <c r="X252" s="7"/>
      <c r="Y252" s="7"/>
      <c r="Z252" s="7"/>
      <c r="AA252" s="19" t="str">
        <f>IF(B252="","",VLOOKUP(B252,'PASTE-DOWN-DL'!$F$10:$AO$300,16,FALSE))</f>
        <v/>
      </c>
      <c r="AB252" s="7"/>
      <c r="AC252" s="7"/>
      <c r="AD252" s="7"/>
    </row>
    <row r="253" spans="1:30" x14ac:dyDescent="0.25">
      <c r="A253" s="20">
        <v>246</v>
      </c>
      <c r="B253" s="20" t="str">
        <f t="shared" si="6"/>
        <v/>
      </c>
      <c r="C253" s="20" t="e">
        <f>IF(AND(M253&lt;=$G$3,M253&gt;0,D253="OA"),MAX($C$6:C252)+1,"")</f>
        <v>#N/A</v>
      </c>
      <c r="D253" s="20" t="e">
        <f>VLOOKUP(F253,'SSA-CODE'!$E$4:$F$154,2,FALSE)</f>
        <v>#N/A</v>
      </c>
      <c r="E253" s="82" t="str">
        <f t="shared" si="7"/>
        <v/>
      </c>
      <c r="F253" s="22" t="str">
        <f>IF(B253="","",VLOOKUP(B253,'PASTE-DOWN-DL'!$C$10:$AP$6000,3,FALSE))</f>
        <v/>
      </c>
      <c r="G253" s="21" t="str">
        <f>IF(B253="","",VLOOKUP(B253,'PASTE-DOWN-DL'!$C$10:$AP$6000,9,FALSE))</f>
        <v/>
      </c>
      <c r="H253" s="75" t="str">
        <f>IF(B253="","",VLOOKUP(B253,'PASTE-DOWN-DL'!$C$10:$AP$6000,37,FALSE))</f>
        <v/>
      </c>
      <c r="I253" s="2" t="str">
        <f>IF(B253="","",VLOOKUP(B253,'PASTE-DOWN-DL'!$C$10:$AP$6000,38,FALSE))</f>
        <v/>
      </c>
      <c r="J253" s="21" t="str">
        <f>IF(B253="","",VLOOKUP(B253,'PASTE-DOWN-DL'!$C$10:$AP$6000,24,FALSE))</f>
        <v/>
      </c>
      <c r="K253" s="21" t="str">
        <f>IF(B253="","",VLOOKUP(B253,'PASTE-DOWN-DL'!$C$10:$AP$6000,35,FALSE))</f>
        <v/>
      </c>
      <c r="L253" s="21" t="str">
        <f>IF(B253="","",VLOOKUP(B253,'PASTE-DOWN-DL'!$C$10:$AP$6000,36,FALSE))</f>
        <v/>
      </c>
      <c r="M253" s="85" t="str">
        <f>IF(B253="","",VLOOKUP(B253,'PASTE-DOWN-DL'!$C$10:$AP$6000,39,FALSE))</f>
        <v/>
      </c>
      <c r="N253" s="7" t="str">
        <f>IF(B253="","",VLOOKUP(B253,'PASTE-DOWN-DL'!$C$10:$AP$6000,29,FALSE))</f>
        <v/>
      </c>
      <c r="O253" s="55" t="str">
        <f>IF(B253="","",VLOOKUP(B253,'PASTE-DOWN-DL'!$C$10:$AP$6000,31,FALSE))</f>
        <v/>
      </c>
      <c r="P253" s="7" t="str">
        <f>IF(B253="","",VLOOKUP(B253,'PASTE-DOWN-DL'!$C$10:$AP$6000,30,FALSE))</f>
        <v/>
      </c>
      <c r="Q253" s="7" t="str">
        <f>IF(B253="","",VLOOKUP(B253,'PASTE-DOWN-DL'!$C$10:$AP$6000,32,FALSE))</f>
        <v/>
      </c>
      <c r="R253" s="7" t="str">
        <f>IF(B253="","",VLOOKUP(B253,'PASTE-DOWN-DL'!$C$10:$AP$6000,4,FALSE))</f>
        <v/>
      </c>
      <c r="S253" s="7" t="str">
        <f>IF(B253="","",VLOOKUP(B253,'PASTE-DOWN-DL'!$C$10:$AP$6000,40,FALSE))</f>
        <v/>
      </c>
      <c r="T253" s="7" t="str">
        <f>IF(B253="","",VLOOKUP(B253,'PASTE-DOWN-DL'!$C$10:$AP$6000,33,FALSE))</f>
        <v/>
      </c>
      <c r="U253" s="7" t="str">
        <f>IF(B253="","",VLOOKUP(B253,'PASTE-DOWN-DL'!$C$10:$AP$6000,34,FALSE))</f>
        <v/>
      </c>
      <c r="V253" s="7"/>
      <c r="W253" s="7"/>
      <c r="X253" s="7"/>
      <c r="Y253" s="7"/>
      <c r="Z253" s="7"/>
      <c r="AA253" s="19" t="str">
        <f>IF(B253="","",VLOOKUP(B253,'PASTE-DOWN-DL'!$F$10:$AO$300,16,FALSE))</f>
        <v/>
      </c>
      <c r="AB253" s="7"/>
      <c r="AC253" s="7"/>
      <c r="AD253" s="7"/>
    </row>
    <row r="254" spans="1:30" x14ac:dyDescent="0.25">
      <c r="A254" s="20">
        <v>247</v>
      </c>
      <c r="B254" s="20" t="str">
        <f t="shared" si="6"/>
        <v/>
      </c>
      <c r="C254" s="20" t="e">
        <f>IF(AND(M254&lt;=$G$3,M254&gt;0,D254="OA"),MAX($C$6:C253)+1,"")</f>
        <v>#N/A</v>
      </c>
      <c r="D254" s="20" t="e">
        <f>VLOOKUP(F254,'SSA-CODE'!$E$4:$F$154,2,FALSE)</f>
        <v>#N/A</v>
      </c>
      <c r="E254" s="82" t="str">
        <f t="shared" si="7"/>
        <v/>
      </c>
      <c r="F254" s="22" t="str">
        <f>IF(B254="","",VLOOKUP(B254,'PASTE-DOWN-DL'!$C$10:$AP$6000,3,FALSE))</f>
        <v/>
      </c>
      <c r="G254" s="21" t="str">
        <f>IF(B254="","",VLOOKUP(B254,'PASTE-DOWN-DL'!$C$10:$AP$6000,9,FALSE))</f>
        <v/>
      </c>
      <c r="H254" s="75" t="str">
        <f>IF(B254="","",VLOOKUP(B254,'PASTE-DOWN-DL'!$C$10:$AP$6000,37,FALSE))</f>
        <v/>
      </c>
      <c r="I254" s="2" t="str">
        <f>IF(B254="","",VLOOKUP(B254,'PASTE-DOWN-DL'!$C$10:$AP$6000,38,FALSE))</f>
        <v/>
      </c>
      <c r="J254" s="21" t="str">
        <f>IF(B254="","",VLOOKUP(B254,'PASTE-DOWN-DL'!$C$10:$AP$6000,24,FALSE))</f>
        <v/>
      </c>
      <c r="K254" s="21" t="str">
        <f>IF(B254="","",VLOOKUP(B254,'PASTE-DOWN-DL'!$C$10:$AP$6000,35,FALSE))</f>
        <v/>
      </c>
      <c r="L254" s="21" t="str">
        <f>IF(B254="","",VLOOKUP(B254,'PASTE-DOWN-DL'!$C$10:$AP$6000,36,FALSE))</f>
        <v/>
      </c>
      <c r="M254" s="85" t="str">
        <f>IF(B254="","",VLOOKUP(B254,'PASTE-DOWN-DL'!$C$10:$AP$6000,39,FALSE))</f>
        <v/>
      </c>
      <c r="N254" s="7" t="str">
        <f>IF(B254="","",VLOOKUP(B254,'PASTE-DOWN-DL'!$C$10:$AP$6000,29,FALSE))</f>
        <v/>
      </c>
      <c r="O254" s="55" t="str">
        <f>IF(B254="","",VLOOKUP(B254,'PASTE-DOWN-DL'!$C$10:$AP$6000,31,FALSE))</f>
        <v/>
      </c>
      <c r="P254" s="7" t="str">
        <f>IF(B254="","",VLOOKUP(B254,'PASTE-DOWN-DL'!$C$10:$AP$6000,30,FALSE))</f>
        <v/>
      </c>
      <c r="Q254" s="7" t="str">
        <f>IF(B254="","",VLOOKUP(B254,'PASTE-DOWN-DL'!$C$10:$AP$6000,32,FALSE))</f>
        <v/>
      </c>
      <c r="R254" s="7" t="str">
        <f>IF(B254="","",VLOOKUP(B254,'PASTE-DOWN-DL'!$C$10:$AP$6000,4,FALSE))</f>
        <v/>
      </c>
      <c r="S254" s="7" t="str">
        <f>IF(B254="","",VLOOKUP(B254,'PASTE-DOWN-DL'!$C$10:$AP$6000,40,FALSE))</f>
        <v/>
      </c>
      <c r="T254" s="7" t="str">
        <f>IF(B254="","",VLOOKUP(B254,'PASTE-DOWN-DL'!$C$10:$AP$6000,33,FALSE))</f>
        <v/>
      </c>
      <c r="U254" s="7" t="str">
        <f>IF(B254="","",VLOOKUP(B254,'PASTE-DOWN-DL'!$C$10:$AP$6000,34,FALSE))</f>
        <v/>
      </c>
      <c r="V254" s="7"/>
      <c r="W254" s="7"/>
      <c r="X254" s="7"/>
      <c r="Y254" s="7"/>
      <c r="Z254" s="7"/>
      <c r="AA254" s="19" t="str">
        <f>IF(B254="","",VLOOKUP(B254,'PASTE-DOWN-DL'!$F$10:$AO$300,16,FALSE))</f>
        <v/>
      </c>
      <c r="AB254" s="7"/>
      <c r="AC254" s="7"/>
      <c r="AD254" s="7"/>
    </row>
    <row r="255" spans="1:30" x14ac:dyDescent="0.25">
      <c r="A255" s="20">
        <v>248</v>
      </c>
      <c r="B255" s="20" t="str">
        <f t="shared" si="6"/>
        <v/>
      </c>
      <c r="C255" s="20" t="e">
        <f>IF(AND(M255&lt;=$G$3,M255&gt;0,D255="OA"),MAX($C$6:C254)+1,"")</f>
        <v>#N/A</v>
      </c>
      <c r="D255" s="20" t="e">
        <f>VLOOKUP(F255,'SSA-CODE'!$E$4:$F$154,2,FALSE)</f>
        <v>#N/A</v>
      </c>
      <c r="E255" s="82" t="str">
        <f t="shared" si="7"/>
        <v/>
      </c>
      <c r="F255" s="22" t="str">
        <f>IF(B255="","",VLOOKUP(B255,'PASTE-DOWN-DL'!$C$10:$AP$6000,3,FALSE))</f>
        <v/>
      </c>
      <c r="G255" s="21" t="str">
        <f>IF(B255="","",VLOOKUP(B255,'PASTE-DOWN-DL'!$C$10:$AP$6000,9,FALSE))</f>
        <v/>
      </c>
      <c r="H255" s="75" t="str">
        <f>IF(B255="","",VLOOKUP(B255,'PASTE-DOWN-DL'!$C$10:$AP$6000,37,FALSE))</f>
        <v/>
      </c>
      <c r="I255" s="2" t="str">
        <f>IF(B255="","",VLOOKUP(B255,'PASTE-DOWN-DL'!$C$10:$AP$6000,38,FALSE))</f>
        <v/>
      </c>
      <c r="J255" s="21" t="str">
        <f>IF(B255="","",VLOOKUP(B255,'PASTE-DOWN-DL'!$C$10:$AP$6000,24,FALSE))</f>
        <v/>
      </c>
      <c r="K255" s="21" t="str">
        <f>IF(B255="","",VLOOKUP(B255,'PASTE-DOWN-DL'!$C$10:$AP$6000,35,FALSE))</f>
        <v/>
      </c>
      <c r="L255" s="21" t="str">
        <f>IF(B255="","",VLOOKUP(B255,'PASTE-DOWN-DL'!$C$10:$AP$6000,36,FALSE))</f>
        <v/>
      </c>
      <c r="M255" s="85" t="str">
        <f>IF(B255="","",VLOOKUP(B255,'PASTE-DOWN-DL'!$C$10:$AP$6000,39,FALSE))</f>
        <v/>
      </c>
      <c r="N255" s="7" t="str">
        <f>IF(B255="","",VLOOKUP(B255,'PASTE-DOWN-DL'!$C$10:$AP$6000,29,FALSE))</f>
        <v/>
      </c>
      <c r="O255" s="55" t="str">
        <f>IF(B255="","",VLOOKUP(B255,'PASTE-DOWN-DL'!$C$10:$AP$6000,31,FALSE))</f>
        <v/>
      </c>
      <c r="P255" s="7" t="str">
        <f>IF(B255="","",VLOOKUP(B255,'PASTE-DOWN-DL'!$C$10:$AP$6000,30,FALSE))</f>
        <v/>
      </c>
      <c r="Q255" s="7" t="str">
        <f>IF(B255="","",VLOOKUP(B255,'PASTE-DOWN-DL'!$C$10:$AP$6000,32,FALSE))</f>
        <v/>
      </c>
      <c r="R255" s="7" t="str">
        <f>IF(B255="","",VLOOKUP(B255,'PASTE-DOWN-DL'!$C$10:$AP$6000,4,FALSE))</f>
        <v/>
      </c>
      <c r="S255" s="7" t="str">
        <f>IF(B255="","",VLOOKUP(B255,'PASTE-DOWN-DL'!$C$10:$AP$6000,40,FALSE))</f>
        <v/>
      </c>
      <c r="T255" s="7" t="str">
        <f>IF(B255="","",VLOOKUP(B255,'PASTE-DOWN-DL'!$C$10:$AP$6000,33,FALSE))</f>
        <v/>
      </c>
      <c r="U255" s="7" t="str">
        <f>IF(B255="","",VLOOKUP(B255,'PASTE-DOWN-DL'!$C$10:$AP$6000,34,FALSE))</f>
        <v/>
      </c>
      <c r="V255" s="7"/>
      <c r="W255" s="7"/>
      <c r="X255" s="7"/>
      <c r="Y255" s="7"/>
      <c r="Z255" s="7"/>
      <c r="AA255" s="19" t="str">
        <f>IF(B255="","",VLOOKUP(B255,'PASTE-DOWN-DL'!$F$10:$AO$300,16,FALSE))</f>
        <v/>
      </c>
      <c r="AB255" s="7"/>
      <c r="AC255" s="7"/>
      <c r="AD255" s="7"/>
    </row>
    <row r="256" spans="1:30" x14ac:dyDescent="0.25">
      <c r="A256" s="20">
        <v>249</v>
      </c>
      <c r="B256" s="20" t="str">
        <f t="shared" si="6"/>
        <v/>
      </c>
      <c r="C256" s="20" t="e">
        <f>IF(AND(M256&lt;=$G$3,M256&gt;0,D256="OA"),MAX($C$6:C255)+1,"")</f>
        <v>#N/A</v>
      </c>
      <c r="D256" s="20" t="e">
        <f>VLOOKUP(F256,'SSA-CODE'!$E$4:$F$154,2,FALSE)</f>
        <v>#N/A</v>
      </c>
      <c r="E256" s="82" t="str">
        <f t="shared" si="7"/>
        <v/>
      </c>
      <c r="F256" s="22" t="str">
        <f>IF(B256="","",VLOOKUP(B256,'PASTE-DOWN-DL'!$C$10:$AP$6000,3,FALSE))</f>
        <v/>
      </c>
      <c r="G256" s="21" t="str">
        <f>IF(B256="","",VLOOKUP(B256,'PASTE-DOWN-DL'!$C$10:$AP$6000,9,FALSE))</f>
        <v/>
      </c>
      <c r="H256" s="75" t="str">
        <f>IF(B256="","",VLOOKUP(B256,'PASTE-DOWN-DL'!$C$10:$AP$6000,37,FALSE))</f>
        <v/>
      </c>
      <c r="I256" s="2" t="str">
        <f>IF(B256="","",VLOOKUP(B256,'PASTE-DOWN-DL'!$C$10:$AP$6000,38,FALSE))</f>
        <v/>
      </c>
      <c r="J256" s="21" t="str">
        <f>IF(B256="","",VLOOKUP(B256,'PASTE-DOWN-DL'!$C$10:$AP$6000,24,FALSE))</f>
        <v/>
      </c>
      <c r="K256" s="21" t="str">
        <f>IF(B256="","",VLOOKUP(B256,'PASTE-DOWN-DL'!$C$10:$AP$6000,35,FALSE))</f>
        <v/>
      </c>
      <c r="L256" s="21" t="str">
        <f>IF(B256="","",VLOOKUP(B256,'PASTE-DOWN-DL'!$C$10:$AP$6000,36,FALSE))</f>
        <v/>
      </c>
      <c r="M256" s="85" t="str">
        <f>IF(B256="","",VLOOKUP(B256,'PASTE-DOWN-DL'!$C$10:$AP$6000,39,FALSE))</f>
        <v/>
      </c>
      <c r="N256" s="7" t="str">
        <f>IF(B256="","",VLOOKUP(B256,'PASTE-DOWN-DL'!$C$10:$AP$6000,29,FALSE))</f>
        <v/>
      </c>
      <c r="O256" s="55" t="str">
        <f>IF(B256="","",VLOOKUP(B256,'PASTE-DOWN-DL'!$C$10:$AP$6000,31,FALSE))</f>
        <v/>
      </c>
      <c r="P256" s="7" t="str">
        <f>IF(B256="","",VLOOKUP(B256,'PASTE-DOWN-DL'!$C$10:$AP$6000,30,FALSE))</f>
        <v/>
      </c>
      <c r="Q256" s="7" t="str">
        <f>IF(B256="","",VLOOKUP(B256,'PASTE-DOWN-DL'!$C$10:$AP$6000,32,FALSE))</f>
        <v/>
      </c>
      <c r="R256" s="7" t="str">
        <f>IF(B256="","",VLOOKUP(B256,'PASTE-DOWN-DL'!$C$10:$AP$6000,4,FALSE))</f>
        <v/>
      </c>
      <c r="S256" s="7" t="str">
        <f>IF(B256="","",VLOOKUP(B256,'PASTE-DOWN-DL'!$C$10:$AP$6000,40,FALSE))</f>
        <v/>
      </c>
      <c r="T256" s="7" t="str">
        <f>IF(B256="","",VLOOKUP(B256,'PASTE-DOWN-DL'!$C$10:$AP$6000,33,FALSE))</f>
        <v/>
      </c>
      <c r="U256" s="7" t="str">
        <f>IF(B256="","",VLOOKUP(B256,'PASTE-DOWN-DL'!$C$10:$AP$6000,34,FALSE))</f>
        <v/>
      </c>
      <c r="V256" s="7"/>
      <c r="W256" s="7"/>
      <c r="X256" s="7"/>
      <c r="Y256" s="7"/>
      <c r="Z256" s="7"/>
      <c r="AA256" s="19" t="str">
        <f>IF(B256="","",VLOOKUP(B256,'PASTE-DOWN-DL'!$F$10:$AO$300,16,FALSE))</f>
        <v/>
      </c>
      <c r="AB256" s="7"/>
      <c r="AC256" s="7"/>
      <c r="AD256" s="7"/>
    </row>
    <row r="257" spans="1:30" x14ac:dyDescent="0.25">
      <c r="A257" s="20">
        <v>250</v>
      </c>
      <c r="B257" s="20" t="str">
        <f t="shared" si="6"/>
        <v/>
      </c>
      <c r="C257" s="20" t="e">
        <f>IF(AND(M257&lt;=$G$3,M257&gt;0,D257="OA"),MAX($C$6:C256)+1,"")</f>
        <v>#N/A</v>
      </c>
      <c r="D257" s="20" t="e">
        <f>VLOOKUP(F257,'SSA-CODE'!$E$4:$F$154,2,FALSE)</f>
        <v>#N/A</v>
      </c>
      <c r="E257" s="82" t="str">
        <f t="shared" si="7"/>
        <v/>
      </c>
      <c r="F257" s="22" t="str">
        <f>IF(B257="","",VLOOKUP(B257,'PASTE-DOWN-DL'!$C$10:$AP$6000,3,FALSE))</f>
        <v/>
      </c>
      <c r="G257" s="21" t="str">
        <f>IF(B257="","",VLOOKUP(B257,'PASTE-DOWN-DL'!$C$10:$AP$6000,9,FALSE))</f>
        <v/>
      </c>
      <c r="H257" s="75" t="str">
        <f>IF(B257="","",VLOOKUP(B257,'PASTE-DOWN-DL'!$C$10:$AP$6000,37,FALSE))</f>
        <v/>
      </c>
      <c r="I257" s="2" t="str">
        <f>IF(B257="","",VLOOKUP(B257,'PASTE-DOWN-DL'!$C$10:$AP$6000,38,FALSE))</f>
        <v/>
      </c>
      <c r="J257" s="21" t="str">
        <f>IF(B257="","",VLOOKUP(B257,'PASTE-DOWN-DL'!$C$10:$AP$6000,24,FALSE))</f>
        <v/>
      </c>
      <c r="K257" s="21" t="str">
        <f>IF(B257="","",VLOOKUP(B257,'PASTE-DOWN-DL'!$C$10:$AP$6000,35,FALSE))</f>
        <v/>
      </c>
      <c r="L257" s="21" t="str">
        <f>IF(B257="","",VLOOKUP(B257,'PASTE-DOWN-DL'!$C$10:$AP$6000,36,FALSE))</f>
        <v/>
      </c>
      <c r="M257" s="85" t="str">
        <f>IF(B257="","",VLOOKUP(B257,'PASTE-DOWN-DL'!$C$10:$AP$6000,39,FALSE))</f>
        <v/>
      </c>
      <c r="N257" s="7" t="str">
        <f>IF(B257="","",VLOOKUP(B257,'PASTE-DOWN-DL'!$C$10:$AP$6000,29,FALSE))</f>
        <v/>
      </c>
      <c r="O257" s="55" t="str">
        <f>IF(B257="","",VLOOKUP(B257,'PASTE-DOWN-DL'!$C$10:$AP$6000,31,FALSE))</f>
        <v/>
      </c>
      <c r="P257" s="7" t="str">
        <f>IF(B257="","",VLOOKUP(B257,'PASTE-DOWN-DL'!$C$10:$AP$6000,30,FALSE))</f>
        <v/>
      </c>
      <c r="Q257" s="7" t="str">
        <f>IF(B257="","",VLOOKUP(B257,'PASTE-DOWN-DL'!$C$10:$AP$6000,32,FALSE))</f>
        <v/>
      </c>
      <c r="R257" s="7" t="str">
        <f>IF(B257="","",VLOOKUP(B257,'PASTE-DOWN-DL'!$C$10:$AP$6000,4,FALSE))</f>
        <v/>
      </c>
      <c r="S257" s="7" t="str">
        <f>IF(B257="","",VLOOKUP(B257,'PASTE-DOWN-DL'!$C$10:$AP$6000,40,FALSE))</f>
        <v/>
      </c>
      <c r="T257" s="7" t="str">
        <f>IF(B257="","",VLOOKUP(B257,'PASTE-DOWN-DL'!$C$10:$AP$6000,33,FALSE))</f>
        <v/>
      </c>
      <c r="U257" s="7" t="str">
        <f>IF(B257="","",VLOOKUP(B257,'PASTE-DOWN-DL'!$C$10:$AP$6000,34,FALSE))</f>
        <v/>
      </c>
      <c r="V257" s="7"/>
      <c r="W257" s="7"/>
      <c r="X257" s="7"/>
      <c r="Y257" s="7"/>
      <c r="Z257" s="7"/>
      <c r="AA257" s="19" t="str">
        <f>IF(B257="","",VLOOKUP(B257,'PASTE-DOWN-DL'!$F$10:$AO$300,16,FALSE))</f>
        <v/>
      </c>
      <c r="AB257" s="7"/>
      <c r="AC257" s="7"/>
      <c r="AD257" s="7"/>
    </row>
    <row r="258" spans="1:30" x14ac:dyDescent="0.25">
      <c r="A258" s="20">
        <v>251</v>
      </c>
      <c r="B258" s="20" t="str">
        <f t="shared" si="6"/>
        <v/>
      </c>
      <c r="C258" s="20" t="e">
        <f>IF(AND(M258&lt;=$G$3,M258&gt;0,D258="OA"),MAX($C$6:C257)+1,"")</f>
        <v>#N/A</v>
      </c>
      <c r="D258" s="20" t="e">
        <f>VLOOKUP(F258,'SSA-CODE'!$E$4:$F$154,2,FALSE)</f>
        <v>#N/A</v>
      </c>
      <c r="E258" s="82" t="str">
        <f t="shared" si="7"/>
        <v/>
      </c>
      <c r="F258" s="22" t="str">
        <f>IF(B258="","",VLOOKUP(B258,'PASTE-DOWN-DL'!$C$10:$AP$6000,3,FALSE))</f>
        <v/>
      </c>
      <c r="G258" s="21" t="str">
        <f>IF(B258="","",VLOOKUP(B258,'PASTE-DOWN-DL'!$C$10:$AP$6000,9,FALSE))</f>
        <v/>
      </c>
      <c r="H258" s="75" t="str">
        <f>IF(B258="","",VLOOKUP(B258,'PASTE-DOWN-DL'!$C$10:$AP$6000,37,FALSE))</f>
        <v/>
      </c>
      <c r="I258" s="2" t="str">
        <f>IF(B258="","",VLOOKUP(B258,'PASTE-DOWN-DL'!$C$10:$AP$6000,38,FALSE))</f>
        <v/>
      </c>
      <c r="J258" s="21" t="str">
        <f>IF(B258="","",VLOOKUP(B258,'PASTE-DOWN-DL'!$C$10:$AP$6000,24,FALSE))</f>
        <v/>
      </c>
      <c r="K258" s="21" t="str">
        <f>IF(B258="","",VLOOKUP(B258,'PASTE-DOWN-DL'!$C$10:$AP$6000,35,FALSE))</f>
        <v/>
      </c>
      <c r="L258" s="21" t="str">
        <f>IF(B258="","",VLOOKUP(B258,'PASTE-DOWN-DL'!$C$10:$AP$6000,36,FALSE))</f>
        <v/>
      </c>
      <c r="M258" s="85" t="str">
        <f>IF(B258="","",VLOOKUP(B258,'PASTE-DOWN-DL'!$C$10:$AP$6000,39,FALSE))</f>
        <v/>
      </c>
      <c r="N258" s="7" t="str">
        <f>IF(B258="","",VLOOKUP(B258,'PASTE-DOWN-DL'!$C$10:$AP$6000,29,FALSE))</f>
        <v/>
      </c>
      <c r="O258" s="55" t="str">
        <f>IF(B258="","",VLOOKUP(B258,'PASTE-DOWN-DL'!$C$10:$AP$6000,31,FALSE))</f>
        <v/>
      </c>
      <c r="P258" s="7" t="str">
        <f>IF(B258="","",VLOOKUP(B258,'PASTE-DOWN-DL'!$C$10:$AP$6000,30,FALSE))</f>
        <v/>
      </c>
      <c r="Q258" s="7" t="str">
        <f>IF(B258="","",VLOOKUP(B258,'PASTE-DOWN-DL'!$C$10:$AP$6000,32,FALSE))</f>
        <v/>
      </c>
      <c r="R258" s="7" t="str">
        <f>IF(B258="","",VLOOKUP(B258,'PASTE-DOWN-DL'!$C$10:$AP$6000,4,FALSE))</f>
        <v/>
      </c>
      <c r="S258" s="7" t="str">
        <f>IF(B258="","",VLOOKUP(B258,'PASTE-DOWN-DL'!$C$10:$AP$6000,40,FALSE))</f>
        <v/>
      </c>
      <c r="T258" s="7" t="str">
        <f>IF(B258="","",VLOOKUP(B258,'PASTE-DOWN-DL'!$C$10:$AP$6000,33,FALSE))</f>
        <v/>
      </c>
      <c r="U258" s="7" t="str">
        <f>IF(B258="","",VLOOKUP(B258,'PASTE-DOWN-DL'!$C$10:$AP$6000,34,FALSE))</f>
        <v/>
      </c>
      <c r="V258" s="7"/>
      <c r="W258" s="7"/>
      <c r="X258" s="7"/>
      <c r="Y258" s="7"/>
      <c r="Z258" s="7"/>
      <c r="AA258" s="19" t="str">
        <f>IF(B258="","",VLOOKUP(B258,'PASTE-DOWN-DL'!$F$10:$AO$300,16,FALSE))</f>
        <v/>
      </c>
      <c r="AB258" s="7"/>
      <c r="AC258" s="7"/>
      <c r="AD258" s="7"/>
    </row>
    <row r="259" spans="1:30" x14ac:dyDescent="0.25">
      <c r="A259" s="20">
        <v>252</v>
      </c>
      <c r="B259" s="20" t="str">
        <f t="shared" si="6"/>
        <v/>
      </c>
      <c r="C259" s="20" t="e">
        <f>IF(AND(M259&lt;=$G$3,M259&gt;0,D259="OA"),MAX($C$6:C258)+1,"")</f>
        <v>#N/A</v>
      </c>
      <c r="D259" s="20" t="e">
        <f>VLOOKUP(F259,'SSA-CODE'!$E$4:$F$154,2,FALSE)</f>
        <v>#N/A</v>
      </c>
      <c r="E259" s="82" t="str">
        <f t="shared" si="7"/>
        <v/>
      </c>
      <c r="F259" s="22" t="str">
        <f>IF(B259="","",VLOOKUP(B259,'PASTE-DOWN-DL'!$C$10:$AP$6000,3,FALSE))</f>
        <v/>
      </c>
      <c r="G259" s="21" t="str">
        <f>IF(B259="","",VLOOKUP(B259,'PASTE-DOWN-DL'!$C$10:$AP$6000,9,FALSE))</f>
        <v/>
      </c>
      <c r="H259" s="75" t="str">
        <f>IF(B259="","",VLOOKUP(B259,'PASTE-DOWN-DL'!$C$10:$AP$6000,37,FALSE))</f>
        <v/>
      </c>
      <c r="I259" s="2" t="str">
        <f>IF(B259="","",VLOOKUP(B259,'PASTE-DOWN-DL'!$C$10:$AP$6000,38,FALSE))</f>
        <v/>
      </c>
      <c r="J259" s="21" t="str">
        <f>IF(B259="","",VLOOKUP(B259,'PASTE-DOWN-DL'!$C$10:$AP$6000,24,FALSE))</f>
        <v/>
      </c>
      <c r="K259" s="21" t="str">
        <f>IF(B259="","",VLOOKUP(B259,'PASTE-DOWN-DL'!$C$10:$AP$6000,35,FALSE))</f>
        <v/>
      </c>
      <c r="L259" s="21" t="str">
        <f>IF(B259="","",VLOOKUP(B259,'PASTE-DOWN-DL'!$C$10:$AP$6000,36,FALSE))</f>
        <v/>
      </c>
      <c r="M259" s="85" t="str">
        <f>IF(B259="","",VLOOKUP(B259,'PASTE-DOWN-DL'!$C$10:$AP$6000,39,FALSE))</f>
        <v/>
      </c>
      <c r="N259" s="7" t="str">
        <f>IF(B259="","",VLOOKUP(B259,'PASTE-DOWN-DL'!$C$10:$AP$6000,29,FALSE))</f>
        <v/>
      </c>
      <c r="O259" s="55" t="str">
        <f>IF(B259="","",VLOOKUP(B259,'PASTE-DOWN-DL'!$C$10:$AP$6000,31,FALSE))</f>
        <v/>
      </c>
      <c r="P259" s="7" t="str">
        <f>IF(B259="","",VLOOKUP(B259,'PASTE-DOWN-DL'!$C$10:$AP$6000,30,FALSE))</f>
        <v/>
      </c>
      <c r="Q259" s="7" t="str">
        <f>IF(B259="","",VLOOKUP(B259,'PASTE-DOWN-DL'!$C$10:$AP$6000,32,FALSE))</f>
        <v/>
      </c>
      <c r="R259" s="7" t="str">
        <f>IF(B259="","",VLOOKUP(B259,'PASTE-DOWN-DL'!$C$10:$AP$6000,4,FALSE))</f>
        <v/>
      </c>
      <c r="S259" s="7" t="str">
        <f>IF(B259="","",VLOOKUP(B259,'PASTE-DOWN-DL'!$C$10:$AP$6000,40,FALSE))</f>
        <v/>
      </c>
      <c r="T259" s="7" t="str">
        <f>IF(B259="","",VLOOKUP(B259,'PASTE-DOWN-DL'!$C$10:$AP$6000,33,FALSE))</f>
        <v/>
      </c>
      <c r="U259" s="7" t="str">
        <f>IF(B259="","",VLOOKUP(B259,'PASTE-DOWN-DL'!$C$10:$AP$6000,34,FALSE))</f>
        <v/>
      </c>
      <c r="V259" s="7"/>
      <c r="W259" s="7"/>
      <c r="X259" s="7"/>
      <c r="Y259" s="7"/>
      <c r="Z259" s="7"/>
      <c r="AA259" s="19" t="str">
        <f>IF(B259="","",VLOOKUP(B259,'PASTE-DOWN-DL'!$F$10:$AO$300,16,FALSE))</f>
        <v/>
      </c>
      <c r="AB259" s="7"/>
      <c r="AC259" s="7"/>
      <c r="AD259" s="7"/>
    </row>
    <row r="260" spans="1:30" x14ac:dyDescent="0.25">
      <c r="A260" s="20">
        <v>253</v>
      </c>
      <c r="B260" s="20" t="str">
        <f t="shared" si="6"/>
        <v/>
      </c>
      <c r="C260" s="20" t="e">
        <f>IF(AND(M260&lt;=$G$3,M260&gt;0,D260="OA"),MAX($C$6:C259)+1,"")</f>
        <v>#N/A</v>
      </c>
      <c r="D260" s="20" t="e">
        <f>VLOOKUP(F260,'SSA-CODE'!$E$4:$F$154,2,FALSE)</f>
        <v>#N/A</v>
      </c>
      <c r="E260" s="82" t="str">
        <f t="shared" si="7"/>
        <v/>
      </c>
      <c r="F260" s="22" t="str">
        <f>IF(B260="","",VLOOKUP(B260,'PASTE-DOWN-DL'!$C$10:$AP$6000,3,FALSE))</f>
        <v/>
      </c>
      <c r="G260" s="21" t="str">
        <f>IF(B260="","",VLOOKUP(B260,'PASTE-DOWN-DL'!$C$10:$AP$6000,9,FALSE))</f>
        <v/>
      </c>
      <c r="H260" s="75" t="str">
        <f>IF(B260="","",VLOOKUP(B260,'PASTE-DOWN-DL'!$C$10:$AP$6000,37,FALSE))</f>
        <v/>
      </c>
      <c r="I260" s="2" t="str">
        <f>IF(B260="","",VLOOKUP(B260,'PASTE-DOWN-DL'!$C$10:$AP$6000,38,FALSE))</f>
        <v/>
      </c>
      <c r="J260" s="21" t="str">
        <f>IF(B260="","",VLOOKUP(B260,'PASTE-DOWN-DL'!$C$10:$AP$6000,24,FALSE))</f>
        <v/>
      </c>
      <c r="K260" s="21" t="str">
        <f>IF(B260="","",VLOOKUP(B260,'PASTE-DOWN-DL'!$C$10:$AP$6000,35,FALSE))</f>
        <v/>
      </c>
      <c r="L260" s="21" t="str">
        <f>IF(B260="","",VLOOKUP(B260,'PASTE-DOWN-DL'!$C$10:$AP$6000,36,FALSE))</f>
        <v/>
      </c>
      <c r="M260" s="85" t="str">
        <f>IF(B260="","",VLOOKUP(B260,'PASTE-DOWN-DL'!$C$10:$AP$6000,39,FALSE))</f>
        <v/>
      </c>
      <c r="N260" s="7" t="str">
        <f>IF(B260="","",VLOOKUP(B260,'PASTE-DOWN-DL'!$C$10:$AP$6000,29,FALSE))</f>
        <v/>
      </c>
      <c r="O260" s="55" t="str">
        <f>IF(B260="","",VLOOKUP(B260,'PASTE-DOWN-DL'!$C$10:$AP$6000,31,FALSE))</f>
        <v/>
      </c>
      <c r="P260" s="7" t="str">
        <f>IF(B260="","",VLOOKUP(B260,'PASTE-DOWN-DL'!$C$10:$AP$6000,30,FALSE))</f>
        <v/>
      </c>
      <c r="Q260" s="7" t="str">
        <f>IF(B260="","",VLOOKUP(B260,'PASTE-DOWN-DL'!$C$10:$AP$6000,32,FALSE))</f>
        <v/>
      </c>
      <c r="R260" s="7" t="str">
        <f>IF(B260="","",VLOOKUP(B260,'PASTE-DOWN-DL'!$C$10:$AP$6000,4,FALSE))</f>
        <v/>
      </c>
      <c r="S260" s="7" t="str">
        <f>IF(B260="","",VLOOKUP(B260,'PASTE-DOWN-DL'!$C$10:$AP$6000,40,FALSE))</f>
        <v/>
      </c>
      <c r="T260" s="7" t="str">
        <f>IF(B260="","",VLOOKUP(B260,'PASTE-DOWN-DL'!$C$10:$AP$6000,33,FALSE))</f>
        <v/>
      </c>
      <c r="U260" s="7" t="str">
        <f>IF(B260="","",VLOOKUP(B260,'PASTE-DOWN-DL'!$C$10:$AP$6000,34,FALSE))</f>
        <v/>
      </c>
      <c r="V260" s="7"/>
      <c r="W260" s="7"/>
      <c r="X260" s="7"/>
      <c r="Y260" s="7"/>
      <c r="Z260" s="7"/>
      <c r="AA260" s="19" t="str">
        <f>IF(B260="","",VLOOKUP(B260,'PASTE-DOWN-DL'!$F$10:$AO$300,16,FALSE))</f>
        <v/>
      </c>
      <c r="AB260" s="7"/>
      <c r="AC260" s="7"/>
      <c r="AD260" s="7"/>
    </row>
    <row r="261" spans="1:30" x14ac:dyDescent="0.25">
      <c r="A261" s="20">
        <v>254</v>
      </c>
      <c r="B261" s="20" t="str">
        <f t="shared" si="6"/>
        <v/>
      </c>
      <c r="C261" s="20" t="e">
        <f>IF(AND(M261&lt;=$G$3,M261&gt;0,D261="OA"),MAX($C$6:C260)+1,"")</f>
        <v>#N/A</v>
      </c>
      <c r="D261" s="20" t="e">
        <f>VLOOKUP(F261,'SSA-CODE'!$E$4:$F$154,2,FALSE)</f>
        <v>#N/A</v>
      </c>
      <c r="E261" s="82" t="str">
        <f t="shared" si="7"/>
        <v/>
      </c>
      <c r="F261" s="22" t="str">
        <f>IF(B261="","",VLOOKUP(B261,'PASTE-DOWN-DL'!$C$10:$AP$6000,3,FALSE))</f>
        <v/>
      </c>
      <c r="G261" s="21" t="str">
        <f>IF(B261="","",VLOOKUP(B261,'PASTE-DOWN-DL'!$C$10:$AP$6000,9,FALSE))</f>
        <v/>
      </c>
      <c r="H261" s="75" t="str">
        <f>IF(B261="","",VLOOKUP(B261,'PASTE-DOWN-DL'!$C$10:$AP$6000,37,FALSE))</f>
        <v/>
      </c>
      <c r="I261" s="2" t="str">
        <f>IF(B261="","",VLOOKUP(B261,'PASTE-DOWN-DL'!$C$10:$AP$6000,38,FALSE))</f>
        <v/>
      </c>
      <c r="J261" s="21" t="str">
        <f>IF(B261="","",VLOOKUP(B261,'PASTE-DOWN-DL'!$C$10:$AP$6000,24,FALSE))</f>
        <v/>
      </c>
      <c r="K261" s="21" t="str">
        <f>IF(B261="","",VLOOKUP(B261,'PASTE-DOWN-DL'!$C$10:$AP$6000,35,FALSE))</f>
        <v/>
      </c>
      <c r="L261" s="21" t="str">
        <f>IF(B261="","",VLOOKUP(B261,'PASTE-DOWN-DL'!$C$10:$AP$6000,36,FALSE))</f>
        <v/>
      </c>
      <c r="M261" s="85" t="str">
        <f>IF(B261="","",VLOOKUP(B261,'PASTE-DOWN-DL'!$C$10:$AP$6000,39,FALSE))</f>
        <v/>
      </c>
      <c r="N261" s="7" t="str">
        <f>IF(B261="","",VLOOKUP(B261,'PASTE-DOWN-DL'!$C$10:$AP$6000,29,FALSE))</f>
        <v/>
      </c>
      <c r="O261" s="55" t="str">
        <f>IF(B261="","",VLOOKUP(B261,'PASTE-DOWN-DL'!$C$10:$AP$6000,31,FALSE))</f>
        <v/>
      </c>
      <c r="P261" s="7" t="str">
        <f>IF(B261="","",VLOOKUP(B261,'PASTE-DOWN-DL'!$C$10:$AP$6000,30,FALSE))</f>
        <v/>
      </c>
      <c r="Q261" s="7" t="str">
        <f>IF(B261="","",VLOOKUP(B261,'PASTE-DOWN-DL'!$C$10:$AP$6000,32,FALSE))</f>
        <v/>
      </c>
      <c r="R261" s="7" t="str">
        <f>IF(B261="","",VLOOKUP(B261,'PASTE-DOWN-DL'!$C$10:$AP$6000,4,FALSE))</f>
        <v/>
      </c>
      <c r="S261" s="7" t="str">
        <f>IF(B261="","",VLOOKUP(B261,'PASTE-DOWN-DL'!$C$10:$AP$6000,40,FALSE))</f>
        <v/>
      </c>
      <c r="T261" s="7" t="str">
        <f>IF(B261="","",VLOOKUP(B261,'PASTE-DOWN-DL'!$C$10:$AP$6000,33,FALSE))</f>
        <v/>
      </c>
      <c r="U261" s="7" t="str">
        <f>IF(B261="","",VLOOKUP(B261,'PASTE-DOWN-DL'!$C$10:$AP$6000,34,FALSE))</f>
        <v/>
      </c>
      <c r="V261" s="7"/>
      <c r="W261" s="7"/>
      <c r="X261" s="7"/>
      <c r="Y261" s="7"/>
      <c r="Z261" s="7"/>
      <c r="AA261" s="19" t="str">
        <f>IF(B261="","",VLOOKUP(B261,'PASTE-DOWN-DL'!$F$10:$AO$300,16,FALSE))</f>
        <v/>
      </c>
      <c r="AB261" s="7"/>
      <c r="AC261" s="7"/>
      <c r="AD261" s="7"/>
    </row>
    <row r="262" spans="1:30" x14ac:dyDescent="0.25">
      <c r="A262" s="20">
        <v>255</v>
      </c>
      <c r="B262" s="20" t="str">
        <f t="shared" si="6"/>
        <v/>
      </c>
      <c r="C262" s="20" t="e">
        <f>IF(AND(M262&lt;=$G$3,M262&gt;0,D262="OA"),MAX($C$6:C261)+1,"")</f>
        <v>#N/A</v>
      </c>
      <c r="D262" s="20" t="e">
        <f>VLOOKUP(F262,'SSA-CODE'!$E$4:$F$154,2,FALSE)</f>
        <v>#N/A</v>
      </c>
      <c r="E262" s="82" t="str">
        <f t="shared" si="7"/>
        <v/>
      </c>
      <c r="F262" s="22" t="str">
        <f>IF(B262="","",VLOOKUP(B262,'PASTE-DOWN-DL'!$C$10:$AP$6000,3,FALSE))</f>
        <v/>
      </c>
      <c r="G262" s="21" t="str">
        <f>IF(B262="","",VLOOKUP(B262,'PASTE-DOWN-DL'!$C$10:$AP$6000,9,FALSE))</f>
        <v/>
      </c>
      <c r="H262" s="75" t="str">
        <f>IF(B262="","",VLOOKUP(B262,'PASTE-DOWN-DL'!$C$10:$AP$6000,37,FALSE))</f>
        <v/>
      </c>
      <c r="I262" s="2" t="str">
        <f>IF(B262="","",VLOOKUP(B262,'PASTE-DOWN-DL'!$C$10:$AP$6000,38,FALSE))</f>
        <v/>
      </c>
      <c r="J262" s="21" t="str">
        <f>IF(B262="","",VLOOKUP(B262,'PASTE-DOWN-DL'!$C$10:$AP$6000,24,FALSE))</f>
        <v/>
      </c>
      <c r="K262" s="21" t="str">
        <f>IF(B262="","",VLOOKUP(B262,'PASTE-DOWN-DL'!$C$10:$AP$6000,35,FALSE))</f>
        <v/>
      </c>
      <c r="L262" s="21" t="str">
        <f>IF(B262="","",VLOOKUP(B262,'PASTE-DOWN-DL'!$C$10:$AP$6000,36,FALSE))</f>
        <v/>
      </c>
      <c r="M262" s="85" t="str">
        <f>IF(B262="","",VLOOKUP(B262,'PASTE-DOWN-DL'!$C$10:$AP$6000,39,FALSE))</f>
        <v/>
      </c>
      <c r="N262" s="7" t="str">
        <f>IF(B262="","",VLOOKUP(B262,'PASTE-DOWN-DL'!$C$10:$AP$6000,29,FALSE))</f>
        <v/>
      </c>
      <c r="O262" s="55" t="str">
        <f>IF(B262="","",VLOOKUP(B262,'PASTE-DOWN-DL'!$C$10:$AP$6000,31,FALSE))</f>
        <v/>
      </c>
      <c r="P262" s="7" t="str">
        <f>IF(B262="","",VLOOKUP(B262,'PASTE-DOWN-DL'!$C$10:$AP$6000,30,FALSE))</f>
        <v/>
      </c>
      <c r="Q262" s="7" t="str">
        <f>IF(B262="","",VLOOKUP(B262,'PASTE-DOWN-DL'!$C$10:$AP$6000,32,FALSE))</f>
        <v/>
      </c>
      <c r="R262" s="7" t="str">
        <f>IF(B262="","",VLOOKUP(B262,'PASTE-DOWN-DL'!$C$10:$AP$6000,4,FALSE))</f>
        <v/>
      </c>
      <c r="S262" s="7" t="str">
        <f>IF(B262="","",VLOOKUP(B262,'PASTE-DOWN-DL'!$C$10:$AP$6000,40,FALSE))</f>
        <v/>
      </c>
      <c r="T262" s="7" t="str">
        <f>IF(B262="","",VLOOKUP(B262,'PASTE-DOWN-DL'!$C$10:$AP$6000,33,FALSE))</f>
        <v/>
      </c>
      <c r="U262" s="7" t="str">
        <f>IF(B262="","",VLOOKUP(B262,'PASTE-DOWN-DL'!$C$10:$AP$6000,34,FALSE))</f>
        <v/>
      </c>
      <c r="V262" s="7"/>
      <c r="W262" s="7"/>
      <c r="X262" s="7"/>
      <c r="Y262" s="7"/>
      <c r="Z262" s="7"/>
      <c r="AA262" s="19" t="str">
        <f>IF(B262="","",VLOOKUP(B262,'PASTE-DOWN-DL'!$F$10:$AO$300,16,FALSE))</f>
        <v/>
      </c>
      <c r="AB262" s="7"/>
      <c r="AC262" s="7"/>
      <c r="AD262" s="7"/>
    </row>
    <row r="263" spans="1:30" x14ac:dyDescent="0.25">
      <c r="A263" s="20">
        <v>256</v>
      </c>
      <c r="B263" s="20" t="str">
        <f t="shared" si="6"/>
        <v/>
      </c>
      <c r="C263" s="20" t="e">
        <f>IF(AND(M263&lt;=$G$3,M263&gt;0,D263="OA"),MAX($C$6:C262)+1,"")</f>
        <v>#N/A</v>
      </c>
      <c r="D263" s="20" t="e">
        <f>VLOOKUP(F263,'SSA-CODE'!$E$4:$F$154,2,FALSE)</f>
        <v>#N/A</v>
      </c>
      <c r="E263" s="82" t="str">
        <f t="shared" si="7"/>
        <v/>
      </c>
      <c r="F263" s="22" t="str">
        <f>IF(B263="","",VLOOKUP(B263,'PASTE-DOWN-DL'!$C$10:$AP$6000,3,FALSE))</f>
        <v/>
      </c>
      <c r="G263" s="21" t="str">
        <f>IF(B263="","",VLOOKUP(B263,'PASTE-DOWN-DL'!$C$10:$AP$6000,9,FALSE))</f>
        <v/>
      </c>
      <c r="H263" s="75" t="str">
        <f>IF(B263="","",VLOOKUP(B263,'PASTE-DOWN-DL'!$C$10:$AP$6000,37,FALSE))</f>
        <v/>
      </c>
      <c r="I263" s="2" t="str">
        <f>IF(B263="","",VLOOKUP(B263,'PASTE-DOWN-DL'!$C$10:$AP$6000,38,FALSE))</f>
        <v/>
      </c>
      <c r="J263" s="21" t="str">
        <f>IF(B263="","",VLOOKUP(B263,'PASTE-DOWN-DL'!$C$10:$AP$6000,24,FALSE))</f>
        <v/>
      </c>
      <c r="K263" s="21" t="str">
        <f>IF(B263="","",VLOOKUP(B263,'PASTE-DOWN-DL'!$C$10:$AP$6000,35,FALSE))</f>
        <v/>
      </c>
      <c r="L263" s="21" t="str">
        <f>IF(B263="","",VLOOKUP(B263,'PASTE-DOWN-DL'!$C$10:$AP$6000,36,FALSE))</f>
        <v/>
      </c>
      <c r="M263" s="85" t="str">
        <f>IF(B263="","",VLOOKUP(B263,'PASTE-DOWN-DL'!$C$10:$AP$6000,39,FALSE))</f>
        <v/>
      </c>
      <c r="N263" s="7" t="str">
        <f>IF(B263="","",VLOOKUP(B263,'PASTE-DOWN-DL'!$C$10:$AP$6000,29,FALSE))</f>
        <v/>
      </c>
      <c r="O263" s="55" t="str">
        <f>IF(B263="","",VLOOKUP(B263,'PASTE-DOWN-DL'!$C$10:$AP$6000,31,FALSE))</f>
        <v/>
      </c>
      <c r="P263" s="7" t="str">
        <f>IF(B263="","",VLOOKUP(B263,'PASTE-DOWN-DL'!$C$10:$AP$6000,30,FALSE))</f>
        <v/>
      </c>
      <c r="Q263" s="7" t="str">
        <f>IF(B263="","",VLOOKUP(B263,'PASTE-DOWN-DL'!$C$10:$AP$6000,32,FALSE))</f>
        <v/>
      </c>
      <c r="R263" s="7" t="str">
        <f>IF(B263="","",VLOOKUP(B263,'PASTE-DOWN-DL'!$C$10:$AP$6000,4,FALSE))</f>
        <v/>
      </c>
      <c r="S263" s="7" t="str">
        <f>IF(B263="","",VLOOKUP(B263,'PASTE-DOWN-DL'!$C$10:$AP$6000,40,FALSE))</f>
        <v/>
      </c>
      <c r="T263" s="7" t="str">
        <f>IF(B263="","",VLOOKUP(B263,'PASTE-DOWN-DL'!$C$10:$AP$6000,33,FALSE))</f>
        <v/>
      </c>
      <c r="U263" s="7" t="str">
        <f>IF(B263="","",VLOOKUP(B263,'PASTE-DOWN-DL'!$C$10:$AP$6000,34,FALSE))</f>
        <v/>
      </c>
      <c r="V263" s="7"/>
      <c r="W263" s="7"/>
      <c r="X263" s="7"/>
      <c r="Y263" s="7"/>
      <c r="Z263" s="7"/>
      <c r="AA263" s="19" t="str">
        <f>IF(B263="","",VLOOKUP(B263,'PASTE-DOWN-DL'!$F$10:$AO$300,16,FALSE))</f>
        <v/>
      </c>
      <c r="AB263" s="7"/>
      <c r="AC263" s="7"/>
      <c r="AD263" s="7"/>
    </row>
    <row r="264" spans="1:30" x14ac:dyDescent="0.25">
      <c r="A264" s="20">
        <v>257</v>
      </c>
      <c r="B264" s="20" t="str">
        <f t="shared" si="6"/>
        <v/>
      </c>
      <c r="C264" s="20" t="e">
        <f>IF(AND(M264&lt;=$G$3,M264&gt;0,D264="OA"),MAX($C$6:C263)+1,"")</f>
        <v>#N/A</v>
      </c>
      <c r="D264" s="20" t="e">
        <f>VLOOKUP(F264,'SSA-CODE'!$E$4:$F$154,2,FALSE)</f>
        <v>#N/A</v>
      </c>
      <c r="E264" s="82" t="str">
        <f t="shared" si="7"/>
        <v/>
      </c>
      <c r="F264" s="22" t="str">
        <f>IF(B264="","",VLOOKUP(B264,'PASTE-DOWN-DL'!$C$10:$AP$6000,3,FALSE))</f>
        <v/>
      </c>
      <c r="G264" s="21" t="str">
        <f>IF(B264="","",VLOOKUP(B264,'PASTE-DOWN-DL'!$C$10:$AP$6000,9,FALSE))</f>
        <v/>
      </c>
      <c r="H264" s="75" t="str">
        <f>IF(B264="","",VLOOKUP(B264,'PASTE-DOWN-DL'!$C$10:$AP$6000,37,FALSE))</f>
        <v/>
      </c>
      <c r="I264" s="2" t="str">
        <f>IF(B264="","",VLOOKUP(B264,'PASTE-DOWN-DL'!$C$10:$AP$6000,38,FALSE))</f>
        <v/>
      </c>
      <c r="J264" s="21" t="str">
        <f>IF(B264="","",VLOOKUP(B264,'PASTE-DOWN-DL'!$C$10:$AP$6000,24,FALSE))</f>
        <v/>
      </c>
      <c r="K264" s="21" t="str">
        <f>IF(B264="","",VLOOKUP(B264,'PASTE-DOWN-DL'!$C$10:$AP$6000,35,FALSE))</f>
        <v/>
      </c>
      <c r="L264" s="21" t="str">
        <f>IF(B264="","",VLOOKUP(B264,'PASTE-DOWN-DL'!$C$10:$AP$6000,36,FALSE))</f>
        <v/>
      </c>
      <c r="M264" s="85" t="str">
        <f>IF(B264="","",VLOOKUP(B264,'PASTE-DOWN-DL'!$C$10:$AP$6000,39,FALSE))</f>
        <v/>
      </c>
      <c r="N264" s="7" t="str">
        <f>IF(B264="","",VLOOKUP(B264,'PASTE-DOWN-DL'!$C$10:$AP$6000,29,FALSE))</f>
        <v/>
      </c>
      <c r="O264" s="55" t="str">
        <f>IF(B264="","",VLOOKUP(B264,'PASTE-DOWN-DL'!$C$10:$AP$6000,31,FALSE))</f>
        <v/>
      </c>
      <c r="P264" s="7" t="str">
        <f>IF(B264="","",VLOOKUP(B264,'PASTE-DOWN-DL'!$C$10:$AP$6000,30,FALSE))</f>
        <v/>
      </c>
      <c r="Q264" s="7" t="str">
        <f>IF(B264="","",VLOOKUP(B264,'PASTE-DOWN-DL'!$C$10:$AP$6000,32,FALSE))</f>
        <v/>
      </c>
      <c r="R264" s="7" t="str">
        <f>IF(B264="","",VLOOKUP(B264,'PASTE-DOWN-DL'!$C$10:$AP$6000,4,FALSE))</f>
        <v/>
      </c>
      <c r="S264" s="7" t="str">
        <f>IF(B264="","",VLOOKUP(B264,'PASTE-DOWN-DL'!$C$10:$AP$6000,40,FALSE))</f>
        <v/>
      </c>
      <c r="T264" s="7" t="str">
        <f>IF(B264="","",VLOOKUP(B264,'PASTE-DOWN-DL'!$C$10:$AP$6000,33,FALSE))</f>
        <v/>
      </c>
      <c r="U264" s="7" t="str">
        <f>IF(B264="","",VLOOKUP(B264,'PASTE-DOWN-DL'!$C$10:$AP$6000,34,FALSE))</f>
        <v/>
      </c>
      <c r="V264" s="7"/>
      <c r="W264" s="7"/>
      <c r="X264" s="7"/>
      <c r="Y264" s="7"/>
      <c r="Z264" s="7"/>
      <c r="AA264" s="19" t="str">
        <f>IF(B264="","",VLOOKUP(B264,'PASTE-DOWN-DL'!$F$10:$AO$300,16,FALSE))</f>
        <v/>
      </c>
      <c r="AB264" s="7"/>
      <c r="AC264" s="7"/>
      <c r="AD264" s="7"/>
    </row>
    <row r="265" spans="1:30" x14ac:dyDescent="0.25">
      <c r="A265" s="20">
        <v>258</v>
      </c>
      <c r="B265" s="20" t="str">
        <f t="shared" ref="B265:B301" si="8">IF(A265&lt;=$G$2,MAX(B263:B264)+1,"")</f>
        <v/>
      </c>
      <c r="C265" s="20" t="e">
        <f>IF(AND(M265&lt;=$G$3,M265&gt;0,D265="OA"),MAX($C$6:C264)+1,"")</f>
        <v>#N/A</v>
      </c>
      <c r="D265" s="20" t="e">
        <f>VLOOKUP(F265,'SSA-CODE'!$E$4:$F$154,2,FALSE)</f>
        <v>#N/A</v>
      </c>
      <c r="E265" s="82" t="str">
        <f t="shared" ref="E265:E301" si="9">IF(B265="","",B265)</f>
        <v/>
      </c>
      <c r="F265" s="22" t="str">
        <f>IF(B265="","",VLOOKUP(B265,'PASTE-DOWN-DL'!$C$10:$AP$6000,3,FALSE))</f>
        <v/>
      </c>
      <c r="G265" s="21" t="str">
        <f>IF(B265="","",VLOOKUP(B265,'PASTE-DOWN-DL'!$C$10:$AP$6000,9,FALSE))</f>
        <v/>
      </c>
      <c r="H265" s="75" t="str">
        <f>IF(B265="","",VLOOKUP(B265,'PASTE-DOWN-DL'!$C$10:$AP$6000,37,FALSE))</f>
        <v/>
      </c>
      <c r="I265" s="2" t="str">
        <f>IF(B265="","",VLOOKUP(B265,'PASTE-DOWN-DL'!$C$10:$AP$6000,38,FALSE))</f>
        <v/>
      </c>
      <c r="J265" s="21" t="str">
        <f>IF(B265="","",VLOOKUP(B265,'PASTE-DOWN-DL'!$C$10:$AP$6000,24,FALSE))</f>
        <v/>
      </c>
      <c r="K265" s="21" t="str">
        <f>IF(B265="","",VLOOKUP(B265,'PASTE-DOWN-DL'!$C$10:$AP$6000,35,FALSE))</f>
        <v/>
      </c>
      <c r="L265" s="21" t="str">
        <f>IF(B265="","",VLOOKUP(B265,'PASTE-DOWN-DL'!$C$10:$AP$6000,36,FALSE))</f>
        <v/>
      </c>
      <c r="M265" s="85" t="str">
        <f>IF(B265="","",VLOOKUP(B265,'PASTE-DOWN-DL'!$C$10:$AP$6000,39,FALSE))</f>
        <v/>
      </c>
      <c r="N265" s="7" t="str">
        <f>IF(B265="","",VLOOKUP(B265,'PASTE-DOWN-DL'!$C$10:$AP$6000,29,FALSE))</f>
        <v/>
      </c>
      <c r="O265" s="55" t="str">
        <f>IF(B265="","",VLOOKUP(B265,'PASTE-DOWN-DL'!$C$10:$AP$6000,31,FALSE))</f>
        <v/>
      </c>
      <c r="P265" s="7" t="str">
        <f>IF(B265="","",VLOOKUP(B265,'PASTE-DOWN-DL'!$C$10:$AP$6000,30,FALSE))</f>
        <v/>
      </c>
      <c r="Q265" s="7" t="str">
        <f>IF(B265="","",VLOOKUP(B265,'PASTE-DOWN-DL'!$C$10:$AP$6000,32,FALSE))</f>
        <v/>
      </c>
      <c r="R265" s="7" t="str">
        <f>IF(B265="","",VLOOKUP(B265,'PASTE-DOWN-DL'!$C$10:$AP$6000,4,FALSE))</f>
        <v/>
      </c>
      <c r="S265" s="7" t="str">
        <f>IF(B265="","",VLOOKUP(B265,'PASTE-DOWN-DL'!$C$10:$AP$6000,40,FALSE))</f>
        <v/>
      </c>
      <c r="T265" s="7" t="str">
        <f>IF(B265="","",VLOOKUP(B265,'PASTE-DOWN-DL'!$C$10:$AP$6000,33,FALSE))</f>
        <v/>
      </c>
      <c r="U265" s="7" t="str">
        <f>IF(B265="","",VLOOKUP(B265,'PASTE-DOWN-DL'!$C$10:$AP$6000,34,FALSE))</f>
        <v/>
      </c>
      <c r="V265" s="7"/>
      <c r="W265" s="7"/>
      <c r="X265" s="7"/>
      <c r="Y265" s="7"/>
      <c r="Z265" s="7"/>
      <c r="AA265" s="19" t="str">
        <f>IF(B265="","",VLOOKUP(B265,'PASTE-DOWN-DL'!$F$10:$AO$300,16,FALSE))</f>
        <v/>
      </c>
      <c r="AB265" s="7"/>
      <c r="AC265" s="7"/>
      <c r="AD265" s="7"/>
    </row>
    <row r="266" spans="1:30" x14ac:dyDescent="0.25">
      <c r="A266" s="20">
        <v>259</v>
      </c>
      <c r="B266" s="20" t="str">
        <f t="shared" si="8"/>
        <v/>
      </c>
      <c r="C266" s="20" t="e">
        <f>IF(AND(M266&lt;=$G$3,M266&gt;0,D266="OA"),MAX($C$6:C265)+1,"")</f>
        <v>#N/A</v>
      </c>
      <c r="D266" s="20" t="e">
        <f>VLOOKUP(F266,'SSA-CODE'!$E$4:$F$154,2,FALSE)</f>
        <v>#N/A</v>
      </c>
      <c r="E266" s="82" t="str">
        <f t="shared" si="9"/>
        <v/>
      </c>
      <c r="F266" s="22" t="str">
        <f>IF(B266="","",VLOOKUP(B266,'PASTE-DOWN-DL'!$C$10:$AP$6000,3,FALSE))</f>
        <v/>
      </c>
      <c r="G266" s="21" t="str">
        <f>IF(B266="","",VLOOKUP(B266,'PASTE-DOWN-DL'!$C$10:$AP$6000,9,FALSE))</f>
        <v/>
      </c>
      <c r="H266" s="75" t="str">
        <f>IF(B266="","",VLOOKUP(B266,'PASTE-DOWN-DL'!$C$10:$AP$6000,37,FALSE))</f>
        <v/>
      </c>
      <c r="I266" s="2" t="str">
        <f>IF(B266="","",VLOOKUP(B266,'PASTE-DOWN-DL'!$C$10:$AP$6000,38,FALSE))</f>
        <v/>
      </c>
      <c r="J266" s="21" t="str">
        <f>IF(B266="","",VLOOKUP(B266,'PASTE-DOWN-DL'!$C$10:$AP$6000,24,FALSE))</f>
        <v/>
      </c>
      <c r="K266" s="21" t="str">
        <f>IF(B266="","",VLOOKUP(B266,'PASTE-DOWN-DL'!$C$10:$AP$6000,35,FALSE))</f>
        <v/>
      </c>
      <c r="L266" s="21" t="str">
        <f>IF(B266="","",VLOOKUP(B266,'PASTE-DOWN-DL'!$C$10:$AP$6000,36,FALSE))</f>
        <v/>
      </c>
      <c r="M266" s="85" t="str">
        <f>IF(B266="","",VLOOKUP(B266,'PASTE-DOWN-DL'!$C$10:$AP$6000,39,FALSE))</f>
        <v/>
      </c>
      <c r="N266" s="7" t="str">
        <f>IF(B266="","",VLOOKUP(B266,'PASTE-DOWN-DL'!$C$10:$AP$6000,29,FALSE))</f>
        <v/>
      </c>
      <c r="O266" s="55" t="str">
        <f>IF(B266="","",VLOOKUP(B266,'PASTE-DOWN-DL'!$C$10:$AP$6000,31,FALSE))</f>
        <v/>
      </c>
      <c r="P266" s="7" t="str">
        <f>IF(B266="","",VLOOKUP(B266,'PASTE-DOWN-DL'!$C$10:$AP$6000,30,FALSE))</f>
        <v/>
      </c>
      <c r="Q266" s="7" t="str">
        <f>IF(B266="","",VLOOKUP(B266,'PASTE-DOWN-DL'!$C$10:$AP$6000,32,FALSE))</f>
        <v/>
      </c>
      <c r="R266" s="7" t="str">
        <f>IF(B266="","",VLOOKUP(B266,'PASTE-DOWN-DL'!$C$10:$AP$6000,4,FALSE))</f>
        <v/>
      </c>
      <c r="S266" s="7" t="str">
        <f>IF(B266="","",VLOOKUP(B266,'PASTE-DOWN-DL'!$C$10:$AP$6000,40,FALSE))</f>
        <v/>
      </c>
      <c r="T266" s="7" t="str">
        <f>IF(B266="","",VLOOKUP(B266,'PASTE-DOWN-DL'!$C$10:$AP$6000,33,FALSE))</f>
        <v/>
      </c>
      <c r="U266" s="7" t="str">
        <f>IF(B266="","",VLOOKUP(B266,'PASTE-DOWN-DL'!$C$10:$AP$6000,34,FALSE))</f>
        <v/>
      </c>
      <c r="V266" s="7"/>
      <c r="W266" s="7"/>
      <c r="X266" s="7"/>
      <c r="Y266" s="7"/>
      <c r="Z266" s="7"/>
      <c r="AA266" s="19" t="str">
        <f>IF(B266="","",VLOOKUP(B266,'PASTE-DOWN-DL'!$F$10:$AO$300,16,FALSE))</f>
        <v/>
      </c>
      <c r="AB266" s="7"/>
      <c r="AC266" s="7"/>
      <c r="AD266" s="7"/>
    </row>
    <row r="267" spans="1:30" x14ac:dyDescent="0.25">
      <c r="A267" s="20">
        <v>260</v>
      </c>
      <c r="B267" s="20" t="str">
        <f t="shared" si="8"/>
        <v/>
      </c>
      <c r="C267" s="20" t="e">
        <f>IF(AND(M267&lt;=$G$3,M267&gt;0,D267="OA"),MAX($C$6:C266)+1,"")</f>
        <v>#N/A</v>
      </c>
      <c r="D267" s="20" t="e">
        <f>VLOOKUP(F267,'SSA-CODE'!$E$4:$F$154,2,FALSE)</f>
        <v>#N/A</v>
      </c>
      <c r="E267" s="82" t="str">
        <f t="shared" si="9"/>
        <v/>
      </c>
      <c r="F267" s="22" t="str">
        <f>IF(B267="","",VLOOKUP(B267,'PASTE-DOWN-DL'!$C$10:$AP$6000,3,FALSE))</f>
        <v/>
      </c>
      <c r="G267" s="21" t="str">
        <f>IF(B267="","",VLOOKUP(B267,'PASTE-DOWN-DL'!$C$10:$AP$6000,9,FALSE))</f>
        <v/>
      </c>
      <c r="H267" s="75" t="str">
        <f>IF(B267="","",VLOOKUP(B267,'PASTE-DOWN-DL'!$C$10:$AP$6000,37,FALSE))</f>
        <v/>
      </c>
      <c r="I267" s="2" t="str">
        <f>IF(B267="","",VLOOKUP(B267,'PASTE-DOWN-DL'!$C$10:$AP$6000,38,FALSE))</f>
        <v/>
      </c>
      <c r="J267" s="21" t="str">
        <f>IF(B267="","",VLOOKUP(B267,'PASTE-DOWN-DL'!$C$10:$AP$6000,24,FALSE))</f>
        <v/>
      </c>
      <c r="K267" s="21" t="str">
        <f>IF(B267="","",VLOOKUP(B267,'PASTE-DOWN-DL'!$C$10:$AP$6000,35,FALSE))</f>
        <v/>
      </c>
      <c r="L267" s="21" t="str">
        <f>IF(B267="","",VLOOKUP(B267,'PASTE-DOWN-DL'!$C$10:$AP$6000,36,FALSE))</f>
        <v/>
      </c>
      <c r="M267" s="85" t="str">
        <f>IF(B267="","",VLOOKUP(B267,'PASTE-DOWN-DL'!$C$10:$AP$6000,39,FALSE))</f>
        <v/>
      </c>
      <c r="N267" s="7" t="str">
        <f>IF(B267="","",VLOOKUP(B267,'PASTE-DOWN-DL'!$C$10:$AP$6000,29,FALSE))</f>
        <v/>
      </c>
      <c r="O267" s="55" t="str">
        <f>IF(B267="","",VLOOKUP(B267,'PASTE-DOWN-DL'!$C$10:$AP$6000,31,FALSE))</f>
        <v/>
      </c>
      <c r="P267" s="7" t="str">
        <f>IF(B267="","",VLOOKUP(B267,'PASTE-DOWN-DL'!$C$10:$AP$6000,30,FALSE))</f>
        <v/>
      </c>
      <c r="Q267" s="7" t="str">
        <f>IF(B267="","",VLOOKUP(B267,'PASTE-DOWN-DL'!$C$10:$AP$6000,32,FALSE))</f>
        <v/>
      </c>
      <c r="R267" s="7" t="str">
        <f>IF(B267="","",VLOOKUP(B267,'PASTE-DOWN-DL'!$C$10:$AP$6000,4,FALSE))</f>
        <v/>
      </c>
      <c r="S267" s="7" t="str">
        <f>IF(B267="","",VLOOKUP(B267,'PASTE-DOWN-DL'!$C$10:$AP$6000,40,FALSE))</f>
        <v/>
      </c>
      <c r="T267" s="7" t="str">
        <f>IF(B267="","",VLOOKUP(B267,'PASTE-DOWN-DL'!$C$10:$AP$6000,33,FALSE))</f>
        <v/>
      </c>
      <c r="U267" s="7" t="str">
        <f>IF(B267="","",VLOOKUP(B267,'PASTE-DOWN-DL'!$C$10:$AP$6000,34,FALSE))</f>
        <v/>
      </c>
      <c r="V267" s="7"/>
      <c r="W267" s="7"/>
      <c r="X267" s="7"/>
      <c r="Y267" s="7"/>
      <c r="Z267" s="7"/>
      <c r="AA267" s="19" t="str">
        <f>IF(B267="","",VLOOKUP(B267,'PASTE-DOWN-DL'!$F$10:$AO$300,16,FALSE))</f>
        <v/>
      </c>
      <c r="AB267" s="7"/>
      <c r="AC267" s="7"/>
      <c r="AD267" s="7"/>
    </row>
    <row r="268" spans="1:30" x14ac:dyDescent="0.25">
      <c r="A268" s="20">
        <v>261</v>
      </c>
      <c r="B268" s="20" t="str">
        <f t="shared" si="8"/>
        <v/>
      </c>
      <c r="C268" s="20" t="e">
        <f>IF(AND(M268&lt;=$G$3,M268&gt;0,D268="OA"),MAX($C$6:C267)+1,"")</f>
        <v>#N/A</v>
      </c>
      <c r="D268" s="20" t="e">
        <f>VLOOKUP(F268,'SSA-CODE'!$E$4:$F$154,2,FALSE)</f>
        <v>#N/A</v>
      </c>
      <c r="E268" s="82" t="str">
        <f t="shared" si="9"/>
        <v/>
      </c>
      <c r="F268" s="22" t="str">
        <f>IF(B268="","",VLOOKUP(B268,'PASTE-DOWN-DL'!$C$10:$AP$6000,3,FALSE))</f>
        <v/>
      </c>
      <c r="G268" s="21" t="str">
        <f>IF(B268="","",VLOOKUP(B268,'PASTE-DOWN-DL'!$C$10:$AP$6000,9,FALSE))</f>
        <v/>
      </c>
      <c r="H268" s="75" t="str">
        <f>IF(B268="","",VLOOKUP(B268,'PASTE-DOWN-DL'!$C$10:$AP$6000,37,FALSE))</f>
        <v/>
      </c>
      <c r="I268" s="2" t="str">
        <f>IF(B268="","",VLOOKUP(B268,'PASTE-DOWN-DL'!$C$10:$AP$6000,38,FALSE))</f>
        <v/>
      </c>
      <c r="J268" s="21" t="str">
        <f>IF(B268="","",VLOOKUP(B268,'PASTE-DOWN-DL'!$C$10:$AP$6000,24,FALSE))</f>
        <v/>
      </c>
      <c r="K268" s="21" t="str">
        <f>IF(B268="","",VLOOKUP(B268,'PASTE-DOWN-DL'!$C$10:$AP$6000,35,FALSE))</f>
        <v/>
      </c>
      <c r="L268" s="21" t="str">
        <f>IF(B268="","",VLOOKUP(B268,'PASTE-DOWN-DL'!$C$10:$AP$6000,36,FALSE))</f>
        <v/>
      </c>
      <c r="M268" s="85" t="str">
        <f>IF(B268="","",VLOOKUP(B268,'PASTE-DOWN-DL'!$C$10:$AP$6000,39,FALSE))</f>
        <v/>
      </c>
      <c r="N268" s="7" t="str">
        <f>IF(B268="","",VLOOKUP(B268,'PASTE-DOWN-DL'!$C$10:$AP$6000,29,FALSE))</f>
        <v/>
      </c>
      <c r="O268" s="55" t="str">
        <f>IF(B268="","",VLOOKUP(B268,'PASTE-DOWN-DL'!$C$10:$AP$6000,31,FALSE))</f>
        <v/>
      </c>
      <c r="P268" s="7" t="str">
        <f>IF(B268="","",VLOOKUP(B268,'PASTE-DOWN-DL'!$C$10:$AP$6000,30,FALSE))</f>
        <v/>
      </c>
      <c r="Q268" s="7" t="str">
        <f>IF(B268="","",VLOOKUP(B268,'PASTE-DOWN-DL'!$C$10:$AP$6000,32,FALSE))</f>
        <v/>
      </c>
      <c r="R268" s="7" t="str">
        <f>IF(B268="","",VLOOKUP(B268,'PASTE-DOWN-DL'!$C$10:$AP$6000,4,FALSE))</f>
        <v/>
      </c>
      <c r="S268" s="7" t="str">
        <f>IF(B268="","",VLOOKUP(B268,'PASTE-DOWN-DL'!$C$10:$AP$6000,40,FALSE))</f>
        <v/>
      </c>
      <c r="T268" s="7" t="str">
        <f>IF(B268="","",VLOOKUP(B268,'PASTE-DOWN-DL'!$C$10:$AP$6000,33,FALSE))</f>
        <v/>
      </c>
      <c r="U268" s="7" t="str">
        <f>IF(B268="","",VLOOKUP(B268,'PASTE-DOWN-DL'!$C$10:$AP$6000,34,FALSE))</f>
        <v/>
      </c>
      <c r="V268" s="7"/>
      <c r="W268" s="7"/>
      <c r="X268" s="7"/>
      <c r="Y268" s="7"/>
      <c r="Z268" s="7"/>
      <c r="AA268" s="19" t="str">
        <f>IF(B268="","",VLOOKUP(B268,'PASTE-DOWN-DL'!$F$10:$AO$300,16,FALSE))</f>
        <v/>
      </c>
      <c r="AB268" s="7"/>
      <c r="AC268" s="7"/>
      <c r="AD268" s="7"/>
    </row>
    <row r="269" spans="1:30" x14ac:dyDescent="0.25">
      <c r="A269" s="20">
        <v>262</v>
      </c>
      <c r="B269" s="20" t="str">
        <f t="shared" si="8"/>
        <v/>
      </c>
      <c r="C269" s="20" t="e">
        <f>IF(AND(M269&lt;=$G$3,M269&gt;0,D269="OA"),MAX($C$6:C268)+1,"")</f>
        <v>#N/A</v>
      </c>
      <c r="D269" s="20" t="e">
        <f>VLOOKUP(F269,'SSA-CODE'!$E$4:$F$154,2,FALSE)</f>
        <v>#N/A</v>
      </c>
      <c r="E269" s="82" t="str">
        <f t="shared" si="9"/>
        <v/>
      </c>
      <c r="F269" s="22" t="str">
        <f>IF(B269="","",VLOOKUP(B269,'PASTE-DOWN-DL'!$C$10:$AP$6000,3,FALSE))</f>
        <v/>
      </c>
      <c r="G269" s="21" t="str">
        <f>IF(B269="","",VLOOKUP(B269,'PASTE-DOWN-DL'!$C$10:$AP$6000,9,FALSE))</f>
        <v/>
      </c>
      <c r="H269" s="75" t="str">
        <f>IF(B269="","",VLOOKUP(B269,'PASTE-DOWN-DL'!$C$10:$AP$6000,37,FALSE))</f>
        <v/>
      </c>
      <c r="I269" s="2" t="str">
        <f>IF(B269="","",VLOOKUP(B269,'PASTE-DOWN-DL'!$C$10:$AP$6000,38,FALSE))</f>
        <v/>
      </c>
      <c r="J269" s="21" t="str">
        <f>IF(B269="","",VLOOKUP(B269,'PASTE-DOWN-DL'!$C$10:$AP$6000,24,FALSE))</f>
        <v/>
      </c>
      <c r="K269" s="21" t="str">
        <f>IF(B269="","",VLOOKUP(B269,'PASTE-DOWN-DL'!$C$10:$AP$6000,35,FALSE))</f>
        <v/>
      </c>
      <c r="L269" s="21" t="str">
        <f>IF(B269="","",VLOOKUP(B269,'PASTE-DOWN-DL'!$C$10:$AP$6000,36,FALSE))</f>
        <v/>
      </c>
      <c r="M269" s="85" t="str">
        <f>IF(B269="","",VLOOKUP(B269,'PASTE-DOWN-DL'!$C$10:$AP$6000,39,FALSE))</f>
        <v/>
      </c>
      <c r="N269" s="7" t="str">
        <f>IF(B269="","",VLOOKUP(B269,'PASTE-DOWN-DL'!$C$10:$AP$6000,29,FALSE))</f>
        <v/>
      </c>
      <c r="O269" s="55" t="str">
        <f>IF(B269="","",VLOOKUP(B269,'PASTE-DOWN-DL'!$C$10:$AP$6000,31,FALSE))</f>
        <v/>
      </c>
      <c r="P269" s="7" t="str">
        <f>IF(B269="","",VLOOKUP(B269,'PASTE-DOWN-DL'!$C$10:$AP$6000,30,FALSE))</f>
        <v/>
      </c>
      <c r="Q269" s="7" t="str">
        <f>IF(B269="","",VLOOKUP(B269,'PASTE-DOWN-DL'!$C$10:$AP$6000,32,FALSE))</f>
        <v/>
      </c>
      <c r="R269" s="7" t="str">
        <f>IF(B269="","",VLOOKUP(B269,'PASTE-DOWN-DL'!$C$10:$AP$6000,4,FALSE))</f>
        <v/>
      </c>
      <c r="S269" s="7" t="str">
        <f>IF(B269="","",VLOOKUP(B269,'PASTE-DOWN-DL'!$C$10:$AP$6000,40,FALSE))</f>
        <v/>
      </c>
      <c r="T269" s="7" t="str">
        <f>IF(B269="","",VLOOKUP(B269,'PASTE-DOWN-DL'!$C$10:$AP$6000,33,FALSE))</f>
        <v/>
      </c>
      <c r="U269" s="7" t="str">
        <f>IF(B269="","",VLOOKUP(B269,'PASTE-DOWN-DL'!$C$10:$AP$6000,34,FALSE))</f>
        <v/>
      </c>
      <c r="V269" s="7"/>
      <c r="W269" s="7"/>
      <c r="X269" s="7"/>
      <c r="Y269" s="7"/>
      <c r="Z269" s="7"/>
      <c r="AA269" s="19" t="str">
        <f>IF(B269="","",VLOOKUP(B269,'PASTE-DOWN-DL'!$F$10:$AO$300,16,FALSE))</f>
        <v/>
      </c>
      <c r="AB269" s="7"/>
      <c r="AC269" s="7"/>
      <c r="AD269" s="7"/>
    </row>
    <row r="270" spans="1:30" x14ac:dyDescent="0.25">
      <c r="A270" s="20">
        <v>263</v>
      </c>
      <c r="B270" s="20" t="str">
        <f t="shared" si="8"/>
        <v/>
      </c>
      <c r="C270" s="20" t="e">
        <f>IF(AND(M270&lt;=$G$3,M270&gt;0,D270="OA"),MAX($C$6:C269)+1,"")</f>
        <v>#N/A</v>
      </c>
      <c r="D270" s="20" t="e">
        <f>VLOOKUP(F270,'SSA-CODE'!$E$4:$F$154,2,FALSE)</f>
        <v>#N/A</v>
      </c>
      <c r="E270" s="82" t="str">
        <f t="shared" si="9"/>
        <v/>
      </c>
      <c r="F270" s="22" t="str">
        <f>IF(B270="","",VLOOKUP(B270,'PASTE-DOWN-DL'!$C$10:$AP$6000,3,FALSE))</f>
        <v/>
      </c>
      <c r="G270" s="21" t="str">
        <f>IF(B270="","",VLOOKUP(B270,'PASTE-DOWN-DL'!$C$10:$AP$6000,9,FALSE))</f>
        <v/>
      </c>
      <c r="H270" s="75" t="str">
        <f>IF(B270="","",VLOOKUP(B270,'PASTE-DOWN-DL'!$C$10:$AP$6000,37,FALSE))</f>
        <v/>
      </c>
      <c r="I270" s="2" t="str">
        <f>IF(B270="","",VLOOKUP(B270,'PASTE-DOWN-DL'!$C$10:$AP$6000,38,FALSE))</f>
        <v/>
      </c>
      <c r="J270" s="21" t="str">
        <f>IF(B270="","",VLOOKUP(B270,'PASTE-DOWN-DL'!$C$10:$AP$6000,24,FALSE))</f>
        <v/>
      </c>
      <c r="K270" s="21" t="str">
        <f>IF(B270="","",VLOOKUP(B270,'PASTE-DOWN-DL'!$C$10:$AP$6000,35,FALSE))</f>
        <v/>
      </c>
      <c r="L270" s="21" t="str">
        <f>IF(B270="","",VLOOKUP(B270,'PASTE-DOWN-DL'!$C$10:$AP$6000,36,FALSE))</f>
        <v/>
      </c>
      <c r="M270" s="85" t="str">
        <f>IF(B270="","",VLOOKUP(B270,'PASTE-DOWN-DL'!$C$10:$AP$6000,39,FALSE))</f>
        <v/>
      </c>
      <c r="N270" s="7" t="str">
        <f>IF(B270="","",VLOOKUP(B270,'PASTE-DOWN-DL'!$C$10:$AP$6000,29,FALSE))</f>
        <v/>
      </c>
      <c r="O270" s="55" t="str">
        <f>IF(B270="","",VLOOKUP(B270,'PASTE-DOWN-DL'!$C$10:$AP$6000,31,FALSE))</f>
        <v/>
      </c>
      <c r="P270" s="7" t="str">
        <f>IF(B270="","",VLOOKUP(B270,'PASTE-DOWN-DL'!$C$10:$AP$6000,30,FALSE))</f>
        <v/>
      </c>
      <c r="Q270" s="7" t="str">
        <f>IF(B270="","",VLOOKUP(B270,'PASTE-DOWN-DL'!$C$10:$AP$6000,32,FALSE))</f>
        <v/>
      </c>
      <c r="R270" s="7" t="str">
        <f>IF(B270="","",VLOOKUP(B270,'PASTE-DOWN-DL'!$C$10:$AP$6000,4,FALSE))</f>
        <v/>
      </c>
      <c r="S270" s="7" t="str">
        <f>IF(B270="","",VLOOKUP(B270,'PASTE-DOWN-DL'!$C$10:$AP$6000,40,FALSE))</f>
        <v/>
      </c>
      <c r="T270" s="7" t="str">
        <f>IF(B270="","",VLOOKUP(B270,'PASTE-DOWN-DL'!$C$10:$AP$6000,33,FALSE))</f>
        <v/>
      </c>
      <c r="U270" s="7" t="str">
        <f>IF(B270="","",VLOOKUP(B270,'PASTE-DOWN-DL'!$C$10:$AP$6000,34,FALSE))</f>
        <v/>
      </c>
      <c r="V270" s="7"/>
      <c r="W270" s="7"/>
      <c r="X270" s="7"/>
      <c r="Y270" s="7"/>
      <c r="Z270" s="7"/>
      <c r="AA270" s="19" t="str">
        <f>IF(B270="","",VLOOKUP(B270,'PASTE-DOWN-DL'!$F$10:$AO$300,16,FALSE))</f>
        <v/>
      </c>
      <c r="AB270" s="7"/>
      <c r="AC270" s="7"/>
      <c r="AD270" s="7"/>
    </row>
    <row r="271" spans="1:30" x14ac:dyDescent="0.25">
      <c r="A271" s="20">
        <v>264</v>
      </c>
      <c r="B271" s="20" t="str">
        <f t="shared" si="8"/>
        <v/>
      </c>
      <c r="C271" s="20" t="e">
        <f>IF(AND(M271&lt;=$G$3,M271&gt;0,D271="OA"),MAX($C$6:C270)+1,"")</f>
        <v>#N/A</v>
      </c>
      <c r="D271" s="20" t="e">
        <f>VLOOKUP(F271,'SSA-CODE'!$E$4:$F$154,2,FALSE)</f>
        <v>#N/A</v>
      </c>
      <c r="E271" s="82" t="str">
        <f t="shared" si="9"/>
        <v/>
      </c>
      <c r="F271" s="22" t="str">
        <f>IF(B271="","",VLOOKUP(B271,'PASTE-DOWN-DL'!$C$10:$AP$6000,3,FALSE))</f>
        <v/>
      </c>
      <c r="G271" s="21" t="str">
        <f>IF(B271="","",VLOOKUP(B271,'PASTE-DOWN-DL'!$C$10:$AP$6000,9,FALSE))</f>
        <v/>
      </c>
      <c r="H271" s="75" t="str">
        <f>IF(B271="","",VLOOKUP(B271,'PASTE-DOWN-DL'!$C$10:$AP$6000,37,FALSE))</f>
        <v/>
      </c>
      <c r="I271" s="2" t="str">
        <f>IF(B271="","",VLOOKUP(B271,'PASTE-DOWN-DL'!$C$10:$AP$6000,38,FALSE))</f>
        <v/>
      </c>
      <c r="J271" s="21" t="str">
        <f>IF(B271="","",VLOOKUP(B271,'PASTE-DOWN-DL'!$C$10:$AP$6000,24,FALSE))</f>
        <v/>
      </c>
      <c r="K271" s="21" t="str">
        <f>IF(B271="","",VLOOKUP(B271,'PASTE-DOWN-DL'!$C$10:$AP$6000,35,FALSE))</f>
        <v/>
      </c>
      <c r="L271" s="21" t="str">
        <f>IF(B271="","",VLOOKUP(B271,'PASTE-DOWN-DL'!$C$10:$AP$6000,36,FALSE))</f>
        <v/>
      </c>
      <c r="M271" s="85" t="str">
        <f>IF(B271="","",VLOOKUP(B271,'PASTE-DOWN-DL'!$C$10:$AP$6000,39,FALSE))</f>
        <v/>
      </c>
      <c r="N271" s="7" t="str">
        <f>IF(B271="","",VLOOKUP(B271,'PASTE-DOWN-DL'!$C$10:$AP$6000,29,FALSE))</f>
        <v/>
      </c>
      <c r="O271" s="55" t="str">
        <f>IF(B271="","",VLOOKUP(B271,'PASTE-DOWN-DL'!$C$10:$AP$6000,31,FALSE))</f>
        <v/>
      </c>
      <c r="P271" s="7" t="str">
        <f>IF(B271="","",VLOOKUP(B271,'PASTE-DOWN-DL'!$C$10:$AP$6000,30,FALSE))</f>
        <v/>
      </c>
      <c r="Q271" s="7" t="str">
        <f>IF(B271="","",VLOOKUP(B271,'PASTE-DOWN-DL'!$C$10:$AP$6000,32,FALSE))</f>
        <v/>
      </c>
      <c r="R271" s="7" t="str">
        <f>IF(B271="","",VLOOKUP(B271,'PASTE-DOWN-DL'!$C$10:$AP$6000,4,FALSE))</f>
        <v/>
      </c>
      <c r="S271" s="7" t="str">
        <f>IF(B271="","",VLOOKUP(B271,'PASTE-DOWN-DL'!$C$10:$AP$6000,40,FALSE))</f>
        <v/>
      </c>
      <c r="T271" s="7" t="str">
        <f>IF(B271="","",VLOOKUP(B271,'PASTE-DOWN-DL'!$C$10:$AP$6000,33,FALSE))</f>
        <v/>
      </c>
      <c r="U271" s="7" t="str">
        <f>IF(B271="","",VLOOKUP(B271,'PASTE-DOWN-DL'!$C$10:$AP$6000,34,FALSE))</f>
        <v/>
      </c>
      <c r="V271" s="7"/>
      <c r="W271" s="7"/>
      <c r="X271" s="7"/>
      <c r="Y271" s="7"/>
      <c r="Z271" s="7"/>
      <c r="AA271" s="19" t="str">
        <f>IF(B271="","",VLOOKUP(B271,'PASTE-DOWN-DL'!$F$10:$AO$300,16,FALSE))</f>
        <v/>
      </c>
      <c r="AB271" s="7"/>
      <c r="AC271" s="7"/>
      <c r="AD271" s="7"/>
    </row>
    <row r="272" spans="1:30" x14ac:dyDescent="0.25">
      <c r="A272" s="20">
        <v>265</v>
      </c>
      <c r="B272" s="20" t="str">
        <f t="shared" si="8"/>
        <v/>
      </c>
      <c r="C272" s="20" t="e">
        <f>IF(AND(M272&lt;=$G$3,M272&gt;0,D272="OA"),MAX($C$6:C271)+1,"")</f>
        <v>#N/A</v>
      </c>
      <c r="D272" s="20" t="e">
        <f>VLOOKUP(F272,'SSA-CODE'!$E$4:$F$154,2,FALSE)</f>
        <v>#N/A</v>
      </c>
      <c r="E272" s="82" t="str">
        <f t="shared" si="9"/>
        <v/>
      </c>
      <c r="F272" s="22" t="str">
        <f>IF(B272="","",VLOOKUP(B272,'PASTE-DOWN-DL'!$C$10:$AP$6000,3,FALSE))</f>
        <v/>
      </c>
      <c r="G272" s="21" t="str">
        <f>IF(B272="","",VLOOKUP(B272,'PASTE-DOWN-DL'!$C$10:$AP$6000,9,FALSE))</f>
        <v/>
      </c>
      <c r="H272" s="75" t="str">
        <f>IF(B272="","",VLOOKUP(B272,'PASTE-DOWN-DL'!$C$10:$AP$6000,37,FALSE))</f>
        <v/>
      </c>
      <c r="I272" s="2" t="str">
        <f>IF(B272="","",VLOOKUP(B272,'PASTE-DOWN-DL'!$C$10:$AP$6000,38,FALSE))</f>
        <v/>
      </c>
      <c r="J272" s="21" t="str">
        <f>IF(B272="","",VLOOKUP(B272,'PASTE-DOWN-DL'!$C$10:$AP$6000,24,FALSE))</f>
        <v/>
      </c>
      <c r="K272" s="21" t="str">
        <f>IF(B272="","",VLOOKUP(B272,'PASTE-DOWN-DL'!$C$10:$AP$6000,35,FALSE))</f>
        <v/>
      </c>
      <c r="L272" s="21" t="str">
        <f>IF(B272="","",VLOOKUP(B272,'PASTE-DOWN-DL'!$C$10:$AP$6000,36,FALSE))</f>
        <v/>
      </c>
      <c r="M272" s="85" t="str">
        <f>IF(B272="","",VLOOKUP(B272,'PASTE-DOWN-DL'!$C$10:$AP$6000,39,FALSE))</f>
        <v/>
      </c>
      <c r="N272" s="7" t="str">
        <f>IF(B272="","",VLOOKUP(B272,'PASTE-DOWN-DL'!$C$10:$AP$6000,29,FALSE))</f>
        <v/>
      </c>
      <c r="O272" s="55" t="str">
        <f>IF(B272="","",VLOOKUP(B272,'PASTE-DOWN-DL'!$C$10:$AP$6000,31,FALSE))</f>
        <v/>
      </c>
      <c r="P272" s="7" t="str">
        <f>IF(B272="","",VLOOKUP(B272,'PASTE-DOWN-DL'!$C$10:$AP$6000,30,FALSE))</f>
        <v/>
      </c>
      <c r="Q272" s="7" t="str">
        <f>IF(B272="","",VLOOKUP(B272,'PASTE-DOWN-DL'!$C$10:$AP$6000,32,FALSE))</f>
        <v/>
      </c>
      <c r="R272" s="7" t="str">
        <f>IF(B272="","",VLOOKUP(B272,'PASTE-DOWN-DL'!$C$10:$AP$6000,4,FALSE))</f>
        <v/>
      </c>
      <c r="S272" s="7" t="str">
        <f>IF(B272="","",VLOOKUP(B272,'PASTE-DOWN-DL'!$C$10:$AP$6000,40,FALSE))</f>
        <v/>
      </c>
      <c r="T272" s="7" t="str">
        <f>IF(B272="","",VLOOKUP(B272,'PASTE-DOWN-DL'!$C$10:$AP$6000,33,FALSE))</f>
        <v/>
      </c>
      <c r="U272" s="7" t="str">
        <f>IF(B272="","",VLOOKUP(B272,'PASTE-DOWN-DL'!$C$10:$AP$6000,34,FALSE))</f>
        <v/>
      </c>
      <c r="V272" s="7"/>
      <c r="W272" s="7"/>
      <c r="X272" s="7"/>
      <c r="Y272" s="7"/>
      <c r="Z272" s="7"/>
      <c r="AA272" s="19" t="str">
        <f>IF(B272="","",VLOOKUP(B272,'PASTE-DOWN-DL'!$F$10:$AO$300,16,FALSE))</f>
        <v/>
      </c>
      <c r="AB272" s="7"/>
      <c r="AC272" s="7"/>
      <c r="AD272" s="7"/>
    </row>
    <row r="273" spans="1:30" x14ac:dyDescent="0.25">
      <c r="A273" s="20">
        <v>266</v>
      </c>
      <c r="B273" s="20" t="str">
        <f t="shared" si="8"/>
        <v/>
      </c>
      <c r="C273" s="20" t="e">
        <f>IF(AND(M273&lt;=$G$3,M273&gt;0,D273="OA"),MAX($C$6:C272)+1,"")</f>
        <v>#N/A</v>
      </c>
      <c r="D273" s="20" t="e">
        <f>VLOOKUP(F273,'SSA-CODE'!$E$4:$F$154,2,FALSE)</f>
        <v>#N/A</v>
      </c>
      <c r="E273" s="82" t="str">
        <f t="shared" si="9"/>
        <v/>
      </c>
      <c r="F273" s="22" t="str">
        <f>IF(B273="","",VLOOKUP(B273,'PASTE-DOWN-DL'!$C$10:$AP$6000,3,FALSE))</f>
        <v/>
      </c>
      <c r="G273" s="21" t="str">
        <f>IF(B273="","",VLOOKUP(B273,'PASTE-DOWN-DL'!$C$10:$AP$6000,9,FALSE))</f>
        <v/>
      </c>
      <c r="H273" s="75" t="str">
        <f>IF(B273="","",VLOOKUP(B273,'PASTE-DOWN-DL'!$C$10:$AP$6000,37,FALSE))</f>
        <v/>
      </c>
      <c r="I273" s="2" t="str">
        <f>IF(B273="","",VLOOKUP(B273,'PASTE-DOWN-DL'!$C$10:$AP$6000,38,FALSE))</f>
        <v/>
      </c>
      <c r="J273" s="21" t="str">
        <f>IF(B273="","",VLOOKUP(B273,'PASTE-DOWN-DL'!$C$10:$AP$6000,24,FALSE))</f>
        <v/>
      </c>
      <c r="K273" s="21" t="str">
        <f>IF(B273="","",VLOOKUP(B273,'PASTE-DOWN-DL'!$C$10:$AP$6000,35,FALSE))</f>
        <v/>
      </c>
      <c r="L273" s="21" t="str">
        <f>IF(B273="","",VLOOKUP(B273,'PASTE-DOWN-DL'!$C$10:$AP$6000,36,FALSE))</f>
        <v/>
      </c>
      <c r="M273" s="85" t="str">
        <f>IF(B273="","",VLOOKUP(B273,'PASTE-DOWN-DL'!$C$10:$AP$6000,39,FALSE))</f>
        <v/>
      </c>
      <c r="N273" s="7" t="str">
        <f>IF(B273="","",VLOOKUP(B273,'PASTE-DOWN-DL'!$C$10:$AP$6000,29,FALSE))</f>
        <v/>
      </c>
      <c r="O273" s="55" t="str">
        <f>IF(B273="","",VLOOKUP(B273,'PASTE-DOWN-DL'!$C$10:$AP$6000,31,FALSE))</f>
        <v/>
      </c>
      <c r="P273" s="7" t="str">
        <f>IF(B273="","",VLOOKUP(B273,'PASTE-DOWN-DL'!$C$10:$AP$6000,30,FALSE))</f>
        <v/>
      </c>
      <c r="Q273" s="7" t="str">
        <f>IF(B273="","",VLOOKUP(B273,'PASTE-DOWN-DL'!$C$10:$AP$6000,32,FALSE))</f>
        <v/>
      </c>
      <c r="R273" s="7" t="str">
        <f>IF(B273="","",VLOOKUP(B273,'PASTE-DOWN-DL'!$C$10:$AP$6000,4,FALSE))</f>
        <v/>
      </c>
      <c r="S273" s="7" t="str">
        <f>IF(B273="","",VLOOKUP(B273,'PASTE-DOWN-DL'!$C$10:$AP$6000,40,FALSE))</f>
        <v/>
      </c>
      <c r="T273" s="7" t="str">
        <f>IF(B273="","",VLOOKUP(B273,'PASTE-DOWN-DL'!$C$10:$AP$6000,33,FALSE))</f>
        <v/>
      </c>
      <c r="U273" s="7" t="str">
        <f>IF(B273="","",VLOOKUP(B273,'PASTE-DOWN-DL'!$C$10:$AP$6000,34,FALSE))</f>
        <v/>
      </c>
      <c r="V273" s="7"/>
      <c r="W273" s="7"/>
      <c r="X273" s="7"/>
      <c r="Y273" s="7"/>
      <c r="Z273" s="7"/>
      <c r="AA273" s="19" t="str">
        <f>IF(B273="","",VLOOKUP(B273,'PASTE-DOWN-DL'!$F$10:$AO$300,16,FALSE))</f>
        <v/>
      </c>
      <c r="AB273" s="7"/>
      <c r="AC273" s="7"/>
      <c r="AD273" s="7"/>
    </row>
    <row r="274" spans="1:30" x14ac:dyDescent="0.25">
      <c r="A274" s="20">
        <v>267</v>
      </c>
      <c r="B274" s="20" t="str">
        <f t="shared" si="8"/>
        <v/>
      </c>
      <c r="C274" s="20" t="e">
        <f>IF(AND(M274&lt;=$G$3,M274&gt;0,D274="OA"),MAX($C$6:C273)+1,"")</f>
        <v>#N/A</v>
      </c>
      <c r="D274" s="20" t="e">
        <f>VLOOKUP(F274,'SSA-CODE'!$E$4:$F$154,2,FALSE)</f>
        <v>#N/A</v>
      </c>
      <c r="E274" s="82" t="str">
        <f t="shared" si="9"/>
        <v/>
      </c>
      <c r="F274" s="22" t="str">
        <f>IF(B274="","",VLOOKUP(B274,'PASTE-DOWN-DL'!$C$10:$AP$6000,3,FALSE))</f>
        <v/>
      </c>
      <c r="G274" s="21" t="str">
        <f>IF(B274="","",VLOOKUP(B274,'PASTE-DOWN-DL'!$C$10:$AP$6000,9,FALSE))</f>
        <v/>
      </c>
      <c r="H274" s="75" t="str">
        <f>IF(B274="","",VLOOKUP(B274,'PASTE-DOWN-DL'!$C$10:$AP$6000,37,FALSE))</f>
        <v/>
      </c>
      <c r="I274" s="2" t="str">
        <f>IF(B274="","",VLOOKUP(B274,'PASTE-DOWN-DL'!$C$10:$AP$6000,38,FALSE))</f>
        <v/>
      </c>
      <c r="J274" s="21" t="str">
        <f>IF(B274="","",VLOOKUP(B274,'PASTE-DOWN-DL'!$C$10:$AP$6000,24,FALSE))</f>
        <v/>
      </c>
      <c r="K274" s="21" t="str">
        <f>IF(B274="","",VLOOKUP(B274,'PASTE-DOWN-DL'!$C$10:$AP$6000,35,FALSE))</f>
        <v/>
      </c>
      <c r="L274" s="21" t="str">
        <f>IF(B274="","",VLOOKUP(B274,'PASTE-DOWN-DL'!$C$10:$AP$6000,36,FALSE))</f>
        <v/>
      </c>
      <c r="M274" s="85" t="str">
        <f>IF(B274="","",VLOOKUP(B274,'PASTE-DOWN-DL'!$C$10:$AP$6000,39,FALSE))</f>
        <v/>
      </c>
      <c r="N274" s="7" t="str">
        <f>IF(B274="","",VLOOKUP(B274,'PASTE-DOWN-DL'!$C$10:$AP$6000,29,FALSE))</f>
        <v/>
      </c>
      <c r="O274" s="55" t="str">
        <f>IF(B274="","",VLOOKUP(B274,'PASTE-DOWN-DL'!$C$10:$AP$6000,31,FALSE))</f>
        <v/>
      </c>
      <c r="P274" s="7" t="str">
        <f>IF(B274="","",VLOOKUP(B274,'PASTE-DOWN-DL'!$C$10:$AP$6000,30,FALSE))</f>
        <v/>
      </c>
      <c r="Q274" s="7" t="str">
        <f>IF(B274="","",VLOOKUP(B274,'PASTE-DOWN-DL'!$C$10:$AP$6000,32,FALSE))</f>
        <v/>
      </c>
      <c r="R274" s="7" t="str">
        <f>IF(B274="","",VLOOKUP(B274,'PASTE-DOWN-DL'!$C$10:$AP$6000,4,FALSE))</f>
        <v/>
      </c>
      <c r="S274" s="7" t="str">
        <f>IF(B274="","",VLOOKUP(B274,'PASTE-DOWN-DL'!$C$10:$AP$6000,40,FALSE))</f>
        <v/>
      </c>
      <c r="T274" s="7" t="str">
        <f>IF(B274="","",VLOOKUP(B274,'PASTE-DOWN-DL'!$C$10:$AP$6000,33,FALSE))</f>
        <v/>
      </c>
      <c r="U274" s="7" t="str">
        <f>IF(B274="","",VLOOKUP(B274,'PASTE-DOWN-DL'!$C$10:$AP$6000,34,FALSE))</f>
        <v/>
      </c>
      <c r="V274" s="7"/>
      <c r="W274" s="7"/>
      <c r="X274" s="7"/>
      <c r="Y274" s="7"/>
      <c r="Z274" s="7"/>
      <c r="AA274" s="19" t="str">
        <f>IF(B274="","",VLOOKUP(B274,'PASTE-DOWN-DL'!$F$10:$AO$300,16,FALSE))</f>
        <v/>
      </c>
      <c r="AB274" s="7"/>
      <c r="AC274" s="7"/>
      <c r="AD274" s="7"/>
    </row>
    <row r="275" spans="1:30" x14ac:dyDescent="0.25">
      <c r="A275" s="20">
        <v>268</v>
      </c>
      <c r="B275" s="20" t="str">
        <f t="shared" si="8"/>
        <v/>
      </c>
      <c r="C275" s="20" t="e">
        <f>IF(AND(M275&lt;=$G$3,M275&gt;0,D275="OA"),MAX($C$6:C274)+1,"")</f>
        <v>#N/A</v>
      </c>
      <c r="D275" s="20" t="e">
        <f>VLOOKUP(F275,'SSA-CODE'!$E$4:$F$154,2,FALSE)</f>
        <v>#N/A</v>
      </c>
      <c r="E275" s="82" t="str">
        <f t="shared" si="9"/>
        <v/>
      </c>
      <c r="F275" s="22" t="str">
        <f>IF(B275="","",VLOOKUP(B275,'PASTE-DOWN-DL'!$C$10:$AP$6000,3,FALSE))</f>
        <v/>
      </c>
      <c r="G275" s="21" t="str">
        <f>IF(B275="","",VLOOKUP(B275,'PASTE-DOWN-DL'!$C$10:$AP$6000,9,FALSE))</f>
        <v/>
      </c>
      <c r="H275" s="75" t="str">
        <f>IF(B275="","",VLOOKUP(B275,'PASTE-DOWN-DL'!$C$10:$AP$6000,37,FALSE))</f>
        <v/>
      </c>
      <c r="I275" s="2" t="str">
        <f>IF(B275="","",VLOOKUP(B275,'PASTE-DOWN-DL'!$C$10:$AP$6000,38,FALSE))</f>
        <v/>
      </c>
      <c r="J275" s="21" t="str">
        <f>IF(B275="","",VLOOKUP(B275,'PASTE-DOWN-DL'!$C$10:$AP$6000,24,FALSE))</f>
        <v/>
      </c>
      <c r="K275" s="21" t="str">
        <f>IF(B275="","",VLOOKUP(B275,'PASTE-DOWN-DL'!$C$10:$AP$6000,35,FALSE))</f>
        <v/>
      </c>
      <c r="L275" s="21" t="str">
        <f>IF(B275="","",VLOOKUP(B275,'PASTE-DOWN-DL'!$C$10:$AP$6000,36,FALSE))</f>
        <v/>
      </c>
      <c r="M275" s="85" t="str">
        <f>IF(B275="","",VLOOKUP(B275,'PASTE-DOWN-DL'!$C$10:$AP$6000,39,FALSE))</f>
        <v/>
      </c>
      <c r="N275" s="7" t="str">
        <f>IF(B275="","",VLOOKUP(B275,'PASTE-DOWN-DL'!$C$10:$AP$6000,29,FALSE))</f>
        <v/>
      </c>
      <c r="O275" s="55" t="str">
        <f>IF(B275="","",VLOOKUP(B275,'PASTE-DOWN-DL'!$C$10:$AP$6000,31,FALSE))</f>
        <v/>
      </c>
      <c r="P275" s="7" t="str">
        <f>IF(B275="","",VLOOKUP(B275,'PASTE-DOWN-DL'!$C$10:$AP$6000,30,FALSE))</f>
        <v/>
      </c>
      <c r="Q275" s="7" t="str">
        <f>IF(B275="","",VLOOKUP(B275,'PASTE-DOWN-DL'!$C$10:$AP$6000,32,FALSE))</f>
        <v/>
      </c>
      <c r="R275" s="7" t="str">
        <f>IF(B275="","",VLOOKUP(B275,'PASTE-DOWN-DL'!$C$10:$AP$6000,4,FALSE))</f>
        <v/>
      </c>
      <c r="S275" s="7" t="str">
        <f>IF(B275="","",VLOOKUP(B275,'PASTE-DOWN-DL'!$C$10:$AP$6000,40,FALSE))</f>
        <v/>
      </c>
      <c r="T275" s="7" t="str">
        <f>IF(B275="","",VLOOKUP(B275,'PASTE-DOWN-DL'!$C$10:$AP$6000,33,FALSE))</f>
        <v/>
      </c>
      <c r="U275" s="7" t="str">
        <f>IF(B275="","",VLOOKUP(B275,'PASTE-DOWN-DL'!$C$10:$AP$6000,34,FALSE))</f>
        <v/>
      </c>
      <c r="V275" s="7"/>
      <c r="W275" s="7"/>
      <c r="X275" s="7"/>
      <c r="Y275" s="7"/>
      <c r="Z275" s="7"/>
      <c r="AA275" s="19" t="str">
        <f>IF(B275="","",VLOOKUP(B275,'PASTE-DOWN-DL'!$F$10:$AO$300,16,FALSE))</f>
        <v/>
      </c>
      <c r="AB275" s="7"/>
      <c r="AC275" s="7"/>
      <c r="AD275" s="7"/>
    </row>
    <row r="276" spans="1:30" x14ac:dyDescent="0.25">
      <c r="A276" s="20">
        <v>269</v>
      </c>
      <c r="B276" s="20" t="str">
        <f t="shared" si="8"/>
        <v/>
      </c>
      <c r="C276" s="20" t="e">
        <f>IF(AND(M276&lt;=$G$3,M276&gt;0,D276="OA"),MAX($C$6:C275)+1,"")</f>
        <v>#N/A</v>
      </c>
      <c r="D276" s="20" t="e">
        <f>VLOOKUP(F276,'SSA-CODE'!$E$4:$F$154,2,FALSE)</f>
        <v>#N/A</v>
      </c>
      <c r="E276" s="82" t="str">
        <f t="shared" si="9"/>
        <v/>
      </c>
      <c r="F276" s="22" t="str">
        <f>IF(B276="","",VLOOKUP(B276,'PASTE-DOWN-DL'!$C$10:$AP$6000,3,FALSE))</f>
        <v/>
      </c>
      <c r="G276" s="21" t="str">
        <f>IF(B276="","",VLOOKUP(B276,'PASTE-DOWN-DL'!$C$10:$AP$6000,9,FALSE))</f>
        <v/>
      </c>
      <c r="H276" s="75" t="str">
        <f>IF(B276="","",VLOOKUP(B276,'PASTE-DOWN-DL'!$C$10:$AP$6000,37,FALSE))</f>
        <v/>
      </c>
      <c r="I276" s="2" t="str">
        <f>IF(B276="","",VLOOKUP(B276,'PASTE-DOWN-DL'!$C$10:$AP$6000,38,FALSE))</f>
        <v/>
      </c>
      <c r="J276" s="21" t="str">
        <f>IF(B276="","",VLOOKUP(B276,'PASTE-DOWN-DL'!$C$10:$AP$6000,24,FALSE))</f>
        <v/>
      </c>
      <c r="K276" s="21" t="str">
        <f>IF(B276="","",VLOOKUP(B276,'PASTE-DOWN-DL'!$C$10:$AP$6000,35,FALSE))</f>
        <v/>
      </c>
      <c r="L276" s="21" t="str">
        <f>IF(B276="","",VLOOKUP(B276,'PASTE-DOWN-DL'!$C$10:$AP$6000,36,FALSE))</f>
        <v/>
      </c>
      <c r="M276" s="85" t="str">
        <f>IF(B276="","",VLOOKUP(B276,'PASTE-DOWN-DL'!$C$10:$AP$6000,39,FALSE))</f>
        <v/>
      </c>
      <c r="N276" s="7" t="str">
        <f>IF(B276="","",VLOOKUP(B276,'PASTE-DOWN-DL'!$C$10:$AP$6000,29,FALSE))</f>
        <v/>
      </c>
      <c r="O276" s="55" t="str">
        <f>IF(B276="","",VLOOKUP(B276,'PASTE-DOWN-DL'!$C$10:$AP$6000,31,FALSE))</f>
        <v/>
      </c>
      <c r="P276" s="7" t="str">
        <f>IF(B276="","",VLOOKUP(B276,'PASTE-DOWN-DL'!$C$10:$AP$6000,30,FALSE))</f>
        <v/>
      </c>
      <c r="Q276" s="7" t="str">
        <f>IF(B276="","",VLOOKUP(B276,'PASTE-DOWN-DL'!$C$10:$AP$6000,32,FALSE))</f>
        <v/>
      </c>
      <c r="R276" s="7" t="str">
        <f>IF(B276="","",VLOOKUP(B276,'PASTE-DOWN-DL'!$C$10:$AP$6000,4,FALSE))</f>
        <v/>
      </c>
      <c r="S276" s="7" t="str">
        <f>IF(B276="","",VLOOKUP(B276,'PASTE-DOWN-DL'!$C$10:$AP$6000,40,FALSE))</f>
        <v/>
      </c>
      <c r="T276" s="7" t="str">
        <f>IF(B276="","",VLOOKUP(B276,'PASTE-DOWN-DL'!$C$10:$AP$6000,33,FALSE))</f>
        <v/>
      </c>
      <c r="U276" s="7" t="str">
        <f>IF(B276="","",VLOOKUP(B276,'PASTE-DOWN-DL'!$C$10:$AP$6000,34,FALSE))</f>
        <v/>
      </c>
      <c r="V276" s="7"/>
      <c r="W276" s="7"/>
      <c r="X276" s="7"/>
      <c r="Y276" s="7"/>
      <c r="Z276" s="7"/>
      <c r="AA276" s="19" t="str">
        <f>IF(B276="","",VLOOKUP(B276,'PASTE-DOWN-DL'!$F$10:$AO$300,16,FALSE))</f>
        <v/>
      </c>
      <c r="AB276" s="7"/>
      <c r="AC276" s="7"/>
      <c r="AD276" s="7"/>
    </row>
    <row r="277" spans="1:30" x14ac:dyDescent="0.25">
      <c r="A277" s="20">
        <v>270</v>
      </c>
      <c r="B277" s="20" t="str">
        <f t="shared" si="8"/>
        <v/>
      </c>
      <c r="C277" s="20" t="e">
        <f>IF(AND(M277&lt;=$G$3,M277&gt;0,D277="OA"),MAX($C$6:C276)+1,"")</f>
        <v>#N/A</v>
      </c>
      <c r="D277" s="20" t="e">
        <f>VLOOKUP(F277,'SSA-CODE'!$E$4:$F$154,2,FALSE)</f>
        <v>#N/A</v>
      </c>
      <c r="E277" s="82" t="str">
        <f t="shared" si="9"/>
        <v/>
      </c>
      <c r="F277" s="22" t="str">
        <f>IF(B277="","",VLOOKUP(B277,'PASTE-DOWN-DL'!$C$10:$AP$6000,3,FALSE))</f>
        <v/>
      </c>
      <c r="G277" s="21" t="str">
        <f>IF(B277="","",VLOOKUP(B277,'PASTE-DOWN-DL'!$C$10:$AP$6000,9,FALSE))</f>
        <v/>
      </c>
      <c r="H277" s="75" t="str">
        <f>IF(B277="","",VLOOKUP(B277,'PASTE-DOWN-DL'!$C$10:$AP$6000,37,FALSE))</f>
        <v/>
      </c>
      <c r="I277" s="2" t="str">
        <f>IF(B277="","",VLOOKUP(B277,'PASTE-DOWN-DL'!$C$10:$AP$6000,38,FALSE))</f>
        <v/>
      </c>
      <c r="J277" s="21" t="str">
        <f>IF(B277="","",VLOOKUP(B277,'PASTE-DOWN-DL'!$C$10:$AP$6000,24,FALSE))</f>
        <v/>
      </c>
      <c r="K277" s="21" t="str">
        <f>IF(B277="","",VLOOKUP(B277,'PASTE-DOWN-DL'!$C$10:$AP$6000,35,FALSE))</f>
        <v/>
      </c>
      <c r="L277" s="21" t="str">
        <f>IF(B277="","",VLOOKUP(B277,'PASTE-DOWN-DL'!$C$10:$AP$6000,36,FALSE))</f>
        <v/>
      </c>
      <c r="M277" s="85" t="str">
        <f>IF(B277="","",VLOOKUP(B277,'PASTE-DOWN-DL'!$C$10:$AP$6000,39,FALSE))</f>
        <v/>
      </c>
      <c r="N277" s="7" t="str">
        <f>IF(B277="","",VLOOKUP(B277,'PASTE-DOWN-DL'!$C$10:$AP$6000,29,FALSE))</f>
        <v/>
      </c>
      <c r="O277" s="55" t="str">
        <f>IF(B277="","",VLOOKUP(B277,'PASTE-DOWN-DL'!$C$10:$AP$6000,31,FALSE))</f>
        <v/>
      </c>
      <c r="P277" s="7" t="str">
        <f>IF(B277="","",VLOOKUP(B277,'PASTE-DOWN-DL'!$C$10:$AP$6000,30,FALSE))</f>
        <v/>
      </c>
      <c r="Q277" s="7" t="str">
        <f>IF(B277="","",VLOOKUP(B277,'PASTE-DOWN-DL'!$C$10:$AP$6000,32,FALSE))</f>
        <v/>
      </c>
      <c r="R277" s="7" t="str">
        <f>IF(B277="","",VLOOKUP(B277,'PASTE-DOWN-DL'!$C$10:$AP$6000,4,FALSE))</f>
        <v/>
      </c>
      <c r="S277" s="7" t="str">
        <f>IF(B277="","",VLOOKUP(B277,'PASTE-DOWN-DL'!$C$10:$AP$6000,40,FALSE))</f>
        <v/>
      </c>
      <c r="T277" s="7" t="str">
        <f>IF(B277="","",VLOOKUP(B277,'PASTE-DOWN-DL'!$C$10:$AP$6000,33,FALSE))</f>
        <v/>
      </c>
      <c r="U277" s="7" t="str">
        <f>IF(B277="","",VLOOKUP(B277,'PASTE-DOWN-DL'!$C$10:$AP$6000,34,FALSE))</f>
        <v/>
      </c>
      <c r="V277" s="7"/>
      <c r="W277" s="7"/>
      <c r="X277" s="7"/>
      <c r="Y277" s="7"/>
      <c r="Z277" s="7"/>
      <c r="AA277" s="19" t="str">
        <f>IF(B277="","",VLOOKUP(B277,'PASTE-DOWN-DL'!$F$10:$AO$300,16,FALSE))</f>
        <v/>
      </c>
      <c r="AB277" s="7"/>
      <c r="AC277" s="7"/>
      <c r="AD277" s="7"/>
    </row>
    <row r="278" spans="1:30" x14ac:dyDescent="0.25">
      <c r="A278" s="20">
        <v>271</v>
      </c>
      <c r="B278" s="20" t="str">
        <f t="shared" si="8"/>
        <v/>
      </c>
      <c r="C278" s="20" t="e">
        <f>IF(AND(M278&lt;=$G$3,M278&gt;0,D278="OA"),MAX($C$6:C277)+1,"")</f>
        <v>#N/A</v>
      </c>
      <c r="D278" s="20" t="e">
        <f>VLOOKUP(F278,'SSA-CODE'!$E$4:$F$154,2,FALSE)</f>
        <v>#N/A</v>
      </c>
      <c r="E278" s="82" t="str">
        <f t="shared" si="9"/>
        <v/>
      </c>
      <c r="F278" s="22" t="str">
        <f>IF(B278="","",VLOOKUP(B278,'PASTE-DOWN-DL'!$C$10:$AP$6000,3,FALSE))</f>
        <v/>
      </c>
      <c r="G278" s="21" t="str">
        <f>IF(B278="","",VLOOKUP(B278,'PASTE-DOWN-DL'!$C$10:$AP$6000,9,FALSE))</f>
        <v/>
      </c>
      <c r="H278" s="75" t="str">
        <f>IF(B278="","",VLOOKUP(B278,'PASTE-DOWN-DL'!$C$10:$AP$6000,37,FALSE))</f>
        <v/>
      </c>
      <c r="I278" s="2" t="str">
        <f>IF(B278="","",VLOOKUP(B278,'PASTE-DOWN-DL'!$C$10:$AP$6000,38,FALSE))</f>
        <v/>
      </c>
      <c r="J278" s="21" t="str">
        <f>IF(B278="","",VLOOKUP(B278,'PASTE-DOWN-DL'!$C$10:$AP$6000,24,FALSE))</f>
        <v/>
      </c>
      <c r="K278" s="21" t="str">
        <f>IF(B278="","",VLOOKUP(B278,'PASTE-DOWN-DL'!$C$10:$AP$6000,35,FALSE))</f>
        <v/>
      </c>
      <c r="L278" s="21" t="str">
        <f>IF(B278="","",VLOOKUP(B278,'PASTE-DOWN-DL'!$C$10:$AP$6000,36,FALSE))</f>
        <v/>
      </c>
      <c r="M278" s="85" t="str">
        <f>IF(B278="","",VLOOKUP(B278,'PASTE-DOWN-DL'!$C$10:$AP$6000,39,FALSE))</f>
        <v/>
      </c>
      <c r="N278" s="7" t="str">
        <f>IF(B278="","",VLOOKUP(B278,'PASTE-DOWN-DL'!$C$10:$AP$6000,29,FALSE))</f>
        <v/>
      </c>
      <c r="O278" s="55" t="str">
        <f>IF(B278="","",VLOOKUP(B278,'PASTE-DOWN-DL'!$C$10:$AP$6000,31,FALSE))</f>
        <v/>
      </c>
      <c r="P278" s="7" t="str">
        <f>IF(B278="","",VLOOKUP(B278,'PASTE-DOWN-DL'!$C$10:$AP$6000,30,FALSE))</f>
        <v/>
      </c>
      <c r="Q278" s="7" t="str">
        <f>IF(B278="","",VLOOKUP(B278,'PASTE-DOWN-DL'!$C$10:$AP$6000,32,FALSE))</f>
        <v/>
      </c>
      <c r="R278" s="7" t="str">
        <f>IF(B278="","",VLOOKUP(B278,'PASTE-DOWN-DL'!$C$10:$AP$6000,4,FALSE))</f>
        <v/>
      </c>
      <c r="S278" s="7" t="str">
        <f>IF(B278="","",VLOOKUP(B278,'PASTE-DOWN-DL'!$C$10:$AP$6000,40,FALSE))</f>
        <v/>
      </c>
      <c r="T278" s="7" t="str">
        <f>IF(B278="","",VLOOKUP(B278,'PASTE-DOWN-DL'!$C$10:$AP$6000,33,FALSE))</f>
        <v/>
      </c>
      <c r="U278" s="7" t="str">
        <f>IF(B278="","",VLOOKUP(B278,'PASTE-DOWN-DL'!$C$10:$AP$6000,34,FALSE))</f>
        <v/>
      </c>
      <c r="V278" s="7"/>
      <c r="W278" s="7"/>
      <c r="X278" s="7"/>
      <c r="Y278" s="7"/>
      <c r="Z278" s="7"/>
      <c r="AA278" s="19" t="str">
        <f>IF(B278="","",VLOOKUP(B278,'PASTE-DOWN-DL'!$F$10:$AO$300,16,FALSE))</f>
        <v/>
      </c>
      <c r="AB278" s="7"/>
      <c r="AC278" s="7"/>
      <c r="AD278" s="7"/>
    </row>
    <row r="279" spans="1:30" x14ac:dyDescent="0.25">
      <c r="A279" s="20">
        <v>272</v>
      </c>
      <c r="B279" s="20" t="str">
        <f t="shared" si="8"/>
        <v/>
      </c>
      <c r="C279" s="20" t="e">
        <f>IF(AND(M279&lt;=$G$3,M279&gt;0,D279="OA"),MAX($C$6:C278)+1,"")</f>
        <v>#N/A</v>
      </c>
      <c r="D279" s="20" t="e">
        <f>VLOOKUP(F279,'SSA-CODE'!$E$4:$F$154,2,FALSE)</f>
        <v>#N/A</v>
      </c>
      <c r="E279" s="82" t="str">
        <f t="shared" si="9"/>
        <v/>
      </c>
      <c r="F279" s="22" t="str">
        <f>IF(B279="","",VLOOKUP(B279,'PASTE-DOWN-DL'!$C$10:$AP$6000,3,FALSE))</f>
        <v/>
      </c>
      <c r="G279" s="21" t="str">
        <f>IF(B279="","",VLOOKUP(B279,'PASTE-DOWN-DL'!$C$10:$AP$6000,9,FALSE))</f>
        <v/>
      </c>
      <c r="H279" s="75" t="str">
        <f>IF(B279="","",VLOOKUP(B279,'PASTE-DOWN-DL'!$C$10:$AP$6000,37,FALSE))</f>
        <v/>
      </c>
      <c r="I279" s="2" t="str">
        <f>IF(B279="","",VLOOKUP(B279,'PASTE-DOWN-DL'!$C$10:$AP$6000,38,FALSE))</f>
        <v/>
      </c>
      <c r="J279" s="21" t="str">
        <f>IF(B279="","",VLOOKUP(B279,'PASTE-DOWN-DL'!$C$10:$AP$6000,24,FALSE))</f>
        <v/>
      </c>
      <c r="K279" s="21" t="str">
        <f>IF(B279="","",VLOOKUP(B279,'PASTE-DOWN-DL'!$C$10:$AP$6000,35,FALSE))</f>
        <v/>
      </c>
      <c r="L279" s="21" t="str">
        <f>IF(B279="","",VLOOKUP(B279,'PASTE-DOWN-DL'!$C$10:$AP$6000,36,FALSE))</f>
        <v/>
      </c>
      <c r="M279" s="85" t="str">
        <f>IF(B279="","",VLOOKUP(B279,'PASTE-DOWN-DL'!$C$10:$AP$6000,39,FALSE))</f>
        <v/>
      </c>
      <c r="N279" s="7" t="str">
        <f>IF(B279="","",VLOOKUP(B279,'PASTE-DOWN-DL'!$C$10:$AP$6000,29,FALSE))</f>
        <v/>
      </c>
      <c r="O279" s="55" t="str">
        <f>IF(B279="","",VLOOKUP(B279,'PASTE-DOWN-DL'!$C$10:$AP$6000,31,FALSE))</f>
        <v/>
      </c>
      <c r="P279" s="7" t="str">
        <f>IF(B279="","",VLOOKUP(B279,'PASTE-DOWN-DL'!$C$10:$AP$6000,30,FALSE))</f>
        <v/>
      </c>
      <c r="Q279" s="7" t="str">
        <f>IF(B279="","",VLOOKUP(B279,'PASTE-DOWN-DL'!$C$10:$AP$6000,32,FALSE))</f>
        <v/>
      </c>
      <c r="R279" s="7" t="str">
        <f>IF(B279="","",VLOOKUP(B279,'PASTE-DOWN-DL'!$C$10:$AP$6000,4,FALSE))</f>
        <v/>
      </c>
      <c r="S279" s="7" t="str">
        <f>IF(B279="","",VLOOKUP(B279,'PASTE-DOWN-DL'!$C$10:$AP$6000,40,FALSE))</f>
        <v/>
      </c>
      <c r="T279" s="7" t="str">
        <f>IF(B279="","",VLOOKUP(B279,'PASTE-DOWN-DL'!$C$10:$AP$6000,33,FALSE))</f>
        <v/>
      </c>
      <c r="U279" s="7" t="str">
        <f>IF(B279="","",VLOOKUP(B279,'PASTE-DOWN-DL'!$C$10:$AP$6000,34,FALSE))</f>
        <v/>
      </c>
      <c r="V279" s="7"/>
      <c r="W279" s="7"/>
      <c r="X279" s="7"/>
      <c r="Y279" s="7"/>
      <c r="Z279" s="7"/>
      <c r="AA279" s="19" t="str">
        <f>IF(B279="","",VLOOKUP(B279,'PASTE-DOWN-DL'!$F$10:$AO$300,16,FALSE))</f>
        <v/>
      </c>
      <c r="AB279" s="7"/>
      <c r="AC279" s="7"/>
      <c r="AD279" s="7"/>
    </row>
    <row r="280" spans="1:30" x14ac:dyDescent="0.25">
      <c r="A280" s="20">
        <v>273</v>
      </c>
      <c r="B280" s="20" t="str">
        <f t="shared" si="8"/>
        <v/>
      </c>
      <c r="C280" s="20" t="e">
        <f>IF(AND(M280&lt;=$G$3,M280&gt;0,D280="OA"),MAX($C$6:C279)+1,"")</f>
        <v>#N/A</v>
      </c>
      <c r="D280" s="20" t="e">
        <f>VLOOKUP(F280,'SSA-CODE'!$E$4:$F$154,2,FALSE)</f>
        <v>#N/A</v>
      </c>
      <c r="E280" s="82" t="str">
        <f t="shared" si="9"/>
        <v/>
      </c>
      <c r="F280" s="22" t="str">
        <f>IF(B280="","",VLOOKUP(B280,'PASTE-DOWN-DL'!$C$10:$AP$6000,3,FALSE))</f>
        <v/>
      </c>
      <c r="G280" s="21" t="str">
        <f>IF(B280="","",VLOOKUP(B280,'PASTE-DOWN-DL'!$C$10:$AP$6000,9,FALSE))</f>
        <v/>
      </c>
      <c r="H280" s="75" t="str">
        <f>IF(B280="","",VLOOKUP(B280,'PASTE-DOWN-DL'!$C$10:$AP$6000,37,FALSE))</f>
        <v/>
      </c>
      <c r="I280" s="2" t="str">
        <f>IF(B280="","",VLOOKUP(B280,'PASTE-DOWN-DL'!$C$10:$AP$6000,38,FALSE))</f>
        <v/>
      </c>
      <c r="J280" s="21" t="str">
        <f>IF(B280="","",VLOOKUP(B280,'PASTE-DOWN-DL'!$C$10:$AP$6000,24,FALSE))</f>
        <v/>
      </c>
      <c r="K280" s="21" t="str">
        <f>IF(B280="","",VLOOKUP(B280,'PASTE-DOWN-DL'!$C$10:$AP$6000,35,FALSE))</f>
        <v/>
      </c>
      <c r="L280" s="21" t="str">
        <f>IF(B280="","",VLOOKUP(B280,'PASTE-DOWN-DL'!$C$10:$AP$6000,36,FALSE))</f>
        <v/>
      </c>
      <c r="M280" s="85" t="str">
        <f>IF(B280="","",VLOOKUP(B280,'PASTE-DOWN-DL'!$C$10:$AP$6000,39,FALSE))</f>
        <v/>
      </c>
      <c r="N280" s="7" t="str">
        <f>IF(B280="","",VLOOKUP(B280,'PASTE-DOWN-DL'!$C$10:$AP$6000,29,FALSE))</f>
        <v/>
      </c>
      <c r="O280" s="55" t="str">
        <f>IF(B280="","",VLOOKUP(B280,'PASTE-DOWN-DL'!$C$10:$AP$6000,31,FALSE))</f>
        <v/>
      </c>
      <c r="P280" s="7" t="str">
        <f>IF(B280="","",VLOOKUP(B280,'PASTE-DOWN-DL'!$C$10:$AP$6000,30,FALSE))</f>
        <v/>
      </c>
      <c r="Q280" s="7" t="str">
        <f>IF(B280="","",VLOOKUP(B280,'PASTE-DOWN-DL'!$C$10:$AP$6000,32,FALSE))</f>
        <v/>
      </c>
      <c r="R280" s="7" t="str">
        <f>IF(B280="","",VLOOKUP(B280,'PASTE-DOWN-DL'!$C$10:$AP$6000,4,FALSE))</f>
        <v/>
      </c>
      <c r="S280" s="7" t="str">
        <f>IF(B280="","",VLOOKUP(B280,'PASTE-DOWN-DL'!$C$10:$AP$6000,40,FALSE))</f>
        <v/>
      </c>
      <c r="T280" s="7" t="str">
        <f>IF(B280="","",VLOOKUP(B280,'PASTE-DOWN-DL'!$C$10:$AP$6000,33,FALSE))</f>
        <v/>
      </c>
      <c r="U280" s="7" t="str">
        <f>IF(B280="","",VLOOKUP(B280,'PASTE-DOWN-DL'!$C$10:$AP$6000,34,FALSE))</f>
        <v/>
      </c>
      <c r="V280" s="7"/>
      <c r="W280" s="7"/>
      <c r="X280" s="7"/>
      <c r="Y280" s="7"/>
      <c r="Z280" s="7"/>
      <c r="AA280" s="19" t="str">
        <f>IF(B280="","",VLOOKUP(B280,'PASTE-DOWN-DL'!$F$10:$AO$300,16,FALSE))</f>
        <v/>
      </c>
      <c r="AB280" s="7"/>
      <c r="AC280" s="7"/>
      <c r="AD280" s="7"/>
    </row>
    <row r="281" spans="1:30" x14ac:dyDescent="0.25">
      <c r="A281" s="20">
        <v>274</v>
      </c>
      <c r="B281" s="20" t="str">
        <f t="shared" si="8"/>
        <v/>
      </c>
      <c r="C281" s="20" t="e">
        <f>IF(AND(M281&lt;=$G$3,M281&gt;0,D281="OA"),MAX($C$6:C280)+1,"")</f>
        <v>#N/A</v>
      </c>
      <c r="D281" s="20" t="e">
        <f>VLOOKUP(F281,'SSA-CODE'!$E$4:$F$154,2,FALSE)</f>
        <v>#N/A</v>
      </c>
      <c r="E281" s="82" t="str">
        <f t="shared" si="9"/>
        <v/>
      </c>
      <c r="F281" s="22" t="str">
        <f>IF(B281="","",VLOOKUP(B281,'PASTE-DOWN-DL'!$C$10:$AP$6000,3,FALSE))</f>
        <v/>
      </c>
      <c r="G281" s="21" t="str">
        <f>IF(B281="","",VLOOKUP(B281,'PASTE-DOWN-DL'!$C$10:$AP$6000,9,FALSE))</f>
        <v/>
      </c>
      <c r="H281" s="75" t="str">
        <f>IF(B281="","",VLOOKUP(B281,'PASTE-DOWN-DL'!$C$10:$AP$6000,37,FALSE))</f>
        <v/>
      </c>
      <c r="I281" s="2" t="str">
        <f>IF(B281="","",VLOOKUP(B281,'PASTE-DOWN-DL'!$C$10:$AP$6000,38,FALSE))</f>
        <v/>
      </c>
      <c r="J281" s="21" t="str">
        <f>IF(B281="","",VLOOKUP(B281,'PASTE-DOWN-DL'!$C$10:$AP$6000,24,FALSE))</f>
        <v/>
      </c>
      <c r="K281" s="21" t="str">
        <f>IF(B281="","",VLOOKUP(B281,'PASTE-DOWN-DL'!$C$10:$AP$6000,35,FALSE))</f>
        <v/>
      </c>
      <c r="L281" s="21" t="str">
        <f>IF(B281="","",VLOOKUP(B281,'PASTE-DOWN-DL'!$C$10:$AP$6000,36,FALSE))</f>
        <v/>
      </c>
      <c r="M281" s="85" t="str">
        <f>IF(B281="","",VLOOKUP(B281,'PASTE-DOWN-DL'!$C$10:$AP$6000,39,FALSE))</f>
        <v/>
      </c>
      <c r="N281" s="7" t="str">
        <f>IF(B281="","",VLOOKUP(B281,'PASTE-DOWN-DL'!$C$10:$AP$6000,29,FALSE))</f>
        <v/>
      </c>
      <c r="O281" s="55" t="str">
        <f>IF(B281="","",VLOOKUP(B281,'PASTE-DOWN-DL'!$C$10:$AP$6000,31,FALSE))</f>
        <v/>
      </c>
      <c r="P281" s="7" t="str">
        <f>IF(B281="","",VLOOKUP(B281,'PASTE-DOWN-DL'!$C$10:$AP$6000,30,FALSE))</f>
        <v/>
      </c>
      <c r="Q281" s="7" t="str">
        <f>IF(B281="","",VLOOKUP(B281,'PASTE-DOWN-DL'!$C$10:$AP$6000,32,FALSE))</f>
        <v/>
      </c>
      <c r="R281" s="7" t="str">
        <f>IF(B281="","",VLOOKUP(B281,'PASTE-DOWN-DL'!$C$10:$AP$6000,4,FALSE))</f>
        <v/>
      </c>
      <c r="S281" s="7" t="str">
        <f>IF(B281="","",VLOOKUP(B281,'PASTE-DOWN-DL'!$C$10:$AP$6000,40,FALSE))</f>
        <v/>
      </c>
      <c r="T281" s="7" t="str">
        <f>IF(B281="","",VLOOKUP(B281,'PASTE-DOWN-DL'!$C$10:$AP$6000,33,FALSE))</f>
        <v/>
      </c>
      <c r="U281" s="7" t="str">
        <f>IF(B281="","",VLOOKUP(B281,'PASTE-DOWN-DL'!$C$10:$AP$6000,34,FALSE))</f>
        <v/>
      </c>
      <c r="V281" s="7"/>
      <c r="W281" s="7"/>
      <c r="X281" s="7"/>
      <c r="Y281" s="7"/>
      <c r="Z281" s="7"/>
      <c r="AA281" s="19" t="str">
        <f>IF(B281="","",VLOOKUP(B281,'PASTE-DOWN-DL'!$F$10:$AO$300,16,FALSE))</f>
        <v/>
      </c>
      <c r="AB281" s="7"/>
      <c r="AC281" s="7"/>
      <c r="AD281" s="7"/>
    </row>
    <row r="282" spans="1:30" x14ac:dyDescent="0.25">
      <c r="A282" s="20">
        <v>275</v>
      </c>
      <c r="B282" s="20" t="str">
        <f t="shared" si="8"/>
        <v/>
      </c>
      <c r="C282" s="20" t="e">
        <f>IF(AND(M282&lt;=$G$3,M282&gt;0,D282="OA"),MAX($C$6:C281)+1,"")</f>
        <v>#N/A</v>
      </c>
      <c r="D282" s="20" t="e">
        <f>VLOOKUP(F282,'SSA-CODE'!$E$4:$F$154,2,FALSE)</f>
        <v>#N/A</v>
      </c>
      <c r="E282" s="82" t="str">
        <f t="shared" si="9"/>
        <v/>
      </c>
      <c r="F282" s="22" t="str">
        <f>IF(B282="","",VLOOKUP(B282,'PASTE-DOWN-DL'!$C$10:$AP$6000,3,FALSE))</f>
        <v/>
      </c>
      <c r="G282" s="21" t="str">
        <f>IF(B282="","",VLOOKUP(B282,'PASTE-DOWN-DL'!$C$10:$AP$6000,9,FALSE))</f>
        <v/>
      </c>
      <c r="H282" s="75" t="str">
        <f>IF(B282="","",VLOOKUP(B282,'PASTE-DOWN-DL'!$C$10:$AP$6000,37,FALSE))</f>
        <v/>
      </c>
      <c r="I282" s="2" t="str">
        <f>IF(B282="","",VLOOKUP(B282,'PASTE-DOWN-DL'!$C$10:$AP$6000,38,FALSE))</f>
        <v/>
      </c>
      <c r="J282" s="21" t="str">
        <f>IF(B282="","",VLOOKUP(B282,'PASTE-DOWN-DL'!$C$10:$AP$6000,24,FALSE))</f>
        <v/>
      </c>
      <c r="K282" s="21" t="str">
        <f>IF(B282="","",VLOOKUP(B282,'PASTE-DOWN-DL'!$C$10:$AP$6000,35,FALSE))</f>
        <v/>
      </c>
      <c r="L282" s="21" t="str">
        <f>IF(B282="","",VLOOKUP(B282,'PASTE-DOWN-DL'!$C$10:$AP$6000,36,FALSE))</f>
        <v/>
      </c>
      <c r="M282" s="85" t="str">
        <f>IF(B282="","",VLOOKUP(B282,'PASTE-DOWN-DL'!$C$10:$AP$6000,39,FALSE))</f>
        <v/>
      </c>
      <c r="N282" s="7" t="str">
        <f>IF(B282="","",VLOOKUP(B282,'PASTE-DOWN-DL'!$C$10:$AP$6000,29,FALSE))</f>
        <v/>
      </c>
      <c r="O282" s="55" t="str">
        <f>IF(B282="","",VLOOKUP(B282,'PASTE-DOWN-DL'!$C$10:$AP$6000,31,FALSE))</f>
        <v/>
      </c>
      <c r="P282" s="7" t="str">
        <f>IF(B282="","",VLOOKUP(B282,'PASTE-DOWN-DL'!$C$10:$AP$6000,30,FALSE))</f>
        <v/>
      </c>
      <c r="Q282" s="7" t="str">
        <f>IF(B282="","",VLOOKUP(B282,'PASTE-DOWN-DL'!$C$10:$AP$6000,32,FALSE))</f>
        <v/>
      </c>
      <c r="R282" s="7" t="str">
        <f>IF(B282="","",VLOOKUP(B282,'PASTE-DOWN-DL'!$C$10:$AP$6000,4,FALSE))</f>
        <v/>
      </c>
      <c r="S282" s="7" t="str">
        <f>IF(B282="","",VLOOKUP(B282,'PASTE-DOWN-DL'!$C$10:$AP$6000,40,FALSE))</f>
        <v/>
      </c>
      <c r="T282" s="7" t="str">
        <f>IF(B282="","",VLOOKUP(B282,'PASTE-DOWN-DL'!$C$10:$AP$6000,33,FALSE))</f>
        <v/>
      </c>
      <c r="U282" s="7" t="str">
        <f>IF(B282="","",VLOOKUP(B282,'PASTE-DOWN-DL'!$C$10:$AP$6000,34,FALSE))</f>
        <v/>
      </c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x14ac:dyDescent="0.25">
      <c r="A283" s="20">
        <v>276</v>
      </c>
      <c r="B283" s="20" t="str">
        <f t="shared" si="8"/>
        <v/>
      </c>
      <c r="C283" s="20" t="e">
        <f>IF(AND(M283&lt;=$G$3,M283&gt;0,D283="OA"),MAX($C$6:C282)+1,"")</f>
        <v>#N/A</v>
      </c>
      <c r="D283" s="20" t="e">
        <f>VLOOKUP(F283,'SSA-CODE'!$E$4:$F$154,2,FALSE)</f>
        <v>#N/A</v>
      </c>
      <c r="E283" s="82" t="str">
        <f t="shared" si="9"/>
        <v/>
      </c>
      <c r="F283" s="22" t="str">
        <f>IF(B283="","",VLOOKUP(B283,'PASTE-DOWN-DL'!$C$10:$AP$6000,3,FALSE))</f>
        <v/>
      </c>
      <c r="G283" s="21" t="str">
        <f>IF(B283="","",VLOOKUP(B283,'PASTE-DOWN-DL'!$C$10:$AP$6000,9,FALSE))</f>
        <v/>
      </c>
      <c r="H283" s="75" t="str">
        <f>IF(B283="","",VLOOKUP(B283,'PASTE-DOWN-DL'!$C$10:$AP$6000,37,FALSE))</f>
        <v/>
      </c>
      <c r="I283" s="2" t="str">
        <f>IF(B283="","",VLOOKUP(B283,'PASTE-DOWN-DL'!$C$10:$AP$6000,38,FALSE))</f>
        <v/>
      </c>
      <c r="J283" s="21" t="str">
        <f>IF(B283="","",VLOOKUP(B283,'PASTE-DOWN-DL'!$C$10:$AP$6000,24,FALSE))</f>
        <v/>
      </c>
      <c r="K283" s="21" t="str">
        <f>IF(B283="","",VLOOKUP(B283,'PASTE-DOWN-DL'!$C$10:$AP$6000,35,FALSE))</f>
        <v/>
      </c>
      <c r="L283" s="21" t="str">
        <f>IF(B283="","",VLOOKUP(B283,'PASTE-DOWN-DL'!$C$10:$AP$6000,36,FALSE))</f>
        <v/>
      </c>
      <c r="M283" s="85" t="str">
        <f>IF(B283="","",VLOOKUP(B283,'PASTE-DOWN-DL'!$C$10:$AP$6000,39,FALSE))</f>
        <v/>
      </c>
      <c r="N283" s="7" t="str">
        <f>IF(B283="","",VLOOKUP(B283,'PASTE-DOWN-DL'!$C$10:$AP$6000,29,FALSE))</f>
        <v/>
      </c>
      <c r="O283" s="55" t="str">
        <f>IF(B283="","",VLOOKUP(B283,'PASTE-DOWN-DL'!$C$10:$AP$6000,31,FALSE))</f>
        <v/>
      </c>
      <c r="P283" s="7" t="str">
        <f>IF(B283="","",VLOOKUP(B283,'PASTE-DOWN-DL'!$C$10:$AP$6000,30,FALSE))</f>
        <v/>
      </c>
      <c r="Q283" s="7" t="str">
        <f>IF(B283="","",VLOOKUP(B283,'PASTE-DOWN-DL'!$C$10:$AP$6000,32,FALSE))</f>
        <v/>
      </c>
      <c r="R283" s="7" t="str">
        <f>IF(B283="","",VLOOKUP(B283,'PASTE-DOWN-DL'!$C$10:$AP$6000,4,FALSE))</f>
        <v/>
      </c>
      <c r="S283" s="7" t="str">
        <f>IF(B283="","",VLOOKUP(B283,'PASTE-DOWN-DL'!$C$10:$AP$6000,40,FALSE))</f>
        <v/>
      </c>
      <c r="T283" s="7" t="str">
        <f>IF(B283="","",VLOOKUP(B283,'PASTE-DOWN-DL'!$C$10:$AP$6000,33,FALSE))</f>
        <v/>
      </c>
      <c r="U283" s="7" t="str">
        <f>IF(B283="","",VLOOKUP(B283,'PASTE-DOWN-DL'!$C$10:$AP$6000,34,FALSE))</f>
        <v/>
      </c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x14ac:dyDescent="0.25">
      <c r="A284" s="20">
        <v>277</v>
      </c>
      <c r="B284" s="20" t="str">
        <f t="shared" si="8"/>
        <v/>
      </c>
      <c r="C284" s="20" t="e">
        <f>IF(AND(M284&lt;=$G$3,M284&gt;0,D284="OA"),MAX($C$6:C283)+1,"")</f>
        <v>#N/A</v>
      </c>
      <c r="D284" s="20" t="e">
        <f>VLOOKUP(F284,'SSA-CODE'!$E$4:$F$154,2,FALSE)</f>
        <v>#N/A</v>
      </c>
      <c r="E284" s="82" t="str">
        <f t="shared" si="9"/>
        <v/>
      </c>
      <c r="F284" s="22" t="str">
        <f>IF(B284="","",VLOOKUP(B284,'PASTE-DOWN-DL'!$C$10:$AP$6000,3,FALSE))</f>
        <v/>
      </c>
      <c r="G284" s="21" t="str">
        <f>IF(B284="","",VLOOKUP(B284,'PASTE-DOWN-DL'!$C$10:$AP$6000,9,FALSE))</f>
        <v/>
      </c>
      <c r="H284" s="75" t="str">
        <f>IF(B284="","",VLOOKUP(B284,'PASTE-DOWN-DL'!$C$10:$AP$6000,37,FALSE))</f>
        <v/>
      </c>
      <c r="I284" s="2" t="str">
        <f>IF(B284="","",VLOOKUP(B284,'PASTE-DOWN-DL'!$C$10:$AP$6000,38,FALSE))</f>
        <v/>
      </c>
      <c r="J284" s="21" t="str">
        <f>IF(B284="","",VLOOKUP(B284,'PASTE-DOWN-DL'!$C$10:$AP$6000,24,FALSE))</f>
        <v/>
      </c>
      <c r="K284" s="21" t="str">
        <f>IF(B284="","",VLOOKUP(B284,'PASTE-DOWN-DL'!$C$10:$AP$6000,35,FALSE))</f>
        <v/>
      </c>
      <c r="L284" s="21" t="str">
        <f>IF(B284="","",VLOOKUP(B284,'PASTE-DOWN-DL'!$C$10:$AP$6000,36,FALSE))</f>
        <v/>
      </c>
      <c r="M284" s="85" t="str">
        <f>IF(B284="","",VLOOKUP(B284,'PASTE-DOWN-DL'!$C$10:$AP$6000,39,FALSE))</f>
        <v/>
      </c>
      <c r="N284" s="7" t="str">
        <f>IF(B284="","",VLOOKUP(B284,'PASTE-DOWN-DL'!$C$10:$AP$6000,29,FALSE))</f>
        <v/>
      </c>
      <c r="O284" s="55" t="str">
        <f>IF(B284="","",VLOOKUP(B284,'PASTE-DOWN-DL'!$C$10:$AP$6000,31,FALSE))</f>
        <v/>
      </c>
      <c r="P284" s="7" t="str">
        <f>IF(B284="","",VLOOKUP(B284,'PASTE-DOWN-DL'!$C$10:$AP$6000,30,FALSE))</f>
        <v/>
      </c>
      <c r="Q284" s="7" t="str">
        <f>IF(B284="","",VLOOKUP(B284,'PASTE-DOWN-DL'!$C$10:$AP$6000,32,FALSE))</f>
        <v/>
      </c>
      <c r="R284" s="7" t="str">
        <f>IF(B284="","",VLOOKUP(B284,'PASTE-DOWN-DL'!$C$10:$AP$6000,4,FALSE))</f>
        <v/>
      </c>
      <c r="S284" s="7" t="str">
        <f>IF(B284="","",VLOOKUP(B284,'PASTE-DOWN-DL'!$C$10:$AP$6000,40,FALSE))</f>
        <v/>
      </c>
      <c r="T284" s="7" t="str">
        <f>IF(B284="","",VLOOKUP(B284,'PASTE-DOWN-DL'!$C$10:$AP$6000,33,FALSE))</f>
        <v/>
      </c>
      <c r="U284" s="7" t="str">
        <f>IF(B284="","",VLOOKUP(B284,'PASTE-DOWN-DL'!$C$10:$AP$6000,34,FALSE))</f>
        <v/>
      </c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x14ac:dyDescent="0.25">
      <c r="A285" s="20">
        <v>278</v>
      </c>
      <c r="B285" s="20" t="str">
        <f t="shared" si="8"/>
        <v/>
      </c>
      <c r="C285" s="20" t="e">
        <f>IF(AND(M285&lt;=$G$3,M285&gt;0,D285="OA"),MAX($C$6:C284)+1,"")</f>
        <v>#N/A</v>
      </c>
      <c r="D285" s="20" t="e">
        <f>VLOOKUP(F285,'SSA-CODE'!$E$4:$F$154,2,FALSE)</f>
        <v>#N/A</v>
      </c>
      <c r="E285" s="82" t="str">
        <f t="shared" si="9"/>
        <v/>
      </c>
      <c r="F285" s="22" t="str">
        <f>IF(B285="","",VLOOKUP(B285,'PASTE-DOWN-DL'!$C$10:$AP$6000,3,FALSE))</f>
        <v/>
      </c>
      <c r="G285" s="21" t="str">
        <f>IF(B285="","",VLOOKUP(B285,'PASTE-DOWN-DL'!$C$10:$AP$6000,9,FALSE))</f>
        <v/>
      </c>
      <c r="H285" s="75" t="str">
        <f>IF(B285="","",VLOOKUP(B285,'PASTE-DOWN-DL'!$C$10:$AP$6000,37,FALSE))</f>
        <v/>
      </c>
      <c r="I285" s="2" t="str">
        <f>IF(B285="","",VLOOKUP(B285,'PASTE-DOWN-DL'!$C$10:$AP$6000,38,FALSE))</f>
        <v/>
      </c>
      <c r="J285" s="21" t="str">
        <f>IF(B285="","",VLOOKUP(B285,'PASTE-DOWN-DL'!$C$10:$AP$6000,24,FALSE))</f>
        <v/>
      </c>
      <c r="K285" s="21" t="str">
        <f>IF(B285="","",VLOOKUP(B285,'PASTE-DOWN-DL'!$C$10:$AP$6000,35,FALSE))</f>
        <v/>
      </c>
      <c r="L285" s="21" t="str">
        <f>IF(B285="","",VLOOKUP(B285,'PASTE-DOWN-DL'!$C$10:$AP$6000,36,FALSE))</f>
        <v/>
      </c>
      <c r="M285" s="85" t="str">
        <f>IF(B285="","",VLOOKUP(B285,'PASTE-DOWN-DL'!$C$10:$AP$6000,39,FALSE))</f>
        <v/>
      </c>
      <c r="N285" s="7" t="str">
        <f>IF(B285="","",VLOOKUP(B285,'PASTE-DOWN-DL'!$C$10:$AP$6000,29,FALSE))</f>
        <v/>
      </c>
      <c r="O285" s="55" t="str">
        <f>IF(B285="","",VLOOKUP(B285,'PASTE-DOWN-DL'!$C$10:$AP$6000,31,FALSE))</f>
        <v/>
      </c>
      <c r="P285" s="7" t="str">
        <f>IF(B285="","",VLOOKUP(B285,'PASTE-DOWN-DL'!$C$10:$AP$6000,30,FALSE))</f>
        <v/>
      </c>
      <c r="Q285" s="7" t="str">
        <f>IF(B285="","",VLOOKUP(B285,'PASTE-DOWN-DL'!$C$10:$AP$6000,32,FALSE))</f>
        <v/>
      </c>
      <c r="R285" s="7" t="str">
        <f>IF(B285="","",VLOOKUP(B285,'PASTE-DOWN-DL'!$C$10:$AP$6000,4,FALSE))</f>
        <v/>
      </c>
      <c r="S285" s="7" t="str">
        <f>IF(B285="","",VLOOKUP(B285,'PASTE-DOWN-DL'!$C$10:$AP$6000,40,FALSE))</f>
        <v/>
      </c>
      <c r="T285" s="7" t="str">
        <f>IF(B285="","",VLOOKUP(B285,'PASTE-DOWN-DL'!$C$10:$AP$6000,33,FALSE))</f>
        <v/>
      </c>
      <c r="U285" s="7" t="str">
        <f>IF(B285="","",VLOOKUP(B285,'PASTE-DOWN-DL'!$C$10:$AP$6000,34,FALSE))</f>
        <v/>
      </c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x14ac:dyDescent="0.25">
      <c r="A286" s="20">
        <v>279</v>
      </c>
      <c r="B286" s="20" t="str">
        <f t="shared" si="8"/>
        <v/>
      </c>
      <c r="C286" s="20" t="e">
        <f>IF(AND(M286&lt;=$G$3,M286&gt;0,D286="OA"),MAX($C$6:C285)+1,"")</f>
        <v>#N/A</v>
      </c>
      <c r="D286" s="20" t="e">
        <f>VLOOKUP(F286,'SSA-CODE'!$E$4:$F$154,2,FALSE)</f>
        <v>#N/A</v>
      </c>
      <c r="E286" s="82" t="str">
        <f t="shared" si="9"/>
        <v/>
      </c>
      <c r="F286" s="22" t="str">
        <f>IF(B286="","",VLOOKUP(B286,'PASTE-DOWN-DL'!$C$10:$AP$6000,3,FALSE))</f>
        <v/>
      </c>
      <c r="G286" s="21" t="str">
        <f>IF(B286="","",VLOOKUP(B286,'PASTE-DOWN-DL'!$C$10:$AP$6000,9,FALSE))</f>
        <v/>
      </c>
      <c r="H286" s="75" t="str">
        <f>IF(B286="","",VLOOKUP(B286,'PASTE-DOWN-DL'!$C$10:$AP$6000,37,FALSE))</f>
        <v/>
      </c>
      <c r="I286" s="2" t="str">
        <f>IF(B286="","",VLOOKUP(B286,'PASTE-DOWN-DL'!$C$10:$AP$6000,38,FALSE))</f>
        <v/>
      </c>
      <c r="J286" s="21" t="str">
        <f>IF(B286="","",VLOOKUP(B286,'PASTE-DOWN-DL'!$C$10:$AP$6000,24,FALSE))</f>
        <v/>
      </c>
      <c r="K286" s="21" t="str">
        <f>IF(B286="","",VLOOKUP(B286,'PASTE-DOWN-DL'!$C$10:$AP$6000,35,FALSE))</f>
        <v/>
      </c>
      <c r="L286" s="21" t="str">
        <f>IF(B286="","",VLOOKUP(B286,'PASTE-DOWN-DL'!$C$10:$AP$6000,36,FALSE))</f>
        <v/>
      </c>
      <c r="M286" s="85" t="str">
        <f>IF(B286="","",VLOOKUP(B286,'PASTE-DOWN-DL'!$C$10:$AP$6000,39,FALSE))</f>
        <v/>
      </c>
      <c r="N286" s="7" t="str">
        <f>IF(B286="","",VLOOKUP(B286,'PASTE-DOWN-DL'!$C$10:$AP$6000,29,FALSE))</f>
        <v/>
      </c>
      <c r="O286" s="55" t="str">
        <f>IF(B286="","",VLOOKUP(B286,'PASTE-DOWN-DL'!$C$10:$AP$6000,31,FALSE))</f>
        <v/>
      </c>
      <c r="P286" s="7" t="str">
        <f>IF(B286="","",VLOOKUP(B286,'PASTE-DOWN-DL'!$C$10:$AP$6000,30,FALSE))</f>
        <v/>
      </c>
      <c r="Q286" s="7" t="str">
        <f>IF(B286="","",VLOOKUP(B286,'PASTE-DOWN-DL'!$C$10:$AP$6000,32,FALSE))</f>
        <v/>
      </c>
      <c r="R286" s="7" t="str">
        <f>IF(B286="","",VLOOKUP(B286,'PASTE-DOWN-DL'!$C$10:$AP$6000,4,FALSE))</f>
        <v/>
      </c>
      <c r="S286" s="7" t="str">
        <f>IF(B286="","",VLOOKUP(B286,'PASTE-DOWN-DL'!$C$10:$AP$6000,40,FALSE))</f>
        <v/>
      </c>
      <c r="T286" s="7" t="str">
        <f>IF(B286="","",VLOOKUP(B286,'PASTE-DOWN-DL'!$C$10:$AP$6000,33,FALSE))</f>
        <v/>
      </c>
      <c r="U286" s="7" t="str">
        <f>IF(B286="","",VLOOKUP(B286,'PASTE-DOWN-DL'!$C$10:$AP$6000,34,FALSE))</f>
        <v/>
      </c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x14ac:dyDescent="0.25">
      <c r="A287" s="20">
        <v>280</v>
      </c>
      <c r="B287" s="20" t="str">
        <f t="shared" si="8"/>
        <v/>
      </c>
      <c r="C287" s="20" t="e">
        <f>IF(AND(M287&lt;=$G$3,M287&gt;0,D287="OA"),MAX($C$6:C286)+1,"")</f>
        <v>#N/A</v>
      </c>
      <c r="D287" s="20" t="e">
        <f>VLOOKUP(F287,'SSA-CODE'!$E$4:$F$154,2,FALSE)</f>
        <v>#N/A</v>
      </c>
      <c r="E287" s="82" t="str">
        <f t="shared" si="9"/>
        <v/>
      </c>
      <c r="F287" s="22" t="str">
        <f>IF(B287="","",VLOOKUP(B287,'PASTE-DOWN-DL'!$C$10:$AP$6000,3,FALSE))</f>
        <v/>
      </c>
      <c r="G287" s="21" t="str">
        <f>IF(B287="","",VLOOKUP(B287,'PASTE-DOWN-DL'!$C$10:$AP$6000,9,FALSE))</f>
        <v/>
      </c>
      <c r="H287" s="75" t="str">
        <f>IF(B287="","",VLOOKUP(B287,'PASTE-DOWN-DL'!$C$10:$AP$6000,37,FALSE))</f>
        <v/>
      </c>
      <c r="I287" s="2" t="str">
        <f>IF(B287="","",VLOOKUP(B287,'PASTE-DOWN-DL'!$C$10:$AP$6000,38,FALSE))</f>
        <v/>
      </c>
      <c r="J287" s="21" t="str">
        <f>IF(B287="","",VLOOKUP(B287,'PASTE-DOWN-DL'!$C$10:$AP$6000,24,FALSE))</f>
        <v/>
      </c>
      <c r="K287" s="21" t="str">
        <f>IF(B287="","",VLOOKUP(B287,'PASTE-DOWN-DL'!$C$10:$AP$6000,35,FALSE))</f>
        <v/>
      </c>
      <c r="L287" s="21" t="str">
        <f>IF(B287="","",VLOOKUP(B287,'PASTE-DOWN-DL'!$C$10:$AP$6000,36,FALSE))</f>
        <v/>
      </c>
      <c r="M287" s="85" t="str">
        <f>IF(B287="","",VLOOKUP(B287,'PASTE-DOWN-DL'!$C$10:$AP$6000,39,FALSE))</f>
        <v/>
      </c>
      <c r="N287" s="7" t="str">
        <f>IF(B287="","",VLOOKUP(B287,'PASTE-DOWN-DL'!$C$10:$AP$6000,29,FALSE))</f>
        <v/>
      </c>
      <c r="O287" s="55" t="str">
        <f>IF(B287="","",VLOOKUP(B287,'PASTE-DOWN-DL'!$C$10:$AP$6000,31,FALSE))</f>
        <v/>
      </c>
      <c r="P287" s="7" t="str">
        <f>IF(B287="","",VLOOKUP(B287,'PASTE-DOWN-DL'!$C$10:$AP$6000,30,FALSE))</f>
        <v/>
      </c>
      <c r="Q287" s="7" t="str">
        <f>IF(B287="","",VLOOKUP(B287,'PASTE-DOWN-DL'!$C$10:$AP$6000,32,FALSE))</f>
        <v/>
      </c>
      <c r="R287" s="7" t="str">
        <f>IF(B287="","",VLOOKUP(B287,'PASTE-DOWN-DL'!$C$10:$AP$6000,4,FALSE))</f>
        <v/>
      </c>
      <c r="S287" s="7" t="str">
        <f>IF(B287="","",VLOOKUP(B287,'PASTE-DOWN-DL'!$C$10:$AP$6000,40,FALSE))</f>
        <v/>
      </c>
      <c r="T287" s="7" t="str">
        <f>IF(B287="","",VLOOKUP(B287,'PASTE-DOWN-DL'!$C$10:$AP$6000,33,FALSE))</f>
        <v/>
      </c>
      <c r="U287" s="7" t="str">
        <f>IF(B287="","",VLOOKUP(B287,'PASTE-DOWN-DL'!$C$10:$AP$6000,34,FALSE))</f>
        <v/>
      </c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x14ac:dyDescent="0.25">
      <c r="A288" s="20">
        <v>281</v>
      </c>
      <c r="B288" s="20" t="str">
        <f t="shared" si="8"/>
        <v/>
      </c>
      <c r="C288" s="20" t="e">
        <f>IF(AND(M288&lt;=$G$3,M288&gt;0,D288="OA"),MAX($C$6:C287)+1,"")</f>
        <v>#N/A</v>
      </c>
      <c r="D288" s="20" t="e">
        <f>VLOOKUP(F288,'SSA-CODE'!$E$4:$F$154,2,FALSE)</f>
        <v>#N/A</v>
      </c>
      <c r="E288" s="82" t="str">
        <f t="shared" si="9"/>
        <v/>
      </c>
      <c r="F288" s="22" t="str">
        <f>IF(B288="","",VLOOKUP(B288,'PASTE-DOWN-DL'!$C$10:$AP$6000,3,FALSE))</f>
        <v/>
      </c>
      <c r="G288" s="21" t="str">
        <f>IF(B288="","",VLOOKUP(B288,'PASTE-DOWN-DL'!$C$10:$AP$6000,9,FALSE))</f>
        <v/>
      </c>
      <c r="H288" s="75" t="str">
        <f>IF(B288="","",VLOOKUP(B288,'PASTE-DOWN-DL'!$C$10:$AP$6000,37,FALSE))</f>
        <v/>
      </c>
      <c r="I288" s="2" t="str">
        <f>IF(B288="","",VLOOKUP(B288,'PASTE-DOWN-DL'!$C$10:$AP$6000,38,FALSE))</f>
        <v/>
      </c>
      <c r="J288" s="21" t="str">
        <f>IF(B288="","",VLOOKUP(B288,'PASTE-DOWN-DL'!$C$10:$AP$6000,24,FALSE))</f>
        <v/>
      </c>
      <c r="K288" s="21" t="str">
        <f>IF(B288="","",VLOOKUP(B288,'PASTE-DOWN-DL'!$C$10:$AP$6000,35,FALSE))</f>
        <v/>
      </c>
      <c r="L288" s="21" t="str">
        <f>IF(B288="","",VLOOKUP(B288,'PASTE-DOWN-DL'!$C$10:$AP$6000,36,FALSE))</f>
        <v/>
      </c>
      <c r="M288" s="85" t="str">
        <f>IF(B288="","",VLOOKUP(B288,'PASTE-DOWN-DL'!$C$10:$AP$6000,39,FALSE))</f>
        <v/>
      </c>
      <c r="N288" s="7" t="str">
        <f>IF(B288="","",VLOOKUP(B288,'PASTE-DOWN-DL'!$C$10:$AP$6000,29,FALSE))</f>
        <v/>
      </c>
      <c r="O288" s="55" t="str">
        <f>IF(B288="","",VLOOKUP(B288,'PASTE-DOWN-DL'!$C$10:$AP$6000,31,FALSE))</f>
        <v/>
      </c>
      <c r="P288" s="7" t="str">
        <f>IF(B288="","",VLOOKUP(B288,'PASTE-DOWN-DL'!$C$10:$AP$6000,30,FALSE))</f>
        <v/>
      </c>
      <c r="Q288" s="7" t="str">
        <f>IF(B288="","",VLOOKUP(B288,'PASTE-DOWN-DL'!$C$10:$AP$6000,32,FALSE))</f>
        <v/>
      </c>
      <c r="R288" s="7" t="str">
        <f>IF(B288="","",VLOOKUP(B288,'PASTE-DOWN-DL'!$C$10:$AP$6000,4,FALSE))</f>
        <v/>
      </c>
      <c r="S288" s="7" t="str">
        <f>IF(B288="","",VLOOKUP(B288,'PASTE-DOWN-DL'!$C$10:$AP$6000,40,FALSE))</f>
        <v/>
      </c>
      <c r="T288" s="7" t="str">
        <f>IF(B288="","",VLOOKUP(B288,'PASTE-DOWN-DL'!$C$10:$AP$6000,33,FALSE))</f>
        <v/>
      </c>
      <c r="U288" s="7" t="str">
        <f>IF(B288="","",VLOOKUP(B288,'PASTE-DOWN-DL'!$C$10:$AP$6000,34,FALSE))</f>
        <v/>
      </c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x14ac:dyDescent="0.25">
      <c r="A289" s="20">
        <v>282</v>
      </c>
      <c r="B289" s="20" t="str">
        <f t="shared" si="8"/>
        <v/>
      </c>
      <c r="C289" s="20" t="e">
        <f>IF(AND(M289&lt;=$G$3,M289&gt;0,D289="OA"),MAX($C$6:C288)+1,"")</f>
        <v>#N/A</v>
      </c>
      <c r="D289" s="20" t="e">
        <f>VLOOKUP(F289,'SSA-CODE'!$E$4:$F$154,2,FALSE)</f>
        <v>#N/A</v>
      </c>
      <c r="E289" s="82" t="str">
        <f t="shared" si="9"/>
        <v/>
      </c>
      <c r="F289" s="22" t="str">
        <f>IF(B289="","",VLOOKUP(B289,'PASTE-DOWN-DL'!$C$10:$AP$6000,3,FALSE))</f>
        <v/>
      </c>
      <c r="G289" s="21" t="str">
        <f>IF(B289="","",VLOOKUP(B289,'PASTE-DOWN-DL'!$C$10:$AP$6000,9,FALSE))</f>
        <v/>
      </c>
      <c r="H289" s="75" t="str">
        <f>IF(B289="","",VLOOKUP(B289,'PASTE-DOWN-DL'!$C$10:$AP$6000,37,FALSE))</f>
        <v/>
      </c>
      <c r="I289" s="2" t="str">
        <f>IF(B289="","",VLOOKUP(B289,'PASTE-DOWN-DL'!$C$10:$AP$6000,38,FALSE))</f>
        <v/>
      </c>
      <c r="J289" s="21" t="str">
        <f>IF(B289="","",VLOOKUP(B289,'PASTE-DOWN-DL'!$C$10:$AP$6000,24,FALSE))</f>
        <v/>
      </c>
      <c r="K289" s="21" t="str">
        <f>IF(B289="","",VLOOKUP(B289,'PASTE-DOWN-DL'!$C$10:$AP$6000,35,FALSE))</f>
        <v/>
      </c>
      <c r="L289" s="21" t="str">
        <f>IF(B289="","",VLOOKUP(B289,'PASTE-DOWN-DL'!$C$10:$AP$6000,36,FALSE))</f>
        <v/>
      </c>
      <c r="M289" s="85" t="str">
        <f>IF(B289="","",VLOOKUP(B289,'PASTE-DOWN-DL'!$C$10:$AP$6000,39,FALSE))</f>
        <v/>
      </c>
      <c r="N289" s="7" t="str">
        <f>IF(B289="","",VLOOKUP(B289,'PASTE-DOWN-DL'!$C$10:$AP$6000,29,FALSE))</f>
        <v/>
      </c>
      <c r="O289" s="55" t="str">
        <f>IF(B289="","",VLOOKUP(B289,'PASTE-DOWN-DL'!$C$10:$AP$6000,31,FALSE))</f>
        <v/>
      </c>
      <c r="P289" s="7" t="str">
        <f>IF(B289="","",VLOOKUP(B289,'PASTE-DOWN-DL'!$C$10:$AP$6000,30,FALSE))</f>
        <v/>
      </c>
      <c r="Q289" s="7" t="str">
        <f>IF(B289="","",VLOOKUP(B289,'PASTE-DOWN-DL'!$C$10:$AP$6000,32,FALSE))</f>
        <v/>
      </c>
      <c r="R289" s="7" t="str">
        <f>IF(B289="","",VLOOKUP(B289,'PASTE-DOWN-DL'!$C$10:$AP$6000,4,FALSE))</f>
        <v/>
      </c>
      <c r="S289" s="7" t="str">
        <f>IF(B289="","",VLOOKUP(B289,'PASTE-DOWN-DL'!$C$10:$AP$6000,40,FALSE))</f>
        <v/>
      </c>
      <c r="T289" s="7" t="str">
        <f>IF(B289="","",VLOOKUP(B289,'PASTE-DOWN-DL'!$C$10:$AP$6000,33,FALSE))</f>
        <v/>
      </c>
      <c r="U289" s="7" t="str">
        <f>IF(B289="","",VLOOKUP(B289,'PASTE-DOWN-DL'!$C$10:$AP$6000,34,FALSE))</f>
        <v/>
      </c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x14ac:dyDescent="0.25">
      <c r="A290" s="20">
        <v>283</v>
      </c>
      <c r="B290" s="20" t="str">
        <f t="shared" si="8"/>
        <v/>
      </c>
      <c r="C290" s="20" t="e">
        <f>IF(AND(M290&lt;=$G$3,M290&gt;0,D290="OA"),MAX($C$6:C289)+1,"")</f>
        <v>#N/A</v>
      </c>
      <c r="D290" s="20" t="e">
        <f>VLOOKUP(F290,'SSA-CODE'!$E$4:$F$154,2,FALSE)</f>
        <v>#N/A</v>
      </c>
      <c r="E290" s="82" t="str">
        <f t="shared" si="9"/>
        <v/>
      </c>
      <c r="F290" s="22" t="str">
        <f>IF(B290="","",VLOOKUP(B290,'PASTE-DOWN-DL'!$C$10:$AP$6000,3,FALSE))</f>
        <v/>
      </c>
      <c r="G290" s="21" t="str">
        <f>IF(B290="","",VLOOKUP(B290,'PASTE-DOWN-DL'!$C$10:$AP$6000,9,FALSE))</f>
        <v/>
      </c>
      <c r="H290" s="75" t="str">
        <f>IF(B290="","",VLOOKUP(B290,'PASTE-DOWN-DL'!$C$10:$AP$6000,37,FALSE))</f>
        <v/>
      </c>
      <c r="I290" s="2" t="str">
        <f>IF(B290="","",VLOOKUP(B290,'PASTE-DOWN-DL'!$C$10:$AP$6000,38,FALSE))</f>
        <v/>
      </c>
      <c r="J290" s="21" t="str">
        <f>IF(B290="","",VLOOKUP(B290,'PASTE-DOWN-DL'!$C$10:$AP$6000,24,FALSE))</f>
        <v/>
      </c>
      <c r="K290" s="21" t="str">
        <f>IF(B290="","",VLOOKUP(B290,'PASTE-DOWN-DL'!$C$10:$AP$6000,35,FALSE))</f>
        <v/>
      </c>
      <c r="L290" s="21" t="str">
        <f>IF(B290="","",VLOOKUP(B290,'PASTE-DOWN-DL'!$C$10:$AP$6000,36,FALSE))</f>
        <v/>
      </c>
      <c r="M290" s="85" t="str">
        <f>IF(B290="","",VLOOKUP(B290,'PASTE-DOWN-DL'!$C$10:$AP$6000,39,FALSE))</f>
        <v/>
      </c>
      <c r="N290" s="7" t="str">
        <f>IF(B290="","",VLOOKUP(B290,'PASTE-DOWN-DL'!$C$10:$AP$6000,29,FALSE))</f>
        <v/>
      </c>
      <c r="O290" s="55" t="str">
        <f>IF(B290="","",VLOOKUP(B290,'PASTE-DOWN-DL'!$C$10:$AP$6000,31,FALSE))</f>
        <v/>
      </c>
      <c r="P290" s="7" t="str">
        <f>IF(B290="","",VLOOKUP(B290,'PASTE-DOWN-DL'!$C$10:$AP$6000,30,FALSE))</f>
        <v/>
      </c>
      <c r="Q290" s="7" t="str">
        <f>IF(B290="","",VLOOKUP(B290,'PASTE-DOWN-DL'!$C$10:$AP$6000,32,FALSE))</f>
        <v/>
      </c>
      <c r="R290" s="7" t="str">
        <f>IF(B290="","",VLOOKUP(B290,'PASTE-DOWN-DL'!$C$10:$AP$6000,4,FALSE))</f>
        <v/>
      </c>
      <c r="S290" s="7" t="str">
        <f>IF(B290="","",VLOOKUP(B290,'PASTE-DOWN-DL'!$C$10:$AP$6000,40,FALSE))</f>
        <v/>
      </c>
      <c r="T290" s="7" t="str">
        <f>IF(B290="","",VLOOKUP(B290,'PASTE-DOWN-DL'!$C$10:$AP$6000,33,FALSE))</f>
        <v/>
      </c>
      <c r="U290" s="7" t="str">
        <f>IF(B290="","",VLOOKUP(B290,'PASTE-DOWN-DL'!$C$10:$AP$6000,34,FALSE))</f>
        <v/>
      </c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x14ac:dyDescent="0.25">
      <c r="A291" s="20">
        <v>284</v>
      </c>
      <c r="B291" s="20" t="str">
        <f t="shared" si="8"/>
        <v/>
      </c>
      <c r="C291" s="20" t="e">
        <f>IF(AND(M291&lt;=$G$3,M291&gt;0,D291="OA"),MAX($C$6:C290)+1,"")</f>
        <v>#N/A</v>
      </c>
      <c r="D291" s="20" t="e">
        <f>VLOOKUP(F291,'SSA-CODE'!$E$4:$F$154,2,FALSE)</f>
        <v>#N/A</v>
      </c>
      <c r="E291" s="82" t="str">
        <f t="shared" si="9"/>
        <v/>
      </c>
      <c r="F291" s="22" t="str">
        <f>IF(B291="","",VLOOKUP(B291,'PASTE-DOWN-DL'!$C$10:$AP$6000,3,FALSE))</f>
        <v/>
      </c>
      <c r="G291" s="21" t="str">
        <f>IF(B291="","",VLOOKUP(B291,'PASTE-DOWN-DL'!$C$10:$AP$6000,9,FALSE))</f>
        <v/>
      </c>
      <c r="H291" s="75" t="str">
        <f>IF(B291="","",VLOOKUP(B291,'PASTE-DOWN-DL'!$C$10:$AP$6000,37,FALSE))</f>
        <v/>
      </c>
      <c r="I291" s="2" t="str">
        <f>IF(B291="","",VLOOKUP(B291,'PASTE-DOWN-DL'!$C$10:$AP$6000,38,FALSE))</f>
        <v/>
      </c>
      <c r="J291" s="21" t="str">
        <f>IF(B291="","",VLOOKUP(B291,'PASTE-DOWN-DL'!$C$10:$AP$6000,24,FALSE))</f>
        <v/>
      </c>
      <c r="K291" s="21" t="str">
        <f>IF(B291="","",VLOOKUP(B291,'PASTE-DOWN-DL'!$C$10:$AP$6000,35,FALSE))</f>
        <v/>
      </c>
      <c r="L291" s="21" t="str">
        <f>IF(B291="","",VLOOKUP(B291,'PASTE-DOWN-DL'!$C$10:$AP$6000,36,FALSE))</f>
        <v/>
      </c>
      <c r="M291" s="85" t="str">
        <f>IF(B291="","",VLOOKUP(B291,'PASTE-DOWN-DL'!$C$10:$AP$6000,39,FALSE))</f>
        <v/>
      </c>
      <c r="N291" s="7" t="str">
        <f>IF(B291="","",VLOOKUP(B291,'PASTE-DOWN-DL'!$C$10:$AP$6000,29,FALSE))</f>
        <v/>
      </c>
      <c r="O291" s="55" t="str">
        <f>IF(B291="","",VLOOKUP(B291,'PASTE-DOWN-DL'!$C$10:$AP$6000,31,FALSE))</f>
        <v/>
      </c>
      <c r="P291" s="7" t="str">
        <f>IF(B291="","",VLOOKUP(B291,'PASTE-DOWN-DL'!$C$10:$AP$6000,30,FALSE))</f>
        <v/>
      </c>
      <c r="Q291" s="7" t="str">
        <f>IF(B291="","",VLOOKUP(B291,'PASTE-DOWN-DL'!$C$10:$AP$6000,32,FALSE))</f>
        <v/>
      </c>
      <c r="R291" s="7" t="str">
        <f>IF(B291="","",VLOOKUP(B291,'PASTE-DOWN-DL'!$C$10:$AP$6000,4,FALSE))</f>
        <v/>
      </c>
      <c r="S291" s="7" t="str">
        <f>IF(B291="","",VLOOKUP(B291,'PASTE-DOWN-DL'!$C$10:$AP$6000,40,FALSE))</f>
        <v/>
      </c>
      <c r="T291" s="7" t="str">
        <f>IF(B291="","",VLOOKUP(B291,'PASTE-DOWN-DL'!$C$10:$AP$6000,33,FALSE))</f>
        <v/>
      </c>
      <c r="U291" s="7" t="str">
        <f>IF(B291="","",VLOOKUP(B291,'PASTE-DOWN-DL'!$C$10:$AP$6000,34,FALSE))</f>
        <v/>
      </c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x14ac:dyDescent="0.25">
      <c r="A292" s="20">
        <v>285</v>
      </c>
      <c r="B292" s="20" t="str">
        <f t="shared" si="8"/>
        <v/>
      </c>
      <c r="C292" s="20" t="e">
        <f>IF(AND(M292&lt;=$G$3,M292&gt;0,D292="OA"),MAX($C$6:C291)+1,"")</f>
        <v>#N/A</v>
      </c>
      <c r="D292" s="20" t="e">
        <f>VLOOKUP(F292,'SSA-CODE'!$E$4:$F$154,2,FALSE)</f>
        <v>#N/A</v>
      </c>
      <c r="E292" s="82" t="str">
        <f t="shared" si="9"/>
        <v/>
      </c>
      <c r="F292" s="22" t="str">
        <f>IF(B292="","",VLOOKUP(B292,'PASTE-DOWN-DL'!$C$10:$AP$6000,3,FALSE))</f>
        <v/>
      </c>
      <c r="G292" s="21" t="str">
        <f>IF(B292="","",VLOOKUP(B292,'PASTE-DOWN-DL'!$C$10:$AP$6000,9,FALSE))</f>
        <v/>
      </c>
      <c r="H292" s="75" t="str">
        <f>IF(B292="","",VLOOKUP(B292,'PASTE-DOWN-DL'!$C$10:$AP$6000,37,FALSE))</f>
        <v/>
      </c>
      <c r="I292" s="2" t="str">
        <f>IF(B292="","",VLOOKUP(B292,'PASTE-DOWN-DL'!$C$10:$AP$6000,38,FALSE))</f>
        <v/>
      </c>
      <c r="J292" s="21" t="str">
        <f>IF(B292="","",VLOOKUP(B292,'PASTE-DOWN-DL'!$C$10:$AP$6000,24,FALSE))</f>
        <v/>
      </c>
      <c r="K292" s="21" t="str">
        <f>IF(B292="","",VLOOKUP(B292,'PASTE-DOWN-DL'!$C$10:$AP$6000,35,FALSE))</f>
        <v/>
      </c>
      <c r="L292" s="21" t="str">
        <f>IF(B292="","",VLOOKUP(B292,'PASTE-DOWN-DL'!$C$10:$AP$6000,36,FALSE))</f>
        <v/>
      </c>
      <c r="M292" s="85" t="str">
        <f>IF(B292="","",VLOOKUP(B292,'PASTE-DOWN-DL'!$C$10:$AP$6000,39,FALSE))</f>
        <v/>
      </c>
      <c r="N292" s="7" t="str">
        <f>IF(B292="","",VLOOKUP(B292,'PASTE-DOWN-DL'!$C$10:$AP$6000,29,FALSE))</f>
        <v/>
      </c>
      <c r="O292" s="55" t="str">
        <f>IF(B292="","",VLOOKUP(B292,'PASTE-DOWN-DL'!$C$10:$AP$6000,31,FALSE))</f>
        <v/>
      </c>
      <c r="P292" s="7" t="str">
        <f>IF(B292="","",VLOOKUP(B292,'PASTE-DOWN-DL'!$C$10:$AP$6000,30,FALSE))</f>
        <v/>
      </c>
      <c r="Q292" s="7" t="str">
        <f>IF(B292="","",VLOOKUP(B292,'PASTE-DOWN-DL'!$C$10:$AP$6000,32,FALSE))</f>
        <v/>
      </c>
      <c r="R292" s="7" t="str">
        <f>IF(B292="","",VLOOKUP(B292,'PASTE-DOWN-DL'!$C$10:$AP$6000,4,FALSE))</f>
        <v/>
      </c>
      <c r="S292" s="7" t="str">
        <f>IF(B292="","",VLOOKUP(B292,'PASTE-DOWN-DL'!$C$10:$AP$6000,40,FALSE))</f>
        <v/>
      </c>
      <c r="T292" s="7" t="str">
        <f>IF(B292="","",VLOOKUP(B292,'PASTE-DOWN-DL'!$C$10:$AP$6000,33,FALSE))</f>
        <v/>
      </c>
      <c r="U292" s="7" t="str">
        <f>IF(B292="","",VLOOKUP(B292,'PASTE-DOWN-DL'!$C$10:$AP$6000,34,FALSE))</f>
        <v/>
      </c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x14ac:dyDescent="0.25">
      <c r="A293" s="20">
        <v>286</v>
      </c>
      <c r="B293" s="20" t="str">
        <f t="shared" si="8"/>
        <v/>
      </c>
      <c r="C293" s="20" t="e">
        <f>IF(AND(M293&lt;=$G$3,M293&gt;0,D293="OA"),MAX($C$6:C292)+1,"")</f>
        <v>#N/A</v>
      </c>
      <c r="D293" s="20" t="e">
        <f>VLOOKUP(F293,'SSA-CODE'!$E$4:$F$154,2,FALSE)</f>
        <v>#N/A</v>
      </c>
      <c r="E293" s="82" t="str">
        <f t="shared" si="9"/>
        <v/>
      </c>
      <c r="F293" s="22" t="str">
        <f>IF(B293="","",VLOOKUP(B293,'PASTE-DOWN-DL'!$C$10:$AP$6000,3,FALSE))</f>
        <v/>
      </c>
      <c r="G293" s="21" t="str">
        <f>IF(B293="","",VLOOKUP(B293,'PASTE-DOWN-DL'!$C$10:$AP$6000,9,FALSE))</f>
        <v/>
      </c>
      <c r="H293" s="75" t="str">
        <f>IF(B293="","",VLOOKUP(B293,'PASTE-DOWN-DL'!$C$10:$AP$6000,37,FALSE))</f>
        <v/>
      </c>
      <c r="I293" s="2" t="str">
        <f>IF(B293="","",VLOOKUP(B293,'PASTE-DOWN-DL'!$C$10:$AP$6000,38,FALSE))</f>
        <v/>
      </c>
      <c r="J293" s="21" t="str">
        <f>IF(B293="","",VLOOKUP(B293,'PASTE-DOWN-DL'!$C$10:$AP$6000,24,FALSE))</f>
        <v/>
      </c>
      <c r="K293" s="21" t="str">
        <f>IF(B293="","",VLOOKUP(B293,'PASTE-DOWN-DL'!$C$10:$AP$6000,35,FALSE))</f>
        <v/>
      </c>
      <c r="L293" s="21" t="str">
        <f>IF(B293="","",VLOOKUP(B293,'PASTE-DOWN-DL'!$C$10:$AP$6000,36,FALSE))</f>
        <v/>
      </c>
      <c r="M293" s="85" t="str">
        <f>IF(B293="","",VLOOKUP(B293,'PASTE-DOWN-DL'!$C$10:$AP$6000,39,FALSE))</f>
        <v/>
      </c>
      <c r="N293" s="7" t="str">
        <f>IF(B293="","",VLOOKUP(B293,'PASTE-DOWN-DL'!$C$10:$AP$6000,29,FALSE))</f>
        <v/>
      </c>
      <c r="O293" s="55" t="str">
        <f>IF(B293="","",VLOOKUP(B293,'PASTE-DOWN-DL'!$C$10:$AP$6000,31,FALSE))</f>
        <v/>
      </c>
      <c r="P293" s="7" t="str">
        <f>IF(B293="","",VLOOKUP(B293,'PASTE-DOWN-DL'!$C$10:$AP$6000,30,FALSE))</f>
        <v/>
      </c>
      <c r="Q293" s="7" t="str">
        <f>IF(B293="","",VLOOKUP(B293,'PASTE-DOWN-DL'!$C$10:$AP$6000,32,FALSE))</f>
        <v/>
      </c>
      <c r="R293" s="7" t="str">
        <f>IF(B293="","",VLOOKUP(B293,'PASTE-DOWN-DL'!$C$10:$AP$6000,4,FALSE))</f>
        <v/>
      </c>
      <c r="S293" s="7" t="str">
        <f>IF(B293="","",VLOOKUP(B293,'PASTE-DOWN-DL'!$C$10:$AP$6000,40,FALSE))</f>
        <v/>
      </c>
      <c r="T293" s="7" t="str">
        <f>IF(B293="","",VLOOKUP(B293,'PASTE-DOWN-DL'!$C$10:$AP$6000,33,FALSE))</f>
        <v/>
      </c>
      <c r="U293" s="7" t="str">
        <f>IF(B293="","",VLOOKUP(B293,'PASTE-DOWN-DL'!$C$10:$AP$6000,34,FALSE))</f>
        <v/>
      </c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x14ac:dyDescent="0.25">
      <c r="A294" s="20">
        <v>287</v>
      </c>
      <c r="B294" s="20" t="str">
        <f t="shared" si="8"/>
        <v/>
      </c>
      <c r="C294" s="20" t="e">
        <f>IF(AND(M294&lt;=$G$3,M294&gt;0,D294="OA"),MAX($C$6:C293)+1,"")</f>
        <v>#N/A</v>
      </c>
      <c r="D294" s="20" t="e">
        <f>VLOOKUP(F294,'SSA-CODE'!$E$4:$F$154,2,FALSE)</f>
        <v>#N/A</v>
      </c>
      <c r="E294" s="82" t="str">
        <f t="shared" si="9"/>
        <v/>
      </c>
      <c r="F294" s="22" t="str">
        <f>IF(B294="","",VLOOKUP(B294,'PASTE-DOWN-DL'!$C$10:$AP$6000,3,FALSE))</f>
        <v/>
      </c>
      <c r="G294" s="21" t="str">
        <f>IF(B294="","",VLOOKUP(B294,'PASTE-DOWN-DL'!$C$10:$AP$6000,9,FALSE))</f>
        <v/>
      </c>
      <c r="H294" s="75" t="str">
        <f>IF(B294="","",VLOOKUP(B294,'PASTE-DOWN-DL'!$C$10:$AP$6000,37,FALSE))</f>
        <v/>
      </c>
      <c r="I294" s="2" t="str">
        <f>IF(B294="","",VLOOKUP(B294,'PASTE-DOWN-DL'!$C$10:$AP$6000,38,FALSE))</f>
        <v/>
      </c>
      <c r="J294" s="21" t="str">
        <f>IF(B294="","",VLOOKUP(B294,'PASTE-DOWN-DL'!$C$10:$AP$6000,24,FALSE))</f>
        <v/>
      </c>
      <c r="K294" s="21" t="str">
        <f>IF(B294="","",VLOOKUP(B294,'PASTE-DOWN-DL'!$C$10:$AP$6000,35,FALSE))</f>
        <v/>
      </c>
      <c r="L294" s="21" t="str">
        <f>IF(B294="","",VLOOKUP(B294,'PASTE-DOWN-DL'!$C$10:$AP$6000,36,FALSE))</f>
        <v/>
      </c>
      <c r="M294" s="85" t="str">
        <f>IF(B294="","",VLOOKUP(B294,'PASTE-DOWN-DL'!$C$10:$AP$6000,39,FALSE))</f>
        <v/>
      </c>
      <c r="N294" s="7" t="str">
        <f>IF(B294="","",VLOOKUP(B294,'PASTE-DOWN-DL'!$C$10:$AP$6000,29,FALSE))</f>
        <v/>
      </c>
      <c r="O294" s="55" t="str">
        <f>IF(B294="","",VLOOKUP(B294,'PASTE-DOWN-DL'!$C$10:$AP$6000,31,FALSE))</f>
        <v/>
      </c>
      <c r="P294" s="7" t="str">
        <f>IF(B294="","",VLOOKUP(B294,'PASTE-DOWN-DL'!$C$10:$AP$6000,30,FALSE))</f>
        <v/>
      </c>
      <c r="Q294" s="7" t="str">
        <f>IF(B294="","",VLOOKUP(B294,'PASTE-DOWN-DL'!$C$10:$AP$6000,32,FALSE))</f>
        <v/>
      </c>
      <c r="R294" s="7" t="str">
        <f>IF(B294="","",VLOOKUP(B294,'PASTE-DOWN-DL'!$C$10:$AP$6000,4,FALSE))</f>
        <v/>
      </c>
      <c r="S294" s="7" t="str">
        <f>IF(B294="","",VLOOKUP(B294,'PASTE-DOWN-DL'!$C$10:$AP$6000,40,FALSE))</f>
        <v/>
      </c>
      <c r="T294" s="7" t="str">
        <f>IF(B294="","",VLOOKUP(B294,'PASTE-DOWN-DL'!$C$10:$AP$6000,33,FALSE))</f>
        <v/>
      </c>
      <c r="U294" s="7" t="str">
        <f>IF(B294="","",VLOOKUP(B294,'PASTE-DOWN-DL'!$C$10:$AP$6000,34,FALSE))</f>
        <v/>
      </c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x14ac:dyDescent="0.25">
      <c r="A295" s="20">
        <v>288</v>
      </c>
      <c r="B295" s="20" t="str">
        <f t="shared" si="8"/>
        <v/>
      </c>
      <c r="C295" s="20" t="e">
        <f>IF(AND(M295&lt;=$G$3,M295&gt;0,D295="OA"),MAX($C$6:C294)+1,"")</f>
        <v>#N/A</v>
      </c>
      <c r="D295" s="20" t="e">
        <f>VLOOKUP(F295,'SSA-CODE'!$E$4:$F$154,2,FALSE)</f>
        <v>#N/A</v>
      </c>
      <c r="E295" s="82" t="str">
        <f t="shared" si="9"/>
        <v/>
      </c>
      <c r="F295" s="22" t="str">
        <f>IF(B295="","",VLOOKUP(B295,'PASTE-DOWN-DL'!$C$10:$AP$6000,3,FALSE))</f>
        <v/>
      </c>
      <c r="G295" s="21" t="str">
        <f>IF(B295="","",VLOOKUP(B295,'PASTE-DOWN-DL'!$C$10:$AP$6000,9,FALSE))</f>
        <v/>
      </c>
      <c r="H295" s="75" t="str">
        <f>IF(B295="","",VLOOKUP(B295,'PASTE-DOWN-DL'!$C$10:$AP$6000,37,FALSE))</f>
        <v/>
      </c>
      <c r="I295" s="2" t="str">
        <f>IF(B295="","",VLOOKUP(B295,'PASTE-DOWN-DL'!$C$10:$AP$6000,38,FALSE))</f>
        <v/>
      </c>
      <c r="J295" s="21" t="str">
        <f>IF(B295="","",VLOOKUP(B295,'PASTE-DOWN-DL'!$C$10:$AP$6000,24,FALSE))</f>
        <v/>
      </c>
      <c r="K295" s="21" t="str">
        <f>IF(B295="","",VLOOKUP(B295,'PASTE-DOWN-DL'!$C$10:$AP$6000,35,FALSE))</f>
        <v/>
      </c>
      <c r="L295" s="21" t="str">
        <f>IF(B295="","",VLOOKUP(B295,'PASTE-DOWN-DL'!$C$10:$AP$6000,36,FALSE))</f>
        <v/>
      </c>
      <c r="M295" s="85" t="str">
        <f>IF(B295="","",VLOOKUP(B295,'PASTE-DOWN-DL'!$C$10:$AP$6000,39,FALSE))</f>
        <v/>
      </c>
      <c r="N295" s="7" t="str">
        <f>IF(B295="","",VLOOKUP(B295,'PASTE-DOWN-DL'!$C$10:$AP$6000,29,FALSE))</f>
        <v/>
      </c>
      <c r="O295" s="55" t="str">
        <f>IF(B295="","",VLOOKUP(B295,'PASTE-DOWN-DL'!$C$10:$AP$6000,31,FALSE))</f>
        <v/>
      </c>
      <c r="P295" s="7" t="str">
        <f>IF(B295="","",VLOOKUP(B295,'PASTE-DOWN-DL'!$C$10:$AP$6000,30,FALSE))</f>
        <v/>
      </c>
      <c r="Q295" s="7" t="str">
        <f>IF(B295="","",VLOOKUP(B295,'PASTE-DOWN-DL'!$C$10:$AP$6000,32,FALSE))</f>
        <v/>
      </c>
      <c r="R295" s="7" t="str">
        <f>IF(B295="","",VLOOKUP(B295,'PASTE-DOWN-DL'!$C$10:$AP$6000,4,FALSE))</f>
        <v/>
      </c>
      <c r="S295" s="7" t="str">
        <f>IF(B295="","",VLOOKUP(B295,'PASTE-DOWN-DL'!$C$10:$AP$6000,40,FALSE))</f>
        <v/>
      </c>
      <c r="T295" s="7" t="str">
        <f>IF(B295="","",VLOOKUP(B295,'PASTE-DOWN-DL'!$C$10:$AP$6000,33,FALSE))</f>
        <v/>
      </c>
      <c r="U295" s="7" t="str">
        <f>IF(B295="","",VLOOKUP(B295,'PASTE-DOWN-DL'!$C$10:$AP$6000,34,FALSE))</f>
        <v/>
      </c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x14ac:dyDescent="0.25">
      <c r="A296" s="20">
        <v>289</v>
      </c>
      <c r="B296" s="20" t="str">
        <f t="shared" si="8"/>
        <v/>
      </c>
      <c r="C296" s="20" t="e">
        <f>IF(AND(M296&lt;=$G$3,M296&gt;0,D296="OA"),MAX($C$6:C295)+1,"")</f>
        <v>#N/A</v>
      </c>
      <c r="D296" s="20" t="e">
        <f>VLOOKUP(F296,'SSA-CODE'!$E$4:$F$154,2,FALSE)</f>
        <v>#N/A</v>
      </c>
      <c r="E296" s="82" t="str">
        <f t="shared" si="9"/>
        <v/>
      </c>
      <c r="F296" s="22" t="str">
        <f>IF(B296="","",VLOOKUP(B296,'PASTE-DOWN-DL'!$C$10:$AP$6000,3,FALSE))</f>
        <v/>
      </c>
      <c r="G296" s="21" t="str">
        <f>IF(B296="","",VLOOKUP(B296,'PASTE-DOWN-DL'!$C$10:$AP$6000,9,FALSE))</f>
        <v/>
      </c>
      <c r="H296" s="75" t="str">
        <f>IF(B296="","",VLOOKUP(B296,'PASTE-DOWN-DL'!$C$10:$AP$6000,37,FALSE))</f>
        <v/>
      </c>
      <c r="I296" s="2" t="str">
        <f>IF(B296="","",VLOOKUP(B296,'PASTE-DOWN-DL'!$C$10:$AP$6000,38,FALSE))</f>
        <v/>
      </c>
      <c r="J296" s="21" t="str">
        <f>IF(B296="","",VLOOKUP(B296,'PASTE-DOWN-DL'!$C$10:$AP$6000,24,FALSE))</f>
        <v/>
      </c>
      <c r="K296" s="21" t="str">
        <f>IF(B296="","",VLOOKUP(B296,'PASTE-DOWN-DL'!$C$10:$AP$6000,35,FALSE))</f>
        <v/>
      </c>
      <c r="L296" s="21" t="str">
        <f>IF(B296="","",VLOOKUP(B296,'PASTE-DOWN-DL'!$C$10:$AP$6000,36,FALSE))</f>
        <v/>
      </c>
      <c r="M296" s="85" t="str">
        <f>IF(B296="","",VLOOKUP(B296,'PASTE-DOWN-DL'!$C$10:$AP$6000,39,FALSE))</f>
        <v/>
      </c>
      <c r="N296" s="7" t="str">
        <f>IF(B296="","",VLOOKUP(B296,'PASTE-DOWN-DL'!$C$10:$AP$6000,29,FALSE))</f>
        <v/>
      </c>
      <c r="O296" s="55" t="str">
        <f>IF(B296="","",VLOOKUP(B296,'PASTE-DOWN-DL'!$C$10:$AP$6000,31,FALSE))</f>
        <v/>
      </c>
      <c r="P296" s="7" t="str">
        <f>IF(B296="","",VLOOKUP(B296,'PASTE-DOWN-DL'!$C$10:$AP$6000,30,FALSE))</f>
        <v/>
      </c>
      <c r="Q296" s="7" t="str">
        <f>IF(B296="","",VLOOKUP(B296,'PASTE-DOWN-DL'!$C$10:$AP$6000,32,FALSE))</f>
        <v/>
      </c>
      <c r="R296" s="7" t="str">
        <f>IF(B296="","",VLOOKUP(B296,'PASTE-DOWN-DL'!$C$10:$AP$6000,4,FALSE))</f>
        <v/>
      </c>
      <c r="S296" s="7" t="str">
        <f>IF(B296="","",VLOOKUP(B296,'PASTE-DOWN-DL'!$C$10:$AP$6000,40,FALSE))</f>
        <v/>
      </c>
      <c r="T296" s="7" t="str">
        <f>IF(B296="","",VLOOKUP(B296,'PASTE-DOWN-DL'!$C$10:$AP$6000,33,FALSE))</f>
        <v/>
      </c>
      <c r="U296" s="7" t="str">
        <f>IF(B296="","",VLOOKUP(B296,'PASTE-DOWN-DL'!$C$10:$AP$6000,34,FALSE))</f>
        <v/>
      </c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x14ac:dyDescent="0.25">
      <c r="A297" s="20">
        <v>290</v>
      </c>
      <c r="B297" s="20" t="str">
        <f t="shared" si="8"/>
        <v/>
      </c>
      <c r="C297" s="20" t="e">
        <f>IF(AND(M297&lt;=$G$3,M297&gt;0,D297="OA"),MAX($C$6:C296)+1,"")</f>
        <v>#N/A</v>
      </c>
      <c r="D297" s="20" t="e">
        <f>VLOOKUP(F297,'SSA-CODE'!$E$4:$F$154,2,FALSE)</f>
        <v>#N/A</v>
      </c>
      <c r="E297" s="82" t="str">
        <f t="shared" si="9"/>
        <v/>
      </c>
      <c r="F297" s="22" t="str">
        <f>IF(B297="","",VLOOKUP(B297,'PASTE-DOWN-DL'!$C$10:$AP$6000,3,FALSE))</f>
        <v/>
      </c>
      <c r="G297" s="21" t="str">
        <f>IF(B297="","",VLOOKUP(B297,'PASTE-DOWN-DL'!$C$10:$AP$6000,9,FALSE))</f>
        <v/>
      </c>
      <c r="H297" s="75" t="str">
        <f>IF(B297="","",VLOOKUP(B297,'PASTE-DOWN-DL'!$C$10:$AP$6000,37,FALSE))</f>
        <v/>
      </c>
      <c r="I297" s="2" t="str">
        <f>IF(B297="","",VLOOKUP(B297,'PASTE-DOWN-DL'!$C$10:$AP$6000,38,FALSE))</f>
        <v/>
      </c>
      <c r="J297" s="21" t="str">
        <f>IF(B297="","",VLOOKUP(B297,'PASTE-DOWN-DL'!$C$10:$AP$6000,24,FALSE))</f>
        <v/>
      </c>
      <c r="K297" s="21" t="str">
        <f>IF(B297="","",VLOOKUP(B297,'PASTE-DOWN-DL'!$C$10:$AP$6000,35,FALSE))</f>
        <v/>
      </c>
      <c r="L297" s="21" t="str">
        <f>IF(B297="","",VLOOKUP(B297,'PASTE-DOWN-DL'!$C$10:$AP$6000,36,FALSE))</f>
        <v/>
      </c>
      <c r="M297" s="85" t="str">
        <f>IF(B297="","",VLOOKUP(B297,'PASTE-DOWN-DL'!$C$10:$AP$6000,39,FALSE))</f>
        <v/>
      </c>
      <c r="N297" s="7" t="str">
        <f>IF(B297="","",VLOOKUP(B297,'PASTE-DOWN-DL'!$C$10:$AP$6000,29,FALSE))</f>
        <v/>
      </c>
      <c r="O297" s="55" t="str">
        <f>IF(B297="","",VLOOKUP(B297,'PASTE-DOWN-DL'!$C$10:$AP$6000,31,FALSE))</f>
        <v/>
      </c>
      <c r="P297" s="7" t="str">
        <f>IF(B297="","",VLOOKUP(B297,'PASTE-DOWN-DL'!$C$10:$AP$6000,30,FALSE))</f>
        <v/>
      </c>
      <c r="Q297" s="7" t="str">
        <f>IF(B297="","",VLOOKUP(B297,'PASTE-DOWN-DL'!$C$10:$AP$6000,32,FALSE))</f>
        <v/>
      </c>
      <c r="R297" s="7" t="str">
        <f>IF(B297="","",VLOOKUP(B297,'PASTE-DOWN-DL'!$C$10:$AP$6000,4,FALSE))</f>
        <v/>
      </c>
      <c r="S297" s="7" t="str">
        <f>IF(B297="","",VLOOKUP(B297,'PASTE-DOWN-DL'!$C$10:$AP$6000,40,FALSE))</f>
        <v/>
      </c>
      <c r="T297" s="7" t="str">
        <f>IF(B297="","",VLOOKUP(B297,'PASTE-DOWN-DL'!$C$10:$AP$6000,33,FALSE))</f>
        <v/>
      </c>
      <c r="U297" s="7" t="str">
        <f>IF(B297="","",VLOOKUP(B297,'PASTE-DOWN-DL'!$C$10:$AP$6000,34,FALSE))</f>
        <v/>
      </c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x14ac:dyDescent="0.25">
      <c r="A298" s="20">
        <v>291</v>
      </c>
      <c r="B298" s="20" t="str">
        <f t="shared" si="8"/>
        <v/>
      </c>
      <c r="C298" s="20" t="e">
        <f>IF(AND(M298&lt;=$G$3,M298&gt;0,D298="OA"),MAX($C$6:C297)+1,"")</f>
        <v>#N/A</v>
      </c>
      <c r="D298" s="20" t="e">
        <f>VLOOKUP(F298,'SSA-CODE'!$E$4:$F$154,2,FALSE)</f>
        <v>#N/A</v>
      </c>
      <c r="E298" s="82" t="str">
        <f t="shared" si="9"/>
        <v/>
      </c>
      <c r="F298" s="22" t="str">
        <f>IF(B298="","",VLOOKUP(B298,'PASTE-DOWN-DL'!$C$10:$AP$6000,3,FALSE))</f>
        <v/>
      </c>
      <c r="G298" s="21" t="str">
        <f>IF(B298="","",VLOOKUP(B298,'PASTE-DOWN-DL'!$C$10:$AP$6000,9,FALSE))</f>
        <v/>
      </c>
      <c r="H298" s="75" t="str">
        <f>IF(B298="","",VLOOKUP(B298,'PASTE-DOWN-DL'!$C$10:$AP$6000,37,FALSE))</f>
        <v/>
      </c>
      <c r="I298" s="2" t="str">
        <f>IF(B298="","",VLOOKUP(B298,'PASTE-DOWN-DL'!$C$10:$AP$6000,38,FALSE))</f>
        <v/>
      </c>
      <c r="J298" s="21" t="str">
        <f>IF(B298="","",VLOOKUP(B298,'PASTE-DOWN-DL'!$C$10:$AP$6000,24,FALSE))</f>
        <v/>
      </c>
      <c r="K298" s="21" t="str">
        <f>IF(B298="","",VLOOKUP(B298,'PASTE-DOWN-DL'!$C$10:$AP$6000,35,FALSE))</f>
        <v/>
      </c>
      <c r="L298" s="21" t="str">
        <f>IF(B298="","",VLOOKUP(B298,'PASTE-DOWN-DL'!$C$10:$AP$6000,36,FALSE))</f>
        <v/>
      </c>
      <c r="M298" s="85" t="str">
        <f>IF(B298="","",VLOOKUP(B298,'PASTE-DOWN-DL'!$C$10:$AP$6000,39,FALSE))</f>
        <v/>
      </c>
      <c r="N298" s="7" t="str">
        <f>IF(B298="","",VLOOKUP(B298,'PASTE-DOWN-DL'!$C$10:$AP$6000,29,FALSE))</f>
        <v/>
      </c>
      <c r="O298" s="55" t="str">
        <f>IF(B298="","",VLOOKUP(B298,'PASTE-DOWN-DL'!$C$10:$AP$6000,31,FALSE))</f>
        <v/>
      </c>
      <c r="P298" s="7" t="str">
        <f>IF(B298="","",VLOOKUP(B298,'PASTE-DOWN-DL'!$C$10:$AP$6000,30,FALSE))</f>
        <v/>
      </c>
      <c r="Q298" s="7" t="str">
        <f>IF(B298="","",VLOOKUP(B298,'PASTE-DOWN-DL'!$C$10:$AP$6000,32,FALSE))</f>
        <v/>
      </c>
      <c r="R298" s="7" t="str">
        <f>IF(B298="","",VLOOKUP(B298,'PASTE-DOWN-DL'!$C$10:$AP$6000,4,FALSE))</f>
        <v/>
      </c>
      <c r="S298" s="7" t="str">
        <f>IF(B298="","",VLOOKUP(B298,'PASTE-DOWN-DL'!$C$10:$AP$6000,40,FALSE))</f>
        <v/>
      </c>
      <c r="T298" s="7" t="str">
        <f>IF(B298="","",VLOOKUP(B298,'PASTE-DOWN-DL'!$C$10:$AP$6000,33,FALSE))</f>
        <v/>
      </c>
      <c r="U298" s="7" t="str">
        <f>IF(B298="","",VLOOKUP(B298,'PASTE-DOWN-DL'!$C$10:$AP$6000,34,FALSE))</f>
        <v/>
      </c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x14ac:dyDescent="0.25">
      <c r="A299" s="20">
        <v>292</v>
      </c>
      <c r="B299" s="20" t="str">
        <f t="shared" si="8"/>
        <v/>
      </c>
      <c r="C299" s="20" t="e">
        <f>IF(AND(M299&lt;=$G$3,M299&gt;0,D299="OA"),MAX($C$6:C298)+1,"")</f>
        <v>#N/A</v>
      </c>
      <c r="D299" s="20" t="e">
        <f>VLOOKUP(F299,'SSA-CODE'!$E$4:$F$154,2,FALSE)</f>
        <v>#N/A</v>
      </c>
      <c r="E299" s="82" t="str">
        <f t="shared" si="9"/>
        <v/>
      </c>
      <c r="F299" s="22" t="str">
        <f>IF(B299="","",VLOOKUP(B299,'PASTE-DOWN-DL'!$C$10:$AP$6000,3,FALSE))</f>
        <v/>
      </c>
      <c r="G299" s="21" t="str">
        <f>IF(B299="","",VLOOKUP(B299,'PASTE-DOWN-DL'!$C$10:$AP$6000,9,FALSE))</f>
        <v/>
      </c>
      <c r="H299" s="75" t="str">
        <f>IF(B299="","",VLOOKUP(B299,'PASTE-DOWN-DL'!$C$10:$AP$6000,37,FALSE))</f>
        <v/>
      </c>
      <c r="I299" s="2" t="str">
        <f>IF(B299="","",VLOOKUP(B299,'PASTE-DOWN-DL'!$C$10:$AP$6000,38,FALSE))</f>
        <v/>
      </c>
      <c r="J299" s="21" t="str">
        <f>IF(B299="","",VLOOKUP(B299,'PASTE-DOWN-DL'!$C$10:$AP$6000,24,FALSE))</f>
        <v/>
      </c>
      <c r="K299" s="21" t="str">
        <f>IF(B299="","",VLOOKUP(B299,'PASTE-DOWN-DL'!$C$10:$AP$6000,35,FALSE))</f>
        <v/>
      </c>
      <c r="L299" s="21" t="str">
        <f>IF(B299="","",VLOOKUP(B299,'PASTE-DOWN-DL'!$C$10:$AP$6000,36,FALSE))</f>
        <v/>
      </c>
      <c r="M299" s="85" t="str">
        <f>IF(B299="","",VLOOKUP(B299,'PASTE-DOWN-DL'!$C$10:$AP$6000,39,FALSE))</f>
        <v/>
      </c>
      <c r="N299" s="7" t="str">
        <f>IF(B299="","",VLOOKUP(B299,'PASTE-DOWN-DL'!$C$10:$AP$6000,29,FALSE))</f>
        <v/>
      </c>
      <c r="O299" s="55" t="str">
        <f>IF(B299="","",VLOOKUP(B299,'PASTE-DOWN-DL'!$C$10:$AP$6000,31,FALSE))</f>
        <v/>
      </c>
      <c r="P299" s="7" t="str">
        <f>IF(B299="","",VLOOKUP(B299,'PASTE-DOWN-DL'!$C$10:$AP$6000,30,FALSE))</f>
        <v/>
      </c>
      <c r="Q299" s="7" t="str">
        <f>IF(B299="","",VLOOKUP(B299,'PASTE-DOWN-DL'!$C$10:$AP$6000,32,FALSE))</f>
        <v/>
      </c>
      <c r="R299" s="7" t="str">
        <f>IF(B299="","",VLOOKUP(B299,'PASTE-DOWN-DL'!$C$10:$AP$6000,4,FALSE))</f>
        <v/>
      </c>
      <c r="S299" s="7" t="str">
        <f>IF(B299="","",VLOOKUP(B299,'PASTE-DOWN-DL'!$C$10:$AP$6000,40,FALSE))</f>
        <v/>
      </c>
      <c r="T299" s="7" t="str">
        <f>IF(B299="","",VLOOKUP(B299,'PASTE-DOWN-DL'!$C$10:$AP$6000,33,FALSE))</f>
        <v/>
      </c>
      <c r="U299" s="7" t="str">
        <f>IF(B299="","",VLOOKUP(B299,'PASTE-DOWN-DL'!$C$10:$AP$6000,34,FALSE))</f>
        <v/>
      </c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x14ac:dyDescent="0.25">
      <c r="A300" s="20">
        <v>293</v>
      </c>
      <c r="B300" s="20" t="str">
        <f t="shared" si="8"/>
        <v/>
      </c>
      <c r="C300" s="20" t="e">
        <f>IF(AND(M300&lt;=$G$3,M300&gt;0,D300="OA"),MAX($C$6:C299)+1,"")</f>
        <v>#N/A</v>
      </c>
      <c r="D300" s="20" t="e">
        <f>VLOOKUP(F300,'SSA-CODE'!$E$4:$F$154,2,FALSE)</f>
        <v>#N/A</v>
      </c>
      <c r="E300" s="82" t="str">
        <f t="shared" si="9"/>
        <v/>
      </c>
      <c r="F300" s="22" t="str">
        <f>IF(B300="","",VLOOKUP(B300,'PASTE-DOWN-DL'!$C$10:$AP$6000,3,FALSE))</f>
        <v/>
      </c>
      <c r="G300" s="21" t="str">
        <f>IF(B300="","",VLOOKUP(B300,'PASTE-DOWN-DL'!$C$10:$AP$6000,9,FALSE))</f>
        <v/>
      </c>
      <c r="H300" s="75" t="str">
        <f>IF(B300="","",VLOOKUP(B300,'PASTE-DOWN-DL'!$C$10:$AP$6000,37,FALSE))</f>
        <v/>
      </c>
      <c r="I300" s="2" t="str">
        <f>IF(B300="","",VLOOKUP(B300,'PASTE-DOWN-DL'!$C$10:$AP$6000,38,FALSE))</f>
        <v/>
      </c>
      <c r="J300" s="21" t="str">
        <f>IF(B300="","",VLOOKUP(B300,'PASTE-DOWN-DL'!$C$10:$AP$6000,24,FALSE))</f>
        <v/>
      </c>
      <c r="K300" s="21" t="str">
        <f>IF(B300="","",VLOOKUP(B300,'PASTE-DOWN-DL'!$C$10:$AP$6000,35,FALSE))</f>
        <v/>
      </c>
      <c r="L300" s="21" t="str">
        <f>IF(B300="","",VLOOKUP(B300,'PASTE-DOWN-DL'!$C$10:$AP$6000,36,FALSE))</f>
        <v/>
      </c>
      <c r="M300" s="85" t="str">
        <f>IF(B300="","",VLOOKUP(B300,'PASTE-DOWN-DL'!$C$10:$AP$6000,39,FALSE))</f>
        <v/>
      </c>
      <c r="N300" s="7" t="str">
        <f>IF(B300="","",VLOOKUP(B300,'PASTE-DOWN-DL'!$C$10:$AP$6000,29,FALSE))</f>
        <v/>
      </c>
      <c r="O300" s="55" t="str">
        <f>IF(B300="","",VLOOKUP(B300,'PASTE-DOWN-DL'!$C$10:$AP$6000,31,FALSE))</f>
        <v/>
      </c>
      <c r="P300" s="7" t="str">
        <f>IF(B300="","",VLOOKUP(B300,'PASTE-DOWN-DL'!$C$10:$AP$6000,30,FALSE))</f>
        <v/>
      </c>
      <c r="Q300" s="7" t="str">
        <f>IF(B300="","",VLOOKUP(B300,'PASTE-DOWN-DL'!$C$10:$AP$6000,32,FALSE))</f>
        <v/>
      </c>
      <c r="R300" s="7" t="str">
        <f>IF(B300="","",VLOOKUP(B300,'PASTE-DOWN-DL'!$C$10:$AP$6000,4,FALSE))</f>
        <v/>
      </c>
      <c r="S300" s="7" t="str">
        <f>IF(B300="","",VLOOKUP(B300,'PASTE-DOWN-DL'!$C$10:$AP$6000,40,FALSE))</f>
        <v/>
      </c>
      <c r="T300" s="7" t="str">
        <f>IF(B300="","",VLOOKUP(B300,'PASTE-DOWN-DL'!$C$10:$AP$6000,33,FALSE))</f>
        <v/>
      </c>
      <c r="U300" s="7" t="str">
        <f>IF(B300="","",VLOOKUP(B300,'PASTE-DOWN-DL'!$C$10:$AP$6000,34,FALSE))</f>
        <v/>
      </c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x14ac:dyDescent="0.25">
      <c r="A301" s="20">
        <v>294</v>
      </c>
      <c r="B301" s="20" t="str">
        <f t="shared" si="8"/>
        <v/>
      </c>
      <c r="C301" s="20" t="e">
        <f>IF(AND(M301&lt;=$G$3,M301&gt;0,D301="OA"),MAX($C$6:C300)+1,"")</f>
        <v>#N/A</v>
      </c>
      <c r="D301" s="20" t="e">
        <f>VLOOKUP(F301,'SSA-CODE'!$E$4:$F$154,2,FALSE)</f>
        <v>#N/A</v>
      </c>
      <c r="E301" s="82" t="str">
        <f t="shared" si="9"/>
        <v/>
      </c>
      <c r="F301" s="22" t="str">
        <f>IF(B301="","",VLOOKUP(B301,'PASTE-DOWN-DL'!$C$10:$AP$6000,3,FALSE))</f>
        <v/>
      </c>
      <c r="G301" s="21" t="str">
        <f>IF(B301="","",VLOOKUP(B301,'PASTE-DOWN-DL'!$C$10:$AP$6000,9,FALSE))</f>
        <v/>
      </c>
      <c r="H301" s="75" t="str">
        <f>IF(B301="","",VLOOKUP(B301,'PASTE-DOWN-DL'!$C$10:$AP$6000,37,FALSE))</f>
        <v/>
      </c>
      <c r="I301" s="2" t="str">
        <f>IF(B301="","",VLOOKUP(B301,'PASTE-DOWN-DL'!$C$10:$AP$6000,38,FALSE))</f>
        <v/>
      </c>
      <c r="J301" s="21" t="str">
        <f>IF(B301="","",VLOOKUP(B301,'PASTE-DOWN-DL'!$C$10:$AP$6000,24,FALSE))</f>
        <v/>
      </c>
      <c r="K301" s="21" t="str">
        <f>IF(B301="","",VLOOKUP(B301,'PASTE-DOWN-DL'!$C$10:$AP$6000,35,FALSE))</f>
        <v/>
      </c>
      <c r="L301" s="21" t="str">
        <f>IF(B301="","",VLOOKUP(B301,'PASTE-DOWN-DL'!$C$10:$AP$6000,36,FALSE))</f>
        <v/>
      </c>
      <c r="M301" s="85" t="str">
        <f>IF(B301="","",VLOOKUP(B301,'PASTE-DOWN-DL'!$C$10:$AP$6000,39,FALSE))</f>
        <v/>
      </c>
      <c r="N301" s="7" t="str">
        <f>IF(B301="","",VLOOKUP(B301,'PASTE-DOWN-DL'!$C$10:$AP$6000,29,FALSE))</f>
        <v/>
      </c>
      <c r="O301" s="55" t="str">
        <f>IF(B301="","",VLOOKUP(B301,'PASTE-DOWN-DL'!$C$10:$AP$6000,31,FALSE))</f>
        <v/>
      </c>
      <c r="P301" s="7" t="str">
        <f>IF(B301="","",VLOOKUP(B301,'PASTE-DOWN-DL'!$C$10:$AP$6000,30,FALSE))</f>
        <v/>
      </c>
      <c r="Q301" s="7" t="str">
        <f>IF(B301="","",VLOOKUP(B301,'PASTE-DOWN-DL'!$C$10:$AP$6000,32,FALSE))</f>
        <v/>
      </c>
      <c r="R301" s="7" t="str">
        <f>IF(B301="","",VLOOKUP(B301,'PASTE-DOWN-DL'!$C$10:$AP$6000,4,FALSE))</f>
        <v/>
      </c>
      <c r="S301" s="7" t="str">
        <f>IF(B301="","",VLOOKUP(B301,'PASTE-DOWN-DL'!$C$10:$AP$6000,40,FALSE))</f>
        <v/>
      </c>
      <c r="T301" s="7" t="str">
        <f>IF(B301="","",VLOOKUP(B301,'PASTE-DOWN-DL'!$C$10:$AP$6000,33,FALSE))</f>
        <v/>
      </c>
      <c r="U301" s="7" t="str">
        <f>IF(B301="","",VLOOKUP(B301,'PASTE-DOWN-DL'!$C$10:$AP$6000,34,FALSE))</f>
        <v/>
      </c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x14ac:dyDescent="0.25"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x14ac:dyDescent="0.25"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x14ac:dyDescent="0.25"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4:30" x14ac:dyDescent="0.25"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4:30" x14ac:dyDescent="0.25"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4:30" x14ac:dyDescent="0.25"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4:30" x14ac:dyDescent="0.25"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4:30" x14ac:dyDescent="0.25"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4:30" x14ac:dyDescent="0.25"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4:30" x14ac:dyDescent="0.25"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4:30" x14ac:dyDescent="0.25"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4:30" x14ac:dyDescent="0.25"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4:30" x14ac:dyDescent="0.25"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4:30" x14ac:dyDescent="0.25"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4:30" x14ac:dyDescent="0.25"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4:30" x14ac:dyDescent="0.25"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4:30" x14ac:dyDescent="0.25"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4:30" x14ac:dyDescent="0.25"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4:30" x14ac:dyDescent="0.25"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4:30" x14ac:dyDescent="0.25"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4:30" x14ac:dyDescent="0.25"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4:30" x14ac:dyDescent="0.25"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4:30" x14ac:dyDescent="0.25"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4:30" x14ac:dyDescent="0.25"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4:30" x14ac:dyDescent="0.25"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4:30" x14ac:dyDescent="0.25"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4:30" x14ac:dyDescent="0.25"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4:30" x14ac:dyDescent="0.25"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4:30" x14ac:dyDescent="0.25"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4:30" x14ac:dyDescent="0.25"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4:30" x14ac:dyDescent="0.25"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4:30" x14ac:dyDescent="0.25"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4:30" x14ac:dyDescent="0.25"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4:30" x14ac:dyDescent="0.25"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4:30" x14ac:dyDescent="0.25"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4:30" x14ac:dyDescent="0.25"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4:30" x14ac:dyDescent="0.25"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4:30" x14ac:dyDescent="0.25"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4:30" x14ac:dyDescent="0.25"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4:30" x14ac:dyDescent="0.25"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4:30" x14ac:dyDescent="0.25"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4:30" x14ac:dyDescent="0.25"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4:30" x14ac:dyDescent="0.25"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4:30" x14ac:dyDescent="0.25"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4:30" x14ac:dyDescent="0.25"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4:30" x14ac:dyDescent="0.25"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4:30" x14ac:dyDescent="0.25"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4:30" x14ac:dyDescent="0.25"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4:30" x14ac:dyDescent="0.25"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4:30" x14ac:dyDescent="0.25"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4:30" x14ac:dyDescent="0.25"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4:30" x14ac:dyDescent="0.25"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4:30" x14ac:dyDescent="0.25"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4:30" x14ac:dyDescent="0.25"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4:30" x14ac:dyDescent="0.25"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4:30" x14ac:dyDescent="0.25"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4:30" x14ac:dyDescent="0.25"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4:30" x14ac:dyDescent="0.25"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4:30" x14ac:dyDescent="0.25"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4:30" x14ac:dyDescent="0.25"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4:30" x14ac:dyDescent="0.25"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4:30" x14ac:dyDescent="0.25"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4:30" x14ac:dyDescent="0.25"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4:30" x14ac:dyDescent="0.25"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4:30" x14ac:dyDescent="0.25"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4:30" x14ac:dyDescent="0.25"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4:30" x14ac:dyDescent="0.25"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4:30" x14ac:dyDescent="0.25"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4:30" x14ac:dyDescent="0.25"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4:30" x14ac:dyDescent="0.25"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4:30" x14ac:dyDescent="0.25"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4:30" x14ac:dyDescent="0.25"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4:30" x14ac:dyDescent="0.25"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4:30" x14ac:dyDescent="0.25"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4:30" x14ac:dyDescent="0.25"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4:30" x14ac:dyDescent="0.25"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4:30" x14ac:dyDescent="0.25"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4:30" x14ac:dyDescent="0.25"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4:30" x14ac:dyDescent="0.25"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4:30" x14ac:dyDescent="0.25"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4:30" x14ac:dyDescent="0.25"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4:30" x14ac:dyDescent="0.25"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4:30" x14ac:dyDescent="0.25"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4:30" x14ac:dyDescent="0.25"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4:30" x14ac:dyDescent="0.25"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4:30" x14ac:dyDescent="0.25"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4:30" x14ac:dyDescent="0.25"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4:30" x14ac:dyDescent="0.25"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4:30" x14ac:dyDescent="0.25"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4:30" x14ac:dyDescent="0.25"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4:30" x14ac:dyDescent="0.25"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4:30" x14ac:dyDescent="0.25"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4:30" x14ac:dyDescent="0.25"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4:30" x14ac:dyDescent="0.25"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4:30" x14ac:dyDescent="0.25"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4:30" x14ac:dyDescent="0.25"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4:30" x14ac:dyDescent="0.25"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4:30" x14ac:dyDescent="0.25"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4:30" x14ac:dyDescent="0.25"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4:30" x14ac:dyDescent="0.25"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4:30" x14ac:dyDescent="0.25"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4:30" x14ac:dyDescent="0.25"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4:30" x14ac:dyDescent="0.25"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4:30" x14ac:dyDescent="0.25"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4:30" x14ac:dyDescent="0.25"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4:30" x14ac:dyDescent="0.25"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4:30" x14ac:dyDescent="0.25"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4:30" x14ac:dyDescent="0.25"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4:30" x14ac:dyDescent="0.25"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4:30" x14ac:dyDescent="0.25"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4:30" x14ac:dyDescent="0.25"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4:30" x14ac:dyDescent="0.25"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4:30" x14ac:dyDescent="0.25"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4:30" x14ac:dyDescent="0.25"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4:30" x14ac:dyDescent="0.25"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4:30" x14ac:dyDescent="0.25"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4:30" x14ac:dyDescent="0.25"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4:30" x14ac:dyDescent="0.25"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4:30" x14ac:dyDescent="0.25"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4:30" x14ac:dyDescent="0.25"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4:30" x14ac:dyDescent="0.25"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4:30" x14ac:dyDescent="0.25"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4:30" x14ac:dyDescent="0.25"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4:30" x14ac:dyDescent="0.25"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4:30" x14ac:dyDescent="0.25"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4:30" x14ac:dyDescent="0.25"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4:30" x14ac:dyDescent="0.25"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4:30" x14ac:dyDescent="0.25"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4:30" x14ac:dyDescent="0.25"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4:30" x14ac:dyDescent="0.25"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4:30" x14ac:dyDescent="0.25"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4:30" x14ac:dyDescent="0.25"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4:30" x14ac:dyDescent="0.25"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4:30" x14ac:dyDescent="0.25"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4:30" x14ac:dyDescent="0.25"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4:30" x14ac:dyDescent="0.25"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4:30" x14ac:dyDescent="0.25"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4:30" x14ac:dyDescent="0.25"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4:30" x14ac:dyDescent="0.25"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4:30" x14ac:dyDescent="0.25"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4:30" x14ac:dyDescent="0.25"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4:30" x14ac:dyDescent="0.25"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4:30" x14ac:dyDescent="0.25"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4:30" x14ac:dyDescent="0.25"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4:30" x14ac:dyDescent="0.25"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4:30" x14ac:dyDescent="0.25"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4:30" x14ac:dyDescent="0.25"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4:30" x14ac:dyDescent="0.25"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4:30" x14ac:dyDescent="0.25"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4:30" x14ac:dyDescent="0.25"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4:30" x14ac:dyDescent="0.25"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4:30" x14ac:dyDescent="0.25"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4:30" x14ac:dyDescent="0.25"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4:30" x14ac:dyDescent="0.25"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4:30" x14ac:dyDescent="0.25"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4:30" x14ac:dyDescent="0.25"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4:30" x14ac:dyDescent="0.25"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4:30" x14ac:dyDescent="0.25"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4:30" x14ac:dyDescent="0.25"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4:30" x14ac:dyDescent="0.25"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4:30" x14ac:dyDescent="0.25"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4:30" x14ac:dyDescent="0.25"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4:30" x14ac:dyDescent="0.25"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4:30" x14ac:dyDescent="0.25"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4:30" x14ac:dyDescent="0.25"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4:30" x14ac:dyDescent="0.25"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4:30" x14ac:dyDescent="0.25"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4:30" x14ac:dyDescent="0.25"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4:30" x14ac:dyDescent="0.25"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4:30" x14ac:dyDescent="0.25"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4:30" x14ac:dyDescent="0.25"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4:30" x14ac:dyDescent="0.25"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4:30" x14ac:dyDescent="0.25"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4:30" x14ac:dyDescent="0.25"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4:30" x14ac:dyDescent="0.25"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4:30" x14ac:dyDescent="0.25"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4:30" x14ac:dyDescent="0.25"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4:30" x14ac:dyDescent="0.25"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4:30" x14ac:dyDescent="0.25"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4:30" x14ac:dyDescent="0.25"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4:30" x14ac:dyDescent="0.25"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4:30" x14ac:dyDescent="0.25"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4:30" x14ac:dyDescent="0.25"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4:30" x14ac:dyDescent="0.25"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4:30" x14ac:dyDescent="0.25"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4:30" x14ac:dyDescent="0.25"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4:30" x14ac:dyDescent="0.25"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4:30" x14ac:dyDescent="0.25"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4:30" x14ac:dyDescent="0.25"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4:30" x14ac:dyDescent="0.25"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4:30" x14ac:dyDescent="0.25"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4:30" x14ac:dyDescent="0.25"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4:30" x14ac:dyDescent="0.25"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4:30" x14ac:dyDescent="0.25"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4:30" x14ac:dyDescent="0.25"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4:30" x14ac:dyDescent="0.25"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4:30" x14ac:dyDescent="0.25"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4:30" x14ac:dyDescent="0.25"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4:30" x14ac:dyDescent="0.25"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4:30" x14ac:dyDescent="0.25"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4:30" x14ac:dyDescent="0.25"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4:30" x14ac:dyDescent="0.25"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4:30" x14ac:dyDescent="0.25"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4:30" x14ac:dyDescent="0.25"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4:30" x14ac:dyDescent="0.25"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4:30" x14ac:dyDescent="0.25"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4:30" x14ac:dyDescent="0.25"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4:30" x14ac:dyDescent="0.25"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4:30" x14ac:dyDescent="0.25"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4:30" x14ac:dyDescent="0.25"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4:30" x14ac:dyDescent="0.25"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4:30" x14ac:dyDescent="0.25"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4:30" x14ac:dyDescent="0.25"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4:30" x14ac:dyDescent="0.25"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4:30" x14ac:dyDescent="0.25"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4:30" x14ac:dyDescent="0.25"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4:30" x14ac:dyDescent="0.25"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4:30" x14ac:dyDescent="0.25"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4:30" x14ac:dyDescent="0.25"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4:30" x14ac:dyDescent="0.25"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4:30" x14ac:dyDescent="0.25"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4:30" x14ac:dyDescent="0.25"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4:30" x14ac:dyDescent="0.25"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4:30" x14ac:dyDescent="0.25"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4:30" x14ac:dyDescent="0.25"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4:30" x14ac:dyDescent="0.25"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4:30" x14ac:dyDescent="0.25"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4:30" x14ac:dyDescent="0.25"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4:30" x14ac:dyDescent="0.25"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4:30" x14ac:dyDescent="0.25"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4:30" x14ac:dyDescent="0.25"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4:30" x14ac:dyDescent="0.25"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4:30" x14ac:dyDescent="0.25"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4:30" x14ac:dyDescent="0.25"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4:30" x14ac:dyDescent="0.25"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4:30" x14ac:dyDescent="0.25"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4:30" x14ac:dyDescent="0.25"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4:30" x14ac:dyDescent="0.25"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4:30" x14ac:dyDescent="0.25"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4:30" x14ac:dyDescent="0.25"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4:30" x14ac:dyDescent="0.25"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4:30" x14ac:dyDescent="0.25"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4:30" x14ac:dyDescent="0.25"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4:30" x14ac:dyDescent="0.25"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4:30" x14ac:dyDescent="0.25"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4:30" x14ac:dyDescent="0.25"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4:30" x14ac:dyDescent="0.25"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4:30" x14ac:dyDescent="0.25"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4:30" x14ac:dyDescent="0.25"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4:30" x14ac:dyDescent="0.25"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4:30" x14ac:dyDescent="0.25"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4:30" x14ac:dyDescent="0.25"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4:30" x14ac:dyDescent="0.25"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4:30" x14ac:dyDescent="0.25"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4:30" x14ac:dyDescent="0.25"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4:30" x14ac:dyDescent="0.25"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4:30" x14ac:dyDescent="0.25"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4:30" x14ac:dyDescent="0.25"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4:30" x14ac:dyDescent="0.25"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4:30" x14ac:dyDescent="0.25"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4:30" x14ac:dyDescent="0.25"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4:30" x14ac:dyDescent="0.25"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4:30" x14ac:dyDescent="0.25"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4:30" x14ac:dyDescent="0.25"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4:30" x14ac:dyDescent="0.25"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4:30" x14ac:dyDescent="0.25"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4:30" x14ac:dyDescent="0.25"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4:30" x14ac:dyDescent="0.25"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4:30" x14ac:dyDescent="0.25"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4:30" x14ac:dyDescent="0.25"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4:30" x14ac:dyDescent="0.25"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4:30" x14ac:dyDescent="0.25"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4:30" x14ac:dyDescent="0.25"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4:30" x14ac:dyDescent="0.25"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4:30" x14ac:dyDescent="0.25"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4:30" x14ac:dyDescent="0.25"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4:30" x14ac:dyDescent="0.25"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4:30" x14ac:dyDescent="0.25"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4:30" x14ac:dyDescent="0.25"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4:30" x14ac:dyDescent="0.25"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4:30" x14ac:dyDescent="0.25"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4:30" x14ac:dyDescent="0.25"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4:30" x14ac:dyDescent="0.25"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4:30" x14ac:dyDescent="0.25"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4:30" x14ac:dyDescent="0.25"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4:30" x14ac:dyDescent="0.25"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4:30" x14ac:dyDescent="0.25"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4:30" x14ac:dyDescent="0.25"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4:30" x14ac:dyDescent="0.25"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4:30" x14ac:dyDescent="0.25"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4:30" x14ac:dyDescent="0.25"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4:30" x14ac:dyDescent="0.25"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4:30" x14ac:dyDescent="0.25"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</sheetData>
  <mergeCells count="1">
    <mergeCell ref="E5:M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280"/>
  <sheetViews>
    <sheetView tabSelected="1" topLeftCell="A73" workbookViewId="0">
      <selection activeCell="D5" sqref="D5:M94"/>
    </sheetView>
  </sheetViews>
  <sheetFormatPr defaultRowHeight="15" x14ac:dyDescent="0.25"/>
  <cols>
    <col min="1" max="1" width="4" bestFit="1" customWidth="1"/>
    <col min="2" max="2" width="7.5703125" customWidth="1"/>
    <col min="4" max="4" width="6" customWidth="1"/>
    <col min="5" max="5" width="11.5703125" bestFit="1" customWidth="1"/>
    <col min="6" max="6" width="12.5703125" bestFit="1" customWidth="1"/>
    <col min="7" max="7" width="12.7109375" bestFit="1" customWidth="1"/>
    <col min="8" max="8" width="26.42578125" bestFit="1" customWidth="1"/>
    <col min="9" max="9" width="17.85546875" customWidth="1"/>
    <col min="10" max="10" width="28.7109375" bestFit="1" customWidth="1"/>
    <col min="11" max="11" width="19.85546875" bestFit="1" customWidth="1"/>
    <col min="12" max="12" width="10.42578125" bestFit="1" customWidth="1"/>
    <col min="13" max="13" width="8" customWidth="1"/>
    <col min="14" max="14" width="10.42578125" bestFit="1" customWidth="1"/>
    <col min="15" max="15" width="102.5703125" bestFit="1" customWidth="1"/>
    <col min="16" max="16" width="11.140625" bestFit="1" customWidth="1"/>
    <col min="17" max="17" width="6.42578125" bestFit="1" customWidth="1"/>
    <col min="18" max="18" width="10.5703125" bestFit="1" customWidth="1"/>
    <col min="26" max="26" width="7" bestFit="1" customWidth="1"/>
  </cols>
  <sheetData>
    <row r="1" spans="1:26" x14ac:dyDescent="0.25">
      <c r="A1" s="23"/>
      <c r="B1" s="23"/>
      <c r="C1" s="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23"/>
      <c r="B2" s="23"/>
      <c r="C2" s="23"/>
      <c r="D2" s="3"/>
      <c r="E2" s="7" t="s">
        <v>19411</v>
      </c>
      <c r="F2" s="19">
        <f>'FINAL-DL-DOWN-Report'!G2</f>
        <v>88</v>
      </c>
      <c r="G2" s="3"/>
      <c r="H2" s="3"/>
      <c r="I2" s="3"/>
      <c r="J2" s="3"/>
      <c r="K2" s="7" t="s">
        <v>98</v>
      </c>
      <c r="L2" s="79">
        <f ca="1">TODAY()</f>
        <v>46157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3"/>
      <c r="B3" s="23"/>
      <c r="C3" s="2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3"/>
      <c r="B4" s="23"/>
      <c r="C4" s="2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99</v>
      </c>
    </row>
    <row r="5" spans="1:26" ht="24.75" customHeight="1" x14ac:dyDescent="0.25">
      <c r="A5" s="20"/>
      <c r="B5" s="20">
        <v>0</v>
      </c>
      <c r="C5" s="20"/>
      <c r="D5" s="94" t="s">
        <v>19412</v>
      </c>
      <c r="E5" s="95"/>
      <c r="F5" s="95"/>
      <c r="G5" s="95"/>
      <c r="H5" s="95"/>
      <c r="I5" s="95"/>
      <c r="J5" s="95"/>
      <c r="K5" s="95"/>
      <c r="L5" s="95"/>
      <c r="M5" s="96"/>
      <c r="N5" s="7"/>
      <c r="O5" s="7"/>
      <c r="P5" s="7"/>
      <c r="Q5" s="7"/>
      <c r="R5" s="7"/>
      <c r="S5" s="7"/>
      <c r="T5" s="90"/>
      <c r="U5" s="7"/>
      <c r="V5" s="7"/>
      <c r="W5" s="7"/>
      <c r="X5" s="7"/>
      <c r="Y5" s="7"/>
      <c r="Z5" s="19"/>
    </row>
    <row r="6" spans="1:26" ht="30.75" customHeight="1" x14ac:dyDescent="0.25">
      <c r="A6" s="20" t="s">
        <v>2</v>
      </c>
      <c r="B6" s="20">
        <v>0</v>
      </c>
      <c r="C6" s="20"/>
      <c r="D6" s="86" t="s">
        <v>2</v>
      </c>
      <c r="E6" s="86" t="s">
        <v>19402</v>
      </c>
      <c r="F6" s="86" t="s">
        <v>19403</v>
      </c>
      <c r="G6" s="87" t="s">
        <v>19404</v>
      </c>
      <c r="H6" s="87" t="s">
        <v>19405</v>
      </c>
      <c r="I6" s="87" t="s">
        <v>19406</v>
      </c>
      <c r="J6" s="87" t="s">
        <v>19407</v>
      </c>
      <c r="K6" s="86" t="s">
        <v>3</v>
      </c>
      <c r="L6" s="88" t="s">
        <v>19408</v>
      </c>
      <c r="M6" s="89" t="s">
        <v>19409</v>
      </c>
      <c r="N6" s="7"/>
      <c r="O6" s="7"/>
      <c r="P6" s="7"/>
      <c r="Q6" s="7"/>
      <c r="R6" s="7"/>
      <c r="S6" s="91"/>
      <c r="T6" s="90"/>
      <c r="U6" s="7"/>
      <c r="V6" s="7"/>
      <c r="W6" s="7"/>
      <c r="X6" s="7"/>
      <c r="Y6" s="7"/>
      <c r="Z6" s="19"/>
    </row>
    <row r="7" spans="1:26" x14ac:dyDescent="0.25">
      <c r="A7" s="20">
        <v>1</v>
      </c>
      <c r="B7" s="20">
        <f>IF(A7&lt;=$F$2,MAX(B5:B6)+1,"")</f>
        <v>1</v>
      </c>
      <c r="C7" s="20"/>
      <c r="D7" s="1">
        <f>B7</f>
        <v>1</v>
      </c>
      <c r="E7" s="1" t="str">
        <f>VLOOKUP(B7,'FINAL-DL-DOWN-Report'!B8:T2500,3,FALSE)</f>
        <v>GJ</v>
      </c>
      <c r="F7" s="1" t="str">
        <f>VLOOKUP(B7,'FINAL-DL-DOWN-Report'!B8:T2500,17,FALSE)</f>
        <v>SSA VAL</v>
      </c>
      <c r="G7" s="2" t="str">
        <f>VLOOKUP(B7,'FINAL-DL-DOWN-Report'!B8:T2500,13,FALSE)</f>
        <v>10.121.16.107</v>
      </c>
      <c r="H7" s="2" t="str">
        <f>VLOOKUP(B7,'FINAL-DL-DOWN-Report'!B8:Z2500,14,FALSE)&amp;"-"&amp;VLOOKUP(B7,'FINAL-DL-DOWN-Report'!B8:Z2500,19,FALSE)</f>
        <v>KAPRADA-TE-S4P3</v>
      </c>
      <c r="I7" s="2" t="str">
        <f>VLOOKUP(B7,'FINAL-DL-DOWN-Report'!B8:T2500,15,FALSE)</f>
        <v>10.121.24.167</v>
      </c>
      <c r="J7" s="2" t="str">
        <f>VLOOKUP(B7,'FINAL-DL-DOWN-Report'!B8:Z2500,16,FALSE)&amp;"-"&amp;VLOOKUP(B7,'FINAL-DL-DOWN-Report'!B8:Z2500,20,FALSE)</f>
        <v>DAPADA-S4P2</v>
      </c>
      <c r="K7" s="1" t="str">
        <f>VLOOKUP(B7,'FINAL-DL-DOWN-Report'!B8:T2500,18,FALSE)</f>
        <v xml:space="preserve">	2026/05/15,16:22:47</v>
      </c>
      <c r="L7" s="1">
        <f ca="1">VLOOKUP(B7,'FINAL-DL-DOWN-Report'!B8:T2500,12,FALSE)</f>
        <v>0</v>
      </c>
      <c r="M7" s="44" t="str">
        <f>VLOOKUP(B7,'FINAL-DL-DOWN-Report'!B8:T2500,6,FALSE)</f>
        <v xml:space="preserve">	GE</v>
      </c>
      <c r="N7" s="55"/>
      <c r="O7" s="7"/>
      <c r="P7" s="7"/>
      <c r="Q7" s="7"/>
      <c r="R7" s="7"/>
      <c r="S7" s="7"/>
      <c r="T7" s="90"/>
      <c r="U7" s="7"/>
      <c r="V7" s="7"/>
      <c r="W7" s="7"/>
      <c r="X7" s="7"/>
      <c r="Y7" s="7"/>
      <c r="Z7" s="19" t="str">
        <f>IF(B7="","",VLOOKUP(B7,'[1]PASTE-HERE'!$C$10:$Z$300,16,FALSE))</f>
        <v>00103828</v>
      </c>
    </row>
    <row r="8" spans="1:26" x14ac:dyDescent="0.25">
      <c r="A8" s="20">
        <v>2</v>
      </c>
      <c r="B8" s="20">
        <f t="shared" ref="B8:B71" si="0">IF(A8&lt;=$F$2,MAX(B6:B7)+1,"")</f>
        <v>2</v>
      </c>
      <c r="C8" s="20"/>
      <c r="D8" s="1">
        <f t="shared" ref="D8:D71" si="1">B8</f>
        <v>2</v>
      </c>
      <c r="E8" s="1" t="str">
        <f>VLOOKUP(B8,'FINAL-DL-DOWN-Report'!B9:T2501,3,FALSE)</f>
        <v>GJ</v>
      </c>
      <c r="F8" s="1" t="str">
        <f>VLOOKUP(B8,'FINAL-DL-DOWN-Report'!B9:T2501,17,FALSE)</f>
        <v>SSA BCH</v>
      </c>
      <c r="G8" s="2" t="str">
        <f>VLOOKUP(B8,'FINAL-DL-DOWN-Report'!B9:T2501,13,FALSE)</f>
        <v>10.121.96.75</v>
      </c>
      <c r="H8" s="2" t="str">
        <f>VLOOKUP(B8,'FINAL-DL-DOWN-Report'!B9:Z2501,14,FALSE)&amp;"-"&amp;VLOOKUP(B8,'FINAL-DL-DOWN-Report'!B9:Z2501,19,FALSE)</f>
        <v>CHANCHVEL-S3P2</v>
      </c>
      <c r="I8" s="2" t="str">
        <f>VLOOKUP(B8,'FINAL-DL-DOWN-Report'!B9:T2501,15,FALSE)</f>
        <v>10.121.96.112</v>
      </c>
      <c r="J8" s="2" t="str">
        <f>VLOOKUP(B8,'FINAL-DL-DOWN-Report'!B9:Z2501,16,FALSE)&amp;"-"&amp;VLOOKUP(B8,'FINAL-DL-DOWN-Report'!B9:Z2501,20,FALSE)</f>
        <v>ACCHOD-S4P2</v>
      </c>
      <c r="K8" s="1" t="str">
        <f>VLOOKUP(B8,'FINAL-DL-DOWN-Report'!B9:T2501,18,FALSE)</f>
        <v xml:space="preserve">	2026/04/18,13:13:14</v>
      </c>
      <c r="L8" s="1">
        <f ca="1">VLOOKUP(B8,'FINAL-DL-DOWN-Report'!B9:T2501,12,FALSE)</f>
        <v>27</v>
      </c>
      <c r="M8" s="44" t="str">
        <f>VLOOKUP(B8,'FINAL-DL-DOWN-Report'!B9:T2501,6,FALSE)</f>
        <v xml:space="preserve">	GE</v>
      </c>
      <c r="N8" s="55"/>
      <c r="O8" s="7"/>
      <c r="P8" s="7"/>
      <c r="Q8" s="7"/>
      <c r="R8" s="7"/>
      <c r="S8" s="7"/>
      <c r="T8" s="90"/>
      <c r="U8" s="7"/>
      <c r="V8" s="7"/>
      <c r="W8" s="7"/>
      <c r="X8" s="7"/>
      <c r="Y8" s="7"/>
      <c r="Z8" s="19" t="str">
        <f>IF(B8="","",VLOOKUP(B8,'[1]PASTE-HERE'!$C$10:$Z$300,16,FALSE))</f>
        <v>00103828</v>
      </c>
    </row>
    <row r="9" spans="1:26" x14ac:dyDescent="0.25">
      <c r="A9" s="20">
        <v>3</v>
      </c>
      <c r="B9" s="20">
        <f t="shared" si="0"/>
        <v>3</v>
      </c>
      <c r="C9" s="20"/>
      <c r="D9" s="1">
        <f t="shared" si="1"/>
        <v>3</v>
      </c>
      <c r="E9" s="1" t="str">
        <f>VLOOKUP(B9,'FINAL-DL-DOWN-Report'!B10:T2502,3,FALSE)</f>
        <v>GJ</v>
      </c>
      <c r="F9" s="1" t="str">
        <f>VLOOKUP(B9,'FINAL-DL-DOWN-Report'!B10:T2502,17,FALSE)</f>
        <v>SSA BCH</v>
      </c>
      <c r="G9" s="2" t="str">
        <f>VLOOKUP(B9,'FINAL-DL-DOWN-Report'!B10:T2502,13,FALSE)</f>
        <v>10.121.96.82</v>
      </c>
      <c r="H9" s="2" t="str">
        <f>VLOOKUP(B9,'FINAL-DL-DOWN-Report'!B10:Z2502,14,FALSE)&amp;"-"&amp;VLOOKUP(B9,'FINAL-DL-DOWN-Report'!B10:Z2502,19,FALSE)</f>
        <v>Dediapada-S3P3</v>
      </c>
      <c r="I9" s="2" t="str">
        <f>VLOOKUP(B9,'FINAL-DL-DOWN-Report'!B10:T2502,15,FALSE)</f>
        <v>10.121.96.91</v>
      </c>
      <c r="J9" s="2" t="str">
        <f>VLOOKUP(B9,'FINAL-DL-DOWN-Report'!B10:Z2502,16,FALSE)&amp;"-"&amp;VLOOKUP(B9,'FINAL-DL-DOWN-Report'!B10:Z2502,20,FALSE)</f>
        <v>KharethaBTSA1-S1P5</v>
      </c>
      <c r="K9" s="1" t="str">
        <f>VLOOKUP(B9,'FINAL-DL-DOWN-Report'!B10:T2502,18,FALSE)</f>
        <v xml:space="preserve">	2026/05/15,16:03:00</v>
      </c>
      <c r="L9" s="1">
        <f ca="1">VLOOKUP(B9,'FINAL-DL-DOWN-Report'!B10:T2502,12,FALSE)</f>
        <v>0</v>
      </c>
      <c r="M9" s="44" t="str">
        <f>VLOOKUP(B9,'FINAL-DL-DOWN-Report'!B10:T2502,6,FALSE)</f>
        <v xml:space="preserve">	GE</v>
      </c>
      <c r="N9" s="55"/>
      <c r="O9" s="7"/>
      <c r="P9" s="7"/>
      <c r="Q9" s="7"/>
      <c r="R9" s="7"/>
      <c r="S9" s="7"/>
      <c r="T9" s="90"/>
      <c r="U9" s="7"/>
      <c r="V9" s="7"/>
      <c r="W9" s="7"/>
      <c r="X9" s="7"/>
      <c r="Y9" s="7"/>
      <c r="Z9" s="19" t="str">
        <f>IF(B9="","",VLOOKUP(B9,'[1]PASTE-HERE'!$C$10:$Z$300,16,FALSE))</f>
        <v>00800990</v>
      </c>
    </row>
    <row r="10" spans="1:26" x14ac:dyDescent="0.25">
      <c r="A10" s="20">
        <v>4</v>
      </c>
      <c r="B10" s="20">
        <f t="shared" si="0"/>
        <v>4</v>
      </c>
      <c r="C10" s="20"/>
      <c r="D10" s="1">
        <f t="shared" si="1"/>
        <v>4</v>
      </c>
      <c r="E10" s="1" t="str">
        <f>VLOOKUP(B10,'FINAL-DL-DOWN-Report'!B11:T2503,3,FALSE)</f>
        <v>GJ</v>
      </c>
      <c r="F10" s="1" t="str">
        <f>VLOOKUP(B10,'FINAL-DL-DOWN-Report'!B11:T2503,17,FALSE)</f>
        <v>SSA VAL</v>
      </c>
      <c r="G10" s="2" t="str">
        <f>VLOOKUP(B10,'FINAL-DL-DOWN-Report'!B11:T2503,13,FALSE)</f>
        <v>10.121.68.65</v>
      </c>
      <c r="H10" s="2" t="str">
        <f>VLOOKUP(B10,'FINAL-DL-DOWN-Report'!B11:Z2503,14,FALSE)&amp;"-"&amp;VLOOKUP(B10,'FINAL-DL-DOWN-Report'!B11:Z2503,19,FALSE)</f>
        <v>VALSAD-OLD(GNE)-S6P3</v>
      </c>
      <c r="I10" s="2" t="str">
        <f>VLOOKUP(B10,'FINAL-DL-DOWN-Report'!B11:T2503,15,FALSE)</f>
        <v>10.121.24.151</v>
      </c>
      <c r="J10" s="2" t="str">
        <f>VLOOKUP(B10,'FINAL-DL-DOWN-Report'!B11:Z2503,16,FALSE)&amp;"-"&amp;VLOOKUP(B10,'FINAL-DL-DOWN-Report'!B11:Z2503,20,FALSE)</f>
        <v>DESAI CONSTRUCTION-S2P6</v>
      </c>
      <c r="K10" s="1" t="str">
        <f>VLOOKUP(B10,'FINAL-DL-DOWN-Report'!B11:T2503,18,FALSE)</f>
        <v xml:space="preserve">	2026/03/31,16:40:54</v>
      </c>
      <c r="L10" s="1">
        <f ca="1">VLOOKUP(B10,'FINAL-DL-DOWN-Report'!B11:T2503,12,FALSE)</f>
        <v>45</v>
      </c>
      <c r="M10" s="44" t="str">
        <f>VLOOKUP(B10,'FINAL-DL-DOWN-Report'!B11:T2503,6,FALSE)</f>
        <v xml:space="preserve">	GE</v>
      </c>
      <c r="N10" s="55"/>
      <c r="O10" s="7"/>
      <c r="P10" s="7"/>
      <c r="Q10" s="7"/>
      <c r="R10" s="7"/>
      <c r="S10" s="7"/>
      <c r="T10" s="90"/>
      <c r="U10" s="7"/>
      <c r="V10" s="7"/>
      <c r="W10" s="7"/>
      <c r="X10" s="7"/>
      <c r="Y10" s="7"/>
      <c r="Z10" s="19" t="str">
        <f>IF(B10="","",VLOOKUP(B10,'[1]PASTE-HERE'!$C$10:$Z$300,16,FALSE))</f>
        <v>00800990</v>
      </c>
    </row>
    <row r="11" spans="1:26" x14ac:dyDescent="0.25">
      <c r="A11" s="20">
        <v>5</v>
      </c>
      <c r="B11" s="20">
        <f t="shared" si="0"/>
        <v>5</v>
      </c>
      <c r="C11" s="20"/>
      <c r="D11" s="1">
        <f t="shared" si="1"/>
        <v>5</v>
      </c>
      <c r="E11" s="1" t="str">
        <f>VLOOKUP(B11,'FINAL-DL-DOWN-Report'!B12:T2504,3,FALSE)</f>
        <v>GJ</v>
      </c>
      <c r="F11" s="1" t="str">
        <f>VLOOKUP(B11,'FINAL-DL-DOWN-Report'!B12:T2504,17,FALSE)</f>
        <v>SSA VAL</v>
      </c>
      <c r="G11" s="2" t="str">
        <f>VLOOKUP(B11,'FINAL-DL-DOWN-Report'!B12:T2504,13,FALSE)</f>
        <v>10.121.68.66</v>
      </c>
      <c r="H11" s="2" t="str">
        <f>VLOOKUP(B11,'FINAL-DL-DOWN-Report'!B12:Z2504,14,FALSE)&amp;"-"&amp;VLOOKUP(B11,'FINAL-DL-DOWN-Report'!B12:Z2504,19,FALSE)</f>
        <v>VAPI 2-S6P1</v>
      </c>
      <c r="I11" s="2" t="str">
        <f>VLOOKUP(B11,'FINAL-DL-DOWN-Report'!B12:T2504,15,FALSE)</f>
        <v>10.121.68.103</v>
      </c>
      <c r="J11" s="2" t="str">
        <f>VLOOKUP(B11,'FINAL-DL-DOWN-Report'!B12:Z2504,16,FALSE)&amp;"-"&amp;VLOOKUP(B11,'FINAL-DL-DOWN-Report'!B12:Z2504,20,FALSE)</f>
        <v>VALVADA-2-S3P1</v>
      </c>
      <c r="K11" s="1" t="str">
        <f>VLOOKUP(B11,'FINAL-DL-DOWN-Report'!B12:T2504,18,FALSE)</f>
        <v xml:space="preserve">	2026/05/15,09:44:08</v>
      </c>
      <c r="L11" s="1">
        <f ca="1">VLOOKUP(B11,'FINAL-DL-DOWN-Report'!B12:T2504,12,FALSE)</f>
        <v>0</v>
      </c>
      <c r="M11" s="44" t="str">
        <f>VLOOKUP(B11,'FINAL-DL-DOWN-Report'!B12:T2504,6,FALSE)</f>
        <v xml:space="preserve">	10GE</v>
      </c>
      <c r="N11" s="55"/>
      <c r="O11" s="7"/>
      <c r="P11" s="7"/>
      <c r="Q11" s="7"/>
      <c r="R11" s="7"/>
      <c r="S11" s="7"/>
      <c r="T11" s="90"/>
      <c r="U11" s="7"/>
      <c r="V11" s="7"/>
      <c r="W11" s="7"/>
      <c r="X11" s="7"/>
      <c r="Y11" s="7"/>
      <c r="Z11" s="19">
        <f>IF(B11="","",VLOOKUP(B11,'[1]PASTE-HERE'!$C$10:$Z$300,16,FALSE))</f>
        <v>60070352</v>
      </c>
    </row>
    <row r="12" spans="1:26" x14ac:dyDescent="0.25">
      <c r="A12" s="20">
        <v>6</v>
      </c>
      <c r="B12" s="20">
        <f t="shared" si="0"/>
        <v>6</v>
      </c>
      <c r="C12" s="20"/>
      <c r="D12" s="1">
        <f t="shared" si="1"/>
        <v>6</v>
      </c>
      <c r="E12" s="1" t="str">
        <f>VLOOKUP(B12,'FINAL-DL-DOWN-Report'!B13:T2505,3,FALSE)</f>
        <v>GJ</v>
      </c>
      <c r="F12" s="1" t="str">
        <f>VLOOKUP(B12,'FINAL-DL-DOWN-Report'!B13:T2505,17,FALSE)</f>
        <v>SSA VDR</v>
      </c>
      <c r="G12" s="2" t="str">
        <f>VLOOKUP(B12,'FINAL-DL-DOWN-Report'!B13:T2505,13,FALSE)</f>
        <v>10.121.16.41</v>
      </c>
      <c r="H12" s="2" t="str">
        <f>VLOOKUP(B12,'FINAL-DL-DOWN-Report'!B13:Z2505,14,FALSE)&amp;"-"&amp;VLOOKUP(B12,'FINAL-DL-DOWN-Report'!B13:Z2505,19,FALSE)</f>
        <v>SAMIYALA-S2P5</v>
      </c>
      <c r="I12" s="2" t="str">
        <f>VLOOKUP(B12,'FINAL-DL-DOWN-Report'!B13:T2505,15,FALSE)</f>
        <v>10.121.16.27</v>
      </c>
      <c r="J12" s="2" t="str">
        <f>VLOOKUP(B12,'FINAL-DL-DOWN-Report'!B13:Z2505,16,FALSE)&amp;"-"&amp;VLOOKUP(B12,'FINAL-DL-DOWN-Report'!B13:Z2505,20,FALSE)</f>
        <v>Baroda CITY-S5P6</v>
      </c>
      <c r="K12" s="1" t="str">
        <f>VLOOKUP(B12,'FINAL-DL-DOWN-Report'!B13:T2505,18,FALSE)</f>
        <v xml:space="preserve">	2026/05/11,12:32:06</v>
      </c>
      <c r="L12" s="1">
        <f ca="1">VLOOKUP(B12,'FINAL-DL-DOWN-Report'!B13:T2505,12,FALSE)</f>
        <v>4</v>
      </c>
      <c r="M12" s="44" t="str">
        <f>VLOOKUP(B12,'FINAL-DL-DOWN-Report'!B13:T2505,6,FALSE)</f>
        <v xml:space="preserve">	GE</v>
      </c>
      <c r="N12" s="55"/>
      <c r="O12" s="7"/>
      <c r="P12" s="7"/>
      <c r="Q12" s="7"/>
      <c r="R12" s="7"/>
      <c r="S12" s="7"/>
      <c r="T12" s="90"/>
      <c r="U12" s="7"/>
      <c r="V12" s="7"/>
      <c r="W12" s="7"/>
      <c r="X12" s="7"/>
      <c r="Y12" s="7"/>
      <c r="Z12" s="19" t="str">
        <f>IF(B12="","",VLOOKUP(B12,'[1]PASTE-HERE'!$C$10:$Z$300,16,FALSE))</f>
        <v>00205890</v>
      </c>
    </row>
    <row r="13" spans="1:26" x14ac:dyDescent="0.25">
      <c r="A13" s="20">
        <v>7</v>
      </c>
      <c r="B13" s="20">
        <f t="shared" si="0"/>
        <v>7</v>
      </c>
      <c r="C13" s="20"/>
      <c r="D13" s="1">
        <f t="shared" si="1"/>
        <v>7</v>
      </c>
      <c r="E13" s="1" t="str">
        <f>VLOOKUP(B13,'FINAL-DL-DOWN-Report'!B14:T2506,3,FALSE)</f>
        <v>GJ</v>
      </c>
      <c r="F13" s="1" t="str">
        <f>VLOOKUP(B13,'FINAL-DL-DOWN-Report'!B14:T2506,17,FALSE)</f>
        <v>SSA HMR</v>
      </c>
      <c r="G13" s="2" t="str">
        <f>VLOOKUP(B13,'FINAL-DL-DOWN-Report'!B14:T2506,13,FALSE)</f>
        <v>10.121.25.164</v>
      </c>
      <c r="H13" s="2" t="str">
        <f>VLOOKUP(B13,'FINAL-DL-DOWN-Report'!B14:Z2506,14,FALSE)&amp;"-"&amp;VLOOKUP(B13,'FINAL-DL-DOWN-Report'!B14:Z2506,19,FALSE)</f>
        <v>Mahavirnagar-S4P1</v>
      </c>
      <c r="I13" s="2" t="str">
        <f>VLOOKUP(B13,'FINAL-DL-DOWN-Report'!B14:T2506,15,FALSE)</f>
        <v>10.121.25.162</v>
      </c>
      <c r="J13" s="2" t="str">
        <f>VLOOKUP(B13,'FINAL-DL-DOWN-Report'!B14:Z2506,16,FALSE)&amp;"-"&amp;VLOOKUP(B13,'FINAL-DL-DOWN-Report'!B14:Z2506,20,FALSE)</f>
        <v>MEHTAPURA-S3P1</v>
      </c>
      <c r="K13" s="1" t="str">
        <f>VLOOKUP(B13,'FINAL-DL-DOWN-Report'!B14:T2506,18,FALSE)</f>
        <v xml:space="preserve">	2026/05/14,23:23:16</v>
      </c>
      <c r="L13" s="1">
        <f ca="1">VLOOKUP(B13,'FINAL-DL-DOWN-Report'!B14:T2506,12,FALSE)</f>
        <v>1</v>
      </c>
      <c r="M13" s="44" t="str">
        <f>VLOOKUP(B13,'FINAL-DL-DOWN-Report'!B14:T2506,6,FALSE)</f>
        <v xml:space="preserve">	10GE</v>
      </c>
      <c r="N13" s="55"/>
      <c r="O13" s="7"/>
      <c r="P13" s="7"/>
      <c r="Q13" s="7"/>
      <c r="R13" s="7"/>
      <c r="S13" s="7"/>
      <c r="T13" s="90"/>
      <c r="U13" s="7"/>
      <c r="V13" s="7"/>
      <c r="W13" s="7"/>
      <c r="X13" s="7"/>
      <c r="Y13" s="7"/>
      <c r="Z13" s="19" t="str">
        <f>IF(B13="","",VLOOKUP(B13,'[1]PASTE-HERE'!$C$10:$Z$300,16,FALSE))</f>
        <v>00205890</v>
      </c>
    </row>
    <row r="14" spans="1:26" x14ac:dyDescent="0.25">
      <c r="A14" s="20">
        <v>8</v>
      </c>
      <c r="B14" s="20">
        <f t="shared" si="0"/>
        <v>8</v>
      </c>
      <c r="C14" s="20"/>
      <c r="D14" s="1">
        <f t="shared" si="1"/>
        <v>8</v>
      </c>
      <c r="E14" s="1" t="str">
        <f>VLOOKUP(B14,'FINAL-DL-DOWN-Report'!B15:T2507,3,FALSE)</f>
        <v>GJ</v>
      </c>
      <c r="F14" s="1" t="str">
        <f>VLOOKUP(B14,'FINAL-DL-DOWN-Report'!B15:T2507,17,FALSE)</f>
        <v>SSA SR</v>
      </c>
      <c r="G14" s="2" t="str">
        <f>VLOOKUP(B14,'FINAL-DL-DOWN-Report'!B15:T2507,13,FALSE)</f>
        <v>10.121.100.49</v>
      </c>
      <c r="H14" s="2" t="str">
        <f>VLOOKUP(B14,'FINAL-DL-DOWN-Report'!B15:Z2507,14,FALSE)&amp;"-"&amp;VLOOKUP(B14,'FINAL-DL-DOWN-Report'!B15:Z2507,19,FALSE)</f>
        <v>VIHAN-S2P5</v>
      </c>
      <c r="I14" s="2" t="str">
        <f>VLOOKUP(B14,'FINAL-DL-DOWN-Report'!B15:T2507,15,FALSE)</f>
        <v>10.121.100.50</v>
      </c>
      <c r="J14" s="2" t="str">
        <f>VLOOKUP(B14,'FINAL-DL-DOWN-Report'!B15:Z2507,16,FALSE)&amp;"-"&amp;VLOOKUP(B14,'FINAL-DL-DOWN-Report'!B15:Z2507,20,FALSE)</f>
        <v>SEVANI-S1P5</v>
      </c>
      <c r="K14" s="1" t="str">
        <f>VLOOKUP(B14,'FINAL-DL-DOWN-Report'!B15:T2507,18,FALSE)</f>
        <v xml:space="preserve">	2026/05/15,15:42:24</v>
      </c>
      <c r="L14" s="1">
        <f ca="1">VLOOKUP(B14,'FINAL-DL-DOWN-Report'!B15:T2507,12,FALSE)</f>
        <v>0</v>
      </c>
      <c r="M14" s="44" t="str">
        <f>VLOOKUP(B14,'FINAL-DL-DOWN-Report'!B15:T2507,6,FALSE)</f>
        <v xml:space="preserve">	GE</v>
      </c>
      <c r="N14" s="55"/>
      <c r="O14" s="7"/>
      <c r="P14" s="7"/>
      <c r="Q14" s="7"/>
      <c r="R14" s="7"/>
      <c r="S14" s="7"/>
      <c r="T14" s="90"/>
      <c r="U14" s="7"/>
      <c r="V14" s="7"/>
      <c r="W14" s="7"/>
      <c r="X14" s="7"/>
      <c r="Y14" s="7"/>
      <c r="Z14" s="19" t="str">
        <f>IF(B14="","",VLOOKUP(B14,'[1]PASTE-HERE'!$C$10:$Z$300,16,FALSE))</f>
        <v>00903882</v>
      </c>
    </row>
    <row r="15" spans="1:26" x14ac:dyDescent="0.25">
      <c r="A15" s="20">
        <v>9</v>
      </c>
      <c r="B15" s="20">
        <f t="shared" si="0"/>
        <v>9</v>
      </c>
      <c r="C15" s="20"/>
      <c r="D15" s="1">
        <f t="shared" si="1"/>
        <v>9</v>
      </c>
      <c r="E15" s="1" t="str">
        <f>VLOOKUP(B15,'FINAL-DL-DOWN-Report'!B16:T2508,3,FALSE)</f>
        <v>GJ</v>
      </c>
      <c r="F15" s="1" t="str">
        <f>VLOOKUP(B15,'FINAL-DL-DOWN-Report'!B16:T2508,17,FALSE)</f>
        <v>SSA BV</v>
      </c>
      <c r="G15" s="2" t="str">
        <f>VLOOKUP(B15,'FINAL-DL-DOWN-Report'!B16:T2508,13,FALSE)</f>
        <v>10.121.17.138</v>
      </c>
      <c r="H15" s="2" t="str">
        <f>VLOOKUP(B15,'FINAL-DL-DOWN-Report'!B16:Z2508,14,FALSE)&amp;"-"&amp;VLOOKUP(B15,'FINAL-DL-DOWN-Report'!B16:Z2508,19,FALSE)</f>
        <v>BHANDARIYA(PALITANA)-S1P5</v>
      </c>
      <c r="I15" s="2" t="str">
        <f>VLOOKUP(B15,'FINAL-DL-DOWN-Report'!B16:T2508,15,FALSE)</f>
        <v>10.121.17.158</v>
      </c>
      <c r="J15" s="2" t="str">
        <f>VLOOKUP(B15,'FINAL-DL-DOWN-Report'!B16:Z2508,16,FALSE)&amp;"-"&amp;VLOOKUP(B15,'FINAL-DL-DOWN-Report'!B16:Z2508,20,FALSE)</f>
        <v>PALITANA-S5P3</v>
      </c>
      <c r="K15" s="1" t="str">
        <f>VLOOKUP(B15,'FINAL-DL-DOWN-Report'!B16:T2508,18,FALSE)</f>
        <v xml:space="preserve">	2026/05/15,09:48:16</v>
      </c>
      <c r="L15" s="1">
        <f ca="1">VLOOKUP(B15,'FINAL-DL-DOWN-Report'!B16:T2508,12,FALSE)</f>
        <v>0</v>
      </c>
      <c r="M15" s="44" t="str">
        <f>VLOOKUP(B15,'FINAL-DL-DOWN-Report'!B16:T2508,6,FALSE)</f>
        <v xml:space="preserve">	GE</v>
      </c>
      <c r="N15" s="55"/>
      <c r="O15" s="7"/>
      <c r="P15" s="7"/>
      <c r="Q15" s="7"/>
      <c r="R15" s="7"/>
      <c r="S15" s="7"/>
      <c r="T15" s="90"/>
      <c r="U15" s="7"/>
      <c r="V15" s="7"/>
      <c r="W15" s="7"/>
      <c r="X15" s="7"/>
      <c r="Y15" s="7"/>
      <c r="Z15" s="19" t="str">
        <f>IF(B15="","",VLOOKUP(B15,'[1]PASTE-HERE'!$C$10:$Z$300,16,FALSE))</f>
        <v>00103828</v>
      </c>
    </row>
    <row r="16" spans="1:26" x14ac:dyDescent="0.25">
      <c r="A16" s="20">
        <v>10</v>
      </c>
      <c r="B16" s="20">
        <f t="shared" si="0"/>
        <v>10</v>
      </c>
      <c r="C16" s="20"/>
      <c r="D16" s="1">
        <f t="shared" si="1"/>
        <v>10</v>
      </c>
      <c r="E16" s="1" t="str">
        <f>VLOOKUP(B16,'FINAL-DL-DOWN-Report'!B17:T2509,3,FALSE)</f>
        <v>GJ</v>
      </c>
      <c r="F16" s="1" t="str">
        <f>VLOOKUP(B16,'FINAL-DL-DOWN-Report'!B17:T2509,17,FALSE)</f>
        <v>SSA BCH</v>
      </c>
      <c r="G16" s="2" t="str">
        <f>VLOOKUP(B16,'FINAL-DL-DOWN-Report'!B17:T2509,13,FALSE)</f>
        <v>10.121.96.120</v>
      </c>
      <c r="H16" s="2" t="str">
        <f>VLOOKUP(B16,'FINAL-DL-DOWN-Report'!B17:Z2509,14,FALSE)&amp;"-"&amp;VLOOKUP(B16,'FINAL-DL-DOWN-Report'!B17:Z2509,19,FALSE)</f>
        <v>Muler Chokdi BTS-S2P6</v>
      </c>
      <c r="I16" s="2" t="str">
        <f>VLOOKUP(B16,'FINAL-DL-DOWN-Report'!B17:T2509,15,FALSE)</f>
        <v>10.121.96.75</v>
      </c>
      <c r="J16" s="2" t="str">
        <f>VLOOKUP(B16,'FINAL-DL-DOWN-Report'!B17:Z2509,16,FALSE)&amp;"-"&amp;VLOOKUP(B16,'FINAL-DL-DOWN-Report'!B17:Z2509,20,FALSE)</f>
        <v>CHANCHVEL-S3P5</v>
      </c>
      <c r="K16" s="1" t="str">
        <f>VLOOKUP(B16,'FINAL-DL-DOWN-Report'!B17:T2509,18,FALSE)</f>
        <v xml:space="preserve">	2026/04/06,18:11:34</v>
      </c>
      <c r="L16" s="1">
        <f ca="1">VLOOKUP(B16,'FINAL-DL-DOWN-Report'!B17:T2509,12,FALSE)</f>
        <v>39</v>
      </c>
      <c r="M16" s="44" t="str">
        <f>VLOOKUP(B16,'FINAL-DL-DOWN-Report'!B17:T2509,6,FALSE)</f>
        <v xml:space="preserve">	GE</v>
      </c>
      <c r="N16" s="55"/>
      <c r="O16" s="7"/>
      <c r="P16" s="7"/>
      <c r="Q16" s="7"/>
      <c r="R16" s="7"/>
      <c r="S16" s="7"/>
      <c r="T16" s="90"/>
      <c r="U16" s="7"/>
      <c r="V16" s="7"/>
      <c r="W16" s="7"/>
      <c r="X16" s="7"/>
      <c r="Y16" s="7"/>
      <c r="Z16" s="19" t="str">
        <f>IF(B16="","",VLOOKUP(B16,'[1]PASTE-HERE'!$C$10:$Z$300,16,FALSE))</f>
        <v>00103828</v>
      </c>
    </row>
    <row r="17" spans="1:26" x14ac:dyDescent="0.25">
      <c r="A17" s="20">
        <v>11</v>
      </c>
      <c r="B17" s="20">
        <f t="shared" si="0"/>
        <v>11</v>
      </c>
      <c r="C17" s="20"/>
      <c r="D17" s="1">
        <f t="shared" si="1"/>
        <v>11</v>
      </c>
      <c r="E17" s="1" t="str">
        <f>VLOOKUP(B17,'FINAL-DL-DOWN-Report'!B18:T2510,3,FALSE)</f>
        <v>GJ</v>
      </c>
      <c r="F17" s="1" t="str">
        <f>VLOOKUP(B17,'FINAL-DL-DOWN-Report'!B18:T2510,17,FALSE)</f>
        <v>SSA BCH</v>
      </c>
      <c r="G17" s="2" t="str">
        <f>VLOOKUP(B17,'FINAL-DL-DOWN-Report'!B18:T2510,13,FALSE)</f>
        <v>10.121.16.10</v>
      </c>
      <c r="H17" s="2" t="str">
        <f>VLOOKUP(B17,'FINAL-DL-DOWN-Report'!B18:Z2510,14,FALSE)&amp;"-"&amp;VLOOKUP(B17,'FINAL-DL-DOWN-Report'!B18:Z2510,19,FALSE)</f>
        <v>Jambusar-S4P6</v>
      </c>
      <c r="I17" s="2" t="str">
        <f>VLOOKUP(B17,'FINAL-DL-DOWN-Report'!B18:T2510,15,FALSE)</f>
        <v>10.121.96.78</v>
      </c>
      <c r="J17" s="2" t="str">
        <f>VLOOKUP(B17,'FINAL-DL-DOWN-Report'!B18:Z2510,16,FALSE)&amp;"-"&amp;VLOOKUP(B17,'FINAL-DL-DOWN-Report'!B18:Z2510,20,FALSE)</f>
        <v>Amod-S4P6</v>
      </c>
      <c r="K17" s="1" t="str">
        <f>VLOOKUP(B17,'FINAL-DL-DOWN-Report'!B18:T2510,18,FALSE)</f>
        <v xml:space="preserve">	2026/02/19,15:51:33</v>
      </c>
      <c r="L17" s="1">
        <f ca="1">VLOOKUP(B17,'FINAL-DL-DOWN-Report'!B18:T2510,12,FALSE)</f>
        <v>85</v>
      </c>
      <c r="M17" s="44" t="str">
        <f>VLOOKUP(B17,'FINAL-DL-DOWN-Report'!B18:T2510,6,FALSE)</f>
        <v xml:space="preserve">	GE</v>
      </c>
      <c r="N17" s="55"/>
      <c r="O17" s="7"/>
      <c r="P17" s="7"/>
      <c r="Q17" s="7"/>
      <c r="R17" s="7"/>
      <c r="S17" s="7"/>
      <c r="T17" s="90"/>
      <c r="U17" s="7"/>
      <c r="V17" s="7"/>
      <c r="W17" s="7"/>
      <c r="X17" s="7"/>
      <c r="Y17" s="7"/>
      <c r="Z17" s="19" t="str">
        <f>IF(B17="","",VLOOKUP(B17,'[1]PASTE-HERE'!$C$10:$Z$300,16,FALSE))</f>
        <v>00103828</v>
      </c>
    </row>
    <row r="18" spans="1:26" x14ac:dyDescent="0.25">
      <c r="A18" s="20">
        <v>12</v>
      </c>
      <c r="B18" s="20">
        <f t="shared" si="0"/>
        <v>12</v>
      </c>
      <c r="C18" s="20"/>
      <c r="D18" s="1">
        <f t="shared" si="1"/>
        <v>12</v>
      </c>
      <c r="E18" s="1" t="str">
        <f>VLOOKUP(B18,'FINAL-DL-DOWN-Report'!B19:T2511,3,FALSE)</f>
        <v>GJ</v>
      </c>
      <c r="F18" s="1" t="str">
        <f>VLOOKUP(B18,'FINAL-DL-DOWN-Report'!B19:T2511,17,FALSE)</f>
        <v>SSA SR</v>
      </c>
      <c r="G18" s="2" t="str">
        <f>VLOOKUP(B18,'FINAL-DL-DOWN-Report'!B19:T2511,13,FALSE)</f>
        <v>10.121.100.19</v>
      </c>
      <c r="H18" s="2" t="str">
        <f>VLOOKUP(B18,'FINAL-DL-DOWN-Report'!B19:Z2511,14,FALSE)&amp;"-"&amp;VLOOKUP(B18,'FINAL-DL-DOWN-Report'!B19:Z2511,19,FALSE)</f>
        <v>SONGADH FORT-S6P1</v>
      </c>
      <c r="I18" s="2" t="str">
        <f>VLOOKUP(B18,'FINAL-DL-DOWN-Report'!B19:T2511,15,FALSE)</f>
        <v>10.121.68.6</v>
      </c>
      <c r="J18" s="2" t="str">
        <f>VLOOKUP(B18,'FINAL-DL-DOWN-Report'!B19:Z2511,16,FALSE)&amp;"-"&amp;VLOOKUP(B18,'FINAL-DL-DOWN-Report'!B19:Z2511,20,FALSE)</f>
        <v>Mandvi-S5P1</v>
      </c>
      <c r="K18" s="1" t="str">
        <f>VLOOKUP(B18,'FINAL-DL-DOWN-Report'!B19:T2511,18,FALSE)</f>
        <v xml:space="preserve">	2026/05/15,11:30:14</v>
      </c>
      <c r="L18" s="1">
        <f ca="1">VLOOKUP(B18,'FINAL-DL-DOWN-Report'!B19:T2511,12,FALSE)</f>
        <v>0</v>
      </c>
      <c r="M18" s="44" t="str">
        <f>VLOOKUP(B18,'FINAL-DL-DOWN-Report'!B19:T2511,6,FALSE)</f>
        <v xml:space="preserve">	10GE</v>
      </c>
      <c r="N18" s="55"/>
      <c r="O18" s="7"/>
      <c r="P18" s="7"/>
      <c r="Q18" s="7"/>
      <c r="R18" s="7"/>
      <c r="S18" s="7"/>
      <c r="T18" s="90"/>
      <c r="U18" s="7"/>
      <c r="V18" s="7"/>
      <c r="W18" s="7"/>
      <c r="X18" s="7"/>
      <c r="Y18" s="7"/>
      <c r="Z18" s="19" t="str">
        <f>IF(B18="","",VLOOKUP(B18,'[1]PASTE-HERE'!$C$10:$Z$300,16,FALSE))</f>
        <v>00103828</v>
      </c>
    </row>
    <row r="19" spans="1:26" x14ac:dyDescent="0.25">
      <c r="A19" s="20">
        <v>13</v>
      </c>
      <c r="B19" s="20">
        <f t="shared" si="0"/>
        <v>13</v>
      </c>
      <c r="C19" s="20"/>
      <c r="D19" s="1">
        <f t="shared" si="1"/>
        <v>13</v>
      </c>
      <c r="E19" s="1" t="str">
        <f>VLOOKUP(B19,'FINAL-DL-DOWN-Report'!B20:T2512,3,FALSE)</f>
        <v>GJ</v>
      </c>
      <c r="F19" s="1" t="str">
        <f>VLOOKUP(B19,'FINAL-DL-DOWN-Report'!B20:T2512,17,FALSE)</f>
        <v>SSA AMR</v>
      </c>
      <c r="G19" s="2" t="str">
        <f>VLOOKUP(B19,'FINAL-DL-DOWN-Report'!B20:T2512,13,FALSE)</f>
        <v>10.121.96.38</v>
      </c>
      <c r="H19" s="2" t="str">
        <f>VLOOKUP(B19,'FINAL-DL-DOWN-Report'!B20:Z2512,14,FALSE)&amp;"-"&amp;VLOOKUP(B19,'FINAL-DL-DOWN-Report'!B20:Z2512,19,FALSE)</f>
        <v>VIJAPADI TE-S4P2</v>
      </c>
      <c r="I19" s="2" t="str">
        <f>VLOOKUP(B19,'FINAL-DL-DOWN-Report'!B20:T2512,15,FALSE)</f>
        <v>10.121.96.27</v>
      </c>
      <c r="J19" s="2" t="str">
        <f>VLOOKUP(B19,'FINAL-DL-DOWN-Report'!B20:Z2512,16,FALSE)&amp;"-"&amp;VLOOKUP(B19,'FINAL-DL-DOWN-Report'!B20:Z2512,20,FALSE)</f>
        <v>Gadhakada Exch-S2P6</v>
      </c>
      <c r="K19" s="1" t="str">
        <f>VLOOKUP(B19,'FINAL-DL-DOWN-Report'!B20:T2512,18,FALSE)</f>
        <v xml:space="preserve">	2026/05/06,10:58:34</v>
      </c>
      <c r="L19" s="1">
        <f ca="1">VLOOKUP(B19,'FINAL-DL-DOWN-Report'!B20:T2512,12,FALSE)</f>
        <v>9</v>
      </c>
      <c r="M19" s="44" t="str">
        <f>VLOOKUP(B19,'FINAL-DL-DOWN-Report'!B20:T2512,6,FALSE)</f>
        <v xml:space="preserve">	GE</v>
      </c>
      <c r="N19" s="55"/>
      <c r="O19" s="7"/>
      <c r="P19" s="7"/>
      <c r="Q19" s="7"/>
      <c r="R19" s="7"/>
      <c r="S19" s="7"/>
      <c r="T19" s="90"/>
      <c r="U19" s="7"/>
      <c r="V19" s="7"/>
      <c r="W19" s="7"/>
      <c r="X19" s="7"/>
      <c r="Y19" s="7"/>
      <c r="Z19" s="19" t="str">
        <f>IF(B19="","",VLOOKUP(B19,'[1]PASTE-HERE'!$C$10:$Z$300,16,FALSE))</f>
        <v>00103828</v>
      </c>
    </row>
    <row r="20" spans="1:26" x14ac:dyDescent="0.25">
      <c r="A20" s="20">
        <v>14</v>
      </c>
      <c r="B20" s="20">
        <f t="shared" si="0"/>
        <v>14</v>
      </c>
      <c r="C20" s="20"/>
      <c r="D20" s="1">
        <f t="shared" si="1"/>
        <v>14</v>
      </c>
      <c r="E20" s="1" t="str">
        <f>VLOOKUP(B20,'FINAL-DL-DOWN-Report'!B21:T2513,3,FALSE)</f>
        <v>GJ</v>
      </c>
      <c r="F20" s="1" t="str">
        <f>VLOOKUP(B20,'FINAL-DL-DOWN-Report'!B21:T2513,17,FALSE)</f>
        <v>SSA BCH</v>
      </c>
      <c r="G20" s="2" t="str">
        <f>VLOOKUP(B20,'FINAL-DL-DOWN-Report'!B21:T2513,13,FALSE)</f>
        <v>10.121.96.71</v>
      </c>
      <c r="H20" s="2" t="str">
        <f>VLOOKUP(B20,'FINAL-DL-DOWN-Report'!B21:Z2513,14,FALSE)&amp;"-"&amp;VLOOKUP(B20,'FINAL-DL-DOWN-Report'!B21:Z2513,19,FALSE)</f>
        <v>Bhensli-S3P1</v>
      </c>
      <c r="I20" s="2" t="str">
        <f>VLOOKUP(B20,'FINAL-DL-DOWN-Report'!B21:T2513,15,FALSE)</f>
        <v>10.121.96.70</v>
      </c>
      <c r="J20" s="2" t="str">
        <f>VLOOKUP(B20,'FINAL-DL-DOWN-Report'!B21:Z2513,16,FALSE)&amp;"-"&amp;VLOOKUP(B20,'FINAL-DL-DOWN-Report'!B21:Z2513,20,FALSE)</f>
        <v>RAHIYAD-S4P1</v>
      </c>
      <c r="K20" s="1" t="str">
        <f>VLOOKUP(B20,'FINAL-DL-DOWN-Report'!B21:T2513,18,FALSE)</f>
        <v xml:space="preserve">	2026/05/06,16:26:18</v>
      </c>
      <c r="L20" s="1">
        <f ca="1">VLOOKUP(B20,'FINAL-DL-DOWN-Report'!B21:T2513,12,FALSE)</f>
        <v>9</v>
      </c>
      <c r="M20" s="44" t="str">
        <f>VLOOKUP(B20,'FINAL-DL-DOWN-Report'!B21:T2513,6,FALSE)</f>
        <v xml:space="preserve">	10GE</v>
      </c>
      <c r="N20" s="55"/>
      <c r="O20" s="7"/>
      <c r="P20" s="7"/>
      <c r="Q20" s="7"/>
      <c r="R20" s="7"/>
      <c r="S20" s="7"/>
      <c r="T20" s="90"/>
      <c r="U20" s="7"/>
      <c r="V20" s="7"/>
      <c r="W20" s="7"/>
      <c r="X20" s="7"/>
      <c r="Y20" s="7"/>
      <c r="Z20" s="19" t="str">
        <f>IF(B20="","",VLOOKUP(B20,'[1]PASTE-HERE'!$C$10:$Z$300,16,FALSE))</f>
        <v>00103828</v>
      </c>
    </row>
    <row r="21" spans="1:26" x14ac:dyDescent="0.25">
      <c r="A21" s="20">
        <v>15</v>
      </c>
      <c r="B21" s="20">
        <f t="shared" si="0"/>
        <v>15</v>
      </c>
      <c r="C21" s="20"/>
      <c r="D21" s="1">
        <f t="shared" si="1"/>
        <v>15</v>
      </c>
      <c r="E21" s="1" t="str">
        <f>VLOOKUP(B21,'FINAL-DL-DOWN-Report'!B22:T2514,3,FALSE)</f>
        <v>GJ</v>
      </c>
      <c r="F21" s="1" t="str">
        <f>VLOOKUP(B21,'FINAL-DL-DOWN-Report'!B22:T2514,17,FALSE)</f>
        <v>SSA GDH</v>
      </c>
      <c r="G21" s="2" t="str">
        <f>VLOOKUP(B21,'FINAL-DL-DOWN-Report'!B22:T2514,13,FALSE)</f>
        <v>10.121.19.14</v>
      </c>
      <c r="H21" s="2" t="str">
        <f>VLOOKUP(B21,'FINAL-DL-DOWN-Report'!B22:Z2514,14,FALSE)&amp;"-"&amp;VLOOKUP(B21,'FINAL-DL-DOWN-Report'!B22:Z2514,19,FALSE)</f>
        <v>SIMALIYA-S1P5</v>
      </c>
      <c r="I21" s="2" t="str">
        <f>VLOOKUP(B21,'FINAL-DL-DOWN-Report'!B22:T2514,15,FALSE)</f>
        <v>10.121.26.90</v>
      </c>
      <c r="J21" s="2" t="str">
        <f>VLOOKUP(B21,'FINAL-DL-DOWN-Report'!B22:Z2514,16,FALSE)&amp;"-"&amp;VLOOKUP(B21,'FINAL-DL-DOWN-Report'!B22:Z2514,20,FALSE)</f>
        <v>Ghoghmba-S3P2</v>
      </c>
      <c r="K21" s="1" t="str">
        <f>VLOOKUP(B21,'FINAL-DL-DOWN-Report'!B22:T2514,18,FALSE)</f>
        <v xml:space="preserve">	2026/05/11,17:35:43</v>
      </c>
      <c r="L21" s="1">
        <f ca="1">VLOOKUP(B21,'FINAL-DL-DOWN-Report'!B22:T2514,12,FALSE)</f>
        <v>4</v>
      </c>
      <c r="M21" s="44" t="str">
        <f>VLOOKUP(B21,'FINAL-DL-DOWN-Report'!B22:T2514,6,FALSE)</f>
        <v xml:space="preserve">	GE</v>
      </c>
      <c r="N21" s="55"/>
      <c r="O21" s="7"/>
      <c r="P21" s="7"/>
      <c r="Q21" s="7"/>
      <c r="R21" s="7"/>
      <c r="S21" s="7"/>
      <c r="T21" s="90"/>
      <c r="U21" s="7"/>
      <c r="V21" s="7"/>
      <c r="W21" s="7"/>
      <c r="X21" s="7"/>
      <c r="Y21" s="7"/>
      <c r="Z21" s="19" t="str">
        <f>IF(B21="","",VLOOKUP(B21,'[1]PASTE-HERE'!$C$10:$Z$300,16,FALSE))</f>
        <v>00800990</v>
      </c>
    </row>
    <row r="22" spans="1:26" x14ac:dyDescent="0.25">
      <c r="A22" s="20">
        <v>16</v>
      </c>
      <c r="B22" s="20">
        <f t="shared" si="0"/>
        <v>16</v>
      </c>
      <c r="C22" s="20"/>
      <c r="D22" s="1">
        <f t="shared" si="1"/>
        <v>16</v>
      </c>
      <c r="E22" s="1" t="str">
        <f>VLOOKUP(B22,'FINAL-DL-DOWN-Report'!B23:T2515,3,FALSE)</f>
        <v>WTR</v>
      </c>
      <c r="F22" s="1" t="str">
        <f>VLOOKUP(B22,'FINAL-DL-DOWN-Report'!B23:T2515,17,FALSE)</f>
        <v>WTR AM</v>
      </c>
      <c r="G22" s="2" t="str">
        <f>VLOOKUP(B22,'FINAL-DL-DOWN-Report'!B23:T2515,13,FALSE)</f>
        <v>10.121.16.14</v>
      </c>
      <c r="H22" s="2" t="str">
        <f>VLOOKUP(B22,'FINAL-DL-DOWN-Report'!B23:Z2515,14,FALSE)&amp;"-"&amp;VLOOKUP(B22,'FINAL-DL-DOWN-Report'!B23:Z2515,19,FALSE)</f>
        <v>MIYAGAM-S4P1</v>
      </c>
      <c r="I22" s="2" t="str">
        <f>VLOOKUP(B22,'FINAL-DL-DOWN-Report'!B23:T2515,15,FALSE)</f>
        <v>10.121.16.13</v>
      </c>
      <c r="J22" s="2" t="str">
        <f>VLOOKUP(B22,'FINAL-DL-DOWN-Report'!B23:Z2515,16,FALSE)&amp;"-"&amp;VLOOKUP(B22,'FINAL-DL-DOWN-Report'!B23:Z2515,20,FALSE)</f>
        <v>POR-S3P1</v>
      </c>
      <c r="K22" s="1" t="str">
        <f>VLOOKUP(B22,'FINAL-DL-DOWN-Report'!B23:T2515,18,FALSE)</f>
        <v xml:space="preserve">	2026/05/14,11:51:54</v>
      </c>
      <c r="L22" s="1">
        <f ca="1">VLOOKUP(B22,'FINAL-DL-DOWN-Report'!B23:T2515,12,FALSE)</f>
        <v>1</v>
      </c>
      <c r="M22" s="44" t="str">
        <f>VLOOKUP(B22,'FINAL-DL-DOWN-Report'!B23:T2515,6,FALSE)</f>
        <v xml:space="preserve">	10GE</v>
      </c>
      <c r="N22" s="55"/>
      <c r="O22" s="7"/>
      <c r="P22" s="7"/>
      <c r="Q22" s="7"/>
      <c r="R22" s="7"/>
      <c r="S22" s="7"/>
      <c r="T22" s="90"/>
      <c r="U22" s="7"/>
      <c r="V22" s="7"/>
      <c r="W22" s="7"/>
      <c r="X22" s="7"/>
      <c r="Y22" s="7"/>
      <c r="Z22" s="19" t="str">
        <f>IF(B22="","",VLOOKUP(B22,'[1]PASTE-HERE'!$C$10:$Z$300,16,FALSE))</f>
        <v>00800990</v>
      </c>
    </row>
    <row r="23" spans="1:26" x14ac:dyDescent="0.25">
      <c r="A23" s="20">
        <v>17</v>
      </c>
      <c r="B23" s="20">
        <f t="shared" si="0"/>
        <v>17</v>
      </c>
      <c r="C23" s="20"/>
      <c r="D23" s="1">
        <f t="shared" si="1"/>
        <v>17</v>
      </c>
      <c r="E23" s="1" t="str">
        <f>VLOOKUP(B23,'FINAL-DL-DOWN-Report'!B24:T2516,3,FALSE)</f>
        <v>GJ</v>
      </c>
      <c r="F23" s="1" t="str">
        <f>VLOOKUP(B23,'FINAL-DL-DOWN-Report'!B24:T2516,17,FALSE)</f>
        <v>SSA AMR</v>
      </c>
      <c r="G23" s="2" t="str">
        <f>VLOOKUP(B23,'FINAL-DL-DOWN-Report'!B24:T2516,13,FALSE)</f>
        <v>10.121.96.2</v>
      </c>
      <c r="H23" s="2" t="str">
        <f>VLOOKUP(B23,'FINAL-DL-DOWN-Report'!B24:Z2516,14,FALSE)&amp;"-"&amp;VLOOKUP(B23,'FINAL-DL-DOWN-Report'!B24:Z2516,19,FALSE)</f>
        <v>SAVARKUNDLA-S6P1</v>
      </c>
      <c r="I23" s="2" t="str">
        <f>VLOOKUP(B23,'FINAL-DL-DOWN-Report'!B24:T2516,15,FALSE)</f>
        <v>10.121.96.32</v>
      </c>
      <c r="J23" s="2" t="str">
        <f>VLOOKUP(B23,'FINAL-DL-DOWN-Report'!B24:Z2516,16,FALSE)&amp;"-"&amp;VLOOKUP(B23,'FINAL-DL-DOWN-Report'!B24:Z2516,20,FALSE)</f>
        <v>BADHADA-S3P1</v>
      </c>
      <c r="K23" s="1" t="str">
        <f>VLOOKUP(B23,'FINAL-DL-DOWN-Report'!B24:T2516,18,FALSE)</f>
        <v xml:space="preserve">	2026/04/08,12:31:21</v>
      </c>
      <c r="L23" s="1">
        <f ca="1">VLOOKUP(B23,'FINAL-DL-DOWN-Report'!B24:T2516,12,FALSE)</f>
        <v>37</v>
      </c>
      <c r="M23" s="44" t="str">
        <f>VLOOKUP(B23,'FINAL-DL-DOWN-Report'!B24:T2516,6,FALSE)</f>
        <v xml:space="preserve">	10GE</v>
      </c>
      <c r="N23" s="55"/>
      <c r="O23" s="7"/>
      <c r="P23" s="7"/>
      <c r="Q23" s="7"/>
      <c r="R23" s="7"/>
      <c r="S23" s="7"/>
      <c r="T23" s="90"/>
      <c r="U23" s="7"/>
      <c r="V23" s="7"/>
      <c r="W23" s="7"/>
      <c r="X23" s="7"/>
      <c r="Y23" s="7"/>
      <c r="Z23" s="19" t="str">
        <f>IF(B23="","",VLOOKUP(B23,'[1]PASTE-HERE'!$C$10:$Z$300,16,FALSE))</f>
        <v>00206332</v>
      </c>
    </row>
    <row r="24" spans="1:26" x14ac:dyDescent="0.25">
      <c r="A24" s="20">
        <v>18</v>
      </c>
      <c r="B24" s="20">
        <f t="shared" si="0"/>
        <v>18</v>
      </c>
      <c r="C24" s="20"/>
      <c r="D24" s="1">
        <f t="shared" si="1"/>
        <v>18</v>
      </c>
      <c r="E24" s="1" t="str">
        <f>VLOOKUP(B24,'FINAL-DL-DOWN-Report'!B25:T2517,3,FALSE)</f>
        <v>GJ</v>
      </c>
      <c r="F24" s="1" t="str">
        <f>VLOOKUP(B24,'FINAL-DL-DOWN-Report'!B25:T2517,17,FALSE)</f>
        <v>SSA GDH</v>
      </c>
      <c r="G24" s="2" t="str">
        <f>VLOOKUP(B24,'FINAL-DL-DOWN-Report'!B25:T2517,13,FALSE)</f>
        <v>10.121.26.81</v>
      </c>
      <c r="H24" s="2" t="str">
        <f>VLOOKUP(B24,'FINAL-DL-DOWN-Report'!B25:Z2517,14,FALSE)&amp;"-"&amp;VLOOKUP(B24,'FINAL-DL-DOWN-Report'!B25:Z2517,19,FALSE)</f>
        <v>Aradh-S4P1</v>
      </c>
      <c r="I24" s="2" t="str">
        <f>VLOOKUP(B24,'FINAL-DL-DOWN-Report'!B25:T2517,15,FALSE)</f>
        <v>10.121.26.90</v>
      </c>
      <c r="J24" s="2" t="str">
        <f>VLOOKUP(B24,'FINAL-DL-DOWN-Report'!B25:Z2517,16,FALSE)&amp;"-"&amp;VLOOKUP(B24,'FINAL-DL-DOWN-Report'!B25:Z2517,20,FALSE)</f>
        <v>Ghoghmba-S3P1</v>
      </c>
      <c r="K24" s="1" t="str">
        <f>VLOOKUP(B24,'FINAL-DL-DOWN-Report'!B25:T2517,18,FALSE)</f>
        <v xml:space="preserve">	2026/05/15,05:15:54</v>
      </c>
      <c r="L24" s="1">
        <f ca="1">VLOOKUP(B24,'FINAL-DL-DOWN-Report'!B25:T2517,12,FALSE)</f>
        <v>0</v>
      </c>
      <c r="M24" s="44" t="str">
        <f>VLOOKUP(B24,'FINAL-DL-DOWN-Report'!B25:T2517,6,FALSE)</f>
        <v xml:space="preserve">	10GE</v>
      </c>
      <c r="N24" s="55"/>
      <c r="O24" s="7"/>
      <c r="P24" s="7"/>
      <c r="Q24" s="7"/>
      <c r="R24" s="7"/>
      <c r="S24" s="7"/>
      <c r="T24" s="90"/>
      <c r="U24" s="7"/>
      <c r="V24" s="7"/>
      <c r="W24" s="7"/>
      <c r="X24" s="7"/>
      <c r="Y24" s="7"/>
      <c r="Z24" s="19" t="str">
        <f>IF(B24="","",VLOOKUP(B24,'[1]PASTE-HERE'!$C$10:$Z$300,16,FALSE))</f>
        <v>00800440</v>
      </c>
    </row>
    <row r="25" spans="1:26" x14ac:dyDescent="0.25">
      <c r="A25" s="20">
        <v>19</v>
      </c>
      <c r="B25" s="20">
        <f t="shared" si="0"/>
        <v>19</v>
      </c>
      <c r="C25" s="20"/>
      <c r="D25" s="1">
        <f t="shared" si="1"/>
        <v>19</v>
      </c>
      <c r="E25" s="1" t="str">
        <f>VLOOKUP(B25,'FINAL-DL-DOWN-Report'!B26:T2518,3,FALSE)</f>
        <v>GJ</v>
      </c>
      <c r="F25" s="1" t="str">
        <f>VLOOKUP(B25,'FINAL-DL-DOWN-Report'!B26:T2518,17,FALSE)</f>
        <v>SSA VDR</v>
      </c>
      <c r="G25" s="2" t="str">
        <f>VLOOKUP(B25,'FINAL-DL-DOWN-Report'!B26:T2518,13,FALSE)</f>
        <v>10.121.99.179</v>
      </c>
      <c r="H25" s="2" t="str">
        <f>VLOOKUP(B25,'FINAL-DL-DOWN-Report'!B26:Z2518,14,FALSE)&amp;"-"&amp;VLOOKUP(B25,'FINAL-DL-DOWN-Report'!B26:Z2518,19,FALSE)</f>
        <v>URBAN 2 BTS-S1P5</v>
      </c>
      <c r="I25" s="2" t="str">
        <f>VLOOKUP(B25,'FINAL-DL-DOWN-Report'!B26:T2518,15,FALSE)</f>
        <v>10.121.99.164</v>
      </c>
      <c r="J25" s="2" t="str">
        <f>VLOOKUP(B25,'FINAL-DL-DOWN-Report'!B26:Z2518,16,FALSE)&amp;"-"&amp;VLOOKUP(B25,'FINAL-DL-DOWN-Report'!B26:Z2518,20,FALSE)</f>
        <v>NAVRACHNA UNIVERSITY-S1P6</v>
      </c>
      <c r="K25" s="1" t="str">
        <f>VLOOKUP(B25,'FINAL-DL-DOWN-Report'!B26:T2518,18,FALSE)</f>
        <v xml:space="preserve">	2026/05/07,09:04:38</v>
      </c>
      <c r="L25" s="1">
        <f ca="1">VLOOKUP(B25,'FINAL-DL-DOWN-Report'!B26:T2518,12,FALSE)</f>
        <v>8</v>
      </c>
      <c r="M25" s="44" t="str">
        <f>VLOOKUP(B25,'FINAL-DL-DOWN-Report'!B26:T2518,6,FALSE)</f>
        <v xml:space="preserve">	GE</v>
      </c>
      <c r="N25" s="55"/>
      <c r="O25" s="7"/>
      <c r="P25" s="7"/>
      <c r="Q25" s="7"/>
      <c r="R25" s="7"/>
      <c r="S25" s="7"/>
      <c r="T25" s="90"/>
      <c r="U25" s="7"/>
      <c r="V25" s="7"/>
      <c r="W25" s="7"/>
      <c r="X25" s="7"/>
      <c r="Y25" s="7"/>
      <c r="Z25" s="19" t="str">
        <f>IF(B25="","",VLOOKUP(B25,'[1]PASTE-HERE'!$C$10:$Z$300,16,FALSE))</f>
        <v>00800391</v>
      </c>
    </row>
    <row r="26" spans="1:26" x14ac:dyDescent="0.25">
      <c r="A26" s="20">
        <v>20</v>
      </c>
      <c r="B26" s="20">
        <f t="shared" si="0"/>
        <v>20</v>
      </c>
      <c r="C26" s="20"/>
      <c r="D26" s="1">
        <f t="shared" si="1"/>
        <v>20</v>
      </c>
      <c r="E26" s="1" t="str">
        <f>VLOOKUP(B26,'FINAL-DL-DOWN-Report'!B27:T2519,3,FALSE)</f>
        <v>GJ</v>
      </c>
      <c r="F26" s="1" t="str">
        <f>VLOOKUP(B26,'FINAL-DL-DOWN-Report'!B27:T2519,17,FALSE)</f>
        <v>SSA RJ</v>
      </c>
      <c r="G26" s="2" t="str">
        <f>VLOOKUP(B26,'FINAL-DL-DOWN-Report'!B27:T2519,13,FALSE)</f>
        <v>10.121.17.38</v>
      </c>
      <c r="H26" s="2" t="str">
        <f>VLOOKUP(B26,'FINAL-DL-DOWN-Report'!B27:Z2519,14,FALSE)&amp;"-"&amp;VLOOKUP(B26,'FINAL-DL-DOWN-Report'!B27:Z2519,19,FALSE)</f>
        <v>RAMOD-S1P5</v>
      </c>
      <c r="I26" s="2" t="str">
        <f>VLOOKUP(B26,'FINAL-DL-DOWN-Report'!B27:T2519,15,FALSE)</f>
        <v>10.121.17.51</v>
      </c>
      <c r="J26" s="2" t="str">
        <f>VLOOKUP(B26,'FINAL-DL-DOWN-Report'!B27:Z2519,16,FALSE)&amp;"-"&amp;VLOOKUP(B26,'FINAL-DL-DOWN-Report'!B27:Z2519,20,FALSE)</f>
        <v>KOTADA-S3P6</v>
      </c>
      <c r="K26" s="1" t="str">
        <f>VLOOKUP(B26,'FINAL-DL-DOWN-Report'!B27:T2519,18,FALSE)</f>
        <v xml:space="preserve">	2026/05/15,11:37:45</v>
      </c>
      <c r="L26" s="1">
        <f ca="1">VLOOKUP(B26,'FINAL-DL-DOWN-Report'!B27:T2519,12,FALSE)</f>
        <v>0</v>
      </c>
      <c r="M26" s="44" t="str">
        <f>VLOOKUP(B26,'FINAL-DL-DOWN-Report'!B27:T2519,6,FALSE)</f>
        <v xml:space="preserve">	GE</v>
      </c>
      <c r="N26" s="55"/>
      <c r="O26" s="7"/>
      <c r="P26" s="7"/>
      <c r="Q26" s="7"/>
      <c r="R26" s="7"/>
      <c r="S26" s="7"/>
      <c r="T26" s="90"/>
      <c r="U26" s="7"/>
      <c r="V26" s="7"/>
      <c r="W26" s="7"/>
      <c r="X26" s="7"/>
      <c r="Y26" s="7"/>
      <c r="Z26" s="19" t="str">
        <f>IF(B26="","",VLOOKUP(B26,'[1]PASTE-HERE'!$C$10:$Z$300,16,FALSE))</f>
        <v>00800742</v>
      </c>
    </row>
    <row r="27" spans="1:26" x14ac:dyDescent="0.25">
      <c r="A27" s="20">
        <v>21</v>
      </c>
      <c r="B27" s="20">
        <f t="shared" si="0"/>
        <v>21</v>
      </c>
      <c r="C27" s="20"/>
      <c r="D27" s="1">
        <f t="shared" si="1"/>
        <v>21</v>
      </c>
      <c r="E27" s="1" t="str">
        <f>VLOOKUP(B27,'FINAL-DL-DOWN-Report'!B28:T2520,3,FALSE)</f>
        <v>GJ</v>
      </c>
      <c r="F27" s="1" t="str">
        <f>VLOOKUP(B27,'FINAL-DL-DOWN-Report'!B28:T2520,17,FALSE)</f>
        <v>SSA BV</v>
      </c>
      <c r="G27" s="2" t="str">
        <f>VLOOKUP(B27,'FINAL-DL-DOWN-Report'!B28:T2520,13,FALSE)</f>
        <v>10.121.17.160</v>
      </c>
      <c r="H27" s="2" t="str">
        <f>VLOOKUP(B27,'FINAL-DL-DOWN-Report'!B28:Z2520,14,FALSE)&amp;"-"&amp;VLOOKUP(B27,'FINAL-DL-DOWN-Report'!B28:Z2520,19,FALSE)</f>
        <v>MAHUVA-S3P6</v>
      </c>
      <c r="I27" s="2" t="str">
        <f>VLOOKUP(B27,'FINAL-DL-DOWN-Report'!B28:T2520,15,FALSE)</f>
        <v>10.121.17.140</v>
      </c>
      <c r="J27" s="2" t="str">
        <f>VLOOKUP(B27,'FINAL-DL-DOWN-Report'!B28:Z2520,16,FALSE)&amp;"-"&amp;VLOOKUP(B27,'FINAL-DL-DOWN-Report'!B28:Z2520,20,FALSE)</f>
        <v>Kumbhan(Mahuva)-S1P5</v>
      </c>
      <c r="K27" s="1" t="str">
        <f>VLOOKUP(B27,'FINAL-DL-DOWN-Report'!B28:T2520,18,FALSE)</f>
        <v xml:space="preserve">	2026/05/15,08:15:49</v>
      </c>
      <c r="L27" s="1">
        <f ca="1">VLOOKUP(B27,'FINAL-DL-DOWN-Report'!B28:T2520,12,FALSE)</f>
        <v>0</v>
      </c>
      <c r="M27" s="44" t="str">
        <f>VLOOKUP(B27,'FINAL-DL-DOWN-Report'!B28:T2520,6,FALSE)</f>
        <v xml:space="preserve">	GE</v>
      </c>
      <c r="N27" s="55"/>
      <c r="O27" s="7"/>
      <c r="P27" s="7"/>
      <c r="Q27" s="7"/>
      <c r="R27" s="7"/>
      <c r="S27" s="7"/>
      <c r="T27" s="90"/>
      <c r="U27" s="7"/>
      <c r="V27" s="7"/>
      <c r="W27" s="7"/>
      <c r="X27" s="7"/>
      <c r="Y27" s="7"/>
      <c r="Z27" s="19" t="str">
        <f>IF(B27="","",VLOOKUP(B27,'[1]PASTE-HERE'!$C$10:$Z$300,16,FALSE))</f>
        <v>00800742</v>
      </c>
    </row>
    <row r="28" spans="1:26" x14ac:dyDescent="0.25">
      <c r="A28" s="20">
        <v>22</v>
      </c>
      <c r="B28" s="20">
        <f t="shared" si="0"/>
        <v>22</v>
      </c>
      <c r="C28" s="20"/>
      <c r="D28" s="1">
        <f t="shared" si="1"/>
        <v>22</v>
      </c>
      <c r="E28" s="1" t="str">
        <f>VLOOKUP(B28,'FINAL-DL-DOWN-Report'!B29:T2521,3,FALSE)</f>
        <v>GJ</v>
      </c>
      <c r="F28" s="1" t="str">
        <f>VLOOKUP(B28,'FINAL-DL-DOWN-Report'!B29:T2521,17,FALSE)</f>
        <v>SSA MEH</v>
      </c>
      <c r="G28" s="2" t="str">
        <f>VLOOKUP(B28,'FINAL-DL-DOWN-Report'!B29:T2521,13,FALSE)</f>
        <v>10.121.15.142</v>
      </c>
      <c r="H28" s="2" t="str">
        <f>VLOOKUP(B28,'FINAL-DL-DOWN-Report'!B29:Z2521,14,FALSE)&amp;"-"&amp;VLOOKUP(B28,'FINAL-DL-DOWN-Report'!B29:Z2521,19,FALSE)</f>
        <v>Patan-S3P2</v>
      </c>
      <c r="I28" s="2" t="str">
        <f>VLOOKUP(B28,'FINAL-DL-DOWN-Report'!B29:T2521,15,FALSE)</f>
        <v>10.121.25.103</v>
      </c>
      <c r="J28" s="2" t="str">
        <f>VLOOKUP(B28,'FINAL-DL-DOWN-Report'!B29:Z2521,16,FALSE)&amp;"-"&amp;VLOOKUP(B28,'FINAL-DL-DOWN-Report'!B29:Z2521,20,FALSE)</f>
        <v>Ranuj-S3P3</v>
      </c>
      <c r="K28" s="1" t="str">
        <f>VLOOKUP(B28,'FINAL-DL-DOWN-Report'!B29:T2521,18,FALSE)</f>
        <v xml:space="preserve">	2026/05/12,08:33:14</v>
      </c>
      <c r="L28" s="1">
        <f ca="1">VLOOKUP(B28,'FINAL-DL-DOWN-Report'!B29:T2521,12,FALSE)</f>
        <v>3</v>
      </c>
      <c r="M28" s="44" t="str">
        <f>VLOOKUP(B28,'FINAL-DL-DOWN-Report'!B29:T2521,6,FALSE)</f>
        <v xml:space="preserve">	GE</v>
      </c>
      <c r="N28" s="55"/>
      <c r="O28" s="7"/>
      <c r="P28" s="7"/>
      <c r="Q28" s="7"/>
      <c r="R28" s="7"/>
      <c r="S28" s="7"/>
      <c r="T28" s="90"/>
      <c r="U28" s="7"/>
      <c r="V28" s="7"/>
      <c r="W28" s="7"/>
      <c r="X28" s="7"/>
      <c r="Y28" s="7"/>
      <c r="Z28" s="19">
        <f>IF(B28="","",VLOOKUP(B28,'[1]PASTE-HERE'!$C$10:$Z$300,16,FALSE))</f>
        <v>60070349</v>
      </c>
    </row>
    <row r="29" spans="1:26" x14ac:dyDescent="0.25">
      <c r="A29" s="20">
        <v>23</v>
      </c>
      <c r="B29" s="20">
        <f t="shared" si="0"/>
        <v>23</v>
      </c>
      <c r="C29" s="20"/>
      <c r="D29" s="1">
        <f t="shared" si="1"/>
        <v>23</v>
      </c>
      <c r="E29" s="1" t="str">
        <f>VLOOKUP(B29,'FINAL-DL-DOWN-Report'!B30:T2522,3,FALSE)</f>
        <v>GJ</v>
      </c>
      <c r="F29" s="1" t="str">
        <f>VLOOKUP(B29,'FINAL-DL-DOWN-Report'!B30:T2522,17,FALSE)</f>
        <v>SSA BV</v>
      </c>
      <c r="G29" s="2" t="str">
        <f>VLOOKUP(B29,'FINAL-DL-DOWN-Report'!B30:T2522,13,FALSE)</f>
        <v>10.121.17.179</v>
      </c>
      <c r="H29" s="2" t="str">
        <f>VLOOKUP(B29,'FINAL-DL-DOWN-Report'!B30:Z2522,14,FALSE)&amp;"-"&amp;VLOOKUP(B29,'FINAL-DL-DOWN-Report'!B30:Z2522,19,FALSE)</f>
        <v>GHOGHA-S4P2</v>
      </c>
      <c r="I29" s="2" t="str">
        <f>VLOOKUP(B29,'FINAL-DL-DOWN-Report'!B30:T2522,15,FALSE)</f>
        <v>10.121.17.180</v>
      </c>
      <c r="J29" s="2" t="str">
        <f>VLOOKUP(B29,'FINAL-DL-DOWN-Report'!B30:Z2522,16,FALSE)&amp;"-"&amp;VLOOKUP(B29,'FINAL-DL-DOWN-Report'!B30:Z2522,20,FALSE)</f>
        <v>KOLIYAK-S2P5</v>
      </c>
      <c r="K29" s="1" t="str">
        <f>VLOOKUP(B29,'FINAL-DL-DOWN-Report'!B30:T2522,18,FALSE)</f>
        <v xml:space="preserve">	2026/05/15,16:10:03</v>
      </c>
      <c r="L29" s="1">
        <f ca="1">VLOOKUP(B29,'FINAL-DL-DOWN-Report'!B30:T2522,12,FALSE)</f>
        <v>0</v>
      </c>
      <c r="M29" s="44" t="str">
        <f>VLOOKUP(B29,'FINAL-DL-DOWN-Report'!B30:T2522,6,FALSE)</f>
        <v xml:space="preserve">	GE</v>
      </c>
      <c r="N29" s="55"/>
      <c r="O29" s="7"/>
      <c r="P29" s="7"/>
      <c r="Q29" s="7"/>
      <c r="R29" s="7"/>
      <c r="S29" s="7"/>
      <c r="T29" s="90"/>
      <c r="U29" s="7"/>
      <c r="V29" s="7"/>
      <c r="W29" s="7"/>
      <c r="X29" s="7"/>
      <c r="Y29" s="7"/>
      <c r="Z29" s="19">
        <f>IF(B29="","",VLOOKUP(B29,'[1]PASTE-HERE'!$C$10:$Z$300,16,FALSE))</f>
        <v>60070349</v>
      </c>
    </row>
    <row r="30" spans="1:26" x14ac:dyDescent="0.25">
      <c r="A30" s="20">
        <v>24</v>
      </c>
      <c r="B30" s="20">
        <f t="shared" si="0"/>
        <v>24</v>
      </c>
      <c r="C30" s="20"/>
      <c r="D30" s="1">
        <f t="shared" si="1"/>
        <v>24</v>
      </c>
      <c r="E30" s="1" t="str">
        <f>VLOOKUP(B30,'FINAL-DL-DOWN-Report'!B31:T2523,3,FALSE)</f>
        <v>WTR</v>
      </c>
      <c r="F30" s="1" t="str">
        <f>VLOOKUP(B30,'FINAL-DL-DOWN-Report'!B31:T2523,17,FALSE)</f>
        <v>WTR RJ</v>
      </c>
      <c r="G30" s="2" t="str">
        <f>VLOOKUP(B30,'FINAL-DL-DOWN-Report'!B31:T2523,13,FALSE)</f>
        <v>10.121.96.33</v>
      </c>
      <c r="H30" s="2" t="str">
        <f>VLOOKUP(B30,'FINAL-DL-DOWN-Report'!B31:Z2523,14,FALSE)&amp;"-"&amp;VLOOKUP(B30,'FINAL-DL-DOWN-Report'!B31:Z2523,19,FALSE)</f>
        <v>THORDI-S4P1</v>
      </c>
      <c r="I30" s="2" t="str">
        <f>VLOOKUP(B30,'FINAL-DL-DOWN-Report'!B31:T2523,15,FALSE)</f>
        <v>10.121.96.12</v>
      </c>
      <c r="J30" s="2" t="str">
        <f>VLOOKUP(B30,'FINAL-DL-DOWN-Report'!B31:Z2523,16,FALSE)&amp;"-"&amp;VLOOKUP(B30,'FINAL-DL-DOWN-Report'!B31:Z2523,20,FALSE)</f>
        <v>Rajula RSU-S4P1</v>
      </c>
      <c r="K30" s="1" t="str">
        <f>VLOOKUP(B30,'FINAL-DL-DOWN-Report'!B31:T2523,18,FALSE)</f>
        <v xml:space="preserve">	2026/05/09,09:11:24</v>
      </c>
      <c r="L30" s="1">
        <f ca="1">VLOOKUP(B30,'FINAL-DL-DOWN-Report'!B31:T2523,12,FALSE)</f>
        <v>6</v>
      </c>
      <c r="M30" s="44" t="str">
        <f>VLOOKUP(B30,'FINAL-DL-DOWN-Report'!B31:T2523,6,FALSE)</f>
        <v xml:space="preserve">	10GE</v>
      </c>
      <c r="N30" s="55"/>
      <c r="O30" s="7"/>
      <c r="P30" s="7"/>
      <c r="Q30" s="7"/>
      <c r="R30" s="7"/>
      <c r="S30" s="7"/>
      <c r="T30" s="90"/>
      <c r="U30" s="7"/>
      <c r="V30" s="7"/>
      <c r="W30" s="7"/>
      <c r="X30" s="7"/>
      <c r="Y30" s="7"/>
      <c r="Z30" s="19" t="str">
        <f>IF(B30="","",VLOOKUP(B30,'[1]PASTE-HERE'!$C$10:$Z$300,16,FALSE))</f>
        <v>00600524</v>
      </c>
    </row>
    <row r="31" spans="1:26" x14ac:dyDescent="0.25">
      <c r="A31" s="20">
        <v>25</v>
      </c>
      <c r="B31" s="20">
        <f t="shared" si="0"/>
        <v>25</v>
      </c>
      <c r="C31" s="20"/>
      <c r="D31" s="1">
        <f t="shared" si="1"/>
        <v>25</v>
      </c>
      <c r="E31" s="1" t="str">
        <f>VLOOKUP(B31,'FINAL-DL-DOWN-Report'!B32:T2524,3,FALSE)</f>
        <v>GJ</v>
      </c>
      <c r="F31" s="1" t="str">
        <f>VLOOKUP(B31,'FINAL-DL-DOWN-Report'!B32:T2524,17,FALSE)</f>
        <v>SSA AM</v>
      </c>
      <c r="G31" s="2" t="str">
        <f>VLOOKUP(B31,'FINAL-DL-DOWN-Report'!B32:T2524,13,FALSE)</f>
        <v>10.121.18.234</v>
      </c>
      <c r="H31" s="2" t="str">
        <f>VLOOKUP(B31,'FINAL-DL-DOWN-Report'!B32:Z2524,14,FALSE)&amp;"-"&amp;VLOOKUP(B31,'FINAL-DL-DOWN-Report'!B32:Z2524,19,FALSE)</f>
        <v>SHERATHA EXCH-S1P5</v>
      </c>
      <c r="I31" s="2" t="str">
        <f>VLOOKUP(B31,'FINAL-DL-DOWN-Report'!B32:T2524,15,FALSE)</f>
        <v>10.121.18.231</v>
      </c>
      <c r="J31" s="2" t="str">
        <f>VLOOKUP(B31,'FINAL-DL-DOWN-Report'!B32:Z2524,16,FALSE)&amp;"-"&amp;VLOOKUP(B31,'FINAL-DL-DOWN-Report'!B32:Z2524,20,FALSE)</f>
        <v>VAVOL BTS-S2P5</v>
      </c>
      <c r="K31" s="1" t="str">
        <f>VLOOKUP(B31,'FINAL-DL-DOWN-Report'!B32:T2524,18,FALSE)</f>
        <v xml:space="preserve">	2026/05/13,11:56:16</v>
      </c>
      <c r="L31" s="1">
        <f ca="1">VLOOKUP(B31,'FINAL-DL-DOWN-Report'!B32:T2524,12,FALSE)</f>
        <v>2</v>
      </c>
      <c r="M31" s="44" t="str">
        <f>VLOOKUP(B31,'FINAL-DL-DOWN-Report'!B32:T2524,6,FALSE)</f>
        <v xml:space="preserve">	GE</v>
      </c>
      <c r="N31" s="55"/>
      <c r="O31" s="7"/>
      <c r="P31" s="7"/>
      <c r="Q31" s="7"/>
      <c r="R31" s="7"/>
      <c r="S31" s="7"/>
      <c r="T31" s="90"/>
      <c r="U31" s="7"/>
      <c r="V31" s="7"/>
      <c r="W31" s="7"/>
      <c r="X31" s="7"/>
      <c r="Y31" s="7"/>
      <c r="Z31" s="19" t="str">
        <f>IF(B31="","",VLOOKUP(B31,'[1]PASTE-HERE'!$C$10:$Z$300,16,FALSE))</f>
        <v>00205890</v>
      </c>
    </row>
    <row r="32" spans="1:26" x14ac:dyDescent="0.25">
      <c r="A32" s="20">
        <v>26</v>
      </c>
      <c r="B32" s="20">
        <f t="shared" si="0"/>
        <v>26</v>
      </c>
      <c r="C32" s="20"/>
      <c r="D32" s="1">
        <f t="shared" si="1"/>
        <v>26</v>
      </c>
      <c r="E32" s="1" t="str">
        <f>VLOOKUP(B32,'FINAL-DL-DOWN-Report'!B33:T2525,3,FALSE)</f>
        <v>GJ</v>
      </c>
      <c r="F32" s="1" t="str">
        <f>VLOOKUP(B32,'FINAL-DL-DOWN-Report'!B33:T2525,17,FALSE)</f>
        <v>SSA HMR</v>
      </c>
      <c r="G32" s="2" t="str">
        <f>VLOOKUP(B32,'FINAL-DL-DOWN-Report'!B33:T2525,13,FALSE)</f>
        <v>10.121.26.14</v>
      </c>
      <c r="H32" s="2" t="str">
        <f>VLOOKUP(B32,'FINAL-DL-DOWN-Report'!B33:Z2525,14,FALSE)&amp;"-"&amp;VLOOKUP(B32,'FINAL-DL-DOWN-Report'!B33:Z2525,19,FALSE)</f>
        <v>Vijaynagar-S3P1</v>
      </c>
      <c r="I32" s="2" t="str">
        <f>VLOOKUP(B32,'FINAL-DL-DOWN-Report'!B33:T2525,15,FALSE)</f>
        <v>10.121.26.15</v>
      </c>
      <c r="J32" s="2" t="str">
        <f>VLOOKUP(B32,'FINAL-DL-DOWN-Report'!B33:Z2525,16,FALSE)&amp;"-"&amp;VLOOKUP(B32,'FINAL-DL-DOWN-Report'!B33:Z2525,20,FALSE)</f>
        <v>Antarsuba-S4P1</v>
      </c>
      <c r="K32" s="1" t="str">
        <f>VLOOKUP(B32,'FINAL-DL-DOWN-Report'!B33:T2525,18,FALSE)</f>
        <v xml:space="preserve">	2026/03/25,11:13:36</v>
      </c>
      <c r="L32" s="1">
        <f ca="1">VLOOKUP(B32,'FINAL-DL-DOWN-Report'!B33:T2525,12,FALSE)</f>
        <v>51</v>
      </c>
      <c r="M32" s="44" t="str">
        <f>VLOOKUP(B32,'FINAL-DL-DOWN-Report'!B33:T2525,6,FALSE)</f>
        <v xml:space="preserve">	10GE</v>
      </c>
      <c r="N32" s="55"/>
      <c r="O32" s="7"/>
      <c r="P32" s="7"/>
      <c r="Q32" s="7"/>
      <c r="R32" s="7"/>
      <c r="S32" s="7"/>
      <c r="T32" s="90"/>
      <c r="U32" s="7"/>
      <c r="V32" s="7"/>
      <c r="W32" s="7"/>
      <c r="X32" s="7"/>
      <c r="Y32" s="7"/>
      <c r="Z32" s="19" t="str">
        <f>IF(B32="","",VLOOKUP(B32,'[1]PASTE-HERE'!$C$10:$Z$300,16,FALSE))</f>
        <v>00205890</v>
      </c>
    </row>
    <row r="33" spans="1:26" x14ac:dyDescent="0.25">
      <c r="A33" s="20">
        <v>27</v>
      </c>
      <c r="B33" s="20">
        <f t="shared" si="0"/>
        <v>27</v>
      </c>
      <c r="C33" s="20"/>
      <c r="D33" s="1">
        <f t="shared" si="1"/>
        <v>27</v>
      </c>
      <c r="E33" s="1" t="str">
        <f>VLOOKUP(B33,'FINAL-DL-DOWN-Report'!B34:T2526,3,FALSE)</f>
        <v>GJ</v>
      </c>
      <c r="F33" s="1" t="str">
        <f>VLOOKUP(B33,'FINAL-DL-DOWN-Report'!B34:T2526,17,FALSE)</f>
        <v>SSA BCH</v>
      </c>
      <c r="G33" s="2" t="str">
        <f>VLOOKUP(B33,'FINAL-DL-DOWN-Report'!B34:T2526,13,FALSE)</f>
        <v>10.121.96.98</v>
      </c>
      <c r="H33" s="2" t="str">
        <f>VLOOKUP(B33,'FINAL-DL-DOWN-Report'!B34:Z2526,14,FALSE)&amp;"-"&amp;VLOOKUP(B33,'FINAL-DL-DOWN-Report'!B34:Z2526,19,FALSE)</f>
        <v>CHINA STEEL-S2P5</v>
      </c>
      <c r="I33" s="2" t="str">
        <f>VLOOKUP(B33,'FINAL-DL-DOWN-Report'!B34:T2526,15,FALSE)</f>
        <v>10.121.96.99</v>
      </c>
      <c r="J33" s="2" t="str">
        <f>VLOOKUP(B33,'FINAL-DL-DOWN-Report'!B34:Z2526,16,FALSE)&amp;"-"&amp;VLOOKUP(B33,'FINAL-DL-DOWN-Report'!B34:Z2526,20,FALSE)</f>
        <v>GNFC SUVA VILL-S1P5</v>
      </c>
      <c r="K33" s="1" t="str">
        <f>VLOOKUP(B33,'FINAL-DL-DOWN-Report'!B34:T2526,18,FALSE)</f>
        <v xml:space="preserve">	2026/05/13,01:04:09</v>
      </c>
      <c r="L33" s="1">
        <f ca="1">VLOOKUP(B33,'FINAL-DL-DOWN-Report'!B34:T2526,12,FALSE)</f>
        <v>2</v>
      </c>
      <c r="M33" s="44" t="str">
        <f>VLOOKUP(B33,'FINAL-DL-DOWN-Report'!B34:T2526,6,FALSE)</f>
        <v xml:space="preserve">	GE</v>
      </c>
      <c r="N33" s="55"/>
      <c r="O33" s="7"/>
      <c r="P33" s="7"/>
      <c r="Q33" s="7"/>
      <c r="R33" s="7"/>
      <c r="S33" s="7"/>
      <c r="T33" s="90"/>
      <c r="U33" s="7"/>
      <c r="V33" s="7"/>
      <c r="W33" s="7"/>
      <c r="X33" s="7"/>
      <c r="Y33" s="7"/>
      <c r="Z33" s="19" t="e">
        <f>IF(B33="","",VLOOKUP(B33,'[1]PASTE-HERE'!$C$10:$Z$300,16,FALSE))</f>
        <v>#N/A</v>
      </c>
    </row>
    <row r="34" spans="1:26" x14ac:dyDescent="0.25">
      <c r="A34" s="20">
        <v>28</v>
      </c>
      <c r="B34" s="20">
        <f t="shared" si="0"/>
        <v>28</v>
      </c>
      <c r="C34" s="20"/>
      <c r="D34" s="1">
        <f t="shared" si="1"/>
        <v>28</v>
      </c>
      <c r="E34" s="1" t="str">
        <f>VLOOKUP(B34,'FINAL-DL-DOWN-Report'!B35:T2527,3,FALSE)</f>
        <v>GJ</v>
      </c>
      <c r="F34" s="1" t="str">
        <f>VLOOKUP(B34,'FINAL-DL-DOWN-Report'!B35:T2527,17,FALSE)</f>
        <v>SSA MEH</v>
      </c>
      <c r="G34" s="2" t="str">
        <f>VLOOKUP(B34,'FINAL-DL-DOWN-Report'!B35:T2527,13,FALSE)</f>
        <v>10.121.98.8</v>
      </c>
      <c r="H34" s="2" t="str">
        <f>VLOOKUP(B34,'FINAL-DL-DOWN-Report'!B35:Z2527,14,FALSE)&amp;"-"&amp;VLOOKUP(B34,'FINAL-DL-DOWN-Report'!B35:Z2527,19,FALSE)</f>
        <v>SATLASANA-S3P3</v>
      </c>
      <c r="I34" s="2" t="str">
        <f>VLOOKUP(B34,'FINAL-DL-DOWN-Report'!B35:T2527,15,FALSE)</f>
        <v>10.121.25.125</v>
      </c>
      <c r="J34" s="2" t="str">
        <f>VLOOKUP(B34,'FINAL-DL-DOWN-Report'!B35:Z2527,16,FALSE)&amp;"-"&amp;VLOOKUP(B34,'FINAL-DL-DOWN-Report'!B35:Z2527,20,FALSE)</f>
        <v xml:space="preserve"> BHALUSANA-S2P5</v>
      </c>
      <c r="K34" s="1" t="str">
        <f>VLOOKUP(B34,'FINAL-DL-DOWN-Report'!B35:T2527,18,FALSE)</f>
        <v xml:space="preserve">	2026/05/02,16:16:04</v>
      </c>
      <c r="L34" s="1">
        <f ca="1">VLOOKUP(B34,'FINAL-DL-DOWN-Report'!B35:T2527,12,FALSE)</f>
        <v>13</v>
      </c>
      <c r="M34" s="44" t="str">
        <f>VLOOKUP(B34,'FINAL-DL-DOWN-Report'!B35:T2527,6,FALSE)</f>
        <v xml:space="preserve">	GE</v>
      </c>
      <c r="N34" s="55"/>
      <c r="O34" s="7"/>
      <c r="P34" s="7"/>
      <c r="Q34" s="7"/>
      <c r="R34" s="7"/>
      <c r="S34" s="7"/>
      <c r="T34" s="90"/>
      <c r="U34" s="7"/>
      <c r="V34" s="7"/>
      <c r="W34" s="7"/>
      <c r="X34" s="7"/>
      <c r="Y34" s="7"/>
      <c r="Z34" s="19" t="e">
        <f>IF(B34="","",VLOOKUP(B34,'[1]PASTE-HERE'!$C$10:$Z$300,16,FALSE))</f>
        <v>#N/A</v>
      </c>
    </row>
    <row r="35" spans="1:26" x14ac:dyDescent="0.25">
      <c r="A35" s="20">
        <v>29</v>
      </c>
      <c r="B35" s="20">
        <f t="shared" si="0"/>
        <v>29</v>
      </c>
      <c r="C35" s="20"/>
      <c r="D35" s="1">
        <f t="shared" si="1"/>
        <v>29</v>
      </c>
      <c r="E35" s="1" t="e">
        <f>VLOOKUP(B35,'FINAL-DL-DOWN-Report'!B36:T2528,3,FALSE)</f>
        <v>#N/A</v>
      </c>
      <c r="F35" s="1" t="str">
        <f>VLOOKUP(B35,'FINAL-DL-DOWN-Report'!B36:T2528,17,FALSE)</f>
        <v>SSA</v>
      </c>
      <c r="G35" s="2" t="str">
        <f>VLOOKUP(B35,'FINAL-DL-DOWN-Report'!B36:T2528,13,FALSE)</f>
        <v>10.121.97.225</v>
      </c>
      <c r="H35" s="2" t="str">
        <f>VLOOKUP(B35,'FINAL-DL-DOWN-Report'!B36:Z2528,14,FALSE)&amp;"-"&amp;VLOOKUP(B35,'FINAL-DL-DOWN-Report'!B36:Z2528,19,FALSE)</f>
        <v>KODINAR-S5P4</v>
      </c>
      <c r="I35" s="2" t="str">
        <f>VLOOKUP(B35,'FINAL-DL-DOWN-Report'!B36:T2528,15,FALSE)</f>
        <v>10.121.97.228</v>
      </c>
      <c r="J35" s="2" t="str">
        <f>VLOOKUP(B35,'FINAL-DL-DOWN-Report'!B36:Z2528,16,FALSE)&amp;"-"&amp;VLOOKUP(B35,'FINAL-DL-DOWN-Report'!B36:Z2528,20,FALSE)</f>
        <v>GHANTIA PRACHI-S5P5</v>
      </c>
      <c r="K35" s="1" t="str">
        <f>VLOOKUP(B35,'FINAL-DL-DOWN-Report'!B36:T2528,18,FALSE)</f>
        <v/>
      </c>
      <c r="L35" s="1" t="e">
        <f ca="1">VLOOKUP(B35,'FINAL-DL-DOWN-Report'!B36:T2528,12,FALSE)</f>
        <v>#VALUE!</v>
      </c>
      <c r="M35" s="44" t="str">
        <f>VLOOKUP(B35,'FINAL-DL-DOWN-Report'!B36:T2528,6,FALSE)</f>
        <v xml:space="preserve">	GE</v>
      </c>
      <c r="N35" s="55"/>
      <c r="O35" s="7"/>
      <c r="P35" s="7"/>
      <c r="Q35" s="7"/>
      <c r="R35" s="7"/>
      <c r="S35" s="7"/>
      <c r="T35" s="90"/>
      <c r="U35" s="7"/>
      <c r="V35" s="7"/>
      <c r="W35" s="7"/>
      <c r="X35" s="7"/>
      <c r="Y35" s="7"/>
      <c r="Z35" s="19" t="e">
        <f>IF(B35="","",VLOOKUP(B35,'[1]PASTE-HERE'!$C$10:$Z$300,16,FALSE))</f>
        <v>#N/A</v>
      </c>
    </row>
    <row r="36" spans="1:26" x14ac:dyDescent="0.25">
      <c r="A36" s="20">
        <v>30</v>
      </c>
      <c r="B36" s="20">
        <f t="shared" si="0"/>
        <v>30</v>
      </c>
      <c r="C36" s="20"/>
      <c r="D36" s="1">
        <f t="shared" si="1"/>
        <v>30</v>
      </c>
      <c r="E36" s="1" t="str">
        <f>VLOOKUP(B36,'FINAL-DL-DOWN-Report'!B37:T2529,3,FALSE)</f>
        <v>GJ</v>
      </c>
      <c r="F36" s="1" t="str">
        <f>VLOOKUP(B36,'FINAL-DL-DOWN-Report'!B37:T2529,17,FALSE)</f>
        <v>SSA VAL</v>
      </c>
      <c r="G36" s="2" t="str">
        <f>VLOOKUP(B36,'FINAL-DL-DOWN-Report'!B37:T2529,13,FALSE)</f>
        <v>10.121.16.101</v>
      </c>
      <c r="H36" s="2" t="str">
        <f>VLOOKUP(B36,'FINAL-DL-DOWN-Report'!B37:Z2529,14,FALSE)&amp;"-"&amp;VLOOKUP(B36,'FINAL-DL-DOWN-Report'!B37:Z2529,19,FALSE)</f>
        <v>HUBER GROUP JANI-S1P5</v>
      </c>
      <c r="I36" s="2" t="str">
        <f>VLOOKUP(B36,'FINAL-DL-DOWN-Report'!B37:T2529,15,FALSE)</f>
        <v>10.121.16.104</v>
      </c>
      <c r="J36" s="2" t="str">
        <f>VLOOKUP(B36,'FINAL-DL-DOWN-Report'!B37:Z2529,16,FALSE)&amp;"-"&amp;VLOOKUP(B36,'FINAL-DL-DOWN-Report'!B37:Z2529,20,FALSE)</f>
        <v>POLYCAB KADAIYA-S1P6</v>
      </c>
      <c r="K36" s="1" t="str">
        <f>VLOOKUP(B36,'FINAL-DL-DOWN-Report'!B37:T2529,18,FALSE)</f>
        <v xml:space="preserve">	2026/05/10,11:11:12</v>
      </c>
      <c r="L36" s="1">
        <f ca="1">VLOOKUP(B36,'FINAL-DL-DOWN-Report'!B37:T2529,12,FALSE)</f>
        <v>5</v>
      </c>
      <c r="M36" s="44" t="str">
        <f>VLOOKUP(B36,'FINAL-DL-DOWN-Report'!B37:T2529,6,FALSE)</f>
        <v xml:space="preserve">	GE</v>
      </c>
      <c r="N36" s="55"/>
      <c r="O36" s="7"/>
      <c r="P36" s="7"/>
      <c r="Q36" s="7"/>
      <c r="R36" s="7"/>
      <c r="S36" s="7"/>
      <c r="T36" s="90"/>
      <c r="U36" s="7"/>
      <c r="V36" s="7"/>
      <c r="W36" s="7"/>
      <c r="X36" s="7"/>
      <c r="Y36" s="7"/>
      <c r="Z36" s="19" t="e">
        <f>IF(B36="","",VLOOKUP(B36,'[1]PASTE-HERE'!$C$10:$Z$300,16,FALSE))</f>
        <v>#N/A</v>
      </c>
    </row>
    <row r="37" spans="1:26" x14ac:dyDescent="0.25">
      <c r="A37" s="20">
        <v>31</v>
      </c>
      <c r="B37" s="20">
        <f t="shared" si="0"/>
        <v>31</v>
      </c>
      <c r="C37" s="20"/>
      <c r="D37" s="1">
        <f t="shared" si="1"/>
        <v>31</v>
      </c>
      <c r="E37" s="1" t="str">
        <f>VLOOKUP(B37,'FINAL-DL-DOWN-Report'!B38:T2530,3,FALSE)</f>
        <v>GJ</v>
      </c>
      <c r="F37" s="1" t="str">
        <f>VLOOKUP(B37,'FINAL-DL-DOWN-Report'!B38:T2530,17,FALSE)</f>
        <v>SSA MEH</v>
      </c>
      <c r="G37" s="2" t="str">
        <f>VLOOKUP(B37,'FINAL-DL-DOWN-Report'!B38:T2530,13,FALSE)</f>
        <v>10.121.25.115</v>
      </c>
      <c r="H37" s="2" t="str">
        <f>VLOOKUP(B37,'FINAL-DL-DOWN-Report'!B38:Z2530,14,FALSE)&amp;"-"&amp;VLOOKUP(B37,'FINAL-DL-DOWN-Report'!B38:Z2530,19,FALSE)</f>
        <v>JOTANA-S4P1</v>
      </c>
      <c r="I37" s="2" t="str">
        <f>VLOOKUP(B37,'FINAL-DL-DOWN-Report'!B38:T2530,15,FALSE)</f>
        <v>10.121.98.1</v>
      </c>
      <c r="J37" s="2" t="str">
        <f>VLOOKUP(B37,'FINAL-DL-DOWN-Report'!B38:Z2530,16,FALSE)&amp;"-"&amp;VLOOKUP(B37,'FINAL-DL-DOWN-Report'!B38:Z2530,20,FALSE)</f>
        <v>KADI EX-S3P1</v>
      </c>
      <c r="K37" s="1" t="str">
        <f>VLOOKUP(B37,'FINAL-DL-DOWN-Report'!B38:T2530,18,FALSE)</f>
        <v xml:space="preserve">	2026/05/15,13:52:27</v>
      </c>
      <c r="L37" s="1">
        <f ca="1">VLOOKUP(B37,'FINAL-DL-DOWN-Report'!B38:T2530,12,FALSE)</f>
        <v>0</v>
      </c>
      <c r="M37" s="44" t="str">
        <f>VLOOKUP(B37,'FINAL-DL-DOWN-Report'!B38:T2530,6,FALSE)</f>
        <v xml:space="preserve">	10GE</v>
      </c>
      <c r="N37" s="55"/>
      <c r="O37" s="7"/>
      <c r="P37" s="7"/>
      <c r="Q37" s="7"/>
      <c r="R37" s="7"/>
      <c r="S37" s="7"/>
      <c r="T37" s="90"/>
      <c r="U37" s="7"/>
      <c r="V37" s="7"/>
      <c r="W37" s="7"/>
      <c r="X37" s="7"/>
      <c r="Y37" s="7"/>
      <c r="Z37" s="19" t="e">
        <f>IF(B37="","",VLOOKUP(B37,'[1]PASTE-HERE'!$C$10:$Z$300,16,FALSE))</f>
        <v>#N/A</v>
      </c>
    </row>
    <row r="38" spans="1:26" x14ac:dyDescent="0.25">
      <c r="A38" s="20">
        <v>32</v>
      </c>
      <c r="B38" s="20">
        <f t="shared" si="0"/>
        <v>32</v>
      </c>
      <c r="C38" s="20"/>
      <c r="D38" s="1">
        <f t="shared" si="1"/>
        <v>32</v>
      </c>
      <c r="E38" s="1" t="str">
        <f>VLOOKUP(B38,'FINAL-DL-DOWN-Report'!B39:T2531,3,FALSE)</f>
        <v>GJ</v>
      </c>
      <c r="F38" s="1" t="str">
        <f>VLOOKUP(B38,'FINAL-DL-DOWN-Report'!B39:T2531,17,FALSE)</f>
        <v>SSA VAL</v>
      </c>
      <c r="G38" s="2" t="str">
        <f>VLOOKUP(B38,'FINAL-DL-DOWN-Report'!B39:T2531,13,FALSE)</f>
        <v>10.121.68.86</v>
      </c>
      <c r="H38" s="2" t="str">
        <f>VLOOKUP(B38,'FINAL-DL-DOWN-Report'!B39:Z2531,14,FALSE)&amp;"-"&amp;VLOOKUP(B38,'FINAL-DL-DOWN-Report'!B39:Z2531,19,FALSE)</f>
        <v>SAMGAHAN-S3P2</v>
      </c>
      <c r="I38" s="2" t="str">
        <f>VLOOKUP(B38,'FINAL-DL-DOWN-Report'!B39:T2531,15,FALSE)</f>
        <v>10.121.68.83</v>
      </c>
      <c r="J38" s="2" t="str">
        <f>VLOOKUP(B38,'FINAL-DL-DOWN-Report'!B39:Z2531,16,FALSE)&amp;"-"&amp;VLOOKUP(B38,'FINAL-DL-DOWN-Report'!B39:Z2531,20,FALSE)</f>
        <v>AHWA-S6P4</v>
      </c>
      <c r="K38" s="1" t="str">
        <f>VLOOKUP(B38,'FINAL-DL-DOWN-Report'!B39:T2531,18,FALSE)</f>
        <v xml:space="preserve">	2026/05/12,11:28:49</v>
      </c>
      <c r="L38" s="1">
        <f ca="1">VLOOKUP(B38,'FINAL-DL-DOWN-Report'!B39:T2531,12,FALSE)</f>
        <v>3</v>
      </c>
      <c r="M38" s="44" t="str">
        <f>VLOOKUP(B38,'FINAL-DL-DOWN-Report'!B39:T2531,6,FALSE)</f>
        <v xml:space="preserve">	GE</v>
      </c>
      <c r="N38" s="55"/>
      <c r="O38" s="7"/>
      <c r="P38" s="7"/>
      <c r="Q38" s="7"/>
      <c r="R38" s="7"/>
      <c r="S38" s="7"/>
      <c r="T38" s="90"/>
      <c r="U38" s="7"/>
      <c r="V38" s="7"/>
      <c r="W38" s="7"/>
      <c r="X38" s="7"/>
      <c r="Y38" s="7"/>
      <c r="Z38" s="19" t="e">
        <f>IF(B38="","",VLOOKUP(B38,'[1]PASTE-HERE'!$C$10:$Z$300,16,FALSE))</f>
        <v>#N/A</v>
      </c>
    </row>
    <row r="39" spans="1:26" x14ac:dyDescent="0.25">
      <c r="A39" s="20">
        <v>33</v>
      </c>
      <c r="B39" s="20">
        <f t="shared" si="0"/>
        <v>33</v>
      </c>
      <c r="C39" s="20"/>
      <c r="D39" s="1">
        <f t="shared" si="1"/>
        <v>33</v>
      </c>
      <c r="E39" s="1" t="str">
        <f>VLOOKUP(B39,'FINAL-DL-DOWN-Report'!B40:T2532,3,FALSE)</f>
        <v>GJ</v>
      </c>
      <c r="F39" s="1" t="str">
        <f>VLOOKUP(B39,'FINAL-DL-DOWN-Report'!B40:T2532,17,FALSE)</f>
        <v>SSA BCH</v>
      </c>
      <c r="G39" s="2" t="str">
        <f>VLOOKUP(B39,'FINAL-DL-DOWN-Report'!B40:T2532,13,FALSE)</f>
        <v>10.121.24.201</v>
      </c>
      <c r="H39" s="2" t="str">
        <f>VLOOKUP(B39,'FINAL-DL-DOWN-Report'!B40:Z2532,14,FALSE)&amp;"-"&amp;VLOOKUP(B39,'FINAL-DL-DOWN-Report'!B40:Z2532,19,FALSE)</f>
        <v>BRIDGE VIEW BTS-S2P5</v>
      </c>
      <c r="I39" s="2" t="str">
        <f>VLOOKUP(B39,'FINAL-DL-DOWN-Report'!B40:T2532,15,FALSE)</f>
        <v>10.121.24.202</v>
      </c>
      <c r="J39" s="2" t="str">
        <f>VLOOKUP(B39,'FINAL-DL-DOWN-Report'!B40:Z2532,16,FALSE)&amp;"-"&amp;VLOOKUP(B39,'FINAL-DL-DOWN-Report'!B40:Z2532,20,FALSE)</f>
        <v>AMIDHARA BTS-S1P5</v>
      </c>
      <c r="K39" s="1" t="str">
        <f>VLOOKUP(B39,'FINAL-DL-DOWN-Report'!B40:T2532,18,FALSE)</f>
        <v xml:space="preserve">	2026/04/03,23:29:59</v>
      </c>
      <c r="L39" s="1">
        <f ca="1">VLOOKUP(B39,'FINAL-DL-DOWN-Report'!B40:T2532,12,FALSE)</f>
        <v>42</v>
      </c>
      <c r="M39" s="44" t="str">
        <f>VLOOKUP(B39,'FINAL-DL-DOWN-Report'!B40:T2532,6,FALSE)</f>
        <v xml:space="preserve">	GE</v>
      </c>
      <c r="N39" s="55"/>
      <c r="O39" s="7"/>
      <c r="P39" s="7"/>
      <c r="Q39" s="7"/>
      <c r="R39" s="7"/>
      <c r="S39" s="7"/>
      <c r="T39" s="90"/>
      <c r="U39" s="7"/>
      <c r="V39" s="7"/>
      <c r="W39" s="7"/>
      <c r="X39" s="7"/>
      <c r="Y39" s="7"/>
      <c r="Z39" s="19" t="e">
        <f>IF(B39="","",VLOOKUP(B39,'[1]PASTE-HERE'!$C$10:$Z$300,16,FALSE))</f>
        <v>#N/A</v>
      </c>
    </row>
    <row r="40" spans="1:26" x14ac:dyDescent="0.25">
      <c r="A40" s="20">
        <v>34</v>
      </c>
      <c r="B40" s="20">
        <f t="shared" si="0"/>
        <v>34</v>
      </c>
      <c r="C40" s="20"/>
      <c r="D40" s="1">
        <f t="shared" si="1"/>
        <v>34</v>
      </c>
      <c r="E40" s="1" t="str">
        <f>VLOOKUP(B40,'FINAL-DL-DOWN-Report'!B41:T2533,3,FALSE)</f>
        <v>GJ</v>
      </c>
      <c r="F40" s="1" t="str">
        <f>VLOOKUP(B40,'FINAL-DL-DOWN-Report'!B41:T2533,17,FALSE)</f>
        <v>SSA AMR</v>
      </c>
      <c r="G40" s="2" t="str">
        <f>VLOOKUP(B40,'FINAL-DL-DOWN-Report'!B41:T2533,13,FALSE)</f>
        <v>10.121.96.6</v>
      </c>
      <c r="H40" s="2" t="str">
        <f>VLOOKUP(B40,'FINAL-DL-DOWN-Report'!B41:Z2533,14,FALSE)&amp;"-"&amp;VLOOKUP(B40,'FINAL-DL-DOWN-Report'!B41:Z2533,19,FALSE)</f>
        <v>Chalala 1-S5P3</v>
      </c>
      <c r="I40" s="2" t="str">
        <f>VLOOKUP(B40,'FINAL-DL-DOWN-Report'!B41:T2533,15,FALSE)</f>
        <v>10.121.96.21</v>
      </c>
      <c r="J40" s="2" t="str">
        <f>VLOOKUP(B40,'FINAL-DL-DOWN-Report'!B41:Z2533,16,FALSE)&amp;"-"&amp;VLOOKUP(B40,'FINAL-DL-DOWN-Report'!B41:Z2533,20,FALSE)</f>
        <v>Gopalgram-S2P6</v>
      </c>
      <c r="K40" s="1" t="str">
        <f>VLOOKUP(B40,'FINAL-DL-DOWN-Report'!B41:T2533,18,FALSE)</f>
        <v xml:space="preserve">	2026/04/09,15:01:49</v>
      </c>
      <c r="L40" s="1">
        <f ca="1">VLOOKUP(B40,'FINAL-DL-DOWN-Report'!B41:T2533,12,FALSE)</f>
        <v>36</v>
      </c>
      <c r="M40" s="44" t="str">
        <f>VLOOKUP(B40,'FINAL-DL-DOWN-Report'!B41:T2533,6,FALSE)</f>
        <v xml:space="preserve">	GE</v>
      </c>
      <c r="N40" s="55"/>
      <c r="O40" s="7"/>
      <c r="P40" s="7"/>
      <c r="Q40" s="7"/>
      <c r="R40" s="7"/>
      <c r="S40" s="7"/>
      <c r="T40" s="90"/>
      <c r="U40" s="7"/>
      <c r="V40" s="7"/>
      <c r="W40" s="7"/>
      <c r="X40" s="7"/>
      <c r="Y40" s="7"/>
      <c r="Z40" s="19" t="e">
        <f>IF(B40="","",VLOOKUP(B40,'[1]PASTE-HERE'!$C$10:$Z$300,16,FALSE))</f>
        <v>#N/A</v>
      </c>
    </row>
    <row r="41" spans="1:26" x14ac:dyDescent="0.25">
      <c r="A41" s="20">
        <v>35</v>
      </c>
      <c r="B41" s="20">
        <f t="shared" si="0"/>
        <v>35</v>
      </c>
      <c r="C41" s="20"/>
      <c r="D41" s="1">
        <f t="shared" si="1"/>
        <v>35</v>
      </c>
      <c r="E41" s="1" t="str">
        <f>VLOOKUP(B41,'FINAL-DL-DOWN-Report'!B42:T2534,3,FALSE)</f>
        <v>GJ</v>
      </c>
      <c r="F41" s="1" t="str">
        <f>VLOOKUP(B41,'FINAL-DL-DOWN-Report'!B42:T2534,17,FALSE)</f>
        <v>SSA AMR</v>
      </c>
      <c r="G41" s="2" t="str">
        <f>VLOOKUP(B41,'FINAL-DL-DOWN-Report'!B42:T2534,13,FALSE)</f>
        <v>10.121.96.20</v>
      </c>
      <c r="H41" s="2" t="str">
        <f>VLOOKUP(B41,'FINAL-DL-DOWN-Report'!B42:Z2534,14,FALSE)&amp;"-"&amp;VLOOKUP(B41,'FINAL-DL-DOWN-Report'!B42:Z2534,19,FALSE)</f>
        <v>Sarambhada-S2P6</v>
      </c>
      <c r="I41" s="2" t="str">
        <f>VLOOKUP(B41,'FINAL-DL-DOWN-Report'!B42:T2534,15,FALSE)</f>
        <v>10.121.96.21</v>
      </c>
      <c r="J41" s="2" t="str">
        <f>VLOOKUP(B41,'FINAL-DL-DOWN-Report'!B42:Z2534,16,FALSE)&amp;"-"&amp;VLOOKUP(B41,'FINAL-DL-DOWN-Report'!B42:Z2534,20,FALSE)</f>
        <v>Gopalgram-S1P6</v>
      </c>
      <c r="K41" s="1" t="str">
        <f>VLOOKUP(B41,'FINAL-DL-DOWN-Report'!B42:T2534,18,FALSE)</f>
        <v xml:space="preserve">	2026/05/11,01:00:22</v>
      </c>
      <c r="L41" s="1">
        <f ca="1">VLOOKUP(B41,'FINAL-DL-DOWN-Report'!B42:T2534,12,FALSE)</f>
        <v>4</v>
      </c>
      <c r="M41" s="44" t="str">
        <f>VLOOKUP(B41,'FINAL-DL-DOWN-Report'!B42:T2534,6,FALSE)</f>
        <v xml:space="preserve">	GE</v>
      </c>
      <c r="N41" s="55"/>
      <c r="O41" s="7"/>
      <c r="P41" s="7"/>
      <c r="Q41" s="7"/>
      <c r="R41" s="7"/>
      <c r="S41" s="7"/>
      <c r="T41" s="90"/>
      <c r="U41" s="7"/>
      <c r="V41" s="7"/>
      <c r="W41" s="7"/>
      <c r="X41" s="7"/>
      <c r="Y41" s="7"/>
      <c r="Z41" s="19" t="e">
        <f>IF(B41="","",VLOOKUP(B41,'[1]PASTE-HERE'!$C$10:$Z$300,16,FALSE))</f>
        <v>#N/A</v>
      </c>
    </row>
    <row r="42" spans="1:26" x14ac:dyDescent="0.25">
      <c r="A42" s="20">
        <v>36</v>
      </c>
      <c r="B42" s="20">
        <f t="shared" si="0"/>
        <v>36</v>
      </c>
      <c r="C42" s="20"/>
      <c r="D42" s="1">
        <f t="shared" si="1"/>
        <v>36</v>
      </c>
      <c r="E42" s="1" t="str">
        <f>VLOOKUP(B42,'FINAL-DL-DOWN-Report'!B43:T2535,3,FALSE)</f>
        <v>GJ</v>
      </c>
      <c r="F42" s="1" t="str">
        <f>VLOOKUP(B42,'FINAL-DL-DOWN-Report'!B43:T2535,17,FALSE)</f>
        <v>SSA BCH</v>
      </c>
      <c r="G42" s="2" t="str">
        <f>VLOOKUP(B42,'FINAL-DL-DOWN-Report'!B43:T2535,13,FALSE)</f>
        <v>10.121.16.10</v>
      </c>
      <c r="H42" s="2" t="str">
        <f>VLOOKUP(B42,'FINAL-DL-DOWN-Report'!B43:Z2535,14,FALSE)&amp;"-"&amp;VLOOKUP(B42,'FINAL-DL-DOWN-Report'!B43:Z2535,19,FALSE)</f>
        <v>Jambusar-S5P8</v>
      </c>
      <c r="I42" s="2" t="str">
        <f>VLOOKUP(B42,'FINAL-DL-DOWN-Report'!B43:T2535,15,FALSE)</f>
        <v>10.121.96.114</v>
      </c>
      <c r="J42" s="2" t="str">
        <f>VLOOKUP(B42,'FINAL-DL-DOWN-Report'!B43:Z2535,16,FALSE)&amp;"-"&amp;VLOOKUP(B42,'FINAL-DL-DOWN-Report'!B43:Z2535,20,FALSE)</f>
        <v>SCHOTT GLASS JBSR-S2P3</v>
      </c>
      <c r="K42" s="1" t="str">
        <f>VLOOKUP(B42,'FINAL-DL-DOWN-Report'!B43:T2535,18,FALSE)</f>
        <v xml:space="preserve">	2026/05/12,18:16:15</v>
      </c>
      <c r="L42" s="1">
        <f ca="1">VLOOKUP(B42,'FINAL-DL-DOWN-Report'!B43:T2535,12,FALSE)</f>
        <v>3</v>
      </c>
      <c r="M42" s="44" t="str">
        <f>VLOOKUP(B42,'FINAL-DL-DOWN-Report'!B43:T2535,6,FALSE)</f>
        <v xml:space="preserve">	GE</v>
      </c>
      <c r="N42" s="55"/>
      <c r="O42" s="7"/>
      <c r="P42" s="7"/>
      <c r="Q42" s="7"/>
      <c r="R42" s="7"/>
      <c r="S42" s="7"/>
      <c r="T42" s="90"/>
      <c r="U42" s="7"/>
      <c r="V42" s="7"/>
      <c r="W42" s="7"/>
      <c r="X42" s="7"/>
      <c r="Y42" s="7"/>
      <c r="Z42" s="19" t="e">
        <f>IF(B42="","",VLOOKUP(B42,'[1]PASTE-HERE'!$C$10:$Z$300,16,FALSE))</f>
        <v>#N/A</v>
      </c>
    </row>
    <row r="43" spans="1:26" x14ac:dyDescent="0.25">
      <c r="A43" s="20">
        <v>37</v>
      </c>
      <c r="B43" s="20">
        <f t="shared" si="0"/>
        <v>37</v>
      </c>
      <c r="C43" s="20"/>
      <c r="D43" s="1">
        <f t="shared" si="1"/>
        <v>37</v>
      </c>
      <c r="E43" s="1" t="str">
        <f>VLOOKUP(B43,'FINAL-DL-DOWN-Report'!B44:T2536,3,FALSE)</f>
        <v>WTR</v>
      </c>
      <c r="F43" s="1" t="str">
        <f>VLOOKUP(B43,'FINAL-DL-DOWN-Report'!B44:T2536,17,FALSE)</f>
        <v>WTR AM</v>
      </c>
      <c r="G43" s="2" t="str">
        <f>VLOOKUP(B43,'FINAL-DL-DOWN-Report'!B44:T2536,13,FALSE)</f>
        <v>10.121.26.70</v>
      </c>
      <c r="H43" s="2" t="str">
        <f>VLOOKUP(B43,'FINAL-DL-DOWN-Report'!B44:Z2536,14,FALSE)&amp;"-"&amp;VLOOKUP(B43,'FINAL-DL-DOWN-Report'!B44:Z2536,19,FALSE)</f>
        <v>Dahod-S5P1</v>
      </c>
      <c r="I43" s="2" t="str">
        <f>VLOOKUP(B43,'FINAL-DL-DOWN-Report'!B44:T2536,15,FALSE)</f>
        <v>10.121.16.193</v>
      </c>
      <c r="J43" s="2" t="str">
        <f>VLOOKUP(B43,'FINAL-DL-DOWN-Report'!B44:Z2536,16,FALSE)&amp;"-"&amp;VLOOKUP(B43,'FINAL-DL-DOWN-Report'!B44:Z2536,20,FALSE)</f>
        <v>Bhadra3(GNE)-S5P1</v>
      </c>
      <c r="K43" s="1" t="str">
        <f>VLOOKUP(B43,'FINAL-DL-DOWN-Report'!B44:T2536,18,FALSE)</f>
        <v xml:space="preserve">	2026/05/15,16:21:33</v>
      </c>
      <c r="L43" s="1">
        <f ca="1">VLOOKUP(B43,'FINAL-DL-DOWN-Report'!B44:T2536,12,FALSE)</f>
        <v>0</v>
      </c>
      <c r="M43" s="44" t="str">
        <f>VLOOKUP(B43,'FINAL-DL-DOWN-Report'!B44:T2536,6,FALSE)</f>
        <v xml:space="preserve">	10GE</v>
      </c>
      <c r="N43" s="55"/>
      <c r="O43" s="7"/>
      <c r="P43" s="7"/>
      <c r="Q43" s="7"/>
      <c r="R43" s="7"/>
      <c r="S43" s="7"/>
      <c r="T43" s="90"/>
      <c r="U43" s="7"/>
      <c r="V43" s="7"/>
      <c r="W43" s="7"/>
      <c r="X43" s="7"/>
      <c r="Y43" s="7"/>
      <c r="Z43" s="19" t="e">
        <f>IF(B43="","",VLOOKUP(B43,'[1]PASTE-HERE'!$C$10:$Z$300,16,FALSE))</f>
        <v>#N/A</v>
      </c>
    </row>
    <row r="44" spans="1:26" x14ac:dyDescent="0.25">
      <c r="A44" s="20">
        <v>38</v>
      </c>
      <c r="B44" s="20">
        <f t="shared" si="0"/>
        <v>38</v>
      </c>
      <c r="C44" s="20"/>
      <c r="D44" s="1">
        <f t="shared" si="1"/>
        <v>38</v>
      </c>
      <c r="E44" s="1" t="str">
        <f>VLOOKUP(B44,'FINAL-DL-DOWN-Report'!B45:T2537,3,FALSE)</f>
        <v>GJ</v>
      </c>
      <c r="F44" s="1" t="str">
        <f>VLOOKUP(B44,'FINAL-DL-DOWN-Report'!B45:T2537,17,FALSE)</f>
        <v>SSA VAL</v>
      </c>
      <c r="G44" s="2" t="str">
        <f>VLOOKUP(B44,'FINAL-DL-DOWN-Report'!B45:T2537,13,FALSE)</f>
        <v>10.121.68.65</v>
      </c>
      <c r="H44" s="2" t="str">
        <f>VLOOKUP(B44,'FINAL-DL-DOWN-Report'!B45:Z2537,14,FALSE)&amp;"-"&amp;VLOOKUP(B44,'FINAL-DL-DOWN-Report'!B45:Z2537,19,FALSE)</f>
        <v>VALSAD-OLD(GNE)-S3P1</v>
      </c>
      <c r="I44" s="2" t="str">
        <f>VLOOKUP(B44,'FINAL-DL-DOWN-Report'!B45:T2537,15,FALSE)</f>
        <v>10.121.16.81</v>
      </c>
      <c r="J44" s="2" t="str">
        <f>VLOOKUP(B44,'FINAL-DL-DOWN-Report'!B45:Z2537,16,FALSE)&amp;"-"&amp;VLOOKUP(B44,'FINAL-DL-DOWN-Report'!B45:Z2537,20,FALSE)</f>
        <v>SUTHARPADA-S4P1</v>
      </c>
      <c r="K44" s="1" t="str">
        <f>VLOOKUP(B44,'FINAL-DL-DOWN-Report'!B45:T2537,18,FALSE)</f>
        <v xml:space="preserve">	2026/05/15,09:58:50</v>
      </c>
      <c r="L44" s="1">
        <f ca="1">VLOOKUP(B44,'FINAL-DL-DOWN-Report'!B45:T2537,12,FALSE)</f>
        <v>0</v>
      </c>
      <c r="M44" s="44" t="str">
        <f>VLOOKUP(B44,'FINAL-DL-DOWN-Report'!B45:T2537,6,FALSE)</f>
        <v xml:space="preserve">	10GE</v>
      </c>
      <c r="N44" s="55"/>
      <c r="O44" s="7"/>
      <c r="P44" s="7"/>
      <c r="Q44" s="7"/>
      <c r="R44" s="7"/>
      <c r="S44" s="7"/>
      <c r="T44" s="90"/>
      <c r="U44" s="7"/>
      <c r="V44" s="7"/>
      <c r="W44" s="7"/>
      <c r="X44" s="7"/>
      <c r="Y44" s="7"/>
      <c r="Z44" s="19" t="e">
        <f>IF(B44="","",VLOOKUP(B44,'[1]PASTE-HERE'!$C$10:$Z$300,16,FALSE))</f>
        <v>#N/A</v>
      </c>
    </row>
    <row r="45" spans="1:26" x14ac:dyDescent="0.25">
      <c r="A45" s="20">
        <v>39</v>
      </c>
      <c r="B45" s="20">
        <f t="shared" si="0"/>
        <v>39</v>
      </c>
      <c r="C45" s="20"/>
      <c r="D45" s="1">
        <f t="shared" si="1"/>
        <v>39</v>
      </c>
      <c r="E45" s="1" t="str">
        <f>VLOOKUP(B45,'FINAL-DL-DOWN-Report'!B46:T2538,3,FALSE)</f>
        <v>GJ</v>
      </c>
      <c r="F45" s="1" t="str">
        <f>VLOOKUP(B45,'FINAL-DL-DOWN-Report'!B46:T2538,17,FALSE)</f>
        <v>SSA SR</v>
      </c>
      <c r="G45" s="2" t="str">
        <f>VLOOKUP(B45,'FINAL-DL-DOWN-Report'!B46:T2538,13,FALSE)</f>
        <v>10.121.100.22</v>
      </c>
      <c r="H45" s="2" t="str">
        <f>VLOOKUP(B45,'FINAL-DL-DOWN-Report'!B46:Z2538,14,FALSE)&amp;"-"&amp;VLOOKUP(B45,'FINAL-DL-DOWN-Report'!B46:Z2538,19,FALSE)</f>
        <v>NIZER-S4P3</v>
      </c>
      <c r="I45" s="2" t="str">
        <f>VLOOKUP(B45,'FINAL-DL-DOWN-Report'!B46:T2538,15,FALSE)</f>
        <v>10.121.100.19</v>
      </c>
      <c r="J45" s="2" t="str">
        <f>VLOOKUP(B45,'FINAL-DL-DOWN-Report'!B46:Z2538,16,FALSE)&amp;"-"&amp;VLOOKUP(B45,'FINAL-DL-DOWN-Report'!B46:Z2538,20,FALSE)</f>
        <v>SONGADH FORT-S3P3</v>
      </c>
      <c r="K45" s="1" t="str">
        <f>VLOOKUP(B45,'FINAL-DL-DOWN-Report'!B46:T2538,18,FALSE)</f>
        <v xml:space="preserve">	2026/05/15,14:54:09</v>
      </c>
      <c r="L45" s="1">
        <f ca="1">VLOOKUP(B45,'FINAL-DL-DOWN-Report'!B46:T2538,12,FALSE)</f>
        <v>0</v>
      </c>
      <c r="M45" s="44" t="str">
        <f>VLOOKUP(B45,'FINAL-DL-DOWN-Report'!B46:T2538,6,FALSE)</f>
        <v xml:space="preserve">	GE</v>
      </c>
      <c r="N45" s="55"/>
      <c r="O45" s="7"/>
      <c r="P45" s="7"/>
      <c r="Q45" s="7"/>
      <c r="R45" s="7"/>
      <c r="S45" s="7"/>
      <c r="T45" s="90"/>
      <c r="U45" s="7"/>
      <c r="V45" s="7"/>
      <c r="W45" s="7"/>
      <c r="X45" s="7"/>
      <c r="Y45" s="7"/>
      <c r="Z45" s="19" t="e">
        <f>IF(B45="","",VLOOKUP(B45,'[1]PASTE-HERE'!$C$10:$Z$300,16,FALSE))</f>
        <v>#N/A</v>
      </c>
    </row>
    <row r="46" spans="1:26" x14ac:dyDescent="0.25">
      <c r="A46" s="20">
        <v>40</v>
      </c>
      <c r="B46" s="20">
        <f t="shared" si="0"/>
        <v>40</v>
      </c>
      <c r="C46" s="20"/>
      <c r="D46" s="1">
        <f t="shared" si="1"/>
        <v>40</v>
      </c>
      <c r="E46" s="1" t="str">
        <f>VLOOKUP(B46,'FINAL-DL-DOWN-Report'!B47:T2539,3,FALSE)</f>
        <v>WTR</v>
      </c>
      <c r="F46" s="1" t="str">
        <f>VLOOKUP(B46,'FINAL-DL-DOWN-Report'!B47:T2539,17,FALSE)</f>
        <v>WTR RJ</v>
      </c>
      <c r="G46" s="2" t="str">
        <f>VLOOKUP(B46,'FINAL-DL-DOWN-Report'!B47:T2539,13,FALSE)</f>
        <v>10.121.99.3</v>
      </c>
      <c r="H46" s="2" t="str">
        <f>VLOOKUP(B46,'FINAL-DL-DOWN-Report'!B47:Z2539,14,FALSE)&amp;"-"&amp;VLOOKUP(B46,'FINAL-DL-DOWN-Report'!B47:Z2539,19,FALSE)</f>
        <v>LIMBDI-S3P3</v>
      </c>
      <c r="I46" s="2" t="str">
        <f>VLOOKUP(B46,'FINAL-DL-DOWN-Report'!B47:T2539,15,FALSE)</f>
        <v>10.121.99.8</v>
      </c>
      <c r="J46" s="2" t="str">
        <f>VLOOKUP(B46,'FINAL-DL-DOWN-Report'!B47:Z2539,16,FALSE)&amp;"-"&amp;VLOOKUP(B46,'FINAL-DL-DOWN-Report'!B47:Z2539,20,FALSE)</f>
        <v>SAYLA-S4P3</v>
      </c>
      <c r="K46" s="1" t="str">
        <f>VLOOKUP(B46,'FINAL-DL-DOWN-Report'!B47:T2539,18,FALSE)</f>
        <v xml:space="preserve">	2026/05/14,21:46:06</v>
      </c>
      <c r="L46" s="1">
        <f ca="1">VLOOKUP(B46,'FINAL-DL-DOWN-Report'!B47:T2539,12,FALSE)</f>
        <v>1</v>
      </c>
      <c r="M46" s="44" t="str">
        <f>VLOOKUP(B46,'FINAL-DL-DOWN-Report'!B47:T2539,6,FALSE)</f>
        <v xml:space="preserve">	GE</v>
      </c>
      <c r="N46" s="55"/>
      <c r="O46" s="7"/>
      <c r="P46" s="7"/>
      <c r="Q46" s="7"/>
      <c r="R46" s="7"/>
      <c r="S46" s="7"/>
      <c r="T46" s="90"/>
      <c r="U46" s="7"/>
      <c r="V46" s="7"/>
      <c r="W46" s="7"/>
      <c r="X46" s="7"/>
      <c r="Y46" s="7"/>
      <c r="Z46" s="19" t="e">
        <f>IF(B46="","",VLOOKUP(B46,'[1]PASTE-HERE'!$C$10:$Z$300,16,FALSE))</f>
        <v>#N/A</v>
      </c>
    </row>
    <row r="47" spans="1:26" x14ac:dyDescent="0.25">
      <c r="A47" s="20">
        <v>41</v>
      </c>
      <c r="B47" s="20">
        <f t="shared" si="0"/>
        <v>41</v>
      </c>
      <c r="C47" s="20"/>
      <c r="D47" s="1">
        <f t="shared" si="1"/>
        <v>41</v>
      </c>
      <c r="E47" s="1" t="str">
        <f>VLOOKUP(B47,'FINAL-DL-DOWN-Report'!B48:T2540,3,FALSE)</f>
        <v>WTR</v>
      </c>
      <c r="F47" s="1" t="str">
        <f>VLOOKUP(B47,'FINAL-DL-DOWN-Report'!B48:T2540,17,FALSE)</f>
        <v>WTR RJ</v>
      </c>
      <c r="G47" s="2" t="str">
        <f>VLOOKUP(B47,'FINAL-DL-DOWN-Report'!B48:T2540,13,FALSE)</f>
        <v>10.121.17.9</v>
      </c>
      <c r="H47" s="2" t="str">
        <f>VLOOKUP(B47,'FINAL-DL-DOWN-Report'!B48:Z2540,14,FALSE)&amp;"-"&amp;VLOOKUP(B47,'FINAL-DL-DOWN-Report'!B48:Z2540,19,FALSE)</f>
        <v>RJ BHAKTINAGAR-S4P1</v>
      </c>
      <c r="I47" s="2" t="str">
        <f>VLOOKUP(B47,'FINAL-DL-DOWN-Report'!B48:T2540,15,FALSE)</f>
        <v>10.121.17.43</v>
      </c>
      <c r="J47" s="2" t="str">
        <f>VLOOKUP(B47,'FINAL-DL-DOWN-Report'!B48:Z2540,16,FALSE)&amp;"-"&amp;VLOOKUP(B47,'FINAL-DL-DOWN-Report'!B48:Z2540,20,FALSE)</f>
        <v>RIBDA-S3P1</v>
      </c>
      <c r="K47" s="1" t="str">
        <f>VLOOKUP(B47,'FINAL-DL-DOWN-Report'!B48:T2540,18,FALSE)</f>
        <v xml:space="preserve">	2026/05/15,16:10:42</v>
      </c>
      <c r="L47" s="1">
        <f ca="1">VLOOKUP(B47,'FINAL-DL-DOWN-Report'!B48:T2540,12,FALSE)</f>
        <v>0</v>
      </c>
      <c r="M47" s="44" t="str">
        <f>VLOOKUP(B47,'FINAL-DL-DOWN-Report'!B48:T2540,6,FALSE)</f>
        <v xml:space="preserve">	10GE</v>
      </c>
      <c r="N47" s="55"/>
      <c r="O47" s="7"/>
      <c r="P47" s="7"/>
      <c r="Q47" s="7"/>
      <c r="R47" s="7"/>
      <c r="S47" s="7"/>
      <c r="T47" s="90"/>
      <c r="U47" s="7"/>
      <c r="V47" s="7"/>
      <c r="W47" s="7"/>
      <c r="X47" s="7"/>
      <c r="Y47" s="7"/>
      <c r="Z47" s="19" t="e">
        <f>IF(B47="","",VLOOKUP(B47,'[1]PASTE-HERE'!$C$10:$Z$300,16,FALSE))</f>
        <v>#N/A</v>
      </c>
    </row>
    <row r="48" spans="1:26" x14ac:dyDescent="0.25">
      <c r="A48" s="20">
        <v>42</v>
      </c>
      <c r="B48" s="20">
        <f t="shared" si="0"/>
        <v>42</v>
      </c>
      <c r="C48" s="20"/>
      <c r="D48" s="1">
        <f t="shared" si="1"/>
        <v>42</v>
      </c>
      <c r="E48" s="1" t="str">
        <f>VLOOKUP(B48,'FINAL-DL-DOWN-Report'!B49:T2541,3,FALSE)</f>
        <v>GJ</v>
      </c>
      <c r="F48" s="1" t="str">
        <f>VLOOKUP(B48,'FINAL-DL-DOWN-Report'!B49:T2541,17,FALSE)</f>
        <v>SSA AMR</v>
      </c>
      <c r="G48" s="2" t="str">
        <f>VLOOKUP(B48,'FINAL-DL-DOWN-Report'!B49:T2541,13,FALSE)</f>
        <v>10.121.96.2</v>
      </c>
      <c r="H48" s="2" t="str">
        <f>VLOOKUP(B48,'FINAL-DL-DOWN-Report'!B49:Z2541,14,FALSE)&amp;"-"&amp;VLOOKUP(B48,'FINAL-DL-DOWN-Report'!B49:Z2541,19,FALSE)</f>
        <v>SAVARKUNDLA-S4P6</v>
      </c>
      <c r="I48" s="2" t="str">
        <f>VLOOKUP(B48,'FINAL-DL-DOWN-Report'!B49:T2541,15,FALSE)</f>
        <v>10.121.17.187</v>
      </c>
      <c r="J48" s="2" t="str">
        <f>VLOOKUP(B48,'FINAL-DL-DOWN-Report'!B49:Z2541,16,FALSE)&amp;"-"&amp;VLOOKUP(B48,'FINAL-DL-DOWN-Report'!B49:Z2541,20,FALSE)</f>
        <v>Jesar Exch-S2P6</v>
      </c>
      <c r="K48" s="1" t="str">
        <f>VLOOKUP(B48,'FINAL-DL-DOWN-Report'!B49:T2541,18,FALSE)</f>
        <v xml:space="preserve">	2026/05/02,14:31:11</v>
      </c>
      <c r="L48" s="1">
        <f ca="1">VLOOKUP(B48,'FINAL-DL-DOWN-Report'!B49:T2541,12,FALSE)</f>
        <v>13</v>
      </c>
      <c r="M48" s="44" t="str">
        <f>VLOOKUP(B48,'FINAL-DL-DOWN-Report'!B49:T2541,6,FALSE)</f>
        <v xml:space="preserve">	GE</v>
      </c>
      <c r="N48" s="55"/>
      <c r="O48" s="7"/>
      <c r="P48" s="7"/>
      <c r="Q48" s="7"/>
      <c r="R48" s="7"/>
      <c r="S48" s="7"/>
      <c r="T48" s="90"/>
      <c r="U48" s="7"/>
      <c r="V48" s="7"/>
      <c r="W48" s="7"/>
      <c r="X48" s="7"/>
      <c r="Y48" s="7"/>
      <c r="Z48" s="19" t="e">
        <f>IF(B48="","",VLOOKUP(B48,'[1]PASTE-HERE'!$C$10:$Z$300,16,FALSE))</f>
        <v>#N/A</v>
      </c>
    </row>
    <row r="49" spans="1:26" x14ac:dyDescent="0.25">
      <c r="A49" s="20">
        <v>43</v>
      </c>
      <c r="B49" s="20">
        <f t="shared" si="0"/>
        <v>43</v>
      </c>
      <c r="C49" s="20"/>
      <c r="D49" s="1">
        <f t="shared" si="1"/>
        <v>43</v>
      </c>
      <c r="E49" s="1" t="str">
        <f>VLOOKUP(B49,'FINAL-DL-DOWN-Report'!B50:T2542,3,FALSE)</f>
        <v>GJ</v>
      </c>
      <c r="F49" s="1" t="str">
        <f>VLOOKUP(B49,'FINAL-DL-DOWN-Report'!B50:T2542,17,FALSE)</f>
        <v>SSA BCH</v>
      </c>
      <c r="G49" s="2" t="str">
        <f>VLOOKUP(B49,'FINAL-DL-DOWN-Report'!B50:T2542,13,FALSE)</f>
        <v>10.121.96.74</v>
      </c>
      <c r="H49" s="2" t="str">
        <f>VLOOKUP(B49,'FINAL-DL-DOWN-Report'!B50:Z2542,14,FALSE)&amp;"-"&amp;VLOOKUP(B49,'FINAL-DL-DOWN-Report'!B50:Z2542,19,FALSE)</f>
        <v>IKHAR B1-S4P1</v>
      </c>
      <c r="I49" s="2" t="str">
        <f>VLOOKUP(B49,'FINAL-DL-DOWN-Report'!B50:T2542,15,FALSE)</f>
        <v>10.121.16.15</v>
      </c>
      <c r="J49" s="2" t="str">
        <f>VLOOKUP(B49,'FINAL-DL-DOWN-Report'!B50:Z2542,16,FALSE)&amp;"-"&amp;VLOOKUP(B49,'FINAL-DL-DOWN-Report'!B50:Z2542,20,FALSE)</f>
        <v>Palej-S5P1</v>
      </c>
      <c r="K49" s="1" t="str">
        <f>VLOOKUP(B49,'FINAL-DL-DOWN-Report'!B50:T2542,18,FALSE)</f>
        <v xml:space="preserve">	2026/05/15,16:05:53</v>
      </c>
      <c r="L49" s="1">
        <f ca="1">VLOOKUP(B49,'FINAL-DL-DOWN-Report'!B50:T2542,12,FALSE)</f>
        <v>0</v>
      </c>
      <c r="M49" s="44" t="str">
        <f>VLOOKUP(B49,'FINAL-DL-DOWN-Report'!B50:T2542,6,FALSE)</f>
        <v xml:space="preserve">	10GE</v>
      </c>
      <c r="N49" s="55"/>
      <c r="O49" s="7"/>
      <c r="P49" s="7"/>
      <c r="Q49" s="7"/>
      <c r="R49" s="7"/>
      <c r="S49" s="7"/>
      <c r="T49" s="90"/>
      <c r="U49" s="7"/>
      <c r="V49" s="7"/>
      <c r="W49" s="7"/>
      <c r="X49" s="7"/>
      <c r="Y49" s="7"/>
      <c r="Z49" s="19" t="e">
        <f>IF(B49="","",VLOOKUP(B49,'[1]PASTE-HERE'!$C$10:$Z$300,16,FALSE))</f>
        <v>#N/A</v>
      </c>
    </row>
    <row r="50" spans="1:26" x14ac:dyDescent="0.25">
      <c r="A50" s="20">
        <v>44</v>
      </c>
      <c r="B50" s="20">
        <f t="shared" si="0"/>
        <v>44</v>
      </c>
      <c r="C50" s="20"/>
      <c r="D50" s="1">
        <f t="shared" si="1"/>
        <v>44</v>
      </c>
      <c r="E50" s="1" t="str">
        <f>VLOOKUP(B50,'FINAL-DL-DOWN-Report'!B51:T2543,3,FALSE)</f>
        <v>WTR</v>
      </c>
      <c r="F50" s="1" t="str">
        <f>VLOOKUP(B50,'FINAL-DL-DOWN-Report'!B51:T2543,17,FALSE)</f>
        <v>WTR RJ</v>
      </c>
      <c r="G50" s="2" t="str">
        <f>VLOOKUP(B50,'FINAL-DL-DOWN-Report'!B51:T2543,13,FALSE)</f>
        <v>10.121.68.197</v>
      </c>
      <c r="H50" s="2" t="str">
        <f>VLOOKUP(B50,'FINAL-DL-DOWN-Report'!B51:Z2543,14,FALSE)&amp;"-"&amp;VLOOKUP(B50,'FINAL-DL-DOWN-Report'!B51:Z2543,19,FALSE)</f>
        <v>BHANVAD-S5P1</v>
      </c>
      <c r="I50" s="2" t="str">
        <f>VLOOKUP(B50,'FINAL-DL-DOWN-Report'!B51:T2543,15,FALSE)</f>
        <v>10.121.68.206</v>
      </c>
      <c r="J50" s="2" t="str">
        <f>VLOOKUP(B50,'FINAL-DL-DOWN-Report'!B51:Z2543,16,FALSE)&amp;"-"&amp;VLOOKUP(B50,'FINAL-DL-DOWN-Report'!B51:Z2543,20,FALSE)</f>
        <v>JAMJODHPUR-S4P1</v>
      </c>
      <c r="K50" s="1" t="str">
        <f>VLOOKUP(B50,'FINAL-DL-DOWN-Report'!B51:T2543,18,FALSE)</f>
        <v xml:space="preserve">	2026/05/13,14:16:24</v>
      </c>
      <c r="L50" s="1">
        <f ca="1">VLOOKUP(B50,'FINAL-DL-DOWN-Report'!B51:T2543,12,FALSE)</f>
        <v>2</v>
      </c>
      <c r="M50" s="44" t="str">
        <f>VLOOKUP(B50,'FINAL-DL-DOWN-Report'!B51:T2543,6,FALSE)</f>
        <v xml:space="preserve">	10GE</v>
      </c>
      <c r="N50" s="55"/>
      <c r="O50" s="7"/>
      <c r="P50" s="7"/>
      <c r="Q50" s="7"/>
      <c r="R50" s="7"/>
      <c r="S50" s="7"/>
      <c r="T50" s="90"/>
      <c r="U50" s="7"/>
      <c r="V50" s="7"/>
      <c r="W50" s="7"/>
      <c r="X50" s="7"/>
      <c r="Y50" s="7"/>
      <c r="Z50" s="19" t="e">
        <f>IF(B50="","",VLOOKUP(B50,'[1]PASTE-HERE'!$C$10:$Z$300,16,FALSE))</f>
        <v>#N/A</v>
      </c>
    </row>
    <row r="51" spans="1:26" x14ac:dyDescent="0.25">
      <c r="A51" s="20">
        <v>45</v>
      </c>
      <c r="B51" s="20">
        <f t="shared" si="0"/>
        <v>45</v>
      </c>
      <c r="C51" s="20"/>
      <c r="D51" s="1">
        <f t="shared" si="1"/>
        <v>45</v>
      </c>
      <c r="E51" s="1" t="str">
        <f>VLOOKUP(B51,'FINAL-DL-DOWN-Report'!B52:T2544,3,FALSE)</f>
        <v>GJ</v>
      </c>
      <c r="F51" s="1" t="str">
        <f>VLOOKUP(B51,'FINAL-DL-DOWN-Report'!B52:T2544,17,FALSE)</f>
        <v>SSA BV</v>
      </c>
      <c r="G51" s="2" t="str">
        <f>VLOOKUP(B51,'FINAL-DL-DOWN-Report'!B52:T2544,13,FALSE)</f>
        <v>10.121.17.135</v>
      </c>
      <c r="H51" s="2" t="str">
        <f>VLOOKUP(B51,'FINAL-DL-DOWN-Report'!B52:Z2544,14,FALSE)&amp;"-"&amp;VLOOKUP(B51,'FINAL-DL-DOWN-Report'!B52:Z2544,19,FALSE)</f>
        <v>Mota Khutawada-S1P5</v>
      </c>
      <c r="I51" s="2" t="str">
        <f>VLOOKUP(B51,'FINAL-DL-DOWN-Report'!B52:T2544,15,FALSE)</f>
        <v>10.121.17.151</v>
      </c>
      <c r="J51" s="2" t="str">
        <f>VLOOKUP(B51,'FINAL-DL-DOWN-Report'!B52:Z2544,16,FALSE)&amp;"-"&amp;VLOOKUP(B51,'FINAL-DL-DOWN-Report'!B52:Z2544,20,FALSE)</f>
        <v>MahuvaBhadra-S2P5</v>
      </c>
      <c r="K51" s="1" t="str">
        <f>VLOOKUP(B51,'FINAL-DL-DOWN-Report'!B52:T2544,18,FALSE)</f>
        <v xml:space="preserve">	2026/05/15,07:27:53</v>
      </c>
      <c r="L51" s="1">
        <f ca="1">VLOOKUP(B51,'FINAL-DL-DOWN-Report'!B52:T2544,12,FALSE)</f>
        <v>0</v>
      </c>
      <c r="M51" s="44" t="str">
        <f>VLOOKUP(B51,'FINAL-DL-DOWN-Report'!B52:T2544,6,FALSE)</f>
        <v xml:space="preserve">	GE</v>
      </c>
      <c r="N51" s="55"/>
      <c r="O51" s="7"/>
      <c r="P51" s="7"/>
      <c r="Q51" s="7"/>
      <c r="R51" s="7"/>
      <c r="S51" s="7"/>
      <c r="T51" s="90"/>
      <c r="U51" s="7"/>
      <c r="V51" s="7"/>
      <c r="W51" s="7"/>
      <c r="X51" s="7"/>
      <c r="Y51" s="7"/>
      <c r="Z51" s="19" t="e">
        <f>IF(B51="","",VLOOKUP(B51,'[1]PASTE-HERE'!$C$10:$Z$300,16,FALSE))</f>
        <v>#N/A</v>
      </c>
    </row>
    <row r="52" spans="1:26" x14ac:dyDescent="0.25">
      <c r="A52" s="20">
        <v>46</v>
      </c>
      <c r="B52" s="20">
        <f t="shared" si="0"/>
        <v>46</v>
      </c>
      <c r="C52" s="20"/>
      <c r="D52" s="1">
        <f t="shared" si="1"/>
        <v>46</v>
      </c>
      <c r="E52" s="1" t="str">
        <f>VLOOKUP(B52,'FINAL-DL-DOWN-Report'!B53:T2545,3,FALSE)</f>
        <v>GJ</v>
      </c>
      <c r="F52" s="1" t="str">
        <f>VLOOKUP(B52,'FINAL-DL-DOWN-Report'!B53:T2545,17,FALSE)</f>
        <v>SSA VDR</v>
      </c>
      <c r="G52" s="2" t="str">
        <f>VLOOKUP(B52,'FINAL-DL-DOWN-Report'!B53:T2545,13,FALSE)</f>
        <v>10.121.19.139</v>
      </c>
      <c r="H52" s="2" t="str">
        <f>VLOOKUP(B52,'FINAL-DL-DOWN-Report'!B53:Z2545,14,FALSE)&amp;"-"&amp;VLOOKUP(B52,'FINAL-DL-DOWN-Report'!B53:Z2545,19,FALSE)</f>
        <v>ATLADRA-S5P1</v>
      </c>
      <c r="I52" s="2" t="str">
        <f>VLOOKUP(B52,'FINAL-DL-DOWN-Report'!B53:T2545,15,FALSE)</f>
        <v>10.121.19.140</v>
      </c>
      <c r="J52" s="2" t="str">
        <f>VLOOKUP(B52,'FINAL-DL-DOWN-Report'!B53:Z2545,16,FALSE)&amp;"-"&amp;VLOOKUP(B52,'FINAL-DL-DOWN-Report'!B53:Z2545,20,FALSE)</f>
        <v>VASANA-S6P1</v>
      </c>
      <c r="K52" s="1" t="str">
        <f>VLOOKUP(B52,'FINAL-DL-DOWN-Report'!B53:T2545,18,FALSE)</f>
        <v xml:space="preserve">	2026/05/14,12:22:17</v>
      </c>
      <c r="L52" s="1">
        <f ca="1">VLOOKUP(B52,'FINAL-DL-DOWN-Report'!B53:T2545,12,FALSE)</f>
        <v>1</v>
      </c>
      <c r="M52" s="44" t="str">
        <f>VLOOKUP(B52,'FINAL-DL-DOWN-Report'!B53:T2545,6,FALSE)</f>
        <v xml:space="preserve">	10GE</v>
      </c>
      <c r="N52" s="55"/>
      <c r="O52" s="7"/>
      <c r="P52" s="7"/>
      <c r="Q52" s="7"/>
      <c r="R52" s="7"/>
      <c r="S52" s="7"/>
      <c r="T52" s="90"/>
      <c r="U52" s="7"/>
      <c r="V52" s="7"/>
      <c r="W52" s="7"/>
      <c r="X52" s="7"/>
      <c r="Y52" s="7"/>
      <c r="Z52" s="19" t="e">
        <f>IF(B52="","",VLOOKUP(B52,'[1]PASTE-HERE'!$C$10:$Z$300,16,FALSE))</f>
        <v>#N/A</v>
      </c>
    </row>
    <row r="53" spans="1:26" x14ac:dyDescent="0.25">
      <c r="A53" s="20">
        <v>47</v>
      </c>
      <c r="B53" s="20">
        <f t="shared" si="0"/>
        <v>47</v>
      </c>
      <c r="C53" s="20"/>
      <c r="D53" s="1">
        <f t="shared" si="1"/>
        <v>47</v>
      </c>
      <c r="E53" s="1" t="str">
        <f>VLOOKUP(B53,'FINAL-DL-DOWN-Report'!B54:T2546,3,FALSE)</f>
        <v>GJ</v>
      </c>
      <c r="F53" s="1" t="str">
        <f>VLOOKUP(B53,'FINAL-DL-DOWN-Report'!B54:T2546,17,FALSE)</f>
        <v>SSA VDR</v>
      </c>
      <c r="G53" s="2" t="str">
        <f>VLOOKUP(B53,'FINAL-DL-DOWN-Report'!B54:T2546,13,FALSE)</f>
        <v>10.121.99.152</v>
      </c>
      <c r="H53" s="2" t="str">
        <f>VLOOKUP(B53,'FINAL-DL-DOWN-Report'!B54:Z2546,14,FALSE)&amp;"-"&amp;VLOOKUP(B53,'FINAL-DL-DOWN-Report'!B54:Z2546,19,FALSE)</f>
        <v>APMC-BTS-S1P5</v>
      </c>
      <c r="I53" s="2" t="str">
        <f>VLOOKUP(B53,'FINAL-DL-DOWN-Report'!B54:T2546,15,FALSE)</f>
        <v>10.121.19.131</v>
      </c>
      <c r="J53" s="2" t="str">
        <f>VLOOKUP(B53,'FINAL-DL-DOWN-Report'!B54:Z2546,16,FALSE)&amp;"-"&amp;VLOOKUP(B53,'FINAL-DL-DOWN-Report'!B54:Z2546,20,FALSE)</f>
        <v>KARELIBAGH-S4P6</v>
      </c>
      <c r="K53" s="1" t="str">
        <f>VLOOKUP(B53,'FINAL-DL-DOWN-Report'!B54:T2546,18,FALSE)</f>
        <v xml:space="preserve">	2026/05/15,15:30:48</v>
      </c>
      <c r="L53" s="1">
        <f ca="1">VLOOKUP(B53,'FINAL-DL-DOWN-Report'!B54:T2546,12,FALSE)</f>
        <v>0</v>
      </c>
      <c r="M53" s="44" t="str">
        <f>VLOOKUP(B53,'FINAL-DL-DOWN-Report'!B54:T2546,6,FALSE)</f>
        <v xml:space="preserve">	GE</v>
      </c>
      <c r="N53" s="55"/>
      <c r="O53" s="7"/>
      <c r="P53" s="7"/>
      <c r="Q53" s="7"/>
      <c r="R53" s="7"/>
      <c r="S53" s="7"/>
      <c r="T53" s="90"/>
      <c r="U53" s="7"/>
      <c r="V53" s="7"/>
      <c r="W53" s="7"/>
      <c r="X53" s="7"/>
      <c r="Y53" s="7"/>
      <c r="Z53" s="19" t="e">
        <f>IF(B53="","",VLOOKUP(B53,'[1]PASTE-HERE'!$C$10:$Z$300,16,FALSE))</f>
        <v>#N/A</v>
      </c>
    </row>
    <row r="54" spans="1:26" x14ac:dyDescent="0.25">
      <c r="A54" s="20">
        <v>48</v>
      </c>
      <c r="B54" s="20">
        <f t="shared" si="0"/>
        <v>48</v>
      </c>
      <c r="C54" s="20"/>
      <c r="D54" s="1">
        <f t="shared" si="1"/>
        <v>48</v>
      </c>
      <c r="E54" s="1" t="str">
        <f>VLOOKUP(B54,'FINAL-DL-DOWN-Report'!B55:T2547,3,FALSE)</f>
        <v>GJ</v>
      </c>
      <c r="F54" s="1" t="str">
        <f>VLOOKUP(B54,'FINAL-DL-DOWN-Report'!B55:T2547,17,FALSE)</f>
        <v>SSA NAD</v>
      </c>
      <c r="G54" s="2" t="str">
        <f>VLOOKUP(B54,'FINAL-DL-DOWN-Report'!B55:T2547,13,FALSE)</f>
        <v>10.121.16.152</v>
      </c>
      <c r="H54" s="2" t="str">
        <f>VLOOKUP(B54,'FINAL-DL-DOWN-Report'!B55:Z2547,14,FALSE)&amp;"-"&amp;VLOOKUP(B54,'FINAL-DL-DOWN-Report'!B55:Z2547,19,FALSE)</f>
        <v>TRAJ-S1P5</v>
      </c>
      <c r="I54" s="2" t="str">
        <f>VLOOKUP(B54,'FINAL-DL-DOWN-Report'!B55:T2547,15,FALSE)</f>
        <v>10.121.24.245</v>
      </c>
      <c r="J54" s="2" t="str">
        <f>VLOOKUP(B54,'FINAL-DL-DOWN-Report'!B55:Z2547,16,FALSE)&amp;"-"&amp;VLOOKUP(B54,'FINAL-DL-DOWN-Report'!B55:Z2547,20,FALSE)</f>
        <v>MATAR-S3P4</v>
      </c>
      <c r="K54" s="1" t="str">
        <f>VLOOKUP(B54,'FINAL-DL-DOWN-Report'!B55:T2547,18,FALSE)</f>
        <v xml:space="preserve">	2026/05/15,12:02:41</v>
      </c>
      <c r="L54" s="1">
        <f ca="1">VLOOKUP(B54,'FINAL-DL-DOWN-Report'!B55:T2547,12,FALSE)</f>
        <v>0</v>
      </c>
      <c r="M54" s="44" t="str">
        <f>VLOOKUP(B54,'FINAL-DL-DOWN-Report'!B55:T2547,6,FALSE)</f>
        <v xml:space="preserve">	GE</v>
      </c>
      <c r="N54" s="55"/>
      <c r="O54" s="7"/>
      <c r="P54" s="7"/>
      <c r="Q54" s="7"/>
      <c r="R54" s="7"/>
      <c r="S54" s="7"/>
      <c r="T54" s="90"/>
      <c r="U54" s="7"/>
      <c r="V54" s="7"/>
      <c r="W54" s="7"/>
      <c r="X54" s="7"/>
      <c r="Y54" s="7"/>
      <c r="Z54" s="19" t="e">
        <f>IF(B54="","",VLOOKUP(B54,'[1]PASTE-HERE'!$C$10:$Z$300,16,FALSE))</f>
        <v>#N/A</v>
      </c>
    </row>
    <row r="55" spans="1:26" x14ac:dyDescent="0.25">
      <c r="A55" s="20">
        <v>49</v>
      </c>
      <c r="B55" s="20">
        <f t="shared" si="0"/>
        <v>49</v>
      </c>
      <c r="C55" s="20"/>
      <c r="D55" s="1">
        <f t="shared" si="1"/>
        <v>49</v>
      </c>
      <c r="E55" s="1" t="str">
        <f>VLOOKUP(B55,'FINAL-DL-DOWN-Report'!B56:T2548,3,FALSE)</f>
        <v>GJ</v>
      </c>
      <c r="F55" s="1" t="str">
        <f>VLOOKUP(B55,'FINAL-DL-DOWN-Report'!B56:T2548,17,FALSE)</f>
        <v>SSA BUJ</v>
      </c>
      <c r="G55" s="2" t="str">
        <f>VLOOKUP(B55,'FINAL-DL-DOWN-Report'!B56:T2548,13,FALSE)</f>
        <v>10.121.17.72</v>
      </c>
      <c r="H55" s="2" t="str">
        <f>VLOOKUP(B55,'FINAL-DL-DOWN-Report'!B56:Z2548,14,FALSE)&amp;"-"&amp;VLOOKUP(B55,'FINAL-DL-DOWN-Report'!B56:Z2548,19,FALSE)</f>
        <v>RAPAR-S6P1</v>
      </c>
      <c r="I55" s="2" t="str">
        <f>VLOOKUP(B55,'FINAL-DL-DOWN-Report'!B56:T2548,15,FALSE)</f>
        <v>10.121.17.100</v>
      </c>
      <c r="J55" s="2" t="str">
        <f>VLOOKUP(B55,'FINAL-DL-DOWN-Report'!B56:Z2548,16,FALSE)&amp;"-"&amp;VLOOKUP(B55,'FINAL-DL-DOWN-Report'!B56:Z2548,20,FALSE)</f>
        <v>GAGODHAR-S3P1</v>
      </c>
      <c r="K55" s="1" t="str">
        <f>VLOOKUP(B55,'FINAL-DL-DOWN-Report'!B56:T2548,18,FALSE)</f>
        <v/>
      </c>
      <c r="L55" s="1" t="e">
        <f ca="1">VLOOKUP(B55,'FINAL-DL-DOWN-Report'!B56:T2548,12,FALSE)</f>
        <v>#VALUE!</v>
      </c>
      <c r="M55" s="44" t="str">
        <f>VLOOKUP(B55,'FINAL-DL-DOWN-Report'!B56:T2548,6,FALSE)</f>
        <v xml:space="preserve">	10GE</v>
      </c>
      <c r="N55" s="55"/>
      <c r="O55" s="7"/>
      <c r="P55" s="7"/>
      <c r="Q55" s="7"/>
      <c r="R55" s="7"/>
      <c r="S55" s="7"/>
      <c r="T55" s="90"/>
      <c r="U55" s="7"/>
      <c r="V55" s="7"/>
      <c r="W55" s="7"/>
      <c r="X55" s="7"/>
      <c r="Y55" s="7"/>
      <c r="Z55" s="19" t="e">
        <f>IF(B55="","",VLOOKUP(B55,'[1]PASTE-HERE'!$C$10:$Z$300,16,FALSE))</f>
        <v>#N/A</v>
      </c>
    </row>
    <row r="56" spans="1:26" x14ac:dyDescent="0.25">
      <c r="A56" s="20">
        <v>50</v>
      </c>
      <c r="B56" s="20">
        <f t="shared" si="0"/>
        <v>50</v>
      </c>
      <c r="C56" s="20"/>
      <c r="D56" s="1">
        <f t="shared" si="1"/>
        <v>50</v>
      </c>
      <c r="E56" s="1" t="str">
        <f>VLOOKUP(B56,'FINAL-DL-DOWN-Report'!B57:T2549,3,FALSE)</f>
        <v>WTR</v>
      </c>
      <c r="F56" s="1" t="str">
        <f>VLOOKUP(B56,'FINAL-DL-DOWN-Report'!B57:T2549,17,FALSE)</f>
        <v>WTR RJ</v>
      </c>
      <c r="G56" s="2" t="str">
        <f>VLOOKUP(B56,'FINAL-DL-DOWN-Report'!B57:T2549,13,FALSE)</f>
        <v>10.121.68.204</v>
      </c>
      <c r="H56" s="2" t="str">
        <f>VLOOKUP(B56,'FINAL-DL-DOWN-Report'!B57:Z2549,14,FALSE)&amp;"-"&amp;VLOOKUP(B56,'FINAL-DL-DOWN-Report'!B57:Z2549,19,FALSE)</f>
        <v>NAVAGAM-S3P1</v>
      </c>
      <c r="I56" s="2" t="str">
        <f>VLOOKUP(B56,'FINAL-DL-DOWN-Report'!B57:T2549,15,FALSE)</f>
        <v>10.121.68.203</v>
      </c>
      <c r="J56" s="2" t="str">
        <f>VLOOKUP(B56,'FINAL-DL-DOWN-Report'!B57:Z2549,16,FALSE)&amp;"-"&amp;VLOOKUP(B56,'FINAL-DL-DOWN-Report'!B57:Z2549,20,FALSE)</f>
        <v>KALAWAD-S4P1</v>
      </c>
      <c r="K56" s="1" t="str">
        <f>VLOOKUP(B56,'FINAL-DL-DOWN-Report'!B57:T2549,18,FALSE)</f>
        <v xml:space="preserve">	2026/05/15,14:58:25</v>
      </c>
      <c r="L56" s="1">
        <f ca="1">VLOOKUP(B56,'FINAL-DL-DOWN-Report'!B57:T2549,12,FALSE)</f>
        <v>0</v>
      </c>
      <c r="M56" s="44" t="str">
        <f>VLOOKUP(B56,'FINAL-DL-DOWN-Report'!B57:T2549,6,FALSE)</f>
        <v xml:space="preserve">	10GE</v>
      </c>
      <c r="N56" s="55"/>
      <c r="O56" s="7"/>
      <c r="P56" s="7"/>
      <c r="Q56" s="7"/>
      <c r="R56" s="7"/>
      <c r="S56" s="7"/>
      <c r="T56" s="90"/>
      <c r="U56" s="7"/>
      <c r="V56" s="7"/>
      <c r="W56" s="7"/>
      <c r="X56" s="7"/>
      <c r="Y56" s="7"/>
      <c r="Z56" s="19" t="e">
        <f>IF(B56="","",VLOOKUP(B56,'[1]PASTE-HERE'!$C$10:$Z$300,16,FALSE))</f>
        <v>#N/A</v>
      </c>
    </row>
    <row r="57" spans="1:26" x14ac:dyDescent="0.25">
      <c r="A57" s="20">
        <v>51</v>
      </c>
      <c r="B57" s="20">
        <f t="shared" si="0"/>
        <v>51</v>
      </c>
      <c r="C57" s="20"/>
      <c r="D57" s="1">
        <f t="shared" si="1"/>
        <v>51</v>
      </c>
      <c r="E57" s="1" t="str">
        <f>VLOOKUP(B57,'FINAL-DL-DOWN-Report'!B58:T2550,3,FALSE)</f>
        <v>GJ</v>
      </c>
      <c r="F57" s="1" t="str">
        <f>VLOOKUP(B57,'FINAL-DL-DOWN-Report'!B58:T2550,17,FALSE)</f>
        <v>SSA BCH</v>
      </c>
      <c r="G57" s="2" t="str">
        <f>VLOOKUP(B57,'FINAL-DL-DOWN-Report'!B58:T2550,13,FALSE)</f>
        <v>10.121.96.73</v>
      </c>
      <c r="H57" s="2" t="str">
        <f>VLOOKUP(B57,'FINAL-DL-DOWN-Report'!B58:Z2550,14,FALSE)&amp;"-"&amp;VLOOKUP(B57,'FINAL-DL-DOWN-Report'!B58:Z2550,19,FALSE)</f>
        <v>Civil lines-S3P1</v>
      </c>
      <c r="I57" s="2" t="str">
        <f>VLOOKUP(B57,'FINAL-DL-DOWN-Report'!B58:T2550,15,FALSE)</f>
        <v>10.121.96.72</v>
      </c>
      <c r="J57" s="2" t="str">
        <f>VLOOKUP(B57,'FINAL-DL-DOWN-Report'!B58:Z2550,16,FALSE)&amp;"-"&amp;VLOOKUP(B57,'FINAL-DL-DOWN-Report'!B58:Z2550,20,FALSE)</f>
        <v>Hinglot-S4P1</v>
      </c>
      <c r="K57" s="1" t="str">
        <f>VLOOKUP(B57,'FINAL-DL-DOWN-Report'!B58:T2550,18,FALSE)</f>
        <v xml:space="preserve">	2026/05/14,08:57:55</v>
      </c>
      <c r="L57" s="1">
        <f ca="1">VLOOKUP(B57,'FINAL-DL-DOWN-Report'!B58:T2550,12,FALSE)</f>
        <v>1</v>
      </c>
      <c r="M57" s="44" t="str">
        <f>VLOOKUP(B57,'FINAL-DL-DOWN-Report'!B58:T2550,6,FALSE)</f>
        <v xml:space="preserve">	10GE</v>
      </c>
      <c r="N57" s="55"/>
      <c r="O57" s="7"/>
      <c r="P57" s="7"/>
      <c r="Q57" s="7"/>
      <c r="R57" s="7"/>
      <c r="S57" s="7"/>
      <c r="T57" s="90"/>
      <c r="U57" s="7"/>
      <c r="V57" s="7"/>
      <c r="W57" s="7"/>
      <c r="X57" s="7"/>
      <c r="Y57" s="7"/>
      <c r="Z57" s="19" t="e">
        <f>IF(B57="","",VLOOKUP(B57,'[1]PASTE-HERE'!$C$10:$Z$300,16,FALSE))</f>
        <v>#N/A</v>
      </c>
    </row>
    <row r="58" spans="1:26" x14ac:dyDescent="0.25">
      <c r="A58" s="20">
        <v>52</v>
      </c>
      <c r="B58" s="20">
        <f t="shared" si="0"/>
        <v>52</v>
      </c>
      <c r="C58" s="20"/>
      <c r="D58" s="1">
        <f t="shared" si="1"/>
        <v>52</v>
      </c>
      <c r="E58" s="1" t="str">
        <f>VLOOKUP(B58,'FINAL-DL-DOWN-Report'!B59:T2551,3,FALSE)</f>
        <v>GJ</v>
      </c>
      <c r="F58" s="1" t="str">
        <f>VLOOKUP(B58,'FINAL-DL-DOWN-Report'!B59:T2551,17,FALSE)</f>
        <v>SSA HMR</v>
      </c>
      <c r="G58" s="2" t="str">
        <f>VLOOKUP(B58,'FINAL-DL-DOWN-Report'!B59:T2551,13,FALSE)</f>
        <v>10.121.97.105</v>
      </c>
      <c r="H58" s="2" t="str">
        <f>VLOOKUP(B58,'FINAL-DL-DOWN-Report'!B59:Z2551,14,FALSE)&amp;"-"&amp;VLOOKUP(B58,'FINAL-DL-DOWN-Report'!B59:Z2551,19,FALSE)</f>
        <v>KADIYADARA-EX-S2P5</v>
      </c>
      <c r="I58" s="2" t="str">
        <f>VLOOKUP(B58,'FINAL-DL-DOWN-Report'!B59:T2551,15,FALSE)</f>
        <v>10.121.97.104</v>
      </c>
      <c r="J58" s="2" t="str">
        <f>VLOOKUP(B58,'FINAL-DL-DOWN-Report'!B59:Z2551,16,FALSE)&amp;"-"&amp;VLOOKUP(B58,'FINAL-DL-DOWN-Report'!B59:Z2551,20,FALSE)</f>
        <v>CHORIWAD-BTS-S1P5</v>
      </c>
      <c r="K58" s="1" t="str">
        <f>VLOOKUP(B58,'FINAL-DL-DOWN-Report'!B59:T2551,18,FALSE)</f>
        <v xml:space="preserve">	2026/05/15,15:57:02</v>
      </c>
      <c r="L58" s="1">
        <f ca="1">VLOOKUP(B58,'FINAL-DL-DOWN-Report'!B59:T2551,12,FALSE)</f>
        <v>0</v>
      </c>
      <c r="M58" s="44" t="str">
        <f>VLOOKUP(B58,'FINAL-DL-DOWN-Report'!B59:T2551,6,FALSE)</f>
        <v xml:space="preserve">	GE</v>
      </c>
      <c r="N58" s="55"/>
      <c r="O58" s="7"/>
      <c r="P58" s="7"/>
      <c r="Q58" s="7"/>
      <c r="R58" s="7"/>
      <c r="S58" s="7"/>
      <c r="T58" s="90"/>
      <c r="U58" s="7"/>
      <c r="V58" s="7"/>
      <c r="W58" s="7"/>
      <c r="X58" s="7"/>
      <c r="Y58" s="7"/>
      <c r="Z58" s="19" t="e">
        <f>IF(B58="","",VLOOKUP(B58,'[1]PASTE-HERE'!$C$10:$Z$300,16,FALSE))</f>
        <v>#N/A</v>
      </c>
    </row>
    <row r="59" spans="1:26" x14ac:dyDescent="0.25">
      <c r="A59" s="20">
        <v>53</v>
      </c>
      <c r="B59" s="20">
        <f t="shared" si="0"/>
        <v>53</v>
      </c>
      <c r="C59" s="20"/>
      <c r="D59" s="1">
        <f t="shared" si="1"/>
        <v>53</v>
      </c>
      <c r="E59" s="1" t="str">
        <f>VLOOKUP(B59,'FINAL-DL-DOWN-Report'!B60:T2552,3,FALSE)</f>
        <v>GJ</v>
      </c>
      <c r="F59" s="1" t="str">
        <f>VLOOKUP(B59,'FINAL-DL-DOWN-Report'!B60:T2552,17,FALSE)</f>
        <v>SSA BCH</v>
      </c>
      <c r="G59" s="2" t="str">
        <f>VLOOKUP(B59,'FINAL-DL-DOWN-Report'!B60:T2552,13,FALSE)</f>
        <v>10.121.96.98</v>
      </c>
      <c r="H59" s="2" t="str">
        <f>VLOOKUP(B59,'FINAL-DL-DOWN-Report'!B60:Z2552,14,FALSE)&amp;"-"&amp;VLOOKUP(B59,'FINAL-DL-DOWN-Report'!B60:Z2552,19,FALSE)</f>
        <v>CHINA STEEL-S1P5</v>
      </c>
      <c r="I59" s="2" t="str">
        <f>VLOOKUP(B59,'FINAL-DL-DOWN-Report'!B60:T2552,15,FALSE)</f>
        <v>10.121.96.67</v>
      </c>
      <c r="J59" s="2" t="str">
        <f>VLOOKUP(B59,'FINAL-DL-DOWN-Report'!B60:Z2552,16,FALSE)&amp;"-"&amp;VLOOKUP(B59,'FINAL-DL-DOWN-Report'!B60:Z2552,20,FALSE)</f>
        <v>PIPALIYA-S4P2</v>
      </c>
      <c r="K59" s="1" t="str">
        <f>VLOOKUP(B59,'FINAL-DL-DOWN-Report'!B60:T2552,18,FALSE)</f>
        <v xml:space="preserve">	2026/05/14,16:46:14</v>
      </c>
      <c r="L59" s="1">
        <f ca="1">VLOOKUP(B59,'FINAL-DL-DOWN-Report'!B60:T2552,12,FALSE)</f>
        <v>1</v>
      </c>
      <c r="M59" s="44" t="str">
        <f>VLOOKUP(B59,'FINAL-DL-DOWN-Report'!B60:T2552,6,FALSE)</f>
        <v xml:space="preserve">	GE</v>
      </c>
      <c r="N59" s="55"/>
      <c r="O59" s="7"/>
      <c r="P59" s="7"/>
      <c r="Q59" s="7"/>
      <c r="R59" s="7"/>
      <c r="S59" s="7"/>
      <c r="T59" s="90"/>
      <c r="U59" s="7"/>
      <c r="V59" s="7"/>
      <c r="W59" s="7"/>
      <c r="X59" s="7"/>
      <c r="Y59" s="7"/>
      <c r="Z59" s="19" t="e">
        <f>IF(B59="","",VLOOKUP(B59,'[1]PASTE-HERE'!$C$10:$Z$300,16,FALSE))</f>
        <v>#N/A</v>
      </c>
    </row>
    <row r="60" spans="1:26" x14ac:dyDescent="0.25">
      <c r="A60" s="20">
        <v>54</v>
      </c>
      <c r="B60" s="20">
        <f t="shared" si="0"/>
        <v>54</v>
      </c>
      <c r="C60" s="20"/>
      <c r="D60" s="1">
        <f t="shared" si="1"/>
        <v>54</v>
      </c>
      <c r="E60" s="1" t="str">
        <f>VLOOKUP(B60,'FINAL-DL-DOWN-Report'!B61:T2553,3,FALSE)</f>
        <v>WTR</v>
      </c>
      <c r="F60" s="1" t="str">
        <f>VLOOKUP(B60,'FINAL-DL-DOWN-Report'!B61:T2553,17,FALSE)</f>
        <v>WTR AM</v>
      </c>
      <c r="G60" s="2" t="str">
        <f>VLOOKUP(B60,'FINAL-DL-DOWN-Report'!B61:T2553,13,FALSE)</f>
        <v>10.121.26.71</v>
      </c>
      <c r="H60" s="2" t="str">
        <f>VLOOKUP(B60,'FINAL-DL-DOWN-Report'!B61:Z2553,14,FALSE)&amp;"-"&amp;VLOOKUP(B60,'FINAL-DL-DOWN-Report'!B61:Z2553,19,FALSE)</f>
        <v>Dhanpur-S4P1</v>
      </c>
      <c r="I60" s="2" t="str">
        <f>VLOOKUP(B60,'FINAL-DL-DOWN-Report'!B61:T2553,15,FALSE)</f>
        <v>10.121.26.72</v>
      </c>
      <c r="J60" s="2" t="str">
        <f>VLOOKUP(B60,'FINAL-DL-DOWN-Report'!B61:Z2553,16,FALSE)&amp;"-"&amp;VLOOKUP(B60,'FINAL-DL-DOWN-Report'!B61:Z2553,20,FALSE)</f>
        <v>Vedrampur-S3P1</v>
      </c>
      <c r="K60" s="1" t="str">
        <f>VLOOKUP(B60,'FINAL-DL-DOWN-Report'!B61:T2553,18,FALSE)</f>
        <v xml:space="preserve">	2026/05/14,23:05:32</v>
      </c>
      <c r="L60" s="1">
        <f ca="1">VLOOKUP(B60,'FINAL-DL-DOWN-Report'!B61:T2553,12,FALSE)</f>
        <v>1</v>
      </c>
      <c r="M60" s="44" t="str">
        <f>VLOOKUP(B60,'FINAL-DL-DOWN-Report'!B61:T2553,6,FALSE)</f>
        <v xml:space="preserve">	10GE</v>
      </c>
      <c r="N60" s="55"/>
      <c r="O60" s="7"/>
      <c r="P60" s="7"/>
      <c r="Q60" s="7"/>
      <c r="R60" s="7"/>
      <c r="S60" s="7"/>
      <c r="T60" s="90"/>
      <c r="U60" s="7"/>
      <c r="V60" s="7"/>
      <c r="W60" s="7"/>
      <c r="X60" s="7"/>
      <c r="Y60" s="7"/>
      <c r="Z60" s="19" t="e">
        <f>IF(B60="","",VLOOKUP(B60,'[1]PASTE-HERE'!$C$10:$Z$300,16,FALSE))</f>
        <v>#N/A</v>
      </c>
    </row>
    <row r="61" spans="1:26" x14ac:dyDescent="0.25">
      <c r="A61" s="20">
        <v>55</v>
      </c>
      <c r="B61" s="20">
        <f t="shared" si="0"/>
        <v>55</v>
      </c>
      <c r="C61" s="20"/>
      <c r="D61" s="1">
        <f t="shared" si="1"/>
        <v>55</v>
      </c>
      <c r="E61" s="1" t="str">
        <f>VLOOKUP(B61,'FINAL-DL-DOWN-Report'!B62:T2554,3,FALSE)</f>
        <v>GJ</v>
      </c>
      <c r="F61" s="1" t="str">
        <f>VLOOKUP(B61,'FINAL-DL-DOWN-Report'!B62:T2554,17,FALSE)</f>
        <v>SSA SR</v>
      </c>
      <c r="G61" s="2" t="str">
        <f>VLOOKUP(B61,'FINAL-DL-DOWN-Report'!B62:T2554,13,FALSE)</f>
        <v>10.121.100.10</v>
      </c>
      <c r="H61" s="2" t="str">
        <f>VLOOKUP(B61,'FINAL-DL-DOWN-Report'!B62:Z2554,14,FALSE)&amp;"-"&amp;VLOOKUP(B61,'FINAL-DL-DOWN-Report'!B62:Z2554,19,FALSE)</f>
        <v>Pipodara-S5P1</v>
      </c>
      <c r="I61" s="2" t="str">
        <f>VLOOKUP(B61,'FINAL-DL-DOWN-Report'!B62:T2554,15,FALSE)</f>
        <v>10.121.68.10</v>
      </c>
      <c r="J61" s="2" t="str">
        <f>VLOOKUP(B61,'FINAL-DL-DOWN-Report'!B62:Z2554,16,FALSE)&amp;"-"&amp;VLOOKUP(B61,'FINAL-DL-DOWN-Report'!B62:Z2554,20,FALSE)</f>
        <v>KOSAMBA-S3P1</v>
      </c>
      <c r="K61" s="1" t="str">
        <f>VLOOKUP(B61,'FINAL-DL-DOWN-Report'!B62:T2554,18,FALSE)</f>
        <v xml:space="preserve">	2026/05/13,10:55:09</v>
      </c>
      <c r="L61" s="1">
        <f ca="1">VLOOKUP(B61,'FINAL-DL-DOWN-Report'!B62:T2554,12,FALSE)</f>
        <v>2</v>
      </c>
      <c r="M61" s="44" t="str">
        <f>VLOOKUP(B61,'FINAL-DL-DOWN-Report'!B62:T2554,6,FALSE)</f>
        <v xml:space="preserve">	10GE</v>
      </c>
      <c r="N61" s="55"/>
      <c r="O61" s="7"/>
      <c r="P61" s="7"/>
      <c r="Q61" s="7"/>
      <c r="R61" s="7"/>
      <c r="S61" s="7"/>
      <c r="T61" s="90"/>
      <c r="U61" s="7"/>
      <c r="V61" s="7"/>
      <c r="W61" s="7"/>
      <c r="X61" s="7"/>
      <c r="Y61" s="7"/>
      <c r="Z61" s="19" t="e">
        <f>IF(B61="","",VLOOKUP(B61,'[1]PASTE-HERE'!$C$10:$Z$300,16,FALSE))</f>
        <v>#N/A</v>
      </c>
    </row>
    <row r="62" spans="1:26" x14ac:dyDescent="0.25">
      <c r="A62" s="20">
        <v>56</v>
      </c>
      <c r="B62" s="20">
        <f t="shared" si="0"/>
        <v>56</v>
      </c>
      <c r="C62" s="20"/>
      <c r="D62" s="1">
        <f t="shared" si="1"/>
        <v>56</v>
      </c>
      <c r="E62" s="1" t="str">
        <f>VLOOKUP(B62,'FINAL-DL-DOWN-Report'!B63:T2555,3,FALSE)</f>
        <v>GJ</v>
      </c>
      <c r="F62" s="1" t="str">
        <f>VLOOKUP(B62,'FINAL-DL-DOWN-Report'!B63:T2555,17,FALSE)</f>
        <v>SSA VAL</v>
      </c>
      <c r="G62" s="2" t="str">
        <f>VLOOKUP(B62,'FINAL-DL-DOWN-Report'!B63:T2555,13,FALSE)</f>
        <v>10.121.68.73</v>
      </c>
      <c r="H62" s="2" t="str">
        <f>VLOOKUP(B62,'FINAL-DL-DOWN-Report'!B63:Z2555,14,FALSE)&amp;"-"&amp;VLOOKUP(B62,'FINAL-DL-DOWN-Report'!B63:Z2555,19,FALSE)</f>
        <v>Vansda-S5P6</v>
      </c>
      <c r="I62" s="2" t="str">
        <f>VLOOKUP(B62,'FINAL-DL-DOWN-Report'!B63:T2555,15,FALSE)</f>
        <v>10.121.24.164</v>
      </c>
      <c r="J62" s="2" t="str">
        <f>VLOOKUP(B62,'FINAL-DL-DOWN-Report'!B63:Z2555,16,FALSE)&amp;"-"&amp;VLOOKUP(B62,'FINAL-DL-DOWN-Report'!B63:Z2555,20,FALSE)</f>
        <v>Vandervela-S1P5</v>
      </c>
      <c r="K62" s="1" t="str">
        <f>VLOOKUP(B62,'FINAL-DL-DOWN-Report'!B63:T2555,18,FALSE)</f>
        <v xml:space="preserve">	2026/05/14,01:32:42</v>
      </c>
      <c r="L62" s="1">
        <f ca="1">VLOOKUP(B62,'FINAL-DL-DOWN-Report'!B63:T2555,12,FALSE)</f>
        <v>1</v>
      </c>
      <c r="M62" s="44" t="str">
        <f>VLOOKUP(B62,'FINAL-DL-DOWN-Report'!B63:T2555,6,FALSE)</f>
        <v xml:space="preserve">	GE</v>
      </c>
      <c r="N62" s="55"/>
      <c r="O62" s="7"/>
      <c r="P62" s="7"/>
      <c r="Q62" s="7"/>
      <c r="R62" s="7"/>
      <c r="S62" s="7"/>
      <c r="T62" s="90"/>
      <c r="U62" s="7"/>
      <c r="V62" s="7"/>
      <c r="W62" s="7"/>
      <c r="X62" s="7"/>
      <c r="Y62" s="7"/>
      <c r="Z62" s="19" t="e">
        <f>IF(B62="","",VLOOKUP(B62,'[1]PASTE-HERE'!$C$10:$Z$300,16,FALSE))</f>
        <v>#N/A</v>
      </c>
    </row>
    <row r="63" spans="1:26" x14ac:dyDescent="0.25">
      <c r="A63" s="20">
        <v>57</v>
      </c>
      <c r="B63" s="20">
        <f t="shared" si="0"/>
        <v>57</v>
      </c>
      <c r="C63" s="20"/>
      <c r="D63" s="1">
        <f t="shared" si="1"/>
        <v>57</v>
      </c>
      <c r="E63" s="1" t="str">
        <f>VLOOKUP(B63,'FINAL-DL-DOWN-Report'!B64:T2556,3,FALSE)</f>
        <v>GJ</v>
      </c>
      <c r="F63" s="1" t="str">
        <f>VLOOKUP(B63,'FINAL-DL-DOWN-Report'!B64:T2556,17,FALSE)</f>
        <v>SSA BUJ</v>
      </c>
      <c r="G63" s="2" t="str">
        <f>VLOOKUP(B63,'FINAL-DL-DOWN-Report'!B64:T2556,13,FALSE)</f>
        <v>10.121.24.67</v>
      </c>
      <c r="H63" s="2" t="str">
        <f>VLOOKUP(B63,'FINAL-DL-DOWN-Report'!B64:Z2556,14,FALSE)&amp;"-"&amp;VLOOKUP(B63,'FINAL-DL-DOWN-Report'!B64:Z2556,19,FALSE)</f>
        <v>Gandhidham-S3P3</v>
      </c>
      <c r="I63" s="2" t="str">
        <f>VLOOKUP(B63,'FINAL-DL-DOWN-Report'!B64:T2556,15,FALSE)</f>
        <v>10.121.24.116</v>
      </c>
      <c r="J63" s="2" t="str">
        <f>VLOOKUP(B63,'FINAL-DL-DOWN-Report'!B64:Z2556,16,FALSE)&amp;"-"&amp;VLOOKUP(B63,'FINAL-DL-DOWN-Report'!B64:Z2556,20,FALSE)</f>
        <v>Manali Tower-S1P5</v>
      </c>
      <c r="K63" s="1" t="str">
        <f>VLOOKUP(B63,'FINAL-DL-DOWN-Report'!B64:T2556,18,FALSE)</f>
        <v xml:space="preserve">	2026/05/13,19:10:12</v>
      </c>
      <c r="L63" s="1">
        <f ca="1">VLOOKUP(B63,'FINAL-DL-DOWN-Report'!B64:T2556,12,FALSE)</f>
        <v>2</v>
      </c>
      <c r="M63" s="44" t="str">
        <f>VLOOKUP(B63,'FINAL-DL-DOWN-Report'!B64:T2556,6,FALSE)</f>
        <v xml:space="preserve">	GE</v>
      </c>
      <c r="N63" s="55"/>
      <c r="O63" s="7"/>
      <c r="P63" s="7"/>
      <c r="Q63" s="7"/>
      <c r="R63" s="7"/>
      <c r="S63" s="7"/>
      <c r="T63" s="90"/>
      <c r="U63" s="7"/>
      <c r="V63" s="7"/>
      <c r="W63" s="7"/>
      <c r="X63" s="7"/>
      <c r="Y63" s="7"/>
      <c r="Z63" s="19" t="e">
        <f>IF(B63="","",VLOOKUP(B63,'[1]PASTE-HERE'!$C$10:$Z$300,16,FALSE))</f>
        <v>#N/A</v>
      </c>
    </row>
    <row r="64" spans="1:26" x14ac:dyDescent="0.25">
      <c r="A64" s="20">
        <v>58</v>
      </c>
      <c r="B64" s="20">
        <f t="shared" si="0"/>
        <v>58</v>
      </c>
      <c r="C64" s="20"/>
      <c r="D64" s="1">
        <f t="shared" si="1"/>
        <v>58</v>
      </c>
      <c r="E64" s="1" t="str">
        <f>VLOOKUP(B64,'FINAL-DL-DOWN-Report'!B65:T2557,3,FALSE)</f>
        <v>GJ</v>
      </c>
      <c r="F64" s="1" t="str">
        <f>VLOOKUP(B64,'FINAL-DL-DOWN-Report'!B65:T2557,17,FALSE)</f>
        <v>SSA BUJ</v>
      </c>
      <c r="G64" s="2" t="str">
        <f>VLOOKUP(B64,'FINAL-DL-DOWN-Report'!B65:T2557,13,FALSE)</f>
        <v>10.121.24.71</v>
      </c>
      <c r="H64" s="2" t="str">
        <f>VLOOKUP(B64,'FINAL-DL-DOWN-Report'!B65:Z2557,14,FALSE)&amp;"-"&amp;VLOOKUP(B64,'FINAL-DL-DOWN-Report'!B65:Z2557,19,FALSE)</f>
        <v>Gandhidham II-S4P1</v>
      </c>
      <c r="I64" s="2" t="str">
        <f>VLOOKUP(B64,'FINAL-DL-DOWN-Report'!B65:T2557,15,FALSE)</f>
        <v>10.121.24.73</v>
      </c>
      <c r="J64" s="2" t="str">
        <f>VLOOKUP(B64,'FINAL-DL-DOWN-Report'!B65:Z2557,16,FALSE)&amp;"-"&amp;VLOOKUP(B64,'FINAL-DL-DOWN-Report'!B65:Z2557,20,FALSE)</f>
        <v>Bharat Nagar-S3P1</v>
      </c>
      <c r="K64" s="1" t="str">
        <f>VLOOKUP(B64,'FINAL-DL-DOWN-Report'!B65:T2557,18,FALSE)</f>
        <v xml:space="preserve">	2026/05/12,10:04:40</v>
      </c>
      <c r="L64" s="1">
        <f ca="1">VLOOKUP(B64,'FINAL-DL-DOWN-Report'!B65:T2557,12,FALSE)</f>
        <v>3</v>
      </c>
      <c r="M64" s="44" t="str">
        <f>VLOOKUP(B64,'FINAL-DL-DOWN-Report'!B65:T2557,6,FALSE)</f>
        <v xml:space="preserve">	10GE</v>
      </c>
      <c r="N64" s="55"/>
      <c r="O64" s="7"/>
      <c r="P64" s="7"/>
      <c r="Q64" s="7"/>
      <c r="R64" s="7"/>
      <c r="S64" s="7"/>
      <c r="T64" s="90"/>
      <c r="U64" s="7"/>
      <c r="V64" s="7"/>
      <c r="W64" s="7"/>
      <c r="X64" s="7"/>
      <c r="Y64" s="7"/>
      <c r="Z64" s="19" t="e">
        <f>IF(B64="","",VLOOKUP(B64,'[1]PASTE-HERE'!$C$10:$Z$300,16,FALSE))</f>
        <v>#N/A</v>
      </c>
    </row>
    <row r="65" spans="1:26" x14ac:dyDescent="0.25">
      <c r="A65" s="20">
        <v>59</v>
      </c>
      <c r="B65" s="20">
        <f t="shared" si="0"/>
        <v>59</v>
      </c>
      <c r="C65" s="20"/>
      <c r="D65" s="1">
        <f t="shared" si="1"/>
        <v>59</v>
      </c>
      <c r="E65" s="1" t="str">
        <f>VLOOKUP(B65,'FINAL-DL-DOWN-Report'!B66:T2558,3,FALSE)</f>
        <v>GJ</v>
      </c>
      <c r="F65" s="1" t="str">
        <f>VLOOKUP(B65,'FINAL-DL-DOWN-Report'!B66:T2558,17,FALSE)</f>
        <v>SSA RJK</v>
      </c>
      <c r="G65" s="2" t="str">
        <f>VLOOKUP(B65,'FINAL-DL-DOWN-Report'!B66:T2558,13,FALSE)</f>
        <v>10.121.17.9</v>
      </c>
      <c r="H65" s="2" t="str">
        <f>VLOOKUP(B65,'FINAL-DL-DOWN-Report'!B66:Z2558,14,FALSE)&amp;"-"&amp;VLOOKUP(B65,'FINAL-DL-DOWN-Report'!B66:Z2558,19,FALSE)</f>
        <v>RJ BHAKTINAGAR-S4P6</v>
      </c>
      <c r="I65" s="2" t="str">
        <f>VLOOKUP(B65,'FINAL-DL-DOWN-Report'!B66:T2558,15,FALSE)</f>
        <v>10.121.17.52</v>
      </c>
      <c r="J65" s="2" t="str">
        <f>VLOOKUP(B65,'FINAL-DL-DOWN-Report'!B66:Z2558,16,FALSE)&amp;"-"&amp;VLOOKUP(B65,'FINAL-DL-DOWN-Report'!B66:Z2558,20,FALSE)</f>
        <v>SHAPAR-S4P6</v>
      </c>
      <c r="K65" s="1" t="str">
        <f>VLOOKUP(B65,'FINAL-DL-DOWN-Report'!B66:T2558,18,FALSE)</f>
        <v xml:space="preserve">	2026/05/15,16:10:39</v>
      </c>
      <c r="L65" s="1">
        <f ca="1">VLOOKUP(B65,'FINAL-DL-DOWN-Report'!B66:T2558,12,FALSE)</f>
        <v>0</v>
      </c>
      <c r="M65" s="44" t="str">
        <f>VLOOKUP(B65,'FINAL-DL-DOWN-Report'!B66:T2558,6,FALSE)</f>
        <v xml:space="preserve">	GE</v>
      </c>
      <c r="N65" s="55"/>
      <c r="O65" s="7"/>
      <c r="P65" s="7"/>
      <c r="Q65" s="7"/>
      <c r="R65" s="7"/>
      <c r="S65" s="7"/>
      <c r="T65" s="90"/>
      <c r="U65" s="7"/>
      <c r="V65" s="7"/>
      <c r="W65" s="7"/>
      <c r="X65" s="7"/>
      <c r="Y65" s="7"/>
      <c r="Z65" s="19" t="e">
        <f>IF(B65="","",VLOOKUP(B65,'[1]PASTE-HERE'!$C$10:$Z$300,16,FALSE))</f>
        <v>#N/A</v>
      </c>
    </row>
    <row r="66" spans="1:26" x14ac:dyDescent="0.25">
      <c r="A66" s="20">
        <v>60</v>
      </c>
      <c r="B66" s="20">
        <f t="shared" si="0"/>
        <v>60</v>
      </c>
      <c r="C66" s="20"/>
      <c r="D66" s="1">
        <f t="shared" si="1"/>
        <v>60</v>
      </c>
      <c r="E66" s="1" t="str">
        <f>VLOOKUP(B66,'FINAL-DL-DOWN-Report'!B67:T2559,3,FALSE)</f>
        <v>GJ</v>
      </c>
      <c r="F66" s="1" t="str">
        <f>VLOOKUP(B66,'FINAL-DL-DOWN-Report'!B67:T2559,17,FALSE)</f>
        <v>SSA AMR</v>
      </c>
      <c r="G66" s="2" t="str">
        <f>VLOOKUP(B66,'FINAL-DL-DOWN-Report'!B67:T2559,13,FALSE)</f>
        <v>10.121.96.18</v>
      </c>
      <c r="H66" s="2" t="str">
        <f>VLOOKUP(B66,'FINAL-DL-DOWN-Report'!B67:Z2559,14,FALSE)&amp;"-"&amp;VLOOKUP(B66,'FINAL-DL-DOWN-Report'!B67:Z2559,19,FALSE)</f>
        <v>SAJIYAVADAR-S2P6</v>
      </c>
      <c r="I66" s="2" t="str">
        <f>VLOOKUP(B66,'FINAL-DL-DOWN-Report'!B67:T2559,15,FALSE)</f>
        <v>10.121.96.20</v>
      </c>
      <c r="J66" s="2" t="str">
        <f>VLOOKUP(B66,'FINAL-DL-DOWN-Report'!B67:Z2559,16,FALSE)&amp;"-"&amp;VLOOKUP(B66,'FINAL-DL-DOWN-Report'!B67:Z2559,20,FALSE)</f>
        <v>Sarambhada-S1P6</v>
      </c>
      <c r="K66" s="1" t="str">
        <f>VLOOKUP(B66,'FINAL-DL-DOWN-Report'!B67:T2559,18,FALSE)</f>
        <v xml:space="preserve">	2026/05/14,17:57:09</v>
      </c>
      <c r="L66" s="1">
        <f ca="1">VLOOKUP(B66,'FINAL-DL-DOWN-Report'!B67:T2559,12,FALSE)</f>
        <v>1</v>
      </c>
      <c r="M66" s="44" t="str">
        <f>VLOOKUP(B66,'FINAL-DL-DOWN-Report'!B67:T2559,6,FALSE)</f>
        <v xml:space="preserve">	GE</v>
      </c>
      <c r="N66" s="55"/>
      <c r="O66" s="7"/>
      <c r="P66" s="7"/>
      <c r="Q66" s="7"/>
      <c r="R66" s="7"/>
      <c r="S66" s="7"/>
      <c r="T66" s="90"/>
      <c r="U66" s="7"/>
      <c r="V66" s="7"/>
      <c r="W66" s="7"/>
      <c r="X66" s="7"/>
      <c r="Y66" s="7"/>
      <c r="Z66" s="19" t="e">
        <f>IF(B66="","",VLOOKUP(B66,'[1]PASTE-HERE'!$C$10:$Z$300,16,FALSE))</f>
        <v>#N/A</v>
      </c>
    </row>
    <row r="67" spans="1:26" x14ac:dyDescent="0.25">
      <c r="A67" s="20">
        <v>61</v>
      </c>
      <c r="B67" s="20">
        <f t="shared" si="0"/>
        <v>61</v>
      </c>
      <c r="C67" s="20"/>
      <c r="D67" s="1">
        <f t="shared" si="1"/>
        <v>61</v>
      </c>
      <c r="E67" s="1" t="str">
        <f>VLOOKUP(B67,'FINAL-DL-DOWN-Report'!B68:T2560,3,FALSE)</f>
        <v>GJ</v>
      </c>
      <c r="F67" s="1" t="str">
        <f>VLOOKUP(B67,'FINAL-DL-DOWN-Report'!B68:T2560,17,FALSE)</f>
        <v>SSA VAL</v>
      </c>
      <c r="G67" s="2" t="str">
        <f>VLOOKUP(B67,'FINAL-DL-DOWN-Report'!B68:T2560,13,FALSE)</f>
        <v>10.121.68.73</v>
      </c>
      <c r="H67" s="2" t="str">
        <f>VLOOKUP(B67,'FINAL-DL-DOWN-Report'!B68:Z2560,14,FALSE)&amp;"-"&amp;VLOOKUP(B67,'FINAL-DL-DOWN-Report'!B68:Z2560,19,FALSE)</f>
        <v>Vansda-S6P1</v>
      </c>
      <c r="I67" s="2" t="str">
        <f>VLOOKUP(B67,'FINAL-DL-DOWN-Report'!B68:T2560,15,FALSE)</f>
        <v>10.121.68.84</v>
      </c>
      <c r="J67" s="2" t="str">
        <f>VLOOKUP(B67,'FINAL-DL-DOWN-Report'!B68:Z2560,16,FALSE)&amp;"-"&amp;VLOOKUP(B67,'FINAL-DL-DOWN-Report'!B68:Z2560,20,FALSE)</f>
        <v>WAGHAI-S6P1</v>
      </c>
      <c r="K67" s="1" t="str">
        <f>VLOOKUP(B67,'FINAL-DL-DOWN-Report'!B68:T2560,18,FALSE)</f>
        <v xml:space="preserve">	2026/05/12,11:31:11</v>
      </c>
      <c r="L67" s="1">
        <f ca="1">VLOOKUP(B67,'FINAL-DL-DOWN-Report'!B68:T2560,12,FALSE)</f>
        <v>3</v>
      </c>
      <c r="M67" s="44" t="str">
        <f>VLOOKUP(B67,'FINAL-DL-DOWN-Report'!B68:T2560,6,FALSE)</f>
        <v xml:space="preserve">	10GE</v>
      </c>
      <c r="N67" s="55"/>
      <c r="O67" s="7"/>
      <c r="P67" s="7"/>
      <c r="Q67" s="7"/>
      <c r="R67" s="7"/>
      <c r="S67" s="7"/>
      <c r="T67" s="90"/>
      <c r="U67" s="7"/>
      <c r="V67" s="7"/>
      <c r="W67" s="7"/>
      <c r="X67" s="7"/>
      <c r="Y67" s="7"/>
      <c r="Z67" s="19" t="e">
        <f>IF(B67="","",VLOOKUP(B67,'[1]PASTE-HERE'!$C$10:$Z$300,16,FALSE))</f>
        <v>#N/A</v>
      </c>
    </row>
    <row r="68" spans="1:26" x14ac:dyDescent="0.25">
      <c r="A68" s="20">
        <v>62</v>
      </c>
      <c r="B68" s="20">
        <f t="shared" si="0"/>
        <v>62</v>
      </c>
      <c r="C68" s="20"/>
      <c r="D68" s="1">
        <f t="shared" si="1"/>
        <v>62</v>
      </c>
      <c r="E68" s="1" t="str">
        <f>VLOOKUP(B68,'FINAL-DL-DOWN-Report'!B69:T2561,3,FALSE)</f>
        <v>GJ</v>
      </c>
      <c r="F68" s="1" t="str">
        <f>VLOOKUP(B68,'FINAL-DL-DOWN-Report'!B69:T2561,17,FALSE)</f>
        <v>SSA BUJ</v>
      </c>
      <c r="G68" s="2" t="str">
        <f>VLOOKUP(B68,'FINAL-DL-DOWN-Report'!B69:T2561,13,FALSE)</f>
        <v>10.121.17.78</v>
      </c>
      <c r="H68" s="2" t="str">
        <f>VLOOKUP(B68,'FINAL-DL-DOWN-Report'!B69:Z2561,14,FALSE)&amp;"-"&amp;VLOOKUP(B68,'FINAL-DL-DOWN-Report'!B69:Z2561,19,FALSE)</f>
        <v>PALASAVA-S1P5</v>
      </c>
      <c r="I68" s="2" t="str">
        <f>VLOOKUP(B68,'FINAL-DL-DOWN-Report'!B69:T2561,15,FALSE)</f>
        <v>10.121.17.76</v>
      </c>
      <c r="J68" s="2" t="str">
        <f>VLOOKUP(B68,'FINAL-DL-DOWN-Report'!B69:Z2561,16,FALSE)&amp;"-"&amp;VLOOKUP(B68,'FINAL-DL-DOWN-Report'!B69:Z2561,20,FALSE)</f>
        <v>AADESAR-S6P3</v>
      </c>
      <c r="K68" s="1" t="str">
        <f>VLOOKUP(B68,'FINAL-DL-DOWN-Report'!B69:T2561,18,FALSE)</f>
        <v xml:space="preserve">	2026/05/13,07:36:32</v>
      </c>
      <c r="L68" s="1">
        <f ca="1">VLOOKUP(B68,'FINAL-DL-DOWN-Report'!B69:T2561,12,FALSE)</f>
        <v>2</v>
      </c>
      <c r="M68" s="44" t="str">
        <f>VLOOKUP(B68,'FINAL-DL-DOWN-Report'!B69:T2561,6,FALSE)</f>
        <v xml:space="preserve">	GE</v>
      </c>
      <c r="N68" s="55"/>
      <c r="O68" s="7"/>
      <c r="P68" s="7"/>
      <c r="Q68" s="7"/>
      <c r="R68" s="7"/>
      <c r="S68" s="7"/>
      <c r="T68" s="90"/>
      <c r="U68" s="7"/>
      <c r="V68" s="7"/>
      <c r="W68" s="7"/>
      <c r="X68" s="7"/>
      <c r="Y68" s="7"/>
      <c r="Z68" s="19" t="e">
        <f>IF(B68="","",VLOOKUP(B68,'[1]PASTE-HERE'!$C$10:$Z$300,16,FALSE))</f>
        <v>#N/A</v>
      </c>
    </row>
    <row r="69" spans="1:26" x14ac:dyDescent="0.25">
      <c r="A69" s="20">
        <v>63</v>
      </c>
      <c r="B69" s="20">
        <f t="shared" si="0"/>
        <v>63</v>
      </c>
      <c r="C69" s="20"/>
      <c r="D69" s="1">
        <f t="shared" si="1"/>
        <v>63</v>
      </c>
      <c r="E69" s="1" t="str">
        <f>VLOOKUP(B69,'FINAL-DL-DOWN-Report'!B70:T2562,3,FALSE)</f>
        <v>GJ</v>
      </c>
      <c r="F69" s="1" t="str">
        <f>VLOOKUP(B69,'FINAL-DL-DOWN-Report'!B70:T2562,17,FALSE)</f>
        <v>SSA AM</v>
      </c>
      <c r="G69" s="2" t="str">
        <f>VLOOKUP(B69,'FINAL-DL-DOWN-Report'!B70:T2562,13,FALSE)</f>
        <v>10.121.18.81</v>
      </c>
      <c r="H69" s="2" t="str">
        <f>VLOOKUP(B69,'FINAL-DL-DOWN-Report'!B70:Z2562,14,FALSE)&amp;"-"&amp;VLOOKUP(B69,'FINAL-DL-DOWN-Report'!B70:Z2562,19,FALSE)</f>
        <v>CHANGODAR-S3P7</v>
      </c>
      <c r="I69" s="2" t="str">
        <f>VLOOKUP(B69,'FINAL-DL-DOWN-Report'!B70:T2562,15,FALSE)</f>
        <v>10.121.15.163</v>
      </c>
      <c r="J69" s="2" t="str">
        <f>VLOOKUP(B69,'FINAL-DL-DOWN-Report'!B70:Z2562,16,FALSE)&amp;"-"&amp;VLOOKUP(B69,'FINAL-DL-DOWN-Report'!B70:Z2562,20,FALSE)</f>
        <v>VISALPUR-EXCHG-S2P4</v>
      </c>
      <c r="K69" s="1" t="str">
        <f>VLOOKUP(B69,'FINAL-DL-DOWN-Report'!B70:T2562,18,FALSE)</f>
        <v xml:space="preserve">	2026/04/27,08:54:46</v>
      </c>
      <c r="L69" s="1">
        <f ca="1">VLOOKUP(B69,'FINAL-DL-DOWN-Report'!B70:T2562,12,FALSE)</f>
        <v>18</v>
      </c>
      <c r="M69" s="44" t="str">
        <f>VLOOKUP(B69,'FINAL-DL-DOWN-Report'!B70:T2562,6,FALSE)</f>
        <v xml:space="preserve">	GE</v>
      </c>
      <c r="N69" s="55"/>
      <c r="O69" s="7"/>
      <c r="P69" s="7"/>
      <c r="Q69" s="7"/>
      <c r="R69" s="7"/>
      <c r="S69" s="7"/>
      <c r="T69" s="90"/>
      <c r="U69" s="7"/>
      <c r="V69" s="7"/>
      <c r="W69" s="7"/>
      <c r="X69" s="7"/>
      <c r="Y69" s="7"/>
      <c r="Z69" s="19" t="e">
        <f>IF(B69="","",VLOOKUP(B69,'[1]PASTE-HERE'!$C$10:$Z$300,16,FALSE))</f>
        <v>#N/A</v>
      </c>
    </row>
    <row r="70" spans="1:26" x14ac:dyDescent="0.25">
      <c r="A70" s="20">
        <v>64</v>
      </c>
      <c r="B70" s="20">
        <f t="shared" si="0"/>
        <v>64</v>
      </c>
      <c r="C70" s="20"/>
      <c r="D70" s="1">
        <f t="shared" si="1"/>
        <v>64</v>
      </c>
      <c r="E70" s="1" t="str">
        <f>VLOOKUP(B70,'FINAL-DL-DOWN-Report'!B71:T2563,3,FALSE)</f>
        <v>GJ</v>
      </c>
      <c r="F70" s="1" t="str">
        <f>VLOOKUP(B70,'FINAL-DL-DOWN-Report'!B71:T2563,17,FALSE)</f>
        <v>SSA SR</v>
      </c>
      <c r="G70" s="2" t="str">
        <f>VLOOKUP(B70,'FINAL-DL-DOWN-Report'!B71:T2563,13,FALSE)</f>
        <v>10.121.100.22</v>
      </c>
      <c r="H70" s="2" t="str">
        <f>VLOOKUP(B70,'FINAL-DL-DOWN-Report'!B71:Z2563,14,FALSE)&amp;"-"&amp;VLOOKUP(B70,'FINAL-DL-DOWN-Report'!B71:Z2563,19,FALSE)</f>
        <v>NIZER-S3P4</v>
      </c>
      <c r="I70" s="2" t="str">
        <f>VLOOKUP(B70,'FINAL-DL-DOWN-Report'!B71:T2563,15,FALSE)</f>
        <v>10.121.100.1</v>
      </c>
      <c r="J70" s="2" t="str">
        <f>VLOOKUP(B70,'FINAL-DL-DOWN-Report'!B71:Z2563,16,FALSE)&amp;"-"&amp;VLOOKUP(B70,'FINAL-DL-DOWN-Report'!B71:Z2563,20,FALSE)</f>
        <v>SURAT(GNE)-S6P4</v>
      </c>
      <c r="K70" s="1" t="str">
        <f>VLOOKUP(B70,'FINAL-DL-DOWN-Report'!B71:T2563,18,FALSE)</f>
        <v xml:space="preserve">	2026/05/15,14:54:09</v>
      </c>
      <c r="L70" s="1">
        <f ca="1">VLOOKUP(B70,'FINAL-DL-DOWN-Report'!B71:T2563,12,FALSE)</f>
        <v>0</v>
      </c>
      <c r="M70" s="44" t="str">
        <f>VLOOKUP(B70,'FINAL-DL-DOWN-Report'!B71:T2563,6,FALSE)</f>
        <v xml:space="preserve">	GE</v>
      </c>
      <c r="N70" s="55"/>
      <c r="O70" s="7"/>
      <c r="P70" s="7"/>
      <c r="Q70" s="7"/>
      <c r="R70" s="7"/>
      <c r="S70" s="7"/>
      <c r="T70" s="90"/>
      <c r="U70" s="7"/>
      <c r="V70" s="7"/>
      <c r="W70" s="7"/>
      <c r="X70" s="7"/>
      <c r="Y70" s="7"/>
      <c r="Z70" s="19" t="e">
        <f>IF(B70="","",VLOOKUP(B70,'[1]PASTE-HERE'!$C$10:$Z$300,16,FALSE))</f>
        <v>#N/A</v>
      </c>
    </row>
    <row r="71" spans="1:26" x14ac:dyDescent="0.25">
      <c r="A71" s="20">
        <v>65</v>
      </c>
      <c r="B71" s="20">
        <f t="shared" si="0"/>
        <v>65</v>
      </c>
      <c r="C71" s="20"/>
      <c r="D71" s="1">
        <f t="shared" si="1"/>
        <v>65</v>
      </c>
      <c r="E71" s="1" t="str">
        <f>VLOOKUP(B71,'FINAL-DL-DOWN-Report'!B72:T2564,3,FALSE)</f>
        <v>GJ</v>
      </c>
      <c r="F71" s="1" t="str">
        <f>VLOOKUP(B71,'FINAL-DL-DOWN-Report'!B72:T2564,17,FALSE)</f>
        <v>SSA SR</v>
      </c>
      <c r="G71" s="2" t="str">
        <f>VLOOKUP(B71,'FINAL-DL-DOWN-Report'!B72:T2564,13,FALSE)</f>
        <v>10.121.68.4</v>
      </c>
      <c r="H71" s="2" t="str">
        <f>VLOOKUP(B71,'FINAL-DL-DOWN-Report'!B72:Z2564,14,FALSE)&amp;"-"&amp;VLOOKUP(B71,'FINAL-DL-DOWN-Report'!B72:Z2564,19,FALSE)</f>
        <v>Vyara-S4P6</v>
      </c>
      <c r="I71" s="2" t="str">
        <f>VLOOKUP(B71,'FINAL-DL-DOWN-Report'!B72:T2564,15,FALSE)</f>
        <v>10.121.100.47</v>
      </c>
      <c r="J71" s="2" t="str">
        <f>VLOOKUP(B71,'FINAL-DL-DOWN-Report'!B72:Z2564,16,FALSE)&amp;"-"&amp;VLOOKUP(B71,'FINAL-DL-DOWN-Report'!B72:Z2564,20,FALSE)</f>
        <v>ANUMALA TE-S1P5</v>
      </c>
      <c r="K71" s="1" t="str">
        <f>VLOOKUP(B71,'FINAL-DL-DOWN-Report'!B72:T2564,18,FALSE)</f>
        <v xml:space="preserve">	2026/05/14,19:33:24</v>
      </c>
      <c r="L71" s="1">
        <f ca="1">VLOOKUP(B71,'FINAL-DL-DOWN-Report'!B72:T2564,12,FALSE)</f>
        <v>1</v>
      </c>
      <c r="M71" s="44" t="str">
        <f>VLOOKUP(B71,'FINAL-DL-DOWN-Report'!B72:T2564,6,FALSE)</f>
        <v xml:space="preserve">	GE</v>
      </c>
      <c r="N71" s="55"/>
      <c r="O71" s="7"/>
      <c r="P71" s="7"/>
      <c r="Q71" s="7"/>
      <c r="R71" s="7"/>
      <c r="S71" s="7"/>
      <c r="T71" s="90"/>
      <c r="U71" s="7"/>
      <c r="V71" s="7"/>
      <c r="W71" s="7"/>
      <c r="X71" s="7"/>
      <c r="Y71" s="7"/>
      <c r="Z71" s="19" t="e">
        <f>IF(B71="","",VLOOKUP(B71,'[1]PASTE-HERE'!$C$10:$Z$300,16,FALSE))</f>
        <v>#N/A</v>
      </c>
    </row>
    <row r="72" spans="1:26" x14ac:dyDescent="0.25">
      <c r="A72" s="20">
        <v>66</v>
      </c>
      <c r="B72" s="20">
        <f t="shared" ref="B72:B135" si="2">IF(A72&lt;=$F$2,MAX(B70:B71)+1,"")</f>
        <v>66</v>
      </c>
      <c r="C72" s="20"/>
      <c r="D72" s="1">
        <f t="shared" ref="D72:D135" si="3">B72</f>
        <v>66</v>
      </c>
      <c r="E72" s="1" t="str">
        <f>VLOOKUP(B72,'FINAL-DL-DOWN-Report'!B73:T2565,3,FALSE)</f>
        <v>GJ</v>
      </c>
      <c r="F72" s="1" t="str">
        <f>VLOOKUP(B72,'FINAL-DL-DOWN-Report'!B73:T2565,17,FALSE)</f>
        <v>SSA HMR</v>
      </c>
      <c r="G72" s="2" t="str">
        <f>VLOOKUP(B72,'FINAL-DL-DOWN-Report'!B73:T2565,13,FALSE)</f>
        <v>10.121.25.164</v>
      </c>
      <c r="H72" s="2" t="str">
        <f>VLOOKUP(B72,'FINAL-DL-DOWN-Report'!B73:Z2565,14,FALSE)&amp;"-"&amp;VLOOKUP(B72,'FINAL-DL-DOWN-Report'!B73:Z2565,19,FALSE)</f>
        <v>Mahavirnagar-S4P9</v>
      </c>
      <c r="I72" s="2" t="str">
        <f>VLOOKUP(B72,'FINAL-DL-DOWN-Report'!B73:T2565,15,FALSE)</f>
        <v>10.121.97.81</v>
      </c>
      <c r="J72" s="2" t="str">
        <f>VLOOKUP(B72,'FINAL-DL-DOWN-Report'!B73:Z2565,16,FALSE)&amp;"-"&amp;VLOOKUP(B72,'FINAL-DL-DOWN-Report'!B73:Z2565,20,FALSE)</f>
        <v>Mahavirnagar-1-S1P3</v>
      </c>
      <c r="K72" s="1" t="str">
        <f>VLOOKUP(B72,'FINAL-DL-DOWN-Report'!B73:T2565,18,FALSE)</f>
        <v xml:space="preserve">	2026/05/15,16:18:27</v>
      </c>
      <c r="L72" s="1">
        <f ca="1">VLOOKUP(B72,'FINAL-DL-DOWN-Report'!B73:T2565,12,FALSE)</f>
        <v>0</v>
      </c>
      <c r="M72" s="44" t="str">
        <f>VLOOKUP(B72,'FINAL-DL-DOWN-Report'!B73:T2565,6,FALSE)</f>
        <v xml:space="preserve">	GE</v>
      </c>
      <c r="N72" s="55"/>
      <c r="O72" s="7"/>
      <c r="P72" s="7"/>
      <c r="Q72" s="7"/>
      <c r="R72" s="7"/>
      <c r="S72" s="7"/>
      <c r="T72" s="90"/>
      <c r="U72" s="7"/>
      <c r="V72" s="7"/>
      <c r="W72" s="7"/>
      <c r="X72" s="7"/>
      <c r="Y72" s="7"/>
      <c r="Z72" s="19" t="e">
        <f>IF(B72="","",VLOOKUP(B72,'[1]PASTE-HERE'!$C$10:$Z$300,16,FALSE))</f>
        <v>#N/A</v>
      </c>
    </row>
    <row r="73" spans="1:26" x14ac:dyDescent="0.25">
      <c r="A73" s="20">
        <v>67</v>
      </c>
      <c r="B73" s="20">
        <f t="shared" si="2"/>
        <v>67</v>
      </c>
      <c r="C73" s="20"/>
      <c r="D73" s="1">
        <f t="shared" si="3"/>
        <v>67</v>
      </c>
      <c r="E73" s="1" t="str">
        <f>VLOOKUP(B73,'FINAL-DL-DOWN-Report'!B74:T2566,3,FALSE)</f>
        <v>GJ</v>
      </c>
      <c r="F73" s="1" t="str">
        <f>VLOOKUP(B73,'FINAL-DL-DOWN-Report'!B74:T2566,17,FALSE)</f>
        <v>SSA BUJ</v>
      </c>
      <c r="G73" s="2" t="str">
        <f>VLOOKUP(B73,'FINAL-DL-DOWN-Report'!B74:T2566,13,FALSE)</f>
        <v>10.121.96.183</v>
      </c>
      <c r="H73" s="2" t="str">
        <f>VLOOKUP(B73,'FINAL-DL-DOWN-Report'!B74:Z2566,14,FALSE)&amp;"-"&amp;VLOOKUP(B73,'FINAL-DL-DOWN-Report'!B74:Z2566,19,FALSE)</f>
        <v>ARCHEAN CHEMICAL-S1P4</v>
      </c>
      <c r="I73" s="2" t="str">
        <f>VLOOKUP(B73,'FINAL-DL-DOWN-Report'!B74:T2566,15,FALSE)</f>
        <v>10.121.24.110</v>
      </c>
      <c r="J73" s="2" t="str">
        <f>VLOOKUP(B73,'FINAL-DL-DOWN-Report'!B74:Z2566,16,FALSE)&amp;"-"&amp;VLOOKUP(B73,'FINAL-DL-DOWN-Report'!B74:Z2566,20,FALSE)</f>
        <v>GOREWALI-S2P3</v>
      </c>
      <c r="K73" s="1" t="str">
        <f>VLOOKUP(B73,'FINAL-DL-DOWN-Report'!B74:T2566,18,FALSE)</f>
        <v/>
      </c>
      <c r="L73" s="1" t="e">
        <f ca="1">VLOOKUP(B73,'FINAL-DL-DOWN-Report'!B74:T2566,12,FALSE)</f>
        <v>#VALUE!</v>
      </c>
      <c r="M73" s="44" t="str">
        <f>VLOOKUP(B73,'FINAL-DL-DOWN-Report'!B74:T2566,6,FALSE)</f>
        <v xml:space="preserve">	GE</v>
      </c>
      <c r="N73" s="55"/>
      <c r="O73" s="7"/>
      <c r="P73" s="7"/>
      <c r="Q73" s="7"/>
      <c r="R73" s="7"/>
      <c r="S73" s="7"/>
      <c r="T73" s="90"/>
      <c r="U73" s="7"/>
      <c r="V73" s="7"/>
      <c r="W73" s="7"/>
      <c r="X73" s="7"/>
      <c r="Y73" s="7"/>
      <c r="Z73" s="19" t="e">
        <f>IF(B73="","",VLOOKUP(B73,'[1]PASTE-HERE'!$C$10:$Z$300,16,FALSE))</f>
        <v>#N/A</v>
      </c>
    </row>
    <row r="74" spans="1:26" x14ac:dyDescent="0.25">
      <c r="A74" s="20">
        <v>68</v>
      </c>
      <c r="B74" s="20">
        <f t="shared" si="2"/>
        <v>68</v>
      </c>
      <c r="C74" s="20"/>
      <c r="D74" s="1">
        <f t="shared" si="3"/>
        <v>68</v>
      </c>
      <c r="E74" s="1" t="str">
        <f>VLOOKUP(B74,'FINAL-DL-DOWN-Report'!B75:T2567,3,FALSE)</f>
        <v>GJ</v>
      </c>
      <c r="F74" s="1" t="str">
        <f>VLOOKUP(B74,'FINAL-DL-DOWN-Report'!B75:T2567,17,FALSE)</f>
        <v>SSA VAL</v>
      </c>
      <c r="G74" s="2" t="str">
        <f>VLOOKUP(B74,'FINAL-DL-DOWN-Report'!B75:T2567,13,FALSE)</f>
        <v>10.121.68.78</v>
      </c>
      <c r="H74" s="2" t="str">
        <f>VLOOKUP(B74,'FINAL-DL-DOWN-Report'!B75:Z2567,14,FALSE)&amp;"-"&amp;VLOOKUP(B74,'FINAL-DL-DOWN-Report'!B75:Z2567,19,FALSE)</f>
        <v>GEB BALITHA-S1P6</v>
      </c>
      <c r="I74" s="2" t="str">
        <f>VLOOKUP(B74,'FINAL-DL-DOWN-Report'!B75:T2567,15,FALSE)</f>
        <v>10.121.68.66</v>
      </c>
      <c r="J74" s="2" t="str">
        <f>VLOOKUP(B74,'FINAL-DL-DOWN-Report'!B75:Z2567,16,FALSE)&amp;"-"&amp;VLOOKUP(B74,'FINAL-DL-DOWN-Report'!B75:Z2567,20,FALSE)</f>
        <v>VAPI 2-S5P3</v>
      </c>
      <c r="K74" s="1" t="str">
        <f>VLOOKUP(B74,'FINAL-DL-DOWN-Report'!B75:T2567,18,FALSE)</f>
        <v xml:space="preserve">	2026/05/05,22:02:35</v>
      </c>
      <c r="L74" s="1">
        <f ca="1">VLOOKUP(B74,'FINAL-DL-DOWN-Report'!B75:T2567,12,FALSE)</f>
        <v>10</v>
      </c>
      <c r="M74" s="44" t="str">
        <f>VLOOKUP(B74,'FINAL-DL-DOWN-Report'!B75:T2567,6,FALSE)</f>
        <v xml:space="preserve">	GE</v>
      </c>
      <c r="N74" s="55"/>
      <c r="O74" s="7"/>
      <c r="P74" s="7"/>
      <c r="Q74" s="7"/>
      <c r="R74" s="7"/>
      <c r="S74" s="7"/>
      <c r="T74" s="90"/>
      <c r="U74" s="7"/>
      <c r="V74" s="7"/>
      <c r="W74" s="7"/>
      <c r="X74" s="7"/>
      <c r="Y74" s="7"/>
      <c r="Z74" s="19" t="e">
        <f>IF(B74="","",VLOOKUP(B74,'[1]PASTE-HERE'!$C$10:$Z$300,16,FALSE))</f>
        <v>#N/A</v>
      </c>
    </row>
    <row r="75" spans="1:26" x14ac:dyDescent="0.25">
      <c r="A75" s="20">
        <v>69</v>
      </c>
      <c r="B75" s="20">
        <f t="shared" si="2"/>
        <v>69</v>
      </c>
      <c r="C75" s="20"/>
      <c r="D75" s="1">
        <f t="shared" si="3"/>
        <v>69</v>
      </c>
      <c r="E75" s="1" t="str">
        <f>VLOOKUP(B75,'FINAL-DL-DOWN-Report'!B76:T2568,3,FALSE)</f>
        <v>GJ</v>
      </c>
      <c r="F75" s="1" t="str">
        <f>VLOOKUP(B75,'FINAL-DL-DOWN-Report'!B76:T2568,17,FALSE)</f>
        <v>SSA BCH</v>
      </c>
      <c r="G75" s="2" t="str">
        <f>VLOOKUP(B75,'FINAL-DL-DOWN-Report'!B76:T2568,13,FALSE)</f>
        <v>10.121.24.207</v>
      </c>
      <c r="H75" s="2" t="str">
        <f>VLOOKUP(B75,'FINAL-DL-DOWN-Report'!B76:Z2568,14,FALSE)&amp;"-"&amp;VLOOKUP(B75,'FINAL-DL-DOWN-Report'!B76:Z2568,19,FALSE)</f>
        <v>OBHA-S2P5</v>
      </c>
      <c r="I75" s="2" t="str">
        <f>VLOOKUP(B75,'FINAL-DL-DOWN-Report'!B76:T2568,15,FALSE)</f>
        <v>10.121.24.209</v>
      </c>
      <c r="J75" s="2" t="str">
        <f>VLOOKUP(B75,'FINAL-DL-DOWN-Report'!B76:Z2568,16,FALSE)&amp;"-"&amp;VLOOKUP(B75,'FINAL-DL-DOWN-Report'!B76:Z2568,20,FALSE)</f>
        <v>Kharach-S1P5</v>
      </c>
      <c r="K75" s="1" t="str">
        <f>VLOOKUP(B75,'FINAL-DL-DOWN-Report'!B76:T2568,18,FALSE)</f>
        <v xml:space="preserve">	2026/05/15,09:35:08</v>
      </c>
      <c r="L75" s="1">
        <f ca="1">VLOOKUP(B75,'FINAL-DL-DOWN-Report'!B76:T2568,12,FALSE)</f>
        <v>0</v>
      </c>
      <c r="M75" s="44" t="str">
        <f>VLOOKUP(B75,'FINAL-DL-DOWN-Report'!B76:T2568,6,FALSE)</f>
        <v xml:space="preserve">	GE</v>
      </c>
      <c r="N75" s="55"/>
      <c r="O75" s="7"/>
      <c r="P75" s="7"/>
      <c r="Q75" s="7"/>
      <c r="R75" s="7"/>
      <c r="S75" s="7"/>
      <c r="T75" s="90"/>
      <c r="U75" s="7"/>
      <c r="V75" s="7"/>
      <c r="W75" s="7"/>
      <c r="X75" s="7"/>
      <c r="Y75" s="7"/>
      <c r="Z75" s="19" t="e">
        <f>IF(B75="","",VLOOKUP(B75,'[1]PASTE-HERE'!$C$10:$Z$300,16,FALSE))</f>
        <v>#N/A</v>
      </c>
    </row>
    <row r="76" spans="1:26" x14ac:dyDescent="0.25">
      <c r="A76" s="20">
        <v>70</v>
      </c>
      <c r="B76" s="20">
        <f t="shared" si="2"/>
        <v>70</v>
      </c>
      <c r="C76" s="20"/>
      <c r="D76" s="1">
        <f t="shared" si="3"/>
        <v>70</v>
      </c>
      <c r="E76" s="1" t="str">
        <f>VLOOKUP(B76,'FINAL-DL-DOWN-Report'!B77:T2569,3,FALSE)</f>
        <v>GJ</v>
      </c>
      <c r="F76" s="1" t="str">
        <f>VLOOKUP(B76,'FINAL-DL-DOWN-Report'!B77:T2569,17,FALSE)</f>
        <v>SSA HMR</v>
      </c>
      <c r="G76" s="2" t="str">
        <f>VLOOKUP(B76,'FINAL-DL-DOWN-Report'!B77:T2569,13,FALSE)</f>
        <v>10.121.97.73</v>
      </c>
      <c r="H76" s="2" t="str">
        <f>VLOOKUP(B76,'FINAL-DL-DOWN-Report'!B77:Z2569,14,FALSE)&amp;"-"&amp;VLOOKUP(B76,'FINAL-DL-DOWN-Report'!B77:Z2569,19,FALSE)</f>
        <v>SAGPUR EX-S4P1</v>
      </c>
      <c r="I76" s="2" t="str">
        <f>VLOOKUP(B76,'FINAL-DL-DOWN-Report'!B77:T2569,15,FALSE)</f>
        <v>10.121.97.70</v>
      </c>
      <c r="J76" s="2" t="str">
        <f>VLOOKUP(B76,'FINAL-DL-DOWN-Report'!B77:Z2569,16,FALSE)&amp;"-"&amp;VLOOKUP(B76,'FINAL-DL-DOWN-Report'!B77:Z2569,20,FALSE)</f>
        <v>TALOD-S3P1</v>
      </c>
      <c r="K76" s="1" t="str">
        <f>VLOOKUP(B76,'FINAL-DL-DOWN-Report'!B77:T2569,18,FALSE)</f>
        <v xml:space="preserve">	2026/03/31,09:55:03</v>
      </c>
      <c r="L76" s="1">
        <f ca="1">VLOOKUP(B76,'FINAL-DL-DOWN-Report'!B77:T2569,12,FALSE)</f>
        <v>45</v>
      </c>
      <c r="M76" s="44" t="str">
        <f>VLOOKUP(B76,'FINAL-DL-DOWN-Report'!B77:T2569,6,FALSE)</f>
        <v xml:space="preserve">	10GE</v>
      </c>
      <c r="N76" s="55"/>
      <c r="O76" s="7"/>
      <c r="P76" s="7"/>
      <c r="Q76" s="7"/>
      <c r="R76" s="7"/>
      <c r="S76" s="7"/>
      <c r="T76" s="90"/>
      <c r="U76" s="7"/>
      <c r="V76" s="7"/>
      <c r="W76" s="7"/>
      <c r="X76" s="7"/>
      <c r="Y76" s="7"/>
      <c r="Z76" s="19" t="e">
        <f>IF(B76="","",VLOOKUP(B76,'[1]PASTE-HERE'!$C$10:$Z$300,16,FALSE))</f>
        <v>#N/A</v>
      </c>
    </row>
    <row r="77" spans="1:26" x14ac:dyDescent="0.25">
      <c r="A77" s="20">
        <v>71</v>
      </c>
      <c r="B77" s="20">
        <f t="shared" si="2"/>
        <v>71</v>
      </c>
      <c r="C77" s="20"/>
      <c r="D77" s="1">
        <f t="shared" si="3"/>
        <v>71</v>
      </c>
      <c r="E77" s="1" t="str">
        <f>VLOOKUP(B77,'FINAL-DL-DOWN-Report'!B78:T2570,3,FALSE)</f>
        <v>GJ</v>
      </c>
      <c r="F77" s="1" t="str">
        <f>VLOOKUP(B77,'FINAL-DL-DOWN-Report'!B78:T2570,17,FALSE)</f>
        <v>SSA BCH</v>
      </c>
      <c r="G77" s="2" t="str">
        <f>VLOOKUP(B77,'FINAL-DL-DOWN-Report'!B78:T2570,13,FALSE)</f>
        <v>10.121.24.207</v>
      </c>
      <c r="H77" s="2" t="str">
        <f>VLOOKUP(B77,'FINAL-DL-DOWN-Report'!B78:Z2570,14,FALSE)&amp;"-"&amp;VLOOKUP(B77,'FINAL-DL-DOWN-Report'!B78:Z2570,19,FALSE)</f>
        <v>OBHA-S1P5</v>
      </c>
      <c r="I77" s="2" t="str">
        <f>VLOOKUP(B77,'FINAL-DL-DOWN-Report'!B78:T2570,15,FALSE)</f>
        <v>10.121.24.208</v>
      </c>
      <c r="J77" s="2" t="str">
        <f>VLOOKUP(B77,'FINAL-DL-DOWN-Report'!B78:Z2570,16,FALSE)&amp;"-"&amp;VLOOKUP(B77,'FINAL-DL-DOWN-Report'!B78:Z2570,20,FALSE)</f>
        <v>ILAV-S2P5</v>
      </c>
      <c r="K77" s="1" t="str">
        <f>VLOOKUP(B77,'FINAL-DL-DOWN-Report'!B78:T2570,18,FALSE)</f>
        <v xml:space="preserve">	2026/05/03,10:46:25</v>
      </c>
      <c r="L77" s="1">
        <f ca="1">VLOOKUP(B77,'FINAL-DL-DOWN-Report'!B78:T2570,12,FALSE)</f>
        <v>12</v>
      </c>
      <c r="M77" s="44" t="str">
        <f>VLOOKUP(B77,'FINAL-DL-DOWN-Report'!B78:T2570,6,FALSE)</f>
        <v xml:space="preserve">	GE</v>
      </c>
      <c r="N77" s="55"/>
      <c r="O77" s="7"/>
      <c r="P77" s="7"/>
      <c r="Q77" s="7"/>
      <c r="R77" s="7"/>
      <c r="S77" s="7"/>
      <c r="T77" s="90"/>
      <c r="U77" s="7"/>
      <c r="V77" s="7"/>
      <c r="W77" s="7"/>
      <c r="X77" s="7"/>
      <c r="Y77" s="7"/>
      <c r="Z77" s="19" t="e">
        <f>IF(B77="","",VLOOKUP(B77,'[1]PASTE-HERE'!$C$10:$Z$300,16,FALSE))</f>
        <v>#N/A</v>
      </c>
    </row>
    <row r="78" spans="1:26" x14ac:dyDescent="0.25">
      <c r="A78" s="20">
        <v>72</v>
      </c>
      <c r="B78" s="20">
        <f t="shared" si="2"/>
        <v>72</v>
      </c>
      <c r="C78" s="20"/>
      <c r="D78" s="1">
        <f t="shared" si="3"/>
        <v>72</v>
      </c>
      <c r="E78" s="1" t="str">
        <f>VLOOKUP(B78,'FINAL-DL-DOWN-Report'!B79:T2571,3,FALSE)</f>
        <v>GJ</v>
      </c>
      <c r="F78" s="1" t="str">
        <f>VLOOKUP(B78,'FINAL-DL-DOWN-Report'!B79:T2571,17,FALSE)</f>
        <v>SSA VAL</v>
      </c>
      <c r="G78" s="2" t="str">
        <f>VLOOKUP(B78,'FINAL-DL-DOWN-Report'!B79:T2571,13,FALSE)</f>
        <v>10.121.68.83</v>
      </c>
      <c r="H78" s="2" t="str">
        <f>VLOOKUP(B78,'FINAL-DL-DOWN-Report'!B79:Z2571,14,FALSE)&amp;"-"&amp;VLOOKUP(B78,'FINAL-DL-DOWN-Report'!B79:Z2571,19,FALSE)</f>
        <v>AHWA-S3P4</v>
      </c>
      <c r="I78" s="2" t="str">
        <f>VLOOKUP(B78,'FINAL-DL-DOWN-Report'!B79:T2571,15,FALSE)</f>
        <v>10.121.68.86</v>
      </c>
      <c r="J78" s="2" t="str">
        <f>VLOOKUP(B78,'FINAL-DL-DOWN-Report'!B79:Z2571,16,FALSE)&amp;"-"&amp;VLOOKUP(B78,'FINAL-DL-DOWN-Report'!B79:Z2571,20,FALSE)</f>
        <v>SAMGAHAN-S4P4</v>
      </c>
      <c r="K78" s="1" t="str">
        <f>VLOOKUP(B78,'FINAL-DL-DOWN-Report'!B79:T2571,18,FALSE)</f>
        <v xml:space="preserve">	2026/05/11,08:58:28</v>
      </c>
      <c r="L78" s="1">
        <f ca="1">VLOOKUP(B78,'FINAL-DL-DOWN-Report'!B79:T2571,12,FALSE)</f>
        <v>4</v>
      </c>
      <c r="M78" s="44" t="str">
        <f>VLOOKUP(B78,'FINAL-DL-DOWN-Report'!B79:T2571,6,FALSE)</f>
        <v xml:space="preserve">	GE</v>
      </c>
      <c r="N78" s="55"/>
      <c r="O78" s="7"/>
      <c r="P78" s="7"/>
      <c r="Q78" s="7"/>
      <c r="R78" s="7"/>
      <c r="S78" s="7"/>
      <c r="T78" s="90"/>
      <c r="U78" s="7"/>
      <c r="V78" s="7"/>
      <c r="W78" s="7"/>
      <c r="X78" s="7"/>
      <c r="Y78" s="7"/>
      <c r="Z78" s="19" t="e">
        <f>IF(B78="","",VLOOKUP(B78,'[1]PASTE-HERE'!$C$10:$Z$300,16,FALSE))</f>
        <v>#N/A</v>
      </c>
    </row>
    <row r="79" spans="1:26" x14ac:dyDescent="0.25">
      <c r="A79" s="20">
        <v>73</v>
      </c>
      <c r="B79" s="20">
        <f t="shared" si="2"/>
        <v>73</v>
      </c>
      <c r="C79" s="20"/>
      <c r="D79" s="1">
        <f t="shared" si="3"/>
        <v>73</v>
      </c>
      <c r="E79" s="1" t="str">
        <f>VLOOKUP(B79,'FINAL-DL-DOWN-Report'!B80:T2572,3,FALSE)</f>
        <v>GJ</v>
      </c>
      <c r="F79" s="1" t="str">
        <f>VLOOKUP(B79,'FINAL-DL-DOWN-Report'!B80:T2572,17,FALSE)</f>
        <v>SSA JND</v>
      </c>
      <c r="G79" s="2" t="str">
        <f>VLOOKUP(B79,'FINAL-DL-DOWN-Report'!B80:T2572,13,FALSE)</f>
        <v>10.121.97.218</v>
      </c>
      <c r="H79" s="2" t="str">
        <f>VLOOKUP(B79,'FINAL-DL-DOWN-Report'!B80:Z2572,14,FALSE)&amp;"-"&amp;VLOOKUP(B79,'FINAL-DL-DOWN-Report'!B80:Z2572,19,FALSE)</f>
        <v>MANAVADAR-S3P1</v>
      </c>
      <c r="I79" s="2" t="str">
        <f>VLOOKUP(B79,'FINAL-DL-DOWN-Report'!B80:T2572,15,FALSE)</f>
        <v>10.121.97.201</v>
      </c>
      <c r="J79" s="2" t="str">
        <f>VLOOKUP(B79,'FINAL-DL-DOWN-Report'!B80:Z2572,16,FALSE)&amp;"-"&amp;VLOOKUP(B79,'FINAL-DL-DOWN-Report'!B80:Z2572,20,FALSE)</f>
        <v>VANTHALI-S5P1</v>
      </c>
      <c r="K79" s="1" t="str">
        <f>VLOOKUP(B79,'FINAL-DL-DOWN-Report'!B80:T2572,18,FALSE)</f>
        <v xml:space="preserve">	2026/05/15,12:01:59</v>
      </c>
      <c r="L79" s="1">
        <f ca="1">VLOOKUP(B79,'FINAL-DL-DOWN-Report'!B80:T2572,12,FALSE)</f>
        <v>0</v>
      </c>
      <c r="M79" s="44" t="str">
        <f>VLOOKUP(B79,'FINAL-DL-DOWN-Report'!B80:T2572,6,FALSE)</f>
        <v xml:space="preserve">	10GE</v>
      </c>
      <c r="N79" s="55"/>
      <c r="O79" s="7"/>
      <c r="P79" s="7"/>
      <c r="Q79" s="7"/>
      <c r="R79" s="7"/>
      <c r="S79" s="7"/>
      <c r="T79" s="90"/>
      <c r="U79" s="7"/>
      <c r="V79" s="7"/>
      <c r="W79" s="7"/>
      <c r="X79" s="7"/>
      <c r="Y79" s="7"/>
      <c r="Z79" s="19" t="e">
        <f>IF(B79="","",VLOOKUP(B79,'[1]PASTE-HERE'!$C$10:$Z$300,16,FALSE))</f>
        <v>#N/A</v>
      </c>
    </row>
    <row r="80" spans="1:26" x14ac:dyDescent="0.25">
      <c r="A80" s="20">
        <v>74</v>
      </c>
      <c r="B80" s="20">
        <f t="shared" si="2"/>
        <v>74</v>
      </c>
      <c r="C80" s="20"/>
      <c r="D80" s="1">
        <f t="shared" si="3"/>
        <v>74</v>
      </c>
      <c r="E80" s="1" t="str">
        <f>VLOOKUP(B80,'FINAL-DL-DOWN-Report'!B81:T2573,3,FALSE)</f>
        <v>GJ</v>
      </c>
      <c r="F80" s="1" t="str">
        <f>VLOOKUP(B80,'FINAL-DL-DOWN-Report'!B81:T2573,17,FALSE)</f>
        <v>SSA NAD</v>
      </c>
      <c r="G80" s="2" t="str">
        <f>VLOOKUP(B80,'FINAL-DL-DOWN-Report'!B81:T2573,13,FALSE)</f>
        <v>10.121.16.247</v>
      </c>
      <c r="H80" s="2" t="str">
        <f>VLOOKUP(B80,'FINAL-DL-DOWN-Report'!B81:Z2573,14,FALSE)&amp;"-"&amp;VLOOKUP(B80,'FINAL-DL-DOWN-Report'!B81:Z2573,19,FALSE)</f>
        <v>NENPUR-S2P5</v>
      </c>
      <c r="I80" s="2" t="str">
        <f>VLOOKUP(B80,'FINAL-DL-DOWN-Report'!B81:T2573,15,FALSE)</f>
        <v>10.121.16.248</v>
      </c>
      <c r="J80" s="2" t="str">
        <f>VLOOKUP(B80,'FINAL-DL-DOWN-Report'!B81:Z2573,16,FALSE)&amp;"-"&amp;VLOOKUP(B80,'FINAL-DL-DOWN-Report'!B81:Z2573,20,FALSE)</f>
        <v>GHODASAR-S1P5</v>
      </c>
      <c r="K80" s="1" t="str">
        <f>VLOOKUP(B80,'FINAL-DL-DOWN-Report'!B81:T2573,18,FALSE)</f>
        <v xml:space="preserve">	2026/05/15,09:30:28</v>
      </c>
      <c r="L80" s="1">
        <f ca="1">VLOOKUP(B80,'FINAL-DL-DOWN-Report'!B81:T2573,12,FALSE)</f>
        <v>0</v>
      </c>
      <c r="M80" s="44" t="str">
        <f>VLOOKUP(B80,'FINAL-DL-DOWN-Report'!B81:T2573,6,FALSE)</f>
        <v xml:space="preserve">	GE</v>
      </c>
      <c r="N80" s="55"/>
      <c r="O80" s="7"/>
      <c r="P80" s="7"/>
      <c r="Q80" s="7"/>
      <c r="R80" s="7"/>
      <c r="S80" s="7"/>
      <c r="T80" s="90"/>
      <c r="U80" s="7"/>
      <c r="V80" s="7"/>
      <c r="W80" s="7"/>
      <c r="X80" s="7"/>
      <c r="Y80" s="7"/>
      <c r="Z80" s="19" t="e">
        <f>IF(B80="","",VLOOKUP(B80,'[1]PASTE-HERE'!$C$10:$Z$300,16,FALSE))</f>
        <v>#N/A</v>
      </c>
    </row>
    <row r="81" spans="1:26" x14ac:dyDescent="0.25">
      <c r="A81" s="20">
        <v>75</v>
      </c>
      <c r="B81" s="20">
        <f t="shared" si="2"/>
        <v>75</v>
      </c>
      <c r="C81" s="20"/>
      <c r="D81" s="1">
        <f t="shared" si="3"/>
        <v>75</v>
      </c>
      <c r="E81" s="1" t="str">
        <f>VLOOKUP(B81,'FINAL-DL-DOWN-Report'!B82:T2574,3,FALSE)</f>
        <v>GJ</v>
      </c>
      <c r="F81" s="1" t="str">
        <f>VLOOKUP(B81,'FINAL-DL-DOWN-Report'!B82:T2574,17,FALSE)</f>
        <v>SSA HMR</v>
      </c>
      <c r="G81" s="2" t="str">
        <f>VLOOKUP(B81,'FINAL-DL-DOWN-Report'!B82:T2574,13,FALSE)</f>
        <v>10.121.97.77</v>
      </c>
      <c r="H81" s="2" t="str">
        <f>VLOOKUP(B81,'FINAL-DL-DOWN-Report'!B82:Z2574,14,FALSE)&amp;"-"&amp;VLOOKUP(B81,'FINAL-DL-DOWN-Report'!B82:Z2574,19,FALSE)</f>
        <v>PRANTIJ RSU-S2P5</v>
      </c>
      <c r="I81" s="2" t="str">
        <f>VLOOKUP(B81,'FINAL-DL-DOWN-Report'!B82:T2574,15,FALSE)</f>
        <v>10.121.97.78</v>
      </c>
      <c r="J81" s="2" t="str">
        <f>VLOOKUP(B81,'FINAL-DL-DOWN-Report'!B82:Z2574,16,FALSE)&amp;"-"&amp;VLOOKUP(B81,'FINAL-DL-DOWN-Report'!B82:Z2574,20,FALSE)</f>
        <v>GADKAN EX-S1P5</v>
      </c>
      <c r="K81" s="1" t="str">
        <f>VLOOKUP(B81,'FINAL-DL-DOWN-Report'!B82:T2574,18,FALSE)</f>
        <v xml:space="preserve">	2026/03/29,05:29:15</v>
      </c>
      <c r="L81" s="1">
        <f ca="1">VLOOKUP(B81,'FINAL-DL-DOWN-Report'!B82:T2574,12,FALSE)</f>
        <v>47</v>
      </c>
      <c r="M81" s="44" t="str">
        <f>VLOOKUP(B81,'FINAL-DL-DOWN-Report'!B82:T2574,6,FALSE)</f>
        <v xml:space="preserve">	GE</v>
      </c>
      <c r="N81" s="55"/>
      <c r="O81" s="7"/>
      <c r="P81" s="7"/>
      <c r="Q81" s="7"/>
      <c r="R81" s="7"/>
      <c r="S81" s="7"/>
      <c r="T81" s="90"/>
      <c r="U81" s="7"/>
      <c r="V81" s="7"/>
      <c r="W81" s="7"/>
      <c r="X81" s="7"/>
      <c r="Y81" s="7"/>
      <c r="Z81" s="19" t="e">
        <f>IF(B81="","",VLOOKUP(B81,'[1]PASTE-HERE'!$C$10:$Z$300,16,FALSE))</f>
        <v>#N/A</v>
      </c>
    </row>
    <row r="82" spans="1:26" x14ac:dyDescent="0.25">
      <c r="A82" s="20">
        <v>76</v>
      </c>
      <c r="B82" s="20">
        <f t="shared" si="2"/>
        <v>76</v>
      </c>
      <c r="C82" s="20"/>
      <c r="D82" s="1">
        <f t="shared" si="3"/>
        <v>76</v>
      </c>
      <c r="E82" s="1" t="str">
        <f>VLOOKUP(B82,'FINAL-DL-DOWN-Report'!B83:T2575,3,FALSE)</f>
        <v>GJ</v>
      </c>
      <c r="F82" s="1" t="str">
        <f>VLOOKUP(B82,'FINAL-DL-DOWN-Report'!B83:T2575,17,FALSE)</f>
        <v>SSA AM</v>
      </c>
      <c r="G82" s="2" t="str">
        <f>VLOOKUP(B82,'FINAL-DL-DOWN-Report'!B83:T2575,13,FALSE)</f>
        <v>10.121.18.140</v>
      </c>
      <c r="H82" s="2" t="str">
        <f>VLOOKUP(B82,'FINAL-DL-DOWN-Report'!B83:Z2575,14,FALSE)&amp;"-"&amp;VLOOKUP(B82,'FINAL-DL-DOWN-Report'!B83:Z2575,19,FALSE)</f>
        <v>BHADRESHWAR-S1P5</v>
      </c>
      <c r="I82" s="2" t="str">
        <f>VLOOKUP(B82,'FINAL-DL-DOWN-Report'!B83:T2575,15,FALSE)</f>
        <v>10.121.18.136</v>
      </c>
      <c r="J82" s="2" t="str">
        <f>VLOOKUP(B82,'FINAL-DL-DOWN-Report'!B83:Z2575,16,FALSE)&amp;"-"&amp;VLOOKUP(B82,'FINAL-DL-DOWN-Report'!B83:Z2575,20,FALSE)</f>
        <v>Cantonment-S6P2</v>
      </c>
      <c r="K82" s="1" t="str">
        <f>VLOOKUP(B82,'FINAL-DL-DOWN-Report'!B83:T2575,18,FALSE)</f>
        <v xml:space="preserve">	2026/05/15,15:40:15</v>
      </c>
      <c r="L82" s="1">
        <f ca="1">VLOOKUP(B82,'FINAL-DL-DOWN-Report'!B83:T2575,12,FALSE)</f>
        <v>0</v>
      </c>
      <c r="M82" s="44" t="str">
        <f>VLOOKUP(B82,'FINAL-DL-DOWN-Report'!B83:T2575,6,FALSE)</f>
        <v xml:space="preserve">	GE</v>
      </c>
      <c r="N82" s="55"/>
      <c r="O82" s="7"/>
      <c r="P82" s="7"/>
      <c r="Q82" s="7"/>
      <c r="R82" s="7"/>
      <c r="S82" s="7"/>
      <c r="T82" s="90"/>
      <c r="U82" s="7"/>
      <c r="V82" s="7"/>
      <c r="W82" s="7"/>
      <c r="X82" s="7"/>
      <c r="Y82" s="7"/>
      <c r="Z82" s="19" t="e">
        <f>IF(B82="","",VLOOKUP(B82,'[1]PASTE-HERE'!$C$10:$Z$300,16,FALSE))</f>
        <v>#N/A</v>
      </c>
    </row>
    <row r="83" spans="1:26" x14ac:dyDescent="0.25">
      <c r="A83" s="20">
        <v>77</v>
      </c>
      <c r="B83" s="20">
        <f t="shared" si="2"/>
        <v>77</v>
      </c>
      <c r="C83" s="20"/>
      <c r="D83" s="1">
        <f t="shared" si="3"/>
        <v>77</v>
      </c>
      <c r="E83" s="1" t="str">
        <f>VLOOKUP(B83,'FINAL-DL-DOWN-Report'!B84:T2576,3,FALSE)</f>
        <v>WTR</v>
      </c>
      <c r="F83" s="1" t="str">
        <f>VLOOKUP(B83,'FINAL-DL-DOWN-Report'!B84:T2576,17,FALSE)</f>
        <v>WTR AM</v>
      </c>
      <c r="G83" s="2" t="str">
        <f>VLOOKUP(B83,'FINAL-DL-DOWN-Report'!B84:T2576,13,FALSE)</f>
        <v>10.121.15.211</v>
      </c>
      <c r="H83" s="2" t="str">
        <f>VLOOKUP(B83,'FINAL-DL-DOWN-Report'!B84:Z2576,14,FALSE)&amp;"-"&amp;VLOOKUP(B83,'FINAL-DL-DOWN-Report'!B84:Z2576,19,FALSE)</f>
        <v>SHIHORI-S4P1</v>
      </c>
      <c r="I83" s="2" t="str">
        <f>VLOOKUP(B83,'FINAL-DL-DOWN-Report'!B84:T2576,15,FALSE)</f>
        <v>10.121.15.196</v>
      </c>
      <c r="J83" s="2" t="str">
        <f>VLOOKUP(B83,'FINAL-DL-DOWN-Report'!B84:Z2576,16,FALSE)&amp;"-"&amp;VLOOKUP(B83,'FINAL-DL-DOWN-Report'!B84:Z2576,20,FALSE)</f>
        <v>Deodar-S5P1</v>
      </c>
      <c r="K83" s="1" t="str">
        <f>VLOOKUP(B83,'FINAL-DL-DOWN-Report'!B84:T2576,18,FALSE)</f>
        <v xml:space="preserve">	2026/05/14,18:22:02</v>
      </c>
      <c r="L83" s="1">
        <f ca="1">VLOOKUP(B83,'FINAL-DL-DOWN-Report'!B84:T2576,12,FALSE)</f>
        <v>1</v>
      </c>
      <c r="M83" s="44" t="str">
        <f>VLOOKUP(B83,'FINAL-DL-DOWN-Report'!B84:T2576,6,FALSE)</f>
        <v xml:space="preserve">	10GE</v>
      </c>
      <c r="N83" s="55"/>
      <c r="O83" s="7"/>
      <c r="P83" s="7"/>
      <c r="Q83" s="7"/>
      <c r="R83" s="7"/>
      <c r="S83" s="7"/>
      <c r="T83" s="90"/>
      <c r="U83" s="7"/>
      <c r="V83" s="7"/>
      <c r="W83" s="7"/>
      <c r="X83" s="7"/>
      <c r="Y83" s="7"/>
      <c r="Z83" s="19" t="e">
        <f>IF(B83="","",VLOOKUP(B83,'[1]PASTE-HERE'!$C$10:$Z$300,16,FALSE))</f>
        <v>#N/A</v>
      </c>
    </row>
    <row r="84" spans="1:26" x14ac:dyDescent="0.25">
      <c r="A84" s="20">
        <v>78</v>
      </c>
      <c r="B84" s="20">
        <f t="shared" si="2"/>
        <v>78</v>
      </c>
      <c r="C84" s="20"/>
      <c r="D84" s="1">
        <f t="shared" si="3"/>
        <v>78</v>
      </c>
      <c r="E84" s="1" t="str">
        <f>VLOOKUP(B84,'FINAL-DL-DOWN-Report'!B85:T2577,3,FALSE)</f>
        <v>WTR</v>
      </c>
      <c r="F84" s="1" t="str">
        <f>VLOOKUP(B84,'FINAL-DL-DOWN-Report'!B85:T2577,17,FALSE)</f>
        <v>WTR RJ</v>
      </c>
      <c r="G84" s="2" t="str">
        <f>VLOOKUP(B84,'FINAL-DL-DOWN-Report'!B85:T2577,13,FALSE)</f>
        <v>10.121.17.44</v>
      </c>
      <c r="H84" s="2" t="str">
        <f>VLOOKUP(B84,'FINAL-DL-DOWN-Report'!B85:Z2577,14,FALSE)&amp;"-"&amp;VLOOKUP(B84,'FINAL-DL-DOWN-Report'!B85:Z2577,19,FALSE)</f>
        <v>GONDAL-S4P1</v>
      </c>
      <c r="I84" s="2" t="str">
        <f>VLOOKUP(B84,'FINAL-DL-DOWN-Report'!B85:T2577,15,FALSE)</f>
        <v>10.121.17.43</v>
      </c>
      <c r="J84" s="2" t="str">
        <f>VLOOKUP(B84,'FINAL-DL-DOWN-Report'!B85:Z2577,16,FALSE)&amp;"-"&amp;VLOOKUP(B84,'FINAL-DL-DOWN-Report'!B85:Z2577,20,FALSE)</f>
        <v>RIBDA-S4P1</v>
      </c>
      <c r="K84" s="1" t="str">
        <f>VLOOKUP(B84,'FINAL-DL-DOWN-Report'!B85:T2577,18,FALSE)</f>
        <v xml:space="preserve">	2026/05/15,14:33:04</v>
      </c>
      <c r="L84" s="1">
        <f ca="1">VLOOKUP(B84,'FINAL-DL-DOWN-Report'!B85:T2577,12,FALSE)</f>
        <v>0</v>
      </c>
      <c r="M84" s="44" t="str">
        <f>VLOOKUP(B84,'FINAL-DL-DOWN-Report'!B85:T2577,6,FALSE)</f>
        <v xml:space="preserve">	10GE</v>
      </c>
      <c r="N84" s="55"/>
      <c r="O84" s="7"/>
      <c r="P84" s="7"/>
      <c r="Q84" s="7"/>
      <c r="R84" s="7"/>
      <c r="S84" s="7"/>
      <c r="T84" s="90"/>
      <c r="U84" s="7"/>
      <c r="V84" s="7"/>
      <c r="W84" s="7"/>
      <c r="X84" s="7"/>
      <c r="Y84" s="7"/>
      <c r="Z84" s="19" t="e">
        <f>IF(B84="","",VLOOKUP(B84,'[1]PASTE-HERE'!$C$10:$Z$300,16,FALSE))</f>
        <v>#N/A</v>
      </c>
    </row>
    <row r="85" spans="1:26" x14ac:dyDescent="0.25">
      <c r="A85" s="20">
        <v>79</v>
      </c>
      <c r="B85" s="20">
        <f t="shared" si="2"/>
        <v>79</v>
      </c>
      <c r="C85" s="20"/>
      <c r="D85" s="1">
        <f t="shared" si="3"/>
        <v>79</v>
      </c>
      <c r="E85" s="1" t="str">
        <f>VLOOKUP(B85,'FINAL-DL-DOWN-Report'!B86:T2578,3,FALSE)</f>
        <v>WTR</v>
      </c>
      <c r="F85" s="1" t="str">
        <f>VLOOKUP(B85,'FINAL-DL-DOWN-Report'!B86:T2578,17,FALSE)</f>
        <v>WTR AM</v>
      </c>
      <c r="G85" s="2" t="str">
        <f>VLOOKUP(B85,'FINAL-DL-DOWN-Report'!B86:T2578,13,FALSE)</f>
        <v>10.121.15.198</v>
      </c>
      <c r="H85" s="2" t="str">
        <f>VLOOKUP(B85,'FINAL-DL-DOWN-Report'!B86:Z2578,14,FALSE)&amp;"-"&amp;VLOOKUP(B85,'FINAL-DL-DOWN-Report'!B86:Z2578,19,FALSE)</f>
        <v>Deesa-S4P5</v>
      </c>
      <c r="I85" s="2" t="str">
        <f>VLOOKUP(B85,'FINAL-DL-DOWN-Report'!B86:T2578,15,FALSE)</f>
        <v>10.121.15.196</v>
      </c>
      <c r="J85" s="2" t="str">
        <f>VLOOKUP(B85,'FINAL-DL-DOWN-Report'!B86:Z2578,16,FALSE)&amp;"-"&amp;VLOOKUP(B85,'FINAL-DL-DOWN-Report'!B86:Z2578,20,FALSE)</f>
        <v>Deodar-S3P5</v>
      </c>
      <c r="K85" s="1" t="str">
        <f>VLOOKUP(B85,'FINAL-DL-DOWN-Report'!B86:T2578,18,FALSE)</f>
        <v xml:space="preserve">	2026/05/14,18:22:01</v>
      </c>
      <c r="L85" s="1">
        <f ca="1">VLOOKUP(B85,'FINAL-DL-DOWN-Report'!B86:T2578,12,FALSE)</f>
        <v>1</v>
      </c>
      <c r="M85" s="44" t="str">
        <f>VLOOKUP(B85,'FINAL-DL-DOWN-Report'!B86:T2578,6,FALSE)</f>
        <v xml:space="preserve">	GE</v>
      </c>
      <c r="N85" s="55"/>
      <c r="O85" s="7"/>
      <c r="P85" s="7"/>
      <c r="Q85" s="7"/>
      <c r="R85" s="7"/>
      <c r="S85" s="7"/>
      <c r="T85" s="90"/>
      <c r="U85" s="7"/>
      <c r="V85" s="7"/>
      <c r="W85" s="7"/>
      <c r="X85" s="7"/>
      <c r="Y85" s="7"/>
      <c r="Z85" s="19" t="e">
        <f>IF(B85="","",VLOOKUP(B85,'[1]PASTE-HERE'!$C$10:$Z$300,16,FALSE))</f>
        <v>#N/A</v>
      </c>
    </row>
    <row r="86" spans="1:26" x14ac:dyDescent="0.25">
      <c r="A86" s="20">
        <v>80</v>
      </c>
      <c r="B86" s="20">
        <f t="shared" si="2"/>
        <v>80</v>
      </c>
      <c r="C86" s="20"/>
      <c r="D86" s="1">
        <f t="shared" si="3"/>
        <v>80</v>
      </c>
      <c r="E86" s="1" t="str">
        <f>VLOOKUP(B86,'FINAL-DL-DOWN-Report'!B87:T2579,3,FALSE)</f>
        <v>GJ</v>
      </c>
      <c r="F86" s="1" t="str">
        <f>VLOOKUP(B86,'FINAL-DL-DOWN-Report'!B87:T2579,17,FALSE)</f>
        <v>SSA BCH</v>
      </c>
      <c r="G86" s="2" t="str">
        <f>VLOOKUP(B86,'FINAL-DL-DOWN-Report'!B87:T2579,13,FALSE)</f>
        <v>10.121.24.193</v>
      </c>
      <c r="H86" s="2" t="str">
        <f>VLOOKUP(B86,'FINAL-DL-DOWN-Report'!B87:Z2579,14,FALSE)&amp;"-"&amp;VLOOKUP(B86,'FINAL-DL-DOWN-Report'!B87:Z2579,19,FALSE)</f>
        <v>Bharuch TE(GNE)-S4P4</v>
      </c>
      <c r="I86" s="2" t="str">
        <f>VLOOKUP(B86,'FINAL-DL-DOWN-Report'!B87:T2579,15,FALSE)</f>
        <v>10.121.24.202</v>
      </c>
      <c r="J86" s="2" t="str">
        <f>VLOOKUP(B86,'FINAL-DL-DOWN-Report'!B87:Z2579,16,FALSE)&amp;"-"&amp;VLOOKUP(B86,'FINAL-DL-DOWN-Report'!B87:Z2579,20,FALSE)</f>
        <v>AMIDHARA BTS-S2P5</v>
      </c>
      <c r="K86" s="1" t="str">
        <f>VLOOKUP(B86,'FINAL-DL-DOWN-Report'!B87:T2579,18,FALSE)</f>
        <v xml:space="preserve">	2026/05/15,14:26:52</v>
      </c>
      <c r="L86" s="1">
        <f ca="1">VLOOKUP(B86,'FINAL-DL-DOWN-Report'!B87:T2579,12,FALSE)</f>
        <v>0</v>
      </c>
      <c r="M86" s="44" t="str">
        <f>VLOOKUP(B86,'FINAL-DL-DOWN-Report'!B87:T2579,6,FALSE)</f>
        <v xml:space="preserve">	GE</v>
      </c>
      <c r="N86" s="55"/>
      <c r="O86" s="7"/>
      <c r="P86" s="7"/>
      <c r="Q86" s="7"/>
      <c r="R86" s="7"/>
      <c r="S86" s="7"/>
      <c r="T86" s="90"/>
      <c r="U86" s="7"/>
      <c r="V86" s="7"/>
      <c r="W86" s="7"/>
      <c r="X86" s="7"/>
      <c r="Y86" s="7"/>
      <c r="Z86" s="19" t="e">
        <f>IF(B86="","",VLOOKUP(B86,'[1]PASTE-HERE'!$C$10:$Z$300,16,FALSE))</f>
        <v>#N/A</v>
      </c>
    </row>
    <row r="87" spans="1:26" x14ac:dyDescent="0.25">
      <c r="A87" s="20">
        <v>81</v>
      </c>
      <c r="B87" s="20">
        <f t="shared" si="2"/>
        <v>81</v>
      </c>
      <c r="C87" s="20"/>
      <c r="D87" s="1">
        <f t="shared" si="3"/>
        <v>81</v>
      </c>
      <c r="E87" s="1" t="str">
        <f>VLOOKUP(B87,'FINAL-DL-DOWN-Report'!B88:T2580,3,FALSE)</f>
        <v>GJ</v>
      </c>
      <c r="F87" s="1" t="str">
        <f>VLOOKUP(B87,'FINAL-DL-DOWN-Report'!B88:T2580,17,FALSE)</f>
        <v>SSA SR</v>
      </c>
      <c r="G87" s="2" t="str">
        <f>VLOOKUP(B87,'FINAL-DL-DOWN-Report'!B88:T2580,13,FALSE)</f>
        <v>10.121.100.19</v>
      </c>
      <c r="H87" s="2" t="str">
        <f>VLOOKUP(B87,'FINAL-DL-DOWN-Report'!B88:Z2580,14,FALSE)&amp;"-"&amp;VLOOKUP(B87,'FINAL-DL-DOWN-Report'!B88:Z2580,19,FALSE)</f>
        <v>SONGADH FORT-S6P7</v>
      </c>
      <c r="I87" s="2" t="str">
        <f>VLOOKUP(B87,'FINAL-DL-DOWN-Report'!B88:T2580,15,FALSE)</f>
        <v>10.121.68.4</v>
      </c>
      <c r="J87" s="2" t="str">
        <f>VLOOKUP(B87,'FINAL-DL-DOWN-Report'!B88:Z2580,16,FALSE)&amp;"-"&amp;VLOOKUP(B87,'FINAL-DL-DOWN-Report'!B88:Z2580,20,FALSE)</f>
        <v>Vyara-S3P7</v>
      </c>
      <c r="K87" s="1" t="str">
        <f>VLOOKUP(B87,'FINAL-DL-DOWN-Report'!B88:T2580,18,FALSE)</f>
        <v xml:space="preserve">	2026/05/15,08:37:19</v>
      </c>
      <c r="L87" s="1">
        <f ca="1">VLOOKUP(B87,'FINAL-DL-DOWN-Report'!B88:T2580,12,FALSE)</f>
        <v>0</v>
      </c>
      <c r="M87" s="44" t="str">
        <f>VLOOKUP(B87,'FINAL-DL-DOWN-Report'!B88:T2580,6,FALSE)</f>
        <v xml:space="preserve">	GE</v>
      </c>
      <c r="N87" s="55"/>
      <c r="O87" s="7"/>
      <c r="P87" s="7"/>
      <c r="Q87" s="7"/>
      <c r="R87" s="7"/>
      <c r="S87" s="7"/>
      <c r="T87" s="90"/>
      <c r="U87" s="7"/>
      <c r="V87" s="7"/>
      <c r="W87" s="7"/>
      <c r="X87" s="7"/>
      <c r="Y87" s="7"/>
      <c r="Z87" s="19" t="e">
        <f>IF(B87="","",VLOOKUP(B87,'[1]PASTE-HERE'!$C$10:$Z$300,16,FALSE))</f>
        <v>#N/A</v>
      </c>
    </row>
    <row r="88" spans="1:26" x14ac:dyDescent="0.25">
      <c r="A88" s="20">
        <v>82</v>
      </c>
      <c r="B88" s="20">
        <f t="shared" si="2"/>
        <v>82</v>
      </c>
      <c r="C88" s="20"/>
      <c r="D88" s="1">
        <f t="shared" si="3"/>
        <v>82</v>
      </c>
      <c r="E88" s="1" t="str">
        <f>VLOOKUP(B88,'FINAL-DL-DOWN-Report'!B89:T2581,3,FALSE)</f>
        <v>WTR</v>
      </c>
      <c r="F88" s="1" t="str">
        <f>VLOOKUP(B88,'FINAL-DL-DOWN-Report'!B89:T2581,17,FALSE)</f>
        <v>WTR RJ</v>
      </c>
      <c r="G88" s="2" t="str">
        <f>VLOOKUP(B88,'FINAL-DL-DOWN-Report'!B89:T2581,13,FALSE)</f>
        <v>10.121.68.215</v>
      </c>
      <c r="H88" s="2" t="str">
        <f>VLOOKUP(B88,'FINAL-DL-DOWN-Report'!B89:Z2581,14,FALSE)&amp;"-"&amp;VLOOKUP(B88,'FINAL-DL-DOWN-Report'!B89:Z2581,19,FALSE)</f>
        <v>JODIA-S3P1</v>
      </c>
      <c r="I88" s="2" t="str">
        <f>VLOOKUP(B88,'FINAL-DL-DOWN-Report'!B89:T2581,15,FALSE)</f>
        <v>10.121.68.214</v>
      </c>
      <c r="J88" s="2" t="str">
        <f>VLOOKUP(B88,'FINAL-DL-DOWN-Report'!B89:Z2581,16,FALSE)&amp;"-"&amp;VLOOKUP(B88,'FINAL-DL-DOWN-Report'!B89:Z2581,20,FALSE)</f>
        <v>BANUGAR-S4P1</v>
      </c>
      <c r="K88" s="1" t="str">
        <f>VLOOKUP(B88,'FINAL-DL-DOWN-Report'!B89:T2581,18,FALSE)</f>
        <v xml:space="preserve">	2026/05/07,11:34:05</v>
      </c>
      <c r="L88" s="1">
        <f ca="1">VLOOKUP(B88,'FINAL-DL-DOWN-Report'!B89:T2581,12,FALSE)</f>
        <v>8</v>
      </c>
      <c r="M88" s="44" t="str">
        <f>VLOOKUP(B88,'FINAL-DL-DOWN-Report'!B89:T2581,6,FALSE)</f>
        <v xml:space="preserve">	10GE</v>
      </c>
      <c r="N88" s="55"/>
      <c r="O88" s="7"/>
      <c r="P88" s="7"/>
      <c r="Q88" s="7"/>
      <c r="R88" s="7"/>
      <c r="S88" s="7"/>
      <c r="T88" s="90"/>
      <c r="U88" s="7"/>
      <c r="V88" s="7"/>
      <c r="W88" s="7"/>
      <c r="X88" s="7"/>
      <c r="Y88" s="7"/>
      <c r="Z88" s="19" t="e">
        <f>IF(B88="","",VLOOKUP(B88,'[1]PASTE-HERE'!$C$10:$Z$300,16,FALSE))</f>
        <v>#N/A</v>
      </c>
    </row>
    <row r="89" spans="1:26" x14ac:dyDescent="0.25">
      <c r="A89" s="20">
        <v>83</v>
      </c>
      <c r="B89" s="20">
        <f t="shared" si="2"/>
        <v>83</v>
      </c>
      <c r="C89" s="20"/>
      <c r="D89" s="1">
        <f t="shared" si="3"/>
        <v>83</v>
      </c>
      <c r="E89" s="1" t="str">
        <f>VLOOKUP(B89,'FINAL-DL-DOWN-Report'!B90:T2582,3,FALSE)</f>
        <v>GJ</v>
      </c>
      <c r="F89" s="1" t="str">
        <f>VLOOKUP(B89,'FINAL-DL-DOWN-Report'!B90:T2582,17,FALSE)</f>
        <v>SSA JND</v>
      </c>
      <c r="G89" s="2" t="str">
        <f>VLOOKUP(B89,'FINAL-DL-DOWN-Report'!B90:T2582,13,FALSE)</f>
        <v>10.121.24.34</v>
      </c>
      <c r="H89" s="2" t="str">
        <f>VLOOKUP(B89,'FINAL-DL-DOWN-Report'!B90:Z2582,14,FALSE)&amp;"-"&amp;VLOOKUP(B89,'FINAL-DL-DOWN-Report'!B90:Z2582,19,FALSE)</f>
        <v>NAGOA-S2P6</v>
      </c>
      <c r="I89" s="2" t="str">
        <f>VLOOKUP(B89,'FINAL-DL-DOWN-Report'!B90:T2582,15,FALSE)</f>
        <v>10.121.97.233</v>
      </c>
      <c r="J89" s="2" t="str">
        <f>VLOOKUP(B89,'FINAL-DL-DOWN-Report'!B90:Z2582,16,FALSE)&amp;"-"&amp;VLOOKUP(B89,'FINAL-DL-DOWN-Report'!B90:Z2582,20,FALSE)</f>
        <v>Wanakbara-S1P5</v>
      </c>
      <c r="K89" s="1" t="str">
        <f>VLOOKUP(B89,'FINAL-DL-DOWN-Report'!B90:T2582,18,FALSE)</f>
        <v xml:space="preserve">	2026/05/15,09:28:45</v>
      </c>
      <c r="L89" s="1">
        <f ca="1">VLOOKUP(B89,'FINAL-DL-DOWN-Report'!B90:T2582,12,FALSE)</f>
        <v>0</v>
      </c>
      <c r="M89" s="44" t="str">
        <f>VLOOKUP(B89,'FINAL-DL-DOWN-Report'!B90:T2582,6,FALSE)</f>
        <v xml:space="preserve">	GE</v>
      </c>
      <c r="N89" s="55"/>
      <c r="O89" s="7"/>
      <c r="P89" s="7"/>
      <c r="Q89" s="7"/>
      <c r="R89" s="7"/>
      <c r="S89" s="7"/>
      <c r="T89" s="90"/>
      <c r="U89" s="7"/>
      <c r="V89" s="7"/>
      <c r="W89" s="7"/>
      <c r="X89" s="7"/>
      <c r="Y89" s="7"/>
      <c r="Z89" s="19" t="e">
        <f>IF(B89="","",VLOOKUP(B89,'[1]PASTE-HERE'!$C$10:$Z$300,16,FALSE))</f>
        <v>#N/A</v>
      </c>
    </row>
    <row r="90" spans="1:26" x14ac:dyDescent="0.25">
      <c r="A90" s="20">
        <v>84</v>
      </c>
      <c r="B90" s="20">
        <f t="shared" si="2"/>
        <v>84</v>
      </c>
      <c r="C90" s="20"/>
      <c r="D90" s="1">
        <f t="shared" si="3"/>
        <v>84</v>
      </c>
      <c r="E90" s="1" t="str">
        <f>VLOOKUP(B90,'FINAL-DL-DOWN-Report'!B91:T2583,3,FALSE)</f>
        <v>GJ</v>
      </c>
      <c r="F90" s="1" t="str">
        <f>VLOOKUP(B90,'FINAL-DL-DOWN-Report'!B91:T2583,17,FALSE)</f>
        <v>SSA PNP</v>
      </c>
      <c r="G90" s="2" t="str">
        <f>VLOOKUP(B90,'FINAL-DL-DOWN-Report'!B91:T2583,13,FALSE)</f>
        <v>10.121.25.153</v>
      </c>
      <c r="H90" s="2" t="str">
        <f>VLOOKUP(B90,'FINAL-DL-DOWN-Report'!B91:Z2583,14,FALSE)&amp;"-"&amp;VLOOKUP(B90,'FINAL-DL-DOWN-Report'!B91:Z2583,19,FALSE)</f>
        <v>MADKA-S1P5</v>
      </c>
      <c r="I90" s="2" t="str">
        <f>VLOOKUP(B90,'FINAL-DL-DOWN-Report'!B91:T2583,15,FALSE)</f>
        <v>10.121.25.152</v>
      </c>
      <c r="J90" s="2" t="str">
        <f>VLOOKUP(B90,'FINAL-DL-DOWN-Report'!B91:Z2583,16,FALSE)&amp;"-"&amp;VLOOKUP(B90,'FINAL-DL-DOWN-Report'!B91:Z2583,20,FALSE)</f>
        <v>Sutharnesadi-S2P5</v>
      </c>
      <c r="K90" s="1" t="str">
        <f>VLOOKUP(B90,'FINAL-DL-DOWN-Report'!B91:T2583,18,FALSE)</f>
        <v xml:space="preserve">	2026/05/15,16:15:52</v>
      </c>
      <c r="L90" s="1">
        <f ca="1">VLOOKUP(B90,'FINAL-DL-DOWN-Report'!B91:T2583,12,FALSE)</f>
        <v>0</v>
      </c>
      <c r="M90" s="44" t="str">
        <f>VLOOKUP(B90,'FINAL-DL-DOWN-Report'!B91:T2583,6,FALSE)</f>
        <v xml:space="preserve">	GE</v>
      </c>
      <c r="N90" s="55"/>
      <c r="O90" s="7"/>
      <c r="P90" s="7"/>
      <c r="Q90" s="7"/>
      <c r="R90" s="7"/>
      <c r="S90" s="7"/>
      <c r="T90" s="90"/>
      <c r="U90" s="7"/>
      <c r="V90" s="7"/>
      <c r="W90" s="7"/>
      <c r="X90" s="7"/>
      <c r="Y90" s="7"/>
      <c r="Z90" s="19" t="e">
        <f>IF(B90="","",VLOOKUP(B90,'[1]PASTE-HERE'!$C$10:$Z$300,16,FALSE))</f>
        <v>#N/A</v>
      </c>
    </row>
    <row r="91" spans="1:26" x14ac:dyDescent="0.25">
      <c r="A91" s="20">
        <v>85</v>
      </c>
      <c r="B91" s="20">
        <f t="shared" si="2"/>
        <v>85</v>
      </c>
      <c r="C91" s="20"/>
      <c r="D91" s="1">
        <f t="shared" si="3"/>
        <v>85</v>
      </c>
      <c r="E91" s="1" t="str">
        <f>VLOOKUP(B91,'FINAL-DL-DOWN-Report'!B92:T2584,3,FALSE)</f>
        <v>GJ</v>
      </c>
      <c r="F91" s="1" t="str">
        <f>VLOOKUP(B91,'FINAL-DL-DOWN-Report'!B92:T2584,17,FALSE)</f>
        <v>SSA RJ</v>
      </c>
      <c r="G91" s="2" t="str">
        <f>VLOOKUP(B91,'FINAL-DL-DOWN-Report'!B92:T2584,13,FALSE)</f>
        <v>10.121.17.19</v>
      </c>
      <c r="H91" s="2" t="str">
        <f>VLOOKUP(B91,'FINAL-DL-DOWN-Report'!B92:Z2584,14,FALSE)&amp;"-"&amp;VLOOKUP(B91,'FINAL-DL-DOWN-Report'!B92:Z2584,19,FALSE)</f>
        <v>BHUNAVA-S1P5</v>
      </c>
      <c r="I91" s="2" t="str">
        <f>VLOOKUP(B91,'FINAL-DL-DOWN-Report'!B92:T2584,15,FALSE)</f>
        <v>10.121.17.43</v>
      </c>
      <c r="J91" s="2" t="str">
        <f>VLOOKUP(B91,'FINAL-DL-DOWN-Report'!B92:Z2584,16,FALSE)&amp;"-"&amp;VLOOKUP(B91,'FINAL-DL-DOWN-Report'!B92:Z2584,20,FALSE)</f>
        <v>RIBDA-S4P2</v>
      </c>
      <c r="K91" s="1" t="str">
        <f>VLOOKUP(B91,'FINAL-DL-DOWN-Report'!B92:T2584,18,FALSE)</f>
        <v xml:space="preserve">	2026/05/15,15:48:58</v>
      </c>
      <c r="L91" s="1">
        <f ca="1">VLOOKUP(B91,'FINAL-DL-DOWN-Report'!B92:T2584,12,FALSE)</f>
        <v>0</v>
      </c>
      <c r="M91" s="44" t="str">
        <f>VLOOKUP(B91,'FINAL-DL-DOWN-Report'!B92:T2584,6,FALSE)</f>
        <v xml:space="preserve">	GE</v>
      </c>
      <c r="N91" s="55"/>
      <c r="O91" s="7"/>
      <c r="P91" s="7"/>
      <c r="Q91" s="7"/>
      <c r="R91" s="7"/>
      <c r="S91" s="7"/>
      <c r="T91" s="90"/>
      <c r="U91" s="7"/>
      <c r="V91" s="7"/>
      <c r="W91" s="7"/>
      <c r="X91" s="7"/>
      <c r="Y91" s="7"/>
      <c r="Z91" s="19" t="e">
        <f>IF(B91="","",VLOOKUP(B91,'[1]PASTE-HERE'!$C$10:$Z$300,16,FALSE))</f>
        <v>#N/A</v>
      </c>
    </row>
    <row r="92" spans="1:26" x14ac:dyDescent="0.25">
      <c r="A92" s="20">
        <v>86</v>
      </c>
      <c r="B92" s="20">
        <f t="shared" si="2"/>
        <v>86</v>
      </c>
      <c r="C92" s="20"/>
      <c r="D92" s="1">
        <f t="shared" si="3"/>
        <v>86</v>
      </c>
      <c r="E92" s="1" t="str">
        <f>VLOOKUP(B92,'FINAL-DL-DOWN-Report'!B93:T2585,3,FALSE)</f>
        <v>GJ</v>
      </c>
      <c r="F92" s="1" t="str">
        <f>VLOOKUP(B92,'FINAL-DL-DOWN-Report'!B93:T2585,17,FALSE)</f>
        <v>SSA SR</v>
      </c>
      <c r="G92" s="2" t="str">
        <f>VLOOKUP(B92,'FINAL-DL-DOWN-Report'!B93:T2585,13,FALSE)</f>
        <v>10.121.100.22</v>
      </c>
      <c r="H92" s="2" t="str">
        <f>VLOOKUP(B92,'FINAL-DL-DOWN-Report'!B93:Z2585,14,FALSE)&amp;"-"&amp;VLOOKUP(B92,'FINAL-DL-DOWN-Report'!B93:Z2585,19,FALSE)</f>
        <v>NIZER-S4P4</v>
      </c>
      <c r="I92" s="2" t="str">
        <f>VLOOKUP(B92,'FINAL-DL-DOWN-Report'!B93:T2585,15,FALSE)</f>
        <v>10.121.100.19</v>
      </c>
      <c r="J92" s="2" t="str">
        <f>VLOOKUP(B92,'FINAL-DL-DOWN-Report'!B93:Z2585,16,FALSE)&amp;"-"&amp;VLOOKUP(B92,'FINAL-DL-DOWN-Report'!B93:Z2585,20,FALSE)</f>
        <v>SONGADH FORT-S3P6</v>
      </c>
      <c r="K92" s="1" t="str">
        <f>VLOOKUP(B92,'FINAL-DL-DOWN-Report'!B93:T2585,18,FALSE)</f>
        <v xml:space="preserve">	2026/05/15,14:54:09</v>
      </c>
      <c r="L92" s="1">
        <f ca="1">VLOOKUP(B92,'FINAL-DL-DOWN-Report'!B93:T2585,12,FALSE)</f>
        <v>0</v>
      </c>
      <c r="M92" s="44" t="str">
        <f>VLOOKUP(B92,'FINAL-DL-DOWN-Report'!B93:T2585,6,FALSE)</f>
        <v xml:space="preserve">	GE</v>
      </c>
      <c r="N92" s="55"/>
      <c r="O92" s="7"/>
      <c r="P92" s="7"/>
      <c r="Q92" s="7"/>
      <c r="R92" s="7"/>
      <c r="S92" s="7"/>
      <c r="T92" s="90"/>
      <c r="U92" s="7"/>
      <c r="V92" s="7"/>
      <c r="W92" s="7"/>
      <c r="X92" s="7"/>
      <c r="Y92" s="7"/>
      <c r="Z92" s="19" t="e">
        <f>IF(B92="","",VLOOKUP(B92,'[1]PASTE-HERE'!$C$10:$Z$300,16,FALSE))</f>
        <v>#N/A</v>
      </c>
    </row>
    <row r="93" spans="1:26" x14ac:dyDescent="0.25">
      <c r="A93" s="20">
        <v>87</v>
      </c>
      <c r="B93" s="20">
        <f t="shared" si="2"/>
        <v>87</v>
      </c>
      <c r="C93" s="20"/>
      <c r="D93" s="1">
        <f t="shared" si="3"/>
        <v>87</v>
      </c>
      <c r="E93" s="1" t="str">
        <f>VLOOKUP(B93,'FINAL-DL-DOWN-Report'!B94:T2586,3,FALSE)</f>
        <v>GJ</v>
      </c>
      <c r="F93" s="1" t="str">
        <f>VLOOKUP(B93,'FINAL-DL-DOWN-Report'!B94:T2586,17,FALSE)</f>
        <v>SSA BCH</v>
      </c>
      <c r="G93" s="2" t="str">
        <f>VLOOKUP(B93,'FINAL-DL-DOWN-Report'!B94:T2586,13,FALSE)</f>
        <v>10.121.24.193</v>
      </c>
      <c r="H93" s="2" t="str">
        <f>VLOOKUP(B93,'FINAL-DL-DOWN-Report'!B94:Z2586,14,FALSE)&amp;"-"&amp;VLOOKUP(B93,'FINAL-DL-DOWN-Report'!B94:Z2586,19,FALSE)</f>
        <v>Bharuch TE(GNE)-S4P1</v>
      </c>
      <c r="I93" s="2" t="str">
        <f>VLOOKUP(B93,'FINAL-DL-DOWN-Report'!B94:T2586,15,FALSE)</f>
        <v>10.121.24.195</v>
      </c>
      <c r="J93" s="2" t="str">
        <f>VLOOKUP(B93,'FINAL-DL-DOWN-Report'!B94:Z2586,16,FALSE)&amp;"-"&amp;VLOOKUP(B93,'FINAL-DL-DOWN-Report'!B94:Z2586,20,FALSE)</f>
        <v>Jadeshwar-S3P1</v>
      </c>
      <c r="K93" s="1" t="str">
        <f>VLOOKUP(B93,'FINAL-DL-DOWN-Report'!B94:T2586,18,FALSE)</f>
        <v xml:space="preserve">	2026/05/13,11:03:32</v>
      </c>
      <c r="L93" s="1">
        <f ca="1">VLOOKUP(B93,'FINAL-DL-DOWN-Report'!B94:T2586,12,FALSE)</f>
        <v>2</v>
      </c>
      <c r="M93" s="44" t="str">
        <f>VLOOKUP(B93,'FINAL-DL-DOWN-Report'!B94:T2586,6,FALSE)</f>
        <v xml:space="preserve">	10GE</v>
      </c>
      <c r="N93" s="55"/>
      <c r="O93" s="7"/>
      <c r="P93" s="7"/>
      <c r="Q93" s="7"/>
      <c r="R93" s="7"/>
      <c r="S93" s="7"/>
      <c r="T93" s="90"/>
      <c r="U93" s="7"/>
      <c r="V93" s="7"/>
      <c r="W93" s="7"/>
      <c r="X93" s="7"/>
      <c r="Y93" s="7"/>
      <c r="Z93" s="19" t="e">
        <f>IF(B93="","",VLOOKUP(B93,'[1]PASTE-HERE'!$C$10:$Z$300,16,FALSE))</f>
        <v>#N/A</v>
      </c>
    </row>
    <row r="94" spans="1:26" x14ac:dyDescent="0.25">
      <c r="A94" s="20">
        <v>88</v>
      </c>
      <c r="B94" s="20">
        <f t="shared" si="2"/>
        <v>88</v>
      </c>
      <c r="C94" s="20"/>
      <c r="D94" s="1">
        <f t="shared" si="3"/>
        <v>88</v>
      </c>
      <c r="E94" s="1" t="str">
        <f>VLOOKUP(B94,'FINAL-DL-DOWN-Report'!B95:T2587,3,FALSE)</f>
        <v>GJ</v>
      </c>
      <c r="F94" s="1" t="str">
        <f>VLOOKUP(B94,'FINAL-DL-DOWN-Report'!B95:T2587,17,FALSE)</f>
        <v>SSA SR</v>
      </c>
      <c r="G94" s="2" t="str">
        <f>VLOOKUP(B94,'FINAL-DL-DOWN-Report'!B95:T2587,13,FALSE)</f>
        <v>10.121.68.4</v>
      </c>
      <c r="H94" s="2" t="str">
        <f>VLOOKUP(B94,'FINAL-DL-DOWN-Report'!B95:Z2587,14,FALSE)&amp;"-"&amp;VLOOKUP(B94,'FINAL-DL-DOWN-Report'!B95:Z2587,19,FALSE)</f>
        <v>Vyara-S6P3</v>
      </c>
      <c r="I94" s="2" t="str">
        <f>VLOOKUP(B94,'FINAL-DL-DOWN-Report'!B95:T2587,15,FALSE)</f>
        <v>10.121.100.44</v>
      </c>
      <c r="J94" s="2" t="str">
        <f>VLOOKUP(B94,'FINAL-DL-DOWN-Report'!B95:Z2587,16,FALSE)&amp;"-"&amp;VLOOKUP(B94,'FINAL-DL-DOWN-Report'!B95:Z2587,20,FALSE)</f>
        <v>KAKRAPAR DAM-S1P6</v>
      </c>
      <c r="K94" s="1" t="str">
        <f>VLOOKUP(B94,'FINAL-DL-DOWN-Report'!B95:T2587,18,FALSE)</f>
        <v xml:space="preserve">	2026/05/14,19:33:24</v>
      </c>
      <c r="L94" s="1">
        <f ca="1">VLOOKUP(B94,'FINAL-DL-DOWN-Report'!B95:T2587,12,FALSE)</f>
        <v>1</v>
      </c>
      <c r="M94" s="44" t="str">
        <f>VLOOKUP(B94,'FINAL-DL-DOWN-Report'!B95:T2587,6,FALSE)</f>
        <v xml:space="preserve">	GE</v>
      </c>
      <c r="N94" s="55"/>
      <c r="O94" s="7"/>
      <c r="P94" s="7"/>
      <c r="Q94" s="7"/>
      <c r="R94" s="7"/>
      <c r="S94" s="7"/>
      <c r="T94" s="90"/>
      <c r="U94" s="7"/>
      <c r="V94" s="7"/>
      <c r="W94" s="7"/>
      <c r="X94" s="7"/>
      <c r="Y94" s="7"/>
      <c r="Z94" s="19" t="e">
        <f>IF(B94="","",VLOOKUP(B94,'[1]PASTE-HERE'!$C$10:$Z$300,16,FALSE))</f>
        <v>#N/A</v>
      </c>
    </row>
    <row r="95" spans="1:26" x14ac:dyDescent="0.25">
      <c r="A95" s="20">
        <v>89</v>
      </c>
      <c r="B95" s="20" t="str">
        <f t="shared" si="2"/>
        <v/>
      </c>
      <c r="C95" s="20"/>
      <c r="D95" s="1" t="str">
        <f t="shared" si="3"/>
        <v/>
      </c>
      <c r="E95" s="1" t="e">
        <f>VLOOKUP(B95,'FINAL-DL-DOWN-Report'!B96:T2588,3,FALSE)</f>
        <v>#N/A</v>
      </c>
      <c r="F95" s="1" t="str">
        <f>VLOOKUP(B95,'FINAL-DL-DOWN-Report'!B96:T2588,17,FALSE)</f>
        <v/>
      </c>
      <c r="G95" s="2" t="str">
        <f>VLOOKUP(B95,'FINAL-DL-DOWN-Report'!B96:T2588,13,FALSE)</f>
        <v/>
      </c>
      <c r="H95" s="2" t="str">
        <f>VLOOKUP(B95,'FINAL-DL-DOWN-Report'!B96:Z2588,14,FALSE)&amp;"-"&amp;VLOOKUP(B95,'FINAL-DL-DOWN-Report'!B96:Z2588,19,FALSE)</f>
        <v>-</v>
      </c>
      <c r="I95" s="2" t="str">
        <f>VLOOKUP(B95,'FINAL-DL-DOWN-Report'!B96:T2588,15,FALSE)</f>
        <v/>
      </c>
      <c r="J95" s="2" t="str">
        <f>VLOOKUP(B95,'FINAL-DL-DOWN-Report'!B96:Z2588,16,FALSE)&amp;"-"&amp;VLOOKUP(B95,'FINAL-DL-DOWN-Report'!B96:Z2588,20,FALSE)</f>
        <v>-</v>
      </c>
      <c r="K95" s="1" t="str">
        <f>VLOOKUP(B95,'FINAL-DL-DOWN-Report'!B96:T2588,18,FALSE)</f>
        <v/>
      </c>
      <c r="L95" s="1" t="str">
        <f>VLOOKUP(B95,'FINAL-DL-DOWN-Report'!B96:T2588,12,FALSE)</f>
        <v/>
      </c>
      <c r="M95" s="44" t="str">
        <f>VLOOKUP(B95,'FINAL-DL-DOWN-Report'!B96:T2588,6,FALSE)</f>
        <v/>
      </c>
      <c r="N95" s="55"/>
      <c r="O95" s="7"/>
      <c r="P95" s="7"/>
      <c r="Q95" s="7"/>
      <c r="R95" s="7"/>
      <c r="S95" s="7"/>
      <c r="T95" s="90"/>
      <c r="U95" s="7"/>
      <c r="V95" s="7"/>
      <c r="W95" s="7"/>
      <c r="X95" s="7"/>
      <c r="Y95" s="7"/>
      <c r="Z95" s="19" t="str">
        <f>IF(B95="","",VLOOKUP(B95,'[1]PASTE-HERE'!$C$10:$Z$300,16,FALSE))</f>
        <v/>
      </c>
    </row>
    <row r="96" spans="1:26" x14ac:dyDescent="0.25">
      <c r="A96" s="20">
        <v>90</v>
      </c>
      <c r="B96" s="20" t="str">
        <f t="shared" si="2"/>
        <v/>
      </c>
      <c r="C96" s="20"/>
      <c r="D96" s="1" t="str">
        <f t="shared" si="3"/>
        <v/>
      </c>
      <c r="E96" s="1" t="e">
        <f>VLOOKUP(B96,'FINAL-DL-DOWN-Report'!B97:T2589,3,FALSE)</f>
        <v>#N/A</v>
      </c>
      <c r="F96" s="1" t="str">
        <f>VLOOKUP(B96,'FINAL-DL-DOWN-Report'!B97:T2589,17,FALSE)</f>
        <v/>
      </c>
      <c r="G96" s="2" t="str">
        <f>VLOOKUP(B96,'FINAL-DL-DOWN-Report'!B97:T2589,13,FALSE)</f>
        <v/>
      </c>
      <c r="H96" s="2" t="str">
        <f>VLOOKUP(B96,'FINAL-DL-DOWN-Report'!B97:Z2589,14,FALSE)&amp;"-"&amp;VLOOKUP(B96,'FINAL-DL-DOWN-Report'!B97:Z2589,19,FALSE)</f>
        <v>-</v>
      </c>
      <c r="I96" s="2" t="str">
        <f>VLOOKUP(B96,'FINAL-DL-DOWN-Report'!B97:T2589,15,FALSE)</f>
        <v/>
      </c>
      <c r="J96" s="2" t="str">
        <f>VLOOKUP(B96,'FINAL-DL-DOWN-Report'!B97:Z2589,16,FALSE)&amp;"-"&amp;VLOOKUP(B96,'FINAL-DL-DOWN-Report'!B97:Z2589,20,FALSE)</f>
        <v>-</v>
      </c>
      <c r="K96" s="1" t="str">
        <f>VLOOKUP(B96,'FINAL-DL-DOWN-Report'!B97:T2589,18,FALSE)</f>
        <v/>
      </c>
      <c r="L96" s="1" t="str">
        <f>VLOOKUP(B96,'FINAL-DL-DOWN-Report'!B97:T2589,12,FALSE)</f>
        <v/>
      </c>
      <c r="M96" s="44" t="str">
        <f>VLOOKUP(B96,'FINAL-DL-DOWN-Report'!B97:T2589,6,FALSE)</f>
        <v/>
      </c>
      <c r="N96" s="55"/>
      <c r="O96" s="7"/>
      <c r="P96" s="7"/>
      <c r="Q96" s="7"/>
      <c r="R96" s="7"/>
      <c r="S96" s="7"/>
      <c r="T96" s="90"/>
      <c r="U96" s="7"/>
      <c r="V96" s="7"/>
      <c r="W96" s="7"/>
      <c r="X96" s="7"/>
      <c r="Y96" s="7"/>
      <c r="Z96" s="19" t="str">
        <f>IF(B96="","",VLOOKUP(B96,'[1]PASTE-HERE'!$C$10:$Z$300,16,FALSE))</f>
        <v/>
      </c>
    </row>
    <row r="97" spans="1:26" x14ac:dyDescent="0.25">
      <c r="A97" s="20">
        <v>91</v>
      </c>
      <c r="B97" s="20" t="str">
        <f t="shared" si="2"/>
        <v/>
      </c>
      <c r="C97" s="20"/>
      <c r="D97" s="1" t="str">
        <f t="shared" si="3"/>
        <v/>
      </c>
      <c r="E97" s="1" t="e">
        <f>VLOOKUP(B97,'FINAL-DL-DOWN-Report'!B98:T2590,3,FALSE)</f>
        <v>#N/A</v>
      </c>
      <c r="F97" s="1" t="str">
        <f>VLOOKUP(B97,'FINAL-DL-DOWN-Report'!B98:T2590,17,FALSE)</f>
        <v/>
      </c>
      <c r="G97" s="2" t="str">
        <f>VLOOKUP(B97,'FINAL-DL-DOWN-Report'!B98:T2590,13,FALSE)</f>
        <v/>
      </c>
      <c r="H97" s="2" t="str">
        <f>VLOOKUP(B97,'FINAL-DL-DOWN-Report'!B98:Z2590,14,FALSE)&amp;"-"&amp;VLOOKUP(B97,'FINAL-DL-DOWN-Report'!B98:Z2590,19,FALSE)</f>
        <v>-</v>
      </c>
      <c r="I97" s="2" t="str">
        <f>VLOOKUP(B97,'FINAL-DL-DOWN-Report'!B98:T2590,15,FALSE)</f>
        <v/>
      </c>
      <c r="J97" s="2" t="str">
        <f>VLOOKUP(B97,'FINAL-DL-DOWN-Report'!B98:Z2590,16,FALSE)&amp;"-"&amp;VLOOKUP(B97,'FINAL-DL-DOWN-Report'!B98:Z2590,20,FALSE)</f>
        <v>-</v>
      </c>
      <c r="K97" s="1" t="str">
        <f>VLOOKUP(B97,'FINAL-DL-DOWN-Report'!B98:T2590,18,FALSE)</f>
        <v/>
      </c>
      <c r="L97" s="1" t="str">
        <f>VLOOKUP(B97,'FINAL-DL-DOWN-Report'!B98:T2590,12,FALSE)</f>
        <v/>
      </c>
      <c r="M97" s="44" t="str">
        <f>VLOOKUP(B97,'FINAL-DL-DOWN-Report'!B98:T2590,6,FALSE)</f>
        <v/>
      </c>
      <c r="N97" s="55"/>
      <c r="O97" s="7"/>
      <c r="P97" s="7"/>
      <c r="Q97" s="7"/>
      <c r="R97" s="7"/>
      <c r="S97" s="7"/>
      <c r="T97" s="90"/>
      <c r="U97" s="7"/>
      <c r="V97" s="7"/>
      <c r="W97" s="7"/>
      <c r="X97" s="7"/>
      <c r="Y97" s="7"/>
      <c r="Z97" s="19" t="str">
        <f>IF(B97="","",VLOOKUP(B97,'[1]PASTE-HERE'!$C$10:$Z$300,16,FALSE))</f>
        <v/>
      </c>
    </row>
    <row r="98" spans="1:26" x14ac:dyDescent="0.25">
      <c r="A98" s="20">
        <v>92</v>
      </c>
      <c r="B98" s="20" t="str">
        <f t="shared" si="2"/>
        <v/>
      </c>
      <c r="C98" s="20"/>
      <c r="D98" s="1" t="str">
        <f t="shared" si="3"/>
        <v/>
      </c>
      <c r="E98" s="1" t="e">
        <f>VLOOKUP(B98,'FINAL-DL-DOWN-Report'!B99:T2591,3,FALSE)</f>
        <v>#N/A</v>
      </c>
      <c r="F98" s="1" t="str">
        <f>VLOOKUP(B98,'FINAL-DL-DOWN-Report'!B99:T2591,17,FALSE)</f>
        <v/>
      </c>
      <c r="G98" s="2" t="str">
        <f>VLOOKUP(B98,'FINAL-DL-DOWN-Report'!B99:T2591,13,FALSE)</f>
        <v/>
      </c>
      <c r="H98" s="2" t="str">
        <f>VLOOKUP(B98,'FINAL-DL-DOWN-Report'!B99:Z2591,14,FALSE)&amp;"-"&amp;VLOOKUP(B98,'FINAL-DL-DOWN-Report'!B99:Z2591,19,FALSE)</f>
        <v>-</v>
      </c>
      <c r="I98" s="2" t="str">
        <f>VLOOKUP(B98,'FINAL-DL-DOWN-Report'!B99:T2591,15,FALSE)</f>
        <v/>
      </c>
      <c r="J98" s="2" t="str">
        <f>VLOOKUP(B98,'FINAL-DL-DOWN-Report'!B99:Z2591,16,FALSE)&amp;"-"&amp;VLOOKUP(B98,'FINAL-DL-DOWN-Report'!B99:Z2591,20,FALSE)</f>
        <v>-</v>
      </c>
      <c r="K98" s="1" t="str">
        <f>VLOOKUP(B98,'FINAL-DL-DOWN-Report'!B99:T2591,18,FALSE)</f>
        <v/>
      </c>
      <c r="L98" s="1" t="str">
        <f>VLOOKUP(B98,'FINAL-DL-DOWN-Report'!B99:T2591,12,FALSE)</f>
        <v/>
      </c>
      <c r="M98" s="44" t="str">
        <f>VLOOKUP(B98,'FINAL-DL-DOWN-Report'!B99:T2591,6,FALSE)</f>
        <v/>
      </c>
      <c r="N98" s="55"/>
      <c r="O98" s="7"/>
      <c r="P98" s="7"/>
      <c r="Q98" s="7"/>
      <c r="R98" s="7"/>
      <c r="S98" s="7"/>
      <c r="T98" s="90"/>
      <c r="U98" s="7"/>
      <c r="V98" s="7"/>
      <c r="W98" s="7"/>
      <c r="X98" s="7"/>
      <c r="Y98" s="7"/>
      <c r="Z98" s="19" t="str">
        <f>IF(B98="","",VLOOKUP(B98,'[1]PASTE-HERE'!$C$10:$Z$300,16,FALSE))</f>
        <v/>
      </c>
    </row>
    <row r="99" spans="1:26" x14ac:dyDescent="0.25">
      <c r="A99" s="20">
        <v>93</v>
      </c>
      <c r="B99" s="20" t="str">
        <f t="shared" si="2"/>
        <v/>
      </c>
      <c r="C99" s="20"/>
      <c r="D99" s="1" t="str">
        <f t="shared" si="3"/>
        <v/>
      </c>
      <c r="E99" s="1" t="e">
        <f>VLOOKUP(B99,'FINAL-DL-DOWN-Report'!B100:T2592,3,FALSE)</f>
        <v>#N/A</v>
      </c>
      <c r="F99" s="1" t="str">
        <f>VLOOKUP(B99,'FINAL-DL-DOWN-Report'!B100:T2592,17,FALSE)</f>
        <v/>
      </c>
      <c r="G99" s="2" t="str">
        <f>VLOOKUP(B99,'FINAL-DL-DOWN-Report'!B100:T2592,13,FALSE)</f>
        <v/>
      </c>
      <c r="H99" s="2" t="str">
        <f>VLOOKUP(B99,'FINAL-DL-DOWN-Report'!B100:Z2592,14,FALSE)&amp;"-"&amp;VLOOKUP(B99,'FINAL-DL-DOWN-Report'!B100:Z2592,19,FALSE)</f>
        <v>-</v>
      </c>
      <c r="I99" s="2" t="str">
        <f>VLOOKUP(B99,'FINAL-DL-DOWN-Report'!B100:T2592,15,FALSE)</f>
        <v/>
      </c>
      <c r="J99" s="2" t="str">
        <f>VLOOKUP(B99,'FINAL-DL-DOWN-Report'!B100:Z2592,16,FALSE)&amp;"-"&amp;VLOOKUP(B99,'FINAL-DL-DOWN-Report'!B100:Z2592,20,FALSE)</f>
        <v>-</v>
      </c>
      <c r="K99" s="1" t="str">
        <f>VLOOKUP(B99,'FINAL-DL-DOWN-Report'!B100:T2592,18,FALSE)</f>
        <v/>
      </c>
      <c r="L99" s="1" t="str">
        <f>VLOOKUP(B99,'FINAL-DL-DOWN-Report'!B100:T2592,12,FALSE)</f>
        <v/>
      </c>
      <c r="M99" s="44" t="str">
        <f>VLOOKUP(B99,'FINAL-DL-DOWN-Report'!B100:T2592,6,FALSE)</f>
        <v/>
      </c>
      <c r="N99" s="55"/>
      <c r="O99" s="7"/>
      <c r="P99" s="7"/>
      <c r="Q99" s="7"/>
      <c r="R99" s="7"/>
      <c r="S99" s="7"/>
      <c r="T99" s="90"/>
      <c r="U99" s="7"/>
      <c r="V99" s="7"/>
      <c r="W99" s="7"/>
      <c r="X99" s="7"/>
      <c r="Y99" s="7"/>
      <c r="Z99" s="19" t="str">
        <f>IF(B99="","",VLOOKUP(B99,'[1]PASTE-HERE'!$C$10:$Z$300,16,FALSE))</f>
        <v/>
      </c>
    </row>
    <row r="100" spans="1:26" x14ac:dyDescent="0.25">
      <c r="A100" s="20">
        <v>94</v>
      </c>
      <c r="B100" s="20" t="str">
        <f t="shared" si="2"/>
        <v/>
      </c>
      <c r="C100" s="20"/>
      <c r="D100" s="1" t="str">
        <f t="shared" si="3"/>
        <v/>
      </c>
      <c r="E100" s="1" t="e">
        <f>VLOOKUP(B100,'FINAL-DL-DOWN-Report'!B101:T2593,3,FALSE)</f>
        <v>#N/A</v>
      </c>
      <c r="F100" s="1" t="str">
        <f>VLOOKUP(B100,'FINAL-DL-DOWN-Report'!B101:T2593,17,FALSE)</f>
        <v/>
      </c>
      <c r="G100" s="2" t="str">
        <f>VLOOKUP(B100,'FINAL-DL-DOWN-Report'!B101:T2593,13,FALSE)</f>
        <v/>
      </c>
      <c r="H100" s="2" t="str">
        <f>VLOOKUP(B100,'FINAL-DL-DOWN-Report'!B101:Z2593,14,FALSE)&amp;"-"&amp;VLOOKUP(B100,'FINAL-DL-DOWN-Report'!B101:Z2593,19,FALSE)</f>
        <v>-</v>
      </c>
      <c r="I100" s="2" t="str">
        <f>VLOOKUP(B100,'FINAL-DL-DOWN-Report'!B101:T2593,15,FALSE)</f>
        <v/>
      </c>
      <c r="J100" s="2" t="str">
        <f>VLOOKUP(B100,'FINAL-DL-DOWN-Report'!B101:Z2593,16,FALSE)&amp;"-"&amp;VLOOKUP(B100,'FINAL-DL-DOWN-Report'!B101:Z2593,20,FALSE)</f>
        <v>-</v>
      </c>
      <c r="K100" s="1" t="str">
        <f>VLOOKUP(B100,'FINAL-DL-DOWN-Report'!B101:T2593,18,FALSE)</f>
        <v/>
      </c>
      <c r="L100" s="1" t="str">
        <f>VLOOKUP(B100,'FINAL-DL-DOWN-Report'!B101:T2593,12,FALSE)</f>
        <v/>
      </c>
      <c r="M100" s="44" t="str">
        <f>VLOOKUP(B100,'FINAL-DL-DOWN-Report'!B101:T2593,6,FALSE)</f>
        <v/>
      </c>
      <c r="N100" s="55"/>
      <c r="O100" s="7"/>
      <c r="P100" s="7"/>
      <c r="Q100" s="7"/>
      <c r="R100" s="7"/>
      <c r="S100" s="7"/>
      <c r="T100" s="90"/>
      <c r="U100" s="7"/>
      <c r="V100" s="7"/>
      <c r="W100" s="7"/>
      <c r="X100" s="7"/>
      <c r="Y100" s="7"/>
      <c r="Z100" s="19" t="str">
        <f>IF(B100="","",VLOOKUP(B100,'[1]PASTE-HERE'!$C$10:$Z$300,16,FALSE))</f>
        <v/>
      </c>
    </row>
    <row r="101" spans="1:26" x14ac:dyDescent="0.25">
      <c r="A101" s="20">
        <v>95</v>
      </c>
      <c r="B101" s="20" t="str">
        <f t="shared" si="2"/>
        <v/>
      </c>
      <c r="C101" s="20"/>
      <c r="D101" s="1" t="str">
        <f t="shared" si="3"/>
        <v/>
      </c>
      <c r="E101" s="1" t="e">
        <f>VLOOKUP(B101,'FINAL-DL-DOWN-Report'!B102:T2594,3,FALSE)</f>
        <v>#N/A</v>
      </c>
      <c r="F101" s="1" t="str">
        <f>VLOOKUP(B101,'FINAL-DL-DOWN-Report'!B102:T2594,17,FALSE)</f>
        <v/>
      </c>
      <c r="G101" s="2" t="str">
        <f>VLOOKUP(B101,'FINAL-DL-DOWN-Report'!B102:T2594,13,FALSE)</f>
        <v/>
      </c>
      <c r="H101" s="2" t="str">
        <f>VLOOKUP(B101,'FINAL-DL-DOWN-Report'!B102:Z2594,14,FALSE)&amp;"-"&amp;VLOOKUP(B101,'FINAL-DL-DOWN-Report'!B102:Z2594,19,FALSE)</f>
        <v>-</v>
      </c>
      <c r="I101" s="2" t="str">
        <f>VLOOKUP(B101,'FINAL-DL-DOWN-Report'!B102:T2594,15,FALSE)</f>
        <v/>
      </c>
      <c r="J101" s="2" t="str">
        <f>VLOOKUP(B101,'FINAL-DL-DOWN-Report'!B102:Z2594,16,FALSE)&amp;"-"&amp;VLOOKUP(B101,'FINAL-DL-DOWN-Report'!B102:Z2594,20,FALSE)</f>
        <v>-</v>
      </c>
      <c r="K101" s="1" t="str">
        <f>VLOOKUP(B101,'FINAL-DL-DOWN-Report'!B102:T2594,18,FALSE)</f>
        <v/>
      </c>
      <c r="L101" s="1" t="str">
        <f>VLOOKUP(B101,'FINAL-DL-DOWN-Report'!B102:T2594,12,FALSE)</f>
        <v/>
      </c>
      <c r="M101" s="44" t="str">
        <f>VLOOKUP(B101,'FINAL-DL-DOWN-Report'!B102:T2594,6,FALSE)</f>
        <v/>
      </c>
      <c r="N101" s="55"/>
      <c r="O101" s="7"/>
      <c r="P101" s="7"/>
      <c r="Q101" s="7"/>
      <c r="R101" s="7"/>
      <c r="S101" s="7"/>
      <c r="T101" s="90"/>
      <c r="U101" s="7"/>
      <c r="V101" s="7"/>
      <c r="W101" s="7"/>
      <c r="X101" s="7"/>
      <c r="Y101" s="7"/>
      <c r="Z101" s="19" t="str">
        <f>IF(B101="","",VLOOKUP(B101,'[1]PASTE-HERE'!$C$10:$Z$300,16,FALSE))</f>
        <v/>
      </c>
    </row>
    <row r="102" spans="1:26" x14ac:dyDescent="0.25">
      <c r="A102" s="20">
        <v>96</v>
      </c>
      <c r="B102" s="20" t="str">
        <f t="shared" si="2"/>
        <v/>
      </c>
      <c r="C102" s="20"/>
      <c r="D102" s="1" t="str">
        <f t="shared" si="3"/>
        <v/>
      </c>
      <c r="E102" s="1" t="e">
        <f>VLOOKUP(B102,'FINAL-DL-DOWN-Report'!B103:T2595,3,FALSE)</f>
        <v>#N/A</v>
      </c>
      <c r="F102" s="1" t="str">
        <f>VLOOKUP(B102,'FINAL-DL-DOWN-Report'!B103:T2595,17,FALSE)</f>
        <v/>
      </c>
      <c r="G102" s="2" t="str">
        <f>VLOOKUP(B102,'FINAL-DL-DOWN-Report'!B103:T2595,13,FALSE)</f>
        <v/>
      </c>
      <c r="H102" s="2" t="str">
        <f>VLOOKUP(B102,'FINAL-DL-DOWN-Report'!B103:Z2595,14,FALSE)&amp;"-"&amp;VLOOKUP(B102,'FINAL-DL-DOWN-Report'!B103:Z2595,19,FALSE)</f>
        <v>-</v>
      </c>
      <c r="I102" s="2" t="str">
        <f>VLOOKUP(B102,'FINAL-DL-DOWN-Report'!B103:T2595,15,FALSE)</f>
        <v/>
      </c>
      <c r="J102" s="2" t="str">
        <f>VLOOKUP(B102,'FINAL-DL-DOWN-Report'!B103:Z2595,16,FALSE)&amp;"-"&amp;VLOOKUP(B102,'FINAL-DL-DOWN-Report'!B103:Z2595,20,FALSE)</f>
        <v>-</v>
      </c>
      <c r="K102" s="1" t="str">
        <f>VLOOKUP(B102,'FINAL-DL-DOWN-Report'!B103:T2595,18,FALSE)</f>
        <v/>
      </c>
      <c r="L102" s="1" t="str">
        <f>VLOOKUP(B102,'FINAL-DL-DOWN-Report'!B103:T2595,12,FALSE)</f>
        <v/>
      </c>
      <c r="M102" s="44" t="str">
        <f>VLOOKUP(B102,'FINAL-DL-DOWN-Report'!B103:T2595,6,FALSE)</f>
        <v/>
      </c>
      <c r="N102" s="55"/>
      <c r="O102" s="7"/>
      <c r="P102" s="7"/>
      <c r="Q102" s="7"/>
      <c r="R102" s="7"/>
      <c r="S102" s="7"/>
      <c r="T102" s="90"/>
      <c r="U102" s="7"/>
      <c r="V102" s="7"/>
      <c r="W102" s="7"/>
      <c r="X102" s="7"/>
      <c r="Y102" s="7"/>
      <c r="Z102" s="19" t="str">
        <f>IF(B102="","",VLOOKUP(B102,'[1]PASTE-HERE'!$C$10:$Z$300,16,FALSE))</f>
        <v/>
      </c>
    </row>
    <row r="103" spans="1:26" x14ac:dyDescent="0.25">
      <c r="A103" s="20">
        <v>97</v>
      </c>
      <c r="B103" s="20" t="str">
        <f t="shared" si="2"/>
        <v/>
      </c>
      <c r="C103" s="20"/>
      <c r="D103" s="1" t="str">
        <f t="shared" si="3"/>
        <v/>
      </c>
      <c r="E103" s="1" t="e">
        <f>VLOOKUP(B103,'FINAL-DL-DOWN-Report'!B104:T2596,3,FALSE)</f>
        <v>#N/A</v>
      </c>
      <c r="F103" s="1" t="str">
        <f>VLOOKUP(B103,'FINAL-DL-DOWN-Report'!B104:T2596,17,FALSE)</f>
        <v/>
      </c>
      <c r="G103" s="2" t="str">
        <f>VLOOKUP(B103,'FINAL-DL-DOWN-Report'!B104:T2596,13,FALSE)</f>
        <v/>
      </c>
      <c r="H103" s="2" t="str">
        <f>VLOOKUP(B103,'FINAL-DL-DOWN-Report'!B104:Z2596,14,FALSE)&amp;"-"&amp;VLOOKUP(B103,'FINAL-DL-DOWN-Report'!B104:Z2596,19,FALSE)</f>
        <v>-</v>
      </c>
      <c r="I103" s="2" t="str">
        <f>VLOOKUP(B103,'FINAL-DL-DOWN-Report'!B104:T2596,15,FALSE)</f>
        <v/>
      </c>
      <c r="J103" s="2" t="str">
        <f>VLOOKUP(B103,'FINAL-DL-DOWN-Report'!B104:Z2596,16,FALSE)&amp;"-"&amp;VLOOKUP(B103,'FINAL-DL-DOWN-Report'!B104:Z2596,20,FALSE)</f>
        <v>-</v>
      </c>
      <c r="K103" s="1" t="str">
        <f>VLOOKUP(B103,'FINAL-DL-DOWN-Report'!B104:T2596,18,FALSE)</f>
        <v/>
      </c>
      <c r="L103" s="1" t="str">
        <f>VLOOKUP(B103,'FINAL-DL-DOWN-Report'!B104:T2596,12,FALSE)</f>
        <v/>
      </c>
      <c r="M103" s="44" t="str">
        <f>VLOOKUP(B103,'FINAL-DL-DOWN-Report'!B104:T2596,6,FALSE)</f>
        <v/>
      </c>
      <c r="N103" s="55"/>
      <c r="O103" s="7"/>
      <c r="P103" s="7"/>
      <c r="Q103" s="7"/>
      <c r="R103" s="7"/>
      <c r="S103" s="7"/>
      <c r="T103" s="90"/>
      <c r="U103" s="7"/>
      <c r="V103" s="7"/>
      <c r="W103" s="7"/>
      <c r="X103" s="7"/>
      <c r="Y103" s="7"/>
      <c r="Z103" s="19" t="str">
        <f>IF(B103="","",VLOOKUP(B103,'[1]PASTE-HERE'!$C$10:$Z$300,16,FALSE))</f>
        <v/>
      </c>
    </row>
    <row r="104" spans="1:26" x14ac:dyDescent="0.25">
      <c r="A104" s="20">
        <v>98</v>
      </c>
      <c r="B104" s="20" t="str">
        <f t="shared" si="2"/>
        <v/>
      </c>
      <c r="C104" s="20"/>
      <c r="D104" s="1" t="str">
        <f t="shared" si="3"/>
        <v/>
      </c>
      <c r="E104" s="1" t="e">
        <f>VLOOKUP(B104,'FINAL-DL-DOWN-Report'!B105:T2597,3,FALSE)</f>
        <v>#N/A</v>
      </c>
      <c r="F104" s="1" t="str">
        <f>VLOOKUP(B104,'FINAL-DL-DOWN-Report'!B105:T2597,17,FALSE)</f>
        <v/>
      </c>
      <c r="G104" s="2" t="str">
        <f>VLOOKUP(B104,'FINAL-DL-DOWN-Report'!B105:T2597,13,FALSE)</f>
        <v/>
      </c>
      <c r="H104" s="2" t="str">
        <f>VLOOKUP(B104,'FINAL-DL-DOWN-Report'!B105:Z2597,14,FALSE)&amp;"-"&amp;VLOOKUP(B104,'FINAL-DL-DOWN-Report'!B105:Z2597,19,FALSE)</f>
        <v>-</v>
      </c>
      <c r="I104" s="2" t="str">
        <f>VLOOKUP(B104,'FINAL-DL-DOWN-Report'!B105:T2597,15,FALSE)</f>
        <v/>
      </c>
      <c r="J104" s="2" t="str">
        <f>VLOOKUP(B104,'FINAL-DL-DOWN-Report'!B105:Z2597,16,FALSE)&amp;"-"&amp;VLOOKUP(B104,'FINAL-DL-DOWN-Report'!B105:Z2597,20,FALSE)</f>
        <v>-</v>
      </c>
      <c r="K104" s="1" t="str">
        <f>VLOOKUP(B104,'FINAL-DL-DOWN-Report'!B105:T2597,18,FALSE)</f>
        <v/>
      </c>
      <c r="L104" s="1" t="str">
        <f>VLOOKUP(B104,'FINAL-DL-DOWN-Report'!B105:T2597,12,FALSE)</f>
        <v/>
      </c>
      <c r="M104" s="44" t="str">
        <f>VLOOKUP(B104,'FINAL-DL-DOWN-Report'!B105:T2597,6,FALSE)</f>
        <v/>
      </c>
      <c r="N104" s="55"/>
      <c r="O104" s="7"/>
      <c r="P104" s="7"/>
      <c r="Q104" s="7"/>
      <c r="R104" s="7"/>
      <c r="S104" s="7"/>
      <c r="T104" s="90"/>
      <c r="U104" s="7"/>
      <c r="V104" s="7"/>
      <c r="W104" s="7"/>
      <c r="X104" s="7"/>
      <c r="Y104" s="7"/>
      <c r="Z104" s="19" t="str">
        <f>IF(B104="","",VLOOKUP(B104,'[1]PASTE-HERE'!$C$10:$Z$300,16,FALSE))</f>
        <v/>
      </c>
    </row>
    <row r="105" spans="1:26" x14ac:dyDescent="0.25">
      <c r="A105" s="20">
        <v>99</v>
      </c>
      <c r="B105" s="20" t="str">
        <f t="shared" si="2"/>
        <v/>
      </c>
      <c r="C105" s="20"/>
      <c r="D105" s="1" t="str">
        <f t="shared" si="3"/>
        <v/>
      </c>
      <c r="E105" s="1" t="e">
        <f>VLOOKUP(B105,'FINAL-DL-DOWN-Report'!B106:T2598,3,FALSE)</f>
        <v>#N/A</v>
      </c>
      <c r="F105" s="1" t="str">
        <f>VLOOKUP(B105,'FINAL-DL-DOWN-Report'!B106:T2598,17,FALSE)</f>
        <v/>
      </c>
      <c r="G105" s="2" t="str">
        <f>VLOOKUP(B105,'FINAL-DL-DOWN-Report'!B106:T2598,13,FALSE)</f>
        <v/>
      </c>
      <c r="H105" s="2" t="str">
        <f>VLOOKUP(B105,'FINAL-DL-DOWN-Report'!B106:Z2598,14,FALSE)&amp;"-"&amp;VLOOKUP(B105,'FINAL-DL-DOWN-Report'!B106:Z2598,19,FALSE)</f>
        <v>-</v>
      </c>
      <c r="I105" s="2" t="str">
        <f>VLOOKUP(B105,'FINAL-DL-DOWN-Report'!B106:T2598,15,FALSE)</f>
        <v/>
      </c>
      <c r="J105" s="2" t="str">
        <f>VLOOKUP(B105,'FINAL-DL-DOWN-Report'!B106:Z2598,16,FALSE)&amp;"-"&amp;VLOOKUP(B105,'FINAL-DL-DOWN-Report'!B106:Z2598,20,FALSE)</f>
        <v>-</v>
      </c>
      <c r="K105" s="1" t="str">
        <f>VLOOKUP(B105,'FINAL-DL-DOWN-Report'!B106:T2598,18,FALSE)</f>
        <v/>
      </c>
      <c r="L105" s="1" t="str">
        <f>VLOOKUP(B105,'FINAL-DL-DOWN-Report'!B106:T2598,12,FALSE)</f>
        <v/>
      </c>
      <c r="M105" s="44" t="str">
        <f>VLOOKUP(B105,'FINAL-DL-DOWN-Report'!B106:T2598,6,FALSE)</f>
        <v/>
      </c>
      <c r="N105" s="55"/>
      <c r="O105" s="7"/>
      <c r="P105" s="7"/>
      <c r="Q105" s="7"/>
      <c r="R105" s="7"/>
      <c r="S105" s="7"/>
      <c r="T105" s="90"/>
      <c r="U105" s="7"/>
      <c r="V105" s="7"/>
      <c r="W105" s="7"/>
      <c r="X105" s="7"/>
      <c r="Y105" s="7"/>
      <c r="Z105" s="19" t="str">
        <f>IF(B105="","",VLOOKUP(B105,'[1]PASTE-HERE'!$C$10:$Z$300,16,FALSE))</f>
        <v/>
      </c>
    </row>
    <row r="106" spans="1:26" x14ac:dyDescent="0.25">
      <c r="A106" s="20">
        <v>100</v>
      </c>
      <c r="B106" s="20" t="str">
        <f t="shared" si="2"/>
        <v/>
      </c>
      <c r="C106" s="20"/>
      <c r="D106" s="1" t="str">
        <f t="shared" si="3"/>
        <v/>
      </c>
      <c r="E106" s="1" t="e">
        <f>VLOOKUP(B106,'FINAL-DL-DOWN-Report'!B107:T2599,3,FALSE)</f>
        <v>#N/A</v>
      </c>
      <c r="F106" s="1" t="str">
        <f>VLOOKUP(B106,'FINAL-DL-DOWN-Report'!B107:T2599,17,FALSE)</f>
        <v/>
      </c>
      <c r="G106" s="2" t="str">
        <f>VLOOKUP(B106,'FINAL-DL-DOWN-Report'!B107:T2599,13,FALSE)</f>
        <v/>
      </c>
      <c r="H106" s="2" t="str">
        <f>VLOOKUP(B106,'FINAL-DL-DOWN-Report'!B107:Z2599,14,FALSE)&amp;"-"&amp;VLOOKUP(B106,'FINAL-DL-DOWN-Report'!B107:Z2599,19,FALSE)</f>
        <v>-</v>
      </c>
      <c r="I106" s="2" t="str">
        <f>VLOOKUP(B106,'FINAL-DL-DOWN-Report'!B107:T2599,15,FALSE)</f>
        <v/>
      </c>
      <c r="J106" s="2" t="str">
        <f>VLOOKUP(B106,'FINAL-DL-DOWN-Report'!B107:Z2599,16,FALSE)&amp;"-"&amp;VLOOKUP(B106,'FINAL-DL-DOWN-Report'!B107:Z2599,20,FALSE)</f>
        <v>-</v>
      </c>
      <c r="K106" s="1" t="str">
        <f>VLOOKUP(B106,'FINAL-DL-DOWN-Report'!B107:T2599,18,FALSE)</f>
        <v/>
      </c>
      <c r="L106" s="1" t="str">
        <f>VLOOKUP(B106,'FINAL-DL-DOWN-Report'!B107:T2599,12,FALSE)</f>
        <v/>
      </c>
      <c r="M106" s="44" t="str">
        <f>VLOOKUP(B106,'FINAL-DL-DOWN-Report'!B107:T2599,6,FALSE)</f>
        <v/>
      </c>
      <c r="N106" s="55"/>
      <c r="O106" s="7"/>
      <c r="P106" s="7"/>
      <c r="Q106" s="7"/>
      <c r="R106" s="7"/>
      <c r="S106" s="7"/>
      <c r="T106" s="90"/>
      <c r="U106" s="7"/>
      <c r="V106" s="7"/>
      <c r="W106" s="7"/>
      <c r="X106" s="7"/>
      <c r="Y106" s="7"/>
      <c r="Z106" s="19" t="str">
        <f>IF(B106="","",VLOOKUP(B106,'[1]PASTE-HERE'!$C$10:$Z$300,16,FALSE))</f>
        <v/>
      </c>
    </row>
    <row r="107" spans="1:26" x14ac:dyDescent="0.25">
      <c r="A107" s="20">
        <v>101</v>
      </c>
      <c r="B107" s="20" t="str">
        <f t="shared" si="2"/>
        <v/>
      </c>
      <c r="C107" s="20"/>
      <c r="D107" s="1" t="str">
        <f t="shared" si="3"/>
        <v/>
      </c>
      <c r="E107" s="1" t="e">
        <f>VLOOKUP(B107,'FINAL-DL-DOWN-Report'!B108:T2600,3,FALSE)</f>
        <v>#N/A</v>
      </c>
      <c r="F107" s="1" t="str">
        <f>VLOOKUP(B107,'FINAL-DL-DOWN-Report'!B108:T2600,17,FALSE)</f>
        <v/>
      </c>
      <c r="G107" s="2" t="str">
        <f>VLOOKUP(B107,'FINAL-DL-DOWN-Report'!B108:T2600,13,FALSE)</f>
        <v/>
      </c>
      <c r="H107" s="2" t="str">
        <f>VLOOKUP(B107,'FINAL-DL-DOWN-Report'!B108:Z2600,14,FALSE)&amp;"-"&amp;VLOOKUP(B107,'FINAL-DL-DOWN-Report'!B108:Z2600,19,FALSE)</f>
        <v>-</v>
      </c>
      <c r="I107" s="2" t="str">
        <f>VLOOKUP(B107,'FINAL-DL-DOWN-Report'!B108:T2600,15,FALSE)</f>
        <v/>
      </c>
      <c r="J107" s="2" t="str">
        <f>VLOOKUP(B107,'FINAL-DL-DOWN-Report'!B108:Z2600,16,FALSE)&amp;"-"&amp;VLOOKUP(B107,'FINAL-DL-DOWN-Report'!B108:Z2600,20,FALSE)</f>
        <v>-</v>
      </c>
      <c r="K107" s="1" t="str">
        <f>VLOOKUP(B107,'FINAL-DL-DOWN-Report'!B108:T2600,18,FALSE)</f>
        <v/>
      </c>
      <c r="L107" s="1" t="str">
        <f>VLOOKUP(B107,'FINAL-DL-DOWN-Report'!B108:T2600,12,FALSE)</f>
        <v/>
      </c>
      <c r="M107" s="44" t="str">
        <f>VLOOKUP(B107,'FINAL-DL-DOWN-Report'!B108:T2600,6,FALSE)</f>
        <v/>
      </c>
      <c r="N107" s="55"/>
      <c r="O107" s="7"/>
      <c r="P107" s="7"/>
      <c r="Q107" s="7"/>
      <c r="R107" s="7"/>
      <c r="S107" s="7"/>
      <c r="T107" s="90"/>
      <c r="U107" s="7"/>
      <c r="V107" s="7"/>
      <c r="W107" s="7"/>
      <c r="X107" s="7"/>
      <c r="Y107" s="7"/>
      <c r="Z107" s="19" t="str">
        <f>IF(B107="","",VLOOKUP(B107,'[1]PASTE-HERE'!$C$10:$Z$300,16,FALSE))</f>
        <v/>
      </c>
    </row>
    <row r="108" spans="1:26" x14ac:dyDescent="0.25">
      <c r="A108" s="20">
        <v>102</v>
      </c>
      <c r="B108" s="20" t="str">
        <f t="shared" si="2"/>
        <v/>
      </c>
      <c r="C108" s="20"/>
      <c r="D108" s="1" t="str">
        <f t="shared" si="3"/>
        <v/>
      </c>
      <c r="E108" s="1" t="e">
        <f>VLOOKUP(B108,'FINAL-DL-DOWN-Report'!B109:T2601,3,FALSE)</f>
        <v>#N/A</v>
      </c>
      <c r="F108" s="1" t="str">
        <f>VLOOKUP(B108,'FINAL-DL-DOWN-Report'!B109:T2601,17,FALSE)</f>
        <v/>
      </c>
      <c r="G108" s="2" t="str">
        <f>VLOOKUP(B108,'FINAL-DL-DOWN-Report'!B109:T2601,13,FALSE)</f>
        <v/>
      </c>
      <c r="H108" s="2" t="str">
        <f>VLOOKUP(B108,'FINAL-DL-DOWN-Report'!B109:Z2601,14,FALSE)&amp;"-"&amp;VLOOKUP(B108,'FINAL-DL-DOWN-Report'!B109:Z2601,19,FALSE)</f>
        <v>-</v>
      </c>
      <c r="I108" s="2" t="str">
        <f>VLOOKUP(B108,'FINAL-DL-DOWN-Report'!B109:T2601,15,FALSE)</f>
        <v/>
      </c>
      <c r="J108" s="2" t="str">
        <f>VLOOKUP(B108,'FINAL-DL-DOWN-Report'!B109:Z2601,16,FALSE)&amp;"-"&amp;VLOOKUP(B108,'FINAL-DL-DOWN-Report'!B109:Z2601,20,FALSE)</f>
        <v>-</v>
      </c>
      <c r="K108" s="1" t="str">
        <f>VLOOKUP(B108,'FINAL-DL-DOWN-Report'!B109:T2601,18,FALSE)</f>
        <v/>
      </c>
      <c r="L108" s="1" t="str">
        <f>VLOOKUP(B108,'FINAL-DL-DOWN-Report'!B109:T2601,12,FALSE)</f>
        <v/>
      </c>
      <c r="M108" s="44" t="str">
        <f>VLOOKUP(B108,'FINAL-DL-DOWN-Report'!B109:T2601,6,FALSE)</f>
        <v/>
      </c>
      <c r="N108" s="55"/>
      <c r="O108" s="7"/>
      <c r="P108" s="7"/>
      <c r="Q108" s="7"/>
      <c r="R108" s="7"/>
      <c r="S108" s="7"/>
      <c r="T108" s="90"/>
      <c r="U108" s="7"/>
      <c r="V108" s="7"/>
      <c r="W108" s="7"/>
      <c r="X108" s="7"/>
      <c r="Y108" s="7"/>
      <c r="Z108" s="19" t="str">
        <f>IF(B108="","",VLOOKUP(B108,'[1]PASTE-HERE'!$C$10:$Z$300,16,FALSE))</f>
        <v/>
      </c>
    </row>
    <row r="109" spans="1:26" x14ac:dyDescent="0.25">
      <c r="A109" s="20">
        <v>103</v>
      </c>
      <c r="B109" s="20" t="str">
        <f t="shared" si="2"/>
        <v/>
      </c>
      <c r="C109" s="20"/>
      <c r="D109" s="1" t="str">
        <f t="shared" si="3"/>
        <v/>
      </c>
      <c r="E109" s="1" t="e">
        <f>VLOOKUP(B109,'FINAL-DL-DOWN-Report'!B110:T2602,3,FALSE)</f>
        <v>#N/A</v>
      </c>
      <c r="F109" s="1" t="str">
        <f>VLOOKUP(B109,'FINAL-DL-DOWN-Report'!B110:T2602,17,FALSE)</f>
        <v/>
      </c>
      <c r="G109" s="2" t="str">
        <f>VLOOKUP(B109,'FINAL-DL-DOWN-Report'!B110:T2602,13,FALSE)</f>
        <v/>
      </c>
      <c r="H109" s="2" t="str">
        <f>VLOOKUP(B109,'FINAL-DL-DOWN-Report'!B110:Z2602,14,FALSE)&amp;"-"&amp;VLOOKUP(B109,'FINAL-DL-DOWN-Report'!B110:Z2602,19,FALSE)</f>
        <v>-</v>
      </c>
      <c r="I109" s="2" t="str">
        <f>VLOOKUP(B109,'FINAL-DL-DOWN-Report'!B110:T2602,15,FALSE)</f>
        <v/>
      </c>
      <c r="J109" s="2" t="str">
        <f>VLOOKUP(B109,'FINAL-DL-DOWN-Report'!B110:Z2602,16,FALSE)&amp;"-"&amp;VLOOKUP(B109,'FINAL-DL-DOWN-Report'!B110:Z2602,20,FALSE)</f>
        <v>-</v>
      </c>
      <c r="K109" s="1" t="str">
        <f>VLOOKUP(B109,'FINAL-DL-DOWN-Report'!B110:T2602,18,FALSE)</f>
        <v/>
      </c>
      <c r="L109" s="1" t="str">
        <f>VLOOKUP(B109,'FINAL-DL-DOWN-Report'!B110:T2602,12,FALSE)</f>
        <v/>
      </c>
      <c r="M109" s="44" t="str">
        <f>VLOOKUP(B109,'FINAL-DL-DOWN-Report'!B110:T2602,6,FALSE)</f>
        <v/>
      </c>
      <c r="N109" s="55"/>
      <c r="O109" s="7"/>
      <c r="P109" s="7"/>
      <c r="Q109" s="7"/>
      <c r="R109" s="7"/>
      <c r="S109" s="7"/>
      <c r="T109" s="90"/>
      <c r="U109" s="7"/>
      <c r="V109" s="7"/>
      <c r="W109" s="7"/>
      <c r="X109" s="7"/>
      <c r="Y109" s="7"/>
      <c r="Z109" s="19" t="str">
        <f>IF(B109="","",VLOOKUP(B109,'[1]PASTE-HERE'!$C$10:$Z$300,16,FALSE))</f>
        <v/>
      </c>
    </row>
    <row r="110" spans="1:26" x14ac:dyDescent="0.25">
      <c r="A110" s="20">
        <v>104</v>
      </c>
      <c r="B110" s="20" t="str">
        <f t="shared" si="2"/>
        <v/>
      </c>
      <c r="C110" s="20"/>
      <c r="D110" s="1" t="str">
        <f t="shared" si="3"/>
        <v/>
      </c>
      <c r="E110" s="1" t="e">
        <f>VLOOKUP(B110,'FINAL-DL-DOWN-Report'!B111:T2603,3,FALSE)</f>
        <v>#N/A</v>
      </c>
      <c r="F110" s="1" t="str">
        <f>VLOOKUP(B110,'FINAL-DL-DOWN-Report'!B111:T2603,17,FALSE)</f>
        <v/>
      </c>
      <c r="G110" s="2" t="str">
        <f>VLOOKUP(B110,'FINAL-DL-DOWN-Report'!B111:T2603,13,FALSE)</f>
        <v/>
      </c>
      <c r="H110" s="2" t="str">
        <f>VLOOKUP(B110,'FINAL-DL-DOWN-Report'!B111:Z2603,14,FALSE)&amp;"-"&amp;VLOOKUP(B110,'FINAL-DL-DOWN-Report'!B111:Z2603,19,FALSE)</f>
        <v>-</v>
      </c>
      <c r="I110" s="2" t="str">
        <f>VLOOKUP(B110,'FINAL-DL-DOWN-Report'!B111:T2603,15,FALSE)</f>
        <v/>
      </c>
      <c r="J110" s="2" t="str">
        <f>VLOOKUP(B110,'FINAL-DL-DOWN-Report'!B111:Z2603,16,FALSE)&amp;"-"&amp;VLOOKUP(B110,'FINAL-DL-DOWN-Report'!B111:Z2603,20,FALSE)</f>
        <v>-</v>
      </c>
      <c r="K110" s="1" t="str">
        <f>VLOOKUP(B110,'FINAL-DL-DOWN-Report'!B111:T2603,18,FALSE)</f>
        <v/>
      </c>
      <c r="L110" s="1" t="str">
        <f>VLOOKUP(B110,'FINAL-DL-DOWN-Report'!B111:T2603,12,FALSE)</f>
        <v/>
      </c>
      <c r="M110" s="44" t="str">
        <f>VLOOKUP(B110,'FINAL-DL-DOWN-Report'!B111:T2603,6,FALSE)</f>
        <v/>
      </c>
      <c r="N110" s="55"/>
      <c r="O110" s="7"/>
      <c r="P110" s="7"/>
      <c r="Q110" s="7"/>
      <c r="R110" s="7"/>
      <c r="S110" s="7"/>
      <c r="T110" s="90"/>
      <c r="U110" s="7"/>
      <c r="V110" s="7"/>
      <c r="W110" s="7"/>
      <c r="X110" s="7"/>
      <c r="Y110" s="7"/>
      <c r="Z110" s="19" t="str">
        <f>IF(B110="","",VLOOKUP(B110,'[1]PASTE-HERE'!$C$10:$Z$300,16,FALSE))</f>
        <v/>
      </c>
    </row>
    <row r="111" spans="1:26" x14ac:dyDescent="0.25">
      <c r="A111" s="20">
        <v>105</v>
      </c>
      <c r="B111" s="20" t="str">
        <f t="shared" si="2"/>
        <v/>
      </c>
      <c r="C111" s="20"/>
      <c r="D111" s="1" t="str">
        <f t="shared" si="3"/>
        <v/>
      </c>
      <c r="E111" s="1" t="e">
        <f>VLOOKUP(B111,'FINAL-DL-DOWN-Report'!B112:T2604,3,FALSE)</f>
        <v>#N/A</v>
      </c>
      <c r="F111" s="1" t="str">
        <f>VLOOKUP(B111,'FINAL-DL-DOWN-Report'!B112:T2604,17,FALSE)</f>
        <v/>
      </c>
      <c r="G111" s="2" t="str">
        <f>VLOOKUP(B111,'FINAL-DL-DOWN-Report'!B112:T2604,13,FALSE)</f>
        <v/>
      </c>
      <c r="H111" s="2" t="str">
        <f>VLOOKUP(B111,'FINAL-DL-DOWN-Report'!B112:Z2604,14,FALSE)&amp;"-"&amp;VLOOKUP(B111,'FINAL-DL-DOWN-Report'!B112:Z2604,19,FALSE)</f>
        <v>-</v>
      </c>
      <c r="I111" s="2" t="str">
        <f>VLOOKUP(B111,'FINAL-DL-DOWN-Report'!B112:T2604,15,FALSE)</f>
        <v/>
      </c>
      <c r="J111" s="2" t="str">
        <f>VLOOKUP(B111,'FINAL-DL-DOWN-Report'!B112:Z2604,16,FALSE)&amp;"-"&amp;VLOOKUP(B111,'FINAL-DL-DOWN-Report'!B112:Z2604,20,FALSE)</f>
        <v>-</v>
      </c>
      <c r="K111" s="1" t="str">
        <f>VLOOKUP(B111,'FINAL-DL-DOWN-Report'!B112:T2604,18,FALSE)</f>
        <v/>
      </c>
      <c r="L111" s="1" t="str">
        <f>VLOOKUP(B111,'FINAL-DL-DOWN-Report'!B112:T2604,12,FALSE)</f>
        <v/>
      </c>
      <c r="M111" s="44" t="str">
        <f>VLOOKUP(B111,'FINAL-DL-DOWN-Report'!B112:T2604,6,FALSE)</f>
        <v/>
      </c>
      <c r="N111" s="55"/>
      <c r="O111" s="7"/>
      <c r="P111" s="7"/>
      <c r="Q111" s="7"/>
      <c r="R111" s="7"/>
      <c r="S111" s="7"/>
      <c r="T111" s="90"/>
      <c r="U111" s="7"/>
      <c r="V111" s="7"/>
      <c r="W111" s="7"/>
      <c r="X111" s="7"/>
      <c r="Y111" s="7"/>
      <c r="Z111" s="19" t="str">
        <f>IF(B111="","",VLOOKUP(B111,'[1]PASTE-HERE'!$C$10:$Z$300,16,FALSE))</f>
        <v/>
      </c>
    </row>
    <row r="112" spans="1:26" x14ac:dyDescent="0.25">
      <c r="A112" s="20">
        <v>106</v>
      </c>
      <c r="B112" s="20" t="str">
        <f t="shared" si="2"/>
        <v/>
      </c>
      <c r="C112" s="20"/>
      <c r="D112" s="1" t="str">
        <f t="shared" si="3"/>
        <v/>
      </c>
      <c r="E112" s="1" t="e">
        <f>VLOOKUP(B112,'FINAL-DL-DOWN-Report'!B113:T2605,3,FALSE)</f>
        <v>#N/A</v>
      </c>
      <c r="F112" s="1" t="str">
        <f>VLOOKUP(B112,'FINAL-DL-DOWN-Report'!B113:T2605,17,FALSE)</f>
        <v/>
      </c>
      <c r="G112" s="2" t="str">
        <f>VLOOKUP(B112,'FINAL-DL-DOWN-Report'!B113:T2605,13,FALSE)</f>
        <v/>
      </c>
      <c r="H112" s="2" t="str">
        <f>VLOOKUP(B112,'FINAL-DL-DOWN-Report'!B113:Z2605,14,FALSE)&amp;"-"&amp;VLOOKUP(B112,'FINAL-DL-DOWN-Report'!B113:Z2605,19,FALSE)</f>
        <v>-</v>
      </c>
      <c r="I112" s="2" t="str">
        <f>VLOOKUP(B112,'FINAL-DL-DOWN-Report'!B113:T2605,15,FALSE)</f>
        <v/>
      </c>
      <c r="J112" s="2" t="str">
        <f>VLOOKUP(B112,'FINAL-DL-DOWN-Report'!B113:Z2605,16,FALSE)&amp;"-"&amp;VLOOKUP(B112,'FINAL-DL-DOWN-Report'!B113:Z2605,20,FALSE)</f>
        <v>-</v>
      </c>
      <c r="K112" s="1" t="str">
        <f>VLOOKUP(B112,'FINAL-DL-DOWN-Report'!B113:T2605,18,FALSE)</f>
        <v/>
      </c>
      <c r="L112" s="1" t="str">
        <f>VLOOKUP(B112,'FINAL-DL-DOWN-Report'!B113:T2605,12,FALSE)</f>
        <v/>
      </c>
      <c r="M112" s="44" t="str">
        <f>VLOOKUP(B112,'FINAL-DL-DOWN-Report'!B113:T2605,6,FALSE)</f>
        <v/>
      </c>
      <c r="N112" s="55"/>
      <c r="O112" s="7"/>
      <c r="P112" s="7"/>
      <c r="Q112" s="7"/>
      <c r="R112" s="7"/>
      <c r="S112" s="7"/>
      <c r="T112" s="90"/>
      <c r="U112" s="7"/>
      <c r="V112" s="7"/>
      <c r="W112" s="7"/>
      <c r="X112" s="7"/>
      <c r="Y112" s="7"/>
      <c r="Z112" s="19" t="str">
        <f>IF(B112="","",VLOOKUP(B112,'[1]PASTE-HERE'!$C$10:$Z$300,16,FALSE))</f>
        <v/>
      </c>
    </row>
    <row r="113" spans="1:26" x14ac:dyDescent="0.25">
      <c r="A113" s="20">
        <v>107</v>
      </c>
      <c r="B113" s="20" t="str">
        <f t="shared" si="2"/>
        <v/>
      </c>
      <c r="C113" s="20"/>
      <c r="D113" s="1" t="str">
        <f t="shared" si="3"/>
        <v/>
      </c>
      <c r="E113" s="1" t="e">
        <f>VLOOKUP(B113,'FINAL-DL-DOWN-Report'!B114:T2606,3,FALSE)</f>
        <v>#N/A</v>
      </c>
      <c r="F113" s="1" t="str">
        <f>VLOOKUP(B113,'FINAL-DL-DOWN-Report'!B114:T2606,17,FALSE)</f>
        <v/>
      </c>
      <c r="G113" s="2" t="str">
        <f>VLOOKUP(B113,'FINAL-DL-DOWN-Report'!B114:T2606,13,FALSE)</f>
        <v/>
      </c>
      <c r="H113" s="2" t="str">
        <f>VLOOKUP(B113,'FINAL-DL-DOWN-Report'!B114:Z2606,14,FALSE)&amp;"-"&amp;VLOOKUP(B113,'FINAL-DL-DOWN-Report'!B114:Z2606,19,FALSE)</f>
        <v>-</v>
      </c>
      <c r="I113" s="2" t="str">
        <f>VLOOKUP(B113,'FINAL-DL-DOWN-Report'!B114:T2606,15,FALSE)</f>
        <v/>
      </c>
      <c r="J113" s="2" t="str">
        <f>VLOOKUP(B113,'FINAL-DL-DOWN-Report'!B114:Z2606,16,FALSE)&amp;"-"&amp;VLOOKUP(B113,'FINAL-DL-DOWN-Report'!B114:Z2606,20,FALSE)</f>
        <v>-</v>
      </c>
      <c r="K113" s="1" t="str">
        <f>VLOOKUP(B113,'FINAL-DL-DOWN-Report'!B114:T2606,18,FALSE)</f>
        <v/>
      </c>
      <c r="L113" s="1" t="str">
        <f>VLOOKUP(B113,'FINAL-DL-DOWN-Report'!B114:T2606,12,FALSE)</f>
        <v/>
      </c>
      <c r="M113" s="44" t="str">
        <f>VLOOKUP(B113,'FINAL-DL-DOWN-Report'!B114:T2606,6,FALSE)</f>
        <v/>
      </c>
      <c r="N113" s="55"/>
      <c r="O113" s="7"/>
      <c r="P113" s="7"/>
      <c r="Q113" s="7"/>
      <c r="R113" s="7"/>
      <c r="S113" s="7"/>
      <c r="T113" s="90"/>
      <c r="U113" s="7"/>
      <c r="V113" s="7"/>
      <c r="W113" s="7"/>
      <c r="X113" s="7"/>
      <c r="Y113" s="7"/>
      <c r="Z113" s="19" t="str">
        <f>IF(B113="","",VLOOKUP(B113,'[1]PASTE-HERE'!$C$10:$Z$300,16,FALSE))</f>
        <v/>
      </c>
    </row>
    <row r="114" spans="1:26" x14ac:dyDescent="0.25">
      <c r="A114" s="20">
        <v>108</v>
      </c>
      <c r="B114" s="20" t="str">
        <f t="shared" si="2"/>
        <v/>
      </c>
      <c r="C114" s="20"/>
      <c r="D114" s="1" t="str">
        <f t="shared" si="3"/>
        <v/>
      </c>
      <c r="E114" s="1" t="e">
        <f>VLOOKUP(B114,'FINAL-DL-DOWN-Report'!B115:T2607,3,FALSE)</f>
        <v>#N/A</v>
      </c>
      <c r="F114" s="1" t="str">
        <f>VLOOKUP(B114,'FINAL-DL-DOWN-Report'!B115:T2607,17,FALSE)</f>
        <v/>
      </c>
      <c r="G114" s="2" t="str">
        <f>VLOOKUP(B114,'FINAL-DL-DOWN-Report'!B115:T2607,13,FALSE)</f>
        <v/>
      </c>
      <c r="H114" s="2" t="str">
        <f>VLOOKUP(B114,'FINAL-DL-DOWN-Report'!B115:Z2607,14,FALSE)&amp;"-"&amp;VLOOKUP(B114,'FINAL-DL-DOWN-Report'!B115:Z2607,19,FALSE)</f>
        <v>-</v>
      </c>
      <c r="I114" s="2" t="str">
        <f>VLOOKUP(B114,'FINAL-DL-DOWN-Report'!B115:T2607,15,FALSE)</f>
        <v/>
      </c>
      <c r="J114" s="2" t="str">
        <f>VLOOKUP(B114,'FINAL-DL-DOWN-Report'!B115:Z2607,16,FALSE)&amp;"-"&amp;VLOOKUP(B114,'FINAL-DL-DOWN-Report'!B115:Z2607,20,FALSE)</f>
        <v>-</v>
      </c>
      <c r="K114" s="1" t="str">
        <f>VLOOKUP(B114,'FINAL-DL-DOWN-Report'!B115:T2607,18,FALSE)</f>
        <v/>
      </c>
      <c r="L114" s="1" t="str">
        <f>VLOOKUP(B114,'FINAL-DL-DOWN-Report'!B115:T2607,12,FALSE)</f>
        <v/>
      </c>
      <c r="M114" s="44" t="str">
        <f>VLOOKUP(B114,'FINAL-DL-DOWN-Report'!B115:T2607,6,FALSE)</f>
        <v/>
      </c>
      <c r="N114" s="55"/>
      <c r="O114" s="7"/>
      <c r="P114" s="7"/>
      <c r="Q114" s="7"/>
      <c r="R114" s="7"/>
      <c r="S114" s="7"/>
      <c r="T114" s="90"/>
      <c r="U114" s="7"/>
      <c r="V114" s="7"/>
      <c r="W114" s="7"/>
      <c r="X114" s="7"/>
      <c r="Y114" s="7"/>
      <c r="Z114" s="19" t="str">
        <f>IF(B114="","",VLOOKUP(B114,'[1]PASTE-HERE'!$C$10:$Z$300,16,FALSE))</f>
        <v/>
      </c>
    </row>
    <row r="115" spans="1:26" x14ac:dyDescent="0.25">
      <c r="A115" s="20">
        <v>109</v>
      </c>
      <c r="B115" s="20" t="str">
        <f t="shared" si="2"/>
        <v/>
      </c>
      <c r="C115" s="20"/>
      <c r="D115" s="1" t="str">
        <f t="shared" si="3"/>
        <v/>
      </c>
      <c r="E115" s="1" t="e">
        <f>VLOOKUP(B115,'FINAL-DL-DOWN-Report'!B116:T2608,3,FALSE)</f>
        <v>#N/A</v>
      </c>
      <c r="F115" s="1" t="str">
        <f>VLOOKUP(B115,'FINAL-DL-DOWN-Report'!B116:T2608,17,FALSE)</f>
        <v/>
      </c>
      <c r="G115" s="2" t="str">
        <f>VLOOKUP(B115,'FINAL-DL-DOWN-Report'!B116:T2608,13,FALSE)</f>
        <v/>
      </c>
      <c r="H115" s="2" t="str">
        <f>VLOOKUP(B115,'FINAL-DL-DOWN-Report'!B116:Z2608,14,FALSE)&amp;"-"&amp;VLOOKUP(B115,'FINAL-DL-DOWN-Report'!B116:Z2608,19,FALSE)</f>
        <v>-</v>
      </c>
      <c r="I115" s="2" t="str">
        <f>VLOOKUP(B115,'FINAL-DL-DOWN-Report'!B116:T2608,15,FALSE)</f>
        <v/>
      </c>
      <c r="J115" s="2" t="str">
        <f>VLOOKUP(B115,'FINAL-DL-DOWN-Report'!B116:Z2608,16,FALSE)&amp;"-"&amp;VLOOKUP(B115,'FINAL-DL-DOWN-Report'!B116:Z2608,20,FALSE)</f>
        <v>-</v>
      </c>
      <c r="K115" s="1" t="str">
        <f>VLOOKUP(B115,'FINAL-DL-DOWN-Report'!B116:T2608,18,FALSE)</f>
        <v/>
      </c>
      <c r="L115" s="1" t="str">
        <f>VLOOKUP(B115,'FINAL-DL-DOWN-Report'!B116:T2608,12,FALSE)</f>
        <v/>
      </c>
      <c r="M115" s="44" t="str">
        <f>VLOOKUP(B115,'FINAL-DL-DOWN-Report'!B116:T2608,6,FALSE)</f>
        <v/>
      </c>
      <c r="N115" s="55"/>
      <c r="O115" s="7"/>
      <c r="P115" s="7"/>
      <c r="Q115" s="7"/>
      <c r="R115" s="7"/>
      <c r="S115" s="7"/>
      <c r="T115" s="90"/>
      <c r="U115" s="7"/>
      <c r="V115" s="7"/>
      <c r="W115" s="7"/>
      <c r="X115" s="7"/>
      <c r="Y115" s="7"/>
      <c r="Z115" s="19" t="str">
        <f>IF(B115="","",VLOOKUP(B115,'[1]PASTE-HERE'!$C$10:$Z$300,16,FALSE))</f>
        <v/>
      </c>
    </row>
    <row r="116" spans="1:26" x14ac:dyDescent="0.25">
      <c r="A116" s="20">
        <v>110</v>
      </c>
      <c r="B116" s="20" t="str">
        <f t="shared" si="2"/>
        <v/>
      </c>
      <c r="C116" s="20"/>
      <c r="D116" s="1" t="str">
        <f t="shared" si="3"/>
        <v/>
      </c>
      <c r="E116" s="1" t="e">
        <f>VLOOKUP(B116,'FINAL-DL-DOWN-Report'!B117:T2609,3,FALSE)</f>
        <v>#N/A</v>
      </c>
      <c r="F116" s="1" t="str">
        <f>VLOOKUP(B116,'FINAL-DL-DOWN-Report'!B117:T2609,17,FALSE)</f>
        <v/>
      </c>
      <c r="G116" s="2" t="str">
        <f>VLOOKUP(B116,'FINAL-DL-DOWN-Report'!B117:T2609,13,FALSE)</f>
        <v/>
      </c>
      <c r="H116" s="2" t="str">
        <f>VLOOKUP(B116,'FINAL-DL-DOWN-Report'!B117:Z2609,14,FALSE)&amp;"-"&amp;VLOOKUP(B116,'FINAL-DL-DOWN-Report'!B117:Z2609,19,FALSE)</f>
        <v>-</v>
      </c>
      <c r="I116" s="2" t="str">
        <f>VLOOKUP(B116,'FINAL-DL-DOWN-Report'!B117:T2609,15,FALSE)</f>
        <v/>
      </c>
      <c r="J116" s="2" t="str">
        <f>VLOOKUP(B116,'FINAL-DL-DOWN-Report'!B117:Z2609,16,FALSE)&amp;"-"&amp;VLOOKUP(B116,'FINAL-DL-DOWN-Report'!B117:Z2609,20,FALSE)</f>
        <v>-</v>
      </c>
      <c r="K116" s="1" t="str">
        <f>VLOOKUP(B116,'FINAL-DL-DOWN-Report'!B117:T2609,18,FALSE)</f>
        <v/>
      </c>
      <c r="L116" s="1" t="str">
        <f>VLOOKUP(B116,'FINAL-DL-DOWN-Report'!B117:T2609,12,FALSE)</f>
        <v/>
      </c>
      <c r="M116" s="44" t="str">
        <f>VLOOKUP(B116,'FINAL-DL-DOWN-Report'!B117:T2609,6,FALSE)</f>
        <v/>
      </c>
      <c r="N116" s="55"/>
      <c r="O116" s="7"/>
      <c r="P116" s="7"/>
      <c r="Q116" s="7"/>
      <c r="R116" s="7"/>
      <c r="S116" s="7"/>
      <c r="T116" s="90"/>
      <c r="U116" s="7"/>
      <c r="V116" s="7"/>
      <c r="W116" s="7"/>
      <c r="X116" s="7"/>
      <c r="Y116" s="7"/>
      <c r="Z116" s="19" t="str">
        <f>IF(B116="","",VLOOKUP(B116,'[1]PASTE-HERE'!$C$10:$Z$300,16,FALSE))</f>
        <v/>
      </c>
    </row>
    <row r="117" spans="1:26" x14ac:dyDescent="0.25">
      <c r="A117" s="20">
        <v>111</v>
      </c>
      <c r="B117" s="20" t="str">
        <f t="shared" si="2"/>
        <v/>
      </c>
      <c r="C117" s="20"/>
      <c r="D117" s="1" t="str">
        <f t="shared" si="3"/>
        <v/>
      </c>
      <c r="E117" s="1" t="e">
        <f>VLOOKUP(B117,'FINAL-DL-DOWN-Report'!B118:T2610,3,FALSE)</f>
        <v>#N/A</v>
      </c>
      <c r="F117" s="1" t="str">
        <f>VLOOKUP(B117,'FINAL-DL-DOWN-Report'!B118:T2610,17,FALSE)</f>
        <v/>
      </c>
      <c r="G117" s="2" t="str">
        <f>VLOOKUP(B117,'FINAL-DL-DOWN-Report'!B118:T2610,13,FALSE)</f>
        <v/>
      </c>
      <c r="H117" s="2" t="str">
        <f>VLOOKUP(B117,'FINAL-DL-DOWN-Report'!B118:Z2610,14,FALSE)&amp;"-"&amp;VLOOKUP(B117,'FINAL-DL-DOWN-Report'!B118:Z2610,19,FALSE)</f>
        <v>-</v>
      </c>
      <c r="I117" s="2" t="str">
        <f>VLOOKUP(B117,'FINAL-DL-DOWN-Report'!B118:T2610,15,FALSE)</f>
        <v/>
      </c>
      <c r="J117" s="2" t="str">
        <f>VLOOKUP(B117,'FINAL-DL-DOWN-Report'!B118:Z2610,16,FALSE)&amp;"-"&amp;VLOOKUP(B117,'FINAL-DL-DOWN-Report'!B118:Z2610,20,FALSE)</f>
        <v>-</v>
      </c>
      <c r="K117" s="1" t="str">
        <f>VLOOKUP(B117,'FINAL-DL-DOWN-Report'!B118:T2610,18,FALSE)</f>
        <v/>
      </c>
      <c r="L117" s="1" t="str">
        <f>VLOOKUP(B117,'FINAL-DL-DOWN-Report'!B118:T2610,12,FALSE)</f>
        <v/>
      </c>
      <c r="M117" s="44" t="str">
        <f>VLOOKUP(B117,'FINAL-DL-DOWN-Report'!B118:T2610,6,FALSE)</f>
        <v/>
      </c>
      <c r="N117" s="55"/>
      <c r="O117" s="7"/>
      <c r="P117" s="7"/>
      <c r="Q117" s="7"/>
      <c r="R117" s="7"/>
      <c r="S117" s="7"/>
      <c r="T117" s="90"/>
      <c r="U117" s="7"/>
      <c r="V117" s="7"/>
      <c r="W117" s="7"/>
      <c r="X117" s="7"/>
      <c r="Y117" s="7"/>
      <c r="Z117" s="19" t="str">
        <f>IF(B117="","",VLOOKUP(B117,'[1]PASTE-HERE'!$C$10:$Z$300,16,FALSE))</f>
        <v/>
      </c>
    </row>
    <row r="118" spans="1:26" x14ac:dyDescent="0.25">
      <c r="A118" s="20">
        <v>112</v>
      </c>
      <c r="B118" s="20" t="str">
        <f t="shared" si="2"/>
        <v/>
      </c>
      <c r="C118" s="20"/>
      <c r="D118" s="1" t="str">
        <f t="shared" si="3"/>
        <v/>
      </c>
      <c r="E118" s="1" t="e">
        <f>VLOOKUP(B118,'FINAL-DL-DOWN-Report'!B119:T2611,3,FALSE)</f>
        <v>#N/A</v>
      </c>
      <c r="F118" s="1" t="str">
        <f>VLOOKUP(B118,'FINAL-DL-DOWN-Report'!B119:T2611,17,FALSE)</f>
        <v/>
      </c>
      <c r="G118" s="2" t="str">
        <f>VLOOKUP(B118,'FINAL-DL-DOWN-Report'!B119:T2611,13,FALSE)</f>
        <v/>
      </c>
      <c r="H118" s="2" t="str">
        <f>VLOOKUP(B118,'FINAL-DL-DOWN-Report'!B119:Z2611,14,FALSE)&amp;"-"&amp;VLOOKUP(B118,'FINAL-DL-DOWN-Report'!B119:Z2611,19,FALSE)</f>
        <v>-</v>
      </c>
      <c r="I118" s="2" t="str">
        <f>VLOOKUP(B118,'FINAL-DL-DOWN-Report'!B119:T2611,15,FALSE)</f>
        <v/>
      </c>
      <c r="J118" s="2" t="str">
        <f>VLOOKUP(B118,'FINAL-DL-DOWN-Report'!B119:Z2611,16,FALSE)&amp;"-"&amp;VLOOKUP(B118,'FINAL-DL-DOWN-Report'!B119:Z2611,20,FALSE)</f>
        <v>-</v>
      </c>
      <c r="K118" s="1" t="str">
        <f>VLOOKUP(B118,'FINAL-DL-DOWN-Report'!B119:T2611,18,FALSE)</f>
        <v/>
      </c>
      <c r="L118" s="1" t="str">
        <f>VLOOKUP(B118,'FINAL-DL-DOWN-Report'!B119:T2611,12,FALSE)</f>
        <v/>
      </c>
      <c r="M118" s="44" t="str">
        <f>VLOOKUP(B118,'FINAL-DL-DOWN-Report'!B119:T2611,6,FALSE)</f>
        <v/>
      </c>
      <c r="N118" s="55"/>
      <c r="O118" s="7"/>
      <c r="P118" s="7"/>
      <c r="Q118" s="7"/>
      <c r="R118" s="7"/>
      <c r="S118" s="7"/>
      <c r="T118" s="90"/>
      <c r="U118" s="7"/>
      <c r="V118" s="7"/>
      <c r="W118" s="7"/>
      <c r="X118" s="7"/>
      <c r="Y118" s="7"/>
      <c r="Z118" s="19" t="str">
        <f>IF(B118="","",VLOOKUP(B118,'[1]PASTE-HERE'!$C$10:$Z$300,16,FALSE))</f>
        <v/>
      </c>
    </row>
    <row r="119" spans="1:26" x14ac:dyDescent="0.25">
      <c r="A119" s="20">
        <v>113</v>
      </c>
      <c r="B119" s="20" t="str">
        <f t="shared" si="2"/>
        <v/>
      </c>
      <c r="C119" s="20"/>
      <c r="D119" s="1" t="str">
        <f t="shared" si="3"/>
        <v/>
      </c>
      <c r="E119" s="1" t="e">
        <f>VLOOKUP(B119,'FINAL-DL-DOWN-Report'!B120:T2612,3,FALSE)</f>
        <v>#N/A</v>
      </c>
      <c r="F119" s="1" t="str">
        <f>VLOOKUP(B119,'FINAL-DL-DOWN-Report'!B120:T2612,17,FALSE)</f>
        <v/>
      </c>
      <c r="G119" s="2" t="str">
        <f>VLOOKUP(B119,'FINAL-DL-DOWN-Report'!B120:T2612,13,FALSE)</f>
        <v/>
      </c>
      <c r="H119" s="2" t="str">
        <f>VLOOKUP(B119,'FINAL-DL-DOWN-Report'!B120:Z2612,14,FALSE)&amp;"-"&amp;VLOOKUP(B119,'FINAL-DL-DOWN-Report'!B120:Z2612,19,FALSE)</f>
        <v>-</v>
      </c>
      <c r="I119" s="2" t="str">
        <f>VLOOKUP(B119,'FINAL-DL-DOWN-Report'!B120:T2612,15,FALSE)</f>
        <v/>
      </c>
      <c r="J119" s="2" t="str">
        <f>VLOOKUP(B119,'FINAL-DL-DOWN-Report'!B120:Z2612,16,FALSE)&amp;"-"&amp;VLOOKUP(B119,'FINAL-DL-DOWN-Report'!B120:Z2612,20,FALSE)</f>
        <v>-</v>
      </c>
      <c r="K119" s="1" t="str">
        <f>VLOOKUP(B119,'FINAL-DL-DOWN-Report'!B120:T2612,18,FALSE)</f>
        <v/>
      </c>
      <c r="L119" s="1" t="str">
        <f>VLOOKUP(B119,'FINAL-DL-DOWN-Report'!B120:T2612,12,FALSE)</f>
        <v/>
      </c>
      <c r="M119" s="44" t="str">
        <f>VLOOKUP(B119,'FINAL-DL-DOWN-Report'!B120:T2612,6,FALSE)</f>
        <v/>
      </c>
      <c r="N119" s="55"/>
      <c r="O119" s="7"/>
      <c r="P119" s="7"/>
      <c r="Q119" s="7"/>
      <c r="R119" s="7"/>
      <c r="S119" s="7"/>
      <c r="T119" s="90"/>
      <c r="U119" s="7"/>
      <c r="V119" s="7"/>
      <c r="W119" s="7"/>
      <c r="X119" s="7"/>
      <c r="Y119" s="7"/>
      <c r="Z119" s="19" t="str">
        <f>IF(B119="","",VLOOKUP(B119,'[1]PASTE-HERE'!$C$10:$Z$300,16,FALSE))</f>
        <v/>
      </c>
    </row>
    <row r="120" spans="1:26" x14ac:dyDescent="0.25">
      <c r="A120" s="20">
        <v>114</v>
      </c>
      <c r="B120" s="20" t="str">
        <f t="shared" si="2"/>
        <v/>
      </c>
      <c r="C120" s="20"/>
      <c r="D120" s="1" t="str">
        <f t="shared" si="3"/>
        <v/>
      </c>
      <c r="E120" s="1" t="e">
        <f>VLOOKUP(B120,'FINAL-DL-DOWN-Report'!B121:T2613,3,FALSE)</f>
        <v>#N/A</v>
      </c>
      <c r="F120" s="1" t="str">
        <f>VLOOKUP(B120,'FINAL-DL-DOWN-Report'!B121:T2613,17,FALSE)</f>
        <v/>
      </c>
      <c r="G120" s="2" t="str">
        <f>VLOOKUP(B120,'FINAL-DL-DOWN-Report'!B121:T2613,13,FALSE)</f>
        <v/>
      </c>
      <c r="H120" s="2" t="str">
        <f>VLOOKUP(B120,'FINAL-DL-DOWN-Report'!B121:Z2613,14,FALSE)&amp;"-"&amp;VLOOKUP(B120,'FINAL-DL-DOWN-Report'!B121:Z2613,19,FALSE)</f>
        <v>-</v>
      </c>
      <c r="I120" s="2" t="str">
        <f>VLOOKUP(B120,'FINAL-DL-DOWN-Report'!B121:T2613,15,FALSE)</f>
        <v/>
      </c>
      <c r="J120" s="2" t="str">
        <f>VLOOKUP(B120,'FINAL-DL-DOWN-Report'!B121:Z2613,16,FALSE)&amp;"-"&amp;VLOOKUP(B120,'FINAL-DL-DOWN-Report'!B121:Z2613,20,FALSE)</f>
        <v>-</v>
      </c>
      <c r="K120" s="1" t="str">
        <f>VLOOKUP(B120,'FINAL-DL-DOWN-Report'!B121:T2613,18,FALSE)</f>
        <v/>
      </c>
      <c r="L120" s="1" t="str">
        <f>VLOOKUP(B120,'FINAL-DL-DOWN-Report'!B121:T2613,12,FALSE)</f>
        <v/>
      </c>
      <c r="M120" s="44" t="str">
        <f>VLOOKUP(B120,'FINAL-DL-DOWN-Report'!B121:T2613,6,FALSE)</f>
        <v/>
      </c>
      <c r="N120" s="55"/>
      <c r="O120" s="7"/>
      <c r="P120" s="7"/>
      <c r="Q120" s="7"/>
      <c r="R120" s="7"/>
      <c r="S120" s="7"/>
      <c r="T120" s="90"/>
      <c r="U120" s="7"/>
      <c r="V120" s="7"/>
      <c r="W120" s="7"/>
      <c r="X120" s="7"/>
      <c r="Y120" s="7"/>
      <c r="Z120" s="19" t="str">
        <f>IF(B120="","",VLOOKUP(B120,'[1]PASTE-HERE'!$C$10:$Z$300,16,FALSE))</f>
        <v/>
      </c>
    </row>
    <row r="121" spans="1:26" x14ac:dyDescent="0.25">
      <c r="A121" s="20">
        <v>115</v>
      </c>
      <c r="B121" s="20" t="str">
        <f t="shared" si="2"/>
        <v/>
      </c>
      <c r="C121" s="20"/>
      <c r="D121" s="1" t="str">
        <f t="shared" si="3"/>
        <v/>
      </c>
      <c r="E121" s="1" t="e">
        <f>VLOOKUP(B121,'FINAL-DL-DOWN-Report'!B122:T2614,3,FALSE)</f>
        <v>#N/A</v>
      </c>
      <c r="F121" s="1" t="str">
        <f>VLOOKUP(B121,'FINAL-DL-DOWN-Report'!B122:T2614,17,FALSE)</f>
        <v/>
      </c>
      <c r="G121" s="2" t="str">
        <f>VLOOKUP(B121,'FINAL-DL-DOWN-Report'!B122:T2614,13,FALSE)</f>
        <v/>
      </c>
      <c r="H121" s="2" t="str">
        <f>VLOOKUP(B121,'FINAL-DL-DOWN-Report'!B122:Z2614,14,FALSE)&amp;"-"&amp;VLOOKUP(B121,'FINAL-DL-DOWN-Report'!B122:Z2614,19,FALSE)</f>
        <v>-</v>
      </c>
      <c r="I121" s="2" t="str">
        <f>VLOOKUP(B121,'FINAL-DL-DOWN-Report'!B122:T2614,15,FALSE)</f>
        <v/>
      </c>
      <c r="J121" s="2" t="str">
        <f>VLOOKUP(B121,'FINAL-DL-DOWN-Report'!B122:Z2614,16,FALSE)&amp;"-"&amp;VLOOKUP(B121,'FINAL-DL-DOWN-Report'!B122:Z2614,20,FALSE)</f>
        <v>-</v>
      </c>
      <c r="K121" s="1" t="str">
        <f>VLOOKUP(B121,'FINAL-DL-DOWN-Report'!B122:T2614,18,FALSE)</f>
        <v/>
      </c>
      <c r="L121" s="1" t="str">
        <f>VLOOKUP(B121,'FINAL-DL-DOWN-Report'!B122:T2614,12,FALSE)</f>
        <v/>
      </c>
      <c r="M121" s="44" t="str">
        <f>VLOOKUP(B121,'FINAL-DL-DOWN-Report'!B122:T2614,6,FALSE)</f>
        <v/>
      </c>
      <c r="N121" s="55"/>
      <c r="O121" s="7"/>
      <c r="P121" s="7"/>
      <c r="Q121" s="7"/>
      <c r="R121" s="7"/>
      <c r="S121" s="7"/>
      <c r="T121" s="90"/>
      <c r="U121" s="7"/>
      <c r="V121" s="7"/>
      <c r="W121" s="7"/>
      <c r="X121" s="7"/>
      <c r="Y121" s="7"/>
      <c r="Z121" s="19" t="str">
        <f>IF(B121="","",VLOOKUP(B121,'[1]PASTE-HERE'!$C$10:$Z$300,16,FALSE))</f>
        <v/>
      </c>
    </row>
    <row r="122" spans="1:26" x14ac:dyDescent="0.25">
      <c r="A122" s="20">
        <v>116</v>
      </c>
      <c r="B122" s="20" t="str">
        <f t="shared" si="2"/>
        <v/>
      </c>
      <c r="C122" s="20"/>
      <c r="D122" s="1" t="str">
        <f t="shared" si="3"/>
        <v/>
      </c>
      <c r="E122" s="1" t="e">
        <f>VLOOKUP(B122,'FINAL-DL-DOWN-Report'!B123:T2615,3,FALSE)</f>
        <v>#N/A</v>
      </c>
      <c r="F122" s="1" t="str">
        <f>VLOOKUP(B122,'FINAL-DL-DOWN-Report'!B123:T2615,17,FALSE)</f>
        <v/>
      </c>
      <c r="G122" s="2" t="str">
        <f>VLOOKUP(B122,'FINAL-DL-DOWN-Report'!B123:T2615,13,FALSE)</f>
        <v/>
      </c>
      <c r="H122" s="2" t="str">
        <f>VLOOKUP(B122,'FINAL-DL-DOWN-Report'!B123:Z2615,14,FALSE)&amp;"-"&amp;VLOOKUP(B122,'FINAL-DL-DOWN-Report'!B123:Z2615,19,FALSE)</f>
        <v>-</v>
      </c>
      <c r="I122" s="2" t="str">
        <f>VLOOKUP(B122,'FINAL-DL-DOWN-Report'!B123:T2615,15,FALSE)</f>
        <v/>
      </c>
      <c r="J122" s="2" t="str">
        <f>VLOOKUP(B122,'FINAL-DL-DOWN-Report'!B123:Z2615,16,FALSE)&amp;"-"&amp;VLOOKUP(B122,'FINAL-DL-DOWN-Report'!B123:Z2615,20,FALSE)</f>
        <v>-</v>
      </c>
      <c r="K122" s="1" t="str">
        <f>VLOOKUP(B122,'FINAL-DL-DOWN-Report'!B123:T2615,18,FALSE)</f>
        <v/>
      </c>
      <c r="L122" s="1" t="str">
        <f>VLOOKUP(B122,'FINAL-DL-DOWN-Report'!B123:T2615,12,FALSE)</f>
        <v/>
      </c>
      <c r="M122" s="44" t="str">
        <f>VLOOKUP(B122,'FINAL-DL-DOWN-Report'!B123:T2615,6,FALSE)</f>
        <v/>
      </c>
      <c r="N122" s="55"/>
      <c r="O122" s="7"/>
      <c r="P122" s="7"/>
      <c r="Q122" s="7"/>
      <c r="R122" s="7"/>
      <c r="S122" s="7"/>
      <c r="T122" s="90"/>
      <c r="U122" s="7"/>
      <c r="V122" s="7"/>
      <c r="W122" s="7"/>
      <c r="X122" s="7"/>
      <c r="Y122" s="7"/>
      <c r="Z122" s="19" t="str">
        <f>IF(B122="","",VLOOKUP(B122,'[1]PASTE-HERE'!$C$10:$Z$300,16,FALSE))</f>
        <v/>
      </c>
    </row>
    <row r="123" spans="1:26" x14ac:dyDescent="0.25">
      <c r="A123" s="20">
        <v>117</v>
      </c>
      <c r="B123" s="20" t="str">
        <f t="shared" si="2"/>
        <v/>
      </c>
      <c r="C123" s="20"/>
      <c r="D123" s="1" t="str">
        <f t="shared" si="3"/>
        <v/>
      </c>
      <c r="E123" s="1" t="e">
        <f>VLOOKUP(B123,'FINAL-DL-DOWN-Report'!B124:T2616,3,FALSE)</f>
        <v>#N/A</v>
      </c>
      <c r="F123" s="1" t="str">
        <f>VLOOKUP(B123,'FINAL-DL-DOWN-Report'!B124:T2616,17,FALSE)</f>
        <v/>
      </c>
      <c r="G123" s="2" t="str">
        <f>VLOOKUP(B123,'FINAL-DL-DOWN-Report'!B124:T2616,13,FALSE)</f>
        <v/>
      </c>
      <c r="H123" s="2" t="str">
        <f>VLOOKUP(B123,'FINAL-DL-DOWN-Report'!B124:Z2616,14,FALSE)&amp;"-"&amp;VLOOKUP(B123,'FINAL-DL-DOWN-Report'!B124:Z2616,19,FALSE)</f>
        <v>-</v>
      </c>
      <c r="I123" s="2" t="str">
        <f>VLOOKUP(B123,'FINAL-DL-DOWN-Report'!B124:T2616,15,FALSE)</f>
        <v/>
      </c>
      <c r="J123" s="2" t="str">
        <f>VLOOKUP(B123,'FINAL-DL-DOWN-Report'!B124:Z2616,16,FALSE)&amp;"-"&amp;VLOOKUP(B123,'FINAL-DL-DOWN-Report'!B124:Z2616,20,FALSE)</f>
        <v>-</v>
      </c>
      <c r="K123" s="1" t="str">
        <f>VLOOKUP(B123,'FINAL-DL-DOWN-Report'!B124:T2616,18,FALSE)</f>
        <v/>
      </c>
      <c r="L123" s="1" t="str">
        <f>VLOOKUP(B123,'FINAL-DL-DOWN-Report'!B124:T2616,12,FALSE)</f>
        <v/>
      </c>
      <c r="M123" s="44" t="str">
        <f>VLOOKUP(B123,'FINAL-DL-DOWN-Report'!B124:T2616,6,FALSE)</f>
        <v/>
      </c>
      <c r="N123" s="55"/>
      <c r="O123" s="7"/>
      <c r="P123" s="7"/>
      <c r="Q123" s="7"/>
      <c r="R123" s="7"/>
      <c r="S123" s="7"/>
      <c r="T123" s="90"/>
      <c r="U123" s="7"/>
      <c r="V123" s="7"/>
      <c r="W123" s="7"/>
      <c r="X123" s="7"/>
      <c r="Y123" s="7"/>
      <c r="Z123" s="19" t="str">
        <f>IF(B123="","",VLOOKUP(B123,'[1]PASTE-HERE'!$C$10:$Z$300,16,FALSE))</f>
        <v/>
      </c>
    </row>
    <row r="124" spans="1:26" x14ac:dyDescent="0.25">
      <c r="A124" s="20">
        <v>118</v>
      </c>
      <c r="B124" s="20" t="str">
        <f t="shared" si="2"/>
        <v/>
      </c>
      <c r="C124" s="20"/>
      <c r="D124" s="1" t="str">
        <f t="shared" si="3"/>
        <v/>
      </c>
      <c r="E124" s="1" t="e">
        <f>VLOOKUP(B124,'FINAL-DL-DOWN-Report'!B125:T2617,3,FALSE)</f>
        <v>#N/A</v>
      </c>
      <c r="F124" s="1" t="str">
        <f>VLOOKUP(B124,'FINAL-DL-DOWN-Report'!B125:T2617,17,FALSE)</f>
        <v/>
      </c>
      <c r="G124" s="2" t="str">
        <f>VLOOKUP(B124,'FINAL-DL-DOWN-Report'!B125:T2617,13,FALSE)</f>
        <v/>
      </c>
      <c r="H124" s="2" t="str">
        <f>VLOOKUP(B124,'FINAL-DL-DOWN-Report'!B125:Z2617,14,FALSE)&amp;"-"&amp;VLOOKUP(B124,'FINAL-DL-DOWN-Report'!B125:Z2617,19,FALSE)</f>
        <v>-</v>
      </c>
      <c r="I124" s="2" t="str">
        <f>VLOOKUP(B124,'FINAL-DL-DOWN-Report'!B125:T2617,15,FALSE)</f>
        <v/>
      </c>
      <c r="J124" s="2" t="str">
        <f>VLOOKUP(B124,'FINAL-DL-DOWN-Report'!B125:Z2617,16,FALSE)&amp;"-"&amp;VLOOKUP(B124,'FINAL-DL-DOWN-Report'!B125:Z2617,20,FALSE)</f>
        <v>-</v>
      </c>
      <c r="K124" s="1" t="str">
        <f>VLOOKUP(B124,'FINAL-DL-DOWN-Report'!B125:T2617,18,FALSE)</f>
        <v/>
      </c>
      <c r="L124" s="1" t="str">
        <f>VLOOKUP(B124,'FINAL-DL-DOWN-Report'!B125:T2617,12,FALSE)</f>
        <v/>
      </c>
      <c r="M124" s="44" t="str">
        <f>VLOOKUP(B124,'FINAL-DL-DOWN-Report'!B125:T2617,6,FALSE)</f>
        <v/>
      </c>
      <c r="N124" s="55"/>
      <c r="O124" s="7"/>
      <c r="P124" s="7"/>
      <c r="Q124" s="7"/>
      <c r="R124" s="7"/>
      <c r="S124" s="7"/>
      <c r="T124" s="90"/>
      <c r="U124" s="7"/>
      <c r="V124" s="7"/>
      <c r="W124" s="7"/>
      <c r="X124" s="7"/>
      <c r="Y124" s="7"/>
      <c r="Z124" s="19" t="str">
        <f>IF(B124="","",VLOOKUP(B124,'[1]PASTE-HERE'!$C$10:$Z$300,16,FALSE))</f>
        <v/>
      </c>
    </row>
    <row r="125" spans="1:26" x14ac:dyDescent="0.25">
      <c r="A125" s="20">
        <v>119</v>
      </c>
      <c r="B125" s="20" t="str">
        <f t="shared" si="2"/>
        <v/>
      </c>
      <c r="C125" s="20"/>
      <c r="D125" s="1" t="str">
        <f t="shared" si="3"/>
        <v/>
      </c>
      <c r="E125" s="1" t="e">
        <f>VLOOKUP(B125,'FINAL-DL-DOWN-Report'!B126:T2618,3,FALSE)</f>
        <v>#N/A</v>
      </c>
      <c r="F125" s="1" t="str">
        <f>VLOOKUP(B125,'FINAL-DL-DOWN-Report'!B126:T2618,17,FALSE)</f>
        <v/>
      </c>
      <c r="G125" s="2" t="str">
        <f>VLOOKUP(B125,'FINAL-DL-DOWN-Report'!B126:T2618,13,FALSE)</f>
        <v/>
      </c>
      <c r="H125" s="2" t="str">
        <f>VLOOKUP(B125,'FINAL-DL-DOWN-Report'!B126:Z2618,14,FALSE)&amp;"-"&amp;VLOOKUP(B125,'FINAL-DL-DOWN-Report'!B126:Z2618,19,FALSE)</f>
        <v>-</v>
      </c>
      <c r="I125" s="2" t="str">
        <f>VLOOKUP(B125,'FINAL-DL-DOWN-Report'!B126:T2618,15,FALSE)</f>
        <v/>
      </c>
      <c r="J125" s="2" t="str">
        <f>VLOOKUP(B125,'FINAL-DL-DOWN-Report'!B126:Z2618,16,FALSE)&amp;"-"&amp;VLOOKUP(B125,'FINAL-DL-DOWN-Report'!B126:Z2618,20,FALSE)</f>
        <v>-</v>
      </c>
      <c r="K125" s="1" t="str">
        <f>VLOOKUP(B125,'FINAL-DL-DOWN-Report'!B126:T2618,18,FALSE)</f>
        <v/>
      </c>
      <c r="L125" s="1" t="str">
        <f>VLOOKUP(B125,'FINAL-DL-DOWN-Report'!B126:T2618,12,FALSE)</f>
        <v/>
      </c>
      <c r="M125" s="44" t="str">
        <f>VLOOKUP(B125,'FINAL-DL-DOWN-Report'!B126:T2618,6,FALSE)</f>
        <v/>
      </c>
      <c r="N125" s="55"/>
      <c r="O125" s="7"/>
      <c r="P125" s="7"/>
      <c r="Q125" s="7"/>
      <c r="R125" s="7"/>
      <c r="S125" s="7"/>
      <c r="T125" s="90"/>
      <c r="U125" s="7"/>
      <c r="V125" s="7"/>
      <c r="W125" s="7"/>
      <c r="X125" s="7"/>
      <c r="Y125" s="7"/>
      <c r="Z125" s="19" t="str">
        <f>IF(B125="","",VLOOKUP(B125,'[1]PASTE-HERE'!$C$10:$Z$300,16,FALSE))</f>
        <v/>
      </c>
    </row>
    <row r="126" spans="1:26" x14ac:dyDescent="0.25">
      <c r="A126" s="20">
        <v>120</v>
      </c>
      <c r="B126" s="20" t="str">
        <f t="shared" si="2"/>
        <v/>
      </c>
      <c r="C126" s="20"/>
      <c r="D126" s="1" t="str">
        <f t="shared" si="3"/>
        <v/>
      </c>
      <c r="E126" s="1" t="e">
        <f>VLOOKUP(B126,'FINAL-DL-DOWN-Report'!B127:T2619,3,FALSE)</f>
        <v>#N/A</v>
      </c>
      <c r="F126" s="1" t="str">
        <f>VLOOKUP(B126,'FINAL-DL-DOWN-Report'!B127:T2619,17,FALSE)</f>
        <v/>
      </c>
      <c r="G126" s="2" t="str">
        <f>VLOOKUP(B126,'FINAL-DL-DOWN-Report'!B127:T2619,13,FALSE)</f>
        <v/>
      </c>
      <c r="H126" s="2" t="str">
        <f>VLOOKUP(B126,'FINAL-DL-DOWN-Report'!B127:Z2619,14,FALSE)&amp;"-"&amp;VLOOKUP(B126,'FINAL-DL-DOWN-Report'!B127:Z2619,19,FALSE)</f>
        <v>-</v>
      </c>
      <c r="I126" s="2" t="str">
        <f>VLOOKUP(B126,'FINAL-DL-DOWN-Report'!B127:T2619,15,FALSE)</f>
        <v/>
      </c>
      <c r="J126" s="2" t="str">
        <f>VLOOKUP(B126,'FINAL-DL-DOWN-Report'!B127:Z2619,16,FALSE)&amp;"-"&amp;VLOOKUP(B126,'FINAL-DL-DOWN-Report'!B127:Z2619,20,FALSE)</f>
        <v>-</v>
      </c>
      <c r="K126" s="1" t="str">
        <f>VLOOKUP(B126,'FINAL-DL-DOWN-Report'!B127:T2619,18,FALSE)</f>
        <v/>
      </c>
      <c r="L126" s="1" t="str">
        <f>VLOOKUP(B126,'FINAL-DL-DOWN-Report'!B127:T2619,12,FALSE)</f>
        <v/>
      </c>
      <c r="M126" s="44" t="str">
        <f>VLOOKUP(B126,'FINAL-DL-DOWN-Report'!B127:T2619,6,FALSE)</f>
        <v/>
      </c>
      <c r="N126" s="55"/>
      <c r="O126" s="7"/>
      <c r="P126" s="7"/>
      <c r="Q126" s="7"/>
      <c r="R126" s="7"/>
      <c r="S126" s="7"/>
      <c r="T126" s="90"/>
      <c r="U126" s="7"/>
      <c r="V126" s="7"/>
      <c r="W126" s="7"/>
      <c r="X126" s="7"/>
      <c r="Y126" s="7"/>
      <c r="Z126" s="19" t="str">
        <f>IF(B126="","",VLOOKUP(B126,'[1]PASTE-HERE'!$C$10:$Z$300,16,FALSE))</f>
        <v/>
      </c>
    </row>
    <row r="127" spans="1:26" x14ac:dyDescent="0.25">
      <c r="A127" s="20">
        <v>121</v>
      </c>
      <c r="B127" s="20" t="str">
        <f t="shared" si="2"/>
        <v/>
      </c>
      <c r="C127" s="20"/>
      <c r="D127" s="1" t="str">
        <f t="shared" si="3"/>
        <v/>
      </c>
      <c r="E127" s="1" t="e">
        <f>VLOOKUP(B127,'FINAL-DL-DOWN-Report'!B128:T2620,3,FALSE)</f>
        <v>#N/A</v>
      </c>
      <c r="F127" s="1" t="str">
        <f>VLOOKUP(B127,'FINAL-DL-DOWN-Report'!B128:T2620,17,FALSE)</f>
        <v/>
      </c>
      <c r="G127" s="2" t="str">
        <f>VLOOKUP(B127,'FINAL-DL-DOWN-Report'!B128:T2620,13,FALSE)</f>
        <v/>
      </c>
      <c r="H127" s="2" t="str">
        <f>VLOOKUP(B127,'FINAL-DL-DOWN-Report'!B128:Z2620,14,FALSE)&amp;"-"&amp;VLOOKUP(B127,'FINAL-DL-DOWN-Report'!B128:Z2620,19,FALSE)</f>
        <v>-</v>
      </c>
      <c r="I127" s="2" t="str">
        <f>VLOOKUP(B127,'FINAL-DL-DOWN-Report'!B128:T2620,15,FALSE)</f>
        <v/>
      </c>
      <c r="J127" s="2" t="str">
        <f>VLOOKUP(B127,'FINAL-DL-DOWN-Report'!B128:Z2620,16,FALSE)&amp;"-"&amp;VLOOKUP(B127,'FINAL-DL-DOWN-Report'!B128:Z2620,20,FALSE)</f>
        <v>-</v>
      </c>
      <c r="K127" s="1" t="str">
        <f>VLOOKUP(B127,'FINAL-DL-DOWN-Report'!B128:T2620,18,FALSE)</f>
        <v/>
      </c>
      <c r="L127" s="1" t="str">
        <f>VLOOKUP(B127,'FINAL-DL-DOWN-Report'!B128:T2620,12,FALSE)</f>
        <v/>
      </c>
      <c r="M127" s="44" t="str">
        <f>VLOOKUP(B127,'FINAL-DL-DOWN-Report'!B128:T2620,6,FALSE)</f>
        <v/>
      </c>
      <c r="N127" s="55"/>
      <c r="O127" s="7"/>
      <c r="P127" s="7"/>
      <c r="Q127" s="7"/>
      <c r="R127" s="7"/>
      <c r="S127" s="7"/>
      <c r="T127" s="90"/>
      <c r="U127" s="7"/>
      <c r="V127" s="7"/>
      <c r="W127" s="7"/>
      <c r="X127" s="7"/>
      <c r="Y127" s="7"/>
      <c r="Z127" s="19" t="str">
        <f>IF(B127="","",VLOOKUP(B127,'[1]PASTE-HERE'!$C$10:$Z$300,16,FALSE))</f>
        <v/>
      </c>
    </row>
    <row r="128" spans="1:26" x14ac:dyDescent="0.25">
      <c r="A128" s="20">
        <v>122</v>
      </c>
      <c r="B128" s="20" t="str">
        <f t="shared" si="2"/>
        <v/>
      </c>
      <c r="C128" s="20"/>
      <c r="D128" s="1" t="str">
        <f t="shared" si="3"/>
        <v/>
      </c>
      <c r="E128" s="1" t="e">
        <f>VLOOKUP(B128,'FINAL-DL-DOWN-Report'!B129:T2621,3,FALSE)</f>
        <v>#N/A</v>
      </c>
      <c r="F128" s="1" t="str">
        <f>VLOOKUP(B128,'FINAL-DL-DOWN-Report'!B129:T2621,17,FALSE)</f>
        <v/>
      </c>
      <c r="G128" s="2" t="str">
        <f>VLOOKUP(B128,'FINAL-DL-DOWN-Report'!B129:T2621,13,FALSE)</f>
        <v/>
      </c>
      <c r="H128" s="2" t="str">
        <f>VLOOKUP(B128,'FINAL-DL-DOWN-Report'!B129:Z2621,14,FALSE)&amp;"-"&amp;VLOOKUP(B128,'FINAL-DL-DOWN-Report'!B129:Z2621,19,FALSE)</f>
        <v>-</v>
      </c>
      <c r="I128" s="2" t="str">
        <f>VLOOKUP(B128,'FINAL-DL-DOWN-Report'!B129:T2621,15,FALSE)</f>
        <v/>
      </c>
      <c r="J128" s="2" t="str">
        <f>VLOOKUP(B128,'FINAL-DL-DOWN-Report'!B129:Z2621,16,FALSE)&amp;"-"&amp;VLOOKUP(B128,'FINAL-DL-DOWN-Report'!B129:Z2621,20,FALSE)</f>
        <v>-</v>
      </c>
      <c r="K128" s="1" t="str">
        <f>VLOOKUP(B128,'FINAL-DL-DOWN-Report'!B129:T2621,18,FALSE)</f>
        <v/>
      </c>
      <c r="L128" s="1" t="str">
        <f>VLOOKUP(B128,'FINAL-DL-DOWN-Report'!B129:T2621,12,FALSE)</f>
        <v/>
      </c>
      <c r="M128" s="44" t="str">
        <f>VLOOKUP(B128,'FINAL-DL-DOWN-Report'!B129:T2621,6,FALSE)</f>
        <v/>
      </c>
      <c r="N128" s="55"/>
      <c r="O128" s="7"/>
      <c r="P128" s="7"/>
      <c r="Q128" s="7"/>
      <c r="R128" s="7"/>
      <c r="S128" s="7"/>
      <c r="T128" s="90"/>
      <c r="U128" s="7"/>
      <c r="V128" s="7"/>
      <c r="W128" s="7"/>
      <c r="X128" s="7"/>
      <c r="Y128" s="7"/>
      <c r="Z128" s="19" t="str">
        <f>IF(B128="","",VLOOKUP(B128,'[1]PASTE-HERE'!$C$10:$Z$300,16,FALSE))</f>
        <v/>
      </c>
    </row>
    <row r="129" spans="1:26" x14ac:dyDescent="0.25">
      <c r="A129" s="20">
        <v>123</v>
      </c>
      <c r="B129" s="20" t="str">
        <f t="shared" si="2"/>
        <v/>
      </c>
      <c r="C129" s="20"/>
      <c r="D129" s="1" t="str">
        <f t="shared" si="3"/>
        <v/>
      </c>
      <c r="E129" s="1" t="e">
        <f>VLOOKUP(B129,'FINAL-DL-DOWN-Report'!B130:T2622,3,FALSE)</f>
        <v>#N/A</v>
      </c>
      <c r="F129" s="1" t="str">
        <f>VLOOKUP(B129,'FINAL-DL-DOWN-Report'!B130:T2622,17,FALSE)</f>
        <v/>
      </c>
      <c r="G129" s="2" t="str">
        <f>VLOOKUP(B129,'FINAL-DL-DOWN-Report'!B130:T2622,13,FALSE)</f>
        <v/>
      </c>
      <c r="H129" s="2" t="str">
        <f>VLOOKUP(B129,'FINAL-DL-DOWN-Report'!B130:Z2622,14,FALSE)&amp;"-"&amp;VLOOKUP(B129,'FINAL-DL-DOWN-Report'!B130:Z2622,19,FALSE)</f>
        <v>-</v>
      </c>
      <c r="I129" s="2" t="str">
        <f>VLOOKUP(B129,'FINAL-DL-DOWN-Report'!B130:T2622,15,FALSE)</f>
        <v/>
      </c>
      <c r="J129" s="2" t="str">
        <f>VLOOKUP(B129,'FINAL-DL-DOWN-Report'!B130:Z2622,16,FALSE)&amp;"-"&amp;VLOOKUP(B129,'FINAL-DL-DOWN-Report'!B130:Z2622,20,FALSE)</f>
        <v>-</v>
      </c>
      <c r="K129" s="1" t="str">
        <f>VLOOKUP(B129,'FINAL-DL-DOWN-Report'!B130:T2622,18,FALSE)</f>
        <v/>
      </c>
      <c r="L129" s="1" t="str">
        <f>VLOOKUP(B129,'FINAL-DL-DOWN-Report'!B130:T2622,12,FALSE)</f>
        <v/>
      </c>
      <c r="M129" s="44" t="str">
        <f>VLOOKUP(B129,'FINAL-DL-DOWN-Report'!B130:T2622,6,FALSE)</f>
        <v/>
      </c>
      <c r="N129" s="55"/>
      <c r="O129" s="7"/>
      <c r="P129" s="7"/>
      <c r="Q129" s="7"/>
      <c r="R129" s="7"/>
      <c r="S129" s="7"/>
      <c r="T129" s="90"/>
      <c r="U129" s="7"/>
      <c r="V129" s="7"/>
      <c r="W129" s="7"/>
      <c r="X129" s="7"/>
      <c r="Y129" s="7"/>
      <c r="Z129" s="19" t="str">
        <f>IF(B129="","",VLOOKUP(B129,'[1]PASTE-HERE'!$C$10:$Z$300,16,FALSE))</f>
        <v/>
      </c>
    </row>
    <row r="130" spans="1:26" x14ac:dyDescent="0.25">
      <c r="A130" s="20">
        <v>124</v>
      </c>
      <c r="B130" s="20" t="str">
        <f t="shared" si="2"/>
        <v/>
      </c>
      <c r="C130" s="20"/>
      <c r="D130" s="1" t="str">
        <f t="shared" si="3"/>
        <v/>
      </c>
      <c r="E130" s="1" t="e">
        <f>VLOOKUP(B130,'FINAL-DL-DOWN-Report'!B131:T2623,3,FALSE)</f>
        <v>#N/A</v>
      </c>
      <c r="F130" s="1" t="str">
        <f>VLOOKUP(B130,'FINAL-DL-DOWN-Report'!B131:T2623,17,FALSE)</f>
        <v/>
      </c>
      <c r="G130" s="2" t="str">
        <f>VLOOKUP(B130,'FINAL-DL-DOWN-Report'!B131:T2623,13,FALSE)</f>
        <v/>
      </c>
      <c r="H130" s="2" t="str">
        <f>VLOOKUP(B130,'FINAL-DL-DOWN-Report'!B131:Z2623,14,FALSE)&amp;"-"&amp;VLOOKUP(B130,'FINAL-DL-DOWN-Report'!B131:Z2623,19,FALSE)</f>
        <v>-</v>
      </c>
      <c r="I130" s="2" t="str">
        <f>VLOOKUP(B130,'FINAL-DL-DOWN-Report'!B131:T2623,15,FALSE)</f>
        <v/>
      </c>
      <c r="J130" s="2" t="str">
        <f>VLOOKUP(B130,'FINAL-DL-DOWN-Report'!B131:Z2623,16,FALSE)&amp;"-"&amp;VLOOKUP(B130,'FINAL-DL-DOWN-Report'!B131:Z2623,20,FALSE)</f>
        <v>-</v>
      </c>
      <c r="K130" s="1" t="str">
        <f>VLOOKUP(B130,'FINAL-DL-DOWN-Report'!B131:T2623,18,FALSE)</f>
        <v/>
      </c>
      <c r="L130" s="1" t="str">
        <f>VLOOKUP(B130,'FINAL-DL-DOWN-Report'!B131:T2623,12,FALSE)</f>
        <v/>
      </c>
      <c r="M130" s="44" t="str">
        <f>VLOOKUP(B130,'FINAL-DL-DOWN-Report'!B131:T2623,6,FALSE)</f>
        <v/>
      </c>
      <c r="N130" s="55"/>
      <c r="O130" s="7"/>
      <c r="P130" s="7"/>
      <c r="Q130" s="7"/>
      <c r="R130" s="7"/>
      <c r="S130" s="7"/>
      <c r="T130" s="90"/>
      <c r="U130" s="7"/>
      <c r="V130" s="7"/>
      <c r="W130" s="7"/>
      <c r="X130" s="7"/>
      <c r="Y130" s="7"/>
      <c r="Z130" s="19" t="str">
        <f>IF(B130="","",VLOOKUP(B130,'[1]PASTE-HERE'!$C$10:$Z$300,16,FALSE))</f>
        <v/>
      </c>
    </row>
    <row r="131" spans="1:26" x14ac:dyDescent="0.25">
      <c r="A131" s="20">
        <v>125</v>
      </c>
      <c r="B131" s="20" t="str">
        <f t="shared" si="2"/>
        <v/>
      </c>
      <c r="C131" s="20"/>
      <c r="D131" s="1" t="str">
        <f t="shared" si="3"/>
        <v/>
      </c>
      <c r="E131" s="1" t="e">
        <f>VLOOKUP(B131,'FINAL-DL-DOWN-Report'!B132:T2624,3,FALSE)</f>
        <v>#N/A</v>
      </c>
      <c r="F131" s="1" t="str">
        <f>VLOOKUP(B131,'FINAL-DL-DOWN-Report'!B132:T2624,17,FALSE)</f>
        <v/>
      </c>
      <c r="G131" s="2" t="str">
        <f>VLOOKUP(B131,'FINAL-DL-DOWN-Report'!B132:T2624,13,FALSE)</f>
        <v/>
      </c>
      <c r="H131" s="2" t="str">
        <f>VLOOKUP(B131,'FINAL-DL-DOWN-Report'!B132:Z2624,14,FALSE)&amp;"-"&amp;VLOOKUP(B131,'FINAL-DL-DOWN-Report'!B132:Z2624,19,FALSE)</f>
        <v>-</v>
      </c>
      <c r="I131" s="2" t="str">
        <f>VLOOKUP(B131,'FINAL-DL-DOWN-Report'!B132:T2624,15,FALSE)</f>
        <v/>
      </c>
      <c r="J131" s="2" t="str">
        <f>VLOOKUP(B131,'FINAL-DL-DOWN-Report'!B132:Z2624,16,FALSE)&amp;"-"&amp;VLOOKUP(B131,'FINAL-DL-DOWN-Report'!B132:Z2624,20,FALSE)</f>
        <v>-</v>
      </c>
      <c r="K131" s="1" t="str">
        <f>VLOOKUP(B131,'FINAL-DL-DOWN-Report'!B132:T2624,18,FALSE)</f>
        <v/>
      </c>
      <c r="L131" s="1" t="str">
        <f>VLOOKUP(B131,'FINAL-DL-DOWN-Report'!B132:T2624,12,FALSE)</f>
        <v/>
      </c>
      <c r="M131" s="44" t="str">
        <f>VLOOKUP(B131,'FINAL-DL-DOWN-Report'!B132:T2624,6,FALSE)</f>
        <v/>
      </c>
      <c r="N131" s="55"/>
      <c r="O131" s="7"/>
      <c r="P131" s="7"/>
      <c r="Q131" s="7"/>
      <c r="R131" s="7"/>
      <c r="S131" s="7"/>
      <c r="T131" s="90"/>
      <c r="U131" s="7"/>
      <c r="V131" s="7"/>
      <c r="W131" s="7"/>
      <c r="X131" s="7"/>
      <c r="Y131" s="7"/>
      <c r="Z131" s="19" t="str">
        <f>IF(B131="","",VLOOKUP(B131,'[1]PASTE-HERE'!$C$10:$Z$300,16,FALSE))</f>
        <v/>
      </c>
    </row>
    <row r="132" spans="1:26" x14ac:dyDescent="0.25">
      <c r="A132" s="20">
        <v>126</v>
      </c>
      <c r="B132" s="20" t="str">
        <f t="shared" si="2"/>
        <v/>
      </c>
      <c r="C132" s="20"/>
      <c r="D132" s="1" t="str">
        <f t="shared" si="3"/>
        <v/>
      </c>
      <c r="E132" s="1" t="e">
        <f>VLOOKUP(B132,'FINAL-DL-DOWN-Report'!B133:T2625,3,FALSE)</f>
        <v>#N/A</v>
      </c>
      <c r="F132" s="1" t="str">
        <f>VLOOKUP(B132,'FINAL-DL-DOWN-Report'!B133:T2625,17,FALSE)</f>
        <v/>
      </c>
      <c r="G132" s="2" t="str">
        <f>VLOOKUP(B132,'FINAL-DL-DOWN-Report'!B133:T2625,13,FALSE)</f>
        <v/>
      </c>
      <c r="H132" s="2" t="str">
        <f>VLOOKUP(B132,'FINAL-DL-DOWN-Report'!B133:Z2625,14,FALSE)&amp;"-"&amp;VLOOKUP(B132,'FINAL-DL-DOWN-Report'!B133:Z2625,19,FALSE)</f>
        <v>-</v>
      </c>
      <c r="I132" s="2" t="str">
        <f>VLOOKUP(B132,'FINAL-DL-DOWN-Report'!B133:T2625,15,FALSE)</f>
        <v/>
      </c>
      <c r="J132" s="2" t="str">
        <f>VLOOKUP(B132,'FINAL-DL-DOWN-Report'!B133:Z2625,16,FALSE)&amp;"-"&amp;VLOOKUP(B132,'FINAL-DL-DOWN-Report'!B133:Z2625,20,FALSE)</f>
        <v>-</v>
      </c>
      <c r="K132" s="1" t="str">
        <f>VLOOKUP(B132,'FINAL-DL-DOWN-Report'!B133:T2625,18,FALSE)</f>
        <v/>
      </c>
      <c r="L132" s="1" t="str">
        <f>VLOOKUP(B132,'FINAL-DL-DOWN-Report'!B133:T2625,12,FALSE)</f>
        <v/>
      </c>
      <c r="M132" s="44" t="str">
        <f>VLOOKUP(B132,'FINAL-DL-DOWN-Report'!B133:T2625,6,FALSE)</f>
        <v/>
      </c>
      <c r="N132" s="55"/>
      <c r="O132" s="7"/>
      <c r="P132" s="7"/>
      <c r="Q132" s="7"/>
      <c r="R132" s="7"/>
      <c r="S132" s="7"/>
      <c r="T132" s="90"/>
      <c r="U132" s="7"/>
      <c r="V132" s="7"/>
      <c r="W132" s="7"/>
      <c r="X132" s="7"/>
      <c r="Y132" s="7"/>
      <c r="Z132" s="19" t="str">
        <f>IF(B132="","",VLOOKUP(B132,'[1]PASTE-HERE'!$C$10:$Z$300,16,FALSE))</f>
        <v/>
      </c>
    </row>
    <row r="133" spans="1:26" x14ac:dyDescent="0.25">
      <c r="A133" s="20">
        <v>127</v>
      </c>
      <c r="B133" s="20" t="str">
        <f t="shared" si="2"/>
        <v/>
      </c>
      <c r="C133" s="20"/>
      <c r="D133" s="1" t="str">
        <f t="shared" si="3"/>
        <v/>
      </c>
      <c r="E133" s="1" t="e">
        <f>VLOOKUP(B133,'FINAL-DL-DOWN-Report'!B134:T2626,3,FALSE)</f>
        <v>#N/A</v>
      </c>
      <c r="F133" s="1" t="str">
        <f>VLOOKUP(B133,'FINAL-DL-DOWN-Report'!B134:T2626,17,FALSE)</f>
        <v/>
      </c>
      <c r="G133" s="2" t="str">
        <f>VLOOKUP(B133,'FINAL-DL-DOWN-Report'!B134:T2626,13,FALSE)</f>
        <v/>
      </c>
      <c r="H133" s="2" t="str">
        <f>VLOOKUP(B133,'FINAL-DL-DOWN-Report'!B134:Z2626,14,FALSE)&amp;"-"&amp;VLOOKUP(B133,'FINAL-DL-DOWN-Report'!B134:Z2626,19,FALSE)</f>
        <v>-</v>
      </c>
      <c r="I133" s="2" t="str">
        <f>VLOOKUP(B133,'FINAL-DL-DOWN-Report'!B134:T2626,15,FALSE)</f>
        <v/>
      </c>
      <c r="J133" s="2" t="str">
        <f>VLOOKUP(B133,'FINAL-DL-DOWN-Report'!B134:Z2626,16,FALSE)&amp;"-"&amp;VLOOKUP(B133,'FINAL-DL-DOWN-Report'!B134:Z2626,20,FALSE)</f>
        <v>-</v>
      </c>
      <c r="K133" s="1" t="str">
        <f>VLOOKUP(B133,'FINAL-DL-DOWN-Report'!B134:T2626,18,FALSE)</f>
        <v/>
      </c>
      <c r="L133" s="1" t="str">
        <f>VLOOKUP(B133,'FINAL-DL-DOWN-Report'!B134:T2626,12,FALSE)</f>
        <v/>
      </c>
      <c r="M133" s="44" t="str">
        <f>VLOOKUP(B133,'FINAL-DL-DOWN-Report'!B134:T2626,6,FALSE)</f>
        <v/>
      </c>
      <c r="N133" s="55"/>
      <c r="O133" s="7"/>
      <c r="P133" s="7"/>
      <c r="Q133" s="7"/>
      <c r="R133" s="7"/>
      <c r="S133" s="7"/>
      <c r="T133" s="90"/>
      <c r="U133" s="7"/>
      <c r="V133" s="7"/>
      <c r="W133" s="7"/>
      <c r="X133" s="7"/>
      <c r="Y133" s="7"/>
      <c r="Z133" s="19" t="str">
        <f>IF(B133="","",VLOOKUP(B133,'[1]PASTE-HERE'!$C$10:$Z$300,16,FALSE))</f>
        <v/>
      </c>
    </row>
    <row r="134" spans="1:26" x14ac:dyDescent="0.25">
      <c r="A134" s="20">
        <v>128</v>
      </c>
      <c r="B134" s="20" t="str">
        <f t="shared" si="2"/>
        <v/>
      </c>
      <c r="C134" s="20"/>
      <c r="D134" s="1" t="str">
        <f t="shared" si="3"/>
        <v/>
      </c>
      <c r="E134" s="1" t="e">
        <f>VLOOKUP(B134,'FINAL-DL-DOWN-Report'!B135:T2627,3,FALSE)</f>
        <v>#N/A</v>
      </c>
      <c r="F134" s="1" t="str">
        <f>VLOOKUP(B134,'FINAL-DL-DOWN-Report'!B135:T2627,17,FALSE)</f>
        <v/>
      </c>
      <c r="G134" s="2" t="str">
        <f>VLOOKUP(B134,'FINAL-DL-DOWN-Report'!B135:T2627,13,FALSE)</f>
        <v/>
      </c>
      <c r="H134" s="2" t="str">
        <f>VLOOKUP(B134,'FINAL-DL-DOWN-Report'!B135:Z2627,14,FALSE)&amp;"-"&amp;VLOOKUP(B134,'FINAL-DL-DOWN-Report'!B135:Z2627,19,FALSE)</f>
        <v>-</v>
      </c>
      <c r="I134" s="2" t="str">
        <f>VLOOKUP(B134,'FINAL-DL-DOWN-Report'!B135:T2627,15,FALSE)</f>
        <v/>
      </c>
      <c r="J134" s="2" t="str">
        <f>VLOOKUP(B134,'FINAL-DL-DOWN-Report'!B135:Z2627,16,FALSE)&amp;"-"&amp;VLOOKUP(B134,'FINAL-DL-DOWN-Report'!B135:Z2627,20,FALSE)</f>
        <v>-</v>
      </c>
      <c r="K134" s="1" t="str">
        <f>VLOOKUP(B134,'FINAL-DL-DOWN-Report'!B135:T2627,18,FALSE)</f>
        <v/>
      </c>
      <c r="L134" s="1" t="str">
        <f>VLOOKUP(B134,'FINAL-DL-DOWN-Report'!B135:T2627,12,FALSE)</f>
        <v/>
      </c>
      <c r="M134" s="44" t="str">
        <f>VLOOKUP(B134,'FINAL-DL-DOWN-Report'!B135:T2627,6,FALSE)</f>
        <v/>
      </c>
      <c r="N134" s="55"/>
      <c r="O134" s="7"/>
      <c r="P134" s="7"/>
      <c r="Q134" s="7"/>
      <c r="R134" s="7"/>
      <c r="S134" s="7"/>
      <c r="T134" s="90"/>
      <c r="U134" s="7"/>
      <c r="V134" s="7"/>
      <c r="W134" s="7"/>
      <c r="X134" s="7"/>
      <c r="Y134" s="7"/>
      <c r="Z134" s="19" t="str">
        <f>IF(B134="","",VLOOKUP(B134,'[1]PASTE-HERE'!$C$10:$Z$300,16,FALSE))</f>
        <v/>
      </c>
    </row>
    <row r="135" spans="1:26" x14ac:dyDescent="0.25">
      <c r="A135" s="20">
        <v>129</v>
      </c>
      <c r="B135" s="20" t="str">
        <f t="shared" si="2"/>
        <v/>
      </c>
      <c r="C135" s="20"/>
      <c r="D135" s="1" t="str">
        <f t="shared" si="3"/>
        <v/>
      </c>
      <c r="E135" s="1" t="e">
        <f>VLOOKUP(B135,'FINAL-DL-DOWN-Report'!B136:T2628,3,FALSE)</f>
        <v>#N/A</v>
      </c>
      <c r="F135" s="1" t="str">
        <f>VLOOKUP(B135,'FINAL-DL-DOWN-Report'!B136:T2628,17,FALSE)</f>
        <v/>
      </c>
      <c r="G135" s="2" t="str">
        <f>VLOOKUP(B135,'FINAL-DL-DOWN-Report'!B136:T2628,13,FALSE)</f>
        <v/>
      </c>
      <c r="H135" s="2" t="str">
        <f>VLOOKUP(B135,'FINAL-DL-DOWN-Report'!B136:Z2628,14,FALSE)&amp;"-"&amp;VLOOKUP(B135,'FINAL-DL-DOWN-Report'!B136:Z2628,19,FALSE)</f>
        <v>-</v>
      </c>
      <c r="I135" s="2" t="str">
        <f>VLOOKUP(B135,'FINAL-DL-DOWN-Report'!B136:T2628,15,FALSE)</f>
        <v/>
      </c>
      <c r="J135" s="2" t="str">
        <f>VLOOKUP(B135,'FINAL-DL-DOWN-Report'!B136:Z2628,16,FALSE)&amp;"-"&amp;VLOOKUP(B135,'FINAL-DL-DOWN-Report'!B136:Z2628,20,FALSE)</f>
        <v>-</v>
      </c>
      <c r="K135" s="1" t="str">
        <f>VLOOKUP(B135,'FINAL-DL-DOWN-Report'!B136:T2628,18,FALSE)</f>
        <v/>
      </c>
      <c r="L135" s="1" t="str">
        <f>VLOOKUP(B135,'FINAL-DL-DOWN-Report'!B136:T2628,12,FALSE)</f>
        <v/>
      </c>
      <c r="M135" s="44" t="str">
        <f>VLOOKUP(B135,'FINAL-DL-DOWN-Report'!B136:T2628,6,FALSE)</f>
        <v/>
      </c>
      <c r="N135" s="55"/>
      <c r="O135" s="7"/>
      <c r="P135" s="7"/>
      <c r="Q135" s="7"/>
      <c r="R135" s="7"/>
      <c r="S135" s="7"/>
      <c r="T135" s="90"/>
      <c r="U135" s="7"/>
      <c r="V135" s="7"/>
      <c r="W135" s="7"/>
      <c r="X135" s="7"/>
      <c r="Y135" s="7"/>
      <c r="Z135" s="19" t="str">
        <f>IF(B135="","",VLOOKUP(B135,'[1]PASTE-HERE'!$C$10:$Z$300,16,FALSE))</f>
        <v/>
      </c>
    </row>
    <row r="136" spans="1:26" x14ac:dyDescent="0.25">
      <c r="A136" s="20">
        <v>130</v>
      </c>
      <c r="B136" s="20" t="str">
        <f t="shared" ref="B136:B199" si="4">IF(A136&lt;=$F$2,MAX(B134:B135)+1,"")</f>
        <v/>
      </c>
      <c r="C136" s="20"/>
      <c r="D136" s="1" t="str">
        <f t="shared" ref="D136:D199" si="5">B136</f>
        <v/>
      </c>
      <c r="E136" s="1" t="e">
        <f>VLOOKUP(B136,'FINAL-DL-DOWN-Report'!B137:T2629,3,FALSE)</f>
        <v>#N/A</v>
      </c>
      <c r="F136" s="1" t="str">
        <f>VLOOKUP(B136,'FINAL-DL-DOWN-Report'!B137:T2629,17,FALSE)</f>
        <v/>
      </c>
      <c r="G136" s="2" t="str">
        <f>VLOOKUP(B136,'FINAL-DL-DOWN-Report'!B137:T2629,13,FALSE)</f>
        <v/>
      </c>
      <c r="H136" s="2" t="str">
        <f>VLOOKUP(B136,'FINAL-DL-DOWN-Report'!B137:Z2629,14,FALSE)&amp;"-"&amp;VLOOKUP(B136,'FINAL-DL-DOWN-Report'!B137:Z2629,19,FALSE)</f>
        <v>-</v>
      </c>
      <c r="I136" s="2" t="str">
        <f>VLOOKUP(B136,'FINAL-DL-DOWN-Report'!B137:T2629,15,FALSE)</f>
        <v/>
      </c>
      <c r="J136" s="2" t="str">
        <f>VLOOKUP(B136,'FINAL-DL-DOWN-Report'!B137:Z2629,16,FALSE)&amp;"-"&amp;VLOOKUP(B136,'FINAL-DL-DOWN-Report'!B137:Z2629,20,FALSE)</f>
        <v>-</v>
      </c>
      <c r="K136" s="1" t="str">
        <f>VLOOKUP(B136,'FINAL-DL-DOWN-Report'!B137:T2629,18,FALSE)</f>
        <v/>
      </c>
      <c r="L136" s="1" t="str">
        <f>VLOOKUP(B136,'FINAL-DL-DOWN-Report'!B137:T2629,12,FALSE)</f>
        <v/>
      </c>
      <c r="M136" s="44" t="str">
        <f>VLOOKUP(B136,'FINAL-DL-DOWN-Report'!B137:T2629,6,FALSE)</f>
        <v/>
      </c>
      <c r="N136" s="55"/>
      <c r="O136" s="7"/>
      <c r="P136" s="7"/>
      <c r="Q136" s="7"/>
      <c r="R136" s="7"/>
      <c r="S136" s="7"/>
      <c r="T136" s="90"/>
      <c r="U136" s="7"/>
      <c r="V136" s="7"/>
      <c r="W136" s="7"/>
      <c r="X136" s="7"/>
      <c r="Y136" s="7"/>
      <c r="Z136" s="19" t="str">
        <f>IF(B136="","",VLOOKUP(B136,'[1]PASTE-HERE'!$C$10:$Z$300,16,FALSE))</f>
        <v/>
      </c>
    </row>
    <row r="137" spans="1:26" x14ac:dyDescent="0.25">
      <c r="A137" s="20">
        <v>131</v>
      </c>
      <c r="B137" s="20" t="str">
        <f t="shared" si="4"/>
        <v/>
      </c>
      <c r="C137" s="20"/>
      <c r="D137" s="1" t="str">
        <f t="shared" si="5"/>
        <v/>
      </c>
      <c r="E137" s="1" t="e">
        <f>VLOOKUP(B137,'FINAL-DL-DOWN-Report'!B138:T2630,3,FALSE)</f>
        <v>#N/A</v>
      </c>
      <c r="F137" s="1" t="str">
        <f>VLOOKUP(B137,'FINAL-DL-DOWN-Report'!B138:T2630,17,FALSE)</f>
        <v/>
      </c>
      <c r="G137" s="2" t="str">
        <f>VLOOKUP(B137,'FINAL-DL-DOWN-Report'!B138:T2630,13,FALSE)</f>
        <v/>
      </c>
      <c r="H137" s="2" t="str">
        <f>VLOOKUP(B137,'FINAL-DL-DOWN-Report'!B138:Z2630,14,FALSE)&amp;"-"&amp;VLOOKUP(B137,'FINAL-DL-DOWN-Report'!B138:Z2630,19,FALSE)</f>
        <v>-</v>
      </c>
      <c r="I137" s="2" t="str">
        <f>VLOOKUP(B137,'FINAL-DL-DOWN-Report'!B138:T2630,15,FALSE)</f>
        <v/>
      </c>
      <c r="J137" s="2" t="str">
        <f>VLOOKUP(B137,'FINAL-DL-DOWN-Report'!B138:Z2630,16,FALSE)&amp;"-"&amp;VLOOKUP(B137,'FINAL-DL-DOWN-Report'!B138:Z2630,20,FALSE)</f>
        <v>-</v>
      </c>
      <c r="K137" s="1" t="str">
        <f>VLOOKUP(B137,'FINAL-DL-DOWN-Report'!B138:T2630,18,FALSE)</f>
        <v/>
      </c>
      <c r="L137" s="1" t="str">
        <f>VLOOKUP(B137,'FINAL-DL-DOWN-Report'!B138:T2630,12,FALSE)</f>
        <v/>
      </c>
      <c r="M137" s="44" t="str">
        <f>VLOOKUP(B137,'FINAL-DL-DOWN-Report'!B138:T2630,6,FALSE)</f>
        <v/>
      </c>
      <c r="N137" s="55"/>
      <c r="O137" s="7"/>
      <c r="P137" s="7"/>
      <c r="Q137" s="7"/>
      <c r="R137" s="7"/>
      <c r="S137" s="7"/>
      <c r="T137" s="90"/>
      <c r="U137" s="7"/>
      <c r="V137" s="7"/>
      <c r="W137" s="7"/>
      <c r="X137" s="7"/>
      <c r="Y137" s="7"/>
      <c r="Z137" s="19" t="str">
        <f>IF(B137="","",VLOOKUP(B137,'[1]PASTE-HERE'!$C$10:$Z$300,16,FALSE))</f>
        <v/>
      </c>
    </row>
    <row r="138" spans="1:26" x14ac:dyDescent="0.25">
      <c r="A138" s="20">
        <v>132</v>
      </c>
      <c r="B138" s="20" t="str">
        <f t="shared" si="4"/>
        <v/>
      </c>
      <c r="C138" s="20"/>
      <c r="D138" s="1" t="str">
        <f t="shared" si="5"/>
        <v/>
      </c>
      <c r="E138" s="1" t="e">
        <f>VLOOKUP(B138,'FINAL-DL-DOWN-Report'!B139:T2631,3,FALSE)</f>
        <v>#N/A</v>
      </c>
      <c r="F138" s="1" t="str">
        <f>VLOOKUP(B138,'FINAL-DL-DOWN-Report'!B139:T2631,17,FALSE)</f>
        <v/>
      </c>
      <c r="G138" s="2" t="str">
        <f>VLOOKUP(B138,'FINAL-DL-DOWN-Report'!B139:T2631,13,FALSE)</f>
        <v/>
      </c>
      <c r="H138" s="2" t="str">
        <f>VLOOKUP(B138,'FINAL-DL-DOWN-Report'!B139:Z2631,14,FALSE)&amp;"-"&amp;VLOOKUP(B138,'FINAL-DL-DOWN-Report'!B139:Z2631,19,FALSE)</f>
        <v>-</v>
      </c>
      <c r="I138" s="2" t="str">
        <f>VLOOKUP(B138,'FINAL-DL-DOWN-Report'!B139:T2631,15,FALSE)</f>
        <v/>
      </c>
      <c r="J138" s="2" t="str">
        <f>VLOOKUP(B138,'FINAL-DL-DOWN-Report'!B139:Z2631,16,FALSE)&amp;"-"&amp;VLOOKUP(B138,'FINAL-DL-DOWN-Report'!B139:Z2631,20,FALSE)</f>
        <v>-</v>
      </c>
      <c r="K138" s="1" t="str">
        <f>VLOOKUP(B138,'FINAL-DL-DOWN-Report'!B139:T2631,18,FALSE)</f>
        <v/>
      </c>
      <c r="L138" s="1" t="str">
        <f>VLOOKUP(B138,'FINAL-DL-DOWN-Report'!B139:T2631,12,FALSE)</f>
        <v/>
      </c>
      <c r="M138" s="44" t="str">
        <f>VLOOKUP(B138,'FINAL-DL-DOWN-Report'!B139:T2631,6,FALSE)</f>
        <v/>
      </c>
      <c r="N138" s="55"/>
      <c r="O138" s="7"/>
      <c r="P138" s="7"/>
      <c r="Q138" s="7"/>
      <c r="R138" s="7"/>
      <c r="S138" s="7"/>
      <c r="T138" s="90"/>
      <c r="U138" s="7"/>
      <c r="V138" s="7"/>
      <c r="W138" s="7"/>
      <c r="X138" s="7"/>
      <c r="Y138" s="7"/>
      <c r="Z138" s="19" t="str">
        <f>IF(B138="","",VLOOKUP(B138,'[1]PASTE-HERE'!$C$10:$Z$300,16,FALSE))</f>
        <v/>
      </c>
    </row>
    <row r="139" spans="1:26" x14ac:dyDescent="0.25">
      <c r="A139" s="20">
        <v>133</v>
      </c>
      <c r="B139" s="20" t="str">
        <f t="shared" si="4"/>
        <v/>
      </c>
      <c r="C139" s="20"/>
      <c r="D139" s="1" t="str">
        <f t="shared" si="5"/>
        <v/>
      </c>
      <c r="E139" s="1" t="e">
        <f>VLOOKUP(B139,'FINAL-DL-DOWN-Report'!B140:T2632,3,FALSE)</f>
        <v>#N/A</v>
      </c>
      <c r="F139" s="1" t="str">
        <f>VLOOKUP(B139,'FINAL-DL-DOWN-Report'!B140:T2632,17,FALSE)</f>
        <v/>
      </c>
      <c r="G139" s="2" t="str">
        <f>VLOOKUP(B139,'FINAL-DL-DOWN-Report'!B140:T2632,13,FALSE)</f>
        <v/>
      </c>
      <c r="H139" s="2" t="str">
        <f>VLOOKUP(B139,'FINAL-DL-DOWN-Report'!B140:Z2632,14,FALSE)&amp;"-"&amp;VLOOKUP(B139,'FINAL-DL-DOWN-Report'!B140:Z2632,19,FALSE)</f>
        <v>-</v>
      </c>
      <c r="I139" s="2" t="str">
        <f>VLOOKUP(B139,'FINAL-DL-DOWN-Report'!B140:T2632,15,FALSE)</f>
        <v/>
      </c>
      <c r="J139" s="2" t="str">
        <f>VLOOKUP(B139,'FINAL-DL-DOWN-Report'!B140:Z2632,16,FALSE)&amp;"-"&amp;VLOOKUP(B139,'FINAL-DL-DOWN-Report'!B140:Z2632,20,FALSE)</f>
        <v>-</v>
      </c>
      <c r="K139" s="1" t="str">
        <f>VLOOKUP(B139,'FINAL-DL-DOWN-Report'!B140:T2632,18,FALSE)</f>
        <v/>
      </c>
      <c r="L139" s="1" t="str">
        <f>VLOOKUP(B139,'FINAL-DL-DOWN-Report'!B140:T2632,12,FALSE)</f>
        <v/>
      </c>
      <c r="M139" s="44" t="str">
        <f>VLOOKUP(B139,'FINAL-DL-DOWN-Report'!B140:T2632,6,FALSE)</f>
        <v/>
      </c>
      <c r="N139" s="55"/>
      <c r="O139" s="7"/>
      <c r="P139" s="7"/>
      <c r="Q139" s="7"/>
      <c r="R139" s="7"/>
      <c r="S139" s="7"/>
      <c r="T139" s="90"/>
      <c r="U139" s="7"/>
      <c r="V139" s="7"/>
      <c r="W139" s="7"/>
      <c r="X139" s="7"/>
      <c r="Y139" s="7"/>
      <c r="Z139" s="19" t="str">
        <f>IF(B139="","",VLOOKUP(B139,'[1]PASTE-HERE'!$C$10:$Z$300,16,FALSE))</f>
        <v/>
      </c>
    </row>
    <row r="140" spans="1:26" x14ac:dyDescent="0.25">
      <c r="A140" s="20">
        <v>134</v>
      </c>
      <c r="B140" s="20" t="str">
        <f t="shared" si="4"/>
        <v/>
      </c>
      <c r="C140" s="20"/>
      <c r="D140" s="1" t="str">
        <f t="shared" si="5"/>
        <v/>
      </c>
      <c r="E140" s="1" t="e">
        <f>VLOOKUP(B140,'FINAL-DL-DOWN-Report'!B141:T2633,3,FALSE)</f>
        <v>#N/A</v>
      </c>
      <c r="F140" s="1" t="str">
        <f>VLOOKUP(B140,'FINAL-DL-DOWN-Report'!B141:T2633,17,FALSE)</f>
        <v/>
      </c>
      <c r="G140" s="2" t="str">
        <f>VLOOKUP(B140,'FINAL-DL-DOWN-Report'!B141:T2633,13,FALSE)</f>
        <v/>
      </c>
      <c r="H140" s="2" t="str">
        <f>VLOOKUP(B140,'FINAL-DL-DOWN-Report'!B141:Z2633,14,FALSE)&amp;"-"&amp;VLOOKUP(B140,'FINAL-DL-DOWN-Report'!B141:Z2633,19,FALSE)</f>
        <v>-</v>
      </c>
      <c r="I140" s="2" t="str">
        <f>VLOOKUP(B140,'FINAL-DL-DOWN-Report'!B141:T2633,15,FALSE)</f>
        <v/>
      </c>
      <c r="J140" s="2" t="str">
        <f>VLOOKUP(B140,'FINAL-DL-DOWN-Report'!B141:Z2633,16,FALSE)&amp;"-"&amp;VLOOKUP(B140,'FINAL-DL-DOWN-Report'!B141:Z2633,20,FALSE)</f>
        <v>-</v>
      </c>
      <c r="K140" s="1" t="str">
        <f>VLOOKUP(B140,'FINAL-DL-DOWN-Report'!B141:T2633,18,FALSE)</f>
        <v/>
      </c>
      <c r="L140" s="1" t="str">
        <f>VLOOKUP(B140,'FINAL-DL-DOWN-Report'!B141:T2633,12,FALSE)</f>
        <v/>
      </c>
      <c r="M140" s="44" t="str">
        <f>VLOOKUP(B140,'FINAL-DL-DOWN-Report'!B141:T2633,6,FALSE)</f>
        <v/>
      </c>
      <c r="N140" s="55"/>
      <c r="O140" s="7"/>
      <c r="P140" s="7"/>
      <c r="Q140" s="7"/>
      <c r="R140" s="7"/>
      <c r="S140" s="7"/>
      <c r="T140" s="90"/>
      <c r="U140" s="7"/>
      <c r="V140" s="7"/>
      <c r="W140" s="7"/>
      <c r="X140" s="7"/>
      <c r="Y140" s="7"/>
      <c r="Z140" s="19" t="str">
        <f>IF(B140="","",VLOOKUP(B140,'[1]PASTE-HERE'!$C$10:$Z$300,16,FALSE))</f>
        <v/>
      </c>
    </row>
    <row r="141" spans="1:26" x14ac:dyDescent="0.25">
      <c r="A141" s="20">
        <v>135</v>
      </c>
      <c r="B141" s="20" t="str">
        <f t="shared" si="4"/>
        <v/>
      </c>
      <c r="C141" s="20"/>
      <c r="D141" s="1" t="str">
        <f t="shared" si="5"/>
        <v/>
      </c>
      <c r="E141" s="1" t="e">
        <f>VLOOKUP(B141,'FINAL-DL-DOWN-Report'!B142:T2634,3,FALSE)</f>
        <v>#N/A</v>
      </c>
      <c r="F141" s="1" t="str">
        <f>VLOOKUP(B141,'FINAL-DL-DOWN-Report'!B142:T2634,17,FALSE)</f>
        <v/>
      </c>
      <c r="G141" s="2" t="str">
        <f>VLOOKUP(B141,'FINAL-DL-DOWN-Report'!B142:T2634,13,FALSE)</f>
        <v/>
      </c>
      <c r="H141" s="2" t="str">
        <f>VLOOKUP(B141,'FINAL-DL-DOWN-Report'!B142:Z2634,14,FALSE)&amp;"-"&amp;VLOOKUP(B141,'FINAL-DL-DOWN-Report'!B142:Z2634,19,FALSE)</f>
        <v>-</v>
      </c>
      <c r="I141" s="2" t="str">
        <f>VLOOKUP(B141,'FINAL-DL-DOWN-Report'!B142:T2634,15,FALSE)</f>
        <v/>
      </c>
      <c r="J141" s="2" t="str">
        <f>VLOOKUP(B141,'FINAL-DL-DOWN-Report'!B142:Z2634,16,FALSE)&amp;"-"&amp;VLOOKUP(B141,'FINAL-DL-DOWN-Report'!B142:Z2634,20,FALSE)</f>
        <v>-</v>
      </c>
      <c r="K141" s="1" t="str">
        <f>VLOOKUP(B141,'FINAL-DL-DOWN-Report'!B142:T2634,18,FALSE)</f>
        <v/>
      </c>
      <c r="L141" s="1" t="str">
        <f>VLOOKUP(B141,'FINAL-DL-DOWN-Report'!B142:T2634,12,FALSE)</f>
        <v/>
      </c>
      <c r="M141" s="44" t="str">
        <f>VLOOKUP(B141,'FINAL-DL-DOWN-Report'!B142:T2634,6,FALSE)</f>
        <v/>
      </c>
      <c r="N141" s="55"/>
      <c r="O141" s="7"/>
      <c r="P141" s="7"/>
      <c r="Q141" s="7"/>
      <c r="R141" s="7"/>
      <c r="S141" s="7"/>
      <c r="T141" s="90"/>
      <c r="U141" s="7"/>
      <c r="V141" s="7"/>
      <c r="W141" s="7"/>
      <c r="X141" s="7"/>
      <c r="Y141" s="7"/>
      <c r="Z141" s="19" t="str">
        <f>IF(B141="","",VLOOKUP(B141,'[1]PASTE-HERE'!$C$10:$Z$300,16,FALSE))</f>
        <v/>
      </c>
    </row>
    <row r="142" spans="1:26" x14ac:dyDescent="0.25">
      <c r="A142" s="20">
        <v>136</v>
      </c>
      <c r="B142" s="20" t="str">
        <f t="shared" si="4"/>
        <v/>
      </c>
      <c r="C142" s="20"/>
      <c r="D142" s="1" t="str">
        <f t="shared" si="5"/>
        <v/>
      </c>
      <c r="E142" s="1" t="e">
        <f>VLOOKUP(B142,'FINAL-DL-DOWN-Report'!B143:T2635,3,FALSE)</f>
        <v>#N/A</v>
      </c>
      <c r="F142" s="1" t="str">
        <f>VLOOKUP(B142,'FINAL-DL-DOWN-Report'!B143:T2635,17,FALSE)</f>
        <v/>
      </c>
      <c r="G142" s="2" t="str">
        <f>VLOOKUP(B142,'FINAL-DL-DOWN-Report'!B143:T2635,13,FALSE)</f>
        <v/>
      </c>
      <c r="H142" s="2" t="str">
        <f>VLOOKUP(B142,'FINAL-DL-DOWN-Report'!B143:Z2635,14,FALSE)&amp;"-"&amp;VLOOKUP(B142,'FINAL-DL-DOWN-Report'!B143:Z2635,19,FALSE)</f>
        <v>-</v>
      </c>
      <c r="I142" s="2" t="str">
        <f>VLOOKUP(B142,'FINAL-DL-DOWN-Report'!B143:T2635,15,FALSE)</f>
        <v/>
      </c>
      <c r="J142" s="2" t="str">
        <f>VLOOKUP(B142,'FINAL-DL-DOWN-Report'!B143:Z2635,16,FALSE)&amp;"-"&amp;VLOOKUP(B142,'FINAL-DL-DOWN-Report'!B143:Z2635,20,FALSE)</f>
        <v>-</v>
      </c>
      <c r="K142" s="1" t="str">
        <f>VLOOKUP(B142,'FINAL-DL-DOWN-Report'!B143:T2635,18,FALSE)</f>
        <v/>
      </c>
      <c r="L142" s="1" t="str">
        <f>VLOOKUP(B142,'FINAL-DL-DOWN-Report'!B143:T2635,12,FALSE)</f>
        <v/>
      </c>
      <c r="M142" s="44" t="str">
        <f>VLOOKUP(B142,'FINAL-DL-DOWN-Report'!B143:T2635,6,FALSE)</f>
        <v/>
      </c>
      <c r="N142" s="55"/>
      <c r="O142" s="7"/>
      <c r="P142" s="7"/>
      <c r="Q142" s="7"/>
      <c r="R142" s="7"/>
      <c r="S142" s="7"/>
      <c r="T142" s="90"/>
      <c r="U142" s="7"/>
      <c r="V142" s="7"/>
      <c r="W142" s="7"/>
      <c r="X142" s="7"/>
      <c r="Y142" s="7"/>
      <c r="Z142" s="19" t="str">
        <f>IF(B142="","",VLOOKUP(B142,'[1]PASTE-HERE'!$C$10:$Z$300,16,FALSE))</f>
        <v/>
      </c>
    </row>
    <row r="143" spans="1:26" x14ac:dyDescent="0.25">
      <c r="A143" s="20">
        <v>137</v>
      </c>
      <c r="B143" s="20" t="str">
        <f t="shared" si="4"/>
        <v/>
      </c>
      <c r="C143" s="20"/>
      <c r="D143" s="1" t="str">
        <f t="shared" si="5"/>
        <v/>
      </c>
      <c r="E143" s="1" t="e">
        <f>VLOOKUP(B143,'FINAL-DL-DOWN-Report'!B144:T2636,3,FALSE)</f>
        <v>#N/A</v>
      </c>
      <c r="F143" s="1" t="str">
        <f>VLOOKUP(B143,'FINAL-DL-DOWN-Report'!B144:T2636,17,FALSE)</f>
        <v/>
      </c>
      <c r="G143" s="2" t="str">
        <f>VLOOKUP(B143,'FINAL-DL-DOWN-Report'!B144:T2636,13,FALSE)</f>
        <v/>
      </c>
      <c r="H143" s="2" t="str">
        <f>VLOOKUP(B143,'FINAL-DL-DOWN-Report'!B144:Z2636,14,FALSE)&amp;"-"&amp;VLOOKUP(B143,'FINAL-DL-DOWN-Report'!B144:Z2636,19,FALSE)</f>
        <v>-</v>
      </c>
      <c r="I143" s="2" t="str">
        <f>VLOOKUP(B143,'FINAL-DL-DOWN-Report'!B144:T2636,15,FALSE)</f>
        <v/>
      </c>
      <c r="J143" s="2" t="str">
        <f>VLOOKUP(B143,'FINAL-DL-DOWN-Report'!B144:Z2636,16,FALSE)&amp;"-"&amp;VLOOKUP(B143,'FINAL-DL-DOWN-Report'!B144:Z2636,20,FALSE)</f>
        <v>-</v>
      </c>
      <c r="K143" s="1" t="str">
        <f>VLOOKUP(B143,'FINAL-DL-DOWN-Report'!B144:T2636,18,FALSE)</f>
        <v/>
      </c>
      <c r="L143" s="1" t="str">
        <f>VLOOKUP(B143,'FINAL-DL-DOWN-Report'!B144:T2636,12,FALSE)</f>
        <v/>
      </c>
      <c r="M143" s="44" t="str">
        <f>VLOOKUP(B143,'FINAL-DL-DOWN-Report'!B144:T2636,6,FALSE)</f>
        <v/>
      </c>
      <c r="N143" s="55"/>
      <c r="O143" s="7"/>
      <c r="P143" s="7"/>
      <c r="Q143" s="7"/>
      <c r="R143" s="7"/>
      <c r="S143" s="7"/>
      <c r="T143" s="90"/>
      <c r="U143" s="7"/>
      <c r="V143" s="7"/>
      <c r="W143" s="7"/>
      <c r="X143" s="7"/>
      <c r="Y143" s="7"/>
      <c r="Z143" s="19" t="str">
        <f>IF(B143="","",VLOOKUP(B143,'[1]PASTE-HERE'!$C$10:$Z$300,16,FALSE))</f>
        <v/>
      </c>
    </row>
    <row r="144" spans="1:26" x14ac:dyDescent="0.25">
      <c r="A144" s="20">
        <v>138</v>
      </c>
      <c r="B144" s="20" t="str">
        <f t="shared" si="4"/>
        <v/>
      </c>
      <c r="C144" s="20"/>
      <c r="D144" s="1" t="str">
        <f t="shared" si="5"/>
        <v/>
      </c>
      <c r="E144" s="1" t="e">
        <f>VLOOKUP(B144,'FINAL-DL-DOWN-Report'!B145:T2637,3,FALSE)</f>
        <v>#N/A</v>
      </c>
      <c r="F144" s="1" t="str">
        <f>VLOOKUP(B144,'FINAL-DL-DOWN-Report'!B145:T2637,17,FALSE)</f>
        <v/>
      </c>
      <c r="G144" s="2" t="str">
        <f>VLOOKUP(B144,'FINAL-DL-DOWN-Report'!B145:T2637,13,FALSE)</f>
        <v/>
      </c>
      <c r="H144" s="2" t="str">
        <f>VLOOKUP(B144,'FINAL-DL-DOWN-Report'!B145:Z2637,14,FALSE)&amp;"-"&amp;VLOOKUP(B144,'FINAL-DL-DOWN-Report'!B145:Z2637,19,FALSE)</f>
        <v>-</v>
      </c>
      <c r="I144" s="2" t="str">
        <f>VLOOKUP(B144,'FINAL-DL-DOWN-Report'!B145:T2637,15,FALSE)</f>
        <v/>
      </c>
      <c r="J144" s="2" t="str">
        <f>VLOOKUP(B144,'FINAL-DL-DOWN-Report'!B145:Z2637,16,FALSE)&amp;"-"&amp;VLOOKUP(B144,'FINAL-DL-DOWN-Report'!B145:Z2637,20,FALSE)</f>
        <v>-</v>
      </c>
      <c r="K144" s="1" t="str">
        <f>VLOOKUP(B144,'FINAL-DL-DOWN-Report'!B145:T2637,18,FALSE)</f>
        <v/>
      </c>
      <c r="L144" s="1" t="str">
        <f>VLOOKUP(B144,'FINAL-DL-DOWN-Report'!B145:T2637,12,FALSE)</f>
        <v/>
      </c>
      <c r="M144" s="44" t="str">
        <f>VLOOKUP(B144,'FINAL-DL-DOWN-Report'!B145:T2637,6,FALSE)</f>
        <v/>
      </c>
      <c r="N144" s="55"/>
      <c r="O144" s="7"/>
      <c r="P144" s="7"/>
      <c r="Q144" s="7"/>
      <c r="R144" s="7"/>
      <c r="S144" s="7"/>
      <c r="T144" s="90"/>
      <c r="U144" s="7"/>
      <c r="V144" s="7"/>
      <c r="W144" s="7"/>
      <c r="X144" s="7"/>
      <c r="Y144" s="7"/>
      <c r="Z144" s="19" t="str">
        <f>IF(B144="","",VLOOKUP(B144,'[1]PASTE-HERE'!$C$10:$Z$300,16,FALSE))</f>
        <v/>
      </c>
    </row>
    <row r="145" spans="1:26" x14ac:dyDescent="0.25">
      <c r="A145" s="20">
        <v>139</v>
      </c>
      <c r="B145" s="20" t="str">
        <f t="shared" si="4"/>
        <v/>
      </c>
      <c r="C145" s="20"/>
      <c r="D145" s="1" t="str">
        <f t="shared" si="5"/>
        <v/>
      </c>
      <c r="E145" s="1" t="e">
        <f>VLOOKUP(B145,'FINAL-DL-DOWN-Report'!B146:T2638,3,FALSE)</f>
        <v>#N/A</v>
      </c>
      <c r="F145" s="1" t="str">
        <f>VLOOKUP(B145,'FINAL-DL-DOWN-Report'!B146:T2638,17,FALSE)</f>
        <v/>
      </c>
      <c r="G145" s="2" t="str">
        <f>VLOOKUP(B145,'FINAL-DL-DOWN-Report'!B146:T2638,13,FALSE)</f>
        <v/>
      </c>
      <c r="H145" s="2" t="str">
        <f>VLOOKUP(B145,'FINAL-DL-DOWN-Report'!B146:Z2638,14,FALSE)&amp;"-"&amp;VLOOKUP(B145,'FINAL-DL-DOWN-Report'!B146:Z2638,19,FALSE)</f>
        <v>-</v>
      </c>
      <c r="I145" s="2" t="str">
        <f>VLOOKUP(B145,'FINAL-DL-DOWN-Report'!B146:T2638,15,FALSE)</f>
        <v/>
      </c>
      <c r="J145" s="2" t="str">
        <f>VLOOKUP(B145,'FINAL-DL-DOWN-Report'!B146:Z2638,16,FALSE)&amp;"-"&amp;VLOOKUP(B145,'FINAL-DL-DOWN-Report'!B146:Z2638,20,FALSE)</f>
        <v>-</v>
      </c>
      <c r="K145" s="1" t="str">
        <f>VLOOKUP(B145,'FINAL-DL-DOWN-Report'!B146:T2638,18,FALSE)</f>
        <v/>
      </c>
      <c r="L145" s="1" t="str">
        <f>VLOOKUP(B145,'FINAL-DL-DOWN-Report'!B146:T2638,12,FALSE)</f>
        <v/>
      </c>
      <c r="M145" s="44" t="str">
        <f>VLOOKUP(B145,'FINAL-DL-DOWN-Report'!B146:T2638,6,FALSE)</f>
        <v/>
      </c>
      <c r="N145" s="55"/>
      <c r="O145" s="7"/>
      <c r="P145" s="7"/>
      <c r="Q145" s="7"/>
      <c r="R145" s="7"/>
      <c r="S145" s="7"/>
      <c r="T145" s="90"/>
      <c r="U145" s="7"/>
      <c r="V145" s="7"/>
      <c r="W145" s="7"/>
      <c r="X145" s="7"/>
      <c r="Y145" s="7"/>
      <c r="Z145" s="19" t="str">
        <f>IF(B145="","",VLOOKUP(B145,'[1]PASTE-HERE'!$C$10:$Z$300,16,FALSE))</f>
        <v/>
      </c>
    </row>
    <row r="146" spans="1:26" x14ac:dyDescent="0.25">
      <c r="A146" s="20">
        <v>140</v>
      </c>
      <c r="B146" s="20" t="str">
        <f t="shared" si="4"/>
        <v/>
      </c>
      <c r="C146" s="20"/>
      <c r="D146" s="1" t="str">
        <f t="shared" si="5"/>
        <v/>
      </c>
      <c r="E146" s="1" t="e">
        <f>VLOOKUP(B146,'FINAL-DL-DOWN-Report'!B147:T2639,3,FALSE)</f>
        <v>#N/A</v>
      </c>
      <c r="F146" s="1" t="str">
        <f>VLOOKUP(B146,'FINAL-DL-DOWN-Report'!B147:T2639,17,FALSE)</f>
        <v/>
      </c>
      <c r="G146" s="2" t="str">
        <f>VLOOKUP(B146,'FINAL-DL-DOWN-Report'!B147:T2639,13,FALSE)</f>
        <v/>
      </c>
      <c r="H146" s="2" t="str">
        <f>VLOOKUP(B146,'FINAL-DL-DOWN-Report'!B147:Z2639,14,FALSE)&amp;"-"&amp;VLOOKUP(B146,'FINAL-DL-DOWN-Report'!B147:Z2639,19,FALSE)</f>
        <v>-</v>
      </c>
      <c r="I146" s="2" t="str">
        <f>VLOOKUP(B146,'FINAL-DL-DOWN-Report'!B147:T2639,15,FALSE)</f>
        <v/>
      </c>
      <c r="J146" s="2" t="str">
        <f>VLOOKUP(B146,'FINAL-DL-DOWN-Report'!B147:Z2639,16,FALSE)&amp;"-"&amp;VLOOKUP(B146,'FINAL-DL-DOWN-Report'!B147:Z2639,20,FALSE)</f>
        <v>-</v>
      </c>
      <c r="K146" s="1" t="str">
        <f>VLOOKUP(B146,'FINAL-DL-DOWN-Report'!B147:T2639,18,FALSE)</f>
        <v/>
      </c>
      <c r="L146" s="1" t="str">
        <f>VLOOKUP(B146,'FINAL-DL-DOWN-Report'!B147:T2639,12,FALSE)</f>
        <v/>
      </c>
      <c r="M146" s="44" t="str">
        <f>VLOOKUP(B146,'FINAL-DL-DOWN-Report'!B147:T2639,6,FALSE)</f>
        <v/>
      </c>
      <c r="N146" s="55"/>
      <c r="O146" s="7"/>
      <c r="P146" s="7"/>
      <c r="Q146" s="7"/>
      <c r="R146" s="7"/>
      <c r="S146" s="7"/>
      <c r="T146" s="90"/>
      <c r="U146" s="7"/>
      <c r="V146" s="7"/>
      <c r="W146" s="7"/>
      <c r="X146" s="7"/>
      <c r="Y146" s="7"/>
      <c r="Z146" s="19" t="str">
        <f>IF(B146="","",VLOOKUP(B146,'[1]PASTE-HERE'!$C$10:$Z$300,16,FALSE))</f>
        <v/>
      </c>
    </row>
    <row r="147" spans="1:26" x14ac:dyDescent="0.25">
      <c r="A147" s="20">
        <v>141</v>
      </c>
      <c r="B147" s="20" t="str">
        <f t="shared" si="4"/>
        <v/>
      </c>
      <c r="C147" s="20"/>
      <c r="D147" s="1" t="str">
        <f t="shared" si="5"/>
        <v/>
      </c>
      <c r="E147" s="1" t="e">
        <f>VLOOKUP(B147,'FINAL-DL-DOWN-Report'!B148:T2640,3,FALSE)</f>
        <v>#N/A</v>
      </c>
      <c r="F147" s="1" t="str">
        <f>VLOOKUP(B147,'FINAL-DL-DOWN-Report'!B148:T2640,17,FALSE)</f>
        <v/>
      </c>
      <c r="G147" s="2" t="str">
        <f>VLOOKUP(B147,'FINAL-DL-DOWN-Report'!B148:T2640,13,FALSE)</f>
        <v/>
      </c>
      <c r="H147" s="2" t="str">
        <f>VLOOKUP(B147,'FINAL-DL-DOWN-Report'!B148:Z2640,14,FALSE)&amp;"-"&amp;VLOOKUP(B147,'FINAL-DL-DOWN-Report'!B148:Z2640,19,FALSE)</f>
        <v>-</v>
      </c>
      <c r="I147" s="2" t="str">
        <f>VLOOKUP(B147,'FINAL-DL-DOWN-Report'!B148:T2640,15,FALSE)</f>
        <v/>
      </c>
      <c r="J147" s="2" t="str">
        <f>VLOOKUP(B147,'FINAL-DL-DOWN-Report'!B148:Z2640,16,FALSE)&amp;"-"&amp;VLOOKUP(B147,'FINAL-DL-DOWN-Report'!B148:Z2640,20,FALSE)</f>
        <v>-</v>
      </c>
      <c r="K147" s="1" t="str">
        <f>VLOOKUP(B147,'FINAL-DL-DOWN-Report'!B148:T2640,18,FALSE)</f>
        <v/>
      </c>
      <c r="L147" s="1" t="str">
        <f>VLOOKUP(B147,'FINAL-DL-DOWN-Report'!B148:T2640,12,FALSE)</f>
        <v/>
      </c>
      <c r="M147" s="44" t="str">
        <f>VLOOKUP(B147,'FINAL-DL-DOWN-Report'!B148:T2640,6,FALSE)</f>
        <v/>
      </c>
      <c r="N147" s="55"/>
      <c r="O147" s="7"/>
      <c r="P147" s="7"/>
      <c r="Q147" s="7"/>
      <c r="R147" s="7"/>
      <c r="S147" s="7"/>
      <c r="T147" s="90"/>
      <c r="U147" s="7"/>
      <c r="V147" s="7"/>
      <c r="W147" s="7"/>
      <c r="X147" s="7"/>
      <c r="Y147" s="7"/>
      <c r="Z147" s="19" t="str">
        <f>IF(B147="","",VLOOKUP(B147,'[1]PASTE-HERE'!$C$10:$Z$300,16,FALSE))</f>
        <v/>
      </c>
    </row>
    <row r="148" spans="1:26" x14ac:dyDescent="0.25">
      <c r="A148" s="20">
        <v>142</v>
      </c>
      <c r="B148" s="20" t="str">
        <f t="shared" si="4"/>
        <v/>
      </c>
      <c r="C148" s="20"/>
      <c r="D148" s="1" t="str">
        <f t="shared" si="5"/>
        <v/>
      </c>
      <c r="E148" s="1" t="e">
        <f>VLOOKUP(B148,'FINAL-DL-DOWN-Report'!B149:T2641,3,FALSE)</f>
        <v>#N/A</v>
      </c>
      <c r="F148" s="1" t="str">
        <f>VLOOKUP(B148,'FINAL-DL-DOWN-Report'!B149:T2641,17,FALSE)</f>
        <v/>
      </c>
      <c r="G148" s="2" t="str">
        <f>VLOOKUP(B148,'FINAL-DL-DOWN-Report'!B149:T2641,13,FALSE)</f>
        <v/>
      </c>
      <c r="H148" s="2" t="str">
        <f>VLOOKUP(B148,'FINAL-DL-DOWN-Report'!B149:Z2641,14,FALSE)&amp;"-"&amp;VLOOKUP(B148,'FINAL-DL-DOWN-Report'!B149:Z2641,19,FALSE)</f>
        <v>-</v>
      </c>
      <c r="I148" s="2" t="str">
        <f>VLOOKUP(B148,'FINAL-DL-DOWN-Report'!B149:T2641,15,FALSE)</f>
        <v/>
      </c>
      <c r="J148" s="2" t="str">
        <f>VLOOKUP(B148,'FINAL-DL-DOWN-Report'!B149:Z2641,16,FALSE)&amp;"-"&amp;VLOOKUP(B148,'FINAL-DL-DOWN-Report'!B149:Z2641,20,FALSE)</f>
        <v>-</v>
      </c>
      <c r="K148" s="1" t="str">
        <f>VLOOKUP(B148,'FINAL-DL-DOWN-Report'!B149:T2641,18,FALSE)</f>
        <v/>
      </c>
      <c r="L148" s="1" t="str">
        <f>VLOOKUP(B148,'FINAL-DL-DOWN-Report'!B149:T2641,12,FALSE)</f>
        <v/>
      </c>
      <c r="M148" s="44" t="str">
        <f>VLOOKUP(B148,'FINAL-DL-DOWN-Report'!B149:T2641,6,FALSE)</f>
        <v/>
      </c>
      <c r="N148" s="55"/>
      <c r="O148" s="7"/>
      <c r="P148" s="7"/>
      <c r="Q148" s="7"/>
      <c r="R148" s="7"/>
      <c r="S148" s="7"/>
      <c r="T148" s="90"/>
      <c r="U148" s="7"/>
      <c r="V148" s="7"/>
      <c r="W148" s="7"/>
      <c r="X148" s="7"/>
      <c r="Y148" s="7"/>
      <c r="Z148" s="19" t="str">
        <f>IF(B148="","",VLOOKUP(B148,'[1]PASTE-HERE'!$C$10:$Z$300,16,FALSE))</f>
        <v/>
      </c>
    </row>
    <row r="149" spans="1:26" x14ac:dyDescent="0.25">
      <c r="A149" s="20">
        <v>143</v>
      </c>
      <c r="B149" s="20" t="str">
        <f t="shared" si="4"/>
        <v/>
      </c>
      <c r="C149" s="20"/>
      <c r="D149" s="1" t="str">
        <f t="shared" si="5"/>
        <v/>
      </c>
      <c r="E149" s="1" t="e">
        <f>VLOOKUP(B149,'FINAL-DL-DOWN-Report'!B150:T2642,3,FALSE)</f>
        <v>#N/A</v>
      </c>
      <c r="F149" s="1" t="str">
        <f>VLOOKUP(B149,'FINAL-DL-DOWN-Report'!B150:T2642,17,FALSE)</f>
        <v/>
      </c>
      <c r="G149" s="2" t="str">
        <f>VLOOKUP(B149,'FINAL-DL-DOWN-Report'!B150:T2642,13,FALSE)</f>
        <v/>
      </c>
      <c r="H149" s="2" t="str">
        <f>VLOOKUP(B149,'FINAL-DL-DOWN-Report'!B150:Z2642,14,FALSE)&amp;"-"&amp;VLOOKUP(B149,'FINAL-DL-DOWN-Report'!B150:Z2642,19,FALSE)</f>
        <v>-</v>
      </c>
      <c r="I149" s="2" t="str">
        <f>VLOOKUP(B149,'FINAL-DL-DOWN-Report'!B150:T2642,15,FALSE)</f>
        <v/>
      </c>
      <c r="J149" s="2" t="str">
        <f>VLOOKUP(B149,'FINAL-DL-DOWN-Report'!B150:Z2642,16,FALSE)&amp;"-"&amp;VLOOKUP(B149,'FINAL-DL-DOWN-Report'!B150:Z2642,20,FALSE)</f>
        <v>-</v>
      </c>
      <c r="K149" s="1" t="str">
        <f>VLOOKUP(B149,'FINAL-DL-DOWN-Report'!B150:T2642,18,FALSE)</f>
        <v/>
      </c>
      <c r="L149" s="1" t="str">
        <f>VLOOKUP(B149,'FINAL-DL-DOWN-Report'!B150:T2642,12,FALSE)</f>
        <v/>
      </c>
      <c r="M149" s="44" t="str">
        <f>VLOOKUP(B149,'FINAL-DL-DOWN-Report'!B150:T2642,6,FALSE)</f>
        <v/>
      </c>
      <c r="N149" s="55"/>
      <c r="O149" s="7"/>
      <c r="P149" s="7"/>
      <c r="Q149" s="7"/>
      <c r="R149" s="7"/>
      <c r="S149" s="7"/>
      <c r="T149" s="90"/>
      <c r="U149" s="7"/>
      <c r="V149" s="7"/>
      <c r="W149" s="7"/>
      <c r="X149" s="7"/>
      <c r="Y149" s="7"/>
      <c r="Z149" s="19" t="str">
        <f>IF(B149="","",VLOOKUP(B149,'[1]PASTE-HERE'!$C$10:$Z$300,16,FALSE))</f>
        <v/>
      </c>
    </row>
    <row r="150" spans="1:26" x14ac:dyDescent="0.25">
      <c r="A150" s="20">
        <v>144</v>
      </c>
      <c r="B150" s="20" t="str">
        <f t="shared" si="4"/>
        <v/>
      </c>
      <c r="C150" s="20"/>
      <c r="D150" s="1" t="str">
        <f t="shared" si="5"/>
        <v/>
      </c>
      <c r="E150" s="1" t="e">
        <f>VLOOKUP(B150,'FINAL-DL-DOWN-Report'!B151:T2643,3,FALSE)</f>
        <v>#N/A</v>
      </c>
      <c r="F150" s="1" t="str">
        <f>VLOOKUP(B150,'FINAL-DL-DOWN-Report'!B151:T2643,17,FALSE)</f>
        <v/>
      </c>
      <c r="G150" s="2" t="str">
        <f>VLOOKUP(B150,'FINAL-DL-DOWN-Report'!B151:T2643,13,FALSE)</f>
        <v/>
      </c>
      <c r="H150" s="2" t="str">
        <f>VLOOKUP(B150,'FINAL-DL-DOWN-Report'!B151:Z2643,14,FALSE)&amp;"-"&amp;VLOOKUP(B150,'FINAL-DL-DOWN-Report'!B151:Z2643,19,FALSE)</f>
        <v>-</v>
      </c>
      <c r="I150" s="2" t="str">
        <f>VLOOKUP(B150,'FINAL-DL-DOWN-Report'!B151:T2643,15,FALSE)</f>
        <v/>
      </c>
      <c r="J150" s="2" t="str">
        <f>VLOOKUP(B150,'FINAL-DL-DOWN-Report'!B151:Z2643,16,FALSE)&amp;"-"&amp;VLOOKUP(B150,'FINAL-DL-DOWN-Report'!B151:Z2643,20,FALSE)</f>
        <v>-</v>
      </c>
      <c r="K150" s="1" t="str">
        <f>VLOOKUP(B150,'FINAL-DL-DOWN-Report'!B151:T2643,18,FALSE)</f>
        <v/>
      </c>
      <c r="L150" s="1" t="str">
        <f>VLOOKUP(B150,'FINAL-DL-DOWN-Report'!B151:T2643,12,FALSE)</f>
        <v/>
      </c>
      <c r="M150" s="44" t="str">
        <f>VLOOKUP(B150,'FINAL-DL-DOWN-Report'!B151:T2643,6,FALSE)</f>
        <v/>
      </c>
      <c r="N150" s="55"/>
      <c r="O150" s="7"/>
      <c r="P150" s="7"/>
      <c r="Q150" s="7"/>
      <c r="R150" s="7"/>
      <c r="S150" s="7"/>
      <c r="T150" s="90"/>
      <c r="U150" s="7"/>
      <c r="V150" s="7"/>
      <c r="W150" s="7"/>
      <c r="X150" s="7"/>
      <c r="Y150" s="7"/>
      <c r="Z150" s="19" t="str">
        <f>IF(B150="","",VLOOKUP(B150,'[1]PASTE-HERE'!$C$10:$Z$300,16,FALSE))</f>
        <v/>
      </c>
    </row>
    <row r="151" spans="1:26" x14ac:dyDescent="0.25">
      <c r="A151" s="20">
        <v>145</v>
      </c>
      <c r="B151" s="20" t="str">
        <f t="shared" si="4"/>
        <v/>
      </c>
      <c r="C151" s="20"/>
      <c r="D151" s="1" t="str">
        <f t="shared" si="5"/>
        <v/>
      </c>
      <c r="E151" s="1" t="e">
        <f>VLOOKUP(B151,'FINAL-DL-DOWN-Report'!B152:T2644,3,FALSE)</f>
        <v>#N/A</v>
      </c>
      <c r="F151" s="1" t="str">
        <f>VLOOKUP(B151,'FINAL-DL-DOWN-Report'!B152:T2644,17,FALSE)</f>
        <v/>
      </c>
      <c r="G151" s="2" t="str">
        <f>VLOOKUP(B151,'FINAL-DL-DOWN-Report'!B152:T2644,13,FALSE)</f>
        <v/>
      </c>
      <c r="H151" s="2" t="str">
        <f>VLOOKUP(B151,'FINAL-DL-DOWN-Report'!B152:Z2644,14,FALSE)&amp;"-"&amp;VLOOKUP(B151,'FINAL-DL-DOWN-Report'!B152:Z2644,19,FALSE)</f>
        <v>-</v>
      </c>
      <c r="I151" s="2" t="str">
        <f>VLOOKUP(B151,'FINAL-DL-DOWN-Report'!B152:T2644,15,FALSE)</f>
        <v/>
      </c>
      <c r="J151" s="2" t="str">
        <f>VLOOKUP(B151,'FINAL-DL-DOWN-Report'!B152:Z2644,16,FALSE)&amp;"-"&amp;VLOOKUP(B151,'FINAL-DL-DOWN-Report'!B152:Z2644,20,FALSE)</f>
        <v>-</v>
      </c>
      <c r="K151" s="1" t="str">
        <f>VLOOKUP(B151,'FINAL-DL-DOWN-Report'!B152:T2644,18,FALSE)</f>
        <v/>
      </c>
      <c r="L151" s="1" t="str">
        <f>VLOOKUP(B151,'FINAL-DL-DOWN-Report'!B152:T2644,12,FALSE)</f>
        <v/>
      </c>
      <c r="M151" s="44" t="str">
        <f>VLOOKUP(B151,'FINAL-DL-DOWN-Report'!B152:T2644,6,FALSE)</f>
        <v/>
      </c>
      <c r="N151" s="55"/>
      <c r="O151" s="7"/>
      <c r="P151" s="7"/>
      <c r="Q151" s="7"/>
      <c r="R151" s="7"/>
      <c r="S151" s="7"/>
      <c r="T151" s="90"/>
      <c r="U151" s="7"/>
      <c r="V151" s="7"/>
      <c r="W151" s="7"/>
      <c r="X151" s="7"/>
      <c r="Y151" s="7"/>
      <c r="Z151" s="19" t="str">
        <f>IF(B151="","",VLOOKUP(B151,'[1]PASTE-HERE'!$C$10:$Z$300,16,FALSE))</f>
        <v/>
      </c>
    </row>
    <row r="152" spans="1:26" x14ac:dyDescent="0.25">
      <c r="A152" s="20">
        <v>146</v>
      </c>
      <c r="B152" s="20" t="str">
        <f t="shared" si="4"/>
        <v/>
      </c>
      <c r="C152" s="20"/>
      <c r="D152" s="1" t="str">
        <f t="shared" si="5"/>
        <v/>
      </c>
      <c r="E152" s="1" t="e">
        <f>VLOOKUP(B152,'FINAL-DL-DOWN-Report'!B153:T2645,3,FALSE)</f>
        <v>#N/A</v>
      </c>
      <c r="F152" s="1" t="str">
        <f>VLOOKUP(B152,'FINAL-DL-DOWN-Report'!B153:T2645,17,FALSE)</f>
        <v/>
      </c>
      <c r="G152" s="2" t="str">
        <f>VLOOKUP(B152,'FINAL-DL-DOWN-Report'!B153:T2645,13,FALSE)</f>
        <v/>
      </c>
      <c r="H152" s="2" t="str">
        <f>VLOOKUP(B152,'FINAL-DL-DOWN-Report'!B153:Z2645,14,FALSE)&amp;"-"&amp;VLOOKUP(B152,'FINAL-DL-DOWN-Report'!B153:Z2645,19,FALSE)</f>
        <v>-</v>
      </c>
      <c r="I152" s="2" t="str">
        <f>VLOOKUP(B152,'FINAL-DL-DOWN-Report'!B153:T2645,15,FALSE)</f>
        <v/>
      </c>
      <c r="J152" s="2" t="str">
        <f>VLOOKUP(B152,'FINAL-DL-DOWN-Report'!B153:Z2645,16,FALSE)&amp;"-"&amp;VLOOKUP(B152,'FINAL-DL-DOWN-Report'!B153:Z2645,20,FALSE)</f>
        <v>-</v>
      </c>
      <c r="K152" s="1" t="str">
        <f>VLOOKUP(B152,'FINAL-DL-DOWN-Report'!B153:T2645,18,FALSE)</f>
        <v/>
      </c>
      <c r="L152" s="1" t="str">
        <f>VLOOKUP(B152,'FINAL-DL-DOWN-Report'!B153:T2645,12,FALSE)</f>
        <v/>
      </c>
      <c r="M152" s="44" t="str">
        <f>VLOOKUP(B152,'FINAL-DL-DOWN-Report'!B153:T2645,6,FALSE)</f>
        <v/>
      </c>
      <c r="N152" s="55"/>
      <c r="O152" s="7"/>
      <c r="P152" s="7"/>
      <c r="Q152" s="7"/>
      <c r="R152" s="7"/>
      <c r="S152" s="7"/>
      <c r="T152" s="90"/>
      <c r="U152" s="7"/>
      <c r="V152" s="7"/>
      <c r="W152" s="7"/>
      <c r="X152" s="7"/>
      <c r="Y152" s="7"/>
      <c r="Z152" s="19" t="str">
        <f>IF(B152="","",VLOOKUP(B152,'[1]PASTE-HERE'!$C$10:$Z$300,16,FALSE))</f>
        <v/>
      </c>
    </row>
    <row r="153" spans="1:26" x14ac:dyDescent="0.25">
      <c r="A153" s="20">
        <v>147</v>
      </c>
      <c r="B153" s="20" t="str">
        <f t="shared" si="4"/>
        <v/>
      </c>
      <c r="C153" s="20"/>
      <c r="D153" s="1" t="str">
        <f t="shared" si="5"/>
        <v/>
      </c>
      <c r="E153" s="1" t="e">
        <f>VLOOKUP(B153,'FINAL-DL-DOWN-Report'!B154:T2646,3,FALSE)</f>
        <v>#N/A</v>
      </c>
      <c r="F153" s="1" t="str">
        <f>VLOOKUP(B153,'FINAL-DL-DOWN-Report'!B154:T2646,17,FALSE)</f>
        <v/>
      </c>
      <c r="G153" s="2" t="str">
        <f>VLOOKUP(B153,'FINAL-DL-DOWN-Report'!B154:T2646,13,FALSE)</f>
        <v/>
      </c>
      <c r="H153" s="2" t="str">
        <f>VLOOKUP(B153,'FINAL-DL-DOWN-Report'!B154:Z2646,14,FALSE)&amp;"-"&amp;VLOOKUP(B153,'FINAL-DL-DOWN-Report'!B154:Z2646,19,FALSE)</f>
        <v>-</v>
      </c>
      <c r="I153" s="2" t="str">
        <f>VLOOKUP(B153,'FINAL-DL-DOWN-Report'!B154:T2646,15,FALSE)</f>
        <v/>
      </c>
      <c r="J153" s="2" t="str">
        <f>VLOOKUP(B153,'FINAL-DL-DOWN-Report'!B154:Z2646,16,FALSE)&amp;"-"&amp;VLOOKUP(B153,'FINAL-DL-DOWN-Report'!B154:Z2646,20,FALSE)</f>
        <v>-</v>
      </c>
      <c r="K153" s="1" t="str">
        <f>VLOOKUP(B153,'FINAL-DL-DOWN-Report'!B154:T2646,18,FALSE)</f>
        <v/>
      </c>
      <c r="L153" s="1" t="str">
        <f>VLOOKUP(B153,'FINAL-DL-DOWN-Report'!B154:T2646,12,FALSE)</f>
        <v/>
      </c>
      <c r="M153" s="44" t="str">
        <f>VLOOKUP(B153,'FINAL-DL-DOWN-Report'!B154:T2646,6,FALSE)</f>
        <v/>
      </c>
      <c r="N153" s="55"/>
      <c r="O153" s="7"/>
      <c r="P153" s="7"/>
      <c r="Q153" s="7"/>
      <c r="R153" s="7"/>
      <c r="S153" s="7"/>
      <c r="T153" s="90"/>
      <c r="U153" s="7"/>
      <c r="V153" s="7"/>
      <c r="W153" s="7"/>
      <c r="X153" s="7"/>
      <c r="Y153" s="7"/>
      <c r="Z153" s="19" t="str">
        <f>IF(B153="","",VLOOKUP(B153,'[1]PASTE-HERE'!$C$10:$Z$300,16,FALSE))</f>
        <v/>
      </c>
    </row>
    <row r="154" spans="1:26" x14ac:dyDescent="0.25">
      <c r="A154" s="20">
        <v>148</v>
      </c>
      <c r="B154" s="20" t="str">
        <f t="shared" si="4"/>
        <v/>
      </c>
      <c r="C154" s="20"/>
      <c r="D154" s="1" t="str">
        <f t="shared" si="5"/>
        <v/>
      </c>
      <c r="E154" s="1" t="e">
        <f>VLOOKUP(B154,'FINAL-DL-DOWN-Report'!B155:T2647,3,FALSE)</f>
        <v>#N/A</v>
      </c>
      <c r="F154" s="1" t="str">
        <f>VLOOKUP(B154,'FINAL-DL-DOWN-Report'!B155:T2647,17,FALSE)</f>
        <v/>
      </c>
      <c r="G154" s="2" t="str">
        <f>VLOOKUP(B154,'FINAL-DL-DOWN-Report'!B155:T2647,13,FALSE)</f>
        <v/>
      </c>
      <c r="H154" s="2" t="str">
        <f>VLOOKUP(B154,'FINAL-DL-DOWN-Report'!B155:Z2647,14,FALSE)&amp;"-"&amp;VLOOKUP(B154,'FINAL-DL-DOWN-Report'!B155:Z2647,19,FALSE)</f>
        <v>-</v>
      </c>
      <c r="I154" s="2" t="str">
        <f>VLOOKUP(B154,'FINAL-DL-DOWN-Report'!B155:T2647,15,FALSE)</f>
        <v/>
      </c>
      <c r="J154" s="2" t="str">
        <f>VLOOKUP(B154,'FINAL-DL-DOWN-Report'!B155:Z2647,16,FALSE)&amp;"-"&amp;VLOOKUP(B154,'FINAL-DL-DOWN-Report'!B155:Z2647,20,FALSE)</f>
        <v>-</v>
      </c>
      <c r="K154" s="1" t="str">
        <f>VLOOKUP(B154,'FINAL-DL-DOWN-Report'!B155:T2647,18,FALSE)</f>
        <v/>
      </c>
      <c r="L154" s="1" t="str">
        <f>VLOOKUP(B154,'FINAL-DL-DOWN-Report'!B155:T2647,12,FALSE)</f>
        <v/>
      </c>
      <c r="M154" s="44" t="str">
        <f>VLOOKUP(B154,'FINAL-DL-DOWN-Report'!B155:T2647,6,FALSE)</f>
        <v/>
      </c>
      <c r="N154" s="55"/>
      <c r="O154" s="7"/>
      <c r="P154" s="7"/>
      <c r="Q154" s="7"/>
      <c r="R154" s="7"/>
      <c r="S154" s="7"/>
      <c r="T154" s="90"/>
      <c r="U154" s="7"/>
      <c r="V154" s="7"/>
      <c r="W154" s="7"/>
      <c r="X154" s="7"/>
      <c r="Y154" s="7"/>
      <c r="Z154" s="19" t="str">
        <f>IF(B154="","",VLOOKUP(B154,'[1]PASTE-HERE'!$C$10:$Z$300,16,FALSE))</f>
        <v/>
      </c>
    </row>
    <row r="155" spans="1:26" x14ac:dyDescent="0.25">
      <c r="A155" s="20">
        <v>149</v>
      </c>
      <c r="B155" s="20" t="str">
        <f t="shared" si="4"/>
        <v/>
      </c>
      <c r="C155" s="20"/>
      <c r="D155" s="1" t="str">
        <f t="shared" si="5"/>
        <v/>
      </c>
      <c r="E155" s="1" t="e">
        <f>VLOOKUP(B155,'FINAL-DL-DOWN-Report'!B156:T2648,3,FALSE)</f>
        <v>#N/A</v>
      </c>
      <c r="F155" s="1" t="str">
        <f>VLOOKUP(B155,'FINAL-DL-DOWN-Report'!B156:T2648,17,FALSE)</f>
        <v/>
      </c>
      <c r="G155" s="2" t="str">
        <f>VLOOKUP(B155,'FINAL-DL-DOWN-Report'!B156:T2648,13,FALSE)</f>
        <v/>
      </c>
      <c r="H155" s="2" t="str">
        <f>VLOOKUP(B155,'FINAL-DL-DOWN-Report'!B156:Z2648,14,FALSE)&amp;"-"&amp;VLOOKUP(B155,'FINAL-DL-DOWN-Report'!B156:Z2648,19,FALSE)</f>
        <v>-</v>
      </c>
      <c r="I155" s="2" t="str">
        <f>VLOOKUP(B155,'FINAL-DL-DOWN-Report'!B156:T2648,15,FALSE)</f>
        <v/>
      </c>
      <c r="J155" s="2" t="str">
        <f>VLOOKUP(B155,'FINAL-DL-DOWN-Report'!B156:Z2648,16,FALSE)&amp;"-"&amp;VLOOKUP(B155,'FINAL-DL-DOWN-Report'!B156:Z2648,20,FALSE)</f>
        <v>-</v>
      </c>
      <c r="K155" s="1" t="str">
        <f>VLOOKUP(B155,'FINAL-DL-DOWN-Report'!B156:T2648,18,FALSE)</f>
        <v/>
      </c>
      <c r="L155" s="1" t="str">
        <f>VLOOKUP(B155,'FINAL-DL-DOWN-Report'!B156:T2648,12,FALSE)</f>
        <v/>
      </c>
      <c r="M155" s="44" t="str">
        <f>VLOOKUP(B155,'FINAL-DL-DOWN-Report'!B156:T2648,6,FALSE)</f>
        <v/>
      </c>
      <c r="N155" s="55"/>
      <c r="O155" s="7"/>
      <c r="P155" s="7"/>
      <c r="Q155" s="7"/>
      <c r="R155" s="7"/>
      <c r="S155" s="7"/>
      <c r="T155" s="90"/>
      <c r="U155" s="7"/>
      <c r="V155" s="7"/>
      <c r="W155" s="7"/>
      <c r="X155" s="7"/>
      <c r="Y155" s="7"/>
      <c r="Z155" s="19" t="str">
        <f>IF(B155="","",VLOOKUP(B155,'[1]PASTE-HERE'!$C$10:$Z$300,16,FALSE))</f>
        <v/>
      </c>
    </row>
    <row r="156" spans="1:26" x14ac:dyDescent="0.25">
      <c r="A156" s="20">
        <v>150</v>
      </c>
      <c r="B156" s="20" t="str">
        <f t="shared" si="4"/>
        <v/>
      </c>
      <c r="C156" s="20"/>
      <c r="D156" s="1" t="str">
        <f t="shared" si="5"/>
        <v/>
      </c>
      <c r="E156" s="1" t="e">
        <f>VLOOKUP(B156,'FINAL-DL-DOWN-Report'!B157:T2649,3,FALSE)</f>
        <v>#N/A</v>
      </c>
      <c r="F156" s="1" t="str">
        <f>VLOOKUP(B156,'FINAL-DL-DOWN-Report'!B157:T2649,17,FALSE)</f>
        <v/>
      </c>
      <c r="G156" s="2" t="str">
        <f>VLOOKUP(B156,'FINAL-DL-DOWN-Report'!B157:T2649,13,FALSE)</f>
        <v/>
      </c>
      <c r="H156" s="2" t="str">
        <f>VLOOKUP(B156,'FINAL-DL-DOWN-Report'!B157:Z2649,14,FALSE)&amp;"-"&amp;VLOOKUP(B156,'FINAL-DL-DOWN-Report'!B157:Z2649,19,FALSE)</f>
        <v>-</v>
      </c>
      <c r="I156" s="2" t="str">
        <f>VLOOKUP(B156,'FINAL-DL-DOWN-Report'!B157:T2649,15,FALSE)</f>
        <v/>
      </c>
      <c r="J156" s="2" t="str">
        <f>VLOOKUP(B156,'FINAL-DL-DOWN-Report'!B157:Z2649,16,FALSE)&amp;"-"&amp;VLOOKUP(B156,'FINAL-DL-DOWN-Report'!B157:Z2649,20,FALSE)</f>
        <v>-</v>
      </c>
      <c r="K156" s="1" t="str">
        <f>VLOOKUP(B156,'FINAL-DL-DOWN-Report'!B157:T2649,18,FALSE)</f>
        <v/>
      </c>
      <c r="L156" s="1" t="str">
        <f>VLOOKUP(B156,'FINAL-DL-DOWN-Report'!B157:T2649,12,FALSE)</f>
        <v/>
      </c>
      <c r="M156" s="44" t="str">
        <f>VLOOKUP(B156,'FINAL-DL-DOWN-Report'!B157:T2649,6,FALSE)</f>
        <v/>
      </c>
      <c r="N156" s="55"/>
      <c r="O156" s="7"/>
      <c r="P156" s="7"/>
      <c r="Q156" s="7"/>
      <c r="R156" s="7"/>
      <c r="S156" s="7"/>
      <c r="T156" s="90"/>
      <c r="U156" s="7"/>
      <c r="V156" s="7"/>
      <c r="W156" s="7"/>
      <c r="X156" s="7"/>
      <c r="Y156" s="7"/>
      <c r="Z156" s="19" t="str">
        <f>IF(B156="","",VLOOKUP(B156,'[1]PASTE-HERE'!$C$10:$Z$300,16,FALSE))</f>
        <v/>
      </c>
    </row>
    <row r="157" spans="1:26" x14ac:dyDescent="0.25">
      <c r="A157" s="20">
        <v>151</v>
      </c>
      <c r="B157" s="20" t="str">
        <f t="shared" si="4"/>
        <v/>
      </c>
      <c r="C157" s="20"/>
      <c r="D157" s="1" t="str">
        <f t="shared" si="5"/>
        <v/>
      </c>
      <c r="E157" s="1" t="e">
        <f>VLOOKUP(B157,'FINAL-DL-DOWN-Report'!B158:T2650,3,FALSE)</f>
        <v>#N/A</v>
      </c>
      <c r="F157" s="1" t="str">
        <f>VLOOKUP(B157,'FINAL-DL-DOWN-Report'!B158:T2650,17,FALSE)</f>
        <v/>
      </c>
      <c r="G157" s="2" t="str">
        <f>VLOOKUP(B157,'FINAL-DL-DOWN-Report'!B158:T2650,13,FALSE)</f>
        <v/>
      </c>
      <c r="H157" s="2" t="str">
        <f>VLOOKUP(B157,'FINAL-DL-DOWN-Report'!B158:Z2650,14,FALSE)&amp;"-"&amp;VLOOKUP(B157,'FINAL-DL-DOWN-Report'!B158:Z2650,19,FALSE)</f>
        <v>-</v>
      </c>
      <c r="I157" s="2" t="str">
        <f>VLOOKUP(B157,'FINAL-DL-DOWN-Report'!B158:T2650,15,FALSE)</f>
        <v/>
      </c>
      <c r="J157" s="2" t="str">
        <f>VLOOKUP(B157,'FINAL-DL-DOWN-Report'!B158:Z2650,16,FALSE)&amp;"-"&amp;VLOOKUP(B157,'FINAL-DL-DOWN-Report'!B158:Z2650,20,FALSE)</f>
        <v>-</v>
      </c>
      <c r="K157" s="1" t="str">
        <f>VLOOKUP(B157,'FINAL-DL-DOWN-Report'!B158:T2650,18,FALSE)</f>
        <v/>
      </c>
      <c r="L157" s="1" t="str">
        <f>VLOOKUP(B157,'FINAL-DL-DOWN-Report'!B158:T2650,12,FALSE)</f>
        <v/>
      </c>
      <c r="M157" s="44" t="str">
        <f>VLOOKUP(B157,'FINAL-DL-DOWN-Report'!B158:T2650,6,FALSE)</f>
        <v/>
      </c>
      <c r="N157" s="55"/>
      <c r="O157" s="7"/>
      <c r="P157" s="7"/>
      <c r="Q157" s="7"/>
      <c r="R157" s="7"/>
      <c r="S157" s="7"/>
      <c r="T157" s="90"/>
      <c r="U157" s="7"/>
      <c r="V157" s="7"/>
      <c r="W157" s="7"/>
      <c r="X157" s="7"/>
      <c r="Y157" s="7"/>
      <c r="Z157" s="19" t="str">
        <f>IF(B157="","",VLOOKUP(B157,'[1]PASTE-HERE'!$C$10:$Z$300,16,FALSE))</f>
        <v/>
      </c>
    </row>
    <row r="158" spans="1:26" x14ac:dyDescent="0.25">
      <c r="A158" s="20">
        <v>152</v>
      </c>
      <c r="B158" s="20" t="str">
        <f t="shared" si="4"/>
        <v/>
      </c>
      <c r="C158" s="20"/>
      <c r="D158" s="1" t="str">
        <f t="shared" si="5"/>
        <v/>
      </c>
      <c r="E158" s="1" t="e">
        <f>VLOOKUP(B158,'FINAL-DL-DOWN-Report'!B159:T2651,3,FALSE)</f>
        <v>#N/A</v>
      </c>
      <c r="F158" s="1" t="str">
        <f>VLOOKUP(B158,'FINAL-DL-DOWN-Report'!B159:T2651,17,FALSE)</f>
        <v/>
      </c>
      <c r="G158" s="2" t="str">
        <f>VLOOKUP(B158,'FINAL-DL-DOWN-Report'!B159:T2651,13,FALSE)</f>
        <v/>
      </c>
      <c r="H158" s="2" t="str">
        <f>VLOOKUP(B158,'FINAL-DL-DOWN-Report'!B159:Z2651,14,FALSE)&amp;"-"&amp;VLOOKUP(B158,'FINAL-DL-DOWN-Report'!B159:Z2651,19,FALSE)</f>
        <v>-</v>
      </c>
      <c r="I158" s="2" t="str">
        <f>VLOOKUP(B158,'FINAL-DL-DOWN-Report'!B159:T2651,15,FALSE)</f>
        <v/>
      </c>
      <c r="J158" s="2" t="str">
        <f>VLOOKUP(B158,'FINAL-DL-DOWN-Report'!B159:Z2651,16,FALSE)&amp;"-"&amp;VLOOKUP(B158,'FINAL-DL-DOWN-Report'!B159:Z2651,20,FALSE)</f>
        <v>-</v>
      </c>
      <c r="K158" s="1" t="str">
        <f>VLOOKUP(B158,'FINAL-DL-DOWN-Report'!B159:T2651,18,FALSE)</f>
        <v/>
      </c>
      <c r="L158" s="1" t="str">
        <f>VLOOKUP(B158,'FINAL-DL-DOWN-Report'!B159:T2651,12,FALSE)</f>
        <v/>
      </c>
      <c r="M158" s="44" t="str">
        <f>VLOOKUP(B158,'FINAL-DL-DOWN-Report'!B159:T2651,6,FALSE)</f>
        <v/>
      </c>
      <c r="N158" s="55"/>
      <c r="O158" s="7"/>
      <c r="P158" s="7"/>
      <c r="Q158" s="7"/>
      <c r="R158" s="7"/>
      <c r="S158" s="7"/>
      <c r="T158" s="90"/>
      <c r="U158" s="7"/>
      <c r="V158" s="7"/>
      <c r="W158" s="7"/>
      <c r="X158" s="7"/>
      <c r="Y158" s="7"/>
      <c r="Z158" s="19" t="str">
        <f>IF(B158="","",VLOOKUP(B158,'[1]PASTE-HERE'!$C$10:$Z$300,16,FALSE))</f>
        <v/>
      </c>
    </row>
    <row r="159" spans="1:26" x14ac:dyDescent="0.25">
      <c r="A159" s="20">
        <v>153</v>
      </c>
      <c r="B159" s="20" t="str">
        <f t="shared" si="4"/>
        <v/>
      </c>
      <c r="C159" s="20"/>
      <c r="D159" s="1" t="str">
        <f t="shared" si="5"/>
        <v/>
      </c>
      <c r="E159" s="1" t="e">
        <f>VLOOKUP(B159,'FINAL-DL-DOWN-Report'!B160:T2652,3,FALSE)</f>
        <v>#N/A</v>
      </c>
      <c r="F159" s="1" t="str">
        <f>VLOOKUP(B159,'FINAL-DL-DOWN-Report'!B160:T2652,17,FALSE)</f>
        <v/>
      </c>
      <c r="G159" s="2" t="str">
        <f>VLOOKUP(B159,'FINAL-DL-DOWN-Report'!B160:T2652,13,FALSE)</f>
        <v/>
      </c>
      <c r="H159" s="2" t="str">
        <f>VLOOKUP(B159,'FINAL-DL-DOWN-Report'!B160:Z2652,14,FALSE)&amp;"-"&amp;VLOOKUP(B159,'FINAL-DL-DOWN-Report'!B160:Z2652,19,FALSE)</f>
        <v>-</v>
      </c>
      <c r="I159" s="2" t="str">
        <f>VLOOKUP(B159,'FINAL-DL-DOWN-Report'!B160:T2652,15,FALSE)</f>
        <v/>
      </c>
      <c r="J159" s="2" t="str">
        <f>VLOOKUP(B159,'FINAL-DL-DOWN-Report'!B160:Z2652,16,FALSE)&amp;"-"&amp;VLOOKUP(B159,'FINAL-DL-DOWN-Report'!B160:Z2652,20,FALSE)</f>
        <v>-</v>
      </c>
      <c r="K159" s="1" t="str">
        <f>VLOOKUP(B159,'FINAL-DL-DOWN-Report'!B160:T2652,18,FALSE)</f>
        <v/>
      </c>
      <c r="L159" s="1" t="str">
        <f>VLOOKUP(B159,'FINAL-DL-DOWN-Report'!B160:T2652,12,FALSE)</f>
        <v/>
      </c>
      <c r="M159" s="44" t="str">
        <f>VLOOKUP(B159,'FINAL-DL-DOWN-Report'!B160:T2652,6,FALSE)</f>
        <v/>
      </c>
      <c r="N159" s="55"/>
      <c r="O159" s="7"/>
      <c r="P159" s="7"/>
      <c r="Q159" s="7"/>
      <c r="R159" s="7"/>
      <c r="S159" s="7"/>
      <c r="T159" s="90"/>
      <c r="U159" s="7"/>
      <c r="V159" s="7"/>
      <c r="W159" s="7"/>
      <c r="X159" s="7"/>
      <c r="Y159" s="7"/>
      <c r="Z159" s="19" t="str">
        <f>IF(B159="","",VLOOKUP(B159,'[1]PASTE-HERE'!$C$10:$Z$300,16,FALSE))</f>
        <v/>
      </c>
    </row>
    <row r="160" spans="1:26" x14ac:dyDescent="0.25">
      <c r="A160" s="20">
        <v>154</v>
      </c>
      <c r="B160" s="20" t="str">
        <f t="shared" si="4"/>
        <v/>
      </c>
      <c r="C160" s="20"/>
      <c r="D160" s="1" t="str">
        <f t="shared" si="5"/>
        <v/>
      </c>
      <c r="E160" s="1" t="e">
        <f>VLOOKUP(B160,'FINAL-DL-DOWN-Report'!B161:T2653,3,FALSE)</f>
        <v>#N/A</v>
      </c>
      <c r="F160" s="1" t="str">
        <f>VLOOKUP(B160,'FINAL-DL-DOWN-Report'!B161:T2653,17,FALSE)</f>
        <v/>
      </c>
      <c r="G160" s="2" t="str">
        <f>VLOOKUP(B160,'FINAL-DL-DOWN-Report'!B161:T2653,13,FALSE)</f>
        <v/>
      </c>
      <c r="H160" s="2" t="str">
        <f>VLOOKUP(B160,'FINAL-DL-DOWN-Report'!B161:Z2653,14,FALSE)&amp;"-"&amp;VLOOKUP(B160,'FINAL-DL-DOWN-Report'!B161:Z2653,19,FALSE)</f>
        <v>-</v>
      </c>
      <c r="I160" s="2" t="str">
        <f>VLOOKUP(B160,'FINAL-DL-DOWN-Report'!B161:T2653,15,FALSE)</f>
        <v/>
      </c>
      <c r="J160" s="2" t="str">
        <f>VLOOKUP(B160,'FINAL-DL-DOWN-Report'!B161:Z2653,16,FALSE)&amp;"-"&amp;VLOOKUP(B160,'FINAL-DL-DOWN-Report'!B161:Z2653,20,FALSE)</f>
        <v>-</v>
      </c>
      <c r="K160" s="1" t="str">
        <f>VLOOKUP(B160,'FINAL-DL-DOWN-Report'!B161:T2653,18,FALSE)</f>
        <v/>
      </c>
      <c r="L160" s="1" t="str">
        <f>VLOOKUP(B160,'FINAL-DL-DOWN-Report'!B161:T2653,12,FALSE)</f>
        <v/>
      </c>
      <c r="M160" s="44" t="str">
        <f>VLOOKUP(B160,'FINAL-DL-DOWN-Report'!B161:T2653,6,FALSE)</f>
        <v/>
      </c>
      <c r="N160" s="55"/>
      <c r="O160" s="7"/>
      <c r="P160" s="7"/>
      <c r="Q160" s="7"/>
      <c r="R160" s="7"/>
      <c r="S160" s="7"/>
      <c r="T160" s="90"/>
      <c r="U160" s="7"/>
      <c r="V160" s="7"/>
      <c r="W160" s="7"/>
      <c r="X160" s="7"/>
      <c r="Y160" s="7"/>
      <c r="Z160" s="19" t="str">
        <f>IF(B160="","",VLOOKUP(B160,'[1]PASTE-HERE'!$C$10:$Z$300,16,FALSE))</f>
        <v/>
      </c>
    </row>
    <row r="161" spans="1:26" x14ac:dyDescent="0.25">
      <c r="A161" s="20">
        <v>155</v>
      </c>
      <c r="B161" s="20" t="str">
        <f t="shared" si="4"/>
        <v/>
      </c>
      <c r="C161" s="20"/>
      <c r="D161" s="1" t="str">
        <f t="shared" si="5"/>
        <v/>
      </c>
      <c r="E161" s="1" t="e">
        <f>VLOOKUP(B161,'FINAL-DL-DOWN-Report'!B162:T2654,3,FALSE)</f>
        <v>#N/A</v>
      </c>
      <c r="F161" s="1" t="str">
        <f>VLOOKUP(B161,'FINAL-DL-DOWN-Report'!B162:T2654,17,FALSE)</f>
        <v/>
      </c>
      <c r="G161" s="2" t="str">
        <f>VLOOKUP(B161,'FINAL-DL-DOWN-Report'!B162:T2654,13,FALSE)</f>
        <v/>
      </c>
      <c r="H161" s="2" t="str">
        <f>VLOOKUP(B161,'FINAL-DL-DOWN-Report'!B162:Z2654,14,FALSE)&amp;"-"&amp;VLOOKUP(B161,'FINAL-DL-DOWN-Report'!B162:Z2654,19,FALSE)</f>
        <v>-</v>
      </c>
      <c r="I161" s="2" t="str">
        <f>VLOOKUP(B161,'FINAL-DL-DOWN-Report'!B162:T2654,15,FALSE)</f>
        <v/>
      </c>
      <c r="J161" s="2" t="str">
        <f>VLOOKUP(B161,'FINAL-DL-DOWN-Report'!B162:Z2654,16,FALSE)&amp;"-"&amp;VLOOKUP(B161,'FINAL-DL-DOWN-Report'!B162:Z2654,20,FALSE)</f>
        <v>-</v>
      </c>
      <c r="K161" s="1" t="str">
        <f>VLOOKUP(B161,'FINAL-DL-DOWN-Report'!B162:T2654,18,FALSE)</f>
        <v/>
      </c>
      <c r="L161" s="1" t="str">
        <f>VLOOKUP(B161,'FINAL-DL-DOWN-Report'!B162:T2654,12,FALSE)</f>
        <v/>
      </c>
      <c r="M161" s="44" t="str">
        <f>VLOOKUP(B161,'FINAL-DL-DOWN-Report'!B162:T2654,6,FALSE)</f>
        <v/>
      </c>
      <c r="N161" s="55"/>
      <c r="O161" s="7"/>
      <c r="P161" s="7"/>
      <c r="Q161" s="7"/>
      <c r="R161" s="7"/>
      <c r="S161" s="7"/>
      <c r="T161" s="90"/>
      <c r="U161" s="7"/>
      <c r="V161" s="7"/>
      <c r="W161" s="7"/>
      <c r="X161" s="7"/>
      <c r="Y161" s="7"/>
      <c r="Z161" s="19" t="str">
        <f>IF(B161="","",VLOOKUP(B161,'[1]PASTE-HERE'!$C$10:$Z$300,16,FALSE))</f>
        <v/>
      </c>
    </row>
    <row r="162" spans="1:26" x14ac:dyDescent="0.25">
      <c r="A162" s="20">
        <v>156</v>
      </c>
      <c r="B162" s="20" t="str">
        <f t="shared" si="4"/>
        <v/>
      </c>
      <c r="C162" s="20"/>
      <c r="D162" s="1" t="str">
        <f t="shared" si="5"/>
        <v/>
      </c>
      <c r="E162" s="1" t="e">
        <f>VLOOKUP(B162,'FINAL-DL-DOWN-Report'!B163:T2655,3,FALSE)</f>
        <v>#N/A</v>
      </c>
      <c r="F162" s="1" t="str">
        <f>VLOOKUP(B162,'FINAL-DL-DOWN-Report'!B163:T2655,17,FALSE)</f>
        <v/>
      </c>
      <c r="G162" s="2" t="str">
        <f>VLOOKUP(B162,'FINAL-DL-DOWN-Report'!B163:T2655,13,FALSE)</f>
        <v/>
      </c>
      <c r="H162" s="2" t="str">
        <f>VLOOKUP(B162,'FINAL-DL-DOWN-Report'!B163:Z2655,14,FALSE)&amp;"-"&amp;VLOOKUP(B162,'FINAL-DL-DOWN-Report'!B163:Z2655,19,FALSE)</f>
        <v>-</v>
      </c>
      <c r="I162" s="2" t="str">
        <f>VLOOKUP(B162,'FINAL-DL-DOWN-Report'!B163:T2655,15,FALSE)</f>
        <v/>
      </c>
      <c r="J162" s="2" t="str">
        <f>VLOOKUP(B162,'FINAL-DL-DOWN-Report'!B163:Z2655,16,FALSE)&amp;"-"&amp;VLOOKUP(B162,'FINAL-DL-DOWN-Report'!B163:Z2655,20,FALSE)</f>
        <v>-</v>
      </c>
      <c r="K162" s="1" t="str">
        <f>VLOOKUP(B162,'FINAL-DL-DOWN-Report'!B163:T2655,18,FALSE)</f>
        <v/>
      </c>
      <c r="L162" s="1" t="str">
        <f>VLOOKUP(B162,'FINAL-DL-DOWN-Report'!B163:T2655,12,FALSE)</f>
        <v/>
      </c>
      <c r="M162" s="44" t="str">
        <f>VLOOKUP(B162,'FINAL-DL-DOWN-Report'!B163:T2655,6,FALSE)</f>
        <v/>
      </c>
      <c r="N162" s="55"/>
      <c r="O162" s="7"/>
      <c r="P162" s="7"/>
      <c r="Q162" s="7"/>
      <c r="R162" s="7"/>
      <c r="S162" s="7"/>
      <c r="T162" s="90"/>
      <c r="U162" s="7"/>
      <c r="V162" s="7"/>
      <c r="W162" s="7"/>
      <c r="X162" s="7"/>
      <c r="Y162" s="7"/>
      <c r="Z162" s="19" t="str">
        <f>IF(B162="","",VLOOKUP(B162,'[1]PASTE-HERE'!$C$10:$Z$300,16,FALSE))</f>
        <v/>
      </c>
    </row>
    <row r="163" spans="1:26" x14ac:dyDescent="0.25">
      <c r="A163" s="20">
        <v>157</v>
      </c>
      <c r="B163" s="20" t="str">
        <f t="shared" si="4"/>
        <v/>
      </c>
      <c r="C163" s="20"/>
      <c r="D163" s="1" t="str">
        <f t="shared" si="5"/>
        <v/>
      </c>
      <c r="E163" s="1" t="e">
        <f>VLOOKUP(B163,'FINAL-DL-DOWN-Report'!B164:T2656,3,FALSE)</f>
        <v>#N/A</v>
      </c>
      <c r="F163" s="1" t="str">
        <f>VLOOKUP(B163,'FINAL-DL-DOWN-Report'!B164:T2656,17,FALSE)</f>
        <v/>
      </c>
      <c r="G163" s="2" t="str">
        <f>VLOOKUP(B163,'FINAL-DL-DOWN-Report'!B164:T2656,13,FALSE)</f>
        <v/>
      </c>
      <c r="H163" s="2" t="str">
        <f>VLOOKUP(B163,'FINAL-DL-DOWN-Report'!B164:Z2656,14,FALSE)&amp;"-"&amp;VLOOKUP(B163,'FINAL-DL-DOWN-Report'!B164:Z2656,19,FALSE)</f>
        <v>-</v>
      </c>
      <c r="I163" s="2" t="str">
        <f>VLOOKUP(B163,'FINAL-DL-DOWN-Report'!B164:T2656,15,FALSE)</f>
        <v/>
      </c>
      <c r="J163" s="2" t="str">
        <f>VLOOKUP(B163,'FINAL-DL-DOWN-Report'!B164:Z2656,16,FALSE)&amp;"-"&amp;VLOOKUP(B163,'FINAL-DL-DOWN-Report'!B164:Z2656,20,FALSE)</f>
        <v>-</v>
      </c>
      <c r="K163" s="1" t="str">
        <f>VLOOKUP(B163,'FINAL-DL-DOWN-Report'!B164:T2656,18,FALSE)</f>
        <v/>
      </c>
      <c r="L163" s="1" t="str">
        <f>VLOOKUP(B163,'FINAL-DL-DOWN-Report'!B164:T2656,12,FALSE)</f>
        <v/>
      </c>
      <c r="M163" s="44" t="str">
        <f>VLOOKUP(B163,'FINAL-DL-DOWN-Report'!B164:T2656,6,FALSE)</f>
        <v/>
      </c>
      <c r="N163" s="55"/>
      <c r="O163" s="7"/>
      <c r="P163" s="7"/>
      <c r="Q163" s="7"/>
      <c r="R163" s="7"/>
      <c r="S163" s="7"/>
      <c r="T163" s="90"/>
      <c r="U163" s="7"/>
      <c r="V163" s="7"/>
      <c r="W163" s="7"/>
      <c r="X163" s="7"/>
      <c r="Y163" s="7"/>
      <c r="Z163" s="19" t="str">
        <f>IF(B163="","",VLOOKUP(B163,'[1]PASTE-HERE'!$C$10:$Z$300,16,FALSE))</f>
        <v/>
      </c>
    </row>
    <row r="164" spans="1:26" x14ac:dyDescent="0.25">
      <c r="A164" s="20">
        <v>158</v>
      </c>
      <c r="B164" s="20" t="str">
        <f t="shared" si="4"/>
        <v/>
      </c>
      <c r="C164" s="20"/>
      <c r="D164" s="1" t="str">
        <f t="shared" si="5"/>
        <v/>
      </c>
      <c r="E164" s="1" t="e">
        <f>VLOOKUP(B164,'FINAL-DL-DOWN-Report'!B165:T2657,3,FALSE)</f>
        <v>#N/A</v>
      </c>
      <c r="F164" s="1" t="str">
        <f>VLOOKUP(B164,'FINAL-DL-DOWN-Report'!B165:T2657,17,FALSE)</f>
        <v/>
      </c>
      <c r="G164" s="2" t="str">
        <f>VLOOKUP(B164,'FINAL-DL-DOWN-Report'!B165:T2657,13,FALSE)</f>
        <v/>
      </c>
      <c r="H164" s="2" t="str">
        <f>VLOOKUP(B164,'FINAL-DL-DOWN-Report'!B165:Z2657,14,FALSE)&amp;"-"&amp;VLOOKUP(B164,'FINAL-DL-DOWN-Report'!B165:Z2657,19,FALSE)</f>
        <v>-</v>
      </c>
      <c r="I164" s="2" t="str">
        <f>VLOOKUP(B164,'FINAL-DL-DOWN-Report'!B165:T2657,15,FALSE)</f>
        <v/>
      </c>
      <c r="J164" s="2" t="str">
        <f>VLOOKUP(B164,'FINAL-DL-DOWN-Report'!B165:Z2657,16,FALSE)&amp;"-"&amp;VLOOKUP(B164,'FINAL-DL-DOWN-Report'!B165:Z2657,20,FALSE)</f>
        <v>-</v>
      </c>
      <c r="K164" s="1" t="str">
        <f>VLOOKUP(B164,'FINAL-DL-DOWN-Report'!B165:T2657,18,FALSE)</f>
        <v/>
      </c>
      <c r="L164" s="1" t="str">
        <f>VLOOKUP(B164,'FINAL-DL-DOWN-Report'!B165:T2657,12,FALSE)</f>
        <v/>
      </c>
      <c r="M164" s="44" t="str">
        <f>VLOOKUP(B164,'FINAL-DL-DOWN-Report'!B165:T2657,6,FALSE)</f>
        <v/>
      </c>
      <c r="N164" s="55"/>
      <c r="O164" s="7"/>
      <c r="P164" s="7"/>
      <c r="Q164" s="7"/>
      <c r="R164" s="7"/>
      <c r="S164" s="7"/>
      <c r="T164" s="90"/>
      <c r="U164" s="7"/>
      <c r="V164" s="7"/>
      <c r="W164" s="7"/>
      <c r="X164" s="7"/>
      <c r="Y164" s="7"/>
      <c r="Z164" s="19" t="str">
        <f>IF(B164="","",VLOOKUP(B164,'[1]PASTE-HERE'!$C$10:$Z$300,16,FALSE))</f>
        <v/>
      </c>
    </row>
    <row r="165" spans="1:26" x14ac:dyDescent="0.25">
      <c r="A165" s="20">
        <v>159</v>
      </c>
      <c r="B165" s="20" t="str">
        <f t="shared" si="4"/>
        <v/>
      </c>
      <c r="C165" s="20"/>
      <c r="D165" s="1" t="str">
        <f t="shared" si="5"/>
        <v/>
      </c>
      <c r="E165" s="1" t="e">
        <f>VLOOKUP(B165,'FINAL-DL-DOWN-Report'!B166:T2658,3,FALSE)</f>
        <v>#N/A</v>
      </c>
      <c r="F165" s="1" t="str">
        <f>VLOOKUP(B165,'FINAL-DL-DOWN-Report'!B166:T2658,17,FALSE)</f>
        <v/>
      </c>
      <c r="G165" s="2" t="str">
        <f>VLOOKUP(B165,'FINAL-DL-DOWN-Report'!B166:T2658,13,FALSE)</f>
        <v/>
      </c>
      <c r="H165" s="2" t="str">
        <f>VLOOKUP(B165,'FINAL-DL-DOWN-Report'!B166:Z2658,14,FALSE)&amp;"-"&amp;VLOOKUP(B165,'FINAL-DL-DOWN-Report'!B166:Z2658,19,FALSE)</f>
        <v>-</v>
      </c>
      <c r="I165" s="2" t="str">
        <f>VLOOKUP(B165,'FINAL-DL-DOWN-Report'!B166:T2658,15,FALSE)</f>
        <v/>
      </c>
      <c r="J165" s="2" t="str">
        <f>VLOOKUP(B165,'FINAL-DL-DOWN-Report'!B166:Z2658,16,FALSE)&amp;"-"&amp;VLOOKUP(B165,'FINAL-DL-DOWN-Report'!B166:Z2658,20,FALSE)</f>
        <v>-</v>
      </c>
      <c r="K165" s="1" t="str">
        <f>VLOOKUP(B165,'FINAL-DL-DOWN-Report'!B166:T2658,18,FALSE)</f>
        <v/>
      </c>
      <c r="L165" s="1" t="str">
        <f>VLOOKUP(B165,'FINAL-DL-DOWN-Report'!B166:T2658,12,FALSE)</f>
        <v/>
      </c>
      <c r="M165" s="44" t="str">
        <f>VLOOKUP(B165,'FINAL-DL-DOWN-Report'!B166:T2658,6,FALSE)</f>
        <v/>
      </c>
      <c r="N165" s="55"/>
      <c r="O165" s="7"/>
      <c r="P165" s="7"/>
      <c r="Q165" s="7"/>
      <c r="R165" s="7"/>
      <c r="S165" s="7"/>
      <c r="T165" s="90"/>
      <c r="U165" s="7"/>
      <c r="V165" s="7"/>
      <c r="W165" s="7"/>
      <c r="X165" s="7"/>
      <c r="Y165" s="7"/>
      <c r="Z165" s="19" t="str">
        <f>IF(B165="","",VLOOKUP(B165,'[1]PASTE-HERE'!$C$10:$Z$300,16,FALSE))</f>
        <v/>
      </c>
    </row>
    <row r="166" spans="1:26" x14ac:dyDescent="0.25">
      <c r="A166" s="20">
        <v>160</v>
      </c>
      <c r="B166" s="20" t="str">
        <f t="shared" si="4"/>
        <v/>
      </c>
      <c r="C166" s="20"/>
      <c r="D166" s="1" t="str">
        <f t="shared" si="5"/>
        <v/>
      </c>
      <c r="E166" s="1" t="e">
        <f>VLOOKUP(B166,'FINAL-DL-DOWN-Report'!B167:T2659,3,FALSE)</f>
        <v>#N/A</v>
      </c>
      <c r="F166" s="1" t="str">
        <f>VLOOKUP(B166,'FINAL-DL-DOWN-Report'!B167:T2659,17,FALSE)</f>
        <v/>
      </c>
      <c r="G166" s="2" t="str">
        <f>VLOOKUP(B166,'FINAL-DL-DOWN-Report'!B167:T2659,13,FALSE)</f>
        <v/>
      </c>
      <c r="H166" s="2" t="str">
        <f>VLOOKUP(B166,'FINAL-DL-DOWN-Report'!B167:Z2659,14,FALSE)&amp;"-"&amp;VLOOKUP(B166,'FINAL-DL-DOWN-Report'!B167:Z2659,19,FALSE)</f>
        <v>-</v>
      </c>
      <c r="I166" s="2" t="str">
        <f>VLOOKUP(B166,'FINAL-DL-DOWN-Report'!B167:T2659,15,FALSE)</f>
        <v/>
      </c>
      <c r="J166" s="2" t="str">
        <f>VLOOKUP(B166,'FINAL-DL-DOWN-Report'!B167:Z2659,16,FALSE)&amp;"-"&amp;VLOOKUP(B166,'FINAL-DL-DOWN-Report'!B167:Z2659,20,FALSE)</f>
        <v>-</v>
      </c>
      <c r="K166" s="1" t="str">
        <f>VLOOKUP(B166,'FINAL-DL-DOWN-Report'!B167:T2659,18,FALSE)</f>
        <v/>
      </c>
      <c r="L166" s="1" t="str">
        <f>VLOOKUP(B166,'FINAL-DL-DOWN-Report'!B167:T2659,12,FALSE)</f>
        <v/>
      </c>
      <c r="M166" s="44" t="str">
        <f>VLOOKUP(B166,'FINAL-DL-DOWN-Report'!B167:T2659,6,FALSE)</f>
        <v/>
      </c>
      <c r="N166" s="55"/>
      <c r="O166" s="7"/>
      <c r="P166" s="7"/>
      <c r="Q166" s="7"/>
      <c r="R166" s="7"/>
      <c r="S166" s="7"/>
      <c r="T166" s="90"/>
      <c r="U166" s="7"/>
      <c r="V166" s="7"/>
      <c r="W166" s="7"/>
      <c r="X166" s="7"/>
      <c r="Y166" s="7"/>
      <c r="Z166" s="19" t="str">
        <f>IF(B166="","",VLOOKUP(B166,'[1]PASTE-HERE'!$C$10:$Z$300,16,FALSE))</f>
        <v/>
      </c>
    </row>
    <row r="167" spans="1:26" x14ac:dyDescent="0.25">
      <c r="A167" s="20">
        <v>161</v>
      </c>
      <c r="B167" s="20" t="str">
        <f t="shared" si="4"/>
        <v/>
      </c>
      <c r="C167" s="20"/>
      <c r="D167" s="1" t="str">
        <f t="shared" si="5"/>
        <v/>
      </c>
      <c r="E167" s="1" t="e">
        <f>VLOOKUP(B167,'FINAL-DL-DOWN-Report'!B168:T2660,3,FALSE)</f>
        <v>#N/A</v>
      </c>
      <c r="F167" s="1" t="str">
        <f>VLOOKUP(B167,'FINAL-DL-DOWN-Report'!B168:T2660,17,FALSE)</f>
        <v/>
      </c>
      <c r="G167" s="2" t="str">
        <f>VLOOKUP(B167,'FINAL-DL-DOWN-Report'!B168:T2660,13,FALSE)</f>
        <v/>
      </c>
      <c r="H167" s="2" t="str">
        <f>VLOOKUP(B167,'FINAL-DL-DOWN-Report'!B168:Z2660,14,FALSE)&amp;"-"&amp;VLOOKUP(B167,'FINAL-DL-DOWN-Report'!B168:Z2660,19,FALSE)</f>
        <v>-</v>
      </c>
      <c r="I167" s="2" t="str">
        <f>VLOOKUP(B167,'FINAL-DL-DOWN-Report'!B168:T2660,15,FALSE)</f>
        <v/>
      </c>
      <c r="J167" s="2" t="str">
        <f>VLOOKUP(B167,'FINAL-DL-DOWN-Report'!B168:Z2660,16,FALSE)&amp;"-"&amp;VLOOKUP(B167,'FINAL-DL-DOWN-Report'!B168:Z2660,20,FALSE)</f>
        <v>-</v>
      </c>
      <c r="K167" s="1" t="str">
        <f>VLOOKUP(B167,'FINAL-DL-DOWN-Report'!B168:T2660,18,FALSE)</f>
        <v/>
      </c>
      <c r="L167" s="1" t="str">
        <f>VLOOKUP(B167,'FINAL-DL-DOWN-Report'!B168:T2660,12,FALSE)</f>
        <v/>
      </c>
      <c r="M167" s="44" t="str">
        <f>VLOOKUP(B167,'FINAL-DL-DOWN-Report'!B168:T2660,6,FALSE)</f>
        <v/>
      </c>
      <c r="N167" s="55"/>
      <c r="O167" s="7"/>
      <c r="P167" s="7"/>
      <c r="Q167" s="7"/>
      <c r="R167" s="7"/>
      <c r="S167" s="7"/>
      <c r="T167" s="90"/>
      <c r="U167" s="7"/>
      <c r="V167" s="7"/>
      <c r="W167" s="7"/>
      <c r="X167" s="7"/>
      <c r="Y167" s="7"/>
      <c r="Z167" s="19" t="str">
        <f>IF(B167="","",VLOOKUP(B167,'[1]PASTE-HERE'!$C$10:$Z$300,16,FALSE))</f>
        <v/>
      </c>
    </row>
    <row r="168" spans="1:26" x14ac:dyDescent="0.25">
      <c r="A168" s="20">
        <v>162</v>
      </c>
      <c r="B168" s="20" t="str">
        <f t="shared" si="4"/>
        <v/>
      </c>
      <c r="C168" s="20"/>
      <c r="D168" s="1" t="str">
        <f t="shared" si="5"/>
        <v/>
      </c>
      <c r="E168" s="1" t="e">
        <f>VLOOKUP(B168,'FINAL-DL-DOWN-Report'!B169:T2661,3,FALSE)</f>
        <v>#N/A</v>
      </c>
      <c r="F168" s="1" t="str">
        <f>VLOOKUP(B168,'FINAL-DL-DOWN-Report'!B169:T2661,17,FALSE)</f>
        <v/>
      </c>
      <c r="G168" s="2" t="str">
        <f>VLOOKUP(B168,'FINAL-DL-DOWN-Report'!B169:T2661,13,FALSE)</f>
        <v/>
      </c>
      <c r="H168" s="2" t="str">
        <f>VLOOKUP(B168,'FINAL-DL-DOWN-Report'!B169:Z2661,14,FALSE)&amp;"-"&amp;VLOOKUP(B168,'FINAL-DL-DOWN-Report'!B169:Z2661,19,FALSE)</f>
        <v>-</v>
      </c>
      <c r="I168" s="2" t="str">
        <f>VLOOKUP(B168,'FINAL-DL-DOWN-Report'!B169:T2661,15,FALSE)</f>
        <v/>
      </c>
      <c r="J168" s="2" t="str">
        <f>VLOOKUP(B168,'FINAL-DL-DOWN-Report'!B169:Z2661,16,FALSE)&amp;"-"&amp;VLOOKUP(B168,'FINAL-DL-DOWN-Report'!B169:Z2661,20,FALSE)</f>
        <v>-</v>
      </c>
      <c r="K168" s="1" t="str">
        <f>VLOOKUP(B168,'FINAL-DL-DOWN-Report'!B169:T2661,18,FALSE)</f>
        <v/>
      </c>
      <c r="L168" s="1" t="str">
        <f>VLOOKUP(B168,'FINAL-DL-DOWN-Report'!B169:T2661,12,FALSE)</f>
        <v/>
      </c>
      <c r="M168" s="44" t="str">
        <f>VLOOKUP(B168,'FINAL-DL-DOWN-Report'!B169:T2661,6,FALSE)</f>
        <v/>
      </c>
      <c r="N168" s="55"/>
      <c r="O168" s="7"/>
      <c r="P168" s="7"/>
      <c r="Q168" s="7"/>
      <c r="R168" s="7"/>
      <c r="S168" s="7"/>
      <c r="T168" s="90"/>
      <c r="U168" s="7"/>
      <c r="V168" s="7"/>
      <c r="W168" s="7"/>
      <c r="X168" s="7"/>
      <c r="Y168" s="7"/>
      <c r="Z168" s="19" t="str">
        <f>IF(B168="","",VLOOKUP(B168,'[1]PASTE-HERE'!$C$10:$Z$300,16,FALSE))</f>
        <v/>
      </c>
    </row>
    <row r="169" spans="1:26" x14ac:dyDescent="0.25">
      <c r="A169" s="20">
        <v>163</v>
      </c>
      <c r="B169" s="20" t="str">
        <f t="shared" si="4"/>
        <v/>
      </c>
      <c r="C169" s="20"/>
      <c r="D169" s="1" t="str">
        <f t="shared" si="5"/>
        <v/>
      </c>
      <c r="E169" s="1" t="e">
        <f>VLOOKUP(B169,'FINAL-DL-DOWN-Report'!B170:T2662,3,FALSE)</f>
        <v>#N/A</v>
      </c>
      <c r="F169" s="1" t="str">
        <f>VLOOKUP(B169,'FINAL-DL-DOWN-Report'!B170:T2662,17,FALSE)</f>
        <v/>
      </c>
      <c r="G169" s="2" t="str">
        <f>VLOOKUP(B169,'FINAL-DL-DOWN-Report'!B170:T2662,13,FALSE)</f>
        <v/>
      </c>
      <c r="H169" s="2" t="str">
        <f>VLOOKUP(B169,'FINAL-DL-DOWN-Report'!B170:Z2662,14,FALSE)&amp;"-"&amp;VLOOKUP(B169,'FINAL-DL-DOWN-Report'!B170:Z2662,19,FALSE)</f>
        <v>-</v>
      </c>
      <c r="I169" s="2" t="str">
        <f>VLOOKUP(B169,'FINAL-DL-DOWN-Report'!B170:T2662,15,FALSE)</f>
        <v/>
      </c>
      <c r="J169" s="2" t="str">
        <f>VLOOKUP(B169,'FINAL-DL-DOWN-Report'!B170:Z2662,16,FALSE)&amp;"-"&amp;VLOOKUP(B169,'FINAL-DL-DOWN-Report'!B170:Z2662,20,FALSE)</f>
        <v>-</v>
      </c>
      <c r="K169" s="1" t="str">
        <f>VLOOKUP(B169,'FINAL-DL-DOWN-Report'!B170:T2662,18,FALSE)</f>
        <v/>
      </c>
      <c r="L169" s="1" t="str">
        <f>VLOOKUP(B169,'FINAL-DL-DOWN-Report'!B170:T2662,12,FALSE)</f>
        <v/>
      </c>
      <c r="M169" s="44" t="str">
        <f>VLOOKUP(B169,'FINAL-DL-DOWN-Report'!B170:T2662,6,FALSE)</f>
        <v/>
      </c>
      <c r="N169" s="55"/>
      <c r="O169" s="7"/>
      <c r="P169" s="7"/>
      <c r="Q169" s="7"/>
      <c r="R169" s="7"/>
      <c r="S169" s="7"/>
      <c r="T169" s="90"/>
      <c r="U169" s="7"/>
      <c r="V169" s="7"/>
      <c r="W169" s="7"/>
      <c r="X169" s="7"/>
      <c r="Y169" s="7"/>
      <c r="Z169" s="19" t="str">
        <f>IF(B169="","",VLOOKUP(B169,'[1]PASTE-HERE'!$C$10:$Z$300,16,FALSE))</f>
        <v/>
      </c>
    </row>
    <row r="170" spans="1:26" x14ac:dyDescent="0.25">
      <c r="A170" s="20">
        <v>164</v>
      </c>
      <c r="B170" s="20" t="str">
        <f t="shared" si="4"/>
        <v/>
      </c>
      <c r="C170" s="20"/>
      <c r="D170" s="1" t="str">
        <f t="shared" si="5"/>
        <v/>
      </c>
      <c r="E170" s="1" t="e">
        <f>VLOOKUP(B170,'FINAL-DL-DOWN-Report'!B171:T2663,3,FALSE)</f>
        <v>#N/A</v>
      </c>
      <c r="F170" s="1" t="str">
        <f>VLOOKUP(B170,'FINAL-DL-DOWN-Report'!B171:T2663,17,FALSE)</f>
        <v/>
      </c>
      <c r="G170" s="2" t="str">
        <f>VLOOKUP(B170,'FINAL-DL-DOWN-Report'!B171:T2663,13,FALSE)</f>
        <v/>
      </c>
      <c r="H170" s="2" t="str">
        <f>VLOOKUP(B170,'FINAL-DL-DOWN-Report'!B171:Z2663,14,FALSE)&amp;"-"&amp;VLOOKUP(B170,'FINAL-DL-DOWN-Report'!B171:Z2663,19,FALSE)</f>
        <v>-</v>
      </c>
      <c r="I170" s="2" t="str">
        <f>VLOOKUP(B170,'FINAL-DL-DOWN-Report'!B171:T2663,15,FALSE)</f>
        <v/>
      </c>
      <c r="J170" s="2" t="str">
        <f>VLOOKUP(B170,'FINAL-DL-DOWN-Report'!B171:Z2663,16,FALSE)&amp;"-"&amp;VLOOKUP(B170,'FINAL-DL-DOWN-Report'!B171:Z2663,20,FALSE)</f>
        <v>-</v>
      </c>
      <c r="K170" s="1" t="str">
        <f>VLOOKUP(B170,'FINAL-DL-DOWN-Report'!B171:T2663,18,FALSE)</f>
        <v/>
      </c>
      <c r="L170" s="1" t="str">
        <f>VLOOKUP(B170,'FINAL-DL-DOWN-Report'!B171:T2663,12,FALSE)</f>
        <v/>
      </c>
      <c r="M170" s="44" t="str">
        <f>VLOOKUP(B170,'FINAL-DL-DOWN-Report'!B171:T2663,6,FALSE)</f>
        <v/>
      </c>
      <c r="N170" s="55"/>
      <c r="O170" s="7"/>
      <c r="P170" s="7"/>
      <c r="Q170" s="7"/>
      <c r="R170" s="7"/>
      <c r="S170" s="7"/>
      <c r="T170" s="90"/>
      <c r="U170" s="7"/>
      <c r="V170" s="7"/>
      <c r="W170" s="7"/>
      <c r="X170" s="7"/>
      <c r="Y170" s="7"/>
      <c r="Z170" s="19" t="str">
        <f>IF(B170="","",VLOOKUP(B170,'[1]PASTE-HERE'!$C$10:$Z$300,16,FALSE))</f>
        <v/>
      </c>
    </row>
    <row r="171" spans="1:26" x14ac:dyDescent="0.25">
      <c r="A171" s="20">
        <v>165</v>
      </c>
      <c r="B171" s="20" t="str">
        <f t="shared" si="4"/>
        <v/>
      </c>
      <c r="C171" s="20"/>
      <c r="D171" s="1" t="str">
        <f t="shared" si="5"/>
        <v/>
      </c>
      <c r="E171" s="1" t="e">
        <f>VLOOKUP(B171,'FINAL-DL-DOWN-Report'!B172:T2664,3,FALSE)</f>
        <v>#N/A</v>
      </c>
      <c r="F171" s="1" t="str">
        <f>VLOOKUP(B171,'FINAL-DL-DOWN-Report'!B172:T2664,17,FALSE)</f>
        <v/>
      </c>
      <c r="G171" s="2" t="str">
        <f>VLOOKUP(B171,'FINAL-DL-DOWN-Report'!B172:T2664,13,FALSE)</f>
        <v/>
      </c>
      <c r="H171" s="2" t="str">
        <f>VLOOKUP(B171,'FINAL-DL-DOWN-Report'!B172:Z2664,14,FALSE)&amp;"-"&amp;VLOOKUP(B171,'FINAL-DL-DOWN-Report'!B172:Z2664,19,FALSE)</f>
        <v>-</v>
      </c>
      <c r="I171" s="2" t="str">
        <f>VLOOKUP(B171,'FINAL-DL-DOWN-Report'!B172:T2664,15,FALSE)</f>
        <v/>
      </c>
      <c r="J171" s="2" t="str">
        <f>VLOOKUP(B171,'FINAL-DL-DOWN-Report'!B172:Z2664,16,FALSE)&amp;"-"&amp;VLOOKUP(B171,'FINAL-DL-DOWN-Report'!B172:Z2664,20,FALSE)</f>
        <v>-</v>
      </c>
      <c r="K171" s="1" t="str">
        <f>VLOOKUP(B171,'FINAL-DL-DOWN-Report'!B172:T2664,18,FALSE)</f>
        <v/>
      </c>
      <c r="L171" s="1" t="str">
        <f>VLOOKUP(B171,'FINAL-DL-DOWN-Report'!B172:T2664,12,FALSE)</f>
        <v/>
      </c>
      <c r="M171" s="44" t="str">
        <f>VLOOKUP(B171,'FINAL-DL-DOWN-Report'!B172:T2664,6,FALSE)</f>
        <v/>
      </c>
      <c r="N171" s="55"/>
      <c r="O171" s="7"/>
      <c r="P171" s="7"/>
      <c r="Q171" s="7"/>
      <c r="R171" s="7"/>
      <c r="S171" s="7"/>
      <c r="T171" s="90"/>
      <c r="U171" s="7"/>
      <c r="V171" s="7"/>
      <c r="W171" s="7"/>
      <c r="X171" s="7"/>
      <c r="Y171" s="7"/>
      <c r="Z171" s="19" t="str">
        <f>IF(B171="","",VLOOKUP(B171,'[1]PASTE-HERE'!$C$10:$Z$300,16,FALSE))</f>
        <v/>
      </c>
    </row>
    <row r="172" spans="1:26" x14ac:dyDescent="0.25">
      <c r="A172" s="20">
        <v>166</v>
      </c>
      <c r="B172" s="20" t="str">
        <f t="shared" si="4"/>
        <v/>
      </c>
      <c r="C172" s="20"/>
      <c r="D172" s="1" t="str">
        <f t="shared" si="5"/>
        <v/>
      </c>
      <c r="E172" s="1" t="e">
        <f>VLOOKUP(B172,'FINAL-DL-DOWN-Report'!B173:T2665,3,FALSE)</f>
        <v>#N/A</v>
      </c>
      <c r="F172" s="1" t="str">
        <f>VLOOKUP(B172,'FINAL-DL-DOWN-Report'!B173:T2665,17,FALSE)</f>
        <v/>
      </c>
      <c r="G172" s="2" t="str">
        <f>VLOOKUP(B172,'FINAL-DL-DOWN-Report'!B173:T2665,13,FALSE)</f>
        <v/>
      </c>
      <c r="H172" s="2" t="str">
        <f>VLOOKUP(B172,'FINAL-DL-DOWN-Report'!B173:Z2665,14,FALSE)&amp;"-"&amp;VLOOKUP(B172,'FINAL-DL-DOWN-Report'!B173:Z2665,19,FALSE)</f>
        <v>-</v>
      </c>
      <c r="I172" s="2" t="str">
        <f>VLOOKUP(B172,'FINAL-DL-DOWN-Report'!B173:T2665,15,FALSE)</f>
        <v/>
      </c>
      <c r="J172" s="2" t="str">
        <f>VLOOKUP(B172,'FINAL-DL-DOWN-Report'!B173:Z2665,16,FALSE)&amp;"-"&amp;VLOOKUP(B172,'FINAL-DL-DOWN-Report'!B173:Z2665,20,FALSE)</f>
        <v>-</v>
      </c>
      <c r="K172" s="1" t="str">
        <f>VLOOKUP(B172,'FINAL-DL-DOWN-Report'!B173:T2665,18,FALSE)</f>
        <v/>
      </c>
      <c r="L172" s="1" t="str">
        <f>VLOOKUP(B172,'FINAL-DL-DOWN-Report'!B173:T2665,12,FALSE)</f>
        <v/>
      </c>
      <c r="M172" s="44" t="str">
        <f>VLOOKUP(B172,'FINAL-DL-DOWN-Report'!B173:T2665,6,FALSE)</f>
        <v/>
      </c>
      <c r="N172" s="55"/>
      <c r="O172" s="7"/>
      <c r="P172" s="7"/>
      <c r="Q172" s="7"/>
      <c r="R172" s="7"/>
      <c r="S172" s="7"/>
      <c r="T172" s="90"/>
      <c r="U172" s="7"/>
      <c r="V172" s="7"/>
      <c r="W172" s="7"/>
      <c r="X172" s="7"/>
      <c r="Y172" s="7"/>
      <c r="Z172" s="19" t="str">
        <f>IF(B172="","",VLOOKUP(B172,'[1]PASTE-HERE'!$C$10:$Z$300,16,FALSE))</f>
        <v/>
      </c>
    </row>
    <row r="173" spans="1:26" x14ac:dyDescent="0.25">
      <c r="A173" s="20">
        <v>167</v>
      </c>
      <c r="B173" s="20" t="str">
        <f t="shared" si="4"/>
        <v/>
      </c>
      <c r="C173" s="20"/>
      <c r="D173" s="1" t="str">
        <f t="shared" si="5"/>
        <v/>
      </c>
      <c r="E173" s="1" t="e">
        <f>VLOOKUP(B173,'FINAL-DL-DOWN-Report'!B174:T2666,3,FALSE)</f>
        <v>#N/A</v>
      </c>
      <c r="F173" s="1" t="str">
        <f>VLOOKUP(B173,'FINAL-DL-DOWN-Report'!B174:T2666,17,FALSE)</f>
        <v/>
      </c>
      <c r="G173" s="2" t="str">
        <f>VLOOKUP(B173,'FINAL-DL-DOWN-Report'!B174:T2666,13,FALSE)</f>
        <v/>
      </c>
      <c r="H173" s="2" t="str">
        <f>VLOOKUP(B173,'FINAL-DL-DOWN-Report'!B174:Z2666,14,FALSE)&amp;"-"&amp;VLOOKUP(B173,'FINAL-DL-DOWN-Report'!B174:Z2666,19,FALSE)</f>
        <v>-</v>
      </c>
      <c r="I173" s="2" t="str">
        <f>VLOOKUP(B173,'FINAL-DL-DOWN-Report'!B174:T2666,15,FALSE)</f>
        <v/>
      </c>
      <c r="J173" s="2" t="str">
        <f>VLOOKUP(B173,'FINAL-DL-DOWN-Report'!B174:Z2666,16,FALSE)&amp;"-"&amp;VLOOKUP(B173,'FINAL-DL-DOWN-Report'!B174:Z2666,20,FALSE)</f>
        <v>-</v>
      </c>
      <c r="K173" s="1" t="str">
        <f>VLOOKUP(B173,'FINAL-DL-DOWN-Report'!B174:T2666,18,FALSE)</f>
        <v/>
      </c>
      <c r="L173" s="1" t="str">
        <f>VLOOKUP(B173,'FINAL-DL-DOWN-Report'!B174:T2666,12,FALSE)</f>
        <v/>
      </c>
      <c r="M173" s="44" t="str">
        <f>VLOOKUP(B173,'FINAL-DL-DOWN-Report'!B174:T2666,6,FALSE)</f>
        <v/>
      </c>
      <c r="N173" s="55"/>
      <c r="O173" s="7"/>
      <c r="P173" s="7"/>
      <c r="Q173" s="7"/>
      <c r="R173" s="7"/>
      <c r="S173" s="7"/>
      <c r="T173" s="90"/>
      <c r="U173" s="7"/>
      <c r="V173" s="7"/>
      <c r="W173" s="7"/>
      <c r="X173" s="7"/>
      <c r="Y173" s="7"/>
      <c r="Z173" s="19" t="str">
        <f>IF(B173="","",VLOOKUP(B173,'[1]PASTE-HERE'!$C$10:$Z$300,16,FALSE))</f>
        <v/>
      </c>
    </row>
    <row r="174" spans="1:26" x14ac:dyDescent="0.25">
      <c r="A174" s="20">
        <v>168</v>
      </c>
      <c r="B174" s="20" t="str">
        <f t="shared" si="4"/>
        <v/>
      </c>
      <c r="C174" s="20"/>
      <c r="D174" s="1" t="str">
        <f t="shared" si="5"/>
        <v/>
      </c>
      <c r="E174" s="1" t="e">
        <f>VLOOKUP(B174,'FINAL-DL-DOWN-Report'!B175:T2667,3,FALSE)</f>
        <v>#N/A</v>
      </c>
      <c r="F174" s="1" t="str">
        <f>VLOOKUP(B174,'FINAL-DL-DOWN-Report'!B175:T2667,17,FALSE)</f>
        <v/>
      </c>
      <c r="G174" s="2" t="str">
        <f>VLOOKUP(B174,'FINAL-DL-DOWN-Report'!B175:T2667,13,FALSE)</f>
        <v/>
      </c>
      <c r="H174" s="2" t="str">
        <f>VLOOKUP(B174,'FINAL-DL-DOWN-Report'!B175:Z2667,14,FALSE)&amp;"-"&amp;VLOOKUP(B174,'FINAL-DL-DOWN-Report'!B175:Z2667,19,FALSE)</f>
        <v>-</v>
      </c>
      <c r="I174" s="2" t="str">
        <f>VLOOKUP(B174,'FINAL-DL-DOWN-Report'!B175:T2667,15,FALSE)</f>
        <v/>
      </c>
      <c r="J174" s="2" t="str">
        <f>VLOOKUP(B174,'FINAL-DL-DOWN-Report'!B175:Z2667,16,FALSE)&amp;"-"&amp;VLOOKUP(B174,'FINAL-DL-DOWN-Report'!B175:Z2667,20,FALSE)</f>
        <v>-</v>
      </c>
      <c r="K174" s="1" t="str">
        <f>VLOOKUP(B174,'FINAL-DL-DOWN-Report'!B175:T2667,18,FALSE)</f>
        <v/>
      </c>
      <c r="L174" s="1" t="str">
        <f>VLOOKUP(B174,'FINAL-DL-DOWN-Report'!B175:T2667,12,FALSE)</f>
        <v/>
      </c>
      <c r="M174" s="44" t="str">
        <f>VLOOKUP(B174,'FINAL-DL-DOWN-Report'!B175:T2667,6,FALSE)</f>
        <v/>
      </c>
      <c r="N174" s="55"/>
      <c r="O174" s="7"/>
      <c r="P174" s="7"/>
      <c r="Q174" s="7"/>
      <c r="R174" s="7"/>
      <c r="S174" s="7"/>
      <c r="T174" s="90"/>
      <c r="U174" s="7"/>
      <c r="V174" s="7"/>
      <c r="W174" s="7"/>
      <c r="X174" s="7"/>
      <c r="Y174" s="7"/>
      <c r="Z174" s="19" t="str">
        <f>IF(B174="","",VLOOKUP(B174,'[1]PASTE-HERE'!$C$10:$Z$300,16,FALSE))</f>
        <v/>
      </c>
    </row>
    <row r="175" spans="1:26" x14ac:dyDescent="0.25">
      <c r="A175" s="20">
        <v>169</v>
      </c>
      <c r="B175" s="20" t="str">
        <f t="shared" si="4"/>
        <v/>
      </c>
      <c r="C175" s="20"/>
      <c r="D175" s="1" t="str">
        <f t="shared" si="5"/>
        <v/>
      </c>
      <c r="E175" s="1" t="e">
        <f>VLOOKUP(B175,'FINAL-DL-DOWN-Report'!B176:T2668,3,FALSE)</f>
        <v>#N/A</v>
      </c>
      <c r="F175" s="1" t="str">
        <f>VLOOKUP(B175,'FINAL-DL-DOWN-Report'!B176:T2668,17,FALSE)</f>
        <v/>
      </c>
      <c r="G175" s="2" t="str">
        <f>VLOOKUP(B175,'FINAL-DL-DOWN-Report'!B176:T2668,13,FALSE)</f>
        <v/>
      </c>
      <c r="H175" s="2" t="str">
        <f>VLOOKUP(B175,'FINAL-DL-DOWN-Report'!B176:Z2668,14,FALSE)&amp;"-"&amp;VLOOKUP(B175,'FINAL-DL-DOWN-Report'!B176:Z2668,19,FALSE)</f>
        <v>-</v>
      </c>
      <c r="I175" s="2" t="str">
        <f>VLOOKUP(B175,'FINAL-DL-DOWN-Report'!B176:T2668,15,FALSE)</f>
        <v/>
      </c>
      <c r="J175" s="2" t="str">
        <f>VLOOKUP(B175,'FINAL-DL-DOWN-Report'!B176:Z2668,16,FALSE)&amp;"-"&amp;VLOOKUP(B175,'FINAL-DL-DOWN-Report'!B176:Z2668,20,FALSE)</f>
        <v>-</v>
      </c>
      <c r="K175" s="1" t="str">
        <f>VLOOKUP(B175,'FINAL-DL-DOWN-Report'!B176:T2668,18,FALSE)</f>
        <v/>
      </c>
      <c r="L175" s="1" t="str">
        <f>VLOOKUP(B175,'FINAL-DL-DOWN-Report'!B176:T2668,12,FALSE)</f>
        <v/>
      </c>
      <c r="M175" s="44" t="str">
        <f>VLOOKUP(B175,'FINAL-DL-DOWN-Report'!B176:T2668,6,FALSE)</f>
        <v/>
      </c>
      <c r="N175" s="55"/>
      <c r="O175" s="7"/>
      <c r="P175" s="7"/>
      <c r="Q175" s="7"/>
      <c r="R175" s="7"/>
      <c r="S175" s="7"/>
      <c r="T175" s="90"/>
      <c r="U175" s="7"/>
      <c r="V175" s="7"/>
      <c r="W175" s="7"/>
      <c r="X175" s="7"/>
      <c r="Y175" s="7"/>
      <c r="Z175" s="19" t="str">
        <f>IF(B175="","",VLOOKUP(B175,'[1]PASTE-HERE'!$C$10:$Z$300,16,FALSE))</f>
        <v/>
      </c>
    </row>
    <row r="176" spans="1:26" x14ac:dyDescent="0.25">
      <c r="A176" s="20">
        <v>170</v>
      </c>
      <c r="B176" s="20" t="str">
        <f t="shared" si="4"/>
        <v/>
      </c>
      <c r="C176" s="20"/>
      <c r="D176" s="1" t="str">
        <f t="shared" si="5"/>
        <v/>
      </c>
      <c r="E176" s="1" t="e">
        <f>VLOOKUP(B176,'FINAL-DL-DOWN-Report'!B177:T2669,3,FALSE)</f>
        <v>#N/A</v>
      </c>
      <c r="F176" s="1" t="str">
        <f>VLOOKUP(B176,'FINAL-DL-DOWN-Report'!B177:T2669,17,FALSE)</f>
        <v/>
      </c>
      <c r="G176" s="2" t="str">
        <f>VLOOKUP(B176,'FINAL-DL-DOWN-Report'!B177:T2669,13,FALSE)</f>
        <v/>
      </c>
      <c r="H176" s="2" t="str">
        <f>VLOOKUP(B176,'FINAL-DL-DOWN-Report'!B177:Z2669,14,FALSE)&amp;"-"&amp;VLOOKUP(B176,'FINAL-DL-DOWN-Report'!B177:Z2669,19,FALSE)</f>
        <v>-</v>
      </c>
      <c r="I176" s="2" t="str">
        <f>VLOOKUP(B176,'FINAL-DL-DOWN-Report'!B177:T2669,15,FALSE)</f>
        <v/>
      </c>
      <c r="J176" s="2" t="str">
        <f>VLOOKUP(B176,'FINAL-DL-DOWN-Report'!B177:Z2669,16,FALSE)&amp;"-"&amp;VLOOKUP(B176,'FINAL-DL-DOWN-Report'!B177:Z2669,20,FALSE)</f>
        <v>-</v>
      </c>
      <c r="K176" s="1" t="str">
        <f>VLOOKUP(B176,'FINAL-DL-DOWN-Report'!B177:T2669,18,FALSE)</f>
        <v/>
      </c>
      <c r="L176" s="1" t="str">
        <f>VLOOKUP(B176,'FINAL-DL-DOWN-Report'!B177:T2669,12,FALSE)</f>
        <v/>
      </c>
      <c r="M176" s="44" t="str">
        <f>VLOOKUP(B176,'FINAL-DL-DOWN-Report'!B177:T2669,6,FALSE)</f>
        <v/>
      </c>
      <c r="N176" s="55"/>
      <c r="O176" s="7"/>
      <c r="P176" s="7"/>
      <c r="Q176" s="7"/>
      <c r="R176" s="7"/>
      <c r="S176" s="7"/>
      <c r="T176" s="90"/>
      <c r="U176" s="7"/>
      <c r="V176" s="7"/>
      <c r="W176" s="7"/>
      <c r="X176" s="7"/>
      <c r="Y176" s="7"/>
      <c r="Z176" s="19" t="str">
        <f>IF(B176="","",VLOOKUP(B176,'[1]PASTE-HERE'!$C$10:$Z$300,16,FALSE))</f>
        <v/>
      </c>
    </row>
    <row r="177" spans="1:26" x14ac:dyDescent="0.25">
      <c r="A177" s="20">
        <v>171</v>
      </c>
      <c r="B177" s="20" t="str">
        <f t="shared" si="4"/>
        <v/>
      </c>
      <c r="C177" s="20"/>
      <c r="D177" s="1" t="str">
        <f t="shared" si="5"/>
        <v/>
      </c>
      <c r="E177" s="1" t="e">
        <f>VLOOKUP(B177,'FINAL-DL-DOWN-Report'!B178:T2670,3,FALSE)</f>
        <v>#N/A</v>
      </c>
      <c r="F177" s="1" t="str">
        <f>VLOOKUP(B177,'FINAL-DL-DOWN-Report'!B178:T2670,17,FALSE)</f>
        <v/>
      </c>
      <c r="G177" s="2" t="str">
        <f>VLOOKUP(B177,'FINAL-DL-DOWN-Report'!B178:T2670,13,FALSE)</f>
        <v/>
      </c>
      <c r="H177" s="2" t="str">
        <f>VLOOKUP(B177,'FINAL-DL-DOWN-Report'!B178:Z2670,14,FALSE)&amp;"-"&amp;VLOOKUP(B177,'FINAL-DL-DOWN-Report'!B178:Z2670,19,FALSE)</f>
        <v>-</v>
      </c>
      <c r="I177" s="2" t="str">
        <f>VLOOKUP(B177,'FINAL-DL-DOWN-Report'!B178:T2670,15,FALSE)</f>
        <v/>
      </c>
      <c r="J177" s="2" t="str">
        <f>VLOOKUP(B177,'FINAL-DL-DOWN-Report'!B178:Z2670,16,FALSE)&amp;"-"&amp;VLOOKUP(B177,'FINAL-DL-DOWN-Report'!B178:Z2670,20,FALSE)</f>
        <v>-</v>
      </c>
      <c r="K177" s="1" t="str">
        <f>VLOOKUP(B177,'FINAL-DL-DOWN-Report'!B178:T2670,18,FALSE)</f>
        <v/>
      </c>
      <c r="L177" s="1" t="str">
        <f>VLOOKUP(B177,'FINAL-DL-DOWN-Report'!B178:T2670,12,FALSE)</f>
        <v/>
      </c>
      <c r="M177" s="44" t="str">
        <f>VLOOKUP(B177,'FINAL-DL-DOWN-Report'!B178:T2670,6,FALSE)</f>
        <v/>
      </c>
      <c r="N177" s="55"/>
      <c r="O177" s="7"/>
      <c r="P177" s="7"/>
      <c r="Q177" s="7"/>
      <c r="R177" s="7"/>
      <c r="S177" s="7"/>
      <c r="T177" s="90"/>
      <c r="U177" s="7"/>
      <c r="V177" s="7"/>
      <c r="W177" s="7"/>
      <c r="X177" s="7"/>
      <c r="Y177" s="7"/>
      <c r="Z177" s="19" t="str">
        <f>IF(B177="","",VLOOKUP(B177,'[1]PASTE-HERE'!$C$10:$Z$300,16,FALSE))</f>
        <v/>
      </c>
    </row>
    <row r="178" spans="1:26" x14ac:dyDescent="0.25">
      <c r="A178" s="20">
        <v>172</v>
      </c>
      <c r="B178" s="20" t="str">
        <f t="shared" si="4"/>
        <v/>
      </c>
      <c r="C178" s="20"/>
      <c r="D178" s="1" t="str">
        <f t="shared" si="5"/>
        <v/>
      </c>
      <c r="E178" s="1" t="e">
        <f>VLOOKUP(B178,'FINAL-DL-DOWN-Report'!B179:T2671,3,FALSE)</f>
        <v>#N/A</v>
      </c>
      <c r="F178" s="1" t="str">
        <f>VLOOKUP(B178,'FINAL-DL-DOWN-Report'!B179:T2671,17,FALSE)</f>
        <v/>
      </c>
      <c r="G178" s="2" t="str">
        <f>VLOOKUP(B178,'FINAL-DL-DOWN-Report'!B179:T2671,13,FALSE)</f>
        <v/>
      </c>
      <c r="H178" s="2" t="str">
        <f>VLOOKUP(B178,'FINAL-DL-DOWN-Report'!B179:Z2671,14,FALSE)&amp;"-"&amp;VLOOKUP(B178,'FINAL-DL-DOWN-Report'!B179:Z2671,19,FALSE)</f>
        <v>-</v>
      </c>
      <c r="I178" s="2" t="str">
        <f>VLOOKUP(B178,'FINAL-DL-DOWN-Report'!B179:T2671,15,FALSE)</f>
        <v/>
      </c>
      <c r="J178" s="2" t="str">
        <f>VLOOKUP(B178,'FINAL-DL-DOWN-Report'!B179:Z2671,16,FALSE)&amp;"-"&amp;VLOOKUP(B178,'FINAL-DL-DOWN-Report'!B179:Z2671,20,FALSE)</f>
        <v>-</v>
      </c>
      <c r="K178" s="1" t="str">
        <f>VLOOKUP(B178,'FINAL-DL-DOWN-Report'!B179:T2671,18,FALSE)</f>
        <v/>
      </c>
      <c r="L178" s="1" t="str">
        <f>VLOOKUP(B178,'FINAL-DL-DOWN-Report'!B179:T2671,12,FALSE)</f>
        <v/>
      </c>
      <c r="M178" s="44" t="str">
        <f>VLOOKUP(B178,'FINAL-DL-DOWN-Report'!B179:T2671,6,FALSE)</f>
        <v/>
      </c>
      <c r="N178" s="55"/>
      <c r="O178" s="7"/>
      <c r="P178" s="7"/>
      <c r="Q178" s="7"/>
      <c r="R178" s="7"/>
      <c r="S178" s="7"/>
      <c r="T178" s="90"/>
      <c r="U178" s="7"/>
      <c r="V178" s="7"/>
      <c r="W178" s="7"/>
      <c r="X178" s="7"/>
      <c r="Y178" s="7"/>
      <c r="Z178" s="19" t="str">
        <f>IF(B178="","",VLOOKUP(B178,'[1]PASTE-HERE'!$C$10:$Z$300,16,FALSE))</f>
        <v/>
      </c>
    </row>
    <row r="179" spans="1:26" x14ac:dyDescent="0.25">
      <c r="A179" s="20">
        <v>173</v>
      </c>
      <c r="B179" s="20" t="str">
        <f t="shared" si="4"/>
        <v/>
      </c>
      <c r="C179" s="20"/>
      <c r="D179" s="1" t="str">
        <f t="shared" si="5"/>
        <v/>
      </c>
      <c r="E179" s="1" t="e">
        <f>VLOOKUP(B179,'FINAL-DL-DOWN-Report'!B180:T2672,3,FALSE)</f>
        <v>#N/A</v>
      </c>
      <c r="F179" s="1" t="str">
        <f>VLOOKUP(B179,'FINAL-DL-DOWN-Report'!B180:T2672,17,FALSE)</f>
        <v/>
      </c>
      <c r="G179" s="2" t="str">
        <f>VLOOKUP(B179,'FINAL-DL-DOWN-Report'!B180:T2672,13,FALSE)</f>
        <v/>
      </c>
      <c r="H179" s="2" t="str">
        <f>VLOOKUP(B179,'FINAL-DL-DOWN-Report'!B180:Z2672,14,FALSE)&amp;"-"&amp;VLOOKUP(B179,'FINAL-DL-DOWN-Report'!B180:Z2672,19,FALSE)</f>
        <v>-</v>
      </c>
      <c r="I179" s="2" t="str">
        <f>VLOOKUP(B179,'FINAL-DL-DOWN-Report'!B180:T2672,15,FALSE)</f>
        <v/>
      </c>
      <c r="J179" s="2" t="str">
        <f>VLOOKUP(B179,'FINAL-DL-DOWN-Report'!B180:Z2672,16,FALSE)&amp;"-"&amp;VLOOKUP(B179,'FINAL-DL-DOWN-Report'!B180:Z2672,20,FALSE)</f>
        <v>-</v>
      </c>
      <c r="K179" s="1" t="str">
        <f>VLOOKUP(B179,'FINAL-DL-DOWN-Report'!B180:T2672,18,FALSE)</f>
        <v/>
      </c>
      <c r="L179" s="1" t="str">
        <f>VLOOKUP(B179,'FINAL-DL-DOWN-Report'!B180:T2672,12,FALSE)</f>
        <v/>
      </c>
      <c r="M179" s="44" t="str">
        <f>VLOOKUP(B179,'FINAL-DL-DOWN-Report'!B180:T2672,6,FALSE)</f>
        <v/>
      </c>
      <c r="N179" s="55"/>
      <c r="O179" s="7"/>
      <c r="P179" s="7"/>
      <c r="Q179" s="7"/>
      <c r="R179" s="7"/>
      <c r="S179" s="7"/>
      <c r="T179" s="90"/>
      <c r="U179" s="7"/>
      <c r="V179" s="7"/>
      <c r="W179" s="7"/>
      <c r="X179" s="7"/>
      <c r="Y179" s="7"/>
      <c r="Z179" s="19" t="str">
        <f>IF(B179="","",VLOOKUP(B179,'[1]PASTE-HERE'!$C$10:$Z$300,16,FALSE))</f>
        <v/>
      </c>
    </row>
    <row r="180" spans="1:26" x14ac:dyDescent="0.25">
      <c r="A180" s="20">
        <v>174</v>
      </c>
      <c r="B180" s="20" t="str">
        <f t="shared" si="4"/>
        <v/>
      </c>
      <c r="C180" s="20"/>
      <c r="D180" s="1" t="str">
        <f t="shared" si="5"/>
        <v/>
      </c>
      <c r="E180" s="1" t="e">
        <f>VLOOKUP(B180,'FINAL-DL-DOWN-Report'!B181:T2673,3,FALSE)</f>
        <v>#N/A</v>
      </c>
      <c r="F180" s="1" t="str">
        <f>VLOOKUP(B180,'FINAL-DL-DOWN-Report'!B181:T2673,17,FALSE)</f>
        <v/>
      </c>
      <c r="G180" s="2" t="str">
        <f>VLOOKUP(B180,'FINAL-DL-DOWN-Report'!B181:T2673,13,FALSE)</f>
        <v/>
      </c>
      <c r="H180" s="2" t="str">
        <f>VLOOKUP(B180,'FINAL-DL-DOWN-Report'!B181:Z2673,14,FALSE)&amp;"-"&amp;VLOOKUP(B180,'FINAL-DL-DOWN-Report'!B181:Z2673,19,FALSE)</f>
        <v>-</v>
      </c>
      <c r="I180" s="2" t="str">
        <f>VLOOKUP(B180,'FINAL-DL-DOWN-Report'!B181:T2673,15,FALSE)</f>
        <v/>
      </c>
      <c r="J180" s="2" t="str">
        <f>VLOOKUP(B180,'FINAL-DL-DOWN-Report'!B181:Z2673,16,FALSE)&amp;"-"&amp;VLOOKUP(B180,'FINAL-DL-DOWN-Report'!B181:Z2673,20,FALSE)</f>
        <v>-</v>
      </c>
      <c r="K180" s="1" t="str">
        <f>VLOOKUP(B180,'FINAL-DL-DOWN-Report'!B181:T2673,18,FALSE)</f>
        <v/>
      </c>
      <c r="L180" s="1" t="str">
        <f>VLOOKUP(B180,'FINAL-DL-DOWN-Report'!B181:T2673,12,FALSE)</f>
        <v/>
      </c>
      <c r="M180" s="44" t="str">
        <f>VLOOKUP(B180,'FINAL-DL-DOWN-Report'!B181:T2673,6,FALSE)</f>
        <v/>
      </c>
      <c r="N180" s="55"/>
      <c r="O180" s="7"/>
      <c r="P180" s="7"/>
      <c r="Q180" s="7"/>
      <c r="R180" s="7"/>
      <c r="S180" s="7"/>
      <c r="T180" s="90"/>
      <c r="U180" s="7"/>
      <c r="V180" s="7"/>
      <c r="W180" s="7"/>
      <c r="X180" s="7"/>
      <c r="Y180" s="7"/>
      <c r="Z180" s="19" t="str">
        <f>IF(B180="","",VLOOKUP(B180,'[1]PASTE-HERE'!$C$10:$Z$300,16,FALSE))</f>
        <v/>
      </c>
    </row>
    <row r="181" spans="1:26" x14ac:dyDescent="0.25">
      <c r="A181" s="20">
        <v>175</v>
      </c>
      <c r="B181" s="20" t="str">
        <f t="shared" si="4"/>
        <v/>
      </c>
      <c r="C181" s="20"/>
      <c r="D181" s="1" t="str">
        <f t="shared" si="5"/>
        <v/>
      </c>
      <c r="E181" s="1" t="e">
        <f>VLOOKUP(B181,'FINAL-DL-DOWN-Report'!B182:T2674,3,FALSE)</f>
        <v>#N/A</v>
      </c>
      <c r="F181" s="1" t="str">
        <f>VLOOKUP(B181,'FINAL-DL-DOWN-Report'!B182:T2674,17,FALSE)</f>
        <v/>
      </c>
      <c r="G181" s="2" t="str">
        <f>VLOOKUP(B181,'FINAL-DL-DOWN-Report'!B182:T2674,13,FALSE)</f>
        <v/>
      </c>
      <c r="H181" s="2" t="str">
        <f>VLOOKUP(B181,'FINAL-DL-DOWN-Report'!B182:Z2674,14,FALSE)&amp;"-"&amp;VLOOKUP(B181,'FINAL-DL-DOWN-Report'!B182:Z2674,19,FALSE)</f>
        <v>-</v>
      </c>
      <c r="I181" s="2" t="str">
        <f>VLOOKUP(B181,'FINAL-DL-DOWN-Report'!B182:T2674,15,FALSE)</f>
        <v/>
      </c>
      <c r="J181" s="2" t="str">
        <f>VLOOKUP(B181,'FINAL-DL-DOWN-Report'!B182:Z2674,16,FALSE)&amp;"-"&amp;VLOOKUP(B181,'FINAL-DL-DOWN-Report'!B182:Z2674,20,FALSE)</f>
        <v>-</v>
      </c>
      <c r="K181" s="1" t="str">
        <f>VLOOKUP(B181,'FINAL-DL-DOWN-Report'!B182:T2674,18,FALSE)</f>
        <v/>
      </c>
      <c r="L181" s="1" t="str">
        <f>VLOOKUP(B181,'FINAL-DL-DOWN-Report'!B182:T2674,12,FALSE)</f>
        <v/>
      </c>
      <c r="M181" s="44" t="str">
        <f>VLOOKUP(B181,'FINAL-DL-DOWN-Report'!B182:T2674,6,FALSE)</f>
        <v/>
      </c>
      <c r="N181" s="55"/>
      <c r="O181" s="7"/>
      <c r="P181" s="7"/>
      <c r="Q181" s="7"/>
      <c r="R181" s="7"/>
      <c r="S181" s="7"/>
      <c r="T181" s="90"/>
      <c r="U181" s="7"/>
      <c r="V181" s="7"/>
      <c r="W181" s="7"/>
      <c r="X181" s="7"/>
      <c r="Y181" s="7"/>
      <c r="Z181" s="19" t="str">
        <f>IF(B181="","",VLOOKUP(B181,'[1]PASTE-HERE'!$C$10:$Z$300,16,FALSE))</f>
        <v/>
      </c>
    </row>
    <row r="182" spans="1:26" x14ac:dyDescent="0.25">
      <c r="A182" s="20">
        <v>176</v>
      </c>
      <c r="B182" s="20" t="str">
        <f t="shared" si="4"/>
        <v/>
      </c>
      <c r="C182" s="20"/>
      <c r="D182" s="1" t="str">
        <f t="shared" si="5"/>
        <v/>
      </c>
      <c r="E182" s="1" t="e">
        <f>VLOOKUP(B182,'FINAL-DL-DOWN-Report'!B183:T2675,3,FALSE)</f>
        <v>#N/A</v>
      </c>
      <c r="F182" s="1" t="str">
        <f>VLOOKUP(B182,'FINAL-DL-DOWN-Report'!B183:T2675,17,FALSE)</f>
        <v/>
      </c>
      <c r="G182" s="2" t="str">
        <f>VLOOKUP(B182,'FINAL-DL-DOWN-Report'!B183:T2675,13,FALSE)</f>
        <v/>
      </c>
      <c r="H182" s="2" t="str">
        <f>VLOOKUP(B182,'FINAL-DL-DOWN-Report'!B183:Z2675,14,FALSE)&amp;"-"&amp;VLOOKUP(B182,'FINAL-DL-DOWN-Report'!B183:Z2675,19,FALSE)</f>
        <v>-</v>
      </c>
      <c r="I182" s="2" t="str">
        <f>VLOOKUP(B182,'FINAL-DL-DOWN-Report'!B183:T2675,15,FALSE)</f>
        <v/>
      </c>
      <c r="J182" s="2" t="str">
        <f>VLOOKUP(B182,'FINAL-DL-DOWN-Report'!B183:Z2675,16,FALSE)&amp;"-"&amp;VLOOKUP(B182,'FINAL-DL-DOWN-Report'!B183:Z2675,20,FALSE)</f>
        <v>-</v>
      </c>
      <c r="K182" s="1" t="str">
        <f>VLOOKUP(B182,'FINAL-DL-DOWN-Report'!B183:T2675,18,FALSE)</f>
        <v/>
      </c>
      <c r="L182" s="1" t="str">
        <f>VLOOKUP(B182,'FINAL-DL-DOWN-Report'!B183:T2675,12,FALSE)</f>
        <v/>
      </c>
      <c r="M182" s="44" t="str">
        <f>VLOOKUP(B182,'FINAL-DL-DOWN-Report'!B183:T2675,6,FALSE)</f>
        <v/>
      </c>
      <c r="N182" s="55"/>
      <c r="O182" s="7"/>
      <c r="P182" s="7"/>
      <c r="Q182" s="7"/>
      <c r="R182" s="7"/>
      <c r="S182" s="7"/>
      <c r="T182" s="90"/>
      <c r="U182" s="7"/>
      <c r="V182" s="7"/>
      <c r="W182" s="7"/>
      <c r="X182" s="7"/>
      <c r="Y182" s="7"/>
      <c r="Z182" s="19" t="str">
        <f>IF(B182="","",VLOOKUP(B182,'[1]PASTE-HERE'!$C$10:$Z$300,16,FALSE))</f>
        <v/>
      </c>
    </row>
    <row r="183" spans="1:26" x14ac:dyDescent="0.25">
      <c r="A183" s="20">
        <v>177</v>
      </c>
      <c r="B183" s="20" t="str">
        <f t="shared" si="4"/>
        <v/>
      </c>
      <c r="C183" s="20"/>
      <c r="D183" s="1" t="str">
        <f t="shared" si="5"/>
        <v/>
      </c>
      <c r="E183" s="1" t="e">
        <f>VLOOKUP(B183,'FINAL-DL-DOWN-Report'!B184:T2676,3,FALSE)</f>
        <v>#N/A</v>
      </c>
      <c r="F183" s="1" t="str">
        <f>VLOOKUP(B183,'FINAL-DL-DOWN-Report'!B184:T2676,17,FALSE)</f>
        <v/>
      </c>
      <c r="G183" s="2" t="str">
        <f>VLOOKUP(B183,'FINAL-DL-DOWN-Report'!B184:T2676,13,FALSE)</f>
        <v/>
      </c>
      <c r="H183" s="2" t="str">
        <f>VLOOKUP(B183,'FINAL-DL-DOWN-Report'!B184:Z2676,14,FALSE)&amp;"-"&amp;VLOOKUP(B183,'FINAL-DL-DOWN-Report'!B184:Z2676,19,FALSE)</f>
        <v>-</v>
      </c>
      <c r="I183" s="2" t="str">
        <f>VLOOKUP(B183,'FINAL-DL-DOWN-Report'!B184:T2676,15,FALSE)</f>
        <v/>
      </c>
      <c r="J183" s="2" t="str">
        <f>VLOOKUP(B183,'FINAL-DL-DOWN-Report'!B184:Z2676,16,FALSE)&amp;"-"&amp;VLOOKUP(B183,'FINAL-DL-DOWN-Report'!B184:Z2676,20,FALSE)</f>
        <v>-</v>
      </c>
      <c r="K183" s="1" t="str">
        <f>VLOOKUP(B183,'FINAL-DL-DOWN-Report'!B184:T2676,18,FALSE)</f>
        <v/>
      </c>
      <c r="L183" s="1" t="str">
        <f>VLOOKUP(B183,'FINAL-DL-DOWN-Report'!B184:T2676,12,FALSE)</f>
        <v/>
      </c>
      <c r="M183" s="44" t="str">
        <f>VLOOKUP(B183,'FINAL-DL-DOWN-Report'!B184:T2676,6,FALSE)</f>
        <v/>
      </c>
      <c r="N183" s="55"/>
      <c r="O183" s="7"/>
      <c r="P183" s="7"/>
      <c r="Q183" s="7"/>
      <c r="R183" s="7"/>
      <c r="S183" s="7"/>
      <c r="T183" s="90"/>
      <c r="U183" s="7"/>
      <c r="V183" s="7"/>
      <c r="W183" s="7"/>
      <c r="X183" s="7"/>
      <c r="Y183" s="7"/>
      <c r="Z183" s="19" t="str">
        <f>IF(B183="","",VLOOKUP(B183,'[1]PASTE-HERE'!$C$10:$Z$300,16,FALSE))</f>
        <v/>
      </c>
    </row>
    <row r="184" spans="1:26" x14ac:dyDescent="0.25">
      <c r="A184" s="20">
        <v>178</v>
      </c>
      <c r="B184" s="20" t="str">
        <f t="shared" si="4"/>
        <v/>
      </c>
      <c r="C184" s="20"/>
      <c r="D184" s="1" t="str">
        <f t="shared" si="5"/>
        <v/>
      </c>
      <c r="E184" s="1" t="e">
        <f>VLOOKUP(B184,'FINAL-DL-DOWN-Report'!B185:T2677,3,FALSE)</f>
        <v>#N/A</v>
      </c>
      <c r="F184" s="1" t="str">
        <f>VLOOKUP(B184,'FINAL-DL-DOWN-Report'!B185:T2677,17,FALSE)</f>
        <v/>
      </c>
      <c r="G184" s="2" t="str">
        <f>VLOOKUP(B184,'FINAL-DL-DOWN-Report'!B185:T2677,13,FALSE)</f>
        <v/>
      </c>
      <c r="H184" s="2" t="str">
        <f>VLOOKUP(B184,'FINAL-DL-DOWN-Report'!B185:Z2677,14,FALSE)&amp;"-"&amp;VLOOKUP(B184,'FINAL-DL-DOWN-Report'!B185:Z2677,19,FALSE)</f>
        <v>-</v>
      </c>
      <c r="I184" s="2" t="str">
        <f>VLOOKUP(B184,'FINAL-DL-DOWN-Report'!B185:T2677,15,FALSE)</f>
        <v/>
      </c>
      <c r="J184" s="2" t="str">
        <f>VLOOKUP(B184,'FINAL-DL-DOWN-Report'!B185:Z2677,16,FALSE)&amp;"-"&amp;VLOOKUP(B184,'FINAL-DL-DOWN-Report'!B185:Z2677,20,FALSE)</f>
        <v>-</v>
      </c>
      <c r="K184" s="1" t="str">
        <f>VLOOKUP(B184,'FINAL-DL-DOWN-Report'!B185:T2677,18,FALSE)</f>
        <v/>
      </c>
      <c r="L184" s="1" t="str">
        <f>VLOOKUP(B184,'FINAL-DL-DOWN-Report'!B185:T2677,12,FALSE)</f>
        <v/>
      </c>
      <c r="M184" s="44" t="str">
        <f>VLOOKUP(B184,'FINAL-DL-DOWN-Report'!B185:T2677,6,FALSE)</f>
        <v/>
      </c>
      <c r="N184" s="55"/>
      <c r="O184" s="7"/>
      <c r="P184" s="7"/>
      <c r="Q184" s="7"/>
      <c r="R184" s="7"/>
      <c r="S184" s="7"/>
      <c r="T184" s="90"/>
      <c r="U184" s="7"/>
      <c r="V184" s="7"/>
      <c r="W184" s="7"/>
      <c r="X184" s="7"/>
      <c r="Y184" s="7"/>
      <c r="Z184" s="19" t="str">
        <f>IF(B184="","",VLOOKUP(B184,'[1]PASTE-HERE'!$C$10:$Z$300,16,FALSE))</f>
        <v/>
      </c>
    </row>
    <row r="185" spans="1:26" x14ac:dyDescent="0.25">
      <c r="A185" s="20">
        <v>179</v>
      </c>
      <c r="B185" s="20" t="str">
        <f t="shared" si="4"/>
        <v/>
      </c>
      <c r="C185" s="20"/>
      <c r="D185" s="1" t="str">
        <f t="shared" si="5"/>
        <v/>
      </c>
      <c r="E185" s="1" t="e">
        <f>VLOOKUP(B185,'FINAL-DL-DOWN-Report'!B186:T2678,3,FALSE)</f>
        <v>#N/A</v>
      </c>
      <c r="F185" s="1" t="str">
        <f>VLOOKUP(B185,'FINAL-DL-DOWN-Report'!B186:T2678,17,FALSE)</f>
        <v/>
      </c>
      <c r="G185" s="2" t="str">
        <f>VLOOKUP(B185,'FINAL-DL-DOWN-Report'!B186:T2678,13,FALSE)</f>
        <v/>
      </c>
      <c r="H185" s="2" t="str">
        <f>VLOOKUP(B185,'FINAL-DL-DOWN-Report'!B186:Z2678,14,FALSE)&amp;"-"&amp;VLOOKUP(B185,'FINAL-DL-DOWN-Report'!B186:Z2678,19,FALSE)</f>
        <v>-</v>
      </c>
      <c r="I185" s="2" t="str">
        <f>VLOOKUP(B185,'FINAL-DL-DOWN-Report'!B186:T2678,15,FALSE)</f>
        <v/>
      </c>
      <c r="J185" s="2" t="str">
        <f>VLOOKUP(B185,'FINAL-DL-DOWN-Report'!B186:Z2678,16,FALSE)&amp;"-"&amp;VLOOKUP(B185,'FINAL-DL-DOWN-Report'!B186:Z2678,20,FALSE)</f>
        <v>-</v>
      </c>
      <c r="K185" s="1" t="str">
        <f>VLOOKUP(B185,'FINAL-DL-DOWN-Report'!B186:T2678,18,FALSE)</f>
        <v/>
      </c>
      <c r="L185" s="1" t="str">
        <f>VLOOKUP(B185,'FINAL-DL-DOWN-Report'!B186:T2678,12,FALSE)</f>
        <v/>
      </c>
      <c r="M185" s="44" t="str">
        <f>VLOOKUP(B185,'FINAL-DL-DOWN-Report'!B186:T2678,6,FALSE)</f>
        <v/>
      </c>
      <c r="N185" s="55"/>
      <c r="O185" s="7"/>
      <c r="P185" s="7"/>
      <c r="Q185" s="7"/>
      <c r="R185" s="7"/>
      <c r="S185" s="7"/>
      <c r="T185" s="90"/>
      <c r="U185" s="7"/>
      <c r="V185" s="7"/>
      <c r="W185" s="7"/>
      <c r="X185" s="7"/>
      <c r="Y185" s="7"/>
      <c r="Z185" s="19" t="str">
        <f>IF(B185="","",VLOOKUP(B185,'[1]PASTE-HERE'!$C$10:$Z$300,16,FALSE))</f>
        <v/>
      </c>
    </row>
    <row r="186" spans="1:26" x14ac:dyDescent="0.25">
      <c r="A186" s="20">
        <v>180</v>
      </c>
      <c r="B186" s="20" t="str">
        <f t="shared" si="4"/>
        <v/>
      </c>
      <c r="C186" s="20"/>
      <c r="D186" s="1" t="str">
        <f t="shared" si="5"/>
        <v/>
      </c>
      <c r="E186" s="1" t="e">
        <f>VLOOKUP(B186,'FINAL-DL-DOWN-Report'!B187:T2679,3,FALSE)</f>
        <v>#N/A</v>
      </c>
      <c r="F186" s="1" t="str">
        <f>VLOOKUP(B186,'FINAL-DL-DOWN-Report'!B187:T2679,17,FALSE)</f>
        <v/>
      </c>
      <c r="G186" s="2" t="str">
        <f>VLOOKUP(B186,'FINAL-DL-DOWN-Report'!B187:T2679,13,FALSE)</f>
        <v/>
      </c>
      <c r="H186" s="2" t="str">
        <f>VLOOKUP(B186,'FINAL-DL-DOWN-Report'!B187:Z2679,14,FALSE)&amp;"-"&amp;VLOOKUP(B186,'FINAL-DL-DOWN-Report'!B187:Z2679,19,FALSE)</f>
        <v>-</v>
      </c>
      <c r="I186" s="2" t="str">
        <f>VLOOKUP(B186,'FINAL-DL-DOWN-Report'!B187:T2679,15,FALSE)</f>
        <v/>
      </c>
      <c r="J186" s="2" t="str">
        <f>VLOOKUP(B186,'FINAL-DL-DOWN-Report'!B187:Z2679,16,FALSE)&amp;"-"&amp;VLOOKUP(B186,'FINAL-DL-DOWN-Report'!B187:Z2679,20,FALSE)</f>
        <v>-</v>
      </c>
      <c r="K186" s="1" t="str">
        <f>VLOOKUP(B186,'FINAL-DL-DOWN-Report'!B187:T2679,18,FALSE)</f>
        <v/>
      </c>
      <c r="L186" s="1" t="str">
        <f>VLOOKUP(B186,'FINAL-DL-DOWN-Report'!B187:T2679,12,FALSE)</f>
        <v/>
      </c>
      <c r="M186" s="44" t="str">
        <f>VLOOKUP(B186,'FINAL-DL-DOWN-Report'!B187:T2679,6,FALSE)</f>
        <v/>
      </c>
      <c r="N186" s="55"/>
      <c r="O186" s="7"/>
      <c r="P186" s="7"/>
      <c r="Q186" s="7"/>
      <c r="R186" s="7"/>
      <c r="S186" s="7"/>
      <c r="T186" s="90"/>
      <c r="U186" s="7"/>
      <c r="V186" s="7"/>
      <c r="W186" s="7"/>
      <c r="X186" s="7"/>
      <c r="Y186" s="7"/>
      <c r="Z186" s="19" t="str">
        <f>IF(B186="","",VLOOKUP(B186,'[1]PASTE-HERE'!$C$10:$Z$300,16,FALSE))</f>
        <v/>
      </c>
    </row>
    <row r="187" spans="1:26" x14ac:dyDescent="0.25">
      <c r="A187" s="20">
        <v>181</v>
      </c>
      <c r="B187" s="20" t="str">
        <f t="shared" si="4"/>
        <v/>
      </c>
      <c r="C187" s="20"/>
      <c r="D187" s="1" t="str">
        <f t="shared" si="5"/>
        <v/>
      </c>
      <c r="E187" s="1" t="e">
        <f>VLOOKUP(B187,'FINAL-DL-DOWN-Report'!B188:T2680,3,FALSE)</f>
        <v>#N/A</v>
      </c>
      <c r="F187" s="1" t="str">
        <f>VLOOKUP(B187,'FINAL-DL-DOWN-Report'!B188:T2680,17,FALSE)</f>
        <v/>
      </c>
      <c r="G187" s="2" t="str">
        <f>VLOOKUP(B187,'FINAL-DL-DOWN-Report'!B188:T2680,13,FALSE)</f>
        <v/>
      </c>
      <c r="H187" s="2" t="str">
        <f>VLOOKUP(B187,'FINAL-DL-DOWN-Report'!B188:Z2680,14,FALSE)&amp;"-"&amp;VLOOKUP(B187,'FINAL-DL-DOWN-Report'!B188:Z2680,19,FALSE)</f>
        <v>-</v>
      </c>
      <c r="I187" s="2" t="str">
        <f>VLOOKUP(B187,'FINAL-DL-DOWN-Report'!B188:T2680,15,FALSE)</f>
        <v/>
      </c>
      <c r="J187" s="2" t="str">
        <f>VLOOKUP(B187,'FINAL-DL-DOWN-Report'!B188:Z2680,16,FALSE)&amp;"-"&amp;VLOOKUP(B187,'FINAL-DL-DOWN-Report'!B188:Z2680,20,FALSE)</f>
        <v>-</v>
      </c>
      <c r="K187" s="1" t="str">
        <f>VLOOKUP(B187,'FINAL-DL-DOWN-Report'!B188:T2680,18,FALSE)</f>
        <v/>
      </c>
      <c r="L187" s="1" t="str">
        <f>VLOOKUP(B187,'FINAL-DL-DOWN-Report'!B188:T2680,12,FALSE)</f>
        <v/>
      </c>
      <c r="M187" s="44" t="str">
        <f>VLOOKUP(B187,'FINAL-DL-DOWN-Report'!B188:T2680,6,FALSE)</f>
        <v/>
      </c>
      <c r="N187" s="55"/>
      <c r="O187" s="7"/>
      <c r="P187" s="7"/>
      <c r="Q187" s="7"/>
      <c r="R187" s="7"/>
      <c r="S187" s="7"/>
      <c r="T187" s="90"/>
      <c r="U187" s="7"/>
      <c r="V187" s="7"/>
      <c r="W187" s="7"/>
      <c r="X187" s="7"/>
      <c r="Y187" s="7"/>
      <c r="Z187" s="19" t="str">
        <f>IF(B187="","",VLOOKUP(B187,'[1]PASTE-HERE'!$C$10:$Z$300,16,FALSE))</f>
        <v/>
      </c>
    </row>
    <row r="188" spans="1:26" x14ac:dyDescent="0.25">
      <c r="A188" s="20">
        <v>182</v>
      </c>
      <c r="B188" s="20" t="str">
        <f t="shared" si="4"/>
        <v/>
      </c>
      <c r="C188" s="20"/>
      <c r="D188" s="1" t="str">
        <f t="shared" si="5"/>
        <v/>
      </c>
      <c r="E188" s="1" t="e">
        <f>VLOOKUP(B188,'FINAL-DL-DOWN-Report'!B189:T2681,3,FALSE)</f>
        <v>#N/A</v>
      </c>
      <c r="F188" s="1" t="str">
        <f>VLOOKUP(B188,'FINAL-DL-DOWN-Report'!B189:T2681,17,FALSE)</f>
        <v/>
      </c>
      <c r="G188" s="2" t="str">
        <f>VLOOKUP(B188,'FINAL-DL-DOWN-Report'!B189:T2681,13,FALSE)</f>
        <v/>
      </c>
      <c r="H188" s="2" t="str">
        <f>VLOOKUP(B188,'FINAL-DL-DOWN-Report'!B189:Z2681,14,FALSE)&amp;"-"&amp;VLOOKUP(B188,'FINAL-DL-DOWN-Report'!B189:Z2681,19,FALSE)</f>
        <v>-</v>
      </c>
      <c r="I188" s="2" t="str">
        <f>VLOOKUP(B188,'FINAL-DL-DOWN-Report'!B189:T2681,15,FALSE)</f>
        <v/>
      </c>
      <c r="J188" s="2" t="str">
        <f>VLOOKUP(B188,'FINAL-DL-DOWN-Report'!B189:Z2681,16,FALSE)&amp;"-"&amp;VLOOKUP(B188,'FINAL-DL-DOWN-Report'!B189:Z2681,20,FALSE)</f>
        <v>-</v>
      </c>
      <c r="K188" s="1" t="str">
        <f>VLOOKUP(B188,'FINAL-DL-DOWN-Report'!B189:T2681,18,FALSE)</f>
        <v/>
      </c>
      <c r="L188" s="1" t="str">
        <f>VLOOKUP(B188,'FINAL-DL-DOWN-Report'!B189:T2681,12,FALSE)</f>
        <v/>
      </c>
      <c r="M188" s="44" t="str">
        <f>VLOOKUP(B188,'FINAL-DL-DOWN-Report'!B189:T2681,6,FALSE)</f>
        <v/>
      </c>
      <c r="N188" s="55"/>
      <c r="O188" s="7"/>
      <c r="P188" s="7"/>
      <c r="Q188" s="7"/>
      <c r="R188" s="7"/>
      <c r="S188" s="7"/>
      <c r="T188" s="90"/>
      <c r="U188" s="7"/>
      <c r="V188" s="7"/>
      <c r="W188" s="7"/>
      <c r="X188" s="7"/>
      <c r="Y188" s="7"/>
      <c r="Z188" s="19" t="str">
        <f>IF(B188="","",VLOOKUP(B188,'[1]PASTE-HERE'!$C$10:$Z$300,16,FALSE))</f>
        <v/>
      </c>
    </row>
    <row r="189" spans="1:26" x14ac:dyDescent="0.25">
      <c r="A189" s="20">
        <v>183</v>
      </c>
      <c r="B189" s="20" t="str">
        <f t="shared" si="4"/>
        <v/>
      </c>
      <c r="C189" s="20"/>
      <c r="D189" s="1" t="str">
        <f t="shared" si="5"/>
        <v/>
      </c>
      <c r="E189" s="1" t="e">
        <f>VLOOKUP(B189,'FINAL-DL-DOWN-Report'!B190:T2682,3,FALSE)</f>
        <v>#N/A</v>
      </c>
      <c r="F189" s="1" t="str">
        <f>VLOOKUP(B189,'FINAL-DL-DOWN-Report'!B190:T2682,17,FALSE)</f>
        <v/>
      </c>
      <c r="G189" s="2" t="str">
        <f>VLOOKUP(B189,'FINAL-DL-DOWN-Report'!B190:T2682,13,FALSE)</f>
        <v/>
      </c>
      <c r="H189" s="2" t="str">
        <f>VLOOKUP(B189,'FINAL-DL-DOWN-Report'!B190:Z2682,14,FALSE)&amp;"-"&amp;VLOOKUP(B189,'FINAL-DL-DOWN-Report'!B190:Z2682,19,FALSE)</f>
        <v>-</v>
      </c>
      <c r="I189" s="2" t="str">
        <f>VLOOKUP(B189,'FINAL-DL-DOWN-Report'!B190:T2682,15,FALSE)</f>
        <v/>
      </c>
      <c r="J189" s="2" t="str">
        <f>VLOOKUP(B189,'FINAL-DL-DOWN-Report'!B190:Z2682,16,FALSE)&amp;"-"&amp;VLOOKUP(B189,'FINAL-DL-DOWN-Report'!B190:Z2682,20,FALSE)</f>
        <v>-</v>
      </c>
      <c r="K189" s="1" t="str">
        <f>VLOOKUP(B189,'FINAL-DL-DOWN-Report'!B190:T2682,18,FALSE)</f>
        <v/>
      </c>
      <c r="L189" s="1" t="str">
        <f>VLOOKUP(B189,'FINAL-DL-DOWN-Report'!B190:T2682,12,FALSE)</f>
        <v/>
      </c>
      <c r="M189" s="44" t="str">
        <f>VLOOKUP(B189,'FINAL-DL-DOWN-Report'!B190:T2682,6,FALSE)</f>
        <v/>
      </c>
      <c r="N189" s="55"/>
      <c r="O189" s="7"/>
      <c r="P189" s="7"/>
      <c r="Q189" s="7"/>
      <c r="R189" s="7"/>
      <c r="S189" s="7"/>
      <c r="T189" s="90"/>
      <c r="U189" s="7"/>
      <c r="V189" s="7"/>
      <c r="W189" s="7"/>
      <c r="X189" s="7"/>
      <c r="Y189" s="7"/>
      <c r="Z189" s="19" t="str">
        <f>IF(B189="","",VLOOKUP(B189,'[1]PASTE-HERE'!$C$10:$Z$300,16,FALSE))</f>
        <v/>
      </c>
    </row>
    <row r="190" spans="1:26" x14ac:dyDescent="0.25">
      <c r="A190" s="20">
        <v>184</v>
      </c>
      <c r="B190" s="20" t="str">
        <f t="shared" si="4"/>
        <v/>
      </c>
      <c r="C190" s="20"/>
      <c r="D190" s="1" t="str">
        <f t="shared" si="5"/>
        <v/>
      </c>
      <c r="E190" s="1" t="e">
        <f>VLOOKUP(B190,'FINAL-DL-DOWN-Report'!B191:T2683,3,FALSE)</f>
        <v>#N/A</v>
      </c>
      <c r="F190" s="1" t="str">
        <f>VLOOKUP(B190,'FINAL-DL-DOWN-Report'!B191:T2683,17,FALSE)</f>
        <v/>
      </c>
      <c r="G190" s="2" t="str">
        <f>VLOOKUP(B190,'FINAL-DL-DOWN-Report'!B191:T2683,13,FALSE)</f>
        <v/>
      </c>
      <c r="H190" s="2" t="str">
        <f>VLOOKUP(B190,'FINAL-DL-DOWN-Report'!B191:Z2683,14,FALSE)&amp;"-"&amp;VLOOKUP(B190,'FINAL-DL-DOWN-Report'!B191:Z2683,19,FALSE)</f>
        <v>-</v>
      </c>
      <c r="I190" s="2" t="str">
        <f>VLOOKUP(B190,'FINAL-DL-DOWN-Report'!B191:T2683,15,FALSE)</f>
        <v/>
      </c>
      <c r="J190" s="2" t="str">
        <f>VLOOKUP(B190,'FINAL-DL-DOWN-Report'!B191:Z2683,16,FALSE)&amp;"-"&amp;VLOOKUP(B190,'FINAL-DL-DOWN-Report'!B191:Z2683,20,FALSE)</f>
        <v>-</v>
      </c>
      <c r="K190" s="1" t="str">
        <f>VLOOKUP(B190,'FINAL-DL-DOWN-Report'!B191:T2683,18,FALSE)</f>
        <v/>
      </c>
      <c r="L190" s="1" t="str">
        <f>VLOOKUP(B190,'FINAL-DL-DOWN-Report'!B191:T2683,12,FALSE)</f>
        <v/>
      </c>
      <c r="M190" s="44" t="str">
        <f>VLOOKUP(B190,'FINAL-DL-DOWN-Report'!B191:T2683,6,FALSE)</f>
        <v/>
      </c>
      <c r="N190" s="55"/>
      <c r="O190" s="7"/>
      <c r="P190" s="7"/>
      <c r="Q190" s="7"/>
      <c r="R190" s="7"/>
      <c r="S190" s="7"/>
      <c r="T190" s="90"/>
      <c r="U190" s="7"/>
      <c r="V190" s="7"/>
      <c r="W190" s="7"/>
      <c r="X190" s="7"/>
      <c r="Y190" s="7"/>
      <c r="Z190" s="19" t="str">
        <f>IF(B190="","",VLOOKUP(B190,'[1]PASTE-HERE'!$C$10:$Z$300,16,FALSE))</f>
        <v/>
      </c>
    </row>
    <row r="191" spans="1:26" x14ac:dyDescent="0.25">
      <c r="A191" s="20">
        <v>185</v>
      </c>
      <c r="B191" s="20" t="str">
        <f t="shared" si="4"/>
        <v/>
      </c>
      <c r="C191" s="20"/>
      <c r="D191" s="1" t="str">
        <f t="shared" si="5"/>
        <v/>
      </c>
      <c r="E191" s="1" t="e">
        <f>VLOOKUP(B191,'FINAL-DL-DOWN-Report'!B192:T2684,3,FALSE)</f>
        <v>#N/A</v>
      </c>
      <c r="F191" s="1" t="str">
        <f>VLOOKUP(B191,'FINAL-DL-DOWN-Report'!B192:T2684,17,FALSE)</f>
        <v/>
      </c>
      <c r="G191" s="2" t="str">
        <f>VLOOKUP(B191,'FINAL-DL-DOWN-Report'!B192:T2684,13,FALSE)</f>
        <v/>
      </c>
      <c r="H191" s="2" t="str">
        <f>VLOOKUP(B191,'FINAL-DL-DOWN-Report'!B192:Z2684,14,FALSE)&amp;"-"&amp;VLOOKUP(B191,'FINAL-DL-DOWN-Report'!B192:Z2684,19,FALSE)</f>
        <v>-</v>
      </c>
      <c r="I191" s="2" t="str">
        <f>VLOOKUP(B191,'FINAL-DL-DOWN-Report'!B192:T2684,15,FALSE)</f>
        <v/>
      </c>
      <c r="J191" s="2" t="str">
        <f>VLOOKUP(B191,'FINAL-DL-DOWN-Report'!B192:Z2684,16,FALSE)&amp;"-"&amp;VLOOKUP(B191,'FINAL-DL-DOWN-Report'!B192:Z2684,20,FALSE)</f>
        <v>-</v>
      </c>
      <c r="K191" s="1" t="str">
        <f>VLOOKUP(B191,'FINAL-DL-DOWN-Report'!B192:T2684,18,FALSE)</f>
        <v/>
      </c>
      <c r="L191" s="1" t="str">
        <f>VLOOKUP(B191,'FINAL-DL-DOWN-Report'!B192:T2684,12,FALSE)</f>
        <v/>
      </c>
      <c r="M191" s="44" t="str">
        <f>VLOOKUP(B191,'FINAL-DL-DOWN-Report'!B192:T2684,6,FALSE)</f>
        <v/>
      </c>
      <c r="N191" s="55"/>
      <c r="O191" s="7"/>
      <c r="P191" s="7"/>
      <c r="Q191" s="7"/>
      <c r="R191" s="7"/>
      <c r="S191" s="7"/>
      <c r="T191" s="90"/>
      <c r="U191" s="7"/>
      <c r="V191" s="7"/>
      <c r="W191" s="7"/>
      <c r="X191" s="7"/>
      <c r="Y191" s="7"/>
      <c r="Z191" s="19" t="str">
        <f>IF(B191="","",VLOOKUP(B191,'[1]PASTE-HERE'!$C$10:$Z$300,16,FALSE))</f>
        <v/>
      </c>
    </row>
    <row r="192" spans="1:26" x14ac:dyDescent="0.25">
      <c r="A192" s="20">
        <v>186</v>
      </c>
      <c r="B192" s="20" t="str">
        <f t="shared" si="4"/>
        <v/>
      </c>
      <c r="C192" s="20"/>
      <c r="D192" s="1" t="str">
        <f t="shared" si="5"/>
        <v/>
      </c>
      <c r="E192" s="1" t="e">
        <f>VLOOKUP(B192,'FINAL-DL-DOWN-Report'!B193:T2685,3,FALSE)</f>
        <v>#N/A</v>
      </c>
      <c r="F192" s="1" t="str">
        <f>VLOOKUP(B192,'FINAL-DL-DOWN-Report'!B193:T2685,17,FALSE)</f>
        <v/>
      </c>
      <c r="G192" s="2" t="str">
        <f>VLOOKUP(B192,'FINAL-DL-DOWN-Report'!B193:T2685,13,FALSE)</f>
        <v/>
      </c>
      <c r="H192" s="2" t="str">
        <f>VLOOKUP(B192,'FINAL-DL-DOWN-Report'!B193:Z2685,14,FALSE)&amp;"-"&amp;VLOOKUP(B192,'FINAL-DL-DOWN-Report'!B193:Z2685,19,FALSE)</f>
        <v>-</v>
      </c>
      <c r="I192" s="2" t="str">
        <f>VLOOKUP(B192,'FINAL-DL-DOWN-Report'!B193:T2685,15,FALSE)</f>
        <v/>
      </c>
      <c r="J192" s="2" t="str">
        <f>VLOOKUP(B192,'FINAL-DL-DOWN-Report'!B193:Z2685,16,FALSE)&amp;"-"&amp;VLOOKUP(B192,'FINAL-DL-DOWN-Report'!B193:Z2685,20,FALSE)</f>
        <v>-</v>
      </c>
      <c r="K192" s="1" t="str">
        <f>VLOOKUP(B192,'FINAL-DL-DOWN-Report'!B193:T2685,18,FALSE)</f>
        <v/>
      </c>
      <c r="L192" s="1" t="str">
        <f>VLOOKUP(B192,'FINAL-DL-DOWN-Report'!B193:T2685,12,FALSE)</f>
        <v/>
      </c>
      <c r="M192" s="44" t="str">
        <f>VLOOKUP(B192,'FINAL-DL-DOWN-Report'!B193:T2685,6,FALSE)</f>
        <v/>
      </c>
      <c r="N192" s="55"/>
      <c r="O192" s="7"/>
      <c r="P192" s="7"/>
      <c r="Q192" s="7"/>
      <c r="R192" s="7"/>
      <c r="S192" s="7"/>
      <c r="T192" s="90"/>
      <c r="U192" s="7"/>
      <c r="V192" s="7"/>
      <c r="W192" s="7"/>
      <c r="X192" s="7"/>
      <c r="Y192" s="7"/>
      <c r="Z192" s="19" t="str">
        <f>IF(B192="","",VLOOKUP(B192,'[1]PASTE-HERE'!$C$10:$Z$300,16,FALSE))</f>
        <v/>
      </c>
    </row>
    <row r="193" spans="1:26" x14ac:dyDescent="0.25">
      <c r="A193" s="20">
        <v>187</v>
      </c>
      <c r="B193" s="20" t="str">
        <f t="shared" si="4"/>
        <v/>
      </c>
      <c r="C193" s="20"/>
      <c r="D193" s="1" t="str">
        <f t="shared" si="5"/>
        <v/>
      </c>
      <c r="E193" s="1" t="e">
        <f>VLOOKUP(B193,'FINAL-DL-DOWN-Report'!B194:T2686,3,FALSE)</f>
        <v>#N/A</v>
      </c>
      <c r="F193" s="1" t="str">
        <f>VLOOKUP(B193,'FINAL-DL-DOWN-Report'!B194:T2686,17,FALSE)</f>
        <v/>
      </c>
      <c r="G193" s="2" t="str">
        <f>VLOOKUP(B193,'FINAL-DL-DOWN-Report'!B194:T2686,13,FALSE)</f>
        <v/>
      </c>
      <c r="H193" s="2" t="str">
        <f>VLOOKUP(B193,'FINAL-DL-DOWN-Report'!B194:Z2686,14,FALSE)&amp;"-"&amp;VLOOKUP(B193,'FINAL-DL-DOWN-Report'!B194:Z2686,19,FALSE)</f>
        <v>-</v>
      </c>
      <c r="I193" s="2" t="str">
        <f>VLOOKUP(B193,'FINAL-DL-DOWN-Report'!B194:T2686,15,FALSE)</f>
        <v/>
      </c>
      <c r="J193" s="2" t="str">
        <f>VLOOKUP(B193,'FINAL-DL-DOWN-Report'!B194:Z2686,16,FALSE)&amp;"-"&amp;VLOOKUP(B193,'FINAL-DL-DOWN-Report'!B194:Z2686,20,FALSE)</f>
        <v>-</v>
      </c>
      <c r="K193" s="1" t="str">
        <f>VLOOKUP(B193,'FINAL-DL-DOWN-Report'!B194:T2686,18,FALSE)</f>
        <v/>
      </c>
      <c r="L193" s="1" t="str">
        <f>VLOOKUP(B193,'FINAL-DL-DOWN-Report'!B194:T2686,12,FALSE)</f>
        <v/>
      </c>
      <c r="M193" s="44" t="str">
        <f>VLOOKUP(B193,'FINAL-DL-DOWN-Report'!B194:T2686,6,FALSE)</f>
        <v/>
      </c>
      <c r="N193" s="55"/>
      <c r="O193" s="7"/>
      <c r="P193" s="7"/>
      <c r="Q193" s="7"/>
      <c r="R193" s="7"/>
      <c r="S193" s="7"/>
      <c r="T193" s="90"/>
      <c r="U193" s="7"/>
      <c r="V193" s="7"/>
      <c r="W193" s="7"/>
      <c r="X193" s="7"/>
      <c r="Y193" s="7"/>
      <c r="Z193" s="19" t="str">
        <f>IF(B193="","",VLOOKUP(B193,'[1]PASTE-HERE'!$C$10:$Z$300,16,FALSE))</f>
        <v/>
      </c>
    </row>
    <row r="194" spans="1:26" x14ac:dyDescent="0.25">
      <c r="A194" s="20">
        <v>188</v>
      </c>
      <c r="B194" s="20" t="str">
        <f t="shared" si="4"/>
        <v/>
      </c>
      <c r="C194" s="20"/>
      <c r="D194" s="1" t="str">
        <f t="shared" si="5"/>
        <v/>
      </c>
      <c r="E194" s="1" t="e">
        <f>VLOOKUP(B194,'FINAL-DL-DOWN-Report'!B195:T2687,3,FALSE)</f>
        <v>#N/A</v>
      </c>
      <c r="F194" s="1" t="str">
        <f>VLOOKUP(B194,'FINAL-DL-DOWN-Report'!B195:T2687,17,FALSE)</f>
        <v/>
      </c>
      <c r="G194" s="2" t="str">
        <f>VLOOKUP(B194,'FINAL-DL-DOWN-Report'!B195:T2687,13,FALSE)</f>
        <v/>
      </c>
      <c r="H194" s="2" t="str">
        <f>VLOOKUP(B194,'FINAL-DL-DOWN-Report'!B195:Z2687,14,FALSE)&amp;"-"&amp;VLOOKUP(B194,'FINAL-DL-DOWN-Report'!B195:Z2687,19,FALSE)</f>
        <v>-</v>
      </c>
      <c r="I194" s="2" t="str">
        <f>VLOOKUP(B194,'FINAL-DL-DOWN-Report'!B195:T2687,15,FALSE)</f>
        <v/>
      </c>
      <c r="J194" s="2" t="str">
        <f>VLOOKUP(B194,'FINAL-DL-DOWN-Report'!B195:Z2687,16,FALSE)&amp;"-"&amp;VLOOKUP(B194,'FINAL-DL-DOWN-Report'!B195:Z2687,20,FALSE)</f>
        <v>-</v>
      </c>
      <c r="K194" s="1" t="str">
        <f>VLOOKUP(B194,'FINAL-DL-DOWN-Report'!B195:T2687,18,FALSE)</f>
        <v/>
      </c>
      <c r="L194" s="1" t="str">
        <f>VLOOKUP(B194,'FINAL-DL-DOWN-Report'!B195:T2687,12,FALSE)</f>
        <v/>
      </c>
      <c r="M194" s="44" t="str">
        <f>VLOOKUP(B194,'FINAL-DL-DOWN-Report'!B195:T2687,6,FALSE)</f>
        <v/>
      </c>
      <c r="N194" s="55"/>
      <c r="O194" s="7"/>
      <c r="P194" s="7"/>
      <c r="Q194" s="7"/>
      <c r="R194" s="7"/>
      <c r="S194" s="7"/>
      <c r="T194" s="90"/>
      <c r="U194" s="7"/>
      <c r="V194" s="7"/>
      <c r="W194" s="7"/>
      <c r="X194" s="7"/>
      <c r="Y194" s="7"/>
      <c r="Z194" s="19" t="str">
        <f>IF(B194="","",VLOOKUP(B194,'[1]PASTE-HERE'!$C$10:$Z$300,16,FALSE))</f>
        <v/>
      </c>
    </row>
    <row r="195" spans="1:26" x14ac:dyDescent="0.25">
      <c r="A195" s="20">
        <v>189</v>
      </c>
      <c r="B195" s="20" t="str">
        <f t="shared" si="4"/>
        <v/>
      </c>
      <c r="C195" s="20"/>
      <c r="D195" s="1" t="str">
        <f t="shared" si="5"/>
        <v/>
      </c>
      <c r="E195" s="1" t="e">
        <f>VLOOKUP(B195,'FINAL-DL-DOWN-Report'!B196:T2688,3,FALSE)</f>
        <v>#N/A</v>
      </c>
      <c r="F195" s="1" t="str">
        <f>VLOOKUP(B195,'FINAL-DL-DOWN-Report'!B196:T2688,17,FALSE)</f>
        <v/>
      </c>
      <c r="G195" s="2" t="str">
        <f>VLOOKUP(B195,'FINAL-DL-DOWN-Report'!B196:T2688,13,FALSE)</f>
        <v/>
      </c>
      <c r="H195" s="2" t="str">
        <f>VLOOKUP(B195,'FINAL-DL-DOWN-Report'!B196:Z2688,14,FALSE)&amp;"-"&amp;VLOOKUP(B195,'FINAL-DL-DOWN-Report'!B196:Z2688,19,FALSE)</f>
        <v>-</v>
      </c>
      <c r="I195" s="2" t="str">
        <f>VLOOKUP(B195,'FINAL-DL-DOWN-Report'!B196:T2688,15,FALSE)</f>
        <v/>
      </c>
      <c r="J195" s="2" t="str">
        <f>VLOOKUP(B195,'FINAL-DL-DOWN-Report'!B196:Z2688,16,FALSE)&amp;"-"&amp;VLOOKUP(B195,'FINAL-DL-DOWN-Report'!B196:Z2688,20,FALSE)</f>
        <v>-</v>
      </c>
      <c r="K195" s="1" t="str">
        <f>VLOOKUP(B195,'FINAL-DL-DOWN-Report'!B196:T2688,18,FALSE)</f>
        <v/>
      </c>
      <c r="L195" s="1" t="str">
        <f>VLOOKUP(B195,'FINAL-DL-DOWN-Report'!B196:T2688,12,FALSE)</f>
        <v/>
      </c>
      <c r="M195" s="44" t="str">
        <f>VLOOKUP(B195,'FINAL-DL-DOWN-Report'!B196:T2688,6,FALSE)</f>
        <v/>
      </c>
      <c r="N195" s="55"/>
      <c r="O195" s="7"/>
      <c r="P195" s="7"/>
      <c r="Q195" s="7"/>
      <c r="R195" s="7"/>
      <c r="S195" s="7"/>
      <c r="T195" s="90"/>
      <c r="U195" s="7"/>
      <c r="V195" s="7"/>
      <c r="W195" s="7"/>
      <c r="X195" s="7"/>
      <c r="Y195" s="7"/>
      <c r="Z195" s="19" t="str">
        <f>IF(B195="","",VLOOKUP(B195,'[1]PASTE-HERE'!$C$10:$Z$300,16,FALSE))</f>
        <v/>
      </c>
    </row>
    <row r="196" spans="1:26" x14ac:dyDescent="0.25">
      <c r="A196" s="20">
        <v>190</v>
      </c>
      <c r="B196" s="20" t="str">
        <f t="shared" si="4"/>
        <v/>
      </c>
      <c r="C196" s="20"/>
      <c r="D196" s="1" t="str">
        <f t="shared" si="5"/>
        <v/>
      </c>
      <c r="E196" s="1" t="e">
        <f>VLOOKUP(B196,'FINAL-DL-DOWN-Report'!B197:T2689,3,FALSE)</f>
        <v>#N/A</v>
      </c>
      <c r="F196" s="1" t="str">
        <f>VLOOKUP(B196,'FINAL-DL-DOWN-Report'!B197:T2689,17,FALSE)</f>
        <v/>
      </c>
      <c r="G196" s="2" t="str">
        <f>VLOOKUP(B196,'FINAL-DL-DOWN-Report'!B197:T2689,13,FALSE)</f>
        <v/>
      </c>
      <c r="H196" s="2" t="str">
        <f>VLOOKUP(B196,'FINAL-DL-DOWN-Report'!B197:Z2689,14,FALSE)&amp;"-"&amp;VLOOKUP(B196,'FINAL-DL-DOWN-Report'!B197:Z2689,19,FALSE)</f>
        <v>-</v>
      </c>
      <c r="I196" s="2" t="str">
        <f>VLOOKUP(B196,'FINAL-DL-DOWN-Report'!B197:T2689,15,FALSE)</f>
        <v/>
      </c>
      <c r="J196" s="2" t="str">
        <f>VLOOKUP(B196,'FINAL-DL-DOWN-Report'!B197:Z2689,16,FALSE)&amp;"-"&amp;VLOOKUP(B196,'FINAL-DL-DOWN-Report'!B197:Z2689,20,FALSE)</f>
        <v>-</v>
      </c>
      <c r="K196" s="1" t="str">
        <f>VLOOKUP(B196,'FINAL-DL-DOWN-Report'!B197:T2689,18,FALSE)</f>
        <v/>
      </c>
      <c r="L196" s="1" t="str">
        <f>VLOOKUP(B196,'FINAL-DL-DOWN-Report'!B197:T2689,12,FALSE)</f>
        <v/>
      </c>
      <c r="M196" s="44" t="str">
        <f>VLOOKUP(B196,'FINAL-DL-DOWN-Report'!B197:T2689,6,FALSE)</f>
        <v/>
      </c>
      <c r="N196" s="55"/>
      <c r="O196" s="7"/>
      <c r="P196" s="7"/>
      <c r="Q196" s="7"/>
      <c r="R196" s="7"/>
      <c r="S196" s="7"/>
      <c r="T196" s="90"/>
      <c r="U196" s="7"/>
      <c r="V196" s="7"/>
      <c r="W196" s="7"/>
      <c r="X196" s="7"/>
      <c r="Y196" s="7"/>
      <c r="Z196" s="19" t="str">
        <f>IF(B196="","",VLOOKUP(B196,'[1]PASTE-HERE'!$C$10:$Z$300,16,FALSE))</f>
        <v/>
      </c>
    </row>
    <row r="197" spans="1:26" x14ac:dyDescent="0.25">
      <c r="A197" s="20">
        <v>191</v>
      </c>
      <c r="B197" s="20" t="str">
        <f t="shared" si="4"/>
        <v/>
      </c>
      <c r="C197" s="20"/>
      <c r="D197" s="1" t="str">
        <f t="shared" si="5"/>
        <v/>
      </c>
      <c r="E197" s="1" t="e">
        <f>VLOOKUP(B197,'FINAL-DL-DOWN-Report'!B198:T2690,3,FALSE)</f>
        <v>#N/A</v>
      </c>
      <c r="F197" s="1" t="str">
        <f>VLOOKUP(B197,'FINAL-DL-DOWN-Report'!B198:T2690,17,FALSE)</f>
        <v/>
      </c>
      <c r="G197" s="2" t="str">
        <f>VLOOKUP(B197,'FINAL-DL-DOWN-Report'!B198:T2690,13,FALSE)</f>
        <v/>
      </c>
      <c r="H197" s="2" t="str">
        <f>VLOOKUP(B197,'FINAL-DL-DOWN-Report'!B198:Z2690,14,FALSE)&amp;"-"&amp;VLOOKUP(B197,'FINAL-DL-DOWN-Report'!B198:Z2690,19,FALSE)</f>
        <v>-</v>
      </c>
      <c r="I197" s="2" t="str">
        <f>VLOOKUP(B197,'FINAL-DL-DOWN-Report'!B198:T2690,15,FALSE)</f>
        <v/>
      </c>
      <c r="J197" s="2" t="str">
        <f>VLOOKUP(B197,'FINAL-DL-DOWN-Report'!B198:Z2690,16,FALSE)&amp;"-"&amp;VLOOKUP(B197,'FINAL-DL-DOWN-Report'!B198:Z2690,20,FALSE)</f>
        <v>-</v>
      </c>
      <c r="K197" s="1" t="str">
        <f>VLOOKUP(B197,'FINAL-DL-DOWN-Report'!B198:T2690,18,FALSE)</f>
        <v/>
      </c>
      <c r="L197" s="1" t="str">
        <f>VLOOKUP(B197,'FINAL-DL-DOWN-Report'!B198:T2690,12,FALSE)</f>
        <v/>
      </c>
      <c r="M197" s="44" t="str">
        <f>VLOOKUP(B197,'FINAL-DL-DOWN-Report'!B198:T2690,6,FALSE)</f>
        <v/>
      </c>
      <c r="N197" s="55"/>
      <c r="O197" s="7"/>
      <c r="P197" s="7"/>
      <c r="Q197" s="7"/>
      <c r="R197" s="7"/>
      <c r="S197" s="7"/>
      <c r="T197" s="90"/>
      <c r="U197" s="7"/>
      <c r="V197" s="7"/>
      <c r="W197" s="7"/>
      <c r="X197" s="7"/>
      <c r="Y197" s="7"/>
      <c r="Z197" s="19" t="str">
        <f>IF(B197="","",VLOOKUP(B197,'[1]PASTE-HERE'!$C$10:$Z$300,16,FALSE))</f>
        <v/>
      </c>
    </row>
    <row r="198" spans="1:26" x14ac:dyDescent="0.25">
      <c r="A198" s="20">
        <v>192</v>
      </c>
      <c r="B198" s="20" t="str">
        <f t="shared" si="4"/>
        <v/>
      </c>
      <c r="C198" s="20"/>
      <c r="D198" s="1" t="str">
        <f t="shared" si="5"/>
        <v/>
      </c>
      <c r="E198" s="1" t="e">
        <f>VLOOKUP(B198,'FINAL-DL-DOWN-Report'!B199:T2691,3,FALSE)</f>
        <v>#N/A</v>
      </c>
      <c r="F198" s="1" t="str">
        <f>VLOOKUP(B198,'FINAL-DL-DOWN-Report'!B199:T2691,17,FALSE)</f>
        <v/>
      </c>
      <c r="G198" s="2" t="str">
        <f>VLOOKUP(B198,'FINAL-DL-DOWN-Report'!B199:T2691,13,FALSE)</f>
        <v/>
      </c>
      <c r="H198" s="2" t="str">
        <f>VLOOKUP(B198,'FINAL-DL-DOWN-Report'!B199:Z2691,14,FALSE)&amp;"-"&amp;VLOOKUP(B198,'FINAL-DL-DOWN-Report'!B199:Z2691,19,FALSE)</f>
        <v>-</v>
      </c>
      <c r="I198" s="2" t="str">
        <f>VLOOKUP(B198,'FINAL-DL-DOWN-Report'!B199:T2691,15,FALSE)</f>
        <v/>
      </c>
      <c r="J198" s="2" t="str">
        <f>VLOOKUP(B198,'FINAL-DL-DOWN-Report'!B199:Z2691,16,FALSE)&amp;"-"&amp;VLOOKUP(B198,'FINAL-DL-DOWN-Report'!B199:Z2691,20,FALSE)</f>
        <v>-</v>
      </c>
      <c r="K198" s="1" t="str">
        <f>VLOOKUP(B198,'FINAL-DL-DOWN-Report'!B199:T2691,18,FALSE)</f>
        <v/>
      </c>
      <c r="L198" s="1" t="str">
        <f>VLOOKUP(B198,'FINAL-DL-DOWN-Report'!B199:T2691,12,FALSE)</f>
        <v/>
      </c>
      <c r="M198" s="44" t="str">
        <f>VLOOKUP(B198,'FINAL-DL-DOWN-Report'!B199:T2691,6,FALSE)</f>
        <v/>
      </c>
      <c r="N198" s="55"/>
      <c r="O198" s="7"/>
      <c r="P198" s="7"/>
      <c r="Q198" s="7"/>
      <c r="R198" s="7"/>
      <c r="S198" s="7"/>
      <c r="T198" s="90"/>
      <c r="U198" s="7"/>
      <c r="V198" s="7"/>
      <c r="W198" s="7"/>
      <c r="X198" s="7"/>
      <c r="Y198" s="7"/>
      <c r="Z198" s="19" t="str">
        <f>IF(B198="","",VLOOKUP(B198,'[1]PASTE-HERE'!$C$10:$Z$300,16,FALSE))</f>
        <v/>
      </c>
    </row>
    <row r="199" spans="1:26" x14ac:dyDescent="0.25">
      <c r="A199" s="20">
        <v>193</v>
      </c>
      <c r="B199" s="20" t="str">
        <f t="shared" si="4"/>
        <v/>
      </c>
      <c r="C199" s="20"/>
      <c r="D199" s="1" t="str">
        <f t="shared" si="5"/>
        <v/>
      </c>
      <c r="E199" s="1" t="e">
        <f>VLOOKUP(B199,'FINAL-DL-DOWN-Report'!B200:T2692,3,FALSE)</f>
        <v>#N/A</v>
      </c>
      <c r="F199" s="1" t="str">
        <f>VLOOKUP(B199,'FINAL-DL-DOWN-Report'!B200:T2692,17,FALSE)</f>
        <v/>
      </c>
      <c r="G199" s="2" t="str">
        <f>VLOOKUP(B199,'FINAL-DL-DOWN-Report'!B200:T2692,13,FALSE)</f>
        <v/>
      </c>
      <c r="H199" s="2" t="str">
        <f>VLOOKUP(B199,'FINAL-DL-DOWN-Report'!B200:Z2692,14,FALSE)&amp;"-"&amp;VLOOKUP(B199,'FINAL-DL-DOWN-Report'!B200:Z2692,19,FALSE)</f>
        <v>-</v>
      </c>
      <c r="I199" s="2" t="str">
        <f>VLOOKUP(B199,'FINAL-DL-DOWN-Report'!B200:T2692,15,FALSE)</f>
        <v/>
      </c>
      <c r="J199" s="2" t="str">
        <f>VLOOKUP(B199,'FINAL-DL-DOWN-Report'!B200:Z2692,16,FALSE)&amp;"-"&amp;VLOOKUP(B199,'FINAL-DL-DOWN-Report'!B200:Z2692,20,FALSE)</f>
        <v>-</v>
      </c>
      <c r="K199" s="1" t="str">
        <f>VLOOKUP(B199,'FINAL-DL-DOWN-Report'!B200:T2692,18,FALSE)</f>
        <v/>
      </c>
      <c r="L199" s="1" t="str">
        <f>VLOOKUP(B199,'FINAL-DL-DOWN-Report'!B200:T2692,12,FALSE)</f>
        <v/>
      </c>
      <c r="M199" s="44" t="str">
        <f>VLOOKUP(B199,'FINAL-DL-DOWN-Report'!B200:T2692,6,FALSE)</f>
        <v/>
      </c>
      <c r="N199" s="55"/>
      <c r="O199" s="7"/>
      <c r="P199" s="7"/>
      <c r="Q199" s="7"/>
      <c r="R199" s="7"/>
      <c r="S199" s="7"/>
      <c r="T199" s="90"/>
      <c r="U199" s="7"/>
      <c r="V199" s="7"/>
      <c r="W199" s="7"/>
      <c r="X199" s="7"/>
      <c r="Y199" s="7"/>
      <c r="Z199" s="19" t="str">
        <f>IF(B199="","",VLOOKUP(B199,'[1]PASTE-HERE'!$C$10:$Z$300,16,FALSE))</f>
        <v/>
      </c>
    </row>
    <row r="200" spans="1:26" x14ac:dyDescent="0.25">
      <c r="A200" s="20">
        <v>194</v>
      </c>
      <c r="B200" s="20" t="str">
        <f t="shared" ref="B200:B263" si="6">IF(A200&lt;=$F$2,MAX(B198:B199)+1,"")</f>
        <v/>
      </c>
      <c r="C200" s="20"/>
      <c r="D200" s="1" t="str">
        <f t="shared" ref="D200:D263" si="7">B200</f>
        <v/>
      </c>
      <c r="E200" s="1" t="e">
        <f>VLOOKUP(B200,'FINAL-DL-DOWN-Report'!B201:T2693,3,FALSE)</f>
        <v>#N/A</v>
      </c>
      <c r="F200" s="1" t="str">
        <f>VLOOKUP(B200,'FINAL-DL-DOWN-Report'!B201:T2693,17,FALSE)</f>
        <v/>
      </c>
      <c r="G200" s="2" t="str">
        <f>VLOOKUP(B200,'FINAL-DL-DOWN-Report'!B201:T2693,13,FALSE)</f>
        <v/>
      </c>
      <c r="H200" s="2" t="str">
        <f>VLOOKUP(B200,'FINAL-DL-DOWN-Report'!B201:Z2693,14,FALSE)&amp;"-"&amp;VLOOKUP(B200,'FINAL-DL-DOWN-Report'!B201:Z2693,19,FALSE)</f>
        <v>-</v>
      </c>
      <c r="I200" s="2" t="str">
        <f>VLOOKUP(B200,'FINAL-DL-DOWN-Report'!B201:T2693,15,FALSE)</f>
        <v/>
      </c>
      <c r="J200" s="2" t="str">
        <f>VLOOKUP(B200,'FINAL-DL-DOWN-Report'!B201:Z2693,16,FALSE)&amp;"-"&amp;VLOOKUP(B200,'FINAL-DL-DOWN-Report'!B201:Z2693,20,FALSE)</f>
        <v>-</v>
      </c>
      <c r="K200" s="1" t="str">
        <f>VLOOKUP(B200,'FINAL-DL-DOWN-Report'!B201:T2693,18,FALSE)</f>
        <v/>
      </c>
      <c r="L200" s="1" t="str">
        <f>VLOOKUP(B200,'FINAL-DL-DOWN-Report'!B201:T2693,12,FALSE)</f>
        <v/>
      </c>
      <c r="M200" s="44" t="str">
        <f>VLOOKUP(B200,'FINAL-DL-DOWN-Report'!B201:T2693,6,FALSE)</f>
        <v/>
      </c>
      <c r="N200" s="55"/>
      <c r="O200" s="7"/>
      <c r="P200" s="7"/>
      <c r="Q200" s="7"/>
      <c r="R200" s="7"/>
      <c r="S200" s="7"/>
      <c r="T200" s="90"/>
      <c r="U200" s="7"/>
      <c r="V200" s="7"/>
      <c r="W200" s="7"/>
      <c r="X200" s="7"/>
      <c r="Y200" s="7"/>
      <c r="Z200" s="19" t="str">
        <f>IF(B200="","",VLOOKUP(B200,'[1]PASTE-HERE'!$C$10:$Z$300,16,FALSE))</f>
        <v/>
      </c>
    </row>
    <row r="201" spans="1:26" x14ac:dyDescent="0.25">
      <c r="A201" s="20">
        <v>195</v>
      </c>
      <c r="B201" s="20" t="str">
        <f t="shared" si="6"/>
        <v/>
      </c>
      <c r="C201" s="20"/>
      <c r="D201" s="1" t="str">
        <f t="shared" si="7"/>
        <v/>
      </c>
      <c r="E201" s="1" t="e">
        <f>VLOOKUP(B201,'FINAL-DL-DOWN-Report'!B202:T2694,3,FALSE)</f>
        <v>#N/A</v>
      </c>
      <c r="F201" s="1" t="str">
        <f>VLOOKUP(B201,'FINAL-DL-DOWN-Report'!B202:T2694,17,FALSE)</f>
        <v/>
      </c>
      <c r="G201" s="2" t="str">
        <f>VLOOKUP(B201,'FINAL-DL-DOWN-Report'!B202:T2694,13,FALSE)</f>
        <v/>
      </c>
      <c r="H201" s="2" t="str">
        <f>VLOOKUP(B201,'FINAL-DL-DOWN-Report'!B202:Z2694,14,FALSE)&amp;"-"&amp;VLOOKUP(B201,'FINAL-DL-DOWN-Report'!B202:Z2694,19,FALSE)</f>
        <v>-</v>
      </c>
      <c r="I201" s="2" t="str">
        <f>VLOOKUP(B201,'FINAL-DL-DOWN-Report'!B202:T2694,15,FALSE)</f>
        <v/>
      </c>
      <c r="J201" s="2" t="str">
        <f>VLOOKUP(B201,'FINAL-DL-DOWN-Report'!B202:Z2694,16,FALSE)&amp;"-"&amp;VLOOKUP(B201,'FINAL-DL-DOWN-Report'!B202:Z2694,20,FALSE)</f>
        <v>-</v>
      </c>
      <c r="K201" s="1" t="str">
        <f>VLOOKUP(B201,'FINAL-DL-DOWN-Report'!B202:T2694,18,FALSE)</f>
        <v/>
      </c>
      <c r="L201" s="1" t="str">
        <f>VLOOKUP(B201,'FINAL-DL-DOWN-Report'!B202:T2694,12,FALSE)</f>
        <v/>
      </c>
      <c r="M201" s="44" t="str">
        <f>VLOOKUP(B201,'FINAL-DL-DOWN-Report'!B202:T2694,6,FALSE)</f>
        <v/>
      </c>
      <c r="N201" s="55"/>
      <c r="O201" s="7"/>
      <c r="P201" s="7"/>
      <c r="Q201" s="7"/>
      <c r="R201" s="7"/>
      <c r="S201" s="7"/>
      <c r="T201" s="90"/>
      <c r="U201" s="7"/>
      <c r="V201" s="7"/>
      <c r="W201" s="7"/>
      <c r="X201" s="7"/>
      <c r="Y201" s="7"/>
      <c r="Z201" s="19" t="str">
        <f>IF(B201="","",VLOOKUP(B201,'[1]PASTE-HERE'!$C$10:$Z$300,16,FALSE))</f>
        <v/>
      </c>
    </row>
    <row r="202" spans="1:26" x14ac:dyDescent="0.25">
      <c r="A202" s="20">
        <v>196</v>
      </c>
      <c r="B202" s="20" t="str">
        <f t="shared" si="6"/>
        <v/>
      </c>
      <c r="C202" s="20"/>
      <c r="D202" s="1" t="str">
        <f t="shared" si="7"/>
        <v/>
      </c>
      <c r="E202" s="1" t="e">
        <f>VLOOKUP(B202,'FINAL-DL-DOWN-Report'!B203:T2695,3,FALSE)</f>
        <v>#N/A</v>
      </c>
      <c r="F202" s="1" t="str">
        <f>VLOOKUP(B202,'FINAL-DL-DOWN-Report'!B203:T2695,17,FALSE)</f>
        <v/>
      </c>
      <c r="G202" s="2" t="str">
        <f>VLOOKUP(B202,'FINAL-DL-DOWN-Report'!B203:T2695,13,FALSE)</f>
        <v/>
      </c>
      <c r="H202" s="2" t="str">
        <f>VLOOKUP(B202,'FINAL-DL-DOWN-Report'!B203:Z2695,14,FALSE)&amp;"-"&amp;VLOOKUP(B202,'FINAL-DL-DOWN-Report'!B203:Z2695,19,FALSE)</f>
        <v>-</v>
      </c>
      <c r="I202" s="2" t="str">
        <f>VLOOKUP(B202,'FINAL-DL-DOWN-Report'!B203:T2695,15,FALSE)</f>
        <v/>
      </c>
      <c r="J202" s="2" t="str">
        <f>VLOOKUP(B202,'FINAL-DL-DOWN-Report'!B203:Z2695,16,FALSE)&amp;"-"&amp;VLOOKUP(B202,'FINAL-DL-DOWN-Report'!B203:Z2695,20,FALSE)</f>
        <v>-</v>
      </c>
      <c r="K202" s="1" t="str">
        <f>VLOOKUP(B202,'FINAL-DL-DOWN-Report'!B203:T2695,18,FALSE)</f>
        <v/>
      </c>
      <c r="L202" s="1" t="str">
        <f>VLOOKUP(B202,'FINAL-DL-DOWN-Report'!B203:T2695,12,FALSE)</f>
        <v/>
      </c>
      <c r="M202" s="44" t="str">
        <f>VLOOKUP(B202,'FINAL-DL-DOWN-Report'!B203:T2695,6,FALSE)</f>
        <v/>
      </c>
      <c r="N202" s="55"/>
      <c r="O202" s="7"/>
      <c r="P202" s="7"/>
      <c r="Q202" s="7"/>
      <c r="R202" s="7"/>
      <c r="S202" s="7"/>
      <c r="T202" s="90"/>
      <c r="U202" s="7"/>
      <c r="V202" s="7"/>
      <c r="W202" s="7"/>
      <c r="X202" s="7"/>
      <c r="Y202" s="7"/>
      <c r="Z202" s="19" t="str">
        <f>IF(B202="","",VLOOKUP(B202,'[1]PASTE-HERE'!$C$10:$Z$300,16,FALSE))</f>
        <v/>
      </c>
    </row>
    <row r="203" spans="1:26" x14ac:dyDescent="0.25">
      <c r="A203" s="20">
        <v>197</v>
      </c>
      <c r="B203" s="20" t="str">
        <f t="shared" si="6"/>
        <v/>
      </c>
      <c r="C203" s="20"/>
      <c r="D203" s="1" t="str">
        <f t="shared" si="7"/>
        <v/>
      </c>
      <c r="E203" s="1" t="e">
        <f>VLOOKUP(B203,'FINAL-DL-DOWN-Report'!B204:T2696,3,FALSE)</f>
        <v>#N/A</v>
      </c>
      <c r="F203" s="1" t="str">
        <f>VLOOKUP(B203,'FINAL-DL-DOWN-Report'!B204:T2696,17,FALSE)</f>
        <v/>
      </c>
      <c r="G203" s="2" t="str">
        <f>VLOOKUP(B203,'FINAL-DL-DOWN-Report'!B204:T2696,13,FALSE)</f>
        <v/>
      </c>
      <c r="H203" s="2" t="str">
        <f>VLOOKUP(B203,'FINAL-DL-DOWN-Report'!B204:Z2696,14,FALSE)&amp;"-"&amp;VLOOKUP(B203,'FINAL-DL-DOWN-Report'!B204:Z2696,19,FALSE)</f>
        <v>-</v>
      </c>
      <c r="I203" s="2" t="str">
        <f>VLOOKUP(B203,'FINAL-DL-DOWN-Report'!B204:T2696,15,FALSE)</f>
        <v/>
      </c>
      <c r="J203" s="2" t="str">
        <f>VLOOKUP(B203,'FINAL-DL-DOWN-Report'!B204:Z2696,16,FALSE)&amp;"-"&amp;VLOOKUP(B203,'FINAL-DL-DOWN-Report'!B204:Z2696,20,FALSE)</f>
        <v>-</v>
      </c>
      <c r="K203" s="1" t="str">
        <f>VLOOKUP(B203,'FINAL-DL-DOWN-Report'!B204:T2696,18,FALSE)</f>
        <v/>
      </c>
      <c r="L203" s="1" t="str">
        <f>VLOOKUP(B203,'FINAL-DL-DOWN-Report'!B204:T2696,12,FALSE)</f>
        <v/>
      </c>
      <c r="M203" s="44" t="str">
        <f>VLOOKUP(B203,'FINAL-DL-DOWN-Report'!B204:T2696,6,FALSE)</f>
        <v/>
      </c>
      <c r="N203" s="55"/>
      <c r="O203" s="7"/>
      <c r="P203" s="7"/>
      <c r="Q203" s="7"/>
      <c r="R203" s="7"/>
      <c r="S203" s="7"/>
      <c r="T203" s="90"/>
      <c r="U203" s="7"/>
      <c r="V203" s="7"/>
      <c r="W203" s="7"/>
      <c r="X203" s="7"/>
      <c r="Y203" s="7"/>
      <c r="Z203" s="19" t="str">
        <f>IF(B203="","",VLOOKUP(B203,'[1]PASTE-HERE'!$C$10:$Z$300,16,FALSE))</f>
        <v/>
      </c>
    </row>
    <row r="204" spans="1:26" x14ac:dyDescent="0.25">
      <c r="A204" s="20">
        <v>198</v>
      </c>
      <c r="B204" s="20" t="str">
        <f t="shared" si="6"/>
        <v/>
      </c>
      <c r="C204" s="20"/>
      <c r="D204" s="1" t="str">
        <f t="shared" si="7"/>
        <v/>
      </c>
      <c r="E204" s="1" t="e">
        <f>VLOOKUP(B204,'FINAL-DL-DOWN-Report'!B205:T2697,3,FALSE)</f>
        <v>#N/A</v>
      </c>
      <c r="F204" s="1" t="str">
        <f>VLOOKUP(B204,'FINAL-DL-DOWN-Report'!B205:T2697,17,FALSE)</f>
        <v/>
      </c>
      <c r="G204" s="2" t="str">
        <f>VLOOKUP(B204,'FINAL-DL-DOWN-Report'!B205:T2697,13,FALSE)</f>
        <v/>
      </c>
      <c r="H204" s="2" t="str">
        <f>VLOOKUP(B204,'FINAL-DL-DOWN-Report'!B205:Z2697,14,FALSE)&amp;"-"&amp;VLOOKUP(B204,'FINAL-DL-DOWN-Report'!B205:Z2697,19,FALSE)</f>
        <v>-</v>
      </c>
      <c r="I204" s="2" t="str">
        <f>VLOOKUP(B204,'FINAL-DL-DOWN-Report'!B205:T2697,15,FALSE)</f>
        <v/>
      </c>
      <c r="J204" s="2" t="str">
        <f>VLOOKUP(B204,'FINAL-DL-DOWN-Report'!B205:Z2697,16,FALSE)&amp;"-"&amp;VLOOKUP(B204,'FINAL-DL-DOWN-Report'!B205:Z2697,20,FALSE)</f>
        <v>-</v>
      </c>
      <c r="K204" s="1" t="str">
        <f>VLOOKUP(B204,'FINAL-DL-DOWN-Report'!B205:T2697,18,FALSE)</f>
        <v/>
      </c>
      <c r="L204" s="1" t="str">
        <f>VLOOKUP(B204,'FINAL-DL-DOWN-Report'!B205:T2697,12,FALSE)</f>
        <v/>
      </c>
      <c r="M204" s="44" t="str">
        <f>VLOOKUP(B204,'FINAL-DL-DOWN-Report'!B205:T2697,6,FALSE)</f>
        <v/>
      </c>
      <c r="N204" s="55"/>
      <c r="O204" s="7"/>
      <c r="P204" s="7"/>
      <c r="Q204" s="7"/>
      <c r="R204" s="7"/>
      <c r="S204" s="7"/>
      <c r="T204" s="90"/>
      <c r="U204" s="7"/>
      <c r="V204" s="7"/>
      <c r="W204" s="7"/>
      <c r="X204" s="7"/>
      <c r="Y204" s="7"/>
      <c r="Z204" s="19" t="str">
        <f>IF(B204="","",VLOOKUP(B204,'[1]PASTE-HERE'!$C$10:$Z$300,16,FALSE))</f>
        <v/>
      </c>
    </row>
    <row r="205" spans="1:26" x14ac:dyDescent="0.25">
      <c r="A205" s="20">
        <v>199</v>
      </c>
      <c r="B205" s="20" t="str">
        <f t="shared" si="6"/>
        <v/>
      </c>
      <c r="C205" s="20"/>
      <c r="D205" s="1" t="str">
        <f t="shared" si="7"/>
        <v/>
      </c>
      <c r="E205" s="1" t="e">
        <f>VLOOKUP(B205,'FINAL-DL-DOWN-Report'!B206:T2698,3,FALSE)</f>
        <v>#N/A</v>
      </c>
      <c r="F205" s="1" t="str">
        <f>VLOOKUP(B205,'FINAL-DL-DOWN-Report'!B206:T2698,17,FALSE)</f>
        <v/>
      </c>
      <c r="G205" s="2" t="str">
        <f>VLOOKUP(B205,'FINAL-DL-DOWN-Report'!B206:T2698,13,FALSE)</f>
        <v/>
      </c>
      <c r="H205" s="2" t="str">
        <f>VLOOKUP(B205,'FINAL-DL-DOWN-Report'!B206:Z2698,14,FALSE)&amp;"-"&amp;VLOOKUP(B205,'FINAL-DL-DOWN-Report'!B206:Z2698,19,FALSE)</f>
        <v>-</v>
      </c>
      <c r="I205" s="2" t="str">
        <f>VLOOKUP(B205,'FINAL-DL-DOWN-Report'!B206:T2698,15,FALSE)</f>
        <v/>
      </c>
      <c r="J205" s="2" t="str">
        <f>VLOOKUP(B205,'FINAL-DL-DOWN-Report'!B206:Z2698,16,FALSE)&amp;"-"&amp;VLOOKUP(B205,'FINAL-DL-DOWN-Report'!B206:Z2698,20,FALSE)</f>
        <v>-</v>
      </c>
      <c r="K205" s="1" t="str">
        <f>VLOOKUP(B205,'FINAL-DL-DOWN-Report'!B206:T2698,18,FALSE)</f>
        <v/>
      </c>
      <c r="L205" s="1" t="str">
        <f>VLOOKUP(B205,'FINAL-DL-DOWN-Report'!B206:T2698,12,FALSE)</f>
        <v/>
      </c>
      <c r="M205" s="44" t="str">
        <f>VLOOKUP(B205,'FINAL-DL-DOWN-Report'!B206:T2698,6,FALSE)</f>
        <v/>
      </c>
      <c r="N205" s="55"/>
      <c r="O205" s="7"/>
      <c r="P205" s="7"/>
      <c r="Q205" s="7"/>
      <c r="R205" s="7"/>
      <c r="S205" s="7"/>
      <c r="T205" s="90"/>
      <c r="U205" s="7"/>
      <c r="V205" s="7"/>
      <c r="W205" s="7"/>
      <c r="X205" s="7"/>
      <c r="Y205" s="7"/>
      <c r="Z205" s="19" t="str">
        <f>IF(B205="","",VLOOKUP(B205,'[1]PASTE-HERE'!$C$10:$Z$300,16,FALSE))</f>
        <v/>
      </c>
    </row>
    <row r="206" spans="1:26" x14ac:dyDescent="0.25">
      <c r="A206" s="20">
        <v>200</v>
      </c>
      <c r="B206" s="20" t="str">
        <f t="shared" si="6"/>
        <v/>
      </c>
      <c r="C206" s="20"/>
      <c r="D206" s="1" t="str">
        <f t="shared" si="7"/>
        <v/>
      </c>
      <c r="E206" s="1" t="e">
        <f>VLOOKUP(B206,'FINAL-DL-DOWN-Report'!B207:T2699,3,FALSE)</f>
        <v>#N/A</v>
      </c>
      <c r="F206" s="1" t="str">
        <f>VLOOKUP(B206,'FINAL-DL-DOWN-Report'!B207:T2699,17,FALSE)</f>
        <v/>
      </c>
      <c r="G206" s="2" t="str">
        <f>VLOOKUP(B206,'FINAL-DL-DOWN-Report'!B207:T2699,13,FALSE)</f>
        <v/>
      </c>
      <c r="H206" s="2" t="str">
        <f>VLOOKUP(B206,'FINAL-DL-DOWN-Report'!B207:Z2699,14,FALSE)&amp;"-"&amp;VLOOKUP(B206,'FINAL-DL-DOWN-Report'!B207:Z2699,19,FALSE)</f>
        <v>-</v>
      </c>
      <c r="I206" s="2" t="str">
        <f>VLOOKUP(B206,'FINAL-DL-DOWN-Report'!B207:T2699,15,FALSE)</f>
        <v/>
      </c>
      <c r="J206" s="2" t="str">
        <f>VLOOKUP(B206,'FINAL-DL-DOWN-Report'!B207:Z2699,16,FALSE)&amp;"-"&amp;VLOOKUP(B206,'FINAL-DL-DOWN-Report'!B207:Z2699,20,FALSE)</f>
        <v>-</v>
      </c>
      <c r="K206" s="1" t="str">
        <f>VLOOKUP(B206,'FINAL-DL-DOWN-Report'!B207:T2699,18,FALSE)</f>
        <v/>
      </c>
      <c r="L206" s="1" t="str">
        <f>VLOOKUP(B206,'FINAL-DL-DOWN-Report'!B207:T2699,12,FALSE)</f>
        <v/>
      </c>
      <c r="M206" s="44" t="str">
        <f>VLOOKUP(B206,'FINAL-DL-DOWN-Report'!B207:T2699,6,FALSE)</f>
        <v/>
      </c>
      <c r="N206" s="55"/>
      <c r="O206" s="7"/>
      <c r="P206" s="7"/>
      <c r="Q206" s="7"/>
      <c r="R206" s="7"/>
      <c r="S206" s="7"/>
      <c r="T206" s="90"/>
      <c r="U206" s="7"/>
      <c r="V206" s="7"/>
      <c r="W206" s="7"/>
      <c r="X206" s="7"/>
      <c r="Y206" s="7"/>
      <c r="Z206" s="19" t="str">
        <f>IF(B206="","",VLOOKUP(B206,'[1]PASTE-HERE'!$C$10:$Z$300,16,FALSE))</f>
        <v/>
      </c>
    </row>
    <row r="207" spans="1:26" x14ac:dyDescent="0.25">
      <c r="A207" s="20">
        <v>201</v>
      </c>
      <c r="B207" s="20" t="str">
        <f t="shared" si="6"/>
        <v/>
      </c>
      <c r="C207" s="20"/>
      <c r="D207" s="1" t="str">
        <f t="shared" si="7"/>
        <v/>
      </c>
      <c r="E207" s="1" t="e">
        <f>VLOOKUP(B207,'FINAL-DL-DOWN-Report'!B208:T2700,3,FALSE)</f>
        <v>#N/A</v>
      </c>
      <c r="F207" s="1" t="str">
        <f>VLOOKUP(B207,'FINAL-DL-DOWN-Report'!B208:T2700,17,FALSE)</f>
        <v/>
      </c>
      <c r="G207" s="2" t="str">
        <f>VLOOKUP(B207,'FINAL-DL-DOWN-Report'!B208:T2700,13,FALSE)</f>
        <v/>
      </c>
      <c r="H207" s="2" t="str">
        <f>VLOOKUP(B207,'FINAL-DL-DOWN-Report'!B208:Z2700,14,FALSE)&amp;"-"&amp;VLOOKUP(B207,'FINAL-DL-DOWN-Report'!B208:Z2700,19,FALSE)</f>
        <v>-</v>
      </c>
      <c r="I207" s="2" t="str">
        <f>VLOOKUP(B207,'FINAL-DL-DOWN-Report'!B208:T2700,15,FALSE)</f>
        <v/>
      </c>
      <c r="J207" s="2" t="str">
        <f>VLOOKUP(B207,'FINAL-DL-DOWN-Report'!B208:Z2700,16,FALSE)&amp;"-"&amp;VLOOKUP(B207,'FINAL-DL-DOWN-Report'!B208:Z2700,20,FALSE)</f>
        <v>-</v>
      </c>
      <c r="K207" s="1" t="str">
        <f>VLOOKUP(B207,'FINAL-DL-DOWN-Report'!B208:T2700,18,FALSE)</f>
        <v/>
      </c>
      <c r="L207" s="1" t="str">
        <f>VLOOKUP(B207,'FINAL-DL-DOWN-Report'!B208:T2700,12,FALSE)</f>
        <v/>
      </c>
      <c r="M207" s="44" t="str">
        <f>VLOOKUP(B207,'FINAL-DL-DOWN-Report'!B208:T2700,6,FALSE)</f>
        <v/>
      </c>
      <c r="N207" s="55"/>
      <c r="O207" s="7"/>
      <c r="P207" s="7"/>
      <c r="Q207" s="7"/>
      <c r="R207" s="7"/>
      <c r="S207" s="7"/>
      <c r="T207" s="90"/>
      <c r="U207" s="7"/>
      <c r="V207" s="7"/>
      <c r="W207" s="7"/>
      <c r="X207" s="7"/>
      <c r="Y207" s="7"/>
      <c r="Z207" s="19" t="str">
        <f>IF(B207="","",VLOOKUP(B207,'[1]PASTE-HERE'!$C$10:$Z$300,16,FALSE))</f>
        <v/>
      </c>
    </row>
    <row r="208" spans="1:26" x14ac:dyDescent="0.25">
      <c r="A208" s="20">
        <v>202</v>
      </c>
      <c r="B208" s="20" t="str">
        <f t="shared" si="6"/>
        <v/>
      </c>
      <c r="C208" s="20"/>
      <c r="D208" s="1" t="str">
        <f t="shared" si="7"/>
        <v/>
      </c>
      <c r="E208" s="1" t="e">
        <f>VLOOKUP(B208,'FINAL-DL-DOWN-Report'!B209:T2701,3,FALSE)</f>
        <v>#N/A</v>
      </c>
      <c r="F208" s="1" t="str">
        <f>VLOOKUP(B208,'FINAL-DL-DOWN-Report'!B209:T2701,17,FALSE)</f>
        <v/>
      </c>
      <c r="G208" s="2" t="str">
        <f>VLOOKUP(B208,'FINAL-DL-DOWN-Report'!B209:T2701,13,FALSE)</f>
        <v/>
      </c>
      <c r="H208" s="2" t="str">
        <f>VLOOKUP(B208,'FINAL-DL-DOWN-Report'!B209:Z2701,14,FALSE)&amp;"-"&amp;VLOOKUP(B208,'FINAL-DL-DOWN-Report'!B209:Z2701,19,FALSE)</f>
        <v>-</v>
      </c>
      <c r="I208" s="2" t="str">
        <f>VLOOKUP(B208,'FINAL-DL-DOWN-Report'!B209:T2701,15,FALSE)</f>
        <v/>
      </c>
      <c r="J208" s="2" t="str">
        <f>VLOOKUP(B208,'FINAL-DL-DOWN-Report'!B209:Z2701,16,FALSE)&amp;"-"&amp;VLOOKUP(B208,'FINAL-DL-DOWN-Report'!B209:Z2701,20,FALSE)</f>
        <v>-</v>
      </c>
      <c r="K208" s="1" t="str">
        <f>VLOOKUP(B208,'FINAL-DL-DOWN-Report'!B209:T2701,18,FALSE)</f>
        <v/>
      </c>
      <c r="L208" s="1" t="str">
        <f>VLOOKUP(B208,'FINAL-DL-DOWN-Report'!B209:T2701,12,FALSE)</f>
        <v/>
      </c>
      <c r="M208" s="44" t="str">
        <f>VLOOKUP(B208,'FINAL-DL-DOWN-Report'!B209:T2701,6,FALSE)</f>
        <v/>
      </c>
      <c r="N208" s="55"/>
      <c r="O208" s="7"/>
      <c r="P208" s="7"/>
      <c r="Q208" s="7"/>
      <c r="R208" s="7"/>
      <c r="S208" s="7"/>
      <c r="T208" s="90"/>
      <c r="U208" s="7"/>
      <c r="V208" s="7"/>
      <c r="W208" s="7"/>
      <c r="X208" s="7"/>
      <c r="Y208" s="7"/>
      <c r="Z208" s="19" t="str">
        <f>IF(B208="","",VLOOKUP(B208,'[1]PASTE-HERE'!$C$10:$Z$300,16,FALSE))</f>
        <v/>
      </c>
    </row>
    <row r="209" spans="1:26" x14ac:dyDescent="0.25">
      <c r="A209" s="20">
        <v>203</v>
      </c>
      <c r="B209" s="20" t="str">
        <f t="shared" si="6"/>
        <v/>
      </c>
      <c r="C209" s="20"/>
      <c r="D209" s="1" t="str">
        <f t="shared" si="7"/>
        <v/>
      </c>
      <c r="E209" s="1" t="e">
        <f>VLOOKUP(B209,'FINAL-DL-DOWN-Report'!B210:T2702,3,FALSE)</f>
        <v>#N/A</v>
      </c>
      <c r="F209" s="1" t="str">
        <f>VLOOKUP(B209,'FINAL-DL-DOWN-Report'!B210:T2702,17,FALSE)</f>
        <v/>
      </c>
      <c r="G209" s="2" t="str">
        <f>VLOOKUP(B209,'FINAL-DL-DOWN-Report'!B210:T2702,13,FALSE)</f>
        <v/>
      </c>
      <c r="H209" s="2" t="str">
        <f>VLOOKUP(B209,'FINAL-DL-DOWN-Report'!B210:Z2702,14,FALSE)&amp;"-"&amp;VLOOKUP(B209,'FINAL-DL-DOWN-Report'!B210:Z2702,19,FALSE)</f>
        <v>-</v>
      </c>
      <c r="I209" s="2" t="str">
        <f>VLOOKUP(B209,'FINAL-DL-DOWN-Report'!B210:T2702,15,FALSE)</f>
        <v/>
      </c>
      <c r="J209" s="2" t="str">
        <f>VLOOKUP(B209,'FINAL-DL-DOWN-Report'!B210:Z2702,16,FALSE)&amp;"-"&amp;VLOOKUP(B209,'FINAL-DL-DOWN-Report'!B210:Z2702,20,FALSE)</f>
        <v>-</v>
      </c>
      <c r="K209" s="1" t="str">
        <f>VLOOKUP(B209,'FINAL-DL-DOWN-Report'!B210:T2702,18,FALSE)</f>
        <v/>
      </c>
      <c r="L209" s="1" t="str">
        <f>VLOOKUP(B209,'FINAL-DL-DOWN-Report'!B210:T2702,12,FALSE)</f>
        <v/>
      </c>
      <c r="M209" s="44" t="str">
        <f>VLOOKUP(B209,'FINAL-DL-DOWN-Report'!B210:T2702,6,FALSE)</f>
        <v/>
      </c>
      <c r="N209" s="55"/>
      <c r="O209" s="7"/>
      <c r="P209" s="7"/>
      <c r="Q209" s="7"/>
      <c r="R209" s="7"/>
      <c r="S209" s="7"/>
      <c r="T209" s="90"/>
      <c r="U209" s="7"/>
      <c r="V209" s="7"/>
      <c r="W209" s="7"/>
      <c r="X209" s="7"/>
      <c r="Y209" s="7"/>
      <c r="Z209" s="19" t="str">
        <f>IF(B209="","",VLOOKUP(B209,'[1]PASTE-HERE'!$C$10:$Z$300,16,FALSE))</f>
        <v/>
      </c>
    </row>
    <row r="210" spans="1:26" x14ac:dyDescent="0.25">
      <c r="A210" s="20">
        <v>204</v>
      </c>
      <c r="B210" s="20" t="str">
        <f t="shared" si="6"/>
        <v/>
      </c>
      <c r="C210" s="20"/>
      <c r="D210" s="1" t="str">
        <f t="shared" si="7"/>
        <v/>
      </c>
      <c r="E210" s="1" t="e">
        <f>VLOOKUP(B210,'FINAL-DL-DOWN-Report'!B211:T2703,3,FALSE)</f>
        <v>#N/A</v>
      </c>
      <c r="F210" s="1" t="str">
        <f>VLOOKUP(B210,'FINAL-DL-DOWN-Report'!B211:T2703,17,FALSE)</f>
        <v/>
      </c>
      <c r="G210" s="2" t="str">
        <f>VLOOKUP(B210,'FINAL-DL-DOWN-Report'!B211:T2703,13,FALSE)</f>
        <v/>
      </c>
      <c r="H210" s="2" t="str">
        <f>VLOOKUP(B210,'FINAL-DL-DOWN-Report'!B211:Z2703,14,FALSE)&amp;"-"&amp;VLOOKUP(B210,'FINAL-DL-DOWN-Report'!B211:Z2703,19,FALSE)</f>
        <v>-</v>
      </c>
      <c r="I210" s="2" t="str">
        <f>VLOOKUP(B210,'FINAL-DL-DOWN-Report'!B211:T2703,15,FALSE)</f>
        <v/>
      </c>
      <c r="J210" s="2" t="str">
        <f>VLOOKUP(B210,'FINAL-DL-DOWN-Report'!B211:Z2703,16,FALSE)&amp;"-"&amp;VLOOKUP(B210,'FINAL-DL-DOWN-Report'!B211:Z2703,20,FALSE)</f>
        <v>-</v>
      </c>
      <c r="K210" s="1" t="str">
        <f>VLOOKUP(B210,'FINAL-DL-DOWN-Report'!B211:T2703,18,FALSE)</f>
        <v/>
      </c>
      <c r="L210" s="1" t="str">
        <f>VLOOKUP(B210,'FINAL-DL-DOWN-Report'!B211:T2703,12,FALSE)</f>
        <v/>
      </c>
      <c r="M210" s="44" t="str">
        <f>VLOOKUP(B210,'FINAL-DL-DOWN-Report'!B211:T2703,6,FALSE)</f>
        <v/>
      </c>
      <c r="N210" s="55"/>
      <c r="O210" s="7"/>
      <c r="P210" s="7"/>
      <c r="Q210" s="7"/>
      <c r="R210" s="7"/>
      <c r="S210" s="7"/>
      <c r="T210" s="90"/>
      <c r="U210" s="7"/>
      <c r="V210" s="7"/>
      <c r="W210" s="7"/>
      <c r="X210" s="7"/>
      <c r="Y210" s="7"/>
      <c r="Z210" s="19" t="str">
        <f>IF(B210="","",VLOOKUP(B210,'[1]PASTE-HERE'!$C$10:$Z$300,16,FALSE))</f>
        <v/>
      </c>
    </row>
    <row r="211" spans="1:26" x14ac:dyDescent="0.25">
      <c r="A211" s="20">
        <v>205</v>
      </c>
      <c r="B211" s="20" t="str">
        <f t="shared" si="6"/>
        <v/>
      </c>
      <c r="C211" s="20"/>
      <c r="D211" s="1" t="str">
        <f t="shared" si="7"/>
        <v/>
      </c>
      <c r="E211" s="1" t="e">
        <f>VLOOKUP(B211,'FINAL-DL-DOWN-Report'!B212:T2704,3,FALSE)</f>
        <v>#N/A</v>
      </c>
      <c r="F211" s="1" t="str">
        <f>VLOOKUP(B211,'FINAL-DL-DOWN-Report'!B212:T2704,17,FALSE)</f>
        <v/>
      </c>
      <c r="G211" s="2" t="str">
        <f>VLOOKUP(B211,'FINAL-DL-DOWN-Report'!B212:T2704,13,FALSE)</f>
        <v/>
      </c>
      <c r="H211" s="2" t="str">
        <f>VLOOKUP(B211,'FINAL-DL-DOWN-Report'!B212:Z2704,14,FALSE)&amp;"-"&amp;VLOOKUP(B211,'FINAL-DL-DOWN-Report'!B212:Z2704,19,FALSE)</f>
        <v>-</v>
      </c>
      <c r="I211" s="2" t="str">
        <f>VLOOKUP(B211,'FINAL-DL-DOWN-Report'!B212:T2704,15,FALSE)</f>
        <v/>
      </c>
      <c r="J211" s="2" t="str">
        <f>VLOOKUP(B211,'FINAL-DL-DOWN-Report'!B212:Z2704,16,FALSE)&amp;"-"&amp;VLOOKUP(B211,'FINAL-DL-DOWN-Report'!B212:Z2704,20,FALSE)</f>
        <v>-</v>
      </c>
      <c r="K211" s="1" t="str">
        <f>VLOOKUP(B211,'FINAL-DL-DOWN-Report'!B212:T2704,18,FALSE)</f>
        <v/>
      </c>
      <c r="L211" s="1" t="str">
        <f>VLOOKUP(B211,'FINAL-DL-DOWN-Report'!B212:T2704,12,FALSE)</f>
        <v/>
      </c>
      <c r="M211" s="44" t="str">
        <f>VLOOKUP(B211,'FINAL-DL-DOWN-Report'!B212:T2704,6,FALSE)</f>
        <v/>
      </c>
      <c r="N211" s="55"/>
      <c r="O211" s="7"/>
      <c r="P211" s="7"/>
      <c r="Q211" s="7"/>
      <c r="R211" s="7"/>
      <c r="S211" s="7"/>
      <c r="T211" s="90"/>
      <c r="U211" s="7"/>
      <c r="V211" s="7"/>
      <c r="W211" s="7"/>
      <c r="X211" s="7"/>
      <c r="Y211" s="7"/>
      <c r="Z211" s="19" t="str">
        <f>IF(B211="","",VLOOKUP(B211,'[1]PASTE-HERE'!$C$10:$Z$300,16,FALSE))</f>
        <v/>
      </c>
    </row>
    <row r="212" spans="1:26" x14ac:dyDescent="0.25">
      <c r="A212" s="20">
        <v>206</v>
      </c>
      <c r="B212" s="20" t="str">
        <f t="shared" si="6"/>
        <v/>
      </c>
      <c r="C212" s="20"/>
      <c r="D212" s="1" t="str">
        <f t="shared" si="7"/>
        <v/>
      </c>
      <c r="E212" s="1" t="e">
        <f>VLOOKUP(B212,'FINAL-DL-DOWN-Report'!B213:T2705,3,FALSE)</f>
        <v>#N/A</v>
      </c>
      <c r="F212" s="1" t="str">
        <f>VLOOKUP(B212,'FINAL-DL-DOWN-Report'!B213:T2705,17,FALSE)</f>
        <v/>
      </c>
      <c r="G212" s="2" t="str">
        <f>VLOOKUP(B212,'FINAL-DL-DOWN-Report'!B213:T2705,13,FALSE)</f>
        <v/>
      </c>
      <c r="H212" s="2" t="str">
        <f>VLOOKUP(B212,'FINAL-DL-DOWN-Report'!B213:Z2705,14,FALSE)&amp;"-"&amp;VLOOKUP(B212,'FINAL-DL-DOWN-Report'!B213:Z2705,19,FALSE)</f>
        <v>-</v>
      </c>
      <c r="I212" s="2" t="str">
        <f>VLOOKUP(B212,'FINAL-DL-DOWN-Report'!B213:T2705,15,FALSE)</f>
        <v/>
      </c>
      <c r="J212" s="2" t="str">
        <f>VLOOKUP(B212,'FINAL-DL-DOWN-Report'!B213:Z2705,16,FALSE)&amp;"-"&amp;VLOOKUP(B212,'FINAL-DL-DOWN-Report'!B213:Z2705,20,FALSE)</f>
        <v>-</v>
      </c>
      <c r="K212" s="1" t="str">
        <f>VLOOKUP(B212,'FINAL-DL-DOWN-Report'!B213:T2705,18,FALSE)</f>
        <v/>
      </c>
      <c r="L212" s="1" t="str">
        <f>VLOOKUP(B212,'FINAL-DL-DOWN-Report'!B213:T2705,12,FALSE)</f>
        <v/>
      </c>
      <c r="M212" s="44" t="str">
        <f>VLOOKUP(B212,'FINAL-DL-DOWN-Report'!B213:T2705,6,FALSE)</f>
        <v/>
      </c>
      <c r="N212" s="55"/>
      <c r="O212" s="7"/>
      <c r="P212" s="7"/>
      <c r="Q212" s="7"/>
      <c r="R212" s="7"/>
      <c r="S212" s="7"/>
      <c r="T212" s="90"/>
      <c r="U212" s="7"/>
      <c r="V212" s="7"/>
      <c r="W212" s="7"/>
      <c r="X212" s="7"/>
      <c r="Y212" s="7"/>
      <c r="Z212" s="19" t="str">
        <f>IF(B212="","",VLOOKUP(B212,'[1]PASTE-HERE'!$C$10:$Z$300,16,FALSE))</f>
        <v/>
      </c>
    </row>
    <row r="213" spans="1:26" x14ac:dyDescent="0.25">
      <c r="A213" s="20">
        <v>207</v>
      </c>
      <c r="B213" s="20" t="str">
        <f t="shared" si="6"/>
        <v/>
      </c>
      <c r="C213" s="20"/>
      <c r="D213" s="1" t="str">
        <f t="shared" si="7"/>
        <v/>
      </c>
      <c r="E213" s="1" t="e">
        <f>VLOOKUP(B213,'FINAL-DL-DOWN-Report'!B214:T2706,3,FALSE)</f>
        <v>#N/A</v>
      </c>
      <c r="F213" s="1" t="str">
        <f>VLOOKUP(B213,'FINAL-DL-DOWN-Report'!B214:T2706,17,FALSE)</f>
        <v/>
      </c>
      <c r="G213" s="2" t="str">
        <f>VLOOKUP(B213,'FINAL-DL-DOWN-Report'!B214:T2706,13,FALSE)</f>
        <v/>
      </c>
      <c r="H213" s="2" t="str">
        <f>VLOOKUP(B213,'FINAL-DL-DOWN-Report'!B214:Z2706,14,FALSE)&amp;"-"&amp;VLOOKUP(B213,'FINAL-DL-DOWN-Report'!B214:Z2706,19,FALSE)</f>
        <v>-</v>
      </c>
      <c r="I213" s="2" t="str">
        <f>VLOOKUP(B213,'FINAL-DL-DOWN-Report'!B214:T2706,15,FALSE)</f>
        <v/>
      </c>
      <c r="J213" s="2" t="str">
        <f>VLOOKUP(B213,'FINAL-DL-DOWN-Report'!B214:Z2706,16,FALSE)&amp;"-"&amp;VLOOKUP(B213,'FINAL-DL-DOWN-Report'!B214:Z2706,20,FALSE)</f>
        <v>-</v>
      </c>
      <c r="K213" s="1" t="str">
        <f>VLOOKUP(B213,'FINAL-DL-DOWN-Report'!B214:T2706,18,FALSE)</f>
        <v/>
      </c>
      <c r="L213" s="1" t="str">
        <f>VLOOKUP(B213,'FINAL-DL-DOWN-Report'!B214:T2706,12,FALSE)</f>
        <v/>
      </c>
      <c r="M213" s="44" t="str">
        <f>VLOOKUP(B213,'FINAL-DL-DOWN-Report'!B214:T2706,6,FALSE)</f>
        <v/>
      </c>
      <c r="N213" s="55"/>
      <c r="O213" s="7"/>
      <c r="P213" s="7"/>
      <c r="Q213" s="7"/>
      <c r="R213" s="7"/>
      <c r="S213" s="7"/>
      <c r="T213" s="90"/>
      <c r="U213" s="7"/>
      <c r="V213" s="7"/>
      <c r="W213" s="7"/>
      <c r="X213" s="7"/>
      <c r="Y213" s="7"/>
      <c r="Z213" s="19" t="str">
        <f>IF(B213="","",VLOOKUP(B213,'[1]PASTE-HERE'!$C$10:$Z$300,16,FALSE))</f>
        <v/>
      </c>
    </row>
    <row r="214" spans="1:26" x14ac:dyDescent="0.25">
      <c r="A214" s="20">
        <v>208</v>
      </c>
      <c r="B214" s="20" t="str">
        <f t="shared" si="6"/>
        <v/>
      </c>
      <c r="C214" s="20"/>
      <c r="D214" s="1" t="str">
        <f t="shared" si="7"/>
        <v/>
      </c>
      <c r="E214" s="1" t="e">
        <f>VLOOKUP(B214,'FINAL-DL-DOWN-Report'!B215:T2707,3,FALSE)</f>
        <v>#N/A</v>
      </c>
      <c r="F214" s="1" t="str">
        <f>VLOOKUP(B214,'FINAL-DL-DOWN-Report'!B215:T2707,17,FALSE)</f>
        <v/>
      </c>
      <c r="G214" s="2" t="str">
        <f>VLOOKUP(B214,'FINAL-DL-DOWN-Report'!B215:T2707,13,FALSE)</f>
        <v/>
      </c>
      <c r="H214" s="2" t="str">
        <f>VLOOKUP(B214,'FINAL-DL-DOWN-Report'!B215:Z2707,14,FALSE)&amp;"-"&amp;VLOOKUP(B214,'FINAL-DL-DOWN-Report'!B215:Z2707,19,FALSE)</f>
        <v>-</v>
      </c>
      <c r="I214" s="2" t="str">
        <f>VLOOKUP(B214,'FINAL-DL-DOWN-Report'!B215:T2707,15,FALSE)</f>
        <v/>
      </c>
      <c r="J214" s="2" t="str">
        <f>VLOOKUP(B214,'FINAL-DL-DOWN-Report'!B215:Z2707,16,FALSE)&amp;"-"&amp;VLOOKUP(B214,'FINAL-DL-DOWN-Report'!B215:Z2707,20,FALSE)</f>
        <v>-</v>
      </c>
      <c r="K214" s="1" t="str">
        <f>VLOOKUP(B214,'FINAL-DL-DOWN-Report'!B215:T2707,18,FALSE)</f>
        <v/>
      </c>
      <c r="L214" s="1" t="str">
        <f>VLOOKUP(B214,'FINAL-DL-DOWN-Report'!B215:T2707,12,FALSE)</f>
        <v/>
      </c>
      <c r="M214" s="44" t="str">
        <f>VLOOKUP(B214,'FINAL-DL-DOWN-Report'!B215:T2707,6,FALSE)</f>
        <v/>
      </c>
      <c r="N214" s="55"/>
      <c r="O214" s="7"/>
      <c r="P214" s="7"/>
      <c r="Q214" s="7"/>
      <c r="R214" s="7"/>
      <c r="S214" s="7"/>
      <c r="T214" s="90"/>
      <c r="U214" s="7"/>
      <c r="V214" s="7"/>
      <c r="W214" s="7"/>
      <c r="X214" s="7"/>
      <c r="Y214" s="7"/>
      <c r="Z214" s="19" t="str">
        <f>IF(B214="","",VLOOKUP(B214,'[1]PASTE-HERE'!$C$10:$Z$300,16,FALSE))</f>
        <v/>
      </c>
    </row>
    <row r="215" spans="1:26" x14ac:dyDescent="0.25">
      <c r="A215" s="20">
        <v>209</v>
      </c>
      <c r="B215" s="20" t="str">
        <f t="shared" si="6"/>
        <v/>
      </c>
      <c r="C215" s="20"/>
      <c r="D215" s="1" t="str">
        <f t="shared" si="7"/>
        <v/>
      </c>
      <c r="E215" s="1" t="e">
        <f>VLOOKUP(B215,'FINAL-DL-DOWN-Report'!B216:T2708,3,FALSE)</f>
        <v>#N/A</v>
      </c>
      <c r="F215" s="1" t="str">
        <f>VLOOKUP(B215,'FINAL-DL-DOWN-Report'!B216:T2708,17,FALSE)</f>
        <v/>
      </c>
      <c r="G215" s="2" t="str">
        <f>VLOOKUP(B215,'FINAL-DL-DOWN-Report'!B216:T2708,13,FALSE)</f>
        <v/>
      </c>
      <c r="H215" s="2" t="str">
        <f>VLOOKUP(B215,'FINAL-DL-DOWN-Report'!B216:Z2708,14,FALSE)&amp;"-"&amp;VLOOKUP(B215,'FINAL-DL-DOWN-Report'!B216:Z2708,19,FALSE)</f>
        <v>-</v>
      </c>
      <c r="I215" s="2" t="str">
        <f>VLOOKUP(B215,'FINAL-DL-DOWN-Report'!B216:T2708,15,FALSE)</f>
        <v/>
      </c>
      <c r="J215" s="2" t="str">
        <f>VLOOKUP(B215,'FINAL-DL-DOWN-Report'!B216:Z2708,16,FALSE)&amp;"-"&amp;VLOOKUP(B215,'FINAL-DL-DOWN-Report'!B216:Z2708,20,FALSE)</f>
        <v>-</v>
      </c>
      <c r="K215" s="1" t="str">
        <f>VLOOKUP(B215,'FINAL-DL-DOWN-Report'!B216:T2708,18,FALSE)</f>
        <v/>
      </c>
      <c r="L215" s="1" t="str">
        <f>VLOOKUP(B215,'FINAL-DL-DOWN-Report'!B216:T2708,12,FALSE)</f>
        <v/>
      </c>
      <c r="M215" s="44" t="str">
        <f>VLOOKUP(B215,'FINAL-DL-DOWN-Report'!B216:T2708,6,FALSE)</f>
        <v/>
      </c>
      <c r="N215" s="55"/>
      <c r="O215" s="7"/>
      <c r="P215" s="7"/>
      <c r="Q215" s="7"/>
      <c r="R215" s="7"/>
      <c r="S215" s="7"/>
      <c r="T215" s="90"/>
      <c r="U215" s="7"/>
      <c r="V215" s="7"/>
      <c r="W215" s="7"/>
      <c r="X215" s="7"/>
      <c r="Y215" s="7"/>
      <c r="Z215" s="19" t="str">
        <f>IF(B215="","",VLOOKUP(B215,'[1]PASTE-HERE'!$C$10:$Z$300,16,FALSE))</f>
        <v/>
      </c>
    </row>
    <row r="216" spans="1:26" x14ac:dyDescent="0.25">
      <c r="A216" s="20">
        <v>210</v>
      </c>
      <c r="B216" s="20" t="str">
        <f t="shared" si="6"/>
        <v/>
      </c>
      <c r="C216" s="20"/>
      <c r="D216" s="1" t="str">
        <f t="shared" si="7"/>
        <v/>
      </c>
      <c r="E216" s="1" t="e">
        <f>VLOOKUP(B216,'FINAL-DL-DOWN-Report'!B217:T2709,3,FALSE)</f>
        <v>#N/A</v>
      </c>
      <c r="F216" s="1" t="str">
        <f>VLOOKUP(B216,'FINAL-DL-DOWN-Report'!B217:T2709,17,FALSE)</f>
        <v/>
      </c>
      <c r="G216" s="2" t="str">
        <f>VLOOKUP(B216,'FINAL-DL-DOWN-Report'!B217:T2709,13,FALSE)</f>
        <v/>
      </c>
      <c r="H216" s="2" t="str">
        <f>VLOOKUP(B216,'FINAL-DL-DOWN-Report'!B217:Z2709,14,FALSE)&amp;"-"&amp;VLOOKUP(B216,'FINAL-DL-DOWN-Report'!B217:Z2709,19,FALSE)</f>
        <v>-</v>
      </c>
      <c r="I216" s="2" t="str">
        <f>VLOOKUP(B216,'FINAL-DL-DOWN-Report'!B217:T2709,15,FALSE)</f>
        <v/>
      </c>
      <c r="J216" s="2" t="str">
        <f>VLOOKUP(B216,'FINAL-DL-DOWN-Report'!B217:Z2709,16,FALSE)&amp;"-"&amp;VLOOKUP(B216,'FINAL-DL-DOWN-Report'!B217:Z2709,20,FALSE)</f>
        <v>-</v>
      </c>
      <c r="K216" s="1" t="str">
        <f>VLOOKUP(B216,'FINAL-DL-DOWN-Report'!B217:T2709,18,FALSE)</f>
        <v/>
      </c>
      <c r="L216" s="1" t="str">
        <f>VLOOKUP(B216,'FINAL-DL-DOWN-Report'!B217:T2709,12,FALSE)</f>
        <v/>
      </c>
      <c r="M216" s="44" t="str">
        <f>VLOOKUP(B216,'FINAL-DL-DOWN-Report'!B217:T2709,6,FALSE)</f>
        <v/>
      </c>
      <c r="N216" s="55"/>
      <c r="O216" s="7"/>
      <c r="P216" s="7"/>
      <c r="Q216" s="7"/>
      <c r="R216" s="7"/>
      <c r="S216" s="7"/>
      <c r="T216" s="90"/>
      <c r="U216" s="7"/>
      <c r="V216" s="7"/>
      <c r="W216" s="7"/>
      <c r="X216" s="7"/>
      <c r="Y216" s="7"/>
      <c r="Z216" s="19" t="str">
        <f>IF(B216="","",VLOOKUP(B216,'[1]PASTE-HERE'!$C$10:$Z$300,16,FALSE))</f>
        <v/>
      </c>
    </row>
    <row r="217" spans="1:26" x14ac:dyDescent="0.25">
      <c r="A217" s="20">
        <v>211</v>
      </c>
      <c r="B217" s="20" t="str">
        <f t="shared" si="6"/>
        <v/>
      </c>
      <c r="C217" s="20"/>
      <c r="D217" s="1" t="str">
        <f t="shared" si="7"/>
        <v/>
      </c>
      <c r="E217" s="1" t="e">
        <f>VLOOKUP(B217,'FINAL-DL-DOWN-Report'!B218:T2710,3,FALSE)</f>
        <v>#N/A</v>
      </c>
      <c r="F217" s="1" t="str">
        <f>VLOOKUP(B217,'FINAL-DL-DOWN-Report'!B218:T2710,17,FALSE)</f>
        <v/>
      </c>
      <c r="G217" s="2" t="str">
        <f>VLOOKUP(B217,'FINAL-DL-DOWN-Report'!B218:T2710,13,FALSE)</f>
        <v/>
      </c>
      <c r="H217" s="2" t="str">
        <f>VLOOKUP(B217,'FINAL-DL-DOWN-Report'!B218:Z2710,14,FALSE)&amp;"-"&amp;VLOOKUP(B217,'FINAL-DL-DOWN-Report'!B218:Z2710,19,FALSE)</f>
        <v>-</v>
      </c>
      <c r="I217" s="2" t="str">
        <f>VLOOKUP(B217,'FINAL-DL-DOWN-Report'!B218:T2710,15,FALSE)</f>
        <v/>
      </c>
      <c r="J217" s="2" t="str">
        <f>VLOOKUP(B217,'FINAL-DL-DOWN-Report'!B218:Z2710,16,FALSE)&amp;"-"&amp;VLOOKUP(B217,'FINAL-DL-DOWN-Report'!B218:Z2710,20,FALSE)</f>
        <v>-</v>
      </c>
      <c r="K217" s="1" t="str">
        <f>VLOOKUP(B217,'FINAL-DL-DOWN-Report'!B218:T2710,18,FALSE)</f>
        <v/>
      </c>
      <c r="L217" s="1" t="str">
        <f>VLOOKUP(B217,'FINAL-DL-DOWN-Report'!B218:T2710,12,FALSE)</f>
        <v/>
      </c>
      <c r="M217" s="44" t="str">
        <f>VLOOKUP(B217,'FINAL-DL-DOWN-Report'!B218:T2710,6,FALSE)</f>
        <v/>
      </c>
      <c r="N217" s="55"/>
      <c r="O217" s="7"/>
      <c r="P217" s="7"/>
      <c r="Q217" s="7"/>
      <c r="R217" s="7"/>
      <c r="S217" s="7"/>
      <c r="T217" s="90"/>
      <c r="U217" s="7"/>
      <c r="V217" s="7"/>
      <c r="W217" s="7"/>
      <c r="X217" s="7"/>
      <c r="Y217" s="7"/>
      <c r="Z217" s="19" t="str">
        <f>IF(B217="","",VLOOKUP(B217,'[1]PASTE-HERE'!$C$10:$Z$300,16,FALSE))</f>
        <v/>
      </c>
    </row>
    <row r="218" spans="1:26" x14ac:dyDescent="0.25">
      <c r="A218" s="20">
        <v>212</v>
      </c>
      <c r="B218" s="20" t="str">
        <f t="shared" si="6"/>
        <v/>
      </c>
      <c r="C218" s="20"/>
      <c r="D218" s="1" t="str">
        <f t="shared" si="7"/>
        <v/>
      </c>
      <c r="E218" s="1" t="e">
        <f>VLOOKUP(B218,'FINAL-DL-DOWN-Report'!B219:T2711,3,FALSE)</f>
        <v>#N/A</v>
      </c>
      <c r="F218" s="1" t="str">
        <f>VLOOKUP(B218,'FINAL-DL-DOWN-Report'!B219:T2711,17,FALSE)</f>
        <v/>
      </c>
      <c r="G218" s="2" t="str">
        <f>VLOOKUP(B218,'FINAL-DL-DOWN-Report'!B219:T2711,13,FALSE)</f>
        <v/>
      </c>
      <c r="H218" s="2" t="str">
        <f>VLOOKUP(B218,'FINAL-DL-DOWN-Report'!B219:Z2711,14,FALSE)&amp;"-"&amp;VLOOKUP(B218,'FINAL-DL-DOWN-Report'!B219:Z2711,19,FALSE)</f>
        <v>-</v>
      </c>
      <c r="I218" s="2" t="str">
        <f>VLOOKUP(B218,'FINAL-DL-DOWN-Report'!B219:T2711,15,FALSE)</f>
        <v/>
      </c>
      <c r="J218" s="2" t="str">
        <f>VLOOKUP(B218,'FINAL-DL-DOWN-Report'!B219:Z2711,16,FALSE)&amp;"-"&amp;VLOOKUP(B218,'FINAL-DL-DOWN-Report'!B219:Z2711,20,FALSE)</f>
        <v>-</v>
      </c>
      <c r="K218" s="1" t="str">
        <f>VLOOKUP(B218,'FINAL-DL-DOWN-Report'!B219:T2711,18,FALSE)</f>
        <v/>
      </c>
      <c r="L218" s="1" t="str">
        <f>VLOOKUP(B218,'FINAL-DL-DOWN-Report'!B219:T2711,12,FALSE)</f>
        <v/>
      </c>
      <c r="M218" s="44" t="str">
        <f>VLOOKUP(B218,'FINAL-DL-DOWN-Report'!B219:T2711,6,FALSE)</f>
        <v/>
      </c>
      <c r="N218" s="55"/>
      <c r="O218" s="7"/>
      <c r="P218" s="7"/>
      <c r="Q218" s="7"/>
      <c r="R218" s="7"/>
      <c r="S218" s="7"/>
      <c r="T218" s="90"/>
      <c r="U218" s="7"/>
      <c r="V218" s="7"/>
      <c r="W218" s="7"/>
      <c r="X218" s="7"/>
      <c r="Y218" s="7"/>
      <c r="Z218" s="19" t="str">
        <f>IF(B218="","",VLOOKUP(B218,'[1]PASTE-HERE'!$C$10:$Z$300,16,FALSE))</f>
        <v/>
      </c>
    </row>
    <row r="219" spans="1:26" x14ac:dyDescent="0.25">
      <c r="A219" s="20">
        <v>213</v>
      </c>
      <c r="B219" s="20" t="str">
        <f t="shared" si="6"/>
        <v/>
      </c>
      <c r="C219" s="20"/>
      <c r="D219" s="1" t="str">
        <f t="shared" si="7"/>
        <v/>
      </c>
      <c r="E219" s="1" t="e">
        <f>VLOOKUP(B219,'FINAL-DL-DOWN-Report'!B220:T2712,3,FALSE)</f>
        <v>#N/A</v>
      </c>
      <c r="F219" s="1" t="str">
        <f>VLOOKUP(B219,'FINAL-DL-DOWN-Report'!B220:T2712,17,FALSE)</f>
        <v/>
      </c>
      <c r="G219" s="2" t="str">
        <f>VLOOKUP(B219,'FINAL-DL-DOWN-Report'!B220:T2712,13,FALSE)</f>
        <v/>
      </c>
      <c r="H219" s="2" t="str">
        <f>VLOOKUP(B219,'FINAL-DL-DOWN-Report'!B220:Z2712,14,FALSE)&amp;"-"&amp;VLOOKUP(B219,'FINAL-DL-DOWN-Report'!B220:Z2712,19,FALSE)</f>
        <v>-</v>
      </c>
      <c r="I219" s="2" t="str">
        <f>VLOOKUP(B219,'FINAL-DL-DOWN-Report'!B220:T2712,15,FALSE)</f>
        <v/>
      </c>
      <c r="J219" s="2" t="str">
        <f>VLOOKUP(B219,'FINAL-DL-DOWN-Report'!B220:Z2712,16,FALSE)&amp;"-"&amp;VLOOKUP(B219,'FINAL-DL-DOWN-Report'!B220:Z2712,20,FALSE)</f>
        <v>-</v>
      </c>
      <c r="K219" s="1" t="str">
        <f>VLOOKUP(B219,'FINAL-DL-DOWN-Report'!B220:T2712,18,FALSE)</f>
        <v/>
      </c>
      <c r="L219" s="1" t="str">
        <f>VLOOKUP(B219,'FINAL-DL-DOWN-Report'!B220:T2712,12,FALSE)</f>
        <v/>
      </c>
      <c r="M219" s="44" t="str">
        <f>VLOOKUP(B219,'FINAL-DL-DOWN-Report'!B220:T2712,6,FALSE)</f>
        <v/>
      </c>
      <c r="N219" s="55"/>
      <c r="O219" s="7"/>
      <c r="P219" s="7"/>
      <c r="Q219" s="7"/>
      <c r="R219" s="7"/>
      <c r="S219" s="7"/>
      <c r="T219" s="90"/>
      <c r="U219" s="7"/>
      <c r="V219" s="7"/>
      <c r="W219" s="7"/>
      <c r="X219" s="7"/>
      <c r="Y219" s="7"/>
      <c r="Z219" s="19" t="str">
        <f>IF(B219="","",VLOOKUP(B219,'[1]PASTE-HERE'!$C$10:$Z$300,16,FALSE))</f>
        <v/>
      </c>
    </row>
    <row r="220" spans="1:26" x14ac:dyDescent="0.25">
      <c r="A220" s="20">
        <v>214</v>
      </c>
      <c r="B220" s="20" t="str">
        <f t="shared" si="6"/>
        <v/>
      </c>
      <c r="C220" s="20"/>
      <c r="D220" s="1" t="str">
        <f t="shared" si="7"/>
        <v/>
      </c>
      <c r="E220" s="1" t="e">
        <f>VLOOKUP(B220,'FINAL-DL-DOWN-Report'!B221:T2713,3,FALSE)</f>
        <v>#N/A</v>
      </c>
      <c r="F220" s="1" t="str">
        <f>VLOOKUP(B220,'FINAL-DL-DOWN-Report'!B221:T2713,17,FALSE)</f>
        <v/>
      </c>
      <c r="G220" s="2" t="str">
        <f>VLOOKUP(B220,'FINAL-DL-DOWN-Report'!B221:T2713,13,FALSE)</f>
        <v/>
      </c>
      <c r="H220" s="2" t="str">
        <f>VLOOKUP(B220,'FINAL-DL-DOWN-Report'!B221:Z2713,14,FALSE)&amp;"-"&amp;VLOOKUP(B220,'FINAL-DL-DOWN-Report'!B221:Z2713,19,FALSE)</f>
        <v>-</v>
      </c>
      <c r="I220" s="2" t="str">
        <f>VLOOKUP(B220,'FINAL-DL-DOWN-Report'!B221:T2713,15,FALSE)</f>
        <v/>
      </c>
      <c r="J220" s="2" t="str">
        <f>VLOOKUP(B220,'FINAL-DL-DOWN-Report'!B221:Z2713,16,FALSE)&amp;"-"&amp;VLOOKUP(B220,'FINAL-DL-DOWN-Report'!B221:Z2713,20,FALSE)</f>
        <v>-</v>
      </c>
      <c r="K220" s="1" t="str">
        <f>VLOOKUP(B220,'FINAL-DL-DOWN-Report'!B221:T2713,18,FALSE)</f>
        <v/>
      </c>
      <c r="L220" s="1" t="str">
        <f>VLOOKUP(B220,'FINAL-DL-DOWN-Report'!B221:T2713,12,FALSE)</f>
        <v/>
      </c>
      <c r="M220" s="44" t="str">
        <f>VLOOKUP(B220,'FINAL-DL-DOWN-Report'!B221:T2713,6,FALSE)</f>
        <v/>
      </c>
      <c r="N220" s="55"/>
      <c r="O220" s="7"/>
      <c r="P220" s="7"/>
      <c r="Q220" s="7"/>
      <c r="R220" s="7"/>
      <c r="S220" s="7"/>
      <c r="T220" s="90"/>
      <c r="U220" s="7"/>
      <c r="V220" s="7"/>
      <c r="W220" s="7"/>
      <c r="X220" s="7"/>
      <c r="Y220" s="7"/>
      <c r="Z220" s="19" t="str">
        <f>IF(B220="","",VLOOKUP(B220,'[1]PASTE-HERE'!$C$10:$Z$300,16,FALSE))</f>
        <v/>
      </c>
    </row>
    <row r="221" spans="1:26" x14ac:dyDescent="0.25">
      <c r="A221" s="20">
        <v>215</v>
      </c>
      <c r="B221" s="20" t="str">
        <f t="shared" si="6"/>
        <v/>
      </c>
      <c r="C221" s="20"/>
      <c r="D221" s="1" t="str">
        <f t="shared" si="7"/>
        <v/>
      </c>
      <c r="E221" s="1" t="e">
        <f>VLOOKUP(B221,'FINAL-DL-DOWN-Report'!B222:T2714,3,FALSE)</f>
        <v>#N/A</v>
      </c>
      <c r="F221" s="1" t="str">
        <f>VLOOKUP(B221,'FINAL-DL-DOWN-Report'!B222:T2714,17,FALSE)</f>
        <v/>
      </c>
      <c r="G221" s="2" t="str">
        <f>VLOOKUP(B221,'FINAL-DL-DOWN-Report'!B222:T2714,13,FALSE)</f>
        <v/>
      </c>
      <c r="H221" s="2" t="str">
        <f>VLOOKUP(B221,'FINAL-DL-DOWN-Report'!B222:Z2714,14,FALSE)&amp;"-"&amp;VLOOKUP(B221,'FINAL-DL-DOWN-Report'!B222:Z2714,19,FALSE)</f>
        <v>-</v>
      </c>
      <c r="I221" s="2" t="str">
        <f>VLOOKUP(B221,'FINAL-DL-DOWN-Report'!B222:T2714,15,FALSE)</f>
        <v/>
      </c>
      <c r="J221" s="2" t="str">
        <f>VLOOKUP(B221,'FINAL-DL-DOWN-Report'!B222:Z2714,16,FALSE)&amp;"-"&amp;VLOOKUP(B221,'FINAL-DL-DOWN-Report'!B222:Z2714,20,FALSE)</f>
        <v>-</v>
      </c>
      <c r="K221" s="1" t="str">
        <f>VLOOKUP(B221,'FINAL-DL-DOWN-Report'!B222:T2714,18,FALSE)</f>
        <v/>
      </c>
      <c r="L221" s="1" t="str">
        <f>VLOOKUP(B221,'FINAL-DL-DOWN-Report'!B222:T2714,12,FALSE)</f>
        <v/>
      </c>
      <c r="M221" s="44" t="str">
        <f>VLOOKUP(B221,'FINAL-DL-DOWN-Report'!B222:T2714,6,FALSE)</f>
        <v/>
      </c>
      <c r="N221" s="55"/>
      <c r="O221" s="7"/>
      <c r="P221" s="7"/>
      <c r="Q221" s="7"/>
      <c r="R221" s="7"/>
      <c r="S221" s="7"/>
      <c r="T221" s="90"/>
      <c r="U221" s="7"/>
      <c r="V221" s="7"/>
      <c r="W221" s="7"/>
      <c r="X221" s="7"/>
      <c r="Y221" s="7"/>
      <c r="Z221" s="19" t="str">
        <f>IF(B221="","",VLOOKUP(B221,'[1]PASTE-HERE'!$C$10:$Z$300,16,FALSE))</f>
        <v/>
      </c>
    </row>
    <row r="222" spans="1:26" x14ac:dyDescent="0.25">
      <c r="A222" s="20">
        <v>216</v>
      </c>
      <c r="B222" s="20" t="str">
        <f t="shared" si="6"/>
        <v/>
      </c>
      <c r="C222" s="20"/>
      <c r="D222" s="1" t="str">
        <f t="shared" si="7"/>
        <v/>
      </c>
      <c r="E222" s="1" t="e">
        <f>VLOOKUP(B222,'FINAL-DL-DOWN-Report'!B223:T2715,3,FALSE)</f>
        <v>#N/A</v>
      </c>
      <c r="F222" s="1" t="str">
        <f>VLOOKUP(B222,'FINAL-DL-DOWN-Report'!B223:T2715,17,FALSE)</f>
        <v/>
      </c>
      <c r="G222" s="2" t="str">
        <f>VLOOKUP(B222,'FINAL-DL-DOWN-Report'!B223:T2715,13,FALSE)</f>
        <v/>
      </c>
      <c r="H222" s="2" t="str">
        <f>VLOOKUP(B222,'FINAL-DL-DOWN-Report'!B223:Z2715,14,FALSE)&amp;"-"&amp;VLOOKUP(B222,'FINAL-DL-DOWN-Report'!B223:Z2715,19,FALSE)</f>
        <v>-</v>
      </c>
      <c r="I222" s="2" t="str">
        <f>VLOOKUP(B222,'FINAL-DL-DOWN-Report'!B223:T2715,15,FALSE)</f>
        <v/>
      </c>
      <c r="J222" s="2" t="str">
        <f>VLOOKUP(B222,'FINAL-DL-DOWN-Report'!B223:Z2715,16,FALSE)&amp;"-"&amp;VLOOKUP(B222,'FINAL-DL-DOWN-Report'!B223:Z2715,20,FALSE)</f>
        <v>-</v>
      </c>
      <c r="K222" s="1" t="str">
        <f>VLOOKUP(B222,'FINAL-DL-DOWN-Report'!B223:T2715,18,FALSE)</f>
        <v/>
      </c>
      <c r="L222" s="1" t="str">
        <f>VLOOKUP(B222,'FINAL-DL-DOWN-Report'!B223:T2715,12,FALSE)</f>
        <v/>
      </c>
      <c r="M222" s="44" t="str">
        <f>VLOOKUP(B222,'FINAL-DL-DOWN-Report'!B223:T2715,6,FALSE)</f>
        <v/>
      </c>
      <c r="N222" s="55"/>
      <c r="O222" s="7"/>
      <c r="P222" s="7"/>
      <c r="Q222" s="7"/>
      <c r="R222" s="7"/>
      <c r="S222" s="7"/>
      <c r="T222" s="90"/>
      <c r="U222" s="7"/>
      <c r="V222" s="7"/>
      <c r="W222" s="7"/>
      <c r="X222" s="7"/>
      <c r="Y222" s="7"/>
      <c r="Z222" s="19" t="str">
        <f>IF(B222="","",VLOOKUP(B222,'[1]PASTE-HERE'!$C$10:$Z$300,16,FALSE))</f>
        <v/>
      </c>
    </row>
    <row r="223" spans="1:26" x14ac:dyDescent="0.25">
      <c r="A223" s="20">
        <v>217</v>
      </c>
      <c r="B223" s="20" t="str">
        <f t="shared" si="6"/>
        <v/>
      </c>
      <c r="C223" s="20"/>
      <c r="D223" s="1" t="str">
        <f t="shared" si="7"/>
        <v/>
      </c>
      <c r="E223" s="1" t="e">
        <f>VLOOKUP(B223,'FINAL-DL-DOWN-Report'!B224:T2716,3,FALSE)</f>
        <v>#N/A</v>
      </c>
      <c r="F223" s="1" t="str">
        <f>VLOOKUP(B223,'FINAL-DL-DOWN-Report'!B224:T2716,17,FALSE)</f>
        <v/>
      </c>
      <c r="G223" s="2" t="str">
        <f>VLOOKUP(B223,'FINAL-DL-DOWN-Report'!B224:T2716,13,FALSE)</f>
        <v/>
      </c>
      <c r="H223" s="2" t="str">
        <f>VLOOKUP(B223,'FINAL-DL-DOWN-Report'!B224:Z2716,14,FALSE)&amp;"-"&amp;VLOOKUP(B223,'FINAL-DL-DOWN-Report'!B224:Z2716,19,FALSE)</f>
        <v>-</v>
      </c>
      <c r="I223" s="2" t="str">
        <f>VLOOKUP(B223,'FINAL-DL-DOWN-Report'!B224:T2716,15,FALSE)</f>
        <v/>
      </c>
      <c r="J223" s="2" t="str">
        <f>VLOOKUP(B223,'FINAL-DL-DOWN-Report'!B224:Z2716,16,FALSE)&amp;"-"&amp;VLOOKUP(B223,'FINAL-DL-DOWN-Report'!B224:Z2716,20,FALSE)</f>
        <v>-</v>
      </c>
      <c r="K223" s="1" t="str">
        <f>VLOOKUP(B223,'FINAL-DL-DOWN-Report'!B224:T2716,18,FALSE)</f>
        <v/>
      </c>
      <c r="L223" s="1" t="str">
        <f>VLOOKUP(B223,'FINAL-DL-DOWN-Report'!B224:T2716,12,FALSE)</f>
        <v/>
      </c>
      <c r="M223" s="44" t="str">
        <f>VLOOKUP(B223,'FINAL-DL-DOWN-Report'!B224:T2716,6,FALSE)</f>
        <v/>
      </c>
      <c r="N223" s="55"/>
      <c r="O223" s="7"/>
      <c r="P223" s="7"/>
      <c r="Q223" s="7"/>
      <c r="R223" s="7"/>
      <c r="S223" s="7"/>
      <c r="T223" s="90"/>
      <c r="U223" s="7"/>
      <c r="V223" s="7"/>
      <c r="W223" s="7"/>
      <c r="X223" s="7"/>
      <c r="Y223" s="7"/>
      <c r="Z223" s="19" t="str">
        <f>IF(B223="","",VLOOKUP(B223,'[1]PASTE-HERE'!$C$10:$Z$300,16,FALSE))</f>
        <v/>
      </c>
    </row>
    <row r="224" spans="1:26" x14ac:dyDescent="0.25">
      <c r="A224" s="20">
        <v>218</v>
      </c>
      <c r="B224" s="20" t="str">
        <f t="shared" si="6"/>
        <v/>
      </c>
      <c r="C224" s="20"/>
      <c r="D224" s="1" t="str">
        <f t="shared" si="7"/>
        <v/>
      </c>
      <c r="E224" s="1" t="e">
        <f>VLOOKUP(B224,'FINAL-DL-DOWN-Report'!B225:T2717,3,FALSE)</f>
        <v>#N/A</v>
      </c>
      <c r="F224" s="1" t="str">
        <f>VLOOKUP(B224,'FINAL-DL-DOWN-Report'!B225:T2717,17,FALSE)</f>
        <v/>
      </c>
      <c r="G224" s="2" t="str">
        <f>VLOOKUP(B224,'FINAL-DL-DOWN-Report'!B225:T2717,13,FALSE)</f>
        <v/>
      </c>
      <c r="H224" s="2" t="str">
        <f>VLOOKUP(B224,'FINAL-DL-DOWN-Report'!B225:Z2717,14,FALSE)&amp;"-"&amp;VLOOKUP(B224,'FINAL-DL-DOWN-Report'!B225:Z2717,19,FALSE)</f>
        <v>-</v>
      </c>
      <c r="I224" s="2" t="str">
        <f>VLOOKUP(B224,'FINAL-DL-DOWN-Report'!B225:T2717,15,FALSE)</f>
        <v/>
      </c>
      <c r="J224" s="2" t="str">
        <f>VLOOKUP(B224,'FINAL-DL-DOWN-Report'!B225:Z2717,16,FALSE)&amp;"-"&amp;VLOOKUP(B224,'FINAL-DL-DOWN-Report'!B225:Z2717,20,FALSE)</f>
        <v>-</v>
      </c>
      <c r="K224" s="1" t="str">
        <f>VLOOKUP(B224,'FINAL-DL-DOWN-Report'!B225:T2717,18,FALSE)</f>
        <v/>
      </c>
      <c r="L224" s="1" t="str">
        <f>VLOOKUP(B224,'FINAL-DL-DOWN-Report'!B225:T2717,12,FALSE)</f>
        <v/>
      </c>
      <c r="M224" s="44" t="str">
        <f>VLOOKUP(B224,'FINAL-DL-DOWN-Report'!B225:T2717,6,FALSE)</f>
        <v/>
      </c>
      <c r="N224" s="55"/>
      <c r="O224" s="7"/>
      <c r="P224" s="7"/>
      <c r="Q224" s="7"/>
      <c r="R224" s="7"/>
      <c r="S224" s="7"/>
      <c r="T224" s="90"/>
      <c r="U224" s="7"/>
      <c r="V224" s="7"/>
      <c r="W224" s="7"/>
      <c r="X224" s="7"/>
      <c r="Y224" s="7"/>
      <c r="Z224" s="19" t="str">
        <f>IF(B224="","",VLOOKUP(B224,'[1]PASTE-HERE'!$C$10:$Z$300,16,FALSE))</f>
        <v/>
      </c>
    </row>
    <row r="225" spans="1:26" x14ac:dyDescent="0.25">
      <c r="A225" s="20">
        <v>219</v>
      </c>
      <c r="B225" s="20" t="str">
        <f t="shared" si="6"/>
        <v/>
      </c>
      <c r="C225" s="20"/>
      <c r="D225" s="1" t="str">
        <f t="shared" si="7"/>
        <v/>
      </c>
      <c r="E225" s="1" t="e">
        <f>VLOOKUP(B225,'FINAL-DL-DOWN-Report'!B226:T2718,3,FALSE)</f>
        <v>#N/A</v>
      </c>
      <c r="F225" s="1" t="str">
        <f>VLOOKUP(B225,'FINAL-DL-DOWN-Report'!B226:T2718,17,FALSE)</f>
        <v/>
      </c>
      <c r="G225" s="2" t="str">
        <f>VLOOKUP(B225,'FINAL-DL-DOWN-Report'!B226:T2718,13,FALSE)</f>
        <v/>
      </c>
      <c r="H225" s="2" t="str">
        <f>VLOOKUP(B225,'FINAL-DL-DOWN-Report'!B226:Z2718,14,FALSE)&amp;"-"&amp;VLOOKUP(B225,'FINAL-DL-DOWN-Report'!B226:Z2718,19,FALSE)</f>
        <v>-</v>
      </c>
      <c r="I225" s="2" t="str">
        <f>VLOOKUP(B225,'FINAL-DL-DOWN-Report'!B226:T2718,15,FALSE)</f>
        <v/>
      </c>
      <c r="J225" s="2" t="str">
        <f>VLOOKUP(B225,'FINAL-DL-DOWN-Report'!B226:Z2718,16,FALSE)&amp;"-"&amp;VLOOKUP(B225,'FINAL-DL-DOWN-Report'!B226:Z2718,20,FALSE)</f>
        <v>-</v>
      </c>
      <c r="K225" s="1" t="str">
        <f>VLOOKUP(B225,'FINAL-DL-DOWN-Report'!B226:T2718,18,FALSE)</f>
        <v/>
      </c>
      <c r="L225" s="1" t="str">
        <f>VLOOKUP(B225,'FINAL-DL-DOWN-Report'!B226:T2718,12,FALSE)</f>
        <v/>
      </c>
      <c r="M225" s="44" t="str">
        <f>VLOOKUP(B225,'FINAL-DL-DOWN-Report'!B226:T2718,6,FALSE)</f>
        <v/>
      </c>
      <c r="N225" s="55"/>
      <c r="O225" s="7"/>
      <c r="P225" s="7"/>
      <c r="Q225" s="7"/>
      <c r="R225" s="7"/>
      <c r="S225" s="7"/>
      <c r="T225" s="90"/>
      <c r="U225" s="7"/>
      <c r="V225" s="7"/>
      <c r="W225" s="7"/>
      <c r="X225" s="7"/>
      <c r="Y225" s="7"/>
      <c r="Z225" s="19" t="str">
        <f>IF(B225="","",VLOOKUP(B225,'[1]PASTE-HERE'!$C$10:$Z$300,16,FALSE))</f>
        <v/>
      </c>
    </row>
    <row r="226" spans="1:26" x14ac:dyDescent="0.25">
      <c r="A226" s="20">
        <v>220</v>
      </c>
      <c r="B226" s="20" t="str">
        <f t="shared" si="6"/>
        <v/>
      </c>
      <c r="C226" s="20"/>
      <c r="D226" s="1" t="str">
        <f t="shared" si="7"/>
        <v/>
      </c>
      <c r="E226" s="1" t="e">
        <f>VLOOKUP(B226,'FINAL-DL-DOWN-Report'!B227:T2719,3,FALSE)</f>
        <v>#N/A</v>
      </c>
      <c r="F226" s="1" t="str">
        <f>VLOOKUP(B226,'FINAL-DL-DOWN-Report'!B227:T2719,17,FALSE)</f>
        <v/>
      </c>
      <c r="G226" s="2" t="str">
        <f>VLOOKUP(B226,'FINAL-DL-DOWN-Report'!B227:T2719,13,FALSE)</f>
        <v/>
      </c>
      <c r="H226" s="2" t="str">
        <f>VLOOKUP(B226,'FINAL-DL-DOWN-Report'!B227:Z2719,14,FALSE)&amp;"-"&amp;VLOOKUP(B226,'FINAL-DL-DOWN-Report'!B227:Z2719,19,FALSE)</f>
        <v>-</v>
      </c>
      <c r="I226" s="2" t="str">
        <f>VLOOKUP(B226,'FINAL-DL-DOWN-Report'!B227:T2719,15,FALSE)</f>
        <v/>
      </c>
      <c r="J226" s="2" t="str">
        <f>VLOOKUP(B226,'FINAL-DL-DOWN-Report'!B227:Z2719,16,FALSE)&amp;"-"&amp;VLOOKUP(B226,'FINAL-DL-DOWN-Report'!B227:Z2719,20,FALSE)</f>
        <v>-</v>
      </c>
      <c r="K226" s="1" t="str">
        <f>VLOOKUP(B226,'FINAL-DL-DOWN-Report'!B227:T2719,18,FALSE)</f>
        <v/>
      </c>
      <c r="L226" s="1" t="str">
        <f>VLOOKUP(B226,'FINAL-DL-DOWN-Report'!B227:T2719,12,FALSE)</f>
        <v/>
      </c>
      <c r="M226" s="44" t="str">
        <f>VLOOKUP(B226,'FINAL-DL-DOWN-Report'!B227:T2719,6,FALSE)</f>
        <v/>
      </c>
      <c r="N226" s="55"/>
      <c r="O226" s="7"/>
      <c r="P226" s="7"/>
      <c r="Q226" s="7"/>
      <c r="R226" s="7"/>
      <c r="S226" s="7"/>
      <c r="T226" s="90"/>
      <c r="U226" s="7"/>
      <c r="V226" s="7"/>
      <c r="W226" s="7"/>
      <c r="X226" s="7"/>
      <c r="Y226" s="7"/>
      <c r="Z226" s="19" t="str">
        <f>IF(B226="","",VLOOKUP(B226,'[1]PASTE-HERE'!$C$10:$Z$300,16,FALSE))</f>
        <v/>
      </c>
    </row>
    <row r="227" spans="1:26" x14ac:dyDescent="0.25">
      <c r="A227" s="20">
        <v>221</v>
      </c>
      <c r="B227" s="20" t="str">
        <f t="shared" si="6"/>
        <v/>
      </c>
      <c r="C227" s="20"/>
      <c r="D227" s="1" t="str">
        <f t="shared" si="7"/>
        <v/>
      </c>
      <c r="E227" s="1" t="e">
        <f>VLOOKUP(B227,'FINAL-DL-DOWN-Report'!B228:T2720,3,FALSE)</f>
        <v>#N/A</v>
      </c>
      <c r="F227" s="1" t="str">
        <f>VLOOKUP(B227,'FINAL-DL-DOWN-Report'!B228:T2720,17,FALSE)</f>
        <v/>
      </c>
      <c r="G227" s="2" t="str">
        <f>VLOOKUP(B227,'FINAL-DL-DOWN-Report'!B228:T2720,13,FALSE)</f>
        <v/>
      </c>
      <c r="H227" s="2" t="str">
        <f>VLOOKUP(B227,'FINAL-DL-DOWN-Report'!B228:Z2720,14,FALSE)&amp;"-"&amp;VLOOKUP(B227,'FINAL-DL-DOWN-Report'!B228:Z2720,19,FALSE)</f>
        <v>-</v>
      </c>
      <c r="I227" s="2" t="str">
        <f>VLOOKUP(B227,'FINAL-DL-DOWN-Report'!B228:T2720,15,FALSE)</f>
        <v/>
      </c>
      <c r="J227" s="2" t="str">
        <f>VLOOKUP(B227,'FINAL-DL-DOWN-Report'!B228:Z2720,16,FALSE)&amp;"-"&amp;VLOOKUP(B227,'FINAL-DL-DOWN-Report'!B228:Z2720,20,FALSE)</f>
        <v>-</v>
      </c>
      <c r="K227" s="1" t="str">
        <f>VLOOKUP(B227,'FINAL-DL-DOWN-Report'!B228:T2720,18,FALSE)</f>
        <v/>
      </c>
      <c r="L227" s="1" t="str">
        <f>VLOOKUP(B227,'FINAL-DL-DOWN-Report'!B228:T2720,12,FALSE)</f>
        <v/>
      </c>
      <c r="M227" s="44" t="str">
        <f>VLOOKUP(B227,'FINAL-DL-DOWN-Report'!B228:T2720,6,FALSE)</f>
        <v/>
      </c>
      <c r="N227" s="55"/>
      <c r="O227" s="7"/>
      <c r="P227" s="7"/>
      <c r="Q227" s="7"/>
      <c r="R227" s="7"/>
      <c r="S227" s="7"/>
      <c r="T227" s="90"/>
      <c r="U227" s="7"/>
      <c r="V227" s="7"/>
      <c r="W227" s="7"/>
      <c r="X227" s="7"/>
      <c r="Y227" s="7"/>
      <c r="Z227" s="19" t="str">
        <f>IF(B227="","",VLOOKUP(B227,'[1]PASTE-HERE'!$C$10:$Z$300,16,FALSE))</f>
        <v/>
      </c>
    </row>
    <row r="228" spans="1:26" x14ac:dyDescent="0.25">
      <c r="A228" s="20">
        <v>222</v>
      </c>
      <c r="B228" s="20" t="str">
        <f t="shared" si="6"/>
        <v/>
      </c>
      <c r="C228" s="20"/>
      <c r="D228" s="1" t="str">
        <f t="shared" si="7"/>
        <v/>
      </c>
      <c r="E228" s="1" t="e">
        <f>VLOOKUP(B228,'FINAL-DL-DOWN-Report'!B229:T2721,3,FALSE)</f>
        <v>#N/A</v>
      </c>
      <c r="F228" s="1" t="str">
        <f>VLOOKUP(B228,'FINAL-DL-DOWN-Report'!B229:T2721,17,FALSE)</f>
        <v/>
      </c>
      <c r="G228" s="2" t="str">
        <f>VLOOKUP(B228,'FINAL-DL-DOWN-Report'!B229:T2721,13,FALSE)</f>
        <v/>
      </c>
      <c r="H228" s="2" t="str">
        <f>VLOOKUP(B228,'FINAL-DL-DOWN-Report'!B229:Z2721,14,FALSE)&amp;"-"&amp;VLOOKUP(B228,'FINAL-DL-DOWN-Report'!B229:Z2721,19,FALSE)</f>
        <v>-</v>
      </c>
      <c r="I228" s="2" t="str">
        <f>VLOOKUP(B228,'FINAL-DL-DOWN-Report'!B229:T2721,15,FALSE)</f>
        <v/>
      </c>
      <c r="J228" s="2" t="str">
        <f>VLOOKUP(B228,'FINAL-DL-DOWN-Report'!B229:Z2721,16,FALSE)&amp;"-"&amp;VLOOKUP(B228,'FINAL-DL-DOWN-Report'!B229:Z2721,20,FALSE)</f>
        <v>-</v>
      </c>
      <c r="K228" s="1" t="str">
        <f>VLOOKUP(B228,'FINAL-DL-DOWN-Report'!B229:T2721,18,FALSE)</f>
        <v/>
      </c>
      <c r="L228" s="1" t="str">
        <f>VLOOKUP(B228,'FINAL-DL-DOWN-Report'!B229:T2721,12,FALSE)</f>
        <v/>
      </c>
      <c r="M228" s="44" t="str">
        <f>VLOOKUP(B228,'FINAL-DL-DOWN-Report'!B229:T2721,6,FALSE)</f>
        <v/>
      </c>
      <c r="N228" s="55"/>
      <c r="O228" s="7"/>
      <c r="P228" s="7"/>
      <c r="Q228" s="7"/>
      <c r="R228" s="7"/>
      <c r="S228" s="7"/>
      <c r="T228" s="90"/>
      <c r="U228" s="7"/>
      <c r="V228" s="7"/>
      <c r="W228" s="7"/>
      <c r="X228" s="7"/>
      <c r="Y228" s="7"/>
      <c r="Z228" s="19" t="str">
        <f>IF(B228="","",VLOOKUP(B228,'[1]PASTE-HERE'!$C$10:$Z$300,16,FALSE))</f>
        <v/>
      </c>
    </row>
    <row r="229" spans="1:26" x14ac:dyDescent="0.25">
      <c r="A229" s="20">
        <v>223</v>
      </c>
      <c r="B229" s="20" t="str">
        <f t="shared" si="6"/>
        <v/>
      </c>
      <c r="C229" s="20"/>
      <c r="D229" s="1" t="str">
        <f t="shared" si="7"/>
        <v/>
      </c>
      <c r="E229" s="1" t="e">
        <f>VLOOKUP(B229,'FINAL-DL-DOWN-Report'!B230:T2722,3,FALSE)</f>
        <v>#N/A</v>
      </c>
      <c r="F229" s="1" t="str">
        <f>VLOOKUP(B229,'FINAL-DL-DOWN-Report'!B230:T2722,17,FALSE)</f>
        <v/>
      </c>
      <c r="G229" s="2" t="str">
        <f>VLOOKUP(B229,'FINAL-DL-DOWN-Report'!B230:T2722,13,FALSE)</f>
        <v/>
      </c>
      <c r="H229" s="2" t="str">
        <f>VLOOKUP(B229,'FINAL-DL-DOWN-Report'!B230:Z2722,14,FALSE)&amp;"-"&amp;VLOOKUP(B229,'FINAL-DL-DOWN-Report'!B230:Z2722,19,FALSE)</f>
        <v>-</v>
      </c>
      <c r="I229" s="2" t="str">
        <f>VLOOKUP(B229,'FINAL-DL-DOWN-Report'!B230:T2722,15,FALSE)</f>
        <v/>
      </c>
      <c r="J229" s="2" t="str">
        <f>VLOOKUP(B229,'FINAL-DL-DOWN-Report'!B230:Z2722,16,FALSE)&amp;"-"&amp;VLOOKUP(B229,'FINAL-DL-DOWN-Report'!B230:Z2722,20,FALSE)</f>
        <v>-</v>
      </c>
      <c r="K229" s="1" t="str">
        <f>VLOOKUP(B229,'FINAL-DL-DOWN-Report'!B230:T2722,18,FALSE)</f>
        <v/>
      </c>
      <c r="L229" s="1" t="str">
        <f>VLOOKUP(B229,'FINAL-DL-DOWN-Report'!B230:T2722,12,FALSE)</f>
        <v/>
      </c>
      <c r="M229" s="44" t="str">
        <f>VLOOKUP(B229,'FINAL-DL-DOWN-Report'!B230:T2722,6,FALSE)</f>
        <v/>
      </c>
      <c r="N229" s="55"/>
      <c r="O229" s="7"/>
      <c r="P229" s="7"/>
      <c r="Q229" s="7"/>
      <c r="R229" s="7"/>
      <c r="S229" s="7"/>
      <c r="T229" s="90"/>
      <c r="U229" s="7"/>
      <c r="V229" s="7"/>
      <c r="W229" s="7"/>
      <c r="X229" s="7"/>
      <c r="Y229" s="7"/>
      <c r="Z229" s="19" t="str">
        <f>IF(B229="","",VLOOKUP(B229,'[1]PASTE-HERE'!$C$10:$Z$300,16,FALSE))</f>
        <v/>
      </c>
    </row>
    <row r="230" spans="1:26" x14ac:dyDescent="0.25">
      <c r="A230" s="20">
        <v>224</v>
      </c>
      <c r="B230" s="20" t="str">
        <f t="shared" si="6"/>
        <v/>
      </c>
      <c r="C230" s="20"/>
      <c r="D230" s="1" t="str">
        <f t="shared" si="7"/>
        <v/>
      </c>
      <c r="E230" s="1" t="e">
        <f>VLOOKUP(B230,'FINAL-DL-DOWN-Report'!B231:T2723,3,FALSE)</f>
        <v>#N/A</v>
      </c>
      <c r="F230" s="1" t="str">
        <f>VLOOKUP(B230,'FINAL-DL-DOWN-Report'!B231:T2723,17,FALSE)</f>
        <v/>
      </c>
      <c r="G230" s="2" t="str">
        <f>VLOOKUP(B230,'FINAL-DL-DOWN-Report'!B231:T2723,13,FALSE)</f>
        <v/>
      </c>
      <c r="H230" s="2" t="str">
        <f>VLOOKUP(B230,'FINAL-DL-DOWN-Report'!B231:Z2723,14,FALSE)&amp;"-"&amp;VLOOKUP(B230,'FINAL-DL-DOWN-Report'!B231:Z2723,19,FALSE)</f>
        <v>-</v>
      </c>
      <c r="I230" s="2" t="str">
        <f>VLOOKUP(B230,'FINAL-DL-DOWN-Report'!B231:T2723,15,FALSE)</f>
        <v/>
      </c>
      <c r="J230" s="2" t="str">
        <f>VLOOKUP(B230,'FINAL-DL-DOWN-Report'!B231:Z2723,16,FALSE)&amp;"-"&amp;VLOOKUP(B230,'FINAL-DL-DOWN-Report'!B231:Z2723,20,FALSE)</f>
        <v>-</v>
      </c>
      <c r="K230" s="1" t="str">
        <f>VLOOKUP(B230,'FINAL-DL-DOWN-Report'!B231:T2723,18,FALSE)</f>
        <v/>
      </c>
      <c r="L230" s="1" t="str">
        <f>VLOOKUP(B230,'FINAL-DL-DOWN-Report'!B231:T2723,12,FALSE)</f>
        <v/>
      </c>
      <c r="M230" s="44" t="str">
        <f>VLOOKUP(B230,'FINAL-DL-DOWN-Report'!B231:T2723,6,FALSE)</f>
        <v/>
      </c>
      <c r="N230" s="55"/>
      <c r="O230" s="7"/>
      <c r="P230" s="7"/>
      <c r="Q230" s="7"/>
      <c r="R230" s="7"/>
      <c r="S230" s="7"/>
      <c r="T230" s="90"/>
      <c r="U230" s="7"/>
      <c r="V230" s="7"/>
      <c r="W230" s="7"/>
      <c r="X230" s="7"/>
      <c r="Y230" s="7"/>
      <c r="Z230" s="19" t="str">
        <f>IF(B230="","",VLOOKUP(B230,'[1]PASTE-HERE'!$C$10:$Z$300,16,FALSE))</f>
        <v/>
      </c>
    </row>
    <row r="231" spans="1:26" x14ac:dyDescent="0.25">
      <c r="A231" s="20">
        <v>225</v>
      </c>
      <c r="B231" s="20" t="str">
        <f t="shared" si="6"/>
        <v/>
      </c>
      <c r="C231" s="20"/>
      <c r="D231" s="1" t="str">
        <f t="shared" si="7"/>
        <v/>
      </c>
      <c r="E231" s="1" t="e">
        <f>VLOOKUP(B231,'FINAL-DL-DOWN-Report'!B232:T2724,3,FALSE)</f>
        <v>#N/A</v>
      </c>
      <c r="F231" s="1" t="str">
        <f>VLOOKUP(B231,'FINAL-DL-DOWN-Report'!B232:T2724,17,FALSE)</f>
        <v/>
      </c>
      <c r="G231" s="2" t="str">
        <f>VLOOKUP(B231,'FINAL-DL-DOWN-Report'!B232:T2724,13,FALSE)</f>
        <v/>
      </c>
      <c r="H231" s="2" t="str">
        <f>VLOOKUP(B231,'FINAL-DL-DOWN-Report'!B232:Z2724,14,FALSE)&amp;"-"&amp;VLOOKUP(B231,'FINAL-DL-DOWN-Report'!B232:Z2724,19,FALSE)</f>
        <v>-</v>
      </c>
      <c r="I231" s="2" t="str">
        <f>VLOOKUP(B231,'FINAL-DL-DOWN-Report'!B232:T2724,15,FALSE)</f>
        <v/>
      </c>
      <c r="J231" s="2" t="str">
        <f>VLOOKUP(B231,'FINAL-DL-DOWN-Report'!B232:Z2724,16,FALSE)&amp;"-"&amp;VLOOKUP(B231,'FINAL-DL-DOWN-Report'!B232:Z2724,20,FALSE)</f>
        <v>-</v>
      </c>
      <c r="K231" s="1" t="str">
        <f>VLOOKUP(B231,'FINAL-DL-DOWN-Report'!B232:T2724,18,FALSE)</f>
        <v/>
      </c>
      <c r="L231" s="1" t="str">
        <f>VLOOKUP(B231,'FINAL-DL-DOWN-Report'!B232:T2724,12,FALSE)</f>
        <v/>
      </c>
      <c r="M231" s="44" t="str">
        <f>VLOOKUP(B231,'FINAL-DL-DOWN-Report'!B232:T2724,6,FALSE)</f>
        <v/>
      </c>
      <c r="N231" s="55"/>
      <c r="O231" s="7"/>
      <c r="P231" s="7"/>
      <c r="Q231" s="7"/>
      <c r="R231" s="7"/>
      <c r="S231" s="7"/>
      <c r="T231" s="90"/>
      <c r="U231" s="7"/>
      <c r="V231" s="7"/>
      <c r="W231" s="7"/>
      <c r="X231" s="7"/>
      <c r="Y231" s="7"/>
      <c r="Z231" s="19" t="str">
        <f>IF(B231="","",VLOOKUP(B231,'[1]PASTE-HERE'!$C$10:$Z$300,16,FALSE))</f>
        <v/>
      </c>
    </row>
    <row r="232" spans="1:26" x14ac:dyDescent="0.25">
      <c r="A232" s="20">
        <v>226</v>
      </c>
      <c r="B232" s="20" t="str">
        <f t="shared" si="6"/>
        <v/>
      </c>
      <c r="C232" s="20"/>
      <c r="D232" s="1" t="str">
        <f t="shared" si="7"/>
        <v/>
      </c>
      <c r="E232" s="1" t="e">
        <f>VLOOKUP(B232,'FINAL-DL-DOWN-Report'!B233:T2725,3,FALSE)</f>
        <v>#N/A</v>
      </c>
      <c r="F232" s="1" t="str">
        <f>VLOOKUP(B232,'FINAL-DL-DOWN-Report'!B233:T2725,17,FALSE)</f>
        <v/>
      </c>
      <c r="G232" s="2" t="str">
        <f>VLOOKUP(B232,'FINAL-DL-DOWN-Report'!B233:T2725,13,FALSE)</f>
        <v/>
      </c>
      <c r="H232" s="2" t="str">
        <f>VLOOKUP(B232,'FINAL-DL-DOWN-Report'!B233:Z2725,14,FALSE)&amp;"-"&amp;VLOOKUP(B232,'FINAL-DL-DOWN-Report'!B233:Z2725,19,FALSE)</f>
        <v>-</v>
      </c>
      <c r="I232" s="2" t="str">
        <f>VLOOKUP(B232,'FINAL-DL-DOWN-Report'!B233:T2725,15,FALSE)</f>
        <v/>
      </c>
      <c r="J232" s="2" t="str">
        <f>VLOOKUP(B232,'FINAL-DL-DOWN-Report'!B233:Z2725,16,FALSE)&amp;"-"&amp;VLOOKUP(B232,'FINAL-DL-DOWN-Report'!B233:Z2725,20,FALSE)</f>
        <v>-</v>
      </c>
      <c r="K232" s="1" t="str">
        <f>VLOOKUP(B232,'FINAL-DL-DOWN-Report'!B233:T2725,18,FALSE)</f>
        <v/>
      </c>
      <c r="L232" s="1" t="str">
        <f>VLOOKUP(B232,'FINAL-DL-DOWN-Report'!B233:T2725,12,FALSE)</f>
        <v/>
      </c>
      <c r="M232" s="44" t="str">
        <f>VLOOKUP(B232,'FINAL-DL-DOWN-Report'!B233:T2725,6,FALSE)</f>
        <v/>
      </c>
      <c r="N232" s="55"/>
      <c r="O232" s="7"/>
      <c r="P232" s="7"/>
      <c r="Q232" s="7"/>
      <c r="R232" s="7"/>
      <c r="S232" s="7"/>
      <c r="T232" s="90"/>
      <c r="U232" s="7"/>
      <c r="V232" s="7"/>
      <c r="W232" s="7"/>
      <c r="X232" s="7"/>
      <c r="Y232" s="7"/>
      <c r="Z232" s="19" t="str">
        <f>IF(B232="","",VLOOKUP(B232,'[1]PASTE-HERE'!$C$10:$Z$300,16,FALSE))</f>
        <v/>
      </c>
    </row>
    <row r="233" spans="1:26" x14ac:dyDescent="0.25">
      <c r="A233" s="20">
        <v>227</v>
      </c>
      <c r="B233" s="20" t="str">
        <f t="shared" si="6"/>
        <v/>
      </c>
      <c r="C233" s="20"/>
      <c r="D233" s="1" t="str">
        <f t="shared" si="7"/>
        <v/>
      </c>
      <c r="E233" s="1" t="e">
        <f>VLOOKUP(B233,'FINAL-DL-DOWN-Report'!B234:T2726,3,FALSE)</f>
        <v>#N/A</v>
      </c>
      <c r="F233" s="1" t="str">
        <f>VLOOKUP(B233,'FINAL-DL-DOWN-Report'!B234:T2726,17,FALSE)</f>
        <v/>
      </c>
      <c r="G233" s="2" t="str">
        <f>VLOOKUP(B233,'FINAL-DL-DOWN-Report'!B234:T2726,13,FALSE)</f>
        <v/>
      </c>
      <c r="H233" s="2" t="str">
        <f>VLOOKUP(B233,'FINAL-DL-DOWN-Report'!B234:Z2726,14,FALSE)&amp;"-"&amp;VLOOKUP(B233,'FINAL-DL-DOWN-Report'!B234:Z2726,19,FALSE)</f>
        <v>-</v>
      </c>
      <c r="I233" s="2" t="str">
        <f>VLOOKUP(B233,'FINAL-DL-DOWN-Report'!B234:T2726,15,FALSE)</f>
        <v/>
      </c>
      <c r="J233" s="2" t="str">
        <f>VLOOKUP(B233,'FINAL-DL-DOWN-Report'!B234:Z2726,16,FALSE)&amp;"-"&amp;VLOOKUP(B233,'FINAL-DL-DOWN-Report'!B234:Z2726,20,FALSE)</f>
        <v>-</v>
      </c>
      <c r="K233" s="1" t="str">
        <f>VLOOKUP(B233,'FINAL-DL-DOWN-Report'!B234:T2726,18,FALSE)</f>
        <v/>
      </c>
      <c r="L233" s="1" t="str">
        <f>VLOOKUP(B233,'FINAL-DL-DOWN-Report'!B234:T2726,12,FALSE)</f>
        <v/>
      </c>
      <c r="M233" s="44" t="str">
        <f>VLOOKUP(B233,'FINAL-DL-DOWN-Report'!B234:T2726,6,FALSE)</f>
        <v/>
      </c>
      <c r="N233" s="55"/>
      <c r="O233" s="7"/>
      <c r="P233" s="7"/>
      <c r="Q233" s="7"/>
      <c r="R233" s="7"/>
      <c r="S233" s="7"/>
      <c r="T233" s="90"/>
      <c r="U233" s="7"/>
      <c r="V233" s="7"/>
      <c r="W233" s="7"/>
      <c r="X233" s="7"/>
      <c r="Y233" s="7"/>
      <c r="Z233" s="19" t="str">
        <f>IF(B233="","",VLOOKUP(B233,'[1]PASTE-HERE'!$C$10:$Z$300,16,FALSE))</f>
        <v/>
      </c>
    </row>
    <row r="234" spans="1:26" x14ac:dyDescent="0.25">
      <c r="A234" s="20">
        <v>228</v>
      </c>
      <c r="B234" s="20" t="str">
        <f t="shared" si="6"/>
        <v/>
      </c>
      <c r="C234" s="20"/>
      <c r="D234" s="1" t="str">
        <f t="shared" si="7"/>
        <v/>
      </c>
      <c r="E234" s="1" t="e">
        <f>VLOOKUP(B234,'FINAL-DL-DOWN-Report'!B235:T2727,3,FALSE)</f>
        <v>#N/A</v>
      </c>
      <c r="F234" s="1" t="str">
        <f>VLOOKUP(B234,'FINAL-DL-DOWN-Report'!B235:T2727,17,FALSE)</f>
        <v/>
      </c>
      <c r="G234" s="2" t="str">
        <f>VLOOKUP(B234,'FINAL-DL-DOWN-Report'!B235:T2727,13,FALSE)</f>
        <v/>
      </c>
      <c r="H234" s="2" t="str">
        <f>VLOOKUP(B234,'FINAL-DL-DOWN-Report'!B235:Z2727,14,FALSE)&amp;"-"&amp;VLOOKUP(B234,'FINAL-DL-DOWN-Report'!B235:Z2727,19,FALSE)</f>
        <v>-</v>
      </c>
      <c r="I234" s="2" t="str">
        <f>VLOOKUP(B234,'FINAL-DL-DOWN-Report'!B235:T2727,15,FALSE)</f>
        <v/>
      </c>
      <c r="J234" s="2" t="str">
        <f>VLOOKUP(B234,'FINAL-DL-DOWN-Report'!B235:Z2727,16,FALSE)&amp;"-"&amp;VLOOKUP(B234,'FINAL-DL-DOWN-Report'!B235:Z2727,20,FALSE)</f>
        <v>-</v>
      </c>
      <c r="K234" s="1" t="str">
        <f>VLOOKUP(B234,'FINAL-DL-DOWN-Report'!B235:T2727,18,FALSE)</f>
        <v/>
      </c>
      <c r="L234" s="1" t="str">
        <f>VLOOKUP(B234,'FINAL-DL-DOWN-Report'!B235:T2727,12,FALSE)</f>
        <v/>
      </c>
      <c r="M234" s="44" t="str">
        <f>VLOOKUP(B234,'FINAL-DL-DOWN-Report'!B235:T2727,6,FALSE)</f>
        <v/>
      </c>
      <c r="N234" s="55"/>
      <c r="O234" s="7"/>
      <c r="P234" s="7"/>
      <c r="Q234" s="7"/>
      <c r="R234" s="7"/>
      <c r="S234" s="7"/>
      <c r="T234" s="90"/>
      <c r="U234" s="7"/>
      <c r="V234" s="7"/>
      <c r="W234" s="7"/>
      <c r="X234" s="7"/>
      <c r="Y234" s="7"/>
      <c r="Z234" s="19" t="str">
        <f>IF(B234="","",VLOOKUP(B234,'[1]PASTE-HERE'!$C$10:$Z$300,16,FALSE))</f>
        <v/>
      </c>
    </row>
    <row r="235" spans="1:26" x14ac:dyDescent="0.25">
      <c r="A235" s="20">
        <v>229</v>
      </c>
      <c r="B235" s="20" t="str">
        <f t="shared" si="6"/>
        <v/>
      </c>
      <c r="C235" s="20"/>
      <c r="D235" s="1" t="str">
        <f t="shared" si="7"/>
        <v/>
      </c>
      <c r="E235" s="1" t="e">
        <f>VLOOKUP(B235,'FINAL-DL-DOWN-Report'!B236:T2728,3,FALSE)</f>
        <v>#N/A</v>
      </c>
      <c r="F235" s="1" t="str">
        <f>VLOOKUP(B235,'FINAL-DL-DOWN-Report'!B236:T2728,17,FALSE)</f>
        <v/>
      </c>
      <c r="G235" s="2" t="str">
        <f>VLOOKUP(B235,'FINAL-DL-DOWN-Report'!B236:T2728,13,FALSE)</f>
        <v/>
      </c>
      <c r="H235" s="2" t="str">
        <f>VLOOKUP(B235,'FINAL-DL-DOWN-Report'!B236:Z2728,14,FALSE)&amp;"-"&amp;VLOOKUP(B235,'FINAL-DL-DOWN-Report'!B236:Z2728,19,FALSE)</f>
        <v>-</v>
      </c>
      <c r="I235" s="2" t="str">
        <f>VLOOKUP(B235,'FINAL-DL-DOWN-Report'!B236:T2728,15,FALSE)</f>
        <v/>
      </c>
      <c r="J235" s="2" t="str">
        <f>VLOOKUP(B235,'FINAL-DL-DOWN-Report'!B236:Z2728,16,FALSE)&amp;"-"&amp;VLOOKUP(B235,'FINAL-DL-DOWN-Report'!B236:Z2728,20,FALSE)</f>
        <v>-</v>
      </c>
      <c r="K235" s="1" t="str">
        <f>VLOOKUP(B235,'FINAL-DL-DOWN-Report'!B236:T2728,18,FALSE)</f>
        <v/>
      </c>
      <c r="L235" s="1" t="str">
        <f>VLOOKUP(B235,'FINAL-DL-DOWN-Report'!B236:T2728,12,FALSE)</f>
        <v/>
      </c>
      <c r="M235" s="44" t="str">
        <f>VLOOKUP(B235,'FINAL-DL-DOWN-Report'!B236:T2728,6,FALSE)</f>
        <v/>
      </c>
      <c r="N235" s="55"/>
      <c r="O235" s="7"/>
      <c r="P235" s="7"/>
      <c r="Q235" s="7"/>
      <c r="R235" s="7"/>
      <c r="S235" s="7"/>
      <c r="T235" s="90"/>
      <c r="U235" s="7"/>
      <c r="V235" s="7"/>
      <c r="W235" s="7"/>
      <c r="X235" s="7"/>
      <c r="Y235" s="7"/>
      <c r="Z235" s="19" t="str">
        <f>IF(B235="","",VLOOKUP(B235,'[1]PASTE-HERE'!$C$10:$Z$300,16,FALSE))</f>
        <v/>
      </c>
    </row>
    <row r="236" spans="1:26" x14ac:dyDescent="0.25">
      <c r="A236" s="20">
        <v>230</v>
      </c>
      <c r="B236" s="20" t="str">
        <f t="shared" si="6"/>
        <v/>
      </c>
      <c r="C236" s="20"/>
      <c r="D236" s="1" t="str">
        <f t="shared" si="7"/>
        <v/>
      </c>
      <c r="E236" s="1" t="e">
        <f>VLOOKUP(B236,'FINAL-DL-DOWN-Report'!B237:T2729,3,FALSE)</f>
        <v>#N/A</v>
      </c>
      <c r="F236" s="1" t="str">
        <f>VLOOKUP(B236,'FINAL-DL-DOWN-Report'!B237:T2729,17,FALSE)</f>
        <v/>
      </c>
      <c r="G236" s="2" t="str">
        <f>VLOOKUP(B236,'FINAL-DL-DOWN-Report'!B237:T2729,13,FALSE)</f>
        <v/>
      </c>
      <c r="H236" s="2" t="str">
        <f>VLOOKUP(B236,'FINAL-DL-DOWN-Report'!B237:Z2729,14,FALSE)&amp;"-"&amp;VLOOKUP(B236,'FINAL-DL-DOWN-Report'!B237:Z2729,19,FALSE)</f>
        <v>-</v>
      </c>
      <c r="I236" s="2" t="str">
        <f>VLOOKUP(B236,'FINAL-DL-DOWN-Report'!B237:T2729,15,FALSE)</f>
        <v/>
      </c>
      <c r="J236" s="2" t="str">
        <f>VLOOKUP(B236,'FINAL-DL-DOWN-Report'!B237:Z2729,16,FALSE)&amp;"-"&amp;VLOOKUP(B236,'FINAL-DL-DOWN-Report'!B237:Z2729,20,FALSE)</f>
        <v>-</v>
      </c>
      <c r="K236" s="1" t="str">
        <f>VLOOKUP(B236,'FINAL-DL-DOWN-Report'!B237:T2729,18,FALSE)</f>
        <v/>
      </c>
      <c r="L236" s="1" t="str">
        <f>VLOOKUP(B236,'FINAL-DL-DOWN-Report'!B237:T2729,12,FALSE)</f>
        <v/>
      </c>
      <c r="M236" s="44" t="str">
        <f>VLOOKUP(B236,'FINAL-DL-DOWN-Report'!B237:T2729,6,FALSE)</f>
        <v/>
      </c>
      <c r="N236" s="55"/>
      <c r="O236" s="7"/>
      <c r="P236" s="7"/>
      <c r="Q236" s="7"/>
      <c r="R236" s="7"/>
      <c r="S236" s="7"/>
      <c r="T236" s="90"/>
      <c r="U236" s="7"/>
      <c r="V236" s="7"/>
      <c r="W236" s="7"/>
      <c r="X236" s="7"/>
      <c r="Y236" s="7"/>
      <c r="Z236" s="19" t="str">
        <f>IF(B236="","",VLOOKUP(B236,'[1]PASTE-HERE'!$C$10:$Z$300,16,FALSE))</f>
        <v/>
      </c>
    </row>
    <row r="237" spans="1:26" x14ac:dyDescent="0.25">
      <c r="A237" s="20">
        <v>231</v>
      </c>
      <c r="B237" s="20" t="str">
        <f t="shared" si="6"/>
        <v/>
      </c>
      <c r="C237" s="20"/>
      <c r="D237" s="1" t="str">
        <f t="shared" si="7"/>
        <v/>
      </c>
      <c r="E237" s="1" t="e">
        <f>VLOOKUP(B237,'FINAL-DL-DOWN-Report'!B238:T2730,3,FALSE)</f>
        <v>#N/A</v>
      </c>
      <c r="F237" s="1" t="str">
        <f>VLOOKUP(B237,'FINAL-DL-DOWN-Report'!B238:T2730,17,FALSE)</f>
        <v/>
      </c>
      <c r="G237" s="2" t="str">
        <f>VLOOKUP(B237,'FINAL-DL-DOWN-Report'!B238:T2730,13,FALSE)</f>
        <v/>
      </c>
      <c r="H237" s="2" t="str">
        <f>VLOOKUP(B237,'FINAL-DL-DOWN-Report'!B238:Z2730,14,FALSE)&amp;"-"&amp;VLOOKUP(B237,'FINAL-DL-DOWN-Report'!B238:Z2730,19,FALSE)</f>
        <v>-</v>
      </c>
      <c r="I237" s="2" t="str">
        <f>VLOOKUP(B237,'FINAL-DL-DOWN-Report'!B238:T2730,15,FALSE)</f>
        <v/>
      </c>
      <c r="J237" s="2" t="str">
        <f>VLOOKUP(B237,'FINAL-DL-DOWN-Report'!B238:Z2730,16,FALSE)&amp;"-"&amp;VLOOKUP(B237,'FINAL-DL-DOWN-Report'!B238:Z2730,20,FALSE)</f>
        <v>-</v>
      </c>
      <c r="K237" s="1" t="str">
        <f>VLOOKUP(B237,'FINAL-DL-DOWN-Report'!B238:T2730,18,FALSE)</f>
        <v/>
      </c>
      <c r="L237" s="1" t="str">
        <f>VLOOKUP(B237,'FINAL-DL-DOWN-Report'!B238:T2730,12,FALSE)</f>
        <v/>
      </c>
      <c r="M237" s="44" t="str">
        <f>VLOOKUP(B237,'FINAL-DL-DOWN-Report'!B238:T2730,6,FALSE)</f>
        <v/>
      </c>
      <c r="N237" s="55"/>
      <c r="O237" s="7"/>
      <c r="P237" s="7"/>
      <c r="Q237" s="7"/>
      <c r="R237" s="7"/>
      <c r="S237" s="7"/>
      <c r="T237" s="90"/>
      <c r="U237" s="7"/>
      <c r="V237" s="7"/>
      <c r="W237" s="7"/>
      <c r="X237" s="7"/>
      <c r="Y237" s="7"/>
      <c r="Z237" s="19" t="str">
        <f>IF(B237="","",VLOOKUP(B237,'[1]PASTE-HERE'!$C$10:$Z$300,16,FALSE))</f>
        <v/>
      </c>
    </row>
    <row r="238" spans="1:26" x14ac:dyDescent="0.25">
      <c r="A238" s="20">
        <v>232</v>
      </c>
      <c r="B238" s="20" t="str">
        <f t="shared" si="6"/>
        <v/>
      </c>
      <c r="C238" s="20"/>
      <c r="D238" s="1" t="str">
        <f t="shared" si="7"/>
        <v/>
      </c>
      <c r="E238" s="1" t="e">
        <f>VLOOKUP(B238,'FINAL-DL-DOWN-Report'!B239:T2731,3,FALSE)</f>
        <v>#N/A</v>
      </c>
      <c r="F238" s="1" t="str">
        <f>VLOOKUP(B238,'FINAL-DL-DOWN-Report'!B239:T2731,17,FALSE)</f>
        <v/>
      </c>
      <c r="G238" s="2" t="str">
        <f>VLOOKUP(B238,'FINAL-DL-DOWN-Report'!B239:T2731,13,FALSE)</f>
        <v/>
      </c>
      <c r="H238" s="2" t="str">
        <f>VLOOKUP(B238,'FINAL-DL-DOWN-Report'!B239:Z2731,14,FALSE)&amp;"-"&amp;VLOOKUP(B238,'FINAL-DL-DOWN-Report'!B239:Z2731,19,FALSE)</f>
        <v>-</v>
      </c>
      <c r="I238" s="2" t="str">
        <f>VLOOKUP(B238,'FINAL-DL-DOWN-Report'!B239:T2731,15,FALSE)</f>
        <v/>
      </c>
      <c r="J238" s="2" t="str">
        <f>VLOOKUP(B238,'FINAL-DL-DOWN-Report'!B239:Z2731,16,FALSE)&amp;"-"&amp;VLOOKUP(B238,'FINAL-DL-DOWN-Report'!B239:Z2731,20,FALSE)</f>
        <v>-</v>
      </c>
      <c r="K238" s="1" t="str">
        <f>VLOOKUP(B238,'FINAL-DL-DOWN-Report'!B239:T2731,18,FALSE)</f>
        <v/>
      </c>
      <c r="L238" s="1" t="str">
        <f>VLOOKUP(B238,'FINAL-DL-DOWN-Report'!B239:T2731,12,FALSE)</f>
        <v/>
      </c>
      <c r="M238" s="44" t="str">
        <f>VLOOKUP(B238,'FINAL-DL-DOWN-Report'!B239:T2731,6,FALSE)</f>
        <v/>
      </c>
      <c r="N238" s="55"/>
      <c r="O238" s="7"/>
      <c r="P238" s="7"/>
      <c r="Q238" s="7"/>
      <c r="R238" s="7"/>
      <c r="S238" s="7"/>
      <c r="T238" s="90"/>
      <c r="U238" s="7"/>
      <c r="V238" s="7"/>
      <c r="W238" s="7"/>
      <c r="X238" s="7"/>
      <c r="Y238" s="7"/>
      <c r="Z238" s="19" t="str">
        <f>IF(B238="","",VLOOKUP(B238,'[1]PASTE-HERE'!$C$10:$Z$300,16,FALSE))</f>
        <v/>
      </c>
    </row>
    <row r="239" spans="1:26" x14ac:dyDescent="0.25">
      <c r="A239" s="20">
        <v>233</v>
      </c>
      <c r="B239" s="20" t="str">
        <f t="shared" si="6"/>
        <v/>
      </c>
      <c r="C239" s="20"/>
      <c r="D239" s="1" t="str">
        <f t="shared" si="7"/>
        <v/>
      </c>
      <c r="E239" s="1" t="e">
        <f>VLOOKUP(B239,'FINAL-DL-DOWN-Report'!B240:T2732,3,FALSE)</f>
        <v>#N/A</v>
      </c>
      <c r="F239" s="1" t="str">
        <f>VLOOKUP(B239,'FINAL-DL-DOWN-Report'!B240:T2732,17,FALSE)</f>
        <v/>
      </c>
      <c r="G239" s="2" t="str">
        <f>VLOOKUP(B239,'FINAL-DL-DOWN-Report'!B240:T2732,13,FALSE)</f>
        <v/>
      </c>
      <c r="H239" s="2" t="str">
        <f>VLOOKUP(B239,'FINAL-DL-DOWN-Report'!B240:Z2732,14,FALSE)&amp;"-"&amp;VLOOKUP(B239,'FINAL-DL-DOWN-Report'!B240:Z2732,19,FALSE)</f>
        <v>-</v>
      </c>
      <c r="I239" s="2" t="str">
        <f>VLOOKUP(B239,'FINAL-DL-DOWN-Report'!B240:T2732,15,FALSE)</f>
        <v/>
      </c>
      <c r="J239" s="2" t="str">
        <f>VLOOKUP(B239,'FINAL-DL-DOWN-Report'!B240:Z2732,16,FALSE)&amp;"-"&amp;VLOOKUP(B239,'FINAL-DL-DOWN-Report'!B240:Z2732,20,FALSE)</f>
        <v>-</v>
      </c>
      <c r="K239" s="1" t="str">
        <f>VLOOKUP(B239,'FINAL-DL-DOWN-Report'!B240:T2732,18,FALSE)</f>
        <v/>
      </c>
      <c r="L239" s="1" t="str">
        <f>VLOOKUP(B239,'FINAL-DL-DOWN-Report'!B240:T2732,12,FALSE)</f>
        <v/>
      </c>
      <c r="M239" s="44" t="str">
        <f>VLOOKUP(B239,'FINAL-DL-DOWN-Report'!B240:T2732,6,FALSE)</f>
        <v/>
      </c>
      <c r="N239" s="55"/>
      <c r="O239" s="7"/>
      <c r="P239" s="7"/>
      <c r="Q239" s="7"/>
      <c r="R239" s="7"/>
      <c r="S239" s="7"/>
      <c r="T239" s="90"/>
      <c r="U239" s="7"/>
      <c r="V239" s="7"/>
      <c r="W239" s="7"/>
      <c r="X239" s="7"/>
      <c r="Y239" s="7"/>
      <c r="Z239" s="19" t="str">
        <f>IF(B239="","",VLOOKUP(B239,'[1]PASTE-HERE'!$C$10:$Z$300,16,FALSE))</f>
        <v/>
      </c>
    </row>
    <row r="240" spans="1:26" x14ac:dyDescent="0.25">
      <c r="A240" s="20">
        <v>234</v>
      </c>
      <c r="B240" s="20" t="str">
        <f t="shared" si="6"/>
        <v/>
      </c>
      <c r="C240" s="20"/>
      <c r="D240" s="1" t="str">
        <f t="shared" si="7"/>
        <v/>
      </c>
      <c r="E240" s="1" t="e">
        <f>VLOOKUP(B240,'FINAL-DL-DOWN-Report'!B241:T2733,3,FALSE)</f>
        <v>#N/A</v>
      </c>
      <c r="F240" s="1" t="str">
        <f>VLOOKUP(B240,'FINAL-DL-DOWN-Report'!B241:T2733,17,FALSE)</f>
        <v/>
      </c>
      <c r="G240" s="2" t="str">
        <f>VLOOKUP(B240,'FINAL-DL-DOWN-Report'!B241:T2733,13,FALSE)</f>
        <v/>
      </c>
      <c r="H240" s="2" t="str">
        <f>VLOOKUP(B240,'FINAL-DL-DOWN-Report'!B241:Z2733,14,FALSE)&amp;"-"&amp;VLOOKUP(B240,'FINAL-DL-DOWN-Report'!B241:Z2733,19,FALSE)</f>
        <v>-</v>
      </c>
      <c r="I240" s="2" t="str">
        <f>VLOOKUP(B240,'FINAL-DL-DOWN-Report'!B241:T2733,15,FALSE)</f>
        <v/>
      </c>
      <c r="J240" s="2" t="str">
        <f>VLOOKUP(B240,'FINAL-DL-DOWN-Report'!B241:Z2733,16,FALSE)&amp;"-"&amp;VLOOKUP(B240,'FINAL-DL-DOWN-Report'!B241:Z2733,20,FALSE)</f>
        <v>-</v>
      </c>
      <c r="K240" s="1" t="str">
        <f>VLOOKUP(B240,'FINAL-DL-DOWN-Report'!B241:T2733,18,FALSE)</f>
        <v/>
      </c>
      <c r="L240" s="1" t="str">
        <f>VLOOKUP(B240,'FINAL-DL-DOWN-Report'!B241:T2733,12,FALSE)</f>
        <v/>
      </c>
      <c r="M240" s="44" t="str">
        <f>VLOOKUP(B240,'FINAL-DL-DOWN-Report'!B241:T2733,6,FALSE)</f>
        <v/>
      </c>
      <c r="N240" s="55"/>
      <c r="O240" s="7"/>
      <c r="P240" s="7"/>
      <c r="Q240" s="7"/>
      <c r="R240" s="7"/>
      <c r="S240" s="7"/>
      <c r="T240" s="90"/>
      <c r="U240" s="7"/>
      <c r="V240" s="7"/>
      <c r="W240" s="7"/>
      <c r="X240" s="7"/>
      <c r="Y240" s="7"/>
      <c r="Z240" s="19" t="str">
        <f>IF(B240="","",VLOOKUP(B240,'[1]PASTE-HERE'!$C$10:$Z$300,16,FALSE))</f>
        <v/>
      </c>
    </row>
    <row r="241" spans="1:26" x14ac:dyDescent="0.25">
      <c r="A241" s="20">
        <v>235</v>
      </c>
      <c r="B241" s="20" t="str">
        <f t="shared" si="6"/>
        <v/>
      </c>
      <c r="C241" s="20"/>
      <c r="D241" s="1" t="str">
        <f t="shared" si="7"/>
        <v/>
      </c>
      <c r="E241" s="1" t="e">
        <f>VLOOKUP(B241,'FINAL-DL-DOWN-Report'!B242:T2734,3,FALSE)</f>
        <v>#N/A</v>
      </c>
      <c r="F241" s="1" t="str">
        <f>VLOOKUP(B241,'FINAL-DL-DOWN-Report'!B242:T2734,17,FALSE)</f>
        <v/>
      </c>
      <c r="G241" s="2" t="str">
        <f>VLOOKUP(B241,'FINAL-DL-DOWN-Report'!B242:T2734,13,FALSE)</f>
        <v/>
      </c>
      <c r="H241" s="2" t="str">
        <f>VLOOKUP(B241,'FINAL-DL-DOWN-Report'!B242:Z2734,14,FALSE)&amp;"-"&amp;VLOOKUP(B241,'FINAL-DL-DOWN-Report'!B242:Z2734,19,FALSE)</f>
        <v>-</v>
      </c>
      <c r="I241" s="2" t="str">
        <f>VLOOKUP(B241,'FINAL-DL-DOWN-Report'!B242:T2734,15,FALSE)</f>
        <v/>
      </c>
      <c r="J241" s="2" t="str">
        <f>VLOOKUP(B241,'FINAL-DL-DOWN-Report'!B242:Z2734,16,FALSE)&amp;"-"&amp;VLOOKUP(B241,'FINAL-DL-DOWN-Report'!B242:Z2734,20,FALSE)</f>
        <v>-</v>
      </c>
      <c r="K241" s="1" t="str">
        <f>VLOOKUP(B241,'FINAL-DL-DOWN-Report'!B242:T2734,18,FALSE)</f>
        <v/>
      </c>
      <c r="L241" s="1" t="str">
        <f>VLOOKUP(B241,'FINAL-DL-DOWN-Report'!B242:T2734,12,FALSE)</f>
        <v/>
      </c>
      <c r="M241" s="44" t="str">
        <f>VLOOKUP(B241,'FINAL-DL-DOWN-Report'!B242:T2734,6,FALSE)</f>
        <v/>
      </c>
      <c r="N241" s="55"/>
      <c r="O241" s="7"/>
      <c r="P241" s="7"/>
      <c r="Q241" s="7"/>
      <c r="R241" s="7"/>
      <c r="S241" s="7"/>
      <c r="T241" s="90"/>
      <c r="U241" s="7"/>
      <c r="V241" s="7"/>
      <c r="W241" s="7"/>
      <c r="X241" s="7"/>
      <c r="Y241" s="7"/>
      <c r="Z241" s="19" t="str">
        <f>IF(B241="","",VLOOKUP(B241,'[1]PASTE-HERE'!$C$10:$Z$300,16,FALSE))</f>
        <v/>
      </c>
    </row>
    <row r="242" spans="1:26" x14ac:dyDescent="0.25">
      <c r="A242" s="20">
        <v>236</v>
      </c>
      <c r="B242" s="20" t="str">
        <f t="shared" si="6"/>
        <v/>
      </c>
      <c r="C242" s="20"/>
      <c r="D242" s="1" t="str">
        <f t="shared" si="7"/>
        <v/>
      </c>
      <c r="E242" s="1" t="e">
        <f>VLOOKUP(B242,'FINAL-DL-DOWN-Report'!B243:T2735,3,FALSE)</f>
        <v>#N/A</v>
      </c>
      <c r="F242" s="1" t="str">
        <f>VLOOKUP(B242,'FINAL-DL-DOWN-Report'!B243:T2735,17,FALSE)</f>
        <v/>
      </c>
      <c r="G242" s="2" t="str">
        <f>VLOOKUP(B242,'FINAL-DL-DOWN-Report'!B243:T2735,13,FALSE)</f>
        <v/>
      </c>
      <c r="H242" s="2" t="str">
        <f>VLOOKUP(B242,'FINAL-DL-DOWN-Report'!B243:Z2735,14,FALSE)&amp;"-"&amp;VLOOKUP(B242,'FINAL-DL-DOWN-Report'!B243:Z2735,19,FALSE)</f>
        <v>-</v>
      </c>
      <c r="I242" s="2" t="str">
        <f>VLOOKUP(B242,'FINAL-DL-DOWN-Report'!B243:T2735,15,FALSE)</f>
        <v/>
      </c>
      <c r="J242" s="2" t="str">
        <f>VLOOKUP(B242,'FINAL-DL-DOWN-Report'!B243:Z2735,16,FALSE)&amp;"-"&amp;VLOOKUP(B242,'FINAL-DL-DOWN-Report'!B243:Z2735,20,FALSE)</f>
        <v>-</v>
      </c>
      <c r="K242" s="1" t="str">
        <f>VLOOKUP(B242,'FINAL-DL-DOWN-Report'!B243:T2735,18,FALSE)</f>
        <v/>
      </c>
      <c r="L242" s="1" t="str">
        <f>VLOOKUP(B242,'FINAL-DL-DOWN-Report'!B243:T2735,12,FALSE)</f>
        <v/>
      </c>
      <c r="M242" s="44" t="str">
        <f>VLOOKUP(B242,'FINAL-DL-DOWN-Report'!B243:T2735,6,FALSE)</f>
        <v/>
      </c>
      <c r="N242" s="55"/>
      <c r="O242" s="7"/>
      <c r="P242" s="7"/>
      <c r="Q242" s="7"/>
      <c r="R242" s="7"/>
      <c r="S242" s="7"/>
      <c r="T242" s="90"/>
      <c r="U242" s="7"/>
      <c r="V242" s="7"/>
      <c r="W242" s="7"/>
      <c r="X242" s="7"/>
      <c r="Y242" s="7"/>
      <c r="Z242" s="19" t="str">
        <f>IF(B242="","",VLOOKUP(B242,'[1]PASTE-HERE'!$C$10:$Z$300,16,FALSE))</f>
        <v/>
      </c>
    </row>
    <row r="243" spans="1:26" x14ac:dyDescent="0.25">
      <c r="A243" s="20">
        <v>237</v>
      </c>
      <c r="B243" s="20" t="str">
        <f t="shared" si="6"/>
        <v/>
      </c>
      <c r="C243" s="20"/>
      <c r="D243" s="1" t="str">
        <f t="shared" si="7"/>
        <v/>
      </c>
      <c r="E243" s="1" t="e">
        <f>VLOOKUP(B243,'FINAL-DL-DOWN-Report'!B244:T2736,3,FALSE)</f>
        <v>#N/A</v>
      </c>
      <c r="F243" s="1" t="str">
        <f>VLOOKUP(B243,'FINAL-DL-DOWN-Report'!B244:T2736,17,FALSE)</f>
        <v/>
      </c>
      <c r="G243" s="2" t="str">
        <f>VLOOKUP(B243,'FINAL-DL-DOWN-Report'!B244:T2736,13,FALSE)</f>
        <v/>
      </c>
      <c r="H243" s="2" t="str">
        <f>VLOOKUP(B243,'FINAL-DL-DOWN-Report'!B244:Z2736,14,FALSE)&amp;"-"&amp;VLOOKUP(B243,'FINAL-DL-DOWN-Report'!B244:Z2736,19,FALSE)</f>
        <v>-</v>
      </c>
      <c r="I243" s="2" t="str">
        <f>VLOOKUP(B243,'FINAL-DL-DOWN-Report'!B244:T2736,15,FALSE)</f>
        <v/>
      </c>
      <c r="J243" s="2" t="str">
        <f>VLOOKUP(B243,'FINAL-DL-DOWN-Report'!B244:Z2736,16,FALSE)&amp;"-"&amp;VLOOKUP(B243,'FINAL-DL-DOWN-Report'!B244:Z2736,20,FALSE)</f>
        <v>-</v>
      </c>
      <c r="K243" s="1" t="str">
        <f>VLOOKUP(B243,'FINAL-DL-DOWN-Report'!B244:T2736,18,FALSE)</f>
        <v/>
      </c>
      <c r="L243" s="1" t="str">
        <f>VLOOKUP(B243,'FINAL-DL-DOWN-Report'!B244:T2736,12,FALSE)</f>
        <v/>
      </c>
      <c r="M243" s="44" t="str">
        <f>VLOOKUP(B243,'FINAL-DL-DOWN-Report'!B244:T2736,6,FALSE)</f>
        <v/>
      </c>
      <c r="N243" s="55"/>
      <c r="O243" s="7"/>
      <c r="P243" s="7"/>
      <c r="Q243" s="7"/>
      <c r="R243" s="7"/>
      <c r="S243" s="7"/>
      <c r="T243" s="90"/>
      <c r="U243" s="7"/>
      <c r="V243" s="7"/>
      <c r="W243" s="7"/>
      <c r="X243" s="7"/>
      <c r="Y243" s="7"/>
      <c r="Z243" s="19" t="str">
        <f>IF(B243="","",VLOOKUP(B243,'[1]PASTE-HERE'!$C$10:$Z$300,16,FALSE))</f>
        <v/>
      </c>
    </row>
    <row r="244" spans="1:26" x14ac:dyDescent="0.25">
      <c r="A244" s="20">
        <v>238</v>
      </c>
      <c r="B244" s="20" t="str">
        <f t="shared" si="6"/>
        <v/>
      </c>
      <c r="C244" s="20"/>
      <c r="D244" s="1" t="str">
        <f t="shared" si="7"/>
        <v/>
      </c>
      <c r="E244" s="1" t="e">
        <f>VLOOKUP(B244,'FINAL-DL-DOWN-Report'!B245:T2737,3,FALSE)</f>
        <v>#N/A</v>
      </c>
      <c r="F244" s="1" t="str">
        <f>VLOOKUP(B244,'FINAL-DL-DOWN-Report'!B245:T2737,17,FALSE)</f>
        <v/>
      </c>
      <c r="G244" s="2" t="str">
        <f>VLOOKUP(B244,'FINAL-DL-DOWN-Report'!B245:T2737,13,FALSE)</f>
        <v/>
      </c>
      <c r="H244" s="2" t="str">
        <f>VLOOKUP(B244,'FINAL-DL-DOWN-Report'!B245:Z2737,14,FALSE)&amp;"-"&amp;VLOOKUP(B244,'FINAL-DL-DOWN-Report'!B245:Z2737,19,FALSE)</f>
        <v>-</v>
      </c>
      <c r="I244" s="2" t="str">
        <f>VLOOKUP(B244,'FINAL-DL-DOWN-Report'!B245:T2737,15,FALSE)</f>
        <v/>
      </c>
      <c r="J244" s="2" t="str">
        <f>VLOOKUP(B244,'FINAL-DL-DOWN-Report'!B245:Z2737,16,FALSE)&amp;"-"&amp;VLOOKUP(B244,'FINAL-DL-DOWN-Report'!B245:Z2737,20,FALSE)</f>
        <v>-</v>
      </c>
      <c r="K244" s="1" t="str">
        <f>VLOOKUP(B244,'FINAL-DL-DOWN-Report'!B245:T2737,18,FALSE)</f>
        <v/>
      </c>
      <c r="L244" s="1" t="str">
        <f>VLOOKUP(B244,'FINAL-DL-DOWN-Report'!B245:T2737,12,FALSE)</f>
        <v/>
      </c>
      <c r="M244" s="44" t="str">
        <f>VLOOKUP(B244,'FINAL-DL-DOWN-Report'!B245:T2737,6,FALSE)</f>
        <v/>
      </c>
      <c r="N244" s="55"/>
      <c r="O244" s="7"/>
      <c r="P244" s="7"/>
      <c r="Q244" s="7"/>
      <c r="R244" s="7"/>
      <c r="S244" s="7"/>
      <c r="T244" s="90"/>
      <c r="U244" s="7"/>
      <c r="V244" s="7"/>
      <c r="W244" s="7"/>
      <c r="X244" s="7"/>
      <c r="Y244" s="7"/>
      <c r="Z244" s="19" t="str">
        <f>IF(B244="","",VLOOKUP(B244,'[1]PASTE-HERE'!$C$10:$Z$300,16,FALSE))</f>
        <v/>
      </c>
    </row>
    <row r="245" spans="1:26" x14ac:dyDescent="0.25">
      <c r="A245" s="20">
        <v>239</v>
      </c>
      <c r="B245" s="20" t="str">
        <f t="shared" si="6"/>
        <v/>
      </c>
      <c r="C245" s="20"/>
      <c r="D245" s="1" t="str">
        <f t="shared" si="7"/>
        <v/>
      </c>
      <c r="E245" s="1" t="e">
        <f>VLOOKUP(B245,'FINAL-DL-DOWN-Report'!B246:T2738,3,FALSE)</f>
        <v>#N/A</v>
      </c>
      <c r="F245" s="1" t="str">
        <f>VLOOKUP(B245,'FINAL-DL-DOWN-Report'!B246:T2738,17,FALSE)</f>
        <v/>
      </c>
      <c r="G245" s="2" t="str">
        <f>VLOOKUP(B245,'FINAL-DL-DOWN-Report'!B246:T2738,13,FALSE)</f>
        <v/>
      </c>
      <c r="H245" s="2" t="str">
        <f>VLOOKUP(B245,'FINAL-DL-DOWN-Report'!B246:Z2738,14,FALSE)&amp;"-"&amp;VLOOKUP(B245,'FINAL-DL-DOWN-Report'!B246:Z2738,19,FALSE)</f>
        <v>-</v>
      </c>
      <c r="I245" s="2" t="str">
        <f>VLOOKUP(B245,'FINAL-DL-DOWN-Report'!B246:T2738,15,FALSE)</f>
        <v/>
      </c>
      <c r="J245" s="2" t="str">
        <f>VLOOKUP(B245,'FINAL-DL-DOWN-Report'!B246:Z2738,16,FALSE)&amp;"-"&amp;VLOOKUP(B245,'FINAL-DL-DOWN-Report'!B246:Z2738,20,FALSE)</f>
        <v>-</v>
      </c>
      <c r="K245" s="1" t="str">
        <f>VLOOKUP(B245,'FINAL-DL-DOWN-Report'!B246:T2738,18,FALSE)</f>
        <v/>
      </c>
      <c r="L245" s="1" t="str">
        <f>VLOOKUP(B245,'FINAL-DL-DOWN-Report'!B246:T2738,12,FALSE)</f>
        <v/>
      </c>
      <c r="M245" s="44" t="str">
        <f>VLOOKUP(B245,'FINAL-DL-DOWN-Report'!B246:T2738,6,FALSE)</f>
        <v/>
      </c>
      <c r="N245" s="55"/>
      <c r="O245" s="7"/>
      <c r="P245" s="7"/>
      <c r="Q245" s="7"/>
      <c r="R245" s="7"/>
      <c r="S245" s="7"/>
      <c r="T245" s="90"/>
      <c r="U245" s="7"/>
      <c r="V245" s="7"/>
      <c r="W245" s="7"/>
      <c r="X245" s="7"/>
      <c r="Y245" s="7"/>
      <c r="Z245" s="19" t="str">
        <f>IF(B245="","",VLOOKUP(B245,'[1]PASTE-HERE'!$C$10:$Z$300,16,FALSE))</f>
        <v/>
      </c>
    </row>
    <row r="246" spans="1:26" x14ac:dyDescent="0.25">
      <c r="A246" s="20">
        <v>240</v>
      </c>
      <c r="B246" s="20" t="str">
        <f t="shared" si="6"/>
        <v/>
      </c>
      <c r="C246" s="20"/>
      <c r="D246" s="1" t="str">
        <f t="shared" si="7"/>
        <v/>
      </c>
      <c r="E246" s="1" t="e">
        <f>VLOOKUP(B246,'FINAL-DL-DOWN-Report'!B247:T2739,3,FALSE)</f>
        <v>#N/A</v>
      </c>
      <c r="F246" s="1" t="str">
        <f>VLOOKUP(B246,'FINAL-DL-DOWN-Report'!B247:T2739,17,FALSE)</f>
        <v/>
      </c>
      <c r="G246" s="2" t="str">
        <f>VLOOKUP(B246,'FINAL-DL-DOWN-Report'!B247:T2739,13,FALSE)</f>
        <v/>
      </c>
      <c r="H246" s="2" t="str">
        <f>VLOOKUP(B246,'FINAL-DL-DOWN-Report'!B247:Z2739,14,FALSE)&amp;"-"&amp;VLOOKUP(B246,'FINAL-DL-DOWN-Report'!B247:Z2739,19,FALSE)</f>
        <v>-</v>
      </c>
      <c r="I246" s="2" t="str">
        <f>VLOOKUP(B246,'FINAL-DL-DOWN-Report'!B247:T2739,15,FALSE)</f>
        <v/>
      </c>
      <c r="J246" s="2" t="str">
        <f>VLOOKUP(B246,'FINAL-DL-DOWN-Report'!B247:Z2739,16,FALSE)&amp;"-"&amp;VLOOKUP(B246,'FINAL-DL-DOWN-Report'!B247:Z2739,20,FALSE)</f>
        <v>-</v>
      </c>
      <c r="K246" s="1" t="str">
        <f>VLOOKUP(B246,'FINAL-DL-DOWN-Report'!B247:T2739,18,FALSE)</f>
        <v/>
      </c>
      <c r="L246" s="1" t="str">
        <f>VLOOKUP(B246,'FINAL-DL-DOWN-Report'!B247:T2739,12,FALSE)</f>
        <v/>
      </c>
      <c r="M246" s="44" t="str">
        <f>VLOOKUP(B246,'FINAL-DL-DOWN-Report'!B247:T2739,6,FALSE)</f>
        <v/>
      </c>
      <c r="N246" s="55"/>
      <c r="O246" s="7"/>
      <c r="P246" s="7"/>
      <c r="Q246" s="7"/>
      <c r="R246" s="7"/>
      <c r="S246" s="7"/>
      <c r="T246" s="90"/>
      <c r="U246" s="7"/>
      <c r="V246" s="7"/>
      <c r="W246" s="7"/>
      <c r="X246" s="7"/>
      <c r="Y246" s="7"/>
      <c r="Z246" s="19" t="str">
        <f>IF(B246="","",VLOOKUP(B246,'[1]PASTE-HERE'!$C$10:$Z$300,16,FALSE))</f>
        <v/>
      </c>
    </row>
    <row r="247" spans="1:26" x14ac:dyDescent="0.25">
      <c r="A247" s="20">
        <v>241</v>
      </c>
      <c r="B247" s="20" t="str">
        <f t="shared" si="6"/>
        <v/>
      </c>
      <c r="C247" s="20"/>
      <c r="D247" s="1" t="str">
        <f t="shared" si="7"/>
        <v/>
      </c>
      <c r="E247" s="1" t="e">
        <f>VLOOKUP(B247,'FINAL-DL-DOWN-Report'!B248:T2740,3,FALSE)</f>
        <v>#N/A</v>
      </c>
      <c r="F247" s="1" t="str">
        <f>VLOOKUP(B247,'FINAL-DL-DOWN-Report'!B248:T2740,17,FALSE)</f>
        <v/>
      </c>
      <c r="G247" s="2" t="str">
        <f>VLOOKUP(B247,'FINAL-DL-DOWN-Report'!B248:T2740,13,FALSE)</f>
        <v/>
      </c>
      <c r="H247" s="2" t="str">
        <f>VLOOKUP(B247,'FINAL-DL-DOWN-Report'!B248:Z2740,14,FALSE)&amp;"-"&amp;VLOOKUP(B247,'FINAL-DL-DOWN-Report'!B248:Z2740,19,FALSE)</f>
        <v>-</v>
      </c>
      <c r="I247" s="2" t="str">
        <f>VLOOKUP(B247,'FINAL-DL-DOWN-Report'!B248:T2740,15,FALSE)</f>
        <v/>
      </c>
      <c r="J247" s="2" t="str">
        <f>VLOOKUP(B247,'FINAL-DL-DOWN-Report'!B248:Z2740,16,FALSE)&amp;"-"&amp;VLOOKUP(B247,'FINAL-DL-DOWN-Report'!B248:Z2740,20,FALSE)</f>
        <v>-</v>
      </c>
      <c r="K247" s="1" t="str">
        <f>VLOOKUP(B247,'FINAL-DL-DOWN-Report'!B248:T2740,18,FALSE)</f>
        <v/>
      </c>
      <c r="L247" s="1" t="str">
        <f>VLOOKUP(B247,'FINAL-DL-DOWN-Report'!B248:T2740,12,FALSE)</f>
        <v/>
      </c>
      <c r="M247" s="44" t="str">
        <f>VLOOKUP(B247,'FINAL-DL-DOWN-Report'!B248:T2740,6,FALSE)</f>
        <v/>
      </c>
      <c r="N247" s="55"/>
      <c r="O247" s="7"/>
      <c r="P247" s="7"/>
      <c r="Q247" s="7"/>
      <c r="R247" s="7"/>
      <c r="S247" s="7"/>
      <c r="T247" s="90"/>
      <c r="U247" s="7"/>
      <c r="V247" s="7"/>
      <c r="W247" s="7"/>
      <c r="X247" s="7"/>
      <c r="Y247" s="7"/>
      <c r="Z247" s="19" t="str">
        <f>IF(B247="","",VLOOKUP(B247,'[1]PASTE-HERE'!$C$10:$Z$300,16,FALSE))</f>
        <v/>
      </c>
    </row>
    <row r="248" spans="1:26" x14ac:dyDescent="0.25">
      <c r="A248" s="20">
        <v>242</v>
      </c>
      <c r="B248" s="20" t="str">
        <f t="shared" si="6"/>
        <v/>
      </c>
      <c r="C248" s="20"/>
      <c r="D248" s="1" t="str">
        <f t="shared" si="7"/>
        <v/>
      </c>
      <c r="E248" s="1" t="e">
        <f>VLOOKUP(B248,'FINAL-DL-DOWN-Report'!B249:T2741,3,FALSE)</f>
        <v>#N/A</v>
      </c>
      <c r="F248" s="1" t="str">
        <f>VLOOKUP(B248,'FINAL-DL-DOWN-Report'!B249:T2741,17,FALSE)</f>
        <v/>
      </c>
      <c r="G248" s="2" t="str">
        <f>VLOOKUP(B248,'FINAL-DL-DOWN-Report'!B249:T2741,13,FALSE)</f>
        <v/>
      </c>
      <c r="H248" s="2" t="str">
        <f>VLOOKUP(B248,'FINAL-DL-DOWN-Report'!B249:Z2741,14,FALSE)&amp;"-"&amp;VLOOKUP(B248,'FINAL-DL-DOWN-Report'!B249:Z2741,19,FALSE)</f>
        <v>-</v>
      </c>
      <c r="I248" s="2" t="str">
        <f>VLOOKUP(B248,'FINAL-DL-DOWN-Report'!B249:T2741,15,FALSE)</f>
        <v/>
      </c>
      <c r="J248" s="2" t="str">
        <f>VLOOKUP(B248,'FINAL-DL-DOWN-Report'!B249:Z2741,16,FALSE)&amp;"-"&amp;VLOOKUP(B248,'FINAL-DL-DOWN-Report'!B249:Z2741,20,FALSE)</f>
        <v>-</v>
      </c>
      <c r="K248" s="1" t="str">
        <f>VLOOKUP(B248,'FINAL-DL-DOWN-Report'!B249:T2741,18,FALSE)</f>
        <v/>
      </c>
      <c r="L248" s="1" t="str">
        <f>VLOOKUP(B248,'FINAL-DL-DOWN-Report'!B249:T2741,12,FALSE)</f>
        <v/>
      </c>
      <c r="M248" s="44" t="str">
        <f>VLOOKUP(B248,'FINAL-DL-DOWN-Report'!B249:T2741,6,FALSE)</f>
        <v/>
      </c>
      <c r="N248" s="55"/>
      <c r="O248" s="7"/>
      <c r="P248" s="7"/>
      <c r="Q248" s="7"/>
      <c r="R248" s="7"/>
      <c r="S248" s="7"/>
      <c r="T248" s="90"/>
      <c r="U248" s="7"/>
      <c r="V248" s="7"/>
      <c r="W248" s="7"/>
      <c r="X248" s="7"/>
      <c r="Y248" s="7"/>
      <c r="Z248" s="19" t="str">
        <f>IF(B248="","",VLOOKUP(B248,'[1]PASTE-HERE'!$C$10:$Z$300,16,FALSE))</f>
        <v/>
      </c>
    </row>
    <row r="249" spans="1:26" x14ac:dyDescent="0.25">
      <c r="A249" s="20">
        <v>243</v>
      </c>
      <c r="B249" s="20" t="str">
        <f t="shared" si="6"/>
        <v/>
      </c>
      <c r="C249" s="20"/>
      <c r="D249" s="1" t="str">
        <f t="shared" si="7"/>
        <v/>
      </c>
      <c r="E249" s="1" t="e">
        <f>VLOOKUP(B249,'FINAL-DL-DOWN-Report'!B250:T2742,3,FALSE)</f>
        <v>#N/A</v>
      </c>
      <c r="F249" s="1" t="str">
        <f>VLOOKUP(B249,'FINAL-DL-DOWN-Report'!B250:T2742,17,FALSE)</f>
        <v/>
      </c>
      <c r="G249" s="2" t="str">
        <f>VLOOKUP(B249,'FINAL-DL-DOWN-Report'!B250:T2742,13,FALSE)</f>
        <v/>
      </c>
      <c r="H249" s="2" t="str">
        <f>VLOOKUP(B249,'FINAL-DL-DOWN-Report'!B250:Z2742,14,FALSE)&amp;"-"&amp;VLOOKUP(B249,'FINAL-DL-DOWN-Report'!B250:Z2742,19,FALSE)</f>
        <v>-</v>
      </c>
      <c r="I249" s="2" t="str">
        <f>VLOOKUP(B249,'FINAL-DL-DOWN-Report'!B250:T2742,15,FALSE)</f>
        <v/>
      </c>
      <c r="J249" s="2" t="str">
        <f>VLOOKUP(B249,'FINAL-DL-DOWN-Report'!B250:Z2742,16,FALSE)&amp;"-"&amp;VLOOKUP(B249,'FINAL-DL-DOWN-Report'!B250:Z2742,20,FALSE)</f>
        <v>-</v>
      </c>
      <c r="K249" s="1" t="str">
        <f>VLOOKUP(B249,'FINAL-DL-DOWN-Report'!B250:T2742,18,FALSE)</f>
        <v/>
      </c>
      <c r="L249" s="1" t="str">
        <f>VLOOKUP(B249,'FINAL-DL-DOWN-Report'!B250:T2742,12,FALSE)</f>
        <v/>
      </c>
      <c r="M249" s="44" t="str">
        <f>VLOOKUP(B249,'FINAL-DL-DOWN-Report'!B250:T2742,6,FALSE)</f>
        <v/>
      </c>
      <c r="N249" s="55"/>
      <c r="O249" s="7"/>
      <c r="P249" s="7"/>
      <c r="Q249" s="7"/>
      <c r="R249" s="7"/>
      <c r="S249" s="7"/>
      <c r="T249" s="90"/>
      <c r="U249" s="7"/>
      <c r="V249" s="7"/>
      <c r="W249" s="7"/>
      <c r="X249" s="7"/>
      <c r="Y249" s="7"/>
      <c r="Z249" s="19" t="str">
        <f>IF(B249="","",VLOOKUP(B249,'[1]PASTE-HERE'!$C$10:$Z$300,16,FALSE))</f>
        <v/>
      </c>
    </row>
    <row r="250" spans="1:26" x14ac:dyDescent="0.25">
      <c r="A250" s="20">
        <v>244</v>
      </c>
      <c r="B250" s="20" t="str">
        <f t="shared" si="6"/>
        <v/>
      </c>
      <c r="C250" s="20"/>
      <c r="D250" s="1" t="str">
        <f t="shared" si="7"/>
        <v/>
      </c>
      <c r="E250" s="1" t="e">
        <f>VLOOKUP(B250,'FINAL-DL-DOWN-Report'!B251:T2743,3,FALSE)</f>
        <v>#N/A</v>
      </c>
      <c r="F250" s="1" t="str">
        <f>VLOOKUP(B250,'FINAL-DL-DOWN-Report'!B251:T2743,17,FALSE)</f>
        <v/>
      </c>
      <c r="G250" s="2" t="str">
        <f>VLOOKUP(B250,'FINAL-DL-DOWN-Report'!B251:T2743,13,FALSE)</f>
        <v/>
      </c>
      <c r="H250" s="2" t="str">
        <f>VLOOKUP(B250,'FINAL-DL-DOWN-Report'!B251:Z2743,14,FALSE)&amp;"-"&amp;VLOOKUP(B250,'FINAL-DL-DOWN-Report'!B251:Z2743,19,FALSE)</f>
        <v>-</v>
      </c>
      <c r="I250" s="2" t="str">
        <f>VLOOKUP(B250,'FINAL-DL-DOWN-Report'!B251:T2743,15,FALSE)</f>
        <v/>
      </c>
      <c r="J250" s="2" t="str">
        <f>VLOOKUP(B250,'FINAL-DL-DOWN-Report'!B251:Z2743,16,FALSE)&amp;"-"&amp;VLOOKUP(B250,'FINAL-DL-DOWN-Report'!B251:Z2743,20,FALSE)</f>
        <v>-</v>
      </c>
      <c r="K250" s="1" t="str">
        <f>VLOOKUP(B250,'FINAL-DL-DOWN-Report'!B251:T2743,18,FALSE)</f>
        <v/>
      </c>
      <c r="L250" s="1" t="str">
        <f>VLOOKUP(B250,'FINAL-DL-DOWN-Report'!B251:T2743,12,FALSE)</f>
        <v/>
      </c>
      <c r="M250" s="44" t="str">
        <f>VLOOKUP(B250,'FINAL-DL-DOWN-Report'!B251:T2743,6,FALSE)</f>
        <v/>
      </c>
      <c r="N250" s="55"/>
      <c r="O250" s="7"/>
      <c r="P250" s="7"/>
      <c r="Q250" s="7"/>
      <c r="R250" s="7"/>
      <c r="S250" s="7"/>
      <c r="T250" s="90"/>
      <c r="U250" s="7"/>
      <c r="V250" s="7"/>
      <c r="W250" s="7"/>
      <c r="X250" s="7"/>
      <c r="Y250" s="7"/>
      <c r="Z250" s="19" t="str">
        <f>IF(B250="","",VLOOKUP(B250,'[1]PASTE-HERE'!$C$10:$Z$300,16,FALSE))</f>
        <v/>
      </c>
    </row>
    <row r="251" spans="1:26" x14ac:dyDescent="0.25">
      <c r="A251" s="20">
        <v>245</v>
      </c>
      <c r="B251" s="20" t="str">
        <f t="shared" si="6"/>
        <v/>
      </c>
      <c r="C251" s="20"/>
      <c r="D251" s="1" t="str">
        <f t="shared" si="7"/>
        <v/>
      </c>
      <c r="E251" s="1" t="e">
        <f>VLOOKUP(B251,'FINAL-DL-DOWN-Report'!B252:T2744,3,FALSE)</f>
        <v>#N/A</v>
      </c>
      <c r="F251" s="1" t="str">
        <f>VLOOKUP(B251,'FINAL-DL-DOWN-Report'!B252:T2744,17,FALSE)</f>
        <v/>
      </c>
      <c r="G251" s="2" t="str">
        <f>VLOOKUP(B251,'FINAL-DL-DOWN-Report'!B252:T2744,13,FALSE)</f>
        <v/>
      </c>
      <c r="H251" s="2" t="str">
        <f>VLOOKUP(B251,'FINAL-DL-DOWN-Report'!B252:Z2744,14,FALSE)&amp;"-"&amp;VLOOKUP(B251,'FINAL-DL-DOWN-Report'!B252:Z2744,19,FALSE)</f>
        <v>-</v>
      </c>
      <c r="I251" s="2" t="str">
        <f>VLOOKUP(B251,'FINAL-DL-DOWN-Report'!B252:T2744,15,FALSE)</f>
        <v/>
      </c>
      <c r="J251" s="2" t="str">
        <f>VLOOKUP(B251,'FINAL-DL-DOWN-Report'!B252:Z2744,16,FALSE)&amp;"-"&amp;VLOOKUP(B251,'FINAL-DL-DOWN-Report'!B252:Z2744,20,FALSE)</f>
        <v>-</v>
      </c>
      <c r="K251" s="1" t="str">
        <f>VLOOKUP(B251,'FINAL-DL-DOWN-Report'!B252:T2744,18,FALSE)</f>
        <v/>
      </c>
      <c r="L251" s="1" t="str">
        <f>VLOOKUP(B251,'FINAL-DL-DOWN-Report'!B252:T2744,12,FALSE)</f>
        <v/>
      </c>
      <c r="M251" s="44" t="str">
        <f>VLOOKUP(B251,'FINAL-DL-DOWN-Report'!B252:T2744,6,FALSE)</f>
        <v/>
      </c>
      <c r="N251" s="55"/>
      <c r="O251" s="7"/>
      <c r="P251" s="7"/>
      <c r="Q251" s="7"/>
      <c r="R251" s="7"/>
      <c r="S251" s="7"/>
      <c r="T251" s="90"/>
      <c r="U251" s="7"/>
      <c r="V251" s="7"/>
      <c r="W251" s="7"/>
      <c r="X251" s="7"/>
      <c r="Y251" s="7"/>
      <c r="Z251" s="19" t="str">
        <f>IF(B251="","",VLOOKUP(B251,'[1]PASTE-HERE'!$C$10:$Z$300,16,FALSE))</f>
        <v/>
      </c>
    </row>
    <row r="252" spans="1:26" x14ac:dyDescent="0.25">
      <c r="A252" s="20">
        <v>246</v>
      </c>
      <c r="B252" s="20" t="str">
        <f t="shared" si="6"/>
        <v/>
      </c>
      <c r="C252" s="20"/>
      <c r="D252" s="1" t="str">
        <f t="shared" si="7"/>
        <v/>
      </c>
      <c r="E252" s="1" t="e">
        <f>VLOOKUP(B252,'FINAL-DL-DOWN-Report'!B253:T2745,3,FALSE)</f>
        <v>#N/A</v>
      </c>
      <c r="F252" s="1" t="str">
        <f>VLOOKUP(B252,'FINAL-DL-DOWN-Report'!B253:T2745,17,FALSE)</f>
        <v/>
      </c>
      <c r="G252" s="2" t="str">
        <f>VLOOKUP(B252,'FINAL-DL-DOWN-Report'!B253:T2745,13,FALSE)</f>
        <v/>
      </c>
      <c r="H252" s="2" t="str">
        <f>VLOOKUP(B252,'FINAL-DL-DOWN-Report'!B253:Z2745,14,FALSE)&amp;"-"&amp;VLOOKUP(B252,'FINAL-DL-DOWN-Report'!B253:Z2745,19,FALSE)</f>
        <v>-</v>
      </c>
      <c r="I252" s="2" t="str">
        <f>VLOOKUP(B252,'FINAL-DL-DOWN-Report'!B253:T2745,15,FALSE)</f>
        <v/>
      </c>
      <c r="J252" s="2" t="str">
        <f>VLOOKUP(B252,'FINAL-DL-DOWN-Report'!B253:Z2745,16,FALSE)&amp;"-"&amp;VLOOKUP(B252,'FINAL-DL-DOWN-Report'!B253:Z2745,20,FALSE)</f>
        <v>-</v>
      </c>
      <c r="K252" s="1" t="str">
        <f>VLOOKUP(B252,'FINAL-DL-DOWN-Report'!B253:T2745,18,FALSE)</f>
        <v/>
      </c>
      <c r="L252" s="1" t="str">
        <f>VLOOKUP(B252,'FINAL-DL-DOWN-Report'!B253:T2745,12,FALSE)</f>
        <v/>
      </c>
      <c r="M252" s="44" t="str">
        <f>VLOOKUP(B252,'FINAL-DL-DOWN-Report'!B253:T2745,6,FALSE)</f>
        <v/>
      </c>
      <c r="N252" s="55"/>
      <c r="O252" s="7"/>
      <c r="P252" s="7"/>
      <c r="Q252" s="7"/>
      <c r="R252" s="7"/>
      <c r="S252" s="7"/>
      <c r="Z252" s="19" t="str">
        <f>IF(B252="","",VLOOKUP(B252,'[1]PASTE-HERE'!$C$10:$Z$300,16,FALSE))</f>
        <v/>
      </c>
    </row>
    <row r="253" spans="1:26" x14ac:dyDescent="0.25">
      <c r="A253" s="20">
        <v>247</v>
      </c>
      <c r="B253" s="20" t="str">
        <f t="shared" si="6"/>
        <v/>
      </c>
      <c r="C253" s="20"/>
      <c r="D253" s="1" t="str">
        <f t="shared" si="7"/>
        <v/>
      </c>
      <c r="E253" s="1" t="e">
        <f>VLOOKUP(B253,'FINAL-DL-DOWN-Report'!B254:T2746,3,FALSE)</f>
        <v>#N/A</v>
      </c>
      <c r="F253" s="1" t="str">
        <f>VLOOKUP(B253,'FINAL-DL-DOWN-Report'!B254:T2746,17,FALSE)</f>
        <v/>
      </c>
      <c r="G253" s="2" t="str">
        <f>VLOOKUP(B253,'FINAL-DL-DOWN-Report'!B254:T2746,13,FALSE)</f>
        <v/>
      </c>
      <c r="H253" s="2" t="str">
        <f>VLOOKUP(B253,'FINAL-DL-DOWN-Report'!B254:Z2746,14,FALSE)&amp;"-"&amp;VLOOKUP(B253,'FINAL-DL-DOWN-Report'!B254:Z2746,19,FALSE)</f>
        <v>-</v>
      </c>
      <c r="I253" s="2" t="str">
        <f>VLOOKUP(B253,'FINAL-DL-DOWN-Report'!B254:T2746,15,FALSE)</f>
        <v/>
      </c>
      <c r="J253" s="2" t="str">
        <f>VLOOKUP(B253,'FINAL-DL-DOWN-Report'!B254:Z2746,16,FALSE)&amp;"-"&amp;VLOOKUP(B253,'FINAL-DL-DOWN-Report'!B254:Z2746,20,FALSE)</f>
        <v>-</v>
      </c>
      <c r="K253" s="1" t="str">
        <f>VLOOKUP(B253,'FINAL-DL-DOWN-Report'!B254:T2746,18,FALSE)</f>
        <v/>
      </c>
      <c r="L253" s="1" t="str">
        <f>VLOOKUP(B253,'FINAL-DL-DOWN-Report'!B254:T2746,12,FALSE)</f>
        <v/>
      </c>
      <c r="M253" s="44" t="str">
        <f>VLOOKUP(B253,'FINAL-DL-DOWN-Report'!B254:T2746,6,FALSE)</f>
        <v/>
      </c>
      <c r="N253" s="55"/>
      <c r="O253" s="7"/>
      <c r="P253" s="7"/>
      <c r="Q253" s="7"/>
      <c r="R253" s="7"/>
      <c r="S253" s="7"/>
      <c r="Z253" s="19" t="str">
        <f>IF(B253="","",VLOOKUP(B253,'[1]PASTE-HERE'!$C$10:$Z$300,16,FALSE))</f>
        <v/>
      </c>
    </row>
    <row r="254" spans="1:26" x14ac:dyDescent="0.25">
      <c r="A254" s="20">
        <v>248</v>
      </c>
      <c r="B254" s="20" t="str">
        <f t="shared" si="6"/>
        <v/>
      </c>
      <c r="C254" s="20"/>
      <c r="D254" s="1" t="str">
        <f t="shared" si="7"/>
        <v/>
      </c>
      <c r="E254" s="1" t="e">
        <f>VLOOKUP(B254,'FINAL-DL-DOWN-Report'!B255:T2747,3,FALSE)</f>
        <v>#N/A</v>
      </c>
      <c r="F254" s="1" t="str">
        <f>VLOOKUP(B254,'FINAL-DL-DOWN-Report'!B255:T2747,17,FALSE)</f>
        <v/>
      </c>
      <c r="G254" s="2" t="str">
        <f>VLOOKUP(B254,'FINAL-DL-DOWN-Report'!B255:T2747,13,FALSE)</f>
        <v/>
      </c>
      <c r="H254" s="2" t="str">
        <f>VLOOKUP(B254,'FINAL-DL-DOWN-Report'!B255:Z2747,14,FALSE)&amp;"-"&amp;VLOOKUP(B254,'FINAL-DL-DOWN-Report'!B255:Z2747,19,FALSE)</f>
        <v>-</v>
      </c>
      <c r="I254" s="2" t="str">
        <f>VLOOKUP(B254,'FINAL-DL-DOWN-Report'!B255:T2747,15,FALSE)</f>
        <v/>
      </c>
      <c r="J254" s="2" t="str">
        <f>VLOOKUP(B254,'FINAL-DL-DOWN-Report'!B255:Z2747,16,FALSE)&amp;"-"&amp;VLOOKUP(B254,'FINAL-DL-DOWN-Report'!B255:Z2747,20,FALSE)</f>
        <v>-</v>
      </c>
      <c r="K254" s="1" t="str">
        <f>VLOOKUP(B254,'FINAL-DL-DOWN-Report'!B255:T2747,18,FALSE)</f>
        <v/>
      </c>
      <c r="L254" s="1" t="str">
        <f>VLOOKUP(B254,'FINAL-DL-DOWN-Report'!B255:T2747,12,FALSE)</f>
        <v/>
      </c>
      <c r="M254" s="44" t="str">
        <f>VLOOKUP(B254,'FINAL-DL-DOWN-Report'!B255:T2747,6,FALSE)</f>
        <v/>
      </c>
      <c r="N254" s="55"/>
      <c r="O254" s="7"/>
      <c r="P254" s="7"/>
      <c r="Q254" s="7"/>
      <c r="R254" s="7"/>
      <c r="S254" s="7"/>
      <c r="Z254" s="19" t="str">
        <f>IF(B254="","",VLOOKUP(B254,'[1]PASTE-HERE'!$C$10:$Z$300,16,FALSE))</f>
        <v/>
      </c>
    </row>
    <row r="255" spans="1:26" x14ac:dyDescent="0.25">
      <c r="A255" s="20">
        <v>249</v>
      </c>
      <c r="B255" s="20" t="str">
        <f t="shared" si="6"/>
        <v/>
      </c>
      <c r="C255" s="20"/>
      <c r="D255" s="1" t="str">
        <f t="shared" si="7"/>
        <v/>
      </c>
      <c r="E255" s="1" t="e">
        <f>VLOOKUP(B255,'FINAL-DL-DOWN-Report'!B256:T2748,3,FALSE)</f>
        <v>#N/A</v>
      </c>
      <c r="F255" s="1" t="str">
        <f>VLOOKUP(B255,'FINAL-DL-DOWN-Report'!B256:T2748,17,FALSE)</f>
        <v/>
      </c>
      <c r="G255" s="2" t="str">
        <f>VLOOKUP(B255,'FINAL-DL-DOWN-Report'!B256:T2748,13,FALSE)</f>
        <v/>
      </c>
      <c r="H255" s="2" t="str">
        <f>VLOOKUP(B255,'FINAL-DL-DOWN-Report'!B256:Z2748,14,FALSE)&amp;"-"&amp;VLOOKUP(B255,'FINAL-DL-DOWN-Report'!B256:Z2748,19,FALSE)</f>
        <v>-</v>
      </c>
      <c r="I255" s="2" t="str">
        <f>VLOOKUP(B255,'FINAL-DL-DOWN-Report'!B256:T2748,15,FALSE)</f>
        <v/>
      </c>
      <c r="J255" s="2" t="str">
        <f>VLOOKUP(B255,'FINAL-DL-DOWN-Report'!B256:Z2748,16,FALSE)&amp;"-"&amp;VLOOKUP(B255,'FINAL-DL-DOWN-Report'!B256:Z2748,20,FALSE)</f>
        <v>-</v>
      </c>
      <c r="K255" s="1" t="str">
        <f>VLOOKUP(B255,'FINAL-DL-DOWN-Report'!B256:T2748,18,FALSE)</f>
        <v/>
      </c>
      <c r="L255" s="1" t="str">
        <f>VLOOKUP(B255,'FINAL-DL-DOWN-Report'!B256:T2748,12,FALSE)</f>
        <v/>
      </c>
      <c r="M255" s="44" t="str">
        <f>VLOOKUP(B255,'FINAL-DL-DOWN-Report'!B256:T2748,6,FALSE)</f>
        <v/>
      </c>
      <c r="N255" s="55"/>
      <c r="O255" s="7"/>
      <c r="P255" s="7"/>
      <c r="Q255" s="7"/>
      <c r="R255" s="7"/>
      <c r="S255" s="7"/>
      <c r="Z255" s="19" t="str">
        <f>IF(B255="","",VLOOKUP(B255,'[1]PASTE-HERE'!$C$10:$Z$300,16,FALSE))</f>
        <v/>
      </c>
    </row>
    <row r="256" spans="1:26" x14ac:dyDescent="0.25">
      <c r="A256" s="20">
        <v>250</v>
      </c>
      <c r="B256" s="20" t="str">
        <f t="shared" si="6"/>
        <v/>
      </c>
      <c r="C256" s="20"/>
      <c r="D256" s="1" t="str">
        <f t="shared" si="7"/>
        <v/>
      </c>
      <c r="E256" s="1" t="e">
        <f>VLOOKUP(B256,'FINAL-DL-DOWN-Report'!B257:T2749,3,FALSE)</f>
        <v>#N/A</v>
      </c>
      <c r="F256" s="1" t="str">
        <f>VLOOKUP(B256,'FINAL-DL-DOWN-Report'!B257:T2749,17,FALSE)</f>
        <v/>
      </c>
      <c r="G256" s="2" t="str">
        <f>VLOOKUP(B256,'FINAL-DL-DOWN-Report'!B257:T2749,13,FALSE)</f>
        <v/>
      </c>
      <c r="H256" s="2" t="str">
        <f>VLOOKUP(B256,'FINAL-DL-DOWN-Report'!B257:Z2749,14,FALSE)&amp;"-"&amp;VLOOKUP(B256,'FINAL-DL-DOWN-Report'!B257:Z2749,19,FALSE)</f>
        <v>-</v>
      </c>
      <c r="I256" s="2" t="str">
        <f>VLOOKUP(B256,'FINAL-DL-DOWN-Report'!B257:T2749,15,FALSE)</f>
        <v/>
      </c>
      <c r="J256" s="2" t="str">
        <f>VLOOKUP(B256,'FINAL-DL-DOWN-Report'!B257:Z2749,16,FALSE)&amp;"-"&amp;VLOOKUP(B256,'FINAL-DL-DOWN-Report'!B257:Z2749,20,FALSE)</f>
        <v>-</v>
      </c>
      <c r="K256" s="1" t="str">
        <f>VLOOKUP(B256,'FINAL-DL-DOWN-Report'!B257:T2749,18,FALSE)</f>
        <v/>
      </c>
      <c r="L256" s="1" t="str">
        <f>VLOOKUP(B256,'FINAL-DL-DOWN-Report'!B257:T2749,12,FALSE)</f>
        <v/>
      </c>
      <c r="M256" s="44" t="str">
        <f>VLOOKUP(B256,'FINAL-DL-DOWN-Report'!B257:T2749,6,FALSE)</f>
        <v/>
      </c>
      <c r="N256" s="55"/>
      <c r="O256" s="7"/>
      <c r="P256" s="7"/>
      <c r="Q256" s="7"/>
      <c r="R256" s="7"/>
      <c r="S256" s="7"/>
      <c r="Z256" s="19" t="str">
        <f>IF(B256="","",VLOOKUP(B256,'[1]PASTE-HERE'!$C$10:$Z$300,16,FALSE))</f>
        <v/>
      </c>
    </row>
    <row r="257" spans="1:26" x14ac:dyDescent="0.25">
      <c r="A257" s="20">
        <v>251</v>
      </c>
      <c r="B257" s="20" t="str">
        <f t="shared" si="6"/>
        <v/>
      </c>
      <c r="C257" s="20"/>
      <c r="D257" s="1" t="str">
        <f t="shared" si="7"/>
        <v/>
      </c>
      <c r="E257" s="1" t="e">
        <f>VLOOKUP(B257,'FINAL-DL-DOWN-Report'!B258:T2750,3,FALSE)</f>
        <v>#N/A</v>
      </c>
      <c r="F257" s="1" t="str">
        <f>VLOOKUP(B257,'FINAL-DL-DOWN-Report'!B258:T2750,17,FALSE)</f>
        <v/>
      </c>
      <c r="G257" s="2" t="str">
        <f>VLOOKUP(B257,'FINAL-DL-DOWN-Report'!B258:T2750,13,FALSE)</f>
        <v/>
      </c>
      <c r="H257" s="2" t="str">
        <f>VLOOKUP(B257,'FINAL-DL-DOWN-Report'!B258:Z2750,14,FALSE)&amp;"-"&amp;VLOOKUP(B257,'FINAL-DL-DOWN-Report'!B258:Z2750,19,FALSE)</f>
        <v>-</v>
      </c>
      <c r="I257" s="2" t="str">
        <f>VLOOKUP(B257,'FINAL-DL-DOWN-Report'!B258:T2750,15,FALSE)</f>
        <v/>
      </c>
      <c r="J257" s="2" t="str">
        <f>VLOOKUP(B257,'FINAL-DL-DOWN-Report'!B258:Z2750,16,FALSE)&amp;"-"&amp;VLOOKUP(B257,'FINAL-DL-DOWN-Report'!B258:Z2750,20,FALSE)</f>
        <v>-</v>
      </c>
      <c r="K257" s="1" t="str">
        <f>VLOOKUP(B257,'FINAL-DL-DOWN-Report'!B258:T2750,18,FALSE)</f>
        <v/>
      </c>
      <c r="L257" s="1" t="str">
        <f>VLOOKUP(B257,'FINAL-DL-DOWN-Report'!B258:T2750,12,FALSE)</f>
        <v/>
      </c>
      <c r="M257" s="44" t="str">
        <f>VLOOKUP(B257,'FINAL-DL-DOWN-Report'!B258:T2750,6,FALSE)</f>
        <v/>
      </c>
      <c r="N257" s="55"/>
      <c r="O257" s="7"/>
      <c r="P257" s="7"/>
      <c r="Q257" s="7"/>
      <c r="R257" s="7"/>
      <c r="S257" s="7"/>
      <c r="Z257" s="19" t="str">
        <f>IF(B257="","",VLOOKUP(B257,'[1]PASTE-HERE'!$C$10:$Z$300,16,FALSE))</f>
        <v/>
      </c>
    </row>
    <row r="258" spans="1:26" x14ac:dyDescent="0.25">
      <c r="A258" s="20">
        <v>252</v>
      </c>
      <c r="B258" s="20" t="str">
        <f t="shared" si="6"/>
        <v/>
      </c>
      <c r="C258" s="20"/>
      <c r="D258" s="1" t="str">
        <f t="shared" si="7"/>
        <v/>
      </c>
      <c r="E258" s="1" t="e">
        <f>VLOOKUP(B258,'FINAL-DL-DOWN-Report'!B259:T2751,3,FALSE)</f>
        <v>#N/A</v>
      </c>
      <c r="F258" s="1" t="str">
        <f>VLOOKUP(B258,'FINAL-DL-DOWN-Report'!B259:T2751,17,FALSE)</f>
        <v/>
      </c>
      <c r="G258" s="2" t="str">
        <f>VLOOKUP(B258,'FINAL-DL-DOWN-Report'!B259:T2751,13,FALSE)</f>
        <v/>
      </c>
      <c r="H258" s="2" t="str">
        <f>VLOOKUP(B258,'FINAL-DL-DOWN-Report'!B259:Z2751,14,FALSE)&amp;"-"&amp;VLOOKUP(B258,'FINAL-DL-DOWN-Report'!B259:Z2751,19,FALSE)</f>
        <v>-</v>
      </c>
      <c r="I258" s="2" t="str">
        <f>VLOOKUP(B258,'FINAL-DL-DOWN-Report'!B259:T2751,15,FALSE)</f>
        <v/>
      </c>
      <c r="J258" s="2" t="str">
        <f>VLOOKUP(B258,'FINAL-DL-DOWN-Report'!B259:Z2751,16,FALSE)&amp;"-"&amp;VLOOKUP(B258,'FINAL-DL-DOWN-Report'!B259:Z2751,20,FALSE)</f>
        <v>-</v>
      </c>
      <c r="K258" s="1" t="str">
        <f>VLOOKUP(B258,'FINAL-DL-DOWN-Report'!B259:T2751,18,FALSE)</f>
        <v/>
      </c>
      <c r="L258" s="1" t="str">
        <f>VLOOKUP(B258,'FINAL-DL-DOWN-Report'!B259:T2751,12,FALSE)</f>
        <v/>
      </c>
      <c r="M258" s="44" t="str">
        <f>VLOOKUP(B258,'FINAL-DL-DOWN-Report'!B259:T2751,6,FALSE)</f>
        <v/>
      </c>
      <c r="N258" s="55"/>
      <c r="O258" s="7"/>
      <c r="P258" s="7"/>
      <c r="Q258" s="7"/>
      <c r="R258" s="7"/>
      <c r="S258" s="7"/>
      <c r="Z258" s="19" t="str">
        <f>IF(B258="","",VLOOKUP(B258,'[1]PASTE-HERE'!$C$10:$Z$300,16,FALSE))</f>
        <v/>
      </c>
    </row>
    <row r="259" spans="1:26" x14ac:dyDescent="0.25">
      <c r="A259" s="20">
        <v>253</v>
      </c>
      <c r="B259" s="20" t="str">
        <f t="shared" si="6"/>
        <v/>
      </c>
      <c r="C259" s="20"/>
      <c r="D259" s="1" t="str">
        <f t="shared" si="7"/>
        <v/>
      </c>
      <c r="E259" s="1" t="e">
        <f>VLOOKUP(B259,'FINAL-DL-DOWN-Report'!B260:T2752,3,FALSE)</f>
        <v>#N/A</v>
      </c>
      <c r="F259" s="1" t="str">
        <f>VLOOKUP(B259,'FINAL-DL-DOWN-Report'!B260:T2752,17,FALSE)</f>
        <v/>
      </c>
      <c r="G259" s="2" t="str">
        <f>VLOOKUP(B259,'FINAL-DL-DOWN-Report'!B260:T2752,13,FALSE)</f>
        <v/>
      </c>
      <c r="H259" s="2" t="str">
        <f>VLOOKUP(B259,'FINAL-DL-DOWN-Report'!B260:Z2752,14,FALSE)&amp;"-"&amp;VLOOKUP(B259,'FINAL-DL-DOWN-Report'!B260:Z2752,19,FALSE)</f>
        <v>-</v>
      </c>
      <c r="I259" s="2" t="str">
        <f>VLOOKUP(B259,'FINAL-DL-DOWN-Report'!B260:T2752,15,FALSE)</f>
        <v/>
      </c>
      <c r="J259" s="2" t="str">
        <f>VLOOKUP(B259,'FINAL-DL-DOWN-Report'!B260:Z2752,16,FALSE)&amp;"-"&amp;VLOOKUP(B259,'FINAL-DL-DOWN-Report'!B260:Z2752,20,FALSE)</f>
        <v>-</v>
      </c>
      <c r="K259" s="1" t="str">
        <f>VLOOKUP(B259,'FINAL-DL-DOWN-Report'!B260:T2752,18,FALSE)</f>
        <v/>
      </c>
      <c r="L259" s="1" t="str">
        <f>VLOOKUP(B259,'FINAL-DL-DOWN-Report'!B260:T2752,12,FALSE)</f>
        <v/>
      </c>
      <c r="M259" s="44" t="str">
        <f>VLOOKUP(B259,'FINAL-DL-DOWN-Report'!B260:T2752,6,FALSE)</f>
        <v/>
      </c>
      <c r="N259" s="55"/>
      <c r="O259" s="7"/>
      <c r="P259" s="7"/>
      <c r="Q259" s="7"/>
      <c r="R259" s="7"/>
      <c r="S259" s="7"/>
      <c r="Z259" s="19" t="str">
        <f>IF(B259="","",VLOOKUP(B259,'[1]PASTE-HERE'!$C$10:$Z$300,16,FALSE))</f>
        <v/>
      </c>
    </row>
    <row r="260" spans="1:26" x14ac:dyDescent="0.25">
      <c r="A260" s="20">
        <v>254</v>
      </c>
      <c r="B260" s="20" t="str">
        <f t="shared" si="6"/>
        <v/>
      </c>
      <c r="C260" s="20"/>
      <c r="D260" s="1" t="str">
        <f t="shared" si="7"/>
        <v/>
      </c>
      <c r="E260" s="1" t="e">
        <f>VLOOKUP(B260,'FINAL-DL-DOWN-Report'!B261:T2753,3,FALSE)</f>
        <v>#N/A</v>
      </c>
      <c r="F260" s="1" t="str">
        <f>VLOOKUP(B260,'FINAL-DL-DOWN-Report'!B261:T2753,17,FALSE)</f>
        <v/>
      </c>
      <c r="G260" s="2" t="str">
        <f>VLOOKUP(B260,'FINAL-DL-DOWN-Report'!B261:T2753,13,FALSE)</f>
        <v/>
      </c>
      <c r="H260" s="2" t="str">
        <f>VLOOKUP(B260,'FINAL-DL-DOWN-Report'!B261:Z2753,14,FALSE)&amp;"-"&amp;VLOOKUP(B260,'FINAL-DL-DOWN-Report'!B261:Z2753,19,FALSE)</f>
        <v>-</v>
      </c>
      <c r="I260" s="2" t="str">
        <f>VLOOKUP(B260,'FINAL-DL-DOWN-Report'!B261:T2753,15,FALSE)</f>
        <v/>
      </c>
      <c r="J260" s="2" t="str">
        <f>VLOOKUP(B260,'FINAL-DL-DOWN-Report'!B261:Z2753,16,FALSE)&amp;"-"&amp;VLOOKUP(B260,'FINAL-DL-DOWN-Report'!B261:Z2753,20,FALSE)</f>
        <v>-</v>
      </c>
      <c r="K260" s="1" t="str">
        <f>VLOOKUP(B260,'FINAL-DL-DOWN-Report'!B261:T2753,18,FALSE)</f>
        <v/>
      </c>
      <c r="L260" s="1" t="str">
        <f>VLOOKUP(B260,'FINAL-DL-DOWN-Report'!B261:T2753,12,FALSE)</f>
        <v/>
      </c>
      <c r="M260" s="44" t="str">
        <f>VLOOKUP(B260,'FINAL-DL-DOWN-Report'!B261:T2753,6,FALSE)</f>
        <v/>
      </c>
      <c r="N260" s="55"/>
      <c r="O260" s="7"/>
      <c r="P260" s="7"/>
      <c r="Q260" s="7"/>
      <c r="R260" s="7"/>
      <c r="S260" s="7"/>
      <c r="Z260" s="19" t="str">
        <f>IF(B260="","",VLOOKUP(B260,'[1]PASTE-HERE'!$C$10:$Z$300,16,FALSE))</f>
        <v/>
      </c>
    </row>
    <row r="261" spans="1:26" x14ac:dyDescent="0.25">
      <c r="A261" s="20">
        <v>255</v>
      </c>
      <c r="B261" s="20" t="str">
        <f t="shared" si="6"/>
        <v/>
      </c>
      <c r="C261" s="20"/>
      <c r="D261" s="1" t="str">
        <f t="shared" si="7"/>
        <v/>
      </c>
      <c r="E261" s="1" t="e">
        <f>VLOOKUP(B261,'FINAL-DL-DOWN-Report'!B262:T2754,3,FALSE)</f>
        <v>#N/A</v>
      </c>
      <c r="F261" s="1" t="str">
        <f>VLOOKUP(B261,'FINAL-DL-DOWN-Report'!B262:T2754,17,FALSE)</f>
        <v/>
      </c>
      <c r="G261" s="2" t="str">
        <f>VLOOKUP(B261,'FINAL-DL-DOWN-Report'!B262:T2754,13,FALSE)</f>
        <v/>
      </c>
      <c r="H261" s="2" t="str">
        <f>VLOOKUP(B261,'FINAL-DL-DOWN-Report'!B262:Z2754,14,FALSE)&amp;"-"&amp;VLOOKUP(B261,'FINAL-DL-DOWN-Report'!B262:Z2754,19,FALSE)</f>
        <v>-</v>
      </c>
      <c r="I261" s="2" t="str">
        <f>VLOOKUP(B261,'FINAL-DL-DOWN-Report'!B262:T2754,15,FALSE)</f>
        <v/>
      </c>
      <c r="J261" s="2" t="str">
        <f>VLOOKUP(B261,'FINAL-DL-DOWN-Report'!B262:Z2754,16,FALSE)&amp;"-"&amp;VLOOKUP(B261,'FINAL-DL-DOWN-Report'!B262:Z2754,20,FALSE)</f>
        <v>-</v>
      </c>
      <c r="K261" s="1" t="str">
        <f>VLOOKUP(B261,'FINAL-DL-DOWN-Report'!B262:T2754,18,FALSE)</f>
        <v/>
      </c>
      <c r="L261" s="1" t="str">
        <f>VLOOKUP(B261,'FINAL-DL-DOWN-Report'!B262:T2754,12,FALSE)</f>
        <v/>
      </c>
      <c r="M261" s="44" t="str">
        <f>VLOOKUP(B261,'FINAL-DL-DOWN-Report'!B262:T2754,6,FALSE)</f>
        <v/>
      </c>
      <c r="N261" s="55"/>
      <c r="O261" s="7"/>
      <c r="P261" s="7"/>
      <c r="Q261" s="7"/>
      <c r="R261" s="7"/>
      <c r="S261" s="7"/>
      <c r="Z261" s="19" t="str">
        <f>IF(B261="","",VLOOKUP(B261,'[1]PASTE-HERE'!$C$10:$Z$300,16,FALSE))</f>
        <v/>
      </c>
    </row>
    <row r="262" spans="1:26" x14ac:dyDescent="0.25">
      <c r="A262" s="20">
        <v>256</v>
      </c>
      <c r="B262" s="20" t="str">
        <f t="shared" si="6"/>
        <v/>
      </c>
      <c r="C262" s="20"/>
      <c r="D262" s="1" t="str">
        <f t="shared" si="7"/>
        <v/>
      </c>
      <c r="E262" s="1" t="e">
        <f>VLOOKUP(B262,'FINAL-DL-DOWN-Report'!B263:T2755,3,FALSE)</f>
        <v>#N/A</v>
      </c>
      <c r="F262" s="1" t="str">
        <f>VLOOKUP(B262,'FINAL-DL-DOWN-Report'!B263:T2755,17,FALSE)</f>
        <v/>
      </c>
      <c r="G262" s="2" t="str">
        <f>VLOOKUP(B262,'FINAL-DL-DOWN-Report'!B263:T2755,13,FALSE)</f>
        <v/>
      </c>
      <c r="H262" s="2" t="str">
        <f>VLOOKUP(B262,'FINAL-DL-DOWN-Report'!B263:Z2755,14,FALSE)&amp;"-"&amp;VLOOKUP(B262,'FINAL-DL-DOWN-Report'!B263:Z2755,19,FALSE)</f>
        <v>-</v>
      </c>
      <c r="I262" s="2" t="str">
        <f>VLOOKUP(B262,'FINAL-DL-DOWN-Report'!B263:T2755,15,FALSE)</f>
        <v/>
      </c>
      <c r="J262" s="2" t="str">
        <f>VLOOKUP(B262,'FINAL-DL-DOWN-Report'!B263:Z2755,16,FALSE)&amp;"-"&amp;VLOOKUP(B262,'FINAL-DL-DOWN-Report'!B263:Z2755,20,FALSE)</f>
        <v>-</v>
      </c>
      <c r="K262" s="1" t="str">
        <f>VLOOKUP(B262,'FINAL-DL-DOWN-Report'!B263:T2755,18,FALSE)</f>
        <v/>
      </c>
      <c r="L262" s="1" t="str">
        <f>VLOOKUP(B262,'FINAL-DL-DOWN-Report'!B263:T2755,12,FALSE)</f>
        <v/>
      </c>
      <c r="M262" s="44" t="str">
        <f>VLOOKUP(B262,'FINAL-DL-DOWN-Report'!B263:T2755,6,FALSE)</f>
        <v/>
      </c>
      <c r="N262" s="55"/>
      <c r="O262" s="7"/>
      <c r="P262" s="7"/>
      <c r="Q262" s="7"/>
      <c r="R262" s="7"/>
      <c r="S262" s="7"/>
      <c r="Z262" s="19" t="str">
        <f>IF(B262="","",VLOOKUP(B262,'[1]PASTE-HERE'!$C$10:$Z$300,16,FALSE))</f>
        <v/>
      </c>
    </row>
    <row r="263" spans="1:26" x14ac:dyDescent="0.25">
      <c r="A263" s="20">
        <v>257</v>
      </c>
      <c r="B263" s="20" t="str">
        <f t="shared" si="6"/>
        <v/>
      </c>
      <c r="C263" s="20"/>
      <c r="D263" s="1" t="str">
        <f t="shared" si="7"/>
        <v/>
      </c>
      <c r="E263" s="1" t="e">
        <f>VLOOKUP(B263,'FINAL-DL-DOWN-Report'!B264:T2756,3,FALSE)</f>
        <v>#N/A</v>
      </c>
      <c r="F263" s="1" t="str">
        <f>VLOOKUP(B263,'FINAL-DL-DOWN-Report'!B264:T2756,17,FALSE)</f>
        <v/>
      </c>
      <c r="G263" s="2" t="str">
        <f>VLOOKUP(B263,'FINAL-DL-DOWN-Report'!B264:T2756,13,FALSE)</f>
        <v/>
      </c>
      <c r="H263" s="2" t="str">
        <f>VLOOKUP(B263,'FINAL-DL-DOWN-Report'!B264:Z2756,14,FALSE)&amp;"-"&amp;VLOOKUP(B263,'FINAL-DL-DOWN-Report'!B264:Z2756,19,FALSE)</f>
        <v>-</v>
      </c>
      <c r="I263" s="2" t="str">
        <f>VLOOKUP(B263,'FINAL-DL-DOWN-Report'!B264:T2756,15,FALSE)</f>
        <v/>
      </c>
      <c r="J263" s="2" t="str">
        <f>VLOOKUP(B263,'FINAL-DL-DOWN-Report'!B264:Z2756,16,FALSE)&amp;"-"&amp;VLOOKUP(B263,'FINAL-DL-DOWN-Report'!B264:Z2756,20,FALSE)</f>
        <v>-</v>
      </c>
      <c r="K263" s="1" t="str">
        <f>VLOOKUP(B263,'FINAL-DL-DOWN-Report'!B264:T2756,18,FALSE)</f>
        <v/>
      </c>
      <c r="L263" s="1" t="str">
        <f>VLOOKUP(B263,'FINAL-DL-DOWN-Report'!B264:T2756,12,FALSE)</f>
        <v/>
      </c>
      <c r="M263" s="44" t="str">
        <f>VLOOKUP(B263,'FINAL-DL-DOWN-Report'!B264:T2756,6,FALSE)</f>
        <v/>
      </c>
      <c r="N263" s="55"/>
      <c r="O263" s="7"/>
      <c r="P263" s="7"/>
      <c r="Q263" s="7"/>
      <c r="R263" s="7"/>
      <c r="S263" s="7"/>
      <c r="Z263" s="19" t="str">
        <f>IF(B263="","",VLOOKUP(B263,'[1]PASTE-HERE'!$C$10:$Z$300,16,FALSE))</f>
        <v/>
      </c>
    </row>
    <row r="264" spans="1:26" x14ac:dyDescent="0.25">
      <c r="A264" s="20">
        <v>258</v>
      </c>
      <c r="B264" s="20" t="str">
        <f t="shared" ref="B264:B280" si="8">IF(A264&lt;=$F$2,MAX(B262:B263)+1,"")</f>
        <v/>
      </c>
      <c r="C264" s="20"/>
      <c r="D264" s="1" t="str">
        <f t="shared" ref="D264:D280" si="9">B264</f>
        <v/>
      </c>
      <c r="E264" s="1" t="e">
        <f>VLOOKUP(B264,'FINAL-DL-DOWN-Report'!B265:T2757,3,FALSE)</f>
        <v>#N/A</v>
      </c>
      <c r="F264" s="1" t="str">
        <f>VLOOKUP(B264,'FINAL-DL-DOWN-Report'!B265:T2757,17,FALSE)</f>
        <v/>
      </c>
      <c r="G264" s="2" t="str">
        <f>VLOOKUP(B264,'FINAL-DL-DOWN-Report'!B265:T2757,13,FALSE)</f>
        <v/>
      </c>
      <c r="H264" s="2" t="str">
        <f>VLOOKUP(B264,'FINAL-DL-DOWN-Report'!B265:Z2757,14,FALSE)&amp;"-"&amp;VLOOKUP(B264,'FINAL-DL-DOWN-Report'!B265:Z2757,19,FALSE)</f>
        <v>-</v>
      </c>
      <c r="I264" s="2" t="str">
        <f>VLOOKUP(B264,'FINAL-DL-DOWN-Report'!B265:T2757,15,FALSE)</f>
        <v/>
      </c>
      <c r="J264" s="2" t="str">
        <f>VLOOKUP(B264,'FINAL-DL-DOWN-Report'!B265:Z2757,16,FALSE)&amp;"-"&amp;VLOOKUP(B264,'FINAL-DL-DOWN-Report'!B265:Z2757,20,FALSE)</f>
        <v>-</v>
      </c>
      <c r="K264" s="1" t="str">
        <f>VLOOKUP(B264,'FINAL-DL-DOWN-Report'!B265:T2757,18,FALSE)</f>
        <v/>
      </c>
      <c r="L264" s="1" t="str">
        <f>VLOOKUP(B264,'FINAL-DL-DOWN-Report'!B265:T2757,12,FALSE)</f>
        <v/>
      </c>
      <c r="M264" s="44" t="str">
        <f>VLOOKUP(B264,'FINAL-DL-DOWN-Report'!B265:T2757,6,FALSE)</f>
        <v/>
      </c>
      <c r="N264" s="55"/>
      <c r="O264" s="7"/>
      <c r="P264" s="7"/>
      <c r="Q264" s="7"/>
      <c r="R264" s="7"/>
      <c r="S264" s="7"/>
      <c r="Z264" s="19" t="str">
        <f>IF(B264="","",VLOOKUP(B264,'[1]PASTE-HERE'!$C$10:$Z$300,16,FALSE))</f>
        <v/>
      </c>
    </row>
    <row r="265" spans="1:26" x14ac:dyDescent="0.25">
      <c r="A265" s="20">
        <v>259</v>
      </c>
      <c r="B265" s="20" t="str">
        <f t="shared" si="8"/>
        <v/>
      </c>
      <c r="C265" s="20"/>
      <c r="D265" s="1" t="str">
        <f t="shared" si="9"/>
        <v/>
      </c>
      <c r="E265" s="1" t="e">
        <f>VLOOKUP(B265,'FINAL-DL-DOWN-Report'!B266:T2758,3,FALSE)</f>
        <v>#N/A</v>
      </c>
      <c r="F265" s="1" t="str">
        <f>VLOOKUP(B265,'FINAL-DL-DOWN-Report'!B266:T2758,17,FALSE)</f>
        <v/>
      </c>
      <c r="G265" s="2" t="str">
        <f>VLOOKUP(B265,'FINAL-DL-DOWN-Report'!B266:T2758,13,FALSE)</f>
        <v/>
      </c>
      <c r="H265" s="2" t="str">
        <f>VLOOKUP(B265,'FINAL-DL-DOWN-Report'!B266:Z2758,14,FALSE)&amp;"-"&amp;VLOOKUP(B265,'FINAL-DL-DOWN-Report'!B266:Z2758,19,FALSE)</f>
        <v>-</v>
      </c>
      <c r="I265" s="2" t="str">
        <f>VLOOKUP(B265,'FINAL-DL-DOWN-Report'!B266:T2758,15,FALSE)</f>
        <v/>
      </c>
      <c r="J265" s="2" t="str">
        <f>VLOOKUP(B265,'FINAL-DL-DOWN-Report'!B266:Z2758,16,FALSE)&amp;"-"&amp;VLOOKUP(B265,'FINAL-DL-DOWN-Report'!B266:Z2758,20,FALSE)</f>
        <v>-</v>
      </c>
      <c r="K265" s="1" t="str">
        <f>VLOOKUP(B265,'FINAL-DL-DOWN-Report'!B266:T2758,18,FALSE)</f>
        <v/>
      </c>
      <c r="L265" s="1" t="str">
        <f>VLOOKUP(B265,'FINAL-DL-DOWN-Report'!B266:T2758,12,FALSE)</f>
        <v/>
      </c>
      <c r="M265" s="44" t="str">
        <f>VLOOKUP(B265,'FINAL-DL-DOWN-Report'!B266:T2758,6,FALSE)</f>
        <v/>
      </c>
      <c r="N265" s="55"/>
      <c r="O265" s="7"/>
      <c r="P265" s="7"/>
      <c r="Q265" s="7"/>
      <c r="R265" s="7"/>
      <c r="S265" s="7"/>
      <c r="Z265" s="19" t="str">
        <f>IF(B265="","",VLOOKUP(B265,'[1]PASTE-HERE'!$C$10:$Z$300,16,FALSE))</f>
        <v/>
      </c>
    </row>
    <row r="266" spans="1:26" x14ac:dyDescent="0.25">
      <c r="A266" s="20">
        <v>260</v>
      </c>
      <c r="B266" s="20" t="str">
        <f t="shared" si="8"/>
        <v/>
      </c>
      <c r="C266" s="20"/>
      <c r="D266" s="1" t="str">
        <f t="shared" si="9"/>
        <v/>
      </c>
      <c r="E266" s="1" t="e">
        <f>VLOOKUP(B266,'FINAL-DL-DOWN-Report'!B267:T2759,3,FALSE)</f>
        <v>#N/A</v>
      </c>
      <c r="F266" s="1" t="str">
        <f>VLOOKUP(B266,'FINAL-DL-DOWN-Report'!B267:T2759,17,FALSE)</f>
        <v/>
      </c>
      <c r="G266" s="2" t="str">
        <f>VLOOKUP(B266,'FINAL-DL-DOWN-Report'!B267:T2759,13,FALSE)</f>
        <v/>
      </c>
      <c r="H266" s="2" t="str">
        <f>VLOOKUP(B266,'FINAL-DL-DOWN-Report'!B267:Z2759,14,FALSE)&amp;"-"&amp;VLOOKUP(B266,'FINAL-DL-DOWN-Report'!B267:Z2759,19,FALSE)</f>
        <v>-</v>
      </c>
      <c r="I266" s="2" t="str">
        <f>VLOOKUP(B266,'FINAL-DL-DOWN-Report'!B267:T2759,15,FALSE)</f>
        <v/>
      </c>
      <c r="J266" s="2" t="str">
        <f>VLOOKUP(B266,'FINAL-DL-DOWN-Report'!B267:Z2759,16,FALSE)&amp;"-"&amp;VLOOKUP(B266,'FINAL-DL-DOWN-Report'!B267:Z2759,20,FALSE)</f>
        <v>-</v>
      </c>
      <c r="K266" s="1" t="str">
        <f>VLOOKUP(B266,'FINAL-DL-DOWN-Report'!B267:T2759,18,FALSE)</f>
        <v/>
      </c>
      <c r="L266" s="1" t="str">
        <f>VLOOKUP(B266,'FINAL-DL-DOWN-Report'!B267:T2759,12,FALSE)</f>
        <v/>
      </c>
      <c r="M266" s="44" t="str">
        <f>VLOOKUP(B266,'FINAL-DL-DOWN-Report'!B267:T2759,6,FALSE)</f>
        <v/>
      </c>
      <c r="N266" s="55"/>
      <c r="O266" s="7"/>
      <c r="P266" s="7"/>
      <c r="Q266" s="7"/>
      <c r="R266" s="7"/>
      <c r="S266" s="7"/>
      <c r="Z266" s="19" t="str">
        <f>IF(B266="","",VLOOKUP(B266,'[1]PASTE-HERE'!$C$10:$Z$300,16,FALSE))</f>
        <v/>
      </c>
    </row>
    <row r="267" spans="1:26" x14ac:dyDescent="0.25">
      <c r="A267" s="20">
        <v>261</v>
      </c>
      <c r="B267" s="20" t="str">
        <f t="shared" si="8"/>
        <v/>
      </c>
      <c r="C267" s="20"/>
      <c r="D267" s="1" t="str">
        <f t="shared" si="9"/>
        <v/>
      </c>
      <c r="E267" s="1" t="e">
        <f>VLOOKUP(B267,'FINAL-DL-DOWN-Report'!B268:T2760,3,FALSE)</f>
        <v>#N/A</v>
      </c>
      <c r="F267" s="1" t="str">
        <f>VLOOKUP(B267,'FINAL-DL-DOWN-Report'!B268:T2760,17,FALSE)</f>
        <v/>
      </c>
      <c r="G267" s="2" t="str">
        <f>VLOOKUP(B267,'FINAL-DL-DOWN-Report'!B268:T2760,13,FALSE)</f>
        <v/>
      </c>
      <c r="H267" s="2" t="str">
        <f>VLOOKUP(B267,'FINAL-DL-DOWN-Report'!B268:Z2760,14,FALSE)&amp;"-"&amp;VLOOKUP(B267,'FINAL-DL-DOWN-Report'!B268:Z2760,19,FALSE)</f>
        <v>-</v>
      </c>
      <c r="I267" s="2" t="str">
        <f>VLOOKUP(B267,'FINAL-DL-DOWN-Report'!B268:T2760,15,FALSE)</f>
        <v/>
      </c>
      <c r="J267" s="2" t="str">
        <f>VLOOKUP(B267,'FINAL-DL-DOWN-Report'!B268:Z2760,16,FALSE)&amp;"-"&amp;VLOOKUP(B267,'FINAL-DL-DOWN-Report'!B268:Z2760,20,FALSE)</f>
        <v>-</v>
      </c>
      <c r="K267" s="1" t="str">
        <f>VLOOKUP(B267,'FINAL-DL-DOWN-Report'!B268:T2760,18,FALSE)</f>
        <v/>
      </c>
      <c r="L267" s="1" t="str">
        <f>VLOOKUP(B267,'FINAL-DL-DOWN-Report'!B268:T2760,12,FALSE)</f>
        <v/>
      </c>
      <c r="M267" s="44" t="str">
        <f>VLOOKUP(B267,'FINAL-DL-DOWN-Report'!B268:T2760,6,FALSE)</f>
        <v/>
      </c>
      <c r="N267" s="55"/>
      <c r="O267" s="7"/>
      <c r="P267" s="7"/>
      <c r="Q267" s="7"/>
      <c r="R267" s="7"/>
      <c r="S267" s="7"/>
      <c r="Z267" s="19" t="str">
        <f>IF(B267="","",VLOOKUP(B267,'[1]PASTE-HERE'!$C$10:$Z$300,16,FALSE))</f>
        <v/>
      </c>
    </row>
    <row r="268" spans="1:26" x14ac:dyDescent="0.25">
      <c r="A268" s="20">
        <v>262</v>
      </c>
      <c r="B268" s="20" t="str">
        <f t="shared" si="8"/>
        <v/>
      </c>
      <c r="C268" s="20"/>
      <c r="D268" s="1" t="str">
        <f t="shared" si="9"/>
        <v/>
      </c>
      <c r="E268" s="1" t="e">
        <f>VLOOKUP(B268,'FINAL-DL-DOWN-Report'!B269:T2761,3,FALSE)</f>
        <v>#N/A</v>
      </c>
      <c r="F268" s="1" t="str">
        <f>VLOOKUP(B268,'FINAL-DL-DOWN-Report'!B269:T2761,17,FALSE)</f>
        <v/>
      </c>
      <c r="G268" s="2" t="str">
        <f>VLOOKUP(B268,'FINAL-DL-DOWN-Report'!B269:T2761,13,FALSE)</f>
        <v/>
      </c>
      <c r="H268" s="2" t="str">
        <f>VLOOKUP(B268,'FINAL-DL-DOWN-Report'!B269:Z2761,14,FALSE)&amp;"-"&amp;VLOOKUP(B268,'FINAL-DL-DOWN-Report'!B269:Z2761,19,FALSE)</f>
        <v>-</v>
      </c>
      <c r="I268" s="2" t="str">
        <f>VLOOKUP(B268,'FINAL-DL-DOWN-Report'!B269:T2761,15,FALSE)</f>
        <v/>
      </c>
      <c r="J268" s="2" t="str">
        <f>VLOOKUP(B268,'FINAL-DL-DOWN-Report'!B269:Z2761,16,FALSE)&amp;"-"&amp;VLOOKUP(B268,'FINAL-DL-DOWN-Report'!B269:Z2761,20,FALSE)</f>
        <v>-</v>
      </c>
      <c r="K268" s="1" t="str">
        <f>VLOOKUP(B268,'FINAL-DL-DOWN-Report'!B269:T2761,18,FALSE)</f>
        <v/>
      </c>
      <c r="L268" s="1" t="str">
        <f>VLOOKUP(B268,'FINAL-DL-DOWN-Report'!B269:T2761,12,FALSE)</f>
        <v/>
      </c>
      <c r="M268" s="44" t="str">
        <f>VLOOKUP(B268,'FINAL-DL-DOWN-Report'!B269:T2761,6,FALSE)</f>
        <v/>
      </c>
      <c r="N268" s="55"/>
      <c r="O268" s="7"/>
      <c r="P268" s="7"/>
      <c r="Q268" s="7"/>
      <c r="R268" s="7"/>
      <c r="S268" s="7"/>
      <c r="Z268" s="19" t="str">
        <f>IF(B268="","",VLOOKUP(B268,'[1]PASTE-HERE'!$C$10:$Z$300,16,FALSE))</f>
        <v/>
      </c>
    </row>
    <row r="269" spans="1:26" x14ac:dyDescent="0.25">
      <c r="A269" s="20">
        <v>263</v>
      </c>
      <c r="B269" s="20" t="str">
        <f t="shared" si="8"/>
        <v/>
      </c>
      <c r="C269" s="20"/>
      <c r="D269" s="1" t="str">
        <f t="shared" si="9"/>
        <v/>
      </c>
      <c r="E269" s="1" t="e">
        <f>VLOOKUP(B269,'FINAL-DL-DOWN-Report'!B270:T2762,3,FALSE)</f>
        <v>#N/A</v>
      </c>
      <c r="F269" s="1" t="str">
        <f>VLOOKUP(B269,'FINAL-DL-DOWN-Report'!B270:T2762,17,FALSE)</f>
        <v/>
      </c>
      <c r="G269" s="2" t="str">
        <f>VLOOKUP(B269,'FINAL-DL-DOWN-Report'!B270:T2762,13,FALSE)</f>
        <v/>
      </c>
      <c r="H269" s="2" t="str">
        <f>VLOOKUP(B269,'FINAL-DL-DOWN-Report'!B270:Z2762,14,FALSE)&amp;"-"&amp;VLOOKUP(B269,'FINAL-DL-DOWN-Report'!B270:Z2762,19,FALSE)</f>
        <v>-</v>
      </c>
      <c r="I269" s="2" t="str">
        <f>VLOOKUP(B269,'FINAL-DL-DOWN-Report'!B270:T2762,15,FALSE)</f>
        <v/>
      </c>
      <c r="J269" s="2" t="str">
        <f>VLOOKUP(B269,'FINAL-DL-DOWN-Report'!B270:Z2762,16,FALSE)&amp;"-"&amp;VLOOKUP(B269,'FINAL-DL-DOWN-Report'!B270:Z2762,20,FALSE)</f>
        <v>-</v>
      </c>
      <c r="K269" s="1" t="str">
        <f>VLOOKUP(B269,'FINAL-DL-DOWN-Report'!B270:T2762,18,FALSE)</f>
        <v/>
      </c>
      <c r="L269" s="1" t="str">
        <f>VLOOKUP(B269,'FINAL-DL-DOWN-Report'!B270:T2762,12,FALSE)</f>
        <v/>
      </c>
      <c r="M269" s="44" t="str">
        <f>VLOOKUP(B269,'FINAL-DL-DOWN-Report'!B270:T2762,6,FALSE)</f>
        <v/>
      </c>
      <c r="N269" s="55"/>
      <c r="O269" s="7"/>
      <c r="P269" s="7"/>
      <c r="Q269" s="7"/>
      <c r="R269" s="7"/>
      <c r="S269" s="7"/>
      <c r="Z269" s="19" t="str">
        <f>IF(B269="","",VLOOKUP(B269,'[1]PASTE-HERE'!$C$10:$Z$300,16,FALSE))</f>
        <v/>
      </c>
    </row>
    <row r="270" spans="1:26" x14ac:dyDescent="0.25">
      <c r="A270" s="20">
        <v>264</v>
      </c>
      <c r="B270" s="20" t="str">
        <f t="shared" si="8"/>
        <v/>
      </c>
      <c r="C270" s="20"/>
      <c r="D270" s="1" t="str">
        <f t="shared" si="9"/>
        <v/>
      </c>
      <c r="E270" s="1" t="e">
        <f>VLOOKUP(B270,'FINAL-DL-DOWN-Report'!B271:T2763,3,FALSE)</f>
        <v>#N/A</v>
      </c>
      <c r="F270" s="1" t="str">
        <f>VLOOKUP(B270,'FINAL-DL-DOWN-Report'!B271:T2763,17,FALSE)</f>
        <v/>
      </c>
      <c r="G270" s="2" t="str">
        <f>VLOOKUP(B270,'FINAL-DL-DOWN-Report'!B271:T2763,13,FALSE)</f>
        <v/>
      </c>
      <c r="H270" s="2" t="str">
        <f>VLOOKUP(B270,'FINAL-DL-DOWN-Report'!B271:Z2763,14,FALSE)&amp;"-"&amp;VLOOKUP(B270,'FINAL-DL-DOWN-Report'!B271:Z2763,19,FALSE)</f>
        <v>-</v>
      </c>
      <c r="I270" s="2" t="str">
        <f>VLOOKUP(B270,'FINAL-DL-DOWN-Report'!B271:T2763,15,FALSE)</f>
        <v/>
      </c>
      <c r="J270" s="2" t="str">
        <f>VLOOKUP(B270,'FINAL-DL-DOWN-Report'!B271:Z2763,16,FALSE)&amp;"-"&amp;VLOOKUP(B270,'FINAL-DL-DOWN-Report'!B271:Z2763,20,FALSE)</f>
        <v>-</v>
      </c>
      <c r="K270" s="1" t="str">
        <f>VLOOKUP(B270,'FINAL-DL-DOWN-Report'!B271:T2763,18,FALSE)</f>
        <v/>
      </c>
      <c r="L270" s="1" t="str">
        <f>VLOOKUP(B270,'FINAL-DL-DOWN-Report'!B271:T2763,12,FALSE)</f>
        <v/>
      </c>
      <c r="M270" s="44" t="str">
        <f>VLOOKUP(B270,'FINAL-DL-DOWN-Report'!B271:T2763,6,FALSE)</f>
        <v/>
      </c>
      <c r="N270" s="55"/>
      <c r="O270" s="7"/>
      <c r="P270" s="7"/>
      <c r="Q270" s="7"/>
      <c r="R270" s="7"/>
      <c r="S270" s="7"/>
      <c r="Z270" s="19" t="str">
        <f>IF(B270="","",VLOOKUP(B270,'[1]PASTE-HERE'!$C$10:$Z$300,16,FALSE))</f>
        <v/>
      </c>
    </row>
    <row r="271" spans="1:26" x14ac:dyDescent="0.25">
      <c r="A271" s="20">
        <v>265</v>
      </c>
      <c r="B271" s="20" t="str">
        <f t="shared" si="8"/>
        <v/>
      </c>
      <c r="C271" s="20"/>
      <c r="D271" s="1" t="str">
        <f t="shared" si="9"/>
        <v/>
      </c>
      <c r="E271" s="1" t="e">
        <f>VLOOKUP(B271,'FINAL-DL-DOWN-Report'!B272:T2764,3,FALSE)</f>
        <v>#N/A</v>
      </c>
      <c r="F271" s="1" t="str">
        <f>VLOOKUP(B271,'FINAL-DL-DOWN-Report'!B272:T2764,17,FALSE)</f>
        <v/>
      </c>
      <c r="G271" s="2" t="str">
        <f>VLOOKUP(B271,'FINAL-DL-DOWN-Report'!B272:T2764,13,FALSE)</f>
        <v/>
      </c>
      <c r="H271" s="2" t="str">
        <f>VLOOKUP(B271,'FINAL-DL-DOWN-Report'!B272:Z2764,14,FALSE)&amp;"-"&amp;VLOOKUP(B271,'FINAL-DL-DOWN-Report'!B272:Z2764,19,FALSE)</f>
        <v>-</v>
      </c>
      <c r="I271" s="2" t="str">
        <f>VLOOKUP(B271,'FINAL-DL-DOWN-Report'!B272:T2764,15,FALSE)</f>
        <v/>
      </c>
      <c r="J271" s="2" t="str">
        <f>VLOOKUP(B271,'FINAL-DL-DOWN-Report'!B272:Z2764,16,FALSE)&amp;"-"&amp;VLOOKUP(B271,'FINAL-DL-DOWN-Report'!B272:Z2764,20,FALSE)</f>
        <v>-</v>
      </c>
      <c r="K271" s="1" t="str">
        <f>VLOOKUP(B271,'FINAL-DL-DOWN-Report'!B272:T2764,18,FALSE)</f>
        <v/>
      </c>
      <c r="L271" s="1" t="str">
        <f>VLOOKUP(B271,'FINAL-DL-DOWN-Report'!B272:T2764,12,FALSE)</f>
        <v/>
      </c>
      <c r="M271" s="44" t="str">
        <f>VLOOKUP(B271,'FINAL-DL-DOWN-Report'!B272:T2764,6,FALSE)</f>
        <v/>
      </c>
      <c r="N271" s="55"/>
      <c r="O271" s="7"/>
      <c r="P271" s="7"/>
      <c r="Q271" s="7"/>
      <c r="R271" s="7"/>
      <c r="S271" s="7"/>
      <c r="Z271" s="19" t="str">
        <f>IF(B271="","",VLOOKUP(B271,'[1]PASTE-HERE'!$C$10:$Z$300,16,FALSE))</f>
        <v/>
      </c>
    </row>
    <row r="272" spans="1:26" x14ac:dyDescent="0.25">
      <c r="A272" s="20">
        <v>266</v>
      </c>
      <c r="B272" s="20" t="str">
        <f t="shared" si="8"/>
        <v/>
      </c>
      <c r="C272" s="20"/>
      <c r="D272" s="1" t="str">
        <f t="shared" si="9"/>
        <v/>
      </c>
      <c r="E272" s="1" t="e">
        <f>VLOOKUP(B272,'FINAL-DL-DOWN-Report'!B273:T2765,3,FALSE)</f>
        <v>#N/A</v>
      </c>
      <c r="F272" s="1" t="str">
        <f>VLOOKUP(B272,'FINAL-DL-DOWN-Report'!B273:T2765,17,FALSE)</f>
        <v/>
      </c>
      <c r="G272" s="2" t="str">
        <f>VLOOKUP(B272,'FINAL-DL-DOWN-Report'!B273:T2765,13,FALSE)</f>
        <v/>
      </c>
      <c r="H272" s="2" t="str">
        <f>VLOOKUP(B272,'FINAL-DL-DOWN-Report'!B273:Z2765,14,FALSE)&amp;"-"&amp;VLOOKUP(B272,'FINAL-DL-DOWN-Report'!B273:Z2765,19,FALSE)</f>
        <v>-</v>
      </c>
      <c r="I272" s="2" t="str">
        <f>VLOOKUP(B272,'FINAL-DL-DOWN-Report'!B273:T2765,15,FALSE)</f>
        <v/>
      </c>
      <c r="J272" s="2" t="str">
        <f>VLOOKUP(B272,'FINAL-DL-DOWN-Report'!B273:Z2765,16,FALSE)&amp;"-"&amp;VLOOKUP(B272,'FINAL-DL-DOWN-Report'!B273:Z2765,20,FALSE)</f>
        <v>-</v>
      </c>
      <c r="K272" s="1" t="str">
        <f>VLOOKUP(B272,'FINAL-DL-DOWN-Report'!B273:T2765,18,FALSE)</f>
        <v/>
      </c>
      <c r="L272" s="1" t="str">
        <f>VLOOKUP(B272,'FINAL-DL-DOWN-Report'!B273:T2765,12,FALSE)</f>
        <v/>
      </c>
      <c r="M272" s="44" t="str">
        <f>VLOOKUP(B272,'FINAL-DL-DOWN-Report'!B273:T2765,6,FALSE)</f>
        <v/>
      </c>
      <c r="N272" s="55" t="str">
        <f t="shared" ref="N272:N280" si="10">IF(B272="","",$L$2)</f>
        <v/>
      </c>
      <c r="O272" s="7" t="str">
        <f>IF(B272="","",VLOOKUP(B272,'[1]PASTE-HERE'!C275:AB665,15,FALSE))</f>
        <v/>
      </c>
      <c r="P272" s="7" t="str">
        <f>IF(B272="","",VLOOKUP(B272,'[1]PASTE-HERE'!C275:AB665,20,FALSE))</f>
        <v/>
      </c>
      <c r="Q272" s="7" t="str">
        <f t="shared" ref="Q272:Q280" si="11">IF(B272="","","assigned")</f>
        <v/>
      </c>
      <c r="R272" s="7" t="str">
        <f t="shared" ref="R272:R280" si="12">IF(B272="","","fixed")</f>
        <v/>
      </c>
      <c r="S272" s="7"/>
      <c r="Z272" s="19" t="str">
        <f>IF(B272="","",VLOOKUP(B272,'[1]PASTE-HERE'!$C$10:$Z$300,16,FALSE))</f>
        <v/>
      </c>
    </row>
    <row r="273" spans="1:26" x14ac:dyDescent="0.25">
      <c r="A273" s="20">
        <v>267</v>
      </c>
      <c r="B273" s="20" t="str">
        <f t="shared" si="8"/>
        <v/>
      </c>
      <c r="C273" s="20"/>
      <c r="D273" s="1" t="str">
        <f t="shared" si="9"/>
        <v/>
      </c>
      <c r="E273" s="1" t="e">
        <f>VLOOKUP(B273,'FINAL-DL-DOWN-Report'!B274:T2766,3,FALSE)</f>
        <v>#N/A</v>
      </c>
      <c r="F273" s="1" t="str">
        <f>VLOOKUP(B273,'FINAL-DL-DOWN-Report'!B274:T2766,17,FALSE)</f>
        <v/>
      </c>
      <c r="G273" s="2" t="str">
        <f>VLOOKUP(B273,'FINAL-DL-DOWN-Report'!B274:T2766,13,FALSE)</f>
        <v/>
      </c>
      <c r="H273" s="2" t="str">
        <f>VLOOKUP(B273,'FINAL-DL-DOWN-Report'!B274:Z2766,14,FALSE)&amp;"-"&amp;VLOOKUP(B273,'FINAL-DL-DOWN-Report'!B274:Z2766,19,FALSE)</f>
        <v>-</v>
      </c>
      <c r="I273" s="2" t="str">
        <f>VLOOKUP(B273,'FINAL-DL-DOWN-Report'!B274:T2766,15,FALSE)</f>
        <v/>
      </c>
      <c r="J273" s="2" t="str">
        <f>VLOOKUP(B273,'FINAL-DL-DOWN-Report'!B274:Z2766,16,FALSE)&amp;"-"&amp;VLOOKUP(B273,'FINAL-DL-DOWN-Report'!B274:Z2766,20,FALSE)</f>
        <v>-</v>
      </c>
      <c r="K273" s="1" t="str">
        <f>VLOOKUP(B273,'FINAL-DL-DOWN-Report'!B274:T2766,18,FALSE)</f>
        <v/>
      </c>
      <c r="L273" s="1" t="str">
        <f>VLOOKUP(B273,'FINAL-DL-DOWN-Report'!B274:T2766,12,FALSE)</f>
        <v/>
      </c>
      <c r="M273" s="44" t="str">
        <f>VLOOKUP(B273,'FINAL-DL-DOWN-Report'!B274:T2766,6,FALSE)</f>
        <v/>
      </c>
      <c r="N273" s="55" t="str">
        <f t="shared" si="10"/>
        <v/>
      </c>
      <c r="O273" s="7" t="str">
        <f>IF(B273="","",VLOOKUP(B273,'[1]PASTE-HERE'!C276:AB666,15,FALSE))</f>
        <v/>
      </c>
      <c r="P273" s="7" t="str">
        <f>IF(B273="","",VLOOKUP(B273,'[1]PASTE-HERE'!C276:AB666,20,FALSE))</f>
        <v/>
      </c>
      <c r="Q273" s="7" t="str">
        <f t="shared" si="11"/>
        <v/>
      </c>
      <c r="R273" s="7" t="str">
        <f t="shared" si="12"/>
        <v/>
      </c>
      <c r="S273" s="7"/>
      <c r="Z273" s="19" t="str">
        <f>IF(B273="","",VLOOKUP(B273,'[1]PASTE-HERE'!$C$10:$Z$300,16,FALSE))</f>
        <v/>
      </c>
    </row>
    <row r="274" spans="1:26" x14ac:dyDescent="0.25">
      <c r="A274" s="20">
        <v>268</v>
      </c>
      <c r="B274" s="20" t="str">
        <f t="shared" si="8"/>
        <v/>
      </c>
      <c r="C274" s="20"/>
      <c r="D274" s="1" t="str">
        <f t="shared" si="9"/>
        <v/>
      </c>
      <c r="E274" s="1" t="e">
        <f>VLOOKUP(B274,'FINAL-DL-DOWN-Report'!B275:T2767,3,FALSE)</f>
        <v>#N/A</v>
      </c>
      <c r="F274" s="1" t="str">
        <f>VLOOKUP(B274,'FINAL-DL-DOWN-Report'!B275:T2767,17,FALSE)</f>
        <v/>
      </c>
      <c r="G274" s="2" t="str">
        <f>VLOOKUP(B274,'FINAL-DL-DOWN-Report'!B275:T2767,13,FALSE)</f>
        <v/>
      </c>
      <c r="H274" s="2" t="str">
        <f>VLOOKUP(B274,'FINAL-DL-DOWN-Report'!B275:Z2767,14,FALSE)&amp;"-"&amp;VLOOKUP(B274,'FINAL-DL-DOWN-Report'!B275:Z2767,19,FALSE)</f>
        <v>-</v>
      </c>
      <c r="I274" s="2" t="str">
        <f>VLOOKUP(B274,'FINAL-DL-DOWN-Report'!B275:T2767,15,FALSE)</f>
        <v/>
      </c>
      <c r="J274" s="2" t="str">
        <f>VLOOKUP(B274,'FINAL-DL-DOWN-Report'!B275:Z2767,16,FALSE)&amp;"-"&amp;VLOOKUP(B274,'FINAL-DL-DOWN-Report'!B275:Z2767,20,FALSE)</f>
        <v>-</v>
      </c>
      <c r="K274" s="1" t="str">
        <f>VLOOKUP(B274,'FINAL-DL-DOWN-Report'!B275:T2767,18,FALSE)</f>
        <v/>
      </c>
      <c r="L274" s="1" t="str">
        <f>VLOOKUP(B274,'FINAL-DL-DOWN-Report'!B275:T2767,12,FALSE)</f>
        <v/>
      </c>
      <c r="M274" s="44" t="str">
        <f>VLOOKUP(B274,'FINAL-DL-DOWN-Report'!B275:T2767,6,FALSE)</f>
        <v/>
      </c>
      <c r="N274" s="55" t="str">
        <f t="shared" si="10"/>
        <v/>
      </c>
      <c r="O274" s="7" t="str">
        <f>IF(B274="","",VLOOKUP(B274,'[1]PASTE-HERE'!C277:AB667,15,FALSE))</f>
        <v/>
      </c>
      <c r="P274" s="7" t="str">
        <f>IF(B274="","",VLOOKUP(B274,'[1]PASTE-HERE'!C277:AB667,20,FALSE))</f>
        <v/>
      </c>
      <c r="Q274" s="7" t="str">
        <f t="shared" si="11"/>
        <v/>
      </c>
      <c r="R274" s="7" t="str">
        <f t="shared" si="12"/>
        <v/>
      </c>
      <c r="S274" s="7"/>
      <c r="Z274" s="19" t="str">
        <f>IF(B274="","",VLOOKUP(B274,'[1]PASTE-HERE'!$C$10:$Z$300,16,FALSE))</f>
        <v/>
      </c>
    </row>
    <row r="275" spans="1:26" x14ac:dyDescent="0.25">
      <c r="A275" s="20">
        <v>269</v>
      </c>
      <c r="B275" s="20" t="str">
        <f t="shared" si="8"/>
        <v/>
      </c>
      <c r="C275" s="20"/>
      <c r="D275" s="1" t="str">
        <f t="shared" si="9"/>
        <v/>
      </c>
      <c r="E275" s="1" t="e">
        <f>VLOOKUP(B275,'FINAL-DL-DOWN-Report'!B276:T2768,3,FALSE)</f>
        <v>#N/A</v>
      </c>
      <c r="F275" s="1" t="str">
        <f>VLOOKUP(B275,'FINAL-DL-DOWN-Report'!B276:T2768,17,FALSE)</f>
        <v/>
      </c>
      <c r="G275" s="2" t="str">
        <f>VLOOKUP(B275,'FINAL-DL-DOWN-Report'!B276:T2768,13,FALSE)</f>
        <v/>
      </c>
      <c r="H275" s="2" t="str">
        <f>VLOOKUP(B275,'FINAL-DL-DOWN-Report'!B276:Z2768,14,FALSE)&amp;"-"&amp;VLOOKUP(B275,'FINAL-DL-DOWN-Report'!B276:Z2768,19,FALSE)</f>
        <v>-</v>
      </c>
      <c r="I275" s="2" t="str">
        <f>VLOOKUP(B275,'FINAL-DL-DOWN-Report'!B276:T2768,15,FALSE)</f>
        <v/>
      </c>
      <c r="J275" s="2" t="str">
        <f>VLOOKUP(B275,'FINAL-DL-DOWN-Report'!B276:Z2768,16,FALSE)&amp;"-"&amp;VLOOKUP(B275,'FINAL-DL-DOWN-Report'!B276:Z2768,20,FALSE)</f>
        <v>-</v>
      </c>
      <c r="K275" s="1" t="str">
        <f>VLOOKUP(B275,'FINAL-DL-DOWN-Report'!B276:T2768,18,FALSE)</f>
        <v/>
      </c>
      <c r="L275" s="1" t="str">
        <f>VLOOKUP(B275,'FINAL-DL-DOWN-Report'!B276:T2768,12,FALSE)</f>
        <v/>
      </c>
      <c r="M275" s="44" t="str">
        <f>VLOOKUP(B275,'FINAL-DL-DOWN-Report'!B276:T2768,6,FALSE)</f>
        <v/>
      </c>
      <c r="N275" s="55" t="str">
        <f t="shared" si="10"/>
        <v/>
      </c>
      <c r="O275" s="7" t="str">
        <f>IF(B275="","",VLOOKUP(B275,'[1]PASTE-HERE'!C278:AB668,15,FALSE))</f>
        <v/>
      </c>
      <c r="P275" s="7" t="str">
        <f>IF(B275="","",VLOOKUP(B275,'[1]PASTE-HERE'!C278:AB668,20,FALSE))</f>
        <v/>
      </c>
      <c r="Q275" s="7" t="str">
        <f t="shared" si="11"/>
        <v/>
      </c>
      <c r="R275" s="7" t="str">
        <f t="shared" si="12"/>
        <v/>
      </c>
      <c r="S275" s="7"/>
      <c r="Z275" s="19" t="str">
        <f>IF(B275="","",VLOOKUP(B275,'[1]PASTE-HERE'!$C$10:$Z$300,16,FALSE))</f>
        <v/>
      </c>
    </row>
    <row r="276" spans="1:26" x14ac:dyDescent="0.25">
      <c r="A276" s="20">
        <v>270</v>
      </c>
      <c r="B276" s="20" t="str">
        <f t="shared" si="8"/>
        <v/>
      </c>
      <c r="C276" s="20"/>
      <c r="D276" s="1" t="str">
        <f t="shared" si="9"/>
        <v/>
      </c>
      <c r="E276" s="1" t="e">
        <f>VLOOKUP(B276,'FINAL-DL-DOWN-Report'!B277:T2769,3,FALSE)</f>
        <v>#N/A</v>
      </c>
      <c r="F276" s="1" t="str">
        <f>VLOOKUP(B276,'FINAL-DL-DOWN-Report'!B277:T2769,17,FALSE)</f>
        <v/>
      </c>
      <c r="G276" s="2" t="str">
        <f>VLOOKUP(B276,'FINAL-DL-DOWN-Report'!B277:T2769,13,FALSE)</f>
        <v/>
      </c>
      <c r="H276" s="2" t="str">
        <f>VLOOKUP(B276,'FINAL-DL-DOWN-Report'!B277:Z2769,14,FALSE)&amp;"-"&amp;VLOOKUP(B276,'FINAL-DL-DOWN-Report'!B277:Z2769,19,FALSE)</f>
        <v>-</v>
      </c>
      <c r="I276" s="2" t="str">
        <f>VLOOKUP(B276,'FINAL-DL-DOWN-Report'!B277:T2769,15,FALSE)</f>
        <v/>
      </c>
      <c r="J276" s="2" t="str">
        <f>VLOOKUP(B276,'FINAL-DL-DOWN-Report'!B277:Z2769,16,FALSE)&amp;"-"&amp;VLOOKUP(B276,'FINAL-DL-DOWN-Report'!B277:Z2769,20,FALSE)</f>
        <v>-</v>
      </c>
      <c r="K276" s="1" t="str">
        <f>VLOOKUP(B276,'FINAL-DL-DOWN-Report'!B277:T2769,18,FALSE)</f>
        <v/>
      </c>
      <c r="L276" s="1" t="str">
        <f>VLOOKUP(B276,'FINAL-DL-DOWN-Report'!B277:T2769,12,FALSE)</f>
        <v/>
      </c>
      <c r="M276" s="44" t="str">
        <f>VLOOKUP(B276,'FINAL-DL-DOWN-Report'!B277:T2769,6,FALSE)</f>
        <v/>
      </c>
      <c r="N276" s="55" t="str">
        <f t="shared" si="10"/>
        <v/>
      </c>
      <c r="O276" s="7" t="str">
        <f>IF(B276="","",VLOOKUP(B276,'[1]PASTE-HERE'!C279:AB669,15,FALSE))</f>
        <v/>
      </c>
      <c r="P276" s="7" t="str">
        <f>IF(B276="","",VLOOKUP(B276,'[1]PASTE-HERE'!C279:AB669,20,FALSE))</f>
        <v/>
      </c>
      <c r="Q276" s="7" t="str">
        <f t="shared" si="11"/>
        <v/>
      </c>
      <c r="R276" s="7" t="str">
        <f t="shared" si="12"/>
        <v/>
      </c>
      <c r="S276" s="7"/>
      <c r="Z276" s="19" t="str">
        <f>IF(B276="","",VLOOKUP(B276,'[1]PASTE-HERE'!$C$10:$Z$300,16,FALSE))</f>
        <v/>
      </c>
    </row>
    <row r="277" spans="1:26" x14ac:dyDescent="0.25">
      <c r="A277" s="20">
        <v>271</v>
      </c>
      <c r="B277" s="20" t="str">
        <f t="shared" si="8"/>
        <v/>
      </c>
      <c r="C277" s="20"/>
      <c r="D277" s="1" t="str">
        <f t="shared" si="9"/>
        <v/>
      </c>
      <c r="E277" s="1" t="e">
        <f>VLOOKUP(B277,'FINAL-DL-DOWN-Report'!B278:T2770,3,FALSE)</f>
        <v>#N/A</v>
      </c>
      <c r="F277" s="1" t="str">
        <f>VLOOKUP(B277,'FINAL-DL-DOWN-Report'!B278:T2770,17,FALSE)</f>
        <v/>
      </c>
      <c r="G277" s="2" t="str">
        <f>VLOOKUP(B277,'FINAL-DL-DOWN-Report'!B278:T2770,13,FALSE)</f>
        <v/>
      </c>
      <c r="H277" s="2" t="str">
        <f>VLOOKUP(B277,'FINAL-DL-DOWN-Report'!B278:Z2770,14,FALSE)&amp;"-"&amp;VLOOKUP(B277,'FINAL-DL-DOWN-Report'!B278:Z2770,19,FALSE)</f>
        <v>-</v>
      </c>
      <c r="I277" s="2" t="str">
        <f>VLOOKUP(B277,'FINAL-DL-DOWN-Report'!B278:T2770,15,FALSE)</f>
        <v/>
      </c>
      <c r="J277" s="2" t="str">
        <f>VLOOKUP(B277,'FINAL-DL-DOWN-Report'!B278:Z2770,16,FALSE)&amp;"-"&amp;VLOOKUP(B277,'FINAL-DL-DOWN-Report'!B278:Z2770,20,FALSE)</f>
        <v>-</v>
      </c>
      <c r="K277" s="1" t="str">
        <f>VLOOKUP(B277,'FINAL-DL-DOWN-Report'!B278:T2770,18,FALSE)</f>
        <v/>
      </c>
      <c r="L277" s="1" t="str">
        <f>VLOOKUP(B277,'FINAL-DL-DOWN-Report'!B278:T2770,12,FALSE)</f>
        <v/>
      </c>
      <c r="M277" s="44" t="str">
        <f>VLOOKUP(B277,'FINAL-DL-DOWN-Report'!B278:T2770,6,FALSE)</f>
        <v/>
      </c>
      <c r="N277" s="55" t="str">
        <f t="shared" si="10"/>
        <v/>
      </c>
      <c r="O277" s="7" t="str">
        <f>IF(B277="","",VLOOKUP(B277,'[1]PASTE-HERE'!C280:AB670,15,FALSE))</f>
        <v/>
      </c>
      <c r="P277" s="7" t="str">
        <f>IF(B277="","",VLOOKUP(B277,'[1]PASTE-HERE'!C280:AB670,20,FALSE))</f>
        <v/>
      </c>
      <c r="Q277" s="7" t="str">
        <f t="shared" si="11"/>
        <v/>
      </c>
      <c r="R277" s="7" t="str">
        <f t="shared" si="12"/>
        <v/>
      </c>
      <c r="S277" s="7"/>
      <c r="Z277" s="19" t="str">
        <f>IF(B277="","",VLOOKUP(B277,'[1]PASTE-HERE'!$C$10:$Z$300,16,FALSE))</f>
        <v/>
      </c>
    </row>
    <row r="278" spans="1:26" x14ac:dyDescent="0.25">
      <c r="A278" s="20">
        <v>272</v>
      </c>
      <c r="B278" s="20" t="str">
        <f t="shared" si="8"/>
        <v/>
      </c>
      <c r="C278" s="20"/>
      <c r="D278" s="1" t="str">
        <f t="shared" si="9"/>
        <v/>
      </c>
      <c r="E278" s="1" t="e">
        <f>VLOOKUP(B278,'FINAL-DL-DOWN-Report'!B279:T2771,3,FALSE)</f>
        <v>#N/A</v>
      </c>
      <c r="F278" s="1" t="str">
        <f>VLOOKUP(B278,'FINAL-DL-DOWN-Report'!B279:T2771,17,FALSE)</f>
        <v/>
      </c>
      <c r="G278" s="2" t="str">
        <f>VLOOKUP(B278,'FINAL-DL-DOWN-Report'!B279:T2771,13,FALSE)</f>
        <v/>
      </c>
      <c r="H278" s="2" t="str">
        <f>VLOOKUP(B278,'FINAL-DL-DOWN-Report'!B279:Z2771,14,FALSE)&amp;"-"&amp;VLOOKUP(B278,'FINAL-DL-DOWN-Report'!B279:Z2771,19,FALSE)</f>
        <v>-</v>
      </c>
      <c r="I278" s="2" t="str">
        <f>VLOOKUP(B278,'FINAL-DL-DOWN-Report'!B279:T2771,15,FALSE)</f>
        <v/>
      </c>
      <c r="J278" s="2" t="str">
        <f>VLOOKUP(B278,'FINAL-DL-DOWN-Report'!B279:Z2771,16,FALSE)&amp;"-"&amp;VLOOKUP(B278,'FINAL-DL-DOWN-Report'!B279:Z2771,20,FALSE)</f>
        <v>-</v>
      </c>
      <c r="K278" s="1" t="str">
        <f>VLOOKUP(B278,'FINAL-DL-DOWN-Report'!B279:T2771,18,FALSE)</f>
        <v/>
      </c>
      <c r="L278" s="1" t="str">
        <f>VLOOKUP(B278,'FINAL-DL-DOWN-Report'!B279:T2771,12,FALSE)</f>
        <v/>
      </c>
      <c r="M278" s="44" t="str">
        <f>VLOOKUP(B278,'FINAL-DL-DOWN-Report'!B279:T2771,6,FALSE)</f>
        <v/>
      </c>
      <c r="N278" s="55" t="str">
        <f t="shared" si="10"/>
        <v/>
      </c>
      <c r="O278" s="7" t="str">
        <f>IF(B278="","",VLOOKUP(B278,'[1]PASTE-HERE'!C281:AB671,15,FALSE))</f>
        <v/>
      </c>
      <c r="P278" s="7" t="str">
        <f>IF(B278="","",VLOOKUP(B278,'[1]PASTE-HERE'!C281:AB671,20,FALSE))</f>
        <v/>
      </c>
      <c r="Q278" s="7" t="str">
        <f t="shared" si="11"/>
        <v/>
      </c>
      <c r="R278" s="7" t="str">
        <f t="shared" si="12"/>
        <v/>
      </c>
      <c r="S278" s="7"/>
      <c r="Z278" s="19" t="str">
        <f>IF(B278="","",VLOOKUP(B278,'[1]PASTE-HERE'!$C$10:$Z$300,16,FALSE))</f>
        <v/>
      </c>
    </row>
    <row r="279" spans="1:26" x14ac:dyDescent="0.25">
      <c r="A279" s="20">
        <v>273</v>
      </c>
      <c r="B279" s="20" t="str">
        <f t="shared" si="8"/>
        <v/>
      </c>
      <c r="C279" s="20"/>
      <c r="D279" s="1" t="str">
        <f t="shared" si="9"/>
        <v/>
      </c>
      <c r="E279" s="1" t="e">
        <f>VLOOKUP(B279,'FINAL-DL-DOWN-Report'!B280:T2772,3,FALSE)</f>
        <v>#N/A</v>
      </c>
      <c r="F279" s="1" t="str">
        <f>VLOOKUP(B279,'FINAL-DL-DOWN-Report'!B280:T2772,17,FALSE)</f>
        <v/>
      </c>
      <c r="G279" s="2" t="str">
        <f>VLOOKUP(B279,'FINAL-DL-DOWN-Report'!B280:T2772,13,FALSE)</f>
        <v/>
      </c>
      <c r="H279" s="2" t="str">
        <f>VLOOKUP(B279,'FINAL-DL-DOWN-Report'!B280:Z2772,14,FALSE)&amp;"-"&amp;VLOOKUP(B279,'FINAL-DL-DOWN-Report'!B280:Z2772,19,FALSE)</f>
        <v>-</v>
      </c>
      <c r="I279" s="2" t="str">
        <f>VLOOKUP(B279,'FINAL-DL-DOWN-Report'!B280:T2772,15,FALSE)</f>
        <v/>
      </c>
      <c r="J279" s="2" t="str">
        <f>VLOOKUP(B279,'FINAL-DL-DOWN-Report'!B280:Z2772,16,FALSE)&amp;"-"&amp;VLOOKUP(B279,'FINAL-DL-DOWN-Report'!B280:Z2772,20,FALSE)</f>
        <v>-</v>
      </c>
      <c r="K279" s="1" t="str">
        <f>VLOOKUP(B279,'FINAL-DL-DOWN-Report'!B280:T2772,18,FALSE)</f>
        <v/>
      </c>
      <c r="L279" s="1" t="str">
        <f>VLOOKUP(B279,'FINAL-DL-DOWN-Report'!B280:T2772,12,FALSE)</f>
        <v/>
      </c>
      <c r="M279" s="44" t="str">
        <f>VLOOKUP(B279,'FINAL-DL-DOWN-Report'!B280:T2772,6,FALSE)</f>
        <v/>
      </c>
      <c r="N279" s="55" t="str">
        <f t="shared" si="10"/>
        <v/>
      </c>
      <c r="O279" s="7" t="str">
        <f>IF(B279="","",VLOOKUP(B279,'[1]PASTE-HERE'!C282:AB672,15,FALSE))</f>
        <v/>
      </c>
      <c r="P279" s="7" t="str">
        <f>IF(B279="","",VLOOKUP(B279,'[1]PASTE-HERE'!C282:AB672,20,FALSE))</f>
        <v/>
      </c>
      <c r="Q279" s="7" t="str">
        <f t="shared" si="11"/>
        <v/>
      </c>
      <c r="R279" s="7" t="str">
        <f t="shared" si="12"/>
        <v/>
      </c>
      <c r="S279" s="7"/>
      <c r="Z279" s="19" t="str">
        <f>IF(B279="","",VLOOKUP(B279,'[1]PASTE-HERE'!$C$10:$Z$300,16,FALSE))</f>
        <v/>
      </c>
    </row>
    <row r="280" spans="1:26" x14ac:dyDescent="0.25">
      <c r="A280" s="20">
        <v>274</v>
      </c>
      <c r="B280" s="20" t="str">
        <f t="shared" si="8"/>
        <v/>
      </c>
      <c r="C280" s="20"/>
      <c r="D280" s="1" t="str">
        <f t="shared" si="9"/>
        <v/>
      </c>
      <c r="E280" s="1" t="e">
        <f>VLOOKUP(B280,'FINAL-DL-DOWN-Report'!B281:T2773,3,FALSE)</f>
        <v>#N/A</v>
      </c>
      <c r="F280" s="1" t="str">
        <f>VLOOKUP(B280,'FINAL-DL-DOWN-Report'!B281:T2773,17,FALSE)</f>
        <v/>
      </c>
      <c r="G280" s="2" t="str">
        <f>VLOOKUP(B280,'FINAL-DL-DOWN-Report'!B281:T2773,13,FALSE)</f>
        <v/>
      </c>
      <c r="H280" s="2" t="str">
        <f>VLOOKUP(B280,'FINAL-DL-DOWN-Report'!B281:Z2773,14,FALSE)&amp;"-"&amp;VLOOKUP(B280,'FINAL-DL-DOWN-Report'!B281:Z2773,19,FALSE)</f>
        <v>-</v>
      </c>
      <c r="I280" s="2" t="str">
        <f>VLOOKUP(B280,'FINAL-DL-DOWN-Report'!B281:T2773,15,FALSE)</f>
        <v/>
      </c>
      <c r="J280" s="2" t="str">
        <f>VLOOKUP(B280,'FINAL-DL-DOWN-Report'!B281:Z2773,16,FALSE)&amp;"-"&amp;VLOOKUP(B280,'FINAL-DL-DOWN-Report'!B281:Z2773,20,FALSE)</f>
        <v>-</v>
      </c>
      <c r="K280" s="1" t="str">
        <f>VLOOKUP(B280,'FINAL-DL-DOWN-Report'!B281:T2773,18,FALSE)</f>
        <v/>
      </c>
      <c r="L280" s="1" t="str">
        <f>VLOOKUP(B280,'FINAL-DL-DOWN-Report'!B281:T2773,12,FALSE)</f>
        <v/>
      </c>
      <c r="M280" s="44" t="str">
        <f>VLOOKUP(B280,'FINAL-DL-DOWN-Report'!B281:T2773,6,FALSE)</f>
        <v/>
      </c>
      <c r="N280" s="55" t="str">
        <f t="shared" si="10"/>
        <v/>
      </c>
      <c r="O280" s="7" t="str">
        <f>IF(B280="","",VLOOKUP(B280,'[1]PASTE-HERE'!C283:AB673,15,FALSE))</f>
        <v/>
      </c>
      <c r="P280" s="7" t="str">
        <f>IF(B280="","",VLOOKUP(B280,'[1]PASTE-HERE'!C283:AB673,20,FALSE))</f>
        <v/>
      </c>
      <c r="Q280" s="7" t="str">
        <f t="shared" si="11"/>
        <v/>
      </c>
      <c r="R280" s="7" t="str">
        <f t="shared" si="12"/>
        <v/>
      </c>
      <c r="S280" s="7"/>
      <c r="Z280" s="19" t="str">
        <f>IF(B280="","",VLOOKUP(B280,'[1]PASTE-HERE'!$C$10:$Z$300,16,FALSE))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4:K38"/>
  <sheetViews>
    <sheetView workbookViewId="0">
      <selection activeCell="N12" sqref="N12"/>
    </sheetView>
  </sheetViews>
  <sheetFormatPr defaultRowHeight="15" x14ac:dyDescent="0.25"/>
  <cols>
    <col min="4" max="4" width="10.140625" bestFit="1" customWidth="1"/>
    <col min="5" max="5" width="44.42578125" customWidth="1"/>
    <col min="6" max="6" width="12.5703125" bestFit="1" customWidth="1"/>
    <col min="7" max="7" width="11.5703125" customWidth="1"/>
    <col min="8" max="8" width="12.42578125" bestFit="1" customWidth="1"/>
    <col min="9" max="9" width="15.7109375" bestFit="1" customWidth="1"/>
    <col min="10" max="10" width="19.28515625" style="18" bestFit="1" customWidth="1"/>
    <col min="11" max="11" width="15.28515625" style="24" customWidth="1"/>
  </cols>
  <sheetData>
    <row r="4" spans="4:11" ht="30.75" customHeight="1" x14ac:dyDescent="0.25">
      <c r="D4" s="16" t="s">
        <v>20</v>
      </c>
      <c r="E4" s="16" t="s">
        <v>21</v>
      </c>
      <c r="F4" s="16" t="s">
        <v>22</v>
      </c>
      <c r="G4" s="16" t="s">
        <v>23</v>
      </c>
      <c r="H4" s="16" t="s">
        <v>24</v>
      </c>
      <c r="I4" s="16" t="s">
        <v>25</v>
      </c>
      <c r="J4" s="17" t="s">
        <v>26</v>
      </c>
      <c r="K4" s="16" t="s">
        <v>6179</v>
      </c>
    </row>
    <row r="5" spans="4:11" ht="15.75" x14ac:dyDescent="0.25">
      <c r="D5" s="9" t="s">
        <v>18</v>
      </c>
      <c r="E5" s="10" t="s">
        <v>112</v>
      </c>
      <c r="F5" s="11" t="s">
        <v>27</v>
      </c>
      <c r="G5" s="28" t="s">
        <v>113</v>
      </c>
      <c r="H5" s="11">
        <v>9426011116</v>
      </c>
      <c r="I5" s="8" t="s">
        <v>72</v>
      </c>
      <c r="J5" s="9" t="s">
        <v>28</v>
      </c>
      <c r="K5" s="1" t="s">
        <v>6163</v>
      </c>
    </row>
    <row r="6" spans="4:11" ht="15.75" x14ac:dyDescent="0.25">
      <c r="D6" s="9" t="s">
        <v>19</v>
      </c>
      <c r="E6" s="10" t="s">
        <v>112</v>
      </c>
      <c r="F6" s="11" t="s">
        <v>27</v>
      </c>
      <c r="G6" s="28" t="s">
        <v>113</v>
      </c>
      <c r="H6" s="11">
        <v>9426011116</v>
      </c>
      <c r="I6" s="8" t="s">
        <v>72</v>
      </c>
      <c r="J6" s="9" t="s">
        <v>28</v>
      </c>
      <c r="K6" s="1" t="s">
        <v>6163</v>
      </c>
    </row>
    <row r="7" spans="4:11" ht="15.75" x14ac:dyDescent="0.25">
      <c r="D7" s="9" t="s">
        <v>11</v>
      </c>
      <c r="E7" s="12" t="s">
        <v>29</v>
      </c>
      <c r="F7" s="13" t="s">
        <v>30</v>
      </c>
      <c r="G7" s="29" t="s">
        <v>31</v>
      </c>
      <c r="H7" s="11">
        <v>9429958500</v>
      </c>
      <c r="I7" s="8" t="s">
        <v>73</v>
      </c>
      <c r="J7" s="9" t="s">
        <v>28</v>
      </c>
      <c r="K7" s="1" t="s">
        <v>6168</v>
      </c>
    </row>
    <row r="8" spans="4:11" ht="15.75" x14ac:dyDescent="0.25">
      <c r="D8" s="9" t="s">
        <v>32</v>
      </c>
      <c r="E8" s="12" t="s">
        <v>29</v>
      </c>
      <c r="F8" s="13" t="s">
        <v>30</v>
      </c>
      <c r="G8" s="29" t="s">
        <v>31</v>
      </c>
      <c r="H8" s="11">
        <v>9429958500</v>
      </c>
      <c r="I8" s="8" t="s">
        <v>73</v>
      </c>
      <c r="J8" s="9" t="s">
        <v>28</v>
      </c>
      <c r="K8" s="1" t="s">
        <v>6168</v>
      </c>
    </row>
    <row r="9" spans="4:11" ht="15.75" x14ac:dyDescent="0.25">
      <c r="D9" s="9" t="s">
        <v>12</v>
      </c>
      <c r="E9" s="10" t="s">
        <v>33</v>
      </c>
      <c r="F9" s="13" t="s">
        <v>30</v>
      </c>
      <c r="G9" s="30" t="s">
        <v>34</v>
      </c>
      <c r="H9" s="11">
        <v>9426373019</v>
      </c>
      <c r="I9" s="8" t="s">
        <v>74</v>
      </c>
      <c r="J9" s="9" t="s">
        <v>35</v>
      </c>
      <c r="K9" s="1" t="s">
        <v>6164</v>
      </c>
    </row>
    <row r="10" spans="4:11" ht="15.75" x14ac:dyDescent="0.25">
      <c r="D10" s="9" t="s">
        <v>95</v>
      </c>
      <c r="E10" s="10" t="s">
        <v>33</v>
      </c>
      <c r="F10" s="13" t="s">
        <v>30</v>
      </c>
      <c r="G10" s="30" t="s">
        <v>34</v>
      </c>
      <c r="H10" s="11">
        <v>9426373019</v>
      </c>
      <c r="I10" s="8" t="s">
        <v>74</v>
      </c>
      <c r="J10" s="9" t="s">
        <v>35</v>
      </c>
      <c r="K10" s="1" t="s">
        <v>6164</v>
      </c>
    </row>
    <row r="11" spans="4:11" ht="15.75" x14ac:dyDescent="0.25">
      <c r="D11" s="9" t="s">
        <v>36</v>
      </c>
      <c r="E11" s="12" t="s">
        <v>37</v>
      </c>
      <c r="F11" s="11" t="s">
        <v>30</v>
      </c>
      <c r="G11" s="29" t="s">
        <v>38</v>
      </c>
      <c r="H11" s="11">
        <v>9429290700</v>
      </c>
      <c r="I11" s="8" t="s">
        <v>75</v>
      </c>
      <c r="J11" s="9" t="s">
        <v>35</v>
      </c>
      <c r="K11" s="1" t="s">
        <v>6169</v>
      </c>
    </row>
    <row r="12" spans="4:11" ht="15.75" x14ac:dyDescent="0.25">
      <c r="D12" s="9" t="s">
        <v>94</v>
      </c>
      <c r="E12" s="12" t="s">
        <v>37</v>
      </c>
      <c r="F12" s="11" t="s">
        <v>30</v>
      </c>
      <c r="G12" s="29" t="s">
        <v>38</v>
      </c>
      <c r="H12" s="11">
        <v>9429290700</v>
      </c>
      <c r="I12" s="8" t="s">
        <v>75</v>
      </c>
      <c r="J12" s="9" t="s">
        <v>35</v>
      </c>
      <c r="K12" s="1" t="s">
        <v>6169</v>
      </c>
    </row>
    <row r="13" spans="4:11" ht="15.75" x14ac:dyDescent="0.25">
      <c r="D13" s="9" t="s">
        <v>4</v>
      </c>
      <c r="E13" s="14" t="s">
        <v>39</v>
      </c>
      <c r="F13" s="15" t="s">
        <v>30</v>
      </c>
      <c r="G13" s="31">
        <v>60070349</v>
      </c>
      <c r="H13" s="15">
        <v>9409988147</v>
      </c>
      <c r="I13" s="8" t="s">
        <v>76</v>
      </c>
      <c r="J13" s="9" t="s">
        <v>40</v>
      </c>
      <c r="K13" s="1" t="s">
        <v>6165</v>
      </c>
    </row>
    <row r="14" spans="4:11" ht="15.75" x14ac:dyDescent="0.25">
      <c r="D14" s="9" t="s">
        <v>93</v>
      </c>
      <c r="E14" s="14" t="s">
        <v>39</v>
      </c>
      <c r="F14" s="15" t="s">
        <v>30</v>
      </c>
      <c r="G14" s="31">
        <v>60070349</v>
      </c>
      <c r="H14" s="15">
        <v>9409988147</v>
      </c>
      <c r="I14" s="8" t="s">
        <v>76</v>
      </c>
      <c r="J14" s="9" t="s">
        <v>40</v>
      </c>
      <c r="K14" s="1" t="s">
        <v>6165</v>
      </c>
    </row>
    <row r="15" spans="4:11" ht="15.75" x14ac:dyDescent="0.25">
      <c r="D15" s="9" t="s">
        <v>14</v>
      </c>
      <c r="E15" s="12" t="s">
        <v>41</v>
      </c>
      <c r="F15" s="11" t="s">
        <v>42</v>
      </c>
      <c r="G15" s="29" t="s">
        <v>43</v>
      </c>
      <c r="H15" s="13">
        <v>9427217877</v>
      </c>
      <c r="I15" s="8" t="s">
        <v>77</v>
      </c>
      <c r="J15" s="9" t="s">
        <v>44</v>
      </c>
      <c r="K15" s="1" t="s">
        <v>6170</v>
      </c>
    </row>
    <row r="16" spans="4:11" ht="15.75" x14ac:dyDescent="0.25">
      <c r="D16" s="9" t="s">
        <v>5</v>
      </c>
      <c r="E16" s="12" t="s">
        <v>45</v>
      </c>
      <c r="F16" s="13" t="s">
        <v>30</v>
      </c>
      <c r="G16" s="29" t="s">
        <v>46</v>
      </c>
      <c r="H16" s="11">
        <v>9427245777</v>
      </c>
      <c r="I16" s="8" t="s">
        <v>78</v>
      </c>
      <c r="J16" s="9" t="s">
        <v>44</v>
      </c>
      <c r="K16" s="1" t="s">
        <v>6166</v>
      </c>
    </row>
    <row r="17" spans="4:11" ht="15.75" x14ac:dyDescent="0.25">
      <c r="D17" s="9" t="s">
        <v>47</v>
      </c>
      <c r="E17" s="12" t="s">
        <v>48</v>
      </c>
      <c r="F17" s="13" t="s">
        <v>30</v>
      </c>
      <c r="G17" s="29" t="s">
        <v>49</v>
      </c>
      <c r="H17" s="13">
        <v>9426498444</v>
      </c>
      <c r="I17" s="8" t="s">
        <v>79</v>
      </c>
      <c r="J17" s="9" t="s">
        <v>50</v>
      </c>
      <c r="K17" s="1" t="s">
        <v>6171</v>
      </c>
    </row>
    <row r="18" spans="4:11" ht="15.75" x14ac:dyDescent="0.25">
      <c r="D18" s="9" t="s">
        <v>15</v>
      </c>
      <c r="E18" s="12" t="s">
        <v>48</v>
      </c>
      <c r="F18" s="13" t="s">
        <v>30</v>
      </c>
      <c r="G18" s="29" t="s">
        <v>49</v>
      </c>
      <c r="H18" s="13">
        <v>9426498444</v>
      </c>
      <c r="I18" s="8" t="s">
        <v>79</v>
      </c>
      <c r="J18" s="9" t="s">
        <v>50</v>
      </c>
      <c r="K18" s="1" t="s">
        <v>6171</v>
      </c>
    </row>
    <row r="19" spans="4:11" ht="15.75" x14ac:dyDescent="0.25">
      <c r="D19" s="9" t="s">
        <v>91</v>
      </c>
      <c r="E19" s="12" t="s">
        <v>48</v>
      </c>
      <c r="F19" s="13" t="s">
        <v>30</v>
      </c>
      <c r="G19" s="29" t="s">
        <v>49</v>
      </c>
      <c r="H19" s="13">
        <v>9426498444</v>
      </c>
      <c r="I19" s="8" t="s">
        <v>79</v>
      </c>
      <c r="J19" s="9" t="s">
        <v>50</v>
      </c>
      <c r="K19" s="1" t="s">
        <v>6171</v>
      </c>
    </row>
    <row r="20" spans="4:11" ht="15.75" x14ac:dyDescent="0.25">
      <c r="D20" s="9" t="s">
        <v>6</v>
      </c>
      <c r="E20" s="12" t="s">
        <v>51</v>
      </c>
      <c r="F20" s="13" t="s">
        <v>30</v>
      </c>
      <c r="G20" s="29" t="s">
        <v>52</v>
      </c>
      <c r="H20" s="11">
        <v>9409517117</v>
      </c>
      <c r="I20" s="8" t="s">
        <v>80</v>
      </c>
      <c r="J20" s="9" t="s">
        <v>50</v>
      </c>
      <c r="K20" s="1" t="s">
        <v>6172</v>
      </c>
    </row>
    <row r="21" spans="4:11" ht="15.75" x14ac:dyDescent="0.25">
      <c r="D21" s="9" t="s">
        <v>10</v>
      </c>
      <c r="E21" s="12" t="s">
        <v>53</v>
      </c>
      <c r="F21" s="13" t="s">
        <v>30</v>
      </c>
      <c r="G21" s="30" t="s">
        <v>54</v>
      </c>
      <c r="H21" s="11">
        <v>9409494888</v>
      </c>
      <c r="I21" s="8" t="s">
        <v>81</v>
      </c>
      <c r="J21" s="9" t="s">
        <v>50</v>
      </c>
      <c r="K21" s="1" t="s">
        <v>6173</v>
      </c>
    </row>
    <row r="22" spans="4:11" ht="15.75" x14ac:dyDescent="0.25">
      <c r="D22" s="9" t="s">
        <v>92</v>
      </c>
      <c r="E22" s="12" t="s">
        <v>53</v>
      </c>
      <c r="F22" s="13" t="s">
        <v>30</v>
      </c>
      <c r="G22" s="30" t="s">
        <v>54</v>
      </c>
      <c r="H22" s="11">
        <v>9409494888</v>
      </c>
      <c r="I22" s="8" t="s">
        <v>81</v>
      </c>
      <c r="J22" s="9" t="s">
        <v>50</v>
      </c>
      <c r="K22" s="1" t="s">
        <v>6173</v>
      </c>
    </row>
    <row r="23" spans="4:11" ht="15.75" x14ac:dyDescent="0.25">
      <c r="D23" s="9" t="s">
        <v>55</v>
      </c>
      <c r="E23" s="12" t="s">
        <v>114</v>
      </c>
      <c r="F23" s="13" t="s">
        <v>30</v>
      </c>
      <c r="G23" s="30" t="s">
        <v>115</v>
      </c>
      <c r="H23" s="13">
        <v>9429484284</v>
      </c>
      <c r="I23" s="8" t="s">
        <v>82</v>
      </c>
      <c r="J23" s="9" t="s">
        <v>56</v>
      </c>
      <c r="K23" s="1" t="s">
        <v>6167</v>
      </c>
    </row>
    <row r="24" spans="4:11" ht="15.75" x14ac:dyDescent="0.25">
      <c r="D24" s="9" t="s">
        <v>57</v>
      </c>
      <c r="E24" s="12" t="s">
        <v>114</v>
      </c>
      <c r="F24" s="13" t="s">
        <v>30</v>
      </c>
      <c r="G24" s="30" t="s">
        <v>115</v>
      </c>
      <c r="H24" s="13">
        <v>9429484284</v>
      </c>
      <c r="I24" s="8" t="s">
        <v>82</v>
      </c>
      <c r="J24" s="9" t="s">
        <v>56</v>
      </c>
      <c r="K24" s="1" t="s">
        <v>6167</v>
      </c>
    </row>
    <row r="25" spans="4:11" ht="15.75" x14ac:dyDescent="0.25">
      <c r="D25" s="9" t="s">
        <v>16</v>
      </c>
      <c r="E25" s="12" t="s">
        <v>58</v>
      </c>
      <c r="F25" s="11" t="s">
        <v>30</v>
      </c>
      <c r="G25" s="29" t="s">
        <v>59</v>
      </c>
      <c r="H25" s="13">
        <v>9429977345</v>
      </c>
      <c r="I25" s="8" t="s">
        <v>83</v>
      </c>
      <c r="J25" s="9" t="s">
        <v>56</v>
      </c>
      <c r="K25" s="1" t="s">
        <v>2035</v>
      </c>
    </row>
    <row r="26" spans="4:11" ht="15.75" x14ac:dyDescent="0.25">
      <c r="D26" s="9" t="s">
        <v>7</v>
      </c>
      <c r="E26" s="12" t="s">
        <v>60</v>
      </c>
      <c r="F26" s="11" t="s">
        <v>30</v>
      </c>
      <c r="G26" s="28">
        <v>60070352</v>
      </c>
      <c r="H26" s="11">
        <v>9409988148</v>
      </c>
      <c r="I26" s="8" t="s">
        <v>84</v>
      </c>
      <c r="J26" s="9" t="s">
        <v>61</v>
      </c>
      <c r="K26" s="1" t="s">
        <v>6174</v>
      </c>
    </row>
    <row r="27" spans="4:11" ht="15.75" x14ac:dyDescent="0.25">
      <c r="D27" s="9" t="s">
        <v>9</v>
      </c>
      <c r="E27" s="12" t="s">
        <v>62</v>
      </c>
      <c r="F27" s="13" t="s">
        <v>30</v>
      </c>
      <c r="G27" s="29" t="s">
        <v>63</v>
      </c>
      <c r="H27" s="11">
        <v>9429992000</v>
      </c>
      <c r="I27" s="8" t="s">
        <v>85</v>
      </c>
      <c r="J27" s="9" t="s">
        <v>61</v>
      </c>
      <c r="K27" s="1" t="s">
        <v>6175</v>
      </c>
    </row>
    <row r="28" spans="4:11" ht="15.75" x14ac:dyDescent="0.25">
      <c r="D28" s="9" t="s">
        <v>64</v>
      </c>
      <c r="E28" s="12" t="s">
        <v>62</v>
      </c>
      <c r="F28" s="13" t="s">
        <v>30</v>
      </c>
      <c r="G28" s="29" t="s">
        <v>63</v>
      </c>
      <c r="H28" s="11">
        <v>9429992000</v>
      </c>
      <c r="I28" s="8" t="s">
        <v>85</v>
      </c>
      <c r="J28" s="9" t="s">
        <v>61</v>
      </c>
      <c r="K28" s="1" t="s">
        <v>6175</v>
      </c>
    </row>
    <row r="29" spans="4:11" ht="15.75" x14ac:dyDescent="0.25">
      <c r="D29" s="9" t="s">
        <v>17</v>
      </c>
      <c r="E29" s="12" t="s">
        <v>65</v>
      </c>
      <c r="F29" s="13" t="s">
        <v>30</v>
      </c>
      <c r="G29" s="29" t="s">
        <v>66</v>
      </c>
      <c r="H29" s="11">
        <v>9408706699</v>
      </c>
      <c r="I29" s="8" t="s">
        <v>86</v>
      </c>
      <c r="J29" s="9" t="s">
        <v>61</v>
      </c>
      <c r="K29" s="1" t="s">
        <v>6176</v>
      </c>
    </row>
    <row r="30" spans="4:11" ht="15.75" x14ac:dyDescent="0.25">
      <c r="D30" s="9" t="s">
        <v>13</v>
      </c>
      <c r="E30" s="12" t="s">
        <v>67</v>
      </c>
      <c r="F30" s="11" t="s">
        <v>42</v>
      </c>
      <c r="G30" s="29" t="s">
        <v>68</v>
      </c>
      <c r="H30" s="11">
        <v>9429899445</v>
      </c>
      <c r="I30" s="8" t="s">
        <v>87</v>
      </c>
      <c r="J30" s="9" t="s">
        <v>69</v>
      </c>
      <c r="K30" s="1" t="s">
        <v>6177</v>
      </c>
    </row>
    <row r="31" spans="4:11" ht="15.75" x14ac:dyDescent="0.25">
      <c r="D31" s="9" t="s">
        <v>89</v>
      </c>
      <c r="E31" s="12" t="s">
        <v>67</v>
      </c>
      <c r="F31" s="11" t="s">
        <v>42</v>
      </c>
      <c r="G31" s="29" t="s">
        <v>68</v>
      </c>
      <c r="H31" s="11">
        <v>9429899445</v>
      </c>
      <c r="I31" s="8" t="s">
        <v>87</v>
      </c>
      <c r="J31" s="9" t="s">
        <v>69</v>
      </c>
      <c r="K31" s="1" t="s">
        <v>6177</v>
      </c>
    </row>
    <row r="32" spans="4:11" ht="15.75" x14ac:dyDescent="0.25">
      <c r="D32" s="9" t="s">
        <v>90</v>
      </c>
      <c r="E32" s="12" t="s">
        <v>67</v>
      </c>
      <c r="F32" s="11" t="s">
        <v>42</v>
      </c>
      <c r="G32" s="29" t="s">
        <v>68</v>
      </c>
      <c r="H32" s="11">
        <v>9429899445</v>
      </c>
      <c r="I32" s="8" t="s">
        <v>87</v>
      </c>
      <c r="J32" s="9" t="s">
        <v>69</v>
      </c>
      <c r="K32" s="1" t="s">
        <v>6177</v>
      </c>
    </row>
    <row r="33" spans="4:11" ht="15.75" x14ac:dyDescent="0.25">
      <c r="D33" s="9" t="s">
        <v>8</v>
      </c>
      <c r="E33" s="14" t="s">
        <v>70</v>
      </c>
      <c r="F33" s="15" t="s">
        <v>42</v>
      </c>
      <c r="G33" s="32" t="s">
        <v>71</v>
      </c>
      <c r="H33" s="15">
        <v>9426266690</v>
      </c>
      <c r="I33" s="8" t="s">
        <v>88</v>
      </c>
      <c r="J33" s="9" t="s">
        <v>69</v>
      </c>
      <c r="K33" s="1" t="s">
        <v>6178</v>
      </c>
    </row>
    <row r="34" spans="4:11" ht="15.75" x14ac:dyDescent="0.25">
      <c r="D34" s="9" t="s">
        <v>110</v>
      </c>
      <c r="E34" s="12" t="s">
        <v>114</v>
      </c>
      <c r="F34" s="13" t="s">
        <v>30</v>
      </c>
      <c r="G34" s="30" t="s">
        <v>115</v>
      </c>
      <c r="H34" s="13">
        <v>9429484284</v>
      </c>
      <c r="I34" s="8" t="s">
        <v>82</v>
      </c>
      <c r="J34" s="9" t="s">
        <v>56</v>
      </c>
      <c r="K34" s="1" t="s">
        <v>6167</v>
      </c>
    </row>
    <row r="35" spans="4:11" x14ac:dyDescent="0.25">
      <c r="D35" s="21"/>
      <c r="E35" s="21"/>
      <c r="F35" s="21"/>
      <c r="G35" s="33"/>
      <c r="H35" s="21"/>
      <c r="I35" s="21"/>
      <c r="J35" s="22"/>
    </row>
    <row r="36" spans="4:11" x14ac:dyDescent="0.25">
      <c r="D36" s="21"/>
      <c r="E36" s="21"/>
      <c r="F36" s="21"/>
      <c r="G36" s="33"/>
      <c r="H36" s="21"/>
      <c r="I36" s="21"/>
      <c r="J36" s="22"/>
    </row>
    <row r="37" spans="4:11" x14ac:dyDescent="0.25">
      <c r="D37" s="21"/>
      <c r="E37" s="21"/>
      <c r="F37" s="21"/>
      <c r="G37" s="33"/>
      <c r="H37" s="21"/>
      <c r="I37" s="21"/>
      <c r="J37" s="22"/>
    </row>
    <row r="38" spans="4:11" x14ac:dyDescent="0.25">
      <c r="D38" s="21"/>
      <c r="E38" s="21"/>
      <c r="F38" s="21"/>
      <c r="G38" s="33"/>
      <c r="H38" s="21"/>
      <c r="I38" s="21"/>
      <c r="J38" s="2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3:F36"/>
  <sheetViews>
    <sheetView topLeftCell="A9" workbookViewId="0">
      <selection activeCell="N30" sqref="N30"/>
    </sheetView>
  </sheetViews>
  <sheetFormatPr defaultRowHeight="15" x14ac:dyDescent="0.25"/>
  <cols>
    <col min="4" max="4" width="12.5703125" bestFit="1" customWidth="1"/>
  </cols>
  <sheetData>
    <row r="3" spans="4:6" x14ac:dyDescent="0.25">
      <c r="D3" s="62" t="s">
        <v>19326</v>
      </c>
      <c r="E3" s="62" t="s">
        <v>25</v>
      </c>
      <c r="F3" s="62" t="s">
        <v>19400</v>
      </c>
    </row>
    <row r="4" spans="4:6" x14ac:dyDescent="0.25">
      <c r="D4" s="21" t="s">
        <v>19322</v>
      </c>
      <c r="E4" s="21" t="s">
        <v>72</v>
      </c>
      <c r="F4" s="21" t="s">
        <v>19410</v>
      </c>
    </row>
    <row r="5" spans="4:6" x14ac:dyDescent="0.25">
      <c r="D5" s="21" t="s">
        <v>18</v>
      </c>
      <c r="E5" s="21" t="s">
        <v>72</v>
      </c>
      <c r="F5" s="21" t="s">
        <v>19410</v>
      </c>
    </row>
    <row r="6" spans="4:6" x14ac:dyDescent="0.25">
      <c r="D6" s="21" t="s">
        <v>19</v>
      </c>
      <c r="E6" s="21" t="s">
        <v>72</v>
      </c>
      <c r="F6" s="21" t="s">
        <v>19410</v>
      </c>
    </row>
    <row r="7" spans="4:6" x14ac:dyDescent="0.25">
      <c r="D7" s="21" t="s">
        <v>19320</v>
      </c>
      <c r="E7" s="21" t="s">
        <v>72</v>
      </c>
      <c r="F7" s="21" t="s">
        <v>19410</v>
      </c>
    </row>
    <row r="8" spans="4:6" x14ac:dyDescent="0.25">
      <c r="D8" s="21" t="s">
        <v>19321</v>
      </c>
      <c r="E8" s="21" t="s">
        <v>72</v>
      </c>
      <c r="F8" s="21" t="s">
        <v>19410</v>
      </c>
    </row>
    <row r="9" spans="4:6" x14ac:dyDescent="0.25">
      <c r="D9" s="21" t="s">
        <v>14</v>
      </c>
      <c r="E9" s="21" t="s">
        <v>77</v>
      </c>
      <c r="F9" s="21" t="s">
        <v>19410</v>
      </c>
    </row>
    <row r="10" spans="4:6" x14ac:dyDescent="0.25">
      <c r="D10" s="21" t="s">
        <v>7</v>
      </c>
      <c r="E10" s="21" t="s">
        <v>84</v>
      </c>
      <c r="F10" s="21" t="s">
        <v>19410</v>
      </c>
    </row>
    <row r="11" spans="4:6" x14ac:dyDescent="0.25">
      <c r="D11" s="21" t="s">
        <v>4</v>
      </c>
      <c r="E11" s="21" t="s">
        <v>76</v>
      </c>
      <c r="F11" s="21" t="s">
        <v>19410</v>
      </c>
    </row>
    <row r="12" spans="4:6" x14ac:dyDescent="0.25">
      <c r="D12" s="21" t="s">
        <v>12</v>
      </c>
      <c r="E12" s="21" t="s">
        <v>74</v>
      </c>
      <c r="F12" s="21" t="s">
        <v>19410</v>
      </c>
    </row>
    <row r="13" spans="4:6" x14ac:dyDescent="0.25">
      <c r="D13" s="21" t="s">
        <v>95</v>
      </c>
      <c r="E13" s="21" t="s">
        <v>74</v>
      </c>
      <c r="F13" s="21" t="s">
        <v>19410</v>
      </c>
    </row>
    <row r="14" spans="4:6" x14ac:dyDescent="0.25">
      <c r="D14" s="21" t="s">
        <v>8</v>
      </c>
      <c r="E14" s="21" t="s">
        <v>88</v>
      </c>
      <c r="F14" s="21" t="s">
        <v>19410</v>
      </c>
    </row>
    <row r="15" spans="4:6" x14ac:dyDescent="0.25">
      <c r="D15" s="21" t="s">
        <v>19324</v>
      </c>
      <c r="E15" s="21" t="s">
        <v>88</v>
      </c>
      <c r="F15" s="21" t="s">
        <v>19410</v>
      </c>
    </row>
    <row r="16" spans="4:6" x14ac:dyDescent="0.25">
      <c r="D16" s="21" t="s">
        <v>6</v>
      </c>
      <c r="E16" s="21" t="s">
        <v>80</v>
      </c>
      <c r="F16" s="21" t="s">
        <v>19410</v>
      </c>
    </row>
    <row r="17" spans="4:6" x14ac:dyDescent="0.25">
      <c r="D17" s="21" t="s">
        <v>16</v>
      </c>
      <c r="E17" s="21" t="s">
        <v>83</v>
      </c>
      <c r="F17" s="21" t="s">
        <v>19410</v>
      </c>
    </row>
    <row r="18" spans="4:6" x14ac:dyDescent="0.25">
      <c r="D18" s="21" t="s">
        <v>5</v>
      </c>
      <c r="E18" s="21" t="s">
        <v>78</v>
      </c>
      <c r="F18" s="21" t="s">
        <v>19410</v>
      </c>
    </row>
    <row r="19" spans="4:6" x14ac:dyDescent="0.25">
      <c r="D19" s="21" t="s">
        <v>15</v>
      </c>
      <c r="E19" s="21" t="s">
        <v>79</v>
      </c>
      <c r="F19" s="21" t="s">
        <v>19410</v>
      </c>
    </row>
    <row r="20" spans="4:6" x14ac:dyDescent="0.25">
      <c r="D20" s="21" t="s">
        <v>19325</v>
      </c>
      <c r="E20" s="21" t="s">
        <v>79</v>
      </c>
      <c r="F20" s="21" t="s">
        <v>19410</v>
      </c>
    </row>
    <row r="21" spans="4:6" x14ac:dyDescent="0.25">
      <c r="D21" s="21" t="s">
        <v>11</v>
      </c>
      <c r="E21" s="21" t="s">
        <v>73</v>
      </c>
      <c r="F21" s="21" t="s">
        <v>19410</v>
      </c>
    </row>
    <row r="22" spans="4:6" x14ac:dyDescent="0.25">
      <c r="D22" s="21" t="s">
        <v>32</v>
      </c>
      <c r="E22" s="21" t="s">
        <v>73</v>
      </c>
      <c r="F22" s="21" t="s">
        <v>19410</v>
      </c>
    </row>
    <row r="23" spans="4:6" x14ac:dyDescent="0.25">
      <c r="D23" s="21" t="s">
        <v>10</v>
      </c>
      <c r="E23" s="21" t="s">
        <v>81</v>
      </c>
      <c r="F23" s="21" t="s">
        <v>19410</v>
      </c>
    </row>
    <row r="24" spans="4:6" x14ac:dyDescent="0.25">
      <c r="D24" s="21" t="s">
        <v>92</v>
      </c>
      <c r="E24" s="21" t="s">
        <v>81</v>
      </c>
      <c r="F24" s="21" t="s">
        <v>19410</v>
      </c>
    </row>
    <row r="25" spans="4:6" x14ac:dyDescent="0.25">
      <c r="D25" s="21" t="s">
        <v>55</v>
      </c>
      <c r="E25" s="21" t="s">
        <v>82</v>
      </c>
      <c r="F25" s="21" t="s">
        <v>19410</v>
      </c>
    </row>
    <row r="26" spans="4:6" x14ac:dyDescent="0.25">
      <c r="D26" s="21" t="s">
        <v>110</v>
      </c>
      <c r="E26" s="21" t="s">
        <v>82</v>
      </c>
      <c r="F26" s="21" t="s">
        <v>19410</v>
      </c>
    </row>
    <row r="27" spans="4:6" x14ac:dyDescent="0.25">
      <c r="D27" s="21" t="s">
        <v>57</v>
      </c>
      <c r="E27" s="21" t="s">
        <v>82</v>
      </c>
      <c r="F27" s="21" t="s">
        <v>19410</v>
      </c>
    </row>
    <row r="28" spans="4:6" x14ac:dyDescent="0.25">
      <c r="D28" s="21" t="s">
        <v>36</v>
      </c>
      <c r="E28" s="21" t="s">
        <v>75</v>
      </c>
      <c r="F28" s="21" t="s">
        <v>19410</v>
      </c>
    </row>
    <row r="29" spans="4:6" x14ac:dyDescent="0.25">
      <c r="D29" s="21" t="s">
        <v>9</v>
      </c>
      <c r="E29" s="21" t="s">
        <v>85</v>
      </c>
      <c r="F29" s="21" t="s">
        <v>19410</v>
      </c>
    </row>
    <row r="30" spans="4:6" x14ac:dyDescent="0.25">
      <c r="D30" s="21" t="s">
        <v>19323</v>
      </c>
      <c r="E30" s="21" t="s">
        <v>85</v>
      </c>
      <c r="F30" s="21" t="s">
        <v>19410</v>
      </c>
    </row>
    <row r="31" spans="4:6" x14ac:dyDescent="0.25">
      <c r="D31" s="21" t="s">
        <v>64</v>
      </c>
      <c r="E31" s="21" t="s">
        <v>85</v>
      </c>
      <c r="F31" s="21" t="s">
        <v>19410</v>
      </c>
    </row>
    <row r="32" spans="4:6" x14ac:dyDescent="0.25">
      <c r="D32" s="21" t="s">
        <v>17</v>
      </c>
      <c r="E32" s="21" t="s">
        <v>86</v>
      </c>
      <c r="F32" s="21" t="s">
        <v>19410</v>
      </c>
    </row>
    <row r="33" spans="4:6" x14ac:dyDescent="0.25">
      <c r="D33" s="21" t="s">
        <v>13</v>
      </c>
      <c r="E33" s="21" t="s">
        <v>87</v>
      </c>
      <c r="F33" s="21" t="s">
        <v>19410</v>
      </c>
    </row>
    <row r="34" spans="4:6" x14ac:dyDescent="0.25">
      <c r="D34" s="21" t="s">
        <v>90</v>
      </c>
      <c r="E34" s="21" t="s">
        <v>87</v>
      </c>
      <c r="F34" s="21" t="s">
        <v>19410</v>
      </c>
    </row>
    <row r="35" spans="4:6" x14ac:dyDescent="0.25">
      <c r="D35" s="21" t="s">
        <v>6183</v>
      </c>
      <c r="E35" s="61" t="s">
        <v>6183</v>
      </c>
      <c r="F35" s="21" t="s">
        <v>19401</v>
      </c>
    </row>
    <row r="36" spans="4:6" x14ac:dyDescent="0.25">
      <c r="D36" s="21" t="s">
        <v>6184</v>
      </c>
      <c r="E36" s="61" t="s">
        <v>6184</v>
      </c>
      <c r="F36" s="21" t="s">
        <v>19401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D2312"/>
  <sheetViews>
    <sheetView workbookViewId="0">
      <selection activeCell="G17" sqref="G17"/>
    </sheetView>
  </sheetViews>
  <sheetFormatPr defaultRowHeight="15" x14ac:dyDescent="0.25"/>
  <cols>
    <col min="4" max="5" width="12.7109375" bestFit="1" customWidth="1"/>
    <col min="6" max="6" width="6" bestFit="1" customWidth="1"/>
    <col min="7" max="7" width="62.7109375" style="18" customWidth="1"/>
    <col min="8" max="8" width="16.28515625" bestFit="1" customWidth="1"/>
    <col min="9" max="9" width="54.28515625" style="18" customWidth="1"/>
    <col min="10" max="10" width="9" bestFit="1" customWidth="1"/>
    <col min="11" max="11" width="19.140625" bestFit="1" customWidth="1"/>
    <col min="12" max="12" width="12.7109375" style="18" bestFit="1" customWidth="1"/>
    <col min="13" max="13" width="9.42578125" customWidth="1"/>
    <col min="14" max="14" width="23.7109375" customWidth="1"/>
    <col min="15" max="15" width="17" customWidth="1"/>
    <col min="16" max="16" width="11.7109375" customWidth="1"/>
    <col min="17" max="17" width="17.28515625" customWidth="1"/>
    <col min="18" max="18" width="33.42578125" customWidth="1"/>
    <col min="19" max="19" width="7.140625" style="24" bestFit="1" customWidth="1"/>
    <col min="20" max="20" width="8.28515625" style="24" bestFit="1" customWidth="1"/>
    <col min="21" max="21" width="35" style="50" bestFit="1" customWidth="1"/>
    <col min="22" max="22" width="11.140625" style="24" customWidth="1"/>
    <col min="23" max="23" width="5.85546875" style="24" bestFit="1" customWidth="1"/>
    <col min="24" max="24" width="9.140625" style="24"/>
  </cols>
  <sheetData>
    <row r="1" spans="1:30" x14ac:dyDescent="0.25">
      <c r="A1" s="7"/>
      <c r="B1" s="7"/>
      <c r="C1" s="7"/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5">
        <v>27</v>
      </c>
    </row>
    <row r="2" spans="1:30" x14ac:dyDescent="0.25">
      <c r="A2" s="7"/>
      <c r="B2" s="7"/>
      <c r="C2" s="7"/>
      <c r="D2" s="7"/>
      <c r="E2" s="7"/>
      <c r="F2" s="7"/>
      <c r="G2" s="42"/>
      <c r="H2" s="7"/>
      <c r="I2" s="42"/>
      <c r="J2" s="7"/>
      <c r="K2" s="7"/>
      <c r="L2" s="42"/>
      <c r="M2" s="7"/>
      <c r="N2" s="7"/>
      <c r="O2" s="7"/>
      <c r="P2" s="7"/>
      <c r="Q2" s="7"/>
      <c r="R2" s="7"/>
      <c r="S2" s="20"/>
      <c r="T2" s="20"/>
      <c r="U2" s="48"/>
      <c r="V2" s="53" t="s">
        <v>6157</v>
      </c>
      <c r="W2" s="53" t="s">
        <v>6160</v>
      </c>
      <c r="X2" s="20"/>
      <c r="Y2" s="7"/>
      <c r="Z2" s="7"/>
      <c r="AA2" s="7"/>
      <c r="AB2" s="7"/>
      <c r="AC2" s="7"/>
      <c r="AD2" s="7"/>
    </row>
    <row r="3" spans="1:30" x14ac:dyDescent="0.25">
      <c r="A3" s="7"/>
      <c r="B3" s="7"/>
      <c r="C3" s="7"/>
      <c r="D3" s="7"/>
      <c r="E3" s="7"/>
      <c r="F3" s="7"/>
      <c r="G3" s="42"/>
      <c r="H3" s="7"/>
      <c r="I3" s="42"/>
      <c r="J3" s="7"/>
      <c r="K3" s="7"/>
      <c r="L3" s="42"/>
      <c r="M3" s="7"/>
      <c r="N3" s="7"/>
      <c r="O3" s="7"/>
      <c r="P3" s="7"/>
      <c r="Q3" s="7"/>
      <c r="R3" s="7"/>
      <c r="S3" s="20"/>
      <c r="T3" s="20"/>
      <c r="U3" s="48"/>
      <c r="V3" s="53" t="s">
        <v>6158</v>
      </c>
      <c r="W3" s="53" t="s">
        <v>135</v>
      </c>
      <c r="X3" s="20"/>
      <c r="Y3" s="7"/>
      <c r="Z3" s="7"/>
      <c r="AA3" s="7"/>
      <c r="AB3" s="7"/>
      <c r="AC3" s="7"/>
      <c r="AD3" s="7"/>
    </row>
    <row r="4" spans="1:30" x14ac:dyDescent="0.25">
      <c r="A4" s="7"/>
      <c r="B4" s="7"/>
      <c r="C4" s="7"/>
      <c r="D4" s="7"/>
      <c r="E4" s="7"/>
      <c r="F4" s="7"/>
      <c r="G4" s="42"/>
      <c r="H4" s="7"/>
      <c r="I4" s="42"/>
      <c r="J4" s="7"/>
      <c r="K4" s="7"/>
      <c r="L4" s="42"/>
      <c r="M4" s="7"/>
      <c r="N4" s="7"/>
      <c r="O4" s="7"/>
      <c r="P4" s="7"/>
      <c r="Q4" s="7"/>
      <c r="R4" s="7"/>
      <c r="S4" s="20"/>
      <c r="T4" s="20"/>
      <c r="U4" s="48"/>
      <c r="V4" s="53" t="s">
        <v>6159</v>
      </c>
      <c r="W4" s="53" t="s">
        <v>6161</v>
      </c>
      <c r="X4" s="20"/>
      <c r="Y4" s="7"/>
      <c r="Z4" s="7"/>
      <c r="AA4" s="7"/>
      <c r="AB4" s="7"/>
      <c r="AC4" s="7"/>
      <c r="AD4" s="7"/>
    </row>
    <row r="5" spans="1:30" x14ac:dyDescent="0.25">
      <c r="A5" s="7"/>
      <c r="B5" s="7"/>
      <c r="C5" s="7"/>
      <c r="D5" s="7"/>
      <c r="E5" s="7"/>
      <c r="F5" s="7"/>
      <c r="G5" s="42"/>
      <c r="H5" s="7"/>
      <c r="I5" s="42"/>
      <c r="J5" s="7"/>
      <c r="K5" s="7"/>
      <c r="L5" s="42"/>
      <c r="M5" s="7"/>
      <c r="N5" s="7"/>
      <c r="O5" s="7"/>
      <c r="P5" s="7"/>
      <c r="Q5" s="7"/>
      <c r="R5" s="7"/>
      <c r="S5" s="20"/>
      <c r="T5" s="20"/>
      <c r="U5" s="48"/>
      <c r="V5" s="20"/>
      <c r="W5" s="20"/>
      <c r="X5" s="20"/>
      <c r="Y5" s="7"/>
      <c r="Z5" s="7"/>
      <c r="AA5" s="7"/>
      <c r="AB5" s="7"/>
      <c r="AC5" s="7"/>
      <c r="AD5" s="7"/>
    </row>
    <row r="6" spans="1:30" x14ac:dyDescent="0.25">
      <c r="A6" s="7"/>
      <c r="B6" s="7"/>
      <c r="C6" s="7"/>
      <c r="D6" s="7"/>
      <c r="E6" s="7"/>
      <c r="F6" s="7"/>
      <c r="G6" s="42"/>
      <c r="H6" s="7"/>
      <c r="I6" s="42"/>
      <c r="J6" s="7"/>
      <c r="K6" s="7"/>
      <c r="L6" s="42"/>
      <c r="M6" s="7"/>
      <c r="N6" s="7"/>
      <c r="O6" s="7"/>
      <c r="P6" s="7"/>
      <c r="Q6" s="7"/>
      <c r="R6" s="7"/>
      <c r="S6" s="20"/>
      <c r="T6" s="20"/>
      <c r="U6" s="48"/>
      <c r="V6" s="20"/>
      <c r="W6" s="20"/>
      <c r="X6" s="20"/>
      <c r="Y6" s="7"/>
      <c r="Z6" s="7"/>
      <c r="AA6" s="7"/>
      <c r="AB6" s="7"/>
      <c r="AC6" s="7"/>
      <c r="AD6" s="7"/>
    </row>
    <row r="7" spans="1:30" x14ac:dyDescent="0.25">
      <c r="A7" s="7"/>
      <c r="B7" s="7"/>
      <c r="C7" s="7"/>
      <c r="D7" s="7"/>
      <c r="E7" s="7"/>
      <c r="F7" s="7"/>
      <c r="G7" s="42"/>
      <c r="H7" s="7"/>
      <c r="I7" s="42"/>
      <c r="J7" s="7"/>
      <c r="K7" s="7"/>
      <c r="L7" s="42"/>
      <c r="M7" s="7"/>
      <c r="N7" s="7"/>
      <c r="O7" s="7"/>
      <c r="P7" s="7"/>
      <c r="Q7" s="7"/>
      <c r="R7" s="7"/>
      <c r="S7" s="20"/>
      <c r="T7" s="20"/>
      <c r="U7" s="48"/>
      <c r="V7" s="20"/>
      <c r="W7" s="20"/>
      <c r="X7" s="20"/>
      <c r="Y7" s="7"/>
      <c r="Z7" s="7"/>
      <c r="AA7" s="7"/>
      <c r="AB7" s="7"/>
      <c r="AC7" s="7"/>
      <c r="AD7" s="7"/>
    </row>
    <row r="8" spans="1:30" ht="30" customHeight="1" x14ac:dyDescent="0.25">
      <c r="A8" s="7"/>
      <c r="B8" s="7"/>
      <c r="C8" s="7"/>
      <c r="D8" s="7"/>
      <c r="E8" s="7"/>
      <c r="F8" s="40" t="s">
        <v>116</v>
      </c>
      <c r="G8" s="43" t="s">
        <v>117</v>
      </c>
      <c r="H8" s="41" t="s">
        <v>118</v>
      </c>
      <c r="I8" s="43" t="s">
        <v>119</v>
      </c>
      <c r="J8" s="41" t="s">
        <v>120</v>
      </c>
      <c r="K8" s="41" t="s">
        <v>121</v>
      </c>
      <c r="L8" s="43" t="s">
        <v>122</v>
      </c>
      <c r="M8" s="41" t="s">
        <v>123</v>
      </c>
      <c r="N8" s="41" t="s">
        <v>124</v>
      </c>
      <c r="O8" s="41" t="s">
        <v>125</v>
      </c>
      <c r="P8" s="41" t="s">
        <v>126</v>
      </c>
      <c r="Q8" s="41" t="s">
        <v>127</v>
      </c>
      <c r="R8" s="41" t="s">
        <v>128</v>
      </c>
      <c r="S8" s="46"/>
      <c r="T8" s="46"/>
      <c r="U8" s="49"/>
      <c r="V8" s="46"/>
      <c r="W8" s="46"/>
      <c r="X8" s="46"/>
      <c r="Y8" s="45"/>
      <c r="Z8" s="45"/>
      <c r="AA8" s="45"/>
      <c r="AB8" s="7"/>
      <c r="AC8" s="7"/>
      <c r="AD8" s="7"/>
    </row>
    <row r="9" spans="1:30" ht="39.75" customHeight="1" x14ac:dyDescent="0.25">
      <c r="A9" s="7"/>
      <c r="B9" s="7"/>
      <c r="C9" s="7"/>
      <c r="D9" s="5" t="s">
        <v>6195</v>
      </c>
      <c r="E9" s="5" t="s">
        <v>6196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122</v>
      </c>
      <c r="M9" t="s">
        <v>123</v>
      </c>
      <c r="N9" t="s">
        <v>124</v>
      </c>
      <c r="O9" t="s">
        <v>125</v>
      </c>
      <c r="P9" t="s">
        <v>126</v>
      </c>
      <c r="Q9" t="s">
        <v>127</v>
      </c>
      <c r="R9" t="s">
        <v>128</v>
      </c>
      <c r="S9" s="47" t="s">
        <v>6152</v>
      </c>
      <c r="T9" s="47" t="s">
        <v>6153</v>
      </c>
      <c r="U9" s="47" t="s">
        <v>6154</v>
      </c>
      <c r="V9" s="52" t="s">
        <v>6156</v>
      </c>
      <c r="W9" s="52" t="s">
        <v>6155</v>
      </c>
      <c r="X9" s="47"/>
      <c r="Y9" s="47"/>
      <c r="Z9" s="47"/>
      <c r="AA9" s="47"/>
      <c r="AB9" s="43"/>
      <c r="AC9" s="7"/>
      <c r="AD9" s="7"/>
    </row>
    <row r="10" spans="1:30" x14ac:dyDescent="0.25">
      <c r="A10" s="7"/>
      <c r="B10" s="7"/>
      <c r="C10" s="7"/>
      <c r="D10" s="7" t="str">
        <f>TRIM(CLEAN(E10))</f>
        <v>10.121.15.132</v>
      </c>
      <c r="E10" s="7" t="str">
        <f>MID(G10,2,SEARCH("_",G10)-2)</f>
        <v>10.121.15.132</v>
      </c>
      <c r="F10">
        <v>1</v>
      </c>
      <c r="G10" t="s">
        <v>129</v>
      </c>
      <c r="H10" s="57">
        <v>46120.053298611114</v>
      </c>
      <c r="I10" t="s">
        <v>130</v>
      </c>
      <c r="J10" t="s">
        <v>131</v>
      </c>
      <c r="K10" t="s">
        <v>132</v>
      </c>
      <c r="L10" t="s">
        <v>133</v>
      </c>
      <c r="N10" t="s">
        <v>134</v>
      </c>
      <c r="O10" t="s">
        <v>135</v>
      </c>
      <c r="P10">
        <v>0</v>
      </c>
      <c r="R10" t="s">
        <v>136</v>
      </c>
      <c r="S10" s="20">
        <f>IFERROR(SEARCH("_",I10),"")</f>
        <v>14</v>
      </c>
      <c r="T10" s="20">
        <f>IFERROR(SEARCH("_",I10,S10+1),"")</f>
        <v>26</v>
      </c>
      <c r="U10" s="48" t="str">
        <f>MID(I10,S10+1,T10-S10-1)</f>
        <v>GANDHINAGAR</v>
      </c>
      <c r="V10" s="20" t="str">
        <f>IFERROR(LEFT(K10,SEARCH("TN7",K10)+4),"")</f>
        <v>TN725</v>
      </c>
      <c r="W10" s="20" t="str">
        <f>IFERROR(VLOOKUP(V10,$V$2:$W$4,2,FALSE),"")</f>
        <v>B2</v>
      </c>
      <c r="X10" s="20"/>
      <c r="Y10" s="7"/>
      <c r="Z10" s="7"/>
      <c r="AA10" s="7"/>
      <c r="AB10" s="7"/>
      <c r="AC10" s="7"/>
      <c r="AD10" s="7"/>
    </row>
    <row r="11" spans="1:30" x14ac:dyDescent="0.25">
      <c r="A11" s="7"/>
      <c r="B11" s="7"/>
      <c r="C11" s="7"/>
      <c r="D11" s="7" t="str">
        <f t="shared" ref="D11:D74" si="0">TRIM(CLEAN(E11))</f>
        <v>10.121.25.104</v>
      </c>
      <c r="E11" s="7" t="str">
        <f t="shared" ref="E11:E74" si="1">MID(G11,2,SEARCH("_",G11)-2)</f>
        <v>10.121.25.104</v>
      </c>
      <c r="F11">
        <v>2</v>
      </c>
      <c r="G11" t="s">
        <v>142</v>
      </c>
      <c r="H11" s="57">
        <v>46151.052094907405</v>
      </c>
      <c r="I11" t="s">
        <v>143</v>
      </c>
      <c r="J11" t="s">
        <v>144</v>
      </c>
      <c r="K11" t="s">
        <v>145</v>
      </c>
      <c r="L11" t="s">
        <v>146</v>
      </c>
      <c r="N11" t="s">
        <v>134</v>
      </c>
      <c r="O11" t="s">
        <v>135</v>
      </c>
      <c r="P11">
        <v>0</v>
      </c>
      <c r="R11" t="s">
        <v>136</v>
      </c>
      <c r="S11" s="20">
        <f t="shared" ref="S11:S74" si="2">IFERROR(SEARCH("_",I11),"")</f>
        <v>14</v>
      </c>
      <c r="T11" s="20">
        <f t="shared" ref="T11:T74" si="3">IFERROR(SEARCH("_",I11,S11+1),"")</f>
        <v>23</v>
      </c>
      <c r="U11" s="48" t="str">
        <f t="shared" ref="U11:U74" si="4">MID(I11,S11+1,T11-S11-1)</f>
        <v>Balisana</v>
      </c>
      <c r="V11" s="20" t="str">
        <f t="shared" ref="V11:V74" si="5">IFERROR(LEFT(K11,SEARCH("TN7",K11)+4),"")</f>
        <v>TN705</v>
      </c>
      <c r="W11" s="20" t="str">
        <f t="shared" ref="W11:W74" si="6">IFERROR(VLOOKUP(V11,$V$2:$W$4,2,FALSE),"")</f>
        <v>B1</v>
      </c>
      <c r="X11" s="20"/>
      <c r="Y11" s="7"/>
      <c r="Z11" s="7"/>
      <c r="AA11" s="7"/>
      <c r="AB11" s="7"/>
      <c r="AC11" s="7"/>
      <c r="AD11" s="7"/>
    </row>
    <row r="12" spans="1:30" x14ac:dyDescent="0.25">
      <c r="A12" s="7"/>
      <c r="B12" s="7"/>
      <c r="C12" s="7"/>
      <c r="D12" s="7" t="str">
        <f t="shared" si="0"/>
        <v>10.121.15.130</v>
      </c>
      <c r="E12" s="7" t="str">
        <f t="shared" si="1"/>
        <v>10.121.15.130</v>
      </c>
      <c r="F12">
        <v>3</v>
      </c>
      <c r="G12" t="s">
        <v>137</v>
      </c>
      <c r="H12" s="57">
        <v>46072.047858796293</v>
      </c>
      <c r="I12" t="s">
        <v>138</v>
      </c>
      <c r="J12" t="s">
        <v>139</v>
      </c>
      <c r="K12" t="s">
        <v>132</v>
      </c>
      <c r="L12" t="s">
        <v>140</v>
      </c>
      <c r="N12" t="s">
        <v>134</v>
      </c>
      <c r="O12" t="s">
        <v>135</v>
      </c>
      <c r="P12">
        <v>0</v>
      </c>
      <c r="R12" t="s">
        <v>141</v>
      </c>
      <c r="S12" s="20">
        <f t="shared" si="2"/>
        <v>14</v>
      </c>
      <c r="T12" s="20">
        <f t="shared" si="3"/>
        <v>28</v>
      </c>
      <c r="U12" s="48" t="str">
        <f t="shared" si="4"/>
        <v>HIMMATNAGAR 2</v>
      </c>
      <c r="V12" s="20" t="str">
        <f t="shared" si="5"/>
        <v>TN725</v>
      </c>
      <c r="W12" s="20" t="str">
        <f t="shared" si="6"/>
        <v>B2</v>
      </c>
      <c r="X12" s="20"/>
      <c r="Y12" s="7"/>
      <c r="Z12" s="7"/>
      <c r="AA12" s="7"/>
      <c r="AB12" s="7"/>
      <c r="AC12" s="7"/>
      <c r="AD12" s="7"/>
    </row>
    <row r="13" spans="1:30" x14ac:dyDescent="0.25">
      <c r="A13" s="7"/>
      <c r="B13" s="7"/>
      <c r="C13" s="7"/>
      <c r="D13" s="7" t="str">
        <f t="shared" si="0"/>
        <v>10.121.15.136</v>
      </c>
      <c r="E13" s="7" t="str">
        <f t="shared" si="1"/>
        <v>10.121.15.136</v>
      </c>
      <c r="F13">
        <v>4</v>
      </c>
      <c r="G13" t="s">
        <v>147</v>
      </c>
      <c r="H13" s="57">
        <v>46117.05196759259</v>
      </c>
      <c r="I13" t="s">
        <v>148</v>
      </c>
      <c r="J13" t="s">
        <v>149</v>
      </c>
      <c r="K13" t="s">
        <v>132</v>
      </c>
      <c r="L13" t="s">
        <v>150</v>
      </c>
      <c r="N13" t="s">
        <v>134</v>
      </c>
      <c r="O13" t="s">
        <v>135</v>
      </c>
      <c r="P13">
        <v>0</v>
      </c>
      <c r="R13" t="s">
        <v>136</v>
      </c>
      <c r="S13" s="20">
        <f t="shared" si="2"/>
        <v>14</v>
      </c>
      <c r="T13" s="20">
        <f t="shared" si="3"/>
        <v>28</v>
      </c>
      <c r="U13" s="48" t="str">
        <f t="shared" si="4"/>
        <v>Mehsana2(GNE)</v>
      </c>
      <c r="V13" s="20" t="str">
        <f t="shared" si="5"/>
        <v>TN725</v>
      </c>
      <c r="W13" s="20" t="str">
        <f t="shared" si="6"/>
        <v>B2</v>
      </c>
      <c r="X13" s="20"/>
      <c r="Y13" s="7"/>
      <c r="Z13" s="7"/>
      <c r="AA13" s="7"/>
      <c r="AB13" s="7"/>
      <c r="AC13" s="7"/>
      <c r="AD13" s="7"/>
    </row>
    <row r="14" spans="1:30" x14ac:dyDescent="0.25">
      <c r="A14" s="7"/>
      <c r="B14" s="7"/>
      <c r="C14" s="7"/>
      <c r="D14" s="7" t="str">
        <f t="shared" si="0"/>
        <v>10.121.17.4</v>
      </c>
      <c r="E14" s="7" t="str">
        <f t="shared" si="1"/>
        <v>10.121.17.4</v>
      </c>
      <c r="F14">
        <v>5</v>
      </c>
      <c r="G14" t="s">
        <v>178</v>
      </c>
      <c r="H14" s="57">
        <v>46135.04828703704</v>
      </c>
      <c r="I14" t="s">
        <v>179</v>
      </c>
      <c r="J14" t="s">
        <v>180</v>
      </c>
      <c r="K14" t="s">
        <v>145</v>
      </c>
      <c r="L14" t="s">
        <v>181</v>
      </c>
      <c r="N14" t="s">
        <v>134</v>
      </c>
      <c r="O14" t="s">
        <v>135</v>
      </c>
      <c r="P14">
        <v>0</v>
      </c>
      <c r="R14" t="s">
        <v>155</v>
      </c>
      <c r="S14" s="20">
        <f t="shared" si="2"/>
        <v>12</v>
      </c>
      <c r="T14" s="20">
        <f t="shared" si="3"/>
        <v>20</v>
      </c>
      <c r="U14" s="48" t="str">
        <f t="shared" si="4"/>
        <v>WAKANER</v>
      </c>
      <c r="V14" s="20" t="str">
        <f t="shared" si="5"/>
        <v>TN705</v>
      </c>
      <c r="W14" s="20" t="str">
        <f t="shared" si="6"/>
        <v>B1</v>
      </c>
      <c r="X14" s="20"/>
      <c r="Y14" s="7"/>
      <c r="Z14" s="7"/>
      <c r="AA14" s="7"/>
      <c r="AB14" s="7"/>
      <c r="AC14" s="7"/>
      <c r="AD14" s="7"/>
    </row>
    <row r="15" spans="1:30" x14ac:dyDescent="0.25">
      <c r="A15" s="7"/>
      <c r="B15" s="7"/>
      <c r="C15" s="7"/>
      <c r="D15" s="7" t="str">
        <f t="shared" si="0"/>
        <v>10.121.68.193</v>
      </c>
      <c r="E15" s="7" t="str">
        <f t="shared" si="1"/>
        <v>10.121.68.193</v>
      </c>
      <c r="F15">
        <v>6</v>
      </c>
      <c r="G15" t="s">
        <v>2179</v>
      </c>
      <c r="H15" s="57">
        <v>46124.05128472222</v>
      </c>
      <c r="I15" t="s">
        <v>2180</v>
      </c>
      <c r="J15" t="s">
        <v>2181</v>
      </c>
      <c r="K15" t="s">
        <v>132</v>
      </c>
      <c r="L15" t="s">
        <v>2182</v>
      </c>
      <c r="N15" t="s">
        <v>134</v>
      </c>
      <c r="O15" t="s">
        <v>135</v>
      </c>
      <c r="P15">
        <v>2</v>
      </c>
      <c r="R15" t="s">
        <v>2183</v>
      </c>
      <c r="S15" s="20">
        <f t="shared" si="2"/>
        <v>14</v>
      </c>
      <c r="T15" s="20">
        <f t="shared" si="3"/>
        <v>27</v>
      </c>
      <c r="U15" s="48" t="str">
        <f t="shared" si="4"/>
        <v>JAMNAGAR GNE</v>
      </c>
      <c r="V15" s="20" t="str">
        <f t="shared" si="5"/>
        <v>TN725</v>
      </c>
      <c r="W15" s="20" t="str">
        <f t="shared" si="6"/>
        <v>B2</v>
      </c>
      <c r="X15" s="20"/>
      <c r="Y15" s="7"/>
      <c r="Z15" s="7"/>
      <c r="AA15" s="7"/>
      <c r="AB15" s="7"/>
      <c r="AC15" s="7"/>
      <c r="AD15" s="7"/>
    </row>
    <row r="16" spans="1:30" x14ac:dyDescent="0.25">
      <c r="A16" s="7"/>
      <c r="B16" s="7"/>
      <c r="C16" s="7"/>
      <c r="D16" s="7" t="str">
        <f t="shared" si="0"/>
        <v>10.121.15.195</v>
      </c>
      <c r="E16" s="7" t="str">
        <f t="shared" si="1"/>
        <v>10.121.15.195</v>
      </c>
      <c r="F16">
        <v>7</v>
      </c>
      <c r="G16" t="s">
        <v>164</v>
      </c>
      <c r="H16" s="57">
        <v>46149.049583333333</v>
      </c>
      <c r="I16" t="s">
        <v>165</v>
      </c>
      <c r="J16" t="s">
        <v>166</v>
      </c>
      <c r="K16" t="s">
        <v>145</v>
      </c>
      <c r="L16" t="s">
        <v>167</v>
      </c>
      <c r="N16" t="s">
        <v>134</v>
      </c>
      <c r="O16" t="s">
        <v>135</v>
      </c>
      <c r="P16">
        <v>0</v>
      </c>
      <c r="R16" t="s">
        <v>136</v>
      </c>
      <c r="S16" s="20">
        <f t="shared" si="2"/>
        <v>14</v>
      </c>
      <c r="T16" s="20">
        <f t="shared" si="3"/>
        <v>22</v>
      </c>
      <c r="U16" s="48" t="str">
        <f t="shared" si="4"/>
        <v>Bhabhar</v>
      </c>
      <c r="V16" s="20" t="str">
        <f t="shared" si="5"/>
        <v>TN705</v>
      </c>
      <c r="W16" s="20" t="str">
        <f t="shared" si="6"/>
        <v>B1</v>
      </c>
      <c r="X16" s="20"/>
      <c r="Y16" s="7"/>
      <c r="Z16" s="7"/>
      <c r="AA16" s="7"/>
      <c r="AB16" s="7"/>
      <c r="AC16" s="7"/>
      <c r="AD16" s="7"/>
    </row>
    <row r="17" spans="1:30" x14ac:dyDescent="0.25">
      <c r="A17" s="7"/>
      <c r="B17" s="7"/>
      <c r="C17" s="7"/>
      <c r="D17" s="7" t="str">
        <f t="shared" si="0"/>
        <v>10.121.98.154</v>
      </c>
      <c r="E17" s="7" t="str">
        <f t="shared" si="1"/>
        <v>10.121.98.154</v>
      </c>
      <c r="F17">
        <v>8</v>
      </c>
      <c r="G17" t="s">
        <v>168</v>
      </c>
      <c r="H17" s="57">
        <v>46151.045624999999</v>
      </c>
      <c r="I17" t="s">
        <v>169</v>
      </c>
      <c r="J17" t="s">
        <v>170</v>
      </c>
      <c r="K17" t="s">
        <v>171</v>
      </c>
      <c r="L17" t="s">
        <v>172</v>
      </c>
      <c r="N17" t="s">
        <v>173</v>
      </c>
      <c r="O17" t="s">
        <v>135</v>
      </c>
      <c r="P17">
        <v>2</v>
      </c>
      <c r="S17" s="20">
        <f t="shared" si="2"/>
        <v>14</v>
      </c>
      <c r="T17" s="20">
        <f t="shared" si="3"/>
        <v>21</v>
      </c>
      <c r="U17" s="48" t="str">
        <f t="shared" si="4"/>
        <v>Jadiya</v>
      </c>
      <c r="V17" s="20" t="str">
        <f t="shared" si="5"/>
        <v>TN703</v>
      </c>
      <c r="W17" s="20" t="str">
        <f t="shared" si="6"/>
        <v>A1</v>
      </c>
      <c r="X17" s="20"/>
      <c r="Y17" s="7"/>
      <c r="Z17" s="7"/>
      <c r="AA17" s="7"/>
      <c r="AB17" s="7"/>
      <c r="AC17" s="7"/>
      <c r="AD17" s="7"/>
    </row>
    <row r="18" spans="1:30" x14ac:dyDescent="0.25">
      <c r="A18" s="7"/>
      <c r="B18" s="7"/>
      <c r="C18" s="7"/>
      <c r="D18" s="7" t="str">
        <f t="shared" si="0"/>
        <v>10.121.17.2</v>
      </c>
      <c r="E18" s="7" t="str">
        <f t="shared" si="1"/>
        <v>10.121.17.2</v>
      </c>
      <c r="F18">
        <v>9</v>
      </c>
      <c r="G18" t="s">
        <v>160</v>
      </c>
      <c r="H18" s="57">
        <v>46151.046574074076</v>
      </c>
      <c r="I18" t="s">
        <v>161</v>
      </c>
      <c r="J18" t="s">
        <v>162</v>
      </c>
      <c r="K18" t="s">
        <v>132</v>
      </c>
      <c r="L18" t="s">
        <v>163</v>
      </c>
      <c r="N18" t="s">
        <v>134</v>
      </c>
      <c r="O18" t="s">
        <v>135</v>
      </c>
      <c r="P18">
        <v>2</v>
      </c>
      <c r="R18" t="s">
        <v>155</v>
      </c>
      <c r="S18" s="20">
        <f t="shared" si="2"/>
        <v>12</v>
      </c>
      <c r="T18" s="20">
        <f t="shared" si="3"/>
        <v>21</v>
      </c>
      <c r="U18" s="48" t="str">
        <f t="shared" si="4"/>
        <v>KUVADAVA</v>
      </c>
      <c r="V18" s="20" t="str">
        <f t="shared" si="5"/>
        <v>TN725</v>
      </c>
      <c r="W18" s="20" t="str">
        <f t="shared" si="6"/>
        <v>B2</v>
      </c>
      <c r="X18" s="20"/>
      <c r="Y18" s="7"/>
      <c r="Z18" s="7"/>
      <c r="AA18" s="7"/>
      <c r="AB18" s="7"/>
      <c r="AC18" s="7"/>
      <c r="AD18" s="7"/>
    </row>
    <row r="19" spans="1:30" x14ac:dyDescent="0.25">
      <c r="A19" s="7"/>
      <c r="B19" s="7"/>
      <c r="C19" s="7"/>
      <c r="D19" s="7" t="str">
        <f t="shared" si="0"/>
        <v>10.121.15.197</v>
      </c>
      <c r="E19" s="7" t="str">
        <f t="shared" si="1"/>
        <v>10.121.15.197</v>
      </c>
      <c r="F19">
        <v>10</v>
      </c>
      <c r="G19" t="s">
        <v>2188</v>
      </c>
      <c r="H19" s="57">
        <v>45982.053379629629</v>
      </c>
      <c r="I19" t="s">
        <v>2189</v>
      </c>
      <c r="J19" t="s">
        <v>2190</v>
      </c>
      <c r="K19" t="s">
        <v>145</v>
      </c>
      <c r="L19" t="s">
        <v>2191</v>
      </c>
      <c r="N19" t="s">
        <v>134</v>
      </c>
      <c r="O19" t="s">
        <v>135</v>
      </c>
      <c r="P19">
        <v>0</v>
      </c>
      <c r="R19" t="s">
        <v>136</v>
      </c>
      <c r="S19" s="20">
        <f t="shared" si="2"/>
        <v>14</v>
      </c>
      <c r="T19" s="20">
        <f t="shared" si="3"/>
        <v>21</v>
      </c>
      <c r="U19" s="48" t="str">
        <f t="shared" si="4"/>
        <v>Bhildi</v>
      </c>
      <c r="V19" s="20" t="str">
        <f t="shared" si="5"/>
        <v>TN705</v>
      </c>
      <c r="W19" s="20" t="str">
        <f t="shared" si="6"/>
        <v>B1</v>
      </c>
      <c r="X19" s="20"/>
      <c r="Y19" s="7"/>
      <c r="Z19" s="7"/>
      <c r="AA19" s="7"/>
      <c r="AB19" s="7"/>
      <c r="AC19" s="7"/>
      <c r="AD19" s="7"/>
    </row>
    <row r="20" spans="1:30" x14ac:dyDescent="0.25">
      <c r="A20" s="7"/>
      <c r="B20" s="7"/>
      <c r="C20" s="7"/>
      <c r="D20" s="7" t="str">
        <f t="shared" si="0"/>
        <v>10.121.17.9</v>
      </c>
      <c r="E20" s="7" t="str">
        <f t="shared" si="1"/>
        <v>10.121.17.9</v>
      </c>
      <c r="F20">
        <v>11</v>
      </c>
      <c r="G20" t="s">
        <v>156</v>
      </c>
      <c r="H20" s="57">
        <v>46150.047488425924</v>
      </c>
      <c r="I20" t="s">
        <v>157</v>
      </c>
      <c r="J20" t="s">
        <v>158</v>
      </c>
      <c r="K20" t="s">
        <v>132</v>
      </c>
      <c r="L20" t="s">
        <v>159</v>
      </c>
      <c r="N20" t="s">
        <v>134</v>
      </c>
      <c r="O20" t="s">
        <v>135</v>
      </c>
      <c r="P20">
        <v>0</v>
      </c>
      <c r="R20" t="s">
        <v>155</v>
      </c>
      <c r="S20" s="20">
        <f t="shared" si="2"/>
        <v>12</v>
      </c>
      <c r="T20" s="20">
        <f t="shared" si="3"/>
        <v>27</v>
      </c>
      <c r="U20" s="48" t="str">
        <f t="shared" si="4"/>
        <v>RJ BHAKTINAGAR</v>
      </c>
      <c r="V20" s="20" t="str">
        <f t="shared" si="5"/>
        <v>TN725</v>
      </c>
      <c r="W20" s="20" t="str">
        <f t="shared" si="6"/>
        <v>B2</v>
      </c>
      <c r="X20" s="20"/>
      <c r="Y20" s="7"/>
      <c r="Z20" s="7"/>
      <c r="AA20" s="7"/>
      <c r="AB20" s="7"/>
      <c r="AC20" s="7"/>
      <c r="AD20" s="7"/>
    </row>
    <row r="21" spans="1:30" x14ac:dyDescent="0.25">
      <c r="A21" s="7"/>
      <c r="B21" s="7"/>
      <c r="C21" s="7"/>
      <c r="D21" s="7" t="str">
        <f t="shared" si="0"/>
        <v>10.121.15.194</v>
      </c>
      <c r="E21" s="7" t="str">
        <f t="shared" si="1"/>
        <v>10.121.15.194</v>
      </c>
      <c r="F21">
        <v>12</v>
      </c>
      <c r="G21" t="s">
        <v>174</v>
      </c>
      <c r="H21" s="57">
        <v>46096.047986111109</v>
      </c>
      <c r="I21" t="s">
        <v>175</v>
      </c>
      <c r="J21" t="s">
        <v>176</v>
      </c>
      <c r="K21" t="s">
        <v>132</v>
      </c>
      <c r="L21" t="s">
        <v>177</v>
      </c>
      <c r="N21" t="s">
        <v>134</v>
      </c>
      <c r="O21" t="s">
        <v>135</v>
      </c>
      <c r="P21">
        <v>2</v>
      </c>
      <c r="R21" t="s">
        <v>136</v>
      </c>
      <c r="S21" s="20">
        <f t="shared" si="2"/>
        <v>14</v>
      </c>
      <c r="T21" s="20">
        <f t="shared" si="3"/>
        <v>24</v>
      </c>
      <c r="U21" s="48" t="str">
        <f t="shared" si="4"/>
        <v>Radhanpur</v>
      </c>
      <c r="V21" s="20" t="str">
        <f t="shared" si="5"/>
        <v>TN725</v>
      </c>
      <c r="W21" s="20" t="str">
        <f t="shared" si="6"/>
        <v>B2</v>
      </c>
      <c r="X21" s="20"/>
      <c r="Y21" s="7"/>
      <c r="Z21" s="7"/>
      <c r="AA21" s="7"/>
      <c r="AB21" s="7"/>
      <c r="AC21" s="7"/>
      <c r="AD21" s="7"/>
    </row>
    <row r="22" spans="1:30" x14ac:dyDescent="0.25">
      <c r="A22" s="7"/>
      <c r="B22" s="7"/>
      <c r="C22" s="7"/>
      <c r="D22" s="7" t="str">
        <f t="shared" si="0"/>
        <v>10.121.99.31</v>
      </c>
      <c r="E22" s="7" t="str">
        <f t="shared" si="1"/>
        <v>10.121.99.31</v>
      </c>
      <c r="F22">
        <v>13</v>
      </c>
      <c r="G22" t="s">
        <v>151</v>
      </c>
      <c r="H22" s="57">
        <v>46137.047500000001</v>
      </c>
      <c r="I22" t="s">
        <v>152</v>
      </c>
      <c r="J22" t="s">
        <v>153</v>
      </c>
      <c r="K22" t="s">
        <v>145</v>
      </c>
      <c r="L22" t="s">
        <v>154</v>
      </c>
      <c r="N22" t="s">
        <v>134</v>
      </c>
      <c r="O22" t="s">
        <v>135</v>
      </c>
      <c r="P22">
        <v>0</v>
      </c>
      <c r="R22" t="s">
        <v>155</v>
      </c>
      <c r="S22" s="20">
        <f t="shared" si="2"/>
        <v>13</v>
      </c>
      <c r="T22" s="20">
        <f t="shared" si="3"/>
        <v>18</v>
      </c>
      <c r="U22" s="48" t="str">
        <f t="shared" si="4"/>
        <v>VANA</v>
      </c>
      <c r="V22" s="20" t="str">
        <f t="shared" si="5"/>
        <v>TN705</v>
      </c>
      <c r="W22" s="20" t="str">
        <f t="shared" si="6"/>
        <v>B1</v>
      </c>
      <c r="X22" s="20"/>
      <c r="Y22" s="7"/>
      <c r="Z22" s="7"/>
      <c r="AA22" s="7"/>
      <c r="AB22" s="7"/>
      <c r="AC22" s="7"/>
      <c r="AD22" s="7"/>
    </row>
    <row r="23" spans="1:30" x14ac:dyDescent="0.25">
      <c r="A23" s="7"/>
      <c r="B23" s="7"/>
      <c r="C23" s="7"/>
      <c r="D23" s="7" t="str">
        <f t="shared" si="0"/>
        <v>10.121.16.130</v>
      </c>
      <c r="E23" s="7" t="str">
        <f t="shared" si="1"/>
        <v>10.121.16.130</v>
      </c>
      <c r="F23">
        <v>14</v>
      </c>
      <c r="G23" t="s">
        <v>182</v>
      </c>
      <c r="H23" s="57">
        <v>46117.049664351849</v>
      </c>
      <c r="I23" t="s">
        <v>183</v>
      </c>
      <c r="J23" t="s">
        <v>184</v>
      </c>
      <c r="K23" t="s">
        <v>132</v>
      </c>
      <c r="L23" t="s">
        <v>185</v>
      </c>
      <c r="N23" t="s">
        <v>134</v>
      </c>
      <c r="O23" t="s">
        <v>135</v>
      </c>
      <c r="P23">
        <v>2</v>
      </c>
      <c r="R23" t="s">
        <v>136</v>
      </c>
      <c r="S23" s="20">
        <f t="shared" si="2"/>
        <v>14</v>
      </c>
      <c r="T23" s="20">
        <f t="shared" si="3"/>
        <v>20</v>
      </c>
      <c r="U23" s="48" t="str">
        <f t="shared" si="4"/>
        <v>Kheda</v>
      </c>
      <c r="V23" s="20" t="str">
        <f t="shared" si="5"/>
        <v>TN725</v>
      </c>
      <c r="W23" s="20" t="str">
        <f t="shared" si="6"/>
        <v>B2</v>
      </c>
      <c r="X23" s="20"/>
      <c r="Y23" s="7"/>
      <c r="Z23" s="7"/>
      <c r="AA23" s="7"/>
      <c r="AB23" s="7"/>
      <c r="AC23" s="7"/>
      <c r="AD23" s="7"/>
    </row>
    <row r="24" spans="1:30" x14ac:dyDescent="0.25">
      <c r="A24" s="7"/>
      <c r="B24" s="7"/>
      <c r="C24" s="7"/>
      <c r="D24" s="7" t="str">
        <f t="shared" si="0"/>
        <v>10.121.16.118</v>
      </c>
      <c r="E24" s="7" t="str">
        <f t="shared" si="1"/>
        <v>10.121.16.118</v>
      </c>
      <c r="F24">
        <v>15</v>
      </c>
      <c r="G24" t="s">
        <v>186</v>
      </c>
      <c r="H24" s="57">
        <v>46063.044675925928</v>
      </c>
      <c r="I24" t="s">
        <v>187</v>
      </c>
      <c r="J24" t="s">
        <v>188</v>
      </c>
      <c r="K24" t="s">
        <v>189</v>
      </c>
      <c r="L24" t="s">
        <v>190</v>
      </c>
      <c r="N24" t="s">
        <v>191</v>
      </c>
      <c r="O24" t="s">
        <v>135</v>
      </c>
      <c r="P24">
        <v>0</v>
      </c>
      <c r="S24" s="20">
        <f t="shared" si="2"/>
        <v>14</v>
      </c>
      <c r="T24" s="20">
        <f t="shared" si="3"/>
        <v>20</v>
      </c>
      <c r="U24" s="48" t="str">
        <f t="shared" si="4"/>
        <v>ONJAL</v>
      </c>
      <c r="V24" s="20" t="str">
        <f t="shared" si="5"/>
        <v>TN703</v>
      </c>
      <c r="W24" s="20" t="str">
        <f t="shared" si="6"/>
        <v>A1</v>
      </c>
      <c r="X24" s="20"/>
      <c r="Y24" s="7"/>
      <c r="Z24" s="7"/>
      <c r="AA24" s="7"/>
      <c r="AB24" s="7"/>
      <c r="AC24" s="7"/>
      <c r="AD24" s="7"/>
    </row>
    <row r="25" spans="1:30" x14ac:dyDescent="0.25">
      <c r="A25" s="7"/>
      <c r="B25" s="7"/>
      <c r="C25" s="7"/>
      <c r="D25" s="7" t="str">
        <f t="shared" si="0"/>
        <v>10.121.15.196</v>
      </c>
      <c r="E25" s="7" t="str">
        <f t="shared" si="1"/>
        <v>10.121.15.196</v>
      </c>
      <c r="F25">
        <v>16</v>
      </c>
      <c r="G25" t="s">
        <v>192</v>
      </c>
      <c r="H25" s="57">
        <v>46067.053206018521</v>
      </c>
      <c r="I25" t="s">
        <v>193</v>
      </c>
      <c r="J25" t="s">
        <v>194</v>
      </c>
      <c r="K25" t="s">
        <v>132</v>
      </c>
      <c r="L25" t="s">
        <v>195</v>
      </c>
      <c r="N25" t="s">
        <v>134</v>
      </c>
      <c r="O25" t="s">
        <v>135</v>
      </c>
      <c r="P25">
        <v>0</v>
      </c>
      <c r="R25" t="s">
        <v>136</v>
      </c>
      <c r="S25" s="20">
        <f t="shared" si="2"/>
        <v>14</v>
      </c>
      <c r="T25" s="20">
        <f t="shared" si="3"/>
        <v>21</v>
      </c>
      <c r="U25" s="48" t="str">
        <f t="shared" si="4"/>
        <v>Deodar</v>
      </c>
      <c r="V25" s="20" t="str">
        <f t="shared" si="5"/>
        <v>TN725</v>
      </c>
      <c r="W25" s="20" t="str">
        <f t="shared" si="6"/>
        <v>B2</v>
      </c>
      <c r="X25" s="20"/>
      <c r="Y25" s="7"/>
      <c r="Z25" s="7"/>
      <c r="AA25" s="7"/>
      <c r="AB25" s="7"/>
      <c r="AC25" s="7"/>
      <c r="AD25" s="7"/>
    </row>
    <row r="26" spans="1:30" x14ac:dyDescent="0.25">
      <c r="A26" s="7"/>
      <c r="B26" s="7"/>
      <c r="C26" s="7"/>
      <c r="D26" s="7" t="str">
        <f t="shared" si="0"/>
        <v>10.121.24.194</v>
      </c>
      <c r="E26" s="7" t="str">
        <f t="shared" si="1"/>
        <v>10.121.24.194</v>
      </c>
      <c r="F26">
        <v>17</v>
      </c>
      <c r="G26" t="s">
        <v>204</v>
      </c>
      <c r="H26" s="57">
        <v>46148.044456018521</v>
      </c>
      <c r="I26" t="s">
        <v>205</v>
      </c>
      <c r="J26" t="s">
        <v>206</v>
      </c>
      <c r="K26" t="s">
        <v>132</v>
      </c>
      <c r="L26" t="s">
        <v>207</v>
      </c>
      <c r="N26" t="s">
        <v>134</v>
      </c>
      <c r="O26" t="s">
        <v>135</v>
      </c>
      <c r="P26">
        <v>0</v>
      </c>
      <c r="R26" t="s">
        <v>208</v>
      </c>
      <c r="S26" s="20">
        <f t="shared" si="2"/>
        <v>14</v>
      </c>
      <c r="T26" s="20">
        <f t="shared" si="3"/>
        <v>23</v>
      </c>
      <c r="U26" s="48" t="str">
        <f t="shared" si="4"/>
        <v>ANK GIDC</v>
      </c>
      <c r="V26" s="20" t="str">
        <f t="shared" si="5"/>
        <v>TN725</v>
      </c>
      <c r="W26" s="20" t="str">
        <f t="shared" si="6"/>
        <v>B2</v>
      </c>
      <c r="X26" s="20"/>
      <c r="Y26" s="7"/>
      <c r="Z26" s="7"/>
      <c r="AA26" s="7"/>
      <c r="AB26" s="7"/>
      <c r="AC26" s="7"/>
      <c r="AD26" s="7"/>
    </row>
    <row r="27" spans="1:30" x14ac:dyDescent="0.25">
      <c r="A27" s="7"/>
      <c r="B27" s="7"/>
      <c r="C27" s="7"/>
      <c r="D27" s="7" t="str">
        <f t="shared" si="0"/>
        <v>10.121.15.198</v>
      </c>
      <c r="E27" s="7" t="str">
        <f t="shared" si="1"/>
        <v>10.121.15.198</v>
      </c>
      <c r="F27">
        <v>18</v>
      </c>
      <c r="G27" t="s">
        <v>200</v>
      </c>
      <c r="H27" s="57">
        <v>46112.054583333331</v>
      </c>
      <c r="I27" t="s">
        <v>201</v>
      </c>
      <c r="J27" t="s">
        <v>202</v>
      </c>
      <c r="K27" t="s">
        <v>132</v>
      </c>
      <c r="L27" t="s">
        <v>203</v>
      </c>
      <c r="N27" t="s">
        <v>134</v>
      </c>
      <c r="O27" t="s">
        <v>135</v>
      </c>
      <c r="P27">
        <v>0</v>
      </c>
      <c r="R27" t="s">
        <v>136</v>
      </c>
      <c r="S27" s="20">
        <f t="shared" si="2"/>
        <v>14</v>
      </c>
      <c r="T27" s="20">
        <f t="shared" si="3"/>
        <v>20</v>
      </c>
      <c r="U27" s="48" t="str">
        <f t="shared" si="4"/>
        <v>Deesa</v>
      </c>
      <c r="V27" s="20" t="str">
        <f t="shared" si="5"/>
        <v>TN725</v>
      </c>
      <c r="W27" s="20" t="str">
        <f t="shared" si="6"/>
        <v>B2</v>
      </c>
      <c r="X27" s="20"/>
      <c r="Y27" s="7"/>
      <c r="Z27" s="7"/>
      <c r="AA27" s="7"/>
      <c r="AB27" s="7"/>
      <c r="AC27" s="7"/>
      <c r="AD27" s="7"/>
    </row>
    <row r="28" spans="1:30" x14ac:dyDescent="0.25">
      <c r="A28" s="7"/>
      <c r="B28" s="7"/>
      <c r="C28" s="7"/>
      <c r="D28" s="7" t="str">
        <f t="shared" si="0"/>
        <v>10.121.17.152</v>
      </c>
      <c r="E28" s="7" t="str">
        <f t="shared" si="1"/>
        <v>10.121.17.152</v>
      </c>
      <c r="F28">
        <v>19</v>
      </c>
      <c r="G28" t="s">
        <v>209</v>
      </c>
      <c r="H28" s="57">
        <v>46124.046319444446</v>
      </c>
      <c r="I28" t="s">
        <v>210</v>
      </c>
      <c r="J28" t="s">
        <v>211</v>
      </c>
      <c r="K28" t="s">
        <v>145</v>
      </c>
      <c r="L28" t="s">
        <v>212</v>
      </c>
      <c r="N28" t="s">
        <v>134</v>
      </c>
      <c r="O28" t="s">
        <v>135</v>
      </c>
      <c r="P28">
        <v>2</v>
      </c>
      <c r="S28" s="20">
        <f t="shared" si="2"/>
        <v>14</v>
      </c>
      <c r="T28" s="20">
        <f t="shared" si="3"/>
        <v>24</v>
      </c>
      <c r="U28" s="48" t="str">
        <f t="shared" si="4"/>
        <v>GHANGHALI</v>
      </c>
      <c r="V28" s="20" t="str">
        <f t="shared" si="5"/>
        <v>TN705</v>
      </c>
      <c r="W28" s="20" t="str">
        <f t="shared" si="6"/>
        <v>B1</v>
      </c>
      <c r="X28" s="20"/>
      <c r="Y28" s="7"/>
      <c r="Z28" s="7"/>
      <c r="AA28" s="7"/>
      <c r="AB28" s="7"/>
      <c r="AC28" s="7"/>
      <c r="AD28" s="7"/>
    </row>
    <row r="29" spans="1:30" x14ac:dyDescent="0.25">
      <c r="A29" s="7"/>
      <c r="B29" s="7"/>
      <c r="C29" s="7"/>
      <c r="D29" s="7" t="str">
        <f t="shared" si="0"/>
        <v>10.121.17.8</v>
      </c>
      <c r="E29" s="7" t="str">
        <f t="shared" si="1"/>
        <v>10.121.17.8</v>
      </c>
      <c r="F29">
        <v>20</v>
      </c>
      <c r="G29" t="s">
        <v>196</v>
      </c>
      <c r="H29" s="57">
        <v>46147.048148148147</v>
      </c>
      <c r="I29" t="s">
        <v>197</v>
      </c>
      <c r="J29" t="s">
        <v>198</v>
      </c>
      <c r="K29" t="s">
        <v>145</v>
      </c>
      <c r="L29" t="s">
        <v>199</v>
      </c>
      <c r="N29" t="s">
        <v>134</v>
      </c>
      <c r="O29" t="s">
        <v>135</v>
      </c>
      <c r="P29">
        <v>0</v>
      </c>
      <c r="R29" t="s">
        <v>155</v>
      </c>
      <c r="S29" s="20">
        <f t="shared" si="2"/>
        <v>12</v>
      </c>
      <c r="T29" s="20">
        <f t="shared" si="3"/>
        <v>22</v>
      </c>
      <c r="U29" s="48" t="str">
        <f t="shared" si="4"/>
        <v>BAMANBORE</v>
      </c>
      <c r="V29" s="20" t="str">
        <f t="shared" si="5"/>
        <v>TN705</v>
      </c>
      <c r="W29" s="20" t="str">
        <f t="shared" si="6"/>
        <v>B1</v>
      </c>
      <c r="X29" s="20"/>
      <c r="Y29" s="7"/>
      <c r="Z29" s="7"/>
      <c r="AA29" s="7"/>
      <c r="AB29" s="7"/>
      <c r="AC29" s="7"/>
      <c r="AD29" s="7"/>
    </row>
    <row r="30" spans="1:30" x14ac:dyDescent="0.25">
      <c r="A30" s="7"/>
      <c r="B30" s="7"/>
      <c r="C30" s="7"/>
      <c r="D30" s="7" t="str">
        <f t="shared" si="0"/>
        <v>10.121.100.3</v>
      </c>
      <c r="E30" s="7" t="str">
        <f t="shared" si="1"/>
        <v>10.121.100.3</v>
      </c>
      <c r="F30">
        <v>21</v>
      </c>
      <c r="G30" t="s">
        <v>222</v>
      </c>
      <c r="H30" s="57">
        <v>46126.048807870371</v>
      </c>
      <c r="I30" t="s">
        <v>223</v>
      </c>
      <c r="J30" t="s">
        <v>224</v>
      </c>
      <c r="K30" t="s">
        <v>132</v>
      </c>
      <c r="L30" t="s">
        <v>225</v>
      </c>
      <c r="N30" t="s">
        <v>134</v>
      </c>
      <c r="O30" t="s">
        <v>135</v>
      </c>
      <c r="P30">
        <v>2</v>
      </c>
      <c r="R30" t="s">
        <v>136</v>
      </c>
      <c r="S30" s="20">
        <f t="shared" si="2"/>
        <v>13</v>
      </c>
      <c r="T30" s="20">
        <f t="shared" si="3"/>
        <v>20</v>
      </c>
      <c r="U30" s="48" t="str">
        <f t="shared" si="4"/>
        <v>Kamrej</v>
      </c>
      <c r="V30" s="20" t="str">
        <f t="shared" si="5"/>
        <v>TN725</v>
      </c>
      <c r="W30" s="20" t="str">
        <f t="shared" si="6"/>
        <v>B2</v>
      </c>
      <c r="X30" s="20"/>
      <c r="Y30" s="7"/>
      <c r="Z30" s="7"/>
      <c r="AA30" s="7"/>
      <c r="AB30" s="7"/>
      <c r="AC30" s="7"/>
      <c r="AD30" s="7"/>
    </row>
    <row r="31" spans="1:30" x14ac:dyDescent="0.25">
      <c r="A31" s="7"/>
      <c r="B31" s="7"/>
      <c r="C31" s="7"/>
      <c r="D31" s="7" t="str">
        <f t="shared" si="0"/>
        <v>10.121.96.182</v>
      </c>
      <c r="E31" s="7" t="str">
        <f t="shared" si="1"/>
        <v>10.121.96.182</v>
      </c>
      <c r="F31">
        <v>22</v>
      </c>
      <c r="G31" t="s">
        <v>226</v>
      </c>
      <c r="H31" s="57">
        <v>46141.044965277775</v>
      </c>
      <c r="I31" t="s">
        <v>227</v>
      </c>
      <c r="J31" t="s">
        <v>228</v>
      </c>
      <c r="K31" t="s">
        <v>171</v>
      </c>
      <c r="L31" t="s">
        <v>229</v>
      </c>
      <c r="N31" t="s">
        <v>173</v>
      </c>
      <c r="O31" t="s">
        <v>135</v>
      </c>
      <c r="P31">
        <v>2</v>
      </c>
      <c r="S31" s="20">
        <f t="shared" si="2"/>
        <v>14</v>
      </c>
      <c r="T31" s="20">
        <f t="shared" si="3"/>
        <v>20</v>
      </c>
      <c r="U31" s="48" t="str">
        <f t="shared" si="4"/>
        <v>HUDCO</v>
      </c>
      <c r="V31" s="20" t="str">
        <f t="shared" si="5"/>
        <v>TN703</v>
      </c>
      <c r="W31" s="20" t="str">
        <f t="shared" si="6"/>
        <v>A1</v>
      </c>
      <c r="X31" s="20"/>
      <c r="Y31" s="7"/>
      <c r="Z31" s="7"/>
      <c r="AA31" s="7"/>
      <c r="AB31" s="7"/>
      <c r="AC31" s="7"/>
      <c r="AD31" s="7"/>
    </row>
    <row r="32" spans="1:30" x14ac:dyDescent="0.25">
      <c r="A32" s="7"/>
      <c r="B32" s="7"/>
      <c r="C32" s="7"/>
      <c r="D32" s="7" t="str">
        <f t="shared" si="0"/>
        <v>10.121.100.10</v>
      </c>
      <c r="E32" s="7" t="str">
        <f t="shared" si="1"/>
        <v>10.121.100.10</v>
      </c>
      <c r="F32">
        <v>23</v>
      </c>
      <c r="G32" t="s">
        <v>218</v>
      </c>
      <c r="H32" s="57">
        <v>46140.051423611112</v>
      </c>
      <c r="I32" t="s">
        <v>219</v>
      </c>
      <c r="J32" t="s">
        <v>220</v>
      </c>
      <c r="K32" t="s">
        <v>132</v>
      </c>
      <c r="L32" t="s">
        <v>221</v>
      </c>
      <c r="N32" t="s">
        <v>134</v>
      </c>
      <c r="O32" t="s">
        <v>135</v>
      </c>
      <c r="P32">
        <v>0</v>
      </c>
      <c r="R32" t="s">
        <v>136</v>
      </c>
      <c r="S32" s="20">
        <f t="shared" si="2"/>
        <v>14</v>
      </c>
      <c r="T32" s="20">
        <f t="shared" si="3"/>
        <v>23</v>
      </c>
      <c r="U32" s="48" t="str">
        <f t="shared" si="4"/>
        <v>Pipodara</v>
      </c>
      <c r="V32" s="20" t="str">
        <f t="shared" si="5"/>
        <v>TN725</v>
      </c>
      <c r="W32" s="20" t="str">
        <f t="shared" si="6"/>
        <v>B2</v>
      </c>
      <c r="X32" s="20"/>
      <c r="Y32" s="7"/>
      <c r="Z32" s="7"/>
      <c r="AA32" s="7"/>
      <c r="AB32" s="7"/>
      <c r="AC32" s="7"/>
      <c r="AD32" s="7"/>
    </row>
    <row r="33" spans="1:30" x14ac:dyDescent="0.25">
      <c r="A33" s="7"/>
      <c r="B33" s="7"/>
      <c r="C33" s="7"/>
      <c r="D33" s="7" t="str">
        <f t="shared" si="0"/>
        <v>10.121.17.3</v>
      </c>
      <c r="E33" s="7" t="str">
        <f t="shared" si="1"/>
        <v>10.121.17.3</v>
      </c>
      <c r="F33">
        <v>24</v>
      </c>
      <c r="G33" t="s">
        <v>230</v>
      </c>
      <c r="H33" s="57">
        <v>46135.051226851851</v>
      </c>
      <c r="I33" t="s">
        <v>231</v>
      </c>
      <c r="J33" t="s">
        <v>232</v>
      </c>
      <c r="K33" t="s">
        <v>145</v>
      </c>
      <c r="L33" t="s">
        <v>233</v>
      </c>
      <c r="N33" t="s">
        <v>134</v>
      </c>
      <c r="O33" t="s">
        <v>135</v>
      </c>
      <c r="P33">
        <v>0</v>
      </c>
      <c r="R33" t="s">
        <v>155</v>
      </c>
      <c r="S33" s="20">
        <f t="shared" si="2"/>
        <v>12</v>
      </c>
      <c r="T33" s="20">
        <f t="shared" si="3"/>
        <v>24</v>
      </c>
      <c r="U33" s="48" t="str">
        <f t="shared" si="4"/>
        <v>SINDHAVADAR</v>
      </c>
      <c r="V33" s="20" t="str">
        <f t="shared" si="5"/>
        <v>TN705</v>
      </c>
      <c r="W33" s="20" t="str">
        <f t="shared" si="6"/>
        <v>B1</v>
      </c>
      <c r="X33" s="20"/>
      <c r="Y33" s="7"/>
      <c r="Z33" s="7"/>
      <c r="AA33" s="7"/>
      <c r="AB33" s="7"/>
      <c r="AC33" s="7"/>
      <c r="AD33" s="7"/>
    </row>
    <row r="34" spans="1:30" x14ac:dyDescent="0.25">
      <c r="A34" s="7"/>
      <c r="B34" s="7"/>
      <c r="C34" s="7"/>
      <c r="D34" s="7" t="str">
        <f t="shared" si="0"/>
        <v>10.121.96.133</v>
      </c>
      <c r="E34" s="7" t="str">
        <f t="shared" si="1"/>
        <v>10.121.96.133</v>
      </c>
      <c r="F34">
        <v>25</v>
      </c>
      <c r="G34" t="s">
        <v>213</v>
      </c>
      <c r="H34" s="57">
        <v>46137.047453703701</v>
      </c>
      <c r="I34" t="s">
        <v>214</v>
      </c>
      <c r="J34" t="s">
        <v>215</v>
      </c>
      <c r="K34" t="s">
        <v>145</v>
      </c>
      <c r="L34" t="s">
        <v>216</v>
      </c>
      <c r="N34" t="s">
        <v>134</v>
      </c>
      <c r="O34" t="s">
        <v>135</v>
      </c>
      <c r="P34">
        <v>2</v>
      </c>
      <c r="R34" t="s">
        <v>217</v>
      </c>
      <c r="S34" s="20">
        <f t="shared" si="2"/>
        <v>14</v>
      </c>
      <c r="T34" s="20">
        <f t="shared" si="3"/>
        <v>22</v>
      </c>
      <c r="U34" s="48" t="str">
        <f t="shared" si="4"/>
        <v>Sukhpar</v>
      </c>
      <c r="V34" s="20" t="str">
        <f t="shared" si="5"/>
        <v>TN705</v>
      </c>
      <c r="W34" s="20" t="str">
        <f t="shared" si="6"/>
        <v>B1</v>
      </c>
      <c r="X34" s="20"/>
      <c r="Y34" s="7"/>
      <c r="Z34" s="7"/>
      <c r="AA34" s="7"/>
      <c r="AB34" s="7"/>
      <c r="AC34" s="7"/>
      <c r="AD34" s="7"/>
    </row>
    <row r="35" spans="1:30" x14ac:dyDescent="0.25">
      <c r="A35" s="7"/>
      <c r="B35" s="7"/>
      <c r="C35" s="7"/>
      <c r="D35" s="7" t="str">
        <f t="shared" si="0"/>
        <v>10.121.17.203</v>
      </c>
      <c r="E35" s="7" t="str">
        <f t="shared" si="1"/>
        <v>10.121.17.203</v>
      </c>
      <c r="F35">
        <v>26</v>
      </c>
      <c r="G35" t="s">
        <v>234</v>
      </c>
      <c r="H35" s="57">
        <v>46117.042928240742</v>
      </c>
      <c r="I35" t="s">
        <v>235</v>
      </c>
      <c r="J35" t="s">
        <v>236</v>
      </c>
      <c r="K35" t="s">
        <v>132</v>
      </c>
      <c r="L35" t="s">
        <v>237</v>
      </c>
      <c r="N35" t="s">
        <v>134</v>
      </c>
      <c r="O35" t="s">
        <v>135</v>
      </c>
      <c r="P35">
        <v>0</v>
      </c>
      <c r="R35" t="s">
        <v>238</v>
      </c>
      <c r="S35" s="20">
        <f t="shared" si="2"/>
        <v>14</v>
      </c>
      <c r="T35" s="20">
        <f t="shared" si="3"/>
        <v>19</v>
      </c>
      <c r="U35" s="48" t="str">
        <f t="shared" si="4"/>
        <v>INFO</v>
      </c>
      <c r="V35" s="20" t="str">
        <f t="shared" si="5"/>
        <v>TN725</v>
      </c>
      <c r="W35" s="20" t="str">
        <f t="shared" si="6"/>
        <v>B2</v>
      </c>
      <c r="X35" s="20"/>
      <c r="Y35" s="7"/>
      <c r="Z35" s="7"/>
      <c r="AA35" s="7"/>
      <c r="AB35" s="7"/>
      <c r="AC35" s="7"/>
      <c r="AD35" s="7"/>
    </row>
    <row r="36" spans="1:30" x14ac:dyDescent="0.25">
      <c r="A36" s="7"/>
      <c r="B36" s="7"/>
      <c r="C36" s="7"/>
      <c r="D36" s="7" t="str">
        <f t="shared" si="0"/>
        <v>10.121.16.7</v>
      </c>
      <c r="E36" s="7" t="str">
        <f t="shared" si="1"/>
        <v>10.121.16.7</v>
      </c>
      <c r="F36">
        <v>27</v>
      </c>
      <c r="G36" t="s">
        <v>252</v>
      </c>
      <c r="H36" s="57">
        <v>46134.045555555553</v>
      </c>
      <c r="I36" t="s">
        <v>253</v>
      </c>
      <c r="J36" t="s">
        <v>254</v>
      </c>
      <c r="K36" t="s">
        <v>132</v>
      </c>
      <c r="L36" t="s">
        <v>255</v>
      </c>
      <c r="N36" t="s">
        <v>134</v>
      </c>
      <c r="O36" t="s">
        <v>135</v>
      </c>
      <c r="P36">
        <v>2</v>
      </c>
      <c r="R36" t="s">
        <v>136</v>
      </c>
      <c r="S36" s="20">
        <f t="shared" si="2"/>
        <v>12</v>
      </c>
      <c r="T36" s="20">
        <f t="shared" si="3"/>
        <v>19</v>
      </c>
      <c r="U36" s="48" t="str">
        <f t="shared" si="4"/>
        <v>Hansot</v>
      </c>
      <c r="V36" s="20" t="str">
        <f t="shared" si="5"/>
        <v>TN725</v>
      </c>
      <c r="W36" s="20" t="str">
        <f t="shared" si="6"/>
        <v>B2</v>
      </c>
      <c r="X36" s="20"/>
      <c r="Y36" s="7"/>
      <c r="Z36" s="7"/>
      <c r="AA36" s="7"/>
      <c r="AB36" s="7"/>
      <c r="AC36" s="7"/>
      <c r="AD36" s="7"/>
    </row>
    <row r="37" spans="1:30" x14ac:dyDescent="0.25">
      <c r="A37" s="7"/>
      <c r="B37" s="7"/>
      <c r="C37" s="7"/>
      <c r="D37" s="7" t="str">
        <f t="shared" si="0"/>
        <v>10.121.18.65</v>
      </c>
      <c r="E37" s="7" t="str">
        <f t="shared" si="1"/>
        <v>10.121.18.65</v>
      </c>
      <c r="F37">
        <v>28</v>
      </c>
      <c r="G37" t="s">
        <v>247</v>
      </c>
      <c r="H37" s="57">
        <v>46077.046203703707</v>
      </c>
      <c r="I37" t="s">
        <v>248</v>
      </c>
      <c r="J37" t="s">
        <v>249</v>
      </c>
      <c r="K37" t="s">
        <v>132</v>
      </c>
      <c r="L37" t="s">
        <v>250</v>
      </c>
      <c r="N37" t="s">
        <v>134</v>
      </c>
      <c r="O37" t="s">
        <v>135</v>
      </c>
      <c r="P37">
        <v>0</v>
      </c>
      <c r="R37" t="s">
        <v>251</v>
      </c>
      <c r="S37" s="20">
        <f t="shared" si="2"/>
        <v>13</v>
      </c>
      <c r="T37" s="20">
        <f t="shared" si="3"/>
        <v>31</v>
      </c>
      <c r="U37" s="48" t="str">
        <f t="shared" si="4"/>
        <v>NAVRANGPURA (GNE)</v>
      </c>
      <c r="V37" s="20" t="str">
        <f t="shared" si="5"/>
        <v>TN725</v>
      </c>
      <c r="W37" s="20" t="str">
        <f t="shared" si="6"/>
        <v>B2</v>
      </c>
      <c r="X37" s="20"/>
      <c r="Y37" s="7"/>
      <c r="Z37" s="7"/>
      <c r="AA37" s="7"/>
      <c r="AB37" s="7"/>
      <c r="AC37" s="7"/>
      <c r="AD37" s="7"/>
    </row>
    <row r="38" spans="1:30" x14ac:dyDescent="0.25">
      <c r="A38" s="7"/>
      <c r="B38" s="7"/>
      <c r="C38" s="7"/>
      <c r="D38" s="7" t="str">
        <f t="shared" si="0"/>
        <v>10.121.18.68</v>
      </c>
      <c r="E38" s="7" t="str">
        <f t="shared" si="1"/>
        <v>10.121.18.68</v>
      </c>
      <c r="F38">
        <v>29</v>
      </c>
      <c r="G38" t="s">
        <v>239</v>
      </c>
      <c r="H38" s="57">
        <v>46150.047615740739</v>
      </c>
      <c r="I38" t="s">
        <v>240</v>
      </c>
      <c r="J38" t="s">
        <v>241</v>
      </c>
      <c r="K38" t="s">
        <v>132</v>
      </c>
      <c r="L38" t="s">
        <v>242</v>
      </c>
      <c r="N38" t="s">
        <v>134</v>
      </c>
      <c r="O38" t="s">
        <v>135</v>
      </c>
      <c r="P38">
        <v>0</v>
      </c>
      <c r="R38" t="s">
        <v>238</v>
      </c>
      <c r="S38" s="20">
        <f t="shared" si="2"/>
        <v>13</v>
      </c>
      <c r="T38" s="20">
        <f t="shared" si="3"/>
        <v>20</v>
      </c>
      <c r="U38" s="48" t="str">
        <f t="shared" si="4"/>
        <v>DEHGAM</v>
      </c>
      <c r="V38" s="20" t="str">
        <f t="shared" si="5"/>
        <v>TN725</v>
      </c>
      <c r="W38" s="20" t="str">
        <f t="shared" si="6"/>
        <v>B2</v>
      </c>
      <c r="X38" s="20"/>
      <c r="Y38" s="7"/>
      <c r="Z38" s="7"/>
      <c r="AA38" s="7"/>
      <c r="AB38" s="7"/>
      <c r="AC38" s="7"/>
      <c r="AD38" s="7"/>
    </row>
    <row r="39" spans="1:30" x14ac:dyDescent="0.25">
      <c r="A39" s="7"/>
      <c r="B39" s="7"/>
      <c r="C39" s="7"/>
      <c r="D39" s="7" t="str">
        <f t="shared" si="0"/>
        <v>10.121.17.67</v>
      </c>
      <c r="E39" s="7" t="str">
        <f t="shared" si="1"/>
        <v>10.121.17.67</v>
      </c>
      <c r="F39">
        <v>30</v>
      </c>
      <c r="G39" t="s">
        <v>243</v>
      </c>
      <c r="H39" s="57">
        <v>46136.051620370374</v>
      </c>
      <c r="I39" t="s">
        <v>244</v>
      </c>
      <c r="J39" t="s">
        <v>245</v>
      </c>
      <c r="K39" t="s">
        <v>132</v>
      </c>
      <c r="L39" t="s">
        <v>246</v>
      </c>
      <c r="N39" t="s">
        <v>134</v>
      </c>
      <c r="O39" t="s">
        <v>135</v>
      </c>
      <c r="P39">
        <v>2</v>
      </c>
      <c r="R39" t="s">
        <v>155</v>
      </c>
      <c r="S39" s="20">
        <f t="shared" si="2"/>
        <v>13</v>
      </c>
      <c r="T39" s="20">
        <f t="shared" si="3"/>
        <v>20</v>
      </c>
      <c r="U39" s="48" t="str">
        <f t="shared" si="4"/>
        <v>MUNDRA</v>
      </c>
      <c r="V39" s="20" t="str">
        <f t="shared" si="5"/>
        <v>TN725</v>
      </c>
      <c r="W39" s="20" t="str">
        <f t="shared" si="6"/>
        <v>B2</v>
      </c>
      <c r="X39" s="20"/>
      <c r="Y39" s="7"/>
      <c r="Z39" s="7"/>
      <c r="AA39" s="7"/>
      <c r="AB39" s="7"/>
      <c r="AC39" s="7"/>
      <c r="AD39" s="7"/>
    </row>
    <row r="40" spans="1:30" x14ac:dyDescent="0.25">
      <c r="A40" s="7"/>
      <c r="B40" s="7"/>
      <c r="C40" s="7"/>
      <c r="D40" s="7" t="str">
        <f t="shared" si="0"/>
        <v>10.121.18.66</v>
      </c>
      <c r="E40" s="7" t="str">
        <f t="shared" si="1"/>
        <v>10.121.18.66</v>
      </c>
      <c r="F40">
        <v>31</v>
      </c>
      <c r="G40" t="s">
        <v>256</v>
      </c>
      <c r="H40" s="57">
        <v>46095.045717592591</v>
      </c>
      <c r="I40" t="s">
        <v>257</v>
      </c>
      <c r="J40" t="s">
        <v>258</v>
      </c>
      <c r="K40" t="s">
        <v>132</v>
      </c>
      <c r="L40" t="s">
        <v>259</v>
      </c>
      <c r="N40" t="s">
        <v>134</v>
      </c>
      <c r="O40" t="s">
        <v>135</v>
      </c>
      <c r="P40">
        <v>0</v>
      </c>
      <c r="R40" t="s">
        <v>238</v>
      </c>
      <c r="S40" s="20">
        <f t="shared" si="2"/>
        <v>13</v>
      </c>
      <c r="T40" s="20">
        <f t="shared" si="3"/>
        <v>27</v>
      </c>
      <c r="U40" s="48" t="str">
        <f t="shared" si="4"/>
        <v>GULABAI TEKRA</v>
      </c>
      <c r="V40" s="20" t="str">
        <f t="shared" si="5"/>
        <v>TN725</v>
      </c>
      <c r="W40" s="20" t="str">
        <f t="shared" si="6"/>
        <v>B2</v>
      </c>
      <c r="X40" s="20"/>
      <c r="Y40" s="7"/>
      <c r="Z40" s="7"/>
      <c r="AA40" s="7"/>
      <c r="AB40" s="7"/>
      <c r="AC40" s="7"/>
      <c r="AD40" s="7"/>
    </row>
    <row r="41" spans="1:30" x14ac:dyDescent="0.25">
      <c r="A41" s="7"/>
      <c r="B41" s="7"/>
      <c r="C41" s="7"/>
      <c r="D41" s="7" t="str">
        <f t="shared" si="0"/>
        <v>10.121.18.138</v>
      </c>
      <c r="E41" s="7" t="str">
        <f t="shared" si="1"/>
        <v>10.121.18.138</v>
      </c>
      <c r="F41">
        <v>32</v>
      </c>
      <c r="G41" t="s">
        <v>260</v>
      </c>
      <c r="H41" s="57">
        <v>45972.043877314813</v>
      </c>
      <c r="I41" t="s">
        <v>261</v>
      </c>
      <c r="J41" t="s">
        <v>262</v>
      </c>
      <c r="K41" t="s">
        <v>132</v>
      </c>
      <c r="L41" t="s">
        <v>263</v>
      </c>
      <c r="N41" t="s">
        <v>134</v>
      </c>
      <c r="O41" t="s">
        <v>135</v>
      </c>
      <c r="P41">
        <v>0</v>
      </c>
      <c r="R41" t="s">
        <v>238</v>
      </c>
      <c r="S41" s="20">
        <f t="shared" si="2"/>
        <v>14</v>
      </c>
      <c r="T41" s="20">
        <f t="shared" si="3"/>
        <v>23</v>
      </c>
      <c r="U41" s="48" t="str">
        <f t="shared" si="4"/>
        <v>Chamunda</v>
      </c>
      <c r="V41" s="20" t="str">
        <f t="shared" si="5"/>
        <v>TN725</v>
      </c>
      <c r="W41" s="20" t="str">
        <f t="shared" si="6"/>
        <v>B2</v>
      </c>
      <c r="X41" s="20"/>
      <c r="Y41" s="7"/>
      <c r="Z41" s="7"/>
      <c r="AA41" s="7"/>
      <c r="AB41" s="7"/>
      <c r="AC41" s="7"/>
      <c r="AD41" s="7"/>
    </row>
    <row r="42" spans="1:30" x14ac:dyDescent="0.25">
      <c r="A42" s="7"/>
      <c r="B42" s="7"/>
      <c r="C42" s="7"/>
      <c r="D42" s="7" t="str">
        <f t="shared" si="0"/>
        <v>10.121.18.129</v>
      </c>
      <c r="E42" s="7" t="str">
        <f t="shared" si="1"/>
        <v>10.121.18.129</v>
      </c>
      <c r="F42">
        <v>33</v>
      </c>
      <c r="G42" t="s">
        <v>264</v>
      </c>
      <c r="H42" s="57">
        <v>46059.047638888886</v>
      </c>
      <c r="I42" t="s">
        <v>265</v>
      </c>
      <c r="J42" t="s">
        <v>266</v>
      </c>
      <c r="K42" t="s">
        <v>132</v>
      </c>
      <c r="L42" t="s">
        <v>267</v>
      </c>
      <c r="N42" t="s">
        <v>134</v>
      </c>
      <c r="O42" t="s">
        <v>135</v>
      </c>
      <c r="P42">
        <v>0</v>
      </c>
      <c r="R42" t="s">
        <v>238</v>
      </c>
      <c r="S42" s="20">
        <f t="shared" si="2"/>
        <v>14</v>
      </c>
      <c r="T42" s="20">
        <f t="shared" si="3"/>
        <v>28</v>
      </c>
      <c r="U42" s="48" t="str">
        <f t="shared" si="4"/>
        <v>Bapunagar IDC</v>
      </c>
      <c r="V42" s="20" t="str">
        <f t="shared" si="5"/>
        <v>TN725</v>
      </c>
      <c r="W42" s="20" t="str">
        <f t="shared" si="6"/>
        <v>B2</v>
      </c>
      <c r="X42" s="20"/>
      <c r="Y42" s="7"/>
      <c r="Z42" s="7"/>
      <c r="AA42" s="7"/>
      <c r="AB42" s="7"/>
      <c r="AC42" s="7"/>
      <c r="AD42" s="7"/>
    </row>
    <row r="43" spans="1:30" x14ac:dyDescent="0.25">
      <c r="A43" s="7"/>
      <c r="B43" s="7"/>
      <c r="C43" s="7"/>
      <c r="D43" s="7" t="str">
        <f t="shared" si="0"/>
        <v>10.121.18.216</v>
      </c>
      <c r="E43" s="7" t="str">
        <f t="shared" si="1"/>
        <v>10.121.18.216</v>
      </c>
      <c r="F43">
        <v>34</v>
      </c>
      <c r="G43" t="s">
        <v>268</v>
      </c>
      <c r="H43" s="57">
        <v>46059.043344907404</v>
      </c>
      <c r="I43" t="s">
        <v>269</v>
      </c>
      <c r="J43" t="s">
        <v>270</v>
      </c>
      <c r="K43" t="s">
        <v>145</v>
      </c>
      <c r="L43" t="s">
        <v>271</v>
      </c>
      <c r="N43" t="s">
        <v>134</v>
      </c>
      <c r="O43" t="s">
        <v>135</v>
      </c>
      <c r="P43">
        <v>0</v>
      </c>
      <c r="R43" t="s">
        <v>238</v>
      </c>
      <c r="S43" s="20">
        <f t="shared" si="2"/>
        <v>14</v>
      </c>
      <c r="T43" s="20">
        <f t="shared" si="3"/>
        <v>20</v>
      </c>
      <c r="U43" s="48" t="str">
        <f t="shared" si="4"/>
        <v>HUDCO</v>
      </c>
      <c r="V43" s="20" t="str">
        <f t="shared" si="5"/>
        <v>TN705</v>
      </c>
      <c r="W43" s="20" t="str">
        <f t="shared" si="6"/>
        <v>B1</v>
      </c>
      <c r="X43" s="20"/>
      <c r="Y43" s="7"/>
      <c r="Z43" s="7"/>
      <c r="AA43" s="7"/>
      <c r="AB43" s="7"/>
      <c r="AC43" s="7"/>
      <c r="AD43" s="7"/>
    </row>
    <row r="44" spans="1:30" x14ac:dyDescent="0.25">
      <c r="A44" s="7"/>
      <c r="B44" s="7"/>
      <c r="C44" s="7"/>
      <c r="D44" s="7" t="str">
        <f t="shared" si="0"/>
        <v>10.121.18.217</v>
      </c>
      <c r="E44" s="7" t="str">
        <f t="shared" si="1"/>
        <v>10.121.18.217</v>
      </c>
      <c r="F44">
        <v>35</v>
      </c>
      <c r="G44" t="s">
        <v>276</v>
      </c>
      <c r="H44" s="57">
        <v>46065.044814814813</v>
      </c>
      <c r="I44" t="s">
        <v>277</v>
      </c>
      <c r="J44" t="s">
        <v>278</v>
      </c>
      <c r="K44" t="s">
        <v>145</v>
      </c>
      <c r="L44" t="s">
        <v>279</v>
      </c>
      <c r="N44" t="s">
        <v>134</v>
      </c>
      <c r="O44" t="s">
        <v>135</v>
      </c>
      <c r="P44">
        <v>0</v>
      </c>
      <c r="R44" t="s">
        <v>238</v>
      </c>
      <c r="S44" s="20">
        <f t="shared" si="2"/>
        <v>14</v>
      </c>
      <c r="T44" s="20">
        <f t="shared" si="3"/>
        <v>24</v>
      </c>
      <c r="U44" s="48" t="str">
        <f t="shared" si="4"/>
        <v>Amraiwadi</v>
      </c>
      <c r="V44" s="20" t="str">
        <f t="shared" si="5"/>
        <v>TN705</v>
      </c>
      <c r="W44" s="20" t="str">
        <f t="shared" si="6"/>
        <v>B1</v>
      </c>
      <c r="X44" s="20"/>
      <c r="Y44" s="7"/>
      <c r="Z44" s="7"/>
      <c r="AA44" s="7"/>
      <c r="AB44" s="7"/>
      <c r="AC44" s="7"/>
      <c r="AD44" s="7"/>
    </row>
    <row r="45" spans="1:30" x14ac:dyDescent="0.25">
      <c r="A45" s="7"/>
      <c r="B45" s="7"/>
      <c r="C45" s="7"/>
      <c r="D45" s="7" t="str">
        <f t="shared" si="0"/>
        <v>10.121.18.17</v>
      </c>
      <c r="E45" s="7" t="str">
        <f t="shared" si="1"/>
        <v>10.121.18.17</v>
      </c>
      <c r="F45">
        <v>36</v>
      </c>
      <c r="G45" t="s">
        <v>272</v>
      </c>
      <c r="H45" s="57">
        <v>46147.048981481479</v>
      </c>
      <c r="I45" t="s">
        <v>273</v>
      </c>
      <c r="J45" t="s">
        <v>274</v>
      </c>
      <c r="K45" t="s">
        <v>145</v>
      </c>
      <c r="L45" t="s">
        <v>275</v>
      </c>
      <c r="N45" t="s">
        <v>134</v>
      </c>
      <c r="O45" t="s">
        <v>135</v>
      </c>
      <c r="P45">
        <v>0</v>
      </c>
      <c r="R45" t="s">
        <v>238</v>
      </c>
      <c r="S45" s="20">
        <f t="shared" si="2"/>
        <v>13</v>
      </c>
      <c r="T45" s="20">
        <f t="shared" si="3"/>
        <v>22</v>
      </c>
      <c r="U45" s="48" t="str">
        <f t="shared" si="4"/>
        <v>SURDHARA</v>
      </c>
      <c r="V45" s="20" t="str">
        <f t="shared" si="5"/>
        <v>TN705</v>
      </c>
      <c r="W45" s="20" t="str">
        <f t="shared" si="6"/>
        <v>B1</v>
      </c>
      <c r="X45" s="20"/>
      <c r="Y45" s="7"/>
      <c r="Z45" s="7"/>
      <c r="AA45" s="7"/>
      <c r="AB45" s="7"/>
      <c r="AC45" s="7"/>
      <c r="AD45" s="7"/>
    </row>
    <row r="46" spans="1:30" x14ac:dyDescent="0.25">
      <c r="A46" s="7"/>
      <c r="B46" s="7"/>
      <c r="C46" s="7"/>
      <c r="D46" s="7" t="str">
        <f t="shared" si="0"/>
        <v>10.121.18.196</v>
      </c>
      <c r="E46" s="7" t="str">
        <f t="shared" si="1"/>
        <v>10.121.18.196</v>
      </c>
      <c r="F46">
        <v>37</v>
      </c>
      <c r="G46" t="s">
        <v>280</v>
      </c>
      <c r="H46" s="57">
        <v>46048.050312500003</v>
      </c>
      <c r="I46" t="s">
        <v>281</v>
      </c>
      <c r="J46" t="s">
        <v>282</v>
      </c>
      <c r="K46" t="s">
        <v>145</v>
      </c>
      <c r="L46" t="s">
        <v>283</v>
      </c>
      <c r="N46" t="s">
        <v>134</v>
      </c>
      <c r="O46" t="s">
        <v>135</v>
      </c>
      <c r="P46">
        <v>0</v>
      </c>
      <c r="R46" t="s">
        <v>238</v>
      </c>
      <c r="S46" s="20">
        <f t="shared" si="2"/>
        <v>14</v>
      </c>
      <c r="T46" s="20">
        <f t="shared" si="3"/>
        <v>20</v>
      </c>
      <c r="U46" s="48" t="str">
        <f t="shared" si="4"/>
        <v>NIKOL</v>
      </c>
      <c r="V46" s="20" t="str">
        <f t="shared" si="5"/>
        <v>TN705</v>
      </c>
      <c r="W46" s="20" t="str">
        <f t="shared" si="6"/>
        <v>B1</v>
      </c>
      <c r="X46" s="20"/>
      <c r="Y46" s="7"/>
      <c r="Z46" s="7"/>
      <c r="AA46" s="7"/>
      <c r="AB46" s="7"/>
      <c r="AC46" s="7"/>
      <c r="AD46" s="7"/>
    </row>
    <row r="47" spans="1:30" x14ac:dyDescent="0.25">
      <c r="A47" s="7"/>
      <c r="B47" s="7"/>
      <c r="C47" s="7"/>
      <c r="D47" s="7" t="str">
        <f t="shared" si="0"/>
        <v>10.121.18.218</v>
      </c>
      <c r="E47" s="7" t="str">
        <f t="shared" si="1"/>
        <v>10.121.18.218</v>
      </c>
      <c r="F47">
        <v>38</v>
      </c>
      <c r="G47" t="s">
        <v>304</v>
      </c>
      <c r="H47" s="57">
        <v>46121.043599537035</v>
      </c>
      <c r="I47" t="s">
        <v>305</v>
      </c>
      <c r="J47" t="s">
        <v>306</v>
      </c>
      <c r="K47" t="s">
        <v>145</v>
      </c>
      <c r="L47" t="s">
        <v>307</v>
      </c>
      <c r="N47" t="s">
        <v>134</v>
      </c>
      <c r="O47" t="s">
        <v>135</v>
      </c>
      <c r="P47">
        <v>0</v>
      </c>
      <c r="R47" t="s">
        <v>238</v>
      </c>
      <c r="S47" s="20">
        <f t="shared" si="2"/>
        <v>14</v>
      </c>
      <c r="T47" s="20">
        <f t="shared" si="3"/>
        <v>23</v>
      </c>
      <c r="U47" s="48" t="str">
        <f t="shared" si="4"/>
        <v>Saraspur</v>
      </c>
      <c r="V47" s="20" t="str">
        <f t="shared" si="5"/>
        <v>TN705</v>
      </c>
      <c r="W47" s="20" t="str">
        <f t="shared" si="6"/>
        <v>B1</v>
      </c>
      <c r="X47" s="20"/>
      <c r="Y47" s="7"/>
      <c r="Z47" s="7"/>
      <c r="AA47" s="7"/>
      <c r="AB47" s="7"/>
      <c r="AC47" s="7"/>
      <c r="AD47" s="7"/>
    </row>
    <row r="48" spans="1:30" x14ac:dyDescent="0.25">
      <c r="A48" s="7"/>
      <c r="B48" s="7"/>
      <c r="C48" s="7"/>
      <c r="D48" s="7" t="str">
        <f t="shared" si="0"/>
        <v>10.121.18.130</v>
      </c>
      <c r="E48" s="7" t="str">
        <f t="shared" si="1"/>
        <v>10.121.18.130</v>
      </c>
      <c r="F48">
        <v>39</v>
      </c>
      <c r="G48" t="s">
        <v>284</v>
      </c>
      <c r="H48" s="57">
        <v>46031.045636574076</v>
      </c>
      <c r="I48" t="s">
        <v>285</v>
      </c>
      <c r="J48" t="s">
        <v>286</v>
      </c>
      <c r="K48" t="s">
        <v>132</v>
      </c>
      <c r="L48" t="s">
        <v>287</v>
      </c>
      <c r="N48" t="s">
        <v>134</v>
      </c>
      <c r="O48" t="s">
        <v>135</v>
      </c>
      <c r="P48">
        <v>0</v>
      </c>
      <c r="R48" t="s">
        <v>238</v>
      </c>
      <c r="S48" s="20">
        <f t="shared" si="2"/>
        <v>14</v>
      </c>
      <c r="T48" s="20">
        <f t="shared" si="3"/>
        <v>28</v>
      </c>
      <c r="U48" s="48" t="str">
        <f t="shared" si="4"/>
        <v>Bhadra(GNE) 1</v>
      </c>
      <c r="V48" s="20" t="str">
        <f t="shared" si="5"/>
        <v>TN725</v>
      </c>
      <c r="W48" s="20" t="str">
        <f t="shared" si="6"/>
        <v>B2</v>
      </c>
      <c r="X48" s="20"/>
      <c r="Y48" s="7"/>
      <c r="Z48" s="7"/>
      <c r="AA48" s="7"/>
      <c r="AB48" s="7"/>
      <c r="AC48" s="7"/>
      <c r="AD48" s="7"/>
    </row>
    <row r="49" spans="1:30" x14ac:dyDescent="0.25">
      <c r="A49" s="7"/>
      <c r="B49" s="7"/>
      <c r="C49" s="7"/>
      <c r="D49" s="7" t="str">
        <f t="shared" si="0"/>
        <v>10.121.16.8</v>
      </c>
      <c r="E49" s="7" t="str">
        <f t="shared" si="1"/>
        <v>10.121.16.8</v>
      </c>
      <c r="F49">
        <v>40</v>
      </c>
      <c r="G49" t="s">
        <v>288</v>
      </c>
      <c r="H49" s="57">
        <v>46145.056550925925</v>
      </c>
      <c r="I49" t="s">
        <v>289</v>
      </c>
      <c r="J49" t="s">
        <v>290</v>
      </c>
      <c r="K49" t="s">
        <v>132</v>
      </c>
      <c r="L49" t="s">
        <v>291</v>
      </c>
      <c r="N49" t="s">
        <v>134</v>
      </c>
      <c r="O49" t="s">
        <v>135</v>
      </c>
      <c r="P49">
        <v>0</v>
      </c>
      <c r="R49" t="s">
        <v>136</v>
      </c>
      <c r="S49" s="20">
        <f t="shared" si="2"/>
        <v>12</v>
      </c>
      <c r="T49" s="20">
        <f t="shared" si="3"/>
        <v>26</v>
      </c>
      <c r="U49" s="48" t="str">
        <f t="shared" si="4"/>
        <v>BARODA CITY 1</v>
      </c>
      <c r="V49" s="20" t="str">
        <f t="shared" si="5"/>
        <v>TN725</v>
      </c>
      <c r="W49" s="20" t="str">
        <f t="shared" si="6"/>
        <v>B2</v>
      </c>
      <c r="X49" s="20"/>
      <c r="Y49" s="7"/>
      <c r="Z49" s="7"/>
      <c r="AA49" s="7"/>
      <c r="AB49" s="7"/>
      <c r="AC49" s="7"/>
      <c r="AD49" s="7"/>
    </row>
    <row r="50" spans="1:30" x14ac:dyDescent="0.25">
      <c r="A50" s="7"/>
      <c r="B50" s="7"/>
      <c r="C50" s="7"/>
      <c r="D50" s="7" t="str">
        <f t="shared" si="0"/>
        <v>10.121.16.228</v>
      </c>
      <c r="E50" s="7" t="str">
        <f t="shared" si="1"/>
        <v>10.121.16.228</v>
      </c>
      <c r="F50">
        <v>41</v>
      </c>
      <c r="G50" t="s">
        <v>296</v>
      </c>
      <c r="H50" s="57">
        <v>46058.041828703703</v>
      </c>
      <c r="I50" t="s">
        <v>297</v>
      </c>
      <c r="J50" t="s">
        <v>298</v>
      </c>
      <c r="K50" t="s">
        <v>132</v>
      </c>
      <c r="L50" t="s">
        <v>299</v>
      </c>
      <c r="N50" t="s">
        <v>134</v>
      </c>
      <c r="O50" t="s">
        <v>135</v>
      </c>
      <c r="P50">
        <v>0</v>
      </c>
      <c r="R50" t="s">
        <v>136</v>
      </c>
      <c r="S50" s="20">
        <f t="shared" si="2"/>
        <v>14</v>
      </c>
      <c r="T50" s="20">
        <f t="shared" si="3"/>
        <v>23</v>
      </c>
      <c r="U50" s="48" t="str">
        <f t="shared" si="4"/>
        <v>Godhra 2</v>
      </c>
      <c r="V50" s="20" t="str">
        <f t="shared" si="5"/>
        <v>TN725</v>
      </c>
      <c r="W50" s="20" t="str">
        <f t="shared" si="6"/>
        <v>B2</v>
      </c>
      <c r="X50" s="20"/>
      <c r="Y50" s="7"/>
      <c r="Z50" s="7"/>
      <c r="AA50" s="7"/>
      <c r="AB50" s="7"/>
      <c r="AC50" s="7"/>
      <c r="AD50" s="7"/>
    </row>
    <row r="51" spans="1:30" x14ac:dyDescent="0.25">
      <c r="A51" s="7"/>
      <c r="B51" s="7"/>
      <c r="C51" s="7"/>
      <c r="D51" s="7" t="str">
        <f t="shared" si="0"/>
        <v>10.121.18.86</v>
      </c>
      <c r="E51" s="7" t="str">
        <f t="shared" si="1"/>
        <v>10.121.18.86</v>
      </c>
      <c r="F51">
        <v>42</v>
      </c>
      <c r="G51" t="s">
        <v>300</v>
      </c>
      <c r="H51" s="57">
        <v>46101.043553240743</v>
      </c>
      <c r="I51" t="s">
        <v>301</v>
      </c>
      <c r="J51" t="s">
        <v>302</v>
      </c>
      <c r="K51" t="s">
        <v>132</v>
      </c>
      <c r="L51" t="s">
        <v>303</v>
      </c>
      <c r="N51" t="s">
        <v>134</v>
      </c>
      <c r="O51" t="s">
        <v>135</v>
      </c>
      <c r="P51">
        <v>0</v>
      </c>
      <c r="R51" t="s">
        <v>238</v>
      </c>
      <c r="S51" s="20">
        <f t="shared" si="2"/>
        <v>13</v>
      </c>
      <c r="T51" s="20">
        <f t="shared" si="3"/>
        <v>25</v>
      </c>
      <c r="U51" s="48" t="str">
        <f t="shared" si="4"/>
        <v>VASTRAPUR 3</v>
      </c>
      <c r="V51" s="20" t="str">
        <f t="shared" si="5"/>
        <v>TN725</v>
      </c>
      <c r="W51" s="20" t="str">
        <f t="shared" si="6"/>
        <v>B2</v>
      </c>
      <c r="X51" s="20"/>
      <c r="Y51" s="7"/>
      <c r="Z51" s="7"/>
      <c r="AA51" s="7"/>
      <c r="AB51" s="7"/>
      <c r="AC51" s="7"/>
      <c r="AD51" s="7"/>
    </row>
    <row r="52" spans="1:30" x14ac:dyDescent="0.25">
      <c r="A52" s="7"/>
      <c r="B52" s="7"/>
      <c r="C52" s="7"/>
      <c r="D52" s="7" t="str">
        <f t="shared" si="0"/>
        <v>10.121.100.2</v>
      </c>
      <c r="E52" s="7" t="str">
        <f t="shared" si="1"/>
        <v>10.121.100.2</v>
      </c>
      <c r="F52">
        <v>43</v>
      </c>
      <c r="G52" t="s">
        <v>292</v>
      </c>
      <c r="H52" s="57">
        <v>46134.048055555555</v>
      </c>
      <c r="I52" t="s">
        <v>293</v>
      </c>
      <c r="J52" t="s">
        <v>294</v>
      </c>
      <c r="K52" t="s">
        <v>132</v>
      </c>
      <c r="L52" t="s">
        <v>295</v>
      </c>
      <c r="N52" t="s">
        <v>134</v>
      </c>
      <c r="O52" t="s">
        <v>135</v>
      </c>
      <c r="P52">
        <v>0</v>
      </c>
      <c r="R52" t="s">
        <v>136</v>
      </c>
      <c r="S52" s="20">
        <f t="shared" si="2"/>
        <v>13</v>
      </c>
      <c r="T52" s="20">
        <f t="shared" si="3"/>
        <v>19</v>
      </c>
      <c r="U52" s="48" t="str">
        <f t="shared" si="4"/>
        <v>Surat</v>
      </c>
      <c r="V52" s="20" t="str">
        <f t="shared" si="5"/>
        <v>TN725</v>
      </c>
      <c r="W52" s="20" t="str">
        <f t="shared" si="6"/>
        <v>B2</v>
      </c>
      <c r="X52" s="20"/>
      <c r="Y52" s="7"/>
      <c r="Z52" s="7"/>
      <c r="AA52" s="7"/>
      <c r="AB52" s="7"/>
      <c r="AC52" s="7"/>
      <c r="AD52" s="7"/>
    </row>
    <row r="53" spans="1:30" x14ac:dyDescent="0.25">
      <c r="A53" s="7"/>
      <c r="B53" s="7"/>
      <c r="C53" s="7"/>
      <c r="D53" s="7" t="str">
        <f t="shared" si="0"/>
        <v>10.121.16.229</v>
      </c>
      <c r="E53" s="7" t="str">
        <f t="shared" si="1"/>
        <v>10.121.16.229</v>
      </c>
      <c r="F53">
        <v>44</v>
      </c>
      <c r="G53" t="s">
        <v>308</v>
      </c>
      <c r="H53" s="57">
        <v>46084.041886574072</v>
      </c>
      <c r="I53" t="s">
        <v>309</v>
      </c>
      <c r="J53" t="s">
        <v>310</v>
      </c>
      <c r="K53" t="s">
        <v>145</v>
      </c>
      <c r="L53" t="s">
        <v>311</v>
      </c>
      <c r="N53" t="s">
        <v>134</v>
      </c>
      <c r="O53" t="s">
        <v>135</v>
      </c>
      <c r="P53">
        <v>0</v>
      </c>
      <c r="R53" t="s">
        <v>136</v>
      </c>
      <c r="S53" s="20">
        <f t="shared" si="2"/>
        <v>14</v>
      </c>
      <c r="T53" s="20">
        <f t="shared" si="3"/>
        <v>21</v>
      </c>
      <c r="U53" s="48" t="str">
        <f t="shared" si="4"/>
        <v>THASRA</v>
      </c>
      <c r="V53" s="20" t="str">
        <f t="shared" si="5"/>
        <v>TN705</v>
      </c>
      <c r="W53" s="20" t="str">
        <f t="shared" si="6"/>
        <v>B1</v>
      </c>
      <c r="X53" s="20"/>
      <c r="Y53" s="7"/>
      <c r="Z53" s="7"/>
      <c r="AA53" s="7"/>
      <c r="AB53" s="7"/>
      <c r="AC53" s="7"/>
      <c r="AD53" s="7"/>
    </row>
    <row r="54" spans="1:30" x14ac:dyDescent="0.25">
      <c r="A54" s="7"/>
      <c r="B54" s="7"/>
      <c r="C54" s="7"/>
      <c r="D54" s="7" t="str">
        <f t="shared" si="0"/>
        <v>10.121.99.9</v>
      </c>
      <c r="E54" s="7" t="str">
        <f t="shared" si="1"/>
        <v>10.121.99.9</v>
      </c>
      <c r="F54">
        <v>45</v>
      </c>
      <c r="G54" t="s">
        <v>312</v>
      </c>
      <c r="H54" s="57">
        <v>46085.045324074075</v>
      </c>
      <c r="I54" t="s">
        <v>313</v>
      </c>
      <c r="J54" t="s">
        <v>314</v>
      </c>
      <c r="K54" t="s">
        <v>132</v>
      </c>
      <c r="L54" t="s">
        <v>315</v>
      </c>
      <c r="N54" t="s">
        <v>134</v>
      </c>
      <c r="O54" t="s">
        <v>135</v>
      </c>
      <c r="P54">
        <v>2</v>
      </c>
      <c r="S54" s="20">
        <f t="shared" si="2"/>
        <v>12</v>
      </c>
      <c r="T54" s="20">
        <f t="shared" si="3"/>
        <v>17</v>
      </c>
      <c r="U54" s="48" t="str">
        <f t="shared" si="4"/>
        <v>MULI</v>
      </c>
      <c r="V54" s="20" t="str">
        <f t="shared" si="5"/>
        <v>TN725</v>
      </c>
      <c r="W54" s="20" t="str">
        <f t="shared" si="6"/>
        <v>B2</v>
      </c>
      <c r="X54" s="20"/>
      <c r="Y54" s="7"/>
      <c r="Z54" s="7"/>
      <c r="AA54" s="7"/>
      <c r="AB54" s="7"/>
      <c r="AC54" s="7"/>
      <c r="AD54" s="7"/>
    </row>
    <row r="55" spans="1:30" x14ac:dyDescent="0.25">
      <c r="A55" s="7"/>
      <c r="B55" s="7"/>
      <c r="C55" s="7"/>
      <c r="D55" s="7" t="str">
        <f t="shared" si="0"/>
        <v>10.121.18.6</v>
      </c>
      <c r="E55" s="7" t="str">
        <f t="shared" si="1"/>
        <v>10.121.18.6</v>
      </c>
      <c r="F55">
        <v>46</v>
      </c>
      <c r="G55" t="s">
        <v>316</v>
      </c>
      <c r="H55" s="57">
        <v>46026.0471875</v>
      </c>
      <c r="I55" t="s">
        <v>317</v>
      </c>
      <c r="J55" t="s">
        <v>318</v>
      </c>
      <c r="K55" t="s">
        <v>132</v>
      </c>
      <c r="L55" t="s">
        <v>319</v>
      </c>
      <c r="N55" t="s">
        <v>134</v>
      </c>
      <c r="O55" t="s">
        <v>135</v>
      </c>
      <c r="P55">
        <v>0</v>
      </c>
      <c r="R55" t="s">
        <v>238</v>
      </c>
      <c r="S55" s="20">
        <f t="shared" si="2"/>
        <v>12</v>
      </c>
      <c r="T55" s="20">
        <f t="shared" si="3"/>
        <v>29</v>
      </c>
      <c r="U55" s="48" t="str">
        <f t="shared" si="4"/>
        <v>NARANPURA 1(GNE)</v>
      </c>
      <c r="V55" s="20" t="str">
        <f t="shared" si="5"/>
        <v>TN725</v>
      </c>
      <c r="W55" s="20" t="str">
        <f t="shared" si="6"/>
        <v>B2</v>
      </c>
      <c r="X55" s="20"/>
      <c r="Y55" s="7"/>
      <c r="Z55" s="7"/>
      <c r="AA55" s="7"/>
      <c r="AB55" s="7"/>
      <c r="AC55" s="7"/>
      <c r="AD55" s="7"/>
    </row>
    <row r="56" spans="1:30" x14ac:dyDescent="0.25">
      <c r="A56" s="7"/>
      <c r="B56" s="7"/>
      <c r="C56" s="7"/>
      <c r="D56" s="7" t="str">
        <f t="shared" si="0"/>
        <v>10.121.17.129</v>
      </c>
      <c r="E56" s="7" t="str">
        <f t="shared" si="1"/>
        <v>10.121.17.129</v>
      </c>
      <c r="F56">
        <v>47</v>
      </c>
      <c r="G56" t="s">
        <v>337</v>
      </c>
      <c r="H56" s="57">
        <v>46136.043761574074</v>
      </c>
      <c r="I56" t="s">
        <v>338</v>
      </c>
      <c r="J56" t="s">
        <v>339</v>
      </c>
      <c r="K56" t="s">
        <v>132</v>
      </c>
      <c r="L56" t="s">
        <v>340</v>
      </c>
      <c r="N56" t="s">
        <v>134</v>
      </c>
      <c r="O56" t="s">
        <v>135</v>
      </c>
      <c r="P56">
        <v>0</v>
      </c>
      <c r="R56" t="s">
        <v>155</v>
      </c>
      <c r="S56" s="20">
        <f t="shared" si="2"/>
        <v>14</v>
      </c>
      <c r="T56" s="20">
        <f t="shared" si="3"/>
        <v>29</v>
      </c>
      <c r="U56" s="48" t="str">
        <f t="shared" si="4"/>
        <v>BHAVNAGAR(GNE)</v>
      </c>
      <c r="V56" s="20" t="str">
        <f t="shared" si="5"/>
        <v>TN725</v>
      </c>
      <c r="W56" s="20" t="str">
        <f t="shared" si="6"/>
        <v>B2</v>
      </c>
      <c r="X56" s="20"/>
      <c r="Y56" s="7"/>
      <c r="Z56" s="7"/>
      <c r="AA56" s="7"/>
      <c r="AB56" s="7"/>
      <c r="AC56" s="7"/>
      <c r="AD56" s="7"/>
    </row>
    <row r="57" spans="1:30" x14ac:dyDescent="0.25">
      <c r="A57" s="7"/>
      <c r="B57" s="7"/>
      <c r="C57" s="7"/>
      <c r="D57" s="7" t="str">
        <f t="shared" si="0"/>
        <v>10.121.18.76</v>
      </c>
      <c r="E57" s="7" t="str">
        <f t="shared" si="1"/>
        <v>10.121.18.76</v>
      </c>
      <c r="F57">
        <v>48</v>
      </c>
      <c r="G57" t="s">
        <v>328</v>
      </c>
      <c r="H57" s="57">
        <v>46151.052175925928</v>
      </c>
      <c r="I57" t="s">
        <v>329</v>
      </c>
      <c r="J57" t="s">
        <v>330</v>
      </c>
      <c r="K57" t="s">
        <v>145</v>
      </c>
      <c r="L57" t="s">
        <v>331</v>
      </c>
      <c r="N57" t="s">
        <v>134</v>
      </c>
      <c r="O57" t="s">
        <v>135</v>
      </c>
      <c r="P57">
        <v>0</v>
      </c>
      <c r="R57" t="s">
        <v>332</v>
      </c>
      <c r="S57" s="20">
        <f t="shared" si="2"/>
        <v>13</v>
      </c>
      <c r="T57" s="20">
        <f t="shared" si="3"/>
        <v>22</v>
      </c>
      <c r="U57" s="48" t="str">
        <f t="shared" si="4"/>
        <v>GITABAUG</v>
      </c>
      <c r="V57" s="20" t="str">
        <f t="shared" si="5"/>
        <v>TN705</v>
      </c>
      <c r="W57" s="20" t="str">
        <f t="shared" si="6"/>
        <v>B1</v>
      </c>
      <c r="X57" s="20"/>
      <c r="Y57" s="7"/>
      <c r="Z57" s="7"/>
      <c r="AA57" s="7"/>
      <c r="AB57" s="7"/>
      <c r="AC57" s="7"/>
      <c r="AD57" s="7"/>
    </row>
    <row r="58" spans="1:30" x14ac:dyDescent="0.25">
      <c r="A58" s="7"/>
      <c r="B58" s="7"/>
      <c r="C58" s="7"/>
      <c r="D58" s="7" t="str">
        <f t="shared" si="0"/>
        <v>10.121.16.197</v>
      </c>
      <c r="E58" s="7" t="str">
        <f t="shared" si="1"/>
        <v>10.121.16.197</v>
      </c>
      <c r="F58">
        <v>49</v>
      </c>
      <c r="G58" t="s">
        <v>324</v>
      </c>
      <c r="H58" s="57">
        <v>46119.053842592592</v>
      </c>
      <c r="I58" t="s">
        <v>325</v>
      </c>
      <c r="J58" t="s">
        <v>326</v>
      </c>
      <c r="K58" t="s">
        <v>132</v>
      </c>
      <c r="L58" t="s">
        <v>327</v>
      </c>
      <c r="N58" t="s">
        <v>134</v>
      </c>
      <c r="O58" t="s">
        <v>135</v>
      </c>
      <c r="P58">
        <v>2</v>
      </c>
      <c r="R58" t="s">
        <v>136</v>
      </c>
      <c r="S58" s="20">
        <f t="shared" si="2"/>
        <v>14</v>
      </c>
      <c r="T58" s="20">
        <f t="shared" si="3"/>
        <v>21</v>
      </c>
      <c r="U58" s="48" t="str">
        <f t="shared" si="4"/>
        <v>Malpur</v>
      </c>
      <c r="V58" s="20" t="str">
        <f t="shared" si="5"/>
        <v>TN725</v>
      </c>
      <c r="W58" s="20" t="str">
        <f t="shared" si="6"/>
        <v>B2</v>
      </c>
      <c r="X58" s="20"/>
      <c r="Y58" s="7"/>
      <c r="Z58" s="7"/>
      <c r="AA58" s="7"/>
      <c r="AB58" s="7"/>
      <c r="AC58" s="7"/>
      <c r="AD58" s="7"/>
    </row>
    <row r="59" spans="1:30" x14ac:dyDescent="0.25">
      <c r="A59" s="7"/>
      <c r="B59" s="7"/>
      <c r="C59" s="7"/>
      <c r="D59" s="7" t="str">
        <f t="shared" si="0"/>
        <v>10.121.18.85</v>
      </c>
      <c r="E59" s="7" t="str">
        <f t="shared" si="1"/>
        <v>10.121.18.85</v>
      </c>
      <c r="F59">
        <v>50</v>
      </c>
      <c r="G59" t="s">
        <v>333</v>
      </c>
      <c r="H59" s="57">
        <v>46081.050069444442</v>
      </c>
      <c r="I59" t="s">
        <v>334</v>
      </c>
      <c r="J59" t="s">
        <v>335</v>
      </c>
      <c r="K59" t="s">
        <v>132</v>
      </c>
      <c r="L59" t="s">
        <v>336</v>
      </c>
      <c r="N59" t="s">
        <v>134</v>
      </c>
      <c r="O59" t="s">
        <v>135</v>
      </c>
      <c r="P59">
        <v>0</v>
      </c>
      <c r="R59" t="s">
        <v>238</v>
      </c>
      <c r="S59" s="20">
        <f t="shared" si="2"/>
        <v>13</v>
      </c>
      <c r="T59" s="20">
        <f t="shared" si="3"/>
        <v>33</v>
      </c>
      <c r="U59" s="48" t="str">
        <f t="shared" si="4"/>
        <v>GULBAI TEKRA CPAN 1</v>
      </c>
      <c r="V59" s="20" t="str">
        <f t="shared" si="5"/>
        <v>TN725</v>
      </c>
      <c r="W59" s="20" t="str">
        <f t="shared" si="6"/>
        <v>B2</v>
      </c>
      <c r="X59" s="20"/>
      <c r="Y59" s="7"/>
      <c r="Z59" s="7"/>
      <c r="AA59" s="7"/>
      <c r="AB59" s="7"/>
      <c r="AC59" s="7"/>
      <c r="AD59" s="7"/>
    </row>
    <row r="60" spans="1:30" x14ac:dyDescent="0.25">
      <c r="A60" s="7"/>
      <c r="B60" s="7"/>
      <c r="C60" s="7"/>
      <c r="D60" s="7" t="str">
        <f t="shared" si="0"/>
        <v>10.121.17.130</v>
      </c>
      <c r="E60" s="7" t="str">
        <f t="shared" si="1"/>
        <v>10.121.17.130</v>
      </c>
      <c r="F60">
        <v>51</v>
      </c>
      <c r="G60" t="s">
        <v>320</v>
      </c>
      <c r="H60" s="57">
        <v>46147.045046296298</v>
      </c>
      <c r="I60" t="s">
        <v>321</v>
      </c>
      <c r="J60" t="s">
        <v>322</v>
      </c>
      <c r="K60" t="s">
        <v>132</v>
      </c>
      <c r="L60" t="s">
        <v>323</v>
      </c>
      <c r="N60" t="s">
        <v>134</v>
      </c>
      <c r="O60" t="s">
        <v>135</v>
      </c>
      <c r="P60">
        <v>2</v>
      </c>
      <c r="R60" t="s">
        <v>155</v>
      </c>
      <c r="S60" s="20">
        <f t="shared" si="2"/>
        <v>14</v>
      </c>
      <c r="T60" s="20">
        <f t="shared" si="3"/>
        <v>24</v>
      </c>
      <c r="U60" s="48" t="str">
        <f t="shared" si="4"/>
        <v>BHAVNAGAR</v>
      </c>
      <c r="V60" s="20" t="str">
        <f t="shared" si="5"/>
        <v>TN725</v>
      </c>
      <c r="W60" s="20" t="str">
        <f t="shared" si="6"/>
        <v>B2</v>
      </c>
      <c r="X60" s="20"/>
      <c r="Y60" s="7"/>
      <c r="Z60" s="7"/>
      <c r="AA60" s="7"/>
      <c r="AB60" s="7"/>
      <c r="AC60" s="7"/>
      <c r="AD60" s="7"/>
    </row>
    <row r="61" spans="1:30" x14ac:dyDescent="0.25">
      <c r="A61" s="7"/>
      <c r="B61" s="7"/>
      <c r="C61" s="7"/>
      <c r="D61" s="7" t="str">
        <f t="shared" si="0"/>
        <v>10.121.18.22</v>
      </c>
      <c r="E61" s="7" t="str">
        <f t="shared" si="1"/>
        <v>10.121.18.22</v>
      </c>
      <c r="F61">
        <v>52</v>
      </c>
      <c r="G61" t="s">
        <v>341</v>
      </c>
      <c r="H61" s="57">
        <v>46137.050358796296</v>
      </c>
      <c r="I61" t="s">
        <v>342</v>
      </c>
      <c r="J61" t="s">
        <v>343</v>
      </c>
      <c r="K61" t="s">
        <v>132</v>
      </c>
      <c r="L61" t="s">
        <v>344</v>
      </c>
      <c r="N61" t="s">
        <v>134</v>
      </c>
      <c r="O61" t="s">
        <v>135</v>
      </c>
      <c r="P61">
        <v>0</v>
      </c>
      <c r="R61" t="s">
        <v>238</v>
      </c>
      <c r="S61" s="20">
        <f t="shared" si="2"/>
        <v>13</v>
      </c>
      <c r="T61" s="20">
        <f t="shared" si="3"/>
        <v>19</v>
      </c>
      <c r="U61" s="48" t="str">
        <f t="shared" si="4"/>
        <v>RANIP</v>
      </c>
      <c r="V61" s="20" t="str">
        <f t="shared" si="5"/>
        <v>TN725</v>
      </c>
      <c r="W61" s="20" t="str">
        <f t="shared" si="6"/>
        <v>B2</v>
      </c>
      <c r="X61" s="20"/>
      <c r="Y61" s="7"/>
      <c r="Z61" s="7"/>
      <c r="AA61" s="7"/>
      <c r="AB61" s="7"/>
      <c r="AC61" s="7"/>
      <c r="AD61" s="7"/>
    </row>
    <row r="62" spans="1:30" x14ac:dyDescent="0.25">
      <c r="A62" s="7"/>
      <c r="B62" s="7"/>
      <c r="C62" s="7"/>
      <c r="D62" s="7" t="str">
        <f t="shared" si="0"/>
        <v>10.121.15.146</v>
      </c>
      <c r="E62" s="7" t="str">
        <f t="shared" si="1"/>
        <v>10.121.15.146</v>
      </c>
      <c r="F62">
        <v>53</v>
      </c>
      <c r="G62" t="s">
        <v>345</v>
      </c>
      <c r="H62" s="57">
        <v>46114.044965277775</v>
      </c>
      <c r="I62" t="s">
        <v>346</v>
      </c>
      <c r="J62" t="s">
        <v>347</v>
      </c>
      <c r="K62" t="s">
        <v>132</v>
      </c>
      <c r="L62" t="s">
        <v>348</v>
      </c>
      <c r="N62" t="s">
        <v>134</v>
      </c>
      <c r="O62" t="s">
        <v>135</v>
      </c>
      <c r="P62">
        <v>0</v>
      </c>
      <c r="R62" t="s">
        <v>349</v>
      </c>
      <c r="S62" s="20">
        <f t="shared" si="2"/>
        <v>14</v>
      </c>
      <c r="T62" s="20">
        <f t="shared" si="3"/>
        <v>23</v>
      </c>
      <c r="U62" s="48" t="str">
        <f t="shared" si="4"/>
        <v>VIRAMGAM</v>
      </c>
      <c r="V62" s="20" t="str">
        <f t="shared" si="5"/>
        <v>TN725</v>
      </c>
      <c r="W62" s="20" t="str">
        <f t="shared" si="6"/>
        <v>B2</v>
      </c>
      <c r="X62" s="20"/>
      <c r="Y62" s="7"/>
      <c r="Z62" s="7"/>
      <c r="AA62" s="7"/>
      <c r="AB62" s="7"/>
      <c r="AC62" s="7"/>
      <c r="AD62" s="7"/>
    </row>
    <row r="63" spans="1:30" x14ac:dyDescent="0.25">
      <c r="A63" s="7"/>
      <c r="B63" s="7"/>
      <c r="C63" s="7"/>
      <c r="D63" s="7" t="str">
        <f t="shared" si="0"/>
        <v>10.121.17.83</v>
      </c>
      <c r="E63" s="7" t="str">
        <f t="shared" si="1"/>
        <v>10.121.17.83</v>
      </c>
      <c r="F63">
        <v>54</v>
      </c>
      <c r="G63" t="s">
        <v>350</v>
      </c>
      <c r="H63" s="57">
        <v>46083.053287037037</v>
      </c>
      <c r="I63" t="s">
        <v>351</v>
      </c>
      <c r="J63" t="s">
        <v>352</v>
      </c>
      <c r="K63" t="s">
        <v>171</v>
      </c>
      <c r="L63" t="s">
        <v>353</v>
      </c>
      <c r="N63" t="s">
        <v>173</v>
      </c>
      <c r="O63" t="s">
        <v>135</v>
      </c>
      <c r="P63">
        <v>2</v>
      </c>
      <c r="S63" s="20">
        <f t="shared" si="2"/>
        <v>13</v>
      </c>
      <c r="T63" s="20">
        <f t="shared" si="3"/>
        <v>24</v>
      </c>
      <c r="U63" s="48" t="str">
        <f t="shared" si="4"/>
        <v>Chitrakoot</v>
      </c>
      <c r="V63" s="20" t="str">
        <f t="shared" si="5"/>
        <v>TN703</v>
      </c>
      <c r="W63" s="20" t="str">
        <f t="shared" si="6"/>
        <v>A1</v>
      </c>
      <c r="X63" s="20"/>
      <c r="Y63" s="7"/>
      <c r="Z63" s="7"/>
      <c r="AA63" s="7"/>
      <c r="AB63" s="7"/>
      <c r="AC63" s="7"/>
      <c r="AD63" s="7"/>
    </row>
    <row r="64" spans="1:30" x14ac:dyDescent="0.25">
      <c r="A64" s="7"/>
      <c r="B64" s="7"/>
      <c r="C64" s="7"/>
      <c r="D64" s="7" t="str">
        <f t="shared" si="0"/>
        <v>10.121.17.77</v>
      </c>
      <c r="E64" s="7" t="str">
        <f t="shared" si="1"/>
        <v>10.121.17.77</v>
      </c>
      <c r="F64">
        <v>55</v>
      </c>
      <c r="G64" t="s">
        <v>358</v>
      </c>
      <c r="H64" s="57">
        <v>46130.057916666665</v>
      </c>
      <c r="I64" t="s">
        <v>359</v>
      </c>
      <c r="J64" t="s">
        <v>360</v>
      </c>
      <c r="K64" t="s">
        <v>171</v>
      </c>
      <c r="L64" t="s">
        <v>361</v>
      </c>
      <c r="N64" t="s">
        <v>173</v>
      </c>
      <c r="O64" t="s">
        <v>135</v>
      </c>
      <c r="P64">
        <v>2</v>
      </c>
      <c r="R64" t="s">
        <v>362</v>
      </c>
      <c r="S64" s="20">
        <f t="shared" si="2"/>
        <v>13</v>
      </c>
      <c r="T64" s="20">
        <f t="shared" si="3"/>
        <v>25</v>
      </c>
      <c r="U64" s="48" t="str">
        <f t="shared" si="4"/>
        <v>TXPlot 1008</v>
      </c>
      <c r="V64" s="20" t="str">
        <f t="shared" si="5"/>
        <v>TN703</v>
      </c>
      <c r="W64" s="20" t="str">
        <f t="shared" si="6"/>
        <v>A1</v>
      </c>
      <c r="X64" s="20"/>
      <c r="Y64" s="7"/>
      <c r="Z64" s="7"/>
      <c r="AA64" s="7"/>
      <c r="AB64" s="7"/>
      <c r="AC64" s="7"/>
      <c r="AD64" s="7"/>
    </row>
    <row r="65" spans="1:30" x14ac:dyDescent="0.25">
      <c r="A65" s="7"/>
      <c r="B65" s="7"/>
      <c r="C65" s="7"/>
      <c r="D65" s="7" t="str">
        <f t="shared" si="0"/>
        <v>10.121.17.75</v>
      </c>
      <c r="E65" s="7" t="str">
        <f t="shared" si="1"/>
        <v>10.121.17.75</v>
      </c>
      <c r="F65">
        <v>56</v>
      </c>
      <c r="G65" t="s">
        <v>363</v>
      </c>
      <c r="H65" s="57">
        <v>46083.051319444443</v>
      </c>
      <c r="I65" t="s">
        <v>364</v>
      </c>
      <c r="J65" t="s">
        <v>365</v>
      </c>
      <c r="K65" t="s">
        <v>171</v>
      </c>
      <c r="L65" t="s">
        <v>366</v>
      </c>
      <c r="N65" t="s">
        <v>173</v>
      </c>
      <c r="O65" t="s">
        <v>135</v>
      </c>
      <c r="P65">
        <v>2</v>
      </c>
      <c r="R65" t="s">
        <v>362</v>
      </c>
      <c r="S65" s="20">
        <f t="shared" si="2"/>
        <v>13</v>
      </c>
      <c r="T65" s="20">
        <f t="shared" si="3"/>
        <v>19</v>
      </c>
      <c r="U65" s="48" t="str">
        <f t="shared" si="4"/>
        <v>Vansh</v>
      </c>
      <c r="V65" s="20" t="str">
        <f t="shared" si="5"/>
        <v>TN703</v>
      </c>
      <c r="W65" s="20" t="str">
        <f t="shared" si="6"/>
        <v>A1</v>
      </c>
      <c r="X65" s="20"/>
      <c r="Y65" s="7"/>
      <c r="Z65" s="7"/>
      <c r="AA65" s="7"/>
      <c r="AB65" s="7"/>
      <c r="AC65" s="7"/>
      <c r="AD65" s="7"/>
    </row>
    <row r="66" spans="1:30" x14ac:dyDescent="0.25">
      <c r="A66" s="7"/>
      <c r="B66" s="7"/>
      <c r="C66" s="7"/>
      <c r="D66" s="7" t="str">
        <f t="shared" si="0"/>
        <v>10.121.96.77</v>
      </c>
      <c r="E66" s="7" t="str">
        <f t="shared" si="1"/>
        <v>10.121.96.77</v>
      </c>
      <c r="F66">
        <v>57</v>
      </c>
      <c r="G66" t="s">
        <v>354</v>
      </c>
      <c r="H66" s="57">
        <v>46151.045868055553</v>
      </c>
      <c r="I66" t="s">
        <v>355</v>
      </c>
      <c r="J66" t="s">
        <v>356</v>
      </c>
      <c r="K66" t="s">
        <v>145</v>
      </c>
      <c r="L66" t="s">
        <v>357</v>
      </c>
      <c r="N66" t="s">
        <v>134</v>
      </c>
      <c r="O66" t="s">
        <v>135</v>
      </c>
      <c r="P66">
        <v>2</v>
      </c>
      <c r="S66" s="20">
        <f t="shared" si="2"/>
        <v>13</v>
      </c>
      <c r="T66" s="20">
        <f t="shared" si="3"/>
        <v>22</v>
      </c>
      <c r="U66" s="48" t="str">
        <f t="shared" si="4"/>
        <v>LAKHIGAM</v>
      </c>
      <c r="V66" s="20" t="str">
        <f t="shared" si="5"/>
        <v>TN705</v>
      </c>
      <c r="W66" s="20" t="str">
        <f t="shared" si="6"/>
        <v>B1</v>
      </c>
      <c r="X66" s="20"/>
      <c r="Y66" s="7"/>
      <c r="Z66" s="7"/>
      <c r="AA66" s="7"/>
      <c r="AB66" s="7"/>
      <c r="AC66" s="7"/>
      <c r="AD66" s="7"/>
    </row>
    <row r="67" spans="1:30" x14ac:dyDescent="0.25">
      <c r="A67" s="7"/>
      <c r="B67" s="7"/>
      <c r="C67" s="7"/>
      <c r="D67" s="7" t="str">
        <f t="shared" si="0"/>
        <v>10.121.15.217</v>
      </c>
      <c r="E67" s="7" t="str">
        <f t="shared" si="1"/>
        <v>10.121.15.217</v>
      </c>
      <c r="F67">
        <v>58</v>
      </c>
      <c r="G67" t="s">
        <v>371</v>
      </c>
      <c r="H67" s="57">
        <v>46149.051400462966</v>
      </c>
      <c r="I67" t="s">
        <v>372</v>
      </c>
      <c r="J67" t="s">
        <v>373</v>
      </c>
      <c r="K67" t="s">
        <v>145</v>
      </c>
      <c r="L67" t="s">
        <v>374</v>
      </c>
      <c r="N67" t="s">
        <v>134</v>
      </c>
      <c r="O67" t="s">
        <v>135</v>
      </c>
      <c r="P67">
        <v>0</v>
      </c>
      <c r="R67" t="s">
        <v>136</v>
      </c>
      <c r="S67" s="20">
        <f t="shared" si="2"/>
        <v>14</v>
      </c>
      <c r="T67" s="20">
        <f t="shared" si="3"/>
        <v>21</v>
      </c>
      <c r="U67" s="48" t="str">
        <f t="shared" si="4"/>
        <v>Ambaji</v>
      </c>
      <c r="V67" s="20" t="str">
        <f t="shared" si="5"/>
        <v>TN705</v>
      </c>
      <c r="W67" s="20" t="str">
        <f t="shared" si="6"/>
        <v>B1</v>
      </c>
      <c r="X67" s="20"/>
      <c r="Y67" s="7"/>
      <c r="Z67" s="7"/>
      <c r="AA67" s="7"/>
      <c r="AB67" s="7"/>
      <c r="AC67" s="7"/>
      <c r="AD67" s="7"/>
    </row>
    <row r="68" spans="1:30" x14ac:dyDescent="0.25">
      <c r="A68" s="7"/>
      <c r="B68" s="7"/>
      <c r="C68" s="7"/>
      <c r="D68" s="7" t="str">
        <f t="shared" si="0"/>
        <v>10.121.24.87</v>
      </c>
      <c r="E68" s="7" t="str">
        <f t="shared" si="1"/>
        <v>10.121.24.87</v>
      </c>
      <c r="F68">
        <v>59</v>
      </c>
      <c r="G68" t="s">
        <v>367</v>
      </c>
      <c r="H68" s="57">
        <v>46142.042337962965</v>
      </c>
      <c r="I68" t="s">
        <v>368</v>
      </c>
      <c r="J68" t="s">
        <v>369</v>
      </c>
      <c r="K68" t="s">
        <v>171</v>
      </c>
      <c r="L68" t="s">
        <v>370</v>
      </c>
      <c r="N68" t="s">
        <v>173</v>
      </c>
      <c r="O68" t="s">
        <v>135</v>
      </c>
      <c r="P68">
        <v>2</v>
      </c>
      <c r="S68" s="20">
        <f t="shared" si="2"/>
        <v>13</v>
      </c>
      <c r="T68" s="20">
        <f t="shared" si="3"/>
        <v>29</v>
      </c>
      <c r="U68" s="48" t="str">
        <f t="shared" si="4"/>
        <v>IOCL LPG KANDLA</v>
      </c>
      <c r="V68" s="20" t="str">
        <f t="shared" si="5"/>
        <v>TN703</v>
      </c>
      <c r="W68" s="20" t="str">
        <f t="shared" si="6"/>
        <v>A1</v>
      </c>
      <c r="X68" s="20"/>
      <c r="Y68" s="7"/>
      <c r="Z68" s="7"/>
      <c r="AA68" s="7"/>
      <c r="AB68" s="7"/>
      <c r="AC68" s="7"/>
      <c r="AD68" s="7"/>
    </row>
    <row r="69" spans="1:30" x14ac:dyDescent="0.25">
      <c r="A69" s="7"/>
      <c r="B69" s="7"/>
      <c r="C69" s="7"/>
      <c r="D69" s="7" t="str">
        <f t="shared" si="0"/>
        <v>10.121.19.66</v>
      </c>
      <c r="E69" s="7" t="str">
        <f t="shared" si="1"/>
        <v>10.121.19.66</v>
      </c>
      <c r="F69">
        <v>60</v>
      </c>
      <c r="G69" t="s">
        <v>2304</v>
      </c>
      <c r="H69" s="57">
        <v>46145.057500000003</v>
      </c>
      <c r="I69" t="s">
        <v>2305</v>
      </c>
      <c r="J69" t="s">
        <v>2306</v>
      </c>
      <c r="K69" t="s">
        <v>132</v>
      </c>
      <c r="L69" t="s">
        <v>2307</v>
      </c>
      <c r="N69" t="s">
        <v>134</v>
      </c>
      <c r="O69" t="s">
        <v>135</v>
      </c>
      <c r="P69">
        <v>0</v>
      </c>
      <c r="R69" t="s">
        <v>208</v>
      </c>
      <c r="S69" s="20">
        <f t="shared" si="2"/>
        <v>13</v>
      </c>
      <c r="T69" s="20">
        <f t="shared" si="3"/>
        <v>21</v>
      </c>
      <c r="U69" s="48" t="str">
        <f t="shared" si="4"/>
        <v>KR2 GNE</v>
      </c>
      <c r="V69" s="20" t="str">
        <f t="shared" si="5"/>
        <v>TN725</v>
      </c>
      <c r="W69" s="20" t="str">
        <f t="shared" si="6"/>
        <v>B2</v>
      </c>
      <c r="X69" s="20"/>
      <c r="Y69" s="7"/>
      <c r="Z69" s="7"/>
      <c r="AA69" s="7"/>
      <c r="AB69" s="7"/>
      <c r="AC69" s="7"/>
      <c r="AD69" s="7"/>
    </row>
    <row r="70" spans="1:30" x14ac:dyDescent="0.25">
      <c r="A70" s="7"/>
      <c r="B70" s="7"/>
      <c r="C70" s="7"/>
      <c r="D70" s="7" t="str">
        <f t="shared" si="0"/>
        <v>10.121.19.73</v>
      </c>
      <c r="E70" s="7" t="str">
        <f t="shared" si="1"/>
        <v>10.121.19.73</v>
      </c>
      <c r="F70">
        <v>61</v>
      </c>
      <c r="G70" t="s">
        <v>384</v>
      </c>
      <c r="H70" s="57">
        <v>46147.05059027778</v>
      </c>
      <c r="I70" t="s">
        <v>385</v>
      </c>
      <c r="J70" t="s">
        <v>386</v>
      </c>
      <c r="K70" t="s">
        <v>145</v>
      </c>
      <c r="L70" t="s">
        <v>387</v>
      </c>
      <c r="N70" t="s">
        <v>134</v>
      </c>
      <c r="O70" t="s">
        <v>135</v>
      </c>
      <c r="P70">
        <v>0</v>
      </c>
      <c r="R70" t="s">
        <v>208</v>
      </c>
      <c r="S70" s="20">
        <f t="shared" si="2"/>
        <v>13</v>
      </c>
      <c r="T70" s="20">
        <f t="shared" si="3"/>
        <v>26</v>
      </c>
      <c r="U70" s="48" t="str">
        <f t="shared" si="4"/>
        <v>KALAWAD ROAD</v>
      </c>
      <c r="V70" s="20" t="str">
        <f t="shared" si="5"/>
        <v>TN705</v>
      </c>
      <c r="W70" s="20" t="str">
        <f t="shared" si="6"/>
        <v>B1</v>
      </c>
      <c r="X70" s="20"/>
      <c r="Y70" s="7"/>
      <c r="Z70" s="7"/>
      <c r="AA70" s="7"/>
      <c r="AB70" s="7"/>
      <c r="AC70" s="7"/>
      <c r="AD70" s="7"/>
    </row>
    <row r="71" spans="1:30" x14ac:dyDescent="0.25">
      <c r="A71" s="7"/>
      <c r="B71" s="7"/>
      <c r="C71" s="7"/>
      <c r="D71" s="7" t="str">
        <f t="shared" si="0"/>
        <v>10.121.19.65</v>
      </c>
      <c r="E71" s="7" t="str">
        <f t="shared" si="1"/>
        <v>10.121.19.65</v>
      </c>
      <c r="F71">
        <v>62</v>
      </c>
      <c r="G71" t="s">
        <v>388</v>
      </c>
      <c r="H71" s="57">
        <v>46150.059120370373</v>
      </c>
      <c r="I71" t="s">
        <v>389</v>
      </c>
      <c r="J71" t="s">
        <v>390</v>
      </c>
      <c r="K71" t="s">
        <v>132</v>
      </c>
      <c r="L71" t="s">
        <v>391</v>
      </c>
      <c r="N71" t="s">
        <v>134</v>
      </c>
      <c r="O71" t="s">
        <v>135</v>
      </c>
      <c r="P71">
        <v>0</v>
      </c>
      <c r="R71" t="s">
        <v>208</v>
      </c>
      <c r="S71" s="20">
        <f t="shared" si="2"/>
        <v>13</v>
      </c>
      <c r="T71" s="20">
        <f t="shared" si="3"/>
        <v>22</v>
      </c>
      <c r="U71" s="48" t="str">
        <f t="shared" si="4"/>
        <v>KR1(GNE)</v>
      </c>
      <c r="V71" s="20" t="str">
        <f t="shared" si="5"/>
        <v>TN725</v>
      </c>
      <c r="W71" s="20" t="str">
        <f t="shared" si="6"/>
        <v>B2</v>
      </c>
      <c r="X71" s="20"/>
      <c r="Y71" s="7"/>
      <c r="Z71" s="7"/>
      <c r="AA71" s="7"/>
      <c r="AB71" s="7"/>
      <c r="AC71" s="7"/>
      <c r="AD71" s="7"/>
    </row>
    <row r="72" spans="1:30" x14ac:dyDescent="0.25">
      <c r="A72" s="7"/>
      <c r="B72" s="7"/>
      <c r="C72" s="7"/>
      <c r="D72" s="7" t="str">
        <f t="shared" si="0"/>
        <v>10.121.17.27</v>
      </c>
      <c r="E72" s="7" t="str">
        <f t="shared" si="1"/>
        <v>10.121.17.27</v>
      </c>
      <c r="F72">
        <v>63</v>
      </c>
      <c r="G72" t="s">
        <v>400</v>
      </c>
      <c r="H72" s="57">
        <v>46150.057916666665</v>
      </c>
      <c r="I72" t="s">
        <v>401</v>
      </c>
      <c r="J72" t="s">
        <v>402</v>
      </c>
      <c r="K72" t="s">
        <v>132</v>
      </c>
      <c r="L72" t="s">
        <v>403</v>
      </c>
      <c r="N72" t="s">
        <v>134</v>
      </c>
      <c r="O72" t="s">
        <v>135</v>
      </c>
      <c r="P72">
        <v>2</v>
      </c>
      <c r="R72" t="s">
        <v>404</v>
      </c>
      <c r="S72" s="20">
        <f t="shared" si="2"/>
        <v>13</v>
      </c>
      <c r="T72" s="20">
        <f t="shared" si="3"/>
        <v>23</v>
      </c>
      <c r="U72" s="48" t="str">
        <f t="shared" si="4"/>
        <v>RAJKOT KR</v>
      </c>
      <c r="V72" s="20" t="str">
        <f t="shared" si="5"/>
        <v>TN725</v>
      </c>
      <c r="W72" s="20" t="str">
        <f t="shared" si="6"/>
        <v>B2</v>
      </c>
      <c r="X72" s="20"/>
      <c r="Y72" s="7"/>
      <c r="Z72" s="7"/>
      <c r="AA72" s="7"/>
      <c r="AB72" s="7"/>
      <c r="AC72" s="7"/>
      <c r="AD72" s="7"/>
    </row>
    <row r="73" spans="1:30" x14ac:dyDescent="0.25">
      <c r="A73" s="7"/>
      <c r="B73" s="7"/>
      <c r="C73" s="7"/>
      <c r="D73" s="7" t="str">
        <f t="shared" si="0"/>
        <v>10.121.19.72</v>
      </c>
      <c r="E73" s="7" t="str">
        <f t="shared" si="1"/>
        <v>10.121.19.72</v>
      </c>
      <c r="F73">
        <v>64</v>
      </c>
      <c r="G73" t="s">
        <v>375</v>
      </c>
      <c r="H73" s="57">
        <v>46143.051435185182</v>
      </c>
      <c r="I73" t="s">
        <v>376</v>
      </c>
      <c r="J73" t="s">
        <v>377</v>
      </c>
      <c r="K73" t="s">
        <v>145</v>
      </c>
      <c r="L73" t="s">
        <v>378</v>
      </c>
      <c r="N73" t="s">
        <v>134</v>
      </c>
      <c r="O73" t="s">
        <v>135</v>
      </c>
      <c r="P73">
        <v>2</v>
      </c>
      <c r="R73" t="s">
        <v>208</v>
      </c>
      <c r="S73" s="20">
        <f t="shared" si="2"/>
        <v>13</v>
      </c>
      <c r="T73" s="20">
        <f t="shared" si="3"/>
        <v>22</v>
      </c>
      <c r="U73" s="48" t="str">
        <f t="shared" si="4"/>
        <v>MADHAPAR</v>
      </c>
      <c r="V73" s="20" t="str">
        <f t="shared" si="5"/>
        <v>TN705</v>
      </c>
      <c r="W73" s="20" t="str">
        <f t="shared" si="6"/>
        <v>B1</v>
      </c>
      <c r="X73" s="20"/>
      <c r="Y73" s="7"/>
      <c r="Z73" s="7"/>
      <c r="AA73" s="7"/>
      <c r="AB73" s="7"/>
      <c r="AC73" s="7"/>
      <c r="AD73" s="7"/>
    </row>
    <row r="74" spans="1:30" x14ac:dyDescent="0.25">
      <c r="A74" s="7"/>
      <c r="B74" s="7"/>
      <c r="C74" s="7"/>
      <c r="D74" s="7" t="str">
        <f t="shared" si="0"/>
        <v>10.121.18.197</v>
      </c>
      <c r="E74" s="7" t="str">
        <f t="shared" si="1"/>
        <v>10.121.18.197</v>
      </c>
      <c r="F74">
        <v>65</v>
      </c>
      <c r="G74" t="s">
        <v>392</v>
      </c>
      <c r="H74" s="57">
        <v>46150.04996527778</v>
      </c>
      <c r="I74" t="s">
        <v>393</v>
      </c>
      <c r="J74" t="s">
        <v>394</v>
      </c>
      <c r="K74" t="s">
        <v>145</v>
      </c>
      <c r="L74" t="s">
        <v>395</v>
      </c>
      <c r="N74" t="s">
        <v>134</v>
      </c>
      <c r="O74" t="s">
        <v>135</v>
      </c>
      <c r="P74">
        <v>0</v>
      </c>
      <c r="R74" t="s">
        <v>238</v>
      </c>
      <c r="S74" s="20">
        <f t="shared" si="2"/>
        <v>14</v>
      </c>
      <c r="T74" s="20">
        <f t="shared" si="3"/>
        <v>23</v>
      </c>
      <c r="U74" s="48" t="str">
        <f t="shared" si="4"/>
        <v>Lavarpur</v>
      </c>
      <c r="V74" s="20" t="str">
        <f t="shared" si="5"/>
        <v>TN705</v>
      </c>
      <c r="W74" s="20" t="str">
        <f t="shared" si="6"/>
        <v>B1</v>
      </c>
      <c r="X74" s="20"/>
      <c r="Y74" s="7"/>
      <c r="Z74" s="7"/>
      <c r="AA74" s="7"/>
      <c r="AB74" s="7"/>
      <c r="AC74" s="7"/>
      <c r="AD74" s="7"/>
    </row>
    <row r="75" spans="1:30" x14ac:dyDescent="0.25">
      <c r="A75" s="7"/>
      <c r="B75" s="7"/>
      <c r="C75" s="7"/>
      <c r="D75" s="7" t="str">
        <f t="shared" ref="D75:D138" si="7">TRIM(CLEAN(E75))</f>
        <v>10.121.18.2</v>
      </c>
      <c r="E75" s="7" t="str">
        <f t="shared" ref="E75:E138" si="8">MID(G75,2,SEARCH("_",G75)-2)</f>
        <v>10.121.18.2</v>
      </c>
      <c r="F75">
        <v>66</v>
      </c>
      <c r="G75" t="s">
        <v>396</v>
      </c>
      <c r="H75" s="57">
        <v>46109.052314814813</v>
      </c>
      <c r="I75" t="s">
        <v>397</v>
      </c>
      <c r="J75" t="s">
        <v>398</v>
      </c>
      <c r="K75" t="s">
        <v>171</v>
      </c>
      <c r="L75" t="s">
        <v>399</v>
      </c>
      <c r="N75" t="s">
        <v>173</v>
      </c>
      <c r="O75" t="s">
        <v>135</v>
      </c>
      <c r="P75">
        <v>2</v>
      </c>
      <c r="S75" s="20">
        <f t="shared" ref="S75:S138" si="9">IFERROR(SEARCH("_",I75),"")</f>
        <v>12</v>
      </c>
      <c r="T75" s="20">
        <f t="shared" ref="T75:T138" si="10">IFERROR(SEARCH("_",I75,S75+1),"")</f>
        <v>27</v>
      </c>
      <c r="U75" s="48" t="str">
        <f t="shared" ref="U75:U138" si="11">MID(I75,S75+1,T75-S75-1)</f>
        <v>CIVIL HOSPITAL</v>
      </c>
      <c r="V75" s="20" t="str">
        <f t="shared" ref="V75:V138" si="12">IFERROR(LEFT(K75,SEARCH("TN7",K75)+4),"")</f>
        <v>TN703</v>
      </c>
      <c r="W75" s="20" t="str">
        <f t="shared" ref="W75:W138" si="13">IFERROR(VLOOKUP(V75,$V$2:$W$4,2,FALSE),"")</f>
        <v>A1</v>
      </c>
      <c r="X75" s="20"/>
      <c r="Y75" s="7"/>
      <c r="Z75" s="7"/>
      <c r="AA75" s="7"/>
      <c r="AB75" s="7"/>
      <c r="AC75" s="7"/>
      <c r="AD75" s="7"/>
    </row>
    <row r="76" spans="1:30" x14ac:dyDescent="0.25">
      <c r="A76" s="7"/>
      <c r="B76" s="7"/>
      <c r="C76" s="7"/>
      <c r="D76" s="7" t="str">
        <f t="shared" si="7"/>
        <v>10.121.19.67</v>
      </c>
      <c r="E76" s="7" t="str">
        <f t="shared" si="8"/>
        <v>10.121.19.67</v>
      </c>
      <c r="F76">
        <v>67</v>
      </c>
      <c r="G76" t="s">
        <v>2296</v>
      </c>
      <c r="H76" s="57">
        <v>46147.051886574074</v>
      </c>
      <c r="I76" t="s">
        <v>2297</v>
      </c>
      <c r="J76" t="s">
        <v>2298</v>
      </c>
      <c r="K76" t="s">
        <v>132</v>
      </c>
      <c r="L76" t="s">
        <v>2299</v>
      </c>
      <c r="N76" t="s">
        <v>134</v>
      </c>
      <c r="O76" t="s">
        <v>135</v>
      </c>
      <c r="P76">
        <v>0</v>
      </c>
      <c r="R76" t="s">
        <v>208</v>
      </c>
      <c r="S76" s="20">
        <f t="shared" si="9"/>
        <v>13</v>
      </c>
      <c r="T76" s="20">
        <f t="shared" si="10"/>
        <v>17</v>
      </c>
      <c r="U76" s="48" t="str">
        <f t="shared" si="11"/>
        <v>JB1</v>
      </c>
      <c r="V76" s="20" t="str">
        <f t="shared" si="12"/>
        <v>TN725</v>
      </c>
      <c r="W76" s="20" t="str">
        <f t="shared" si="13"/>
        <v>B2</v>
      </c>
      <c r="X76" s="20"/>
      <c r="Y76" s="7"/>
      <c r="Z76" s="7"/>
      <c r="AA76" s="7"/>
      <c r="AB76" s="7"/>
      <c r="AC76" s="7"/>
      <c r="AD76" s="7"/>
    </row>
    <row r="77" spans="1:30" x14ac:dyDescent="0.25">
      <c r="A77" s="7"/>
      <c r="B77" s="7"/>
      <c r="C77" s="7"/>
      <c r="D77" s="7" t="str">
        <f t="shared" si="7"/>
        <v>10.121.19.74</v>
      </c>
      <c r="E77" s="7" t="str">
        <f t="shared" si="8"/>
        <v>10.121.19.74</v>
      </c>
      <c r="F77">
        <v>68</v>
      </c>
      <c r="G77" t="s">
        <v>405</v>
      </c>
      <c r="H77" s="57">
        <v>46149.051006944443</v>
      </c>
      <c r="I77" t="s">
        <v>406</v>
      </c>
      <c r="J77" t="s">
        <v>407</v>
      </c>
      <c r="K77" t="s">
        <v>132</v>
      </c>
      <c r="L77" t="s">
        <v>408</v>
      </c>
      <c r="N77" t="s">
        <v>134</v>
      </c>
      <c r="O77" t="s">
        <v>135</v>
      </c>
      <c r="P77">
        <v>0</v>
      </c>
      <c r="R77" t="s">
        <v>208</v>
      </c>
      <c r="S77" s="20">
        <f t="shared" si="9"/>
        <v>13</v>
      </c>
      <c r="T77" s="20">
        <f t="shared" si="10"/>
        <v>24</v>
      </c>
      <c r="U77" s="48" t="str">
        <f t="shared" si="11"/>
        <v>RAIYA ROAD</v>
      </c>
      <c r="V77" s="20" t="str">
        <f t="shared" si="12"/>
        <v>TN725</v>
      </c>
      <c r="W77" s="20" t="str">
        <f t="shared" si="13"/>
        <v>B2</v>
      </c>
      <c r="X77" s="20"/>
      <c r="Y77" s="7"/>
      <c r="Z77" s="7"/>
      <c r="AA77" s="7"/>
      <c r="AB77" s="7"/>
      <c r="AC77" s="7"/>
      <c r="AD77" s="7"/>
    </row>
    <row r="78" spans="1:30" x14ac:dyDescent="0.25">
      <c r="A78" s="7"/>
      <c r="B78" s="7"/>
      <c r="C78" s="7"/>
      <c r="D78" s="7" t="str">
        <f t="shared" si="7"/>
        <v>10.121.17.79</v>
      </c>
      <c r="E78" s="7" t="str">
        <f t="shared" si="8"/>
        <v>10.121.17.79</v>
      </c>
      <c r="F78">
        <v>69</v>
      </c>
      <c r="G78" t="s">
        <v>379</v>
      </c>
      <c r="H78" s="57">
        <v>46133.048171296294</v>
      </c>
      <c r="I78" t="s">
        <v>380</v>
      </c>
      <c r="J78" t="s">
        <v>381</v>
      </c>
      <c r="K78" t="s">
        <v>171</v>
      </c>
      <c r="L78" t="s">
        <v>382</v>
      </c>
      <c r="N78" t="s">
        <v>173</v>
      </c>
      <c r="O78" t="s">
        <v>135</v>
      </c>
      <c r="P78">
        <v>2</v>
      </c>
      <c r="R78" t="s">
        <v>383</v>
      </c>
      <c r="S78" s="20">
        <f t="shared" si="9"/>
        <v>13</v>
      </c>
      <c r="T78" s="20">
        <f t="shared" si="10"/>
        <v>26</v>
      </c>
      <c r="U78" s="48" t="str">
        <f t="shared" si="11"/>
        <v>Kutch Arcade</v>
      </c>
      <c r="V78" s="20" t="str">
        <f t="shared" si="12"/>
        <v>TN703</v>
      </c>
      <c r="W78" s="20" t="str">
        <f t="shared" si="13"/>
        <v>A1</v>
      </c>
      <c r="X78" s="20"/>
      <c r="Y78" s="7"/>
      <c r="Z78" s="7"/>
      <c r="AA78" s="7"/>
      <c r="AB78" s="7"/>
      <c r="AC78" s="7"/>
      <c r="AD78" s="7"/>
    </row>
    <row r="79" spans="1:30" x14ac:dyDescent="0.25">
      <c r="A79" s="7"/>
      <c r="B79" s="7"/>
      <c r="C79" s="7"/>
      <c r="D79" s="7" t="str">
        <f t="shared" si="7"/>
        <v>10.121.19.141</v>
      </c>
      <c r="E79" s="7" t="str">
        <f t="shared" si="8"/>
        <v>10.121.19.141</v>
      </c>
      <c r="F79">
        <v>70</v>
      </c>
      <c r="G79" t="s">
        <v>409</v>
      </c>
      <c r="H79" s="57">
        <v>46110.046249999999</v>
      </c>
      <c r="I79" t="s">
        <v>410</v>
      </c>
      <c r="J79" t="s">
        <v>411</v>
      </c>
      <c r="K79" t="s">
        <v>145</v>
      </c>
      <c r="L79" t="s">
        <v>412</v>
      </c>
      <c r="N79" t="s">
        <v>134</v>
      </c>
      <c r="O79" t="s">
        <v>135</v>
      </c>
      <c r="P79">
        <v>0</v>
      </c>
      <c r="R79" t="s">
        <v>208</v>
      </c>
      <c r="S79" s="20">
        <f t="shared" si="9"/>
        <v>14</v>
      </c>
      <c r="T79" s="20">
        <f t="shared" si="10"/>
        <v>22</v>
      </c>
      <c r="U79" s="48" t="str">
        <f t="shared" si="11"/>
        <v>BHAYALI</v>
      </c>
      <c r="V79" s="20" t="str">
        <f t="shared" si="12"/>
        <v>TN705</v>
      </c>
      <c r="W79" s="20" t="str">
        <f t="shared" si="13"/>
        <v>B1</v>
      </c>
      <c r="X79" s="20"/>
      <c r="Y79" s="7"/>
      <c r="Z79" s="7"/>
      <c r="AA79" s="7"/>
      <c r="AB79" s="7"/>
      <c r="AC79" s="7"/>
      <c r="AD79" s="7"/>
    </row>
    <row r="80" spans="1:30" x14ac:dyDescent="0.25">
      <c r="A80" s="7"/>
      <c r="B80" s="7"/>
      <c r="C80" s="7"/>
      <c r="D80" s="7" t="str">
        <f t="shared" si="7"/>
        <v>10.121.19.136</v>
      </c>
      <c r="E80" s="7" t="str">
        <f t="shared" si="8"/>
        <v>10.121.19.136</v>
      </c>
      <c r="F80">
        <v>71</v>
      </c>
      <c r="G80" t="s">
        <v>441</v>
      </c>
      <c r="H80" s="57">
        <v>46129.044444444444</v>
      </c>
      <c r="I80" t="s">
        <v>442</v>
      </c>
      <c r="J80" t="s">
        <v>443</v>
      </c>
      <c r="K80" t="s">
        <v>145</v>
      </c>
      <c r="L80" t="s">
        <v>444</v>
      </c>
      <c r="N80" t="s">
        <v>134</v>
      </c>
      <c r="O80" t="s">
        <v>135</v>
      </c>
      <c r="P80">
        <v>0</v>
      </c>
      <c r="R80" t="s">
        <v>208</v>
      </c>
      <c r="S80" s="20">
        <f t="shared" si="9"/>
        <v>14</v>
      </c>
      <c r="T80" s="20">
        <f t="shared" si="10"/>
        <v>20</v>
      </c>
      <c r="U80" s="48" t="str">
        <f t="shared" si="11"/>
        <v>GOTRI</v>
      </c>
      <c r="V80" s="20" t="str">
        <f t="shared" si="12"/>
        <v>TN705</v>
      </c>
      <c r="W80" s="20" t="str">
        <f t="shared" si="13"/>
        <v>B1</v>
      </c>
      <c r="X80" s="20"/>
      <c r="Y80" s="7"/>
      <c r="Z80" s="7"/>
      <c r="AA80" s="7"/>
      <c r="AB80" s="7"/>
      <c r="AC80" s="7"/>
      <c r="AD80" s="7"/>
    </row>
    <row r="81" spans="1:30" x14ac:dyDescent="0.25">
      <c r="A81" s="7"/>
      <c r="B81" s="7"/>
      <c r="C81" s="7"/>
      <c r="D81" s="7" t="str">
        <f t="shared" si="7"/>
        <v>10.121.19.134</v>
      </c>
      <c r="E81" s="7" t="str">
        <f t="shared" si="8"/>
        <v>10.121.19.134</v>
      </c>
      <c r="F81">
        <v>72</v>
      </c>
      <c r="G81" t="s">
        <v>413</v>
      </c>
      <c r="H81" s="57">
        <v>46106.043310185189</v>
      </c>
      <c r="I81" t="s">
        <v>414</v>
      </c>
      <c r="J81" t="s">
        <v>415</v>
      </c>
      <c r="K81" t="s">
        <v>132</v>
      </c>
      <c r="L81" t="s">
        <v>416</v>
      </c>
      <c r="N81" t="s">
        <v>134</v>
      </c>
      <c r="O81" t="s">
        <v>135</v>
      </c>
      <c r="P81">
        <v>0</v>
      </c>
      <c r="R81" t="s">
        <v>208</v>
      </c>
      <c r="S81" s="20">
        <f t="shared" si="9"/>
        <v>14</v>
      </c>
      <c r="T81" s="20">
        <f t="shared" si="10"/>
        <v>24</v>
      </c>
      <c r="U81" s="48" t="str">
        <f t="shared" si="11"/>
        <v>FATEHGANJ</v>
      </c>
      <c r="V81" s="20" t="str">
        <f t="shared" si="12"/>
        <v>TN725</v>
      </c>
      <c r="W81" s="20" t="str">
        <f t="shared" si="13"/>
        <v>B2</v>
      </c>
      <c r="X81" s="20"/>
      <c r="Y81" s="7"/>
      <c r="Z81" s="7"/>
      <c r="AA81" s="7"/>
      <c r="AB81" s="7"/>
      <c r="AC81" s="7"/>
      <c r="AD81" s="7"/>
    </row>
    <row r="82" spans="1:30" x14ac:dyDescent="0.25">
      <c r="A82" s="7"/>
      <c r="B82" s="7"/>
      <c r="C82" s="7"/>
      <c r="D82" s="7" t="str">
        <f t="shared" si="7"/>
        <v>10.121.16.117</v>
      </c>
      <c r="E82" s="7" t="str">
        <f t="shared" si="8"/>
        <v>10.121.16.117</v>
      </c>
      <c r="F82">
        <v>73</v>
      </c>
      <c r="G82" t="s">
        <v>421</v>
      </c>
      <c r="H82" s="57">
        <v>46120.046793981484</v>
      </c>
      <c r="I82" t="s">
        <v>422</v>
      </c>
      <c r="J82" t="s">
        <v>423</v>
      </c>
      <c r="K82" t="s">
        <v>189</v>
      </c>
      <c r="L82" t="s">
        <v>424</v>
      </c>
      <c r="N82" t="s">
        <v>191</v>
      </c>
      <c r="O82" t="s">
        <v>135</v>
      </c>
      <c r="P82">
        <v>0</v>
      </c>
      <c r="S82" s="20">
        <f t="shared" si="9"/>
        <v>14</v>
      </c>
      <c r="T82" s="20">
        <f t="shared" si="10"/>
        <v>18</v>
      </c>
      <c r="U82" s="48" t="str">
        <f t="shared" si="11"/>
        <v>AAT</v>
      </c>
      <c r="V82" s="20" t="str">
        <f t="shared" si="12"/>
        <v>TN703</v>
      </c>
      <c r="W82" s="20" t="str">
        <f t="shared" si="13"/>
        <v>A1</v>
      </c>
      <c r="X82" s="20"/>
      <c r="Y82" s="7"/>
      <c r="Z82" s="7"/>
      <c r="AA82" s="7"/>
      <c r="AB82" s="7"/>
      <c r="AC82" s="7"/>
      <c r="AD82" s="7"/>
    </row>
    <row r="83" spans="1:30" x14ac:dyDescent="0.25">
      <c r="A83" s="7"/>
      <c r="B83" s="7"/>
      <c r="C83" s="7"/>
      <c r="D83" s="7" t="str">
        <f t="shared" si="7"/>
        <v>10.121.19.133</v>
      </c>
      <c r="E83" s="7" t="str">
        <f t="shared" si="8"/>
        <v>10.121.19.133</v>
      </c>
      <c r="F83">
        <v>74</v>
      </c>
      <c r="G83" t="s">
        <v>417</v>
      </c>
      <c r="H83" s="57">
        <v>46129.050324074073</v>
      </c>
      <c r="I83" t="s">
        <v>418</v>
      </c>
      <c r="J83" t="s">
        <v>419</v>
      </c>
      <c r="K83" t="s">
        <v>132</v>
      </c>
      <c r="L83" t="s">
        <v>420</v>
      </c>
      <c r="N83" t="s">
        <v>134</v>
      </c>
      <c r="O83" t="s">
        <v>135</v>
      </c>
      <c r="P83">
        <v>0</v>
      </c>
      <c r="R83" t="s">
        <v>208</v>
      </c>
      <c r="S83" s="20">
        <f t="shared" si="9"/>
        <v>14</v>
      </c>
      <c r="T83" s="20">
        <f t="shared" si="10"/>
        <v>23</v>
      </c>
      <c r="U83" s="48" t="str">
        <f t="shared" si="11"/>
        <v>PANIGATE</v>
      </c>
      <c r="V83" s="20" t="str">
        <f t="shared" si="12"/>
        <v>TN725</v>
      </c>
      <c r="W83" s="20" t="str">
        <f t="shared" si="13"/>
        <v>B2</v>
      </c>
      <c r="X83" s="20"/>
      <c r="Y83" s="7"/>
      <c r="Z83" s="7"/>
      <c r="AA83" s="7"/>
      <c r="AB83" s="7"/>
      <c r="AC83" s="7"/>
      <c r="AD83" s="7"/>
    </row>
    <row r="84" spans="1:30" x14ac:dyDescent="0.25">
      <c r="A84" s="7"/>
      <c r="B84" s="7"/>
      <c r="C84" s="7"/>
      <c r="D84" s="7" t="str">
        <f t="shared" si="7"/>
        <v>10.121.18.5</v>
      </c>
      <c r="E84" s="7" t="str">
        <f t="shared" si="8"/>
        <v>10.121.18.5</v>
      </c>
      <c r="F84">
        <v>75</v>
      </c>
      <c r="G84" t="s">
        <v>429</v>
      </c>
      <c r="H84" s="57">
        <v>46049.048958333333</v>
      </c>
      <c r="I84" t="s">
        <v>430</v>
      </c>
      <c r="J84" t="s">
        <v>431</v>
      </c>
      <c r="K84" t="s">
        <v>189</v>
      </c>
      <c r="L84" t="s">
        <v>432</v>
      </c>
      <c r="N84" t="s">
        <v>191</v>
      </c>
      <c r="O84" t="s">
        <v>135</v>
      </c>
      <c r="P84">
        <v>0</v>
      </c>
      <c r="S84" s="20">
        <f t="shared" si="9"/>
        <v>12</v>
      </c>
      <c r="T84" s="20">
        <f t="shared" si="10"/>
        <v>25</v>
      </c>
      <c r="U84" s="48" t="str">
        <f t="shared" si="11"/>
        <v>ANGAN-ARCADE</v>
      </c>
      <c r="V84" s="20" t="str">
        <f t="shared" si="12"/>
        <v>TN703</v>
      </c>
      <c r="W84" s="20" t="str">
        <f t="shared" si="13"/>
        <v>A1</v>
      </c>
      <c r="X84" s="20"/>
      <c r="Y84" s="7"/>
      <c r="Z84" s="7"/>
      <c r="AA84" s="7"/>
      <c r="AB84" s="7"/>
      <c r="AC84" s="7"/>
      <c r="AD84" s="7"/>
    </row>
    <row r="85" spans="1:30" x14ac:dyDescent="0.25">
      <c r="A85" s="7"/>
      <c r="B85" s="7"/>
      <c r="C85" s="7"/>
      <c r="D85" s="7" t="str">
        <f t="shared" si="7"/>
        <v>10.121.18.69</v>
      </c>
      <c r="E85" s="7" t="str">
        <f t="shared" si="8"/>
        <v>10.121.18.69</v>
      </c>
      <c r="F85">
        <v>76</v>
      </c>
      <c r="G85" t="s">
        <v>437</v>
      </c>
      <c r="H85" s="57">
        <v>46074.053969907407</v>
      </c>
      <c r="I85" t="s">
        <v>438</v>
      </c>
      <c r="J85" t="s">
        <v>439</v>
      </c>
      <c r="K85" t="s">
        <v>145</v>
      </c>
      <c r="L85" t="s">
        <v>440</v>
      </c>
      <c r="N85" t="s">
        <v>134</v>
      </c>
      <c r="O85" t="s">
        <v>135</v>
      </c>
      <c r="P85">
        <v>0</v>
      </c>
      <c r="R85" t="s">
        <v>238</v>
      </c>
      <c r="S85" s="20">
        <f t="shared" si="9"/>
        <v>13</v>
      </c>
      <c r="T85" s="20">
        <f t="shared" si="10"/>
        <v>23</v>
      </c>
      <c r="U85" s="48" t="str">
        <f t="shared" si="11"/>
        <v>MANEKBAUG</v>
      </c>
      <c r="V85" s="20" t="str">
        <f t="shared" si="12"/>
        <v>TN705</v>
      </c>
      <c r="W85" s="20" t="str">
        <f t="shared" si="13"/>
        <v>B1</v>
      </c>
      <c r="X85" s="20"/>
      <c r="Y85" s="7"/>
      <c r="Z85" s="7"/>
      <c r="AA85" s="7"/>
      <c r="AB85" s="7"/>
      <c r="AC85" s="7"/>
      <c r="AD85" s="7"/>
    </row>
    <row r="86" spans="1:30" x14ac:dyDescent="0.25">
      <c r="A86" s="7"/>
      <c r="B86" s="7"/>
      <c r="C86" s="7"/>
      <c r="D86" s="7" t="str">
        <f t="shared" si="7"/>
        <v>10.121.19.140</v>
      </c>
      <c r="E86" s="7" t="str">
        <f t="shared" si="8"/>
        <v>10.121.19.140</v>
      </c>
      <c r="F86">
        <v>77</v>
      </c>
      <c r="G86" t="s">
        <v>425</v>
      </c>
      <c r="H86" s="57">
        <v>46129.050173611111</v>
      </c>
      <c r="I86" t="s">
        <v>426</v>
      </c>
      <c r="J86" t="s">
        <v>427</v>
      </c>
      <c r="K86" t="s">
        <v>132</v>
      </c>
      <c r="L86" t="s">
        <v>428</v>
      </c>
      <c r="N86" t="s">
        <v>134</v>
      </c>
      <c r="O86" t="s">
        <v>135</v>
      </c>
      <c r="P86">
        <v>2</v>
      </c>
      <c r="R86" t="s">
        <v>208</v>
      </c>
      <c r="S86" s="20">
        <f t="shared" si="9"/>
        <v>14</v>
      </c>
      <c r="T86" s="20">
        <f t="shared" si="10"/>
        <v>21</v>
      </c>
      <c r="U86" s="48" t="str">
        <f t="shared" si="11"/>
        <v>VASANA</v>
      </c>
      <c r="V86" s="20" t="str">
        <f t="shared" si="12"/>
        <v>TN725</v>
      </c>
      <c r="W86" s="20" t="str">
        <f t="shared" si="13"/>
        <v>B2</v>
      </c>
      <c r="X86" s="20"/>
      <c r="Y86" s="7"/>
      <c r="Z86" s="7"/>
      <c r="AA86" s="7"/>
      <c r="AB86" s="7"/>
      <c r="AC86" s="7"/>
      <c r="AD86" s="7"/>
    </row>
    <row r="87" spans="1:30" x14ac:dyDescent="0.25">
      <c r="A87" s="7"/>
      <c r="B87" s="7"/>
      <c r="C87" s="7"/>
      <c r="D87" s="7" t="str">
        <f t="shared" si="7"/>
        <v>10.121.19.131</v>
      </c>
      <c r="E87" s="7" t="str">
        <f t="shared" si="8"/>
        <v>10.121.19.131</v>
      </c>
      <c r="F87">
        <v>78</v>
      </c>
      <c r="G87" t="s">
        <v>445</v>
      </c>
      <c r="H87" s="57">
        <v>46120.044791666667</v>
      </c>
      <c r="I87" t="s">
        <v>446</v>
      </c>
      <c r="J87" t="s">
        <v>447</v>
      </c>
      <c r="K87" t="s">
        <v>132</v>
      </c>
      <c r="L87" t="s">
        <v>448</v>
      </c>
      <c r="N87" t="s">
        <v>134</v>
      </c>
      <c r="O87" t="s">
        <v>135</v>
      </c>
      <c r="P87">
        <v>0</v>
      </c>
      <c r="S87" s="20">
        <f t="shared" si="9"/>
        <v>14</v>
      </c>
      <c r="T87" s="20">
        <f t="shared" si="10"/>
        <v>25</v>
      </c>
      <c r="U87" s="48" t="str">
        <f t="shared" si="11"/>
        <v>KARELIBAGH</v>
      </c>
      <c r="V87" s="20" t="str">
        <f t="shared" si="12"/>
        <v>TN725</v>
      </c>
      <c r="W87" s="20" t="str">
        <f t="shared" si="13"/>
        <v>B2</v>
      </c>
      <c r="X87" s="20"/>
      <c r="Y87" s="7"/>
      <c r="Z87" s="7"/>
      <c r="AA87" s="7"/>
      <c r="AB87" s="7"/>
      <c r="AC87" s="7"/>
      <c r="AD87" s="7"/>
    </row>
    <row r="88" spans="1:30" x14ac:dyDescent="0.25">
      <c r="A88" s="7"/>
      <c r="B88" s="7"/>
      <c r="C88" s="7"/>
      <c r="D88" s="7" t="str">
        <f t="shared" si="7"/>
        <v>10.121.26.80</v>
      </c>
      <c r="E88" s="7" t="str">
        <f t="shared" si="8"/>
        <v>10.121.26.80</v>
      </c>
      <c r="F88">
        <v>79</v>
      </c>
      <c r="G88" t="s">
        <v>433</v>
      </c>
      <c r="H88" s="57">
        <v>46140.045659722222</v>
      </c>
      <c r="I88" t="s">
        <v>434</v>
      </c>
      <c r="J88" t="s">
        <v>435</v>
      </c>
      <c r="K88" t="s">
        <v>145</v>
      </c>
      <c r="L88" t="s">
        <v>436</v>
      </c>
      <c r="N88" t="s">
        <v>134</v>
      </c>
      <c r="O88" t="s">
        <v>135</v>
      </c>
      <c r="P88">
        <v>0</v>
      </c>
      <c r="R88" t="s">
        <v>208</v>
      </c>
      <c r="S88" s="20">
        <f t="shared" si="9"/>
        <v>13</v>
      </c>
      <c r="T88" s="20">
        <f t="shared" si="10"/>
        <v>23</v>
      </c>
      <c r="U88" s="48" t="str">
        <f t="shared" si="11"/>
        <v>Richhwani</v>
      </c>
      <c r="V88" s="20" t="str">
        <f t="shared" si="12"/>
        <v>TN705</v>
      </c>
      <c r="W88" s="20" t="str">
        <f t="shared" si="13"/>
        <v>B1</v>
      </c>
      <c r="X88" s="20"/>
      <c r="Y88" s="7"/>
      <c r="Z88" s="7"/>
      <c r="AA88" s="7"/>
      <c r="AB88" s="7"/>
      <c r="AC88" s="7"/>
      <c r="AD88" s="7"/>
    </row>
    <row r="89" spans="1:30" x14ac:dyDescent="0.25">
      <c r="A89" s="7"/>
      <c r="B89" s="7"/>
      <c r="C89" s="7"/>
      <c r="D89" s="7" t="str">
        <f t="shared" si="7"/>
        <v>10.121.16.74</v>
      </c>
      <c r="E89" s="7" t="str">
        <f t="shared" si="8"/>
        <v>10.121.16.74</v>
      </c>
      <c r="F89">
        <v>80</v>
      </c>
      <c r="G89" t="s">
        <v>449</v>
      </c>
      <c r="H89" s="57">
        <v>45980.054074074076</v>
      </c>
      <c r="I89" t="s">
        <v>450</v>
      </c>
      <c r="J89" t="s">
        <v>451</v>
      </c>
      <c r="K89" t="s">
        <v>189</v>
      </c>
      <c r="L89" t="s">
        <v>452</v>
      </c>
      <c r="N89" t="s">
        <v>191</v>
      </c>
      <c r="O89" t="s">
        <v>135</v>
      </c>
      <c r="P89">
        <v>0</v>
      </c>
      <c r="R89" t="s">
        <v>362</v>
      </c>
      <c r="S89" s="20">
        <f t="shared" si="9"/>
        <v>13</v>
      </c>
      <c r="T89" s="20">
        <f t="shared" si="10"/>
        <v>26</v>
      </c>
      <c r="U89" s="48" t="str">
        <f t="shared" si="11"/>
        <v>SARVOTAM BTS</v>
      </c>
      <c r="V89" s="20" t="str">
        <f t="shared" si="12"/>
        <v>TN703</v>
      </c>
      <c r="W89" s="20" t="str">
        <f t="shared" si="13"/>
        <v>A1</v>
      </c>
      <c r="X89" s="20"/>
      <c r="Y89" s="7"/>
      <c r="Z89" s="7"/>
      <c r="AA89" s="7"/>
      <c r="AB89" s="7"/>
      <c r="AC89" s="7"/>
      <c r="AD89" s="7"/>
    </row>
    <row r="90" spans="1:30" x14ac:dyDescent="0.25">
      <c r="A90" s="7"/>
      <c r="B90" s="7"/>
      <c r="C90" s="7"/>
      <c r="D90" s="7" t="str">
        <f t="shared" si="7"/>
        <v>10.121.24.198</v>
      </c>
      <c r="E90" s="7" t="str">
        <f t="shared" si="8"/>
        <v>10.121.24.198</v>
      </c>
      <c r="F90">
        <v>81</v>
      </c>
      <c r="G90" t="s">
        <v>453</v>
      </c>
      <c r="H90" s="57">
        <v>46140.04488425926</v>
      </c>
      <c r="I90" t="s">
        <v>454</v>
      </c>
      <c r="J90" t="s">
        <v>455</v>
      </c>
      <c r="K90" t="s">
        <v>145</v>
      </c>
      <c r="L90" t="s">
        <v>456</v>
      </c>
      <c r="N90" t="s">
        <v>134</v>
      </c>
      <c r="O90" t="s">
        <v>135</v>
      </c>
      <c r="P90">
        <v>0</v>
      </c>
      <c r="R90" t="s">
        <v>208</v>
      </c>
      <c r="S90" s="20">
        <f t="shared" si="9"/>
        <v>14</v>
      </c>
      <c r="T90" s="20">
        <f t="shared" si="10"/>
        <v>25</v>
      </c>
      <c r="U90" s="48" t="str">
        <f t="shared" si="11"/>
        <v>ANK TownTE</v>
      </c>
      <c r="V90" s="20" t="str">
        <f t="shared" si="12"/>
        <v>TN705</v>
      </c>
      <c r="W90" s="20" t="str">
        <f t="shared" si="13"/>
        <v>B1</v>
      </c>
      <c r="X90" s="20"/>
      <c r="Y90" s="7"/>
      <c r="Z90" s="7"/>
      <c r="AA90" s="7"/>
      <c r="AB90" s="7"/>
      <c r="AC90" s="7"/>
      <c r="AD90" s="7"/>
    </row>
    <row r="91" spans="1:30" x14ac:dyDescent="0.25">
      <c r="A91" s="7"/>
      <c r="B91" s="7"/>
      <c r="C91" s="7"/>
      <c r="D91" s="7" t="str">
        <f t="shared" si="7"/>
        <v>10.121.19.209</v>
      </c>
      <c r="E91" s="7" t="str">
        <f t="shared" si="8"/>
        <v>10.121.19.209</v>
      </c>
      <c r="F91">
        <v>82</v>
      </c>
      <c r="G91" t="s">
        <v>457</v>
      </c>
      <c r="H91" s="57">
        <v>46137.04415509259</v>
      </c>
      <c r="I91" t="s">
        <v>458</v>
      </c>
      <c r="J91" t="s">
        <v>459</v>
      </c>
      <c r="K91" t="s">
        <v>145</v>
      </c>
      <c r="L91" t="s">
        <v>460</v>
      </c>
      <c r="N91" t="s">
        <v>134</v>
      </c>
      <c r="O91" t="s">
        <v>135</v>
      </c>
      <c r="P91">
        <v>2</v>
      </c>
      <c r="S91" s="20">
        <f t="shared" si="9"/>
        <v>14</v>
      </c>
      <c r="T91" s="20">
        <f t="shared" si="10"/>
        <v>19</v>
      </c>
      <c r="U91" s="48" t="str">
        <f t="shared" si="11"/>
        <v>MORA</v>
      </c>
      <c r="V91" s="20" t="str">
        <f t="shared" si="12"/>
        <v>TN705</v>
      </c>
      <c r="W91" s="20" t="str">
        <f t="shared" si="13"/>
        <v>B1</v>
      </c>
      <c r="X91" s="20"/>
      <c r="Y91" s="7"/>
      <c r="Z91" s="7"/>
      <c r="AA91" s="7"/>
      <c r="AB91" s="7"/>
      <c r="AC91" s="7"/>
      <c r="AD91" s="7"/>
    </row>
    <row r="92" spans="1:30" x14ac:dyDescent="0.25">
      <c r="A92" s="7"/>
      <c r="B92" s="7"/>
      <c r="C92" s="7"/>
      <c r="D92" s="7" t="str">
        <f t="shared" si="7"/>
        <v>10.121.19.138</v>
      </c>
      <c r="E92" s="7" t="str">
        <f t="shared" si="8"/>
        <v>10.121.19.138</v>
      </c>
      <c r="F92">
        <v>83</v>
      </c>
      <c r="G92" t="s">
        <v>461</v>
      </c>
      <c r="H92" s="57">
        <v>46130.049884259257</v>
      </c>
      <c r="I92" t="s">
        <v>462</v>
      </c>
      <c r="J92" t="s">
        <v>463</v>
      </c>
      <c r="K92" t="s">
        <v>132</v>
      </c>
      <c r="L92" t="s">
        <v>464</v>
      </c>
      <c r="N92" t="s">
        <v>134</v>
      </c>
      <c r="O92" t="s">
        <v>135</v>
      </c>
      <c r="P92">
        <v>0</v>
      </c>
      <c r="R92" t="s">
        <v>208</v>
      </c>
      <c r="S92" s="20">
        <f t="shared" si="9"/>
        <v>14</v>
      </c>
      <c r="T92" s="20">
        <f t="shared" si="10"/>
        <v>20</v>
      </c>
      <c r="U92" s="48" t="str">
        <f t="shared" si="11"/>
        <v>CITY2</v>
      </c>
      <c r="V92" s="20" t="str">
        <f t="shared" si="12"/>
        <v>TN725</v>
      </c>
      <c r="W92" s="20" t="str">
        <f t="shared" si="13"/>
        <v>B2</v>
      </c>
      <c r="X92" s="20"/>
      <c r="Y92" s="7"/>
      <c r="Z92" s="7"/>
      <c r="AA92" s="7"/>
      <c r="AB92" s="7"/>
      <c r="AC92" s="7"/>
      <c r="AD92" s="7"/>
    </row>
    <row r="93" spans="1:30" x14ac:dyDescent="0.25">
      <c r="A93" s="7"/>
      <c r="B93" s="7"/>
      <c r="C93" s="7"/>
      <c r="D93" s="7" t="str">
        <f t="shared" si="7"/>
        <v>10.121.15.133</v>
      </c>
      <c r="E93" s="7" t="str">
        <f t="shared" si="8"/>
        <v>10.121.15.133</v>
      </c>
      <c r="F93">
        <v>84</v>
      </c>
      <c r="G93" t="s">
        <v>465</v>
      </c>
      <c r="H93" s="57">
        <v>45889.047129629631</v>
      </c>
      <c r="I93" t="s">
        <v>466</v>
      </c>
      <c r="J93" t="s">
        <v>467</v>
      </c>
      <c r="K93" t="s">
        <v>189</v>
      </c>
      <c r="L93" t="s">
        <v>468</v>
      </c>
      <c r="N93" t="s">
        <v>191</v>
      </c>
      <c r="O93" t="s">
        <v>135</v>
      </c>
      <c r="P93">
        <v>0</v>
      </c>
      <c r="S93" s="20">
        <f t="shared" si="9"/>
        <v>14</v>
      </c>
      <c r="T93" s="20">
        <f t="shared" si="10"/>
        <v>36</v>
      </c>
      <c r="U93" s="48" t="str">
        <f t="shared" si="11"/>
        <v>TORRENT PHARMA INDRAD</v>
      </c>
      <c r="V93" s="20" t="str">
        <f t="shared" si="12"/>
        <v>TN703</v>
      </c>
      <c r="W93" s="20" t="str">
        <f t="shared" si="13"/>
        <v>A1</v>
      </c>
      <c r="X93" s="20"/>
      <c r="Y93" s="7"/>
      <c r="Z93" s="7"/>
      <c r="AA93" s="7"/>
      <c r="AB93" s="7"/>
      <c r="AC93" s="7"/>
      <c r="AD93" s="7"/>
    </row>
    <row r="94" spans="1:30" x14ac:dyDescent="0.25">
      <c r="A94" s="7"/>
      <c r="B94" s="7"/>
      <c r="C94" s="7"/>
      <c r="D94" s="7" t="str">
        <f t="shared" si="7"/>
        <v>10.121.96.14</v>
      </c>
      <c r="E94" s="7" t="str">
        <f t="shared" si="8"/>
        <v>10.121.96.14</v>
      </c>
      <c r="F94">
        <v>85</v>
      </c>
      <c r="G94" t="s">
        <v>473</v>
      </c>
      <c r="H94" s="57">
        <v>46137.049537037034</v>
      </c>
      <c r="I94" t="s">
        <v>474</v>
      </c>
      <c r="J94" t="s">
        <v>475</v>
      </c>
      <c r="K94" t="s">
        <v>189</v>
      </c>
      <c r="L94" t="s">
        <v>476</v>
      </c>
      <c r="N94" t="s">
        <v>191</v>
      </c>
      <c r="O94" t="s">
        <v>135</v>
      </c>
      <c r="P94">
        <v>0</v>
      </c>
      <c r="S94" s="20">
        <f t="shared" si="9"/>
        <v>13</v>
      </c>
      <c r="T94" s="20">
        <f t="shared" si="10"/>
        <v>28</v>
      </c>
      <c r="U94" s="48" t="str">
        <f t="shared" si="11"/>
        <v>JESAR ROAD BTS</v>
      </c>
      <c r="V94" s="20" t="str">
        <f t="shared" si="12"/>
        <v>TN703</v>
      </c>
      <c r="W94" s="20" t="str">
        <f t="shared" si="13"/>
        <v>A1</v>
      </c>
      <c r="X94" s="20"/>
      <c r="Y94" s="7"/>
      <c r="Z94" s="7"/>
      <c r="AA94" s="7"/>
      <c r="AB94" s="7"/>
      <c r="AC94" s="7"/>
      <c r="AD94" s="7"/>
    </row>
    <row r="95" spans="1:30" x14ac:dyDescent="0.25">
      <c r="A95" s="7"/>
      <c r="B95" s="7"/>
      <c r="C95" s="7"/>
      <c r="D95" s="7" t="str">
        <f t="shared" si="7"/>
        <v>10.121.16.234</v>
      </c>
      <c r="E95" s="7" t="str">
        <f t="shared" si="8"/>
        <v>10.121.16.234</v>
      </c>
      <c r="F95">
        <v>86</v>
      </c>
      <c r="G95" t="s">
        <v>469</v>
      </c>
      <c r="H95" s="57">
        <v>46064.049004629633</v>
      </c>
      <c r="I95" t="s">
        <v>470</v>
      </c>
      <c r="J95" t="s">
        <v>471</v>
      </c>
      <c r="K95" t="s">
        <v>132</v>
      </c>
      <c r="L95" t="s">
        <v>472</v>
      </c>
      <c r="N95" t="s">
        <v>134</v>
      </c>
      <c r="O95" t="s">
        <v>135</v>
      </c>
      <c r="P95">
        <v>0</v>
      </c>
      <c r="R95" t="s">
        <v>136</v>
      </c>
      <c r="S95" s="20">
        <f t="shared" si="9"/>
        <v>14</v>
      </c>
      <c r="T95" s="20">
        <f t="shared" si="10"/>
        <v>21</v>
      </c>
      <c r="U95" s="48" t="str">
        <f t="shared" si="11"/>
        <v>Anand2</v>
      </c>
      <c r="V95" s="20" t="str">
        <f t="shared" si="12"/>
        <v>TN725</v>
      </c>
      <c r="W95" s="20" t="str">
        <f t="shared" si="13"/>
        <v>B2</v>
      </c>
      <c r="X95" s="20"/>
      <c r="Y95" s="7"/>
      <c r="Z95" s="7"/>
      <c r="AA95" s="7"/>
      <c r="AB95" s="7"/>
      <c r="AC95" s="7"/>
      <c r="AD95" s="7"/>
    </row>
    <row r="96" spans="1:30" x14ac:dyDescent="0.25">
      <c r="A96" s="7"/>
      <c r="B96" s="7"/>
      <c r="C96" s="7"/>
      <c r="D96" s="7" t="str">
        <f t="shared" si="7"/>
        <v>10.121.24.76</v>
      </c>
      <c r="E96" s="7" t="str">
        <f t="shared" si="8"/>
        <v>10.121.24.76</v>
      </c>
      <c r="F96">
        <v>87</v>
      </c>
      <c r="G96" t="s">
        <v>477</v>
      </c>
      <c r="H96" s="57">
        <v>46142.054155092592</v>
      </c>
      <c r="I96" t="s">
        <v>478</v>
      </c>
      <c r="J96" t="s">
        <v>479</v>
      </c>
      <c r="K96" t="s">
        <v>145</v>
      </c>
      <c r="L96" t="s">
        <v>480</v>
      </c>
      <c r="N96" t="s">
        <v>134</v>
      </c>
      <c r="O96" t="s">
        <v>135</v>
      </c>
      <c r="P96">
        <v>2</v>
      </c>
      <c r="S96" s="20">
        <f t="shared" si="9"/>
        <v>13</v>
      </c>
      <c r="T96" s="20">
        <f t="shared" si="10"/>
        <v>30</v>
      </c>
      <c r="U96" s="48" t="str">
        <f t="shared" si="11"/>
        <v>COLLECTOR OFFICE</v>
      </c>
      <c r="V96" s="20" t="str">
        <f t="shared" si="12"/>
        <v>TN705</v>
      </c>
      <c r="W96" s="20" t="str">
        <f t="shared" si="13"/>
        <v>B1</v>
      </c>
      <c r="X96" s="20"/>
      <c r="Y96" s="7"/>
      <c r="Z96" s="7"/>
      <c r="AA96" s="7"/>
      <c r="AB96" s="7"/>
      <c r="AC96" s="7"/>
      <c r="AD96" s="7"/>
    </row>
    <row r="97" spans="1:30" x14ac:dyDescent="0.25">
      <c r="A97" s="7"/>
      <c r="B97" s="7"/>
      <c r="C97" s="7"/>
      <c r="D97" s="7" t="str">
        <f t="shared" si="7"/>
        <v>10.121.16.237</v>
      </c>
      <c r="E97" s="7" t="str">
        <f t="shared" si="8"/>
        <v>10.121.16.237</v>
      </c>
      <c r="F97">
        <v>88</v>
      </c>
      <c r="G97" t="s">
        <v>481</v>
      </c>
      <c r="H97" s="57">
        <v>46121.042291666665</v>
      </c>
      <c r="I97" t="s">
        <v>482</v>
      </c>
      <c r="J97" t="s">
        <v>483</v>
      </c>
      <c r="K97" t="s">
        <v>132</v>
      </c>
      <c r="L97" t="s">
        <v>484</v>
      </c>
      <c r="N97" t="s">
        <v>134</v>
      </c>
      <c r="O97" t="s">
        <v>135</v>
      </c>
      <c r="P97">
        <v>0</v>
      </c>
      <c r="R97" t="s">
        <v>136</v>
      </c>
      <c r="S97" s="20">
        <f t="shared" si="9"/>
        <v>14</v>
      </c>
      <c r="T97" s="20">
        <f t="shared" si="10"/>
        <v>22</v>
      </c>
      <c r="U97" s="48" t="str">
        <f t="shared" si="11"/>
        <v>Thasara</v>
      </c>
      <c r="V97" s="20" t="str">
        <f t="shared" si="12"/>
        <v>TN725</v>
      </c>
      <c r="W97" s="20" t="str">
        <f t="shared" si="13"/>
        <v>B2</v>
      </c>
      <c r="X97" s="20"/>
      <c r="Y97" s="7"/>
      <c r="Z97" s="7"/>
      <c r="AA97" s="7"/>
      <c r="AB97" s="7"/>
      <c r="AC97" s="7"/>
      <c r="AD97" s="7"/>
    </row>
    <row r="98" spans="1:30" x14ac:dyDescent="0.25">
      <c r="A98" s="7"/>
      <c r="B98" s="7"/>
      <c r="C98" s="7"/>
      <c r="D98" s="7" t="str">
        <f t="shared" si="7"/>
        <v>10.121.16.238</v>
      </c>
      <c r="E98" s="7" t="str">
        <f t="shared" si="8"/>
        <v>10.121.16.238</v>
      </c>
      <c r="F98">
        <v>89</v>
      </c>
      <c r="G98" t="s">
        <v>485</v>
      </c>
      <c r="H98" s="57">
        <v>46121.04347222222</v>
      </c>
      <c r="I98" t="s">
        <v>486</v>
      </c>
      <c r="J98" t="s">
        <v>487</v>
      </c>
      <c r="K98" t="s">
        <v>145</v>
      </c>
      <c r="L98" t="s">
        <v>488</v>
      </c>
      <c r="N98" t="s">
        <v>134</v>
      </c>
      <c r="O98" t="s">
        <v>135</v>
      </c>
      <c r="P98">
        <v>0</v>
      </c>
      <c r="R98" t="s">
        <v>136</v>
      </c>
      <c r="S98" s="20">
        <f t="shared" si="9"/>
        <v>14</v>
      </c>
      <c r="T98" s="20">
        <f t="shared" si="10"/>
        <v>22</v>
      </c>
      <c r="U98" s="48" t="str">
        <f t="shared" si="11"/>
        <v>Sevalia</v>
      </c>
      <c r="V98" s="20" t="str">
        <f t="shared" si="12"/>
        <v>TN705</v>
      </c>
      <c r="W98" s="20" t="str">
        <f t="shared" si="13"/>
        <v>B1</v>
      </c>
      <c r="X98" s="20"/>
      <c r="Y98" s="7"/>
      <c r="Z98" s="7"/>
      <c r="AA98" s="7"/>
      <c r="AB98" s="7"/>
      <c r="AC98" s="7"/>
      <c r="AD98" s="7"/>
    </row>
    <row r="99" spans="1:30" x14ac:dyDescent="0.25">
      <c r="A99" s="7"/>
      <c r="B99" s="7"/>
      <c r="C99" s="7"/>
      <c r="D99" s="7" t="str">
        <f t="shared" si="7"/>
        <v>10.121.18.92</v>
      </c>
      <c r="E99" s="7" t="str">
        <f t="shared" si="8"/>
        <v>10.121.18.92</v>
      </c>
      <c r="F99">
        <v>90</v>
      </c>
      <c r="G99" t="s">
        <v>489</v>
      </c>
      <c r="H99" s="57">
        <v>46124.044537037036</v>
      </c>
      <c r="I99" t="s">
        <v>6197</v>
      </c>
      <c r="J99" t="s">
        <v>490</v>
      </c>
      <c r="K99" t="s">
        <v>171</v>
      </c>
      <c r="L99" t="s">
        <v>491</v>
      </c>
      <c r="N99" t="s">
        <v>173</v>
      </c>
      <c r="O99" t="s">
        <v>135</v>
      </c>
      <c r="P99">
        <v>2</v>
      </c>
      <c r="R99" t="s">
        <v>492</v>
      </c>
      <c r="S99" s="20">
        <f t="shared" si="9"/>
        <v>13</v>
      </c>
      <c r="T99" s="20">
        <f t="shared" si="10"/>
        <v>26</v>
      </c>
      <c r="U99" s="48" t="str">
        <f t="shared" si="11"/>
        <v>ADANI WILMAR</v>
      </c>
      <c r="V99" s="20" t="str">
        <f t="shared" si="12"/>
        <v>TN703</v>
      </c>
      <c r="W99" s="20" t="str">
        <f t="shared" si="13"/>
        <v>A1</v>
      </c>
      <c r="X99" s="20"/>
      <c r="Y99" s="7"/>
      <c r="Z99" s="7"/>
      <c r="AA99" s="7"/>
      <c r="AB99" s="7"/>
      <c r="AC99" s="7"/>
      <c r="AD99" s="7"/>
    </row>
    <row r="100" spans="1:30" x14ac:dyDescent="0.25">
      <c r="A100" s="7"/>
      <c r="B100" s="7"/>
      <c r="C100" s="7"/>
      <c r="D100" s="7" t="str">
        <f t="shared" si="7"/>
        <v>10.121.27.29</v>
      </c>
      <c r="E100" s="7" t="str">
        <f t="shared" si="8"/>
        <v>10.121.27.29</v>
      </c>
      <c r="F100">
        <v>91</v>
      </c>
      <c r="G100" t="s">
        <v>497</v>
      </c>
      <c r="H100" s="57">
        <v>46134.042384259257</v>
      </c>
      <c r="I100" t="s">
        <v>498</v>
      </c>
      <c r="J100" t="s">
        <v>499</v>
      </c>
      <c r="K100" t="s">
        <v>189</v>
      </c>
      <c r="L100" t="s">
        <v>500</v>
      </c>
      <c r="N100" t="s">
        <v>191</v>
      </c>
      <c r="O100" t="s">
        <v>135</v>
      </c>
      <c r="P100">
        <v>0</v>
      </c>
      <c r="R100" t="s">
        <v>501</v>
      </c>
      <c r="S100" s="20">
        <f t="shared" si="9"/>
        <v>13</v>
      </c>
      <c r="T100" s="20">
        <f t="shared" si="10"/>
        <v>22</v>
      </c>
      <c r="U100" s="48" t="str">
        <f t="shared" si="11"/>
        <v>TEMBURDA</v>
      </c>
      <c r="V100" s="20" t="str">
        <f t="shared" si="12"/>
        <v>TN703</v>
      </c>
      <c r="W100" s="20" t="str">
        <f t="shared" si="13"/>
        <v>A1</v>
      </c>
      <c r="X100" s="20"/>
      <c r="Y100" s="7"/>
      <c r="Z100" s="7"/>
      <c r="AA100" s="7"/>
      <c r="AB100" s="7"/>
      <c r="AC100" s="7"/>
      <c r="AD100" s="7"/>
    </row>
    <row r="101" spans="1:30" x14ac:dyDescent="0.25">
      <c r="A101" s="7"/>
      <c r="B101" s="7"/>
      <c r="C101" s="7"/>
      <c r="D101" s="7" t="str">
        <f t="shared" si="7"/>
        <v>10.121.17.204</v>
      </c>
      <c r="E101" s="7" t="str">
        <f t="shared" si="8"/>
        <v>10.121.17.204</v>
      </c>
      <c r="F101">
        <v>92</v>
      </c>
      <c r="G101" t="s">
        <v>493</v>
      </c>
      <c r="H101" s="57">
        <v>46143.042615740742</v>
      </c>
      <c r="I101" t="s">
        <v>494</v>
      </c>
      <c r="J101" t="s">
        <v>495</v>
      </c>
      <c r="K101" t="s">
        <v>132</v>
      </c>
      <c r="L101" t="s">
        <v>496</v>
      </c>
      <c r="N101" t="s">
        <v>134</v>
      </c>
      <c r="O101" t="s">
        <v>135</v>
      </c>
      <c r="P101">
        <v>0</v>
      </c>
      <c r="R101" t="s">
        <v>238</v>
      </c>
      <c r="S101" s="20">
        <f t="shared" si="9"/>
        <v>14</v>
      </c>
      <c r="T101" s="20">
        <f t="shared" si="10"/>
        <v>24</v>
      </c>
      <c r="U101" s="48" t="str">
        <f t="shared" si="11"/>
        <v>NARANPURA</v>
      </c>
      <c r="V101" s="20" t="str">
        <f t="shared" si="12"/>
        <v>TN725</v>
      </c>
      <c r="W101" s="20" t="str">
        <f t="shared" si="13"/>
        <v>B2</v>
      </c>
      <c r="X101" s="20"/>
      <c r="Y101" s="7"/>
      <c r="Z101" s="7"/>
      <c r="AA101" s="7"/>
      <c r="AB101" s="7"/>
      <c r="AC101" s="7"/>
      <c r="AD101" s="7"/>
    </row>
    <row r="102" spans="1:30" x14ac:dyDescent="0.25">
      <c r="A102" s="7"/>
      <c r="B102" s="7"/>
      <c r="C102" s="7"/>
      <c r="D102" s="7" t="str">
        <f t="shared" si="7"/>
        <v>10.121.19.159</v>
      </c>
      <c r="E102" s="7" t="str">
        <f t="shared" si="8"/>
        <v>10.121.19.159</v>
      </c>
      <c r="F102">
        <v>93</v>
      </c>
      <c r="G102" t="s">
        <v>502</v>
      </c>
      <c r="H102" s="57">
        <v>46135.058182870373</v>
      </c>
      <c r="I102" t="s">
        <v>503</v>
      </c>
      <c r="J102" t="s">
        <v>504</v>
      </c>
      <c r="K102" t="s">
        <v>189</v>
      </c>
      <c r="L102" t="s">
        <v>505</v>
      </c>
      <c r="N102" t="s">
        <v>191</v>
      </c>
      <c r="O102" t="s">
        <v>135</v>
      </c>
      <c r="P102">
        <v>0</v>
      </c>
      <c r="R102" t="s">
        <v>506</v>
      </c>
      <c r="S102" s="20">
        <f t="shared" si="9"/>
        <v>14</v>
      </c>
      <c r="T102" s="20">
        <f t="shared" si="10"/>
        <v>27</v>
      </c>
      <c r="U102" s="48" t="str">
        <f t="shared" si="11"/>
        <v>ALDC Jambuva</v>
      </c>
      <c r="V102" s="20" t="str">
        <f t="shared" si="12"/>
        <v>TN703</v>
      </c>
      <c r="W102" s="20" t="str">
        <f t="shared" si="13"/>
        <v>A1</v>
      </c>
      <c r="X102" s="20"/>
      <c r="Y102" s="7"/>
      <c r="Z102" s="7"/>
      <c r="AA102" s="7"/>
      <c r="AB102" s="7"/>
      <c r="AC102" s="7"/>
      <c r="AD102" s="7"/>
    </row>
    <row r="103" spans="1:30" x14ac:dyDescent="0.25">
      <c r="A103" s="7"/>
      <c r="B103" s="7"/>
      <c r="C103" s="7"/>
      <c r="D103" s="7" t="str">
        <f t="shared" si="7"/>
        <v>10.121.17.28</v>
      </c>
      <c r="E103" s="7" t="str">
        <f t="shared" si="8"/>
        <v>10.121.17.28</v>
      </c>
      <c r="F103">
        <v>94</v>
      </c>
      <c r="G103" t="s">
        <v>507</v>
      </c>
      <c r="H103" s="57">
        <v>46150.056759259256</v>
      </c>
      <c r="I103" t="s">
        <v>508</v>
      </c>
      <c r="J103" t="s">
        <v>509</v>
      </c>
      <c r="K103" t="s">
        <v>132</v>
      </c>
      <c r="L103" t="s">
        <v>510</v>
      </c>
      <c r="N103" t="s">
        <v>134</v>
      </c>
      <c r="O103" t="s">
        <v>135</v>
      </c>
      <c r="P103">
        <v>0</v>
      </c>
      <c r="R103" t="s">
        <v>155</v>
      </c>
      <c r="S103" s="20">
        <f t="shared" si="9"/>
        <v>13</v>
      </c>
      <c r="T103" s="20">
        <f t="shared" si="10"/>
        <v>23</v>
      </c>
      <c r="U103" s="48" t="str">
        <f t="shared" si="11"/>
        <v>RAJKOT KR</v>
      </c>
      <c r="V103" s="20" t="str">
        <f t="shared" si="12"/>
        <v>TN725</v>
      </c>
      <c r="W103" s="20" t="str">
        <f t="shared" si="13"/>
        <v>B2</v>
      </c>
      <c r="X103" s="20"/>
      <c r="Y103" s="7"/>
      <c r="Z103" s="7"/>
      <c r="AA103" s="7"/>
      <c r="AB103" s="7"/>
      <c r="AC103" s="7"/>
      <c r="AD103" s="7"/>
    </row>
    <row r="104" spans="1:30" x14ac:dyDescent="0.25">
      <c r="A104" s="7"/>
      <c r="B104" s="7"/>
      <c r="C104" s="7"/>
      <c r="D104" s="7" t="str">
        <f t="shared" si="7"/>
        <v>10.121.24.122</v>
      </c>
      <c r="E104" s="7" t="str">
        <f t="shared" si="8"/>
        <v>10.121.24.122</v>
      </c>
      <c r="F104">
        <v>95</v>
      </c>
      <c r="G104" t="s">
        <v>520</v>
      </c>
      <c r="H104" s="57">
        <v>46139.043692129628</v>
      </c>
      <c r="I104" t="s">
        <v>521</v>
      </c>
      <c r="J104" t="s">
        <v>522</v>
      </c>
      <c r="K104" t="s">
        <v>171</v>
      </c>
      <c r="L104" t="s">
        <v>523</v>
      </c>
      <c r="N104" t="s">
        <v>173</v>
      </c>
      <c r="O104" t="s">
        <v>135</v>
      </c>
      <c r="P104">
        <v>2</v>
      </c>
      <c r="R104" t="s">
        <v>519</v>
      </c>
      <c r="S104" s="20">
        <f t="shared" si="9"/>
        <v>14</v>
      </c>
      <c r="T104" s="20">
        <f t="shared" si="10"/>
        <v>30</v>
      </c>
      <c r="U104" s="48" t="str">
        <f t="shared" si="11"/>
        <v>Polytechnic BTS</v>
      </c>
      <c r="V104" s="20" t="str">
        <f t="shared" si="12"/>
        <v>TN703</v>
      </c>
      <c r="W104" s="20" t="str">
        <f t="shared" si="13"/>
        <v>A1</v>
      </c>
      <c r="X104" s="20"/>
      <c r="Y104" s="7"/>
      <c r="Z104" s="7"/>
      <c r="AA104" s="7"/>
      <c r="AB104" s="7"/>
      <c r="AC104" s="7"/>
      <c r="AD104" s="7"/>
    </row>
    <row r="105" spans="1:30" x14ac:dyDescent="0.25">
      <c r="A105" s="7"/>
      <c r="B105" s="7"/>
      <c r="C105" s="7"/>
      <c r="D105" s="7" t="str">
        <f t="shared" si="7"/>
        <v>10.121.16.24</v>
      </c>
      <c r="E105" s="7" t="str">
        <f t="shared" si="8"/>
        <v>10.121.16.24</v>
      </c>
      <c r="F105">
        <v>96</v>
      </c>
      <c r="G105" t="s">
        <v>528</v>
      </c>
      <c r="H105" s="57">
        <v>46132.04619212963</v>
      </c>
      <c r="I105" t="s">
        <v>529</v>
      </c>
      <c r="J105" t="s">
        <v>530</v>
      </c>
      <c r="K105" t="s">
        <v>145</v>
      </c>
      <c r="L105" t="s">
        <v>531</v>
      </c>
      <c r="N105" t="s">
        <v>134</v>
      </c>
      <c r="O105" t="s">
        <v>135</v>
      </c>
      <c r="P105">
        <v>0</v>
      </c>
      <c r="S105" s="20">
        <f t="shared" si="9"/>
        <v>13</v>
      </c>
      <c r="T105" s="20">
        <f t="shared" si="10"/>
        <v>27</v>
      </c>
      <c r="U105" s="48" t="str">
        <f t="shared" si="11"/>
        <v>SUBHANPURA N2</v>
      </c>
      <c r="V105" s="20" t="str">
        <f t="shared" si="12"/>
        <v>TN705</v>
      </c>
      <c r="W105" s="20" t="str">
        <f t="shared" si="13"/>
        <v>B1</v>
      </c>
      <c r="X105" s="20"/>
      <c r="Y105" s="7"/>
      <c r="Z105" s="7"/>
      <c r="AA105" s="7"/>
      <c r="AB105" s="7"/>
      <c r="AC105" s="7"/>
      <c r="AD105" s="7"/>
    </row>
    <row r="106" spans="1:30" x14ac:dyDescent="0.25">
      <c r="A106" s="7"/>
      <c r="B106" s="7"/>
      <c r="C106" s="7"/>
      <c r="D106" s="7" t="str">
        <f t="shared" si="7"/>
        <v>10.121.24.107</v>
      </c>
      <c r="E106" s="7" t="str">
        <f t="shared" si="8"/>
        <v>10.121.24.107</v>
      </c>
      <c r="F106">
        <v>97</v>
      </c>
      <c r="G106" t="s">
        <v>524</v>
      </c>
      <c r="H106" s="57">
        <v>46148.051585648151</v>
      </c>
      <c r="I106" t="s">
        <v>525</v>
      </c>
      <c r="J106" t="s">
        <v>526</v>
      </c>
      <c r="K106" t="s">
        <v>171</v>
      </c>
      <c r="L106" t="s">
        <v>527</v>
      </c>
      <c r="N106" t="s">
        <v>173</v>
      </c>
      <c r="O106" t="s">
        <v>135</v>
      </c>
      <c r="P106">
        <v>2</v>
      </c>
      <c r="R106" t="s">
        <v>519</v>
      </c>
      <c r="S106" s="20">
        <f t="shared" si="9"/>
        <v>14</v>
      </c>
      <c r="T106" s="20">
        <f t="shared" si="10"/>
        <v>25</v>
      </c>
      <c r="U106" s="48" t="str">
        <f t="shared" si="11"/>
        <v>Varu Nisha</v>
      </c>
      <c r="V106" s="20" t="str">
        <f t="shared" si="12"/>
        <v>TN703</v>
      </c>
      <c r="W106" s="20" t="str">
        <f t="shared" si="13"/>
        <v>A1</v>
      </c>
      <c r="X106" s="20"/>
      <c r="Y106" s="7"/>
      <c r="Z106" s="7"/>
      <c r="AA106" s="7"/>
      <c r="AB106" s="7"/>
      <c r="AC106" s="7"/>
      <c r="AD106" s="7"/>
    </row>
    <row r="107" spans="1:30" x14ac:dyDescent="0.25">
      <c r="A107" s="7"/>
      <c r="B107" s="7"/>
      <c r="C107" s="7"/>
      <c r="D107" s="7" t="str">
        <f t="shared" si="7"/>
        <v>10.121.25.73</v>
      </c>
      <c r="E107" s="7" t="str">
        <f t="shared" si="8"/>
        <v>10.121.25.73</v>
      </c>
      <c r="F107">
        <v>98</v>
      </c>
      <c r="G107" t="s">
        <v>511</v>
      </c>
      <c r="H107" s="57">
        <v>46148.052511574075</v>
      </c>
      <c r="I107" t="s">
        <v>512</v>
      </c>
      <c r="J107" t="s">
        <v>513</v>
      </c>
      <c r="K107" t="s">
        <v>189</v>
      </c>
      <c r="L107" t="s">
        <v>514</v>
      </c>
      <c r="N107" t="s">
        <v>191</v>
      </c>
      <c r="O107" t="s">
        <v>135</v>
      </c>
      <c r="P107">
        <v>0</v>
      </c>
      <c r="S107" s="20">
        <f t="shared" si="9"/>
        <v>13</v>
      </c>
      <c r="T107" s="20">
        <f t="shared" si="10"/>
        <v>25</v>
      </c>
      <c r="U107" s="48" t="str">
        <f t="shared" si="11"/>
        <v>CHARADA-BTS</v>
      </c>
      <c r="V107" s="20" t="str">
        <f t="shared" si="12"/>
        <v>TN703</v>
      </c>
      <c r="W107" s="20" t="str">
        <f t="shared" si="13"/>
        <v>A1</v>
      </c>
      <c r="X107" s="20"/>
      <c r="Y107" s="7"/>
      <c r="Z107" s="7"/>
      <c r="AA107" s="7"/>
      <c r="AB107" s="7"/>
      <c r="AC107" s="7"/>
      <c r="AD107" s="7"/>
    </row>
    <row r="108" spans="1:30" x14ac:dyDescent="0.25">
      <c r="A108" s="7"/>
      <c r="B108" s="7"/>
      <c r="C108" s="7"/>
      <c r="D108" s="7" t="str">
        <f t="shared" si="7"/>
        <v>10.121.18.126</v>
      </c>
      <c r="E108" s="7" t="str">
        <f t="shared" si="8"/>
        <v>10.121.18.126</v>
      </c>
      <c r="F108">
        <v>99</v>
      </c>
      <c r="G108" t="s">
        <v>532</v>
      </c>
      <c r="H108" s="57">
        <v>46074.058518518519</v>
      </c>
      <c r="I108" t="s">
        <v>533</v>
      </c>
      <c r="J108" t="s">
        <v>534</v>
      </c>
      <c r="K108" t="s">
        <v>171</v>
      </c>
      <c r="L108" t="s">
        <v>535</v>
      </c>
      <c r="N108" t="s">
        <v>173</v>
      </c>
      <c r="O108" t="s">
        <v>135</v>
      </c>
      <c r="P108">
        <v>2</v>
      </c>
      <c r="R108" t="s">
        <v>238</v>
      </c>
      <c r="S108" s="20">
        <f t="shared" si="9"/>
        <v>14</v>
      </c>
      <c r="T108" s="20">
        <f t="shared" si="10"/>
        <v>28</v>
      </c>
      <c r="U108" s="48" t="str">
        <f t="shared" si="11"/>
        <v>Torrent Green</v>
      </c>
      <c r="V108" s="20" t="str">
        <f t="shared" si="12"/>
        <v>TN703</v>
      </c>
      <c r="W108" s="20" t="str">
        <f t="shared" si="13"/>
        <v>A1</v>
      </c>
      <c r="X108" s="20"/>
      <c r="Y108" s="7"/>
      <c r="Z108" s="7"/>
      <c r="AA108" s="7"/>
      <c r="AB108" s="7"/>
      <c r="AC108" s="7"/>
      <c r="AD108" s="7"/>
    </row>
    <row r="109" spans="1:30" x14ac:dyDescent="0.25">
      <c r="A109" s="7"/>
      <c r="B109" s="7"/>
      <c r="C109" s="7"/>
      <c r="D109" s="7" t="str">
        <f t="shared" si="7"/>
        <v>10.121.97.230</v>
      </c>
      <c r="E109" s="7" t="str">
        <f t="shared" si="8"/>
        <v>10.121.97.230</v>
      </c>
      <c r="F109">
        <v>100</v>
      </c>
      <c r="G109" t="s">
        <v>536</v>
      </c>
      <c r="H109" s="57">
        <v>46148.044791666667</v>
      </c>
      <c r="I109" t="s">
        <v>537</v>
      </c>
      <c r="J109" t="s">
        <v>538</v>
      </c>
      <c r="K109" t="s">
        <v>145</v>
      </c>
      <c r="L109" t="s">
        <v>539</v>
      </c>
      <c r="N109" t="s">
        <v>134</v>
      </c>
      <c r="O109" t="s">
        <v>135</v>
      </c>
      <c r="P109">
        <v>0</v>
      </c>
      <c r="S109" s="20">
        <f t="shared" si="9"/>
        <v>14</v>
      </c>
      <c r="T109" s="20">
        <f t="shared" si="10"/>
        <v>24</v>
      </c>
      <c r="U109" s="48" t="str">
        <f t="shared" si="11"/>
        <v>AJOTHA TE</v>
      </c>
      <c r="V109" s="20" t="str">
        <f t="shared" si="12"/>
        <v>TN705</v>
      </c>
      <c r="W109" s="20" t="str">
        <f t="shared" si="13"/>
        <v>B1</v>
      </c>
      <c r="X109" s="20"/>
      <c r="Y109" s="7"/>
      <c r="Z109" s="7"/>
      <c r="AA109" s="7"/>
      <c r="AB109" s="7"/>
      <c r="AC109" s="7"/>
      <c r="AD109" s="7"/>
    </row>
    <row r="110" spans="1:30" x14ac:dyDescent="0.25">
      <c r="A110" s="7"/>
      <c r="B110" s="7"/>
      <c r="C110" s="7"/>
      <c r="D110" s="7" t="str">
        <f t="shared" si="7"/>
        <v>10.121.24.124</v>
      </c>
      <c r="E110" s="7" t="str">
        <f t="shared" si="8"/>
        <v>10.121.24.124</v>
      </c>
      <c r="F110">
        <v>101</v>
      </c>
      <c r="G110" t="s">
        <v>515</v>
      </c>
      <c r="H110" s="57">
        <v>46151.04347222222</v>
      </c>
      <c r="I110" t="s">
        <v>516</v>
      </c>
      <c r="J110" t="s">
        <v>517</v>
      </c>
      <c r="K110" t="s">
        <v>171</v>
      </c>
      <c r="L110" t="s">
        <v>518</v>
      </c>
      <c r="N110" t="s">
        <v>173</v>
      </c>
      <c r="O110" t="s">
        <v>135</v>
      </c>
      <c r="P110">
        <v>2</v>
      </c>
      <c r="R110" t="s">
        <v>519</v>
      </c>
      <c r="S110" s="20">
        <f t="shared" si="9"/>
        <v>14</v>
      </c>
      <c r="T110" s="20">
        <f t="shared" si="10"/>
        <v>31</v>
      </c>
      <c r="U110" s="48" t="str">
        <f t="shared" si="11"/>
        <v>Kewal Ramani BTS</v>
      </c>
      <c r="V110" s="20" t="str">
        <f t="shared" si="12"/>
        <v>TN703</v>
      </c>
      <c r="W110" s="20" t="str">
        <f t="shared" si="13"/>
        <v>A1</v>
      </c>
      <c r="X110" s="20"/>
      <c r="Y110" s="7"/>
      <c r="Z110" s="7"/>
      <c r="AA110" s="7"/>
      <c r="AB110" s="7"/>
      <c r="AC110" s="7"/>
      <c r="AD110" s="7"/>
    </row>
    <row r="111" spans="1:30" x14ac:dyDescent="0.25">
      <c r="A111" s="7"/>
      <c r="B111" s="7"/>
      <c r="C111" s="7"/>
      <c r="D111" s="7" t="str">
        <f t="shared" si="7"/>
        <v>10.121.19.175</v>
      </c>
      <c r="E111" s="7" t="str">
        <f t="shared" si="8"/>
        <v>10.121.19.175</v>
      </c>
      <c r="F111">
        <v>102</v>
      </c>
      <c r="G111" t="s">
        <v>540</v>
      </c>
      <c r="H111" s="57">
        <v>46143.04488425926</v>
      </c>
      <c r="I111" t="s">
        <v>541</v>
      </c>
      <c r="J111" t="s">
        <v>542</v>
      </c>
      <c r="K111" t="s">
        <v>189</v>
      </c>
      <c r="L111" t="s">
        <v>543</v>
      </c>
      <c r="N111" t="s">
        <v>191</v>
      </c>
      <c r="O111" t="s">
        <v>135</v>
      </c>
      <c r="P111">
        <v>0</v>
      </c>
      <c r="R111" t="s">
        <v>506</v>
      </c>
      <c r="S111" s="20">
        <f t="shared" si="9"/>
        <v>14</v>
      </c>
      <c r="T111" s="20">
        <f t="shared" si="10"/>
        <v>34</v>
      </c>
      <c r="U111" s="48" t="str">
        <f t="shared" si="11"/>
        <v>GEB RACE COURSE VDR</v>
      </c>
      <c r="V111" s="20" t="str">
        <f t="shared" si="12"/>
        <v>TN703</v>
      </c>
      <c r="W111" s="20" t="str">
        <f t="shared" si="13"/>
        <v>A1</v>
      </c>
      <c r="X111" s="20"/>
      <c r="Y111" s="7"/>
      <c r="Z111" s="7"/>
      <c r="AA111" s="7"/>
      <c r="AB111" s="7"/>
      <c r="AC111" s="7"/>
      <c r="AD111" s="7"/>
    </row>
    <row r="112" spans="1:30" x14ac:dyDescent="0.25">
      <c r="A112" s="7"/>
      <c r="B112" s="7"/>
      <c r="C112" s="7"/>
      <c r="D112" s="7" t="str">
        <f t="shared" si="7"/>
        <v>10.121.18.194</v>
      </c>
      <c r="E112" s="7" t="str">
        <f t="shared" si="8"/>
        <v>10.121.18.194</v>
      </c>
      <c r="F112">
        <v>103</v>
      </c>
      <c r="G112" t="s">
        <v>548</v>
      </c>
      <c r="H112" s="57">
        <v>46126.04891203704</v>
      </c>
      <c r="I112" t="s">
        <v>549</v>
      </c>
      <c r="J112" t="s">
        <v>550</v>
      </c>
      <c r="K112" t="s">
        <v>132</v>
      </c>
      <c r="L112" t="s">
        <v>551</v>
      </c>
      <c r="N112" t="s">
        <v>134</v>
      </c>
      <c r="O112" t="s">
        <v>135</v>
      </c>
      <c r="P112">
        <v>0</v>
      </c>
      <c r="R112" t="s">
        <v>238</v>
      </c>
      <c r="S112" s="20">
        <f t="shared" si="9"/>
        <v>14</v>
      </c>
      <c r="T112" s="20">
        <f t="shared" si="10"/>
        <v>21</v>
      </c>
      <c r="U112" s="48" t="str">
        <f t="shared" si="11"/>
        <v>Naroda</v>
      </c>
      <c r="V112" s="20" t="str">
        <f t="shared" si="12"/>
        <v>TN725</v>
      </c>
      <c r="W112" s="20" t="str">
        <f t="shared" si="13"/>
        <v>B2</v>
      </c>
      <c r="X112" s="20"/>
      <c r="Y112" s="7"/>
      <c r="Z112" s="7"/>
      <c r="AA112" s="7"/>
      <c r="AB112" s="7"/>
      <c r="AC112" s="7"/>
      <c r="AD112" s="7"/>
    </row>
    <row r="113" spans="1:30" x14ac:dyDescent="0.25">
      <c r="A113" s="7"/>
      <c r="B113" s="7"/>
      <c r="C113" s="7"/>
      <c r="D113" s="7" t="str">
        <f t="shared" si="7"/>
        <v>10.121.24.132</v>
      </c>
      <c r="E113" s="7" t="str">
        <f t="shared" si="8"/>
        <v>10.121.24.132</v>
      </c>
      <c r="F113">
        <v>104</v>
      </c>
      <c r="G113" t="s">
        <v>552</v>
      </c>
      <c r="H113" s="57">
        <v>46148.048668981479</v>
      </c>
      <c r="I113" t="s">
        <v>553</v>
      </c>
      <c r="J113" t="s">
        <v>554</v>
      </c>
      <c r="K113" t="s">
        <v>145</v>
      </c>
      <c r="L113" t="s">
        <v>555</v>
      </c>
      <c r="N113" t="s">
        <v>134</v>
      </c>
      <c r="O113" t="s">
        <v>135</v>
      </c>
      <c r="P113">
        <v>0</v>
      </c>
      <c r="R113" t="s">
        <v>208</v>
      </c>
      <c r="S113" s="20">
        <f t="shared" si="9"/>
        <v>14</v>
      </c>
      <c r="T113" s="20">
        <f t="shared" si="10"/>
        <v>22</v>
      </c>
      <c r="U113" s="48" t="str">
        <f t="shared" si="11"/>
        <v>Rakholi</v>
      </c>
      <c r="V113" s="20" t="str">
        <f t="shared" si="12"/>
        <v>TN705</v>
      </c>
      <c r="W113" s="20" t="str">
        <f t="shared" si="13"/>
        <v>B1</v>
      </c>
      <c r="X113" s="20"/>
      <c r="Y113" s="7"/>
      <c r="Z113" s="7"/>
      <c r="AA113" s="7"/>
      <c r="AB113" s="7"/>
      <c r="AC113" s="7"/>
      <c r="AD113" s="7"/>
    </row>
    <row r="114" spans="1:30" x14ac:dyDescent="0.25">
      <c r="A114" s="7"/>
      <c r="B114" s="7"/>
      <c r="C114" s="7"/>
      <c r="D114" s="7" t="str">
        <f t="shared" si="7"/>
        <v>10.121.16.99</v>
      </c>
      <c r="E114" s="7" t="str">
        <f t="shared" si="8"/>
        <v>10.121.16.99</v>
      </c>
      <c r="F114">
        <v>105</v>
      </c>
      <c r="G114" t="s">
        <v>564</v>
      </c>
      <c r="H114" s="57">
        <v>46145.044490740744</v>
      </c>
      <c r="I114" t="s">
        <v>565</v>
      </c>
      <c r="J114" t="s">
        <v>566</v>
      </c>
      <c r="K114" t="s">
        <v>132</v>
      </c>
      <c r="L114" t="s">
        <v>567</v>
      </c>
      <c r="N114" t="s">
        <v>134</v>
      </c>
      <c r="O114" t="s">
        <v>135</v>
      </c>
      <c r="P114">
        <v>0</v>
      </c>
      <c r="R114" t="s">
        <v>208</v>
      </c>
      <c r="S114" s="20">
        <f t="shared" si="9"/>
        <v>13</v>
      </c>
      <c r="T114" s="20">
        <f t="shared" si="10"/>
        <v>19</v>
      </c>
      <c r="U114" s="48" t="str">
        <f t="shared" si="11"/>
        <v>Daman</v>
      </c>
      <c r="V114" s="20" t="str">
        <f t="shared" si="12"/>
        <v>TN725</v>
      </c>
      <c r="W114" s="20" t="str">
        <f t="shared" si="13"/>
        <v>B2</v>
      </c>
      <c r="X114" s="20"/>
      <c r="Y114" s="7"/>
      <c r="Z114" s="7"/>
      <c r="AA114" s="7"/>
      <c r="AB114" s="7"/>
      <c r="AC114" s="7"/>
      <c r="AD114" s="7"/>
    </row>
    <row r="115" spans="1:30" x14ac:dyDescent="0.25">
      <c r="A115" s="7"/>
      <c r="B115" s="7"/>
      <c r="C115" s="7"/>
      <c r="D115" s="7" t="str">
        <f t="shared" si="7"/>
        <v>10.121.96.15</v>
      </c>
      <c r="E115" s="7" t="str">
        <f t="shared" si="8"/>
        <v>10.121.96.15</v>
      </c>
      <c r="F115">
        <v>106</v>
      </c>
      <c r="G115" t="s">
        <v>544</v>
      </c>
      <c r="H115" s="57">
        <v>46130.048854166664</v>
      </c>
      <c r="I115" t="s">
        <v>545</v>
      </c>
      <c r="J115" t="s">
        <v>546</v>
      </c>
      <c r="K115" t="s">
        <v>145</v>
      </c>
      <c r="L115" t="s">
        <v>547</v>
      </c>
      <c r="N115" t="s">
        <v>134</v>
      </c>
      <c r="O115" t="s">
        <v>135</v>
      </c>
      <c r="P115">
        <v>0</v>
      </c>
      <c r="S115" s="20">
        <f t="shared" si="9"/>
        <v>13</v>
      </c>
      <c r="T115" s="20">
        <f t="shared" si="10"/>
        <v>25</v>
      </c>
      <c r="U115" s="48" t="str">
        <f t="shared" si="11"/>
        <v>VICTOR EXCH</v>
      </c>
      <c r="V115" s="20" t="str">
        <f t="shared" si="12"/>
        <v>TN705</v>
      </c>
      <c r="W115" s="20" t="str">
        <f t="shared" si="13"/>
        <v>B1</v>
      </c>
      <c r="X115" s="20"/>
      <c r="Y115" s="7"/>
      <c r="Z115" s="7"/>
      <c r="AA115" s="7"/>
      <c r="AB115" s="7"/>
      <c r="AC115" s="7"/>
      <c r="AD115" s="7"/>
    </row>
    <row r="116" spans="1:30" x14ac:dyDescent="0.25">
      <c r="A116" s="7"/>
      <c r="B116" s="7"/>
      <c r="C116" s="7"/>
      <c r="D116" s="7" t="str">
        <f t="shared" si="7"/>
        <v>10.121.68.219</v>
      </c>
      <c r="E116" s="7" t="str">
        <f t="shared" si="8"/>
        <v>10.121.68.219</v>
      </c>
      <c r="F116">
        <v>107</v>
      </c>
      <c r="G116" t="s">
        <v>568</v>
      </c>
      <c r="H116" s="57">
        <v>46149.044999999998</v>
      </c>
      <c r="I116" t="s">
        <v>569</v>
      </c>
      <c r="J116" t="s">
        <v>570</v>
      </c>
      <c r="K116" t="s">
        <v>189</v>
      </c>
      <c r="L116" t="s">
        <v>571</v>
      </c>
      <c r="N116" t="s">
        <v>191</v>
      </c>
      <c r="O116" t="s">
        <v>135</v>
      </c>
      <c r="P116">
        <v>0</v>
      </c>
      <c r="S116" s="20">
        <f t="shared" si="9"/>
        <v>14</v>
      </c>
      <c r="T116" s="20">
        <f t="shared" si="10"/>
        <v>25</v>
      </c>
      <c r="U116" s="48" t="str">
        <f t="shared" si="11"/>
        <v>DWARKA IAF</v>
      </c>
      <c r="V116" s="20" t="str">
        <f t="shared" si="12"/>
        <v>TN703</v>
      </c>
      <c r="W116" s="20" t="str">
        <f t="shared" si="13"/>
        <v>A1</v>
      </c>
      <c r="X116" s="20"/>
      <c r="Y116" s="7"/>
      <c r="Z116" s="7"/>
      <c r="AA116" s="7"/>
      <c r="AB116" s="7"/>
      <c r="AC116" s="7"/>
      <c r="AD116" s="7"/>
    </row>
    <row r="117" spans="1:30" x14ac:dyDescent="0.25">
      <c r="A117" s="7"/>
      <c r="B117" s="7"/>
      <c r="C117" s="7"/>
      <c r="D117" s="7" t="str">
        <f t="shared" si="7"/>
        <v>10.121.24.27</v>
      </c>
      <c r="E117" s="7" t="str">
        <f t="shared" si="8"/>
        <v>10.121.24.27</v>
      </c>
      <c r="F117">
        <v>108</v>
      </c>
      <c r="G117" t="s">
        <v>560</v>
      </c>
      <c r="H117" s="57">
        <v>46150.058495370373</v>
      </c>
      <c r="I117" t="s">
        <v>561</v>
      </c>
      <c r="J117" t="s">
        <v>562</v>
      </c>
      <c r="K117" t="s">
        <v>171</v>
      </c>
      <c r="L117" t="s">
        <v>563</v>
      </c>
      <c r="N117" t="s">
        <v>173</v>
      </c>
      <c r="O117" t="s">
        <v>135</v>
      </c>
      <c r="P117">
        <v>2</v>
      </c>
      <c r="S117" s="20">
        <f t="shared" si="9"/>
        <v>13</v>
      </c>
      <c r="T117" s="20">
        <f t="shared" si="10"/>
        <v>24</v>
      </c>
      <c r="U117" s="48" t="str">
        <f t="shared" si="11"/>
        <v>NATRAJ BTS</v>
      </c>
      <c r="V117" s="20" t="str">
        <f t="shared" si="12"/>
        <v>TN703</v>
      </c>
      <c r="W117" s="20" t="str">
        <f t="shared" si="13"/>
        <v>A1</v>
      </c>
      <c r="X117" s="20"/>
      <c r="Y117" s="7"/>
      <c r="Z117" s="7"/>
      <c r="AA117" s="7"/>
      <c r="AB117" s="7"/>
      <c r="AC117" s="7"/>
      <c r="AD117" s="7"/>
    </row>
    <row r="118" spans="1:30" x14ac:dyDescent="0.25">
      <c r="A118" s="7"/>
      <c r="B118" s="7"/>
      <c r="C118" s="7"/>
      <c r="D118" s="7" t="str">
        <f t="shared" si="7"/>
        <v>10.121.96.111</v>
      </c>
      <c r="E118" s="7" t="str">
        <f t="shared" si="8"/>
        <v>10.121.96.111</v>
      </c>
      <c r="F118">
        <v>109</v>
      </c>
      <c r="G118" t="s">
        <v>556</v>
      </c>
      <c r="H118" s="57">
        <v>46150.058645833335</v>
      </c>
      <c r="I118" t="s">
        <v>557</v>
      </c>
      <c r="J118" t="s">
        <v>558</v>
      </c>
      <c r="K118" t="s">
        <v>189</v>
      </c>
      <c r="L118" t="s">
        <v>559</v>
      </c>
      <c r="N118" t="s">
        <v>191</v>
      </c>
      <c r="O118" t="s">
        <v>135</v>
      </c>
      <c r="P118">
        <v>0</v>
      </c>
      <c r="S118" s="20">
        <f t="shared" si="9"/>
        <v>14</v>
      </c>
      <c r="T118" s="20">
        <f t="shared" si="10"/>
        <v>30</v>
      </c>
      <c r="U118" s="48" t="str">
        <f t="shared" si="11"/>
        <v>INDO FILL UNIT1</v>
      </c>
      <c r="V118" s="20" t="str">
        <f t="shared" si="12"/>
        <v>TN703</v>
      </c>
      <c r="W118" s="20" t="str">
        <f t="shared" si="13"/>
        <v>A1</v>
      </c>
      <c r="X118" s="20"/>
      <c r="Y118" s="7"/>
      <c r="Z118" s="7"/>
      <c r="AA118" s="7"/>
      <c r="AB118" s="7"/>
      <c r="AC118" s="7"/>
      <c r="AD118" s="7"/>
    </row>
    <row r="119" spans="1:30" x14ac:dyDescent="0.25">
      <c r="A119" s="7"/>
      <c r="B119" s="7"/>
      <c r="C119" s="7"/>
      <c r="D119" s="7" t="str">
        <f t="shared" si="7"/>
        <v>10.121.18.135</v>
      </c>
      <c r="E119" s="7" t="str">
        <f t="shared" si="8"/>
        <v>10.121.18.135</v>
      </c>
      <c r="F119">
        <v>110</v>
      </c>
      <c r="G119" t="s">
        <v>576</v>
      </c>
      <c r="H119" s="57">
        <v>46115.043993055559</v>
      </c>
      <c r="I119" t="s">
        <v>577</v>
      </c>
      <c r="J119" t="s">
        <v>578</v>
      </c>
      <c r="K119" t="s">
        <v>132</v>
      </c>
      <c r="L119" t="s">
        <v>579</v>
      </c>
      <c r="N119" t="s">
        <v>134</v>
      </c>
      <c r="O119" t="s">
        <v>135</v>
      </c>
      <c r="P119">
        <v>0</v>
      </c>
      <c r="R119" t="s">
        <v>238</v>
      </c>
      <c r="S119" s="20">
        <f t="shared" si="9"/>
        <v>14</v>
      </c>
      <c r="T119" s="20">
        <f t="shared" si="10"/>
        <v>21</v>
      </c>
      <c r="U119" s="48" t="str">
        <f t="shared" si="11"/>
        <v>NARODA</v>
      </c>
      <c r="V119" s="20" t="str">
        <f t="shared" si="12"/>
        <v>TN725</v>
      </c>
      <c r="W119" s="20" t="str">
        <f t="shared" si="13"/>
        <v>B2</v>
      </c>
      <c r="X119" s="20"/>
      <c r="Y119" s="7"/>
      <c r="Z119" s="7"/>
      <c r="AA119" s="7"/>
      <c r="AB119" s="7"/>
      <c r="AC119" s="7"/>
      <c r="AD119" s="7"/>
    </row>
    <row r="120" spans="1:30" x14ac:dyDescent="0.25">
      <c r="A120" s="7"/>
      <c r="B120" s="7"/>
      <c r="C120" s="7"/>
      <c r="D120" s="7" t="str">
        <f t="shared" si="7"/>
        <v>10.121.99.171</v>
      </c>
      <c r="E120" s="7" t="str">
        <f t="shared" si="8"/>
        <v>10.121.99.171</v>
      </c>
      <c r="F120">
        <v>111</v>
      </c>
      <c r="G120" t="s">
        <v>572</v>
      </c>
      <c r="H120" s="57">
        <v>46125.054618055554</v>
      </c>
      <c r="I120" t="s">
        <v>573</v>
      </c>
      <c r="J120" t="s">
        <v>574</v>
      </c>
      <c r="K120" t="s">
        <v>189</v>
      </c>
      <c r="L120" t="s">
        <v>575</v>
      </c>
      <c r="N120" t="s">
        <v>191</v>
      </c>
      <c r="O120" t="s">
        <v>135</v>
      </c>
      <c r="P120">
        <v>0</v>
      </c>
      <c r="S120" s="20">
        <f t="shared" si="9"/>
        <v>14</v>
      </c>
      <c r="T120" s="20">
        <f t="shared" si="10"/>
        <v>31</v>
      </c>
      <c r="U120" s="48" t="str">
        <f t="shared" si="11"/>
        <v>GSFC Data Center</v>
      </c>
      <c r="V120" s="20" t="str">
        <f t="shared" si="12"/>
        <v>TN703</v>
      </c>
      <c r="W120" s="20" t="str">
        <f t="shared" si="13"/>
        <v>A1</v>
      </c>
      <c r="X120" s="20"/>
      <c r="Y120" s="7"/>
      <c r="Z120" s="7"/>
      <c r="AA120" s="7"/>
      <c r="AB120" s="7"/>
      <c r="AC120" s="7"/>
      <c r="AD120" s="7"/>
    </row>
    <row r="121" spans="1:30" x14ac:dyDescent="0.25">
      <c r="A121" s="7"/>
      <c r="B121" s="7"/>
      <c r="C121" s="7"/>
      <c r="D121" s="7" t="str">
        <f t="shared" si="7"/>
        <v>10.121.18.236</v>
      </c>
      <c r="E121" s="7" t="str">
        <f t="shared" si="8"/>
        <v>10.121.18.236</v>
      </c>
      <c r="F121">
        <v>112</v>
      </c>
      <c r="G121" t="s">
        <v>580</v>
      </c>
      <c r="H121" s="57">
        <v>46150.048877314817</v>
      </c>
      <c r="I121" t="s">
        <v>581</v>
      </c>
      <c r="J121" t="s">
        <v>582</v>
      </c>
      <c r="K121" t="s">
        <v>189</v>
      </c>
      <c r="L121" t="s">
        <v>583</v>
      </c>
      <c r="N121" t="s">
        <v>191</v>
      </c>
      <c r="O121" t="s">
        <v>135</v>
      </c>
      <c r="P121">
        <v>0</v>
      </c>
      <c r="R121" t="s">
        <v>584</v>
      </c>
      <c r="S121" s="20">
        <f t="shared" si="9"/>
        <v>14</v>
      </c>
      <c r="T121" s="20">
        <f t="shared" si="10"/>
        <v>24</v>
      </c>
      <c r="U121" s="48" t="str">
        <f t="shared" si="11"/>
        <v>IIT PALAJ</v>
      </c>
      <c r="V121" s="20" t="str">
        <f t="shared" si="12"/>
        <v>TN703</v>
      </c>
      <c r="W121" s="20" t="str">
        <f t="shared" si="13"/>
        <v>A1</v>
      </c>
      <c r="X121" s="20"/>
      <c r="Y121" s="7"/>
      <c r="Z121" s="7"/>
      <c r="AA121" s="7"/>
      <c r="AB121" s="7"/>
      <c r="AC121" s="7"/>
      <c r="AD121" s="7"/>
    </row>
    <row r="122" spans="1:30" x14ac:dyDescent="0.25">
      <c r="A122" s="7"/>
      <c r="B122" s="7"/>
      <c r="C122" s="7"/>
      <c r="D122" s="7" t="str">
        <f t="shared" si="7"/>
        <v>10.121.18.188</v>
      </c>
      <c r="E122" s="7" t="str">
        <f t="shared" si="8"/>
        <v>10.121.18.188</v>
      </c>
      <c r="F122">
        <v>113</v>
      </c>
      <c r="G122" t="s">
        <v>585</v>
      </c>
      <c r="H122" s="57">
        <v>46110.0465625</v>
      </c>
      <c r="I122" t="s">
        <v>586</v>
      </c>
      <c r="J122" t="s">
        <v>587</v>
      </c>
      <c r="K122" t="s">
        <v>189</v>
      </c>
      <c r="L122" t="s">
        <v>588</v>
      </c>
      <c r="N122" t="s">
        <v>191</v>
      </c>
      <c r="O122" t="s">
        <v>135</v>
      </c>
      <c r="P122">
        <v>0</v>
      </c>
      <c r="S122" s="20">
        <f t="shared" si="9"/>
        <v>14</v>
      </c>
      <c r="T122" s="20">
        <f t="shared" si="10"/>
        <v>27</v>
      </c>
      <c r="U122" s="48" t="str">
        <f t="shared" si="11"/>
        <v>Maninagar A1</v>
      </c>
      <c r="V122" s="20" t="str">
        <f t="shared" si="12"/>
        <v>TN703</v>
      </c>
      <c r="W122" s="20" t="str">
        <f t="shared" si="13"/>
        <v>A1</v>
      </c>
      <c r="X122" s="20"/>
      <c r="Y122" s="7"/>
      <c r="Z122" s="7"/>
      <c r="AA122" s="7"/>
      <c r="AB122" s="7"/>
      <c r="AC122" s="7"/>
      <c r="AD122" s="7"/>
    </row>
    <row r="123" spans="1:30" x14ac:dyDescent="0.25">
      <c r="A123" s="7"/>
      <c r="B123" s="7"/>
      <c r="C123" s="7"/>
      <c r="D123" s="7" t="str">
        <f t="shared" si="7"/>
        <v>10.121.24.70</v>
      </c>
      <c r="E123" s="7" t="str">
        <f t="shared" si="8"/>
        <v>10.121.24.70</v>
      </c>
      <c r="F123">
        <v>114</v>
      </c>
      <c r="G123" t="s">
        <v>589</v>
      </c>
      <c r="H123" s="57">
        <v>46151.046261574076</v>
      </c>
      <c r="I123" t="s">
        <v>590</v>
      </c>
      <c r="J123" t="s">
        <v>591</v>
      </c>
      <c r="K123" t="s">
        <v>145</v>
      </c>
      <c r="L123" t="s">
        <v>592</v>
      </c>
      <c r="N123" t="s">
        <v>134</v>
      </c>
      <c r="O123" t="s">
        <v>135</v>
      </c>
      <c r="P123">
        <v>0</v>
      </c>
      <c r="R123" t="s">
        <v>155</v>
      </c>
      <c r="S123" s="20">
        <f t="shared" si="9"/>
        <v>13</v>
      </c>
      <c r="T123" s="20">
        <f t="shared" si="10"/>
        <v>22</v>
      </c>
      <c r="U123" s="48" t="str">
        <f t="shared" si="11"/>
        <v>Madhapar</v>
      </c>
      <c r="V123" s="20" t="str">
        <f t="shared" si="12"/>
        <v>TN705</v>
      </c>
      <c r="W123" s="20" t="str">
        <f t="shared" si="13"/>
        <v>B1</v>
      </c>
      <c r="X123" s="20"/>
      <c r="Y123" s="7"/>
      <c r="Z123" s="7"/>
      <c r="AA123" s="7"/>
      <c r="AB123" s="7"/>
      <c r="AC123" s="7"/>
      <c r="AD123" s="7"/>
    </row>
    <row r="124" spans="1:30" x14ac:dyDescent="0.25">
      <c r="A124" s="7"/>
      <c r="B124" s="7"/>
      <c r="C124" s="7"/>
      <c r="D124" s="7" t="str">
        <f t="shared" si="7"/>
        <v>10.121.16.240</v>
      </c>
      <c r="E124" s="7" t="str">
        <f t="shared" si="8"/>
        <v>10.121.16.240</v>
      </c>
      <c r="F124">
        <v>115</v>
      </c>
      <c r="G124" t="s">
        <v>593</v>
      </c>
      <c r="H124" s="57">
        <v>46124.043263888889</v>
      </c>
      <c r="I124" t="s">
        <v>594</v>
      </c>
      <c r="J124" t="s">
        <v>595</v>
      </c>
      <c r="K124" t="s">
        <v>145</v>
      </c>
      <c r="L124" t="s">
        <v>596</v>
      </c>
      <c r="N124" t="s">
        <v>134</v>
      </c>
      <c r="O124" t="s">
        <v>135</v>
      </c>
      <c r="P124">
        <v>0</v>
      </c>
      <c r="R124" t="s">
        <v>136</v>
      </c>
      <c r="S124" s="20">
        <f t="shared" si="9"/>
        <v>14</v>
      </c>
      <c r="T124" s="20">
        <f t="shared" si="10"/>
        <v>24</v>
      </c>
      <c r="U124" s="48" t="str">
        <f t="shared" si="11"/>
        <v>Kapadwanj</v>
      </c>
      <c r="V124" s="20" t="str">
        <f t="shared" si="12"/>
        <v>TN705</v>
      </c>
      <c r="W124" s="20" t="str">
        <f t="shared" si="13"/>
        <v>B1</v>
      </c>
      <c r="X124" s="20"/>
      <c r="Y124" s="7"/>
      <c r="Z124" s="7"/>
      <c r="AA124" s="7"/>
      <c r="AB124" s="7"/>
      <c r="AC124" s="7"/>
      <c r="AD124" s="7"/>
    </row>
    <row r="125" spans="1:30" x14ac:dyDescent="0.25">
      <c r="A125" s="7"/>
      <c r="B125" s="7"/>
      <c r="C125" s="7"/>
      <c r="D125" s="7" t="str">
        <f t="shared" si="7"/>
        <v>10.121.15.131</v>
      </c>
      <c r="E125" s="7" t="str">
        <f t="shared" si="8"/>
        <v>10.121.15.131</v>
      </c>
      <c r="F125">
        <v>116</v>
      </c>
      <c r="G125" t="s">
        <v>597</v>
      </c>
      <c r="H125" s="57">
        <v>46117.049305555556</v>
      </c>
      <c r="I125" t="s">
        <v>598</v>
      </c>
      <c r="J125" t="s">
        <v>599</v>
      </c>
      <c r="K125" t="s">
        <v>132</v>
      </c>
      <c r="L125" t="s">
        <v>600</v>
      </c>
      <c r="N125" t="s">
        <v>134</v>
      </c>
      <c r="O125" t="s">
        <v>135</v>
      </c>
      <c r="P125">
        <v>2</v>
      </c>
      <c r="R125" t="s">
        <v>136</v>
      </c>
      <c r="S125" s="20">
        <f t="shared" si="9"/>
        <v>14</v>
      </c>
      <c r="T125" s="20">
        <f t="shared" si="10"/>
        <v>22</v>
      </c>
      <c r="U125" s="48" t="str">
        <f t="shared" si="11"/>
        <v>PRANTIJ</v>
      </c>
      <c r="V125" s="20" t="str">
        <f t="shared" si="12"/>
        <v>TN725</v>
      </c>
      <c r="W125" s="20" t="str">
        <f t="shared" si="13"/>
        <v>B2</v>
      </c>
      <c r="X125" s="20"/>
      <c r="Y125" s="7"/>
      <c r="Z125" s="7"/>
      <c r="AA125" s="7"/>
      <c r="AB125" s="7"/>
      <c r="AC125" s="7"/>
      <c r="AD125" s="7"/>
    </row>
    <row r="126" spans="1:30" x14ac:dyDescent="0.25">
      <c r="A126" s="7"/>
      <c r="B126" s="7"/>
      <c r="C126" s="7"/>
      <c r="D126" s="7" t="str">
        <f t="shared" si="7"/>
        <v>10.121.17.199</v>
      </c>
      <c r="E126" s="7" t="str">
        <f t="shared" si="8"/>
        <v>10.121.17.199</v>
      </c>
      <c r="F126">
        <v>117</v>
      </c>
      <c r="G126" t="s">
        <v>601</v>
      </c>
      <c r="H126" s="57">
        <v>46124.050335648149</v>
      </c>
      <c r="I126" t="s">
        <v>602</v>
      </c>
      <c r="J126" t="s">
        <v>603</v>
      </c>
      <c r="K126" t="s">
        <v>145</v>
      </c>
      <c r="L126" t="s">
        <v>604</v>
      </c>
      <c r="N126" t="s">
        <v>134</v>
      </c>
      <c r="O126" t="s">
        <v>135</v>
      </c>
      <c r="P126">
        <v>0</v>
      </c>
      <c r="R126" t="s">
        <v>238</v>
      </c>
      <c r="S126" s="20">
        <f t="shared" si="9"/>
        <v>14</v>
      </c>
      <c r="T126" s="20">
        <f t="shared" si="10"/>
        <v>23</v>
      </c>
      <c r="U126" s="48" t="str">
        <f t="shared" si="11"/>
        <v>MEMNAGAR</v>
      </c>
      <c r="V126" s="20" t="str">
        <f t="shared" si="12"/>
        <v>TN705</v>
      </c>
      <c r="W126" s="20" t="str">
        <f t="shared" si="13"/>
        <v>B1</v>
      </c>
      <c r="X126" s="20"/>
      <c r="Y126" s="7"/>
      <c r="Z126" s="7"/>
      <c r="AA126" s="7"/>
      <c r="AB126" s="7"/>
      <c r="AC126" s="7"/>
      <c r="AD126" s="7"/>
    </row>
    <row r="127" spans="1:30" x14ac:dyDescent="0.25">
      <c r="A127" s="7"/>
      <c r="B127" s="7"/>
      <c r="C127" s="7"/>
      <c r="D127" s="7" t="str">
        <f t="shared" si="7"/>
        <v>10.121.97.103</v>
      </c>
      <c r="E127" s="7" t="str">
        <f t="shared" si="8"/>
        <v>10.121.97.103</v>
      </c>
      <c r="F127">
        <v>118</v>
      </c>
      <c r="G127" t="s">
        <v>610</v>
      </c>
      <c r="H127" s="57">
        <v>46148.050578703704</v>
      </c>
      <c r="I127" t="s">
        <v>611</v>
      </c>
      <c r="J127" t="s">
        <v>612</v>
      </c>
      <c r="K127" t="s">
        <v>189</v>
      </c>
      <c r="L127" t="s">
        <v>613</v>
      </c>
      <c r="N127" t="s">
        <v>191</v>
      </c>
      <c r="O127" t="s">
        <v>135</v>
      </c>
      <c r="P127">
        <v>0</v>
      </c>
      <c r="R127" t="s">
        <v>609</v>
      </c>
      <c r="S127" s="20">
        <f t="shared" si="9"/>
        <v>14</v>
      </c>
      <c r="T127" s="20">
        <f t="shared" si="10"/>
        <v>28</v>
      </c>
      <c r="U127" s="48" t="str">
        <f t="shared" si="11"/>
        <v>Takhatgadh-Ex</v>
      </c>
      <c r="V127" s="20" t="str">
        <f t="shared" si="12"/>
        <v>TN703</v>
      </c>
      <c r="W127" s="20" t="str">
        <f t="shared" si="13"/>
        <v>A1</v>
      </c>
      <c r="X127" s="20"/>
      <c r="Y127" s="7"/>
      <c r="Z127" s="7"/>
      <c r="AA127" s="7"/>
      <c r="AB127" s="7"/>
      <c r="AC127" s="7"/>
      <c r="AD127" s="7"/>
    </row>
    <row r="128" spans="1:30" x14ac:dyDescent="0.25">
      <c r="A128" s="7"/>
      <c r="B128" s="7"/>
      <c r="C128" s="7"/>
      <c r="D128" s="7" t="str">
        <f t="shared" si="7"/>
        <v>10.121.19.211</v>
      </c>
      <c r="E128" s="7" t="str">
        <f t="shared" si="8"/>
        <v>10.121.19.211</v>
      </c>
      <c r="F128">
        <v>119</v>
      </c>
      <c r="G128" t="s">
        <v>614</v>
      </c>
      <c r="H128" s="57">
        <v>46104.050127314818</v>
      </c>
      <c r="I128" t="s">
        <v>615</v>
      </c>
      <c r="J128" t="s">
        <v>616</v>
      </c>
      <c r="K128" t="s">
        <v>189</v>
      </c>
      <c r="L128" t="s">
        <v>617</v>
      </c>
      <c r="N128" t="s">
        <v>191</v>
      </c>
      <c r="O128" t="s">
        <v>135</v>
      </c>
      <c r="P128">
        <v>0</v>
      </c>
      <c r="R128" t="s">
        <v>618</v>
      </c>
      <c r="S128" s="20">
        <f t="shared" si="9"/>
        <v>14</v>
      </c>
      <c r="T128" s="20">
        <f t="shared" si="10"/>
        <v>29</v>
      </c>
      <c r="U128" s="48" t="str">
        <f t="shared" si="11"/>
        <v>COVID HOSPITAL</v>
      </c>
      <c r="V128" s="20" t="str">
        <f t="shared" si="12"/>
        <v>TN703</v>
      </c>
      <c r="W128" s="20" t="str">
        <f t="shared" si="13"/>
        <v>A1</v>
      </c>
      <c r="X128" s="20"/>
      <c r="Y128" s="7"/>
      <c r="Z128" s="7"/>
      <c r="AA128" s="7"/>
      <c r="AB128" s="7"/>
      <c r="AC128" s="7"/>
      <c r="AD128" s="7"/>
    </row>
    <row r="129" spans="1:30" x14ac:dyDescent="0.25">
      <c r="A129" s="7"/>
      <c r="B129" s="7"/>
      <c r="C129" s="7"/>
      <c r="D129" s="7" t="str">
        <f t="shared" si="7"/>
        <v>10.121.97.101</v>
      </c>
      <c r="E129" s="7" t="str">
        <f t="shared" si="8"/>
        <v>10.121.97.101</v>
      </c>
      <c r="F129">
        <v>120</v>
      </c>
      <c r="G129" t="s">
        <v>605</v>
      </c>
      <c r="H129" s="57">
        <v>46143.051562499997</v>
      </c>
      <c r="I129" t="s">
        <v>606</v>
      </c>
      <c r="J129" t="s">
        <v>607</v>
      </c>
      <c r="K129" t="s">
        <v>189</v>
      </c>
      <c r="L129" t="s">
        <v>608</v>
      </c>
      <c r="N129" t="s">
        <v>191</v>
      </c>
      <c r="O129" t="s">
        <v>135</v>
      </c>
      <c r="P129">
        <v>0</v>
      </c>
      <c r="R129" t="s">
        <v>609</v>
      </c>
      <c r="S129" s="20">
        <f t="shared" si="9"/>
        <v>14</v>
      </c>
      <c r="T129" s="20">
        <f t="shared" si="10"/>
        <v>25</v>
      </c>
      <c r="U129" s="48" t="str">
        <f t="shared" si="11"/>
        <v>KODIYAWADA</v>
      </c>
      <c r="V129" s="20" t="str">
        <f t="shared" si="12"/>
        <v>TN703</v>
      </c>
      <c r="W129" s="20" t="str">
        <f t="shared" si="13"/>
        <v>A1</v>
      </c>
      <c r="X129" s="20"/>
      <c r="Y129" s="7"/>
      <c r="Z129" s="7"/>
      <c r="AA129" s="7"/>
      <c r="AB129" s="7"/>
      <c r="AC129" s="7"/>
      <c r="AD129" s="7"/>
    </row>
    <row r="130" spans="1:30" x14ac:dyDescent="0.25">
      <c r="A130" s="7"/>
      <c r="B130" s="7"/>
      <c r="C130" s="7"/>
      <c r="D130" s="7" t="str">
        <f t="shared" si="7"/>
        <v>10.121.99.38</v>
      </c>
      <c r="E130" s="7" t="str">
        <f t="shared" si="8"/>
        <v>10.121.99.38</v>
      </c>
      <c r="F130">
        <v>121</v>
      </c>
      <c r="G130" t="s">
        <v>619</v>
      </c>
      <c r="H130" s="57">
        <v>46147.048460648148</v>
      </c>
      <c r="I130" t="s">
        <v>620</v>
      </c>
      <c r="J130" t="s">
        <v>621</v>
      </c>
      <c r="K130" t="s">
        <v>145</v>
      </c>
      <c r="L130" t="s">
        <v>622</v>
      </c>
      <c r="N130" t="s">
        <v>134</v>
      </c>
      <c r="O130" t="s">
        <v>135</v>
      </c>
      <c r="P130">
        <v>0</v>
      </c>
      <c r="R130" t="s">
        <v>155</v>
      </c>
      <c r="S130" s="20">
        <f t="shared" si="9"/>
        <v>13</v>
      </c>
      <c r="T130" s="20">
        <f t="shared" si="10"/>
        <v>19</v>
      </c>
      <c r="U130" s="48" t="str">
        <f t="shared" si="11"/>
        <v>PATDI</v>
      </c>
      <c r="V130" s="20" t="str">
        <f t="shared" si="12"/>
        <v>TN705</v>
      </c>
      <c r="W130" s="20" t="str">
        <f t="shared" si="13"/>
        <v>B1</v>
      </c>
      <c r="X130" s="20"/>
      <c r="Y130" s="7"/>
      <c r="Z130" s="7"/>
      <c r="AA130" s="7"/>
      <c r="AB130" s="7"/>
      <c r="AC130" s="7"/>
      <c r="AD130" s="7"/>
    </row>
    <row r="131" spans="1:30" x14ac:dyDescent="0.25">
      <c r="A131" s="7"/>
      <c r="B131" s="7"/>
      <c r="C131" s="7"/>
      <c r="D131" s="7" t="str">
        <f t="shared" si="7"/>
        <v>10.121.17.131</v>
      </c>
      <c r="E131" s="7" t="str">
        <f t="shared" si="8"/>
        <v>10.121.17.131</v>
      </c>
      <c r="F131">
        <v>122</v>
      </c>
      <c r="G131" t="s">
        <v>623</v>
      </c>
      <c r="H131" s="57">
        <v>46141.044004629628</v>
      </c>
      <c r="I131" t="s">
        <v>624</v>
      </c>
      <c r="J131" t="s">
        <v>625</v>
      </c>
      <c r="K131" t="s">
        <v>132</v>
      </c>
      <c r="L131" t="s">
        <v>626</v>
      </c>
      <c r="N131" t="s">
        <v>134</v>
      </c>
      <c r="O131" t="s">
        <v>135</v>
      </c>
      <c r="P131">
        <v>0</v>
      </c>
      <c r="R131" t="s">
        <v>155</v>
      </c>
      <c r="S131" s="20">
        <f t="shared" si="9"/>
        <v>14</v>
      </c>
      <c r="T131" s="20">
        <f t="shared" si="10"/>
        <v>20</v>
      </c>
      <c r="U131" s="48" t="str">
        <f t="shared" si="11"/>
        <v>SIHOR</v>
      </c>
      <c r="V131" s="20" t="str">
        <f t="shared" si="12"/>
        <v>TN725</v>
      </c>
      <c r="W131" s="20" t="str">
        <f t="shared" si="13"/>
        <v>B2</v>
      </c>
      <c r="X131" s="20"/>
      <c r="Y131" s="7"/>
      <c r="Z131" s="7"/>
      <c r="AA131" s="7"/>
      <c r="AB131" s="7"/>
      <c r="AC131" s="7"/>
      <c r="AD131" s="7"/>
    </row>
    <row r="132" spans="1:30" x14ac:dyDescent="0.25">
      <c r="A132" s="7"/>
      <c r="B132" s="7"/>
      <c r="C132" s="7"/>
      <c r="D132" s="7" t="str">
        <f t="shared" si="7"/>
        <v>10.121.17.5</v>
      </c>
      <c r="E132" s="7" t="str">
        <f t="shared" si="8"/>
        <v>10.121.17.5</v>
      </c>
      <c r="F132">
        <v>123</v>
      </c>
      <c r="G132" t="s">
        <v>627</v>
      </c>
      <c r="H132" s="57">
        <v>46148.05027777778</v>
      </c>
      <c r="I132" t="s">
        <v>628</v>
      </c>
      <c r="J132" t="s">
        <v>629</v>
      </c>
      <c r="K132" t="s">
        <v>132</v>
      </c>
      <c r="L132" t="s">
        <v>630</v>
      </c>
      <c r="N132" t="s">
        <v>134</v>
      </c>
      <c r="O132" t="s">
        <v>135</v>
      </c>
      <c r="P132">
        <v>0</v>
      </c>
      <c r="R132" t="s">
        <v>155</v>
      </c>
      <c r="S132" s="20">
        <f t="shared" si="9"/>
        <v>12</v>
      </c>
      <c r="T132" s="20">
        <f t="shared" si="10"/>
        <v>18</v>
      </c>
      <c r="U132" s="48" t="str">
        <f t="shared" si="11"/>
        <v>MORBI</v>
      </c>
      <c r="V132" s="20" t="str">
        <f t="shared" si="12"/>
        <v>TN725</v>
      </c>
      <c r="W132" s="20" t="str">
        <f t="shared" si="13"/>
        <v>B2</v>
      </c>
      <c r="X132" s="20"/>
      <c r="Y132" s="7"/>
      <c r="Z132" s="7"/>
      <c r="AA132" s="7"/>
      <c r="AB132" s="7"/>
      <c r="AC132" s="7"/>
      <c r="AD132" s="7"/>
    </row>
    <row r="133" spans="1:30" x14ac:dyDescent="0.25">
      <c r="A133" s="7"/>
      <c r="B133" s="7"/>
      <c r="C133" s="7"/>
      <c r="D133" s="7" t="str">
        <f t="shared" si="7"/>
        <v>10.121.15.140</v>
      </c>
      <c r="E133" s="7" t="str">
        <f t="shared" si="8"/>
        <v>10.121.15.140</v>
      </c>
      <c r="F133">
        <v>124</v>
      </c>
      <c r="G133" t="s">
        <v>631</v>
      </c>
      <c r="H133" s="57">
        <v>46087.062060185184</v>
      </c>
      <c r="I133" t="s">
        <v>632</v>
      </c>
      <c r="J133" t="s">
        <v>633</v>
      </c>
      <c r="K133" t="s">
        <v>145</v>
      </c>
      <c r="L133" t="s">
        <v>634</v>
      </c>
      <c r="N133" t="s">
        <v>134</v>
      </c>
      <c r="O133" t="s">
        <v>135</v>
      </c>
      <c r="P133">
        <v>0</v>
      </c>
      <c r="R133" t="s">
        <v>136</v>
      </c>
      <c r="S133" s="20">
        <f t="shared" si="9"/>
        <v>14</v>
      </c>
      <c r="T133" s="20">
        <f t="shared" si="10"/>
        <v>19</v>
      </c>
      <c r="U133" s="48" t="str">
        <f t="shared" si="11"/>
        <v>Unja</v>
      </c>
      <c r="V133" s="20" t="str">
        <f t="shared" si="12"/>
        <v>TN705</v>
      </c>
      <c r="W133" s="20" t="str">
        <f t="shared" si="13"/>
        <v>B1</v>
      </c>
      <c r="X133" s="20"/>
      <c r="Y133" s="7"/>
      <c r="Z133" s="7"/>
      <c r="AA133" s="7"/>
      <c r="AB133" s="7"/>
      <c r="AC133" s="7"/>
      <c r="AD133" s="7"/>
    </row>
    <row r="134" spans="1:30" x14ac:dyDescent="0.25">
      <c r="A134" s="7"/>
      <c r="B134" s="7"/>
      <c r="C134" s="7"/>
      <c r="D134" s="7" t="str">
        <f t="shared" si="7"/>
        <v>10.121.18.215</v>
      </c>
      <c r="E134" s="7" t="str">
        <f t="shared" si="8"/>
        <v>10.121.18.215</v>
      </c>
      <c r="F134">
        <v>125</v>
      </c>
      <c r="G134" t="s">
        <v>635</v>
      </c>
      <c r="H134" s="57">
        <v>46151.043807870374</v>
      </c>
      <c r="I134" t="s">
        <v>636</v>
      </c>
      <c r="J134" t="s">
        <v>637</v>
      </c>
      <c r="K134" t="s">
        <v>132</v>
      </c>
      <c r="L134" t="s">
        <v>638</v>
      </c>
      <c r="N134" t="s">
        <v>134</v>
      </c>
      <c r="O134" t="s">
        <v>135</v>
      </c>
      <c r="P134">
        <v>0</v>
      </c>
      <c r="R134" t="s">
        <v>238</v>
      </c>
      <c r="S134" s="20">
        <f t="shared" si="9"/>
        <v>14</v>
      </c>
      <c r="T134" s="20">
        <f t="shared" si="10"/>
        <v>19</v>
      </c>
      <c r="U134" s="48" t="str">
        <f t="shared" si="11"/>
        <v>GVMM</v>
      </c>
      <c r="V134" s="20" t="str">
        <f t="shared" si="12"/>
        <v>TN725</v>
      </c>
      <c r="W134" s="20" t="str">
        <f t="shared" si="13"/>
        <v>B2</v>
      </c>
      <c r="X134" s="20"/>
      <c r="Y134" s="7"/>
      <c r="Z134" s="7"/>
      <c r="AA134" s="7"/>
      <c r="AB134" s="7"/>
      <c r="AC134" s="7"/>
      <c r="AD134" s="7"/>
    </row>
    <row r="135" spans="1:30" x14ac:dyDescent="0.25">
      <c r="A135" s="7"/>
      <c r="B135" s="7"/>
      <c r="C135" s="7"/>
      <c r="D135" s="7" t="str">
        <f t="shared" si="7"/>
        <v>10.121.100.7</v>
      </c>
      <c r="E135" s="7" t="str">
        <f t="shared" si="8"/>
        <v>10.121.100.7</v>
      </c>
      <c r="F135">
        <v>126</v>
      </c>
      <c r="G135" t="s">
        <v>643</v>
      </c>
      <c r="H135" s="57">
        <v>46088.042893518519</v>
      </c>
      <c r="I135" t="s">
        <v>644</v>
      </c>
      <c r="J135" t="s">
        <v>645</v>
      </c>
      <c r="K135" t="s">
        <v>189</v>
      </c>
      <c r="L135" t="s">
        <v>646</v>
      </c>
      <c r="N135" t="s">
        <v>191</v>
      </c>
      <c r="O135" t="s">
        <v>135</v>
      </c>
      <c r="P135">
        <v>0</v>
      </c>
      <c r="R135" t="s">
        <v>647</v>
      </c>
      <c r="S135" s="20">
        <f t="shared" si="9"/>
        <v>13</v>
      </c>
      <c r="T135" s="20">
        <f t="shared" si="10"/>
        <v>22</v>
      </c>
      <c r="U135" s="48" t="str">
        <f t="shared" si="11"/>
        <v>Kim EXCG</v>
      </c>
      <c r="V135" s="20" t="str">
        <f t="shared" si="12"/>
        <v>TN703</v>
      </c>
      <c r="W135" s="20" t="str">
        <f t="shared" si="13"/>
        <v>A1</v>
      </c>
      <c r="X135" s="20"/>
      <c r="Y135" s="7"/>
      <c r="Z135" s="7"/>
      <c r="AA135" s="7"/>
      <c r="AB135" s="7"/>
      <c r="AC135" s="7"/>
      <c r="AD135" s="7"/>
    </row>
    <row r="136" spans="1:30" x14ac:dyDescent="0.25">
      <c r="A136" s="7"/>
      <c r="B136" s="7"/>
      <c r="C136" s="7"/>
      <c r="D136" s="7" t="str">
        <f t="shared" si="7"/>
        <v>10.121.69.66</v>
      </c>
      <c r="E136" s="7" t="str">
        <f t="shared" si="8"/>
        <v>10.121.69.66</v>
      </c>
      <c r="F136">
        <v>127</v>
      </c>
      <c r="G136" t="s">
        <v>639</v>
      </c>
      <c r="H136" s="57">
        <v>46127.043877314813</v>
      </c>
      <c r="I136" t="s">
        <v>640</v>
      </c>
      <c r="J136" t="s">
        <v>641</v>
      </c>
      <c r="K136" t="s">
        <v>132</v>
      </c>
      <c r="L136" t="s">
        <v>642</v>
      </c>
      <c r="N136" t="s">
        <v>134</v>
      </c>
      <c r="O136" t="s">
        <v>135</v>
      </c>
      <c r="P136">
        <v>0</v>
      </c>
      <c r="R136" t="s">
        <v>155</v>
      </c>
      <c r="S136" s="20">
        <f t="shared" si="9"/>
        <v>13</v>
      </c>
      <c r="T136" s="20">
        <f t="shared" si="10"/>
        <v>29</v>
      </c>
      <c r="U136" s="48" t="str">
        <f t="shared" si="11"/>
        <v>SURENDRA NAGAR1</v>
      </c>
      <c r="V136" s="20" t="str">
        <f t="shared" si="12"/>
        <v>TN725</v>
      </c>
      <c r="W136" s="20" t="str">
        <f t="shared" si="13"/>
        <v>B2</v>
      </c>
      <c r="X136" s="20"/>
      <c r="Y136" s="7"/>
      <c r="Z136" s="7"/>
      <c r="AA136" s="7"/>
      <c r="AB136" s="7"/>
      <c r="AC136" s="7"/>
      <c r="AD136" s="7"/>
    </row>
    <row r="137" spans="1:30" x14ac:dyDescent="0.25">
      <c r="A137" s="7"/>
      <c r="B137" s="7"/>
      <c r="C137" s="7"/>
      <c r="D137" s="7" t="str">
        <f t="shared" si="7"/>
        <v>10.121.17.201</v>
      </c>
      <c r="E137" s="7" t="str">
        <f t="shared" si="8"/>
        <v>10.121.17.201</v>
      </c>
      <c r="F137">
        <v>128</v>
      </c>
      <c r="G137" t="s">
        <v>648</v>
      </c>
      <c r="H137" s="57">
        <v>46112.042696759258</v>
      </c>
      <c r="I137" t="s">
        <v>649</v>
      </c>
      <c r="J137" t="s">
        <v>650</v>
      </c>
      <c r="K137" t="s">
        <v>132</v>
      </c>
      <c r="L137" t="s">
        <v>651</v>
      </c>
      <c r="N137" t="s">
        <v>134</v>
      </c>
      <c r="O137" t="s">
        <v>135</v>
      </c>
      <c r="P137">
        <v>0</v>
      </c>
      <c r="R137" t="s">
        <v>238</v>
      </c>
      <c r="S137" s="20">
        <f t="shared" si="9"/>
        <v>14</v>
      </c>
      <c r="T137" s="20">
        <f t="shared" si="10"/>
        <v>29</v>
      </c>
      <c r="U137" s="48" t="str">
        <f t="shared" si="11"/>
        <v>GULBAI-TEKRA 3</v>
      </c>
      <c r="V137" s="20" t="str">
        <f t="shared" si="12"/>
        <v>TN725</v>
      </c>
      <c r="W137" s="20" t="str">
        <f t="shared" si="13"/>
        <v>B2</v>
      </c>
      <c r="X137" s="20"/>
      <c r="Y137" s="7"/>
      <c r="Z137" s="7"/>
      <c r="AA137" s="7"/>
      <c r="AB137" s="7"/>
      <c r="AC137" s="7"/>
      <c r="AD137" s="7"/>
    </row>
    <row r="138" spans="1:30" x14ac:dyDescent="0.25">
      <c r="A138" s="7"/>
      <c r="B138" s="7"/>
      <c r="C138" s="7"/>
      <c r="D138" s="7" t="str">
        <f t="shared" si="7"/>
        <v>10.121.17.66</v>
      </c>
      <c r="E138" s="7" t="str">
        <f t="shared" si="8"/>
        <v>10.121.17.66</v>
      </c>
      <c r="F138">
        <v>129</v>
      </c>
      <c r="G138" t="s">
        <v>660</v>
      </c>
      <c r="H138" s="57">
        <v>46150.057546296295</v>
      </c>
      <c r="I138" t="s">
        <v>661</v>
      </c>
      <c r="J138" t="s">
        <v>662</v>
      </c>
      <c r="K138" t="s">
        <v>132</v>
      </c>
      <c r="L138" t="s">
        <v>663</v>
      </c>
      <c r="N138" t="s">
        <v>134</v>
      </c>
      <c r="O138" t="s">
        <v>135</v>
      </c>
      <c r="P138">
        <v>2</v>
      </c>
      <c r="R138" t="s">
        <v>155</v>
      </c>
      <c r="S138" s="20">
        <f t="shared" si="9"/>
        <v>13</v>
      </c>
      <c r="T138" s="20">
        <f t="shared" si="10"/>
        <v>24</v>
      </c>
      <c r="U138" s="48" t="str">
        <f t="shared" si="11"/>
        <v>BHUJ2(GNE)</v>
      </c>
      <c r="V138" s="20" t="str">
        <f t="shared" si="12"/>
        <v>TN725</v>
      </c>
      <c r="W138" s="20" t="str">
        <f t="shared" si="13"/>
        <v>B2</v>
      </c>
      <c r="X138" s="20"/>
      <c r="Y138" s="7"/>
      <c r="Z138" s="7"/>
      <c r="AA138" s="7"/>
      <c r="AB138" s="7"/>
      <c r="AC138" s="7"/>
      <c r="AD138" s="7"/>
    </row>
    <row r="139" spans="1:30" x14ac:dyDescent="0.25">
      <c r="A139" s="7"/>
      <c r="B139" s="7"/>
      <c r="C139" s="7"/>
      <c r="D139" s="7" t="str">
        <f t="shared" ref="D139:D202" si="14">TRIM(CLEAN(E139))</f>
        <v>10.121.17.194</v>
      </c>
      <c r="E139" s="7" t="str">
        <f t="shared" ref="E139:E202" si="15">MID(G139,2,SEARCH("_",G139)-2)</f>
        <v>10.121.17.194</v>
      </c>
      <c r="F139">
        <v>130</v>
      </c>
      <c r="G139" t="s">
        <v>656</v>
      </c>
      <c r="H139" s="57">
        <v>46081.059340277781</v>
      </c>
      <c r="I139" t="s">
        <v>657</v>
      </c>
      <c r="J139" t="s">
        <v>658</v>
      </c>
      <c r="K139" t="s">
        <v>132</v>
      </c>
      <c r="L139" t="s">
        <v>659</v>
      </c>
      <c r="N139" t="s">
        <v>134</v>
      </c>
      <c r="O139" t="s">
        <v>135</v>
      </c>
      <c r="P139">
        <v>0</v>
      </c>
      <c r="R139" t="s">
        <v>238</v>
      </c>
      <c r="S139" s="20">
        <f t="shared" ref="S139:S202" si="16">IFERROR(SEARCH("_",I139),"")</f>
        <v>14</v>
      </c>
      <c r="T139" s="20">
        <f t="shared" ref="T139:T202" si="17">IFERROR(SEARCH("_",I139,S139+1),"")</f>
        <v>24</v>
      </c>
      <c r="U139" s="48" t="str">
        <f t="shared" ref="U139:U202" si="18">MID(I139,S139+1,T139-S139-1)</f>
        <v>ASHRAM RD</v>
      </c>
      <c r="V139" s="20" t="str">
        <f t="shared" ref="V139:V202" si="19">IFERROR(LEFT(K139,SEARCH("TN7",K139)+4),"")</f>
        <v>TN725</v>
      </c>
      <c r="W139" s="20" t="str">
        <f t="shared" ref="W139:W202" si="20">IFERROR(VLOOKUP(V139,$V$2:$W$4,2,FALSE),"")</f>
        <v>B2</v>
      </c>
      <c r="X139" s="20"/>
      <c r="Y139" s="7"/>
      <c r="Z139" s="7"/>
      <c r="AA139" s="7"/>
      <c r="AB139" s="7"/>
      <c r="AC139" s="7"/>
      <c r="AD139" s="7"/>
    </row>
    <row r="140" spans="1:30" x14ac:dyDescent="0.25">
      <c r="A140" s="7"/>
      <c r="B140" s="7"/>
      <c r="C140" s="7"/>
      <c r="D140" s="7" t="str">
        <f t="shared" si="14"/>
        <v>10.121.26.78</v>
      </c>
      <c r="E140" s="7" t="str">
        <f t="shared" si="15"/>
        <v>10.121.26.78</v>
      </c>
      <c r="F140">
        <v>131</v>
      </c>
      <c r="G140" t="s">
        <v>652</v>
      </c>
      <c r="H140" s="57">
        <v>46139.049212962964</v>
      </c>
      <c r="I140" t="s">
        <v>653</v>
      </c>
      <c r="J140" t="s">
        <v>654</v>
      </c>
      <c r="K140" t="s">
        <v>145</v>
      </c>
      <c r="L140" t="s">
        <v>655</v>
      </c>
      <c r="N140" t="s">
        <v>134</v>
      </c>
      <c r="O140" t="s">
        <v>135</v>
      </c>
      <c r="P140">
        <v>0</v>
      </c>
      <c r="S140" s="20">
        <f t="shared" si="16"/>
        <v>13</v>
      </c>
      <c r="T140" s="20">
        <f t="shared" si="17"/>
        <v>21</v>
      </c>
      <c r="U140" s="48" t="str">
        <f t="shared" si="18"/>
        <v>SUKHSAR</v>
      </c>
      <c r="V140" s="20" t="str">
        <f t="shared" si="19"/>
        <v>TN705</v>
      </c>
      <c r="W140" s="20" t="str">
        <f t="shared" si="20"/>
        <v>B1</v>
      </c>
      <c r="X140" s="20"/>
      <c r="Y140" s="7"/>
      <c r="Z140" s="7"/>
      <c r="AA140" s="7"/>
      <c r="AB140" s="7"/>
      <c r="AC140" s="7"/>
      <c r="AD140" s="7"/>
    </row>
    <row r="141" spans="1:30" x14ac:dyDescent="0.25">
      <c r="A141" s="7"/>
      <c r="B141" s="7"/>
      <c r="C141" s="7"/>
      <c r="D141" s="7" t="str">
        <f t="shared" si="14"/>
        <v>10.121.16.1</v>
      </c>
      <c r="E141" s="7" t="str">
        <f t="shared" si="15"/>
        <v>10.121.16.1</v>
      </c>
      <c r="F141">
        <v>132</v>
      </c>
      <c r="G141" t="s">
        <v>668</v>
      </c>
      <c r="H141" s="57">
        <v>46140.052523148152</v>
      </c>
      <c r="I141" t="s">
        <v>669</v>
      </c>
      <c r="J141" t="s">
        <v>670</v>
      </c>
      <c r="K141" t="s">
        <v>132</v>
      </c>
      <c r="L141" t="s">
        <v>671</v>
      </c>
      <c r="N141" t="s">
        <v>134</v>
      </c>
      <c r="O141" t="s">
        <v>135</v>
      </c>
      <c r="P141">
        <v>0</v>
      </c>
      <c r="R141" t="s">
        <v>136</v>
      </c>
      <c r="S141" s="20">
        <f t="shared" si="16"/>
        <v>12</v>
      </c>
      <c r="T141" s="20">
        <f t="shared" si="17"/>
        <v>25</v>
      </c>
      <c r="U141" s="48" t="str">
        <f t="shared" si="18"/>
        <v>Bharuch City</v>
      </c>
      <c r="V141" s="20" t="str">
        <f t="shared" si="19"/>
        <v>TN725</v>
      </c>
      <c r="W141" s="20" t="str">
        <f t="shared" si="20"/>
        <v>B2</v>
      </c>
      <c r="X141" s="20"/>
      <c r="Y141" s="7"/>
      <c r="Z141" s="7"/>
      <c r="AA141" s="7"/>
      <c r="AB141" s="7"/>
      <c r="AC141" s="7"/>
      <c r="AD141" s="7"/>
    </row>
    <row r="142" spans="1:30" x14ac:dyDescent="0.25">
      <c r="A142" s="7"/>
      <c r="B142" s="7"/>
      <c r="C142" s="7"/>
      <c r="D142" s="7" t="str">
        <f t="shared" si="14"/>
        <v>10.121.99.173</v>
      </c>
      <c r="E142" s="7" t="str">
        <f t="shared" si="15"/>
        <v>10.121.99.173</v>
      </c>
      <c r="F142">
        <v>133</v>
      </c>
      <c r="G142" t="s">
        <v>672</v>
      </c>
      <c r="H142" s="57">
        <v>46151.051238425927</v>
      </c>
      <c r="I142" t="s">
        <v>673</v>
      </c>
      <c r="J142" t="s">
        <v>674</v>
      </c>
      <c r="K142" t="s">
        <v>189</v>
      </c>
      <c r="L142" t="s">
        <v>675</v>
      </c>
      <c r="N142" t="s">
        <v>191</v>
      </c>
      <c r="O142" t="s">
        <v>135</v>
      </c>
      <c r="P142">
        <v>0</v>
      </c>
      <c r="R142" t="s">
        <v>676</v>
      </c>
      <c r="S142" s="20">
        <f t="shared" si="16"/>
        <v>14</v>
      </c>
      <c r="T142" s="20">
        <f t="shared" si="17"/>
        <v>26</v>
      </c>
      <c r="U142" s="48" t="str">
        <f t="shared" si="18"/>
        <v>ICDS WARD-5</v>
      </c>
      <c r="V142" s="20" t="str">
        <f t="shared" si="19"/>
        <v>TN703</v>
      </c>
      <c r="W142" s="20" t="str">
        <f t="shared" si="20"/>
        <v>A1</v>
      </c>
      <c r="X142" s="20"/>
      <c r="Y142" s="7"/>
      <c r="Z142" s="7"/>
      <c r="AA142" s="7"/>
      <c r="AB142" s="7"/>
      <c r="AC142" s="7"/>
      <c r="AD142" s="7"/>
    </row>
    <row r="143" spans="1:30" x14ac:dyDescent="0.25">
      <c r="A143" s="7"/>
      <c r="B143" s="7"/>
      <c r="C143" s="7"/>
      <c r="D143" s="7" t="str">
        <f t="shared" si="14"/>
        <v>10.121.19.132</v>
      </c>
      <c r="E143" s="7" t="str">
        <f t="shared" si="15"/>
        <v>10.121.19.132</v>
      </c>
      <c r="F143">
        <v>134</v>
      </c>
      <c r="G143" t="s">
        <v>677</v>
      </c>
      <c r="H143" s="57">
        <v>46050.043020833335</v>
      </c>
      <c r="I143" t="s">
        <v>678</v>
      </c>
      <c r="J143" t="s">
        <v>679</v>
      </c>
      <c r="K143" t="s">
        <v>132</v>
      </c>
      <c r="L143" t="s">
        <v>680</v>
      </c>
      <c r="N143" t="s">
        <v>134</v>
      </c>
      <c r="O143" t="s">
        <v>135</v>
      </c>
      <c r="P143">
        <v>0</v>
      </c>
      <c r="R143" t="s">
        <v>208</v>
      </c>
      <c r="S143" s="20">
        <f t="shared" si="16"/>
        <v>14</v>
      </c>
      <c r="T143" s="20">
        <f t="shared" si="17"/>
        <v>24</v>
      </c>
      <c r="U143" s="48" t="str">
        <f t="shared" si="18"/>
        <v>MAKARPURA</v>
      </c>
      <c r="V143" s="20" t="str">
        <f t="shared" si="19"/>
        <v>TN725</v>
      </c>
      <c r="W143" s="20" t="str">
        <f t="shared" si="20"/>
        <v>B2</v>
      </c>
      <c r="X143" s="20"/>
      <c r="Y143" s="7"/>
      <c r="Z143" s="7"/>
      <c r="AA143" s="7"/>
      <c r="AB143" s="7"/>
      <c r="AC143" s="7"/>
      <c r="AD143" s="7"/>
    </row>
    <row r="144" spans="1:30" x14ac:dyDescent="0.25">
      <c r="A144" s="7"/>
      <c r="B144" s="7"/>
      <c r="C144" s="7"/>
      <c r="D144" s="7" t="str">
        <f t="shared" si="14"/>
        <v>10.121.18.213</v>
      </c>
      <c r="E144" s="7" t="str">
        <f t="shared" si="15"/>
        <v>10.121.18.213</v>
      </c>
      <c r="F144">
        <v>135</v>
      </c>
      <c r="G144" t="s">
        <v>664</v>
      </c>
      <c r="H144" s="57">
        <v>46151.043194444443</v>
      </c>
      <c r="I144" t="s">
        <v>665</v>
      </c>
      <c r="J144" t="s">
        <v>666</v>
      </c>
      <c r="K144" t="s">
        <v>145</v>
      </c>
      <c r="L144" t="s">
        <v>667</v>
      </c>
      <c r="N144" t="s">
        <v>134</v>
      </c>
      <c r="O144" t="s">
        <v>135</v>
      </c>
      <c r="P144">
        <v>0</v>
      </c>
      <c r="R144" t="s">
        <v>238</v>
      </c>
      <c r="S144" s="20">
        <f t="shared" si="16"/>
        <v>14</v>
      </c>
      <c r="T144" s="20">
        <f t="shared" si="17"/>
        <v>22</v>
      </c>
      <c r="U144" s="48" t="str">
        <f t="shared" si="18"/>
        <v>Galudan</v>
      </c>
      <c r="V144" s="20" t="str">
        <f t="shared" si="19"/>
        <v>TN705</v>
      </c>
      <c r="W144" s="20" t="str">
        <f t="shared" si="20"/>
        <v>B1</v>
      </c>
      <c r="X144" s="20"/>
      <c r="Y144" s="7"/>
      <c r="Z144" s="7"/>
      <c r="AA144" s="7"/>
      <c r="AB144" s="7"/>
      <c r="AC144" s="7"/>
      <c r="AD144" s="7"/>
    </row>
    <row r="145" spans="1:30" x14ac:dyDescent="0.25">
      <c r="A145" s="7"/>
      <c r="B145" s="7"/>
      <c r="C145" s="7"/>
      <c r="D145" s="7" t="str">
        <f t="shared" si="14"/>
        <v>10.121.17.81</v>
      </c>
      <c r="E145" s="7" t="str">
        <f t="shared" si="15"/>
        <v>10.121.17.81</v>
      </c>
      <c r="F145">
        <v>136</v>
      </c>
      <c r="G145" t="s">
        <v>681</v>
      </c>
      <c r="H145" s="57">
        <v>46151.048009259262</v>
      </c>
      <c r="I145" t="s">
        <v>682</v>
      </c>
      <c r="J145" t="s">
        <v>683</v>
      </c>
      <c r="K145" t="s">
        <v>171</v>
      </c>
      <c r="L145" t="s">
        <v>684</v>
      </c>
      <c r="N145" t="s">
        <v>173</v>
      </c>
      <c r="O145" t="s">
        <v>135</v>
      </c>
      <c r="P145">
        <v>2</v>
      </c>
      <c r="S145" s="20">
        <f t="shared" si="16"/>
        <v>13</v>
      </c>
      <c r="T145" s="20">
        <f t="shared" si="17"/>
        <v>29</v>
      </c>
      <c r="U145" s="48" t="str">
        <f t="shared" si="18"/>
        <v>Industrial Area</v>
      </c>
      <c r="V145" s="20" t="str">
        <f t="shared" si="19"/>
        <v>TN703</v>
      </c>
      <c r="W145" s="20" t="str">
        <f t="shared" si="20"/>
        <v>A1</v>
      </c>
      <c r="X145" s="20"/>
      <c r="Y145" s="7"/>
      <c r="Z145" s="7"/>
      <c r="AA145" s="7"/>
      <c r="AB145" s="7"/>
      <c r="AC145" s="7"/>
      <c r="AD145" s="7"/>
    </row>
    <row r="146" spans="1:30" x14ac:dyDescent="0.25">
      <c r="A146" s="7"/>
      <c r="B146" s="7"/>
      <c r="C146" s="7"/>
      <c r="D146" s="7" t="str">
        <f t="shared" si="14"/>
        <v>10.121.17.200</v>
      </c>
      <c r="E146" s="7" t="str">
        <f t="shared" si="15"/>
        <v>10.121.17.200</v>
      </c>
      <c r="F146">
        <v>137</v>
      </c>
      <c r="G146" t="s">
        <v>694</v>
      </c>
      <c r="H146" s="57">
        <v>46148.051608796297</v>
      </c>
      <c r="I146" t="s">
        <v>695</v>
      </c>
      <c r="J146" t="s">
        <v>696</v>
      </c>
      <c r="K146" t="s">
        <v>145</v>
      </c>
      <c r="L146" t="s">
        <v>697</v>
      </c>
      <c r="N146" t="s">
        <v>134</v>
      </c>
      <c r="O146" t="s">
        <v>135</v>
      </c>
      <c r="P146">
        <v>0</v>
      </c>
      <c r="R146" t="s">
        <v>238</v>
      </c>
      <c r="S146" s="20">
        <f t="shared" si="16"/>
        <v>14</v>
      </c>
      <c r="T146" s="20">
        <f t="shared" si="17"/>
        <v>31</v>
      </c>
      <c r="U146" s="48" t="str">
        <f t="shared" si="18"/>
        <v>NARANPURA SCHOOL</v>
      </c>
      <c r="V146" s="20" t="str">
        <f t="shared" si="19"/>
        <v>TN705</v>
      </c>
      <c r="W146" s="20" t="str">
        <f t="shared" si="20"/>
        <v>B1</v>
      </c>
      <c r="X146" s="20"/>
      <c r="Y146" s="7"/>
      <c r="Z146" s="7"/>
      <c r="AA146" s="7"/>
      <c r="AB146" s="7"/>
      <c r="AC146" s="7"/>
      <c r="AD146" s="7"/>
    </row>
    <row r="147" spans="1:30" x14ac:dyDescent="0.25">
      <c r="A147" s="7"/>
      <c r="B147" s="7"/>
      <c r="C147" s="7"/>
      <c r="D147" s="7" t="str">
        <f t="shared" si="14"/>
        <v>10.121.24.66</v>
      </c>
      <c r="E147" s="7" t="str">
        <f t="shared" si="15"/>
        <v>10.121.24.66</v>
      </c>
      <c r="F147">
        <v>138</v>
      </c>
      <c r="G147" t="s">
        <v>685</v>
      </c>
      <c r="H147" s="57">
        <v>46142.05568287037</v>
      </c>
      <c r="I147" t="s">
        <v>686</v>
      </c>
      <c r="J147" t="s">
        <v>687</v>
      </c>
      <c r="K147" t="s">
        <v>132</v>
      </c>
      <c r="L147" t="s">
        <v>688</v>
      </c>
      <c r="N147" t="s">
        <v>134</v>
      </c>
      <c r="O147" t="s">
        <v>135</v>
      </c>
      <c r="P147">
        <v>0</v>
      </c>
      <c r="R147" t="s">
        <v>155</v>
      </c>
      <c r="S147" s="20">
        <f t="shared" si="16"/>
        <v>13</v>
      </c>
      <c r="T147" s="20">
        <f t="shared" si="17"/>
        <v>25</v>
      </c>
      <c r="U147" s="48" t="str">
        <f t="shared" si="18"/>
        <v>MBM Bhuj B2</v>
      </c>
      <c r="V147" s="20" t="str">
        <f t="shared" si="19"/>
        <v>TN725</v>
      </c>
      <c r="W147" s="20" t="str">
        <f t="shared" si="20"/>
        <v>B2</v>
      </c>
      <c r="X147" s="20"/>
      <c r="Y147" s="7"/>
      <c r="Z147" s="7"/>
      <c r="AA147" s="7"/>
      <c r="AB147" s="7"/>
      <c r="AC147" s="7"/>
      <c r="AD147" s="7"/>
    </row>
    <row r="148" spans="1:30" x14ac:dyDescent="0.25">
      <c r="A148" s="7"/>
      <c r="B148" s="7"/>
      <c r="C148" s="7"/>
      <c r="D148" s="7" t="str">
        <f t="shared" si="14"/>
        <v>10.121.20.5</v>
      </c>
      <c r="E148" s="7" t="str">
        <f t="shared" si="15"/>
        <v>10.121.20.5</v>
      </c>
      <c r="F148">
        <v>139</v>
      </c>
      <c r="G148" t="s">
        <v>689</v>
      </c>
      <c r="H148" s="57">
        <v>46149.051516203705</v>
      </c>
      <c r="I148" t="s">
        <v>690</v>
      </c>
      <c r="J148" t="s">
        <v>691</v>
      </c>
      <c r="K148" t="s">
        <v>145</v>
      </c>
      <c r="L148" t="s">
        <v>692</v>
      </c>
      <c r="N148" t="s">
        <v>134</v>
      </c>
      <c r="O148" t="s">
        <v>135</v>
      </c>
      <c r="P148">
        <v>0</v>
      </c>
      <c r="R148" t="s">
        <v>693</v>
      </c>
      <c r="S148" s="20">
        <f t="shared" si="16"/>
        <v>12</v>
      </c>
      <c r="T148" s="20">
        <f t="shared" si="17"/>
        <v>17</v>
      </c>
      <c r="U148" s="48" t="str">
        <f t="shared" si="18"/>
        <v>Hapa</v>
      </c>
      <c r="V148" s="20" t="str">
        <f t="shared" si="19"/>
        <v>TN705</v>
      </c>
      <c r="W148" s="20" t="str">
        <f t="shared" si="20"/>
        <v>B1</v>
      </c>
      <c r="X148" s="20"/>
      <c r="Y148" s="7"/>
      <c r="Z148" s="7"/>
      <c r="AA148" s="7"/>
      <c r="AB148" s="7"/>
      <c r="AC148" s="7"/>
      <c r="AD148" s="7"/>
    </row>
    <row r="149" spans="1:30" x14ac:dyDescent="0.25">
      <c r="A149" s="7"/>
      <c r="B149" s="7"/>
      <c r="C149" s="7"/>
      <c r="D149" s="7" t="str">
        <f t="shared" si="14"/>
        <v>10.121.17.21</v>
      </c>
      <c r="E149" s="7" t="str">
        <f t="shared" si="15"/>
        <v>10.121.17.21</v>
      </c>
      <c r="F149">
        <v>140</v>
      </c>
      <c r="G149" t="s">
        <v>698</v>
      </c>
      <c r="H149" s="57">
        <v>46147.046805555554</v>
      </c>
      <c r="I149" t="s">
        <v>699</v>
      </c>
      <c r="J149" t="s">
        <v>700</v>
      </c>
      <c r="K149" t="s">
        <v>171</v>
      </c>
      <c r="L149" t="s">
        <v>701</v>
      </c>
      <c r="N149" t="s">
        <v>173</v>
      </c>
      <c r="O149" t="s">
        <v>135</v>
      </c>
      <c r="P149">
        <v>2</v>
      </c>
      <c r="R149" t="s">
        <v>362</v>
      </c>
      <c r="S149" s="20">
        <f t="shared" si="16"/>
        <v>13</v>
      </c>
      <c r="T149" s="20">
        <f t="shared" si="17"/>
        <v>19</v>
      </c>
      <c r="U149" s="48" t="str">
        <f t="shared" si="18"/>
        <v>DADVA</v>
      </c>
      <c r="V149" s="20" t="str">
        <f t="shared" si="19"/>
        <v>TN703</v>
      </c>
      <c r="W149" s="20" t="str">
        <f t="shared" si="20"/>
        <v>A1</v>
      </c>
      <c r="X149" s="20"/>
      <c r="Y149" s="7"/>
      <c r="Z149" s="7"/>
      <c r="AA149" s="7"/>
      <c r="AB149" s="7"/>
      <c r="AC149" s="7"/>
      <c r="AD149" s="7"/>
    </row>
    <row r="150" spans="1:30" x14ac:dyDescent="0.25">
      <c r="A150" s="7"/>
      <c r="B150" s="7"/>
      <c r="C150" s="7"/>
      <c r="D150" s="7" t="str">
        <f t="shared" si="14"/>
        <v>10.121.99.204</v>
      </c>
      <c r="E150" s="7" t="str">
        <f t="shared" si="15"/>
        <v>10.121.99.204</v>
      </c>
      <c r="F150">
        <v>141</v>
      </c>
      <c r="G150" t="s">
        <v>707</v>
      </c>
      <c r="H150" s="57">
        <v>46151.048587962963</v>
      </c>
      <c r="I150" t="s">
        <v>708</v>
      </c>
      <c r="J150" t="s">
        <v>709</v>
      </c>
      <c r="K150" t="s">
        <v>145</v>
      </c>
      <c r="L150" t="s">
        <v>710</v>
      </c>
      <c r="N150" t="s">
        <v>134</v>
      </c>
      <c r="O150" t="s">
        <v>135</v>
      </c>
      <c r="P150">
        <v>2</v>
      </c>
      <c r="R150" t="s">
        <v>711</v>
      </c>
      <c r="S150" s="20">
        <f t="shared" si="16"/>
        <v>14</v>
      </c>
      <c r="T150" s="20">
        <f t="shared" si="17"/>
        <v>26</v>
      </c>
      <c r="U150" s="48" t="str">
        <f t="shared" si="18"/>
        <v>ONGC Colony</v>
      </c>
      <c r="V150" s="20" t="str">
        <f t="shared" si="19"/>
        <v>TN705</v>
      </c>
      <c r="W150" s="20" t="str">
        <f t="shared" si="20"/>
        <v>B1</v>
      </c>
      <c r="X150" s="20"/>
      <c r="Y150" s="7"/>
      <c r="Z150" s="7"/>
      <c r="AA150" s="7"/>
      <c r="AB150" s="7"/>
      <c r="AC150" s="7"/>
      <c r="AD150" s="7"/>
    </row>
    <row r="151" spans="1:30" x14ac:dyDescent="0.25">
      <c r="A151" s="7"/>
      <c r="B151" s="7"/>
      <c r="C151" s="7"/>
      <c r="D151" s="7" t="str">
        <f t="shared" si="14"/>
        <v>10.121.25.167</v>
      </c>
      <c r="E151" s="7" t="str">
        <f t="shared" si="15"/>
        <v>10.121.25.167</v>
      </c>
      <c r="F151">
        <v>142</v>
      </c>
      <c r="G151" t="s">
        <v>702</v>
      </c>
      <c r="H151" s="57">
        <v>46128.059606481482</v>
      </c>
      <c r="I151" t="s">
        <v>703</v>
      </c>
      <c r="J151" t="s">
        <v>704</v>
      </c>
      <c r="K151" t="s">
        <v>189</v>
      </c>
      <c r="L151" t="s">
        <v>705</v>
      </c>
      <c r="N151" t="s">
        <v>191</v>
      </c>
      <c r="O151" t="s">
        <v>135</v>
      </c>
      <c r="P151">
        <v>0</v>
      </c>
      <c r="R151" t="s">
        <v>706</v>
      </c>
      <c r="S151" s="20">
        <f t="shared" si="16"/>
        <v>14</v>
      </c>
      <c r="T151" s="20">
        <f t="shared" si="17"/>
        <v>21</v>
      </c>
      <c r="U151" s="48" t="str">
        <f t="shared" si="18"/>
        <v>AGIYOL</v>
      </c>
      <c r="V151" s="20" t="str">
        <f t="shared" si="19"/>
        <v>TN703</v>
      </c>
      <c r="W151" s="20" t="str">
        <f t="shared" si="20"/>
        <v>A1</v>
      </c>
      <c r="X151" s="20"/>
      <c r="Y151" s="7"/>
      <c r="Z151" s="7"/>
      <c r="AA151" s="7"/>
      <c r="AB151" s="7"/>
      <c r="AC151" s="7"/>
      <c r="AD151" s="7"/>
    </row>
    <row r="152" spans="1:30" x14ac:dyDescent="0.25">
      <c r="A152" s="7"/>
      <c r="B152" s="7"/>
      <c r="C152" s="7"/>
      <c r="D152" s="7" t="str">
        <f t="shared" si="14"/>
        <v>10.121.15.165</v>
      </c>
      <c r="E152" s="7" t="str">
        <f t="shared" si="15"/>
        <v>10.121.15.165</v>
      </c>
      <c r="F152">
        <v>143</v>
      </c>
      <c r="G152" t="s">
        <v>716</v>
      </c>
      <c r="H152" s="57">
        <v>46151.047430555554</v>
      </c>
      <c r="I152" t="s">
        <v>717</v>
      </c>
      <c r="J152" t="s">
        <v>718</v>
      </c>
      <c r="K152" t="s">
        <v>145</v>
      </c>
      <c r="L152" t="s">
        <v>719</v>
      </c>
      <c r="N152" t="s">
        <v>134</v>
      </c>
      <c r="O152" t="s">
        <v>135</v>
      </c>
      <c r="P152">
        <v>0</v>
      </c>
      <c r="S152" s="20">
        <f t="shared" si="16"/>
        <v>14</v>
      </c>
      <c r="T152" s="20">
        <f t="shared" si="17"/>
        <v>27</v>
      </c>
      <c r="U152" s="48" t="str">
        <f t="shared" si="18"/>
        <v>TATA DHOLERA</v>
      </c>
      <c r="V152" s="20" t="str">
        <f t="shared" si="19"/>
        <v>TN705</v>
      </c>
      <c r="W152" s="20" t="str">
        <f t="shared" si="20"/>
        <v>B1</v>
      </c>
      <c r="X152" s="20"/>
      <c r="Y152" s="7"/>
      <c r="Z152" s="7"/>
      <c r="AA152" s="7"/>
      <c r="AB152" s="7"/>
      <c r="AC152" s="7"/>
      <c r="AD152" s="7"/>
    </row>
    <row r="153" spans="1:30" x14ac:dyDescent="0.25">
      <c r="A153" s="7"/>
      <c r="B153" s="7"/>
      <c r="C153" s="7"/>
      <c r="D153" s="7" t="str">
        <f t="shared" si="14"/>
        <v>10.121.18.136</v>
      </c>
      <c r="E153" s="7" t="str">
        <f t="shared" si="15"/>
        <v>10.121.18.136</v>
      </c>
      <c r="F153">
        <v>144</v>
      </c>
      <c r="G153" t="s">
        <v>732</v>
      </c>
      <c r="H153" s="57">
        <v>46123.045381944445</v>
      </c>
      <c r="I153" t="s">
        <v>733</v>
      </c>
      <c r="J153" t="s">
        <v>734</v>
      </c>
      <c r="K153" t="s">
        <v>132</v>
      </c>
      <c r="L153" t="s">
        <v>735</v>
      </c>
      <c r="N153" t="s">
        <v>134</v>
      </c>
      <c r="O153" t="s">
        <v>135</v>
      </c>
      <c r="P153">
        <v>0</v>
      </c>
      <c r="R153" t="s">
        <v>238</v>
      </c>
      <c r="S153" s="20">
        <f t="shared" si="16"/>
        <v>14</v>
      </c>
      <c r="T153" s="20">
        <f t="shared" si="17"/>
        <v>25</v>
      </c>
      <c r="U153" s="48" t="str">
        <f t="shared" si="18"/>
        <v>Cantonment</v>
      </c>
      <c r="V153" s="20" t="str">
        <f t="shared" si="19"/>
        <v>TN725</v>
      </c>
      <c r="W153" s="20" t="str">
        <f t="shared" si="20"/>
        <v>B2</v>
      </c>
      <c r="X153" s="20"/>
      <c r="Y153" s="7"/>
      <c r="Z153" s="7"/>
      <c r="AA153" s="7"/>
      <c r="AB153" s="7"/>
      <c r="AC153" s="7"/>
      <c r="AD153" s="7"/>
    </row>
    <row r="154" spans="1:30" x14ac:dyDescent="0.25">
      <c r="A154" s="7"/>
      <c r="B154" s="7"/>
      <c r="C154" s="7"/>
      <c r="D154" s="7" t="str">
        <f t="shared" si="14"/>
        <v>10.121.26.73</v>
      </c>
      <c r="E154" s="7" t="str">
        <f t="shared" si="15"/>
        <v>10.121.26.73</v>
      </c>
      <c r="F154">
        <v>145</v>
      </c>
      <c r="G154" t="s">
        <v>712</v>
      </c>
      <c r="H154" s="57">
        <v>46112.04415509259</v>
      </c>
      <c r="I154" t="s">
        <v>713</v>
      </c>
      <c r="J154" t="s">
        <v>714</v>
      </c>
      <c r="K154" t="s">
        <v>145</v>
      </c>
      <c r="L154" t="s">
        <v>715</v>
      </c>
      <c r="N154" t="s">
        <v>134</v>
      </c>
      <c r="O154" t="s">
        <v>135</v>
      </c>
      <c r="P154">
        <v>0</v>
      </c>
      <c r="S154" s="20">
        <f t="shared" si="16"/>
        <v>13</v>
      </c>
      <c r="T154" s="20">
        <f t="shared" si="17"/>
        <v>27</v>
      </c>
      <c r="U154" s="48" t="str">
        <f t="shared" si="18"/>
        <v>Devgadh Baria</v>
      </c>
      <c r="V154" s="20" t="str">
        <f t="shared" si="19"/>
        <v>TN705</v>
      </c>
      <c r="W154" s="20" t="str">
        <f t="shared" si="20"/>
        <v>B1</v>
      </c>
      <c r="X154" s="20"/>
      <c r="Y154" s="7"/>
      <c r="Z154" s="7"/>
      <c r="AA154" s="7"/>
      <c r="AB154" s="7"/>
      <c r="AC154" s="7"/>
      <c r="AD154" s="7"/>
    </row>
    <row r="155" spans="1:30" x14ac:dyDescent="0.25">
      <c r="A155" s="7"/>
      <c r="B155" s="7"/>
      <c r="C155" s="7"/>
      <c r="D155" s="7" t="str">
        <f t="shared" si="14"/>
        <v>10.121.24.195</v>
      </c>
      <c r="E155" s="7" t="str">
        <f t="shared" si="15"/>
        <v>10.121.24.195</v>
      </c>
      <c r="F155">
        <v>146</v>
      </c>
      <c r="G155" t="s">
        <v>720</v>
      </c>
      <c r="H155" s="57">
        <v>46148.048310185186</v>
      </c>
      <c r="I155" t="s">
        <v>721</v>
      </c>
      <c r="J155" t="s">
        <v>722</v>
      </c>
      <c r="K155" t="s">
        <v>145</v>
      </c>
      <c r="L155" t="s">
        <v>723</v>
      </c>
      <c r="N155" t="s">
        <v>134</v>
      </c>
      <c r="O155" t="s">
        <v>135</v>
      </c>
      <c r="P155">
        <v>0</v>
      </c>
      <c r="R155" t="s">
        <v>208</v>
      </c>
      <c r="S155" s="20">
        <f t="shared" si="16"/>
        <v>14</v>
      </c>
      <c r="T155" s="20">
        <f t="shared" si="17"/>
        <v>24</v>
      </c>
      <c r="U155" s="48" t="str">
        <f t="shared" si="18"/>
        <v>Jadeshwar</v>
      </c>
      <c r="V155" s="20" t="str">
        <f t="shared" si="19"/>
        <v>TN705</v>
      </c>
      <c r="W155" s="20" t="str">
        <f t="shared" si="20"/>
        <v>B1</v>
      </c>
      <c r="X155" s="20"/>
      <c r="Y155" s="7"/>
      <c r="Z155" s="7"/>
      <c r="AA155" s="7"/>
      <c r="AB155" s="7"/>
      <c r="AC155" s="7"/>
      <c r="AD155" s="7"/>
    </row>
    <row r="156" spans="1:30" x14ac:dyDescent="0.25">
      <c r="A156" s="7"/>
      <c r="B156" s="7"/>
      <c r="C156" s="7"/>
      <c r="D156" s="7" t="str">
        <f t="shared" si="14"/>
        <v>10.121.97.233</v>
      </c>
      <c r="E156" s="7" t="str">
        <f t="shared" si="15"/>
        <v>10.121.97.233</v>
      </c>
      <c r="F156">
        <v>147</v>
      </c>
      <c r="G156" t="s">
        <v>724</v>
      </c>
      <c r="H156" s="57">
        <v>46148.047500000001</v>
      </c>
      <c r="I156" t="s">
        <v>725</v>
      </c>
      <c r="J156" t="s">
        <v>726</v>
      </c>
      <c r="K156" t="s">
        <v>171</v>
      </c>
      <c r="L156" t="s">
        <v>727</v>
      </c>
      <c r="N156" t="s">
        <v>173</v>
      </c>
      <c r="O156" t="s">
        <v>135</v>
      </c>
      <c r="P156">
        <v>2</v>
      </c>
      <c r="S156" s="20">
        <f t="shared" si="16"/>
        <v>14</v>
      </c>
      <c r="T156" s="20">
        <f t="shared" si="17"/>
        <v>24</v>
      </c>
      <c r="U156" s="48" t="str">
        <f t="shared" si="18"/>
        <v>Wanakbara</v>
      </c>
      <c r="V156" s="20" t="str">
        <f t="shared" si="19"/>
        <v>TN703</v>
      </c>
      <c r="W156" s="20" t="str">
        <f t="shared" si="20"/>
        <v>A1</v>
      </c>
      <c r="X156" s="20"/>
      <c r="Y156" s="7"/>
      <c r="Z156" s="7"/>
      <c r="AA156" s="7"/>
      <c r="AB156" s="7"/>
      <c r="AC156" s="7"/>
      <c r="AD156" s="7"/>
    </row>
    <row r="157" spans="1:30" x14ac:dyDescent="0.25">
      <c r="A157" s="7"/>
      <c r="B157" s="7"/>
      <c r="C157" s="7"/>
      <c r="D157" s="7" t="str">
        <f t="shared" si="14"/>
        <v>10.121.17.25</v>
      </c>
      <c r="E157" s="7" t="str">
        <f t="shared" si="15"/>
        <v>10.121.17.25</v>
      </c>
      <c r="F157">
        <v>148</v>
      </c>
      <c r="G157" t="s">
        <v>728</v>
      </c>
      <c r="H157" s="57">
        <v>46150.04923611111</v>
      </c>
      <c r="I157" t="s">
        <v>729</v>
      </c>
      <c r="J157" t="s">
        <v>730</v>
      </c>
      <c r="K157" t="s">
        <v>132</v>
      </c>
      <c r="L157" t="s">
        <v>731</v>
      </c>
      <c r="N157" t="s">
        <v>134</v>
      </c>
      <c r="O157" t="s">
        <v>135</v>
      </c>
      <c r="P157">
        <v>0</v>
      </c>
      <c r="R157" t="s">
        <v>155</v>
      </c>
      <c r="S157" s="20">
        <f t="shared" si="16"/>
        <v>13</v>
      </c>
      <c r="T157" s="20">
        <f t="shared" si="17"/>
        <v>24</v>
      </c>
      <c r="U157" s="48" t="str">
        <f t="shared" si="18"/>
        <v>RAJKOT KR2</v>
      </c>
      <c r="V157" s="20" t="str">
        <f t="shared" si="19"/>
        <v>TN725</v>
      </c>
      <c r="W157" s="20" t="str">
        <f t="shared" si="20"/>
        <v>B2</v>
      </c>
      <c r="X157" s="20"/>
      <c r="Y157" s="7"/>
      <c r="Z157" s="7"/>
      <c r="AA157" s="7"/>
      <c r="AB157" s="7"/>
      <c r="AC157" s="7"/>
      <c r="AD157" s="7"/>
    </row>
    <row r="158" spans="1:30" x14ac:dyDescent="0.25">
      <c r="A158" s="7"/>
      <c r="B158" s="7"/>
      <c r="C158" s="7"/>
      <c r="D158" s="7" t="str">
        <f t="shared" si="14"/>
        <v>10.121.24.123</v>
      </c>
      <c r="E158" s="7" t="str">
        <f t="shared" si="15"/>
        <v>10.121.24.123</v>
      </c>
      <c r="F158">
        <v>149</v>
      </c>
      <c r="G158" t="s">
        <v>740</v>
      </c>
      <c r="H158" s="57">
        <v>46137.043483796297</v>
      </c>
      <c r="I158" t="s">
        <v>741</v>
      </c>
      <c r="J158" t="s">
        <v>742</v>
      </c>
      <c r="K158" t="s">
        <v>171</v>
      </c>
      <c r="L158" t="s">
        <v>743</v>
      </c>
      <c r="N158" t="s">
        <v>173</v>
      </c>
      <c r="O158" t="s">
        <v>135</v>
      </c>
      <c r="P158">
        <v>2</v>
      </c>
      <c r="R158" t="s">
        <v>519</v>
      </c>
      <c r="S158" s="20">
        <f t="shared" si="16"/>
        <v>14</v>
      </c>
      <c r="T158" s="20">
        <f t="shared" si="17"/>
        <v>28</v>
      </c>
      <c r="U158" s="48" t="str">
        <f t="shared" si="18"/>
        <v>Bhanudeep BTS</v>
      </c>
      <c r="V158" s="20" t="str">
        <f t="shared" si="19"/>
        <v>TN703</v>
      </c>
      <c r="W158" s="20" t="str">
        <f t="shared" si="20"/>
        <v>A1</v>
      </c>
      <c r="X158" s="20"/>
      <c r="Y158" s="7"/>
      <c r="Z158" s="7"/>
      <c r="AA158" s="7"/>
      <c r="AB158" s="7"/>
      <c r="AC158" s="7"/>
      <c r="AD158" s="7"/>
    </row>
    <row r="159" spans="1:30" x14ac:dyDescent="0.25">
      <c r="A159" s="7"/>
      <c r="B159" s="7"/>
      <c r="C159" s="7"/>
      <c r="D159" s="7" t="str">
        <f t="shared" si="14"/>
        <v>10.121.18.122</v>
      </c>
      <c r="E159" s="7" t="str">
        <f t="shared" si="15"/>
        <v>10.121.18.122</v>
      </c>
      <c r="F159">
        <v>150</v>
      </c>
      <c r="G159" t="s">
        <v>736</v>
      </c>
      <c r="H159" s="57">
        <v>46150.046307870369</v>
      </c>
      <c r="I159" t="s">
        <v>737</v>
      </c>
      <c r="J159" t="s">
        <v>738</v>
      </c>
      <c r="K159" t="s">
        <v>145</v>
      </c>
      <c r="L159" t="s">
        <v>739</v>
      </c>
      <c r="N159" t="s">
        <v>134</v>
      </c>
      <c r="O159" t="s">
        <v>135</v>
      </c>
      <c r="P159">
        <v>0</v>
      </c>
      <c r="S159" s="20">
        <f t="shared" si="16"/>
        <v>14</v>
      </c>
      <c r="T159" s="20">
        <f t="shared" si="17"/>
        <v>21</v>
      </c>
      <c r="U159" s="48" t="str">
        <f t="shared" si="18"/>
        <v>BAREJA</v>
      </c>
      <c r="V159" s="20" t="str">
        <f t="shared" si="19"/>
        <v>TN705</v>
      </c>
      <c r="W159" s="20" t="str">
        <f t="shared" si="20"/>
        <v>B1</v>
      </c>
      <c r="X159" s="20"/>
      <c r="Y159" s="7"/>
      <c r="Z159" s="7"/>
      <c r="AA159" s="7"/>
      <c r="AB159" s="7"/>
      <c r="AC159" s="7"/>
      <c r="AD159" s="7"/>
    </row>
    <row r="160" spans="1:30" x14ac:dyDescent="0.25">
      <c r="A160" s="7"/>
      <c r="B160" s="7"/>
      <c r="C160" s="7"/>
      <c r="D160" s="7" t="str">
        <f t="shared" si="14"/>
        <v>10.121.15.143</v>
      </c>
      <c r="E160" s="7" t="str">
        <f t="shared" si="15"/>
        <v>10.121.15.143</v>
      </c>
      <c r="F160">
        <v>151</v>
      </c>
      <c r="G160" t="s">
        <v>744</v>
      </c>
      <c r="H160" s="57">
        <v>45892.052731481483</v>
      </c>
      <c r="I160" t="s">
        <v>745</v>
      </c>
      <c r="J160" t="s">
        <v>746</v>
      </c>
      <c r="K160" t="s">
        <v>132</v>
      </c>
      <c r="L160" t="s">
        <v>747</v>
      </c>
      <c r="N160" t="s">
        <v>134</v>
      </c>
      <c r="O160" t="s">
        <v>135</v>
      </c>
      <c r="P160">
        <v>0</v>
      </c>
      <c r="R160" t="s">
        <v>136</v>
      </c>
      <c r="S160" s="20">
        <f t="shared" si="16"/>
        <v>14</v>
      </c>
      <c r="T160" s="20">
        <f t="shared" si="17"/>
        <v>23</v>
      </c>
      <c r="U160" s="48" t="str">
        <f t="shared" si="18"/>
        <v>Chanasma</v>
      </c>
      <c r="V160" s="20" t="str">
        <f t="shared" si="19"/>
        <v>TN725</v>
      </c>
      <c r="W160" s="20" t="str">
        <f t="shared" si="20"/>
        <v>B2</v>
      </c>
      <c r="X160" s="20"/>
      <c r="Y160" s="7"/>
      <c r="Z160" s="7"/>
      <c r="AA160" s="7"/>
      <c r="AB160" s="7"/>
      <c r="AC160" s="7"/>
      <c r="AD160" s="7"/>
    </row>
    <row r="161" spans="1:30" x14ac:dyDescent="0.25">
      <c r="A161" s="7"/>
      <c r="B161" s="7"/>
      <c r="C161" s="7"/>
      <c r="D161" s="7" t="str">
        <f t="shared" si="14"/>
        <v>10.121.19.196</v>
      </c>
      <c r="E161" s="7" t="str">
        <f t="shared" si="15"/>
        <v>10.121.19.196</v>
      </c>
      <c r="F161">
        <v>152</v>
      </c>
      <c r="G161" t="s">
        <v>748</v>
      </c>
      <c r="H161" s="57">
        <v>46143.046817129631</v>
      </c>
      <c r="I161" t="s">
        <v>749</v>
      </c>
      <c r="J161" t="s">
        <v>750</v>
      </c>
      <c r="K161" t="s">
        <v>132</v>
      </c>
      <c r="L161" t="s">
        <v>751</v>
      </c>
      <c r="N161" t="s">
        <v>134</v>
      </c>
      <c r="O161" t="s">
        <v>135</v>
      </c>
      <c r="P161">
        <v>0</v>
      </c>
      <c r="R161" t="s">
        <v>208</v>
      </c>
      <c r="S161" s="20">
        <f t="shared" si="16"/>
        <v>14</v>
      </c>
      <c r="T161" s="20">
        <f t="shared" si="17"/>
        <v>28</v>
      </c>
      <c r="U161" s="48" t="str">
        <f t="shared" si="18"/>
        <v>SURAT-MARKET2</v>
      </c>
      <c r="V161" s="20" t="str">
        <f t="shared" si="19"/>
        <v>TN725</v>
      </c>
      <c r="W161" s="20" t="str">
        <f t="shared" si="20"/>
        <v>B2</v>
      </c>
      <c r="X161" s="20"/>
      <c r="Y161" s="7"/>
      <c r="Z161" s="7"/>
      <c r="AA161" s="7"/>
      <c r="AB161" s="7"/>
      <c r="AC161" s="7"/>
      <c r="AD161" s="7"/>
    </row>
    <row r="162" spans="1:30" x14ac:dyDescent="0.25">
      <c r="A162" s="7"/>
      <c r="B162" s="7"/>
      <c r="C162" s="7"/>
      <c r="D162" s="7" t="str">
        <f t="shared" si="14"/>
        <v>10.121.99.221</v>
      </c>
      <c r="E162" s="7" t="str">
        <f t="shared" si="15"/>
        <v>10.121.99.221</v>
      </c>
      <c r="F162">
        <v>153</v>
      </c>
      <c r="G162" t="s">
        <v>752</v>
      </c>
      <c r="H162" s="57">
        <v>46146.059201388889</v>
      </c>
      <c r="I162" t="s">
        <v>753</v>
      </c>
      <c r="J162" t="s">
        <v>754</v>
      </c>
      <c r="K162" t="s">
        <v>189</v>
      </c>
      <c r="L162" t="s">
        <v>755</v>
      </c>
      <c r="N162" t="s">
        <v>191</v>
      </c>
      <c r="O162" t="s">
        <v>135</v>
      </c>
      <c r="P162">
        <v>0</v>
      </c>
      <c r="R162" t="s">
        <v>756</v>
      </c>
      <c r="S162" s="20">
        <f t="shared" si="16"/>
        <v>14</v>
      </c>
      <c r="T162" s="20">
        <f t="shared" si="17"/>
        <v>32</v>
      </c>
      <c r="U162" s="48" t="str">
        <f t="shared" si="18"/>
        <v>DGVCL CALL CENTER</v>
      </c>
      <c r="V162" s="20" t="str">
        <f t="shared" si="19"/>
        <v>TN703</v>
      </c>
      <c r="W162" s="20" t="str">
        <f t="shared" si="20"/>
        <v>A1</v>
      </c>
      <c r="X162" s="20"/>
      <c r="Y162" s="7"/>
      <c r="Z162" s="7"/>
      <c r="AA162" s="7"/>
      <c r="AB162" s="7"/>
      <c r="AC162" s="7"/>
      <c r="AD162" s="7"/>
    </row>
    <row r="163" spans="1:30" x14ac:dyDescent="0.25">
      <c r="A163" s="7"/>
      <c r="B163" s="7"/>
      <c r="C163" s="7"/>
      <c r="D163" s="7" t="str">
        <f t="shared" si="14"/>
        <v>10.121.19.230</v>
      </c>
      <c r="E163" s="7" t="str">
        <f t="shared" si="15"/>
        <v>10.121.19.230</v>
      </c>
      <c r="F163">
        <v>154</v>
      </c>
      <c r="G163" t="s">
        <v>761</v>
      </c>
      <c r="H163" s="57">
        <v>46130.048055555555</v>
      </c>
      <c r="I163" t="s">
        <v>762</v>
      </c>
      <c r="J163" t="s">
        <v>763</v>
      </c>
      <c r="K163" t="s">
        <v>189</v>
      </c>
      <c r="L163" t="s">
        <v>764</v>
      </c>
      <c r="N163" t="s">
        <v>191</v>
      </c>
      <c r="O163" t="s">
        <v>135</v>
      </c>
      <c r="P163">
        <v>0</v>
      </c>
      <c r="R163" t="s">
        <v>618</v>
      </c>
      <c r="S163" s="20">
        <f t="shared" si="16"/>
        <v>14</v>
      </c>
      <c r="T163" s="20">
        <f t="shared" si="17"/>
        <v>25</v>
      </c>
      <c r="U163" s="48" t="str">
        <f t="shared" si="18"/>
        <v>DRC VST A1</v>
      </c>
      <c r="V163" s="20" t="str">
        <f t="shared" si="19"/>
        <v>TN703</v>
      </c>
      <c r="W163" s="20" t="str">
        <f t="shared" si="20"/>
        <v>A1</v>
      </c>
      <c r="X163" s="20"/>
      <c r="Y163" s="7"/>
      <c r="Z163" s="7"/>
      <c r="AA163" s="7"/>
      <c r="AB163" s="7"/>
      <c r="AC163" s="7"/>
      <c r="AD163" s="7"/>
    </row>
    <row r="164" spans="1:30" x14ac:dyDescent="0.25">
      <c r="A164" s="7"/>
      <c r="B164" s="7"/>
      <c r="C164" s="7"/>
      <c r="D164" s="7" t="str">
        <f t="shared" si="14"/>
        <v>10.121.16.227</v>
      </c>
      <c r="E164" s="7" t="str">
        <f t="shared" si="15"/>
        <v>10.121.16.227</v>
      </c>
      <c r="F164">
        <v>155</v>
      </c>
      <c r="G164" t="s">
        <v>757</v>
      </c>
      <c r="H164" s="57">
        <v>46146.047986111109</v>
      </c>
      <c r="I164" t="s">
        <v>758</v>
      </c>
      <c r="J164" t="s">
        <v>759</v>
      </c>
      <c r="K164" t="s">
        <v>132</v>
      </c>
      <c r="L164" t="s">
        <v>760</v>
      </c>
      <c r="N164" t="s">
        <v>134</v>
      </c>
      <c r="O164" t="s">
        <v>135</v>
      </c>
      <c r="P164">
        <v>2</v>
      </c>
      <c r="R164" t="s">
        <v>136</v>
      </c>
      <c r="S164" s="20">
        <f t="shared" si="16"/>
        <v>14</v>
      </c>
      <c r="T164" s="20">
        <f t="shared" si="17"/>
        <v>20</v>
      </c>
      <c r="U164" s="48" t="str">
        <f t="shared" si="18"/>
        <v>Halol</v>
      </c>
      <c r="V164" s="20" t="str">
        <f t="shared" si="19"/>
        <v>TN725</v>
      </c>
      <c r="W164" s="20" t="str">
        <f t="shared" si="20"/>
        <v>B2</v>
      </c>
      <c r="X164" s="20"/>
      <c r="Y164" s="7"/>
      <c r="Z164" s="7"/>
      <c r="AA164" s="7"/>
      <c r="AB164" s="7"/>
      <c r="AC164" s="7"/>
      <c r="AD164" s="7"/>
    </row>
    <row r="165" spans="1:30" x14ac:dyDescent="0.25">
      <c r="A165" s="7"/>
      <c r="B165" s="7"/>
      <c r="C165" s="7"/>
      <c r="D165" s="7" t="str">
        <f t="shared" si="14"/>
        <v>10.121.25.166</v>
      </c>
      <c r="E165" s="7" t="str">
        <f t="shared" si="15"/>
        <v>10.121.25.166</v>
      </c>
      <c r="F165">
        <v>156</v>
      </c>
      <c r="G165" t="s">
        <v>765</v>
      </c>
      <c r="H165" s="57">
        <v>46076.053564814814</v>
      </c>
      <c r="I165" t="s">
        <v>766</v>
      </c>
      <c r="J165" t="s">
        <v>767</v>
      </c>
      <c r="K165" t="s">
        <v>189</v>
      </c>
      <c r="L165" t="s">
        <v>768</v>
      </c>
      <c r="N165" t="s">
        <v>191</v>
      </c>
      <c r="O165" t="s">
        <v>135</v>
      </c>
      <c r="P165">
        <v>0</v>
      </c>
      <c r="R165" t="s">
        <v>706</v>
      </c>
      <c r="S165" s="20">
        <f t="shared" si="16"/>
        <v>14</v>
      </c>
      <c r="T165" s="20">
        <f t="shared" si="17"/>
        <v>23</v>
      </c>
      <c r="U165" s="48" t="str">
        <f t="shared" si="18"/>
        <v>BERNA TE</v>
      </c>
      <c r="V165" s="20" t="str">
        <f t="shared" si="19"/>
        <v>TN703</v>
      </c>
      <c r="W165" s="20" t="str">
        <f t="shared" si="20"/>
        <v>A1</v>
      </c>
      <c r="X165" s="20"/>
      <c r="Y165" s="7"/>
      <c r="Z165" s="7"/>
      <c r="AA165" s="7"/>
      <c r="AB165" s="7"/>
      <c r="AC165" s="7"/>
      <c r="AD165" s="7"/>
    </row>
    <row r="166" spans="1:30" x14ac:dyDescent="0.25">
      <c r="A166" s="7"/>
      <c r="B166" s="7"/>
      <c r="C166" s="7"/>
      <c r="D166" s="7" t="str">
        <f t="shared" si="14"/>
        <v>10.121.19.169</v>
      </c>
      <c r="E166" s="7" t="str">
        <f t="shared" si="15"/>
        <v>10.121.19.169</v>
      </c>
      <c r="F166">
        <v>157</v>
      </c>
      <c r="G166" t="s">
        <v>773</v>
      </c>
      <c r="H166" s="57">
        <v>46128.047951388886</v>
      </c>
      <c r="I166" t="s">
        <v>774</v>
      </c>
      <c r="J166" t="s">
        <v>775</v>
      </c>
      <c r="K166" t="s">
        <v>189</v>
      </c>
      <c r="L166" t="s">
        <v>776</v>
      </c>
      <c r="N166" t="s">
        <v>191</v>
      </c>
      <c r="O166" t="s">
        <v>135</v>
      </c>
      <c r="P166">
        <v>0</v>
      </c>
      <c r="R166" t="s">
        <v>506</v>
      </c>
      <c r="S166" s="20">
        <f t="shared" si="16"/>
        <v>14</v>
      </c>
      <c r="T166" s="20">
        <f t="shared" si="17"/>
        <v>24</v>
      </c>
      <c r="U166" s="48" t="str">
        <f t="shared" si="18"/>
        <v>INDRA BTS</v>
      </c>
      <c r="V166" s="20" t="str">
        <f t="shared" si="19"/>
        <v>TN703</v>
      </c>
      <c r="W166" s="20" t="str">
        <f t="shared" si="20"/>
        <v>A1</v>
      </c>
      <c r="X166" s="20"/>
      <c r="Y166" s="7"/>
      <c r="Z166" s="7"/>
      <c r="AA166" s="7"/>
      <c r="AB166" s="7"/>
      <c r="AC166" s="7"/>
      <c r="AD166" s="7"/>
    </row>
    <row r="167" spans="1:30" x14ac:dyDescent="0.25">
      <c r="A167" s="7"/>
      <c r="B167" s="7"/>
      <c r="C167" s="7"/>
      <c r="D167" s="7" t="str">
        <f t="shared" si="14"/>
        <v>10.121.100.41</v>
      </c>
      <c r="E167" s="7" t="str">
        <f t="shared" si="15"/>
        <v>10.121.100.41</v>
      </c>
      <c r="F167">
        <v>158</v>
      </c>
      <c r="G167" t="s">
        <v>777</v>
      </c>
      <c r="H167" s="57">
        <v>46147.048379629632</v>
      </c>
      <c r="I167" t="s">
        <v>778</v>
      </c>
      <c r="J167" t="s">
        <v>779</v>
      </c>
      <c r="K167" t="s">
        <v>189</v>
      </c>
      <c r="L167" t="s">
        <v>780</v>
      </c>
      <c r="N167" t="s">
        <v>191</v>
      </c>
      <c r="O167" t="s">
        <v>135</v>
      </c>
      <c r="P167">
        <v>0</v>
      </c>
      <c r="S167" s="20">
        <f t="shared" si="16"/>
        <v>14</v>
      </c>
      <c r="T167" s="20">
        <f t="shared" si="17"/>
        <v>26</v>
      </c>
      <c r="U167" s="48" t="str">
        <f t="shared" si="18"/>
        <v>DGVCL VYARA</v>
      </c>
      <c r="V167" s="20" t="str">
        <f t="shared" si="19"/>
        <v>TN703</v>
      </c>
      <c r="W167" s="20" t="str">
        <f t="shared" si="20"/>
        <v>A1</v>
      </c>
      <c r="X167" s="20"/>
      <c r="Y167" s="7"/>
      <c r="Z167" s="7"/>
      <c r="AA167" s="7"/>
      <c r="AB167" s="7"/>
      <c r="AC167" s="7"/>
      <c r="AD167" s="7"/>
    </row>
    <row r="168" spans="1:30" x14ac:dyDescent="0.25">
      <c r="A168" s="7"/>
      <c r="B168" s="7"/>
      <c r="C168" s="7"/>
      <c r="D168" s="7" t="str">
        <f t="shared" si="14"/>
        <v>10.121.98.67</v>
      </c>
      <c r="E168" s="7" t="str">
        <f t="shared" si="15"/>
        <v>10.121.98.67</v>
      </c>
      <c r="F168">
        <v>159</v>
      </c>
      <c r="G168" t="s">
        <v>769</v>
      </c>
      <c r="H168" s="57">
        <v>46148.049583333333</v>
      </c>
      <c r="I168" t="s">
        <v>770</v>
      </c>
      <c r="J168" t="s">
        <v>771</v>
      </c>
      <c r="K168" t="s">
        <v>145</v>
      </c>
      <c r="L168" t="s">
        <v>772</v>
      </c>
      <c r="N168" t="s">
        <v>134</v>
      </c>
      <c r="O168" t="s">
        <v>135</v>
      </c>
      <c r="P168">
        <v>2</v>
      </c>
      <c r="S168" s="20">
        <f t="shared" si="16"/>
        <v>13</v>
      </c>
      <c r="T168" s="20">
        <f t="shared" si="17"/>
        <v>20</v>
      </c>
      <c r="U168" s="48" t="str">
        <f t="shared" si="18"/>
        <v>CAMBAY</v>
      </c>
      <c r="V168" s="20" t="str">
        <f t="shared" si="19"/>
        <v>TN705</v>
      </c>
      <c r="W168" s="20" t="str">
        <f t="shared" si="20"/>
        <v>B1</v>
      </c>
      <c r="X168" s="20"/>
      <c r="Y168" s="7"/>
      <c r="Z168" s="7"/>
      <c r="AA168" s="7"/>
      <c r="AB168" s="7"/>
      <c r="AC168" s="7"/>
      <c r="AD168" s="7"/>
    </row>
    <row r="169" spans="1:30" x14ac:dyDescent="0.25">
      <c r="A169" s="7"/>
      <c r="B169" s="7"/>
      <c r="C169" s="7"/>
      <c r="D169" s="7" t="str">
        <f t="shared" si="14"/>
        <v>10.121.19.157</v>
      </c>
      <c r="E169" s="7" t="str">
        <f t="shared" si="15"/>
        <v>10.121.19.157</v>
      </c>
      <c r="F169">
        <v>160</v>
      </c>
      <c r="G169" t="s">
        <v>781</v>
      </c>
      <c r="H169" s="57">
        <v>46128.061099537037</v>
      </c>
      <c r="I169" t="s">
        <v>782</v>
      </c>
      <c r="J169" t="s">
        <v>783</v>
      </c>
      <c r="K169" t="s">
        <v>189</v>
      </c>
      <c r="L169" t="s">
        <v>784</v>
      </c>
      <c r="N169" t="s">
        <v>191</v>
      </c>
      <c r="O169" t="s">
        <v>135</v>
      </c>
      <c r="P169">
        <v>0</v>
      </c>
      <c r="R169" t="s">
        <v>506</v>
      </c>
      <c r="S169" s="20">
        <f t="shared" si="16"/>
        <v>14</v>
      </c>
      <c r="T169" s="20">
        <f t="shared" si="17"/>
        <v>35</v>
      </c>
      <c r="U169" s="48" t="str">
        <f t="shared" si="18"/>
        <v>NORTH MAMLATDAR SAMA</v>
      </c>
      <c r="V169" s="20" t="str">
        <f t="shared" si="19"/>
        <v>TN703</v>
      </c>
      <c r="W169" s="20" t="str">
        <f t="shared" si="20"/>
        <v>A1</v>
      </c>
      <c r="X169" s="20"/>
      <c r="Y169" s="7"/>
      <c r="Z169" s="7"/>
      <c r="AA169" s="7"/>
      <c r="AB169" s="7"/>
      <c r="AC169" s="7"/>
      <c r="AD169" s="7"/>
    </row>
    <row r="170" spans="1:30" x14ac:dyDescent="0.25">
      <c r="A170" s="7"/>
      <c r="B170" s="7"/>
      <c r="C170" s="7"/>
      <c r="D170" s="7" t="str">
        <f t="shared" si="14"/>
        <v>10.121.18.228</v>
      </c>
      <c r="E170" s="7" t="str">
        <f t="shared" si="15"/>
        <v>10.121.18.228</v>
      </c>
      <c r="F170">
        <v>161</v>
      </c>
      <c r="G170" t="s">
        <v>785</v>
      </c>
      <c r="H170" s="57">
        <v>46112.046261574076</v>
      </c>
      <c r="I170" t="s">
        <v>786</v>
      </c>
      <c r="J170" t="s">
        <v>787</v>
      </c>
      <c r="K170" t="s">
        <v>189</v>
      </c>
      <c r="L170" t="s">
        <v>788</v>
      </c>
      <c r="N170" t="s">
        <v>191</v>
      </c>
      <c r="O170" t="s">
        <v>135</v>
      </c>
      <c r="P170">
        <v>0</v>
      </c>
      <c r="S170" s="20">
        <f t="shared" si="16"/>
        <v>14</v>
      </c>
      <c r="T170" s="20">
        <f t="shared" si="17"/>
        <v>32</v>
      </c>
      <c r="U170" s="48" t="str">
        <f t="shared" si="18"/>
        <v>Rajendra Park BTS</v>
      </c>
      <c r="V170" s="20" t="str">
        <f t="shared" si="19"/>
        <v>TN703</v>
      </c>
      <c r="W170" s="20" t="str">
        <f t="shared" si="20"/>
        <v>A1</v>
      </c>
      <c r="X170" s="20"/>
      <c r="Y170" s="7"/>
      <c r="Z170" s="7"/>
      <c r="AA170" s="7"/>
      <c r="AB170" s="7"/>
      <c r="AC170" s="7"/>
      <c r="AD170" s="7"/>
    </row>
    <row r="171" spans="1:30" x14ac:dyDescent="0.25">
      <c r="A171" s="7"/>
      <c r="B171" s="7"/>
      <c r="C171" s="7"/>
      <c r="D171" s="7" t="str">
        <f t="shared" si="14"/>
        <v>10.121.18.31</v>
      </c>
      <c r="E171" s="7" t="str">
        <f t="shared" si="15"/>
        <v>10.121.18.31</v>
      </c>
      <c r="F171">
        <v>162</v>
      </c>
      <c r="G171" t="s">
        <v>793</v>
      </c>
      <c r="H171" s="57">
        <v>46150.041909722226</v>
      </c>
      <c r="I171" t="s">
        <v>794</v>
      </c>
      <c r="J171" t="s">
        <v>795</v>
      </c>
      <c r="K171" t="s">
        <v>171</v>
      </c>
      <c r="L171" t="s">
        <v>796</v>
      </c>
      <c r="N171" t="s">
        <v>173</v>
      </c>
      <c r="O171" t="s">
        <v>135</v>
      </c>
      <c r="P171">
        <v>2</v>
      </c>
      <c r="S171" s="20">
        <f t="shared" si="16"/>
        <v>13</v>
      </c>
      <c r="T171" s="20">
        <f t="shared" si="17"/>
        <v>29</v>
      </c>
      <c r="U171" s="48" t="str">
        <f t="shared" si="18"/>
        <v>SBI-GIFTCITY A1</v>
      </c>
      <c r="V171" s="20" t="str">
        <f t="shared" si="19"/>
        <v>TN703</v>
      </c>
      <c r="W171" s="20" t="str">
        <f t="shared" si="20"/>
        <v>A1</v>
      </c>
      <c r="X171" s="20"/>
      <c r="Y171" s="7"/>
      <c r="Z171" s="7"/>
      <c r="AA171" s="7"/>
      <c r="AB171" s="7"/>
      <c r="AC171" s="7"/>
      <c r="AD171" s="7"/>
    </row>
    <row r="172" spans="1:30" x14ac:dyDescent="0.25">
      <c r="A172" s="7"/>
      <c r="B172" s="7"/>
      <c r="C172" s="7"/>
      <c r="D172" s="7" t="str">
        <f t="shared" si="14"/>
        <v>10.121.96.134</v>
      </c>
      <c r="E172" s="7" t="str">
        <f t="shared" si="15"/>
        <v>10.121.96.134</v>
      </c>
      <c r="F172">
        <v>163</v>
      </c>
      <c r="G172" t="s">
        <v>802</v>
      </c>
      <c r="H172" s="57">
        <v>46134.047048611108</v>
      </c>
      <c r="I172" t="s">
        <v>803</v>
      </c>
      <c r="J172" t="s">
        <v>804</v>
      </c>
      <c r="K172" t="s">
        <v>145</v>
      </c>
      <c r="L172" t="s">
        <v>805</v>
      </c>
      <c r="N172" t="s">
        <v>134</v>
      </c>
      <c r="O172" t="s">
        <v>135</v>
      </c>
      <c r="P172">
        <v>2</v>
      </c>
      <c r="R172" t="s">
        <v>806</v>
      </c>
      <c r="S172" s="20">
        <f t="shared" si="16"/>
        <v>14</v>
      </c>
      <c r="T172" s="20">
        <f t="shared" si="17"/>
        <v>22</v>
      </c>
      <c r="U172" s="48" t="str">
        <f t="shared" si="18"/>
        <v>Mothala</v>
      </c>
      <c r="V172" s="20" t="str">
        <f t="shared" si="19"/>
        <v>TN705</v>
      </c>
      <c r="W172" s="20" t="str">
        <f t="shared" si="20"/>
        <v>B1</v>
      </c>
      <c r="X172" s="20"/>
      <c r="Y172" s="7"/>
      <c r="Z172" s="7"/>
      <c r="AA172" s="7"/>
      <c r="AB172" s="7"/>
      <c r="AC172" s="7"/>
      <c r="AD172" s="7"/>
    </row>
    <row r="173" spans="1:30" x14ac:dyDescent="0.25">
      <c r="A173" s="7"/>
      <c r="B173" s="7"/>
      <c r="C173" s="7"/>
      <c r="D173" s="7" t="str">
        <f t="shared" si="14"/>
        <v>10.121.98.65</v>
      </c>
      <c r="E173" s="7" t="str">
        <f t="shared" si="15"/>
        <v>10.121.98.65</v>
      </c>
      <c r="F173">
        <v>164</v>
      </c>
      <c r="G173" t="s">
        <v>789</v>
      </c>
      <c r="H173" s="57">
        <v>46126.042939814812</v>
      </c>
      <c r="I173" t="s">
        <v>790</v>
      </c>
      <c r="J173" t="s">
        <v>791</v>
      </c>
      <c r="K173" t="s">
        <v>132</v>
      </c>
      <c r="L173" t="s">
        <v>792</v>
      </c>
      <c r="N173" t="s">
        <v>134</v>
      </c>
      <c r="O173" t="s">
        <v>135</v>
      </c>
      <c r="P173">
        <v>2</v>
      </c>
      <c r="S173" s="20">
        <f t="shared" si="16"/>
        <v>13</v>
      </c>
      <c r="T173" s="20">
        <f t="shared" si="17"/>
        <v>20</v>
      </c>
      <c r="U173" s="48" t="str">
        <f t="shared" si="18"/>
        <v>PETLAD</v>
      </c>
      <c r="V173" s="20" t="str">
        <f t="shared" si="19"/>
        <v>TN725</v>
      </c>
      <c r="W173" s="20" t="str">
        <f t="shared" si="20"/>
        <v>B2</v>
      </c>
      <c r="X173" s="20"/>
      <c r="Y173" s="7"/>
      <c r="Z173" s="7"/>
      <c r="AA173" s="7"/>
      <c r="AB173" s="7"/>
      <c r="AC173" s="7"/>
      <c r="AD173" s="7"/>
    </row>
    <row r="174" spans="1:30" x14ac:dyDescent="0.25">
      <c r="A174" s="7"/>
      <c r="B174" s="7"/>
      <c r="C174" s="7"/>
      <c r="D174" s="7" t="str">
        <f t="shared" si="14"/>
        <v>10.121.96.140</v>
      </c>
      <c r="E174" s="7" t="str">
        <f t="shared" si="15"/>
        <v>10.121.96.140</v>
      </c>
      <c r="F174">
        <v>165</v>
      </c>
      <c r="G174" t="s">
        <v>797</v>
      </c>
      <c r="H174" s="57">
        <v>46147.048067129632</v>
      </c>
      <c r="I174" t="s">
        <v>798</v>
      </c>
      <c r="J174" t="s">
        <v>799</v>
      </c>
      <c r="K174" t="s">
        <v>145</v>
      </c>
      <c r="L174" t="s">
        <v>800</v>
      </c>
      <c r="N174" t="s">
        <v>134</v>
      </c>
      <c r="O174" t="s">
        <v>135</v>
      </c>
      <c r="P174">
        <v>0</v>
      </c>
      <c r="R174" t="s">
        <v>801</v>
      </c>
      <c r="S174" s="20">
        <f t="shared" si="16"/>
        <v>14</v>
      </c>
      <c r="T174" s="20">
        <f t="shared" si="17"/>
        <v>19</v>
      </c>
      <c r="U174" s="48" t="str">
        <f t="shared" si="18"/>
        <v>KERA</v>
      </c>
      <c r="V174" s="20" t="str">
        <f t="shared" si="19"/>
        <v>TN705</v>
      </c>
      <c r="W174" s="20" t="str">
        <f t="shared" si="20"/>
        <v>B1</v>
      </c>
      <c r="X174" s="20"/>
      <c r="Y174" s="7"/>
      <c r="Z174" s="7"/>
      <c r="AA174" s="7"/>
      <c r="AB174" s="7"/>
      <c r="AC174" s="7"/>
      <c r="AD174" s="7"/>
    </row>
    <row r="175" spans="1:30" x14ac:dyDescent="0.25">
      <c r="A175" s="7"/>
      <c r="B175" s="7"/>
      <c r="C175" s="7"/>
      <c r="D175" s="7" t="str">
        <f t="shared" si="14"/>
        <v>10.121.25.85</v>
      </c>
      <c r="E175" s="7" t="str">
        <f t="shared" si="15"/>
        <v>10.121.25.85</v>
      </c>
      <c r="F175">
        <v>166</v>
      </c>
      <c r="G175" t="s">
        <v>811</v>
      </c>
      <c r="H175" s="57">
        <v>46151.054409722223</v>
      </c>
      <c r="I175" t="s">
        <v>812</v>
      </c>
      <c r="J175" t="s">
        <v>813</v>
      </c>
      <c r="K175" t="s">
        <v>189</v>
      </c>
      <c r="L175" t="s">
        <v>814</v>
      </c>
      <c r="N175" t="s">
        <v>191</v>
      </c>
      <c r="O175" t="s">
        <v>135</v>
      </c>
      <c r="P175">
        <v>0</v>
      </c>
      <c r="R175" t="s">
        <v>815</v>
      </c>
      <c r="S175" s="20">
        <f t="shared" si="16"/>
        <v>13</v>
      </c>
      <c r="T175" s="20">
        <f t="shared" si="17"/>
        <v>20</v>
      </c>
      <c r="U175" s="48" t="str">
        <f t="shared" si="18"/>
        <v>Manund</v>
      </c>
      <c r="V175" s="20" t="str">
        <f t="shared" si="19"/>
        <v>TN703</v>
      </c>
      <c r="W175" s="20" t="str">
        <f t="shared" si="20"/>
        <v>A1</v>
      </c>
      <c r="X175" s="20"/>
      <c r="Y175" s="7"/>
      <c r="Z175" s="7"/>
      <c r="AA175" s="7"/>
      <c r="AB175" s="7"/>
      <c r="AC175" s="7"/>
      <c r="AD175" s="7"/>
    </row>
    <row r="176" spans="1:30" x14ac:dyDescent="0.25">
      <c r="A176" s="7"/>
      <c r="B176" s="7"/>
      <c r="C176" s="7"/>
      <c r="D176" s="7" t="str">
        <f t="shared" si="14"/>
        <v>10.121.96.12</v>
      </c>
      <c r="E176" s="7" t="str">
        <f t="shared" si="15"/>
        <v>10.121.96.12</v>
      </c>
      <c r="F176">
        <v>167</v>
      </c>
      <c r="G176" t="s">
        <v>816</v>
      </c>
      <c r="H176" s="57">
        <v>46117.046863425923</v>
      </c>
      <c r="I176" t="s">
        <v>817</v>
      </c>
      <c r="J176" t="s">
        <v>818</v>
      </c>
      <c r="K176" t="s">
        <v>145</v>
      </c>
      <c r="L176" t="s">
        <v>819</v>
      </c>
      <c r="N176" t="s">
        <v>134</v>
      </c>
      <c r="O176" t="s">
        <v>135</v>
      </c>
      <c r="P176">
        <v>0</v>
      </c>
      <c r="S176" s="20">
        <f t="shared" si="16"/>
        <v>13</v>
      </c>
      <c r="T176" s="20">
        <f t="shared" si="17"/>
        <v>24</v>
      </c>
      <c r="U176" s="48" t="str">
        <f t="shared" si="18"/>
        <v>Rajula RSU</v>
      </c>
      <c r="V176" s="20" t="str">
        <f t="shared" si="19"/>
        <v>TN705</v>
      </c>
      <c r="W176" s="20" t="str">
        <f t="shared" si="20"/>
        <v>B1</v>
      </c>
      <c r="X176" s="20"/>
      <c r="Y176" s="7"/>
      <c r="Z176" s="7"/>
      <c r="AA176" s="7"/>
      <c r="AB176" s="7"/>
      <c r="AC176" s="7"/>
      <c r="AD176" s="7"/>
    </row>
    <row r="177" spans="1:30" x14ac:dyDescent="0.25">
      <c r="A177" s="7"/>
      <c r="B177" s="7"/>
      <c r="C177" s="7"/>
      <c r="D177" s="7" t="str">
        <f t="shared" si="14"/>
        <v>10.121.19.15</v>
      </c>
      <c r="E177" s="7" t="str">
        <f t="shared" si="15"/>
        <v>10.121.19.15</v>
      </c>
      <c r="F177">
        <v>168</v>
      </c>
      <c r="G177" t="s">
        <v>807</v>
      </c>
      <c r="H177" s="57">
        <v>46151.043263888889</v>
      </c>
      <c r="I177" t="s">
        <v>808</v>
      </c>
      <c r="J177" t="s">
        <v>809</v>
      </c>
      <c r="K177" t="s">
        <v>189</v>
      </c>
      <c r="L177" t="s">
        <v>810</v>
      </c>
      <c r="N177" t="s">
        <v>191</v>
      </c>
      <c r="O177" t="s">
        <v>135</v>
      </c>
      <c r="P177">
        <v>0</v>
      </c>
      <c r="S177" s="20">
        <f t="shared" si="16"/>
        <v>13</v>
      </c>
      <c r="T177" s="20">
        <f t="shared" si="17"/>
        <v>27</v>
      </c>
      <c r="U177" s="48" t="str">
        <f t="shared" si="18"/>
        <v>BANSWADA ROAD</v>
      </c>
      <c r="V177" s="20" t="str">
        <f t="shared" si="19"/>
        <v>TN703</v>
      </c>
      <c r="W177" s="20" t="str">
        <f t="shared" si="20"/>
        <v>A1</v>
      </c>
      <c r="X177" s="20"/>
      <c r="Y177" s="7"/>
      <c r="Z177" s="7"/>
      <c r="AA177" s="7"/>
      <c r="AB177" s="7"/>
      <c r="AC177" s="7"/>
      <c r="AD177" s="7"/>
    </row>
    <row r="178" spans="1:30" x14ac:dyDescent="0.25">
      <c r="A178" s="7"/>
      <c r="B178" s="7"/>
      <c r="C178" s="7"/>
      <c r="D178" s="7" t="str">
        <f t="shared" si="14"/>
        <v>10.121.19.69</v>
      </c>
      <c r="E178" s="7" t="str">
        <f t="shared" si="15"/>
        <v>10.121.19.69</v>
      </c>
      <c r="F178">
        <v>169</v>
      </c>
      <c r="G178" t="s">
        <v>833</v>
      </c>
      <c r="H178" s="57">
        <v>46145.05740740741</v>
      </c>
      <c r="I178" t="s">
        <v>834</v>
      </c>
      <c r="J178" t="s">
        <v>835</v>
      </c>
      <c r="K178" t="s">
        <v>132</v>
      </c>
      <c r="L178" t="s">
        <v>836</v>
      </c>
      <c r="N178" t="s">
        <v>134</v>
      </c>
      <c r="O178" t="s">
        <v>135</v>
      </c>
      <c r="P178">
        <v>0</v>
      </c>
      <c r="R178" t="s">
        <v>208</v>
      </c>
      <c r="S178" s="20">
        <f t="shared" si="16"/>
        <v>13</v>
      </c>
      <c r="T178" s="20">
        <f t="shared" si="17"/>
        <v>26</v>
      </c>
      <c r="U178" s="48" t="str">
        <f t="shared" si="18"/>
        <v>BHAKTINAGAR1</v>
      </c>
      <c r="V178" s="20" t="str">
        <f t="shared" si="19"/>
        <v>TN725</v>
      </c>
      <c r="W178" s="20" t="str">
        <f t="shared" si="20"/>
        <v>B2</v>
      </c>
      <c r="X178" s="20"/>
      <c r="Y178" s="7"/>
      <c r="Z178" s="7"/>
      <c r="AA178" s="7"/>
      <c r="AB178" s="7"/>
      <c r="AC178" s="7"/>
      <c r="AD178" s="7"/>
    </row>
    <row r="179" spans="1:30" x14ac:dyDescent="0.25">
      <c r="A179" s="7"/>
      <c r="B179" s="7"/>
      <c r="C179" s="7"/>
      <c r="D179" s="7" t="str">
        <f t="shared" si="14"/>
        <v>10.121.18.163</v>
      </c>
      <c r="E179" s="7" t="str">
        <f t="shared" si="15"/>
        <v>10.121.18.163</v>
      </c>
      <c r="F179">
        <v>170</v>
      </c>
      <c r="G179" t="s">
        <v>829</v>
      </c>
      <c r="H179" s="57">
        <v>46129.042395833334</v>
      </c>
      <c r="I179" t="s">
        <v>830</v>
      </c>
      <c r="J179" t="s">
        <v>831</v>
      </c>
      <c r="K179" t="s">
        <v>171</v>
      </c>
      <c r="L179" t="s">
        <v>832</v>
      </c>
      <c r="N179" t="s">
        <v>173</v>
      </c>
      <c r="O179" t="s">
        <v>135</v>
      </c>
      <c r="P179">
        <v>2</v>
      </c>
      <c r="S179" s="20">
        <f t="shared" si="16"/>
        <v>14</v>
      </c>
      <c r="T179" s="20">
        <f t="shared" si="17"/>
        <v>31</v>
      </c>
      <c r="U179" s="48" t="str">
        <f t="shared" si="18"/>
        <v>SARVA SIKSHA GNR</v>
      </c>
      <c r="V179" s="20" t="str">
        <f t="shared" si="19"/>
        <v>TN703</v>
      </c>
      <c r="W179" s="20" t="str">
        <f t="shared" si="20"/>
        <v>A1</v>
      </c>
      <c r="X179" s="20"/>
      <c r="Y179" s="7"/>
      <c r="Z179" s="7"/>
      <c r="AA179" s="7"/>
      <c r="AB179" s="7"/>
      <c r="AC179" s="7"/>
      <c r="AD179" s="7"/>
    </row>
    <row r="180" spans="1:30" x14ac:dyDescent="0.25">
      <c r="A180" s="7"/>
      <c r="B180" s="7"/>
      <c r="C180" s="7"/>
      <c r="D180" s="7" t="str">
        <f t="shared" si="14"/>
        <v>10.121.19.99</v>
      </c>
      <c r="E180" s="7" t="str">
        <f t="shared" si="15"/>
        <v>10.121.19.99</v>
      </c>
      <c r="F180">
        <v>171</v>
      </c>
      <c r="G180" t="s">
        <v>824</v>
      </c>
      <c r="H180" s="57">
        <v>46148.043888888889</v>
      </c>
      <c r="I180" t="s">
        <v>825</v>
      </c>
      <c r="J180" t="s">
        <v>826</v>
      </c>
      <c r="K180" t="s">
        <v>189</v>
      </c>
      <c r="L180" t="s">
        <v>827</v>
      </c>
      <c r="N180" t="s">
        <v>191</v>
      </c>
      <c r="O180" t="s">
        <v>135</v>
      </c>
      <c r="P180">
        <v>0</v>
      </c>
      <c r="R180" t="s">
        <v>828</v>
      </c>
      <c r="S180" s="20">
        <f t="shared" si="16"/>
        <v>13</v>
      </c>
      <c r="T180" s="20">
        <f t="shared" si="17"/>
        <v>23</v>
      </c>
      <c r="U180" s="48" t="str">
        <f t="shared" si="18"/>
        <v>PAVAN BTS</v>
      </c>
      <c r="V180" s="20" t="str">
        <f t="shared" si="19"/>
        <v>TN703</v>
      </c>
      <c r="W180" s="20" t="str">
        <f t="shared" si="20"/>
        <v>A1</v>
      </c>
      <c r="X180" s="20"/>
      <c r="Y180" s="7"/>
      <c r="Z180" s="7"/>
      <c r="AA180" s="7"/>
      <c r="AB180" s="7"/>
      <c r="AC180" s="7"/>
      <c r="AD180" s="7"/>
    </row>
    <row r="181" spans="1:30" x14ac:dyDescent="0.25">
      <c r="A181" s="7"/>
      <c r="B181" s="7"/>
      <c r="C181" s="7"/>
      <c r="D181" s="7" t="str">
        <f t="shared" si="14"/>
        <v>10.121.19.18</v>
      </c>
      <c r="E181" s="7" t="str">
        <f t="shared" si="15"/>
        <v>10.121.19.18</v>
      </c>
      <c r="F181">
        <v>172</v>
      </c>
      <c r="G181" t="s">
        <v>820</v>
      </c>
      <c r="H181" s="57">
        <v>46142.042037037034</v>
      </c>
      <c r="I181" t="s">
        <v>821</v>
      </c>
      <c r="J181" t="s">
        <v>822</v>
      </c>
      <c r="K181" t="s">
        <v>189</v>
      </c>
      <c r="L181" t="s">
        <v>823</v>
      </c>
      <c r="N181" t="s">
        <v>191</v>
      </c>
      <c r="O181" t="s">
        <v>135</v>
      </c>
      <c r="P181">
        <v>0</v>
      </c>
      <c r="S181" s="20">
        <f t="shared" si="16"/>
        <v>13</v>
      </c>
      <c r="T181" s="20">
        <f t="shared" si="17"/>
        <v>22</v>
      </c>
      <c r="U181" s="48" t="str">
        <f t="shared" si="18"/>
        <v>BANDIBAR</v>
      </c>
      <c r="V181" s="20" t="str">
        <f t="shared" si="19"/>
        <v>TN703</v>
      </c>
      <c r="W181" s="20" t="str">
        <f t="shared" si="20"/>
        <v>A1</v>
      </c>
      <c r="X181" s="20"/>
      <c r="Y181" s="7"/>
      <c r="Z181" s="7"/>
      <c r="AA181" s="7"/>
      <c r="AB181" s="7"/>
      <c r="AC181" s="7"/>
      <c r="AD181" s="7"/>
    </row>
    <row r="182" spans="1:30" x14ac:dyDescent="0.25">
      <c r="A182" s="7"/>
      <c r="B182" s="7"/>
      <c r="C182" s="7"/>
      <c r="D182" s="7" t="str">
        <f t="shared" si="14"/>
        <v>10.121.96.143</v>
      </c>
      <c r="E182" s="7" t="str">
        <f t="shared" si="15"/>
        <v>10.121.96.143</v>
      </c>
      <c r="F182">
        <v>173</v>
      </c>
      <c r="G182" t="s">
        <v>842</v>
      </c>
      <c r="H182" s="57">
        <v>46103.051493055558</v>
      </c>
      <c r="I182" t="s">
        <v>843</v>
      </c>
      <c r="J182" t="s">
        <v>844</v>
      </c>
      <c r="K182" t="s">
        <v>171</v>
      </c>
      <c r="L182" t="s">
        <v>845</v>
      </c>
      <c r="N182" t="s">
        <v>173</v>
      </c>
      <c r="O182" t="s">
        <v>135</v>
      </c>
      <c r="P182">
        <v>2</v>
      </c>
      <c r="S182" s="20">
        <f t="shared" si="16"/>
        <v>14</v>
      </c>
      <c r="T182" s="20">
        <f t="shared" si="17"/>
        <v>23</v>
      </c>
      <c r="U182" s="48" t="str">
        <f t="shared" si="18"/>
        <v>VITHON 1</v>
      </c>
      <c r="V182" s="20" t="str">
        <f t="shared" si="19"/>
        <v>TN703</v>
      </c>
      <c r="W182" s="20" t="str">
        <f t="shared" si="20"/>
        <v>A1</v>
      </c>
      <c r="X182" s="20"/>
      <c r="Y182" s="7"/>
      <c r="Z182" s="7"/>
      <c r="AA182" s="7"/>
      <c r="AB182" s="7"/>
      <c r="AC182" s="7"/>
      <c r="AD182" s="7"/>
    </row>
    <row r="183" spans="1:30" x14ac:dyDescent="0.25">
      <c r="A183" s="7"/>
      <c r="B183" s="7"/>
      <c r="C183" s="7"/>
      <c r="D183" s="7" t="str">
        <f t="shared" si="14"/>
        <v>10.121.96.152</v>
      </c>
      <c r="E183" s="7" t="str">
        <f t="shared" si="15"/>
        <v>10.121.96.152</v>
      </c>
      <c r="F183">
        <v>174</v>
      </c>
      <c r="G183" t="s">
        <v>846</v>
      </c>
      <c r="H183" s="57">
        <v>46117.04582175926</v>
      </c>
      <c r="I183" t="s">
        <v>847</v>
      </c>
      <c r="J183" t="s">
        <v>848</v>
      </c>
      <c r="K183" t="s">
        <v>171</v>
      </c>
      <c r="L183" t="s">
        <v>849</v>
      </c>
      <c r="N183" t="s">
        <v>173</v>
      </c>
      <c r="O183" t="s">
        <v>135</v>
      </c>
      <c r="P183">
        <v>2</v>
      </c>
      <c r="S183" s="20">
        <f t="shared" si="16"/>
        <v>14</v>
      </c>
      <c r="T183" s="20">
        <f t="shared" si="17"/>
        <v>23</v>
      </c>
      <c r="U183" s="48" t="str">
        <f t="shared" si="18"/>
        <v>KHOMBADI</v>
      </c>
      <c r="V183" s="20" t="str">
        <f t="shared" si="19"/>
        <v>TN703</v>
      </c>
      <c r="W183" s="20" t="str">
        <f t="shared" si="20"/>
        <v>A1</v>
      </c>
      <c r="X183" s="20"/>
      <c r="Y183" s="7"/>
      <c r="Z183" s="7"/>
      <c r="AA183" s="7"/>
      <c r="AB183" s="7"/>
      <c r="AC183" s="7"/>
      <c r="AD183" s="7"/>
    </row>
    <row r="184" spans="1:30" x14ac:dyDescent="0.25">
      <c r="A184" s="7"/>
      <c r="B184" s="7"/>
      <c r="C184" s="7"/>
      <c r="D184" s="7" t="str">
        <f t="shared" si="14"/>
        <v>10.121.68.205</v>
      </c>
      <c r="E184" s="7" t="str">
        <f t="shared" si="15"/>
        <v>10.121.68.205</v>
      </c>
      <c r="F184">
        <v>175</v>
      </c>
      <c r="G184" t="s">
        <v>837</v>
      </c>
      <c r="H184" s="57">
        <v>46129.052337962959</v>
      </c>
      <c r="I184" t="s">
        <v>838</v>
      </c>
      <c r="J184" t="s">
        <v>839</v>
      </c>
      <c r="K184" t="s">
        <v>145</v>
      </c>
      <c r="L184" t="s">
        <v>840</v>
      </c>
      <c r="N184" t="s">
        <v>134</v>
      </c>
      <c r="O184" t="s">
        <v>135</v>
      </c>
      <c r="P184">
        <v>0</v>
      </c>
      <c r="R184" t="s">
        <v>841</v>
      </c>
      <c r="S184" s="20">
        <f t="shared" si="16"/>
        <v>14</v>
      </c>
      <c r="T184" s="20">
        <f t="shared" si="17"/>
        <v>21</v>
      </c>
      <c r="U184" s="48" t="str">
        <f t="shared" si="18"/>
        <v>SAMANA</v>
      </c>
      <c r="V184" s="20" t="str">
        <f t="shared" si="19"/>
        <v>TN705</v>
      </c>
      <c r="W184" s="20" t="str">
        <f t="shared" si="20"/>
        <v>B1</v>
      </c>
      <c r="X184" s="20"/>
      <c r="Y184" s="7"/>
      <c r="Z184" s="7"/>
      <c r="AA184" s="7"/>
      <c r="AB184" s="7"/>
      <c r="AC184" s="7"/>
      <c r="AD184" s="7"/>
    </row>
    <row r="185" spans="1:30" x14ac:dyDescent="0.25">
      <c r="A185" s="7"/>
      <c r="B185" s="7"/>
      <c r="C185" s="7"/>
      <c r="D185" s="7" t="str">
        <f t="shared" si="14"/>
        <v>10.121.17.205</v>
      </c>
      <c r="E185" s="7" t="str">
        <f t="shared" si="15"/>
        <v>10.121.17.205</v>
      </c>
      <c r="F185">
        <v>176</v>
      </c>
      <c r="G185" t="s">
        <v>850</v>
      </c>
      <c r="H185" s="57">
        <v>46117.048634259256</v>
      </c>
      <c r="I185" t="s">
        <v>851</v>
      </c>
      <c r="J185" t="s">
        <v>852</v>
      </c>
      <c r="K185" t="s">
        <v>132</v>
      </c>
      <c r="L185" t="s">
        <v>853</v>
      </c>
      <c r="N185" t="s">
        <v>134</v>
      </c>
      <c r="O185" t="s">
        <v>135</v>
      </c>
      <c r="P185">
        <v>0</v>
      </c>
      <c r="R185" t="s">
        <v>238</v>
      </c>
      <c r="S185" s="20">
        <f t="shared" si="16"/>
        <v>14</v>
      </c>
      <c r="T185" s="20">
        <f t="shared" si="17"/>
        <v>19</v>
      </c>
      <c r="U185" s="48" t="str">
        <f t="shared" si="18"/>
        <v>INFO</v>
      </c>
      <c r="V185" s="20" t="str">
        <f t="shared" si="19"/>
        <v>TN725</v>
      </c>
      <c r="W185" s="20" t="str">
        <f t="shared" si="20"/>
        <v>B2</v>
      </c>
      <c r="X185" s="20"/>
      <c r="Y185" s="7"/>
      <c r="Z185" s="7"/>
      <c r="AA185" s="7"/>
      <c r="AB185" s="7"/>
      <c r="AC185" s="7"/>
      <c r="AD185" s="7"/>
    </row>
    <row r="186" spans="1:30" x14ac:dyDescent="0.25">
      <c r="A186" s="7"/>
      <c r="B186" s="7"/>
      <c r="C186" s="7"/>
      <c r="D186" s="7" t="str">
        <f t="shared" si="14"/>
        <v>10.121.96.146</v>
      </c>
      <c r="E186" s="7" t="str">
        <f t="shared" si="15"/>
        <v>10.121.96.146</v>
      </c>
      <c r="F186">
        <v>177</v>
      </c>
      <c r="G186" t="s">
        <v>854</v>
      </c>
      <c r="H186" s="57">
        <v>46097.046805555554</v>
      </c>
      <c r="I186" t="s">
        <v>855</v>
      </c>
      <c r="J186" t="s">
        <v>856</v>
      </c>
      <c r="K186" t="s">
        <v>171</v>
      </c>
      <c r="L186" t="s">
        <v>857</v>
      </c>
      <c r="N186" t="s">
        <v>173</v>
      </c>
      <c r="O186" t="s">
        <v>135</v>
      </c>
      <c r="P186">
        <v>2</v>
      </c>
      <c r="S186" s="20">
        <f t="shared" si="16"/>
        <v>14</v>
      </c>
      <c r="T186" s="20">
        <f t="shared" si="17"/>
        <v>24</v>
      </c>
      <c r="U186" s="48" t="str">
        <f t="shared" si="18"/>
        <v>Naliya AF</v>
      </c>
      <c r="V186" s="20" t="str">
        <f t="shared" si="19"/>
        <v>TN703</v>
      </c>
      <c r="W186" s="20" t="str">
        <f t="shared" si="20"/>
        <v>A1</v>
      </c>
      <c r="X186" s="20"/>
      <c r="Y186" s="7"/>
      <c r="Z186" s="7"/>
      <c r="AA186" s="7"/>
      <c r="AB186" s="7"/>
      <c r="AC186" s="7"/>
      <c r="AD186" s="7"/>
    </row>
    <row r="187" spans="1:30" x14ac:dyDescent="0.25">
      <c r="A187" s="7"/>
      <c r="B187" s="7"/>
      <c r="C187" s="7"/>
      <c r="D187" s="7" t="str">
        <f t="shared" si="14"/>
        <v>10.121.15.144</v>
      </c>
      <c r="E187" s="7" t="str">
        <f t="shared" si="15"/>
        <v>10.121.15.144</v>
      </c>
      <c r="F187">
        <v>178</v>
      </c>
      <c r="G187" t="s">
        <v>858</v>
      </c>
      <c r="H187" s="57">
        <v>46044.046111111114</v>
      </c>
      <c r="I187" t="s">
        <v>859</v>
      </c>
      <c r="J187" t="s">
        <v>860</v>
      </c>
      <c r="K187" t="s">
        <v>132</v>
      </c>
      <c r="L187" t="s">
        <v>861</v>
      </c>
      <c r="N187" t="s">
        <v>134</v>
      </c>
      <c r="O187" t="s">
        <v>135</v>
      </c>
      <c r="P187">
        <v>0</v>
      </c>
      <c r="S187" s="20">
        <f t="shared" si="16"/>
        <v>14</v>
      </c>
      <c r="T187" s="20">
        <f t="shared" si="17"/>
        <v>29</v>
      </c>
      <c r="U187" s="48" t="str">
        <f t="shared" si="18"/>
        <v>AM BHADRA(GNE)</v>
      </c>
      <c r="V187" s="20" t="str">
        <f t="shared" si="19"/>
        <v>TN725</v>
      </c>
      <c r="W187" s="20" t="str">
        <f t="shared" si="20"/>
        <v>B2</v>
      </c>
      <c r="X187" s="20"/>
      <c r="Y187" s="7"/>
      <c r="Z187" s="7"/>
      <c r="AA187" s="7"/>
      <c r="AB187" s="7"/>
      <c r="AC187" s="7"/>
      <c r="AD187" s="7"/>
    </row>
    <row r="188" spans="1:30" x14ac:dyDescent="0.25">
      <c r="A188" s="7"/>
      <c r="B188" s="7"/>
      <c r="C188" s="7"/>
      <c r="D188" s="7" t="str">
        <f t="shared" si="14"/>
        <v>10.121.17.80</v>
      </c>
      <c r="E188" s="7" t="str">
        <f t="shared" si="15"/>
        <v>10.121.17.80</v>
      </c>
      <c r="F188">
        <v>179</v>
      </c>
      <c r="G188" t="s">
        <v>862</v>
      </c>
      <c r="H188" s="57">
        <v>46145.051087962966</v>
      </c>
      <c r="I188" t="s">
        <v>863</v>
      </c>
      <c r="J188" t="s">
        <v>864</v>
      </c>
      <c r="K188" t="s">
        <v>171</v>
      </c>
      <c r="L188" t="s">
        <v>865</v>
      </c>
      <c r="N188" t="s">
        <v>173</v>
      </c>
      <c r="O188" t="s">
        <v>135</v>
      </c>
      <c r="P188">
        <v>2</v>
      </c>
      <c r="S188" s="20">
        <f t="shared" si="16"/>
        <v>13</v>
      </c>
      <c r="T188" s="20">
        <f t="shared" si="17"/>
        <v>29</v>
      </c>
      <c r="U188" s="48" t="str">
        <f t="shared" si="18"/>
        <v>Ashapura Temple</v>
      </c>
      <c r="V188" s="20" t="str">
        <f t="shared" si="19"/>
        <v>TN703</v>
      </c>
      <c r="W188" s="20" t="str">
        <f t="shared" si="20"/>
        <v>A1</v>
      </c>
      <c r="X188" s="20"/>
      <c r="Y188" s="7"/>
      <c r="Z188" s="7"/>
      <c r="AA188" s="7"/>
      <c r="AB188" s="7"/>
      <c r="AC188" s="7"/>
      <c r="AD188" s="7"/>
    </row>
    <row r="189" spans="1:30" x14ac:dyDescent="0.25">
      <c r="A189" s="7"/>
      <c r="B189" s="7"/>
      <c r="C189" s="7"/>
      <c r="D189" s="7" t="str">
        <f t="shared" si="14"/>
        <v>10.121.16.120</v>
      </c>
      <c r="E189" s="7" t="str">
        <f t="shared" si="15"/>
        <v>10.121.16.120</v>
      </c>
      <c r="F189">
        <v>180</v>
      </c>
      <c r="G189" t="s">
        <v>879</v>
      </c>
      <c r="H189" s="57">
        <v>46125.047129629631</v>
      </c>
      <c r="I189" t="s">
        <v>880</v>
      </c>
      <c r="J189" t="s">
        <v>881</v>
      </c>
      <c r="K189" t="s">
        <v>189</v>
      </c>
      <c r="L189" t="s">
        <v>882</v>
      </c>
      <c r="N189" t="s">
        <v>191</v>
      </c>
      <c r="O189" t="s">
        <v>135</v>
      </c>
      <c r="P189">
        <v>0</v>
      </c>
      <c r="S189" s="20">
        <f t="shared" si="16"/>
        <v>14</v>
      </c>
      <c r="T189" s="20">
        <f t="shared" si="17"/>
        <v>25</v>
      </c>
      <c r="U189" s="48" t="str">
        <f t="shared" si="18"/>
        <v>BOB-RO-NVS</v>
      </c>
      <c r="V189" s="20" t="str">
        <f t="shared" si="19"/>
        <v>TN703</v>
      </c>
      <c r="W189" s="20" t="str">
        <f t="shared" si="20"/>
        <v>A1</v>
      </c>
      <c r="X189" s="20"/>
      <c r="Y189" s="7"/>
      <c r="Z189" s="7"/>
      <c r="AA189" s="7"/>
      <c r="AB189" s="7"/>
      <c r="AC189" s="7"/>
      <c r="AD189" s="7"/>
    </row>
    <row r="190" spans="1:30" x14ac:dyDescent="0.25">
      <c r="A190" s="7"/>
      <c r="B190" s="7"/>
      <c r="C190" s="7"/>
      <c r="D190" s="7" t="str">
        <f t="shared" si="14"/>
        <v>10.121.25.76</v>
      </c>
      <c r="E190" s="7" t="str">
        <f t="shared" si="15"/>
        <v>10.121.25.76</v>
      </c>
      <c r="F190">
        <v>181</v>
      </c>
      <c r="G190" t="s">
        <v>866</v>
      </c>
      <c r="H190" s="57">
        <v>46127.053124999999</v>
      </c>
      <c r="I190" t="s">
        <v>867</v>
      </c>
      <c r="J190" t="s">
        <v>868</v>
      </c>
      <c r="K190" t="s">
        <v>189</v>
      </c>
      <c r="L190" t="s">
        <v>869</v>
      </c>
      <c r="N190" t="s">
        <v>191</v>
      </c>
      <c r="O190" t="s">
        <v>135</v>
      </c>
      <c r="P190">
        <v>0</v>
      </c>
      <c r="S190" s="20">
        <f t="shared" si="16"/>
        <v>13</v>
      </c>
      <c r="T190" s="20">
        <f t="shared" si="17"/>
        <v>19</v>
      </c>
      <c r="U190" s="48" t="str">
        <f t="shared" si="18"/>
        <v>BASPA</v>
      </c>
      <c r="V190" s="20" t="str">
        <f t="shared" si="19"/>
        <v>TN703</v>
      </c>
      <c r="W190" s="20" t="str">
        <f t="shared" si="20"/>
        <v>A1</v>
      </c>
      <c r="X190" s="20"/>
      <c r="Y190" s="7"/>
      <c r="Z190" s="7"/>
      <c r="AA190" s="7"/>
      <c r="AB190" s="7"/>
      <c r="AC190" s="7"/>
      <c r="AD190" s="7"/>
    </row>
    <row r="191" spans="1:30" x14ac:dyDescent="0.25">
      <c r="A191" s="7"/>
      <c r="B191" s="7"/>
      <c r="C191" s="7"/>
      <c r="D191" s="7" t="str">
        <f t="shared" si="14"/>
        <v>10.121.17.82</v>
      </c>
      <c r="E191" s="7" t="str">
        <f t="shared" si="15"/>
        <v>10.121.17.82</v>
      </c>
      <c r="F191">
        <v>182</v>
      </c>
      <c r="G191" t="s">
        <v>870</v>
      </c>
      <c r="H191" s="57">
        <v>46099.048275462963</v>
      </c>
      <c r="I191" t="s">
        <v>871</v>
      </c>
      <c r="J191" t="s">
        <v>872</v>
      </c>
      <c r="K191" t="s">
        <v>189</v>
      </c>
      <c r="L191" t="s">
        <v>873</v>
      </c>
      <c r="N191" t="s">
        <v>191</v>
      </c>
      <c r="O191" t="s">
        <v>135</v>
      </c>
      <c r="P191">
        <v>0</v>
      </c>
      <c r="S191" s="20">
        <f t="shared" si="16"/>
        <v>13</v>
      </c>
      <c r="T191" s="20">
        <f t="shared" si="17"/>
        <v>21</v>
      </c>
      <c r="U191" s="48" t="str">
        <f t="shared" si="18"/>
        <v>Luni TE</v>
      </c>
      <c r="V191" s="20" t="str">
        <f t="shared" si="19"/>
        <v>TN703</v>
      </c>
      <c r="W191" s="20" t="str">
        <f t="shared" si="20"/>
        <v>A1</v>
      </c>
      <c r="X191" s="20"/>
      <c r="Y191" s="7"/>
      <c r="Z191" s="7"/>
      <c r="AA191" s="7"/>
      <c r="AB191" s="7"/>
      <c r="AC191" s="7"/>
      <c r="AD191" s="7"/>
    </row>
    <row r="192" spans="1:30" x14ac:dyDescent="0.25">
      <c r="A192" s="7"/>
      <c r="B192" s="7"/>
      <c r="C192" s="7"/>
      <c r="D192" s="7" t="str">
        <f t="shared" si="14"/>
        <v>10.121.15.149</v>
      </c>
      <c r="E192" s="7" t="str">
        <f t="shared" si="15"/>
        <v>10.121.15.149</v>
      </c>
      <c r="F192">
        <v>183</v>
      </c>
      <c r="G192" t="s">
        <v>874</v>
      </c>
      <c r="H192" s="57">
        <v>46101.046435185184</v>
      </c>
      <c r="I192" t="s">
        <v>875</v>
      </c>
      <c r="J192" t="s">
        <v>876</v>
      </c>
      <c r="K192" t="s">
        <v>132</v>
      </c>
      <c r="L192" t="s">
        <v>877</v>
      </c>
      <c r="N192" t="s">
        <v>134</v>
      </c>
      <c r="O192" t="s">
        <v>135</v>
      </c>
      <c r="P192">
        <v>0</v>
      </c>
      <c r="R192" t="s">
        <v>878</v>
      </c>
      <c r="S192" s="20">
        <f t="shared" si="16"/>
        <v>14</v>
      </c>
      <c r="T192" s="20">
        <f t="shared" si="17"/>
        <v>22</v>
      </c>
      <c r="U192" s="48" t="str">
        <f t="shared" si="18"/>
        <v>BARWALA</v>
      </c>
      <c r="V192" s="20" t="str">
        <f t="shared" si="19"/>
        <v>TN725</v>
      </c>
      <c r="W192" s="20" t="str">
        <f t="shared" si="20"/>
        <v>B2</v>
      </c>
      <c r="X192" s="20"/>
      <c r="Y192" s="7"/>
      <c r="Z192" s="7"/>
      <c r="AA192" s="7"/>
      <c r="AB192" s="7"/>
      <c r="AC192" s="7"/>
      <c r="AD192" s="7"/>
    </row>
    <row r="193" spans="1:30" x14ac:dyDescent="0.25">
      <c r="A193" s="7"/>
      <c r="B193" s="7"/>
      <c r="C193" s="7"/>
      <c r="D193" s="7" t="str">
        <f t="shared" si="14"/>
        <v>10.121.96.73</v>
      </c>
      <c r="E193" s="7" t="str">
        <f t="shared" si="15"/>
        <v>10.121.96.73</v>
      </c>
      <c r="F193">
        <v>184</v>
      </c>
      <c r="G193" t="s">
        <v>887</v>
      </c>
      <c r="H193" s="57">
        <v>46150.056527777779</v>
      </c>
      <c r="I193" t="s">
        <v>888</v>
      </c>
      <c r="J193" t="s">
        <v>889</v>
      </c>
      <c r="K193" t="s">
        <v>145</v>
      </c>
      <c r="L193" t="s">
        <v>890</v>
      </c>
      <c r="N193" t="s">
        <v>134</v>
      </c>
      <c r="O193" t="s">
        <v>135</v>
      </c>
      <c r="P193">
        <v>2</v>
      </c>
      <c r="R193" t="s">
        <v>891</v>
      </c>
      <c r="S193" s="20">
        <f t="shared" si="16"/>
        <v>13</v>
      </c>
      <c r="T193" s="20">
        <f t="shared" si="17"/>
        <v>25</v>
      </c>
      <c r="U193" s="48" t="str">
        <f t="shared" si="18"/>
        <v>Civil lines</v>
      </c>
      <c r="V193" s="20" t="str">
        <f t="shared" si="19"/>
        <v>TN705</v>
      </c>
      <c r="W193" s="20" t="str">
        <f t="shared" si="20"/>
        <v>B1</v>
      </c>
      <c r="X193" s="20"/>
      <c r="Y193" s="7"/>
      <c r="Z193" s="7"/>
      <c r="AA193" s="7"/>
      <c r="AB193" s="7"/>
      <c r="AC193" s="7"/>
      <c r="AD193" s="7"/>
    </row>
    <row r="194" spans="1:30" x14ac:dyDescent="0.25">
      <c r="A194" s="7"/>
      <c r="B194" s="7"/>
      <c r="C194" s="7"/>
      <c r="D194" s="7" t="str">
        <f t="shared" si="14"/>
        <v>10.121.99.207</v>
      </c>
      <c r="E194" s="7" t="str">
        <f t="shared" si="15"/>
        <v>10.121.99.207</v>
      </c>
      <c r="F194">
        <v>185</v>
      </c>
      <c r="G194" t="s">
        <v>892</v>
      </c>
      <c r="H194" s="57">
        <v>46138.05572916667</v>
      </c>
      <c r="I194" t="s">
        <v>893</v>
      </c>
      <c r="J194" t="s">
        <v>894</v>
      </c>
      <c r="K194" t="s">
        <v>189</v>
      </c>
      <c r="L194" t="s">
        <v>895</v>
      </c>
      <c r="N194" t="s">
        <v>191</v>
      </c>
      <c r="O194" t="s">
        <v>135</v>
      </c>
      <c r="P194">
        <v>0</v>
      </c>
      <c r="S194" s="20">
        <f t="shared" si="16"/>
        <v>14</v>
      </c>
      <c r="T194" s="20">
        <f t="shared" si="17"/>
        <v>19</v>
      </c>
      <c r="U194" s="48" t="str">
        <f t="shared" si="18"/>
        <v>VANZ</v>
      </c>
      <c r="V194" s="20" t="str">
        <f t="shared" si="19"/>
        <v>TN703</v>
      </c>
      <c r="W194" s="20" t="str">
        <f t="shared" si="20"/>
        <v>A1</v>
      </c>
      <c r="X194" s="20"/>
      <c r="Y194" s="7"/>
      <c r="Z194" s="7"/>
      <c r="AA194" s="7"/>
      <c r="AB194" s="7"/>
      <c r="AC194" s="7"/>
      <c r="AD194" s="7"/>
    </row>
    <row r="195" spans="1:30" x14ac:dyDescent="0.25">
      <c r="A195" s="7"/>
      <c r="B195" s="7"/>
      <c r="C195" s="7"/>
      <c r="D195" s="7" t="str">
        <f t="shared" si="14"/>
        <v>10.121.25.134</v>
      </c>
      <c r="E195" s="7" t="str">
        <f t="shared" si="15"/>
        <v>10.121.25.134</v>
      </c>
      <c r="F195">
        <v>186</v>
      </c>
      <c r="G195" t="s">
        <v>883</v>
      </c>
      <c r="H195" s="57">
        <v>46149.046724537038</v>
      </c>
      <c r="I195" t="s">
        <v>884</v>
      </c>
      <c r="J195" t="s">
        <v>885</v>
      </c>
      <c r="K195" t="s">
        <v>145</v>
      </c>
      <c r="L195" t="s">
        <v>886</v>
      </c>
      <c r="N195" t="s">
        <v>134</v>
      </c>
      <c r="O195" t="s">
        <v>135</v>
      </c>
      <c r="P195">
        <v>0</v>
      </c>
      <c r="S195" s="20">
        <f t="shared" si="16"/>
        <v>14</v>
      </c>
      <c r="T195" s="20">
        <f t="shared" si="17"/>
        <v>25</v>
      </c>
      <c r="U195" s="48" t="str">
        <f t="shared" si="18"/>
        <v>R2 GADH B1</v>
      </c>
      <c r="V195" s="20" t="str">
        <f t="shared" si="19"/>
        <v>TN705</v>
      </c>
      <c r="W195" s="20" t="str">
        <f t="shared" si="20"/>
        <v>B1</v>
      </c>
      <c r="X195" s="20"/>
      <c r="Y195" s="7"/>
      <c r="Z195" s="7"/>
      <c r="AA195" s="7"/>
      <c r="AB195" s="7"/>
      <c r="AC195" s="7"/>
      <c r="AD195" s="7"/>
    </row>
    <row r="196" spans="1:30" x14ac:dyDescent="0.25">
      <c r="A196" s="7"/>
      <c r="B196" s="7"/>
      <c r="C196" s="7"/>
      <c r="D196" s="7" t="str">
        <f t="shared" si="14"/>
        <v>10.121.17.219</v>
      </c>
      <c r="E196" s="7" t="str">
        <f t="shared" si="15"/>
        <v>10.121.17.219</v>
      </c>
      <c r="F196">
        <v>187</v>
      </c>
      <c r="G196" t="s">
        <v>896</v>
      </c>
      <c r="H196" s="57">
        <v>46117.049363425926</v>
      </c>
      <c r="I196" t="s">
        <v>897</v>
      </c>
      <c r="J196" t="s">
        <v>898</v>
      </c>
      <c r="K196" t="s">
        <v>171</v>
      </c>
      <c r="L196" t="s">
        <v>899</v>
      </c>
      <c r="N196" t="s">
        <v>900</v>
      </c>
      <c r="O196" t="s">
        <v>135</v>
      </c>
      <c r="P196">
        <v>2</v>
      </c>
      <c r="S196" s="20">
        <f t="shared" si="16"/>
        <v>14</v>
      </c>
      <c r="T196" s="20">
        <f t="shared" si="17"/>
        <v>28</v>
      </c>
      <c r="U196" s="48" t="str">
        <f t="shared" si="18"/>
        <v>Sales Tax ARD</v>
      </c>
      <c r="V196" s="20" t="str">
        <f t="shared" si="19"/>
        <v>TN703</v>
      </c>
      <c r="W196" s="20" t="str">
        <f t="shared" si="20"/>
        <v>A1</v>
      </c>
      <c r="X196" s="20"/>
      <c r="Y196" s="7"/>
      <c r="Z196" s="7"/>
      <c r="AA196" s="7"/>
      <c r="AB196" s="7"/>
      <c r="AC196" s="7"/>
      <c r="AD196" s="7"/>
    </row>
    <row r="197" spans="1:30" x14ac:dyDescent="0.25">
      <c r="A197" s="7"/>
      <c r="B197" s="7"/>
      <c r="C197" s="7"/>
      <c r="D197" s="7" t="str">
        <f t="shared" si="14"/>
        <v>10.121.99.193</v>
      </c>
      <c r="E197" s="7" t="str">
        <f t="shared" si="15"/>
        <v>10.121.99.193</v>
      </c>
      <c r="F197">
        <v>188</v>
      </c>
      <c r="G197" t="s">
        <v>901</v>
      </c>
      <c r="H197" s="57">
        <v>46143.041689814818</v>
      </c>
      <c r="I197" t="s">
        <v>902</v>
      </c>
      <c r="J197" t="s">
        <v>903</v>
      </c>
      <c r="K197" t="s">
        <v>132</v>
      </c>
      <c r="L197" t="s">
        <v>904</v>
      </c>
      <c r="N197" t="s">
        <v>134</v>
      </c>
      <c r="O197" t="s">
        <v>135</v>
      </c>
      <c r="P197">
        <v>2</v>
      </c>
      <c r="R197" t="s">
        <v>905</v>
      </c>
      <c r="S197" s="20">
        <f t="shared" si="16"/>
        <v>14</v>
      </c>
      <c r="T197" s="20">
        <f t="shared" si="17"/>
        <v>30</v>
      </c>
      <c r="U197" s="48" t="str">
        <f t="shared" si="18"/>
        <v>VARACHHA 2(GNE)</v>
      </c>
      <c r="V197" s="20" t="str">
        <f t="shared" si="19"/>
        <v>TN725</v>
      </c>
      <c r="W197" s="20" t="str">
        <f t="shared" si="20"/>
        <v>B2</v>
      </c>
      <c r="X197" s="20"/>
      <c r="Y197" s="7"/>
      <c r="Z197" s="7"/>
      <c r="AA197" s="7"/>
      <c r="AB197" s="7"/>
      <c r="AC197" s="7"/>
      <c r="AD197" s="7"/>
    </row>
    <row r="198" spans="1:30" x14ac:dyDescent="0.25">
      <c r="A198" s="7"/>
      <c r="B198" s="7"/>
      <c r="C198" s="7"/>
      <c r="D198" s="7" t="str">
        <f t="shared" si="14"/>
        <v>10.121.100.27</v>
      </c>
      <c r="E198" s="7" t="str">
        <f t="shared" si="15"/>
        <v>10.121.100.27</v>
      </c>
      <c r="F198">
        <v>189</v>
      </c>
      <c r="G198" t="s">
        <v>930</v>
      </c>
      <c r="H198" s="57">
        <v>46148.044490740744</v>
      </c>
      <c r="I198" t="s">
        <v>931</v>
      </c>
      <c r="J198" t="s">
        <v>932</v>
      </c>
      <c r="K198" t="s">
        <v>145</v>
      </c>
      <c r="L198" t="s">
        <v>933</v>
      </c>
      <c r="N198" t="s">
        <v>134</v>
      </c>
      <c r="O198" t="s">
        <v>135</v>
      </c>
      <c r="P198">
        <v>2</v>
      </c>
      <c r="R198" t="s">
        <v>905</v>
      </c>
      <c r="S198" s="20">
        <f t="shared" si="16"/>
        <v>14</v>
      </c>
      <c r="T198" s="20">
        <f t="shared" si="17"/>
        <v>26</v>
      </c>
      <c r="U198" s="48" t="str">
        <f t="shared" si="18"/>
        <v>ANANDPUR B1</v>
      </c>
      <c r="V198" s="20" t="str">
        <f t="shared" si="19"/>
        <v>TN705</v>
      </c>
      <c r="W198" s="20" t="str">
        <f t="shared" si="20"/>
        <v>B1</v>
      </c>
      <c r="X198" s="20"/>
      <c r="Y198" s="7"/>
      <c r="Z198" s="7"/>
      <c r="AA198" s="7"/>
      <c r="AB198" s="7"/>
      <c r="AC198" s="7"/>
      <c r="AD198" s="7"/>
    </row>
    <row r="199" spans="1:30" x14ac:dyDescent="0.25">
      <c r="A199" s="7"/>
      <c r="B199" s="7"/>
      <c r="C199" s="7"/>
      <c r="D199" s="7" t="str">
        <f t="shared" si="14"/>
        <v>10.121.96.37</v>
      </c>
      <c r="E199" s="7" t="str">
        <f t="shared" si="15"/>
        <v>10.121.96.37</v>
      </c>
      <c r="F199">
        <v>190</v>
      </c>
      <c r="G199" t="s">
        <v>910</v>
      </c>
      <c r="H199" s="57">
        <v>46148.044537037036</v>
      </c>
      <c r="I199" t="s">
        <v>911</v>
      </c>
      <c r="J199" t="s">
        <v>912</v>
      </c>
      <c r="K199" t="s">
        <v>189</v>
      </c>
      <c r="L199" t="s">
        <v>913</v>
      </c>
      <c r="N199" t="s">
        <v>191</v>
      </c>
      <c r="O199" t="s">
        <v>135</v>
      </c>
      <c r="P199">
        <v>0</v>
      </c>
      <c r="S199" s="20">
        <f t="shared" si="16"/>
        <v>13</v>
      </c>
      <c r="T199" s="20">
        <f t="shared" si="17"/>
        <v>27</v>
      </c>
      <c r="U199" s="48" t="str">
        <f t="shared" si="18"/>
        <v>TEENBATTI BTS</v>
      </c>
      <c r="V199" s="20" t="str">
        <f t="shared" si="19"/>
        <v>TN703</v>
      </c>
      <c r="W199" s="20" t="str">
        <f t="shared" si="20"/>
        <v>A1</v>
      </c>
      <c r="X199" s="20"/>
      <c r="Y199" s="7"/>
      <c r="Z199" s="7"/>
      <c r="AA199" s="7"/>
      <c r="AB199" s="7"/>
      <c r="AC199" s="7"/>
      <c r="AD199" s="7"/>
    </row>
    <row r="200" spans="1:30" x14ac:dyDescent="0.25">
      <c r="A200" s="7"/>
      <c r="B200" s="7"/>
      <c r="C200" s="7"/>
      <c r="D200" s="7" t="str">
        <f t="shared" si="14"/>
        <v>10.121.26.13</v>
      </c>
      <c r="E200" s="7" t="str">
        <f t="shared" si="15"/>
        <v>10.121.26.13</v>
      </c>
      <c r="F200">
        <v>191</v>
      </c>
      <c r="G200" t="s">
        <v>922</v>
      </c>
      <c r="H200" s="57">
        <v>46151.051168981481</v>
      </c>
      <c r="I200" t="s">
        <v>923</v>
      </c>
      <c r="J200" t="s">
        <v>924</v>
      </c>
      <c r="K200" t="s">
        <v>145</v>
      </c>
      <c r="L200" t="s">
        <v>925</v>
      </c>
      <c r="N200" t="s">
        <v>134</v>
      </c>
      <c r="O200" t="s">
        <v>135</v>
      </c>
      <c r="P200">
        <v>0</v>
      </c>
      <c r="S200" s="20">
        <f t="shared" si="16"/>
        <v>13</v>
      </c>
      <c r="T200" s="20">
        <f t="shared" si="17"/>
        <v>21</v>
      </c>
      <c r="U200" s="48" t="str">
        <f t="shared" si="18"/>
        <v>Bhiloda</v>
      </c>
      <c r="V200" s="20" t="str">
        <f t="shared" si="19"/>
        <v>TN705</v>
      </c>
      <c r="W200" s="20" t="str">
        <f t="shared" si="20"/>
        <v>B1</v>
      </c>
      <c r="X200" s="20"/>
      <c r="Y200" s="7"/>
      <c r="Z200" s="7"/>
      <c r="AA200" s="7"/>
      <c r="AB200" s="7"/>
      <c r="AC200" s="7"/>
      <c r="AD200" s="7"/>
    </row>
    <row r="201" spans="1:30" x14ac:dyDescent="0.25">
      <c r="A201" s="7"/>
      <c r="B201" s="7"/>
      <c r="C201" s="7"/>
      <c r="D201" s="7" t="str">
        <f t="shared" si="14"/>
        <v>10.121.19.135</v>
      </c>
      <c r="E201" s="7" t="str">
        <f t="shared" si="15"/>
        <v>10.121.19.135</v>
      </c>
      <c r="F201">
        <v>192</v>
      </c>
      <c r="G201" t="s">
        <v>918</v>
      </c>
      <c r="H201" s="57">
        <v>46135.044444444444</v>
      </c>
      <c r="I201" t="s">
        <v>919</v>
      </c>
      <c r="J201" t="s">
        <v>920</v>
      </c>
      <c r="K201" t="s">
        <v>132</v>
      </c>
      <c r="L201" t="s">
        <v>921</v>
      </c>
      <c r="N201" t="s">
        <v>134</v>
      </c>
      <c r="O201" t="s">
        <v>135</v>
      </c>
      <c r="P201">
        <v>0</v>
      </c>
      <c r="S201" s="20">
        <f t="shared" si="16"/>
        <v>14</v>
      </c>
      <c r="T201" s="20">
        <f t="shared" si="17"/>
        <v>25</v>
      </c>
      <c r="U201" s="48" t="str">
        <f t="shared" si="18"/>
        <v>SUBHANPURA</v>
      </c>
      <c r="V201" s="20" t="str">
        <f t="shared" si="19"/>
        <v>TN725</v>
      </c>
      <c r="W201" s="20" t="str">
        <f t="shared" si="20"/>
        <v>B2</v>
      </c>
      <c r="X201" s="20"/>
      <c r="Y201" s="7"/>
      <c r="Z201" s="7"/>
      <c r="AA201" s="7"/>
      <c r="AB201" s="7"/>
      <c r="AC201" s="7"/>
      <c r="AD201" s="7"/>
    </row>
    <row r="202" spans="1:30" x14ac:dyDescent="0.25">
      <c r="A202" s="7"/>
      <c r="B202" s="7"/>
      <c r="C202" s="7"/>
      <c r="D202" s="7" t="str">
        <f t="shared" si="14"/>
        <v>10.121.96.46</v>
      </c>
      <c r="E202" s="7" t="str">
        <f t="shared" si="15"/>
        <v>10.121.96.46</v>
      </c>
      <c r="F202">
        <v>193</v>
      </c>
      <c r="G202" t="s">
        <v>914</v>
      </c>
      <c r="H202" s="57">
        <v>46147.045497685183</v>
      </c>
      <c r="I202" t="s">
        <v>915</v>
      </c>
      <c r="J202" t="s">
        <v>916</v>
      </c>
      <c r="K202" t="s">
        <v>189</v>
      </c>
      <c r="L202" t="s">
        <v>917</v>
      </c>
      <c r="N202" t="s">
        <v>191</v>
      </c>
      <c r="O202" t="s">
        <v>135</v>
      </c>
      <c r="P202">
        <v>0</v>
      </c>
      <c r="S202" s="20">
        <f t="shared" si="16"/>
        <v>13</v>
      </c>
      <c r="T202" s="20">
        <f t="shared" si="17"/>
        <v>31</v>
      </c>
      <c r="U202" s="48" t="str">
        <f t="shared" si="18"/>
        <v>Royal Complex BTS</v>
      </c>
      <c r="V202" s="20" t="str">
        <f t="shared" si="19"/>
        <v>TN703</v>
      </c>
      <c r="W202" s="20" t="str">
        <f t="shared" si="20"/>
        <v>A1</v>
      </c>
      <c r="X202" s="20"/>
      <c r="Y202" s="7"/>
      <c r="Z202" s="7"/>
      <c r="AA202" s="7"/>
      <c r="AB202" s="7"/>
      <c r="AC202" s="7"/>
      <c r="AD202" s="7"/>
    </row>
    <row r="203" spans="1:30" x14ac:dyDescent="0.25">
      <c r="A203" s="7"/>
      <c r="B203" s="7"/>
      <c r="C203" s="7"/>
      <c r="D203" s="7" t="str">
        <f t="shared" ref="D203:D266" si="21">TRIM(CLEAN(E203))</f>
        <v>10.121.96.25</v>
      </c>
      <c r="E203" s="7" t="str">
        <f t="shared" ref="E203:E266" si="22">MID(G203,2,SEARCH("_",G203)-2)</f>
        <v>10.121.96.25</v>
      </c>
      <c r="F203">
        <v>194</v>
      </c>
      <c r="G203" t="s">
        <v>906</v>
      </c>
      <c r="H203" s="57">
        <v>46151.045428240737</v>
      </c>
      <c r="I203" t="s">
        <v>907</v>
      </c>
      <c r="J203" t="s">
        <v>908</v>
      </c>
      <c r="K203" t="s">
        <v>171</v>
      </c>
      <c r="L203" t="s">
        <v>909</v>
      </c>
      <c r="N203" t="s">
        <v>173</v>
      </c>
      <c r="O203" t="s">
        <v>135</v>
      </c>
      <c r="P203">
        <v>2</v>
      </c>
      <c r="S203" s="20">
        <f t="shared" ref="S203:S266" si="23">IFERROR(SEARCH("_",I203),"")</f>
        <v>13</v>
      </c>
      <c r="T203" s="20">
        <f t="shared" ref="T203:T266" si="24">IFERROR(SEARCH("_",I203,S203+1),"")</f>
        <v>27</v>
      </c>
      <c r="U203" s="48" t="str">
        <f t="shared" ref="U203:U266" si="25">MID(I203,S203+1,T203-S203-1)</f>
        <v>Mahuva-Rd-BTS</v>
      </c>
      <c r="V203" s="20" t="str">
        <f t="shared" ref="V203:V266" si="26">IFERROR(LEFT(K203,SEARCH("TN7",K203)+4),"")</f>
        <v>TN703</v>
      </c>
      <c r="W203" s="20" t="str">
        <f t="shared" ref="W203:W266" si="27">IFERROR(VLOOKUP(V203,$V$2:$W$4,2,FALSE),"")</f>
        <v>A1</v>
      </c>
      <c r="X203" s="20"/>
      <c r="Y203" s="7"/>
      <c r="Z203" s="7"/>
      <c r="AA203" s="7"/>
      <c r="AB203" s="7"/>
      <c r="AC203" s="7"/>
      <c r="AD203" s="7"/>
    </row>
    <row r="204" spans="1:30" x14ac:dyDescent="0.25">
      <c r="A204" s="7"/>
      <c r="B204" s="7"/>
      <c r="C204" s="7"/>
      <c r="D204" s="7" t="str">
        <f t="shared" si="21"/>
        <v>10.121.19.242</v>
      </c>
      <c r="E204" s="7" t="str">
        <f t="shared" si="22"/>
        <v>10.121.19.242</v>
      </c>
      <c r="F204">
        <v>195</v>
      </c>
      <c r="G204" t="s">
        <v>926</v>
      </c>
      <c r="H204" s="57">
        <v>46112.043043981481</v>
      </c>
      <c r="I204" t="s">
        <v>927</v>
      </c>
      <c r="J204" t="s">
        <v>928</v>
      </c>
      <c r="K204" t="s">
        <v>145</v>
      </c>
      <c r="L204" t="s">
        <v>929</v>
      </c>
      <c r="N204" t="s">
        <v>134</v>
      </c>
      <c r="O204" t="s">
        <v>135</v>
      </c>
      <c r="P204">
        <v>2</v>
      </c>
      <c r="R204" t="s">
        <v>905</v>
      </c>
      <c r="S204" s="20">
        <f t="shared" si="23"/>
        <v>14</v>
      </c>
      <c r="T204" s="20">
        <f t="shared" si="24"/>
        <v>19</v>
      </c>
      <c r="U204" s="48" t="str">
        <f t="shared" si="25"/>
        <v>VESU</v>
      </c>
      <c r="V204" s="20" t="str">
        <f t="shared" si="26"/>
        <v>TN705</v>
      </c>
      <c r="W204" s="20" t="str">
        <f t="shared" si="27"/>
        <v>B1</v>
      </c>
      <c r="X204" s="20"/>
      <c r="Y204" s="7"/>
      <c r="Z204" s="7"/>
      <c r="AA204" s="7"/>
      <c r="AB204" s="7"/>
      <c r="AC204" s="7"/>
      <c r="AD204" s="7"/>
    </row>
    <row r="205" spans="1:30" x14ac:dyDescent="0.25">
      <c r="A205" s="7"/>
      <c r="B205" s="7"/>
      <c r="C205" s="7"/>
      <c r="D205" s="7" t="str">
        <f t="shared" si="21"/>
        <v>10.121.17.76</v>
      </c>
      <c r="E205" s="7" t="str">
        <f t="shared" si="22"/>
        <v>10.121.17.76</v>
      </c>
      <c r="F205">
        <v>196</v>
      </c>
      <c r="G205" t="s">
        <v>942</v>
      </c>
      <c r="H205" s="57">
        <v>46151.054050925923</v>
      </c>
      <c r="I205" t="s">
        <v>943</v>
      </c>
      <c r="J205" t="s">
        <v>944</v>
      </c>
      <c r="K205" t="s">
        <v>132</v>
      </c>
      <c r="L205" t="s">
        <v>945</v>
      </c>
      <c r="N205" t="s">
        <v>134</v>
      </c>
      <c r="O205" t="s">
        <v>135</v>
      </c>
      <c r="P205">
        <v>2</v>
      </c>
      <c r="S205" s="20">
        <f t="shared" si="23"/>
        <v>13</v>
      </c>
      <c r="T205" s="20">
        <f t="shared" si="24"/>
        <v>21</v>
      </c>
      <c r="U205" s="48" t="str">
        <f t="shared" si="25"/>
        <v>AADESAR</v>
      </c>
      <c r="V205" s="20" t="str">
        <f t="shared" si="26"/>
        <v>TN725</v>
      </c>
      <c r="W205" s="20" t="str">
        <f t="shared" si="27"/>
        <v>B2</v>
      </c>
      <c r="X205" s="20"/>
      <c r="Y205" s="7"/>
      <c r="Z205" s="7"/>
      <c r="AA205" s="7"/>
      <c r="AB205" s="7"/>
      <c r="AC205" s="7"/>
      <c r="AD205" s="7"/>
    </row>
    <row r="206" spans="1:30" x14ac:dyDescent="0.25">
      <c r="A206" s="7"/>
      <c r="B206" s="7"/>
      <c r="C206" s="7"/>
      <c r="D206" s="7" t="str">
        <f t="shared" si="21"/>
        <v>10.121.96.151</v>
      </c>
      <c r="E206" s="7" t="str">
        <f t="shared" si="22"/>
        <v>10.121.96.151</v>
      </c>
      <c r="F206">
        <v>197</v>
      </c>
      <c r="G206" t="s">
        <v>934</v>
      </c>
      <c r="H206" s="57">
        <v>46143.044999999998</v>
      </c>
      <c r="I206" t="s">
        <v>935</v>
      </c>
      <c r="J206" t="s">
        <v>936</v>
      </c>
      <c r="K206" t="s">
        <v>171</v>
      </c>
      <c r="L206" t="s">
        <v>937</v>
      </c>
      <c r="N206" t="s">
        <v>173</v>
      </c>
      <c r="O206" t="s">
        <v>135</v>
      </c>
      <c r="P206">
        <v>2</v>
      </c>
      <c r="S206" s="20">
        <f t="shared" si="23"/>
        <v>14</v>
      </c>
      <c r="T206" s="20">
        <f t="shared" si="24"/>
        <v>23</v>
      </c>
      <c r="U206" s="48" t="str">
        <f t="shared" si="25"/>
        <v>NETRA TE</v>
      </c>
      <c r="V206" s="20" t="str">
        <f t="shared" si="26"/>
        <v>TN703</v>
      </c>
      <c r="W206" s="20" t="str">
        <f t="shared" si="27"/>
        <v>A1</v>
      </c>
      <c r="X206" s="20"/>
      <c r="Y206" s="7"/>
      <c r="Z206" s="7"/>
      <c r="AA206" s="7"/>
      <c r="AB206" s="7"/>
      <c r="AC206" s="7"/>
      <c r="AD206" s="7"/>
    </row>
    <row r="207" spans="1:30" x14ac:dyDescent="0.25">
      <c r="A207" s="7"/>
      <c r="B207" s="7"/>
      <c r="C207" s="7"/>
      <c r="D207" s="7" t="str">
        <f t="shared" si="21"/>
        <v>10.121.24.106</v>
      </c>
      <c r="E207" s="7" t="str">
        <f t="shared" si="22"/>
        <v>10.121.24.106</v>
      </c>
      <c r="F207">
        <v>198</v>
      </c>
      <c r="G207" t="s">
        <v>938</v>
      </c>
      <c r="H207" s="57">
        <v>46124.050405092596</v>
      </c>
      <c r="I207" t="s">
        <v>939</v>
      </c>
      <c r="J207" t="s">
        <v>940</v>
      </c>
      <c r="K207" t="s">
        <v>171</v>
      </c>
      <c r="L207" t="s">
        <v>941</v>
      </c>
      <c r="N207" t="s">
        <v>173</v>
      </c>
      <c r="O207" t="s">
        <v>135</v>
      </c>
      <c r="P207">
        <v>2</v>
      </c>
      <c r="R207" t="s">
        <v>519</v>
      </c>
      <c r="S207" s="20">
        <f t="shared" si="23"/>
        <v>14</v>
      </c>
      <c r="T207" s="20">
        <f t="shared" si="24"/>
        <v>26</v>
      </c>
      <c r="U207" s="48" t="str">
        <f t="shared" si="25"/>
        <v>Zanda Chowk</v>
      </c>
      <c r="V207" s="20" t="str">
        <f t="shared" si="26"/>
        <v>TN703</v>
      </c>
      <c r="W207" s="20" t="str">
        <f t="shared" si="27"/>
        <v>A1</v>
      </c>
      <c r="X207" s="20"/>
      <c r="Y207" s="7"/>
      <c r="Z207" s="7"/>
      <c r="AA207" s="7"/>
      <c r="AB207" s="7"/>
      <c r="AC207" s="7"/>
      <c r="AD207" s="7"/>
    </row>
    <row r="208" spans="1:30" x14ac:dyDescent="0.25">
      <c r="A208" s="7"/>
      <c r="B208" s="7"/>
      <c r="C208" s="7"/>
      <c r="D208" s="7" t="str">
        <f t="shared" si="21"/>
        <v>10.121.68.68</v>
      </c>
      <c r="E208" s="7" t="str">
        <f t="shared" si="22"/>
        <v>10.121.68.68</v>
      </c>
      <c r="F208">
        <v>199</v>
      </c>
      <c r="G208" t="s">
        <v>950</v>
      </c>
      <c r="H208" s="57">
        <v>46138.055787037039</v>
      </c>
      <c r="I208" t="s">
        <v>951</v>
      </c>
      <c r="J208" t="s">
        <v>952</v>
      </c>
      <c r="K208" t="s">
        <v>145</v>
      </c>
      <c r="L208" t="s">
        <v>953</v>
      </c>
      <c r="N208" t="s">
        <v>134</v>
      </c>
      <c r="O208" t="s">
        <v>135</v>
      </c>
      <c r="P208">
        <v>2</v>
      </c>
      <c r="S208" s="20">
        <f t="shared" si="23"/>
        <v>13</v>
      </c>
      <c r="T208" s="20">
        <f t="shared" si="24"/>
        <v>20</v>
      </c>
      <c r="U208" s="48" t="str">
        <f t="shared" si="25"/>
        <v>Naroli</v>
      </c>
      <c r="V208" s="20" t="str">
        <f t="shared" si="26"/>
        <v>TN705</v>
      </c>
      <c r="W208" s="20" t="str">
        <f t="shared" si="27"/>
        <v>B1</v>
      </c>
      <c r="X208" s="20"/>
      <c r="Y208" s="7"/>
      <c r="Z208" s="7"/>
      <c r="AA208" s="7"/>
      <c r="AB208" s="7"/>
      <c r="AC208" s="7"/>
      <c r="AD208" s="7"/>
    </row>
    <row r="209" spans="1:30" x14ac:dyDescent="0.25">
      <c r="A209" s="7"/>
      <c r="B209" s="7"/>
      <c r="C209" s="7"/>
      <c r="D209" s="7" t="str">
        <f t="shared" si="21"/>
        <v>10.121.100.35</v>
      </c>
      <c r="E209" s="7" t="str">
        <f t="shared" si="22"/>
        <v>10.121.100.35</v>
      </c>
      <c r="F209">
        <v>200</v>
      </c>
      <c r="G209" t="s">
        <v>954</v>
      </c>
      <c r="H209" s="57">
        <v>46148.047650462962</v>
      </c>
      <c r="I209" t="s">
        <v>955</v>
      </c>
      <c r="J209" t="s">
        <v>956</v>
      </c>
      <c r="K209" t="s">
        <v>189</v>
      </c>
      <c r="L209" t="s">
        <v>957</v>
      </c>
      <c r="N209" t="s">
        <v>191</v>
      </c>
      <c r="O209" t="s">
        <v>135</v>
      </c>
      <c r="P209">
        <v>0</v>
      </c>
      <c r="S209" s="20">
        <f t="shared" si="23"/>
        <v>14</v>
      </c>
      <c r="T209" s="20">
        <f t="shared" si="24"/>
        <v>22</v>
      </c>
      <c r="U209" s="48" t="str">
        <f t="shared" si="25"/>
        <v>UKAI TE</v>
      </c>
      <c r="V209" s="20" t="str">
        <f t="shared" si="26"/>
        <v>TN703</v>
      </c>
      <c r="W209" s="20" t="str">
        <f t="shared" si="27"/>
        <v>A1</v>
      </c>
      <c r="X209" s="20"/>
      <c r="Y209" s="7"/>
      <c r="Z209" s="7"/>
      <c r="AA209" s="7"/>
      <c r="AB209" s="7"/>
      <c r="AC209" s="7"/>
      <c r="AD209" s="7"/>
    </row>
    <row r="210" spans="1:30" x14ac:dyDescent="0.25">
      <c r="A210" s="7"/>
      <c r="B210" s="7"/>
      <c r="C210" s="7"/>
      <c r="D210" s="7" t="str">
        <f t="shared" si="21"/>
        <v>10.121.25.172</v>
      </c>
      <c r="E210" s="7" t="str">
        <f t="shared" si="22"/>
        <v>10.121.25.172</v>
      </c>
      <c r="F210">
        <v>201</v>
      </c>
      <c r="G210" t="s">
        <v>946</v>
      </c>
      <c r="H210" s="57">
        <v>46129.052870370368</v>
      </c>
      <c r="I210" t="s">
        <v>947</v>
      </c>
      <c r="J210" t="s">
        <v>948</v>
      </c>
      <c r="K210" t="s">
        <v>145</v>
      </c>
      <c r="L210" t="s">
        <v>949</v>
      </c>
      <c r="N210" t="s">
        <v>134</v>
      </c>
      <c r="O210" t="s">
        <v>135</v>
      </c>
      <c r="P210">
        <v>2</v>
      </c>
      <c r="S210" s="20">
        <f t="shared" si="23"/>
        <v>14</v>
      </c>
      <c r="T210" s="20">
        <f t="shared" si="24"/>
        <v>25</v>
      </c>
      <c r="U210" s="48" t="str">
        <f t="shared" si="25"/>
        <v>Rampura CR</v>
      </c>
      <c r="V210" s="20" t="str">
        <f t="shared" si="26"/>
        <v>TN705</v>
      </c>
      <c r="W210" s="20" t="str">
        <f t="shared" si="27"/>
        <v>B1</v>
      </c>
      <c r="X210" s="20"/>
      <c r="Y210" s="7"/>
      <c r="Z210" s="7"/>
      <c r="AA210" s="7"/>
      <c r="AB210" s="7"/>
      <c r="AC210" s="7"/>
      <c r="AD210" s="7"/>
    </row>
    <row r="211" spans="1:30" x14ac:dyDescent="0.25">
      <c r="A211" s="7"/>
      <c r="B211" s="7"/>
      <c r="C211" s="7"/>
      <c r="D211" s="7" t="str">
        <f t="shared" si="21"/>
        <v>10.121.19.199</v>
      </c>
      <c r="E211" s="7" t="str">
        <f t="shared" si="22"/>
        <v>10.121.19.199</v>
      </c>
      <c r="F211">
        <v>202</v>
      </c>
      <c r="G211" t="s">
        <v>958</v>
      </c>
      <c r="H211" s="57">
        <v>46107.04928240741</v>
      </c>
      <c r="I211" t="s">
        <v>959</v>
      </c>
      <c r="J211" t="s">
        <v>960</v>
      </c>
      <c r="K211" t="s">
        <v>132</v>
      </c>
      <c r="L211" t="s">
        <v>961</v>
      </c>
      <c r="N211" t="s">
        <v>134</v>
      </c>
      <c r="O211" t="s">
        <v>135</v>
      </c>
      <c r="P211">
        <v>0</v>
      </c>
      <c r="R211" t="s">
        <v>208</v>
      </c>
      <c r="S211" s="20">
        <f t="shared" si="23"/>
        <v>14</v>
      </c>
      <c r="T211" s="20">
        <f t="shared" si="24"/>
        <v>20</v>
      </c>
      <c r="U211" s="48" t="str">
        <f t="shared" si="25"/>
        <v>RUNDH</v>
      </c>
      <c r="V211" s="20" t="str">
        <f t="shared" si="26"/>
        <v>TN725</v>
      </c>
      <c r="W211" s="20" t="str">
        <f t="shared" si="27"/>
        <v>B2</v>
      </c>
      <c r="X211" s="20"/>
      <c r="Y211" s="7"/>
      <c r="Z211" s="7"/>
      <c r="AA211" s="7"/>
      <c r="AB211" s="7"/>
      <c r="AC211" s="7"/>
      <c r="AD211" s="7"/>
    </row>
    <row r="212" spans="1:30" x14ac:dyDescent="0.25">
      <c r="A212" s="7"/>
      <c r="B212" s="7"/>
      <c r="C212" s="7"/>
      <c r="D212" s="7" t="str">
        <f t="shared" si="21"/>
        <v>10.121.68.3</v>
      </c>
      <c r="E212" s="7" t="str">
        <f t="shared" si="22"/>
        <v>10.121.68.3</v>
      </c>
      <c r="F212">
        <v>203</v>
      </c>
      <c r="G212" t="s">
        <v>962</v>
      </c>
      <c r="H212" s="57">
        <v>46108.04451388889</v>
      </c>
      <c r="I212" t="s">
        <v>963</v>
      </c>
      <c r="J212" t="s">
        <v>964</v>
      </c>
      <c r="K212" t="s">
        <v>132</v>
      </c>
      <c r="L212" t="s">
        <v>965</v>
      </c>
      <c r="N212" t="s">
        <v>134</v>
      </c>
      <c r="O212" t="s">
        <v>135</v>
      </c>
      <c r="P212">
        <v>2</v>
      </c>
      <c r="R212" t="s">
        <v>966</v>
      </c>
      <c r="S212" s="20">
        <f t="shared" si="23"/>
        <v>12</v>
      </c>
      <c r="T212" s="20">
        <f t="shared" si="24"/>
        <v>20</v>
      </c>
      <c r="U212" s="48" t="str">
        <f t="shared" si="25"/>
        <v>Bardoli</v>
      </c>
      <c r="V212" s="20" t="str">
        <f t="shared" si="26"/>
        <v>TN725</v>
      </c>
      <c r="W212" s="20" t="str">
        <f t="shared" si="27"/>
        <v>B2</v>
      </c>
      <c r="X212" s="20"/>
      <c r="Y212" s="7"/>
      <c r="Z212" s="7"/>
      <c r="AA212" s="7"/>
      <c r="AB212" s="7"/>
      <c r="AC212" s="7"/>
      <c r="AD212" s="7"/>
    </row>
    <row r="213" spans="1:30" x14ac:dyDescent="0.25">
      <c r="A213" s="7"/>
      <c r="B213" s="7"/>
      <c r="C213" s="7"/>
      <c r="D213" s="7" t="str">
        <f t="shared" si="21"/>
        <v>10.121.96.39</v>
      </c>
      <c r="E213" s="7" t="str">
        <f t="shared" si="22"/>
        <v>10.121.96.39</v>
      </c>
      <c r="F213">
        <v>204</v>
      </c>
      <c r="G213" t="s">
        <v>970</v>
      </c>
      <c r="H213" s="57">
        <v>46143.051886574074</v>
      </c>
      <c r="I213" t="s">
        <v>971</v>
      </c>
      <c r="J213" t="s">
        <v>972</v>
      </c>
      <c r="K213" t="s">
        <v>132</v>
      </c>
      <c r="L213" t="s">
        <v>973</v>
      </c>
      <c r="N213" t="s">
        <v>134</v>
      </c>
      <c r="O213" t="s">
        <v>135</v>
      </c>
      <c r="P213">
        <v>0</v>
      </c>
      <c r="R213" t="s">
        <v>404</v>
      </c>
      <c r="S213" s="20">
        <f t="shared" si="23"/>
        <v>13</v>
      </c>
      <c r="T213" s="20">
        <f t="shared" si="24"/>
        <v>19</v>
      </c>
      <c r="U213" s="48" t="str">
        <f t="shared" si="25"/>
        <v>BABRA</v>
      </c>
      <c r="V213" s="20" t="str">
        <f t="shared" si="26"/>
        <v>TN725</v>
      </c>
      <c r="W213" s="20" t="str">
        <f t="shared" si="27"/>
        <v>B2</v>
      </c>
      <c r="X213" s="20"/>
      <c r="Y213" s="7"/>
      <c r="Z213" s="7"/>
      <c r="AA213" s="7"/>
      <c r="AB213" s="7"/>
      <c r="AC213" s="7"/>
      <c r="AD213" s="7"/>
    </row>
    <row r="214" spans="1:30" x14ac:dyDescent="0.25">
      <c r="A214" s="7"/>
      <c r="B214" s="7"/>
      <c r="C214" s="7"/>
      <c r="D214" s="7" t="str">
        <f t="shared" si="21"/>
        <v>10.121.96.36</v>
      </c>
      <c r="E214" s="7" t="str">
        <f t="shared" si="22"/>
        <v>10.121.96.36</v>
      </c>
      <c r="F214">
        <v>205</v>
      </c>
      <c r="G214" t="s">
        <v>974</v>
      </c>
      <c r="H214" s="57">
        <v>46143.051655092589</v>
      </c>
      <c r="I214" t="s">
        <v>975</v>
      </c>
      <c r="J214" t="s">
        <v>976</v>
      </c>
      <c r="K214" t="s">
        <v>132</v>
      </c>
      <c r="L214" t="s">
        <v>977</v>
      </c>
      <c r="N214" t="s">
        <v>134</v>
      </c>
      <c r="O214" t="s">
        <v>135</v>
      </c>
      <c r="P214">
        <v>0</v>
      </c>
      <c r="R214" t="s">
        <v>404</v>
      </c>
      <c r="S214" s="20">
        <f t="shared" si="23"/>
        <v>13</v>
      </c>
      <c r="T214" s="20">
        <f t="shared" si="24"/>
        <v>22</v>
      </c>
      <c r="U214" s="48" t="str">
        <f t="shared" si="25"/>
        <v>AMRELI 2</v>
      </c>
      <c r="V214" s="20" t="str">
        <f t="shared" si="26"/>
        <v>TN725</v>
      </c>
      <c r="W214" s="20" t="str">
        <f t="shared" si="27"/>
        <v>B2</v>
      </c>
      <c r="X214" s="20"/>
      <c r="Y214" s="7"/>
      <c r="Z214" s="7"/>
      <c r="AA214" s="7"/>
      <c r="AB214" s="7"/>
      <c r="AC214" s="7"/>
      <c r="AD214" s="7"/>
    </row>
    <row r="215" spans="1:30" x14ac:dyDescent="0.25">
      <c r="A215" s="7"/>
      <c r="B215" s="7"/>
      <c r="C215" s="7"/>
      <c r="D215" s="7" t="str">
        <f t="shared" si="21"/>
        <v>10.121.96.2</v>
      </c>
      <c r="E215" s="7" t="str">
        <f t="shared" si="22"/>
        <v>10.121.96.2</v>
      </c>
      <c r="F215">
        <v>206</v>
      </c>
      <c r="G215" t="s">
        <v>6198</v>
      </c>
      <c r="H215" s="57">
        <v>46148.049641203703</v>
      </c>
      <c r="I215" t="s">
        <v>6199</v>
      </c>
      <c r="J215" t="s">
        <v>967</v>
      </c>
      <c r="K215" t="s">
        <v>132</v>
      </c>
      <c r="L215" t="s">
        <v>968</v>
      </c>
      <c r="N215" t="s">
        <v>134</v>
      </c>
      <c r="O215" t="s">
        <v>135</v>
      </c>
      <c r="P215">
        <v>2</v>
      </c>
      <c r="R215" t="s">
        <v>969</v>
      </c>
      <c r="S215" s="20">
        <f t="shared" si="23"/>
        <v>12</v>
      </c>
      <c r="T215" s="20">
        <f t="shared" si="24"/>
        <v>24</v>
      </c>
      <c r="U215" s="48" t="str">
        <f t="shared" si="25"/>
        <v>SAVARKUNDLA</v>
      </c>
      <c r="V215" s="20" t="str">
        <f t="shared" si="26"/>
        <v>TN725</v>
      </c>
      <c r="W215" s="20" t="str">
        <f t="shared" si="27"/>
        <v>B2</v>
      </c>
      <c r="X215" s="20"/>
      <c r="Y215" s="7"/>
      <c r="Z215" s="7"/>
      <c r="AA215" s="7"/>
      <c r="AB215" s="7"/>
      <c r="AC215" s="7"/>
      <c r="AD215" s="7"/>
    </row>
    <row r="216" spans="1:30" x14ac:dyDescent="0.25">
      <c r="A216" s="7"/>
      <c r="B216" s="7"/>
      <c r="C216" s="7"/>
      <c r="D216" s="7" t="str">
        <f t="shared" si="21"/>
        <v>10.121.68.6</v>
      </c>
      <c r="E216" s="7" t="str">
        <f t="shared" si="22"/>
        <v>10.121.68.6</v>
      </c>
      <c r="F216">
        <v>207</v>
      </c>
      <c r="G216" t="s">
        <v>986</v>
      </c>
      <c r="H216" s="57">
        <v>46141.044108796297</v>
      </c>
      <c r="I216" t="s">
        <v>987</v>
      </c>
      <c r="J216" t="s">
        <v>988</v>
      </c>
      <c r="K216" t="s">
        <v>132</v>
      </c>
      <c r="L216" t="s">
        <v>989</v>
      </c>
      <c r="N216" t="s">
        <v>134</v>
      </c>
      <c r="O216" t="s">
        <v>135</v>
      </c>
      <c r="P216">
        <v>2</v>
      </c>
      <c r="R216" t="s">
        <v>966</v>
      </c>
      <c r="S216" s="20">
        <f t="shared" si="23"/>
        <v>12</v>
      </c>
      <c r="T216" s="20">
        <f t="shared" si="24"/>
        <v>19</v>
      </c>
      <c r="U216" s="48" t="str">
        <f t="shared" si="25"/>
        <v>Mandvi</v>
      </c>
      <c r="V216" s="20" t="str">
        <f t="shared" si="26"/>
        <v>TN725</v>
      </c>
      <c r="W216" s="20" t="str">
        <f t="shared" si="27"/>
        <v>B2</v>
      </c>
      <c r="X216" s="20"/>
      <c r="Y216" s="7"/>
      <c r="Z216" s="7"/>
      <c r="AA216" s="7"/>
      <c r="AB216" s="7"/>
      <c r="AC216" s="7"/>
      <c r="AD216" s="7"/>
    </row>
    <row r="217" spans="1:30" x14ac:dyDescent="0.25">
      <c r="A217" s="7"/>
      <c r="B217" s="7"/>
      <c r="C217" s="7"/>
      <c r="D217" s="7" t="str">
        <f t="shared" si="21"/>
        <v>10.121.19.218</v>
      </c>
      <c r="E217" s="7" t="str">
        <f t="shared" si="22"/>
        <v>10.121.19.218</v>
      </c>
      <c r="F217">
        <v>208</v>
      </c>
      <c r="G217" t="s">
        <v>978</v>
      </c>
      <c r="H217" s="57">
        <v>46144.050671296296</v>
      </c>
      <c r="I217" t="s">
        <v>979</v>
      </c>
      <c r="J217" t="s">
        <v>980</v>
      </c>
      <c r="K217" t="s">
        <v>189</v>
      </c>
      <c r="L217" t="s">
        <v>981</v>
      </c>
      <c r="N217" t="s">
        <v>191</v>
      </c>
      <c r="O217" t="s">
        <v>135</v>
      </c>
      <c r="P217">
        <v>0</v>
      </c>
      <c r="S217" s="20">
        <f t="shared" si="23"/>
        <v>14</v>
      </c>
      <c r="T217" s="20">
        <f t="shared" si="24"/>
        <v>26</v>
      </c>
      <c r="U217" s="48" t="str">
        <f t="shared" si="25"/>
        <v>LANDMARK A1</v>
      </c>
      <c r="V217" s="20" t="str">
        <f t="shared" si="26"/>
        <v>TN703</v>
      </c>
      <c r="W217" s="20" t="str">
        <f t="shared" si="27"/>
        <v>A1</v>
      </c>
      <c r="X217" s="20"/>
      <c r="Y217" s="7"/>
      <c r="Z217" s="7"/>
      <c r="AA217" s="7"/>
      <c r="AB217" s="7"/>
      <c r="AC217" s="7"/>
      <c r="AD217" s="7"/>
    </row>
    <row r="218" spans="1:30" x14ac:dyDescent="0.25">
      <c r="A218" s="7"/>
      <c r="B218" s="7"/>
      <c r="C218" s="7"/>
      <c r="D218" s="7" t="str">
        <f t="shared" si="21"/>
        <v>10.121.68.72</v>
      </c>
      <c r="E218" s="7" t="str">
        <f t="shared" si="22"/>
        <v>10.121.68.72</v>
      </c>
      <c r="F218">
        <v>209</v>
      </c>
      <c r="G218" t="s">
        <v>982</v>
      </c>
      <c r="H218" s="57">
        <v>46129.050462962965</v>
      </c>
      <c r="I218" t="s">
        <v>983</v>
      </c>
      <c r="J218" t="s">
        <v>984</v>
      </c>
      <c r="K218" t="s">
        <v>189</v>
      </c>
      <c r="L218" t="s">
        <v>985</v>
      </c>
      <c r="N218" t="s">
        <v>191</v>
      </c>
      <c r="O218" t="s">
        <v>135</v>
      </c>
      <c r="P218">
        <v>0</v>
      </c>
      <c r="S218" s="20">
        <f t="shared" si="23"/>
        <v>13</v>
      </c>
      <c r="T218" s="20">
        <f t="shared" si="24"/>
        <v>31</v>
      </c>
      <c r="U218" s="48" t="str">
        <f t="shared" si="25"/>
        <v>POLYCAB KACHHIGAM</v>
      </c>
      <c r="V218" s="20" t="str">
        <f t="shared" si="26"/>
        <v>TN703</v>
      </c>
      <c r="W218" s="20" t="str">
        <f t="shared" si="27"/>
        <v>A1</v>
      </c>
      <c r="X218" s="20"/>
      <c r="Y218" s="7"/>
      <c r="Z218" s="7"/>
      <c r="AA218" s="7"/>
      <c r="AB218" s="7"/>
      <c r="AC218" s="7"/>
      <c r="AD218" s="7"/>
    </row>
    <row r="219" spans="1:30" x14ac:dyDescent="0.25">
      <c r="A219" s="7"/>
      <c r="B219" s="7"/>
      <c r="C219" s="7"/>
      <c r="D219" s="7" t="str">
        <f t="shared" si="21"/>
        <v>10.121.96.11</v>
      </c>
      <c r="E219" s="7" t="str">
        <f t="shared" si="22"/>
        <v>10.121.96.11</v>
      </c>
      <c r="F219">
        <v>210</v>
      </c>
      <c r="G219" t="s">
        <v>994</v>
      </c>
      <c r="H219" s="57">
        <v>46133.047071759262</v>
      </c>
      <c r="I219" t="s">
        <v>995</v>
      </c>
      <c r="J219" t="s">
        <v>996</v>
      </c>
      <c r="K219" t="s">
        <v>145</v>
      </c>
      <c r="L219" t="s">
        <v>997</v>
      </c>
      <c r="N219" t="s">
        <v>134</v>
      </c>
      <c r="O219" t="s">
        <v>135</v>
      </c>
      <c r="P219">
        <v>2</v>
      </c>
      <c r="S219" s="20">
        <f t="shared" si="23"/>
        <v>13</v>
      </c>
      <c r="T219" s="20">
        <f t="shared" si="24"/>
        <v>22</v>
      </c>
      <c r="U219" s="48" t="str">
        <f t="shared" si="25"/>
        <v>KUP EXCH</v>
      </c>
      <c r="V219" s="20" t="str">
        <f t="shared" si="26"/>
        <v>TN705</v>
      </c>
      <c r="W219" s="20" t="str">
        <f t="shared" si="27"/>
        <v>B1</v>
      </c>
      <c r="X219" s="20"/>
      <c r="Y219" s="7"/>
      <c r="Z219" s="7"/>
      <c r="AA219" s="7"/>
      <c r="AB219" s="7"/>
      <c r="AC219" s="7"/>
      <c r="AD219" s="7"/>
    </row>
    <row r="220" spans="1:30" x14ac:dyDescent="0.25">
      <c r="A220" s="7"/>
      <c r="B220" s="7"/>
      <c r="C220" s="7"/>
      <c r="D220" s="7" t="str">
        <f t="shared" si="21"/>
        <v>10.121.68.7</v>
      </c>
      <c r="E220" s="7" t="str">
        <f t="shared" si="22"/>
        <v>10.121.68.7</v>
      </c>
      <c r="F220">
        <v>211</v>
      </c>
      <c r="G220" t="s">
        <v>990</v>
      </c>
      <c r="H220" s="57">
        <v>46144.051111111112</v>
      </c>
      <c r="I220" t="s">
        <v>991</v>
      </c>
      <c r="J220" t="s">
        <v>992</v>
      </c>
      <c r="K220" t="s">
        <v>132</v>
      </c>
      <c r="L220" t="s">
        <v>993</v>
      </c>
      <c r="N220" t="s">
        <v>134</v>
      </c>
      <c r="O220" t="s">
        <v>135</v>
      </c>
      <c r="P220">
        <v>2</v>
      </c>
      <c r="S220" s="20">
        <f t="shared" si="23"/>
        <v>12</v>
      </c>
      <c r="T220" s="20">
        <f t="shared" si="24"/>
        <v>20</v>
      </c>
      <c r="U220" s="48" t="str">
        <f t="shared" si="25"/>
        <v>Netrang</v>
      </c>
      <c r="V220" s="20" t="str">
        <f t="shared" si="26"/>
        <v>TN725</v>
      </c>
      <c r="W220" s="20" t="str">
        <f t="shared" si="27"/>
        <v>B2</v>
      </c>
      <c r="X220" s="20"/>
      <c r="Y220" s="7"/>
      <c r="Z220" s="7"/>
      <c r="AA220" s="7"/>
      <c r="AB220" s="7"/>
      <c r="AC220" s="7"/>
      <c r="AD220" s="7"/>
    </row>
    <row r="221" spans="1:30" x14ac:dyDescent="0.25">
      <c r="A221" s="7"/>
      <c r="B221" s="7"/>
      <c r="C221" s="7"/>
      <c r="D221" s="7" t="str">
        <f t="shared" si="21"/>
        <v>10.121.96.21</v>
      </c>
      <c r="E221" s="7" t="str">
        <f t="shared" si="22"/>
        <v>10.121.96.21</v>
      </c>
      <c r="F221">
        <v>212</v>
      </c>
      <c r="G221" t="s">
        <v>998</v>
      </c>
      <c r="H221" s="57">
        <v>46136.051747685182</v>
      </c>
      <c r="I221" t="s">
        <v>999</v>
      </c>
      <c r="J221" t="s">
        <v>1000</v>
      </c>
      <c r="K221" t="s">
        <v>189</v>
      </c>
      <c r="L221" t="s">
        <v>1001</v>
      </c>
      <c r="N221" t="s">
        <v>191</v>
      </c>
      <c r="O221" t="s">
        <v>135</v>
      </c>
      <c r="P221">
        <v>0</v>
      </c>
      <c r="S221" s="20">
        <f t="shared" si="23"/>
        <v>13</v>
      </c>
      <c r="T221" s="20">
        <f t="shared" si="24"/>
        <v>23</v>
      </c>
      <c r="U221" s="48" t="str">
        <f t="shared" si="25"/>
        <v>Gopalgram</v>
      </c>
      <c r="V221" s="20" t="str">
        <f t="shared" si="26"/>
        <v>TN703</v>
      </c>
      <c r="W221" s="20" t="str">
        <f t="shared" si="27"/>
        <v>A1</v>
      </c>
      <c r="X221" s="20"/>
      <c r="Y221" s="7"/>
      <c r="Z221" s="7"/>
      <c r="AA221" s="7"/>
      <c r="AB221" s="7"/>
      <c r="AC221" s="7"/>
      <c r="AD221" s="7"/>
    </row>
    <row r="222" spans="1:30" x14ac:dyDescent="0.25">
      <c r="A222" s="7"/>
      <c r="B222" s="7"/>
      <c r="C222" s="7"/>
      <c r="D222" s="7" t="str">
        <f t="shared" si="21"/>
        <v>10.121.19.225</v>
      </c>
      <c r="E222" s="7" t="str">
        <f t="shared" si="22"/>
        <v>10.121.19.225</v>
      </c>
      <c r="F222">
        <v>213</v>
      </c>
      <c r="G222" t="s">
        <v>1002</v>
      </c>
      <c r="H222" s="57">
        <v>46083.046111111114</v>
      </c>
      <c r="I222" t="s">
        <v>1003</v>
      </c>
      <c r="J222" t="s">
        <v>1004</v>
      </c>
      <c r="K222" t="s">
        <v>145</v>
      </c>
      <c r="L222" t="s">
        <v>1005</v>
      </c>
      <c r="N222" t="s">
        <v>134</v>
      </c>
      <c r="O222" t="s">
        <v>135</v>
      </c>
      <c r="P222">
        <v>2</v>
      </c>
      <c r="S222" s="20">
        <f t="shared" si="23"/>
        <v>14</v>
      </c>
      <c r="T222" s="20">
        <f t="shared" si="24"/>
        <v>22</v>
      </c>
      <c r="U222" s="48" t="str">
        <f t="shared" si="25"/>
        <v>L AND T</v>
      </c>
      <c r="V222" s="20" t="str">
        <f t="shared" si="26"/>
        <v>TN705</v>
      </c>
      <c r="W222" s="20" t="str">
        <f t="shared" si="27"/>
        <v>B1</v>
      </c>
      <c r="X222" s="20"/>
      <c r="Y222" s="7"/>
      <c r="Z222" s="7"/>
      <c r="AA222" s="7"/>
      <c r="AB222" s="7"/>
      <c r="AC222" s="7"/>
      <c r="AD222" s="7"/>
    </row>
    <row r="223" spans="1:30" x14ac:dyDescent="0.25">
      <c r="A223" s="7"/>
      <c r="B223" s="7"/>
      <c r="C223" s="7"/>
      <c r="D223" s="7" t="str">
        <f t="shared" si="21"/>
        <v>10.121.96.20</v>
      </c>
      <c r="E223" s="7" t="str">
        <f t="shared" si="22"/>
        <v>10.121.96.20</v>
      </c>
      <c r="F223">
        <v>214</v>
      </c>
      <c r="G223" t="s">
        <v>1006</v>
      </c>
      <c r="H223" s="57">
        <v>46151.052847222221</v>
      </c>
      <c r="I223" t="s">
        <v>1007</v>
      </c>
      <c r="J223" t="s">
        <v>1008</v>
      </c>
      <c r="K223" t="s">
        <v>189</v>
      </c>
      <c r="L223" t="s">
        <v>1009</v>
      </c>
      <c r="N223" t="s">
        <v>191</v>
      </c>
      <c r="O223" t="s">
        <v>135</v>
      </c>
      <c r="P223">
        <v>0</v>
      </c>
      <c r="S223" s="20">
        <f t="shared" si="23"/>
        <v>13</v>
      </c>
      <c r="T223" s="20">
        <f t="shared" si="24"/>
        <v>24</v>
      </c>
      <c r="U223" s="48" t="str">
        <f t="shared" si="25"/>
        <v>Sarambhada</v>
      </c>
      <c r="V223" s="20" t="str">
        <f t="shared" si="26"/>
        <v>TN703</v>
      </c>
      <c r="W223" s="20" t="str">
        <f t="shared" si="27"/>
        <v>A1</v>
      </c>
      <c r="X223" s="20"/>
      <c r="Y223" s="7"/>
      <c r="Z223" s="7"/>
      <c r="AA223" s="7"/>
      <c r="AB223" s="7"/>
      <c r="AC223" s="7"/>
      <c r="AD223" s="7"/>
    </row>
    <row r="224" spans="1:30" x14ac:dyDescent="0.25">
      <c r="A224" s="7"/>
      <c r="B224" s="7"/>
      <c r="C224" s="7"/>
      <c r="D224" s="7" t="str">
        <f t="shared" si="21"/>
        <v>10.121.99.203</v>
      </c>
      <c r="E224" s="7" t="str">
        <f t="shared" si="22"/>
        <v>10.121.99.203</v>
      </c>
      <c r="F224">
        <v>215</v>
      </c>
      <c r="G224" t="s">
        <v>1010</v>
      </c>
      <c r="H224" s="57">
        <v>46151.055162037039</v>
      </c>
      <c r="I224" t="s">
        <v>1011</v>
      </c>
      <c r="J224" t="s">
        <v>1012</v>
      </c>
      <c r="K224" t="s">
        <v>145</v>
      </c>
      <c r="L224" t="s">
        <v>1013</v>
      </c>
      <c r="N224" t="s">
        <v>134</v>
      </c>
      <c r="O224" t="s">
        <v>135</v>
      </c>
      <c r="P224">
        <v>2</v>
      </c>
      <c r="S224" s="20">
        <f t="shared" si="23"/>
        <v>14</v>
      </c>
      <c r="T224" s="20">
        <f t="shared" si="24"/>
        <v>25</v>
      </c>
      <c r="U224" s="48" t="str">
        <f t="shared" si="25"/>
        <v>ONGC Plant</v>
      </c>
      <c r="V224" s="20" t="str">
        <f t="shared" si="26"/>
        <v>TN705</v>
      </c>
      <c r="W224" s="20" t="str">
        <f t="shared" si="27"/>
        <v>B1</v>
      </c>
      <c r="X224" s="20"/>
      <c r="Y224" s="7"/>
      <c r="Z224" s="7"/>
      <c r="AA224" s="7"/>
      <c r="AB224" s="7"/>
      <c r="AC224" s="7"/>
      <c r="AD224" s="7"/>
    </row>
    <row r="225" spans="1:30" x14ac:dyDescent="0.25">
      <c r="A225" s="7"/>
      <c r="B225" s="7"/>
      <c r="C225" s="7"/>
      <c r="D225" s="7" t="str">
        <f t="shared" si="21"/>
        <v>10.121.97.224</v>
      </c>
      <c r="E225" s="7" t="str">
        <f t="shared" si="22"/>
        <v>10.121.97.224</v>
      </c>
      <c r="F225">
        <v>216</v>
      </c>
      <c r="G225" t="s">
        <v>2946</v>
      </c>
      <c r="H225" s="57">
        <v>46150.05945601852</v>
      </c>
      <c r="I225" t="s">
        <v>2947</v>
      </c>
      <c r="J225" t="s">
        <v>2948</v>
      </c>
      <c r="K225" t="s">
        <v>145</v>
      </c>
      <c r="L225" t="s">
        <v>2949</v>
      </c>
      <c r="N225" t="s">
        <v>134</v>
      </c>
      <c r="O225" t="s">
        <v>135</v>
      </c>
      <c r="P225">
        <v>0</v>
      </c>
      <c r="S225" s="20">
        <f t="shared" si="23"/>
        <v>14</v>
      </c>
      <c r="T225" s="20">
        <f t="shared" si="24"/>
        <v>25</v>
      </c>
      <c r="U225" s="48" t="str">
        <f t="shared" si="25"/>
        <v>AGATRAI B1</v>
      </c>
      <c r="V225" s="20" t="str">
        <f t="shared" si="26"/>
        <v>TN705</v>
      </c>
      <c r="W225" s="20" t="str">
        <f t="shared" si="27"/>
        <v>B1</v>
      </c>
      <c r="X225" s="20"/>
      <c r="Y225" s="7"/>
      <c r="Z225" s="7"/>
      <c r="AA225" s="7"/>
      <c r="AB225" s="7"/>
      <c r="AC225" s="7"/>
      <c r="AD225" s="7"/>
    </row>
    <row r="226" spans="1:30" x14ac:dyDescent="0.25">
      <c r="A226" s="7"/>
      <c r="B226" s="7"/>
      <c r="C226" s="7"/>
      <c r="D226" s="7" t="str">
        <f t="shared" si="21"/>
        <v>10.121.26.15</v>
      </c>
      <c r="E226" s="7" t="str">
        <f t="shared" si="22"/>
        <v>10.121.26.15</v>
      </c>
      <c r="F226">
        <v>217</v>
      </c>
      <c r="G226" t="s">
        <v>1014</v>
      </c>
      <c r="H226" s="57">
        <v>46141.046423611115</v>
      </c>
      <c r="I226" t="s">
        <v>1015</v>
      </c>
      <c r="J226" t="s">
        <v>1016</v>
      </c>
      <c r="K226" t="s">
        <v>145</v>
      </c>
      <c r="L226" t="s">
        <v>1017</v>
      </c>
      <c r="N226" t="s">
        <v>134</v>
      </c>
      <c r="O226" t="s">
        <v>135</v>
      </c>
      <c r="P226">
        <v>2</v>
      </c>
      <c r="S226" s="20">
        <f t="shared" si="23"/>
        <v>13</v>
      </c>
      <c r="T226" s="20">
        <f t="shared" si="24"/>
        <v>23</v>
      </c>
      <c r="U226" s="48" t="str">
        <f t="shared" si="25"/>
        <v>Antarsuba</v>
      </c>
      <c r="V226" s="20" t="str">
        <f t="shared" si="26"/>
        <v>TN705</v>
      </c>
      <c r="W226" s="20" t="str">
        <f t="shared" si="27"/>
        <v>B1</v>
      </c>
      <c r="X226" s="20"/>
      <c r="Y226" s="7"/>
      <c r="Z226" s="7"/>
      <c r="AA226" s="7"/>
      <c r="AB226" s="7"/>
      <c r="AC226" s="7"/>
      <c r="AD226" s="7"/>
    </row>
    <row r="227" spans="1:30" x14ac:dyDescent="0.25">
      <c r="A227" s="7"/>
      <c r="B227" s="7"/>
      <c r="C227" s="7"/>
      <c r="D227" s="7" t="str">
        <f t="shared" si="21"/>
        <v>10.121.17.26</v>
      </c>
      <c r="E227" s="7" t="str">
        <f t="shared" si="22"/>
        <v>10.121.17.26</v>
      </c>
      <c r="F227">
        <v>218</v>
      </c>
      <c r="G227" t="s">
        <v>1018</v>
      </c>
      <c r="H227" s="57">
        <v>46150.042453703703</v>
      </c>
      <c r="I227" t="s">
        <v>1019</v>
      </c>
      <c r="J227" t="s">
        <v>1020</v>
      </c>
      <c r="K227" t="s">
        <v>132</v>
      </c>
      <c r="L227" t="s">
        <v>1021</v>
      </c>
      <c r="N227" t="s">
        <v>134</v>
      </c>
      <c r="O227" t="s">
        <v>135</v>
      </c>
      <c r="P227">
        <v>0</v>
      </c>
      <c r="R227" t="s">
        <v>155</v>
      </c>
      <c r="S227" s="20">
        <f t="shared" si="23"/>
        <v>13</v>
      </c>
      <c r="T227" s="20">
        <f t="shared" si="24"/>
        <v>20</v>
      </c>
      <c r="U227" s="48" t="str">
        <f t="shared" si="25"/>
        <v>RAJKOT</v>
      </c>
      <c r="V227" s="20" t="str">
        <f t="shared" si="26"/>
        <v>TN725</v>
      </c>
      <c r="W227" s="20" t="str">
        <f t="shared" si="27"/>
        <v>B2</v>
      </c>
      <c r="X227" s="20"/>
      <c r="Y227" s="7"/>
      <c r="Z227" s="7"/>
      <c r="AA227" s="7"/>
      <c r="AB227" s="7"/>
      <c r="AC227" s="7"/>
      <c r="AD227" s="7"/>
    </row>
    <row r="228" spans="1:30" x14ac:dyDescent="0.25">
      <c r="A228" s="7"/>
      <c r="B228" s="7"/>
      <c r="C228" s="7"/>
      <c r="D228" s="7" t="str">
        <f t="shared" si="21"/>
        <v>10.121.16.241</v>
      </c>
      <c r="E228" s="7" t="str">
        <f t="shared" si="22"/>
        <v>10.121.16.241</v>
      </c>
      <c r="F228">
        <v>219</v>
      </c>
      <c r="G228" t="s">
        <v>1022</v>
      </c>
      <c r="H228" s="57">
        <v>45998.04247685185</v>
      </c>
      <c r="I228" t="s">
        <v>1023</v>
      </c>
      <c r="J228" t="s">
        <v>1024</v>
      </c>
      <c r="K228" t="s">
        <v>145</v>
      </c>
      <c r="L228" t="s">
        <v>1025</v>
      </c>
      <c r="N228" t="s">
        <v>134</v>
      </c>
      <c r="O228" t="s">
        <v>135</v>
      </c>
      <c r="P228">
        <v>0</v>
      </c>
      <c r="R228" t="s">
        <v>136</v>
      </c>
      <c r="S228" s="20">
        <f t="shared" si="23"/>
        <v>14</v>
      </c>
      <c r="T228" s="20">
        <f t="shared" si="24"/>
        <v>22</v>
      </c>
      <c r="U228" s="48" t="str">
        <f t="shared" si="25"/>
        <v>Kathlal</v>
      </c>
      <c r="V228" s="20" t="str">
        <f t="shared" si="26"/>
        <v>TN705</v>
      </c>
      <c r="W228" s="20" t="str">
        <f t="shared" si="27"/>
        <v>B1</v>
      </c>
      <c r="X228" s="20"/>
      <c r="Y228" s="7"/>
      <c r="Z228" s="7"/>
      <c r="AA228" s="7"/>
      <c r="AB228" s="7"/>
      <c r="AC228" s="7"/>
      <c r="AD228" s="7"/>
    </row>
    <row r="229" spans="1:30" x14ac:dyDescent="0.25">
      <c r="A229" s="7"/>
      <c r="B229" s="7"/>
      <c r="C229" s="7"/>
      <c r="D229" s="7" t="str">
        <f t="shared" si="21"/>
        <v>10.121.96.135</v>
      </c>
      <c r="E229" s="7" t="str">
        <f t="shared" si="22"/>
        <v>10.121.96.135</v>
      </c>
      <c r="F229">
        <v>220</v>
      </c>
      <c r="G229" t="s">
        <v>1026</v>
      </c>
      <c r="H229" s="57">
        <v>46134.044560185182</v>
      </c>
      <c r="I229" t="s">
        <v>1027</v>
      </c>
      <c r="J229" t="s">
        <v>1028</v>
      </c>
      <c r="K229" t="s">
        <v>132</v>
      </c>
      <c r="L229" t="s">
        <v>1029</v>
      </c>
      <c r="N229" t="s">
        <v>134</v>
      </c>
      <c r="O229" t="s">
        <v>135</v>
      </c>
      <c r="P229">
        <v>2</v>
      </c>
      <c r="S229" s="20">
        <f t="shared" si="23"/>
        <v>14</v>
      </c>
      <c r="T229" s="20">
        <f t="shared" si="24"/>
        <v>21</v>
      </c>
      <c r="U229" s="48" t="str">
        <f t="shared" si="25"/>
        <v>Naliya</v>
      </c>
      <c r="V229" s="20" t="str">
        <f t="shared" si="26"/>
        <v>TN725</v>
      </c>
      <c r="W229" s="20" t="str">
        <f t="shared" si="27"/>
        <v>B2</v>
      </c>
      <c r="X229" s="20"/>
      <c r="Y229" s="7"/>
      <c r="Z229" s="7"/>
      <c r="AA229" s="7"/>
      <c r="AB229" s="7"/>
      <c r="AC229" s="7"/>
      <c r="AD229" s="7"/>
    </row>
    <row r="230" spans="1:30" x14ac:dyDescent="0.25">
      <c r="A230" s="7"/>
      <c r="B230" s="7"/>
      <c r="C230" s="7"/>
      <c r="D230" s="7" t="str">
        <f t="shared" si="21"/>
        <v>10.121.68.10</v>
      </c>
      <c r="E230" s="7" t="str">
        <f t="shared" si="22"/>
        <v>10.121.68.10</v>
      </c>
      <c r="F230">
        <v>221</v>
      </c>
      <c r="G230" t="s">
        <v>1038</v>
      </c>
      <c r="H230" s="57">
        <v>46146.056446759256</v>
      </c>
      <c r="I230" t="s">
        <v>1039</v>
      </c>
      <c r="J230" t="s">
        <v>1040</v>
      </c>
      <c r="K230" t="s">
        <v>145</v>
      </c>
      <c r="L230" t="s">
        <v>1041</v>
      </c>
      <c r="N230" t="s">
        <v>134</v>
      </c>
      <c r="O230" t="s">
        <v>135</v>
      </c>
      <c r="P230">
        <v>0</v>
      </c>
      <c r="S230" s="20">
        <f t="shared" si="23"/>
        <v>13</v>
      </c>
      <c r="T230" s="20">
        <f t="shared" si="24"/>
        <v>21</v>
      </c>
      <c r="U230" s="48" t="str">
        <f t="shared" si="25"/>
        <v>KOSAMBA</v>
      </c>
      <c r="V230" s="20" t="str">
        <f t="shared" si="26"/>
        <v>TN705</v>
      </c>
      <c r="W230" s="20" t="str">
        <f t="shared" si="27"/>
        <v>B1</v>
      </c>
      <c r="X230" s="20"/>
      <c r="Y230" s="7"/>
      <c r="Z230" s="7"/>
      <c r="AA230" s="7"/>
      <c r="AB230" s="7"/>
      <c r="AC230" s="7"/>
      <c r="AD230" s="7"/>
    </row>
    <row r="231" spans="1:30" x14ac:dyDescent="0.25">
      <c r="A231" s="7"/>
      <c r="B231" s="7"/>
      <c r="C231" s="7"/>
      <c r="D231" s="7" t="str">
        <f t="shared" si="21"/>
        <v>10.121.24.100</v>
      </c>
      <c r="E231" s="7" t="str">
        <f t="shared" si="22"/>
        <v>10.121.24.100</v>
      </c>
      <c r="F231">
        <v>222</v>
      </c>
      <c r="G231" t="s">
        <v>1034</v>
      </c>
      <c r="H231" s="57">
        <v>46077.044062499997</v>
      </c>
      <c r="I231" t="s">
        <v>1035</v>
      </c>
      <c r="J231" t="s">
        <v>1036</v>
      </c>
      <c r="K231" t="s">
        <v>171</v>
      </c>
      <c r="L231" t="s">
        <v>1037</v>
      </c>
      <c r="N231" t="s">
        <v>173</v>
      </c>
      <c r="O231" t="s">
        <v>135</v>
      </c>
      <c r="P231">
        <v>2</v>
      </c>
      <c r="S231" s="20">
        <f t="shared" si="23"/>
        <v>14</v>
      </c>
      <c r="T231" s="20">
        <f t="shared" si="24"/>
        <v>29</v>
      </c>
      <c r="U231" s="48" t="str">
        <f t="shared" si="25"/>
        <v>Kelwani Mandal</v>
      </c>
      <c r="V231" s="20" t="str">
        <f t="shared" si="26"/>
        <v>TN703</v>
      </c>
      <c r="W231" s="20" t="str">
        <f t="shared" si="27"/>
        <v>A1</v>
      </c>
      <c r="X231" s="20"/>
      <c r="Y231" s="7"/>
      <c r="Z231" s="7"/>
      <c r="AA231" s="7"/>
      <c r="AB231" s="7"/>
      <c r="AC231" s="7"/>
      <c r="AD231" s="7"/>
    </row>
    <row r="232" spans="1:30" x14ac:dyDescent="0.25">
      <c r="A232" s="7"/>
      <c r="B232" s="7"/>
      <c r="C232" s="7"/>
      <c r="D232" s="7" t="str">
        <f t="shared" si="21"/>
        <v>10.121.96.85</v>
      </c>
      <c r="E232" s="7" t="str">
        <f t="shared" si="22"/>
        <v>10.121.96.85</v>
      </c>
      <c r="F232">
        <v>223</v>
      </c>
      <c r="G232" t="s">
        <v>1030</v>
      </c>
      <c r="H232" s="57">
        <v>46144.042141203703</v>
      </c>
      <c r="I232" t="s">
        <v>1031</v>
      </c>
      <c r="J232" t="s">
        <v>1032</v>
      </c>
      <c r="K232" t="s">
        <v>145</v>
      </c>
      <c r="L232" t="s">
        <v>1033</v>
      </c>
      <c r="N232" t="s">
        <v>134</v>
      </c>
      <c r="O232" t="s">
        <v>135</v>
      </c>
      <c r="P232">
        <v>2</v>
      </c>
      <c r="S232" s="20">
        <f t="shared" si="23"/>
        <v>13</v>
      </c>
      <c r="T232" s="20">
        <f t="shared" si="24"/>
        <v>26</v>
      </c>
      <c r="U232" s="48" t="str">
        <f t="shared" si="25"/>
        <v>NANI BHEDWAN</v>
      </c>
      <c r="V232" s="20" t="str">
        <f t="shared" si="26"/>
        <v>TN705</v>
      </c>
      <c r="W232" s="20" t="str">
        <f t="shared" si="27"/>
        <v>B1</v>
      </c>
      <c r="X232" s="20"/>
      <c r="Y232" s="7"/>
      <c r="Z232" s="7"/>
      <c r="AA232" s="7"/>
      <c r="AB232" s="7"/>
      <c r="AC232" s="7"/>
      <c r="AD232" s="7"/>
    </row>
    <row r="233" spans="1:30" x14ac:dyDescent="0.25">
      <c r="A233" s="7"/>
      <c r="B233" s="7"/>
      <c r="C233" s="7"/>
      <c r="D233" s="7" t="str">
        <f t="shared" si="21"/>
        <v>10.121.68.4</v>
      </c>
      <c r="E233" s="7" t="str">
        <f t="shared" si="22"/>
        <v>10.121.68.4</v>
      </c>
      <c r="F233">
        <v>224</v>
      </c>
      <c r="G233" t="s">
        <v>1047</v>
      </c>
      <c r="H233" s="57">
        <v>46147.044976851852</v>
      </c>
      <c r="I233" t="s">
        <v>1048</v>
      </c>
      <c r="J233" t="s">
        <v>1049</v>
      </c>
      <c r="K233" t="s">
        <v>132</v>
      </c>
      <c r="L233" t="s">
        <v>1050</v>
      </c>
      <c r="N233" t="s">
        <v>134</v>
      </c>
      <c r="O233" t="s">
        <v>135</v>
      </c>
      <c r="P233">
        <v>2</v>
      </c>
      <c r="R233" t="s">
        <v>966</v>
      </c>
      <c r="S233" s="20">
        <f t="shared" si="23"/>
        <v>12</v>
      </c>
      <c r="T233" s="20">
        <f t="shared" si="24"/>
        <v>18</v>
      </c>
      <c r="U233" s="48" t="str">
        <f t="shared" si="25"/>
        <v>Vyara</v>
      </c>
      <c r="V233" s="20" t="str">
        <f t="shared" si="26"/>
        <v>TN725</v>
      </c>
      <c r="W233" s="20" t="str">
        <f t="shared" si="27"/>
        <v>B2</v>
      </c>
      <c r="X233" s="20"/>
      <c r="Y233" s="7"/>
      <c r="Z233" s="7"/>
      <c r="AA233" s="7"/>
      <c r="AB233" s="7"/>
      <c r="AC233" s="7"/>
      <c r="AD233" s="7"/>
    </row>
    <row r="234" spans="1:30" x14ac:dyDescent="0.25">
      <c r="A234" s="7"/>
      <c r="B234" s="7"/>
      <c r="C234" s="7"/>
      <c r="D234" s="7" t="str">
        <f t="shared" si="21"/>
        <v>10.121.96.72</v>
      </c>
      <c r="E234" s="7" t="str">
        <f t="shared" si="22"/>
        <v>10.121.96.72</v>
      </c>
      <c r="F234">
        <v>225</v>
      </c>
      <c r="G234" t="s">
        <v>1042</v>
      </c>
      <c r="H234" s="57">
        <v>46150.041689814818</v>
      </c>
      <c r="I234" t="s">
        <v>1043</v>
      </c>
      <c r="J234" t="s">
        <v>1044</v>
      </c>
      <c r="K234" t="s">
        <v>145</v>
      </c>
      <c r="L234" t="s">
        <v>1045</v>
      </c>
      <c r="N234" t="s">
        <v>134</v>
      </c>
      <c r="O234" t="s">
        <v>135</v>
      </c>
      <c r="P234">
        <v>2</v>
      </c>
      <c r="R234" t="s">
        <v>1046</v>
      </c>
      <c r="S234" s="20">
        <f t="shared" si="23"/>
        <v>13</v>
      </c>
      <c r="T234" s="20">
        <f t="shared" si="24"/>
        <v>21</v>
      </c>
      <c r="U234" s="48" t="str">
        <f t="shared" si="25"/>
        <v>Hinglot</v>
      </c>
      <c r="V234" s="20" t="str">
        <f t="shared" si="26"/>
        <v>TN705</v>
      </c>
      <c r="W234" s="20" t="str">
        <f t="shared" si="27"/>
        <v>B1</v>
      </c>
      <c r="X234" s="20"/>
      <c r="Y234" s="7"/>
      <c r="Z234" s="7"/>
      <c r="AA234" s="7"/>
      <c r="AB234" s="7"/>
      <c r="AC234" s="7"/>
      <c r="AD234" s="7"/>
    </row>
    <row r="235" spans="1:30" x14ac:dyDescent="0.25">
      <c r="A235" s="7"/>
      <c r="B235" s="7"/>
      <c r="C235" s="7"/>
      <c r="D235" s="7" t="str">
        <f t="shared" si="21"/>
        <v>10.121.20.47</v>
      </c>
      <c r="E235" s="7" t="str">
        <f t="shared" si="22"/>
        <v>10.121.20.47</v>
      </c>
      <c r="F235">
        <v>226</v>
      </c>
      <c r="G235" t="s">
        <v>1055</v>
      </c>
      <c r="H235" s="57">
        <v>46151.053136574075</v>
      </c>
      <c r="I235" t="s">
        <v>1056</v>
      </c>
      <c r="J235" t="s">
        <v>1057</v>
      </c>
      <c r="K235" t="s">
        <v>171</v>
      </c>
      <c r="L235" t="s">
        <v>1058</v>
      </c>
      <c r="N235" t="s">
        <v>173</v>
      </c>
      <c r="O235" t="s">
        <v>135</v>
      </c>
      <c r="P235">
        <v>2</v>
      </c>
      <c r="R235" t="s">
        <v>1059</v>
      </c>
      <c r="S235" s="20">
        <f t="shared" si="23"/>
        <v>13</v>
      </c>
      <c r="T235" s="20">
        <f t="shared" si="24"/>
        <v>25</v>
      </c>
      <c r="U235" s="48" t="str">
        <f t="shared" si="25"/>
        <v>Nana Vadala</v>
      </c>
      <c r="V235" s="20" t="str">
        <f t="shared" si="26"/>
        <v>TN703</v>
      </c>
      <c r="W235" s="20" t="str">
        <f t="shared" si="27"/>
        <v>A1</v>
      </c>
      <c r="X235" s="20"/>
      <c r="Y235" s="7"/>
      <c r="Z235" s="7"/>
      <c r="AA235" s="7"/>
      <c r="AB235" s="7"/>
      <c r="AC235" s="7"/>
      <c r="AD235" s="7"/>
    </row>
    <row r="236" spans="1:30" x14ac:dyDescent="0.25">
      <c r="A236" s="7"/>
      <c r="B236" s="7"/>
      <c r="C236" s="7"/>
      <c r="D236" s="7" t="str">
        <f t="shared" si="21"/>
        <v>10.121.16.84</v>
      </c>
      <c r="E236" s="7" t="str">
        <f t="shared" si="22"/>
        <v>10.121.16.84</v>
      </c>
      <c r="F236">
        <v>227</v>
      </c>
      <c r="G236" t="s">
        <v>1051</v>
      </c>
      <c r="H236" s="57">
        <v>46108.048715277779</v>
      </c>
      <c r="I236" t="s">
        <v>1052</v>
      </c>
      <c r="J236" t="s">
        <v>1053</v>
      </c>
      <c r="K236" t="s">
        <v>189</v>
      </c>
      <c r="L236" t="s">
        <v>1054</v>
      </c>
      <c r="N236" t="s">
        <v>191</v>
      </c>
      <c r="O236" t="s">
        <v>135</v>
      </c>
      <c r="P236">
        <v>0</v>
      </c>
      <c r="S236" s="20">
        <f t="shared" si="23"/>
        <v>13</v>
      </c>
      <c r="T236" s="20">
        <f t="shared" si="24"/>
        <v>20</v>
      </c>
      <c r="U236" s="48" t="str">
        <f t="shared" si="25"/>
        <v>LIMZER</v>
      </c>
      <c r="V236" s="20" t="str">
        <f t="shared" si="26"/>
        <v>TN703</v>
      </c>
      <c r="W236" s="20" t="str">
        <f t="shared" si="27"/>
        <v>A1</v>
      </c>
      <c r="X236" s="20"/>
      <c r="Y236" s="7"/>
      <c r="Z236" s="7"/>
      <c r="AA236" s="7"/>
      <c r="AB236" s="7"/>
      <c r="AC236" s="7"/>
      <c r="AD236" s="7"/>
    </row>
    <row r="237" spans="1:30" x14ac:dyDescent="0.25">
      <c r="A237" s="7"/>
      <c r="B237" s="7"/>
      <c r="C237" s="7"/>
      <c r="D237" s="7" t="str">
        <f t="shared" si="21"/>
        <v>10.121.96.6</v>
      </c>
      <c r="E237" s="7" t="str">
        <f t="shared" si="22"/>
        <v>10.121.96.6</v>
      </c>
      <c r="F237">
        <v>228</v>
      </c>
      <c r="G237" t="s">
        <v>1060</v>
      </c>
      <c r="H237" s="57">
        <v>46094.053287037037</v>
      </c>
      <c r="I237" t="s">
        <v>1061</v>
      </c>
      <c r="J237" t="s">
        <v>1062</v>
      </c>
      <c r="K237" t="s">
        <v>132</v>
      </c>
      <c r="L237" t="s">
        <v>1063</v>
      </c>
      <c r="N237" t="s">
        <v>134</v>
      </c>
      <c r="O237" t="s">
        <v>135</v>
      </c>
      <c r="P237">
        <v>2</v>
      </c>
      <c r="R237" t="s">
        <v>969</v>
      </c>
      <c r="S237" s="20">
        <f t="shared" si="23"/>
        <v>12</v>
      </c>
      <c r="T237" s="20">
        <f t="shared" si="24"/>
        <v>22</v>
      </c>
      <c r="U237" s="48" t="str">
        <f t="shared" si="25"/>
        <v>Chalala 1</v>
      </c>
      <c r="V237" s="20" t="str">
        <f t="shared" si="26"/>
        <v>TN725</v>
      </c>
      <c r="W237" s="20" t="str">
        <f t="shared" si="27"/>
        <v>B2</v>
      </c>
      <c r="X237" s="20"/>
      <c r="Y237" s="7"/>
      <c r="Z237" s="7"/>
      <c r="AA237" s="7"/>
      <c r="AB237" s="7"/>
      <c r="AC237" s="7"/>
      <c r="AD237" s="7"/>
    </row>
    <row r="238" spans="1:30" x14ac:dyDescent="0.25">
      <c r="A238" s="7"/>
      <c r="B238" s="7"/>
      <c r="C238" s="7"/>
      <c r="D238" s="7" t="str">
        <f t="shared" si="21"/>
        <v>10.121.19.193</v>
      </c>
      <c r="E238" s="7" t="str">
        <f t="shared" si="22"/>
        <v>10.121.19.193</v>
      </c>
      <c r="F238">
        <v>229</v>
      </c>
      <c r="G238" t="s">
        <v>1072</v>
      </c>
      <c r="H238" s="57">
        <v>46146.051516203705</v>
      </c>
      <c r="I238" t="s">
        <v>1073</v>
      </c>
      <c r="J238" t="s">
        <v>1074</v>
      </c>
      <c r="K238" t="s">
        <v>132</v>
      </c>
      <c r="L238" t="s">
        <v>1075</v>
      </c>
      <c r="N238" t="s">
        <v>134</v>
      </c>
      <c r="O238" t="s">
        <v>135</v>
      </c>
      <c r="P238">
        <v>0</v>
      </c>
      <c r="R238" t="s">
        <v>208</v>
      </c>
      <c r="S238" s="20">
        <f t="shared" si="23"/>
        <v>14</v>
      </c>
      <c r="T238" s="20">
        <f t="shared" si="24"/>
        <v>27</v>
      </c>
      <c r="U238" s="48" t="str">
        <f t="shared" si="25"/>
        <v>MARKET1(GNE)</v>
      </c>
      <c r="V238" s="20" t="str">
        <f t="shared" si="26"/>
        <v>TN725</v>
      </c>
      <c r="W238" s="20" t="str">
        <f t="shared" si="27"/>
        <v>B2</v>
      </c>
      <c r="X238" s="20"/>
      <c r="Y238" s="7"/>
      <c r="Z238" s="7"/>
      <c r="AA238" s="7"/>
      <c r="AB238" s="7"/>
      <c r="AC238" s="7"/>
      <c r="AD238" s="7"/>
    </row>
    <row r="239" spans="1:30" x14ac:dyDescent="0.25">
      <c r="A239" s="7"/>
      <c r="B239" s="7"/>
      <c r="C239" s="7"/>
      <c r="D239" s="7" t="str">
        <f t="shared" si="21"/>
        <v>10.121.18.93</v>
      </c>
      <c r="E239" s="7" t="str">
        <f t="shared" si="22"/>
        <v>10.121.18.93</v>
      </c>
      <c r="F239">
        <v>230</v>
      </c>
      <c r="G239" t="s">
        <v>1064</v>
      </c>
      <c r="H239" s="57">
        <v>46099.055949074071</v>
      </c>
      <c r="I239" t="s">
        <v>1065</v>
      </c>
      <c r="J239" t="s">
        <v>1066</v>
      </c>
      <c r="K239" t="s">
        <v>189</v>
      </c>
      <c r="L239" t="s">
        <v>1067</v>
      </c>
      <c r="N239" t="s">
        <v>191</v>
      </c>
      <c r="O239" t="s">
        <v>135</v>
      </c>
      <c r="P239">
        <v>0</v>
      </c>
      <c r="S239" s="20">
        <f t="shared" si="23"/>
        <v>13</v>
      </c>
      <c r="T239" s="20">
        <f t="shared" si="24"/>
        <v>28</v>
      </c>
      <c r="U239" s="48" t="str">
        <f t="shared" si="25"/>
        <v>ISRO Satellite</v>
      </c>
      <c r="V239" s="20" t="str">
        <f t="shared" si="26"/>
        <v>TN703</v>
      </c>
      <c r="W239" s="20" t="str">
        <f t="shared" si="27"/>
        <v>A1</v>
      </c>
      <c r="X239" s="20"/>
      <c r="Y239" s="7"/>
      <c r="Z239" s="7"/>
      <c r="AA239" s="7"/>
      <c r="AB239" s="7"/>
      <c r="AC239" s="7"/>
      <c r="AD239" s="7"/>
    </row>
    <row r="240" spans="1:30" x14ac:dyDescent="0.25">
      <c r="A240" s="7"/>
      <c r="B240" s="7"/>
      <c r="C240" s="7"/>
      <c r="D240" s="7" t="str">
        <f t="shared" si="21"/>
        <v>10.121.25.183</v>
      </c>
      <c r="E240" s="7" t="str">
        <f t="shared" si="22"/>
        <v>10.121.25.183</v>
      </c>
      <c r="F240">
        <v>231</v>
      </c>
      <c r="G240" t="s">
        <v>1068</v>
      </c>
      <c r="H240" s="57">
        <v>46082.049016203702</v>
      </c>
      <c r="I240" t="s">
        <v>1069</v>
      </c>
      <c r="J240" t="s">
        <v>1070</v>
      </c>
      <c r="K240" t="s">
        <v>189</v>
      </c>
      <c r="L240" t="s">
        <v>1071</v>
      </c>
      <c r="N240" t="s">
        <v>191</v>
      </c>
      <c r="O240" t="s">
        <v>135</v>
      </c>
      <c r="P240">
        <v>0</v>
      </c>
      <c r="R240" t="s">
        <v>706</v>
      </c>
      <c r="S240" s="20">
        <f t="shared" si="23"/>
        <v>14</v>
      </c>
      <c r="T240" s="20">
        <f t="shared" si="24"/>
        <v>26</v>
      </c>
      <c r="U240" s="48" t="str">
        <f t="shared" si="25"/>
        <v>Royal Plaza</v>
      </c>
      <c r="V240" s="20" t="str">
        <f t="shared" si="26"/>
        <v>TN703</v>
      </c>
      <c r="W240" s="20" t="str">
        <f t="shared" si="27"/>
        <v>A1</v>
      </c>
      <c r="X240" s="20"/>
      <c r="Y240" s="7"/>
      <c r="Z240" s="7"/>
      <c r="AA240" s="7"/>
      <c r="AB240" s="7"/>
      <c r="AC240" s="7"/>
      <c r="AD240" s="7"/>
    </row>
    <row r="241" spans="1:30" x14ac:dyDescent="0.25">
      <c r="A241" s="7"/>
      <c r="B241" s="7"/>
      <c r="C241" s="7"/>
      <c r="D241" s="7" t="str">
        <f t="shared" si="21"/>
        <v>10.121.17.162</v>
      </c>
      <c r="E241" s="7" t="str">
        <f t="shared" si="22"/>
        <v>10.121.17.162</v>
      </c>
      <c r="F241">
        <v>232</v>
      </c>
      <c r="G241" t="s">
        <v>1081</v>
      </c>
      <c r="H241" s="57">
        <v>46144.051886574074</v>
      </c>
      <c r="I241" t="s">
        <v>1082</v>
      </c>
      <c r="J241" t="s">
        <v>1083</v>
      </c>
      <c r="K241" t="s">
        <v>145</v>
      </c>
      <c r="L241" t="s">
        <v>1084</v>
      </c>
      <c r="N241" t="s">
        <v>134</v>
      </c>
      <c r="O241" t="s">
        <v>135</v>
      </c>
      <c r="P241">
        <v>2</v>
      </c>
      <c r="S241" s="20">
        <f t="shared" si="23"/>
        <v>14</v>
      </c>
      <c r="T241" s="20">
        <f t="shared" si="24"/>
        <v>21</v>
      </c>
      <c r="U241" s="48" t="str">
        <f t="shared" si="25"/>
        <v>BUDHEL</v>
      </c>
      <c r="V241" s="20" t="str">
        <f t="shared" si="26"/>
        <v>TN705</v>
      </c>
      <c r="W241" s="20" t="str">
        <f t="shared" si="27"/>
        <v>B1</v>
      </c>
      <c r="X241" s="20"/>
      <c r="Y241" s="7"/>
      <c r="Z241" s="7"/>
      <c r="AA241" s="7"/>
      <c r="AB241" s="7"/>
      <c r="AC241" s="7"/>
      <c r="AD241" s="7"/>
    </row>
    <row r="242" spans="1:30" x14ac:dyDescent="0.25">
      <c r="A242" s="7"/>
      <c r="B242" s="7"/>
      <c r="C242" s="7"/>
      <c r="D242" s="7" t="str">
        <f t="shared" si="21"/>
        <v>10.121.20.48</v>
      </c>
      <c r="E242" s="7" t="str">
        <f t="shared" si="22"/>
        <v>10.121.20.48</v>
      </c>
      <c r="F242">
        <v>233</v>
      </c>
      <c r="G242" t="s">
        <v>1076</v>
      </c>
      <c r="H242" s="57">
        <v>46151.053425925929</v>
      </c>
      <c r="I242" t="s">
        <v>1077</v>
      </c>
      <c r="J242" t="s">
        <v>1078</v>
      </c>
      <c r="K242" t="s">
        <v>171</v>
      </c>
      <c r="L242" t="s">
        <v>1079</v>
      </c>
      <c r="N242" t="s">
        <v>173</v>
      </c>
      <c r="O242" t="s">
        <v>135</v>
      </c>
      <c r="P242">
        <v>2</v>
      </c>
      <c r="R242" t="s">
        <v>1080</v>
      </c>
      <c r="S242" s="20">
        <f t="shared" si="23"/>
        <v>13</v>
      </c>
      <c r="T242" s="20">
        <f t="shared" si="24"/>
        <v>21</v>
      </c>
      <c r="U242" s="48" t="str">
        <f t="shared" si="25"/>
        <v>Kharedi</v>
      </c>
      <c r="V242" s="20" t="str">
        <f t="shared" si="26"/>
        <v>TN703</v>
      </c>
      <c r="W242" s="20" t="str">
        <f t="shared" si="27"/>
        <v>A1</v>
      </c>
      <c r="X242" s="20"/>
      <c r="Y242" s="7"/>
      <c r="Z242" s="7"/>
      <c r="AA242" s="7"/>
      <c r="AB242" s="7"/>
      <c r="AC242" s="7"/>
      <c r="AD242" s="7"/>
    </row>
    <row r="243" spans="1:30" x14ac:dyDescent="0.25">
      <c r="A243" s="7"/>
      <c r="B243" s="7"/>
      <c r="C243" s="7"/>
      <c r="D243" s="7" t="str">
        <f t="shared" si="21"/>
        <v>10.121.100.8</v>
      </c>
      <c r="E243" s="7" t="str">
        <f t="shared" si="22"/>
        <v>10.121.100.8</v>
      </c>
      <c r="F243">
        <v>234</v>
      </c>
      <c r="G243" t="s">
        <v>1090</v>
      </c>
      <c r="H243" s="57">
        <v>46138.054942129631</v>
      </c>
      <c r="I243" t="s">
        <v>1091</v>
      </c>
      <c r="J243" t="s">
        <v>1092</v>
      </c>
      <c r="K243" t="s">
        <v>132</v>
      </c>
      <c r="L243" t="s">
        <v>1093</v>
      </c>
      <c r="N243" t="s">
        <v>134</v>
      </c>
      <c r="O243" t="s">
        <v>135</v>
      </c>
      <c r="P243">
        <v>2</v>
      </c>
      <c r="R243" t="s">
        <v>136</v>
      </c>
      <c r="S243" s="20">
        <f t="shared" si="23"/>
        <v>13</v>
      </c>
      <c r="T243" s="20">
        <f t="shared" si="24"/>
        <v>19</v>
      </c>
      <c r="U243" s="48" t="str">
        <f t="shared" si="25"/>
        <v>OLPAD</v>
      </c>
      <c r="V243" s="20" t="str">
        <f t="shared" si="26"/>
        <v>TN725</v>
      </c>
      <c r="W243" s="20" t="str">
        <f t="shared" si="27"/>
        <v>B2</v>
      </c>
      <c r="X243" s="20"/>
      <c r="Y243" s="7"/>
      <c r="Z243" s="7"/>
      <c r="AA243" s="7"/>
      <c r="AB243" s="7"/>
      <c r="AC243" s="7"/>
      <c r="AD243" s="7"/>
    </row>
    <row r="244" spans="1:30" x14ac:dyDescent="0.25">
      <c r="A244" s="7"/>
      <c r="B244" s="7"/>
      <c r="C244" s="7"/>
      <c r="D244" s="7" t="str">
        <f t="shared" si="21"/>
        <v>10.121.26.14</v>
      </c>
      <c r="E244" s="7" t="str">
        <f t="shared" si="22"/>
        <v>10.121.26.14</v>
      </c>
      <c r="F244">
        <v>235</v>
      </c>
      <c r="G244" t="s">
        <v>1094</v>
      </c>
      <c r="H244" s="57">
        <v>46151.047858796293</v>
      </c>
      <c r="I244" t="s">
        <v>1095</v>
      </c>
      <c r="J244" t="s">
        <v>1096</v>
      </c>
      <c r="K244" t="s">
        <v>145</v>
      </c>
      <c r="L244" t="s">
        <v>1097</v>
      </c>
      <c r="N244" t="s">
        <v>134</v>
      </c>
      <c r="O244" t="s">
        <v>135</v>
      </c>
      <c r="P244">
        <v>0</v>
      </c>
      <c r="S244" s="20">
        <f t="shared" si="23"/>
        <v>13</v>
      </c>
      <c r="T244" s="20">
        <f t="shared" si="24"/>
        <v>24</v>
      </c>
      <c r="U244" s="48" t="str">
        <f t="shared" si="25"/>
        <v>Vijaynagar</v>
      </c>
      <c r="V244" s="20" t="str">
        <f t="shared" si="26"/>
        <v>TN705</v>
      </c>
      <c r="W244" s="20" t="str">
        <f t="shared" si="27"/>
        <v>B1</v>
      </c>
      <c r="X244" s="20"/>
      <c r="Y244" s="7"/>
      <c r="Z244" s="7"/>
      <c r="AA244" s="7"/>
      <c r="AB244" s="7"/>
      <c r="AC244" s="7"/>
      <c r="AD244" s="7"/>
    </row>
    <row r="245" spans="1:30" x14ac:dyDescent="0.25">
      <c r="A245" s="7"/>
      <c r="B245" s="7"/>
      <c r="C245" s="7"/>
      <c r="D245" s="7" t="str">
        <f t="shared" si="21"/>
        <v>10.121.24.182</v>
      </c>
      <c r="E245" s="7" t="str">
        <f t="shared" si="22"/>
        <v>10.121.24.182</v>
      </c>
      <c r="F245">
        <v>236</v>
      </c>
      <c r="G245" t="s">
        <v>1098</v>
      </c>
      <c r="H245" s="57">
        <v>46142.057060185187</v>
      </c>
      <c r="I245" t="s">
        <v>1099</v>
      </c>
      <c r="J245" t="s">
        <v>1100</v>
      </c>
      <c r="K245" t="s">
        <v>189</v>
      </c>
      <c r="L245" t="s">
        <v>1101</v>
      </c>
      <c r="N245" t="s">
        <v>191</v>
      </c>
      <c r="O245" t="s">
        <v>135</v>
      </c>
      <c r="P245">
        <v>0</v>
      </c>
      <c r="R245" t="s">
        <v>1102</v>
      </c>
      <c r="S245" s="20">
        <f t="shared" si="23"/>
        <v>14</v>
      </c>
      <c r="T245" s="20">
        <f t="shared" si="24"/>
        <v>19</v>
      </c>
      <c r="U245" s="48" t="str">
        <f t="shared" si="25"/>
        <v>ATUL</v>
      </c>
      <c r="V245" s="20" t="str">
        <f t="shared" si="26"/>
        <v>TN703</v>
      </c>
      <c r="W245" s="20" t="str">
        <f t="shared" si="27"/>
        <v>A1</v>
      </c>
      <c r="X245" s="20"/>
      <c r="Y245" s="7"/>
      <c r="Z245" s="7"/>
      <c r="AA245" s="7"/>
      <c r="AB245" s="7"/>
      <c r="AC245" s="7"/>
      <c r="AD245" s="7"/>
    </row>
    <row r="246" spans="1:30" x14ac:dyDescent="0.25">
      <c r="A246" s="7"/>
      <c r="B246" s="7"/>
      <c r="C246" s="7"/>
      <c r="D246" s="7" t="str">
        <f t="shared" si="21"/>
        <v>10.121.96.162</v>
      </c>
      <c r="E246" s="7" t="str">
        <f t="shared" si="22"/>
        <v>10.121.96.162</v>
      </c>
      <c r="F246">
        <v>237</v>
      </c>
      <c r="G246" t="s">
        <v>1085</v>
      </c>
      <c r="H246" s="57">
        <v>46126.052141203705</v>
      </c>
      <c r="I246" t="s">
        <v>1086</v>
      </c>
      <c r="J246" t="s">
        <v>1087</v>
      </c>
      <c r="K246" t="s">
        <v>145</v>
      </c>
      <c r="L246" t="s">
        <v>1088</v>
      </c>
      <c r="N246" t="s">
        <v>134</v>
      </c>
      <c r="O246" t="s">
        <v>135</v>
      </c>
      <c r="P246">
        <v>0</v>
      </c>
      <c r="R246" t="s">
        <v>1089</v>
      </c>
      <c r="S246" s="20">
        <f t="shared" si="23"/>
        <v>14</v>
      </c>
      <c r="T246" s="20">
        <f t="shared" si="24"/>
        <v>21</v>
      </c>
      <c r="U246" s="48" t="str">
        <f t="shared" si="25"/>
        <v>DUDHAI</v>
      </c>
      <c r="V246" s="20" t="str">
        <f t="shared" si="26"/>
        <v>TN705</v>
      </c>
      <c r="W246" s="20" t="str">
        <f t="shared" si="27"/>
        <v>B1</v>
      </c>
      <c r="X246" s="20"/>
      <c r="Y246" s="7"/>
      <c r="Z246" s="7"/>
      <c r="AA246" s="7"/>
      <c r="AB246" s="7"/>
      <c r="AC246" s="7"/>
      <c r="AD246" s="7"/>
    </row>
    <row r="247" spans="1:30" x14ac:dyDescent="0.25">
      <c r="A247" s="7"/>
      <c r="B247" s="7"/>
      <c r="C247" s="7"/>
      <c r="D247" s="7" t="str">
        <f t="shared" si="21"/>
        <v>10.121.16.230</v>
      </c>
      <c r="E247" s="7" t="str">
        <f t="shared" si="22"/>
        <v>10.121.16.230</v>
      </c>
      <c r="F247">
        <v>238</v>
      </c>
      <c r="G247" t="s">
        <v>1103</v>
      </c>
      <c r="H247" s="57">
        <v>46007.04178240741</v>
      </c>
      <c r="I247" t="s">
        <v>1104</v>
      </c>
      <c r="J247" t="s">
        <v>1105</v>
      </c>
      <c r="K247" t="s">
        <v>132</v>
      </c>
      <c r="L247" t="s">
        <v>1106</v>
      </c>
      <c r="N247" t="s">
        <v>134</v>
      </c>
      <c r="O247" t="s">
        <v>135</v>
      </c>
      <c r="P247">
        <v>0</v>
      </c>
      <c r="R247" t="s">
        <v>136</v>
      </c>
      <c r="S247" s="20">
        <f t="shared" si="23"/>
        <v>14</v>
      </c>
      <c r="T247" s="20">
        <f t="shared" si="24"/>
        <v>21</v>
      </c>
      <c r="U247" s="48" t="str">
        <f t="shared" si="25"/>
        <v>Anand1</v>
      </c>
      <c r="V247" s="20" t="str">
        <f t="shared" si="26"/>
        <v>TN725</v>
      </c>
      <c r="W247" s="20" t="str">
        <f t="shared" si="27"/>
        <v>B2</v>
      </c>
      <c r="X247" s="20"/>
      <c r="Y247" s="7"/>
      <c r="Z247" s="7"/>
      <c r="AA247" s="7"/>
      <c r="AB247" s="7"/>
      <c r="AC247" s="7"/>
      <c r="AD247" s="7"/>
    </row>
    <row r="248" spans="1:30" x14ac:dyDescent="0.25">
      <c r="A248" s="7"/>
      <c r="B248" s="7"/>
      <c r="C248" s="7"/>
      <c r="D248" s="7" t="str">
        <f t="shared" si="21"/>
        <v>10.121.16.226</v>
      </c>
      <c r="E248" s="7" t="str">
        <f t="shared" si="22"/>
        <v>10.121.16.226</v>
      </c>
      <c r="F248">
        <v>239</v>
      </c>
      <c r="G248" t="s">
        <v>1107</v>
      </c>
      <c r="H248" s="57">
        <v>46150.042048611111</v>
      </c>
      <c r="I248" t="s">
        <v>1108</v>
      </c>
      <c r="J248" t="s">
        <v>1109</v>
      </c>
      <c r="K248" t="s">
        <v>132</v>
      </c>
      <c r="L248" t="s">
        <v>1110</v>
      </c>
      <c r="N248" t="s">
        <v>134</v>
      </c>
      <c r="O248" t="s">
        <v>135</v>
      </c>
      <c r="P248">
        <v>0</v>
      </c>
      <c r="R248" t="s">
        <v>136</v>
      </c>
      <c r="S248" s="20">
        <f t="shared" si="23"/>
        <v>14</v>
      </c>
      <c r="T248" s="20">
        <f t="shared" si="24"/>
        <v>32</v>
      </c>
      <c r="U248" s="48" t="str">
        <f t="shared" si="25"/>
        <v>BARODA CITY 3 GNE</v>
      </c>
      <c r="V248" s="20" t="str">
        <f t="shared" si="26"/>
        <v>TN725</v>
      </c>
      <c r="W248" s="20" t="str">
        <f t="shared" si="27"/>
        <v>B2</v>
      </c>
      <c r="X248" s="20"/>
      <c r="Y248" s="7"/>
      <c r="Z248" s="7"/>
      <c r="AA248" s="7"/>
      <c r="AB248" s="7"/>
      <c r="AC248" s="7"/>
      <c r="AD248" s="7"/>
    </row>
    <row r="249" spans="1:30" x14ac:dyDescent="0.25">
      <c r="A249" s="7"/>
      <c r="B249" s="7"/>
      <c r="C249" s="7"/>
      <c r="D249" s="7" t="str">
        <f t="shared" si="21"/>
        <v>10.121.68.95</v>
      </c>
      <c r="E249" s="7" t="str">
        <f t="shared" si="22"/>
        <v>10.121.68.95</v>
      </c>
      <c r="F249">
        <v>240</v>
      </c>
      <c r="G249" t="s">
        <v>1115</v>
      </c>
      <c r="H249" s="57">
        <v>46151.049826388888</v>
      </c>
      <c r="I249" t="s">
        <v>1116</v>
      </c>
      <c r="J249" t="s">
        <v>1117</v>
      </c>
      <c r="K249" t="s">
        <v>189</v>
      </c>
      <c r="L249" t="s">
        <v>1118</v>
      </c>
      <c r="N249" t="s">
        <v>191</v>
      </c>
      <c r="O249" t="s">
        <v>135</v>
      </c>
      <c r="P249">
        <v>0</v>
      </c>
      <c r="S249" s="20">
        <f t="shared" si="23"/>
        <v>13</v>
      </c>
      <c r="T249" s="20">
        <f t="shared" si="24"/>
        <v>26</v>
      </c>
      <c r="U249" s="48" t="str">
        <f t="shared" si="25"/>
        <v>SHRIJI HOTEL</v>
      </c>
      <c r="V249" s="20" t="str">
        <f t="shared" si="26"/>
        <v>TN703</v>
      </c>
      <c r="W249" s="20" t="str">
        <f t="shared" si="27"/>
        <v>A1</v>
      </c>
      <c r="X249" s="20"/>
      <c r="Y249" s="7"/>
      <c r="Z249" s="7"/>
      <c r="AA249" s="7"/>
      <c r="AB249" s="7"/>
      <c r="AC249" s="7"/>
      <c r="AD249" s="7"/>
    </row>
    <row r="250" spans="1:30" x14ac:dyDescent="0.25">
      <c r="A250" s="7"/>
      <c r="B250" s="7"/>
      <c r="C250" s="7"/>
      <c r="D250" s="7" t="str">
        <f t="shared" si="21"/>
        <v>10.121.99.24</v>
      </c>
      <c r="E250" s="7" t="str">
        <f t="shared" si="22"/>
        <v>10.121.99.24</v>
      </c>
      <c r="F250">
        <v>241</v>
      </c>
      <c r="G250" t="s">
        <v>1111</v>
      </c>
      <c r="H250" s="57">
        <v>46146.056388888886</v>
      </c>
      <c r="I250" t="s">
        <v>1112</v>
      </c>
      <c r="J250" t="s">
        <v>1113</v>
      </c>
      <c r="K250" t="s">
        <v>189</v>
      </c>
      <c r="L250" t="s">
        <v>1114</v>
      </c>
      <c r="N250" t="s">
        <v>191</v>
      </c>
      <c r="O250" t="s">
        <v>135</v>
      </c>
      <c r="P250">
        <v>0</v>
      </c>
      <c r="S250" s="20">
        <f t="shared" si="23"/>
        <v>13</v>
      </c>
      <c r="T250" s="20">
        <f t="shared" si="24"/>
        <v>18</v>
      </c>
      <c r="U250" s="48" t="str">
        <f t="shared" si="25"/>
        <v>BALA</v>
      </c>
      <c r="V250" s="20" t="str">
        <f t="shared" si="26"/>
        <v>TN703</v>
      </c>
      <c r="W250" s="20" t="str">
        <f t="shared" si="27"/>
        <v>A1</v>
      </c>
      <c r="X250" s="20"/>
      <c r="Y250" s="7"/>
      <c r="Z250" s="7"/>
      <c r="AA250" s="7"/>
      <c r="AB250" s="7"/>
      <c r="AC250" s="7"/>
      <c r="AD250" s="7"/>
    </row>
    <row r="251" spans="1:30" x14ac:dyDescent="0.25">
      <c r="A251" s="7"/>
      <c r="B251" s="7"/>
      <c r="C251" s="7"/>
      <c r="D251" s="7" t="str">
        <f t="shared" si="21"/>
        <v>10.121.16.83</v>
      </c>
      <c r="E251" s="7" t="str">
        <f t="shared" si="22"/>
        <v>10.121.16.83</v>
      </c>
      <c r="F251">
        <v>242</v>
      </c>
      <c r="G251" t="s">
        <v>1127</v>
      </c>
      <c r="H251" s="57">
        <v>46146.044224537036</v>
      </c>
      <c r="I251" t="s">
        <v>1128</v>
      </c>
      <c r="J251" t="s">
        <v>1129</v>
      </c>
      <c r="K251" t="s">
        <v>189</v>
      </c>
      <c r="L251" t="s">
        <v>1130</v>
      </c>
      <c r="N251" t="s">
        <v>191</v>
      </c>
      <c r="O251" t="s">
        <v>135</v>
      </c>
      <c r="P251">
        <v>0</v>
      </c>
      <c r="S251" s="20">
        <f t="shared" si="23"/>
        <v>13</v>
      </c>
      <c r="T251" s="20">
        <f t="shared" si="24"/>
        <v>21</v>
      </c>
      <c r="U251" s="48" t="str">
        <f t="shared" si="25"/>
        <v>GANGPUR</v>
      </c>
      <c r="V251" s="20" t="str">
        <f t="shared" si="26"/>
        <v>TN703</v>
      </c>
      <c r="W251" s="20" t="str">
        <f t="shared" si="27"/>
        <v>A1</v>
      </c>
      <c r="X251" s="20"/>
      <c r="Y251" s="7"/>
      <c r="Z251" s="7"/>
      <c r="AA251" s="7"/>
      <c r="AB251" s="7"/>
      <c r="AC251" s="7"/>
      <c r="AD251" s="7"/>
    </row>
    <row r="252" spans="1:30" x14ac:dyDescent="0.25">
      <c r="A252" s="7"/>
      <c r="B252" s="7"/>
      <c r="C252" s="7"/>
      <c r="D252" s="7" t="str">
        <f t="shared" si="21"/>
        <v>10.121.16.81</v>
      </c>
      <c r="E252" s="7" t="str">
        <f t="shared" si="22"/>
        <v>10.121.16.81</v>
      </c>
      <c r="F252">
        <v>243</v>
      </c>
      <c r="G252" t="s">
        <v>1123</v>
      </c>
      <c r="H252" s="57">
        <v>46144.042893518519</v>
      </c>
      <c r="I252" t="s">
        <v>1124</v>
      </c>
      <c r="J252" t="s">
        <v>1125</v>
      </c>
      <c r="K252" t="s">
        <v>145</v>
      </c>
      <c r="L252" t="s">
        <v>1126</v>
      </c>
      <c r="N252" t="s">
        <v>134</v>
      </c>
      <c r="O252" t="s">
        <v>135</v>
      </c>
      <c r="P252">
        <v>0</v>
      </c>
      <c r="R252" t="s">
        <v>208</v>
      </c>
      <c r="S252" s="20">
        <f t="shared" si="23"/>
        <v>13</v>
      </c>
      <c r="T252" s="20">
        <f t="shared" si="24"/>
        <v>24</v>
      </c>
      <c r="U252" s="48" t="str">
        <f t="shared" si="25"/>
        <v>SUTHARPADA</v>
      </c>
      <c r="V252" s="20" t="str">
        <f t="shared" si="26"/>
        <v>TN705</v>
      </c>
      <c r="W252" s="20" t="str">
        <f t="shared" si="27"/>
        <v>B1</v>
      </c>
      <c r="X252" s="20"/>
      <c r="Y252" s="7"/>
      <c r="Z252" s="7"/>
      <c r="AA252" s="7"/>
      <c r="AB252" s="7"/>
      <c r="AC252" s="7"/>
      <c r="AD252" s="7"/>
    </row>
    <row r="253" spans="1:30" x14ac:dyDescent="0.25">
      <c r="A253" s="7"/>
      <c r="B253" s="7"/>
      <c r="C253" s="7"/>
      <c r="D253" s="7" t="str">
        <f t="shared" si="21"/>
        <v>10.121.99.151</v>
      </c>
      <c r="E253" s="7" t="str">
        <f t="shared" si="22"/>
        <v>10.121.99.151</v>
      </c>
      <c r="F253">
        <v>244</v>
      </c>
      <c r="G253" t="s">
        <v>1131</v>
      </c>
      <c r="H253" s="57">
        <v>45980.043842592589</v>
      </c>
      <c r="I253" t="s">
        <v>1132</v>
      </c>
      <c r="J253" t="s">
        <v>1133</v>
      </c>
      <c r="K253" t="s">
        <v>189</v>
      </c>
      <c r="L253" t="s">
        <v>1134</v>
      </c>
      <c r="N253" t="s">
        <v>191</v>
      </c>
      <c r="O253" t="s">
        <v>135</v>
      </c>
      <c r="P253">
        <v>0</v>
      </c>
      <c r="R253" t="s">
        <v>1135</v>
      </c>
      <c r="S253" s="20">
        <f t="shared" si="23"/>
        <v>14</v>
      </c>
      <c r="T253" s="20">
        <f t="shared" si="24"/>
        <v>30</v>
      </c>
      <c r="U253" s="48" t="str">
        <f t="shared" si="25"/>
        <v>HARINAGAR BTS 2</v>
      </c>
      <c r="V253" s="20" t="str">
        <f t="shared" si="26"/>
        <v>TN703</v>
      </c>
      <c r="W253" s="20" t="str">
        <f t="shared" si="27"/>
        <v>A1</v>
      </c>
      <c r="X253" s="20"/>
      <c r="Y253" s="7"/>
      <c r="Z253" s="7"/>
      <c r="AA253" s="7"/>
      <c r="AB253" s="7"/>
      <c r="AC253" s="7"/>
      <c r="AD253" s="7"/>
    </row>
    <row r="254" spans="1:30" x14ac:dyDescent="0.25">
      <c r="A254" s="7"/>
      <c r="B254" s="7"/>
      <c r="C254" s="7"/>
      <c r="D254" s="7" t="str">
        <f t="shared" si="21"/>
        <v>10.121.98.10</v>
      </c>
      <c r="E254" s="7" t="str">
        <f t="shared" si="22"/>
        <v>10.121.98.10</v>
      </c>
      <c r="F254">
        <v>245</v>
      </c>
      <c r="G254" t="s">
        <v>1119</v>
      </c>
      <c r="H254" s="57">
        <v>46127.044618055559</v>
      </c>
      <c r="I254" t="s">
        <v>1120</v>
      </c>
      <c r="J254" t="s">
        <v>1121</v>
      </c>
      <c r="K254" t="s">
        <v>145</v>
      </c>
      <c r="L254" t="s">
        <v>1122</v>
      </c>
      <c r="N254" t="s">
        <v>134</v>
      </c>
      <c r="O254" t="s">
        <v>135</v>
      </c>
      <c r="P254">
        <v>2</v>
      </c>
      <c r="S254" s="20">
        <f t="shared" si="23"/>
        <v>13</v>
      </c>
      <c r="T254" s="20">
        <f t="shared" si="24"/>
        <v>18</v>
      </c>
      <c r="U254" s="48" t="str">
        <f t="shared" si="25"/>
        <v>SAMI</v>
      </c>
      <c r="V254" s="20" t="str">
        <f t="shared" si="26"/>
        <v>TN705</v>
      </c>
      <c r="W254" s="20" t="str">
        <f t="shared" si="27"/>
        <v>B1</v>
      </c>
      <c r="X254" s="20"/>
      <c r="Y254" s="7"/>
      <c r="Z254" s="7"/>
      <c r="AA254" s="7"/>
      <c r="AB254" s="7"/>
      <c r="AC254" s="7"/>
      <c r="AD254" s="7"/>
    </row>
    <row r="255" spans="1:30" x14ac:dyDescent="0.25">
      <c r="A255" s="7"/>
      <c r="B255" s="7"/>
      <c r="C255" s="7"/>
      <c r="D255" s="7" t="str">
        <f t="shared" si="21"/>
        <v>10.121.24.245</v>
      </c>
      <c r="E255" s="7" t="str">
        <f t="shared" si="22"/>
        <v>10.121.24.245</v>
      </c>
      <c r="F255">
        <v>246</v>
      </c>
      <c r="G255" t="s">
        <v>1136</v>
      </c>
      <c r="H255" s="57">
        <v>46115.04886574074</v>
      </c>
      <c r="I255" t="s">
        <v>1137</v>
      </c>
      <c r="J255" t="s">
        <v>1138</v>
      </c>
      <c r="K255" t="s">
        <v>145</v>
      </c>
      <c r="L255" t="s">
        <v>1139</v>
      </c>
      <c r="N255" t="s">
        <v>134</v>
      </c>
      <c r="O255" t="s">
        <v>135</v>
      </c>
      <c r="P255">
        <v>0</v>
      </c>
      <c r="S255" s="20">
        <f t="shared" si="23"/>
        <v>14</v>
      </c>
      <c r="T255" s="20">
        <f t="shared" si="24"/>
        <v>20</v>
      </c>
      <c r="U255" s="48" t="str">
        <f t="shared" si="25"/>
        <v>MATAR</v>
      </c>
      <c r="V255" s="20" t="str">
        <f t="shared" si="26"/>
        <v>TN705</v>
      </c>
      <c r="W255" s="20" t="str">
        <f t="shared" si="27"/>
        <v>B1</v>
      </c>
      <c r="X255" s="20"/>
      <c r="Y255" s="7"/>
      <c r="Z255" s="7"/>
      <c r="AA255" s="7"/>
      <c r="AB255" s="7"/>
      <c r="AC255" s="7"/>
      <c r="AD255" s="7"/>
    </row>
    <row r="256" spans="1:30" x14ac:dyDescent="0.25">
      <c r="A256" s="7"/>
      <c r="B256" s="7"/>
      <c r="C256" s="7"/>
      <c r="D256" s="7" t="str">
        <f t="shared" si="21"/>
        <v>10.121.20.57</v>
      </c>
      <c r="E256" s="7" t="str">
        <f t="shared" si="22"/>
        <v>10.121.20.57</v>
      </c>
      <c r="F256">
        <v>247</v>
      </c>
      <c r="G256" t="s">
        <v>1140</v>
      </c>
      <c r="H256" s="57">
        <v>46114.048136574071</v>
      </c>
      <c r="I256" t="s">
        <v>1141</v>
      </c>
      <c r="J256" t="s">
        <v>1142</v>
      </c>
      <c r="K256" t="s">
        <v>171</v>
      </c>
      <c r="L256" t="s">
        <v>1143</v>
      </c>
      <c r="N256" t="s">
        <v>173</v>
      </c>
      <c r="O256" t="s">
        <v>135</v>
      </c>
      <c r="P256">
        <v>2</v>
      </c>
      <c r="R256" t="s">
        <v>1144</v>
      </c>
      <c r="S256" s="20">
        <f t="shared" si="23"/>
        <v>13</v>
      </c>
      <c r="T256" s="20">
        <f t="shared" si="24"/>
        <v>24</v>
      </c>
      <c r="U256" s="48" t="str">
        <f t="shared" si="25"/>
        <v>Tirthbhumi</v>
      </c>
      <c r="V256" s="20" t="str">
        <f t="shared" si="26"/>
        <v>TN703</v>
      </c>
      <c r="W256" s="20" t="str">
        <f t="shared" si="27"/>
        <v>A1</v>
      </c>
      <c r="X256" s="20"/>
      <c r="Y256" s="7"/>
      <c r="Z256" s="7"/>
      <c r="AA256" s="7"/>
      <c r="AB256" s="7"/>
      <c r="AC256" s="7"/>
      <c r="AD256" s="7"/>
    </row>
    <row r="257" spans="1:30" x14ac:dyDescent="0.25">
      <c r="A257" s="7"/>
      <c r="B257" s="7"/>
      <c r="C257" s="7"/>
      <c r="D257" s="7" t="str">
        <f t="shared" si="21"/>
        <v>10.121.24.177</v>
      </c>
      <c r="E257" s="7" t="str">
        <f t="shared" si="22"/>
        <v>10.121.24.177</v>
      </c>
      <c r="F257">
        <v>248</v>
      </c>
      <c r="G257" t="s">
        <v>1153</v>
      </c>
      <c r="H257" s="57">
        <v>46149.047361111108</v>
      </c>
      <c r="I257" t="s">
        <v>1154</v>
      </c>
      <c r="J257" t="s">
        <v>1155</v>
      </c>
      <c r="K257" t="s">
        <v>189</v>
      </c>
      <c r="L257" t="s">
        <v>1156</v>
      </c>
      <c r="N257" t="s">
        <v>191</v>
      </c>
      <c r="O257" t="s">
        <v>135</v>
      </c>
      <c r="P257">
        <v>0</v>
      </c>
      <c r="S257" s="20">
        <f t="shared" si="23"/>
        <v>14</v>
      </c>
      <c r="T257" s="20">
        <f t="shared" si="24"/>
        <v>24</v>
      </c>
      <c r="U257" s="48" t="str">
        <f t="shared" si="25"/>
        <v>SBI-MAGOD</v>
      </c>
      <c r="V257" s="20" t="str">
        <f t="shared" si="26"/>
        <v>TN703</v>
      </c>
      <c r="W257" s="20" t="str">
        <f t="shared" si="27"/>
        <v>A1</v>
      </c>
      <c r="X257" s="20"/>
      <c r="Y257" s="7"/>
      <c r="Z257" s="7"/>
      <c r="AA257" s="7"/>
      <c r="AB257" s="7"/>
      <c r="AC257" s="7"/>
      <c r="AD257" s="7"/>
    </row>
    <row r="258" spans="1:30" x14ac:dyDescent="0.25">
      <c r="A258" s="7"/>
      <c r="B258" s="7"/>
      <c r="C258" s="7"/>
      <c r="D258" s="7" t="str">
        <f t="shared" si="21"/>
        <v>10.121.98.132</v>
      </c>
      <c r="E258" s="7" t="str">
        <f t="shared" si="22"/>
        <v>10.121.98.132</v>
      </c>
      <c r="F258">
        <v>249</v>
      </c>
      <c r="G258" t="s">
        <v>1145</v>
      </c>
      <c r="H258" s="57">
        <v>46090.046226851853</v>
      </c>
      <c r="I258" t="s">
        <v>1146</v>
      </c>
      <c r="J258" t="s">
        <v>1147</v>
      </c>
      <c r="K258" t="s">
        <v>145</v>
      </c>
      <c r="L258" t="s">
        <v>1148</v>
      </c>
      <c r="N258" t="s">
        <v>134</v>
      </c>
      <c r="O258" t="s">
        <v>135</v>
      </c>
      <c r="P258">
        <v>2</v>
      </c>
      <c r="S258" s="20">
        <f t="shared" si="23"/>
        <v>14</v>
      </c>
      <c r="T258" s="20">
        <f t="shared" si="24"/>
        <v>29</v>
      </c>
      <c r="U258" s="48" t="str">
        <f t="shared" si="25"/>
        <v>GIDC CHANDISAR</v>
      </c>
      <c r="V258" s="20" t="str">
        <f t="shared" si="26"/>
        <v>TN705</v>
      </c>
      <c r="W258" s="20" t="str">
        <f t="shared" si="27"/>
        <v>B1</v>
      </c>
      <c r="X258" s="20"/>
      <c r="Y258" s="7"/>
      <c r="Z258" s="7"/>
      <c r="AA258" s="7"/>
      <c r="AB258" s="7"/>
      <c r="AC258" s="7"/>
      <c r="AD258" s="7"/>
    </row>
    <row r="259" spans="1:30" x14ac:dyDescent="0.25">
      <c r="A259" s="7"/>
      <c r="B259" s="7"/>
      <c r="C259" s="7"/>
      <c r="D259" s="7" t="str">
        <f t="shared" si="21"/>
        <v>10.121.16.119</v>
      </c>
      <c r="E259" s="7" t="str">
        <f t="shared" si="22"/>
        <v>10.121.16.119</v>
      </c>
      <c r="F259">
        <v>250</v>
      </c>
      <c r="G259" t="s">
        <v>1149</v>
      </c>
      <c r="H259" s="57">
        <v>45996.04550925926</v>
      </c>
      <c r="I259" t="s">
        <v>1150</v>
      </c>
      <c r="J259" t="s">
        <v>1151</v>
      </c>
      <c r="K259" t="s">
        <v>189</v>
      </c>
      <c r="L259" t="s">
        <v>1152</v>
      </c>
      <c r="N259" t="s">
        <v>191</v>
      </c>
      <c r="O259" t="s">
        <v>135</v>
      </c>
      <c r="P259">
        <v>0</v>
      </c>
      <c r="S259" s="20">
        <f t="shared" si="23"/>
        <v>14</v>
      </c>
      <c r="T259" s="20">
        <f t="shared" si="24"/>
        <v>23</v>
      </c>
      <c r="U259" s="48" t="str">
        <f t="shared" si="25"/>
        <v>MATWAD-1</v>
      </c>
      <c r="V259" s="20" t="str">
        <f t="shared" si="26"/>
        <v>TN703</v>
      </c>
      <c r="W259" s="20" t="str">
        <f t="shared" si="27"/>
        <v>A1</v>
      </c>
      <c r="X259" s="20"/>
      <c r="Y259" s="7"/>
      <c r="Z259" s="7"/>
      <c r="AA259" s="7"/>
      <c r="AB259" s="7"/>
      <c r="AC259" s="7"/>
      <c r="AD259" s="7"/>
    </row>
    <row r="260" spans="1:30" x14ac:dyDescent="0.25">
      <c r="A260" s="7"/>
      <c r="B260" s="7"/>
      <c r="C260" s="7"/>
      <c r="D260" s="7" t="str">
        <f t="shared" si="21"/>
        <v>10.121.18.239</v>
      </c>
      <c r="E260" s="7" t="str">
        <f t="shared" si="22"/>
        <v>10.121.18.239</v>
      </c>
      <c r="F260">
        <v>251</v>
      </c>
      <c r="G260" t="s">
        <v>1157</v>
      </c>
      <c r="H260" s="57">
        <v>45865.044224537036</v>
      </c>
      <c r="I260" t="s">
        <v>1158</v>
      </c>
      <c r="J260" t="s">
        <v>1159</v>
      </c>
      <c r="K260" t="s">
        <v>171</v>
      </c>
      <c r="L260" t="s">
        <v>1160</v>
      </c>
      <c r="N260" t="s">
        <v>173</v>
      </c>
      <c r="O260" t="s">
        <v>135</v>
      </c>
      <c r="P260">
        <v>2</v>
      </c>
      <c r="R260" t="s">
        <v>1161</v>
      </c>
      <c r="S260" s="20">
        <f t="shared" si="23"/>
        <v>14</v>
      </c>
      <c r="T260" s="20">
        <f t="shared" si="24"/>
        <v>23</v>
      </c>
      <c r="U260" s="48" t="str">
        <f t="shared" si="25"/>
        <v>IPR Bhat</v>
      </c>
      <c r="V260" s="20" t="str">
        <f t="shared" si="26"/>
        <v>TN703</v>
      </c>
      <c r="W260" s="20" t="str">
        <f t="shared" si="27"/>
        <v>A1</v>
      </c>
      <c r="X260" s="20"/>
      <c r="Y260" s="7"/>
      <c r="Z260" s="7"/>
      <c r="AA260" s="7"/>
      <c r="AB260" s="7"/>
      <c r="AC260" s="7"/>
      <c r="AD260" s="7"/>
    </row>
    <row r="261" spans="1:30" x14ac:dyDescent="0.25">
      <c r="A261" s="7"/>
      <c r="B261" s="7"/>
      <c r="C261" s="7"/>
      <c r="D261" s="7" t="str">
        <f t="shared" si="21"/>
        <v>10.121.96.136</v>
      </c>
      <c r="E261" s="7" t="str">
        <f t="shared" si="22"/>
        <v>10.121.96.136</v>
      </c>
      <c r="F261">
        <v>252</v>
      </c>
      <c r="G261" t="s">
        <v>1184</v>
      </c>
      <c r="H261" s="57">
        <v>46140.0471875</v>
      </c>
      <c r="I261" t="s">
        <v>1185</v>
      </c>
      <c r="J261" t="s">
        <v>1186</v>
      </c>
      <c r="K261" t="s">
        <v>145</v>
      </c>
      <c r="L261" t="s">
        <v>1187</v>
      </c>
      <c r="N261" t="s">
        <v>134</v>
      </c>
      <c r="O261" t="s">
        <v>135</v>
      </c>
      <c r="P261">
        <v>2</v>
      </c>
      <c r="R261" t="s">
        <v>1089</v>
      </c>
      <c r="S261" s="20">
        <f t="shared" si="23"/>
        <v>14</v>
      </c>
      <c r="T261" s="20">
        <f t="shared" si="24"/>
        <v>24</v>
      </c>
      <c r="U261" s="48" t="str">
        <f t="shared" si="25"/>
        <v>SKV NAGAR</v>
      </c>
      <c r="V261" s="20" t="str">
        <f t="shared" si="26"/>
        <v>TN705</v>
      </c>
      <c r="W261" s="20" t="str">
        <f t="shared" si="27"/>
        <v>B1</v>
      </c>
      <c r="X261" s="20"/>
      <c r="Y261" s="7"/>
      <c r="Z261" s="7"/>
      <c r="AA261" s="7"/>
      <c r="AB261" s="7"/>
      <c r="AC261" s="7"/>
      <c r="AD261" s="7"/>
    </row>
    <row r="262" spans="1:30" x14ac:dyDescent="0.25">
      <c r="A262" s="7"/>
      <c r="B262" s="7"/>
      <c r="C262" s="7"/>
      <c r="D262" s="7" t="str">
        <f t="shared" si="21"/>
        <v>10.121.17.43</v>
      </c>
      <c r="E262" s="7" t="str">
        <f t="shared" si="22"/>
        <v>10.121.17.43</v>
      </c>
      <c r="F262">
        <v>253</v>
      </c>
      <c r="G262" t="s">
        <v>1172</v>
      </c>
      <c r="H262" s="57">
        <v>46148.047164351854</v>
      </c>
      <c r="I262" t="s">
        <v>1173</v>
      </c>
      <c r="J262" t="s">
        <v>1174</v>
      </c>
      <c r="K262" t="s">
        <v>132</v>
      </c>
      <c r="L262" t="s">
        <v>1175</v>
      </c>
      <c r="N262" t="s">
        <v>134</v>
      </c>
      <c r="O262" t="s">
        <v>135</v>
      </c>
      <c r="P262">
        <v>2</v>
      </c>
      <c r="R262" t="s">
        <v>404</v>
      </c>
      <c r="S262" s="20">
        <f t="shared" si="23"/>
        <v>13</v>
      </c>
      <c r="T262" s="20">
        <f t="shared" si="24"/>
        <v>19</v>
      </c>
      <c r="U262" s="48" t="str">
        <f t="shared" si="25"/>
        <v>RIBDA</v>
      </c>
      <c r="V262" s="20" t="str">
        <f t="shared" si="26"/>
        <v>TN725</v>
      </c>
      <c r="W262" s="20" t="str">
        <f t="shared" si="27"/>
        <v>B2</v>
      </c>
      <c r="X262" s="20"/>
      <c r="Y262" s="7"/>
      <c r="Z262" s="7"/>
      <c r="AA262" s="7"/>
      <c r="AB262" s="7"/>
      <c r="AC262" s="7"/>
      <c r="AD262" s="7"/>
    </row>
    <row r="263" spans="1:30" x14ac:dyDescent="0.25">
      <c r="A263" s="7"/>
      <c r="B263" s="7"/>
      <c r="C263" s="7"/>
      <c r="D263" s="7" t="str">
        <f t="shared" si="21"/>
        <v>10.121.16.107</v>
      </c>
      <c r="E263" s="7" t="str">
        <f t="shared" si="22"/>
        <v>10.121.16.107</v>
      </c>
      <c r="F263">
        <v>254</v>
      </c>
      <c r="G263" t="s">
        <v>1167</v>
      </c>
      <c r="H263" s="57">
        <v>46144.044398148151</v>
      </c>
      <c r="I263" t="s">
        <v>1168</v>
      </c>
      <c r="J263" t="s">
        <v>1169</v>
      </c>
      <c r="K263" t="s">
        <v>132</v>
      </c>
      <c r="L263" t="s">
        <v>1170</v>
      </c>
      <c r="N263" t="s">
        <v>134</v>
      </c>
      <c r="O263" t="s">
        <v>135</v>
      </c>
      <c r="P263">
        <v>2</v>
      </c>
      <c r="R263" t="s">
        <v>1171</v>
      </c>
      <c r="S263" s="20">
        <f t="shared" si="23"/>
        <v>14</v>
      </c>
      <c r="T263" s="20">
        <f t="shared" si="24"/>
        <v>25</v>
      </c>
      <c r="U263" s="48" t="str">
        <f t="shared" si="25"/>
        <v>KAPRADA-TE</v>
      </c>
      <c r="V263" s="20" t="str">
        <f t="shared" si="26"/>
        <v>TN725</v>
      </c>
      <c r="W263" s="20" t="str">
        <f t="shared" si="27"/>
        <v>B2</v>
      </c>
      <c r="X263" s="20"/>
      <c r="Y263" s="7"/>
      <c r="Z263" s="7"/>
      <c r="AA263" s="7"/>
      <c r="AB263" s="7"/>
      <c r="AC263" s="7"/>
      <c r="AD263" s="7"/>
    </row>
    <row r="264" spans="1:30" x14ac:dyDescent="0.25">
      <c r="A264" s="7"/>
      <c r="B264" s="7"/>
      <c r="C264" s="7"/>
      <c r="D264" s="7" t="str">
        <f t="shared" si="21"/>
        <v>10.121.17.41</v>
      </c>
      <c r="E264" s="7" t="str">
        <f t="shared" si="22"/>
        <v>10.121.17.41</v>
      </c>
      <c r="F264">
        <v>255</v>
      </c>
      <c r="G264" t="s">
        <v>1176</v>
      </c>
      <c r="H264" s="57">
        <v>46076.043877314813</v>
      </c>
      <c r="I264" t="s">
        <v>1177</v>
      </c>
      <c r="J264" t="s">
        <v>1178</v>
      </c>
      <c r="K264" t="s">
        <v>132</v>
      </c>
      <c r="L264" t="s">
        <v>1179</v>
      </c>
      <c r="N264" t="s">
        <v>134</v>
      </c>
      <c r="O264" t="s">
        <v>135</v>
      </c>
      <c r="P264">
        <v>0</v>
      </c>
      <c r="R264" t="s">
        <v>841</v>
      </c>
      <c r="S264" s="20">
        <f t="shared" si="23"/>
        <v>13</v>
      </c>
      <c r="T264" s="20">
        <f t="shared" si="24"/>
        <v>26</v>
      </c>
      <c r="U264" s="48" t="str">
        <f t="shared" si="25"/>
        <v>MALIA MIYANA</v>
      </c>
      <c r="V264" s="20" t="str">
        <f t="shared" si="26"/>
        <v>TN725</v>
      </c>
      <c r="W264" s="20" t="str">
        <f t="shared" si="27"/>
        <v>B2</v>
      </c>
      <c r="X264" s="20"/>
      <c r="Y264" s="7"/>
      <c r="Z264" s="7"/>
      <c r="AA264" s="7"/>
      <c r="AB264" s="7"/>
      <c r="AC264" s="7"/>
      <c r="AD264" s="7"/>
    </row>
    <row r="265" spans="1:30" x14ac:dyDescent="0.25">
      <c r="A265" s="7"/>
      <c r="B265" s="7"/>
      <c r="C265" s="7"/>
      <c r="D265" s="7" t="str">
        <f t="shared" si="21"/>
        <v>10.121.25.5</v>
      </c>
      <c r="E265" s="7" t="str">
        <f t="shared" si="22"/>
        <v>10.121.25.5</v>
      </c>
      <c r="F265">
        <v>256</v>
      </c>
      <c r="G265" t="s">
        <v>1162</v>
      </c>
      <c r="H265" s="57">
        <v>46137.04351851852</v>
      </c>
      <c r="I265" t="s">
        <v>1163</v>
      </c>
      <c r="J265" t="s">
        <v>1164</v>
      </c>
      <c r="K265" t="s">
        <v>145</v>
      </c>
      <c r="L265" t="s">
        <v>1165</v>
      </c>
      <c r="N265" t="s">
        <v>134</v>
      </c>
      <c r="O265" t="s">
        <v>135</v>
      </c>
      <c r="P265">
        <v>2</v>
      </c>
      <c r="R265" t="s">
        <v>1166</v>
      </c>
      <c r="S265" s="20">
        <f t="shared" si="23"/>
        <v>12</v>
      </c>
      <c r="T265" s="20">
        <f t="shared" si="24"/>
        <v>19</v>
      </c>
      <c r="U265" s="48" t="str">
        <f t="shared" si="25"/>
        <v>VARTEJ</v>
      </c>
      <c r="V265" s="20" t="str">
        <f t="shared" si="26"/>
        <v>TN705</v>
      </c>
      <c r="W265" s="20" t="str">
        <f t="shared" si="27"/>
        <v>B1</v>
      </c>
      <c r="X265" s="20"/>
      <c r="Y265" s="7"/>
      <c r="Z265" s="7"/>
      <c r="AA265" s="7"/>
      <c r="AB265" s="7"/>
      <c r="AC265" s="7"/>
      <c r="AD265" s="7"/>
    </row>
    <row r="266" spans="1:30" x14ac:dyDescent="0.25">
      <c r="A266" s="7"/>
      <c r="B266" s="7"/>
      <c r="C266" s="7"/>
      <c r="D266" s="7" t="str">
        <f t="shared" si="21"/>
        <v>10.121.68.220</v>
      </c>
      <c r="E266" s="7" t="str">
        <f t="shared" si="22"/>
        <v>10.121.68.220</v>
      </c>
      <c r="F266">
        <v>257</v>
      </c>
      <c r="G266" t="s">
        <v>1180</v>
      </c>
      <c r="H266" s="57">
        <v>46131.046793981484</v>
      </c>
      <c r="I266" t="s">
        <v>1181</v>
      </c>
      <c r="J266" t="s">
        <v>1182</v>
      </c>
      <c r="K266" t="s">
        <v>145</v>
      </c>
      <c r="L266" t="s">
        <v>1183</v>
      </c>
      <c r="N266" t="s">
        <v>134</v>
      </c>
      <c r="O266" t="s">
        <v>135</v>
      </c>
      <c r="P266">
        <v>2</v>
      </c>
      <c r="S266" s="20">
        <f t="shared" si="23"/>
        <v>14</v>
      </c>
      <c r="T266" s="20">
        <f t="shared" si="24"/>
        <v>29</v>
      </c>
      <c r="U266" s="48" t="str">
        <f t="shared" si="25"/>
        <v>IAF SAMANA OPS</v>
      </c>
      <c r="V266" s="20" t="str">
        <f t="shared" si="26"/>
        <v>TN705</v>
      </c>
      <c r="W266" s="20" t="str">
        <f t="shared" si="27"/>
        <v>B1</v>
      </c>
      <c r="X266" s="20"/>
      <c r="Y266" s="7"/>
      <c r="Z266" s="7"/>
      <c r="AA266" s="7"/>
      <c r="AB266" s="7"/>
      <c r="AC266" s="7"/>
      <c r="AD266" s="7"/>
    </row>
    <row r="267" spans="1:30" x14ac:dyDescent="0.25">
      <c r="A267" s="7"/>
      <c r="B267" s="7"/>
      <c r="C267" s="7"/>
      <c r="D267" s="7" t="str">
        <f t="shared" ref="D267:D330" si="28">TRIM(CLEAN(E267))</f>
        <v>10.121.68.221</v>
      </c>
      <c r="E267" s="7" t="str">
        <f t="shared" ref="E267:E330" si="29">MID(G267,2,SEARCH("_",G267)-2)</f>
        <v>10.121.68.221</v>
      </c>
      <c r="F267">
        <v>258</v>
      </c>
      <c r="G267" t="s">
        <v>1192</v>
      </c>
      <c r="H267" s="57">
        <v>46129.044398148151</v>
      </c>
      <c r="I267" t="s">
        <v>1193</v>
      </c>
      <c r="J267" t="s">
        <v>1194</v>
      </c>
      <c r="K267" t="s">
        <v>145</v>
      </c>
      <c r="L267" t="s">
        <v>1195</v>
      </c>
      <c r="N267" t="s">
        <v>134</v>
      </c>
      <c r="O267" t="s">
        <v>135</v>
      </c>
      <c r="P267">
        <v>2</v>
      </c>
      <c r="S267" s="20">
        <f t="shared" ref="S267:S330" si="30">IFERROR(SEARCH("_",I267),"")</f>
        <v>14</v>
      </c>
      <c r="T267" s="20">
        <f t="shared" ref="T267:T330" si="31">IFERROR(SEARCH("_",I267,S267+1),"")</f>
        <v>32</v>
      </c>
      <c r="U267" s="48" t="str">
        <f t="shared" ref="U267:U330" si="32">MID(I267,S267+1,T267-S267-1)</f>
        <v>IAF SAMANA SATCOM</v>
      </c>
      <c r="V267" s="20" t="str">
        <f t="shared" ref="V267:V330" si="33">IFERROR(LEFT(K267,SEARCH("TN7",K267)+4),"")</f>
        <v>TN705</v>
      </c>
      <c r="W267" s="20" t="str">
        <f t="shared" ref="W267:W330" si="34">IFERROR(VLOOKUP(V267,$V$2:$W$4,2,FALSE),"")</f>
        <v>B1</v>
      </c>
      <c r="X267" s="20"/>
      <c r="Y267" s="7"/>
      <c r="Z267" s="7"/>
      <c r="AA267" s="7"/>
      <c r="AB267" s="7"/>
      <c r="AC267" s="7"/>
      <c r="AD267" s="7"/>
    </row>
    <row r="268" spans="1:30" x14ac:dyDescent="0.25">
      <c r="A268" s="7"/>
      <c r="B268" s="7"/>
      <c r="C268" s="7"/>
      <c r="D268" s="7" t="str">
        <f t="shared" si="28"/>
        <v>10.121.99.199</v>
      </c>
      <c r="E268" s="7" t="str">
        <f t="shared" si="29"/>
        <v>10.121.99.199</v>
      </c>
      <c r="F268">
        <v>259</v>
      </c>
      <c r="G268" t="s">
        <v>1188</v>
      </c>
      <c r="H268" s="57">
        <v>46151.046979166669</v>
      </c>
      <c r="I268" t="s">
        <v>1189</v>
      </c>
      <c r="J268" t="s">
        <v>1190</v>
      </c>
      <c r="K268" t="s">
        <v>145</v>
      </c>
      <c r="L268" t="s">
        <v>1191</v>
      </c>
      <c r="N268" t="s">
        <v>134</v>
      </c>
      <c r="O268" t="s">
        <v>135</v>
      </c>
      <c r="P268">
        <v>2</v>
      </c>
      <c r="S268" s="20">
        <f t="shared" si="30"/>
        <v>14</v>
      </c>
      <c r="T268" s="20">
        <f t="shared" si="31"/>
        <v>20</v>
      </c>
      <c r="U268" s="48" t="str">
        <f t="shared" si="32"/>
        <v>MAGOB</v>
      </c>
      <c r="V268" s="20" t="str">
        <f t="shared" si="33"/>
        <v>TN705</v>
      </c>
      <c r="W268" s="20" t="str">
        <f t="shared" si="34"/>
        <v>B1</v>
      </c>
      <c r="X268" s="20"/>
      <c r="Y268" s="7"/>
      <c r="Z268" s="7"/>
      <c r="AA268" s="7"/>
      <c r="AB268" s="7"/>
      <c r="AC268" s="7"/>
      <c r="AD268" s="7"/>
    </row>
    <row r="269" spans="1:30" x14ac:dyDescent="0.25">
      <c r="A269" s="7"/>
      <c r="B269" s="7"/>
      <c r="C269" s="7"/>
      <c r="D269" s="7" t="str">
        <f t="shared" si="28"/>
        <v>10.121.96.3</v>
      </c>
      <c r="E269" s="7" t="str">
        <f t="shared" si="29"/>
        <v>10.121.96.3</v>
      </c>
      <c r="F269">
        <v>260</v>
      </c>
      <c r="G269" t="s">
        <v>1196</v>
      </c>
      <c r="H269" s="57">
        <v>46151.0471875</v>
      </c>
      <c r="I269" t="s">
        <v>1197</v>
      </c>
      <c r="J269" t="s">
        <v>1198</v>
      </c>
      <c r="K269" t="s">
        <v>145</v>
      </c>
      <c r="L269" t="s">
        <v>1199</v>
      </c>
      <c r="N269" t="s">
        <v>134</v>
      </c>
      <c r="O269" t="s">
        <v>135</v>
      </c>
      <c r="P269">
        <v>2</v>
      </c>
      <c r="S269" s="20">
        <f t="shared" si="30"/>
        <v>12</v>
      </c>
      <c r="T269" s="20">
        <f t="shared" si="31"/>
        <v>20</v>
      </c>
      <c r="U269" s="48" t="str">
        <f t="shared" si="32"/>
        <v>AMBARDI</v>
      </c>
      <c r="V269" s="20" t="str">
        <f t="shared" si="33"/>
        <v>TN705</v>
      </c>
      <c r="W269" s="20" t="str">
        <f t="shared" si="34"/>
        <v>B1</v>
      </c>
      <c r="X269" s="20"/>
      <c r="Y269" s="7"/>
      <c r="Z269" s="7"/>
      <c r="AA269" s="7"/>
      <c r="AB269" s="7"/>
      <c r="AC269" s="7"/>
      <c r="AD269" s="7"/>
    </row>
    <row r="270" spans="1:30" x14ac:dyDescent="0.25">
      <c r="A270" s="7"/>
      <c r="B270" s="7"/>
      <c r="C270" s="7"/>
      <c r="D270" s="7" t="str">
        <f t="shared" si="28"/>
        <v>10.121.20.42</v>
      </c>
      <c r="E270" s="7" t="str">
        <f t="shared" si="29"/>
        <v>10.121.20.42</v>
      </c>
      <c r="F270">
        <v>261</v>
      </c>
      <c r="G270" t="s">
        <v>1200</v>
      </c>
      <c r="H270" s="57">
        <v>46149.053206018521</v>
      </c>
      <c r="I270" t="s">
        <v>1201</v>
      </c>
      <c r="J270" t="s">
        <v>1202</v>
      </c>
      <c r="K270" t="s">
        <v>171</v>
      </c>
      <c r="L270" t="s">
        <v>1203</v>
      </c>
      <c r="N270" t="s">
        <v>173</v>
      </c>
      <c r="O270" t="s">
        <v>135</v>
      </c>
      <c r="P270">
        <v>2</v>
      </c>
      <c r="R270" t="s">
        <v>1080</v>
      </c>
      <c r="S270" s="20">
        <f t="shared" si="30"/>
        <v>13</v>
      </c>
      <c r="T270" s="20">
        <f t="shared" si="31"/>
        <v>29</v>
      </c>
      <c r="U270" s="48" t="str">
        <f t="shared" si="32"/>
        <v>SHIVDASRHAN BTS</v>
      </c>
      <c r="V270" s="20" t="str">
        <f t="shared" si="33"/>
        <v>TN703</v>
      </c>
      <c r="W270" s="20" t="str">
        <f t="shared" si="34"/>
        <v>A1</v>
      </c>
      <c r="X270" s="20"/>
      <c r="Y270" s="7"/>
      <c r="Z270" s="7"/>
      <c r="AA270" s="7"/>
      <c r="AB270" s="7"/>
      <c r="AC270" s="7"/>
      <c r="AD270" s="7"/>
    </row>
    <row r="271" spans="1:30" x14ac:dyDescent="0.25">
      <c r="A271" s="7"/>
      <c r="B271" s="7"/>
      <c r="C271" s="7"/>
      <c r="D271" s="7" t="str">
        <f t="shared" si="28"/>
        <v>10.121.17.161</v>
      </c>
      <c r="E271" s="7" t="str">
        <f t="shared" si="29"/>
        <v>10.121.17.161</v>
      </c>
      <c r="F271">
        <v>262</v>
      </c>
      <c r="G271" t="s">
        <v>1212</v>
      </c>
      <c r="H271" s="57">
        <v>46142.052731481483</v>
      </c>
      <c r="I271" t="s">
        <v>1213</v>
      </c>
      <c r="J271" t="s">
        <v>1214</v>
      </c>
      <c r="K271" t="s">
        <v>132</v>
      </c>
      <c r="L271" t="s">
        <v>1215</v>
      </c>
      <c r="N271" t="s">
        <v>134</v>
      </c>
      <c r="O271" t="s">
        <v>135</v>
      </c>
      <c r="P271">
        <v>0</v>
      </c>
      <c r="R271" t="s">
        <v>404</v>
      </c>
      <c r="S271" s="20">
        <f t="shared" si="30"/>
        <v>14</v>
      </c>
      <c r="T271" s="20">
        <f t="shared" si="31"/>
        <v>25</v>
      </c>
      <c r="U271" s="48" t="str">
        <f t="shared" si="32"/>
        <v>BHAVNAGAR3</v>
      </c>
      <c r="V271" s="20" t="str">
        <f t="shared" si="33"/>
        <v>TN725</v>
      </c>
      <c r="W271" s="20" t="str">
        <f t="shared" si="34"/>
        <v>B2</v>
      </c>
      <c r="X271" s="20"/>
      <c r="Y271" s="7"/>
      <c r="Z271" s="7"/>
      <c r="AA271" s="7"/>
      <c r="AB271" s="7"/>
      <c r="AC271" s="7"/>
      <c r="AD271" s="7"/>
    </row>
    <row r="272" spans="1:30" x14ac:dyDescent="0.25">
      <c r="A272" s="7"/>
      <c r="B272" s="7"/>
      <c r="C272" s="7"/>
      <c r="D272" s="7" t="str">
        <f t="shared" si="28"/>
        <v>10.121.18.117</v>
      </c>
      <c r="E272" s="7" t="str">
        <f t="shared" si="29"/>
        <v>10.121.18.117</v>
      </c>
      <c r="F272">
        <v>263</v>
      </c>
      <c r="G272" t="s">
        <v>1204</v>
      </c>
      <c r="H272" s="57">
        <v>46142.056863425925</v>
      </c>
      <c r="I272" t="s">
        <v>1205</v>
      </c>
      <c r="J272" t="s">
        <v>1206</v>
      </c>
      <c r="K272" t="s">
        <v>171</v>
      </c>
      <c r="L272" t="s">
        <v>1207</v>
      </c>
      <c r="N272" t="s">
        <v>173</v>
      </c>
      <c r="O272" t="s">
        <v>135</v>
      </c>
      <c r="P272">
        <v>2</v>
      </c>
      <c r="S272" s="20">
        <f t="shared" si="30"/>
        <v>14</v>
      </c>
      <c r="T272" s="20">
        <f t="shared" si="31"/>
        <v>24</v>
      </c>
      <c r="U272" s="48" t="str">
        <f t="shared" si="32"/>
        <v>U.N.Mehta</v>
      </c>
      <c r="V272" s="20" t="str">
        <f t="shared" si="33"/>
        <v>TN703</v>
      </c>
      <c r="W272" s="20" t="str">
        <f t="shared" si="34"/>
        <v>A1</v>
      </c>
      <c r="X272" s="20"/>
      <c r="Y272" s="7"/>
      <c r="Z272" s="7"/>
      <c r="AA272" s="7"/>
      <c r="AB272" s="7"/>
      <c r="AC272" s="7"/>
      <c r="AD272" s="7"/>
    </row>
    <row r="273" spans="1:30" x14ac:dyDescent="0.25">
      <c r="A273" s="7"/>
      <c r="B273" s="7"/>
      <c r="C273" s="7"/>
      <c r="D273" s="7" t="str">
        <f t="shared" si="28"/>
        <v>10.121.100.19</v>
      </c>
      <c r="E273" s="7" t="str">
        <f t="shared" si="29"/>
        <v>10.121.100.19</v>
      </c>
      <c r="F273">
        <v>264</v>
      </c>
      <c r="G273" t="s">
        <v>1208</v>
      </c>
      <c r="H273" s="57">
        <v>46151.05196759259</v>
      </c>
      <c r="I273" t="s">
        <v>1209</v>
      </c>
      <c r="J273" t="s">
        <v>1210</v>
      </c>
      <c r="K273" t="s">
        <v>132</v>
      </c>
      <c r="L273" t="s">
        <v>1211</v>
      </c>
      <c r="N273" t="s">
        <v>134</v>
      </c>
      <c r="O273" t="s">
        <v>135</v>
      </c>
      <c r="P273">
        <v>2</v>
      </c>
      <c r="S273" s="20">
        <f t="shared" si="30"/>
        <v>14</v>
      </c>
      <c r="T273" s="20">
        <f t="shared" si="31"/>
        <v>27</v>
      </c>
      <c r="U273" s="48" t="str">
        <f t="shared" si="32"/>
        <v>SONGADH FORT</v>
      </c>
      <c r="V273" s="20" t="str">
        <f t="shared" si="33"/>
        <v>TN725</v>
      </c>
      <c r="W273" s="20" t="str">
        <f t="shared" si="34"/>
        <v>B2</v>
      </c>
      <c r="X273" s="20"/>
      <c r="Y273" s="7"/>
      <c r="Z273" s="7"/>
      <c r="AA273" s="7"/>
      <c r="AB273" s="7"/>
      <c r="AC273" s="7"/>
      <c r="AD273" s="7"/>
    </row>
    <row r="274" spans="1:30" x14ac:dyDescent="0.25">
      <c r="A274" s="7"/>
      <c r="B274" s="7"/>
      <c r="C274" s="7"/>
      <c r="D274" s="7" t="str">
        <f t="shared" si="28"/>
        <v>10.121.97.75</v>
      </c>
      <c r="E274" s="7" t="str">
        <f t="shared" si="29"/>
        <v>10.121.97.75</v>
      </c>
      <c r="F274">
        <v>265</v>
      </c>
      <c r="G274" t="s">
        <v>1216</v>
      </c>
      <c r="H274" s="57">
        <v>46108.05300925926</v>
      </c>
      <c r="I274" t="s">
        <v>1217</v>
      </c>
      <c r="J274" t="s">
        <v>1218</v>
      </c>
      <c r="K274" t="s">
        <v>145</v>
      </c>
      <c r="L274" t="s">
        <v>1219</v>
      </c>
      <c r="N274" t="s">
        <v>134</v>
      </c>
      <c r="O274" t="s">
        <v>135</v>
      </c>
      <c r="P274">
        <v>2</v>
      </c>
      <c r="S274" s="20">
        <f t="shared" si="30"/>
        <v>13</v>
      </c>
      <c r="T274" s="20">
        <f t="shared" si="31"/>
        <v>22</v>
      </c>
      <c r="U274" s="48" t="str">
        <f t="shared" si="32"/>
        <v>DHANSURA</v>
      </c>
      <c r="V274" s="20" t="str">
        <f t="shared" si="33"/>
        <v>TN705</v>
      </c>
      <c r="W274" s="20" t="str">
        <f t="shared" si="34"/>
        <v>B1</v>
      </c>
      <c r="X274" s="20"/>
      <c r="Y274" s="7"/>
      <c r="Z274" s="7"/>
      <c r="AA274" s="7"/>
      <c r="AB274" s="7"/>
      <c r="AC274" s="7"/>
      <c r="AD274" s="7"/>
    </row>
    <row r="275" spans="1:30" x14ac:dyDescent="0.25">
      <c r="A275" s="7"/>
      <c r="B275" s="7"/>
      <c r="C275" s="7"/>
      <c r="D275" s="7" t="str">
        <f t="shared" si="28"/>
        <v>10.121.15.162</v>
      </c>
      <c r="E275" s="7" t="str">
        <f t="shared" si="29"/>
        <v>10.121.15.162</v>
      </c>
      <c r="F275">
        <v>266</v>
      </c>
      <c r="G275" t="s">
        <v>1220</v>
      </c>
      <c r="H275" s="57">
        <v>46140.053356481483</v>
      </c>
      <c r="I275" t="s">
        <v>1221</v>
      </c>
      <c r="J275" t="s">
        <v>1222</v>
      </c>
      <c r="K275" t="s">
        <v>189</v>
      </c>
      <c r="L275" t="s">
        <v>6200</v>
      </c>
      <c r="N275" t="s">
        <v>191</v>
      </c>
      <c r="O275" t="s">
        <v>135</v>
      </c>
      <c r="P275">
        <v>0</v>
      </c>
      <c r="S275" s="20">
        <f t="shared" si="30"/>
        <v>14</v>
      </c>
      <c r="T275" s="20">
        <f t="shared" si="31"/>
        <v>26</v>
      </c>
      <c r="U275" s="48" t="str">
        <f t="shared" si="32"/>
        <v>Bhat Cadila</v>
      </c>
      <c r="V275" s="20" t="str">
        <f t="shared" si="33"/>
        <v>TN703</v>
      </c>
      <c r="W275" s="20" t="str">
        <f t="shared" si="34"/>
        <v>A1</v>
      </c>
      <c r="X275" s="20"/>
      <c r="Y275" s="7"/>
      <c r="Z275" s="7"/>
      <c r="AA275" s="7"/>
      <c r="AB275" s="7"/>
      <c r="AC275" s="7"/>
      <c r="AD275" s="7"/>
    </row>
    <row r="276" spans="1:30" x14ac:dyDescent="0.25">
      <c r="A276" s="7"/>
      <c r="B276" s="7"/>
      <c r="C276" s="7"/>
      <c r="D276" s="7" t="str">
        <f t="shared" si="28"/>
        <v>10.121.15.200</v>
      </c>
      <c r="E276" s="7" t="str">
        <f t="shared" si="29"/>
        <v>10.121.15.200</v>
      </c>
      <c r="F276">
        <v>267</v>
      </c>
      <c r="G276" t="s">
        <v>1227</v>
      </c>
      <c r="H276" s="57">
        <v>46117.047708333332</v>
      </c>
      <c r="I276" t="s">
        <v>1228</v>
      </c>
      <c r="J276" t="s">
        <v>1229</v>
      </c>
      <c r="K276" t="s">
        <v>145</v>
      </c>
      <c r="L276" t="s">
        <v>1230</v>
      </c>
      <c r="N276" t="s">
        <v>134</v>
      </c>
      <c r="O276" t="s">
        <v>135</v>
      </c>
      <c r="P276">
        <v>0</v>
      </c>
      <c r="S276" s="20">
        <f t="shared" si="30"/>
        <v>14</v>
      </c>
      <c r="T276" s="20">
        <f t="shared" si="31"/>
        <v>25</v>
      </c>
      <c r="U276" s="48" t="str">
        <f t="shared" si="32"/>
        <v>Palanpur 2</v>
      </c>
      <c r="V276" s="20" t="str">
        <f t="shared" si="33"/>
        <v>TN705</v>
      </c>
      <c r="W276" s="20" t="str">
        <f t="shared" si="34"/>
        <v>B1</v>
      </c>
      <c r="X276" s="20"/>
      <c r="Y276" s="7"/>
      <c r="Z276" s="7"/>
      <c r="AA276" s="7"/>
      <c r="AB276" s="7"/>
      <c r="AC276" s="7"/>
      <c r="AD276" s="7"/>
    </row>
    <row r="277" spans="1:30" x14ac:dyDescent="0.25">
      <c r="A277" s="7"/>
      <c r="B277" s="7"/>
      <c r="C277" s="7"/>
      <c r="D277" s="7" t="str">
        <f t="shared" si="28"/>
        <v>10.121.100.9</v>
      </c>
      <c r="E277" s="7" t="str">
        <f t="shared" si="29"/>
        <v>10.121.100.9</v>
      </c>
      <c r="F277">
        <v>268</v>
      </c>
      <c r="G277" t="s">
        <v>1223</v>
      </c>
      <c r="H277" s="57">
        <v>46147.044733796298</v>
      </c>
      <c r="I277" t="s">
        <v>1224</v>
      </c>
      <c r="J277" t="s">
        <v>1225</v>
      </c>
      <c r="K277" t="s">
        <v>145</v>
      </c>
      <c r="L277" t="s">
        <v>1226</v>
      </c>
      <c r="N277" t="s">
        <v>134</v>
      </c>
      <c r="O277" t="s">
        <v>135</v>
      </c>
      <c r="P277">
        <v>2</v>
      </c>
      <c r="R277" t="s">
        <v>905</v>
      </c>
      <c r="S277" s="20">
        <f t="shared" si="30"/>
        <v>13</v>
      </c>
      <c r="T277" s="20">
        <f t="shared" si="31"/>
        <v>18</v>
      </c>
      <c r="U277" s="48" t="str">
        <f t="shared" si="32"/>
        <v>KAPS</v>
      </c>
      <c r="V277" s="20" t="str">
        <f t="shared" si="33"/>
        <v>TN705</v>
      </c>
      <c r="W277" s="20" t="str">
        <f t="shared" si="34"/>
        <v>B1</v>
      </c>
      <c r="X277" s="20"/>
      <c r="Y277" s="7"/>
      <c r="Z277" s="7"/>
      <c r="AA277" s="7"/>
      <c r="AB277" s="7"/>
      <c r="AC277" s="7"/>
      <c r="AD277" s="7"/>
    </row>
    <row r="278" spans="1:30" x14ac:dyDescent="0.25">
      <c r="A278" s="7"/>
      <c r="B278" s="7"/>
      <c r="C278" s="7"/>
      <c r="D278" s="7" t="str">
        <f t="shared" si="28"/>
        <v>10.121.98.19</v>
      </c>
      <c r="E278" s="7" t="str">
        <f t="shared" si="29"/>
        <v>10.121.98.19</v>
      </c>
      <c r="F278">
        <v>269</v>
      </c>
      <c r="G278" t="s">
        <v>1231</v>
      </c>
      <c r="H278" s="57">
        <v>46138.047858796293</v>
      </c>
      <c r="I278" t="s">
        <v>1232</v>
      </c>
      <c r="J278" t="s">
        <v>1233</v>
      </c>
      <c r="K278" t="s">
        <v>171</v>
      </c>
      <c r="L278" t="s">
        <v>1234</v>
      </c>
      <c r="N278" t="s">
        <v>173</v>
      </c>
      <c r="O278" t="s">
        <v>135</v>
      </c>
      <c r="P278">
        <v>2</v>
      </c>
      <c r="S278" s="20">
        <f t="shared" si="30"/>
        <v>13</v>
      </c>
      <c r="T278" s="20">
        <f t="shared" si="31"/>
        <v>20</v>
      </c>
      <c r="U278" s="48" t="str">
        <f t="shared" si="32"/>
        <v>MASCOT</v>
      </c>
      <c r="V278" s="20" t="str">
        <f t="shared" si="33"/>
        <v>TN703</v>
      </c>
      <c r="W278" s="20" t="str">
        <f t="shared" si="34"/>
        <v>A1</v>
      </c>
      <c r="X278" s="20"/>
      <c r="Y278" s="7"/>
      <c r="Z278" s="7"/>
      <c r="AA278" s="7"/>
      <c r="AB278" s="7"/>
      <c r="AC278" s="7"/>
      <c r="AD278" s="7"/>
    </row>
    <row r="279" spans="1:30" x14ac:dyDescent="0.25">
      <c r="A279" s="7"/>
      <c r="B279" s="7"/>
      <c r="C279" s="7"/>
      <c r="D279" s="7" t="str">
        <f t="shared" si="28"/>
        <v>10.121.99.15</v>
      </c>
      <c r="E279" s="7" t="str">
        <f t="shared" si="29"/>
        <v>10.121.99.15</v>
      </c>
      <c r="F279">
        <v>270</v>
      </c>
      <c r="G279" t="s">
        <v>1235</v>
      </c>
      <c r="H279" s="57">
        <v>46112.043206018519</v>
      </c>
      <c r="I279" t="s">
        <v>1236</v>
      </c>
      <c r="J279" t="s">
        <v>1237</v>
      </c>
      <c r="K279" t="s">
        <v>189</v>
      </c>
      <c r="L279" t="s">
        <v>1238</v>
      </c>
      <c r="N279" t="s">
        <v>191</v>
      </c>
      <c r="O279" t="s">
        <v>135</v>
      </c>
      <c r="P279">
        <v>0</v>
      </c>
      <c r="S279" s="20">
        <f t="shared" si="30"/>
        <v>13</v>
      </c>
      <c r="T279" s="20">
        <f t="shared" si="31"/>
        <v>25</v>
      </c>
      <c r="U279" s="48" t="str">
        <f t="shared" si="32"/>
        <v>TP HOSPITAL</v>
      </c>
      <c r="V279" s="20" t="str">
        <f t="shared" si="33"/>
        <v>TN703</v>
      </c>
      <c r="W279" s="20" t="str">
        <f t="shared" si="34"/>
        <v>A1</v>
      </c>
      <c r="X279" s="20"/>
      <c r="Y279" s="7"/>
      <c r="Z279" s="7"/>
      <c r="AA279" s="7"/>
      <c r="AB279" s="7"/>
      <c r="AC279" s="7"/>
      <c r="AD279" s="7"/>
    </row>
    <row r="280" spans="1:30" x14ac:dyDescent="0.25">
      <c r="A280" s="7"/>
      <c r="B280" s="7"/>
      <c r="C280" s="7"/>
      <c r="D280" s="7" t="str">
        <f t="shared" si="28"/>
        <v>10.121.97.96</v>
      </c>
      <c r="E280" s="7" t="str">
        <f t="shared" si="29"/>
        <v>10.121.97.96</v>
      </c>
      <c r="F280">
        <v>271</v>
      </c>
      <c r="G280" t="s">
        <v>1239</v>
      </c>
      <c r="H280" s="57">
        <v>46117.045740740738</v>
      </c>
      <c r="I280" t="s">
        <v>1240</v>
      </c>
      <c r="J280" t="s">
        <v>1241</v>
      </c>
      <c r="K280" t="s">
        <v>189</v>
      </c>
      <c r="L280" t="s">
        <v>1242</v>
      </c>
      <c r="N280" t="s">
        <v>191</v>
      </c>
      <c r="O280" t="s">
        <v>135</v>
      </c>
      <c r="P280">
        <v>0</v>
      </c>
      <c r="S280" s="20">
        <f t="shared" si="30"/>
        <v>13</v>
      </c>
      <c r="T280" s="20">
        <f t="shared" si="31"/>
        <v>27</v>
      </c>
      <c r="U280" s="48" t="str">
        <f t="shared" si="32"/>
        <v>MEERA DARWAJA</v>
      </c>
      <c r="V280" s="20" t="str">
        <f t="shared" si="33"/>
        <v>TN703</v>
      </c>
      <c r="W280" s="20" t="str">
        <f t="shared" si="34"/>
        <v>A1</v>
      </c>
      <c r="X280" s="20"/>
      <c r="Y280" s="7"/>
      <c r="Z280" s="7"/>
      <c r="AA280" s="7"/>
      <c r="AB280" s="7"/>
      <c r="AC280" s="7"/>
      <c r="AD280" s="7"/>
    </row>
    <row r="281" spans="1:30" x14ac:dyDescent="0.25">
      <c r="A281" s="7"/>
      <c r="B281" s="7"/>
      <c r="C281" s="7"/>
      <c r="D281" s="7" t="str">
        <f t="shared" si="28"/>
        <v>10.121.97.220</v>
      </c>
      <c r="E281" s="7" t="str">
        <f t="shared" si="29"/>
        <v>10.121.97.220</v>
      </c>
      <c r="F281">
        <v>272</v>
      </c>
      <c r="G281" t="s">
        <v>1243</v>
      </c>
      <c r="H281" s="57">
        <v>46129.046805555554</v>
      </c>
      <c r="I281" t="s">
        <v>1244</v>
      </c>
      <c r="J281" t="s">
        <v>1245</v>
      </c>
      <c r="K281" t="s">
        <v>145</v>
      </c>
      <c r="L281" t="s">
        <v>1246</v>
      </c>
      <c r="N281" t="s">
        <v>134</v>
      </c>
      <c r="O281" t="s">
        <v>135</v>
      </c>
      <c r="P281">
        <v>0</v>
      </c>
      <c r="R281" t="s">
        <v>1247</v>
      </c>
      <c r="S281" s="20">
        <f t="shared" si="30"/>
        <v>14</v>
      </c>
      <c r="T281" s="20">
        <f t="shared" si="31"/>
        <v>22</v>
      </c>
      <c r="U281" s="48" t="str">
        <f t="shared" si="32"/>
        <v>RANAVAV</v>
      </c>
      <c r="V281" s="20" t="str">
        <f t="shared" si="33"/>
        <v>TN705</v>
      </c>
      <c r="W281" s="20" t="str">
        <f t="shared" si="34"/>
        <v>B1</v>
      </c>
      <c r="X281" s="20"/>
      <c r="Y281" s="7"/>
      <c r="Z281" s="7"/>
      <c r="AA281" s="7"/>
      <c r="AB281" s="7"/>
      <c r="AC281" s="7"/>
      <c r="AD281" s="7"/>
    </row>
    <row r="282" spans="1:30" x14ac:dyDescent="0.25">
      <c r="A282" s="7"/>
      <c r="B282" s="7"/>
      <c r="C282" s="7"/>
      <c r="D282" s="7" t="str">
        <f t="shared" si="28"/>
        <v>10.121.19.182</v>
      </c>
      <c r="E282" s="7" t="str">
        <f t="shared" si="29"/>
        <v>10.121.19.182</v>
      </c>
      <c r="F282">
        <v>273</v>
      </c>
      <c r="G282" t="s">
        <v>1252</v>
      </c>
      <c r="H282" s="57">
        <v>46148.052986111114</v>
      </c>
      <c r="I282" t="s">
        <v>1253</v>
      </c>
      <c r="J282" t="s">
        <v>1254</v>
      </c>
      <c r="K282" t="s">
        <v>189</v>
      </c>
      <c r="L282" t="s">
        <v>1255</v>
      </c>
      <c r="N282" t="s">
        <v>191</v>
      </c>
      <c r="O282" t="s">
        <v>135</v>
      </c>
      <c r="P282">
        <v>0</v>
      </c>
      <c r="R282" t="s">
        <v>506</v>
      </c>
      <c r="S282" s="20">
        <f t="shared" si="30"/>
        <v>14</v>
      </c>
      <c r="T282" s="20">
        <f t="shared" si="31"/>
        <v>32</v>
      </c>
      <c r="U282" s="48" t="str">
        <f t="shared" si="32"/>
        <v>BOB-SURAJ-PLAZA-1</v>
      </c>
      <c r="V282" s="20" t="str">
        <f t="shared" si="33"/>
        <v>TN703</v>
      </c>
      <c r="W282" s="20" t="str">
        <f t="shared" si="34"/>
        <v>A1</v>
      </c>
      <c r="X282" s="20"/>
      <c r="Y282" s="7"/>
      <c r="Z282" s="7"/>
      <c r="AA282" s="7"/>
      <c r="AB282" s="7"/>
      <c r="AC282" s="7"/>
      <c r="AD282" s="7"/>
    </row>
    <row r="283" spans="1:30" x14ac:dyDescent="0.25">
      <c r="A283" s="7"/>
      <c r="B283" s="7"/>
      <c r="C283" s="7"/>
      <c r="D283" s="7" t="str">
        <f t="shared" si="28"/>
        <v>10.121.18.193</v>
      </c>
      <c r="E283" s="7" t="str">
        <f t="shared" si="29"/>
        <v>10.121.18.193</v>
      </c>
      <c r="F283">
        <v>274</v>
      </c>
      <c r="G283" t="s">
        <v>1256</v>
      </c>
      <c r="H283" s="57">
        <v>45990.042951388888</v>
      </c>
      <c r="I283" t="s">
        <v>1257</v>
      </c>
      <c r="J283" t="s">
        <v>1258</v>
      </c>
      <c r="K283" t="s">
        <v>132</v>
      </c>
      <c r="L283" t="s">
        <v>1259</v>
      </c>
      <c r="N283" t="s">
        <v>134</v>
      </c>
      <c r="O283" t="s">
        <v>135</v>
      </c>
      <c r="P283">
        <v>0</v>
      </c>
      <c r="R283" t="s">
        <v>238</v>
      </c>
      <c r="S283" s="20">
        <f t="shared" si="30"/>
        <v>14</v>
      </c>
      <c r="T283" s="20">
        <f t="shared" si="31"/>
        <v>29</v>
      </c>
      <c r="U283" s="48" t="str">
        <f t="shared" si="32"/>
        <v>Bapunagar(GNE)</v>
      </c>
      <c r="V283" s="20" t="str">
        <f t="shared" si="33"/>
        <v>TN725</v>
      </c>
      <c r="W283" s="20" t="str">
        <f t="shared" si="34"/>
        <v>B2</v>
      </c>
      <c r="X283" s="20"/>
      <c r="Y283" s="7"/>
      <c r="Z283" s="7"/>
      <c r="AA283" s="7"/>
      <c r="AB283" s="7"/>
      <c r="AC283" s="7"/>
      <c r="AD283" s="7"/>
    </row>
    <row r="284" spans="1:30" x14ac:dyDescent="0.25">
      <c r="A284" s="7"/>
      <c r="B284" s="7"/>
      <c r="C284" s="7"/>
      <c r="D284" s="7" t="str">
        <f t="shared" si="28"/>
        <v>10.121.99.220</v>
      </c>
      <c r="E284" s="7" t="str">
        <f t="shared" si="29"/>
        <v>10.121.99.220</v>
      </c>
      <c r="F284">
        <v>275</v>
      </c>
      <c r="G284" t="s">
        <v>1248</v>
      </c>
      <c r="H284" s="57">
        <v>46151.051666666666</v>
      </c>
      <c r="I284" t="s">
        <v>1249</v>
      </c>
      <c r="J284" t="s">
        <v>1250</v>
      </c>
      <c r="K284" t="s">
        <v>189</v>
      </c>
      <c r="L284" t="s">
        <v>1251</v>
      </c>
      <c r="N284" t="s">
        <v>191</v>
      </c>
      <c r="O284" t="s">
        <v>135</v>
      </c>
      <c r="P284">
        <v>0</v>
      </c>
      <c r="R284" t="s">
        <v>756</v>
      </c>
      <c r="S284" s="20">
        <f t="shared" si="30"/>
        <v>14</v>
      </c>
      <c r="T284" s="20">
        <f t="shared" si="31"/>
        <v>24</v>
      </c>
      <c r="U284" s="48" t="str">
        <f t="shared" si="32"/>
        <v>DGVCL PRI</v>
      </c>
      <c r="V284" s="20" t="str">
        <f t="shared" si="33"/>
        <v>TN703</v>
      </c>
      <c r="W284" s="20" t="str">
        <f t="shared" si="34"/>
        <v>A1</v>
      </c>
      <c r="X284" s="20"/>
      <c r="Y284" s="7"/>
      <c r="Z284" s="7"/>
      <c r="AA284" s="7"/>
      <c r="AB284" s="7"/>
      <c r="AC284" s="7"/>
      <c r="AD284" s="7"/>
    </row>
    <row r="285" spans="1:30" x14ac:dyDescent="0.25">
      <c r="A285" s="7"/>
      <c r="B285" s="7"/>
      <c r="C285" s="7"/>
      <c r="D285" s="7" t="str">
        <f t="shared" si="28"/>
        <v>10.121.68.195</v>
      </c>
      <c r="E285" s="7" t="str">
        <f t="shared" si="29"/>
        <v>10.121.68.195</v>
      </c>
      <c r="F285">
        <v>276</v>
      </c>
      <c r="G285" t="s">
        <v>1260</v>
      </c>
      <c r="H285" s="57">
        <v>46149.046944444446</v>
      </c>
      <c r="I285" t="s">
        <v>1261</v>
      </c>
      <c r="J285" t="s">
        <v>1262</v>
      </c>
      <c r="K285" t="s">
        <v>132</v>
      </c>
      <c r="L285" t="s">
        <v>1263</v>
      </c>
      <c r="N285" t="s">
        <v>134</v>
      </c>
      <c r="O285" t="s">
        <v>135</v>
      </c>
      <c r="P285">
        <v>0</v>
      </c>
      <c r="R285" t="s">
        <v>404</v>
      </c>
      <c r="S285" s="20">
        <f t="shared" si="30"/>
        <v>14</v>
      </c>
      <c r="T285" s="20">
        <f t="shared" si="31"/>
        <v>25</v>
      </c>
      <c r="U285" s="48" t="str">
        <f t="shared" si="32"/>
        <v>KHAMBALIYA</v>
      </c>
      <c r="V285" s="20" t="str">
        <f t="shared" si="33"/>
        <v>TN725</v>
      </c>
      <c r="W285" s="20" t="str">
        <f t="shared" si="34"/>
        <v>B2</v>
      </c>
      <c r="X285" s="20"/>
      <c r="Y285" s="7"/>
      <c r="Z285" s="7"/>
      <c r="AA285" s="7"/>
      <c r="AB285" s="7"/>
      <c r="AC285" s="7"/>
      <c r="AD285" s="7"/>
    </row>
    <row r="286" spans="1:30" x14ac:dyDescent="0.25">
      <c r="A286" s="7"/>
      <c r="B286" s="7"/>
      <c r="C286" s="7"/>
      <c r="D286" s="7" t="str">
        <f t="shared" si="28"/>
        <v>10.121.17.175</v>
      </c>
      <c r="E286" s="7" t="str">
        <f t="shared" si="29"/>
        <v>10.121.17.175</v>
      </c>
      <c r="F286">
        <v>277</v>
      </c>
      <c r="G286" t="s">
        <v>1264</v>
      </c>
      <c r="H286" s="57">
        <v>46124.049768518518</v>
      </c>
      <c r="I286" t="s">
        <v>1265</v>
      </c>
      <c r="J286" t="s">
        <v>1266</v>
      </c>
      <c r="K286" t="s">
        <v>145</v>
      </c>
      <c r="L286" t="s">
        <v>1267</v>
      </c>
      <c r="N286" t="s">
        <v>134</v>
      </c>
      <c r="O286" t="s">
        <v>135</v>
      </c>
      <c r="P286">
        <v>2</v>
      </c>
      <c r="S286" s="20">
        <f t="shared" si="30"/>
        <v>14</v>
      </c>
      <c r="T286" s="20">
        <f t="shared" si="31"/>
        <v>20</v>
      </c>
      <c r="U286" s="48" t="str">
        <f t="shared" si="32"/>
        <v>Botad</v>
      </c>
      <c r="V286" s="20" t="str">
        <f t="shared" si="33"/>
        <v>TN705</v>
      </c>
      <c r="W286" s="20" t="str">
        <f t="shared" si="34"/>
        <v>B1</v>
      </c>
      <c r="X286" s="20"/>
      <c r="Y286" s="7"/>
      <c r="Z286" s="7"/>
      <c r="AA286" s="7"/>
      <c r="AB286" s="7"/>
      <c r="AC286" s="7"/>
      <c r="AD286" s="7"/>
    </row>
    <row r="287" spans="1:30" x14ac:dyDescent="0.25">
      <c r="A287" s="7"/>
      <c r="B287" s="7"/>
      <c r="C287" s="7"/>
      <c r="D287" s="7" t="str">
        <f t="shared" si="28"/>
        <v>10.121.96.80</v>
      </c>
      <c r="E287" s="7" t="str">
        <f t="shared" si="29"/>
        <v>10.121.96.80</v>
      </c>
      <c r="F287">
        <v>278</v>
      </c>
      <c r="G287" t="s">
        <v>1272</v>
      </c>
      <c r="H287" s="57">
        <v>46150.041967592595</v>
      </c>
      <c r="I287" t="s">
        <v>1273</v>
      </c>
      <c r="J287" t="s">
        <v>1274</v>
      </c>
      <c r="K287" t="s">
        <v>145</v>
      </c>
      <c r="L287" t="s">
        <v>1275</v>
      </c>
      <c r="N287" t="s">
        <v>134</v>
      </c>
      <c r="O287" t="s">
        <v>135</v>
      </c>
      <c r="P287">
        <v>0</v>
      </c>
      <c r="S287" s="20">
        <f t="shared" si="30"/>
        <v>13</v>
      </c>
      <c r="T287" s="20">
        <f t="shared" si="31"/>
        <v>25</v>
      </c>
      <c r="U287" s="48" t="str">
        <f t="shared" si="32"/>
        <v>AMLESHWAR-2</v>
      </c>
      <c r="V287" s="20" t="str">
        <f t="shared" si="33"/>
        <v>TN705</v>
      </c>
      <c r="W287" s="20" t="str">
        <f t="shared" si="34"/>
        <v>B1</v>
      </c>
      <c r="X287" s="20"/>
      <c r="Y287" s="7"/>
      <c r="Z287" s="7"/>
      <c r="AA287" s="7"/>
      <c r="AB287" s="7"/>
      <c r="AC287" s="7"/>
      <c r="AD287" s="7"/>
    </row>
    <row r="288" spans="1:30" x14ac:dyDescent="0.25">
      <c r="A288" s="7"/>
      <c r="B288" s="7"/>
      <c r="C288" s="7"/>
      <c r="D288" s="7" t="str">
        <f t="shared" si="28"/>
        <v>10.121.24.118</v>
      </c>
      <c r="E288" s="7" t="str">
        <f t="shared" si="29"/>
        <v>10.121.24.118</v>
      </c>
      <c r="F288">
        <v>279</v>
      </c>
      <c r="G288" t="s">
        <v>1276</v>
      </c>
      <c r="H288" s="57">
        <v>46136.050138888888</v>
      </c>
      <c r="I288" t="s">
        <v>1277</v>
      </c>
      <c r="J288" t="s">
        <v>1278</v>
      </c>
      <c r="K288" t="s">
        <v>171</v>
      </c>
      <c r="L288" t="s">
        <v>1279</v>
      </c>
      <c r="N288" t="s">
        <v>173</v>
      </c>
      <c r="O288" t="s">
        <v>135</v>
      </c>
      <c r="P288">
        <v>2</v>
      </c>
      <c r="S288" s="20">
        <f t="shared" si="30"/>
        <v>14</v>
      </c>
      <c r="T288" s="20">
        <f t="shared" si="31"/>
        <v>21</v>
      </c>
      <c r="U288" s="48" t="str">
        <f t="shared" si="32"/>
        <v>DC5 TE</v>
      </c>
      <c r="V288" s="20" t="str">
        <f t="shared" si="33"/>
        <v>TN703</v>
      </c>
      <c r="W288" s="20" t="str">
        <f t="shared" si="34"/>
        <v>A1</v>
      </c>
      <c r="X288" s="20"/>
      <c r="Y288" s="7"/>
      <c r="Z288" s="7"/>
      <c r="AA288" s="7"/>
      <c r="AB288" s="7"/>
      <c r="AC288" s="7"/>
      <c r="AD288" s="7"/>
    </row>
    <row r="289" spans="1:30" x14ac:dyDescent="0.25">
      <c r="A289" s="7"/>
      <c r="B289" s="7"/>
      <c r="C289" s="7"/>
      <c r="D289" s="7" t="str">
        <f t="shared" si="28"/>
        <v>10.121.19.176</v>
      </c>
      <c r="E289" s="7" t="str">
        <f t="shared" si="29"/>
        <v>10.121.19.176</v>
      </c>
      <c r="F289">
        <v>280</v>
      </c>
      <c r="G289" t="s">
        <v>1268</v>
      </c>
      <c r="H289" s="57">
        <v>46121.051168981481</v>
      </c>
      <c r="I289" t="s">
        <v>1269</v>
      </c>
      <c r="J289" t="s">
        <v>1270</v>
      </c>
      <c r="K289" t="s">
        <v>189</v>
      </c>
      <c r="L289" t="s">
        <v>1271</v>
      </c>
      <c r="N289" t="s">
        <v>191</v>
      </c>
      <c r="O289" t="s">
        <v>135</v>
      </c>
      <c r="P289">
        <v>0</v>
      </c>
      <c r="R289" t="s">
        <v>506</v>
      </c>
      <c r="S289" s="20">
        <f t="shared" si="30"/>
        <v>14</v>
      </c>
      <c r="T289" s="20">
        <f t="shared" si="31"/>
        <v>32</v>
      </c>
      <c r="U289" s="48" t="str">
        <f t="shared" si="32"/>
        <v>Dheeraj Sadan BTS</v>
      </c>
      <c r="V289" s="20" t="str">
        <f t="shared" si="33"/>
        <v>TN703</v>
      </c>
      <c r="W289" s="20" t="str">
        <f t="shared" si="34"/>
        <v>A1</v>
      </c>
      <c r="X289" s="20"/>
      <c r="Y289" s="7"/>
      <c r="Z289" s="7"/>
      <c r="AA289" s="7"/>
      <c r="AB289" s="7"/>
      <c r="AC289" s="7"/>
      <c r="AD289" s="7"/>
    </row>
    <row r="290" spans="1:30" x14ac:dyDescent="0.25">
      <c r="A290" s="7"/>
      <c r="B290" s="7"/>
      <c r="C290" s="7"/>
      <c r="D290" s="7" t="str">
        <f t="shared" si="28"/>
        <v>10.121.68.12</v>
      </c>
      <c r="E290" s="7" t="str">
        <f t="shared" si="29"/>
        <v>10.121.68.12</v>
      </c>
      <c r="F290">
        <v>281</v>
      </c>
      <c r="G290" t="s">
        <v>1280</v>
      </c>
      <c r="H290" s="57">
        <v>46149.045300925929</v>
      </c>
      <c r="I290" t="s">
        <v>1281</v>
      </c>
      <c r="J290" t="s">
        <v>1282</v>
      </c>
      <c r="K290" t="s">
        <v>145</v>
      </c>
      <c r="L290" t="s">
        <v>1283</v>
      </c>
      <c r="N290" t="s">
        <v>134</v>
      </c>
      <c r="O290" t="s">
        <v>135</v>
      </c>
      <c r="P290">
        <v>2</v>
      </c>
      <c r="R290" t="s">
        <v>756</v>
      </c>
      <c r="S290" s="20">
        <f t="shared" si="30"/>
        <v>13</v>
      </c>
      <c r="T290" s="20">
        <f t="shared" si="31"/>
        <v>21</v>
      </c>
      <c r="U290" s="48" t="str">
        <f t="shared" si="32"/>
        <v>ANUMALA</v>
      </c>
      <c r="V290" s="20" t="str">
        <f t="shared" si="33"/>
        <v>TN705</v>
      </c>
      <c r="W290" s="20" t="str">
        <f t="shared" si="34"/>
        <v>B1</v>
      </c>
      <c r="X290" s="20"/>
      <c r="Y290" s="7"/>
      <c r="Z290" s="7"/>
      <c r="AA290" s="7"/>
      <c r="AB290" s="7"/>
      <c r="AC290" s="7"/>
      <c r="AD290" s="7"/>
    </row>
    <row r="291" spans="1:30" x14ac:dyDescent="0.25">
      <c r="A291" s="7"/>
      <c r="B291" s="7"/>
      <c r="C291" s="7"/>
      <c r="D291" s="7" t="str">
        <f t="shared" si="28"/>
        <v>10.121.68.217</v>
      </c>
      <c r="E291" s="7" t="str">
        <f t="shared" si="29"/>
        <v>10.121.68.217</v>
      </c>
      <c r="F291">
        <v>282</v>
      </c>
      <c r="G291" t="s">
        <v>1288</v>
      </c>
      <c r="H291" s="57">
        <v>46145.050208333334</v>
      </c>
      <c r="I291" t="s">
        <v>1289</v>
      </c>
      <c r="J291" t="s">
        <v>1290</v>
      </c>
      <c r="K291" t="s">
        <v>189</v>
      </c>
      <c r="L291" t="s">
        <v>1291</v>
      </c>
      <c r="N291" t="s">
        <v>191</v>
      </c>
      <c r="O291" t="s">
        <v>135</v>
      </c>
      <c r="P291">
        <v>0</v>
      </c>
      <c r="S291" s="20">
        <f t="shared" si="30"/>
        <v>14</v>
      </c>
      <c r="T291" s="20">
        <f t="shared" si="31"/>
        <v>21</v>
      </c>
      <c r="U291" s="48" t="str">
        <f t="shared" si="32"/>
        <v>BHATIA</v>
      </c>
      <c r="V291" s="20" t="str">
        <f t="shared" si="33"/>
        <v>TN703</v>
      </c>
      <c r="W291" s="20" t="str">
        <f t="shared" si="34"/>
        <v>A1</v>
      </c>
      <c r="X291" s="20"/>
      <c r="Y291" s="7"/>
      <c r="Z291" s="7"/>
      <c r="AA291" s="7"/>
      <c r="AB291" s="7"/>
      <c r="AC291" s="7"/>
      <c r="AD291" s="7"/>
    </row>
    <row r="292" spans="1:30" x14ac:dyDescent="0.25">
      <c r="A292" s="7"/>
      <c r="B292" s="7"/>
      <c r="C292" s="7"/>
      <c r="D292" s="7" t="str">
        <f t="shared" si="28"/>
        <v>10.121.18.88</v>
      </c>
      <c r="E292" s="7" t="str">
        <f t="shared" si="29"/>
        <v>10.121.18.88</v>
      </c>
      <c r="F292">
        <v>283</v>
      </c>
      <c r="G292" t="s">
        <v>1284</v>
      </c>
      <c r="H292" s="57">
        <v>46121.046886574077</v>
      </c>
      <c r="I292" t="s">
        <v>1285</v>
      </c>
      <c r="J292" t="s">
        <v>1286</v>
      </c>
      <c r="K292" t="s">
        <v>132</v>
      </c>
      <c r="L292" t="s">
        <v>1287</v>
      </c>
      <c r="N292" t="s">
        <v>134</v>
      </c>
      <c r="O292" t="s">
        <v>135</v>
      </c>
      <c r="P292">
        <v>0</v>
      </c>
      <c r="R292" t="s">
        <v>238</v>
      </c>
      <c r="S292" s="20">
        <f t="shared" si="30"/>
        <v>13</v>
      </c>
      <c r="T292" s="20">
        <f t="shared" si="31"/>
        <v>23</v>
      </c>
      <c r="U292" s="48" t="str">
        <f t="shared" si="32"/>
        <v>SHAHIBAUG</v>
      </c>
      <c r="V292" s="20" t="str">
        <f t="shared" si="33"/>
        <v>TN725</v>
      </c>
      <c r="W292" s="20" t="str">
        <f t="shared" si="34"/>
        <v>B2</v>
      </c>
      <c r="X292" s="20"/>
      <c r="Y292" s="7"/>
      <c r="Z292" s="7"/>
      <c r="AA292" s="7"/>
      <c r="AB292" s="7"/>
      <c r="AC292" s="7"/>
      <c r="AD292" s="7"/>
    </row>
    <row r="293" spans="1:30" x14ac:dyDescent="0.25">
      <c r="A293" s="7"/>
      <c r="B293" s="7"/>
      <c r="C293" s="7"/>
      <c r="D293" s="7" t="str">
        <f t="shared" si="28"/>
        <v>10.121.25.81</v>
      </c>
      <c r="E293" s="7" t="str">
        <f t="shared" si="29"/>
        <v>10.121.25.81</v>
      </c>
      <c r="F293">
        <v>284</v>
      </c>
      <c r="G293" t="s">
        <v>1292</v>
      </c>
      <c r="H293" s="57">
        <v>46148.046423611115</v>
      </c>
      <c r="I293" t="s">
        <v>1293</v>
      </c>
      <c r="J293" t="s">
        <v>1294</v>
      </c>
      <c r="K293" t="s">
        <v>189</v>
      </c>
      <c r="L293" t="s">
        <v>1295</v>
      </c>
      <c r="N293" t="s">
        <v>191</v>
      </c>
      <c r="O293" t="s">
        <v>135</v>
      </c>
      <c r="P293">
        <v>0</v>
      </c>
      <c r="S293" s="20">
        <f t="shared" si="30"/>
        <v>13</v>
      </c>
      <c r="T293" s="20">
        <f t="shared" si="31"/>
        <v>24</v>
      </c>
      <c r="U293" s="48" t="str">
        <f t="shared" si="32"/>
        <v>DHAROI-BTS</v>
      </c>
      <c r="V293" s="20" t="str">
        <f t="shared" si="33"/>
        <v>TN703</v>
      </c>
      <c r="W293" s="20" t="str">
        <f t="shared" si="34"/>
        <v>A1</v>
      </c>
      <c r="X293" s="20"/>
      <c r="Y293" s="7"/>
      <c r="Z293" s="7"/>
      <c r="AA293" s="7"/>
      <c r="AB293" s="7"/>
      <c r="AC293" s="7"/>
      <c r="AD293" s="7"/>
    </row>
    <row r="294" spans="1:30" x14ac:dyDescent="0.25">
      <c r="A294" s="7"/>
      <c r="B294" s="7"/>
      <c r="C294" s="7"/>
      <c r="D294" s="7" t="str">
        <f t="shared" si="28"/>
        <v>10.121.98.142</v>
      </c>
      <c r="E294" s="7" t="str">
        <f t="shared" si="29"/>
        <v>10.121.98.142</v>
      </c>
      <c r="F294">
        <v>285</v>
      </c>
      <c r="G294" t="s">
        <v>1300</v>
      </c>
      <c r="H294" s="57">
        <v>46137.043587962966</v>
      </c>
      <c r="I294" t="s">
        <v>1301</v>
      </c>
      <c r="J294" t="s">
        <v>1302</v>
      </c>
      <c r="K294" t="s">
        <v>189</v>
      </c>
      <c r="L294" t="s">
        <v>1303</v>
      </c>
      <c r="N294" t="s">
        <v>191</v>
      </c>
      <c r="O294" t="s">
        <v>135</v>
      </c>
      <c r="P294">
        <v>0</v>
      </c>
      <c r="S294" s="20">
        <f t="shared" si="30"/>
        <v>14</v>
      </c>
      <c r="T294" s="20">
        <f t="shared" si="31"/>
        <v>21</v>
      </c>
      <c r="U294" s="48" t="str">
        <f t="shared" si="32"/>
        <v>KUWALA</v>
      </c>
      <c r="V294" s="20" t="str">
        <f t="shared" si="33"/>
        <v>TN703</v>
      </c>
      <c r="W294" s="20" t="str">
        <f t="shared" si="34"/>
        <v>A1</v>
      </c>
      <c r="X294" s="20"/>
      <c r="Y294" s="7"/>
      <c r="Z294" s="7"/>
      <c r="AA294" s="7"/>
      <c r="AB294" s="7"/>
      <c r="AC294" s="7"/>
      <c r="AD294" s="7"/>
    </row>
    <row r="295" spans="1:30" x14ac:dyDescent="0.25">
      <c r="A295" s="7"/>
      <c r="B295" s="7"/>
      <c r="C295" s="7"/>
      <c r="D295" s="7" t="str">
        <f t="shared" si="28"/>
        <v>10.121.17.42</v>
      </c>
      <c r="E295" s="7" t="str">
        <f t="shared" si="29"/>
        <v>10.121.17.42</v>
      </c>
      <c r="F295">
        <v>286</v>
      </c>
      <c r="G295" t="s">
        <v>6201</v>
      </c>
      <c r="H295" s="57">
        <v>46147.045289351852</v>
      </c>
      <c r="I295" t="s">
        <v>6202</v>
      </c>
      <c r="J295" t="s">
        <v>6203</v>
      </c>
      <c r="K295" t="s">
        <v>132</v>
      </c>
      <c r="L295" t="s">
        <v>6204</v>
      </c>
      <c r="N295" t="s">
        <v>134</v>
      </c>
      <c r="O295" t="s">
        <v>135</v>
      </c>
      <c r="P295">
        <v>0</v>
      </c>
      <c r="S295" s="20">
        <f t="shared" si="30"/>
        <v>13</v>
      </c>
      <c r="T295" s="20">
        <f t="shared" si="31"/>
        <v>20</v>
      </c>
      <c r="U295" s="48" t="str">
        <f t="shared" si="32"/>
        <v>GONDAL</v>
      </c>
      <c r="V295" s="20" t="str">
        <f t="shared" si="33"/>
        <v>TN725</v>
      </c>
      <c r="W295" s="20" t="str">
        <f t="shared" si="34"/>
        <v>B2</v>
      </c>
      <c r="X295" s="20"/>
      <c r="Y295" s="7"/>
      <c r="Z295" s="7"/>
      <c r="AA295" s="7"/>
      <c r="AB295" s="7"/>
      <c r="AC295" s="7"/>
      <c r="AD295" s="7"/>
    </row>
    <row r="296" spans="1:30" x14ac:dyDescent="0.25">
      <c r="A296" s="7"/>
      <c r="B296" s="7"/>
      <c r="C296" s="7"/>
      <c r="D296" s="7" t="str">
        <f t="shared" si="28"/>
        <v>10.121.20.50</v>
      </c>
      <c r="E296" s="7" t="str">
        <f t="shared" si="29"/>
        <v>10.121.20.50</v>
      </c>
      <c r="F296">
        <v>287</v>
      </c>
      <c r="G296" t="s">
        <v>1296</v>
      </c>
      <c r="H296" s="57">
        <v>46129.042534722219</v>
      </c>
      <c r="I296" t="s">
        <v>1297</v>
      </c>
      <c r="J296" t="s">
        <v>1298</v>
      </c>
      <c r="K296" t="s">
        <v>171</v>
      </c>
      <c r="L296" t="s">
        <v>1299</v>
      </c>
      <c r="N296" t="s">
        <v>173</v>
      </c>
      <c r="O296" t="s">
        <v>135</v>
      </c>
      <c r="P296">
        <v>2</v>
      </c>
      <c r="S296" s="20">
        <f t="shared" si="30"/>
        <v>13</v>
      </c>
      <c r="T296" s="20">
        <f t="shared" si="31"/>
        <v>30</v>
      </c>
      <c r="U296" s="48" t="str">
        <f t="shared" si="32"/>
        <v>Samana Radar SBI</v>
      </c>
      <c r="V296" s="20" t="str">
        <f t="shared" si="33"/>
        <v>TN703</v>
      </c>
      <c r="W296" s="20" t="str">
        <f t="shared" si="34"/>
        <v>A1</v>
      </c>
      <c r="X296" s="20"/>
      <c r="Y296" s="7"/>
      <c r="Z296" s="7"/>
      <c r="AA296" s="7"/>
      <c r="AB296" s="7"/>
      <c r="AC296" s="7"/>
      <c r="AD296" s="7"/>
    </row>
    <row r="297" spans="1:30" x14ac:dyDescent="0.25">
      <c r="A297" s="7"/>
      <c r="B297" s="7"/>
      <c r="C297" s="7"/>
      <c r="D297" s="7" t="str">
        <f t="shared" si="28"/>
        <v>10.121.99.5</v>
      </c>
      <c r="E297" s="7" t="str">
        <f t="shared" si="29"/>
        <v>10.121.99.5</v>
      </c>
      <c r="F297">
        <v>288</v>
      </c>
      <c r="G297" t="s">
        <v>1304</v>
      </c>
      <c r="H297" s="57">
        <v>46078.042245370372</v>
      </c>
      <c r="I297" t="s">
        <v>1305</v>
      </c>
      <c r="J297" t="s">
        <v>1306</v>
      </c>
      <c r="K297" t="s">
        <v>132</v>
      </c>
      <c r="L297" t="s">
        <v>1307</v>
      </c>
      <c r="N297" t="s">
        <v>134</v>
      </c>
      <c r="O297" t="s">
        <v>135</v>
      </c>
      <c r="P297">
        <v>2</v>
      </c>
      <c r="S297" s="20">
        <f t="shared" si="30"/>
        <v>12</v>
      </c>
      <c r="T297" s="20">
        <f t="shared" si="31"/>
        <v>22</v>
      </c>
      <c r="U297" s="48" t="str">
        <f t="shared" si="32"/>
        <v>DHANGDHRA</v>
      </c>
      <c r="V297" s="20" t="str">
        <f t="shared" si="33"/>
        <v>TN725</v>
      </c>
      <c r="W297" s="20" t="str">
        <f t="shared" si="34"/>
        <v>B2</v>
      </c>
      <c r="X297" s="20"/>
      <c r="Y297" s="7"/>
      <c r="Z297" s="7"/>
      <c r="AA297" s="7"/>
      <c r="AB297" s="7"/>
      <c r="AC297" s="7"/>
      <c r="AD297" s="7"/>
    </row>
    <row r="298" spans="1:30" x14ac:dyDescent="0.25">
      <c r="A298" s="7"/>
      <c r="B298" s="7"/>
      <c r="C298" s="7"/>
      <c r="D298" s="7" t="str">
        <f t="shared" si="28"/>
        <v>10.121.24.244</v>
      </c>
      <c r="E298" s="7" t="str">
        <f t="shared" si="29"/>
        <v>10.121.24.244</v>
      </c>
      <c r="F298">
        <v>289</v>
      </c>
      <c r="G298" t="s">
        <v>1308</v>
      </c>
      <c r="H298" s="57">
        <v>46118.054236111115</v>
      </c>
      <c r="I298" t="s">
        <v>1309</v>
      </c>
      <c r="J298" t="s">
        <v>1310</v>
      </c>
      <c r="K298" t="s">
        <v>145</v>
      </c>
      <c r="L298" t="s">
        <v>1311</v>
      </c>
      <c r="N298" t="s">
        <v>134</v>
      </c>
      <c r="O298" t="s">
        <v>135</v>
      </c>
      <c r="P298">
        <v>2</v>
      </c>
      <c r="S298" s="20">
        <f t="shared" si="30"/>
        <v>14</v>
      </c>
      <c r="T298" s="20">
        <f t="shared" si="31"/>
        <v>19</v>
      </c>
      <c r="U298" s="48" t="str">
        <f t="shared" si="32"/>
        <v>VASO</v>
      </c>
      <c r="V298" s="20" t="str">
        <f t="shared" si="33"/>
        <v>TN705</v>
      </c>
      <c r="W298" s="20" t="str">
        <f t="shared" si="34"/>
        <v>B1</v>
      </c>
      <c r="X298" s="20"/>
      <c r="Y298" s="7"/>
      <c r="Z298" s="7"/>
      <c r="AA298" s="7"/>
      <c r="AB298" s="7"/>
      <c r="AC298" s="7"/>
      <c r="AD298" s="7"/>
    </row>
    <row r="299" spans="1:30" x14ac:dyDescent="0.25">
      <c r="A299" s="7"/>
      <c r="B299" s="7"/>
      <c r="C299" s="7"/>
      <c r="D299" s="7" t="str">
        <f t="shared" si="28"/>
        <v>10.121.19.213</v>
      </c>
      <c r="E299" s="7" t="str">
        <f t="shared" si="29"/>
        <v>10.121.19.213</v>
      </c>
      <c r="F299">
        <v>290</v>
      </c>
      <c r="G299" t="s">
        <v>1312</v>
      </c>
      <c r="H299" s="57">
        <v>46148.044062499997</v>
      </c>
      <c r="I299" t="s">
        <v>1313</v>
      </c>
      <c r="J299" t="s">
        <v>1314</v>
      </c>
      <c r="K299" t="s">
        <v>145</v>
      </c>
      <c r="L299" t="s">
        <v>1315</v>
      </c>
      <c r="N299" t="s">
        <v>134</v>
      </c>
      <c r="O299" t="s">
        <v>135</v>
      </c>
      <c r="P299">
        <v>0</v>
      </c>
      <c r="S299" s="20">
        <f t="shared" si="30"/>
        <v>14</v>
      </c>
      <c r="T299" s="20">
        <f t="shared" si="31"/>
        <v>25</v>
      </c>
      <c r="U299" s="48" t="str">
        <f t="shared" si="32"/>
        <v>GETCO ICHP</v>
      </c>
      <c r="V299" s="20" t="str">
        <f t="shared" si="33"/>
        <v>TN705</v>
      </c>
      <c r="W299" s="20" t="str">
        <f t="shared" si="34"/>
        <v>B1</v>
      </c>
      <c r="X299" s="20"/>
      <c r="Y299" s="7"/>
      <c r="Z299" s="7"/>
      <c r="AA299" s="7"/>
      <c r="AB299" s="7"/>
      <c r="AC299" s="7"/>
      <c r="AD299" s="7"/>
    </row>
    <row r="300" spans="1:30" x14ac:dyDescent="0.25">
      <c r="A300" s="7"/>
      <c r="B300" s="7"/>
      <c r="C300" s="7"/>
      <c r="D300" s="7" t="str">
        <f t="shared" si="28"/>
        <v>10.121.99.165</v>
      </c>
      <c r="E300" s="7" t="str">
        <f t="shared" si="29"/>
        <v>10.121.99.165</v>
      </c>
      <c r="F300">
        <v>291</v>
      </c>
      <c r="G300" t="s">
        <v>1324</v>
      </c>
      <c r="H300" s="57">
        <v>46143.043564814812</v>
      </c>
      <c r="I300" t="s">
        <v>1325</v>
      </c>
      <c r="J300" t="s">
        <v>1326</v>
      </c>
      <c r="K300" t="s">
        <v>189</v>
      </c>
      <c r="L300" t="s">
        <v>1327</v>
      </c>
      <c r="N300" t="s">
        <v>191</v>
      </c>
      <c r="O300" t="s">
        <v>135</v>
      </c>
      <c r="P300">
        <v>0</v>
      </c>
      <c r="S300" s="20">
        <f t="shared" si="30"/>
        <v>14</v>
      </c>
      <c r="T300" s="20">
        <f t="shared" si="31"/>
        <v>24</v>
      </c>
      <c r="U300" s="48" t="str">
        <f t="shared" si="32"/>
        <v>VAHANVATI</v>
      </c>
      <c r="V300" s="20" t="str">
        <f t="shared" si="33"/>
        <v>TN703</v>
      </c>
      <c r="W300" s="20" t="str">
        <f t="shared" si="34"/>
        <v>A1</v>
      </c>
      <c r="X300" s="20"/>
      <c r="Y300" s="7"/>
      <c r="Z300" s="7"/>
      <c r="AA300" s="7"/>
      <c r="AB300" s="7"/>
      <c r="AC300" s="7"/>
      <c r="AD300" s="7"/>
    </row>
    <row r="301" spans="1:30" x14ac:dyDescent="0.25">
      <c r="A301" s="7"/>
      <c r="B301" s="7"/>
      <c r="C301" s="7"/>
      <c r="D301" s="7" t="str">
        <f t="shared" si="28"/>
        <v>10.121.99.174</v>
      </c>
      <c r="E301" s="7" t="str">
        <f t="shared" si="29"/>
        <v>10.121.99.174</v>
      </c>
      <c r="F301">
        <v>292</v>
      </c>
      <c r="G301" t="s">
        <v>1316</v>
      </c>
      <c r="H301" s="57">
        <v>46146.059050925927</v>
      </c>
      <c r="I301" t="s">
        <v>1317</v>
      </c>
      <c r="J301" t="s">
        <v>1318</v>
      </c>
      <c r="K301" t="s">
        <v>189</v>
      </c>
      <c r="L301" t="s">
        <v>1319</v>
      </c>
      <c r="N301" t="s">
        <v>191</v>
      </c>
      <c r="O301" t="s">
        <v>135</v>
      </c>
      <c r="P301">
        <v>0</v>
      </c>
      <c r="S301" s="20">
        <f t="shared" si="30"/>
        <v>14</v>
      </c>
      <c r="T301" s="20">
        <f t="shared" si="31"/>
        <v>26</v>
      </c>
      <c r="U301" s="48" t="str">
        <f t="shared" si="32"/>
        <v>Heavy Water</v>
      </c>
      <c r="V301" s="20" t="str">
        <f t="shared" si="33"/>
        <v>TN703</v>
      </c>
      <c r="W301" s="20" t="str">
        <f t="shared" si="34"/>
        <v>A1</v>
      </c>
      <c r="X301" s="20"/>
      <c r="Y301" s="7"/>
      <c r="Z301" s="7"/>
      <c r="AA301" s="7"/>
      <c r="AB301" s="7"/>
      <c r="AC301" s="7"/>
      <c r="AD301" s="7"/>
    </row>
    <row r="302" spans="1:30" x14ac:dyDescent="0.25">
      <c r="A302" s="7"/>
      <c r="B302" s="7"/>
      <c r="C302" s="7"/>
      <c r="D302" s="7" t="str">
        <f t="shared" si="28"/>
        <v>10.121.17.213</v>
      </c>
      <c r="E302" s="7" t="str">
        <f t="shared" si="29"/>
        <v>10.121.17.213</v>
      </c>
      <c r="F302">
        <v>293</v>
      </c>
      <c r="G302" t="s">
        <v>1320</v>
      </c>
      <c r="H302" s="57">
        <v>46038.04346064815</v>
      </c>
      <c r="I302" t="s">
        <v>1321</v>
      </c>
      <c r="J302" t="s">
        <v>1322</v>
      </c>
      <c r="K302" t="s">
        <v>171</v>
      </c>
      <c r="L302" t="s">
        <v>1323</v>
      </c>
      <c r="N302" t="s">
        <v>173</v>
      </c>
      <c r="O302" t="s">
        <v>135</v>
      </c>
      <c r="P302">
        <v>2</v>
      </c>
      <c r="S302" s="20">
        <f t="shared" si="30"/>
        <v>14</v>
      </c>
      <c r="T302" s="20">
        <f t="shared" si="31"/>
        <v>19</v>
      </c>
      <c r="U302" s="48" t="str">
        <f t="shared" si="32"/>
        <v>DRDO</v>
      </c>
      <c r="V302" s="20" t="str">
        <f t="shared" si="33"/>
        <v>TN703</v>
      </c>
      <c r="W302" s="20" t="str">
        <f t="shared" si="34"/>
        <v>A1</v>
      </c>
      <c r="X302" s="20"/>
      <c r="Y302" s="7"/>
      <c r="Z302" s="7"/>
      <c r="AA302" s="7"/>
      <c r="AB302" s="7"/>
      <c r="AC302" s="7"/>
      <c r="AD302" s="7"/>
    </row>
    <row r="303" spans="1:30" x14ac:dyDescent="0.25">
      <c r="A303" s="7"/>
      <c r="B303" s="7"/>
      <c r="C303" s="7"/>
      <c r="D303" s="7" t="str">
        <f t="shared" si="28"/>
        <v>10.121.17.137</v>
      </c>
      <c r="E303" s="7" t="str">
        <f t="shared" si="29"/>
        <v>10.121.17.137</v>
      </c>
      <c r="F303">
        <v>294</v>
      </c>
      <c r="G303" t="s">
        <v>1328</v>
      </c>
      <c r="H303" s="57">
        <v>46136.043240740742</v>
      </c>
      <c r="I303" t="s">
        <v>1329</v>
      </c>
      <c r="J303" t="s">
        <v>1330</v>
      </c>
      <c r="K303" t="s">
        <v>171</v>
      </c>
      <c r="L303" t="s">
        <v>1331</v>
      </c>
      <c r="N303" t="s">
        <v>173</v>
      </c>
      <c r="O303" t="s">
        <v>135</v>
      </c>
      <c r="P303">
        <v>2</v>
      </c>
      <c r="S303" s="20">
        <f t="shared" si="30"/>
        <v>14</v>
      </c>
      <c r="T303" s="20">
        <f t="shared" si="31"/>
        <v>22</v>
      </c>
      <c r="U303" s="48" t="str">
        <f t="shared" si="32"/>
        <v>THALIYA</v>
      </c>
      <c r="V303" s="20" t="str">
        <f t="shared" si="33"/>
        <v>TN703</v>
      </c>
      <c r="W303" s="20" t="str">
        <f t="shared" si="34"/>
        <v>A1</v>
      </c>
      <c r="X303" s="20"/>
      <c r="Y303" s="7"/>
      <c r="Z303" s="7"/>
      <c r="AA303" s="7"/>
      <c r="AB303" s="7"/>
      <c r="AC303" s="7"/>
      <c r="AD303" s="7"/>
    </row>
    <row r="304" spans="1:30" x14ac:dyDescent="0.25">
      <c r="A304" s="7"/>
      <c r="B304" s="7"/>
      <c r="C304" s="7"/>
      <c r="D304" s="7" t="str">
        <f t="shared" si="28"/>
        <v>10.121.24.91</v>
      </c>
      <c r="E304" s="7" t="str">
        <f t="shared" si="29"/>
        <v>10.121.24.91</v>
      </c>
      <c r="F304">
        <v>295</v>
      </c>
      <c r="G304" t="s">
        <v>6205</v>
      </c>
      <c r="H304" s="57">
        <v>46151.04314814815</v>
      </c>
      <c r="I304" t="s">
        <v>6206</v>
      </c>
      <c r="J304" t="s">
        <v>6207</v>
      </c>
      <c r="K304" t="s">
        <v>171</v>
      </c>
      <c r="L304" t="s">
        <v>6208</v>
      </c>
      <c r="N304" t="s">
        <v>173</v>
      </c>
      <c r="O304" t="s">
        <v>135</v>
      </c>
      <c r="P304">
        <v>2</v>
      </c>
      <c r="S304" s="20">
        <f t="shared" si="30"/>
        <v>13</v>
      </c>
      <c r="T304" s="20">
        <f t="shared" si="31"/>
        <v>29</v>
      </c>
      <c r="U304" s="48" t="str">
        <f t="shared" si="32"/>
        <v>ALL INDIA RADIO</v>
      </c>
      <c r="V304" s="20" t="str">
        <f t="shared" si="33"/>
        <v>TN703</v>
      </c>
      <c r="W304" s="20" t="str">
        <f t="shared" si="34"/>
        <v>A1</v>
      </c>
      <c r="X304" s="20"/>
      <c r="Y304" s="7"/>
      <c r="Z304" s="7"/>
      <c r="AA304" s="7"/>
      <c r="AB304" s="7"/>
      <c r="AC304" s="7"/>
      <c r="AD304" s="7"/>
    </row>
    <row r="305" spans="1:30" x14ac:dyDescent="0.25">
      <c r="A305" s="7"/>
      <c r="B305" s="7"/>
      <c r="C305" s="7"/>
      <c r="D305" s="7" t="str">
        <f t="shared" si="28"/>
        <v>10.121.18.80</v>
      </c>
      <c r="E305" s="7" t="str">
        <f t="shared" si="29"/>
        <v>10.121.18.80</v>
      </c>
      <c r="F305">
        <v>296</v>
      </c>
      <c r="G305" t="s">
        <v>1332</v>
      </c>
      <c r="H305" s="57">
        <v>46131.047314814816</v>
      </c>
      <c r="I305" t="s">
        <v>1333</v>
      </c>
      <c r="J305" t="s">
        <v>1334</v>
      </c>
      <c r="K305" t="s">
        <v>171</v>
      </c>
      <c r="L305" t="s">
        <v>1335</v>
      </c>
      <c r="N305" t="s">
        <v>173</v>
      </c>
      <c r="O305" t="s">
        <v>135</v>
      </c>
      <c r="P305">
        <v>2</v>
      </c>
      <c r="R305" t="s">
        <v>1336</v>
      </c>
      <c r="S305" s="20">
        <f t="shared" si="30"/>
        <v>13</v>
      </c>
      <c r="T305" s="20">
        <f t="shared" si="31"/>
        <v>30</v>
      </c>
      <c r="U305" s="48" t="str">
        <f t="shared" si="32"/>
        <v>GSWAN M Division</v>
      </c>
      <c r="V305" s="20" t="str">
        <f t="shared" si="33"/>
        <v>TN703</v>
      </c>
      <c r="W305" s="20" t="str">
        <f t="shared" si="34"/>
        <v>A1</v>
      </c>
      <c r="X305" s="20"/>
      <c r="Y305" s="7"/>
      <c r="Z305" s="7"/>
      <c r="AA305" s="7"/>
      <c r="AB305" s="7"/>
      <c r="AC305" s="7"/>
      <c r="AD305" s="7"/>
    </row>
    <row r="306" spans="1:30" x14ac:dyDescent="0.25">
      <c r="A306" s="7"/>
      <c r="B306" s="7"/>
      <c r="C306" s="7"/>
      <c r="D306" s="7" t="str">
        <f t="shared" si="28"/>
        <v>10.121.99.163</v>
      </c>
      <c r="E306" s="7" t="str">
        <f t="shared" si="29"/>
        <v>10.121.99.163</v>
      </c>
      <c r="F306">
        <v>297</v>
      </c>
      <c r="G306" t="s">
        <v>1337</v>
      </c>
      <c r="H306" s="57">
        <v>46135.056250000001</v>
      </c>
      <c r="I306" t="s">
        <v>1338</v>
      </c>
      <c r="J306" t="s">
        <v>1339</v>
      </c>
      <c r="K306" t="s">
        <v>145</v>
      </c>
      <c r="L306" t="s">
        <v>1340</v>
      </c>
      <c r="N306" t="s">
        <v>134</v>
      </c>
      <c r="O306" t="s">
        <v>135</v>
      </c>
      <c r="P306">
        <v>2</v>
      </c>
      <c r="S306" s="20">
        <f t="shared" si="30"/>
        <v>14</v>
      </c>
      <c r="T306" s="20">
        <f t="shared" si="31"/>
        <v>26</v>
      </c>
      <c r="U306" s="48" t="str">
        <f t="shared" si="32"/>
        <v>TRIDENT BTS</v>
      </c>
      <c r="V306" s="20" t="str">
        <f t="shared" si="33"/>
        <v>TN705</v>
      </c>
      <c r="W306" s="20" t="str">
        <f t="shared" si="34"/>
        <v>B1</v>
      </c>
      <c r="X306" s="20"/>
      <c r="Y306" s="7"/>
      <c r="Z306" s="7"/>
      <c r="AA306" s="7"/>
      <c r="AB306" s="7"/>
      <c r="AC306" s="7"/>
      <c r="AD306" s="7"/>
    </row>
    <row r="307" spans="1:30" x14ac:dyDescent="0.25">
      <c r="A307" s="7"/>
      <c r="B307" s="7"/>
      <c r="C307" s="7"/>
      <c r="D307" s="7" t="str">
        <f t="shared" si="28"/>
        <v>10.121.16.204</v>
      </c>
      <c r="E307" s="7" t="str">
        <f t="shared" si="29"/>
        <v>10.121.16.204</v>
      </c>
      <c r="F307">
        <v>298</v>
      </c>
      <c r="G307" t="s">
        <v>1341</v>
      </c>
      <c r="H307" s="57">
        <v>46119.052245370367</v>
      </c>
      <c r="I307" t="s">
        <v>1342</v>
      </c>
      <c r="J307" t="s">
        <v>1343</v>
      </c>
      <c r="K307" t="s">
        <v>189</v>
      </c>
      <c r="L307" t="s">
        <v>1344</v>
      </c>
      <c r="N307" t="s">
        <v>191</v>
      </c>
      <c r="O307" t="s">
        <v>135</v>
      </c>
      <c r="P307">
        <v>0</v>
      </c>
      <c r="S307" s="20">
        <f t="shared" si="30"/>
        <v>14</v>
      </c>
      <c r="T307" s="20">
        <f t="shared" si="31"/>
        <v>26</v>
      </c>
      <c r="U307" s="48" t="str">
        <f t="shared" si="32"/>
        <v>LIMADIA EXG</v>
      </c>
      <c r="V307" s="20" t="str">
        <f t="shared" si="33"/>
        <v>TN703</v>
      </c>
      <c r="W307" s="20" t="str">
        <f t="shared" si="34"/>
        <v>A1</v>
      </c>
      <c r="X307" s="20"/>
      <c r="Y307" s="7"/>
      <c r="Z307" s="7"/>
      <c r="AA307" s="7"/>
      <c r="AB307" s="7"/>
      <c r="AC307" s="7"/>
      <c r="AD307" s="7"/>
    </row>
    <row r="308" spans="1:30" x14ac:dyDescent="0.25">
      <c r="A308" s="7"/>
      <c r="B308" s="7"/>
      <c r="C308" s="7"/>
      <c r="D308" s="7" t="str">
        <f t="shared" si="28"/>
        <v>10.121.18.187</v>
      </c>
      <c r="E308" s="7" t="str">
        <f t="shared" si="29"/>
        <v>10.121.18.187</v>
      </c>
      <c r="F308">
        <v>299</v>
      </c>
      <c r="G308" t="s">
        <v>1345</v>
      </c>
      <c r="H308" s="57">
        <v>46039.047847222224</v>
      </c>
      <c r="I308" t="s">
        <v>1346</v>
      </c>
      <c r="J308" t="s">
        <v>1347</v>
      </c>
      <c r="K308" t="s">
        <v>171</v>
      </c>
      <c r="L308" t="s">
        <v>1348</v>
      </c>
      <c r="N308" t="s">
        <v>173</v>
      </c>
      <c r="O308" t="s">
        <v>135</v>
      </c>
      <c r="P308">
        <v>2</v>
      </c>
      <c r="S308" s="20">
        <f t="shared" si="30"/>
        <v>14</v>
      </c>
      <c r="T308" s="20">
        <f t="shared" si="31"/>
        <v>25</v>
      </c>
      <c r="U308" s="48" t="str">
        <f t="shared" si="32"/>
        <v>ITER INDIA</v>
      </c>
      <c r="V308" s="20" t="str">
        <f t="shared" si="33"/>
        <v>TN703</v>
      </c>
      <c r="W308" s="20" t="str">
        <f t="shared" si="34"/>
        <v>A1</v>
      </c>
      <c r="X308" s="20"/>
      <c r="Y308" s="7"/>
      <c r="Z308" s="7"/>
      <c r="AA308" s="7"/>
      <c r="AB308" s="7"/>
      <c r="AC308" s="7"/>
      <c r="AD308" s="7"/>
    </row>
    <row r="309" spans="1:30" x14ac:dyDescent="0.25">
      <c r="A309" s="7"/>
      <c r="B309" s="7"/>
      <c r="C309" s="7"/>
      <c r="D309" s="7" t="str">
        <f t="shared" si="28"/>
        <v>10.121.97.225</v>
      </c>
      <c r="E309" s="7" t="str">
        <f t="shared" si="29"/>
        <v>10.121.97.225</v>
      </c>
      <c r="F309">
        <v>300</v>
      </c>
      <c r="G309" t="s">
        <v>1349</v>
      </c>
      <c r="H309" s="57">
        <v>46143.05265046296</v>
      </c>
      <c r="I309" t="s">
        <v>1350</v>
      </c>
      <c r="J309" t="s">
        <v>1351</v>
      </c>
      <c r="K309" t="s">
        <v>132</v>
      </c>
      <c r="L309" t="s">
        <v>1352</v>
      </c>
      <c r="N309" t="s">
        <v>134</v>
      </c>
      <c r="O309" t="s">
        <v>135</v>
      </c>
      <c r="P309">
        <v>2</v>
      </c>
      <c r="S309" s="20">
        <f t="shared" si="30"/>
        <v>14</v>
      </c>
      <c r="T309" s="20">
        <f t="shared" si="31"/>
        <v>22</v>
      </c>
      <c r="U309" s="48" t="str">
        <f t="shared" si="32"/>
        <v>KODINAR</v>
      </c>
      <c r="V309" s="20" t="str">
        <f t="shared" si="33"/>
        <v>TN725</v>
      </c>
      <c r="W309" s="20" t="str">
        <f t="shared" si="34"/>
        <v>B2</v>
      </c>
      <c r="X309" s="20"/>
      <c r="Y309" s="7"/>
      <c r="Z309" s="7"/>
      <c r="AA309" s="7"/>
      <c r="AB309" s="7"/>
      <c r="AC309" s="7"/>
      <c r="AD309" s="7"/>
    </row>
    <row r="310" spans="1:30" x14ac:dyDescent="0.25">
      <c r="A310" s="7"/>
      <c r="B310" s="7"/>
      <c r="C310" s="7"/>
      <c r="D310" s="7" t="str">
        <f t="shared" si="28"/>
        <v>10.121.24.12</v>
      </c>
      <c r="E310" s="7" t="str">
        <f t="shared" si="29"/>
        <v>10.121.24.12</v>
      </c>
      <c r="F310">
        <v>301</v>
      </c>
      <c r="G310" t="s">
        <v>6209</v>
      </c>
      <c r="H310" s="57">
        <v>46148.051874999997</v>
      </c>
      <c r="I310" t="s">
        <v>6210</v>
      </c>
      <c r="J310" t="s">
        <v>1357</v>
      </c>
      <c r="K310" t="s">
        <v>171</v>
      </c>
      <c r="L310" t="s">
        <v>1358</v>
      </c>
      <c r="N310" t="s">
        <v>173</v>
      </c>
      <c r="O310" t="s">
        <v>135</v>
      </c>
      <c r="P310">
        <v>2</v>
      </c>
      <c r="R310" t="s">
        <v>815</v>
      </c>
      <c r="S310" s="20">
        <f t="shared" si="30"/>
        <v>13</v>
      </c>
      <c r="T310" s="20">
        <f t="shared" si="31"/>
        <v>27</v>
      </c>
      <c r="U310" s="48" t="str">
        <f t="shared" si="32"/>
        <v>ANANDWADI BTS</v>
      </c>
      <c r="V310" s="20" t="str">
        <f t="shared" si="33"/>
        <v>TN703</v>
      </c>
      <c r="W310" s="20" t="str">
        <f t="shared" si="34"/>
        <v>A1</v>
      </c>
      <c r="X310" s="20"/>
      <c r="Y310" s="7"/>
      <c r="Z310" s="7"/>
      <c r="AA310" s="7"/>
      <c r="AB310" s="7"/>
      <c r="AC310" s="7"/>
      <c r="AD310" s="7"/>
    </row>
    <row r="311" spans="1:30" x14ac:dyDescent="0.25">
      <c r="A311" s="7"/>
      <c r="B311" s="7"/>
      <c r="C311" s="7"/>
      <c r="D311" s="7" t="str">
        <f t="shared" si="28"/>
        <v>10.121.24.11</v>
      </c>
      <c r="E311" s="7" t="str">
        <f t="shared" si="29"/>
        <v>10.121.24.11</v>
      </c>
      <c r="F311">
        <v>302</v>
      </c>
      <c r="G311" t="s">
        <v>1353</v>
      </c>
      <c r="H311" s="57">
        <v>46143.053483796299</v>
      </c>
      <c r="I311" t="s">
        <v>1354</v>
      </c>
      <c r="J311" t="s">
        <v>1355</v>
      </c>
      <c r="K311" t="s">
        <v>171</v>
      </c>
      <c r="L311" t="s">
        <v>1356</v>
      </c>
      <c r="N311" t="s">
        <v>173</v>
      </c>
      <c r="O311" t="s">
        <v>135</v>
      </c>
      <c r="P311">
        <v>2</v>
      </c>
      <c r="R311" t="s">
        <v>815</v>
      </c>
      <c r="S311" s="20">
        <f t="shared" si="30"/>
        <v>13</v>
      </c>
      <c r="T311" s="20">
        <f t="shared" si="31"/>
        <v>28</v>
      </c>
      <c r="U311" s="48" t="str">
        <f t="shared" si="32"/>
        <v>VISHWKARMA BTS</v>
      </c>
      <c r="V311" s="20" t="str">
        <f t="shared" si="33"/>
        <v>TN703</v>
      </c>
      <c r="W311" s="20" t="str">
        <f t="shared" si="34"/>
        <v>A1</v>
      </c>
      <c r="X311" s="20"/>
      <c r="Y311" s="7"/>
      <c r="Z311" s="7"/>
      <c r="AA311" s="7"/>
      <c r="AB311" s="7"/>
      <c r="AC311" s="7"/>
      <c r="AD311" s="7"/>
    </row>
    <row r="312" spans="1:30" x14ac:dyDescent="0.25">
      <c r="A312" s="7"/>
      <c r="B312" s="7"/>
      <c r="C312" s="7"/>
      <c r="D312" s="7" t="str">
        <f t="shared" si="28"/>
        <v>10.121.18.87</v>
      </c>
      <c r="E312" s="7" t="str">
        <f t="shared" si="29"/>
        <v>10.121.18.87</v>
      </c>
      <c r="F312">
        <v>303</v>
      </c>
      <c r="G312" t="s">
        <v>1359</v>
      </c>
      <c r="H312" s="57">
        <v>45818.047951388886</v>
      </c>
      <c r="I312" t="s">
        <v>1360</v>
      </c>
      <c r="J312" t="s">
        <v>1361</v>
      </c>
      <c r="K312" t="s">
        <v>132</v>
      </c>
      <c r="L312" t="s">
        <v>1362</v>
      </c>
      <c r="N312" t="s">
        <v>134</v>
      </c>
      <c r="O312" t="s">
        <v>135</v>
      </c>
      <c r="P312">
        <v>0</v>
      </c>
      <c r="R312" t="s">
        <v>238</v>
      </c>
      <c r="S312" s="20">
        <f t="shared" si="30"/>
        <v>13</v>
      </c>
      <c r="T312" s="20">
        <f t="shared" si="31"/>
        <v>22</v>
      </c>
      <c r="U312" s="48" t="str">
        <f t="shared" si="32"/>
        <v>BHADRA 3</v>
      </c>
      <c r="V312" s="20" t="str">
        <f t="shared" si="33"/>
        <v>TN725</v>
      </c>
      <c r="W312" s="20" t="str">
        <f t="shared" si="34"/>
        <v>B2</v>
      </c>
      <c r="X312" s="20"/>
      <c r="Y312" s="7"/>
      <c r="Z312" s="7"/>
      <c r="AA312" s="7"/>
      <c r="AB312" s="7"/>
      <c r="AC312" s="7"/>
      <c r="AD312" s="7"/>
    </row>
    <row r="313" spans="1:30" x14ac:dyDescent="0.25">
      <c r="A313" s="7"/>
      <c r="B313" s="7"/>
      <c r="C313" s="7"/>
      <c r="D313" s="7" t="str">
        <f t="shared" si="28"/>
        <v>10.121.25.15</v>
      </c>
      <c r="E313" s="7" t="str">
        <f t="shared" si="29"/>
        <v>10.121.25.15</v>
      </c>
      <c r="F313">
        <v>304</v>
      </c>
      <c r="G313" t="s">
        <v>1367</v>
      </c>
      <c r="H313" s="57">
        <v>46136.052222222221</v>
      </c>
      <c r="I313" t="s">
        <v>1368</v>
      </c>
      <c r="J313" t="s">
        <v>1369</v>
      </c>
      <c r="K313" t="s">
        <v>171</v>
      </c>
      <c r="L313" t="s">
        <v>1370</v>
      </c>
      <c r="N313" t="s">
        <v>173</v>
      </c>
      <c r="O313" t="s">
        <v>135</v>
      </c>
      <c r="P313">
        <v>2</v>
      </c>
      <c r="R313" t="s">
        <v>1371</v>
      </c>
      <c r="S313" s="20">
        <f t="shared" si="30"/>
        <v>13</v>
      </c>
      <c r="T313" s="20">
        <f t="shared" si="31"/>
        <v>31</v>
      </c>
      <c r="U313" s="48" t="str">
        <f t="shared" si="32"/>
        <v>SBI NilamBaugh HO</v>
      </c>
      <c r="V313" s="20" t="str">
        <f t="shared" si="33"/>
        <v>TN703</v>
      </c>
      <c r="W313" s="20" t="str">
        <f t="shared" si="34"/>
        <v>A1</v>
      </c>
      <c r="X313" s="20"/>
      <c r="Y313" s="7"/>
      <c r="Z313" s="7"/>
      <c r="AA313" s="7"/>
      <c r="AB313" s="7"/>
      <c r="AC313" s="7"/>
      <c r="AD313" s="7"/>
    </row>
    <row r="314" spans="1:30" x14ac:dyDescent="0.25">
      <c r="A314" s="7"/>
      <c r="B314" s="7"/>
      <c r="C314" s="7"/>
      <c r="D314" s="7" t="str">
        <f t="shared" si="28"/>
        <v>10.121.97.99</v>
      </c>
      <c r="E314" s="7" t="str">
        <f t="shared" si="29"/>
        <v>10.121.97.99</v>
      </c>
      <c r="F314">
        <v>305</v>
      </c>
      <c r="G314" t="s">
        <v>1363</v>
      </c>
      <c r="H314" s="57">
        <v>46125.049027777779</v>
      </c>
      <c r="I314" t="s">
        <v>1364</v>
      </c>
      <c r="J314" t="s">
        <v>1365</v>
      </c>
      <c r="K314" t="s">
        <v>189</v>
      </c>
      <c r="L314" t="s">
        <v>1366</v>
      </c>
      <c r="N314" t="s">
        <v>191</v>
      </c>
      <c r="O314" t="s">
        <v>135</v>
      </c>
      <c r="P314">
        <v>0</v>
      </c>
      <c r="S314" s="20">
        <f t="shared" si="30"/>
        <v>13</v>
      </c>
      <c r="T314" s="20">
        <f t="shared" si="31"/>
        <v>27</v>
      </c>
      <c r="U314" s="48" t="str">
        <f t="shared" si="32"/>
        <v>SAGAR COMPLEX</v>
      </c>
      <c r="V314" s="20" t="str">
        <f t="shared" si="33"/>
        <v>TN703</v>
      </c>
      <c r="W314" s="20" t="str">
        <f t="shared" si="34"/>
        <v>A1</v>
      </c>
      <c r="X314" s="20"/>
      <c r="Y314" s="7"/>
      <c r="Z314" s="7"/>
      <c r="AA314" s="7"/>
      <c r="AB314" s="7"/>
      <c r="AC314" s="7"/>
      <c r="AD314" s="7"/>
    </row>
    <row r="315" spans="1:30" x14ac:dyDescent="0.25">
      <c r="A315" s="7"/>
      <c r="B315" s="7"/>
      <c r="C315" s="7"/>
      <c r="D315" s="7" t="str">
        <f t="shared" si="28"/>
        <v>10.121.99.168</v>
      </c>
      <c r="E315" s="7" t="str">
        <f t="shared" si="29"/>
        <v>10.121.99.168</v>
      </c>
      <c r="F315">
        <v>306</v>
      </c>
      <c r="G315" t="s">
        <v>1375</v>
      </c>
      <c r="H315" s="57">
        <v>45802.053749999999</v>
      </c>
      <c r="I315" t="s">
        <v>1376</v>
      </c>
      <c r="J315" t="s">
        <v>1377</v>
      </c>
      <c r="K315" t="s">
        <v>189</v>
      </c>
      <c r="L315" t="s">
        <v>1378</v>
      </c>
      <c r="N315" t="s">
        <v>191</v>
      </c>
      <c r="O315" t="s">
        <v>135</v>
      </c>
      <c r="P315">
        <v>0</v>
      </c>
      <c r="S315" s="20">
        <f t="shared" si="30"/>
        <v>14</v>
      </c>
      <c r="T315" s="20">
        <f t="shared" si="31"/>
        <v>26</v>
      </c>
      <c r="U315" s="48" t="str">
        <f t="shared" si="32"/>
        <v xml:space="preserve">AIRPORT A1 </v>
      </c>
      <c r="V315" s="20" t="str">
        <f t="shared" si="33"/>
        <v>TN703</v>
      </c>
      <c r="W315" s="20" t="str">
        <f t="shared" si="34"/>
        <v>A1</v>
      </c>
      <c r="X315" s="20"/>
      <c r="Y315" s="7"/>
      <c r="Z315" s="7"/>
      <c r="AA315" s="7"/>
      <c r="AB315" s="7"/>
      <c r="AC315" s="7"/>
      <c r="AD315" s="7"/>
    </row>
    <row r="316" spans="1:30" x14ac:dyDescent="0.25">
      <c r="A316" s="7"/>
      <c r="B316" s="7"/>
      <c r="C316" s="7"/>
      <c r="D316" s="7" t="str">
        <f t="shared" si="28"/>
        <v>10.121.18.254</v>
      </c>
      <c r="E316" s="7" t="str">
        <f t="shared" si="29"/>
        <v>10.121.18.254</v>
      </c>
      <c r="F316">
        <v>307</v>
      </c>
      <c r="G316" t="s">
        <v>1372</v>
      </c>
      <c r="H316" s="57">
        <v>46145.044652777775</v>
      </c>
      <c r="I316" t="s">
        <v>1373</v>
      </c>
      <c r="J316" t="s">
        <v>1374</v>
      </c>
      <c r="K316" t="s">
        <v>171</v>
      </c>
      <c r="L316" t="s">
        <v>1348</v>
      </c>
      <c r="N316" t="s">
        <v>173</v>
      </c>
      <c r="O316" t="s">
        <v>135</v>
      </c>
      <c r="P316">
        <v>2</v>
      </c>
      <c r="S316" s="20">
        <f t="shared" si="30"/>
        <v>14</v>
      </c>
      <c r="T316" s="20">
        <f t="shared" si="31"/>
        <v>29</v>
      </c>
      <c r="U316" s="48" t="str">
        <f t="shared" si="32"/>
        <v>TORRENT PHARMA</v>
      </c>
      <c r="V316" s="20" t="str">
        <f t="shared" si="33"/>
        <v>TN703</v>
      </c>
      <c r="W316" s="20" t="str">
        <f t="shared" si="34"/>
        <v>A1</v>
      </c>
      <c r="X316" s="20"/>
      <c r="Y316" s="7"/>
      <c r="Z316" s="7"/>
      <c r="AA316" s="7"/>
      <c r="AB316" s="7"/>
      <c r="AC316" s="7"/>
      <c r="AD316" s="7"/>
    </row>
    <row r="317" spans="1:30" x14ac:dyDescent="0.25">
      <c r="A317" s="7"/>
      <c r="B317" s="7"/>
      <c r="C317" s="7"/>
      <c r="D317" s="7" t="str">
        <f t="shared" si="28"/>
        <v>10.121.98.88</v>
      </c>
      <c r="E317" s="7" t="str">
        <f t="shared" si="29"/>
        <v>10.121.98.88</v>
      </c>
      <c r="F317">
        <v>308</v>
      </c>
      <c r="G317" t="s">
        <v>1387</v>
      </c>
      <c r="H317" s="57">
        <v>46141.042129629626</v>
      </c>
      <c r="I317" t="s">
        <v>1388</v>
      </c>
      <c r="J317" t="s">
        <v>1389</v>
      </c>
      <c r="K317" t="s">
        <v>189</v>
      </c>
      <c r="L317" t="s">
        <v>1390</v>
      </c>
      <c r="N317" t="s">
        <v>191</v>
      </c>
      <c r="O317" t="s">
        <v>135</v>
      </c>
      <c r="P317">
        <v>0</v>
      </c>
      <c r="S317" s="20">
        <f t="shared" si="30"/>
        <v>13</v>
      </c>
      <c r="T317" s="20">
        <f t="shared" si="31"/>
        <v>21</v>
      </c>
      <c r="U317" s="48" t="str">
        <f t="shared" si="32"/>
        <v>Kathana</v>
      </c>
      <c r="V317" s="20" t="str">
        <f t="shared" si="33"/>
        <v>TN703</v>
      </c>
      <c r="W317" s="20" t="str">
        <f t="shared" si="34"/>
        <v>A1</v>
      </c>
      <c r="X317" s="20"/>
      <c r="Y317" s="7"/>
      <c r="Z317" s="7"/>
      <c r="AA317" s="7"/>
      <c r="AB317" s="7"/>
      <c r="AC317" s="7"/>
      <c r="AD317" s="7"/>
    </row>
    <row r="318" spans="1:30" x14ac:dyDescent="0.25">
      <c r="A318" s="7"/>
      <c r="B318" s="7"/>
      <c r="C318" s="7"/>
      <c r="D318" s="7" t="str">
        <f t="shared" si="28"/>
        <v>10.121.18.105</v>
      </c>
      <c r="E318" s="7" t="str">
        <f t="shared" si="29"/>
        <v>10.121.18.105</v>
      </c>
      <c r="F318">
        <v>309</v>
      </c>
      <c r="G318" t="s">
        <v>1379</v>
      </c>
      <c r="H318" s="57">
        <v>46074.047500000001</v>
      </c>
      <c r="I318" t="s">
        <v>1380</v>
      </c>
      <c r="J318" t="s">
        <v>1381</v>
      </c>
      <c r="K318" t="s">
        <v>171</v>
      </c>
      <c r="L318" t="s">
        <v>1382</v>
      </c>
      <c r="N318" t="s">
        <v>173</v>
      </c>
      <c r="O318" t="s">
        <v>135</v>
      </c>
      <c r="P318">
        <v>2</v>
      </c>
      <c r="S318" s="20">
        <f t="shared" si="30"/>
        <v>14</v>
      </c>
      <c r="T318" s="20">
        <f t="shared" si="31"/>
        <v>24</v>
      </c>
      <c r="U318" s="48" t="str">
        <f t="shared" si="32"/>
        <v>CCC Paldi</v>
      </c>
      <c r="V318" s="20" t="str">
        <f t="shared" si="33"/>
        <v>TN703</v>
      </c>
      <c r="W318" s="20" t="str">
        <f t="shared" si="34"/>
        <v>A1</v>
      </c>
      <c r="X318" s="20"/>
      <c r="Y318" s="7"/>
      <c r="Z318" s="7"/>
      <c r="AA318" s="7"/>
      <c r="AB318" s="7"/>
      <c r="AC318" s="7"/>
      <c r="AD318" s="7"/>
    </row>
    <row r="319" spans="1:30" x14ac:dyDescent="0.25">
      <c r="A319" s="7"/>
      <c r="B319" s="7"/>
      <c r="C319" s="7"/>
      <c r="D319" s="7" t="str">
        <f t="shared" si="28"/>
        <v>10.121.98.86</v>
      </c>
      <c r="E319" s="7" t="str">
        <f t="shared" si="29"/>
        <v>10.121.98.86</v>
      </c>
      <c r="F319">
        <v>310</v>
      </c>
      <c r="G319" t="s">
        <v>1383</v>
      </c>
      <c r="H319" s="57">
        <v>46148.04241898148</v>
      </c>
      <c r="I319" t="s">
        <v>1384</v>
      </c>
      <c r="J319" t="s">
        <v>1385</v>
      </c>
      <c r="K319" t="s">
        <v>189</v>
      </c>
      <c r="L319" t="s">
        <v>1386</v>
      </c>
      <c r="N319" t="s">
        <v>191</v>
      </c>
      <c r="O319" t="s">
        <v>135</v>
      </c>
      <c r="P319">
        <v>0</v>
      </c>
      <c r="S319" s="20">
        <f t="shared" si="30"/>
        <v>13</v>
      </c>
      <c r="T319" s="20">
        <f t="shared" si="31"/>
        <v>25</v>
      </c>
      <c r="U319" s="48" t="str">
        <f t="shared" si="32"/>
        <v>ONGC Cambay</v>
      </c>
      <c r="V319" s="20" t="str">
        <f t="shared" si="33"/>
        <v>TN703</v>
      </c>
      <c r="W319" s="20" t="str">
        <f t="shared" si="34"/>
        <v>A1</v>
      </c>
      <c r="X319" s="20"/>
      <c r="Y319" s="7"/>
      <c r="Z319" s="7"/>
      <c r="AA319" s="7"/>
      <c r="AB319" s="7"/>
      <c r="AC319" s="7"/>
      <c r="AD319" s="7"/>
    </row>
    <row r="320" spans="1:30" x14ac:dyDescent="0.25">
      <c r="A320" s="7"/>
      <c r="B320" s="7"/>
      <c r="C320" s="7"/>
      <c r="D320" s="7" t="str">
        <f t="shared" si="28"/>
        <v>10.121.17.183</v>
      </c>
      <c r="E320" s="7" t="str">
        <f t="shared" si="29"/>
        <v>10.121.17.183</v>
      </c>
      <c r="F320">
        <v>311</v>
      </c>
      <c r="G320" t="s">
        <v>1391</v>
      </c>
      <c r="H320" s="57">
        <v>46120.047256944446</v>
      </c>
      <c r="I320" t="s">
        <v>1392</v>
      </c>
      <c r="J320" t="s">
        <v>1393</v>
      </c>
      <c r="K320" t="s">
        <v>189</v>
      </c>
      <c r="L320" t="s">
        <v>1394</v>
      </c>
      <c r="N320" t="s">
        <v>191</v>
      </c>
      <c r="O320" t="s">
        <v>135</v>
      </c>
      <c r="P320">
        <v>0</v>
      </c>
      <c r="S320" s="20">
        <f t="shared" si="30"/>
        <v>14</v>
      </c>
      <c r="T320" s="20">
        <f t="shared" si="31"/>
        <v>25</v>
      </c>
      <c r="U320" s="48" t="str">
        <f t="shared" si="32"/>
        <v>BHANDARIYA</v>
      </c>
      <c r="V320" s="20" t="str">
        <f t="shared" si="33"/>
        <v>TN703</v>
      </c>
      <c r="W320" s="20" t="str">
        <f t="shared" si="34"/>
        <v>A1</v>
      </c>
      <c r="X320" s="20"/>
      <c r="Y320" s="7"/>
      <c r="Z320" s="7"/>
      <c r="AA320" s="7"/>
      <c r="AB320" s="7"/>
      <c r="AC320" s="7"/>
      <c r="AD320" s="7"/>
    </row>
    <row r="321" spans="1:30" x14ac:dyDescent="0.25">
      <c r="A321" s="7"/>
      <c r="B321" s="7"/>
      <c r="C321" s="7"/>
      <c r="D321" s="7" t="str">
        <f t="shared" si="28"/>
        <v>10.121.96.23</v>
      </c>
      <c r="E321" s="7" t="str">
        <f t="shared" si="29"/>
        <v>10.121.96.23</v>
      </c>
      <c r="F321">
        <v>312</v>
      </c>
      <c r="G321" t="s">
        <v>1395</v>
      </c>
      <c r="H321" s="57">
        <v>46119.057106481479</v>
      </c>
      <c r="I321" t="s">
        <v>1396</v>
      </c>
      <c r="J321" t="s">
        <v>1397</v>
      </c>
      <c r="K321" t="s">
        <v>189</v>
      </c>
      <c r="L321" t="s">
        <v>1398</v>
      </c>
      <c r="N321" t="s">
        <v>191</v>
      </c>
      <c r="O321" t="s">
        <v>135</v>
      </c>
      <c r="P321">
        <v>0</v>
      </c>
      <c r="S321" s="20">
        <f t="shared" si="30"/>
        <v>13</v>
      </c>
      <c r="T321" s="20">
        <f t="shared" si="31"/>
        <v>31</v>
      </c>
      <c r="U321" s="48" t="str">
        <f t="shared" si="32"/>
        <v>Bhojaldarshan BTS</v>
      </c>
      <c r="V321" s="20" t="str">
        <f t="shared" si="33"/>
        <v>TN703</v>
      </c>
      <c r="W321" s="20" t="str">
        <f t="shared" si="34"/>
        <v>A1</v>
      </c>
      <c r="X321" s="20"/>
      <c r="Y321" s="7"/>
      <c r="Z321" s="7"/>
      <c r="AA321" s="7"/>
      <c r="AB321" s="7"/>
      <c r="AC321" s="7"/>
      <c r="AD321" s="7"/>
    </row>
    <row r="322" spans="1:30" x14ac:dyDescent="0.25">
      <c r="A322" s="7"/>
      <c r="B322" s="7"/>
      <c r="C322" s="7"/>
      <c r="D322" s="7" t="str">
        <f t="shared" si="28"/>
        <v>10.121.96.24</v>
      </c>
      <c r="E322" s="7" t="str">
        <f t="shared" si="29"/>
        <v>10.121.96.24</v>
      </c>
      <c r="F322">
        <v>313</v>
      </c>
      <c r="G322" t="s">
        <v>1399</v>
      </c>
      <c r="H322" s="57">
        <v>46151.054699074077</v>
      </c>
      <c r="I322" t="s">
        <v>1400</v>
      </c>
      <c r="J322" t="s">
        <v>1401</v>
      </c>
      <c r="K322" t="s">
        <v>189</v>
      </c>
      <c r="L322" t="s">
        <v>1402</v>
      </c>
      <c r="N322" t="s">
        <v>191</v>
      </c>
      <c r="O322" t="s">
        <v>135</v>
      </c>
      <c r="P322">
        <v>0</v>
      </c>
      <c r="S322" s="20">
        <f t="shared" si="30"/>
        <v>13</v>
      </c>
      <c r="T322" s="20">
        <f t="shared" si="31"/>
        <v>23</v>
      </c>
      <c r="U322" s="48" t="str">
        <f t="shared" si="32"/>
        <v>Nesdi BTS</v>
      </c>
      <c r="V322" s="20" t="str">
        <f t="shared" si="33"/>
        <v>TN703</v>
      </c>
      <c r="W322" s="20" t="str">
        <f t="shared" si="34"/>
        <v>A1</v>
      </c>
      <c r="X322" s="20"/>
      <c r="Y322" s="7"/>
      <c r="Z322" s="7"/>
      <c r="AA322" s="7"/>
      <c r="AB322" s="7"/>
      <c r="AC322" s="7"/>
      <c r="AD322" s="7"/>
    </row>
    <row r="323" spans="1:30" x14ac:dyDescent="0.25">
      <c r="A323" s="7"/>
      <c r="B323" s="7"/>
      <c r="C323" s="7"/>
      <c r="D323" s="7" t="str">
        <f t="shared" si="28"/>
        <v>10.121.97.228</v>
      </c>
      <c r="E323" s="7" t="str">
        <f t="shared" si="29"/>
        <v>10.121.97.228</v>
      </c>
      <c r="F323">
        <v>314</v>
      </c>
      <c r="G323" t="s">
        <v>1403</v>
      </c>
      <c r="H323" s="57">
        <v>46148.042187500003</v>
      </c>
      <c r="I323" t="s">
        <v>1404</v>
      </c>
      <c r="J323" t="s">
        <v>1405</v>
      </c>
      <c r="K323" t="s">
        <v>132</v>
      </c>
      <c r="L323" t="s">
        <v>1406</v>
      </c>
      <c r="N323" t="s">
        <v>134</v>
      </c>
      <c r="O323" t="s">
        <v>135</v>
      </c>
      <c r="P323">
        <v>2</v>
      </c>
      <c r="S323" s="20">
        <f t="shared" si="30"/>
        <v>14</v>
      </c>
      <c r="T323" s="20">
        <f t="shared" si="31"/>
        <v>29</v>
      </c>
      <c r="U323" s="48" t="str">
        <f t="shared" si="32"/>
        <v>GHANTIA PRACHI</v>
      </c>
      <c r="V323" s="20" t="str">
        <f t="shared" si="33"/>
        <v>TN725</v>
      </c>
      <c r="W323" s="20" t="str">
        <f t="shared" si="34"/>
        <v>B2</v>
      </c>
      <c r="X323" s="20"/>
      <c r="Y323" s="7"/>
      <c r="Z323" s="7"/>
      <c r="AA323" s="7"/>
      <c r="AB323" s="7"/>
      <c r="AC323" s="7"/>
      <c r="AD323" s="7"/>
    </row>
    <row r="324" spans="1:30" x14ac:dyDescent="0.25">
      <c r="A324" s="7"/>
      <c r="B324" s="7"/>
      <c r="C324" s="7"/>
      <c r="D324" s="7" t="str">
        <f t="shared" si="28"/>
        <v>10.121.96.107</v>
      </c>
      <c r="E324" s="7" t="str">
        <f t="shared" si="29"/>
        <v>10.121.96.107</v>
      </c>
      <c r="F324">
        <v>315</v>
      </c>
      <c r="G324" t="s">
        <v>1411</v>
      </c>
      <c r="H324" s="57">
        <v>46121.047847222224</v>
      </c>
      <c r="I324" t="s">
        <v>1412</v>
      </c>
      <c r="J324" t="s">
        <v>1413</v>
      </c>
      <c r="K324" t="s">
        <v>189</v>
      </c>
      <c r="L324" t="s">
        <v>1414</v>
      </c>
      <c r="N324" t="s">
        <v>191</v>
      </c>
      <c r="O324" t="s">
        <v>135</v>
      </c>
      <c r="P324">
        <v>0</v>
      </c>
      <c r="R324" t="s">
        <v>1415</v>
      </c>
      <c r="S324" s="20">
        <f t="shared" si="30"/>
        <v>14</v>
      </c>
      <c r="T324" s="20">
        <f t="shared" si="31"/>
        <v>34</v>
      </c>
      <c r="U324" s="48" t="str">
        <f t="shared" si="32"/>
        <v>Shree Magalam kasak</v>
      </c>
      <c r="V324" s="20" t="str">
        <f t="shared" si="33"/>
        <v>TN703</v>
      </c>
      <c r="W324" s="20" t="str">
        <f t="shared" si="34"/>
        <v>A1</v>
      </c>
      <c r="X324" s="20"/>
      <c r="Y324" s="7"/>
      <c r="Z324" s="7"/>
      <c r="AA324" s="7"/>
      <c r="AB324" s="7"/>
      <c r="AC324" s="7"/>
      <c r="AD324" s="7"/>
    </row>
    <row r="325" spans="1:30" x14ac:dyDescent="0.25">
      <c r="A325" s="7"/>
      <c r="B325" s="7"/>
      <c r="C325" s="7"/>
      <c r="D325" s="7" t="str">
        <f t="shared" si="28"/>
        <v>10.121.17.132</v>
      </c>
      <c r="E325" s="7" t="str">
        <f t="shared" si="29"/>
        <v>10.121.17.132</v>
      </c>
      <c r="F325">
        <v>316</v>
      </c>
      <c r="G325" t="s">
        <v>1416</v>
      </c>
      <c r="H325" s="57">
        <v>46147.042222222219</v>
      </c>
      <c r="I325" t="s">
        <v>1417</v>
      </c>
      <c r="J325" t="s">
        <v>1418</v>
      </c>
      <c r="K325" t="s">
        <v>145</v>
      </c>
      <c r="L325" t="s">
        <v>1419</v>
      </c>
      <c r="N325" t="s">
        <v>134</v>
      </c>
      <c r="O325" t="s">
        <v>135</v>
      </c>
      <c r="P325">
        <v>0</v>
      </c>
      <c r="R325" t="s">
        <v>155</v>
      </c>
      <c r="S325" s="20">
        <f t="shared" si="30"/>
        <v>14</v>
      </c>
      <c r="T325" s="20">
        <f t="shared" si="31"/>
        <v>23</v>
      </c>
      <c r="U325" s="48" t="str">
        <f t="shared" si="32"/>
        <v>RANGHOLA</v>
      </c>
      <c r="V325" s="20" t="str">
        <f t="shared" si="33"/>
        <v>TN705</v>
      </c>
      <c r="W325" s="20" t="str">
        <f t="shared" si="34"/>
        <v>B1</v>
      </c>
      <c r="X325" s="20"/>
      <c r="Y325" s="7"/>
      <c r="Z325" s="7"/>
      <c r="AA325" s="7"/>
      <c r="AB325" s="7"/>
      <c r="AC325" s="7"/>
      <c r="AD325" s="7"/>
    </row>
    <row r="326" spans="1:30" x14ac:dyDescent="0.25">
      <c r="A326" s="7"/>
      <c r="B326" s="7"/>
      <c r="C326" s="7"/>
      <c r="D326" s="7" t="str">
        <f t="shared" si="28"/>
        <v>10.121.19.20</v>
      </c>
      <c r="E326" s="7" t="str">
        <f t="shared" si="29"/>
        <v>10.121.19.20</v>
      </c>
      <c r="F326">
        <v>317</v>
      </c>
      <c r="G326" t="s">
        <v>1407</v>
      </c>
      <c r="H326" s="57">
        <v>46142.045567129629</v>
      </c>
      <c r="I326" t="s">
        <v>1408</v>
      </c>
      <c r="J326" t="s">
        <v>1409</v>
      </c>
      <c r="K326" t="s">
        <v>189</v>
      </c>
      <c r="L326" t="s">
        <v>1410</v>
      </c>
      <c r="N326" t="s">
        <v>191</v>
      </c>
      <c r="O326" t="s">
        <v>135</v>
      </c>
      <c r="P326">
        <v>0</v>
      </c>
      <c r="S326" s="20">
        <f t="shared" si="30"/>
        <v>13</v>
      </c>
      <c r="T326" s="20">
        <f t="shared" si="31"/>
        <v>20</v>
      </c>
      <c r="U326" s="48" t="str">
        <f t="shared" si="32"/>
        <v>MANDER</v>
      </c>
      <c r="V326" s="20" t="str">
        <f t="shared" si="33"/>
        <v>TN703</v>
      </c>
      <c r="W326" s="20" t="str">
        <f t="shared" si="34"/>
        <v>A1</v>
      </c>
      <c r="X326" s="20"/>
      <c r="Y326" s="7"/>
      <c r="Z326" s="7"/>
      <c r="AA326" s="7"/>
      <c r="AB326" s="7"/>
      <c r="AC326" s="7"/>
      <c r="AD326" s="7"/>
    </row>
    <row r="327" spans="1:30" x14ac:dyDescent="0.25">
      <c r="A327" s="7"/>
      <c r="B327" s="7"/>
      <c r="C327" s="7"/>
      <c r="D327" s="7" t="str">
        <f t="shared" si="28"/>
        <v>10.121.19.38</v>
      </c>
      <c r="E327" s="7" t="str">
        <f t="shared" si="29"/>
        <v>10.121.19.38</v>
      </c>
      <c r="F327">
        <v>318</v>
      </c>
      <c r="G327" t="s">
        <v>1420</v>
      </c>
      <c r="H327" s="57">
        <v>46143.050752314812</v>
      </c>
      <c r="I327" t="s">
        <v>1421</v>
      </c>
      <c r="J327" t="s">
        <v>1422</v>
      </c>
      <c r="K327" t="s">
        <v>189</v>
      </c>
      <c r="L327" t="s">
        <v>1423</v>
      </c>
      <c r="N327" t="s">
        <v>191</v>
      </c>
      <c r="O327" t="s">
        <v>135</v>
      </c>
      <c r="P327">
        <v>0</v>
      </c>
      <c r="S327" s="20">
        <f t="shared" si="30"/>
        <v>13</v>
      </c>
      <c r="T327" s="20">
        <f t="shared" si="31"/>
        <v>17</v>
      </c>
      <c r="U327" s="48" t="str">
        <f t="shared" si="32"/>
        <v>SPU</v>
      </c>
      <c r="V327" s="20" t="str">
        <f t="shared" si="33"/>
        <v>TN703</v>
      </c>
      <c r="W327" s="20" t="str">
        <f t="shared" si="34"/>
        <v>A1</v>
      </c>
      <c r="X327" s="20"/>
      <c r="Y327" s="7"/>
      <c r="Z327" s="7"/>
      <c r="AA327" s="7"/>
      <c r="AB327" s="7"/>
      <c r="AC327" s="7"/>
      <c r="AD327" s="7"/>
    </row>
    <row r="328" spans="1:30" x14ac:dyDescent="0.25">
      <c r="A328" s="7"/>
      <c r="B328" s="7"/>
      <c r="C328" s="7"/>
      <c r="D328" s="7" t="str">
        <f t="shared" si="28"/>
        <v>10.121.19.32</v>
      </c>
      <c r="E328" s="7" t="str">
        <f t="shared" si="29"/>
        <v>10.121.19.32</v>
      </c>
      <c r="F328">
        <v>319</v>
      </c>
      <c r="G328" t="s">
        <v>1424</v>
      </c>
      <c r="H328" s="57">
        <v>46142.045868055553</v>
      </c>
      <c r="I328" t="s">
        <v>1425</v>
      </c>
      <c r="J328" t="s">
        <v>1426</v>
      </c>
      <c r="K328" t="s">
        <v>189</v>
      </c>
      <c r="L328" t="s">
        <v>1427</v>
      </c>
      <c r="N328" t="s">
        <v>191</v>
      </c>
      <c r="O328" t="s">
        <v>135</v>
      </c>
      <c r="P328">
        <v>0</v>
      </c>
      <c r="S328" s="20">
        <f t="shared" si="30"/>
        <v>13</v>
      </c>
      <c r="T328" s="20">
        <f t="shared" si="31"/>
        <v>25</v>
      </c>
      <c r="U328" s="48" t="str">
        <f t="shared" si="32"/>
        <v>CARRIER GDH</v>
      </c>
      <c r="V328" s="20" t="str">
        <f t="shared" si="33"/>
        <v>TN703</v>
      </c>
      <c r="W328" s="20" t="str">
        <f t="shared" si="34"/>
        <v>A1</v>
      </c>
      <c r="X328" s="20"/>
      <c r="Y328" s="7"/>
      <c r="Z328" s="7"/>
      <c r="AA328" s="7"/>
      <c r="AB328" s="7"/>
      <c r="AC328" s="7"/>
      <c r="AD328" s="7"/>
    </row>
    <row r="329" spans="1:30" x14ac:dyDescent="0.25">
      <c r="A329" s="7"/>
      <c r="B329" s="7"/>
      <c r="C329" s="7"/>
      <c r="D329" s="7" t="str">
        <f t="shared" si="28"/>
        <v>10.121.96.105</v>
      </c>
      <c r="E329" s="7" t="str">
        <f t="shared" si="29"/>
        <v>10.121.96.105</v>
      </c>
      <c r="F329">
        <v>320</v>
      </c>
      <c r="G329" t="s">
        <v>1428</v>
      </c>
      <c r="H329" s="57">
        <v>46150.048703703702</v>
      </c>
      <c r="I329" t="s">
        <v>1429</v>
      </c>
      <c r="J329" t="s">
        <v>1430</v>
      </c>
      <c r="K329" t="s">
        <v>189</v>
      </c>
      <c r="L329" t="s">
        <v>1431</v>
      </c>
      <c r="N329" t="s">
        <v>191</v>
      </c>
      <c r="O329" t="s">
        <v>135</v>
      </c>
      <c r="P329">
        <v>0</v>
      </c>
      <c r="R329" t="s">
        <v>1415</v>
      </c>
      <c r="S329" s="20">
        <f t="shared" si="30"/>
        <v>14</v>
      </c>
      <c r="T329" s="20">
        <f t="shared" si="31"/>
        <v>25</v>
      </c>
      <c r="U329" s="48" t="str">
        <f t="shared" si="32"/>
        <v>CBEC DAHEJ</v>
      </c>
      <c r="V329" s="20" t="str">
        <f t="shared" si="33"/>
        <v>TN703</v>
      </c>
      <c r="W329" s="20" t="str">
        <f t="shared" si="34"/>
        <v>A1</v>
      </c>
      <c r="X329" s="20"/>
      <c r="Y329" s="7"/>
      <c r="Z329" s="7"/>
      <c r="AA329" s="7"/>
      <c r="AB329" s="7"/>
      <c r="AC329" s="7"/>
      <c r="AD329" s="7"/>
    </row>
    <row r="330" spans="1:30" x14ac:dyDescent="0.25">
      <c r="A330" s="7"/>
      <c r="B330" s="7"/>
      <c r="C330" s="7"/>
      <c r="D330" s="7" t="str">
        <f t="shared" si="28"/>
        <v>10.121.17.1</v>
      </c>
      <c r="E330" s="7" t="str">
        <f t="shared" si="29"/>
        <v>10.121.17.1</v>
      </c>
      <c r="F330">
        <v>321</v>
      </c>
      <c r="G330" t="s">
        <v>1436</v>
      </c>
      <c r="H330" s="57">
        <v>46150.043240740742</v>
      </c>
      <c r="I330" t="s">
        <v>1437</v>
      </c>
      <c r="J330" t="s">
        <v>1438</v>
      </c>
      <c r="K330" t="s">
        <v>132</v>
      </c>
      <c r="L330" t="s">
        <v>1439</v>
      </c>
      <c r="N330" t="s">
        <v>134</v>
      </c>
      <c r="O330" t="s">
        <v>135</v>
      </c>
      <c r="P330">
        <v>0</v>
      </c>
      <c r="R330" t="s">
        <v>155</v>
      </c>
      <c r="S330" s="20">
        <f t="shared" si="30"/>
        <v>12</v>
      </c>
      <c r="T330" s="20">
        <f t="shared" si="31"/>
        <v>27</v>
      </c>
      <c r="U330" s="48" t="str">
        <f t="shared" si="32"/>
        <v>RAJKOT KR(GNE)</v>
      </c>
      <c r="V330" s="20" t="str">
        <f t="shared" si="33"/>
        <v>TN725</v>
      </c>
      <c r="W330" s="20" t="str">
        <f t="shared" si="34"/>
        <v>B2</v>
      </c>
      <c r="X330" s="20"/>
      <c r="Y330" s="7"/>
      <c r="Z330" s="7"/>
      <c r="AA330" s="7"/>
      <c r="AB330" s="7"/>
      <c r="AC330" s="7"/>
      <c r="AD330" s="7"/>
    </row>
    <row r="331" spans="1:30" x14ac:dyDescent="0.25">
      <c r="A331" s="7"/>
      <c r="B331" s="7"/>
      <c r="C331" s="7"/>
      <c r="D331" s="7" t="str">
        <f t="shared" ref="D331:D394" si="35">TRIM(CLEAN(E331))</f>
        <v>10.121.96.75</v>
      </c>
      <c r="E331" s="7" t="str">
        <f t="shared" ref="E331:E394" si="36">MID(G331,2,SEARCH("_",G331)-2)</f>
        <v>10.121.96.75</v>
      </c>
      <c r="F331">
        <v>322</v>
      </c>
      <c r="G331" t="s">
        <v>1432</v>
      </c>
      <c r="H331" s="57">
        <v>46148.044907407406</v>
      </c>
      <c r="I331" t="s">
        <v>1433</v>
      </c>
      <c r="J331" t="s">
        <v>1434</v>
      </c>
      <c r="K331" t="s">
        <v>145</v>
      </c>
      <c r="L331" t="s">
        <v>1435</v>
      </c>
      <c r="N331" t="s">
        <v>134</v>
      </c>
      <c r="O331" t="s">
        <v>135</v>
      </c>
      <c r="P331">
        <v>2</v>
      </c>
      <c r="S331" s="20">
        <f t="shared" ref="S331:S394" si="37">IFERROR(SEARCH("_",I331),"")</f>
        <v>13</v>
      </c>
      <c r="T331" s="20">
        <f t="shared" ref="T331:T394" si="38">IFERROR(SEARCH("_",I331,S331+1),"")</f>
        <v>23</v>
      </c>
      <c r="U331" s="48" t="str">
        <f t="shared" ref="U331:U394" si="39">MID(I331,S331+1,T331-S331-1)</f>
        <v>CHANCHVEL</v>
      </c>
      <c r="V331" s="20" t="str">
        <f t="shared" ref="V331:V394" si="40">IFERROR(LEFT(K331,SEARCH("TN7",K331)+4),"")</f>
        <v>TN705</v>
      </c>
      <c r="W331" s="20" t="str">
        <f t="shared" ref="W331:W394" si="41">IFERROR(VLOOKUP(V331,$V$2:$W$4,2,FALSE),"")</f>
        <v>B1</v>
      </c>
      <c r="X331" s="20"/>
      <c r="Y331" s="7"/>
      <c r="Z331" s="7"/>
      <c r="AA331" s="7"/>
      <c r="AB331" s="7"/>
      <c r="AC331" s="7"/>
      <c r="AD331" s="7"/>
    </row>
    <row r="332" spans="1:30" x14ac:dyDescent="0.25">
      <c r="A332" s="7"/>
      <c r="B332" s="7"/>
      <c r="C332" s="7"/>
      <c r="D332" s="7" t="str">
        <f t="shared" si="35"/>
        <v>10.121.100.11</v>
      </c>
      <c r="E332" s="7" t="str">
        <f t="shared" si="36"/>
        <v>10.121.100.11</v>
      </c>
      <c r="F332">
        <v>323</v>
      </c>
      <c r="G332" t="s">
        <v>1448</v>
      </c>
      <c r="H332" s="57">
        <v>46150.044560185182</v>
      </c>
      <c r="I332" t="s">
        <v>1449</v>
      </c>
      <c r="J332" t="s">
        <v>1450</v>
      </c>
      <c r="K332" t="s">
        <v>145</v>
      </c>
      <c r="L332" t="s">
        <v>1451</v>
      </c>
      <c r="N332" t="s">
        <v>134</v>
      </c>
      <c r="O332" t="s">
        <v>135</v>
      </c>
      <c r="P332">
        <v>2</v>
      </c>
      <c r="R332" t="s">
        <v>618</v>
      </c>
      <c r="S332" s="20">
        <f t="shared" si="37"/>
        <v>14</v>
      </c>
      <c r="T332" s="20">
        <f t="shared" si="38"/>
        <v>22</v>
      </c>
      <c r="U332" s="48" t="str">
        <f t="shared" si="39"/>
        <v>DEVGADH</v>
      </c>
      <c r="V332" s="20" t="str">
        <f t="shared" si="40"/>
        <v>TN705</v>
      </c>
      <c r="W332" s="20" t="str">
        <f t="shared" si="41"/>
        <v>B1</v>
      </c>
      <c r="X332" s="20"/>
      <c r="Y332" s="7"/>
      <c r="Z332" s="7"/>
      <c r="AA332" s="7"/>
      <c r="AB332" s="7"/>
      <c r="AC332" s="7"/>
      <c r="AD332" s="7"/>
    </row>
    <row r="333" spans="1:30" x14ac:dyDescent="0.25">
      <c r="A333" s="7"/>
      <c r="B333" s="7"/>
      <c r="C333" s="7"/>
      <c r="D333" s="7" t="str">
        <f t="shared" si="35"/>
        <v>10.121.18.104</v>
      </c>
      <c r="E333" s="7" t="str">
        <f t="shared" si="36"/>
        <v>10.121.18.104</v>
      </c>
      <c r="F333">
        <v>324</v>
      </c>
      <c r="G333" t="s">
        <v>1444</v>
      </c>
      <c r="H333" s="57">
        <v>46145.045995370368</v>
      </c>
      <c r="I333" t="s">
        <v>1445</v>
      </c>
      <c r="J333" t="s">
        <v>1446</v>
      </c>
      <c r="K333" t="s">
        <v>171</v>
      </c>
      <c r="L333" t="s">
        <v>1447</v>
      </c>
      <c r="N333" t="s">
        <v>173</v>
      </c>
      <c r="O333" t="s">
        <v>135</v>
      </c>
      <c r="P333">
        <v>2</v>
      </c>
      <c r="S333" s="20">
        <f t="shared" si="37"/>
        <v>14</v>
      </c>
      <c r="T333" s="20">
        <f t="shared" si="38"/>
        <v>32</v>
      </c>
      <c r="U333" s="48" t="str">
        <f t="shared" si="39"/>
        <v>HOTEL NEELTOP BTS</v>
      </c>
      <c r="V333" s="20" t="str">
        <f t="shared" si="40"/>
        <v>TN703</v>
      </c>
      <c r="W333" s="20" t="str">
        <f t="shared" si="41"/>
        <v>A1</v>
      </c>
      <c r="X333" s="20"/>
      <c r="Y333" s="7"/>
      <c r="Z333" s="7"/>
      <c r="AA333" s="7"/>
      <c r="AB333" s="7"/>
      <c r="AC333" s="7"/>
      <c r="AD333" s="7"/>
    </row>
    <row r="334" spans="1:30" x14ac:dyDescent="0.25">
      <c r="A334" s="7"/>
      <c r="B334" s="7"/>
      <c r="C334" s="7"/>
      <c r="D334" s="7" t="str">
        <f t="shared" si="35"/>
        <v>10.121.98.85</v>
      </c>
      <c r="E334" s="7" t="str">
        <f t="shared" si="36"/>
        <v>10.121.98.85</v>
      </c>
      <c r="F334">
        <v>325</v>
      </c>
      <c r="G334" t="s">
        <v>1440</v>
      </c>
      <c r="H334" s="57">
        <v>46134.042581018519</v>
      </c>
      <c r="I334" t="s">
        <v>1441</v>
      </c>
      <c r="J334" t="s">
        <v>1442</v>
      </c>
      <c r="K334" t="s">
        <v>189</v>
      </c>
      <c r="L334" t="s">
        <v>1443</v>
      </c>
      <c r="N334" t="s">
        <v>191</v>
      </c>
      <c r="O334" t="s">
        <v>135</v>
      </c>
      <c r="P334">
        <v>0</v>
      </c>
      <c r="S334" s="20">
        <f t="shared" si="37"/>
        <v>13</v>
      </c>
      <c r="T334" s="20">
        <f t="shared" si="38"/>
        <v>20</v>
      </c>
      <c r="U334" s="48" t="str">
        <f t="shared" si="39"/>
        <v xml:space="preserve">Vatav </v>
      </c>
      <c r="V334" s="20" t="str">
        <f t="shared" si="40"/>
        <v>TN703</v>
      </c>
      <c r="W334" s="20" t="str">
        <f t="shared" si="41"/>
        <v>A1</v>
      </c>
      <c r="X334" s="20"/>
      <c r="Y334" s="7"/>
      <c r="Z334" s="7"/>
      <c r="AA334" s="7"/>
      <c r="AB334" s="7"/>
      <c r="AC334" s="7"/>
      <c r="AD334" s="7"/>
    </row>
    <row r="335" spans="1:30" x14ac:dyDescent="0.25">
      <c r="A335" s="7"/>
      <c r="B335" s="7"/>
      <c r="C335" s="7"/>
      <c r="D335" s="7" t="str">
        <f t="shared" si="35"/>
        <v>10.121.96.30</v>
      </c>
      <c r="E335" s="7" t="str">
        <f t="shared" si="36"/>
        <v>10.121.96.30</v>
      </c>
      <c r="F335">
        <v>326</v>
      </c>
      <c r="G335" t="s">
        <v>1452</v>
      </c>
      <c r="H335" s="57">
        <v>46117.044421296298</v>
      </c>
      <c r="I335" t="s">
        <v>1453</v>
      </c>
      <c r="J335" t="s">
        <v>1454</v>
      </c>
      <c r="K335" t="s">
        <v>189</v>
      </c>
      <c r="L335" t="s">
        <v>1455</v>
      </c>
      <c r="N335" t="s">
        <v>191</v>
      </c>
      <c r="O335" t="s">
        <v>135</v>
      </c>
      <c r="P335">
        <v>0</v>
      </c>
      <c r="R335" t="s">
        <v>1456</v>
      </c>
      <c r="S335" s="20">
        <f t="shared" si="37"/>
        <v>13</v>
      </c>
      <c r="T335" s="20">
        <f t="shared" si="38"/>
        <v>24</v>
      </c>
      <c r="U335" s="48" t="str">
        <f t="shared" si="39"/>
        <v>Dedan-Exch</v>
      </c>
      <c r="V335" s="20" t="str">
        <f t="shared" si="40"/>
        <v>TN703</v>
      </c>
      <c r="W335" s="20" t="str">
        <f t="shared" si="41"/>
        <v>A1</v>
      </c>
      <c r="X335" s="20"/>
      <c r="Y335" s="7"/>
      <c r="Z335" s="7"/>
      <c r="AA335" s="7"/>
      <c r="AB335" s="7"/>
      <c r="AC335" s="7"/>
      <c r="AD335" s="7"/>
    </row>
    <row r="336" spans="1:30" x14ac:dyDescent="0.25">
      <c r="A336" s="7"/>
      <c r="B336" s="7"/>
      <c r="C336" s="7"/>
      <c r="D336" s="7" t="str">
        <f t="shared" si="35"/>
        <v>10.121.68.85</v>
      </c>
      <c r="E336" s="7" t="str">
        <f t="shared" si="36"/>
        <v>10.121.68.85</v>
      </c>
      <c r="F336">
        <v>327</v>
      </c>
      <c r="G336" t="s">
        <v>1466</v>
      </c>
      <c r="H336" s="57">
        <v>46151.048715277779</v>
      </c>
      <c r="I336" t="s">
        <v>1467</v>
      </c>
      <c r="J336" t="s">
        <v>1468</v>
      </c>
      <c r="K336" t="s">
        <v>145</v>
      </c>
      <c r="L336" t="s">
        <v>1469</v>
      </c>
      <c r="N336" t="s">
        <v>134</v>
      </c>
      <c r="O336" t="s">
        <v>135</v>
      </c>
      <c r="P336">
        <v>2</v>
      </c>
      <c r="S336" s="20">
        <f t="shared" si="37"/>
        <v>13</v>
      </c>
      <c r="T336" s="20">
        <f t="shared" si="38"/>
        <v>22</v>
      </c>
      <c r="U336" s="48" t="str">
        <f t="shared" si="39"/>
        <v>SAPUTARA</v>
      </c>
      <c r="V336" s="20" t="str">
        <f t="shared" si="40"/>
        <v>TN705</v>
      </c>
      <c r="W336" s="20" t="str">
        <f t="shared" si="41"/>
        <v>B1</v>
      </c>
      <c r="X336" s="20"/>
      <c r="Y336" s="7"/>
      <c r="Z336" s="7"/>
      <c r="AA336" s="7"/>
      <c r="AB336" s="7"/>
      <c r="AC336" s="7"/>
      <c r="AD336" s="7"/>
    </row>
    <row r="337" spans="1:30" x14ac:dyDescent="0.25">
      <c r="A337" s="7"/>
      <c r="B337" s="7"/>
      <c r="C337" s="7"/>
      <c r="D337" s="7" t="str">
        <f t="shared" si="35"/>
        <v>10.121.20.51</v>
      </c>
      <c r="E337" s="7" t="str">
        <f t="shared" si="36"/>
        <v>10.121.20.51</v>
      </c>
      <c r="F337">
        <v>328</v>
      </c>
      <c r="G337" t="s">
        <v>1461</v>
      </c>
      <c r="H337" s="57">
        <v>46147.047939814816</v>
      </c>
      <c r="I337" t="s">
        <v>1462</v>
      </c>
      <c r="J337" t="s">
        <v>1463</v>
      </c>
      <c r="K337" t="s">
        <v>171</v>
      </c>
      <c r="L337" t="s">
        <v>1464</v>
      </c>
      <c r="N337" t="s">
        <v>173</v>
      </c>
      <c r="O337" t="s">
        <v>135</v>
      </c>
      <c r="P337">
        <v>2</v>
      </c>
      <c r="R337" t="s">
        <v>1465</v>
      </c>
      <c r="S337" s="20">
        <f t="shared" si="37"/>
        <v>13</v>
      </c>
      <c r="T337" s="20">
        <f t="shared" si="38"/>
        <v>18</v>
      </c>
      <c r="U337" s="48" t="str">
        <f t="shared" si="39"/>
        <v>IOCL</v>
      </c>
      <c r="V337" s="20" t="str">
        <f t="shared" si="40"/>
        <v>TN703</v>
      </c>
      <c r="W337" s="20" t="str">
        <f t="shared" si="41"/>
        <v>A1</v>
      </c>
      <c r="X337" s="20"/>
      <c r="Y337" s="7"/>
      <c r="Z337" s="7"/>
      <c r="AA337" s="7"/>
      <c r="AB337" s="7"/>
      <c r="AC337" s="7"/>
      <c r="AD337" s="7"/>
    </row>
    <row r="338" spans="1:30" x14ac:dyDescent="0.25">
      <c r="A338" s="7"/>
      <c r="B338" s="7"/>
      <c r="C338" s="7"/>
      <c r="D338" s="7" t="str">
        <f t="shared" si="35"/>
        <v>10.121.17.215</v>
      </c>
      <c r="E338" s="7" t="str">
        <f t="shared" si="36"/>
        <v>10.121.17.215</v>
      </c>
      <c r="F338">
        <v>329</v>
      </c>
      <c r="G338" t="s">
        <v>1457</v>
      </c>
      <c r="H338" s="57">
        <v>46128.049050925925</v>
      </c>
      <c r="I338" t="s">
        <v>1458</v>
      </c>
      <c r="J338" t="s">
        <v>1459</v>
      </c>
      <c r="K338" t="s">
        <v>189</v>
      </c>
      <c r="L338" t="s">
        <v>1460</v>
      </c>
      <c r="N338" t="s">
        <v>191</v>
      </c>
      <c r="O338" t="s">
        <v>135</v>
      </c>
      <c r="P338">
        <v>0</v>
      </c>
      <c r="S338" s="20">
        <f t="shared" si="37"/>
        <v>14</v>
      </c>
      <c r="T338" s="20">
        <f t="shared" si="38"/>
        <v>24</v>
      </c>
      <c r="U338" s="48" t="str">
        <f t="shared" si="39"/>
        <v>ACP DIV 1</v>
      </c>
      <c r="V338" s="20" t="str">
        <f t="shared" si="40"/>
        <v>TN703</v>
      </c>
      <c r="W338" s="20" t="str">
        <f t="shared" si="41"/>
        <v>A1</v>
      </c>
      <c r="X338" s="20"/>
      <c r="Y338" s="7"/>
      <c r="Z338" s="7"/>
      <c r="AA338" s="7"/>
      <c r="AB338" s="7"/>
      <c r="AC338" s="7"/>
      <c r="AD338" s="7"/>
    </row>
    <row r="339" spans="1:30" x14ac:dyDescent="0.25">
      <c r="A339" s="7"/>
      <c r="B339" s="7"/>
      <c r="C339" s="7"/>
      <c r="D339" s="7" t="str">
        <f t="shared" si="35"/>
        <v>10.121.97.200</v>
      </c>
      <c r="E339" s="7" t="str">
        <f t="shared" si="36"/>
        <v>10.121.97.200</v>
      </c>
      <c r="F339">
        <v>330</v>
      </c>
      <c r="G339" t="s">
        <v>1470</v>
      </c>
      <c r="H339" s="57">
        <v>46140.046018518522</v>
      </c>
      <c r="I339" t="s">
        <v>1471</v>
      </c>
      <c r="J339" t="s">
        <v>1472</v>
      </c>
      <c r="K339" t="s">
        <v>145</v>
      </c>
      <c r="L339" t="s">
        <v>1473</v>
      </c>
      <c r="N339" t="s">
        <v>134</v>
      </c>
      <c r="O339" t="s">
        <v>135</v>
      </c>
      <c r="P339">
        <v>0</v>
      </c>
      <c r="S339" s="20">
        <f t="shared" si="37"/>
        <v>14</v>
      </c>
      <c r="T339" s="20">
        <f t="shared" si="38"/>
        <v>24</v>
      </c>
      <c r="U339" s="48" t="str">
        <f t="shared" si="39"/>
        <v>MENDARADA</v>
      </c>
      <c r="V339" s="20" t="str">
        <f t="shared" si="40"/>
        <v>TN705</v>
      </c>
      <c r="W339" s="20" t="str">
        <f t="shared" si="41"/>
        <v>B1</v>
      </c>
      <c r="X339" s="20"/>
      <c r="Y339" s="7"/>
      <c r="Z339" s="7"/>
      <c r="AA339" s="7"/>
      <c r="AB339" s="7"/>
      <c r="AC339" s="7"/>
      <c r="AD339" s="7"/>
    </row>
    <row r="340" spans="1:30" x14ac:dyDescent="0.25">
      <c r="A340" s="7"/>
      <c r="B340" s="7"/>
      <c r="C340" s="7"/>
      <c r="D340" s="7" t="str">
        <f t="shared" si="35"/>
        <v>10.121.100.51</v>
      </c>
      <c r="E340" s="7" t="str">
        <f t="shared" si="36"/>
        <v>10.121.100.51</v>
      </c>
      <c r="F340">
        <v>331</v>
      </c>
      <c r="G340" t="s">
        <v>1474</v>
      </c>
      <c r="H340" s="57">
        <v>46114.050266203703</v>
      </c>
      <c r="I340" t="s">
        <v>1475</v>
      </c>
      <c r="J340" t="s">
        <v>1476</v>
      </c>
      <c r="K340" t="s">
        <v>189</v>
      </c>
      <c r="L340" t="s">
        <v>1477</v>
      </c>
      <c r="N340" t="s">
        <v>191</v>
      </c>
      <c r="O340" t="s">
        <v>135</v>
      </c>
      <c r="P340">
        <v>0</v>
      </c>
      <c r="R340" t="s">
        <v>618</v>
      </c>
      <c r="S340" s="20">
        <f t="shared" si="37"/>
        <v>14</v>
      </c>
      <c r="T340" s="20">
        <f t="shared" si="38"/>
        <v>21</v>
      </c>
      <c r="U340" s="48" t="str">
        <f t="shared" si="39"/>
        <v>DHATWA</v>
      </c>
      <c r="V340" s="20" t="str">
        <f t="shared" si="40"/>
        <v>TN703</v>
      </c>
      <c r="W340" s="20" t="str">
        <f t="shared" si="41"/>
        <v>A1</v>
      </c>
      <c r="X340" s="20"/>
      <c r="Y340" s="7"/>
      <c r="Z340" s="7"/>
      <c r="AA340" s="7"/>
      <c r="AB340" s="7"/>
      <c r="AC340" s="7"/>
      <c r="AD340" s="7"/>
    </row>
    <row r="341" spans="1:30" x14ac:dyDescent="0.25">
      <c r="A341" s="7"/>
      <c r="B341" s="7"/>
      <c r="C341" s="7"/>
      <c r="D341" s="7" t="str">
        <f t="shared" si="35"/>
        <v>10.121.100.52</v>
      </c>
      <c r="E341" s="7" t="str">
        <f t="shared" si="36"/>
        <v>10.121.100.52</v>
      </c>
      <c r="F341">
        <v>332</v>
      </c>
      <c r="G341" t="s">
        <v>1478</v>
      </c>
      <c r="H341" s="57">
        <v>46066.044652777775</v>
      </c>
      <c r="I341" t="s">
        <v>1479</v>
      </c>
      <c r="J341" t="s">
        <v>1480</v>
      </c>
      <c r="K341" t="s">
        <v>189</v>
      </c>
      <c r="L341" t="s">
        <v>1481</v>
      </c>
      <c r="N341" t="s">
        <v>191</v>
      </c>
      <c r="O341" t="s">
        <v>135</v>
      </c>
      <c r="P341">
        <v>0</v>
      </c>
      <c r="S341" s="20">
        <f t="shared" si="37"/>
        <v>14</v>
      </c>
      <c r="T341" s="20">
        <f t="shared" si="38"/>
        <v>33</v>
      </c>
      <c r="U341" s="48" t="str">
        <f t="shared" si="39"/>
        <v>KAMREJ-VILLAGE-BTS</v>
      </c>
      <c r="V341" s="20" t="str">
        <f t="shared" si="40"/>
        <v>TN703</v>
      </c>
      <c r="W341" s="20" t="str">
        <f t="shared" si="41"/>
        <v>A1</v>
      </c>
      <c r="X341" s="20"/>
      <c r="Y341" s="7"/>
      <c r="Z341" s="7"/>
      <c r="AA341" s="7"/>
      <c r="AB341" s="7"/>
      <c r="AC341" s="7"/>
      <c r="AD341" s="7"/>
    </row>
    <row r="342" spans="1:30" x14ac:dyDescent="0.25">
      <c r="A342" s="7"/>
      <c r="B342" s="7"/>
      <c r="C342" s="7"/>
      <c r="D342" s="7" t="str">
        <f t="shared" si="35"/>
        <v>10.121.25.150</v>
      </c>
      <c r="E342" s="7" t="str">
        <f t="shared" si="36"/>
        <v>10.121.25.150</v>
      </c>
      <c r="F342">
        <v>333</v>
      </c>
      <c r="G342" t="s">
        <v>1482</v>
      </c>
      <c r="H342" s="57">
        <v>46148.05269675926</v>
      </c>
      <c r="I342" t="s">
        <v>1483</v>
      </c>
      <c r="J342" t="s">
        <v>1484</v>
      </c>
      <c r="K342" t="s">
        <v>189</v>
      </c>
      <c r="L342" t="s">
        <v>1485</v>
      </c>
      <c r="N342" t="s">
        <v>191</v>
      </c>
      <c r="O342" t="s">
        <v>135</v>
      </c>
      <c r="P342">
        <v>0</v>
      </c>
      <c r="S342" s="20">
        <f t="shared" si="37"/>
        <v>14</v>
      </c>
      <c r="T342" s="20">
        <f t="shared" si="38"/>
        <v>24</v>
      </c>
      <c r="U342" s="48" t="str">
        <f t="shared" si="39"/>
        <v>CHANGWADA</v>
      </c>
      <c r="V342" s="20" t="str">
        <f t="shared" si="40"/>
        <v>TN703</v>
      </c>
      <c r="W342" s="20" t="str">
        <f t="shared" si="41"/>
        <v>A1</v>
      </c>
      <c r="X342" s="20"/>
      <c r="Y342" s="7"/>
      <c r="Z342" s="7"/>
      <c r="AA342" s="7"/>
      <c r="AB342" s="7"/>
      <c r="AC342" s="7"/>
      <c r="AD342" s="7"/>
    </row>
    <row r="343" spans="1:30" x14ac:dyDescent="0.25">
      <c r="A343" s="7"/>
      <c r="B343" s="7"/>
      <c r="C343" s="7"/>
      <c r="D343" s="7" t="str">
        <f t="shared" si="35"/>
        <v>10.121.99.169</v>
      </c>
      <c r="E343" s="7" t="str">
        <f t="shared" si="36"/>
        <v>10.121.99.169</v>
      </c>
      <c r="F343">
        <v>334</v>
      </c>
      <c r="G343" t="s">
        <v>1486</v>
      </c>
      <c r="H343" s="57">
        <v>46043.045648148145</v>
      </c>
      <c r="I343" t="s">
        <v>1487</v>
      </c>
      <c r="J343" t="s">
        <v>1488</v>
      </c>
      <c r="K343" t="s">
        <v>189</v>
      </c>
      <c r="L343" t="s">
        <v>1489</v>
      </c>
      <c r="N343" t="s">
        <v>191</v>
      </c>
      <c r="O343" t="s">
        <v>135</v>
      </c>
      <c r="P343">
        <v>0</v>
      </c>
      <c r="S343" s="20">
        <f t="shared" si="37"/>
        <v>14</v>
      </c>
      <c r="T343" s="20">
        <f t="shared" si="38"/>
        <v>32</v>
      </c>
      <c r="U343" s="48" t="str">
        <f t="shared" si="39"/>
        <v>BOB INDRA COMPLEX</v>
      </c>
      <c r="V343" s="20" t="str">
        <f t="shared" si="40"/>
        <v>TN703</v>
      </c>
      <c r="W343" s="20" t="str">
        <f t="shared" si="41"/>
        <v>A1</v>
      </c>
      <c r="X343" s="20"/>
      <c r="Y343" s="7"/>
      <c r="Z343" s="7"/>
      <c r="AA343" s="7"/>
      <c r="AB343" s="7"/>
      <c r="AC343" s="7"/>
      <c r="AD343" s="7"/>
    </row>
    <row r="344" spans="1:30" x14ac:dyDescent="0.25">
      <c r="A344" s="7"/>
      <c r="B344" s="7"/>
      <c r="C344" s="7"/>
      <c r="D344" s="7" t="str">
        <f t="shared" si="35"/>
        <v>10.121.25.77</v>
      </c>
      <c r="E344" s="7" t="str">
        <f t="shared" si="36"/>
        <v>10.121.25.77</v>
      </c>
      <c r="F344">
        <v>335</v>
      </c>
      <c r="G344" t="s">
        <v>1490</v>
      </c>
      <c r="H344" s="57">
        <v>46035.052349537036</v>
      </c>
      <c r="I344" t="s">
        <v>1491</v>
      </c>
      <c r="J344" t="s">
        <v>1492</v>
      </c>
      <c r="K344" t="s">
        <v>189</v>
      </c>
      <c r="L344" t="s">
        <v>1493</v>
      </c>
      <c r="N344" t="s">
        <v>191</v>
      </c>
      <c r="O344" t="s">
        <v>135</v>
      </c>
      <c r="P344">
        <v>0</v>
      </c>
      <c r="S344" s="20">
        <f t="shared" si="37"/>
        <v>13</v>
      </c>
      <c r="T344" s="20">
        <f t="shared" si="38"/>
        <v>22</v>
      </c>
      <c r="U344" s="48" t="str">
        <f t="shared" si="39"/>
        <v>Roda-BTS</v>
      </c>
      <c r="V344" s="20" t="str">
        <f t="shared" si="40"/>
        <v>TN703</v>
      </c>
      <c r="W344" s="20" t="str">
        <f t="shared" si="41"/>
        <v>A1</v>
      </c>
      <c r="X344" s="20"/>
      <c r="Y344" s="7"/>
      <c r="Z344" s="7"/>
      <c r="AA344" s="7"/>
      <c r="AB344" s="7"/>
      <c r="AC344" s="7"/>
      <c r="AD344" s="7"/>
    </row>
    <row r="345" spans="1:30" x14ac:dyDescent="0.25">
      <c r="A345" s="7"/>
      <c r="B345" s="7"/>
      <c r="C345" s="7"/>
      <c r="D345" s="7" t="str">
        <f t="shared" si="35"/>
        <v>10.121.16.235</v>
      </c>
      <c r="E345" s="7" t="str">
        <f t="shared" si="36"/>
        <v>10.121.16.235</v>
      </c>
      <c r="F345">
        <v>336</v>
      </c>
      <c r="G345" t="s">
        <v>1498</v>
      </c>
      <c r="H345" s="57">
        <v>46102.043321759258</v>
      </c>
      <c r="I345" t="s">
        <v>1499</v>
      </c>
      <c r="J345" t="s">
        <v>1500</v>
      </c>
      <c r="K345" t="s">
        <v>145</v>
      </c>
      <c r="L345" t="s">
        <v>1501</v>
      </c>
      <c r="N345" t="s">
        <v>134</v>
      </c>
      <c r="O345" t="s">
        <v>135</v>
      </c>
      <c r="P345">
        <v>0</v>
      </c>
      <c r="R345" t="s">
        <v>136</v>
      </c>
      <c r="S345" s="20">
        <f t="shared" si="37"/>
        <v>14</v>
      </c>
      <c r="T345" s="20">
        <f t="shared" si="38"/>
        <v>21</v>
      </c>
      <c r="U345" s="48" t="str">
        <f t="shared" si="39"/>
        <v>Bhalej</v>
      </c>
      <c r="V345" s="20" t="str">
        <f t="shared" si="40"/>
        <v>TN705</v>
      </c>
      <c r="W345" s="20" t="str">
        <f t="shared" si="41"/>
        <v>B1</v>
      </c>
      <c r="X345" s="20"/>
      <c r="Y345" s="7"/>
      <c r="Z345" s="7"/>
      <c r="AA345" s="7"/>
      <c r="AB345" s="7"/>
      <c r="AC345" s="7"/>
      <c r="AD345" s="7"/>
    </row>
    <row r="346" spans="1:30" x14ac:dyDescent="0.25">
      <c r="A346" s="7"/>
      <c r="B346" s="7"/>
      <c r="C346" s="7"/>
      <c r="D346" s="7" t="str">
        <f t="shared" si="35"/>
        <v>10.121.16.236</v>
      </c>
      <c r="E346" s="7" t="str">
        <f t="shared" si="36"/>
        <v>10.121.16.236</v>
      </c>
      <c r="F346">
        <v>337</v>
      </c>
      <c r="G346" t="s">
        <v>1506</v>
      </c>
      <c r="H346" s="57">
        <v>45985.041875000003</v>
      </c>
      <c r="I346" t="s">
        <v>1507</v>
      </c>
      <c r="J346" t="s">
        <v>1508</v>
      </c>
      <c r="K346" t="s">
        <v>145</v>
      </c>
      <c r="L346" t="s">
        <v>1509</v>
      </c>
      <c r="N346" t="s">
        <v>134</v>
      </c>
      <c r="O346" t="s">
        <v>135</v>
      </c>
      <c r="P346">
        <v>0</v>
      </c>
      <c r="R346" t="s">
        <v>136</v>
      </c>
      <c r="S346" s="20">
        <f t="shared" si="37"/>
        <v>14</v>
      </c>
      <c r="T346" s="20">
        <f t="shared" si="38"/>
        <v>21</v>
      </c>
      <c r="U346" s="48" t="str">
        <f t="shared" si="39"/>
        <v>Umreth</v>
      </c>
      <c r="V346" s="20" t="str">
        <f t="shared" si="40"/>
        <v>TN705</v>
      </c>
      <c r="W346" s="20" t="str">
        <f t="shared" si="41"/>
        <v>B1</v>
      </c>
      <c r="X346" s="20"/>
      <c r="Y346" s="7"/>
      <c r="Z346" s="7"/>
      <c r="AA346" s="7"/>
      <c r="AB346" s="7"/>
      <c r="AC346" s="7"/>
      <c r="AD346" s="7"/>
    </row>
    <row r="347" spans="1:30" x14ac:dyDescent="0.25">
      <c r="A347" s="7"/>
      <c r="B347" s="7"/>
      <c r="C347" s="7"/>
      <c r="D347" s="7" t="str">
        <f t="shared" si="35"/>
        <v>10.121.24.86</v>
      </c>
      <c r="E347" s="7" t="str">
        <f t="shared" si="36"/>
        <v>10.121.24.86</v>
      </c>
      <c r="F347">
        <v>338</v>
      </c>
      <c r="G347" t="s">
        <v>1502</v>
      </c>
      <c r="H347" s="57">
        <v>46136.044282407405</v>
      </c>
      <c r="I347" t="s">
        <v>1503</v>
      </c>
      <c r="J347" t="s">
        <v>1504</v>
      </c>
      <c r="K347" t="s">
        <v>171</v>
      </c>
      <c r="L347" t="s">
        <v>1505</v>
      </c>
      <c r="N347" t="s">
        <v>173</v>
      </c>
      <c r="O347" t="s">
        <v>135</v>
      </c>
      <c r="P347">
        <v>2</v>
      </c>
      <c r="S347" s="20">
        <f t="shared" si="37"/>
        <v>13</v>
      </c>
      <c r="T347" s="20">
        <f t="shared" si="38"/>
        <v>21</v>
      </c>
      <c r="U347" s="48" t="str">
        <f t="shared" si="39"/>
        <v>BSF GDM</v>
      </c>
      <c r="V347" s="20" t="str">
        <f t="shared" si="40"/>
        <v>TN703</v>
      </c>
      <c r="W347" s="20" t="str">
        <f t="shared" si="41"/>
        <v>A1</v>
      </c>
      <c r="X347" s="20"/>
      <c r="Y347" s="7"/>
      <c r="Z347" s="7"/>
      <c r="AA347" s="7"/>
      <c r="AB347" s="7"/>
      <c r="AC347" s="7"/>
      <c r="AD347" s="7"/>
    </row>
    <row r="348" spans="1:30" x14ac:dyDescent="0.25">
      <c r="A348" s="7"/>
      <c r="B348" s="7"/>
      <c r="C348" s="7"/>
      <c r="D348" s="7" t="str">
        <f t="shared" si="35"/>
        <v>10.121.19.204</v>
      </c>
      <c r="E348" s="7" t="str">
        <f t="shared" si="36"/>
        <v>10.121.19.204</v>
      </c>
      <c r="F348">
        <v>339</v>
      </c>
      <c r="G348" t="s">
        <v>1494</v>
      </c>
      <c r="H348" s="57">
        <v>46135.057152777779</v>
      </c>
      <c r="I348" t="s">
        <v>1495</v>
      </c>
      <c r="J348" t="s">
        <v>1496</v>
      </c>
      <c r="K348" t="s">
        <v>145</v>
      </c>
      <c r="L348" t="s">
        <v>1497</v>
      </c>
      <c r="N348" t="s">
        <v>134</v>
      </c>
      <c r="O348" t="s">
        <v>135</v>
      </c>
      <c r="P348">
        <v>0</v>
      </c>
      <c r="R348" t="s">
        <v>208</v>
      </c>
      <c r="S348" s="20">
        <f t="shared" si="37"/>
        <v>14</v>
      </c>
      <c r="T348" s="20">
        <f t="shared" si="38"/>
        <v>23</v>
      </c>
      <c r="U348" s="48" t="str">
        <f t="shared" si="39"/>
        <v>RAMNAGAR</v>
      </c>
      <c r="V348" s="20" t="str">
        <f t="shared" si="40"/>
        <v>TN705</v>
      </c>
      <c r="W348" s="20" t="str">
        <f t="shared" si="41"/>
        <v>B1</v>
      </c>
      <c r="X348" s="20"/>
      <c r="Y348" s="7"/>
      <c r="Z348" s="7"/>
      <c r="AA348" s="7"/>
      <c r="AB348" s="7"/>
      <c r="AC348" s="7"/>
      <c r="AD348" s="7"/>
    </row>
    <row r="349" spans="1:30" x14ac:dyDescent="0.25">
      <c r="A349" s="7"/>
      <c r="B349" s="7"/>
      <c r="C349" s="7"/>
      <c r="D349" s="7" t="str">
        <f t="shared" si="35"/>
        <v>10.121.97.194</v>
      </c>
      <c r="E349" s="7" t="str">
        <f t="shared" si="36"/>
        <v>10.121.97.194</v>
      </c>
      <c r="F349">
        <v>340</v>
      </c>
      <c r="G349" t="s">
        <v>1522</v>
      </c>
      <c r="H349" s="57">
        <v>46134.047986111109</v>
      </c>
      <c r="I349" t="s">
        <v>1523</v>
      </c>
      <c r="J349" t="s">
        <v>1524</v>
      </c>
      <c r="K349" t="s">
        <v>145</v>
      </c>
      <c r="L349" t="s">
        <v>1525</v>
      </c>
      <c r="N349" t="s">
        <v>134</v>
      </c>
      <c r="O349" t="s">
        <v>135</v>
      </c>
      <c r="P349">
        <v>2</v>
      </c>
      <c r="S349" s="20">
        <f t="shared" si="37"/>
        <v>14</v>
      </c>
      <c r="T349" s="20">
        <f t="shared" si="38"/>
        <v>20</v>
      </c>
      <c r="U349" s="48" t="str">
        <f t="shared" si="39"/>
        <v>BILKH</v>
      </c>
      <c r="V349" s="20" t="str">
        <f t="shared" si="40"/>
        <v>TN705</v>
      </c>
      <c r="W349" s="20" t="str">
        <f t="shared" si="41"/>
        <v>B1</v>
      </c>
      <c r="X349" s="20"/>
      <c r="Y349" s="7"/>
      <c r="Z349" s="7"/>
      <c r="AA349" s="7"/>
      <c r="AB349" s="7"/>
      <c r="AC349" s="7"/>
      <c r="AD349" s="7"/>
    </row>
    <row r="350" spans="1:30" x14ac:dyDescent="0.25">
      <c r="A350" s="7"/>
      <c r="B350" s="7"/>
      <c r="C350" s="7"/>
      <c r="D350" s="7" t="str">
        <f t="shared" si="35"/>
        <v>10.121.99.8</v>
      </c>
      <c r="E350" s="7" t="str">
        <f t="shared" si="36"/>
        <v>10.121.99.8</v>
      </c>
      <c r="F350">
        <v>341</v>
      </c>
      <c r="G350" t="s">
        <v>1518</v>
      </c>
      <c r="H350" s="57">
        <v>46133.043113425927</v>
      </c>
      <c r="I350" t="s">
        <v>1519</v>
      </c>
      <c r="J350" t="s">
        <v>1520</v>
      </c>
      <c r="K350" t="s">
        <v>132</v>
      </c>
      <c r="L350" t="s">
        <v>1521</v>
      </c>
      <c r="N350" t="s">
        <v>134</v>
      </c>
      <c r="O350" t="s">
        <v>135</v>
      </c>
      <c r="P350">
        <v>2</v>
      </c>
      <c r="S350" s="20">
        <f t="shared" si="37"/>
        <v>12</v>
      </c>
      <c r="T350" s="20">
        <f t="shared" si="38"/>
        <v>18</v>
      </c>
      <c r="U350" s="48" t="str">
        <f t="shared" si="39"/>
        <v>SAYLA</v>
      </c>
      <c r="V350" s="20" t="str">
        <f t="shared" si="40"/>
        <v>TN725</v>
      </c>
      <c r="W350" s="20" t="str">
        <f t="shared" si="41"/>
        <v>B2</v>
      </c>
      <c r="X350" s="20"/>
      <c r="Y350" s="7"/>
      <c r="Z350" s="7"/>
      <c r="AA350" s="7"/>
      <c r="AB350" s="7"/>
      <c r="AC350" s="7"/>
      <c r="AD350" s="7"/>
    </row>
    <row r="351" spans="1:30" x14ac:dyDescent="0.25">
      <c r="A351" s="7"/>
      <c r="B351" s="7"/>
      <c r="C351" s="7"/>
      <c r="D351" s="7" t="str">
        <f t="shared" si="35"/>
        <v>10.121.100.44</v>
      </c>
      <c r="E351" s="7" t="str">
        <f t="shared" si="36"/>
        <v>10.121.100.44</v>
      </c>
      <c r="F351">
        <v>342</v>
      </c>
      <c r="G351" t="s">
        <v>1526</v>
      </c>
      <c r="H351" s="57">
        <v>46150.048321759263</v>
      </c>
      <c r="I351" t="s">
        <v>1527</v>
      </c>
      <c r="J351" t="s">
        <v>1528</v>
      </c>
      <c r="K351" t="s">
        <v>189</v>
      </c>
      <c r="L351" t="s">
        <v>1529</v>
      </c>
      <c r="N351" t="s">
        <v>191</v>
      </c>
      <c r="O351" t="s">
        <v>135</v>
      </c>
      <c r="P351">
        <v>0</v>
      </c>
      <c r="S351" s="20">
        <f t="shared" si="37"/>
        <v>14</v>
      </c>
      <c r="T351" s="20">
        <f t="shared" si="38"/>
        <v>27</v>
      </c>
      <c r="U351" s="48" t="str">
        <f t="shared" si="39"/>
        <v>KAKRAPAR DAM</v>
      </c>
      <c r="V351" s="20" t="str">
        <f t="shared" si="40"/>
        <v>TN703</v>
      </c>
      <c r="W351" s="20" t="str">
        <f t="shared" si="41"/>
        <v>A1</v>
      </c>
      <c r="X351" s="20"/>
      <c r="Y351" s="7"/>
      <c r="Z351" s="7"/>
      <c r="AA351" s="7"/>
      <c r="AB351" s="7"/>
      <c r="AC351" s="7"/>
      <c r="AD351" s="7"/>
    </row>
    <row r="352" spans="1:30" x14ac:dyDescent="0.25">
      <c r="A352" s="7"/>
      <c r="B352" s="7"/>
      <c r="C352" s="7"/>
      <c r="D352" s="7" t="str">
        <f t="shared" si="35"/>
        <v>10.121.97.196</v>
      </c>
      <c r="E352" s="7" t="str">
        <f t="shared" si="36"/>
        <v>10.121.97.196</v>
      </c>
      <c r="F352">
        <v>343</v>
      </c>
      <c r="G352" t="s">
        <v>1514</v>
      </c>
      <c r="H352" s="57">
        <v>46148.048946759256</v>
      </c>
      <c r="I352" t="s">
        <v>1515</v>
      </c>
      <c r="J352" t="s">
        <v>1516</v>
      </c>
      <c r="K352" t="s">
        <v>145</v>
      </c>
      <c r="L352" t="s">
        <v>1517</v>
      </c>
      <c r="N352" t="s">
        <v>134</v>
      </c>
      <c r="O352" t="s">
        <v>135</v>
      </c>
      <c r="P352">
        <v>0</v>
      </c>
      <c r="S352" s="20">
        <f t="shared" si="37"/>
        <v>14</v>
      </c>
      <c r="T352" s="20">
        <f t="shared" si="38"/>
        <v>24</v>
      </c>
      <c r="U352" s="48" t="str">
        <f t="shared" si="39"/>
        <v>VISAVADAR</v>
      </c>
      <c r="V352" s="20" t="str">
        <f t="shared" si="40"/>
        <v>TN705</v>
      </c>
      <c r="W352" s="20" t="str">
        <f t="shared" si="41"/>
        <v>B1</v>
      </c>
      <c r="X352" s="20"/>
      <c r="Y352" s="7"/>
      <c r="Z352" s="7"/>
      <c r="AA352" s="7"/>
      <c r="AB352" s="7"/>
      <c r="AC352" s="7"/>
      <c r="AD352" s="7"/>
    </row>
    <row r="353" spans="1:30" x14ac:dyDescent="0.25">
      <c r="A353" s="7"/>
      <c r="B353" s="7"/>
      <c r="C353" s="7"/>
      <c r="D353" s="7" t="str">
        <f t="shared" si="35"/>
        <v>10.121.97.140</v>
      </c>
      <c r="E353" s="7" t="str">
        <f t="shared" si="36"/>
        <v>10.121.97.140</v>
      </c>
      <c r="F353">
        <v>344</v>
      </c>
      <c r="G353" t="s">
        <v>1510</v>
      </c>
      <c r="H353" s="57">
        <v>46145.047696759262</v>
      </c>
      <c r="I353" t="s">
        <v>1511</v>
      </c>
      <c r="J353" t="s">
        <v>1512</v>
      </c>
      <c r="K353" t="s">
        <v>189</v>
      </c>
      <c r="L353" t="s">
        <v>1513</v>
      </c>
      <c r="N353" t="s">
        <v>191</v>
      </c>
      <c r="O353" t="s">
        <v>135</v>
      </c>
      <c r="P353">
        <v>0</v>
      </c>
      <c r="S353" s="20">
        <f t="shared" si="37"/>
        <v>14</v>
      </c>
      <c r="T353" s="20">
        <f t="shared" si="38"/>
        <v>27</v>
      </c>
      <c r="U353" s="48" t="str">
        <f t="shared" si="39"/>
        <v>CUSTOM-HOUSE</v>
      </c>
      <c r="V353" s="20" t="str">
        <f t="shared" si="40"/>
        <v>TN703</v>
      </c>
      <c r="W353" s="20" t="str">
        <f t="shared" si="41"/>
        <v>A1</v>
      </c>
      <c r="X353" s="20"/>
      <c r="Y353" s="7"/>
      <c r="Z353" s="7"/>
      <c r="AA353" s="7"/>
      <c r="AB353" s="7"/>
      <c r="AC353" s="7"/>
      <c r="AD353" s="7"/>
    </row>
    <row r="354" spans="1:30" x14ac:dyDescent="0.25">
      <c r="A354" s="7"/>
      <c r="B354" s="7"/>
      <c r="C354" s="7"/>
      <c r="D354" s="7" t="str">
        <f t="shared" si="35"/>
        <v>10.121.25.84</v>
      </c>
      <c r="E354" s="7" t="str">
        <f t="shared" si="36"/>
        <v>10.121.25.84</v>
      </c>
      <c r="F354">
        <v>345</v>
      </c>
      <c r="G354" t="s">
        <v>1530</v>
      </c>
      <c r="H354" s="57">
        <v>46151.054988425924</v>
      </c>
      <c r="I354" t="s">
        <v>1531</v>
      </c>
      <c r="J354" t="s">
        <v>1532</v>
      </c>
      <c r="K354" t="s">
        <v>189</v>
      </c>
      <c r="L354" t="s">
        <v>1533</v>
      </c>
      <c r="N354" t="s">
        <v>191</v>
      </c>
      <c r="O354" t="s">
        <v>135</v>
      </c>
      <c r="P354">
        <v>0</v>
      </c>
      <c r="R354" t="s">
        <v>815</v>
      </c>
      <c r="S354" s="20">
        <f t="shared" si="37"/>
        <v>13</v>
      </c>
      <c r="T354" s="20">
        <f t="shared" si="38"/>
        <v>18</v>
      </c>
      <c r="U354" s="48" t="str">
        <f t="shared" si="39"/>
        <v>Pali</v>
      </c>
      <c r="V354" s="20" t="str">
        <f t="shared" si="40"/>
        <v>TN703</v>
      </c>
      <c r="W354" s="20" t="str">
        <f t="shared" si="41"/>
        <v>A1</v>
      </c>
      <c r="X354" s="20"/>
      <c r="Y354" s="7"/>
      <c r="Z354" s="7"/>
      <c r="AA354" s="7"/>
      <c r="AB354" s="7"/>
      <c r="AC354" s="7"/>
      <c r="AD354" s="7"/>
    </row>
    <row r="355" spans="1:30" x14ac:dyDescent="0.25">
      <c r="A355" s="7"/>
      <c r="B355" s="7"/>
      <c r="C355" s="7"/>
      <c r="D355" s="7" t="str">
        <f t="shared" si="35"/>
        <v>10.121.19.170</v>
      </c>
      <c r="E355" s="7" t="str">
        <f t="shared" si="36"/>
        <v>10.121.19.170</v>
      </c>
      <c r="F355">
        <v>346</v>
      </c>
      <c r="G355" t="s">
        <v>1538</v>
      </c>
      <c r="H355" s="57">
        <v>46106.045578703706</v>
      </c>
      <c r="I355" t="s">
        <v>1539</v>
      </c>
      <c r="J355" t="s">
        <v>1540</v>
      </c>
      <c r="K355" t="s">
        <v>189</v>
      </c>
      <c r="L355" t="s">
        <v>1541</v>
      </c>
      <c r="N355" t="s">
        <v>191</v>
      </c>
      <c r="O355" t="s">
        <v>135</v>
      </c>
      <c r="P355">
        <v>0</v>
      </c>
      <c r="R355" t="s">
        <v>506</v>
      </c>
      <c r="S355" s="20">
        <f t="shared" si="37"/>
        <v>14</v>
      </c>
      <c r="T355" s="20">
        <f t="shared" si="38"/>
        <v>26</v>
      </c>
      <c r="U355" s="48" t="str">
        <f t="shared" si="39"/>
        <v>PYRAMID BTS</v>
      </c>
      <c r="V355" s="20" t="str">
        <f t="shared" si="40"/>
        <v>TN703</v>
      </c>
      <c r="W355" s="20" t="str">
        <f t="shared" si="41"/>
        <v>A1</v>
      </c>
      <c r="X355" s="20"/>
      <c r="Y355" s="7"/>
      <c r="Z355" s="7"/>
      <c r="AA355" s="7"/>
      <c r="AB355" s="7"/>
      <c r="AC355" s="7"/>
      <c r="AD355" s="7"/>
    </row>
    <row r="356" spans="1:30" x14ac:dyDescent="0.25">
      <c r="A356" s="7"/>
      <c r="B356" s="7"/>
      <c r="C356" s="7"/>
      <c r="D356" s="7" t="str">
        <f t="shared" si="35"/>
        <v>10.121.25.148</v>
      </c>
      <c r="E356" s="7" t="str">
        <f t="shared" si="36"/>
        <v>10.121.25.148</v>
      </c>
      <c r="F356">
        <v>347</v>
      </c>
      <c r="G356" t="s">
        <v>1534</v>
      </c>
      <c r="H356" s="57">
        <v>46128.061064814814</v>
      </c>
      <c r="I356" t="s">
        <v>1535</v>
      </c>
      <c r="J356" t="s">
        <v>1536</v>
      </c>
      <c r="K356" t="s">
        <v>189</v>
      </c>
      <c r="L356" t="s">
        <v>1537</v>
      </c>
      <c r="N356" t="s">
        <v>191</v>
      </c>
      <c r="O356" t="s">
        <v>135</v>
      </c>
      <c r="P356">
        <v>0</v>
      </c>
      <c r="S356" s="20">
        <f t="shared" si="37"/>
        <v>14</v>
      </c>
      <c r="T356" s="20">
        <f t="shared" si="38"/>
        <v>19</v>
      </c>
      <c r="U356" s="48" t="str">
        <f t="shared" si="39"/>
        <v>META</v>
      </c>
      <c r="V356" s="20" t="str">
        <f t="shared" si="40"/>
        <v>TN703</v>
      </c>
      <c r="W356" s="20" t="str">
        <f t="shared" si="41"/>
        <v>A1</v>
      </c>
      <c r="X356" s="20"/>
      <c r="Y356" s="7"/>
      <c r="Z356" s="7"/>
      <c r="AA356" s="7"/>
      <c r="AB356" s="7"/>
      <c r="AC356" s="7"/>
      <c r="AD356" s="7"/>
    </row>
    <row r="357" spans="1:30" x14ac:dyDescent="0.25">
      <c r="A357" s="7"/>
      <c r="B357" s="7"/>
      <c r="C357" s="7"/>
      <c r="D357" s="7" t="str">
        <f t="shared" si="35"/>
        <v>10.121.25.23</v>
      </c>
      <c r="E357" s="7" t="str">
        <f t="shared" si="36"/>
        <v>10.121.25.23</v>
      </c>
      <c r="F357">
        <v>348</v>
      </c>
      <c r="G357" t="s">
        <v>1542</v>
      </c>
      <c r="H357" s="57">
        <v>46136.05133101852</v>
      </c>
      <c r="I357" t="s">
        <v>1543</v>
      </c>
      <c r="J357" t="s">
        <v>1544</v>
      </c>
      <c r="K357" t="s">
        <v>189</v>
      </c>
      <c r="L357" t="s">
        <v>1545</v>
      </c>
      <c r="N357" t="s">
        <v>191</v>
      </c>
      <c r="O357" t="s">
        <v>135</v>
      </c>
      <c r="P357">
        <v>0</v>
      </c>
      <c r="R357" t="s">
        <v>1546</v>
      </c>
      <c r="S357" s="20">
        <f t="shared" si="37"/>
        <v>13</v>
      </c>
      <c r="T357" s="20">
        <f t="shared" si="38"/>
        <v>25</v>
      </c>
      <c r="U357" s="48" t="str">
        <f t="shared" si="39"/>
        <v>Panwadi NIB</v>
      </c>
      <c r="V357" s="20" t="str">
        <f t="shared" si="40"/>
        <v>TN703</v>
      </c>
      <c r="W357" s="20" t="str">
        <f t="shared" si="41"/>
        <v>A1</v>
      </c>
      <c r="X357" s="20"/>
      <c r="Y357" s="7"/>
      <c r="Z357" s="7"/>
      <c r="AA357" s="7"/>
      <c r="AB357" s="7"/>
      <c r="AC357" s="7"/>
      <c r="AD357" s="7"/>
    </row>
    <row r="358" spans="1:30" x14ac:dyDescent="0.25">
      <c r="A358" s="7"/>
      <c r="B358" s="7"/>
      <c r="C358" s="7"/>
      <c r="D358" s="7" t="str">
        <f t="shared" si="35"/>
        <v>10.121.98.2</v>
      </c>
      <c r="E358" s="7" t="str">
        <f t="shared" si="36"/>
        <v>10.121.98.2</v>
      </c>
      <c r="F358">
        <v>349</v>
      </c>
      <c r="G358" t="s">
        <v>1551</v>
      </c>
      <c r="H358" s="57">
        <v>45996.0471412037</v>
      </c>
      <c r="I358" t="s">
        <v>1552</v>
      </c>
      <c r="J358" t="s">
        <v>1553</v>
      </c>
      <c r="K358" t="s">
        <v>145</v>
      </c>
      <c r="L358" t="s">
        <v>1554</v>
      </c>
      <c r="N358" t="s">
        <v>134</v>
      </c>
      <c r="O358" t="s">
        <v>135</v>
      </c>
      <c r="P358">
        <v>2</v>
      </c>
      <c r="R358" t="s">
        <v>1555</v>
      </c>
      <c r="S358" s="20">
        <f t="shared" si="37"/>
        <v>12</v>
      </c>
      <c r="T358" s="20">
        <f t="shared" si="38"/>
        <v>31</v>
      </c>
      <c r="U358" s="48" t="str">
        <f t="shared" si="39"/>
        <v>BECHARAJI EXCHANGE</v>
      </c>
      <c r="V358" s="20" t="str">
        <f t="shared" si="40"/>
        <v>TN705</v>
      </c>
      <c r="W358" s="20" t="str">
        <f t="shared" si="41"/>
        <v>B1</v>
      </c>
      <c r="X358" s="20"/>
      <c r="Y358" s="7"/>
      <c r="Z358" s="7"/>
      <c r="AA358" s="7"/>
      <c r="AB358" s="7"/>
      <c r="AC358" s="7"/>
      <c r="AD358" s="7"/>
    </row>
    <row r="359" spans="1:30" x14ac:dyDescent="0.25">
      <c r="A359" s="7"/>
      <c r="B359" s="7"/>
      <c r="C359" s="7"/>
      <c r="D359" s="7" t="str">
        <f t="shared" si="35"/>
        <v>10.121.19.109</v>
      </c>
      <c r="E359" s="7" t="str">
        <f t="shared" si="36"/>
        <v>10.121.19.109</v>
      </c>
      <c r="F359">
        <v>350</v>
      </c>
      <c r="G359" t="s">
        <v>1556</v>
      </c>
      <c r="H359" s="57">
        <v>45823.045868055553</v>
      </c>
      <c r="I359" t="s">
        <v>1557</v>
      </c>
      <c r="J359" t="s">
        <v>1558</v>
      </c>
      <c r="K359" t="s">
        <v>171</v>
      </c>
      <c r="L359" t="s">
        <v>1559</v>
      </c>
      <c r="N359" t="s">
        <v>173</v>
      </c>
      <c r="O359" t="s">
        <v>135</v>
      </c>
      <c r="P359">
        <v>2</v>
      </c>
      <c r="R359" t="s">
        <v>1560</v>
      </c>
      <c r="S359" s="20">
        <f t="shared" si="37"/>
        <v>14</v>
      </c>
      <c r="T359" s="20">
        <f t="shared" si="38"/>
        <v>29</v>
      </c>
      <c r="U359" s="48" t="str">
        <f t="shared" si="39"/>
        <v>PGVCL Kanak Rd</v>
      </c>
      <c r="V359" s="20" t="str">
        <f t="shared" si="40"/>
        <v>TN703</v>
      </c>
      <c r="W359" s="20" t="str">
        <f t="shared" si="41"/>
        <v>A1</v>
      </c>
      <c r="X359" s="20"/>
      <c r="Y359" s="7"/>
      <c r="Z359" s="7"/>
      <c r="AA359" s="7"/>
      <c r="AB359" s="7"/>
      <c r="AC359" s="7"/>
      <c r="AD359" s="7"/>
    </row>
    <row r="360" spans="1:30" x14ac:dyDescent="0.25">
      <c r="A360" s="7"/>
      <c r="B360" s="7"/>
      <c r="C360" s="7"/>
      <c r="D360" s="7" t="str">
        <f t="shared" si="35"/>
        <v>10.121.19.221</v>
      </c>
      <c r="E360" s="7" t="str">
        <f t="shared" si="36"/>
        <v>10.121.19.221</v>
      </c>
      <c r="F360">
        <v>351</v>
      </c>
      <c r="G360" t="s">
        <v>1547</v>
      </c>
      <c r="H360" s="57">
        <v>46138.048796296294</v>
      </c>
      <c r="I360" t="s">
        <v>1548</v>
      </c>
      <c r="J360" t="s">
        <v>1549</v>
      </c>
      <c r="K360" t="s">
        <v>189</v>
      </c>
      <c r="L360" t="s">
        <v>1550</v>
      </c>
      <c r="N360" t="s">
        <v>191</v>
      </c>
      <c r="O360" t="s">
        <v>135</v>
      </c>
      <c r="P360">
        <v>0</v>
      </c>
      <c r="R360" t="s">
        <v>618</v>
      </c>
      <c r="S360" s="20">
        <f t="shared" si="37"/>
        <v>14</v>
      </c>
      <c r="T360" s="20">
        <f t="shared" si="38"/>
        <v>32</v>
      </c>
      <c r="U360" s="48" t="str">
        <f t="shared" si="39"/>
        <v>SOHAGIYA TOUR VST</v>
      </c>
      <c r="V360" s="20" t="str">
        <f t="shared" si="40"/>
        <v>TN703</v>
      </c>
      <c r="W360" s="20" t="str">
        <f t="shared" si="41"/>
        <v>A1</v>
      </c>
      <c r="X360" s="20"/>
      <c r="Y360" s="7"/>
      <c r="Z360" s="7"/>
      <c r="AA360" s="7"/>
      <c r="AB360" s="7"/>
      <c r="AC360" s="7"/>
      <c r="AD360" s="7"/>
    </row>
    <row r="361" spans="1:30" x14ac:dyDescent="0.25">
      <c r="A361" s="7"/>
      <c r="B361" s="7"/>
      <c r="C361" s="7"/>
      <c r="D361" s="7" t="str">
        <f t="shared" si="35"/>
        <v>10.121.97.144</v>
      </c>
      <c r="E361" s="7" t="str">
        <f t="shared" si="36"/>
        <v>10.121.97.144</v>
      </c>
      <c r="F361">
        <v>352</v>
      </c>
      <c r="G361" t="s">
        <v>1561</v>
      </c>
      <c r="H361" s="57">
        <v>46149.044131944444</v>
      </c>
      <c r="I361" t="s">
        <v>1562</v>
      </c>
      <c r="J361" t="s">
        <v>1563</v>
      </c>
      <c r="K361" t="s">
        <v>189</v>
      </c>
      <c r="L361" t="s">
        <v>1564</v>
      </c>
      <c r="N361" t="s">
        <v>191</v>
      </c>
      <c r="O361" t="s">
        <v>135</v>
      </c>
      <c r="P361">
        <v>0</v>
      </c>
      <c r="S361" s="20">
        <f t="shared" si="37"/>
        <v>14</v>
      </c>
      <c r="T361" s="20">
        <f t="shared" si="38"/>
        <v>32</v>
      </c>
      <c r="U361" s="48" t="str">
        <f t="shared" si="39"/>
        <v>JOSHI GUEST HOUSE</v>
      </c>
      <c r="V361" s="20" t="str">
        <f t="shared" si="40"/>
        <v>TN703</v>
      </c>
      <c r="W361" s="20" t="str">
        <f t="shared" si="41"/>
        <v>A1</v>
      </c>
      <c r="X361" s="20"/>
      <c r="Y361" s="7"/>
      <c r="Z361" s="7"/>
      <c r="AA361" s="7"/>
      <c r="AB361" s="7"/>
      <c r="AC361" s="7"/>
      <c r="AD361" s="7"/>
    </row>
    <row r="362" spans="1:30" x14ac:dyDescent="0.25">
      <c r="A362" s="7"/>
      <c r="B362" s="7"/>
      <c r="C362" s="7"/>
      <c r="D362" s="7" t="str">
        <f t="shared" si="35"/>
        <v>10.121.20.38</v>
      </c>
      <c r="E362" s="7" t="str">
        <f t="shared" si="36"/>
        <v>10.121.20.38</v>
      </c>
      <c r="F362">
        <v>353</v>
      </c>
      <c r="G362" t="s">
        <v>1565</v>
      </c>
      <c r="H362" s="57">
        <v>46092.044340277775</v>
      </c>
      <c r="I362" t="s">
        <v>1566</v>
      </c>
      <c r="J362" t="s">
        <v>1567</v>
      </c>
      <c r="K362" t="s">
        <v>171</v>
      </c>
      <c r="L362" t="s">
        <v>1568</v>
      </c>
      <c r="N362" t="s">
        <v>173</v>
      </c>
      <c r="O362" t="s">
        <v>135</v>
      </c>
      <c r="P362">
        <v>2</v>
      </c>
      <c r="S362" s="20">
        <f t="shared" si="37"/>
        <v>13</v>
      </c>
      <c r="T362" s="20">
        <f t="shared" si="38"/>
        <v>23</v>
      </c>
      <c r="U362" s="48" t="str">
        <f t="shared" si="39"/>
        <v>Khandhara</v>
      </c>
      <c r="V362" s="20" t="str">
        <f t="shared" si="40"/>
        <v>TN703</v>
      </c>
      <c r="W362" s="20" t="str">
        <f t="shared" si="41"/>
        <v>A1</v>
      </c>
      <c r="X362" s="20"/>
      <c r="Y362" s="7"/>
      <c r="Z362" s="7"/>
      <c r="AA362" s="7"/>
      <c r="AB362" s="7"/>
      <c r="AC362" s="7"/>
      <c r="AD362" s="7"/>
    </row>
    <row r="363" spans="1:30" x14ac:dyDescent="0.25">
      <c r="A363" s="7"/>
      <c r="B363" s="7"/>
      <c r="C363" s="7"/>
      <c r="D363" s="7" t="str">
        <f t="shared" si="35"/>
        <v>10.121.99.172</v>
      </c>
      <c r="E363" s="7" t="str">
        <f t="shared" si="36"/>
        <v>10.121.99.172</v>
      </c>
      <c r="F363">
        <v>354</v>
      </c>
      <c r="G363" t="s">
        <v>1569</v>
      </c>
      <c r="H363" s="57">
        <v>46061.054155092592</v>
      </c>
      <c r="I363" t="s">
        <v>1570</v>
      </c>
      <c r="J363" t="s">
        <v>1571</v>
      </c>
      <c r="K363" t="s">
        <v>189</v>
      </c>
      <c r="L363" t="s">
        <v>1572</v>
      </c>
      <c r="N363" t="s">
        <v>191</v>
      </c>
      <c r="O363" t="s">
        <v>135</v>
      </c>
      <c r="P363">
        <v>0</v>
      </c>
      <c r="S363" s="20">
        <f t="shared" si="37"/>
        <v>14</v>
      </c>
      <c r="T363" s="20">
        <f t="shared" si="38"/>
        <v>26</v>
      </c>
      <c r="U363" s="48" t="str">
        <f t="shared" si="39"/>
        <v>GEB JAMBUVA</v>
      </c>
      <c r="V363" s="20" t="str">
        <f t="shared" si="40"/>
        <v>TN703</v>
      </c>
      <c r="W363" s="20" t="str">
        <f t="shared" si="41"/>
        <v>A1</v>
      </c>
      <c r="X363" s="20"/>
      <c r="Y363" s="7"/>
      <c r="Z363" s="7"/>
      <c r="AA363" s="7"/>
      <c r="AB363" s="7"/>
      <c r="AC363" s="7"/>
      <c r="AD363" s="7"/>
    </row>
    <row r="364" spans="1:30" x14ac:dyDescent="0.25">
      <c r="A364" s="7"/>
      <c r="B364" s="7"/>
      <c r="C364" s="7"/>
      <c r="D364" s="7" t="str">
        <f t="shared" si="35"/>
        <v>10.121.99.11</v>
      </c>
      <c r="E364" s="7" t="str">
        <f t="shared" si="36"/>
        <v>10.121.99.11</v>
      </c>
      <c r="F364">
        <v>355</v>
      </c>
      <c r="G364" t="s">
        <v>1573</v>
      </c>
      <c r="H364" s="57">
        <v>46146.048530092594</v>
      </c>
      <c r="I364" t="s">
        <v>1574</v>
      </c>
      <c r="J364" t="s">
        <v>1575</v>
      </c>
      <c r="K364" t="s">
        <v>189</v>
      </c>
      <c r="L364" t="s">
        <v>1576</v>
      </c>
      <c r="N364" t="s">
        <v>191</v>
      </c>
      <c r="O364" t="s">
        <v>135</v>
      </c>
      <c r="P364">
        <v>0</v>
      </c>
      <c r="S364" s="20">
        <f t="shared" si="37"/>
        <v>13</v>
      </c>
      <c r="T364" s="20">
        <f t="shared" si="38"/>
        <v>26</v>
      </c>
      <c r="U364" s="48" t="str">
        <f t="shared" si="39"/>
        <v>SARA-CHOWKDI</v>
      </c>
      <c r="V364" s="20" t="str">
        <f t="shared" si="40"/>
        <v>TN703</v>
      </c>
      <c r="W364" s="20" t="str">
        <f t="shared" si="41"/>
        <v>A1</v>
      </c>
      <c r="X364" s="20"/>
      <c r="Y364" s="7"/>
      <c r="Z364" s="7"/>
      <c r="AA364" s="7"/>
      <c r="AB364" s="7"/>
      <c r="AC364" s="7"/>
      <c r="AD364" s="7"/>
    </row>
    <row r="365" spans="1:30" x14ac:dyDescent="0.25">
      <c r="A365" s="7"/>
      <c r="B365" s="7"/>
      <c r="C365" s="7"/>
      <c r="D365" s="7" t="str">
        <f t="shared" si="35"/>
        <v>10.121.98.64</v>
      </c>
      <c r="E365" s="7" t="str">
        <f t="shared" si="36"/>
        <v>10.121.98.64</v>
      </c>
      <c r="F365">
        <v>356</v>
      </c>
      <c r="G365" t="s">
        <v>1577</v>
      </c>
      <c r="H365" s="57">
        <v>46120.044108796297</v>
      </c>
      <c r="I365" t="s">
        <v>1578</v>
      </c>
      <c r="J365" t="s">
        <v>1579</v>
      </c>
      <c r="K365" t="s">
        <v>145</v>
      </c>
      <c r="L365" t="s">
        <v>1580</v>
      </c>
      <c r="N365" t="s">
        <v>134</v>
      </c>
      <c r="O365" t="s">
        <v>135</v>
      </c>
      <c r="P365">
        <v>0</v>
      </c>
      <c r="S365" s="20">
        <f t="shared" si="37"/>
        <v>13</v>
      </c>
      <c r="T365" s="20">
        <f t="shared" si="38"/>
        <v>20</v>
      </c>
      <c r="U365" s="48" t="str">
        <f t="shared" si="39"/>
        <v>BORSAD</v>
      </c>
      <c r="V365" s="20" t="str">
        <f t="shared" si="40"/>
        <v>TN705</v>
      </c>
      <c r="W365" s="20" t="str">
        <f t="shared" si="41"/>
        <v>B1</v>
      </c>
      <c r="X365" s="20"/>
      <c r="Y365" s="7"/>
      <c r="Z365" s="7"/>
      <c r="AA365" s="7"/>
      <c r="AB365" s="7"/>
      <c r="AC365" s="7"/>
      <c r="AD365" s="7"/>
    </row>
    <row r="366" spans="1:30" x14ac:dyDescent="0.25">
      <c r="A366" s="7"/>
      <c r="B366" s="7"/>
      <c r="C366" s="7"/>
      <c r="D366" s="7" t="str">
        <f t="shared" si="35"/>
        <v>10.121.99.4</v>
      </c>
      <c r="E366" s="7" t="str">
        <f t="shared" si="36"/>
        <v>10.121.99.4</v>
      </c>
      <c r="F366">
        <v>357</v>
      </c>
      <c r="G366" t="s">
        <v>1581</v>
      </c>
      <c r="H366" s="57">
        <v>46117.048715277779</v>
      </c>
      <c r="I366" t="s">
        <v>1582</v>
      </c>
      <c r="J366" t="s">
        <v>1583</v>
      </c>
      <c r="K366" t="s">
        <v>132</v>
      </c>
      <c r="L366" t="s">
        <v>1584</v>
      </c>
      <c r="N366" t="s">
        <v>134</v>
      </c>
      <c r="O366" t="s">
        <v>135</v>
      </c>
      <c r="P366">
        <v>2</v>
      </c>
      <c r="S366" s="20">
        <f t="shared" si="37"/>
        <v>12</v>
      </c>
      <c r="T366" s="20">
        <f t="shared" si="38"/>
        <v>20</v>
      </c>
      <c r="U366" s="48" t="str">
        <f t="shared" si="39"/>
        <v>LAKHTAR</v>
      </c>
      <c r="V366" s="20" t="str">
        <f t="shared" si="40"/>
        <v>TN725</v>
      </c>
      <c r="W366" s="20" t="str">
        <f t="shared" si="41"/>
        <v>B2</v>
      </c>
      <c r="X366" s="20"/>
      <c r="Y366" s="7"/>
      <c r="Z366" s="7"/>
      <c r="AA366" s="7"/>
      <c r="AB366" s="7"/>
      <c r="AC366" s="7"/>
      <c r="AD366" s="7"/>
    </row>
    <row r="367" spans="1:30" x14ac:dyDescent="0.25">
      <c r="A367" s="7"/>
      <c r="B367" s="7"/>
      <c r="C367" s="7"/>
      <c r="D367" s="7" t="str">
        <f t="shared" si="35"/>
        <v>10.121.99.36</v>
      </c>
      <c r="E367" s="7" t="str">
        <f t="shared" si="36"/>
        <v>10.121.99.36</v>
      </c>
      <c r="F367">
        <v>358</v>
      </c>
      <c r="G367" t="s">
        <v>1589</v>
      </c>
      <c r="H367" s="57">
        <v>46147.041759259257</v>
      </c>
      <c r="I367" t="s">
        <v>1590</v>
      </c>
      <c r="J367" t="s">
        <v>1591</v>
      </c>
      <c r="K367" t="s">
        <v>189</v>
      </c>
      <c r="L367" t="s">
        <v>1592</v>
      </c>
      <c r="N367" t="s">
        <v>191</v>
      </c>
      <c r="O367" t="s">
        <v>135</v>
      </c>
      <c r="P367">
        <v>0</v>
      </c>
      <c r="R367" t="s">
        <v>1593</v>
      </c>
      <c r="S367" s="20">
        <f t="shared" si="37"/>
        <v>13</v>
      </c>
      <c r="T367" s="20">
        <f t="shared" si="38"/>
        <v>44</v>
      </c>
      <c r="U367" s="48" t="str">
        <f t="shared" si="39"/>
        <v>SURENDRANAGAR COLLECTOR OFFICE</v>
      </c>
      <c r="V367" s="20" t="str">
        <f t="shared" si="40"/>
        <v>TN703</v>
      </c>
      <c r="W367" s="20" t="str">
        <f t="shared" si="41"/>
        <v>A1</v>
      </c>
      <c r="X367" s="20"/>
      <c r="Y367" s="7"/>
      <c r="Z367" s="7"/>
      <c r="AA367" s="7"/>
      <c r="AB367" s="7"/>
      <c r="AC367" s="7"/>
      <c r="AD367" s="7"/>
    </row>
    <row r="368" spans="1:30" x14ac:dyDescent="0.25">
      <c r="A368" s="7"/>
      <c r="B368" s="7"/>
      <c r="C368" s="7"/>
      <c r="D368" s="7" t="str">
        <f t="shared" si="35"/>
        <v>10.121.25.182</v>
      </c>
      <c r="E368" s="7" t="str">
        <f t="shared" si="36"/>
        <v>10.121.25.182</v>
      </c>
      <c r="F368">
        <v>359</v>
      </c>
      <c r="G368" t="s">
        <v>1585</v>
      </c>
      <c r="H368" s="57">
        <v>46131.048703703702</v>
      </c>
      <c r="I368" t="s">
        <v>1586</v>
      </c>
      <c r="J368" t="s">
        <v>1587</v>
      </c>
      <c r="K368" t="s">
        <v>189</v>
      </c>
      <c r="L368" t="s">
        <v>1588</v>
      </c>
      <c r="N368" t="s">
        <v>191</v>
      </c>
      <c r="O368" t="s">
        <v>135</v>
      </c>
      <c r="P368">
        <v>0</v>
      </c>
      <c r="S368" s="20">
        <f t="shared" si="37"/>
        <v>14</v>
      </c>
      <c r="T368" s="20">
        <f t="shared" si="38"/>
        <v>27</v>
      </c>
      <c r="U368" s="48" t="str">
        <f t="shared" si="39"/>
        <v>Palate Hotel</v>
      </c>
      <c r="V368" s="20" t="str">
        <f t="shared" si="40"/>
        <v>TN703</v>
      </c>
      <c r="W368" s="20" t="str">
        <f t="shared" si="41"/>
        <v>A1</v>
      </c>
      <c r="X368" s="20"/>
      <c r="Y368" s="7"/>
      <c r="Z368" s="7"/>
      <c r="AA368" s="7"/>
      <c r="AB368" s="7"/>
      <c r="AC368" s="7"/>
      <c r="AD368" s="7"/>
    </row>
    <row r="369" spans="1:30" x14ac:dyDescent="0.25">
      <c r="A369" s="7"/>
      <c r="B369" s="7"/>
      <c r="C369" s="7"/>
      <c r="D369" s="7" t="str">
        <f t="shared" si="35"/>
        <v>10.121.98.155</v>
      </c>
      <c r="E369" s="7" t="str">
        <f t="shared" si="36"/>
        <v>10.121.98.155</v>
      </c>
      <c r="F369">
        <v>360</v>
      </c>
      <c r="G369" t="s">
        <v>1594</v>
      </c>
      <c r="H369" s="57">
        <v>46125.053391203706</v>
      </c>
      <c r="I369" t="s">
        <v>1595</v>
      </c>
      <c r="J369" t="s">
        <v>1596</v>
      </c>
      <c r="K369" t="s">
        <v>189</v>
      </c>
      <c r="L369" t="s">
        <v>1597</v>
      </c>
      <c r="N369" t="s">
        <v>191</v>
      </c>
      <c r="O369" t="s">
        <v>135</v>
      </c>
      <c r="P369">
        <v>0</v>
      </c>
      <c r="S369" s="20">
        <f t="shared" si="37"/>
        <v>14</v>
      </c>
      <c r="T369" s="20">
        <f t="shared" si="38"/>
        <v>24</v>
      </c>
      <c r="U369" s="48" t="str">
        <f t="shared" si="39"/>
        <v>KHIMAT A1</v>
      </c>
      <c r="V369" s="20" t="str">
        <f t="shared" si="40"/>
        <v>TN703</v>
      </c>
      <c r="W369" s="20" t="str">
        <f t="shared" si="41"/>
        <v>A1</v>
      </c>
      <c r="X369" s="20"/>
      <c r="Y369" s="7"/>
      <c r="Z369" s="7"/>
      <c r="AA369" s="7"/>
      <c r="AB369" s="7"/>
      <c r="AC369" s="7"/>
      <c r="AD369" s="7"/>
    </row>
    <row r="370" spans="1:30" x14ac:dyDescent="0.25">
      <c r="A370" s="7"/>
      <c r="B370" s="7"/>
      <c r="C370" s="7"/>
      <c r="D370" s="7" t="str">
        <f t="shared" si="35"/>
        <v>10.121.16.212</v>
      </c>
      <c r="E370" s="7" t="str">
        <f t="shared" si="36"/>
        <v>10.121.16.212</v>
      </c>
      <c r="F370">
        <v>361</v>
      </c>
      <c r="G370" t="s">
        <v>1611</v>
      </c>
      <c r="H370" s="57">
        <v>46126.052442129629</v>
      </c>
      <c r="I370" t="s">
        <v>1612</v>
      </c>
      <c r="J370" t="s">
        <v>1613</v>
      </c>
      <c r="K370" t="s">
        <v>189</v>
      </c>
      <c r="L370" t="s">
        <v>1614</v>
      </c>
      <c r="N370" t="s">
        <v>191</v>
      </c>
      <c r="O370" t="s">
        <v>135</v>
      </c>
      <c r="P370">
        <v>0</v>
      </c>
      <c r="S370" s="20">
        <f t="shared" si="37"/>
        <v>14</v>
      </c>
      <c r="T370" s="20">
        <f t="shared" si="38"/>
        <v>20</v>
      </c>
      <c r="U370" s="48" t="str">
        <f t="shared" si="39"/>
        <v>DEROL</v>
      </c>
      <c r="V370" s="20" t="str">
        <f t="shared" si="40"/>
        <v>TN703</v>
      </c>
      <c r="W370" s="20" t="str">
        <f t="shared" si="41"/>
        <v>A1</v>
      </c>
      <c r="X370" s="20"/>
      <c r="Y370" s="7"/>
      <c r="Z370" s="7"/>
      <c r="AA370" s="7"/>
      <c r="AB370" s="7"/>
      <c r="AC370" s="7"/>
      <c r="AD370" s="7"/>
    </row>
    <row r="371" spans="1:30" x14ac:dyDescent="0.25">
      <c r="A371" s="7"/>
      <c r="B371" s="7"/>
      <c r="C371" s="7"/>
      <c r="D371" s="7" t="str">
        <f t="shared" si="35"/>
        <v>10.121.98.156</v>
      </c>
      <c r="E371" s="7" t="str">
        <f t="shared" si="36"/>
        <v>10.121.98.156</v>
      </c>
      <c r="F371">
        <v>362</v>
      </c>
      <c r="G371" t="s">
        <v>1603</v>
      </c>
      <c r="H371" s="57">
        <v>46125.051168981481</v>
      </c>
      <c r="I371" t="s">
        <v>1604</v>
      </c>
      <c r="J371" t="s">
        <v>1605</v>
      </c>
      <c r="K371" t="s">
        <v>189</v>
      </c>
      <c r="L371" t="s">
        <v>1606</v>
      </c>
      <c r="N371" t="s">
        <v>191</v>
      </c>
      <c r="O371" t="s">
        <v>135</v>
      </c>
      <c r="P371">
        <v>0</v>
      </c>
      <c r="S371" s="20">
        <f t="shared" si="37"/>
        <v>14</v>
      </c>
      <c r="T371" s="20">
        <f t="shared" si="38"/>
        <v>25</v>
      </c>
      <c r="U371" s="48" t="str">
        <f t="shared" si="39"/>
        <v>PANTHAWADA</v>
      </c>
      <c r="V371" s="20" t="str">
        <f t="shared" si="40"/>
        <v>TN703</v>
      </c>
      <c r="W371" s="20" t="str">
        <f t="shared" si="41"/>
        <v>A1</v>
      </c>
      <c r="X371" s="20"/>
      <c r="Y371" s="7"/>
      <c r="Z371" s="7"/>
      <c r="AA371" s="7"/>
      <c r="AB371" s="7"/>
      <c r="AC371" s="7"/>
      <c r="AD371" s="7"/>
    </row>
    <row r="372" spans="1:30" x14ac:dyDescent="0.25">
      <c r="A372" s="7"/>
      <c r="B372" s="7"/>
      <c r="C372" s="7"/>
      <c r="D372" s="7" t="str">
        <f t="shared" si="35"/>
        <v>10.121.17.156</v>
      </c>
      <c r="E372" s="7" t="str">
        <f t="shared" si="36"/>
        <v>10.121.17.156</v>
      </c>
      <c r="F372">
        <v>363</v>
      </c>
      <c r="G372" t="s">
        <v>1598</v>
      </c>
      <c r="H372" s="57">
        <v>46124.047500000001</v>
      </c>
      <c r="I372" t="s">
        <v>1599</v>
      </c>
      <c r="J372" t="s">
        <v>1600</v>
      </c>
      <c r="K372" t="s">
        <v>132</v>
      </c>
      <c r="L372" t="s">
        <v>1601</v>
      </c>
      <c r="N372" t="s">
        <v>134</v>
      </c>
      <c r="O372" t="s">
        <v>135</v>
      </c>
      <c r="P372">
        <v>0</v>
      </c>
      <c r="R372" t="s">
        <v>1602</v>
      </c>
      <c r="S372" s="20">
        <f t="shared" si="37"/>
        <v>14</v>
      </c>
      <c r="T372" s="20">
        <f t="shared" si="38"/>
        <v>26</v>
      </c>
      <c r="U372" s="48" t="str">
        <f t="shared" si="39"/>
        <v>VALLABHIPUR</v>
      </c>
      <c r="V372" s="20" t="str">
        <f t="shared" si="40"/>
        <v>TN725</v>
      </c>
      <c r="W372" s="20" t="str">
        <f t="shared" si="41"/>
        <v>B2</v>
      </c>
      <c r="X372" s="20"/>
      <c r="Y372" s="7"/>
      <c r="Z372" s="7"/>
      <c r="AA372" s="7"/>
      <c r="AB372" s="7"/>
      <c r="AC372" s="7"/>
      <c r="AD372" s="7"/>
    </row>
    <row r="373" spans="1:30" x14ac:dyDescent="0.25">
      <c r="A373" s="7"/>
      <c r="B373" s="7"/>
      <c r="C373" s="7"/>
      <c r="D373" s="7" t="str">
        <f t="shared" si="35"/>
        <v>10.121.96.22</v>
      </c>
      <c r="E373" s="7" t="str">
        <f t="shared" si="36"/>
        <v>10.121.96.22</v>
      </c>
      <c r="F373">
        <v>364</v>
      </c>
      <c r="G373" t="s">
        <v>1607</v>
      </c>
      <c r="H373" s="57">
        <v>46144.052951388891</v>
      </c>
      <c r="I373" t="s">
        <v>1608</v>
      </c>
      <c r="J373" t="s">
        <v>1609</v>
      </c>
      <c r="K373" t="s">
        <v>189</v>
      </c>
      <c r="L373" t="s">
        <v>1610</v>
      </c>
      <c r="N373" t="s">
        <v>191</v>
      </c>
      <c r="O373" t="s">
        <v>135</v>
      </c>
      <c r="P373">
        <v>0</v>
      </c>
      <c r="S373" s="20">
        <f t="shared" si="37"/>
        <v>13</v>
      </c>
      <c r="T373" s="20">
        <f t="shared" si="38"/>
        <v>28</v>
      </c>
      <c r="U373" s="48" t="str">
        <f t="shared" si="39"/>
        <v>Darbargadh BTS</v>
      </c>
      <c r="V373" s="20" t="str">
        <f t="shared" si="40"/>
        <v>TN703</v>
      </c>
      <c r="W373" s="20" t="str">
        <f t="shared" si="41"/>
        <v>A1</v>
      </c>
      <c r="X373" s="20"/>
      <c r="Y373" s="7"/>
      <c r="Z373" s="7"/>
      <c r="AA373" s="7"/>
      <c r="AB373" s="7"/>
      <c r="AC373" s="7"/>
      <c r="AD373" s="7"/>
    </row>
    <row r="374" spans="1:30" x14ac:dyDescent="0.25">
      <c r="A374" s="7"/>
      <c r="B374" s="7"/>
      <c r="C374" s="7"/>
      <c r="D374" s="7" t="str">
        <f t="shared" si="35"/>
        <v>10.121.97.195</v>
      </c>
      <c r="E374" s="7" t="str">
        <f t="shared" si="36"/>
        <v>10.121.97.195</v>
      </c>
      <c r="F374">
        <v>365</v>
      </c>
      <c r="G374" t="s">
        <v>1615</v>
      </c>
      <c r="H374" s="57">
        <v>46150.04960648148</v>
      </c>
      <c r="I374" t="s">
        <v>1616</v>
      </c>
      <c r="J374" t="s">
        <v>1617</v>
      </c>
      <c r="K374" t="s">
        <v>145</v>
      </c>
      <c r="L374" t="s">
        <v>1618</v>
      </c>
      <c r="N374" t="s">
        <v>134</v>
      </c>
      <c r="O374" t="s">
        <v>135</v>
      </c>
      <c r="P374">
        <v>0</v>
      </c>
      <c r="S374" s="20">
        <f t="shared" si="37"/>
        <v>14</v>
      </c>
      <c r="T374" s="20">
        <f t="shared" si="38"/>
        <v>23</v>
      </c>
      <c r="U374" s="48" t="str">
        <f t="shared" si="39"/>
        <v>CHAPARDA</v>
      </c>
      <c r="V374" s="20" t="str">
        <f t="shared" si="40"/>
        <v>TN705</v>
      </c>
      <c r="W374" s="20" t="str">
        <f t="shared" si="41"/>
        <v>B1</v>
      </c>
      <c r="X374" s="20"/>
      <c r="Y374" s="7"/>
      <c r="Z374" s="7"/>
      <c r="AA374" s="7"/>
      <c r="AB374" s="7"/>
      <c r="AC374" s="7"/>
      <c r="AD374" s="7"/>
    </row>
    <row r="375" spans="1:30" x14ac:dyDescent="0.25">
      <c r="A375" s="7"/>
      <c r="B375" s="7"/>
      <c r="C375" s="7"/>
      <c r="D375" s="7" t="str">
        <f t="shared" si="35"/>
        <v>10.121.97.210</v>
      </c>
      <c r="E375" s="7" t="str">
        <f t="shared" si="36"/>
        <v>10.121.97.210</v>
      </c>
      <c r="F375">
        <v>366</v>
      </c>
      <c r="G375" t="s">
        <v>1619</v>
      </c>
      <c r="H375" s="57">
        <v>46143.043865740743</v>
      </c>
      <c r="I375" t="s">
        <v>1620</v>
      </c>
      <c r="J375" t="s">
        <v>1621</v>
      </c>
      <c r="K375" t="s">
        <v>145</v>
      </c>
      <c r="L375" t="s">
        <v>1622</v>
      </c>
      <c r="N375" t="s">
        <v>134</v>
      </c>
      <c r="O375" t="s">
        <v>135</v>
      </c>
      <c r="P375">
        <v>2</v>
      </c>
      <c r="S375" s="20">
        <f t="shared" si="37"/>
        <v>14</v>
      </c>
      <c r="T375" s="20">
        <f t="shared" si="38"/>
        <v>28</v>
      </c>
      <c r="U375" s="48" t="str">
        <f t="shared" si="39"/>
        <v>MALIYA HATINA</v>
      </c>
      <c r="V375" s="20" t="str">
        <f t="shared" si="40"/>
        <v>TN705</v>
      </c>
      <c r="W375" s="20" t="str">
        <f t="shared" si="41"/>
        <v>B1</v>
      </c>
      <c r="X375" s="20"/>
      <c r="Y375" s="7"/>
      <c r="Z375" s="7"/>
      <c r="AA375" s="7"/>
      <c r="AB375" s="7"/>
      <c r="AC375" s="7"/>
      <c r="AD375" s="7"/>
    </row>
    <row r="376" spans="1:30" x14ac:dyDescent="0.25">
      <c r="A376" s="7"/>
      <c r="B376" s="7"/>
      <c r="C376" s="7"/>
      <c r="D376" s="7" t="str">
        <f t="shared" si="35"/>
        <v>10.121.16.239</v>
      </c>
      <c r="E376" s="7" t="str">
        <f t="shared" si="36"/>
        <v>10.121.16.239</v>
      </c>
      <c r="F376">
        <v>367</v>
      </c>
      <c r="G376" t="s">
        <v>1627</v>
      </c>
      <c r="H376" s="57">
        <v>46114.044525462959</v>
      </c>
      <c r="I376" t="s">
        <v>1628</v>
      </c>
      <c r="J376" t="s">
        <v>1629</v>
      </c>
      <c r="K376" t="s">
        <v>132</v>
      </c>
      <c r="L376" t="s">
        <v>1630</v>
      </c>
      <c r="N376" t="s">
        <v>134</v>
      </c>
      <c r="O376" t="s">
        <v>135</v>
      </c>
      <c r="P376">
        <v>2</v>
      </c>
      <c r="R376" t="s">
        <v>136</v>
      </c>
      <c r="S376" s="20">
        <f t="shared" si="37"/>
        <v>14</v>
      </c>
      <c r="T376" s="20">
        <f t="shared" si="38"/>
        <v>24</v>
      </c>
      <c r="U376" s="48" t="str">
        <f t="shared" si="39"/>
        <v>Balasinor</v>
      </c>
      <c r="V376" s="20" t="str">
        <f t="shared" si="40"/>
        <v>TN725</v>
      </c>
      <c r="W376" s="20" t="str">
        <f t="shared" si="41"/>
        <v>B2</v>
      </c>
      <c r="X376" s="20"/>
      <c r="Y376" s="7"/>
      <c r="Z376" s="7"/>
      <c r="AA376" s="7"/>
      <c r="AB376" s="7"/>
      <c r="AC376" s="7"/>
      <c r="AD376" s="7"/>
    </row>
    <row r="377" spans="1:30" x14ac:dyDescent="0.25">
      <c r="A377" s="7"/>
      <c r="B377" s="7"/>
      <c r="C377" s="7"/>
      <c r="D377" s="7" t="str">
        <f t="shared" si="35"/>
        <v>10.121.99.7</v>
      </c>
      <c r="E377" s="7" t="str">
        <f t="shared" si="36"/>
        <v>10.121.99.7</v>
      </c>
      <c r="F377">
        <v>368</v>
      </c>
      <c r="G377" t="s">
        <v>1623</v>
      </c>
      <c r="H377" s="57">
        <v>46135.042685185188</v>
      </c>
      <c r="I377" t="s">
        <v>1624</v>
      </c>
      <c r="J377" t="s">
        <v>1625</v>
      </c>
      <c r="K377" t="s">
        <v>132</v>
      </c>
      <c r="L377" t="s">
        <v>1626</v>
      </c>
      <c r="N377" t="s">
        <v>134</v>
      </c>
      <c r="O377" t="s">
        <v>135</v>
      </c>
      <c r="P377">
        <v>2</v>
      </c>
      <c r="S377" s="20">
        <f t="shared" si="37"/>
        <v>12</v>
      </c>
      <c r="T377" s="20">
        <f t="shared" si="38"/>
        <v>20</v>
      </c>
      <c r="U377" s="48" t="str">
        <f t="shared" si="39"/>
        <v>CHOTILA</v>
      </c>
      <c r="V377" s="20" t="str">
        <f t="shared" si="40"/>
        <v>TN725</v>
      </c>
      <c r="W377" s="20" t="str">
        <f t="shared" si="41"/>
        <v>B2</v>
      </c>
      <c r="X377" s="20"/>
      <c r="Y377" s="7"/>
      <c r="Z377" s="7"/>
      <c r="AA377" s="7"/>
      <c r="AB377" s="7"/>
      <c r="AC377" s="7"/>
      <c r="AD377" s="7"/>
    </row>
    <row r="378" spans="1:30" x14ac:dyDescent="0.25">
      <c r="A378" s="7"/>
      <c r="B378" s="7"/>
      <c r="C378" s="7"/>
      <c r="D378" s="7" t="str">
        <f t="shared" si="35"/>
        <v>10.121.18.242</v>
      </c>
      <c r="E378" s="7" t="str">
        <f t="shared" si="36"/>
        <v>10.121.18.242</v>
      </c>
      <c r="F378">
        <v>369</v>
      </c>
      <c r="G378" t="s">
        <v>1635</v>
      </c>
      <c r="H378" s="57">
        <v>46137.042824074073</v>
      </c>
      <c r="I378" t="s">
        <v>1636</v>
      </c>
      <c r="J378" t="s">
        <v>1637</v>
      </c>
      <c r="K378" t="s">
        <v>171</v>
      </c>
      <c r="L378" t="s">
        <v>1638</v>
      </c>
      <c r="N378" t="s">
        <v>173</v>
      </c>
      <c r="O378" t="s">
        <v>135</v>
      </c>
      <c r="P378">
        <v>2</v>
      </c>
      <c r="S378" s="20">
        <f t="shared" si="37"/>
        <v>14</v>
      </c>
      <c r="T378" s="20">
        <f t="shared" si="38"/>
        <v>23</v>
      </c>
      <c r="U378" s="48" t="str">
        <f t="shared" si="39"/>
        <v>FCI CITY</v>
      </c>
      <c r="V378" s="20" t="str">
        <f t="shared" si="40"/>
        <v>TN703</v>
      </c>
      <c r="W378" s="20" t="str">
        <f t="shared" si="41"/>
        <v>A1</v>
      </c>
      <c r="X378" s="20"/>
      <c r="Y378" s="7"/>
      <c r="Z378" s="7"/>
      <c r="AA378" s="7"/>
      <c r="AB378" s="7"/>
      <c r="AC378" s="7"/>
      <c r="AD378" s="7"/>
    </row>
    <row r="379" spans="1:30" x14ac:dyDescent="0.25">
      <c r="A379" s="7"/>
      <c r="B379" s="7"/>
      <c r="C379" s="7"/>
      <c r="D379" s="7" t="str">
        <f t="shared" si="35"/>
        <v>10.121.15.161</v>
      </c>
      <c r="E379" s="7" t="str">
        <f t="shared" si="36"/>
        <v>10.121.15.161</v>
      </c>
      <c r="F379">
        <v>370</v>
      </c>
      <c r="G379" t="s">
        <v>1639</v>
      </c>
      <c r="H379" s="57">
        <v>46066.045474537037</v>
      </c>
      <c r="I379" t="s">
        <v>1640</v>
      </c>
      <c r="J379" t="s">
        <v>1641</v>
      </c>
      <c r="K379" t="s">
        <v>171</v>
      </c>
      <c r="L379" t="s">
        <v>1642</v>
      </c>
      <c r="N379" t="s">
        <v>173</v>
      </c>
      <c r="O379" t="s">
        <v>135</v>
      </c>
      <c r="P379">
        <v>2</v>
      </c>
      <c r="S379" s="20">
        <f t="shared" si="37"/>
        <v>14</v>
      </c>
      <c r="T379" s="20">
        <f t="shared" si="38"/>
        <v>23</v>
      </c>
      <c r="U379" s="48" t="str">
        <f t="shared" si="39"/>
        <v>Badarkha</v>
      </c>
      <c r="V379" s="20" t="str">
        <f t="shared" si="40"/>
        <v>TN703</v>
      </c>
      <c r="W379" s="20" t="str">
        <f t="shared" si="41"/>
        <v>A1</v>
      </c>
      <c r="X379" s="20"/>
      <c r="Y379" s="7"/>
      <c r="Z379" s="7"/>
      <c r="AA379" s="7"/>
      <c r="AB379" s="7"/>
      <c r="AC379" s="7"/>
      <c r="AD379" s="7"/>
    </row>
    <row r="380" spans="1:30" x14ac:dyDescent="0.25">
      <c r="A380" s="7"/>
      <c r="B380" s="7"/>
      <c r="C380" s="7"/>
      <c r="D380" s="7" t="str">
        <f t="shared" si="35"/>
        <v>10.121.96.180</v>
      </c>
      <c r="E380" s="7" t="str">
        <f t="shared" si="36"/>
        <v>10.121.96.180</v>
      </c>
      <c r="F380">
        <v>371</v>
      </c>
      <c r="G380" t="s">
        <v>1631</v>
      </c>
      <c r="H380" s="57">
        <v>46148.044120370374</v>
      </c>
      <c r="I380" t="s">
        <v>1632</v>
      </c>
      <c r="J380" t="s">
        <v>1633</v>
      </c>
      <c r="K380" t="s">
        <v>171</v>
      </c>
      <c r="L380" t="s">
        <v>1634</v>
      </c>
      <c r="N380" t="s">
        <v>173</v>
      </c>
      <c r="O380" t="s">
        <v>135</v>
      </c>
      <c r="P380">
        <v>2</v>
      </c>
      <c r="S380" s="20">
        <f t="shared" si="37"/>
        <v>14</v>
      </c>
      <c r="T380" s="20">
        <f t="shared" si="38"/>
        <v>19</v>
      </c>
      <c r="U380" s="48" t="str">
        <f t="shared" si="39"/>
        <v>TERA</v>
      </c>
      <c r="V380" s="20" t="str">
        <f t="shared" si="40"/>
        <v>TN703</v>
      </c>
      <c r="W380" s="20" t="str">
        <f t="shared" si="41"/>
        <v>A1</v>
      </c>
      <c r="X380" s="20"/>
      <c r="Y380" s="7"/>
      <c r="Z380" s="7"/>
      <c r="AA380" s="7"/>
      <c r="AB380" s="7"/>
      <c r="AC380" s="7"/>
      <c r="AD380" s="7"/>
    </row>
    <row r="381" spans="1:30" x14ac:dyDescent="0.25">
      <c r="A381" s="7"/>
      <c r="B381" s="7"/>
      <c r="C381" s="7"/>
      <c r="D381" s="7" t="str">
        <f t="shared" si="35"/>
        <v>10.121.18.101</v>
      </c>
      <c r="E381" s="7" t="str">
        <f t="shared" si="36"/>
        <v>10.121.18.101</v>
      </c>
      <c r="F381">
        <v>372</v>
      </c>
      <c r="G381" t="s">
        <v>1648</v>
      </c>
      <c r="H381" s="57">
        <v>46130.049502314818</v>
      </c>
      <c r="I381" t="s">
        <v>1649</v>
      </c>
      <c r="J381" t="s">
        <v>1650</v>
      </c>
      <c r="K381" t="s">
        <v>171</v>
      </c>
      <c r="L381" t="s">
        <v>1651</v>
      </c>
      <c r="N381" t="s">
        <v>173</v>
      </c>
      <c r="O381" t="s">
        <v>135</v>
      </c>
      <c r="P381">
        <v>2</v>
      </c>
      <c r="R381" t="s">
        <v>584</v>
      </c>
      <c r="S381" s="20">
        <f t="shared" si="37"/>
        <v>14</v>
      </c>
      <c r="T381" s="20">
        <f t="shared" si="38"/>
        <v>26</v>
      </c>
      <c r="U381" s="48" t="str">
        <f t="shared" si="39"/>
        <v>GSRTC Ranip</v>
      </c>
      <c r="V381" s="20" t="str">
        <f t="shared" si="40"/>
        <v>TN703</v>
      </c>
      <c r="W381" s="20" t="str">
        <f t="shared" si="41"/>
        <v>A1</v>
      </c>
      <c r="X381" s="20"/>
      <c r="Y381" s="7"/>
      <c r="Z381" s="7"/>
      <c r="AA381" s="7"/>
      <c r="AB381" s="7"/>
      <c r="AC381" s="7"/>
      <c r="AD381" s="7"/>
    </row>
    <row r="382" spans="1:30" x14ac:dyDescent="0.25">
      <c r="A382" s="7"/>
      <c r="B382" s="7"/>
      <c r="C382" s="7"/>
      <c r="D382" s="7" t="str">
        <f t="shared" si="35"/>
        <v>10.121.19.203</v>
      </c>
      <c r="E382" s="7" t="str">
        <f t="shared" si="36"/>
        <v>10.121.19.203</v>
      </c>
      <c r="F382">
        <v>373</v>
      </c>
      <c r="G382" t="s">
        <v>1643</v>
      </c>
      <c r="H382" s="57">
        <v>46129.045925925922</v>
      </c>
      <c r="I382" t="s">
        <v>1644</v>
      </c>
      <c r="J382" t="s">
        <v>1645</v>
      </c>
      <c r="K382" t="s">
        <v>132</v>
      </c>
      <c r="L382" t="s">
        <v>1646</v>
      </c>
      <c r="N382" t="s">
        <v>134</v>
      </c>
      <c r="O382" t="s">
        <v>135</v>
      </c>
      <c r="P382">
        <v>2</v>
      </c>
      <c r="R382" t="s">
        <v>1647</v>
      </c>
      <c r="S382" s="20">
        <f t="shared" si="37"/>
        <v>14</v>
      </c>
      <c r="T382" s="20">
        <f t="shared" si="38"/>
        <v>21</v>
      </c>
      <c r="U382" s="48" t="str">
        <f t="shared" si="39"/>
        <v>ADAJAN</v>
      </c>
      <c r="V382" s="20" t="str">
        <f t="shared" si="40"/>
        <v>TN725</v>
      </c>
      <c r="W382" s="20" t="str">
        <f t="shared" si="41"/>
        <v>B2</v>
      </c>
      <c r="X382" s="20"/>
      <c r="Y382" s="7"/>
      <c r="Z382" s="7"/>
      <c r="AA382" s="7"/>
      <c r="AB382" s="7"/>
      <c r="AC382" s="7"/>
      <c r="AD382" s="7"/>
    </row>
    <row r="383" spans="1:30" x14ac:dyDescent="0.25">
      <c r="A383" s="7"/>
      <c r="B383" s="7"/>
      <c r="C383" s="7"/>
      <c r="D383" s="7" t="str">
        <f t="shared" si="35"/>
        <v>10.121.19.158</v>
      </c>
      <c r="E383" s="7" t="str">
        <f t="shared" si="36"/>
        <v>10.121.19.158</v>
      </c>
      <c r="F383">
        <v>374</v>
      </c>
      <c r="G383" t="s">
        <v>6211</v>
      </c>
      <c r="H383" s="57">
        <v>46135.058252314811</v>
      </c>
      <c r="I383" t="s">
        <v>1652</v>
      </c>
      <c r="J383" t="s">
        <v>1653</v>
      </c>
      <c r="K383" t="s">
        <v>189</v>
      </c>
      <c r="L383" t="s">
        <v>1654</v>
      </c>
      <c r="N383" t="s">
        <v>191</v>
      </c>
      <c r="O383" t="s">
        <v>135</v>
      </c>
      <c r="P383">
        <v>0</v>
      </c>
      <c r="R383" t="s">
        <v>506</v>
      </c>
      <c r="S383" s="20">
        <f t="shared" si="37"/>
        <v>14</v>
      </c>
      <c r="T383" s="20">
        <f t="shared" si="38"/>
        <v>28</v>
      </c>
      <c r="U383" s="48" t="str">
        <f t="shared" si="39"/>
        <v>Moonlight BTS</v>
      </c>
      <c r="V383" s="20" t="str">
        <f t="shared" si="40"/>
        <v>TN703</v>
      </c>
      <c r="W383" s="20" t="str">
        <f t="shared" si="41"/>
        <v>A1</v>
      </c>
      <c r="X383" s="20"/>
      <c r="Y383" s="7"/>
      <c r="Z383" s="7"/>
      <c r="AA383" s="7"/>
      <c r="AB383" s="7"/>
      <c r="AC383" s="7"/>
      <c r="AD383" s="7"/>
    </row>
    <row r="384" spans="1:30" x14ac:dyDescent="0.25">
      <c r="A384" s="7"/>
      <c r="B384" s="7"/>
      <c r="C384" s="7"/>
      <c r="D384" s="7" t="str">
        <f t="shared" si="35"/>
        <v>10.121.19.240</v>
      </c>
      <c r="E384" s="7" t="str">
        <f t="shared" si="36"/>
        <v>10.121.19.240</v>
      </c>
      <c r="F384">
        <v>375</v>
      </c>
      <c r="G384" t="s">
        <v>1655</v>
      </c>
      <c r="H384" s="57">
        <v>46097.04550925926</v>
      </c>
      <c r="I384" t="s">
        <v>1656</v>
      </c>
      <c r="J384" t="s">
        <v>1657</v>
      </c>
      <c r="K384" t="s">
        <v>189</v>
      </c>
      <c r="L384" t="s">
        <v>1658</v>
      </c>
      <c r="N384" t="s">
        <v>191</v>
      </c>
      <c r="O384" t="s">
        <v>135</v>
      </c>
      <c r="P384">
        <v>0</v>
      </c>
      <c r="S384" s="20">
        <f t="shared" si="37"/>
        <v>14</v>
      </c>
      <c r="T384" s="20">
        <f t="shared" si="38"/>
        <v>24</v>
      </c>
      <c r="U384" s="48" t="str">
        <f t="shared" si="39"/>
        <v>CP OFFICE</v>
      </c>
      <c r="V384" s="20" t="str">
        <f t="shared" si="40"/>
        <v>TN703</v>
      </c>
      <c r="W384" s="20" t="str">
        <f t="shared" si="41"/>
        <v>A1</v>
      </c>
      <c r="X384" s="20"/>
      <c r="Y384" s="7"/>
      <c r="Z384" s="7"/>
      <c r="AA384" s="7"/>
      <c r="AB384" s="7"/>
      <c r="AC384" s="7"/>
      <c r="AD384" s="7"/>
    </row>
    <row r="385" spans="1:30" x14ac:dyDescent="0.25">
      <c r="A385" s="7"/>
      <c r="B385" s="7"/>
      <c r="C385" s="7"/>
      <c r="D385" s="7" t="str">
        <f t="shared" si="35"/>
        <v>10.121.24.108</v>
      </c>
      <c r="E385" s="7" t="str">
        <f t="shared" si="36"/>
        <v>10.121.24.108</v>
      </c>
      <c r="F385">
        <v>376</v>
      </c>
      <c r="G385" t="s">
        <v>1659</v>
      </c>
      <c r="H385" s="57">
        <v>46148.051493055558</v>
      </c>
      <c r="I385" t="s">
        <v>1660</v>
      </c>
      <c r="J385" t="s">
        <v>1661</v>
      </c>
      <c r="K385" t="s">
        <v>171</v>
      </c>
      <c r="L385" t="s">
        <v>1662</v>
      </c>
      <c r="N385" t="s">
        <v>173</v>
      </c>
      <c r="O385" t="s">
        <v>135</v>
      </c>
      <c r="P385">
        <v>2</v>
      </c>
      <c r="R385" t="s">
        <v>519</v>
      </c>
      <c r="S385" s="20">
        <f t="shared" si="37"/>
        <v>14</v>
      </c>
      <c r="T385" s="20">
        <f t="shared" si="38"/>
        <v>25</v>
      </c>
      <c r="U385" s="48" t="str">
        <f t="shared" si="39"/>
        <v>KPT Colony</v>
      </c>
      <c r="V385" s="20" t="str">
        <f t="shared" si="40"/>
        <v>TN703</v>
      </c>
      <c r="W385" s="20" t="str">
        <f t="shared" si="41"/>
        <v>A1</v>
      </c>
      <c r="X385" s="20"/>
      <c r="Y385" s="7"/>
      <c r="Z385" s="7"/>
      <c r="AA385" s="7"/>
      <c r="AB385" s="7"/>
      <c r="AC385" s="7"/>
      <c r="AD385" s="7"/>
    </row>
    <row r="386" spans="1:30" x14ac:dyDescent="0.25">
      <c r="A386" s="7"/>
      <c r="B386" s="7"/>
      <c r="C386" s="7"/>
      <c r="D386" s="7" t="str">
        <f t="shared" si="35"/>
        <v>10.121.17.142</v>
      </c>
      <c r="E386" s="7" t="str">
        <f t="shared" si="36"/>
        <v>10.121.17.142</v>
      </c>
      <c r="F386">
        <v>377</v>
      </c>
      <c r="G386" t="s">
        <v>1663</v>
      </c>
      <c r="H386" s="57">
        <v>46140.045763888891</v>
      </c>
      <c r="I386" t="s">
        <v>1664</v>
      </c>
      <c r="J386" t="s">
        <v>1665</v>
      </c>
      <c r="K386" t="s">
        <v>171</v>
      </c>
      <c r="L386" t="s">
        <v>1666</v>
      </c>
      <c r="N386" t="s">
        <v>173</v>
      </c>
      <c r="O386" t="s">
        <v>135</v>
      </c>
      <c r="P386">
        <v>2</v>
      </c>
      <c r="S386" s="20">
        <f t="shared" si="37"/>
        <v>14</v>
      </c>
      <c r="T386" s="20">
        <f t="shared" si="38"/>
        <v>23</v>
      </c>
      <c r="U386" s="48" t="str">
        <f t="shared" si="39"/>
        <v>Mahuva 1</v>
      </c>
      <c r="V386" s="20" t="str">
        <f t="shared" si="40"/>
        <v>TN703</v>
      </c>
      <c r="W386" s="20" t="str">
        <f t="shared" si="41"/>
        <v>A1</v>
      </c>
      <c r="X386" s="20"/>
      <c r="Y386" s="7"/>
      <c r="Z386" s="7"/>
      <c r="AA386" s="7"/>
      <c r="AB386" s="7"/>
      <c r="AC386" s="7"/>
      <c r="AD386" s="7"/>
    </row>
    <row r="387" spans="1:30" x14ac:dyDescent="0.25">
      <c r="A387" s="7"/>
      <c r="B387" s="7"/>
      <c r="C387" s="7"/>
      <c r="D387" s="7" t="str">
        <f t="shared" si="35"/>
        <v>10.121.19.16</v>
      </c>
      <c r="E387" s="7" t="str">
        <f t="shared" si="36"/>
        <v>10.121.19.16</v>
      </c>
      <c r="F387">
        <v>378</v>
      </c>
      <c r="G387" t="s">
        <v>1667</v>
      </c>
      <c r="H387" s="57">
        <v>46142.043402777781</v>
      </c>
      <c r="I387" t="s">
        <v>1668</v>
      </c>
      <c r="J387" t="s">
        <v>1669</v>
      </c>
      <c r="K387" t="s">
        <v>189</v>
      </c>
      <c r="L387" t="s">
        <v>1670</v>
      </c>
      <c r="N387" t="s">
        <v>191</v>
      </c>
      <c r="O387" t="s">
        <v>135</v>
      </c>
      <c r="P387">
        <v>0</v>
      </c>
      <c r="S387" s="20">
        <f t="shared" si="37"/>
        <v>13</v>
      </c>
      <c r="T387" s="20">
        <f t="shared" si="38"/>
        <v>22</v>
      </c>
      <c r="U387" s="48" t="str">
        <f t="shared" si="39"/>
        <v>Nandarva</v>
      </c>
      <c r="V387" s="20" t="str">
        <f t="shared" si="40"/>
        <v>TN703</v>
      </c>
      <c r="W387" s="20" t="str">
        <f t="shared" si="41"/>
        <v>A1</v>
      </c>
      <c r="X387" s="20"/>
      <c r="Y387" s="7"/>
      <c r="Z387" s="7"/>
      <c r="AA387" s="7"/>
      <c r="AB387" s="7"/>
      <c r="AC387" s="7"/>
      <c r="AD387" s="7"/>
    </row>
    <row r="388" spans="1:30" x14ac:dyDescent="0.25">
      <c r="A388" s="7"/>
      <c r="B388" s="7"/>
      <c r="C388" s="7"/>
      <c r="D388" s="7" t="str">
        <f t="shared" si="35"/>
        <v>10.121.97.138</v>
      </c>
      <c r="E388" s="7" t="str">
        <f t="shared" si="36"/>
        <v>10.121.97.138</v>
      </c>
      <c r="F388">
        <v>379</v>
      </c>
      <c r="G388" t="s">
        <v>1671</v>
      </c>
      <c r="H388" s="57">
        <v>46125.050833333335</v>
      </c>
      <c r="I388" t="s">
        <v>1672</v>
      </c>
      <c r="J388" t="s">
        <v>1673</v>
      </c>
      <c r="K388" t="s">
        <v>189</v>
      </c>
      <c r="L388" t="s">
        <v>1674</v>
      </c>
      <c r="N388" t="s">
        <v>191</v>
      </c>
      <c r="O388" t="s">
        <v>135</v>
      </c>
      <c r="P388">
        <v>0</v>
      </c>
      <c r="S388" s="20">
        <f t="shared" si="37"/>
        <v>14</v>
      </c>
      <c r="T388" s="20">
        <f t="shared" si="38"/>
        <v>25</v>
      </c>
      <c r="U388" s="48" t="str">
        <f t="shared" si="39"/>
        <v>DENTAL BTS</v>
      </c>
      <c r="V388" s="20" t="str">
        <f t="shared" si="40"/>
        <v>TN703</v>
      </c>
      <c r="W388" s="20" t="str">
        <f t="shared" si="41"/>
        <v>A1</v>
      </c>
      <c r="X388" s="20"/>
      <c r="Y388" s="7"/>
      <c r="Z388" s="7"/>
      <c r="AA388" s="7"/>
      <c r="AB388" s="7"/>
      <c r="AC388" s="7"/>
      <c r="AD388" s="7"/>
    </row>
    <row r="389" spans="1:30" x14ac:dyDescent="0.25">
      <c r="A389" s="7"/>
      <c r="B389" s="7"/>
      <c r="C389" s="7"/>
      <c r="D389" s="7" t="str">
        <f t="shared" si="35"/>
        <v>10.121.96.33</v>
      </c>
      <c r="E389" s="7" t="str">
        <f t="shared" si="36"/>
        <v>10.121.96.33</v>
      </c>
      <c r="F389">
        <v>380</v>
      </c>
      <c r="G389" t="s">
        <v>1684</v>
      </c>
      <c r="H389" s="57">
        <v>46151.053217592591</v>
      </c>
      <c r="I389" t="s">
        <v>1685</v>
      </c>
      <c r="J389" t="s">
        <v>1686</v>
      </c>
      <c r="K389" t="s">
        <v>145</v>
      </c>
      <c r="L389" t="s">
        <v>1687</v>
      </c>
      <c r="N389" t="s">
        <v>134</v>
      </c>
      <c r="O389" t="s">
        <v>135</v>
      </c>
      <c r="P389">
        <v>0</v>
      </c>
      <c r="R389" t="s">
        <v>1688</v>
      </c>
      <c r="S389" s="20">
        <f t="shared" si="37"/>
        <v>13</v>
      </c>
      <c r="T389" s="20">
        <f t="shared" si="38"/>
        <v>20</v>
      </c>
      <c r="U389" s="48" t="str">
        <f t="shared" si="39"/>
        <v>THORDI</v>
      </c>
      <c r="V389" s="20" t="str">
        <f t="shared" si="40"/>
        <v>TN705</v>
      </c>
      <c r="W389" s="20" t="str">
        <f t="shared" si="41"/>
        <v>B1</v>
      </c>
      <c r="X389" s="20"/>
      <c r="Y389" s="7"/>
      <c r="Z389" s="7"/>
      <c r="AA389" s="7"/>
      <c r="AB389" s="7"/>
      <c r="AC389" s="7"/>
      <c r="AD389" s="7"/>
    </row>
    <row r="390" spans="1:30" x14ac:dyDescent="0.25">
      <c r="A390" s="7"/>
      <c r="B390" s="7"/>
      <c r="C390" s="7"/>
      <c r="D390" s="7" t="str">
        <f t="shared" si="35"/>
        <v>10.121.25.28</v>
      </c>
      <c r="E390" s="7" t="str">
        <f t="shared" si="36"/>
        <v>10.121.25.28</v>
      </c>
      <c r="F390">
        <v>381</v>
      </c>
      <c r="G390" t="s">
        <v>1675</v>
      </c>
      <c r="H390" s="57">
        <v>46136.043935185182</v>
      </c>
      <c r="I390" t="s">
        <v>1676</v>
      </c>
      <c r="J390" t="s">
        <v>1677</v>
      </c>
      <c r="K390" t="s">
        <v>171</v>
      </c>
      <c r="L390" t="s">
        <v>1678</v>
      </c>
      <c r="N390" t="s">
        <v>173</v>
      </c>
      <c r="O390" t="s">
        <v>135</v>
      </c>
      <c r="P390">
        <v>2</v>
      </c>
      <c r="R390" t="s">
        <v>1679</v>
      </c>
      <c r="S390" s="20">
        <f t="shared" si="37"/>
        <v>13</v>
      </c>
      <c r="T390" s="20">
        <f t="shared" si="38"/>
        <v>29</v>
      </c>
      <c r="U390" s="48" t="str">
        <f t="shared" si="39"/>
        <v>NIRMA-KALATALAV</v>
      </c>
      <c r="V390" s="20" t="str">
        <f t="shared" si="40"/>
        <v>TN703</v>
      </c>
      <c r="W390" s="20" t="str">
        <f t="shared" si="41"/>
        <v>A1</v>
      </c>
      <c r="X390" s="20"/>
      <c r="Y390" s="7"/>
      <c r="Z390" s="7"/>
      <c r="AA390" s="7"/>
      <c r="AB390" s="7"/>
      <c r="AC390" s="7"/>
      <c r="AD390" s="7"/>
    </row>
    <row r="391" spans="1:30" x14ac:dyDescent="0.25">
      <c r="A391" s="7"/>
      <c r="B391" s="7"/>
      <c r="C391" s="7"/>
      <c r="D391" s="7" t="str">
        <f t="shared" si="35"/>
        <v>10.121.97.80</v>
      </c>
      <c r="E391" s="7" t="str">
        <f t="shared" si="36"/>
        <v>10.121.97.80</v>
      </c>
      <c r="F391">
        <v>382</v>
      </c>
      <c r="G391" t="s">
        <v>1680</v>
      </c>
      <c r="H391" s="57">
        <v>46117.043506944443</v>
      </c>
      <c r="I391" t="s">
        <v>1681</v>
      </c>
      <c r="J391" t="s">
        <v>1682</v>
      </c>
      <c r="K391" t="s">
        <v>189</v>
      </c>
      <c r="L391" t="s">
        <v>1683</v>
      </c>
      <c r="N391" t="s">
        <v>191</v>
      </c>
      <c r="O391" t="s">
        <v>135</v>
      </c>
      <c r="P391">
        <v>0</v>
      </c>
      <c r="S391" s="20">
        <f t="shared" si="37"/>
        <v>13</v>
      </c>
      <c r="T391" s="20">
        <f t="shared" si="38"/>
        <v>20</v>
      </c>
      <c r="U391" s="48" t="str">
        <f t="shared" si="39"/>
        <v>RAIGAD</v>
      </c>
      <c r="V391" s="20" t="str">
        <f t="shared" si="40"/>
        <v>TN703</v>
      </c>
      <c r="W391" s="20" t="str">
        <f t="shared" si="41"/>
        <v>A1</v>
      </c>
      <c r="X391" s="20"/>
      <c r="Y391" s="7"/>
      <c r="Z391" s="7"/>
      <c r="AA391" s="7"/>
      <c r="AB391" s="7"/>
      <c r="AC391" s="7"/>
      <c r="AD391" s="7"/>
    </row>
    <row r="392" spans="1:30" x14ac:dyDescent="0.25">
      <c r="A392" s="7"/>
      <c r="B392" s="7"/>
      <c r="C392" s="7"/>
      <c r="D392" s="7" t="str">
        <f t="shared" si="35"/>
        <v>10.121.96.173</v>
      </c>
      <c r="E392" s="7" t="str">
        <f t="shared" si="36"/>
        <v>10.121.96.173</v>
      </c>
      <c r="F392">
        <v>383</v>
      </c>
      <c r="G392" t="s">
        <v>1689</v>
      </c>
      <c r="H392" s="57">
        <v>46151.052384259259</v>
      </c>
      <c r="I392" t="s">
        <v>1690</v>
      </c>
      <c r="J392" t="s">
        <v>1691</v>
      </c>
      <c r="K392" t="s">
        <v>189</v>
      </c>
      <c r="L392" t="s">
        <v>1692</v>
      </c>
      <c r="N392" t="s">
        <v>191</v>
      </c>
      <c r="O392" t="s">
        <v>135</v>
      </c>
      <c r="P392">
        <v>0</v>
      </c>
      <c r="S392" s="20">
        <f t="shared" si="37"/>
        <v>14</v>
      </c>
      <c r="T392" s="20">
        <f t="shared" si="38"/>
        <v>30</v>
      </c>
      <c r="U392" s="48" t="str">
        <f t="shared" si="39"/>
        <v>NARAYAN SAROVAR</v>
      </c>
      <c r="V392" s="20" t="str">
        <f t="shared" si="40"/>
        <v>TN703</v>
      </c>
      <c r="W392" s="20" t="str">
        <f t="shared" si="41"/>
        <v>A1</v>
      </c>
      <c r="X392" s="20"/>
      <c r="Y392" s="7"/>
      <c r="Z392" s="7"/>
      <c r="AA392" s="7"/>
      <c r="AB392" s="7"/>
      <c r="AC392" s="7"/>
      <c r="AD392" s="7"/>
    </row>
    <row r="393" spans="1:30" x14ac:dyDescent="0.25">
      <c r="A393" s="7"/>
      <c r="B393" s="7"/>
      <c r="C393" s="7"/>
      <c r="D393" s="7" t="str">
        <f t="shared" si="35"/>
        <v>10.121.99.224</v>
      </c>
      <c r="E393" s="7" t="str">
        <f t="shared" si="36"/>
        <v>10.121.99.224</v>
      </c>
      <c r="F393">
        <v>384</v>
      </c>
      <c r="G393" t="s">
        <v>1709</v>
      </c>
      <c r="H393" s="57">
        <v>46146.057847222219</v>
      </c>
      <c r="I393" t="s">
        <v>1710</v>
      </c>
      <c r="J393" t="s">
        <v>1711</v>
      </c>
      <c r="K393" t="s">
        <v>189</v>
      </c>
      <c r="L393" t="s">
        <v>1712</v>
      </c>
      <c r="N393" t="s">
        <v>191</v>
      </c>
      <c r="O393" t="s">
        <v>135</v>
      </c>
      <c r="P393">
        <v>0</v>
      </c>
      <c r="S393" s="20">
        <f t="shared" si="37"/>
        <v>14</v>
      </c>
      <c r="T393" s="20">
        <f t="shared" si="38"/>
        <v>29</v>
      </c>
      <c r="U393" s="48" t="str">
        <f t="shared" si="39"/>
        <v>DGVCL NEW CORP</v>
      </c>
      <c r="V393" s="20" t="str">
        <f t="shared" si="40"/>
        <v>TN703</v>
      </c>
      <c r="W393" s="20" t="str">
        <f t="shared" si="41"/>
        <v>A1</v>
      </c>
      <c r="X393" s="20"/>
      <c r="Y393" s="7"/>
      <c r="Z393" s="7"/>
      <c r="AA393" s="7"/>
      <c r="AB393" s="7"/>
      <c r="AC393" s="7"/>
      <c r="AD393" s="7"/>
    </row>
    <row r="394" spans="1:30" x14ac:dyDescent="0.25">
      <c r="A394" s="7"/>
      <c r="B394" s="7"/>
      <c r="C394" s="7"/>
      <c r="D394" s="7" t="str">
        <f t="shared" si="35"/>
        <v>10.121.19.188</v>
      </c>
      <c r="E394" s="7" t="str">
        <f t="shared" si="36"/>
        <v>10.121.19.188</v>
      </c>
      <c r="F394">
        <v>385</v>
      </c>
      <c r="G394" t="s">
        <v>1693</v>
      </c>
      <c r="H394" s="57">
        <v>46095.047905092593</v>
      </c>
      <c r="I394" t="s">
        <v>1694</v>
      </c>
      <c r="J394" t="s">
        <v>1695</v>
      </c>
      <c r="K394" t="s">
        <v>189</v>
      </c>
      <c r="L394" t="s">
        <v>1696</v>
      </c>
      <c r="N394" t="s">
        <v>191</v>
      </c>
      <c r="O394" t="s">
        <v>135</v>
      </c>
      <c r="P394">
        <v>0</v>
      </c>
      <c r="S394" s="20">
        <f t="shared" si="37"/>
        <v>14</v>
      </c>
      <c r="T394" s="20">
        <f t="shared" si="38"/>
        <v>31</v>
      </c>
      <c r="U394" s="48" t="str">
        <f t="shared" si="39"/>
        <v>SAVLI TELE EXCHG</v>
      </c>
      <c r="V394" s="20" t="str">
        <f t="shared" si="40"/>
        <v>TN703</v>
      </c>
      <c r="W394" s="20" t="str">
        <f t="shared" si="41"/>
        <v>A1</v>
      </c>
      <c r="X394" s="20"/>
      <c r="Y394" s="7"/>
      <c r="Z394" s="7"/>
      <c r="AA394" s="7"/>
      <c r="AB394" s="7"/>
      <c r="AC394" s="7"/>
      <c r="AD394" s="7"/>
    </row>
    <row r="395" spans="1:30" x14ac:dyDescent="0.25">
      <c r="A395" s="7"/>
      <c r="B395" s="7"/>
      <c r="C395" s="7"/>
      <c r="D395" s="7" t="str">
        <f t="shared" ref="D395:D458" si="42">TRIM(CLEAN(E395))</f>
        <v>10.121.99.223</v>
      </c>
      <c r="E395" s="7" t="str">
        <f t="shared" ref="E395:E458" si="43">MID(G395,2,SEARCH("_",G395)-2)</f>
        <v>10.121.99.223</v>
      </c>
      <c r="F395">
        <v>386</v>
      </c>
      <c r="G395" t="s">
        <v>1701</v>
      </c>
      <c r="H395" s="57">
        <v>46148.052916666667</v>
      </c>
      <c r="I395" t="s">
        <v>1702</v>
      </c>
      <c r="J395" t="s">
        <v>1703</v>
      </c>
      <c r="K395" t="s">
        <v>189</v>
      </c>
      <c r="L395" t="s">
        <v>1704</v>
      </c>
      <c r="N395" t="s">
        <v>191</v>
      </c>
      <c r="O395" t="s">
        <v>135</v>
      </c>
      <c r="P395">
        <v>0</v>
      </c>
      <c r="S395" s="20">
        <f t="shared" ref="S395:S458" si="44">IFERROR(SEARCH("_",I395),"")</f>
        <v>14</v>
      </c>
      <c r="T395" s="20">
        <f t="shared" ref="T395:T458" si="45">IFERROR(SEARCH("_",I395,S395+1),"")</f>
        <v>34</v>
      </c>
      <c r="U395" s="48" t="str">
        <f t="shared" ref="U395:U458" si="46">MID(I395,S395+1,T395-S395-1)</f>
        <v>DGVCL OLD CORPORATE</v>
      </c>
      <c r="V395" s="20" t="str">
        <f t="shared" ref="V395:V458" si="47">IFERROR(LEFT(K395,SEARCH("TN7",K395)+4),"")</f>
        <v>TN703</v>
      </c>
      <c r="W395" s="20" t="str">
        <f t="shared" ref="W395:W458" si="48">IFERROR(VLOOKUP(V395,$V$2:$W$4,2,FALSE),"")</f>
        <v>A1</v>
      </c>
      <c r="X395" s="20"/>
      <c r="Y395" s="7"/>
      <c r="Z395" s="7"/>
      <c r="AA395" s="7"/>
      <c r="AB395" s="7"/>
      <c r="AC395" s="7"/>
      <c r="AD395" s="7"/>
    </row>
    <row r="396" spans="1:30" x14ac:dyDescent="0.25">
      <c r="A396" s="7"/>
      <c r="B396" s="7"/>
      <c r="C396" s="7"/>
      <c r="D396" s="7" t="str">
        <f t="shared" si="42"/>
        <v>10.121.19.104</v>
      </c>
      <c r="E396" s="7" t="str">
        <f t="shared" si="43"/>
        <v>10.121.19.104</v>
      </c>
      <c r="F396">
        <v>387</v>
      </c>
      <c r="G396" t="s">
        <v>1697</v>
      </c>
      <c r="H396" s="57">
        <v>45838.05060185185</v>
      </c>
      <c r="I396" t="s">
        <v>1698</v>
      </c>
      <c r="J396" t="s">
        <v>1699</v>
      </c>
      <c r="K396" t="s">
        <v>189</v>
      </c>
      <c r="L396" t="s">
        <v>1700</v>
      </c>
      <c r="N396" t="s">
        <v>191</v>
      </c>
      <c r="O396" t="s">
        <v>135</v>
      </c>
      <c r="P396">
        <v>0</v>
      </c>
      <c r="S396" s="20">
        <f t="shared" si="44"/>
        <v>14</v>
      </c>
      <c r="T396" s="20">
        <f t="shared" si="45"/>
        <v>25</v>
      </c>
      <c r="U396" s="48" t="str">
        <f t="shared" si="46"/>
        <v>AJANTA BTS</v>
      </c>
      <c r="V396" s="20" t="str">
        <f t="shared" si="47"/>
        <v>TN703</v>
      </c>
      <c r="W396" s="20" t="str">
        <f t="shared" si="48"/>
        <v>A1</v>
      </c>
      <c r="X396" s="20"/>
      <c r="Y396" s="7"/>
      <c r="Z396" s="7"/>
      <c r="AA396" s="7"/>
      <c r="AB396" s="7"/>
      <c r="AC396" s="7"/>
      <c r="AD396" s="7"/>
    </row>
    <row r="397" spans="1:30" x14ac:dyDescent="0.25">
      <c r="A397" s="7"/>
      <c r="B397" s="7"/>
      <c r="C397" s="7"/>
      <c r="D397" s="7" t="str">
        <f t="shared" si="42"/>
        <v>10.121.18.225</v>
      </c>
      <c r="E397" s="7" t="str">
        <f t="shared" si="43"/>
        <v>10.121.18.225</v>
      </c>
      <c r="F397">
        <v>388</v>
      </c>
      <c r="G397" t="s">
        <v>1705</v>
      </c>
      <c r="H397" s="57">
        <v>46097.051770833335</v>
      </c>
      <c r="I397" t="s">
        <v>1706</v>
      </c>
      <c r="J397" t="s">
        <v>1707</v>
      </c>
      <c r="K397" t="s">
        <v>171</v>
      </c>
      <c r="L397" t="s">
        <v>1708</v>
      </c>
      <c r="N397" t="s">
        <v>173</v>
      </c>
      <c r="O397" t="s">
        <v>135</v>
      </c>
      <c r="P397">
        <v>2</v>
      </c>
      <c r="S397" s="20">
        <f t="shared" si="44"/>
        <v>14</v>
      </c>
      <c r="T397" s="20">
        <f t="shared" si="45"/>
        <v>27</v>
      </c>
      <c r="U397" s="48" t="str">
        <f t="shared" si="46"/>
        <v>SHAHALAM PNT</v>
      </c>
      <c r="V397" s="20" t="str">
        <f t="shared" si="47"/>
        <v>TN703</v>
      </c>
      <c r="W397" s="20" t="str">
        <f t="shared" si="48"/>
        <v>A1</v>
      </c>
      <c r="X397" s="20"/>
      <c r="Y397" s="7"/>
      <c r="Z397" s="7"/>
      <c r="AA397" s="7"/>
      <c r="AB397" s="7"/>
      <c r="AC397" s="7"/>
      <c r="AD397" s="7"/>
    </row>
    <row r="398" spans="1:30" x14ac:dyDescent="0.25">
      <c r="A398" s="7"/>
      <c r="B398" s="7"/>
      <c r="C398" s="7"/>
      <c r="D398" s="7" t="str">
        <f t="shared" si="42"/>
        <v>10.121.100.49</v>
      </c>
      <c r="E398" s="7" t="str">
        <f t="shared" si="43"/>
        <v>10.121.100.49</v>
      </c>
      <c r="F398">
        <v>389</v>
      </c>
      <c r="G398" t="s">
        <v>1717</v>
      </c>
      <c r="H398" s="57">
        <v>46143.052222222221</v>
      </c>
      <c r="I398" t="s">
        <v>1718</v>
      </c>
      <c r="J398" t="s">
        <v>1719</v>
      </c>
      <c r="K398" t="s">
        <v>189</v>
      </c>
      <c r="L398" t="s">
        <v>1720</v>
      </c>
      <c r="N398" t="s">
        <v>191</v>
      </c>
      <c r="O398" t="s">
        <v>135</v>
      </c>
      <c r="P398">
        <v>0</v>
      </c>
      <c r="S398" s="20">
        <f t="shared" si="44"/>
        <v>14</v>
      </c>
      <c r="T398" s="20">
        <f t="shared" si="45"/>
        <v>20</v>
      </c>
      <c r="U398" s="48" t="str">
        <f t="shared" si="46"/>
        <v>VIHAN</v>
      </c>
      <c r="V398" s="20" t="str">
        <f t="shared" si="47"/>
        <v>TN703</v>
      </c>
      <c r="W398" s="20" t="str">
        <f t="shared" si="48"/>
        <v>A1</v>
      </c>
      <c r="X398" s="20"/>
      <c r="Y398" s="7"/>
      <c r="Z398" s="7"/>
      <c r="AA398" s="7"/>
      <c r="AB398" s="7"/>
      <c r="AC398" s="7"/>
      <c r="AD398" s="7"/>
    </row>
    <row r="399" spans="1:30" x14ac:dyDescent="0.25">
      <c r="A399" s="7"/>
      <c r="B399" s="7"/>
      <c r="C399" s="7"/>
      <c r="D399" s="7" t="str">
        <f t="shared" si="42"/>
        <v>10.121.98.146</v>
      </c>
      <c r="E399" s="7" t="str">
        <f t="shared" si="43"/>
        <v>10.121.98.146</v>
      </c>
      <c r="F399">
        <v>390</v>
      </c>
      <c r="G399" t="s">
        <v>1713</v>
      </c>
      <c r="H399" s="57">
        <v>46102.050729166665</v>
      </c>
      <c r="I399" t="s">
        <v>1714</v>
      </c>
      <c r="J399" t="s">
        <v>1715</v>
      </c>
      <c r="K399" t="s">
        <v>189</v>
      </c>
      <c r="L399" t="s">
        <v>1716</v>
      </c>
      <c r="N399" t="s">
        <v>191</v>
      </c>
      <c r="O399" t="s">
        <v>135</v>
      </c>
      <c r="P399">
        <v>0</v>
      </c>
      <c r="S399" s="20">
        <f t="shared" si="44"/>
        <v>14</v>
      </c>
      <c r="T399" s="20">
        <f t="shared" si="45"/>
        <v>18</v>
      </c>
      <c r="U399" s="48" t="str">
        <f t="shared" si="46"/>
        <v>DEV</v>
      </c>
      <c r="V399" s="20" t="str">
        <f t="shared" si="47"/>
        <v>TN703</v>
      </c>
      <c r="W399" s="20" t="str">
        <f t="shared" si="48"/>
        <v>A1</v>
      </c>
      <c r="X399" s="20"/>
      <c r="Y399" s="7"/>
      <c r="Z399" s="7"/>
      <c r="AA399" s="7"/>
      <c r="AB399" s="7"/>
      <c r="AC399" s="7"/>
      <c r="AD399" s="7"/>
    </row>
    <row r="400" spans="1:30" x14ac:dyDescent="0.25">
      <c r="A400" s="7"/>
      <c r="B400" s="7"/>
      <c r="C400" s="7"/>
      <c r="D400" s="7" t="str">
        <f t="shared" si="42"/>
        <v>10.121.26.75</v>
      </c>
      <c r="E400" s="7" t="str">
        <f t="shared" si="43"/>
        <v>10.121.26.75</v>
      </c>
      <c r="F400">
        <v>391</v>
      </c>
      <c r="G400" t="s">
        <v>1749</v>
      </c>
      <c r="H400" s="57">
        <v>46145.053067129629</v>
      </c>
      <c r="I400" t="s">
        <v>1750</v>
      </c>
      <c r="J400" t="s">
        <v>1751</v>
      </c>
      <c r="K400" t="s">
        <v>145</v>
      </c>
      <c r="L400" t="s">
        <v>1752</v>
      </c>
      <c r="N400" t="s">
        <v>134</v>
      </c>
      <c r="O400" t="s">
        <v>135</v>
      </c>
      <c r="P400">
        <v>2</v>
      </c>
      <c r="R400" t="s">
        <v>1753</v>
      </c>
      <c r="S400" s="20">
        <f t="shared" si="44"/>
        <v>13</v>
      </c>
      <c r="T400" s="20">
        <f t="shared" si="45"/>
        <v>22</v>
      </c>
      <c r="U400" s="48" t="str">
        <f t="shared" si="46"/>
        <v>CHHAPARI</v>
      </c>
      <c r="V400" s="20" t="str">
        <f t="shared" si="47"/>
        <v>TN705</v>
      </c>
      <c r="W400" s="20" t="str">
        <f t="shared" si="48"/>
        <v>B1</v>
      </c>
      <c r="X400" s="20"/>
      <c r="Y400" s="7"/>
      <c r="Z400" s="7"/>
      <c r="AA400" s="7"/>
      <c r="AB400" s="7"/>
      <c r="AC400" s="7"/>
      <c r="AD400" s="7"/>
    </row>
    <row r="401" spans="1:30" x14ac:dyDescent="0.25">
      <c r="A401" s="7"/>
      <c r="B401" s="7"/>
      <c r="C401" s="7"/>
      <c r="D401" s="7" t="str">
        <f t="shared" si="42"/>
        <v>10.121.98.100</v>
      </c>
      <c r="E401" s="7" t="str">
        <f t="shared" si="43"/>
        <v>10.121.98.100</v>
      </c>
      <c r="F401">
        <v>392</v>
      </c>
      <c r="G401" t="s">
        <v>1737</v>
      </c>
      <c r="H401" s="57">
        <v>46151.046226851853</v>
      </c>
      <c r="I401" t="s">
        <v>1738</v>
      </c>
      <c r="J401" t="s">
        <v>1739</v>
      </c>
      <c r="K401" t="s">
        <v>189</v>
      </c>
      <c r="L401" t="s">
        <v>1740</v>
      </c>
      <c r="N401" t="s">
        <v>191</v>
      </c>
      <c r="O401" t="s">
        <v>135</v>
      </c>
      <c r="P401">
        <v>0</v>
      </c>
      <c r="S401" s="20">
        <f t="shared" si="44"/>
        <v>14</v>
      </c>
      <c r="T401" s="20">
        <f t="shared" si="45"/>
        <v>24</v>
      </c>
      <c r="U401" s="48" t="str">
        <f t="shared" si="46"/>
        <v>Goblej TE</v>
      </c>
      <c r="V401" s="20" t="str">
        <f t="shared" si="47"/>
        <v>TN703</v>
      </c>
      <c r="W401" s="20" t="str">
        <f t="shared" si="48"/>
        <v>A1</v>
      </c>
      <c r="X401" s="20"/>
      <c r="Y401" s="7"/>
      <c r="Z401" s="7"/>
      <c r="AA401" s="7"/>
      <c r="AB401" s="7"/>
      <c r="AC401" s="7"/>
      <c r="AD401" s="7"/>
    </row>
    <row r="402" spans="1:30" x14ac:dyDescent="0.25">
      <c r="A402" s="7"/>
      <c r="B402" s="7"/>
      <c r="C402" s="7"/>
      <c r="D402" s="7" t="str">
        <f t="shared" si="42"/>
        <v>10.121.97.83</v>
      </c>
      <c r="E402" s="7" t="str">
        <f t="shared" si="43"/>
        <v>10.121.97.83</v>
      </c>
      <c r="F402">
        <v>393</v>
      </c>
      <c r="G402" t="s">
        <v>1721</v>
      </c>
      <c r="H402" s="57">
        <v>46142.053101851852</v>
      </c>
      <c r="I402" t="s">
        <v>1722</v>
      </c>
      <c r="J402" t="s">
        <v>1723</v>
      </c>
      <c r="K402" t="s">
        <v>189</v>
      </c>
      <c r="L402" t="s">
        <v>1724</v>
      </c>
      <c r="N402" t="s">
        <v>191</v>
      </c>
      <c r="O402" t="s">
        <v>135</v>
      </c>
      <c r="P402">
        <v>0</v>
      </c>
      <c r="S402" s="20">
        <f t="shared" si="44"/>
        <v>13</v>
      </c>
      <c r="T402" s="20">
        <f t="shared" si="45"/>
        <v>25</v>
      </c>
      <c r="U402" s="48" t="str">
        <f t="shared" si="46"/>
        <v>SANKALP BTS</v>
      </c>
      <c r="V402" s="20" t="str">
        <f t="shared" si="47"/>
        <v>TN703</v>
      </c>
      <c r="W402" s="20" t="str">
        <f t="shared" si="48"/>
        <v>A1</v>
      </c>
      <c r="X402" s="20"/>
      <c r="Y402" s="7"/>
      <c r="Z402" s="7"/>
      <c r="AA402" s="7"/>
      <c r="AB402" s="7"/>
      <c r="AC402" s="7"/>
      <c r="AD402" s="7"/>
    </row>
    <row r="403" spans="1:30" x14ac:dyDescent="0.25">
      <c r="A403" s="7"/>
      <c r="B403" s="7"/>
      <c r="C403" s="7"/>
      <c r="D403" s="7" t="str">
        <f t="shared" si="42"/>
        <v>10.121.99.16</v>
      </c>
      <c r="E403" s="7" t="str">
        <f t="shared" si="43"/>
        <v>10.121.99.16</v>
      </c>
      <c r="F403">
        <v>394</v>
      </c>
      <c r="G403" t="s">
        <v>1733</v>
      </c>
      <c r="H403" s="57">
        <v>46142.043657407405</v>
      </c>
      <c r="I403" t="s">
        <v>1734</v>
      </c>
      <c r="J403" t="s">
        <v>1735</v>
      </c>
      <c r="K403" t="s">
        <v>189</v>
      </c>
      <c r="L403" t="s">
        <v>1736</v>
      </c>
      <c r="N403" t="s">
        <v>191</v>
      </c>
      <c r="O403" t="s">
        <v>135</v>
      </c>
      <c r="P403">
        <v>0</v>
      </c>
      <c r="S403" s="20">
        <f t="shared" si="44"/>
        <v>13</v>
      </c>
      <c r="T403" s="20">
        <f t="shared" si="45"/>
        <v>23</v>
      </c>
      <c r="U403" s="48" t="str">
        <f t="shared" si="46"/>
        <v>KHOLADIAD</v>
      </c>
      <c r="V403" s="20" t="str">
        <f t="shared" si="47"/>
        <v>TN703</v>
      </c>
      <c r="W403" s="20" t="str">
        <f t="shared" si="48"/>
        <v>A1</v>
      </c>
      <c r="X403" s="20"/>
      <c r="Y403" s="7"/>
      <c r="Z403" s="7"/>
      <c r="AA403" s="7"/>
      <c r="AB403" s="7"/>
      <c r="AC403" s="7"/>
      <c r="AD403" s="7"/>
    </row>
    <row r="404" spans="1:30" x14ac:dyDescent="0.25">
      <c r="A404" s="7"/>
      <c r="B404" s="7"/>
      <c r="C404" s="7"/>
      <c r="D404" s="7" t="str">
        <f t="shared" si="42"/>
        <v>10.121.97.69</v>
      </c>
      <c r="E404" s="7" t="str">
        <f t="shared" si="43"/>
        <v>10.121.97.69</v>
      </c>
      <c r="F404">
        <v>395</v>
      </c>
      <c r="G404" t="s">
        <v>1741</v>
      </c>
      <c r="H404" s="57">
        <v>46098.04546296296</v>
      </c>
      <c r="I404" t="s">
        <v>1742</v>
      </c>
      <c r="J404" t="s">
        <v>1743</v>
      </c>
      <c r="K404" t="s">
        <v>145</v>
      </c>
      <c r="L404" t="s">
        <v>1744</v>
      </c>
      <c r="N404" t="s">
        <v>134</v>
      </c>
      <c r="O404" t="s">
        <v>135</v>
      </c>
      <c r="P404">
        <v>2</v>
      </c>
      <c r="S404" s="20">
        <f t="shared" si="44"/>
        <v>13</v>
      </c>
      <c r="T404" s="20">
        <f t="shared" si="45"/>
        <v>23</v>
      </c>
      <c r="U404" s="48" t="str">
        <f t="shared" si="46"/>
        <v>Aniyor Ex</v>
      </c>
      <c r="V404" s="20" t="str">
        <f t="shared" si="47"/>
        <v>TN705</v>
      </c>
      <c r="W404" s="20" t="str">
        <f t="shared" si="48"/>
        <v>B1</v>
      </c>
      <c r="X404" s="20"/>
      <c r="Y404" s="7"/>
      <c r="Z404" s="7"/>
      <c r="AA404" s="7"/>
      <c r="AB404" s="7"/>
      <c r="AC404" s="7"/>
      <c r="AD404" s="7"/>
    </row>
    <row r="405" spans="1:30" x14ac:dyDescent="0.25">
      <c r="A405" s="7"/>
      <c r="B405" s="7"/>
      <c r="C405" s="7"/>
      <c r="D405" s="7" t="str">
        <f t="shared" si="42"/>
        <v>10.121.99.18</v>
      </c>
      <c r="E405" s="7" t="str">
        <f t="shared" si="43"/>
        <v>10.121.99.18</v>
      </c>
      <c r="F405">
        <v>396</v>
      </c>
      <c r="G405" t="s">
        <v>1745</v>
      </c>
      <c r="H405" s="57">
        <v>46085.043275462966</v>
      </c>
      <c r="I405" t="s">
        <v>1746</v>
      </c>
      <c r="J405" t="s">
        <v>1747</v>
      </c>
      <c r="K405" t="s">
        <v>189</v>
      </c>
      <c r="L405" t="s">
        <v>1748</v>
      </c>
      <c r="N405" t="s">
        <v>191</v>
      </c>
      <c r="O405" t="s">
        <v>135</v>
      </c>
      <c r="P405">
        <v>0</v>
      </c>
      <c r="S405" s="20">
        <f t="shared" si="44"/>
        <v>13</v>
      </c>
      <c r="T405" s="20">
        <f t="shared" si="45"/>
        <v>28</v>
      </c>
      <c r="U405" s="48" t="str">
        <f t="shared" si="46"/>
        <v>JORAVARNAGAR 2</v>
      </c>
      <c r="V405" s="20" t="str">
        <f t="shared" si="47"/>
        <v>TN703</v>
      </c>
      <c r="W405" s="20" t="str">
        <f t="shared" si="48"/>
        <v>A1</v>
      </c>
      <c r="X405" s="20"/>
      <c r="Y405" s="7"/>
      <c r="Z405" s="7"/>
      <c r="AA405" s="7"/>
      <c r="AB405" s="7"/>
      <c r="AC405" s="7"/>
      <c r="AD405" s="7"/>
    </row>
    <row r="406" spans="1:30" x14ac:dyDescent="0.25">
      <c r="A406" s="7"/>
      <c r="B406" s="7"/>
      <c r="C406" s="7"/>
      <c r="D406" s="7" t="str">
        <f t="shared" si="42"/>
        <v>10.121.98.145</v>
      </c>
      <c r="E406" s="7" t="str">
        <f t="shared" si="43"/>
        <v>10.121.98.145</v>
      </c>
      <c r="F406">
        <v>397</v>
      </c>
      <c r="G406" t="s">
        <v>1725</v>
      </c>
      <c r="H406" s="57">
        <v>46135.042233796295</v>
      </c>
      <c r="I406" t="s">
        <v>1726</v>
      </c>
      <c r="J406" t="s">
        <v>1727</v>
      </c>
      <c r="K406" t="s">
        <v>145</v>
      </c>
      <c r="L406" t="s">
        <v>1728</v>
      </c>
      <c r="N406" t="s">
        <v>134</v>
      </c>
      <c r="O406" t="s">
        <v>135</v>
      </c>
      <c r="P406">
        <v>2</v>
      </c>
      <c r="S406" s="20">
        <f t="shared" si="44"/>
        <v>14</v>
      </c>
      <c r="T406" s="20">
        <f t="shared" si="45"/>
        <v>21</v>
      </c>
      <c r="U406" s="48" t="str">
        <f t="shared" si="46"/>
        <v>RANPUR</v>
      </c>
      <c r="V406" s="20" t="str">
        <f t="shared" si="47"/>
        <v>TN705</v>
      </c>
      <c r="W406" s="20" t="str">
        <f t="shared" si="48"/>
        <v>B1</v>
      </c>
      <c r="X406" s="20"/>
      <c r="Y406" s="7"/>
      <c r="Z406" s="7"/>
      <c r="AA406" s="7"/>
      <c r="AB406" s="7"/>
      <c r="AC406" s="7"/>
      <c r="AD406" s="7"/>
    </row>
    <row r="407" spans="1:30" x14ac:dyDescent="0.25">
      <c r="A407" s="7"/>
      <c r="B407" s="7"/>
      <c r="C407" s="7"/>
      <c r="D407" s="7" t="str">
        <f t="shared" si="42"/>
        <v>10.121.98.93</v>
      </c>
      <c r="E407" s="7" t="str">
        <f t="shared" si="43"/>
        <v>10.121.98.93</v>
      </c>
      <c r="F407">
        <v>398</v>
      </c>
      <c r="G407" t="s">
        <v>1729</v>
      </c>
      <c r="H407" s="57">
        <v>46148.042500000003</v>
      </c>
      <c r="I407" t="s">
        <v>1730</v>
      </c>
      <c r="J407" t="s">
        <v>1731</v>
      </c>
      <c r="K407" t="s">
        <v>189</v>
      </c>
      <c r="L407" t="s">
        <v>1732</v>
      </c>
      <c r="N407" t="s">
        <v>191</v>
      </c>
      <c r="O407" t="s">
        <v>135</v>
      </c>
      <c r="P407">
        <v>0</v>
      </c>
      <c r="S407" s="20">
        <f t="shared" si="44"/>
        <v>13</v>
      </c>
      <c r="T407" s="20">
        <f t="shared" si="45"/>
        <v>19</v>
      </c>
      <c r="U407" s="48" t="str">
        <f t="shared" si="46"/>
        <v>Gudel</v>
      </c>
      <c r="V407" s="20" t="str">
        <f t="shared" si="47"/>
        <v>TN703</v>
      </c>
      <c r="W407" s="20" t="str">
        <f t="shared" si="48"/>
        <v>A1</v>
      </c>
      <c r="X407" s="20"/>
      <c r="Y407" s="7"/>
      <c r="Z407" s="7"/>
      <c r="AA407" s="7"/>
      <c r="AB407" s="7"/>
      <c r="AC407" s="7"/>
      <c r="AD407" s="7"/>
    </row>
    <row r="408" spans="1:30" x14ac:dyDescent="0.25">
      <c r="A408" s="7"/>
      <c r="B408" s="7"/>
      <c r="C408" s="7"/>
      <c r="D408" s="7" t="str">
        <f t="shared" si="42"/>
        <v>10.121.18.221</v>
      </c>
      <c r="E408" s="7" t="str">
        <f t="shared" si="43"/>
        <v>10.121.18.221</v>
      </c>
      <c r="F408">
        <v>399</v>
      </c>
      <c r="G408" t="s">
        <v>1754</v>
      </c>
      <c r="H408" s="57">
        <v>46122.056192129632</v>
      </c>
      <c r="I408" t="s">
        <v>1755</v>
      </c>
      <c r="J408" t="s">
        <v>1756</v>
      </c>
      <c r="K408" t="s">
        <v>171</v>
      </c>
      <c r="L408" t="s">
        <v>1757</v>
      </c>
      <c r="N408" t="s">
        <v>173</v>
      </c>
      <c r="O408" t="s">
        <v>135</v>
      </c>
      <c r="P408">
        <v>2</v>
      </c>
      <c r="S408" s="20">
        <f t="shared" si="44"/>
        <v>14</v>
      </c>
      <c r="T408" s="20">
        <f t="shared" si="45"/>
        <v>23</v>
      </c>
      <c r="U408" s="48" t="str">
        <f t="shared" si="46"/>
        <v>GOPI BTS</v>
      </c>
      <c r="V408" s="20" t="str">
        <f t="shared" si="47"/>
        <v>TN703</v>
      </c>
      <c r="W408" s="20" t="str">
        <f t="shared" si="48"/>
        <v>A1</v>
      </c>
      <c r="X408" s="20"/>
      <c r="Y408" s="7"/>
      <c r="Z408" s="7"/>
      <c r="AA408" s="7"/>
      <c r="AB408" s="7"/>
      <c r="AC408" s="7"/>
      <c r="AD408" s="7"/>
    </row>
    <row r="409" spans="1:30" x14ac:dyDescent="0.25">
      <c r="A409" s="7"/>
      <c r="B409" s="7"/>
      <c r="C409" s="7"/>
      <c r="D409" s="7" t="str">
        <f t="shared" si="42"/>
        <v>10.121.24.165</v>
      </c>
      <c r="E409" s="7" t="str">
        <f t="shared" si="43"/>
        <v>10.121.24.165</v>
      </c>
      <c r="F409">
        <v>400</v>
      </c>
      <c r="G409" t="s">
        <v>1758</v>
      </c>
      <c r="H409" s="57">
        <v>46123.052546296298</v>
      </c>
      <c r="I409" t="s">
        <v>1759</v>
      </c>
      <c r="J409" t="s">
        <v>1760</v>
      </c>
      <c r="K409" t="s">
        <v>171</v>
      </c>
      <c r="L409" t="s">
        <v>1761</v>
      </c>
      <c r="N409" t="s">
        <v>173</v>
      </c>
      <c r="O409" t="s">
        <v>135</v>
      </c>
      <c r="P409">
        <v>2</v>
      </c>
      <c r="S409" s="20">
        <f t="shared" si="44"/>
        <v>14</v>
      </c>
      <c r="T409" s="20">
        <f t="shared" si="45"/>
        <v>23</v>
      </c>
      <c r="U409" s="48" t="str">
        <f t="shared" si="46"/>
        <v>ATUL LTD</v>
      </c>
      <c r="V409" s="20" t="str">
        <f t="shared" si="47"/>
        <v>TN703</v>
      </c>
      <c r="W409" s="20" t="str">
        <f t="shared" si="48"/>
        <v>A1</v>
      </c>
      <c r="X409" s="20"/>
      <c r="Y409" s="7"/>
      <c r="Z409" s="7"/>
      <c r="AA409" s="7"/>
      <c r="AB409" s="7"/>
      <c r="AC409" s="7"/>
      <c r="AD409" s="7"/>
    </row>
    <row r="410" spans="1:30" x14ac:dyDescent="0.25">
      <c r="A410" s="7"/>
      <c r="B410" s="7"/>
      <c r="C410" s="7"/>
      <c r="D410" s="7" t="str">
        <f t="shared" si="42"/>
        <v>10.121.19.215</v>
      </c>
      <c r="E410" s="7" t="str">
        <f t="shared" si="43"/>
        <v>10.121.19.215</v>
      </c>
      <c r="F410">
        <v>401</v>
      </c>
      <c r="G410" t="s">
        <v>1762</v>
      </c>
      <c r="H410" s="57">
        <v>46066.045312499999</v>
      </c>
      <c r="I410" t="s">
        <v>1763</v>
      </c>
      <c r="J410" t="s">
        <v>1764</v>
      </c>
      <c r="K410" t="s">
        <v>189</v>
      </c>
      <c r="L410" t="s">
        <v>1765</v>
      </c>
      <c r="N410" t="s">
        <v>191</v>
      </c>
      <c r="O410" t="s">
        <v>135</v>
      </c>
      <c r="P410">
        <v>0</v>
      </c>
      <c r="R410" t="s">
        <v>618</v>
      </c>
      <c r="S410" s="20">
        <f t="shared" si="44"/>
        <v>14</v>
      </c>
      <c r="T410" s="20">
        <f t="shared" si="45"/>
        <v>27</v>
      </c>
      <c r="U410" s="48" t="str">
        <f t="shared" si="46"/>
        <v>SASMI BHAWAN</v>
      </c>
      <c r="V410" s="20" t="str">
        <f t="shared" si="47"/>
        <v>TN703</v>
      </c>
      <c r="W410" s="20" t="str">
        <f t="shared" si="48"/>
        <v>A1</v>
      </c>
      <c r="X410" s="20"/>
      <c r="Y410" s="7"/>
      <c r="Z410" s="7"/>
      <c r="AA410" s="7"/>
      <c r="AB410" s="7"/>
      <c r="AC410" s="7"/>
      <c r="AD410" s="7"/>
    </row>
    <row r="411" spans="1:30" x14ac:dyDescent="0.25">
      <c r="A411" s="7"/>
      <c r="B411" s="7"/>
      <c r="C411" s="7"/>
      <c r="D411" s="7" t="str">
        <f t="shared" si="42"/>
        <v>10.121.96.40</v>
      </c>
      <c r="E411" s="7" t="str">
        <f t="shared" si="43"/>
        <v>10.121.96.40</v>
      </c>
      <c r="F411">
        <v>402</v>
      </c>
      <c r="G411" t="s">
        <v>1770</v>
      </c>
      <c r="H411" s="57">
        <v>46144.051006944443</v>
      </c>
      <c r="I411" t="s">
        <v>1771</v>
      </c>
      <c r="J411" t="s">
        <v>1772</v>
      </c>
      <c r="K411" t="s">
        <v>132</v>
      </c>
      <c r="L411" t="s">
        <v>1773</v>
      </c>
      <c r="N411" t="s">
        <v>134</v>
      </c>
      <c r="O411" t="s">
        <v>135</v>
      </c>
      <c r="P411">
        <v>0</v>
      </c>
      <c r="R411" t="s">
        <v>404</v>
      </c>
      <c r="S411" s="20">
        <f t="shared" si="44"/>
        <v>13</v>
      </c>
      <c r="T411" s="20">
        <f t="shared" si="45"/>
        <v>19</v>
      </c>
      <c r="U411" s="48" t="str">
        <f t="shared" si="46"/>
        <v>LATHI</v>
      </c>
      <c r="V411" s="20" t="str">
        <f t="shared" si="47"/>
        <v>TN725</v>
      </c>
      <c r="W411" s="20" t="str">
        <f t="shared" si="48"/>
        <v>B2</v>
      </c>
      <c r="X411" s="20"/>
      <c r="Y411" s="7"/>
      <c r="Z411" s="7"/>
      <c r="AA411" s="7"/>
      <c r="AB411" s="7"/>
      <c r="AC411" s="7"/>
      <c r="AD411" s="7"/>
    </row>
    <row r="412" spans="1:30" x14ac:dyDescent="0.25">
      <c r="A412" s="7"/>
      <c r="B412" s="7"/>
      <c r="C412" s="7"/>
      <c r="D412" s="7" t="str">
        <f t="shared" si="42"/>
        <v>10.121.99.20</v>
      </c>
      <c r="E412" s="7" t="str">
        <f t="shared" si="43"/>
        <v>10.121.99.20</v>
      </c>
      <c r="F412">
        <v>403</v>
      </c>
      <c r="G412" t="s">
        <v>1766</v>
      </c>
      <c r="H412" s="57">
        <v>46072.042939814812</v>
      </c>
      <c r="I412" t="s">
        <v>1767</v>
      </c>
      <c r="J412" t="s">
        <v>1768</v>
      </c>
      <c r="K412" t="s">
        <v>189</v>
      </c>
      <c r="L412" t="s">
        <v>1769</v>
      </c>
      <c r="N412" t="s">
        <v>191</v>
      </c>
      <c r="O412" t="s">
        <v>135</v>
      </c>
      <c r="P412">
        <v>0</v>
      </c>
      <c r="S412" s="20">
        <f t="shared" si="44"/>
        <v>13</v>
      </c>
      <c r="T412" s="20">
        <f t="shared" si="45"/>
        <v>23</v>
      </c>
      <c r="U412" s="48" t="str">
        <f t="shared" si="46"/>
        <v>FULESHWAR</v>
      </c>
      <c r="V412" s="20" t="str">
        <f t="shared" si="47"/>
        <v>TN703</v>
      </c>
      <c r="W412" s="20" t="str">
        <f t="shared" si="48"/>
        <v>A1</v>
      </c>
      <c r="X412" s="20"/>
      <c r="Y412" s="7"/>
      <c r="Z412" s="7"/>
      <c r="AA412" s="7"/>
      <c r="AB412" s="7"/>
      <c r="AC412" s="7"/>
      <c r="AD412" s="7"/>
    </row>
    <row r="413" spans="1:30" x14ac:dyDescent="0.25">
      <c r="A413" s="7"/>
      <c r="B413" s="7"/>
      <c r="C413" s="7"/>
      <c r="D413" s="7" t="str">
        <f t="shared" si="42"/>
        <v>10.121.16.192</v>
      </c>
      <c r="E413" s="7" t="str">
        <f t="shared" si="43"/>
        <v>10.121.16.192</v>
      </c>
      <c r="F413">
        <v>404</v>
      </c>
      <c r="G413" t="s">
        <v>1774</v>
      </c>
      <c r="H413" s="57">
        <v>46119.045891203707</v>
      </c>
      <c r="I413" t="s">
        <v>1775</v>
      </c>
      <c r="J413" t="s">
        <v>1776</v>
      </c>
      <c r="K413" t="s">
        <v>189</v>
      </c>
      <c r="L413" t="s">
        <v>1777</v>
      </c>
      <c r="N413" t="s">
        <v>191</v>
      </c>
      <c r="O413" t="s">
        <v>135</v>
      </c>
      <c r="P413">
        <v>0</v>
      </c>
      <c r="S413" s="20">
        <f t="shared" si="44"/>
        <v>14</v>
      </c>
      <c r="T413" s="20">
        <f t="shared" si="45"/>
        <v>24</v>
      </c>
      <c r="U413" s="48" t="str">
        <f t="shared" si="46"/>
        <v>KASANA EX</v>
      </c>
      <c r="V413" s="20" t="str">
        <f t="shared" si="47"/>
        <v>TN703</v>
      </c>
      <c r="W413" s="20" t="str">
        <f t="shared" si="48"/>
        <v>A1</v>
      </c>
      <c r="X413" s="20"/>
      <c r="Y413" s="7"/>
      <c r="Z413" s="7"/>
      <c r="AA413" s="7"/>
      <c r="AB413" s="7"/>
      <c r="AC413" s="7"/>
      <c r="AD413" s="7"/>
    </row>
    <row r="414" spans="1:30" x14ac:dyDescent="0.25">
      <c r="A414" s="7"/>
      <c r="B414" s="7"/>
      <c r="C414" s="7"/>
      <c r="D414" s="7" t="str">
        <f t="shared" si="42"/>
        <v>10.121.19.93</v>
      </c>
      <c r="E414" s="7" t="str">
        <f t="shared" si="43"/>
        <v>10.121.19.93</v>
      </c>
      <c r="F414">
        <v>405</v>
      </c>
      <c r="G414" t="s">
        <v>1778</v>
      </c>
      <c r="H414" s="57">
        <v>46050.043310185189</v>
      </c>
      <c r="I414" t="s">
        <v>1779</v>
      </c>
      <c r="J414" t="s">
        <v>1780</v>
      </c>
      <c r="K414" t="s">
        <v>171</v>
      </c>
      <c r="L414" t="s">
        <v>1781</v>
      </c>
      <c r="N414" t="s">
        <v>173</v>
      </c>
      <c r="O414" t="s">
        <v>135</v>
      </c>
      <c r="P414">
        <v>2</v>
      </c>
      <c r="R414" t="s">
        <v>1782</v>
      </c>
      <c r="S414" s="20">
        <f t="shared" si="44"/>
        <v>13</v>
      </c>
      <c r="T414" s="20">
        <f t="shared" si="45"/>
        <v>23</v>
      </c>
      <c r="U414" s="48" t="str">
        <f t="shared" si="46"/>
        <v>UDAY HALL</v>
      </c>
      <c r="V414" s="20" t="str">
        <f t="shared" si="47"/>
        <v>TN703</v>
      </c>
      <c r="W414" s="20" t="str">
        <f t="shared" si="48"/>
        <v>A1</v>
      </c>
      <c r="X414" s="20"/>
      <c r="Y414" s="7"/>
      <c r="Z414" s="7"/>
      <c r="AA414" s="7"/>
      <c r="AB414" s="7"/>
      <c r="AC414" s="7"/>
      <c r="AD414" s="7"/>
    </row>
    <row r="415" spans="1:30" x14ac:dyDescent="0.25">
      <c r="A415" s="7"/>
      <c r="B415" s="7"/>
      <c r="C415" s="7"/>
      <c r="D415" s="7" t="str">
        <f t="shared" si="42"/>
        <v>10.121.68.79</v>
      </c>
      <c r="E415" s="7" t="str">
        <f t="shared" si="43"/>
        <v>10.121.68.79</v>
      </c>
      <c r="F415">
        <v>406</v>
      </c>
      <c r="G415" t="s">
        <v>1783</v>
      </c>
      <c r="H415" s="57">
        <v>46130.048946759256</v>
      </c>
      <c r="I415" t="s">
        <v>1784</v>
      </c>
      <c r="J415" t="s">
        <v>1785</v>
      </c>
      <c r="K415" t="s">
        <v>189</v>
      </c>
      <c r="L415" t="s">
        <v>1786</v>
      </c>
      <c r="N415" t="s">
        <v>191</v>
      </c>
      <c r="O415" t="s">
        <v>135</v>
      </c>
      <c r="P415">
        <v>0</v>
      </c>
      <c r="S415" s="20">
        <f t="shared" si="44"/>
        <v>13</v>
      </c>
      <c r="T415" s="20">
        <f t="shared" si="45"/>
        <v>26</v>
      </c>
      <c r="U415" s="48" t="str">
        <f t="shared" si="46"/>
        <v>NEW-FALDHARA</v>
      </c>
      <c r="V415" s="20" t="str">
        <f t="shared" si="47"/>
        <v>TN703</v>
      </c>
      <c r="W415" s="20" t="str">
        <f t="shared" si="48"/>
        <v>A1</v>
      </c>
      <c r="X415" s="20"/>
      <c r="Y415" s="7"/>
      <c r="Z415" s="7"/>
      <c r="AA415" s="7"/>
      <c r="AB415" s="7"/>
      <c r="AC415" s="7"/>
      <c r="AD415" s="7"/>
    </row>
    <row r="416" spans="1:30" x14ac:dyDescent="0.25">
      <c r="A416" s="7"/>
      <c r="B416" s="7"/>
      <c r="C416" s="7"/>
      <c r="D416" s="7" t="str">
        <f t="shared" si="42"/>
        <v>10.121.98.8</v>
      </c>
      <c r="E416" s="7" t="str">
        <f t="shared" si="43"/>
        <v>10.121.98.8</v>
      </c>
      <c r="F416">
        <v>407</v>
      </c>
      <c r="G416" t="s">
        <v>1787</v>
      </c>
      <c r="H416" s="57">
        <v>46137.042233796295</v>
      </c>
      <c r="I416" t="s">
        <v>1788</v>
      </c>
      <c r="J416" t="s">
        <v>1789</v>
      </c>
      <c r="K416" t="s">
        <v>145</v>
      </c>
      <c r="L416" t="s">
        <v>1790</v>
      </c>
      <c r="N416" t="s">
        <v>134</v>
      </c>
      <c r="O416" t="s">
        <v>135</v>
      </c>
      <c r="P416">
        <v>2</v>
      </c>
      <c r="R416" t="s">
        <v>1791</v>
      </c>
      <c r="S416" s="20">
        <f t="shared" si="44"/>
        <v>12</v>
      </c>
      <c r="T416" s="20">
        <f t="shared" si="45"/>
        <v>22</v>
      </c>
      <c r="U416" s="48" t="str">
        <f t="shared" si="46"/>
        <v>SATLASANA</v>
      </c>
      <c r="V416" s="20" t="str">
        <f t="shared" si="47"/>
        <v>TN705</v>
      </c>
      <c r="W416" s="20" t="str">
        <f t="shared" si="48"/>
        <v>B1</v>
      </c>
      <c r="X416" s="20"/>
      <c r="Y416" s="7"/>
      <c r="Z416" s="7"/>
      <c r="AA416" s="7"/>
      <c r="AB416" s="7"/>
      <c r="AC416" s="7"/>
      <c r="AD416" s="7"/>
    </row>
    <row r="417" spans="1:30" x14ac:dyDescent="0.25">
      <c r="A417" s="7"/>
      <c r="B417" s="7"/>
      <c r="C417" s="7"/>
      <c r="D417" s="7" t="str">
        <f t="shared" si="42"/>
        <v>10.121.97.100</v>
      </c>
      <c r="E417" s="7" t="str">
        <f t="shared" si="43"/>
        <v>10.121.97.100</v>
      </c>
      <c r="F417">
        <v>408</v>
      </c>
      <c r="G417" t="s">
        <v>1792</v>
      </c>
      <c r="H417" s="57">
        <v>46151.042638888888</v>
      </c>
      <c r="I417" t="s">
        <v>1793</v>
      </c>
      <c r="J417" t="s">
        <v>1794</v>
      </c>
      <c r="K417" t="s">
        <v>189</v>
      </c>
      <c r="L417" t="s">
        <v>1795</v>
      </c>
      <c r="N417" t="s">
        <v>191</v>
      </c>
      <c r="O417" t="s">
        <v>135</v>
      </c>
      <c r="P417">
        <v>0</v>
      </c>
      <c r="S417" s="20">
        <f t="shared" si="44"/>
        <v>14</v>
      </c>
      <c r="T417" s="20">
        <f t="shared" si="45"/>
        <v>20</v>
      </c>
      <c r="U417" s="48" t="str">
        <f t="shared" si="46"/>
        <v>DEMAI</v>
      </c>
      <c r="V417" s="20" t="str">
        <f t="shared" si="47"/>
        <v>TN703</v>
      </c>
      <c r="W417" s="20" t="str">
        <f t="shared" si="48"/>
        <v>A1</v>
      </c>
      <c r="X417" s="20"/>
      <c r="Y417" s="7"/>
      <c r="Z417" s="7"/>
      <c r="AA417" s="7"/>
      <c r="AB417" s="7"/>
      <c r="AC417" s="7"/>
      <c r="AD417" s="7"/>
    </row>
    <row r="418" spans="1:30" x14ac:dyDescent="0.25">
      <c r="A418" s="7"/>
      <c r="B418" s="7"/>
      <c r="C418" s="7"/>
      <c r="D418" s="7" t="str">
        <f t="shared" si="42"/>
        <v>10.121.19.163</v>
      </c>
      <c r="E418" s="7" t="str">
        <f t="shared" si="43"/>
        <v>10.121.19.163</v>
      </c>
      <c r="F418">
        <v>409</v>
      </c>
      <c r="G418" t="s">
        <v>1808</v>
      </c>
      <c r="H418" s="57">
        <v>46141.05195601852</v>
      </c>
      <c r="I418" t="s">
        <v>1809</v>
      </c>
      <c r="J418" t="s">
        <v>1810</v>
      </c>
      <c r="K418" t="s">
        <v>189</v>
      </c>
      <c r="L418" t="s">
        <v>1811</v>
      </c>
      <c r="N418" t="s">
        <v>191</v>
      </c>
      <c r="O418" t="s">
        <v>135</v>
      </c>
      <c r="P418">
        <v>0</v>
      </c>
      <c r="R418" t="s">
        <v>506</v>
      </c>
      <c r="S418" s="20">
        <f t="shared" si="44"/>
        <v>14</v>
      </c>
      <c r="T418" s="20">
        <f t="shared" si="45"/>
        <v>25</v>
      </c>
      <c r="U418" s="48" t="str">
        <f t="shared" si="46"/>
        <v>BOB MANDVI</v>
      </c>
      <c r="V418" s="20" t="str">
        <f t="shared" si="47"/>
        <v>TN703</v>
      </c>
      <c r="W418" s="20" t="str">
        <f t="shared" si="48"/>
        <v>A1</v>
      </c>
      <c r="X418" s="20"/>
      <c r="Y418" s="7"/>
      <c r="Z418" s="7"/>
      <c r="AA418" s="7"/>
      <c r="AB418" s="7"/>
      <c r="AC418" s="7"/>
      <c r="AD418" s="7"/>
    </row>
    <row r="419" spans="1:30" x14ac:dyDescent="0.25">
      <c r="A419" s="7"/>
      <c r="B419" s="7"/>
      <c r="C419" s="7"/>
      <c r="D419" s="7" t="str">
        <f t="shared" si="42"/>
        <v>10.121.26.82</v>
      </c>
      <c r="E419" s="7" t="str">
        <f t="shared" si="43"/>
        <v>10.121.26.82</v>
      </c>
      <c r="F419">
        <v>410</v>
      </c>
      <c r="G419" t="s">
        <v>1804</v>
      </c>
      <c r="H419" s="57">
        <v>46144.050625000003</v>
      </c>
      <c r="I419" t="s">
        <v>1805</v>
      </c>
      <c r="J419" t="s">
        <v>1806</v>
      </c>
      <c r="K419" t="s">
        <v>189</v>
      </c>
      <c r="L419" t="s">
        <v>1807</v>
      </c>
      <c r="N419" t="s">
        <v>191</v>
      </c>
      <c r="O419" t="s">
        <v>135</v>
      </c>
      <c r="P419">
        <v>0</v>
      </c>
      <c r="S419" s="20">
        <f t="shared" si="44"/>
        <v>13</v>
      </c>
      <c r="T419" s="20">
        <f t="shared" si="45"/>
        <v>24</v>
      </c>
      <c r="U419" s="48" t="str">
        <f t="shared" si="46"/>
        <v>Juna Baria</v>
      </c>
      <c r="V419" s="20" t="str">
        <f t="shared" si="47"/>
        <v>TN703</v>
      </c>
      <c r="W419" s="20" t="str">
        <f t="shared" si="48"/>
        <v>A1</v>
      </c>
      <c r="X419" s="20"/>
      <c r="Y419" s="7"/>
      <c r="Z419" s="7"/>
      <c r="AA419" s="7"/>
      <c r="AB419" s="7"/>
      <c r="AC419" s="7"/>
      <c r="AD419" s="7"/>
    </row>
    <row r="420" spans="1:30" x14ac:dyDescent="0.25">
      <c r="A420" s="7"/>
      <c r="B420" s="7"/>
      <c r="C420" s="7"/>
      <c r="D420" s="7" t="str">
        <f t="shared" si="42"/>
        <v>10.121.18.214</v>
      </c>
      <c r="E420" s="7" t="str">
        <f t="shared" si="43"/>
        <v>10.121.18.214</v>
      </c>
      <c r="F420">
        <v>411</v>
      </c>
      <c r="G420" t="s">
        <v>1796</v>
      </c>
      <c r="H420" s="57">
        <v>46074.047094907408</v>
      </c>
      <c r="I420" t="s">
        <v>1797</v>
      </c>
      <c r="J420" t="s">
        <v>1798</v>
      </c>
      <c r="K420" t="s">
        <v>132</v>
      </c>
      <c r="L420" t="s">
        <v>1799</v>
      </c>
      <c r="N420" t="s">
        <v>134</v>
      </c>
      <c r="O420" t="s">
        <v>135</v>
      </c>
      <c r="P420">
        <v>0</v>
      </c>
      <c r="R420" t="s">
        <v>238</v>
      </c>
      <c r="S420" s="20">
        <f t="shared" si="44"/>
        <v>14</v>
      </c>
      <c r="T420" s="20">
        <f t="shared" si="45"/>
        <v>20</v>
      </c>
      <c r="U420" s="48" t="str">
        <f t="shared" si="46"/>
        <v>Odhav</v>
      </c>
      <c r="V420" s="20" t="str">
        <f t="shared" si="47"/>
        <v>TN725</v>
      </c>
      <c r="W420" s="20" t="str">
        <f t="shared" si="48"/>
        <v>B2</v>
      </c>
      <c r="X420" s="20"/>
      <c r="Y420" s="7"/>
      <c r="Z420" s="7"/>
      <c r="AA420" s="7"/>
      <c r="AB420" s="7"/>
      <c r="AC420" s="7"/>
      <c r="AD420" s="7"/>
    </row>
    <row r="421" spans="1:30" x14ac:dyDescent="0.25">
      <c r="A421" s="7"/>
      <c r="B421" s="7"/>
      <c r="C421" s="7"/>
      <c r="D421" s="7" t="str">
        <f t="shared" si="42"/>
        <v>10.121.18.161</v>
      </c>
      <c r="E421" s="7" t="str">
        <f t="shared" si="43"/>
        <v>10.121.18.161</v>
      </c>
      <c r="F421">
        <v>412</v>
      </c>
      <c r="G421" t="s">
        <v>1800</v>
      </c>
      <c r="H421" s="57">
        <v>46085.04351851852</v>
      </c>
      <c r="I421" t="s">
        <v>1801</v>
      </c>
      <c r="J421" t="s">
        <v>1802</v>
      </c>
      <c r="K421" t="s">
        <v>171</v>
      </c>
      <c r="L421" t="s">
        <v>1803</v>
      </c>
      <c r="N421" t="s">
        <v>173</v>
      </c>
      <c r="O421" t="s">
        <v>135</v>
      </c>
      <c r="P421">
        <v>2</v>
      </c>
      <c r="S421" s="20">
        <f t="shared" si="44"/>
        <v>14</v>
      </c>
      <c r="T421" s="20">
        <f t="shared" si="45"/>
        <v>24</v>
      </c>
      <c r="U421" s="48" t="str">
        <f t="shared" si="46"/>
        <v>Madhupura</v>
      </c>
      <c r="V421" s="20" t="str">
        <f t="shared" si="47"/>
        <v>TN703</v>
      </c>
      <c r="W421" s="20" t="str">
        <f t="shared" si="48"/>
        <v>A1</v>
      </c>
      <c r="X421" s="20"/>
      <c r="Y421" s="7"/>
      <c r="Z421" s="7"/>
      <c r="AA421" s="7"/>
      <c r="AB421" s="7"/>
      <c r="AC421" s="7"/>
      <c r="AD421" s="7"/>
    </row>
    <row r="422" spans="1:30" x14ac:dyDescent="0.25">
      <c r="A422" s="7"/>
      <c r="B422" s="7"/>
      <c r="C422" s="7"/>
      <c r="D422" s="7" t="str">
        <f t="shared" si="42"/>
        <v>10.121.24.83</v>
      </c>
      <c r="E422" s="7" t="str">
        <f t="shared" si="43"/>
        <v>10.121.24.83</v>
      </c>
      <c r="F422">
        <v>413</v>
      </c>
      <c r="G422" t="s">
        <v>1817</v>
      </c>
      <c r="H422" s="57">
        <v>46137.049409722225</v>
      </c>
      <c r="I422" t="s">
        <v>1818</v>
      </c>
      <c r="J422" t="s">
        <v>1819</v>
      </c>
      <c r="K422" t="s">
        <v>171</v>
      </c>
      <c r="L422" t="s">
        <v>1820</v>
      </c>
      <c r="N422" t="s">
        <v>173</v>
      </c>
      <c r="O422" t="s">
        <v>135</v>
      </c>
      <c r="P422">
        <v>2</v>
      </c>
      <c r="S422" s="20">
        <f t="shared" si="44"/>
        <v>13</v>
      </c>
      <c r="T422" s="20">
        <f t="shared" si="45"/>
        <v>27</v>
      </c>
      <c r="U422" s="48" t="str">
        <f t="shared" si="46"/>
        <v>BSF Sedata A1</v>
      </c>
      <c r="V422" s="20" t="str">
        <f t="shared" si="47"/>
        <v>TN703</v>
      </c>
      <c r="W422" s="20" t="str">
        <f t="shared" si="48"/>
        <v>A1</v>
      </c>
      <c r="X422" s="20"/>
      <c r="Y422" s="7"/>
      <c r="Z422" s="7"/>
      <c r="AA422" s="7"/>
      <c r="AB422" s="7"/>
      <c r="AC422" s="7"/>
      <c r="AD422" s="7"/>
    </row>
    <row r="423" spans="1:30" x14ac:dyDescent="0.25">
      <c r="A423" s="7"/>
      <c r="B423" s="7"/>
      <c r="C423" s="7"/>
      <c r="D423" s="7" t="str">
        <f t="shared" si="42"/>
        <v>10.121.19.167</v>
      </c>
      <c r="E423" s="7" t="str">
        <f t="shared" si="43"/>
        <v>10.121.19.167</v>
      </c>
      <c r="F423">
        <v>414</v>
      </c>
      <c r="G423" t="s">
        <v>1812</v>
      </c>
      <c r="H423" s="57">
        <v>45837.042164351849</v>
      </c>
      <c r="I423" t="s">
        <v>1813</v>
      </c>
      <c r="J423" t="s">
        <v>1814</v>
      </c>
      <c r="K423" t="s">
        <v>189</v>
      </c>
      <c r="L423" t="s">
        <v>1815</v>
      </c>
      <c r="N423" t="s">
        <v>191</v>
      </c>
      <c r="O423" t="s">
        <v>135</v>
      </c>
      <c r="P423">
        <v>0</v>
      </c>
      <c r="R423" t="s">
        <v>1816</v>
      </c>
      <c r="S423" s="20">
        <f t="shared" si="44"/>
        <v>14</v>
      </c>
      <c r="T423" s="20">
        <f t="shared" si="45"/>
        <v>25</v>
      </c>
      <c r="U423" s="48" t="str">
        <f t="shared" si="46"/>
        <v>SATYAM BTS</v>
      </c>
      <c r="V423" s="20" t="str">
        <f t="shared" si="47"/>
        <v>TN703</v>
      </c>
      <c r="W423" s="20" t="str">
        <f t="shared" si="48"/>
        <v>A1</v>
      </c>
      <c r="X423" s="20"/>
      <c r="Y423" s="7"/>
      <c r="Z423" s="7"/>
      <c r="AA423" s="7"/>
      <c r="AB423" s="7"/>
      <c r="AC423" s="7"/>
      <c r="AD423" s="7"/>
    </row>
    <row r="424" spans="1:30" x14ac:dyDescent="0.25">
      <c r="A424" s="7"/>
      <c r="B424" s="7"/>
      <c r="C424" s="7"/>
      <c r="D424" s="7" t="str">
        <f t="shared" si="42"/>
        <v>10.121.99.27</v>
      </c>
      <c r="E424" s="7" t="str">
        <f t="shared" si="43"/>
        <v>10.121.99.27</v>
      </c>
      <c r="F424">
        <v>415</v>
      </c>
      <c r="G424" t="s">
        <v>1829</v>
      </c>
      <c r="H424" s="57">
        <v>46117.050324074073</v>
      </c>
      <c r="I424" t="s">
        <v>1830</v>
      </c>
      <c r="J424" t="s">
        <v>1831</v>
      </c>
      <c r="K424" t="s">
        <v>171</v>
      </c>
      <c r="L424" t="s">
        <v>1832</v>
      </c>
      <c r="N424" t="s">
        <v>173</v>
      </c>
      <c r="O424" t="s">
        <v>135</v>
      </c>
      <c r="P424">
        <v>2</v>
      </c>
      <c r="S424" s="20">
        <f t="shared" si="44"/>
        <v>13</v>
      </c>
      <c r="T424" s="20">
        <f t="shared" si="45"/>
        <v>25</v>
      </c>
      <c r="U424" s="48" t="str">
        <f t="shared" si="46"/>
        <v>CHHARAD BTS</v>
      </c>
      <c r="V424" s="20" t="str">
        <f t="shared" si="47"/>
        <v>TN703</v>
      </c>
      <c r="W424" s="20" t="str">
        <f t="shared" si="48"/>
        <v>A1</v>
      </c>
      <c r="X424" s="20"/>
      <c r="Y424" s="7"/>
      <c r="Z424" s="7"/>
      <c r="AA424" s="7"/>
      <c r="AB424" s="7"/>
      <c r="AC424" s="7"/>
      <c r="AD424" s="7"/>
    </row>
    <row r="425" spans="1:30" x14ac:dyDescent="0.25">
      <c r="A425" s="7"/>
      <c r="B425" s="7"/>
      <c r="C425" s="7"/>
      <c r="D425" s="7" t="str">
        <f t="shared" si="42"/>
        <v>10.121.99.23</v>
      </c>
      <c r="E425" s="7" t="str">
        <f t="shared" si="43"/>
        <v>10.121.99.23</v>
      </c>
      <c r="F425">
        <v>416</v>
      </c>
      <c r="G425" t="s">
        <v>1825</v>
      </c>
      <c r="H425" s="57">
        <v>46125.054363425923</v>
      </c>
      <c r="I425" t="s">
        <v>1826</v>
      </c>
      <c r="J425" t="s">
        <v>1827</v>
      </c>
      <c r="K425" t="s">
        <v>189</v>
      </c>
      <c r="L425" t="s">
        <v>1828</v>
      </c>
      <c r="N425" t="s">
        <v>191</v>
      </c>
      <c r="O425" t="s">
        <v>135</v>
      </c>
      <c r="P425">
        <v>0</v>
      </c>
      <c r="S425" s="20">
        <f t="shared" si="44"/>
        <v>13</v>
      </c>
      <c r="T425" s="20">
        <f t="shared" si="45"/>
        <v>24</v>
      </c>
      <c r="U425" s="48" t="str">
        <f t="shared" si="46"/>
        <v>VITHALGADH</v>
      </c>
      <c r="V425" s="20" t="str">
        <f t="shared" si="47"/>
        <v>TN703</v>
      </c>
      <c r="W425" s="20" t="str">
        <f t="shared" si="48"/>
        <v>A1</v>
      </c>
      <c r="X425" s="20"/>
      <c r="Y425" s="7"/>
      <c r="Z425" s="7"/>
      <c r="AA425" s="7"/>
      <c r="AB425" s="7"/>
      <c r="AC425" s="7"/>
      <c r="AD425" s="7"/>
    </row>
    <row r="426" spans="1:30" x14ac:dyDescent="0.25">
      <c r="A426" s="7"/>
      <c r="B426" s="7"/>
      <c r="C426" s="7"/>
      <c r="D426" s="7" t="str">
        <f t="shared" si="42"/>
        <v>10.121.26.83</v>
      </c>
      <c r="E426" s="7" t="str">
        <f t="shared" si="43"/>
        <v>10.121.26.83</v>
      </c>
      <c r="F426">
        <v>417</v>
      </c>
      <c r="G426" t="s">
        <v>1821</v>
      </c>
      <c r="H426" s="57">
        <v>46147.04828703704</v>
      </c>
      <c r="I426" t="s">
        <v>1822</v>
      </c>
      <c r="J426" t="s">
        <v>1823</v>
      </c>
      <c r="K426" t="s">
        <v>189</v>
      </c>
      <c r="L426" t="s">
        <v>1824</v>
      </c>
      <c r="N426" t="s">
        <v>191</v>
      </c>
      <c r="O426" t="s">
        <v>135</v>
      </c>
      <c r="P426">
        <v>0</v>
      </c>
      <c r="S426" s="20">
        <f t="shared" si="44"/>
        <v>13</v>
      </c>
      <c r="T426" s="20">
        <f t="shared" si="45"/>
        <v>21</v>
      </c>
      <c r="U426" s="48" t="str">
        <f t="shared" si="46"/>
        <v>SAGTALA</v>
      </c>
      <c r="V426" s="20" t="str">
        <f t="shared" si="47"/>
        <v>TN703</v>
      </c>
      <c r="W426" s="20" t="str">
        <f t="shared" si="48"/>
        <v>A1</v>
      </c>
      <c r="X426" s="20"/>
      <c r="Y426" s="7"/>
      <c r="Z426" s="7"/>
      <c r="AA426" s="7"/>
      <c r="AB426" s="7"/>
      <c r="AC426" s="7"/>
      <c r="AD426" s="7"/>
    </row>
    <row r="427" spans="1:30" x14ac:dyDescent="0.25">
      <c r="A427" s="7"/>
      <c r="B427" s="7"/>
      <c r="C427" s="7"/>
      <c r="D427" s="7" t="str">
        <f t="shared" si="42"/>
        <v>10.121.96.38</v>
      </c>
      <c r="E427" s="7" t="str">
        <f t="shared" si="43"/>
        <v>10.121.96.38</v>
      </c>
      <c r="F427">
        <v>418</v>
      </c>
      <c r="G427" t="s">
        <v>1833</v>
      </c>
      <c r="H427" s="57">
        <v>46151.053333333337</v>
      </c>
      <c r="I427" t="s">
        <v>1834</v>
      </c>
      <c r="J427" t="s">
        <v>1835</v>
      </c>
      <c r="K427" t="s">
        <v>145</v>
      </c>
      <c r="L427" t="s">
        <v>1836</v>
      </c>
      <c r="N427" t="s">
        <v>134</v>
      </c>
      <c r="O427" t="s">
        <v>135</v>
      </c>
      <c r="P427">
        <v>0</v>
      </c>
      <c r="R427" t="s">
        <v>1688</v>
      </c>
      <c r="S427" s="20">
        <f t="shared" si="44"/>
        <v>13</v>
      </c>
      <c r="T427" s="20">
        <f t="shared" si="45"/>
        <v>25</v>
      </c>
      <c r="U427" s="48" t="str">
        <f t="shared" si="46"/>
        <v>VIJAPADI TE</v>
      </c>
      <c r="V427" s="20" t="str">
        <f t="shared" si="47"/>
        <v>TN705</v>
      </c>
      <c r="W427" s="20" t="str">
        <f t="shared" si="48"/>
        <v>B1</v>
      </c>
      <c r="X427" s="20"/>
      <c r="Y427" s="7"/>
      <c r="Z427" s="7"/>
      <c r="AA427" s="7"/>
      <c r="AB427" s="7"/>
      <c r="AC427" s="7"/>
      <c r="AD427" s="7"/>
    </row>
    <row r="428" spans="1:30" x14ac:dyDescent="0.25">
      <c r="A428" s="7"/>
      <c r="B428" s="7"/>
      <c r="C428" s="7"/>
      <c r="D428" s="7" t="str">
        <f t="shared" si="42"/>
        <v>10.121.19.231</v>
      </c>
      <c r="E428" s="7" t="str">
        <f t="shared" si="43"/>
        <v>10.121.19.231</v>
      </c>
      <c r="F428">
        <v>419</v>
      </c>
      <c r="G428" t="s">
        <v>1841</v>
      </c>
      <c r="H428" s="57">
        <v>46107.055787037039</v>
      </c>
      <c r="I428" t="s">
        <v>1842</v>
      </c>
      <c r="J428" t="s">
        <v>1843</v>
      </c>
      <c r="K428" t="s">
        <v>189</v>
      </c>
      <c r="L428" t="s">
        <v>1844</v>
      </c>
      <c r="N428" t="s">
        <v>191</v>
      </c>
      <c r="O428" t="s">
        <v>135</v>
      </c>
      <c r="P428">
        <v>0</v>
      </c>
      <c r="R428" t="s">
        <v>618</v>
      </c>
      <c r="S428" s="20">
        <f t="shared" si="44"/>
        <v>14</v>
      </c>
      <c r="T428" s="20">
        <f t="shared" si="45"/>
        <v>25</v>
      </c>
      <c r="U428" s="48" t="str">
        <f t="shared" si="46"/>
        <v>PIPLOD BTS</v>
      </c>
      <c r="V428" s="20" t="str">
        <f t="shared" si="47"/>
        <v>TN703</v>
      </c>
      <c r="W428" s="20" t="str">
        <f t="shared" si="48"/>
        <v>A1</v>
      </c>
      <c r="X428" s="20"/>
      <c r="Y428" s="7"/>
      <c r="Z428" s="7"/>
      <c r="AA428" s="7"/>
      <c r="AB428" s="7"/>
      <c r="AC428" s="7"/>
      <c r="AD428" s="7"/>
    </row>
    <row r="429" spans="1:30" x14ac:dyDescent="0.25">
      <c r="A429" s="7"/>
      <c r="B429" s="7"/>
      <c r="C429" s="7"/>
      <c r="D429" s="7" t="str">
        <f t="shared" si="42"/>
        <v>10.121.17.177</v>
      </c>
      <c r="E429" s="7" t="str">
        <f t="shared" si="43"/>
        <v>10.121.17.177</v>
      </c>
      <c r="F429">
        <v>420</v>
      </c>
      <c r="G429" t="s">
        <v>1837</v>
      </c>
      <c r="H429" s="57">
        <v>46137.048657407409</v>
      </c>
      <c r="I429" t="s">
        <v>1838</v>
      </c>
      <c r="J429" t="s">
        <v>1839</v>
      </c>
      <c r="K429" t="s">
        <v>171</v>
      </c>
      <c r="L429" t="s">
        <v>1840</v>
      </c>
      <c r="N429" t="s">
        <v>173</v>
      </c>
      <c r="O429" t="s">
        <v>135</v>
      </c>
      <c r="P429">
        <v>2</v>
      </c>
      <c r="S429" s="20">
        <f t="shared" si="44"/>
        <v>14</v>
      </c>
      <c r="T429" s="20">
        <f t="shared" si="45"/>
        <v>24</v>
      </c>
      <c r="U429" s="48" t="str">
        <f t="shared" si="46"/>
        <v>GUNDARANA</v>
      </c>
      <c r="V429" s="20" t="str">
        <f t="shared" si="47"/>
        <v>TN703</v>
      </c>
      <c r="W429" s="20" t="str">
        <f t="shared" si="48"/>
        <v>A1</v>
      </c>
      <c r="X429" s="20"/>
      <c r="Y429" s="7"/>
      <c r="Z429" s="7"/>
      <c r="AA429" s="7"/>
      <c r="AB429" s="7"/>
      <c r="AC429" s="7"/>
      <c r="AD429" s="7"/>
    </row>
    <row r="430" spans="1:30" x14ac:dyDescent="0.25">
      <c r="A430" s="7"/>
      <c r="B430" s="7"/>
      <c r="C430" s="7"/>
      <c r="D430" s="7" t="str">
        <f t="shared" si="42"/>
        <v>10.121.96.179</v>
      </c>
      <c r="E430" s="7" t="str">
        <f t="shared" si="43"/>
        <v>10.121.96.179</v>
      </c>
      <c r="F430">
        <v>421</v>
      </c>
      <c r="G430" t="s">
        <v>1845</v>
      </c>
      <c r="H430" s="57">
        <v>46135.053263888891</v>
      </c>
      <c r="I430" t="s">
        <v>1846</v>
      </c>
      <c r="J430" t="s">
        <v>1847</v>
      </c>
      <c r="K430" t="s">
        <v>189</v>
      </c>
      <c r="L430" t="s">
        <v>1848</v>
      </c>
      <c r="N430" t="s">
        <v>191</v>
      </c>
      <c r="O430" t="s">
        <v>135</v>
      </c>
      <c r="P430">
        <v>0</v>
      </c>
      <c r="S430" s="20">
        <f t="shared" si="44"/>
        <v>14</v>
      </c>
      <c r="T430" s="20">
        <f t="shared" si="45"/>
        <v>27</v>
      </c>
      <c r="U430" s="48" t="str">
        <f t="shared" si="46"/>
        <v>Ultratech A1</v>
      </c>
      <c r="V430" s="20" t="str">
        <f t="shared" si="47"/>
        <v>TN703</v>
      </c>
      <c r="W430" s="20" t="str">
        <f t="shared" si="48"/>
        <v>A1</v>
      </c>
      <c r="X430" s="20"/>
      <c r="Y430" s="7"/>
      <c r="Z430" s="7"/>
      <c r="AA430" s="7"/>
      <c r="AB430" s="7"/>
      <c r="AC430" s="7"/>
      <c r="AD430" s="7"/>
    </row>
    <row r="431" spans="1:30" x14ac:dyDescent="0.25">
      <c r="A431" s="7"/>
      <c r="B431" s="7"/>
      <c r="C431" s="7"/>
      <c r="D431" s="7" t="str">
        <f t="shared" si="42"/>
        <v>10.121.17.150</v>
      </c>
      <c r="E431" s="7" t="str">
        <f t="shared" si="43"/>
        <v>10.121.17.150</v>
      </c>
      <c r="F431">
        <v>422</v>
      </c>
      <c r="G431" t="s">
        <v>1849</v>
      </c>
      <c r="H431" s="57">
        <v>46140.042928240742</v>
      </c>
      <c r="I431" t="s">
        <v>1850</v>
      </c>
      <c r="J431" t="s">
        <v>1851</v>
      </c>
      <c r="K431" t="s">
        <v>145</v>
      </c>
      <c r="L431" t="s">
        <v>1852</v>
      </c>
      <c r="N431" t="s">
        <v>134</v>
      </c>
      <c r="O431" t="s">
        <v>135</v>
      </c>
      <c r="P431">
        <v>2</v>
      </c>
      <c r="R431" t="s">
        <v>841</v>
      </c>
      <c r="S431" s="20">
        <f t="shared" si="44"/>
        <v>14</v>
      </c>
      <c r="T431" s="20">
        <f t="shared" si="45"/>
        <v>22</v>
      </c>
      <c r="U431" s="48" t="str">
        <f t="shared" si="46"/>
        <v>OTHA B1</v>
      </c>
      <c r="V431" s="20" t="str">
        <f t="shared" si="47"/>
        <v>TN705</v>
      </c>
      <c r="W431" s="20" t="str">
        <f t="shared" si="48"/>
        <v>B1</v>
      </c>
      <c r="X431" s="20"/>
      <c r="Y431" s="7"/>
      <c r="Z431" s="7"/>
      <c r="AA431" s="7"/>
      <c r="AB431" s="7"/>
      <c r="AC431" s="7"/>
      <c r="AD431" s="7"/>
    </row>
    <row r="432" spans="1:30" x14ac:dyDescent="0.25">
      <c r="A432" s="7"/>
      <c r="B432" s="7"/>
      <c r="C432" s="7"/>
      <c r="D432" s="7" t="str">
        <f t="shared" si="42"/>
        <v>10.121.99.17</v>
      </c>
      <c r="E432" s="7" t="str">
        <f t="shared" si="43"/>
        <v>10.121.99.17</v>
      </c>
      <c r="F432">
        <v>423</v>
      </c>
      <c r="G432" t="s">
        <v>1853</v>
      </c>
      <c r="H432" s="57">
        <v>46142.043692129628</v>
      </c>
      <c r="I432" t="s">
        <v>1854</v>
      </c>
      <c r="J432" t="s">
        <v>1855</v>
      </c>
      <c r="K432" t="s">
        <v>189</v>
      </c>
      <c r="L432" t="s">
        <v>1856</v>
      </c>
      <c r="N432" t="s">
        <v>191</v>
      </c>
      <c r="O432" t="s">
        <v>135</v>
      </c>
      <c r="P432">
        <v>0</v>
      </c>
      <c r="S432" s="20">
        <f t="shared" si="44"/>
        <v>13</v>
      </c>
      <c r="T432" s="20">
        <f t="shared" si="45"/>
        <v>23</v>
      </c>
      <c r="U432" s="48" t="str">
        <f t="shared" si="46"/>
        <v>MALOD BTS</v>
      </c>
      <c r="V432" s="20" t="str">
        <f t="shared" si="47"/>
        <v>TN703</v>
      </c>
      <c r="W432" s="20" t="str">
        <f t="shared" si="48"/>
        <v>A1</v>
      </c>
      <c r="X432" s="20"/>
      <c r="Y432" s="7"/>
      <c r="Z432" s="7"/>
      <c r="AA432" s="7"/>
      <c r="AB432" s="7"/>
      <c r="AC432" s="7"/>
      <c r="AD432" s="7"/>
    </row>
    <row r="433" spans="1:30" x14ac:dyDescent="0.25">
      <c r="A433" s="7"/>
      <c r="B433" s="7"/>
      <c r="C433" s="7"/>
      <c r="D433" s="7" t="str">
        <f t="shared" si="42"/>
        <v>10.121.24.34</v>
      </c>
      <c r="E433" s="7" t="str">
        <f t="shared" si="43"/>
        <v>10.121.24.34</v>
      </c>
      <c r="F433">
        <v>424</v>
      </c>
      <c r="G433" t="s">
        <v>1857</v>
      </c>
      <c r="H433" s="57">
        <v>46150.046712962961</v>
      </c>
      <c r="I433" t="s">
        <v>1858</v>
      </c>
      <c r="J433" t="s">
        <v>1859</v>
      </c>
      <c r="K433" t="s">
        <v>189</v>
      </c>
      <c r="L433" t="s">
        <v>1860</v>
      </c>
      <c r="N433" t="s">
        <v>191</v>
      </c>
      <c r="O433" t="s">
        <v>135</v>
      </c>
      <c r="P433">
        <v>0</v>
      </c>
      <c r="S433" s="20">
        <f t="shared" si="44"/>
        <v>13</v>
      </c>
      <c r="T433" s="20">
        <f t="shared" si="45"/>
        <v>19</v>
      </c>
      <c r="U433" s="48" t="str">
        <f t="shared" si="46"/>
        <v>NAGOA</v>
      </c>
      <c r="V433" s="20" t="str">
        <f t="shared" si="47"/>
        <v>TN703</v>
      </c>
      <c r="W433" s="20" t="str">
        <f t="shared" si="48"/>
        <v>A1</v>
      </c>
      <c r="X433" s="20"/>
      <c r="Y433" s="7"/>
      <c r="Z433" s="7"/>
      <c r="AA433" s="7"/>
      <c r="AB433" s="7"/>
      <c r="AC433" s="7"/>
      <c r="AD433" s="7"/>
    </row>
    <row r="434" spans="1:30" x14ac:dyDescent="0.25">
      <c r="A434" s="7"/>
      <c r="B434" s="7"/>
      <c r="C434" s="7"/>
      <c r="D434" s="7" t="str">
        <f t="shared" si="42"/>
        <v>10.121.18.238</v>
      </c>
      <c r="E434" s="7" t="str">
        <f t="shared" si="43"/>
        <v>10.121.18.238</v>
      </c>
      <c r="F434">
        <v>425</v>
      </c>
      <c r="G434" t="s">
        <v>1861</v>
      </c>
      <c r="H434" s="57">
        <v>46024.058310185188</v>
      </c>
      <c r="I434" t="s">
        <v>1862</v>
      </c>
      <c r="J434" t="s">
        <v>1863</v>
      </c>
      <c r="K434" t="s">
        <v>189</v>
      </c>
      <c r="L434" t="s">
        <v>1864</v>
      </c>
      <c r="N434" t="s">
        <v>191</v>
      </c>
      <c r="O434" t="s">
        <v>135</v>
      </c>
      <c r="P434">
        <v>0</v>
      </c>
      <c r="S434" s="20">
        <f t="shared" si="44"/>
        <v>14</v>
      </c>
      <c r="T434" s="20">
        <f t="shared" si="45"/>
        <v>23</v>
      </c>
      <c r="U434" s="48" t="str">
        <f t="shared" si="46"/>
        <v>CM HOUSE</v>
      </c>
      <c r="V434" s="20" t="str">
        <f t="shared" si="47"/>
        <v>TN703</v>
      </c>
      <c r="W434" s="20" t="str">
        <f t="shared" si="48"/>
        <v>A1</v>
      </c>
      <c r="X434" s="20"/>
      <c r="Y434" s="7"/>
      <c r="Z434" s="7"/>
      <c r="AA434" s="7"/>
      <c r="AB434" s="7"/>
      <c r="AC434" s="7"/>
      <c r="AD434" s="7"/>
    </row>
    <row r="435" spans="1:30" x14ac:dyDescent="0.25">
      <c r="A435" s="7"/>
      <c r="B435" s="7"/>
      <c r="C435" s="7"/>
      <c r="D435" s="7" t="str">
        <f t="shared" si="42"/>
        <v>10.121.18.67</v>
      </c>
      <c r="E435" s="7" t="str">
        <f t="shared" si="43"/>
        <v>10.121.18.67</v>
      </c>
      <c r="F435">
        <v>426</v>
      </c>
      <c r="G435" t="s">
        <v>1869</v>
      </c>
      <c r="H435" s="57">
        <v>46131.049803240741</v>
      </c>
      <c r="I435" t="s">
        <v>1870</v>
      </c>
      <c r="J435" t="s">
        <v>1871</v>
      </c>
      <c r="K435" t="s">
        <v>132</v>
      </c>
      <c r="L435" t="s">
        <v>1872</v>
      </c>
      <c r="N435" t="s">
        <v>134</v>
      </c>
      <c r="O435" t="s">
        <v>135</v>
      </c>
      <c r="P435">
        <v>0</v>
      </c>
      <c r="R435" t="s">
        <v>238</v>
      </c>
      <c r="S435" s="20">
        <f t="shared" si="44"/>
        <v>13</v>
      </c>
      <c r="T435" s="20">
        <f t="shared" si="45"/>
        <v>25</v>
      </c>
      <c r="U435" s="48" t="str">
        <f t="shared" si="46"/>
        <v>NARANPURA 3</v>
      </c>
      <c r="V435" s="20" t="str">
        <f t="shared" si="47"/>
        <v>TN725</v>
      </c>
      <c r="W435" s="20" t="str">
        <f t="shared" si="48"/>
        <v>B2</v>
      </c>
      <c r="X435" s="20"/>
      <c r="Y435" s="7"/>
      <c r="Z435" s="7"/>
      <c r="AA435" s="7"/>
      <c r="AB435" s="7"/>
      <c r="AC435" s="7"/>
      <c r="AD435" s="7"/>
    </row>
    <row r="436" spans="1:30" x14ac:dyDescent="0.25">
      <c r="A436" s="7"/>
      <c r="B436" s="7"/>
      <c r="C436" s="7"/>
      <c r="D436" s="7" t="str">
        <f t="shared" si="42"/>
        <v>10.121.68.83</v>
      </c>
      <c r="E436" s="7" t="str">
        <f t="shared" si="43"/>
        <v>10.121.68.83</v>
      </c>
      <c r="F436">
        <v>427</v>
      </c>
      <c r="G436" t="s">
        <v>1865</v>
      </c>
      <c r="H436" s="57">
        <v>46148.048715277779</v>
      </c>
      <c r="I436" t="s">
        <v>1866</v>
      </c>
      <c r="J436" t="s">
        <v>1867</v>
      </c>
      <c r="K436" t="s">
        <v>132</v>
      </c>
      <c r="L436" t="s">
        <v>1868</v>
      </c>
      <c r="N436" t="s">
        <v>134</v>
      </c>
      <c r="O436" t="s">
        <v>135</v>
      </c>
      <c r="P436">
        <v>2</v>
      </c>
      <c r="R436" t="s">
        <v>1171</v>
      </c>
      <c r="S436" s="20">
        <f t="shared" si="44"/>
        <v>13</v>
      </c>
      <c r="T436" s="20">
        <f t="shared" si="45"/>
        <v>18</v>
      </c>
      <c r="U436" s="48" t="str">
        <f t="shared" si="46"/>
        <v>AHWA</v>
      </c>
      <c r="V436" s="20" t="str">
        <f t="shared" si="47"/>
        <v>TN725</v>
      </c>
      <c r="W436" s="20" t="str">
        <f t="shared" si="48"/>
        <v>B2</v>
      </c>
      <c r="X436" s="20"/>
      <c r="Y436" s="7"/>
      <c r="Z436" s="7"/>
      <c r="AA436" s="7"/>
      <c r="AB436" s="7"/>
      <c r="AC436" s="7"/>
      <c r="AD436" s="7"/>
    </row>
    <row r="437" spans="1:30" x14ac:dyDescent="0.25">
      <c r="A437" s="7"/>
      <c r="B437" s="7"/>
      <c r="C437" s="7"/>
      <c r="D437" s="7" t="str">
        <f t="shared" si="42"/>
        <v>10.121.19.139</v>
      </c>
      <c r="E437" s="7" t="str">
        <f t="shared" si="43"/>
        <v>10.121.19.139</v>
      </c>
      <c r="F437">
        <v>428</v>
      </c>
      <c r="G437" t="s">
        <v>1873</v>
      </c>
      <c r="H437" s="57">
        <v>46133.043692129628</v>
      </c>
      <c r="I437" t="s">
        <v>1874</v>
      </c>
      <c r="J437" t="s">
        <v>1875</v>
      </c>
      <c r="K437" t="s">
        <v>132</v>
      </c>
      <c r="L437" t="s">
        <v>1876</v>
      </c>
      <c r="N437" t="s">
        <v>134</v>
      </c>
      <c r="O437" t="s">
        <v>135</v>
      </c>
      <c r="P437">
        <v>0</v>
      </c>
      <c r="R437" t="s">
        <v>136</v>
      </c>
      <c r="S437" s="20">
        <f t="shared" si="44"/>
        <v>14</v>
      </c>
      <c r="T437" s="20">
        <f t="shared" si="45"/>
        <v>22</v>
      </c>
      <c r="U437" s="48" t="str">
        <f t="shared" si="46"/>
        <v>ATLADRA</v>
      </c>
      <c r="V437" s="20" t="str">
        <f t="shared" si="47"/>
        <v>TN725</v>
      </c>
      <c r="W437" s="20" t="str">
        <f t="shared" si="48"/>
        <v>B2</v>
      </c>
      <c r="X437" s="20"/>
      <c r="Y437" s="7"/>
      <c r="Z437" s="7"/>
      <c r="AA437" s="7"/>
      <c r="AB437" s="7"/>
      <c r="AC437" s="7"/>
      <c r="AD437" s="7"/>
    </row>
    <row r="438" spans="1:30" x14ac:dyDescent="0.25">
      <c r="A438" s="7"/>
      <c r="B438" s="7"/>
      <c r="C438" s="7"/>
      <c r="D438" s="7" t="str">
        <f t="shared" si="42"/>
        <v>10.121.24.133</v>
      </c>
      <c r="E438" s="7" t="str">
        <f t="shared" si="43"/>
        <v>10.121.24.133</v>
      </c>
      <c r="F438">
        <v>429</v>
      </c>
      <c r="G438" t="s">
        <v>1877</v>
      </c>
      <c r="H438" s="57">
        <v>46129.04546296296</v>
      </c>
      <c r="I438" t="s">
        <v>1878</v>
      </c>
      <c r="J438" t="s">
        <v>1879</v>
      </c>
      <c r="K438" t="s">
        <v>145</v>
      </c>
      <c r="L438" t="s">
        <v>1880</v>
      </c>
      <c r="N438" t="s">
        <v>134</v>
      </c>
      <c r="O438" t="s">
        <v>135</v>
      </c>
      <c r="P438">
        <v>0</v>
      </c>
      <c r="S438" s="20">
        <f t="shared" si="44"/>
        <v>14</v>
      </c>
      <c r="T438" s="20">
        <f t="shared" si="45"/>
        <v>23</v>
      </c>
      <c r="U438" s="48" t="str">
        <f t="shared" si="46"/>
        <v>TALASARI</v>
      </c>
      <c r="V438" s="20" t="str">
        <f t="shared" si="47"/>
        <v>TN705</v>
      </c>
      <c r="W438" s="20" t="str">
        <f t="shared" si="48"/>
        <v>B1</v>
      </c>
      <c r="X438" s="20"/>
      <c r="Y438" s="7"/>
      <c r="Z438" s="7"/>
      <c r="AA438" s="7"/>
      <c r="AB438" s="7"/>
      <c r="AC438" s="7"/>
      <c r="AD438" s="7"/>
    </row>
    <row r="439" spans="1:30" x14ac:dyDescent="0.25">
      <c r="A439" s="7"/>
      <c r="B439" s="7"/>
      <c r="C439" s="7"/>
      <c r="D439" s="7" t="str">
        <f t="shared" si="42"/>
        <v>10.121.100.5</v>
      </c>
      <c r="E439" s="7" t="str">
        <f t="shared" si="43"/>
        <v>10.121.100.5</v>
      </c>
      <c r="F439">
        <v>430</v>
      </c>
      <c r="G439" t="s">
        <v>1881</v>
      </c>
      <c r="H439" s="57">
        <v>46103.056701388887</v>
      </c>
      <c r="I439" t="s">
        <v>1882</v>
      </c>
      <c r="J439" t="s">
        <v>1883</v>
      </c>
      <c r="K439" t="s">
        <v>145</v>
      </c>
      <c r="L439" t="s">
        <v>1884</v>
      </c>
      <c r="N439" t="s">
        <v>134</v>
      </c>
      <c r="O439" t="s">
        <v>135</v>
      </c>
      <c r="P439">
        <v>2</v>
      </c>
      <c r="S439" s="20">
        <f t="shared" si="44"/>
        <v>13</v>
      </c>
      <c r="T439" s="20">
        <f t="shared" si="45"/>
        <v>19</v>
      </c>
      <c r="U439" s="48" t="str">
        <f t="shared" si="46"/>
        <v>SAYAN</v>
      </c>
      <c r="V439" s="20" t="str">
        <f t="shared" si="47"/>
        <v>TN705</v>
      </c>
      <c r="W439" s="20" t="str">
        <f t="shared" si="48"/>
        <v>B1</v>
      </c>
      <c r="X439" s="20"/>
      <c r="Y439" s="7"/>
      <c r="Z439" s="7"/>
      <c r="AA439" s="7"/>
      <c r="AB439" s="7"/>
      <c r="AC439" s="7"/>
      <c r="AD439" s="7"/>
    </row>
    <row r="440" spans="1:30" x14ac:dyDescent="0.25">
      <c r="A440" s="7"/>
      <c r="B440" s="7"/>
      <c r="C440" s="7"/>
      <c r="D440" s="7" t="str">
        <f t="shared" si="42"/>
        <v>10.121.25.124</v>
      </c>
      <c r="E440" s="7" t="str">
        <f t="shared" si="43"/>
        <v>10.121.25.124</v>
      </c>
      <c r="F440">
        <v>431</v>
      </c>
      <c r="G440" t="s">
        <v>1885</v>
      </c>
      <c r="H440" s="57">
        <v>46149.043958333335</v>
      </c>
      <c r="I440" t="s">
        <v>1886</v>
      </c>
      <c r="J440" t="s">
        <v>1887</v>
      </c>
      <c r="K440" t="s">
        <v>132</v>
      </c>
      <c r="L440" t="s">
        <v>1888</v>
      </c>
      <c r="N440" t="s">
        <v>134</v>
      </c>
      <c r="O440" t="s">
        <v>135</v>
      </c>
      <c r="P440">
        <v>2</v>
      </c>
      <c r="R440" t="s">
        <v>1889</v>
      </c>
      <c r="S440" s="20">
        <f t="shared" si="44"/>
        <v>14</v>
      </c>
      <c r="T440" s="20">
        <f t="shared" si="45"/>
        <v>27</v>
      </c>
      <c r="U440" s="48" t="str">
        <f t="shared" si="46"/>
        <v>CARRIER-ROOM</v>
      </c>
      <c r="V440" s="20" t="str">
        <f t="shared" si="47"/>
        <v>TN725</v>
      </c>
      <c r="W440" s="20" t="str">
        <f t="shared" si="48"/>
        <v>B2</v>
      </c>
      <c r="X440" s="20"/>
      <c r="Y440" s="7"/>
      <c r="Z440" s="7"/>
      <c r="AA440" s="7"/>
      <c r="AB440" s="7"/>
      <c r="AC440" s="7"/>
      <c r="AD440" s="7"/>
    </row>
    <row r="441" spans="1:30" x14ac:dyDescent="0.25">
      <c r="A441" s="7"/>
      <c r="B441" s="7"/>
      <c r="C441" s="7"/>
      <c r="D441" s="7" t="str">
        <f t="shared" si="42"/>
        <v>10.121.19.137</v>
      </c>
      <c r="E441" s="7" t="str">
        <f t="shared" si="43"/>
        <v>10.121.19.137</v>
      </c>
      <c r="F441">
        <v>432</v>
      </c>
      <c r="G441" t="s">
        <v>1890</v>
      </c>
      <c r="H441" s="57">
        <v>46142.047777777778</v>
      </c>
      <c r="I441" t="s">
        <v>1891</v>
      </c>
      <c r="J441" t="s">
        <v>1892</v>
      </c>
      <c r="K441" t="s">
        <v>132</v>
      </c>
      <c r="L441" t="s">
        <v>1893</v>
      </c>
      <c r="N441" t="s">
        <v>134</v>
      </c>
      <c r="O441" t="s">
        <v>135</v>
      </c>
      <c r="P441">
        <v>0</v>
      </c>
      <c r="R441" t="s">
        <v>208</v>
      </c>
      <c r="S441" s="20">
        <f t="shared" si="44"/>
        <v>14</v>
      </c>
      <c r="T441" s="20">
        <f t="shared" si="45"/>
        <v>21</v>
      </c>
      <c r="U441" s="48" t="str">
        <f t="shared" si="46"/>
        <v>CITY 1</v>
      </c>
      <c r="V441" s="20" t="str">
        <f t="shared" si="47"/>
        <v>TN725</v>
      </c>
      <c r="W441" s="20" t="str">
        <f t="shared" si="48"/>
        <v>B2</v>
      </c>
      <c r="X441" s="20"/>
      <c r="Y441" s="7"/>
      <c r="Z441" s="7"/>
      <c r="AA441" s="7"/>
      <c r="AB441" s="7"/>
      <c r="AC441" s="7"/>
      <c r="AD441" s="7"/>
    </row>
    <row r="442" spans="1:30" x14ac:dyDescent="0.25">
      <c r="A442" s="7"/>
      <c r="B442" s="7"/>
      <c r="C442" s="7"/>
      <c r="D442" s="7" t="str">
        <f t="shared" si="42"/>
        <v>10.121.16.243</v>
      </c>
      <c r="E442" s="7" t="str">
        <f t="shared" si="43"/>
        <v>10.121.16.243</v>
      </c>
      <c r="F442">
        <v>433</v>
      </c>
      <c r="G442" t="s">
        <v>1894</v>
      </c>
      <c r="H442" s="57">
        <v>46111.052337962959</v>
      </c>
      <c r="I442" t="s">
        <v>1895</v>
      </c>
      <c r="J442" t="s">
        <v>1896</v>
      </c>
      <c r="K442" t="s">
        <v>145</v>
      </c>
      <c r="L442" t="s">
        <v>1897</v>
      </c>
      <c r="N442" t="s">
        <v>134</v>
      </c>
      <c r="O442" t="s">
        <v>135</v>
      </c>
      <c r="P442">
        <v>0</v>
      </c>
      <c r="R442" t="s">
        <v>136</v>
      </c>
      <c r="S442" s="20">
        <f t="shared" si="44"/>
        <v>14</v>
      </c>
      <c r="T442" s="20">
        <f t="shared" si="45"/>
        <v>27</v>
      </c>
      <c r="U442" s="48" t="str">
        <f t="shared" si="46"/>
        <v>Nadiad Micro</v>
      </c>
      <c r="V442" s="20" t="str">
        <f t="shared" si="47"/>
        <v>TN705</v>
      </c>
      <c r="W442" s="20" t="str">
        <f t="shared" si="48"/>
        <v>B1</v>
      </c>
      <c r="X442" s="20"/>
      <c r="Y442" s="7"/>
      <c r="Z442" s="7"/>
      <c r="AA442" s="7"/>
      <c r="AB442" s="7"/>
      <c r="AC442" s="7"/>
      <c r="AD442" s="7"/>
    </row>
    <row r="443" spans="1:30" x14ac:dyDescent="0.25">
      <c r="A443" s="7"/>
      <c r="B443" s="7"/>
      <c r="C443" s="7"/>
      <c r="D443" s="7" t="str">
        <f t="shared" si="42"/>
        <v>10.121.18.91</v>
      </c>
      <c r="E443" s="7" t="str">
        <f t="shared" si="43"/>
        <v>10.121.18.91</v>
      </c>
      <c r="F443">
        <v>434</v>
      </c>
      <c r="G443" t="s">
        <v>1902</v>
      </c>
      <c r="H443" s="57">
        <v>46114.047754629632</v>
      </c>
      <c r="I443" t="s">
        <v>1903</v>
      </c>
      <c r="J443" t="s">
        <v>1904</v>
      </c>
      <c r="K443" t="s">
        <v>171</v>
      </c>
      <c r="L443" t="s">
        <v>1905</v>
      </c>
      <c r="N443" t="s">
        <v>173</v>
      </c>
      <c r="O443" t="s">
        <v>135</v>
      </c>
      <c r="P443">
        <v>2</v>
      </c>
      <c r="R443" t="s">
        <v>1906</v>
      </c>
      <c r="S443" s="20">
        <f t="shared" si="44"/>
        <v>13</v>
      </c>
      <c r="T443" s="20">
        <f t="shared" si="45"/>
        <v>36</v>
      </c>
      <c r="U443" s="48" t="str">
        <f t="shared" si="46"/>
        <v>TTSL City Gold Shyamal</v>
      </c>
      <c r="V443" s="20" t="str">
        <f t="shared" si="47"/>
        <v>TN703</v>
      </c>
      <c r="W443" s="20" t="str">
        <f t="shared" si="48"/>
        <v>A1</v>
      </c>
      <c r="X443" s="20"/>
      <c r="Y443" s="7"/>
      <c r="Z443" s="7"/>
      <c r="AA443" s="7"/>
      <c r="AB443" s="7"/>
      <c r="AC443" s="7"/>
      <c r="AD443" s="7"/>
    </row>
    <row r="444" spans="1:30" x14ac:dyDescent="0.25">
      <c r="A444" s="7"/>
      <c r="B444" s="7"/>
      <c r="C444" s="7"/>
      <c r="D444" s="7" t="str">
        <f t="shared" si="42"/>
        <v>10.121.19.40</v>
      </c>
      <c r="E444" s="7" t="str">
        <f t="shared" si="43"/>
        <v>10.121.19.40</v>
      </c>
      <c r="F444">
        <v>435</v>
      </c>
      <c r="G444" t="s">
        <v>1898</v>
      </c>
      <c r="H444" s="57">
        <v>46142.045671296299</v>
      </c>
      <c r="I444" t="s">
        <v>1899</v>
      </c>
      <c r="J444" t="s">
        <v>1900</v>
      </c>
      <c r="K444" t="s">
        <v>189</v>
      </c>
      <c r="L444" t="s">
        <v>1901</v>
      </c>
      <c r="N444" t="s">
        <v>191</v>
      </c>
      <c r="O444" t="s">
        <v>135</v>
      </c>
      <c r="P444">
        <v>0</v>
      </c>
      <c r="S444" s="20">
        <f t="shared" si="44"/>
        <v>13</v>
      </c>
      <c r="T444" s="20">
        <f t="shared" si="45"/>
        <v>20</v>
      </c>
      <c r="U444" s="48" t="str">
        <f t="shared" si="46"/>
        <v>Kadwal</v>
      </c>
      <c r="V444" s="20" t="str">
        <f t="shared" si="47"/>
        <v>TN703</v>
      </c>
      <c r="W444" s="20" t="str">
        <f t="shared" si="48"/>
        <v>A1</v>
      </c>
      <c r="X444" s="20"/>
      <c r="Y444" s="7"/>
      <c r="Z444" s="7"/>
      <c r="AA444" s="7"/>
      <c r="AB444" s="7"/>
      <c r="AC444" s="7"/>
      <c r="AD444" s="7"/>
    </row>
    <row r="445" spans="1:30" x14ac:dyDescent="0.25">
      <c r="A445" s="7"/>
      <c r="B445" s="7"/>
      <c r="C445" s="7"/>
      <c r="D445" s="7" t="str">
        <f t="shared" si="42"/>
        <v>10.121.96.183</v>
      </c>
      <c r="E445" s="7" t="str">
        <f t="shared" si="43"/>
        <v>10.121.96.183</v>
      </c>
      <c r="F445">
        <v>436</v>
      </c>
      <c r="G445" t="s">
        <v>1907</v>
      </c>
      <c r="H445" s="57">
        <v>46108.044305555559</v>
      </c>
      <c r="I445" t="s">
        <v>1908</v>
      </c>
      <c r="J445" t="s">
        <v>1909</v>
      </c>
      <c r="K445" t="s">
        <v>171</v>
      </c>
      <c r="L445" t="s">
        <v>1910</v>
      </c>
      <c r="N445" t="s">
        <v>173</v>
      </c>
      <c r="O445" t="s">
        <v>135</v>
      </c>
      <c r="P445">
        <v>2</v>
      </c>
      <c r="S445" s="20">
        <f t="shared" si="44"/>
        <v>14</v>
      </c>
      <c r="T445" s="20">
        <f t="shared" si="45"/>
        <v>31</v>
      </c>
      <c r="U445" s="48" t="str">
        <f t="shared" si="46"/>
        <v>ARCHEAN CHEMICAL</v>
      </c>
      <c r="V445" s="20" t="str">
        <f t="shared" si="47"/>
        <v>TN703</v>
      </c>
      <c r="W445" s="20" t="str">
        <f t="shared" si="48"/>
        <v>A1</v>
      </c>
      <c r="X445" s="20"/>
      <c r="Y445" s="7"/>
      <c r="Z445" s="7"/>
      <c r="AA445" s="7"/>
      <c r="AB445" s="7"/>
      <c r="AC445" s="7"/>
      <c r="AD445" s="7"/>
    </row>
    <row r="446" spans="1:30" x14ac:dyDescent="0.25">
      <c r="A446" s="7"/>
      <c r="B446" s="7"/>
      <c r="C446" s="7"/>
      <c r="D446" s="7" t="str">
        <f t="shared" si="42"/>
        <v>10.121.17.84</v>
      </c>
      <c r="E446" s="7" t="str">
        <f t="shared" si="43"/>
        <v>10.121.17.84</v>
      </c>
      <c r="F446">
        <v>437</v>
      </c>
      <c r="G446" t="s">
        <v>1937</v>
      </c>
      <c r="H446" s="57">
        <v>46151.042916666665</v>
      </c>
      <c r="I446" t="s">
        <v>1938</v>
      </c>
      <c r="J446" t="s">
        <v>1939</v>
      </c>
      <c r="K446" t="s">
        <v>189</v>
      </c>
      <c r="L446" t="s">
        <v>1940</v>
      </c>
      <c r="N446" t="s">
        <v>191</v>
      </c>
      <c r="O446" t="s">
        <v>135</v>
      </c>
      <c r="P446">
        <v>0</v>
      </c>
      <c r="S446" s="20">
        <f t="shared" si="44"/>
        <v>13</v>
      </c>
      <c r="T446" s="20">
        <f t="shared" si="45"/>
        <v>20</v>
      </c>
      <c r="U446" s="48" t="str">
        <f t="shared" si="46"/>
        <v>Vadala</v>
      </c>
      <c r="V446" s="20" t="str">
        <f t="shared" si="47"/>
        <v>TN703</v>
      </c>
      <c r="W446" s="20" t="str">
        <f t="shared" si="48"/>
        <v>A1</v>
      </c>
      <c r="X446" s="20"/>
      <c r="Y446" s="7"/>
      <c r="Z446" s="7"/>
      <c r="AA446" s="7"/>
      <c r="AB446" s="7"/>
      <c r="AC446" s="7"/>
      <c r="AD446" s="7"/>
    </row>
    <row r="447" spans="1:30" x14ac:dyDescent="0.25">
      <c r="A447" s="7"/>
      <c r="B447" s="7"/>
      <c r="C447" s="7"/>
      <c r="D447" s="7" t="str">
        <f t="shared" si="42"/>
        <v>10.121.15.154</v>
      </c>
      <c r="E447" s="7" t="str">
        <f t="shared" si="43"/>
        <v>10.121.15.154</v>
      </c>
      <c r="F447">
        <v>438</v>
      </c>
      <c r="G447" t="s">
        <v>1915</v>
      </c>
      <c r="H447" s="57">
        <v>46127.054050925923</v>
      </c>
      <c r="I447" t="s">
        <v>1916</v>
      </c>
      <c r="J447" t="s">
        <v>1917</v>
      </c>
      <c r="K447" t="s">
        <v>145</v>
      </c>
      <c r="L447" t="s">
        <v>1918</v>
      </c>
      <c r="N447" t="s">
        <v>134</v>
      </c>
      <c r="O447" t="s">
        <v>135</v>
      </c>
      <c r="P447">
        <v>0</v>
      </c>
      <c r="S447" s="20">
        <f t="shared" si="44"/>
        <v>14</v>
      </c>
      <c r="T447" s="20">
        <f t="shared" si="45"/>
        <v>21</v>
      </c>
      <c r="U447" s="48" t="str">
        <f t="shared" si="46"/>
        <v>Ranpur</v>
      </c>
      <c r="V447" s="20" t="str">
        <f t="shared" si="47"/>
        <v>TN705</v>
      </c>
      <c r="W447" s="20" t="str">
        <f t="shared" si="48"/>
        <v>B1</v>
      </c>
      <c r="X447" s="20"/>
      <c r="Y447" s="7"/>
      <c r="Z447" s="7"/>
      <c r="AA447" s="7"/>
      <c r="AB447" s="7"/>
      <c r="AC447" s="7"/>
      <c r="AD447" s="7"/>
    </row>
    <row r="448" spans="1:30" x14ac:dyDescent="0.25">
      <c r="A448" s="7"/>
      <c r="B448" s="7"/>
      <c r="C448" s="7"/>
      <c r="D448" s="7" t="str">
        <f t="shared" si="42"/>
        <v>10.121.19.248</v>
      </c>
      <c r="E448" s="7" t="str">
        <f t="shared" si="43"/>
        <v>10.121.19.248</v>
      </c>
      <c r="F448">
        <v>439</v>
      </c>
      <c r="G448" t="s">
        <v>1941</v>
      </c>
      <c r="H448" s="57">
        <v>46140.053680555553</v>
      </c>
      <c r="I448" t="s">
        <v>1942</v>
      </c>
      <c r="J448" t="s">
        <v>1943</v>
      </c>
      <c r="K448" t="s">
        <v>189</v>
      </c>
      <c r="L448" t="s">
        <v>1944</v>
      </c>
      <c r="N448" t="s">
        <v>191</v>
      </c>
      <c r="O448" t="s">
        <v>135</v>
      </c>
      <c r="P448">
        <v>0</v>
      </c>
      <c r="S448" s="20">
        <f t="shared" si="44"/>
        <v>14</v>
      </c>
      <c r="T448" s="20">
        <f t="shared" si="45"/>
        <v>28</v>
      </c>
      <c r="U448" s="48" t="str">
        <f t="shared" si="46"/>
        <v>L AND T ADMIN</v>
      </c>
      <c r="V448" s="20" t="str">
        <f t="shared" si="47"/>
        <v>TN703</v>
      </c>
      <c r="W448" s="20" t="str">
        <f t="shared" si="48"/>
        <v>A1</v>
      </c>
      <c r="X448" s="20"/>
      <c r="Y448" s="7"/>
      <c r="Z448" s="7"/>
      <c r="AA448" s="7"/>
      <c r="AB448" s="7"/>
      <c r="AC448" s="7"/>
      <c r="AD448" s="7"/>
    </row>
    <row r="449" spans="1:30" x14ac:dyDescent="0.25">
      <c r="A449" s="7"/>
      <c r="B449" s="7"/>
      <c r="C449" s="7"/>
      <c r="D449" s="7" t="str">
        <f t="shared" si="42"/>
        <v>10.121.99.206</v>
      </c>
      <c r="E449" s="7" t="str">
        <f t="shared" si="43"/>
        <v>10.121.99.206</v>
      </c>
      <c r="F449">
        <v>440</v>
      </c>
      <c r="G449" t="s">
        <v>6212</v>
      </c>
      <c r="H449" s="57">
        <v>46151.050034722219</v>
      </c>
      <c r="I449" t="s">
        <v>6213</v>
      </c>
      <c r="J449" t="s">
        <v>1935</v>
      </c>
      <c r="K449" t="s">
        <v>189</v>
      </c>
      <c r="L449" t="s">
        <v>1936</v>
      </c>
      <c r="N449" t="s">
        <v>191</v>
      </c>
      <c r="O449" t="s">
        <v>135</v>
      </c>
      <c r="P449">
        <v>0</v>
      </c>
      <c r="S449" s="20">
        <f t="shared" si="44"/>
        <v>14</v>
      </c>
      <c r="T449" s="20">
        <f t="shared" si="45"/>
        <v>29</v>
      </c>
      <c r="U449" s="48" t="str">
        <f t="shared" si="46"/>
        <v>VIBRANT GUJ A1</v>
      </c>
      <c r="V449" s="20" t="str">
        <f t="shared" si="47"/>
        <v>TN703</v>
      </c>
      <c r="W449" s="20" t="str">
        <f t="shared" si="48"/>
        <v>A1</v>
      </c>
      <c r="X449" s="20"/>
      <c r="Y449" s="7"/>
      <c r="Z449" s="7"/>
      <c r="AA449" s="7"/>
      <c r="AB449" s="7"/>
      <c r="AC449" s="7"/>
      <c r="AD449" s="7"/>
    </row>
    <row r="450" spans="1:30" x14ac:dyDescent="0.25">
      <c r="A450" s="7"/>
      <c r="B450" s="7"/>
      <c r="C450" s="7"/>
      <c r="D450" s="7" t="str">
        <f t="shared" si="42"/>
        <v>10.121.99.164</v>
      </c>
      <c r="E450" s="7" t="str">
        <f t="shared" si="43"/>
        <v>10.121.99.164</v>
      </c>
      <c r="F450">
        <v>441</v>
      </c>
      <c r="G450" t="s">
        <v>1911</v>
      </c>
      <c r="H450" s="57">
        <v>46135.049745370372</v>
      </c>
      <c r="I450" t="s">
        <v>1912</v>
      </c>
      <c r="J450" t="s">
        <v>1913</v>
      </c>
      <c r="K450" t="s">
        <v>189</v>
      </c>
      <c r="L450" t="s">
        <v>1914</v>
      </c>
      <c r="N450" t="s">
        <v>191</v>
      </c>
      <c r="O450" t="s">
        <v>135</v>
      </c>
      <c r="P450">
        <v>0</v>
      </c>
      <c r="S450" s="20">
        <f t="shared" si="44"/>
        <v>14</v>
      </c>
      <c r="T450" s="20">
        <f t="shared" si="45"/>
        <v>35</v>
      </c>
      <c r="U450" s="48" t="str">
        <f t="shared" si="46"/>
        <v>NAVRACHNA UNIVERSITY</v>
      </c>
      <c r="V450" s="20" t="str">
        <f t="shared" si="47"/>
        <v>TN703</v>
      </c>
      <c r="W450" s="20" t="str">
        <f t="shared" si="48"/>
        <v>A1</v>
      </c>
      <c r="X450" s="20"/>
      <c r="Y450" s="7"/>
      <c r="Z450" s="7"/>
      <c r="AA450" s="7"/>
      <c r="AB450" s="7"/>
      <c r="AC450" s="7"/>
      <c r="AD450" s="7"/>
    </row>
    <row r="451" spans="1:30" x14ac:dyDescent="0.25">
      <c r="A451" s="7"/>
      <c r="B451" s="7"/>
      <c r="C451" s="7"/>
      <c r="D451" s="7" t="str">
        <f t="shared" si="42"/>
        <v>10.121.25.123</v>
      </c>
      <c r="E451" s="7" t="str">
        <f t="shared" si="43"/>
        <v>10.121.25.123</v>
      </c>
      <c r="F451">
        <v>442</v>
      </c>
      <c r="G451" t="s">
        <v>1927</v>
      </c>
      <c r="H451" s="57">
        <v>46150.044432870367</v>
      </c>
      <c r="I451" t="s">
        <v>1928</v>
      </c>
      <c r="J451" t="s">
        <v>1929</v>
      </c>
      <c r="K451" t="s">
        <v>145</v>
      </c>
      <c r="L451" t="s">
        <v>1930</v>
      </c>
      <c r="N451" t="s">
        <v>134</v>
      </c>
      <c r="O451" t="s">
        <v>135</v>
      </c>
      <c r="P451">
        <v>2</v>
      </c>
      <c r="S451" s="20">
        <f t="shared" si="44"/>
        <v>14</v>
      </c>
      <c r="T451" s="20">
        <f t="shared" si="45"/>
        <v>30</v>
      </c>
      <c r="U451" s="48" t="str">
        <f t="shared" si="46"/>
        <v>PILAJIGANJ-EXCG</v>
      </c>
      <c r="V451" s="20" t="str">
        <f t="shared" si="47"/>
        <v>TN705</v>
      </c>
      <c r="W451" s="20" t="str">
        <f t="shared" si="48"/>
        <v>B1</v>
      </c>
      <c r="X451" s="20"/>
      <c r="Y451" s="7"/>
      <c r="Z451" s="7"/>
      <c r="AA451" s="7"/>
      <c r="AB451" s="7"/>
      <c r="AC451" s="7"/>
      <c r="AD451" s="7"/>
    </row>
    <row r="452" spans="1:30" x14ac:dyDescent="0.25">
      <c r="A452" s="7"/>
      <c r="B452" s="7"/>
      <c r="C452" s="7"/>
      <c r="D452" s="7" t="str">
        <f t="shared" si="42"/>
        <v>10.121.17.93</v>
      </c>
      <c r="E452" s="7" t="str">
        <f t="shared" si="43"/>
        <v>10.121.17.93</v>
      </c>
      <c r="F452">
        <v>443</v>
      </c>
      <c r="G452" t="s">
        <v>1931</v>
      </c>
      <c r="H452" s="57">
        <v>46142.045706018522</v>
      </c>
      <c r="I452" t="s">
        <v>1932</v>
      </c>
      <c r="J452" t="s">
        <v>1933</v>
      </c>
      <c r="K452" t="s">
        <v>132</v>
      </c>
      <c r="L452" t="s">
        <v>1934</v>
      </c>
      <c r="N452" t="s">
        <v>134</v>
      </c>
      <c r="O452" t="s">
        <v>135</v>
      </c>
      <c r="P452">
        <v>2</v>
      </c>
      <c r="S452" s="20">
        <f t="shared" si="44"/>
        <v>13</v>
      </c>
      <c r="T452" s="20">
        <f t="shared" si="45"/>
        <v>19</v>
      </c>
      <c r="U452" s="48" t="str">
        <f t="shared" si="46"/>
        <v>BHUJ3</v>
      </c>
      <c r="V452" s="20" t="str">
        <f t="shared" si="47"/>
        <v>TN725</v>
      </c>
      <c r="W452" s="20" t="str">
        <f t="shared" si="48"/>
        <v>B2</v>
      </c>
      <c r="X452" s="20"/>
      <c r="Y452" s="7"/>
      <c r="Z452" s="7"/>
      <c r="AA452" s="7"/>
      <c r="AB452" s="7"/>
      <c r="AC452" s="7"/>
      <c r="AD452" s="7"/>
    </row>
    <row r="453" spans="1:30" x14ac:dyDescent="0.25">
      <c r="A453" s="7"/>
      <c r="B453" s="7"/>
      <c r="C453" s="7"/>
      <c r="D453" s="7" t="str">
        <f t="shared" si="42"/>
        <v>10.121.24.126</v>
      </c>
      <c r="E453" s="7" t="str">
        <f t="shared" si="43"/>
        <v>10.121.24.126</v>
      </c>
      <c r="F453">
        <v>444</v>
      </c>
      <c r="G453" t="s">
        <v>1923</v>
      </c>
      <c r="H453" s="57">
        <v>46136.052476851852</v>
      </c>
      <c r="I453" t="s">
        <v>1924</v>
      </c>
      <c r="J453" t="s">
        <v>1925</v>
      </c>
      <c r="K453" t="s">
        <v>171</v>
      </c>
      <c r="L453" t="s">
        <v>1926</v>
      </c>
      <c r="N453" t="s">
        <v>173</v>
      </c>
      <c r="O453" t="s">
        <v>135</v>
      </c>
      <c r="P453">
        <v>2</v>
      </c>
      <c r="R453" t="s">
        <v>519</v>
      </c>
      <c r="S453" s="20">
        <f t="shared" si="44"/>
        <v>14</v>
      </c>
      <c r="T453" s="20">
        <f t="shared" si="45"/>
        <v>30</v>
      </c>
      <c r="U453" s="48" t="str">
        <f t="shared" si="46"/>
        <v>Command Control</v>
      </c>
      <c r="V453" s="20" t="str">
        <f t="shared" si="47"/>
        <v>TN703</v>
      </c>
      <c r="W453" s="20" t="str">
        <f t="shared" si="48"/>
        <v>A1</v>
      </c>
      <c r="X453" s="20"/>
      <c r="Y453" s="7"/>
      <c r="Z453" s="7"/>
      <c r="AA453" s="7"/>
      <c r="AB453" s="7"/>
      <c r="AC453" s="7"/>
      <c r="AD453" s="7"/>
    </row>
    <row r="454" spans="1:30" x14ac:dyDescent="0.25">
      <c r="A454" s="7"/>
      <c r="B454" s="7"/>
      <c r="C454" s="7"/>
      <c r="D454" s="7" t="str">
        <f t="shared" si="42"/>
        <v>10.121.15.153</v>
      </c>
      <c r="E454" s="7" t="str">
        <f t="shared" si="43"/>
        <v>10.121.15.153</v>
      </c>
      <c r="F454">
        <v>445</v>
      </c>
      <c r="G454" t="s">
        <v>1919</v>
      </c>
      <c r="H454" s="57">
        <v>46147.051307870373</v>
      </c>
      <c r="I454" t="s">
        <v>1920</v>
      </c>
      <c r="J454" t="s">
        <v>1921</v>
      </c>
      <c r="K454" t="s">
        <v>189</v>
      </c>
      <c r="L454" t="s">
        <v>1922</v>
      </c>
      <c r="N454" t="s">
        <v>191</v>
      </c>
      <c r="O454" t="s">
        <v>135</v>
      </c>
      <c r="P454">
        <v>0</v>
      </c>
      <c r="S454" s="20">
        <f t="shared" si="44"/>
        <v>14</v>
      </c>
      <c r="T454" s="20">
        <f t="shared" si="45"/>
        <v>21</v>
      </c>
      <c r="U454" s="48" t="str">
        <f t="shared" si="46"/>
        <v>GERITA</v>
      </c>
      <c r="V454" s="20" t="str">
        <f t="shared" si="47"/>
        <v>TN703</v>
      </c>
      <c r="W454" s="20" t="str">
        <f t="shared" si="48"/>
        <v>A1</v>
      </c>
      <c r="X454" s="20"/>
      <c r="Y454" s="7"/>
      <c r="Z454" s="7"/>
      <c r="AA454" s="7"/>
      <c r="AB454" s="7"/>
      <c r="AC454" s="7"/>
      <c r="AD454" s="7"/>
    </row>
    <row r="455" spans="1:30" x14ac:dyDescent="0.25">
      <c r="A455" s="7"/>
      <c r="B455" s="7"/>
      <c r="C455" s="7"/>
      <c r="D455" s="7" t="str">
        <f t="shared" si="42"/>
        <v>10.121.99.35</v>
      </c>
      <c r="E455" s="7" t="str">
        <f t="shared" si="43"/>
        <v>10.121.99.35</v>
      </c>
      <c r="F455">
        <v>446</v>
      </c>
      <c r="G455" t="s">
        <v>1945</v>
      </c>
      <c r="H455" s="57">
        <v>46104.046851851854</v>
      </c>
      <c r="I455" t="s">
        <v>1946</v>
      </c>
      <c r="J455" t="s">
        <v>1947</v>
      </c>
      <c r="K455" t="s">
        <v>189</v>
      </c>
      <c r="L455" t="s">
        <v>1948</v>
      </c>
      <c r="N455" t="s">
        <v>191</v>
      </c>
      <c r="O455" t="s">
        <v>135</v>
      </c>
      <c r="P455">
        <v>0</v>
      </c>
      <c r="R455" t="s">
        <v>1593</v>
      </c>
      <c r="S455" s="20">
        <f t="shared" si="44"/>
        <v>13</v>
      </c>
      <c r="T455" s="20">
        <f t="shared" si="45"/>
        <v>31</v>
      </c>
      <c r="U455" s="48" t="str">
        <f t="shared" si="46"/>
        <v>SURENDRANAGAR PNT</v>
      </c>
      <c r="V455" s="20" t="str">
        <f t="shared" si="47"/>
        <v>TN703</v>
      </c>
      <c r="W455" s="20" t="str">
        <f t="shared" si="48"/>
        <v>A1</v>
      </c>
      <c r="X455" s="20"/>
      <c r="Y455" s="7"/>
      <c r="Z455" s="7"/>
      <c r="AA455" s="7"/>
      <c r="AB455" s="7"/>
      <c r="AC455" s="7"/>
      <c r="AD455" s="7"/>
    </row>
    <row r="456" spans="1:30" x14ac:dyDescent="0.25">
      <c r="A456" s="7"/>
      <c r="B456" s="7"/>
      <c r="C456" s="7"/>
      <c r="D456" s="7" t="str">
        <f t="shared" si="42"/>
        <v>10.121.19.206</v>
      </c>
      <c r="E456" s="7" t="str">
        <f t="shared" si="43"/>
        <v>10.121.19.206</v>
      </c>
      <c r="F456">
        <v>447</v>
      </c>
      <c r="G456" t="s">
        <v>1949</v>
      </c>
      <c r="H456" s="57">
        <v>46145.046319444446</v>
      </c>
      <c r="I456" t="s">
        <v>1950</v>
      </c>
      <c r="J456" t="s">
        <v>1951</v>
      </c>
      <c r="K456" t="s">
        <v>145</v>
      </c>
      <c r="L456" t="s">
        <v>1952</v>
      </c>
      <c r="N456" t="s">
        <v>134</v>
      </c>
      <c r="O456" t="s">
        <v>135</v>
      </c>
      <c r="P456">
        <v>2</v>
      </c>
      <c r="S456" s="20">
        <f t="shared" si="44"/>
        <v>14</v>
      </c>
      <c r="T456" s="20">
        <f t="shared" si="45"/>
        <v>26</v>
      </c>
      <c r="U456" s="48" t="str">
        <f t="shared" si="46"/>
        <v>HAZIRA EXCG</v>
      </c>
      <c r="V456" s="20" t="str">
        <f t="shared" si="47"/>
        <v>TN705</v>
      </c>
      <c r="W456" s="20" t="str">
        <f t="shared" si="48"/>
        <v>B1</v>
      </c>
      <c r="X456" s="20"/>
      <c r="Y456" s="7"/>
      <c r="Z456" s="7"/>
      <c r="AA456" s="7"/>
      <c r="AB456" s="7"/>
      <c r="AC456" s="7"/>
      <c r="AD456" s="7"/>
    </row>
    <row r="457" spans="1:30" x14ac:dyDescent="0.25">
      <c r="A457" s="7"/>
      <c r="B457" s="7"/>
      <c r="C457" s="7"/>
      <c r="D457" s="7" t="str">
        <f t="shared" si="42"/>
        <v>10.121.97.227</v>
      </c>
      <c r="E457" s="7" t="str">
        <f t="shared" si="43"/>
        <v>10.121.97.227</v>
      </c>
      <c r="F457">
        <v>448</v>
      </c>
      <c r="G457" t="s">
        <v>1953</v>
      </c>
      <c r="H457" s="57">
        <v>46150.044872685183</v>
      </c>
      <c r="I457" t="s">
        <v>1954</v>
      </c>
      <c r="J457" t="s">
        <v>1955</v>
      </c>
      <c r="K457" t="s">
        <v>145</v>
      </c>
      <c r="L457" t="s">
        <v>1956</v>
      </c>
      <c r="N457" t="s">
        <v>134</v>
      </c>
      <c r="O457" t="s">
        <v>135</v>
      </c>
      <c r="P457">
        <v>0</v>
      </c>
      <c r="R457" t="s">
        <v>1957</v>
      </c>
      <c r="S457" s="20">
        <f t="shared" si="44"/>
        <v>14</v>
      </c>
      <c r="T457" s="20">
        <f t="shared" si="45"/>
        <v>19</v>
      </c>
      <c r="U457" s="48" t="str">
        <f t="shared" si="46"/>
        <v>SHIL</v>
      </c>
      <c r="V457" s="20" t="str">
        <f t="shared" si="47"/>
        <v>TN705</v>
      </c>
      <c r="W457" s="20" t="str">
        <f t="shared" si="48"/>
        <v>B1</v>
      </c>
      <c r="X457" s="20"/>
      <c r="Y457" s="7"/>
      <c r="Z457" s="7"/>
      <c r="AA457" s="7"/>
      <c r="AB457" s="7"/>
      <c r="AC457" s="7"/>
      <c r="AD457" s="7"/>
    </row>
    <row r="458" spans="1:30" x14ac:dyDescent="0.25">
      <c r="A458" s="7"/>
      <c r="B458" s="7"/>
      <c r="C458" s="7"/>
      <c r="D458" s="7" t="str">
        <f t="shared" si="42"/>
        <v>10.121.96.68</v>
      </c>
      <c r="E458" s="7" t="str">
        <f t="shared" si="43"/>
        <v>10.121.96.68</v>
      </c>
      <c r="F458">
        <v>449</v>
      </c>
      <c r="G458" t="s">
        <v>1966</v>
      </c>
      <c r="H458" s="57">
        <v>46150.049085648148</v>
      </c>
      <c r="I458" t="s">
        <v>1967</v>
      </c>
      <c r="J458" t="s">
        <v>1968</v>
      </c>
      <c r="K458" t="s">
        <v>145</v>
      </c>
      <c r="L458" t="s">
        <v>1969</v>
      </c>
      <c r="N458" t="s">
        <v>134</v>
      </c>
      <c r="O458" t="s">
        <v>135</v>
      </c>
      <c r="P458">
        <v>2</v>
      </c>
      <c r="S458" s="20">
        <f t="shared" si="44"/>
        <v>13</v>
      </c>
      <c r="T458" s="20">
        <f t="shared" si="45"/>
        <v>21</v>
      </c>
      <c r="U458" s="48" t="str">
        <f t="shared" si="46"/>
        <v>SEZ BTS</v>
      </c>
      <c r="V458" s="20" t="str">
        <f t="shared" si="47"/>
        <v>TN705</v>
      </c>
      <c r="W458" s="20" t="str">
        <f t="shared" si="48"/>
        <v>B1</v>
      </c>
      <c r="X458" s="20"/>
      <c r="Y458" s="7"/>
      <c r="Z458" s="7"/>
      <c r="AA458" s="7"/>
      <c r="AB458" s="7"/>
      <c r="AC458" s="7"/>
      <c r="AD458" s="7"/>
    </row>
    <row r="459" spans="1:30" x14ac:dyDescent="0.25">
      <c r="A459" s="7"/>
      <c r="B459" s="7"/>
      <c r="C459" s="7"/>
      <c r="D459" s="7" t="str">
        <f t="shared" ref="D459:D522" si="49">TRIM(CLEAN(E459))</f>
        <v>10.121.96.106</v>
      </c>
      <c r="E459" s="7" t="str">
        <f t="shared" ref="E459:E522" si="50">MID(G459,2,SEARCH("_",G459)-2)</f>
        <v>10.121.96.106</v>
      </c>
      <c r="F459">
        <v>450</v>
      </c>
      <c r="G459" t="s">
        <v>1958</v>
      </c>
      <c r="H459" s="57">
        <v>46150.048680555556</v>
      </c>
      <c r="I459" t="s">
        <v>1959</v>
      </c>
      <c r="J459" t="s">
        <v>1960</v>
      </c>
      <c r="K459" t="s">
        <v>189</v>
      </c>
      <c r="L459" t="s">
        <v>1961</v>
      </c>
      <c r="N459" t="s">
        <v>191</v>
      </c>
      <c r="O459" t="s">
        <v>135</v>
      </c>
      <c r="P459">
        <v>0</v>
      </c>
      <c r="R459" t="s">
        <v>1415</v>
      </c>
      <c r="S459" s="20">
        <f t="shared" ref="S459:S522" si="51">IFERROR(SEARCH("_",I459),"")</f>
        <v>14</v>
      </c>
      <c r="T459" s="20">
        <f t="shared" ref="T459:T522" si="52">IFERROR(SEARCH("_",I459,S459+1),"")</f>
        <v>33</v>
      </c>
      <c r="U459" s="48" t="str">
        <f t="shared" ref="U459:U522" si="53">MID(I459,S459+1,T459-S459-1)</f>
        <v>BIRLA COPPER DAHEJ</v>
      </c>
      <c r="V459" s="20" t="str">
        <f t="shared" ref="V459:V522" si="54">IFERROR(LEFT(K459,SEARCH("TN7",K459)+4),"")</f>
        <v>TN703</v>
      </c>
      <c r="W459" s="20" t="str">
        <f t="shared" ref="W459:W522" si="55">IFERROR(VLOOKUP(V459,$V$2:$W$4,2,FALSE),"")</f>
        <v>A1</v>
      </c>
      <c r="X459" s="20"/>
      <c r="Y459" s="7"/>
      <c r="Z459" s="7"/>
      <c r="AA459" s="7"/>
      <c r="AB459" s="7"/>
      <c r="AC459" s="7"/>
      <c r="AD459" s="7"/>
    </row>
    <row r="460" spans="1:30" x14ac:dyDescent="0.25">
      <c r="A460" s="7"/>
      <c r="B460" s="7"/>
      <c r="C460" s="7"/>
      <c r="D460" s="7" t="str">
        <f t="shared" si="49"/>
        <v>10.121.98.87</v>
      </c>
      <c r="E460" s="7" t="str">
        <f t="shared" si="50"/>
        <v>10.121.98.87</v>
      </c>
      <c r="F460">
        <v>451</v>
      </c>
      <c r="G460" t="s">
        <v>1970</v>
      </c>
      <c r="H460" s="57">
        <v>46145.043124999997</v>
      </c>
      <c r="I460" t="s">
        <v>1971</v>
      </c>
      <c r="J460" t="s">
        <v>1972</v>
      </c>
      <c r="K460" t="s">
        <v>189</v>
      </c>
      <c r="L460" t="s">
        <v>1973</v>
      </c>
      <c r="N460" t="s">
        <v>191</v>
      </c>
      <c r="O460" t="s">
        <v>135</v>
      </c>
      <c r="P460">
        <v>0</v>
      </c>
      <c r="S460" s="20">
        <f t="shared" si="51"/>
        <v>13</v>
      </c>
      <c r="T460" s="20">
        <f t="shared" si="52"/>
        <v>27</v>
      </c>
      <c r="U460" s="48" t="str">
        <f t="shared" si="53"/>
        <v>SP UNIVERSITY</v>
      </c>
      <c r="V460" s="20" t="str">
        <f t="shared" si="54"/>
        <v>TN703</v>
      </c>
      <c r="W460" s="20" t="str">
        <f t="shared" si="55"/>
        <v>A1</v>
      </c>
      <c r="X460" s="20"/>
      <c r="Y460" s="7"/>
      <c r="Z460" s="7"/>
      <c r="AA460" s="7"/>
      <c r="AB460" s="7"/>
      <c r="AC460" s="7"/>
      <c r="AD460" s="7"/>
    </row>
    <row r="461" spans="1:30" x14ac:dyDescent="0.25">
      <c r="A461" s="7"/>
      <c r="B461" s="7"/>
      <c r="C461" s="7"/>
      <c r="D461" s="7" t="str">
        <f t="shared" si="49"/>
        <v>10.121.16.109</v>
      </c>
      <c r="E461" s="7" t="str">
        <f t="shared" si="50"/>
        <v>10.121.16.109</v>
      </c>
      <c r="F461">
        <v>452</v>
      </c>
      <c r="G461" t="s">
        <v>1962</v>
      </c>
      <c r="H461" s="57">
        <v>46151.050706018519</v>
      </c>
      <c r="I461" t="s">
        <v>1963</v>
      </c>
      <c r="J461" t="s">
        <v>1964</v>
      </c>
      <c r="K461" t="s">
        <v>145</v>
      </c>
      <c r="L461" t="s">
        <v>1965</v>
      </c>
      <c r="N461" t="s">
        <v>134</v>
      </c>
      <c r="O461" t="s">
        <v>135</v>
      </c>
      <c r="P461">
        <v>2</v>
      </c>
      <c r="S461" s="20">
        <f t="shared" si="51"/>
        <v>14</v>
      </c>
      <c r="T461" s="20">
        <f t="shared" si="52"/>
        <v>23</v>
      </c>
      <c r="U461" s="48" t="str">
        <f t="shared" si="53"/>
        <v>UMERGAON</v>
      </c>
      <c r="V461" s="20" t="str">
        <f t="shared" si="54"/>
        <v>TN705</v>
      </c>
      <c r="W461" s="20" t="str">
        <f t="shared" si="55"/>
        <v>B1</v>
      </c>
      <c r="X461" s="20"/>
      <c r="Y461" s="7"/>
      <c r="Z461" s="7"/>
      <c r="AA461" s="7"/>
      <c r="AB461" s="7"/>
      <c r="AC461" s="7"/>
      <c r="AD461" s="7"/>
    </row>
    <row r="462" spans="1:30" x14ac:dyDescent="0.25">
      <c r="A462" s="7"/>
      <c r="B462" s="7"/>
      <c r="C462" s="7"/>
      <c r="D462" s="7" t="str">
        <f t="shared" si="49"/>
        <v>10.121.18.234</v>
      </c>
      <c r="E462" s="7" t="str">
        <f t="shared" si="50"/>
        <v>10.121.18.234</v>
      </c>
      <c r="F462">
        <v>453</v>
      </c>
      <c r="G462" t="s">
        <v>1974</v>
      </c>
      <c r="H462" s="57">
        <v>46103.042523148149</v>
      </c>
      <c r="I462" t="s">
        <v>1975</v>
      </c>
      <c r="J462" t="s">
        <v>1976</v>
      </c>
      <c r="K462" t="s">
        <v>189</v>
      </c>
      <c r="L462" t="s">
        <v>1977</v>
      </c>
      <c r="N462" t="s">
        <v>191</v>
      </c>
      <c r="O462" t="s">
        <v>135</v>
      </c>
      <c r="P462">
        <v>0</v>
      </c>
      <c r="S462" s="20">
        <f t="shared" si="51"/>
        <v>14</v>
      </c>
      <c r="T462" s="20">
        <f t="shared" si="52"/>
        <v>28</v>
      </c>
      <c r="U462" s="48" t="str">
        <f t="shared" si="53"/>
        <v>SHERATHA EXCH</v>
      </c>
      <c r="V462" s="20" t="str">
        <f t="shared" si="54"/>
        <v>TN703</v>
      </c>
      <c r="W462" s="20" t="str">
        <f t="shared" si="55"/>
        <v>A1</v>
      </c>
      <c r="X462" s="20"/>
      <c r="Y462" s="7"/>
      <c r="Z462" s="7"/>
      <c r="AA462" s="7"/>
      <c r="AB462" s="7"/>
      <c r="AC462" s="7"/>
      <c r="AD462" s="7"/>
    </row>
    <row r="463" spans="1:30" x14ac:dyDescent="0.25">
      <c r="A463" s="7"/>
      <c r="B463" s="7"/>
      <c r="C463" s="7"/>
      <c r="D463" s="7" t="str">
        <f t="shared" si="49"/>
        <v>10.121.18.237</v>
      </c>
      <c r="E463" s="7" t="str">
        <f t="shared" si="50"/>
        <v>10.121.18.237</v>
      </c>
      <c r="F463">
        <v>454</v>
      </c>
      <c r="G463" t="s">
        <v>1978</v>
      </c>
      <c r="H463" s="57">
        <v>46151.042199074072</v>
      </c>
      <c r="I463" t="s">
        <v>1979</v>
      </c>
      <c r="J463" t="s">
        <v>1980</v>
      </c>
      <c r="K463" t="s">
        <v>189</v>
      </c>
      <c r="L463" t="s">
        <v>1981</v>
      </c>
      <c r="N463" t="s">
        <v>191</v>
      </c>
      <c r="O463" t="s">
        <v>135</v>
      </c>
      <c r="P463">
        <v>0</v>
      </c>
      <c r="S463" s="20">
        <f t="shared" si="51"/>
        <v>14</v>
      </c>
      <c r="T463" s="20">
        <f t="shared" si="52"/>
        <v>26</v>
      </c>
      <c r="U463" s="48" t="str">
        <f t="shared" si="53"/>
        <v>PETROGRAPHY</v>
      </c>
      <c r="V463" s="20" t="str">
        <f t="shared" si="54"/>
        <v>TN703</v>
      </c>
      <c r="W463" s="20" t="str">
        <f t="shared" si="55"/>
        <v>A1</v>
      </c>
      <c r="X463" s="20"/>
      <c r="Y463" s="7"/>
      <c r="Z463" s="7"/>
      <c r="AA463" s="7"/>
      <c r="AB463" s="7"/>
      <c r="AC463" s="7"/>
      <c r="AD463" s="7"/>
    </row>
    <row r="464" spans="1:30" x14ac:dyDescent="0.25">
      <c r="A464" s="7"/>
      <c r="B464" s="7"/>
      <c r="C464" s="7"/>
      <c r="D464" s="7" t="str">
        <f t="shared" si="49"/>
        <v>10.121.99.181</v>
      </c>
      <c r="E464" s="7" t="str">
        <f t="shared" si="50"/>
        <v>10.121.99.181</v>
      </c>
      <c r="F464">
        <v>455</v>
      </c>
      <c r="G464" t="s">
        <v>1995</v>
      </c>
      <c r="H464" s="57">
        <v>46149.042326388888</v>
      </c>
      <c r="I464" t="s">
        <v>1996</v>
      </c>
      <c r="J464" t="s">
        <v>1997</v>
      </c>
      <c r="K464" t="s">
        <v>171</v>
      </c>
      <c r="L464" t="s">
        <v>1998</v>
      </c>
      <c r="N464" t="s">
        <v>173</v>
      </c>
      <c r="O464" t="s">
        <v>135</v>
      </c>
      <c r="P464">
        <v>2</v>
      </c>
      <c r="S464" s="20">
        <f t="shared" si="51"/>
        <v>14</v>
      </c>
      <c r="T464" s="20">
        <f t="shared" si="52"/>
        <v>25</v>
      </c>
      <c r="U464" s="48" t="str">
        <f t="shared" si="53"/>
        <v>FAG MANEJA</v>
      </c>
      <c r="V464" s="20" t="str">
        <f t="shared" si="54"/>
        <v>TN703</v>
      </c>
      <c r="W464" s="20" t="str">
        <f t="shared" si="55"/>
        <v>A1</v>
      </c>
      <c r="X464" s="20"/>
      <c r="Y464" s="7"/>
      <c r="Z464" s="7"/>
      <c r="AA464" s="7"/>
      <c r="AB464" s="7"/>
      <c r="AC464" s="7"/>
      <c r="AD464" s="7"/>
    </row>
    <row r="465" spans="1:30" x14ac:dyDescent="0.25">
      <c r="A465" s="7"/>
      <c r="B465" s="7"/>
      <c r="C465" s="7"/>
      <c r="D465" s="7" t="str">
        <f t="shared" si="49"/>
        <v>10.121.24.148</v>
      </c>
      <c r="E465" s="7" t="str">
        <f t="shared" si="50"/>
        <v>10.121.24.148</v>
      </c>
      <c r="F465">
        <v>456</v>
      </c>
      <c r="G465" t="s">
        <v>1987</v>
      </c>
      <c r="H465" s="57">
        <v>46145.043275462966</v>
      </c>
      <c r="I465" t="s">
        <v>1988</v>
      </c>
      <c r="J465" t="s">
        <v>1989</v>
      </c>
      <c r="K465" t="s">
        <v>189</v>
      </c>
      <c r="L465" t="s">
        <v>1990</v>
      </c>
      <c r="N465" t="s">
        <v>191</v>
      </c>
      <c r="O465" t="s">
        <v>135</v>
      </c>
      <c r="P465">
        <v>0</v>
      </c>
      <c r="S465" s="20">
        <f t="shared" si="51"/>
        <v>14</v>
      </c>
      <c r="T465" s="20">
        <f t="shared" si="52"/>
        <v>21</v>
      </c>
      <c r="U465" s="48" t="str">
        <f t="shared" si="53"/>
        <v>TAIWAD</v>
      </c>
      <c r="V465" s="20" t="str">
        <f t="shared" si="54"/>
        <v>TN703</v>
      </c>
      <c r="W465" s="20" t="str">
        <f t="shared" si="55"/>
        <v>A1</v>
      </c>
      <c r="X465" s="20"/>
      <c r="Y465" s="7"/>
      <c r="Z465" s="7"/>
      <c r="AA465" s="7"/>
      <c r="AB465" s="7"/>
      <c r="AC465" s="7"/>
      <c r="AD465" s="7"/>
    </row>
    <row r="466" spans="1:30" x14ac:dyDescent="0.25">
      <c r="A466" s="7"/>
      <c r="B466" s="7"/>
      <c r="C466" s="7"/>
      <c r="D466" s="7" t="str">
        <f t="shared" si="49"/>
        <v>10.121.17.151</v>
      </c>
      <c r="E466" s="7" t="str">
        <f t="shared" si="50"/>
        <v>10.121.17.151</v>
      </c>
      <c r="F466">
        <v>457</v>
      </c>
      <c r="G466" t="s">
        <v>1991</v>
      </c>
      <c r="H466" s="57">
        <v>46148.043495370373</v>
      </c>
      <c r="I466" t="s">
        <v>1992</v>
      </c>
      <c r="J466" t="s">
        <v>1993</v>
      </c>
      <c r="K466" t="s">
        <v>171</v>
      </c>
      <c r="L466" t="s">
        <v>1994</v>
      </c>
      <c r="N466" t="s">
        <v>173</v>
      </c>
      <c r="O466" t="s">
        <v>135</v>
      </c>
      <c r="P466">
        <v>2</v>
      </c>
      <c r="S466" s="20">
        <f t="shared" si="51"/>
        <v>14</v>
      </c>
      <c r="T466" s="20">
        <f t="shared" si="52"/>
        <v>27</v>
      </c>
      <c r="U466" s="48" t="str">
        <f t="shared" si="53"/>
        <v>MahuvaBhadra</v>
      </c>
      <c r="V466" s="20" t="str">
        <f t="shared" si="54"/>
        <v>TN703</v>
      </c>
      <c r="W466" s="20" t="str">
        <f t="shared" si="55"/>
        <v>A1</v>
      </c>
      <c r="X466" s="20"/>
      <c r="Y466" s="7"/>
      <c r="Z466" s="7"/>
      <c r="AA466" s="7"/>
      <c r="AB466" s="7"/>
      <c r="AC466" s="7"/>
      <c r="AD466" s="7"/>
    </row>
    <row r="467" spans="1:30" x14ac:dyDescent="0.25">
      <c r="A467" s="7"/>
      <c r="B467" s="7"/>
      <c r="C467" s="7"/>
      <c r="D467" s="7" t="str">
        <f t="shared" si="49"/>
        <v>10.121.100.40</v>
      </c>
      <c r="E467" s="7" t="str">
        <f t="shared" si="50"/>
        <v>10.121.100.40</v>
      </c>
      <c r="F467">
        <v>458</v>
      </c>
      <c r="G467" t="s">
        <v>1982</v>
      </c>
      <c r="H467" s="57">
        <v>46150.042268518519</v>
      </c>
      <c r="I467" t="s">
        <v>1983</v>
      </c>
      <c r="J467" t="s">
        <v>1984</v>
      </c>
      <c r="K467" t="s">
        <v>145</v>
      </c>
      <c r="L467" t="s">
        <v>1985</v>
      </c>
      <c r="N467" t="s">
        <v>134</v>
      </c>
      <c r="O467" t="s">
        <v>135</v>
      </c>
      <c r="P467">
        <v>0</v>
      </c>
      <c r="R467" t="s">
        <v>1986</v>
      </c>
      <c r="S467" s="20">
        <f t="shared" si="51"/>
        <v>14</v>
      </c>
      <c r="T467" s="20">
        <f t="shared" si="52"/>
        <v>25</v>
      </c>
      <c r="U467" s="48" t="str">
        <f t="shared" si="53"/>
        <v>KUKARMUNDA</v>
      </c>
      <c r="V467" s="20" t="str">
        <f t="shared" si="54"/>
        <v>TN705</v>
      </c>
      <c r="W467" s="20" t="str">
        <f t="shared" si="55"/>
        <v>B1</v>
      </c>
      <c r="X467" s="20"/>
      <c r="Y467" s="7"/>
      <c r="Z467" s="7"/>
      <c r="AA467" s="7"/>
      <c r="AB467" s="7"/>
      <c r="AC467" s="7"/>
      <c r="AD467" s="7"/>
    </row>
    <row r="468" spans="1:30" x14ac:dyDescent="0.25">
      <c r="A468" s="7"/>
      <c r="B468" s="7"/>
      <c r="C468" s="7"/>
      <c r="D468" s="7" t="str">
        <f t="shared" si="49"/>
        <v>10.121.25.14</v>
      </c>
      <c r="E468" s="7" t="str">
        <f t="shared" si="50"/>
        <v>10.121.25.14</v>
      </c>
      <c r="F468">
        <v>459</v>
      </c>
      <c r="G468" t="s">
        <v>2003</v>
      </c>
      <c r="H468" s="57">
        <v>46148.051828703705</v>
      </c>
      <c r="I468" t="s">
        <v>2004</v>
      </c>
      <c r="J468" t="s">
        <v>2005</v>
      </c>
      <c r="K468" t="s">
        <v>171</v>
      </c>
      <c r="L468" t="s">
        <v>2006</v>
      </c>
      <c r="N468" t="s">
        <v>173</v>
      </c>
      <c r="O468" t="s">
        <v>135</v>
      </c>
      <c r="P468">
        <v>2</v>
      </c>
      <c r="R468" t="s">
        <v>1371</v>
      </c>
      <c r="S468" s="20">
        <f t="shared" si="51"/>
        <v>13</v>
      </c>
      <c r="T468" s="20">
        <f t="shared" si="52"/>
        <v>23</v>
      </c>
      <c r="U468" s="48" t="str">
        <f t="shared" si="53"/>
        <v>Anmol BTS</v>
      </c>
      <c r="V468" s="20" t="str">
        <f t="shared" si="54"/>
        <v>TN703</v>
      </c>
      <c r="W468" s="20" t="str">
        <f t="shared" si="55"/>
        <v>A1</v>
      </c>
      <c r="X468" s="20"/>
      <c r="Y468" s="7"/>
      <c r="Z468" s="7"/>
      <c r="AA468" s="7"/>
      <c r="AB468" s="7"/>
      <c r="AC468" s="7"/>
      <c r="AD468" s="7"/>
    </row>
    <row r="469" spans="1:30" x14ac:dyDescent="0.25">
      <c r="A469" s="7"/>
      <c r="B469" s="7"/>
      <c r="C469" s="7"/>
      <c r="D469" s="7" t="str">
        <f t="shared" si="49"/>
        <v>10.121.96.112</v>
      </c>
      <c r="E469" s="7" t="str">
        <f t="shared" si="50"/>
        <v>10.121.96.112</v>
      </c>
      <c r="F469">
        <v>460</v>
      </c>
      <c r="G469" t="s">
        <v>2007</v>
      </c>
      <c r="H469" s="57">
        <v>46148.042233796295</v>
      </c>
      <c r="I469" t="s">
        <v>2008</v>
      </c>
      <c r="J469" t="s">
        <v>2009</v>
      </c>
      <c r="K469" t="s">
        <v>145</v>
      </c>
      <c r="L469" t="s">
        <v>2010</v>
      </c>
      <c r="N469" t="s">
        <v>134</v>
      </c>
      <c r="O469" t="s">
        <v>135</v>
      </c>
      <c r="P469">
        <v>2</v>
      </c>
      <c r="S469" s="20">
        <f t="shared" si="51"/>
        <v>14</v>
      </c>
      <c r="T469" s="20">
        <f t="shared" si="52"/>
        <v>21</v>
      </c>
      <c r="U469" s="48" t="str">
        <f t="shared" si="53"/>
        <v>ACCHOD</v>
      </c>
      <c r="V469" s="20" t="str">
        <f t="shared" si="54"/>
        <v>TN705</v>
      </c>
      <c r="W469" s="20" t="str">
        <f t="shared" si="55"/>
        <v>B1</v>
      </c>
      <c r="X469" s="20"/>
      <c r="Y469" s="7"/>
      <c r="Z469" s="7"/>
      <c r="AA469" s="7"/>
      <c r="AB469" s="7"/>
      <c r="AC469" s="7"/>
      <c r="AD469" s="7"/>
    </row>
    <row r="470" spans="1:30" x14ac:dyDescent="0.25">
      <c r="A470" s="7"/>
      <c r="B470" s="7"/>
      <c r="C470" s="7"/>
      <c r="D470" s="7" t="str">
        <f t="shared" si="49"/>
        <v>10.121.97.209</v>
      </c>
      <c r="E470" s="7" t="str">
        <f t="shared" si="50"/>
        <v>10.121.97.209</v>
      </c>
      <c r="F470">
        <v>461</v>
      </c>
      <c r="G470" t="s">
        <v>1999</v>
      </c>
      <c r="H470" s="57">
        <v>46144.044189814813</v>
      </c>
      <c r="I470" t="s">
        <v>2000</v>
      </c>
      <c r="J470" t="s">
        <v>2001</v>
      </c>
      <c r="K470" t="s">
        <v>132</v>
      </c>
      <c r="L470" t="s">
        <v>2002</v>
      </c>
      <c r="N470" t="s">
        <v>134</v>
      </c>
      <c r="O470" t="s">
        <v>135</v>
      </c>
      <c r="P470">
        <v>0</v>
      </c>
      <c r="S470" s="20">
        <f t="shared" si="51"/>
        <v>14</v>
      </c>
      <c r="T470" s="20">
        <f t="shared" si="52"/>
        <v>19</v>
      </c>
      <c r="U470" s="48" t="str">
        <f t="shared" si="53"/>
        <v>GADU</v>
      </c>
      <c r="V470" s="20" t="str">
        <f t="shared" si="54"/>
        <v>TN725</v>
      </c>
      <c r="W470" s="20" t="str">
        <f t="shared" si="55"/>
        <v>B2</v>
      </c>
      <c r="X470" s="20"/>
      <c r="Y470" s="7"/>
      <c r="Z470" s="7"/>
      <c r="AA470" s="7"/>
      <c r="AB470" s="7"/>
      <c r="AC470" s="7"/>
      <c r="AD470" s="7"/>
    </row>
    <row r="471" spans="1:30" x14ac:dyDescent="0.25">
      <c r="A471" s="7"/>
      <c r="B471" s="7"/>
      <c r="C471" s="7"/>
      <c r="D471" s="7" t="str">
        <f t="shared" si="49"/>
        <v>10.121.68.80</v>
      </c>
      <c r="E471" s="7" t="str">
        <f t="shared" si="50"/>
        <v>10.121.68.80</v>
      </c>
      <c r="F471">
        <v>462</v>
      </c>
      <c r="G471" t="s">
        <v>2011</v>
      </c>
      <c r="H471" s="57">
        <v>46138.055520833332</v>
      </c>
      <c r="I471" t="s">
        <v>2012</v>
      </c>
      <c r="J471" t="s">
        <v>2013</v>
      </c>
      <c r="K471" t="s">
        <v>171</v>
      </c>
      <c r="L471" t="s">
        <v>2014</v>
      </c>
      <c r="N471" t="s">
        <v>173</v>
      </c>
      <c r="O471" t="s">
        <v>135</v>
      </c>
      <c r="P471">
        <v>2</v>
      </c>
      <c r="S471" s="20">
        <f t="shared" si="51"/>
        <v>13</v>
      </c>
      <c r="T471" s="20">
        <f t="shared" si="52"/>
        <v>26</v>
      </c>
      <c r="U471" s="48" t="str">
        <f t="shared" si="53"/>
        <v>NIC Silvassa</v>
      </c>
      <c r="V471" s="20" t="str">
        <f t="shared" si="54"/>
        <v>TN703</v>
      </c>
      <c r="W471" s="20" t="str">
        <f t="shared" si="55"/>
        <v>A1</v>
      </c>
      <c r="X471" s="20"/>
      <c r="Y471" s="7"/>
      <c r="Z471" s="7"/>
      <c r="AA471" s="7"/>
      <c r="AB471" s="7"/>
      <c r="AC471" s="7"/>
      <c r="AD471" s="7"/>
    </row>
    <row r="472" spans="1:30" x14ac:dyDescent="0.25">
      <c r="A472" s="7"/>
      <c r="B472" s="7"/>
      <c r="C472" s="7"/>
      <c r="D472" s="7" t="str">
        <f t="shared" si="49"/>
        <v>10.121.19.115</v>
      </c>
      <c r="E472" s="7" t="str">
        <f t="shared" si="50"/>
        <v>10.121.19.115</v>
      </c>
      <c r="F472">
        <v>463</v>
      </c>
      <c r="G472" t="s">
        <v>2023</v>
      </c>
      <c r="H472" s="57">
        <v>46150.056886574072</v>
      </c>
      <c r="I472" t="s">
        <v>2024</v>
      </c>
      <c r="J472" t="s">
        <v>2025</v>
      </c>
      <c r="K472" t="s">
        <v>145</v>
      </c>
      <c r="L472" t="s">
        <v>2026</v>
      </c>
      <c r="N472" t="s">
        <v>134</v>
      </c>
      <c r="O472" t="s">
        <v>135</v>
      </c>
      <c r="P472">
        <v>2</v>
      </c>
      <c r="S472" s="20">
        <f t="shared" si="51"/>
        <v>14</v>
      </c>
      <c r="T472" s="20">
        <f t="shared" si="52"/>
        <v>30</v>
      </c>
      <c r="U472" s="48" t="str">
        <f t="shared" si="53"/>
        <v>LODHIKA VILLAGE</v>
      </c>
      <c r="V472" s="20" t="str">
        <f t="shared" si="54"/>
        <v>TN705</v>
      </c>
      <c r="W472" s="20" t="str">
        <f t="shared" si="55"/>
        <v>B1</v>
      </c>
      <c r="X472" s="20"/>
      <c r="Y472" s="7"/>
      <c r="Z472" s="7"/>
      <c r="AA472" s="7"/>
      <c r="AB472" s="7"/>
      <c r="AC472" s="7"/>
      <c r="AD472" s="7"/>
    </row>
    <row r="473" spans="1:30" x14ac:dyDescent="0.25">
      <c r="A473" s="7"/>
      <c r="B473" s="7"/>
      <c r="C473" s="7"/>
      <c r="D473" s="7" t="str">
        <f t="shared" si="49"/>
        <v>10.121.68.81</v>
      </c>
      <c r="E473" s="7" t="str">
        <f t="shared" si="50"/>
        <v>10.121.68.81</v>
      </c>
      <c r="F473">
        <v>464</v>
      </c>
      <c r="G473" t="s">
        <v>2019</v>
      </c>
      <c r="H473" s="57">
        <v>46149.042534722219</v>
      </c>
      <c r="I473" t="s">
        <v>2020</v>
      </c>
      <c r="J473" t="s">
        <v>2021</v>
      </c>
      <c r="K473" t="s">
        <v>189</v>
      </c>
      <c r="L473" t="s">
        <v>2022</v>
      </c>
      <c r="N473" t="s">
        <v>191</v>
      </c>
      <c r="O473" t="s">
        <v>135</v>
      </c>
      <c r="P473">
        <v>0</v>
      </c>
      <c r="S473" s="20">
        <f t="shared" si="51"/>
        <v>13</v>
      </c>
      <c r="T473" s="20">
        <f t="shared" si="52"/>
        <v>31</v>
      </c>
      <c r="U473" s="48" t="str">
        <f t="shared" si="53"/>
        <v>JAMBURI CHECKPOST</v>
      </c>
      <c r="V473" s="20" t="str">
        <f t="shared" si="54"/>
        <v>TN703</v>
      </c>
      <c r="W473" s="20" t="str">
        <f t="shared" si="55"/>
        <v>A1</v>
      </c>
      <c r="X473" s="20"/>
      <c r="Y473" s="7"/>
      <c r="Z473" s="7"/>
      <c r="AA473" s="7"/>
      <c r="AB473" s="7"/>
      <c r="AC473" s="7"/>
      <c r="AD473" s="7"/>
    </row>
    <row r="474" spans="1:30" x14ac:dyDescent="0.25">
      <c r="A474" s="7"/>
      <c r="B474" s="7"/>
      <c r="C474" s="7"/>
      <c r="D474" s="7" t="str">
        <f t="shared" si="49"/>
        <v>10.121.97.104</v>
      </c>
      <c r="E474" s="7" t="str">
        <f t="shared" si="50"/>
        <v>10.121.97.104</v>
      </c>
      <c r="F474">
        <v>465</v>
      </c>
      <c r="G474" t="s">
        <v>2015</v>
      </c>
      <c r="H474" s="57">
        <v>46151.051539351851</v>
      </c>
      <c r="I474" t="s">
        <v>2016</v>
      </c>
      <c r="J474" t="s">
        <v>2017</v>
      </c>
      <c r="K474" t="s">
        <v>189</v>
      </c>
      <c r="L474" t="s">
        <v>2018</v>
      </c>
      <c r="N474" t="s">
        <v>191</v>
      </c>
      <c r="O474" t="s">
        <v>135</v>
      </c>
      <c r="P474">
        <v>0</v>
      </c>
      <c r="S474" s="20">
        <f t="shared" si="51"/>
        <v>14</v>
      </c>
      <c r="T474" s="20">
        <f t="shared" si="52"/>
        <v>27</v>
      </c>
      <c r="U474" s="48" t="str">
        <f t="shared" si="53"/>
        <v>CHORIWAD-BTS</v>
      </c>
      <c r="V474" s="20" t="str">
        <f t="shared" si="54"/>
        <v>TN703</v>
      </c>
      <c r="W474" s="20" t="str">
        <f t="shared" si="55"/>
        <v>A1</v>
      </c>
      <c r="X474" s="20"/>
      <c r="Y474" s="7"/>
      <c r="Z474" s="7"/>
      <c r="AA474" s="7"/>
      <c r="AB474" s="7"/>
      <c r="AC474" s="7"/>
      <c r="AD474" s="7"/>
    </row>
    <row r="475" spans="1:30" x14ac:dyDescent="0.25">
      <c r="A475" s="7"/>
      <c r="B475" s="7"/>
      <c r="C475" s="7"/>
      <c r="D475" s="7" t="str">
        <f t="shared" si="49"/>
        <v>10.121.68.208</v>
      </c>
      <c r="E475" s="7" t="str">
        <f t="shared" si="50"/>
        <v>10.121.68.208</v>
      </c>
      <c r="F475">
        <v>466</v>
      </c>
      <c r="G475" t="s">
        <v>2031</v>
      </c>
      <c r="H475" s="57">
        <v>46137.044270833336</v>
      </c>
      <c r="I475" t="s">
        <v>2032</v>
      </c>
      <c r="J475" t="s">
        <v>2033</v>
      </c>
      <c r="K475" t="s">
        <v>145</v>
      </c>
      <c r="L475" t="s">
        <v>2034</v>
      </c>
      <c r="N475" t="s">
        <v>134</v>
      </c>
      <c r="O475" t="s">
        <v>135</v>
      </c>
      <c r="P475">
        <v>0</v>
      </c>
      <c r="R475" t="s">
        <v>2035</v>
      </c>
      <c r="S475" s="20">
        <f t="shared" si="51"/>
        <v>14</v>
      </c>
      <c r="T475" s="20">
        <f t="shared" si="52"/>
        <v>21</v>
      </c>
      <c r="U475" s="48" t="str">
        <f t="shared" si="53"/>
        <v>SIDSAR</v>
      </c>
      <c r="V475" s="20" t="str">
        <f t="shared" si="54"/>
        <v>TN705</v>
      </c>
      <c r="W475" s="20" t="str">
        <f t="shared" si="55"/>
        <v>B1</v>
      </c>
      <c r="X475" s="20"/>
      <c r="Y475" s="7"/>
      <c r="Z475" s="7"/>
      <c r="AA475" s="7"/>
      <c r="AB475" s="7"/>
      <c r="AC475" s="7"/>
      <c r="AD475" s="7"/>
    </row>
    <row r="476" spans="1:30" x14ac:dyDescent="0.25">
      <c r="A476" s="7"/>
      <c r="B476" s="7"/>
      <c r="C476" s="7"/>
      <c r="D476" s="7" t="str">
        <f t="shared" si="49"/>
        <v>10.121.24.65</v>
      </c>
      <c r="E476" s="7" t="str">
        <f t="shared" si="50"/>
        <v>10.121.24.65</v>
      </c>
      <c r="F476">
        <v>467</v>
      </c>
      <c r="G476" t="s">
        <v>2027</v>
      </c>
      <c r="H476" s="57">
        <v>46142.05505787037</v>
      </c>
      <c r="I476" t="s">
        <v>2028</v>
      </c>
      <c r="J476" t="s">
        <v>2029</v>
      </c>
      <c r="K476" t="s">
        <v>132</v>
      </c>
      <c r="L476" t="s">
        <v>2030</v>
      </c>
      <c r="N476" t="s">
        <v>134</v>
      </c>
      <c r="O476" t="s">
        <v>135</v>
      </c>
      <c r="P476">
        <v>0</v>
      </c>
      <c r="R476" t="s">
        <v>155</v>
      </c>
      <c r="S476" s="20">
        <f t="shared" si="51"/>
        <v>13</v>
      </c>
      <c r="T476" s="20">
        <f t="shared" si="52"/>
        <v>32</v>
      </c>
      <c r="U476" s="48" t="str">
        <f t="shared" si="53"/>
        <v>Bhuj Laltekri(GNE)</v>
      </c>
      <c r="V476" s="20" t="str">
        <f t="shared" si="54"/>
        <v>TN725</v>
      </c>
      <c r="W476" s="20" t="str">
        <f t="shared" si="55"/>
        <v>B2</v>
      </c>
      <c r="X476" s="20"/>
      <c r="Y476" s="7"/>
      <c r="Z476" s="7"/>
      <c r="AA476" s="7"/>
      <c r="AB476" s="7"/>
      <c r="AC476" s="7"/>
      <c r="AD476" s="7"/>
    </row>
    <row r="477" spans="1:30" x14ac:dyDescent="0.25">
      <c r="A477" s="7"/>
      <c r="B477" s="7"/>
      <c r="C477" s="7"/>
      <c r="D477" s="7" t="str">
        <f t="shared" si="49"/>
        <v>10.121.18.139</v>
      </c>
      <c r="E477" s="7" t="str">
        <f t="shared" si="50"/>
        <v>10.121.18.139</v>
      </c>
      <c r="F477">
        <v>468</v>
      </c>
      <c r="G477" t="s">
        <v>2036</v>
      </c>
      <c r="H477" s="57">
        <v>46040.045057870368</v>
      </c>
      <c r="I477" t="s">
        <v>2037</v>
      </c>
      <c r="J477" t="s">
        <v>2038</v>
      </c>
      <c r="K477" t="s">
        <v>171</v>
      </c>
      <c r="L477" t="s">
        <v>2039</v>
      </c>
      <c r="N477" t="s">
        <v>173</v>
      </c>
      <c r="O477" t="s">
        <v>135</v>
      </c>
      <c r="P477">
        <v>2</v>
      </c>
      <c r="R477" t="s">
        <v>251</v>
      </c>
      <c r="S477" s="20">
        <f t="shared" si="51"/>
        <v>14</v>
      </c>
      <c r="T477" s="20">
        <f t="shared" si="52"/>
        <v>28</v>
      </c>
      <c r="U477" s="48" t="str">
        <f t="shared" si="53"/>
        <v>VATVA RTSD A1</v>
      </c>
      <c r="V477" s="20" t="str">
        <f t="shared" si="54"/>
        <v>TN703</v>
      </c>
      <c r="W477" s="20" t="str">
        <f t="shared" si="55"/>
        <v>A1</v>
      </c>
      <c r="X477" s="20"/>
      <c r="Y477" s="7"/>
      <c r="Z477" s="7"/>
      <c r="AA477" s="7"/>
      <c r="AB477" s="7"/>
      <c r="AC477" s="7"/>
      <c r="AD477" s="7"/>
    </row>
    <row r="478" spans="1:30" x14ac:dyDescent="0.25">
      <c r="A478" s="7"/>
      <c r="B478" s="7"/>
      <c r="C478" s="7"/>
      <c r="D478" s="7" t="str">
        <f t="shared" si="49"/>
        <v>10.121.25.187</v>
      </c>
      <c r="E478" s="7" t="str">
        <f t="shared" si="50"/>
        <v>10.121.25.187</v>
      </c>
      <c r="F478">
        <v>469</v>
      </c>
      <c r="G478" t="s">
        <v>2052</v>
      </c>
      <c r="H478" s="57">
        <v>46141.042604166665</v>
      </c>
      <c r="I478" t="s">
        <v>2053</v>
      </c>
      <c r="J478" t="s">
        <v>2054</v>
      </c>
      <c r="K478" t="s">
        <v>189</v>
      </c>
      <c r="L478" t="s">
        <v>2055</v>
      </c>
      <c r="N478" t="s">
        <v>191</v>
      </c>
      <c r="O478" t="s">
        <v>135</v>
      </c>
      <c r="P478">
        <v>0</v>
      </c>
      <c r="S478" s="20">
        <f t="shared" si="51"/>
        <v>14</v>
      </c>
      <c r="T478" s="20">
        <f t="shared" si="52"/>
        <v>21</v>
      </c>
      <c r="U478" s="48" t="str">
        <f t="shared" si="53"/>
        <v>AKRUND</v>
      </c>
      <c r="V478" s="20" t="str">
        <f t="shared" si="54"/>
        <v>TN703</v>
      </c>
      <c r="W478" s="20" t="str">
        <f t="shared" si="55"/>
        <v>A1</v>
      </c>
      <c r="X478" s="20"/>
      <c r="Y478" s="7"/>
      <c r="Z478" s="7"/>
      <c r="AA478" s="7"/>
      <c r="AB478" s="7"/>
      <c r="AC478" s="7"/>
      <c r="AD478" s="7"/>
    </row>
    <row r="479" spans="1:30" x14ac:dyDescent="0.25">
      <c r="A479" s="7"/>
      <c r="B479" s="7"/>
      <c r="C479" s="7"/>
      <c r="D479" s="7" t="str">
        <f t="shared" si="49"/>
        <v>10.121.18.120</v>
      </c>
      <c r="E479" s="7" t="str">
        <f t="shared" si="50"/>
        <v>10.121.18.120</v>
      </c>
      <c r="F479">
        <v>470</v>
      </c>
      <c r="G479" t="s">
        <v>2040</v>
      </c>
      <c r="H479" s="57">
        <v>46074.055949074071</v>
      </c>
      <c r="I479" t="s">
        <v>2041</v>
      </c>
      <c r="J479" t="s">
        <v>2042</v>
      </c>
      <c r="K479" t="s">
        <v>171</v>
      </c>
      <c r="L479" t="s">
        <v>2043</v>
      </c>
      <c r="N479" t="s">
        <v>173</v>
      </c>
      <c r="O479" t="s">
        <v>135</v>
      </c>
      <c r="P479">
        <v>2</v>
      </c>
      <c r="R479" t="s">
        <v>251</v>
      </c>
      <c r="S479" s="20">
        <f t="shared" si="51"/>
        <v>14</v>
      </c>
      <c r="T479" s="20">
        <f t="shared" si="52"/>
        <v>35</v>
      </c>
      <c r="U479" s="48" t="str">
        <f t="shared" si="53"/>
        <v>KESAR PARTY PLOT BTS</v>
      </c>
      <c r="V479" s="20" t="str">
        <f t="shared" si="54"/>
        <v>TN703</v>
      </c>
      <c r="W479" s="20" t="str">
        <f t="shared" si="55"/>
        <v>A1</v>
      </c>
      <c r="X479" s="20"/>
      <c r="Y479" s="7"/>
      <c r="Z479" s="7"/>
      <c r="AA479" s="7"/>
      <c r="AB479" s="7"/>
      <c r="AC479" s="7"/>
      <c r="AD479" s="7"/>
    </row>
    <row r="480" spans="1:30" x14ac:dyDescent="0.25">
      <c r="A480" s="7"/>
      <c r="B480" s="7"/>
      <c r="C480" s="7"/>
      <c r="D480" s="7" t="str">
        <f t="shared" si="49"/>
        <v>10.121.25.121</v>
      </c>
      <c r="E480" s="7" t="str">
        <f t="shared" si="50"/>
        <v>10.121.25.121</v>
      </c>
      <c r="F480">
        <v>471</v>
      </c>
      <c r="G480" t="s">
        <v>2056</v>
      </c>
      <c r="H480" s="57">
        <v>46137.047152777777</v>
      </c>
      <c r="I480" t="s">
        <v>2057</v>
      </c>
      <c r="J480" t="s">
        <v>2058</v>
      </c>
      <c r="K480" t="s">
        <v>171</v>
      </c>
      <c r="L480" t="s">
        <v>2059</v>
      </c>
      <c r="N480" t="s">
        <v>173</v>
      </c>
      <c r="O480" t="s">
        <v>135</v>
      </c>
      <c r="P480">
        <v>2</v>
      </c>
      <c r="S480" s="20">
        <f t="shared" si="51"/>
        <v>14</v>
      </c>
      <c r="T480" s="20">
        <f t="shared" si="52"/>
        <v>25</v>
      </c>
      <c r="U480" s="48" t="str">
        <f t="shared" si="53"/>
        <v>HNGU PATAN</v>
      </c>
      <c r="V480" s="20" t="str">
        <f t="shared" si="54"/>
        <v>TN703</v>
      </c>
      <c r="W480" s="20" t="str">
        <f t="shared" si="55"/>
        <v>A1</v>
      </c>
      <c r="X480" s="20"/>
      <c r="Y480" s="7"/>
      <c r="Z480" s="7"/>
      <c r="AA480" s="7"/>
      <c r="AB480" s="7"/>
      <c r="AC480" s="7"/>
      <c r="AD480" s="7"/>
    </row>
    <row r="481" spans="1:30" x14ac:dyDescent="0.25">
      <c r="A481" s="7"/>
      <c r="B481" s="7"/>
      <c r="C481" s="7"/>
      <c r="D481" s="7" t="str">
        <f t="shared" si="49"/>
        <v>10.121.24.79</v>
      </c>
      <c r="E481" s="7" t="str">
        <f t="shared" si="50"/>
        <v>10.121.24.79</v>
      </c>
      <c r="F481">
        <v>472</v>
      </c>
      <c r="G481" t="s">
        <v>2048</v>
      </c>
      <c r="H481" s="57">
        <v>46107.05846064815</v>
      </c>
      <c r="I481" t="s">
        <v>2049</v>
      </c>
      <c r="J481" t="s">
        <v>2050</v>
      </c>
      <c r="K481" t="s">
        <v>189</v>
      </c>
      <c r="L481" t="s">
        <v>2051</v>
      </c>
      <c r="N481" t="s">
        <v>191</v>
      </c>
      <c r="O481" t="s">
        <v>135</v>
      </c>
      <c r="P481">
        <v>0</v>
      </c>
      <c r="S481" s="20">
        <f t="shared" si="51"/>
        <v>13</v>
      </c>
      <c r="T481" s="20">
        <f t="shared" si="52"/>
        <v>30</v>
      </c>
      <c r="U481" s="48" t="str">
        <f t="shared" si="53"/>
        <v>SHRUJAN CREATION</v>
      </c>
      <c r="V481" s="20" t="str">
        <f t="shared" si="54"/>
        <v>TN703</v>
      </c>
      <c r="W481" s="20" t="str">
        <f t="shared" si="55"/>
        <v>A1</v>
      </c>
      <c r="X481" s="20"/>
      <c r="Y481" s="7"/>
      <c r="Z481" s="7"/>
      <c r="AA481" s="7"/>
      <c r="AB481" s="7"/>
      <c r="AC481" s="7"/>
      <c r="AD481" s="7"/>
    </row>
    <row r="482" spans="1:30" x14ac:dyDescent="0.25">
      <c r="A482" s="7"/>
      <c r="B482" s="7"/>
      <c r="C482" s="7"/>
      <c r="D482" s="7" t="str">
        <f t="shared" si="49"/>
        <v>10.121.18.229</v>
      </c>
      <c r="E482" s="7" t="str">
        <f t="shared" si="50"/>
        <v>10.121.18.229</v>
      </c>
      <c r="F482">
        <v>473</v>
      </c>
      <c r="G482" t="s">
        <v>2044</v>
      </c>
      <c r="H482" s="57">
        <v>46150.046481481484</v>
      </c>
      <c r="I482" t="s">
        <v>2045</v>
      </c>
      <c r="J482" t="s">
        <v>2046</v>
      </c>
      <c r="K482" t="s">
        <v>171</v>
      </c>
      <c r="L482" t="s">
        <v>2047</v>
      </c>
      <c r="N482" t="s">
        <v>173</v>
      </c>
      <c r="O482" t="s">
        <v>135</v>
      </c>
      <c r="P482">
        <v>2</v>
      </c>
      <c r="R482" t="s">
        <v>251</v>
      </c>
      <c r="S482" s="20">
        <f t="shared" si="51"/>
        <v>14</v>
      </c>
      <c r="T482" s="20">
        <f t="shared" si="52"/>
        <v>21</v>
      </c>
      <c r="U482" s="48" t="str">
        <f t="shared" si="53"/>
        <v>NANDEJ</v>
      </c>
      <c r="V482" s="20" t="str">
        <f t="shared" si="54"/>
        <v>TN703</v>
      </c>
      <c r="W482" s="20" t="str">
        <f t="shared" si="55"/>
        <v>A1</v>
      </c>
      <c r="X482" s="20"/>
      <c r="Y482" s="7"/>
      <c r="Z482" s="7"/>
      <c r="AA482" s="7"/>
      <c r="AB482" s="7"/>
      <c r="AC482" s="7"/>
      <c r="AD482" s="7"/>
    </row>
    <row r="483" spans="1:30" x14ac:dyDescent="0.25">
      <c r="A483" s="7"/>
      <c r="B483" s="7"/>
      <c r="C483" s="7"/>
      <c r="D483" s="7" t="str">
        <f t="shared" si="49"/>
        <v>10.121.68.101</v>
      </c>
      <c r="E483" s="7" t="str">
        <f t="shared" si="50"/>
        <v>10.121.68.101</v>
      </c>
      <c r="F483">
        <v>474</v>
      </c>
      <c r="G483" t="s">
        <v>2060</v>
      </c>
      <c r="H483" s="57">
        <v>46145.055231481485</v>
      </c>
      <c r="I483" t="s">
        <v>2061</v>
      </c>
      <c r="J483" t="s">
        <v>2062</v>
      </c>
      <c r="K483" t="s">
        <v>189</v>
      </c>
      <c r="L483" t="s">
        <v>2063</v>
      </c>
      <c r="N483" t="s">
        <v>191</v>
      </c>
      <c r="O483" t="s">
        <v>135</v>
      </c>
      <c r="P483">
        <v>0</v>
      </c>
      <c r="S483" s="20">
        <f t="shared" si="51"/>
        <v>14</v>
      </c>
      <c r="T483" s="20">
        <f t="shared" si="52"/>
        <v>32</v>
      </c>
      <c r="U483" s="48" t="str">
        <f t="shared" si="53"/>
        <v>CITYNET SAMARVANI</v>
      </c>
      <c r="V483" s="20" t="str">
        <f t="shared" si="54"/>
        <v>TN703</v>
      </c>
      <c r="W483" s="20" t="str">
        <f t="shared" si="55"/>
        <v>A1</v>
      </c>
      <c r="X483" s="20"/>
      <c r="Y483" s="7"/>
      <c r="Z483" s="7"/>
      <c r="AA483" s="7"/>
      <c r="AB483" s="7"/>
      <c r="AC483" s="7"/>
      <c r="AD483" s="7"/>
    </row>
    <row r="484" spans="1:30" x14ac:dyDescent="0.25">
      <c r="A484" s="7"/>
      <c r="B484" s="7"/>
      <c r="C484" s="7"/>
      <c r="D484" s="7" t="str">
        <f t="shared" si="49"/>
        <v>10.121.96.189</v>
      </c>
      <c r="E484" s="7" t="str">
        <f t="shared" si="50"/>
        <v>10.121.96.189</v>
      </c>
      <c r="F484">
        <v>475</v>
      </c>
      <c r="G484" t="s">
        <v>2064</v>
      </c>
      <c r="H484" s="57">
        <v>46097.050266203703</v>
      </c>
      <c r="I484" t="s">
        <v>2065</v>
      </c>
      <c r="J484" t="s">
        <v>2066</v>
      </c>
      <c r="K484" t="s">
        <v>145</v>
      </c>
      <c r="L484" t="s">
        <v>2067</v>
      </c>
      <c r="N484" t="s">
        <v>134</v>
      </c>
      <c r="O484" t="s">
        <v>135</v>
      </c>
      <c r="P484">
        <v>0</v>
      </c>
      <c r="S484" s="20">
        <f t="shared" si="51"/>
        <v>14</v>
      </c>
      <c r="T484" s="20">
        <f t="shared" si="52"/>
        <v>27</v>
      </c>
      <c r="U484" s="48" t="str">
        <f t="shared" si="53"/>
        <v>BHIRANDIYARA</v>
      </c>
      <c r="V484" s="20" t="str">
        <f t="shared" si="54"/>
        <v>TN705</v>
      </c>
      <c r="W484" s="20" t="str">
        <f t="shared" si="55"/>
        <v>B1</v>
      </c>
      <c r="X484" s="20"/>
      <c r="Y484" s="7"/>
      <c r="Z484" s="7"/>
      <c r="AA484" s="7"/>
      <c r="AB484" s="7"/>
      <c r="AC484" s="7"/>
      <c r="AD484" s="7"/>
    </row>
    <row r="485" spans="1:30" x14ac:dyDescent="0.25">
      <c r="A485" s="7"/>
      <c r="B485" s="7"/>
      <c r="C485" s="7"/>
      <c r="D485" s="7" t="str">
        <f t="shared" si="49"/>
        <v>10.121.17.73</v>
      </c>
      <c r="E485" s="7" t="str">
        <f t="shared" si="50"/>
        <v>10.121.17.73</v>
      </c>
      <c r="F485">
        <v>476</v>
      </c>
      <c r="G485" t="s">
        <v>2068</v>
      </c>
      <c r="H485" s="57">
        <v>46151.042118055557</v>
      </c>
      <c r="I485" t="s">
        <v>2069</v>
      </c>
      <c r="J485" t="s">
        <v>2070</v>
      </c>
      <c r="K485" t="s">
        <v>171</v>
      </c>
      <c r="L485" t="s">
        <v>2071</v>
      </c>
      <c r="N485" t="s">
        <v>173</v>
      </c>
      <c r="O485" t="s">
        <v>135</v>
      </c>
      <c r="P485">
        <v>2</v>
      </c>
      <c r="S485" s="20">
        <f t="shared" si="51"/>
        <v>13</v>
      </c>
      <c r="T485" s="20">
        <f t="shared" si="52"/>
        <v>20</v>
      </c>
      <c r="U485" s="48" t="str">
        <f t="shared" si="53"/>
        <v>Ramvav</v>
      </c>
      <c r="V485" s="20" t="str">
        <f t="shared" si="54"/>
        <v>TN703</v>
      </c>
      <c r="W485" s="20" t="str">
        <f t="shared" si="55"/>
        <v>A1</v>
      </c>
      <c r="X485" s="20"/>
      <c r="Y485" s="7"/>
      <c r="Z485" s="7"/>
      <c r="AA485" s="7"/>
      <c r="AB485" s="7"/>
      <c r="AC485" s="7"/>
      <c r="AD485" s="7"/>
    </row>
    <row r="486" spans="1:30" x14ac:dyDescent="0.25">
      <c r="A486" s="7"/>
      <c r="B486" s="7"/>
      <c r="C486" s="7"/>
      <c r="D486" s="7" t="str">
        <f t="shared" si="49"/>
        <v>10.121.25.177</v>
      </c>
      <c r="E486" s="7" t="str">
        <f t="shared" si="50"/>
        <v>10.121.25.177</v>
      </c>
      <c r="F486">
        <v>477</v>
      </c>
      <c r="G486" t="s">
        <v>2076</v>
      </c>
      <c r="H486" s="57">
        <v>46149.047997685186</v>
      </c>
      <c r="I486" t="s">
        <v>2077</v>
      </c>
      <c r="J486" t="s">
        <v>2078</v>
      </c>
      <c r="K486" t="s">
        <v>189</v>
      </c>
      <c r="L486" t="s">
        <v>2079</v>
      </c>
      <c r="N486" t="s">
        <v>191</v>
      </c>
      <c r="O486" t="s">
        <v>135</v>
      </c>
      <c r="P486">
        <v>0</v>
      </c>
      <c r="S486" s="20">
        <f t="shared" si="51"/>
        <v>14</v>
      </c>
      <c r="T486" s="20">
        <f t="shared" si="52"/>
        <v>25</v>
      </c>
      <c r="U486" s="48" t="str">
        <f t="shared" si="53"/>
        <v>HARSOL-BTS</v>
      </c>
      <c r="V486" s="20" t="str">
        <f t="shared" si="54"/>
        <v>TN703</v>
      </c>
      <c r="W486" s="20" t="str">
        <f t="shared" si="55"/>
        <v>A1</v>
      </c>
      <c r="X486" s="20"/>
      <c r="Y486" s="7"/>
      <c r="Z486" s="7"/>
      <c r="AA486" s="7"/>
      <c r="AB486" s="7"/>
      <c r="AC486" s="7"/>
      <c r="AD486" s="7"/>
    </row>
    <row r="487" spans="1:30" x14ac:dyDescent="0.25">
      <c r="A487" s="7"/>
      <c r="B487" s="7"/>
      <c r="C487" s="7"/>
      <c r="D487" s="7" t="str">
        <f t="shared" si="49"/>
        <v>10.121.97.98</v>
      </c>
      <c r="E487" s="7" t="str">
        <f t="shared" si="50"/>
        <v>10.121.97.98</v>
      </c>
      <c r="F487">
        <v>478</v>
      </c>
      <c r="G487" t="s">
        <v>2072</v>
      </c>
      <c r="H487" s="57">
        <v>46141.042337962965</v>
      </c>
      <c r="I487" t="s">
        <v>2073</v>
      </c>
      <c r="J487" t="s">
        <v>2074</v>
      </c>
      <c r="K487" t="s">
        <v>189</v>
      </c>
      <c r="L487" t="s">
        <v>2075</v>
      </c>
      <c r="N487" t="s">
        <v>191</v>
      </c>
      <c r="O487" t="s">
        <v>135</v>
      </c>
      <c r="P487">
        <v>0</v>
      </c>
      <c r="S487" s="20">
        <f t="shared" si="51"/>
        <v>13</v>
      </c>
      <c r="T487" s="20">
        <f t="shared" si="52"/>
        <v>23</v>
      </c>
      <c r="U487" s="48" t="str">
        <f t="shared" si="53"/>
        <v>AMBLIYARA</v>
      </c>
      <c r="V487" s="20" t="str">
        <f t="shared" si="54"/>
        <v>TN703</v>
      </c>
      <c r="W487" s="20" t="str">
        <f t="shared" si="55"/>
        <v>A1</v>
      </c>
      <c r="X487" s="20"/>
      <c r="Y487" s="7"/>
      <c r="Z487" s="7"/>
      <c r="AA487" s="7"/>
      <c r="AB487" s="7"/>
      <c r="AC487" s="7"/>
      <c r="AD487" s="7"/>
    </row>
    <row r="488" spans="1:30" x14ac:dyDescent="0.25">
      <c r="A488" s="7"/>
      <c r="B488" s="7"/>
      <c r="C488" s="7"/>
      <c r="D488" s="7" t="str">
        <f t="shared" si="49"/>
        <v>10.121.17.91</v>
      </c>
      <c r="E488" s="7" t="str">
        <f t="shared" si="50"/>
        <v>10.121.17.91</v>
      </c>
      <c r="F488">
        <v>479</v>
      </c>
      <c r="G488" t="s">
        <v>2080</v>
      </c>
      <c r="H488" s="57">
        <v>46149.050925925927</v>
      </c>
      <c r="I488" t="s">
        <v>2081</v>
      </c>
      <c r="J488" t="s">
        <v>2082</v>
      </c>
      <c r="K488" t="s">
        <v>145</v>
      </c>
      <c r="L488" t="s">
        <v>2083</v>
      </c>
      <c r="N488" t="s">
        <v>134</v>
      </c>
      <c r="O488" t="s">
        <v>135</v>
      </c>
      <c r="P488">
        <v>0</v>
      </c>
      <c r="S488" s="20">
        <f t="shared" si="51"/>
        <v>13</v>
      </c>
      <c r="T488" s="20">
        <f t="shared" si="52"/>
        <v>24</v>
      </c>
      <c r="U488" s="48" t="str">
        <f t="shared" si="53"/>
        <v>JINDAL SAW</v>
      </c>
      <c r="V488" s="20" t="str">
        <f t="shared" si="54"/>
        <v>TN705</v>
      </c>
      <c r="W488" s="20" t="str">
        <f t="shared" si="55"/>
        <v>B1</v>
      </c>
      <c r="X488" s="20"/>
      <c r="Y488" s="7"/>
      <c r="Z488" s="7"/>
      <c r="AA488" s="7"/>
      <c r="AB488" s="7"/>
      <c r="AC488" s="7"/>
      <c r="AD488" s="7"/>
    </row>
    <row r="489" spans="1:30" x14ac:dyDescent="0.25">
      <c r="A489" s="7"/>
      <c r="B489" s="7"/>
      <c r="C489" s="7"/>
      <c r="D489" s="7" t="str">
        <f t="shared" si="49"/>
        <v>10.121.98.149</v>
      </c>
      <c r="E489" s="7" t="str">
        <f t="shared" si="50"/>
        <v>10.121.98.149</v>
      </c>
      <c r="F489">
        <v>480</v>
      </c>
      <c r="G489" t="s">
        <v>2084</v>
      </c>
      <c r="H489" s="57">
        <v>46149.0466087963</v>
      </c>
      <c r="I489" t="s">
        <v>2085</v>
      </c>
      <c r="J489" t="s">
        <v>2086</v>
      </c>
      <c r="K489" t="s">
        <v>189</v>
      </c>
      <c r="L489" t="s">
        <v>2087</v>
      </c>
      <c r="N489" t="s">
        <v>191</v>
      </c>
      <c r="O489" t="s">
        <v>135</v>
      </c>
      <c r="P489">
        <v>0</v>
      </c>
      <c r="S489" s="20">
        <f t="shared" si="51"/>
        <v>14</v>
      </c>
      <c r="T489" s="20">
        <f t="shared" si="52"/>
        <v>24</v>
      </c>
      <c r="U489" s="48" t="str">
        <f t="shared" si="53"/>
        <v>IQBALGADH</v>
      </c>
      <c r="V489" s="20" t="str">
        <f t="shared" si="54"/>
        <v>TN703</v>
      </c>
      <c r="W489" s="20" t="str">
        <f t="shared" si="55"/>
        <v>A1</v>
      </c>
      <c r="X489" s="20"/>
      <c r="Y489" s="7"/>
      <c r="Z489" s="7"/>
      <c r="AA489" s="7"/>
      <c r="AB489" s="7"/>
      <c r="AC489" s="7"/>
      <c r="AD489" s="7"/>
    </row>
    <row r="490" spans="1:30" x14ac:dyDescent="0.25">
      <c r="A490" s="7"/>
      <c r="B490" s="7"/>
      <c r="C490" s="7"/>
      <c r="D490" s="7" t="str">
        <f t="shared" si="49"/>
        <v>10.121.24.225</v>
      </c>
      <c r="E490" s="7" t="str">
        <f t="shared" si="50"/>
        <v>10.121.24.225</v>
      </c>
      <c r="F490">
        <v>481</v>
      </c>
      <c r="G490" t="s">
        <v>2093</v>
      </c>
      <c r="H490" s="57">
        <v>46137.046747685185</v>
      </c>
      <c r="I490" t="s">
        <v>2094</v>
      </c>
      <c r="J490" t="s">
        <v>2095</v>
      </c>
      <c r="K490" t="s">
        <v>132</v>
      </c>
      <c r="L490" t="s">
        <v>2096</v>
      </c>
      <c r="N490" t="s">
        <v>134</v>
      </c>
      <c r="O490" t="s">
        <v>135</v>
      </c>
      <c r="P490">
        <v>0</v>
      </c>
      <c r="R490" t="s">
        <v>208</v>
      </c>
      <c r="S490" s="20">
        <f t="shared" si="51"/>
        <v>14</v>
      </c>
      <c r="T490" s="20">
        <f t="shared" si="52"/>
        <v>25</v>
      </c>
      <c r="U490" s="48" t="str">
        <f t="shared" si="53"/>
        <v>ANAND(GNE)</v>
      </c>
      <c r="V490" s="20" t="str">
        <f t="shared" si="54"/>
        <v>TN725</v>
      </c>
      <c r="W490" s="20" t="str">
        <f t="shared" si="55"/>
        <v>B2</v>
      </c>
      <c r="X490" s="20"/>
      <c r="Y490" s="7"/>
      <c r="Z490" s="7"/>
      <c r="AA490" s="7"/>
      <c r="AB490" s="7"/>
      <c r="AC490" s="7"/>
      <c r="AD490" s="7"/>
    </row>
    <row r="491" spans="1:30" x14ac:dyDescent="0.25">
      <c r="A491" s="7"/>
      <c r="B491" s="7"/>
      <c r="C491" s="7"/>
      <c r="D491" s="7" t="str">
        <f t="shared" si="49"/>
        <v>10.121.68.99</v>
      </c>
      <c r="E491" s="7" t="str">
        <f t="shared" si="50"/>
        <v>10.121.68.99</v>
      </c>
      <c r="F491">
        <v>482</v>
      </c>
      <c r="G491" t="s">
        <v>2088</v>
      </c>
      <c r="H491" s="57">
        <v>46077.046111111114</v>
      </c>
      <c r="I491" t="s">
        <v>2089</v>
      </c>
      <c r="J491" t="s">
        <v>2090</v>
      </c>
      <c r="K491" t="s">
        <v>189</v>
      </c>
      <c r="L491" t="s">
        <v>2091</v>
      </c>
      <c r="N491" t="s">
        <v>191</v>
      </c>
      <c r="O491" t="s">
        <v>135</v>
      </c>
      <c r="P491">
        <v>0</v>
      </c>
      <c r="R491" t="s">
        <v>2092</v>
      </c>
      <c r="S491" s="20">
        <f t="shared" si="51"/>
        <v>13</v>
      </c>
      <c r="T491" s="20">
        <f t="shared" si="52"/>
        <v>25</v>
      </c>
      <c r="U491" s="48" t="str">
        <f t="shared" si="53"/>
        <v>PRATAPNAGAR</v>
      </c>
      <c r="V491" s="20" t="str">
        <f t="shared" si="54"/>
        <v>TN703</v>
      </c>
      <c r="W491" s="20" t="str">
        <f t="shared" si="55"/>
        <v>A1</v>
      </c>
      <c r="X491" s="20"/>
      <c r="Y491" s="7"/>
      <c r="Z491" s="7"/>
      <c r="AA491" s="7"/>
      <c r="AB491" s="7"/>
      <c r="AC491" s="7"/>
      <c r="AD491" s="7"/>
    </row>
    <row r="492" spans="1:30" x14ac:dyDescent="0.25">
      <c r="A492" s="7"/>
      <c r="B492" s="7"/>
      <c r="C492" s="7"/>
      <c r="D492" s="7" t="str">
        <f t="shared" si="49"/>
        <v>10.121.24.18</v>
      </c>
      <c r="E492" s="7" t="str">
        <f t="shared" si="50"/>
        <v>10.121.24.18</v>
      </c>
      <c r="F492">
        <v>483</v>
      </c>
      <c r="G492" t="s">
        <v>2097</v>
      </c>
      <c r="H492" s="57">
        <v>46142.047129629631</v>
      </c>
      <c r="I492" t="s">
        <v>2098</v>
      </c>
      <c r="J492" t="s">
        <v>2099</v>
      </c>
      <c r="K492" t="s">
        <v>171</v>
      </c>
      <c r="L492" t="s">
        <v>2100</v>
      </c>
      <c r="N492" t="s">
        <v>173</v>
      </c>
      <c r="O492" t="s">
        <v>135</v>
      </c>
      <c r="P492">
        <v>2</v>
      </c>
      <c r="S492" s="20">
        <f t="shared" si="51"/>
        <v>13</v>
      </c>
      <c r="T492" s="20">
        <f t="shared" si="52"/>
        <v>25</v>
      </c>
      <c r="U492" s="48" t="str">
        <f t="shared" si="53"/>
        <v>AKOLVADI TE</v>
      </c>
      <c r="V492" s="20" t="str">
        <f t="shared" si="54"/>
        <v>TN703</v>
      </c>
      <c r="W492" s="20" t="str">
        <f t="shared" si="55"/>
        <v>A1</v>
      </c>
      <c r="X492" s="20"/>
      <c r="Y492" s="7"/>
      <c r="Z492" s="7"/>
      <c r="AA492" s="7"/>
      <c r="AB492" s="7"/>
      <c r="AC492" s="7"/>
      <c r="AD492" s="7"/>
    </row>
    <row r="493" spans="1:30" x14ac:dyDescent="0.25">
      <c r="A493" s="7"/>
      <c r="B493" s="7"/>
      <c r="C493" s="7"/>
      <c r="D493" s="7" t="str">
        <f t="shared" si="49"/>
        <v>10.121.15.155</v>
      </c>
      <c r="E493" s="7" t="str">
        <f t="shared" si="50"/>
        <v>10.121.15.155</v>
      </c>
      <c r="F493">
        <v>484</v>
      </c>
      <c r="G493" t="s">
        <v>2101</v>
      </c>
      <c r="H493" s="57">
        <v>46151.046620370369</v>
      </c>
      <c r="I493" t="s">
        <v>2102</v>
      </c>
      <c r="J493" t="s">
        <v>2103</v>
      </c>
      <c r="K493" t="s">
        <v>132</v>
      </c>
      <c r="L493" t="s">
        <v>2104</v>
      </c>
      <c r="N493" t="s">
        <v>134</v>
      </c>
      <c r="O493" t="s">
        <v>135</v>
      </c>
      <c r="P493">
        <v>0</v>
      </c>
      <c r="S493" s="20">
        <f t="shared" si="51"/>
        <v>14</v>
      </c>
      <c r="T493" s="20">
        <f t="shared" si="52"/>
        <v>23</v>
      </c>
      <c r="U493" s="48" t="str">
        <f t="shared" si="53"/>
        <v>BAGODARA</v>
      </c>
      <c r="V493" s="20" t="str">
        <f t="shared" si="54"/>
        <v>TN725</v>
      </c>
      <c r="W493" s="20" t="str">
        <f t="shared" si="55"/>
        <v>B2</v>
      </c>
      <c r="X493" s="20"/>
      <c r="Y493" s="7"/>
      <c r="Z493" s="7"/>
      <c r="AA493" s="7"/>
      <c r="AB493" s="7"/>
      <c r="AC493" s="7"/>
      <c r="AD493" s="7"/>
    </row>
    <row r="494" spans="1:30" x14ac:dyDescent="0.25">
      <c r="A494" s="7"/>
      <c r="B494" s="7"/>
      <c r="C494" s="7"/>
      <c r="D494" s="7" t="str">
        <f t="shared" si="49"/>
        <v>10.121.24.147</v>
      </c>
      <c r="E494" s="7" t="str">
        <f t="shared" si="50"/>
        <v>10.121.24.147</v>
      </c>
      <c r="F494">
        <v>485</v>
      </c>
      <c r="G494" t="s">
        <v>2113</v>
      </c>
      <c r="H494" s="57">
        <v>46122.043819444443</v>
      </c>
      <c r="I494" t="s">
        <v>2114</v>
      </c>
      <c r="J494" t="s">
        <v>2115</v>
      </c>
      <c r="K494" t="s">
        <v>171</v>
      </c>
      <c r="L494" t="s">
        <v>2116</v>
      </c>
      <c r="N494" t="s">
        <v>173</v>
      </c>
      <c r="O494" t="s">
        <v>135</v>
      </c>
      <c r="P494">
        <v>2</v>
      </c>
      <c r="S494" s="20">
        <f t="shared" si="51"/>
        <v>14</v>
      </c>
      <c r="T494" s="20">
        <f t="shared" si="52"/>
        <v>26</v>
      </c>
      <c r="U494" s="48" t="str">
        <f t="shared" si="53"/>
        <v>Valsad New2</v>
      </c>
      <c r="V494" s="20" t="str">
        <f t="shared" si="54"/>
        <v>TN703</v>
      </c>
      <c r="W494" s="20" t="str">
        <f t="shared" si="55"/>
        <v>A1</v>
      </c>
      <c r="X494" s="20"/>
      <c r="Y494" s="7"/>
      <c r="Z494" s="7"/>
      <c r="AA494" s="7"/>
      <c r="AB494" s="7"/>
      <c r="AC494" s="7"/>
      <c r="AD494" s="7"/>
    </row>
    <row r="495" spans="1:30" x14ac:dyDescent="0.25">
      <c r="A495" s="7"/>
      <c r="B495" s="7"/>
      <c r="C495" s="7"/>
      <c r="D495" s="7" t="str">
        <f t="shared" si="49"/>
        <v>10.121.24.237</v>
      </c>
      <c r="E495" s="7" t="str">
        <f t="shared" si="50"/>
        <v>10.121.24.237</v>
      </c>
      <c r="F495">
        <v>486</v>
      </c>
      <c r="G495" t="s">
        <v>2105</v>
      </c>
      <c r="H495" s="57">
        <v>45983.04383101852</v>
      </c>
      <c r="I495" t="s">
        <v>2106</v>
      </c>
      <c r="J495" t="s">
        <v>2107</v>
      </c>
      <c r="K495" t="s">
        <v>145</v>
      </c>
      <c r="L495" t="s">
        <v>2108</v>
      </c>
      <c r="N495" t="s">
        <v>134</v>
      </c>
      <c r="O495" t="s">
        <v>135</v>
      </c>
      <c r="P495">
        <v>2</v>
      </c>
      <c r="S495" s="20">
        <f t="shared" si="51"/>
        <v>14</v>
      </c>
      <c r="T495" s="20">
        <f t="shared" si="52"/>
        <v>25</v>
      </c>
      <c r="U495" s="48" t="str">
        <f t="shared" si="53"/>
        <v>UTTARSANDA</v>
      </c>
      <c r="V495" s="20" t="str">
        <f t="shared" si="54"/>
        <v>TN705</v>
      </c>
      <c r="W495" s="20" t="str">
        <f t="shared" si="55"/>
        <v>B1</v>
      </c>
      <c r="X495" s="20"/>
      <c r="Y495" s="7"/>
      <c r="Z495" s="7"/>
      <c r="AA495" s="7"/>
      <c r="AB495" s="7"/>
      <c r="AC495" s="7"/>
      <c r="AD495" s="7"/>
    </row>
    <row r="496" spans="1:30" x14ac:dyDescent="0.25">
      <c r="A496" s="7"/>
      <c r="B496" s="7"/>
      <c r="C496" s="7"/>
      <c r="D496" s="7" t="str">
        <f t="shared" si="49"/>
        <v>10.121.24.238</v>
      </c>
      <c r="E496" s="7" t="str">
        <f t="shared" si="50"/>
        <v>10.121.24.238</v>
      </c>
      <c r="F496">
        <v>487</v>
      </c>
      <c r="G496" t="s">
        <v>2109</v>
      </c>
      <c r="H496" s="57">
        <v>46150.044641203705</v>
      </c>
      <c r="I496" t="s">
        <v>2110</v>
      </c>
      <c r="J496" t="s">
        <v>2111</v>
      </c>
      <c r="K496" t="s">
        <v>145</v>
      </c>
      <c r="L496" t="s">
        <v>2112</v>
      </c>
      <c r="N496" t="s">
        <v>134</v>
      </c>
      <c r="O496" t="s">
        <v>135</v>
      </c>
      <c r="P496">
        <v>2</v>
      </c>
      <c r="S496" s="20">
        <f t="shared" si="51"/>
        <v>14</v>
      </c>
      <c r="T496" s="20">
        <f t="shared" si="52"/>
        <v>25</v>
      </c>
      <c r="U496" s="48" t="str">
        <f t="shared" si="53"/>
        <v>Sojitra B1</v>
      </c>
      <c r="V496" s="20" t="str">
        <f t="shared" si="54"/>
        <v>TN705</v>
      </c>
      <c r="W496" s="20" t="str">
        <f t="shared" si="55"/>
        <v>B1</v>
      </c>
      <c r="X496" s="20"/>
      <c r="Y496" s="7"/>
      <c r="Z496" s="7"/>
      <c r="AA496" s="7"/>
      <c r="AB496" s="7"/>
      <c r="AC496" s="7"/>
      <c r="AD496" s="7"/>
    </row>
    <row r="497" spans="1:30" x14ac:dyDescent="0.25">
      <c r="A497" s="7"/>
      <c r="B497" s="7"/>
      <c r="C497" s="7"/>
      <c r="D497" s="7" t="str">
        <f t="shared" si="49"/>
        <v>10.121.15.206</v>
      </c>
      <c r="E497" s="7" t="str">
        <f t="shared" si="50"/>
        <v>10.121.15.206</v>
      </c>
      <c r="F497">
        <v>488</v>
      </c>
      <c r="G497" t="s">
        <v>2117</v>
      </c>
      <c r="H497" s="57">
        <v>46149.050578703704</v>
      </c>
      <c r="I497" t="s">
        <v>2118</v>
      </c>
      <c r="J497" t="s">
        <v>2119</v>
      </c>
      <c r="K497" t="s">
        <v>145</v>
      </c>
      <c r="L497" t="s">
        <v>2120</v>
      </c>
      <c r="N497" t="s">
        <v>134</v>
      </c>
      <c r="O497" t="s">
        <v>135</v>
      </c>
      <c r="P497">
        <v>0</v>
      </c>
      <c r="S497" s="20">
        <f t="shared" si="51"/>
        <v>14</v>
      </c>
      <c r="T497" s="20">
        <f t="shared" si="52"/>
        <v>21</v>
      </c>
      <c r="U497" s="48" t="str">
        <f t="shared" si="53"/>
        <v>MORIYA</v>
      </c>
      <c r="V497" s="20" t="str">
        <f t="shared" si="54"/>
        <v>TN705</v>
      </c>
      <c r="W497" s="20" t="str">
        <f t="shared" si="55"/>
        <v>B1</v>
      </c>
      <c r="X497" s="20"/>
      <c r="Y497" s="7"/>
      <c r="Z497" s="7"/>
      <c r="AA497" s="7"/>
      <c r="AB497" s="7"/>
      <c r="AC497" s="7"/>
      <c r="AD497" s="7"/>
    </row>
    <row r="498" spans="1:30" x14ac:dyDescent="0.25">
      <c r="A498" s="7"/>
      <c r="B498" s="7"/>
      <c r="C498" s="7"/>
      <c r="D498" s="7" t="str">
        <f t="shared" si="49"/>
        <v>10.121.99.177</v>
      </c>
      <c r="E498" s="7" t="str">
        <f t="shared" si="50"/>
        <v>10.121.99.177</v>
      </c>
      <c r="F498">
        <v>489</v>
      </c>
      <c r="G498" t="s">
        <v>2121</v>
      </c>
      <c r="H498" s="57">
        <v>46149.053530092591</v>
      </c>
      <c r="I498" t="s">
        <v>2122</v>
      </c>
      <c r="J498" t="s">
        <v>2123</v>
      </c>
      <c r="K498" t="s">
        <v>171</v>
      </c>
      <c r="L498" t="s">
        <v>2124</v>
      </c>
      <c r="N498" t="s">
        <v>173</v>
      </c>
      <c r="O498" t="s">
        <v>135</v>
      </c>
      <c r="P498">
        <v>2</v>
      </c>
      <c r="S498" s="20">
        <f t="shared" si="51"/>
        <v>14</v>
      </c>
      <c r="T498" s="20">
        <f t="shared" si="52"/>
        <v>33</v>
      </c>
      <c r="U498" s="48" t="str">
        <f t="shared" si="53"/>
        <v>POLICE STATION KBG</v>
      </c>
      <c r="V498" s="20" t="str">
        <f t="shared" si="54"/>
        <v>TN703</v>
      </c>
      <c r="W498" s="20" t="str">
        <f t="shared" si="55"/>
        <v>A1</v>
      </c>
      <c r="X498" s="20"/>
      <c r="Y498" s="7"/>
      <c r="Z498" s="7"/>
      <c r="AA498" s="7"/>
      <c r="AB498" s="7"/>
      <c r="AC498" s="7"/>
      <c r="AD498" s="7"/>
    </row>
    <row r="499" spans="1:30" x14ac:dyDescent="0.25">
      <c r="A499" s="7"/>
      <c r="B499" s="7"/>
      <c r="C499" s="7"/>
      <c r="D499" s="7" t="str">
        <f t="shared" si="49"/>
        <v>10.121.24.23</v>
      </c>
      <c r="E499" s="7" t="str">
        <f t="shared" si="50"/>
        <v>10.121.24.23</v>
      </c>
      <c r="F499">
        <v>490</v>
      </c>
      <c r="G499" t="s">
        <v>2125</v>
      </c>
      <c r="H499" s="57">
        <v>46143.044976851852</v>
      </c>
      <c r="I499" t="s">
        <v>2126</v>
      </c>
      <c r="J499" t="s">
        <v>2127</v>
      </c>
      <c r="K499" t="s">
        <v>189</v>
      </c>
      <c r="L499" t="s">
        <v>2128</v>
      </c>
      <c r="N499" t="s">
        <v>191</v>
      </c>
      <c r="O499" t="s">
        <v>135</v>
      </c>
      <c r="P499">
        <v>0</v>
      </c>
      <c r="S499" s="20">
        <f t="shared" si="51"/>
        <v>13</v>
      </c>
      <c r="T499" s="20">
        <f t="shared" si="52"/>
        <v>23</v>
      </c>
      <c r="U499" s="48" t="str">
        <f t="shared" si="53"/>
        <v>DUNGARPUR</v>
      </c>
      <c r="V499" s="20" t="str">
        <f t="shared" si="54"/>
        <v>TN703</v>
      </c>
      <c r="W499" s="20" t="str">
        <f t="shared" si="55"/>
        <v>A1</v>
      </c>
      <c r="X499" s="20"/>
      <c r="Y499" s="7"/>
      <c r="Z499" s="7"/>
      <c r="AA499" s="7"/>
      <c r="AB499" s="7"/>
      <c r="AC499" s="7"/>
      <c r="AD499" s="7"/>
    </row>
    <row r="500" spans="1:30" x14ac:dyDescent="0.25">
      <c r="A500" s="7"/>
      <c r="B500" s="7"/>
      <c r="C500" s="7"/>
      <c r="D500" s="7" t="str">
        <f t="shared" si="49"/>
        <v>10.121.17.56</v>
      </c>
      <c r="E500" s="7" t="str">
        <f t="shared" si="50"/>
        <v>10.121.17.56</v>
      </c>
      <c r="F500">
        <v>491</v>
      </c>
      <c r="G500" t="s">
        <v>2129</v>
      </c>
      <c r="H500" s="57">
        <v>46150.046226851853</v>
      </c>
      <c r="I500" t="s">
        <v>2130</v>
      </c>
      <c r="J500" t="s">
        <v>2131</v>
      </c>
      <c r="K500" t="s">
        <v>145</v>
      </c>
      <c r="L500" t="s">
        <v>2132</v>
      </c>
      <c r="N500" t="s">
        <v>134</v>
      </c>
      <c r="O500" t="s">
        <v>135</v>
      </c>
      <c r="P500">
        <v>0</v>
      </c>
      <c r="S500" s="20">
        <f t="shared" si="51"/>
        <v>13</v>
      </c>
      <c r="T500" s="20">
        <f t="shared" si="52"/>
        <v>24</v>
      </c>
      <c r="U500" s="48" t="str">
        <f t="shared" si="53"/>
        <v>Bhayavadar</v>
      </c>
      <c r="V500" s="20" t="str">
        <f t="shared" si="54"/>
        <v>TN705</v>
      </c>
      <c r="W500" s="20" t="str">
        <f t="shared" si="55"/>
        <v>B1</v>
      </c>
      <c r="X500" s="20"/>
      <c r="Y500" s="7"/>
      <c r="Z500" s="7"/>
      <c r="AA500" s="7"/>
      <c r="AB500" s="7"/>
      <c r="AC500" s="7"/>
      <c r="AD500" s="7"/>
    </row>
    <row r="501" spans="1:30" x14ac:dyDescent="0.25">
      <c r="A501" s="7"/>
      <c r="B501" s="7"/>
      <c r="C501" s="7"/>
      <c r="D501" s="7" t="str">
        <f t="shared" si="49"/>
        <v>10.121.96.54</v>
      </c>
      <c r="E501" s="7" t="str">
        <f t="shared" si="50"/>
        <v>10.121.96.54</v>
      </c>
      <c r="F501">
        <v>492</v>
      </c>
      <c r="G501" t="s">
        <v>2133</v>
      </c>
      <c r="H501" s="57">
        <v>46117.044849537036</v>
      </c>
      <c r="I501" t="s">
        <v>2134</v>
      </c>
      <c r="J501" t="s">
        <v>2135</v>
      </c>
      <c r="K501" t="s">
        <v>145</v>
      </c>
      <c r="L501" t="s">
        <v>2136</v>
      </c>
      <c r="N501" t="s">
        <v>134</v>
      </c>
      <c r="O501" t="s">
        <v>135</v>
      </c>
      <c r="P501">
        <v>2</v>
      </c>
      <c r="S501" s="20">
        <f t="shared" si="51"/>
        <v>13</v>
      </c>
      <c r="T501" s="20">
        <f t="shared" si="52"/>
        <v>19</v>
      </c>
      <c r="U501" s="48" t="str">
        <f t="shared" si="53"/>
        <v>TIMBI</v>
      </c>
      <c r="V501" s="20" t="str">
        <f t="shared" si="54"/>
        <v>TN705</v>
      </c>
      <c r="W501" s="20" t="str">
        <f t="shared" si="55"/>
        <v>B1</v>
      </c>
      <c r="X501" s="20"/>
      <c r="Y501" s="7"/>
      <c r="Z501" s="7"/>
      <c r="AA501" s="7"/>
      <c r="AB501" s="7"/>
      <c r="AC501" s="7"/>
      <c r="AD501" s="7"/>
    </row>
    <row r="502" spans="1:30" x14ac:dyDescent="0.25">
      <c r="A502" s="7"/>
      <c r="B502" s="7"/>
      <c r="C502" s="7"/>
      <c r="D502" s="7" t="str">
        <f t="shared" si="49"/>
        <v>10.121.24.220</v>
      </c>
      <c r="E502" s="7" t="str">
        <f t="shared" si="50"/>
        <v>10.121.24.220</v>
      </c>
      <c r="F502">
        <v>493</v>
      </c>
      <c r="G502" t="s">
        <v>2137</v>
      </c>
      <c r="H502" s="57">
        <v>46147.050034722219</v>
      </c>
      <c r="I502" t="s">
        <v>2138</v>
      </c>
      <c r="J502" t="s">
        <v>2139</v>
      </c>
      <c r="K502" t="s">
        <v>189</v>
      </c>
      <c r="L502" t="s">
        <v>2140</v>
      </c>
      <c r="N502" t="s">
        <v>191</v>
      </c>
      <c r="O502" t="s">
        <v>135</v>
      </c>
      <c r="P502">
        <v>0</v>
      </c>
      <c r="S502" s="20">
        <f t="shared" si="51"/>
        <v>14</v>
      </c>
      <c r="T502" s="20">
        <f t="shared" si="52"/>
        <v>24</v>
      </c>
      <c r="U502" s="48" t="str">
        <f t="shared" si="53"/>
        <v>SOU ADMIN</v>
      </c>
      <c r="V502" s="20" t="str">
        <f t="shared" si="54"/>
        <v>TN703</v>
      </c>
      <c r="W502" s="20" t="str">
        <f t="shared" si="55"/>
        <v>A1</v>
      </c>
      <c r="X502" s="20"/>
      <c r="Y502" s="7"/>
      <c r="Z502" s="7"/>
      <c r="AA502" s="7"/>
      <c r="AB502" s="7"/>
      <c r="AC502" s="7"/>
      <c r="AD502" s="7"/>
    </row>
    <row r="503" spans="1:30" x14ac:dyDescent="0.25">
      <c r="A503" s="7"/>
      <c r="B503" s="7"/>
      <c r="C503" s="7"/>
      <c r="D503" s="7" t="str">
        <f t="shared" si="49"/>
        <v>10.121.24.239</v>
      </c>
      <c r="E503" s="7" t="str">
        <f t="shared" si="50"/>
        <v>10.121.24.239</v>
      </c>
      <c r="F503">
        <v>494</v>
      </c>
      <c r="G503" t="s">
        <v>2141</v>
      </c>
      <c r="H503" s="57">
        <v>46039.044074074074</v>
      </c>
      <c r="I503" t="s">
        <v>2142</v>
      </c>
      <c r="J503" t="s">
        <v>2143</v>
      </c>
      <c r="K503" t="s">
        <v>189</v>
      </c>
      <c r="L503" t="s">
        <v>2144</v>
      </c>
      <c r="N503" t="s">
        <v>191</v>
      </c>
      <c r="O503" t="s">
        <v>135</v>
      </c>
      <c r="P503">
        <v>0</v>
      </c>
      <c r="S503" s="20">
        <f t="shared" si="51"/>
        <v>14</v>
      </c>
      <c r="T503" s="20">
        <f t="shared" si="52"/>
        <v>23</v>
      </c>
      <c r="U503" s="48" t="str">
        <f t="shared" si="53"/>
        <v>CHAKLASI</v>
      </c>
      <c r="V503" s="20" t="str">
        <f t="shared" si="54"/>
        <v>TN703</v>
      </c>
      <c r="W503" s="20" t="str">
        <f t="shared" si="55"/>
        <v>A1</v>
      </c>
      <c r="X503" s="20"/>
      <c r="Y503" s="7"/>
      <c r="Z503" s="7"/>
      <c r="AA503" s="7"/>
      <c r="AB503" s="7"/>
      <c r="AC503" s="7"/>
      <c r="AD503" s="7"/>
    </row>
    <row r="504" spans="1:30" x14ac:dyDescent="0.25">
      <c r="A504" s="7"/>
      <c r="B504" s="7"/>
      <c r="C504" s="7"/>
      <c r="D504" s="7" t="str">
        <f t="shared" si="49"/>
        <v>10.121.97.81</v>
      </c>
      <c r="E504" s="7" t="str">
        <f t="shared" si="50"/>
        <v>10.121.97.81</v>
      </c>
      <c r="F504">
        <v>495</v>
      </c>
      <c r="G504" t="s">
        <v>2149</v>
      </c>
      <c r="H504" s="57">
        <v>46148.042939814812</v>
      </c>
      <c r="I504" t="s">
        <v>2150</v>
      </c>
      <c r="J504" t="s">
        <v>2151</v>
      </c>
      <c r="K504" t="s">
        <v>171</v>
      </c>
      <c r="L504" t="s">
        <v>2152</v>
      </c>
      <c r="N504" t="s">
        <v>173</v>
      </c>
      <c r="O504" t="s">
        <v>135</v>
      </c>
      <c r="P504">
        <v>2</v>
      </c>
      <c r="S504" s="20">
        <f t="shared" si="51"/>
        <v>13</v>
      </c>
      <c r="T504" s="20">
        <f t="shared" si="52"/>
        <v>28</v>
      </c>
      <c r="U504" s="48" t="str">
        <f t="shared" si="53"/>
        <v>Mahavirnagar-1</v>
      </c>
      <c r="V504" s="20" t="str">
        <f t="shared" si="54"/>
        <v>TN703</v>
      </c>
      <c r="W504" s="20" t="str">
        <f t="shared" si="55"/>
        <v>A1</v>
      </c>
      <c r="X504" s="20"/>
      <c r="Y504" s="7"/>
      <c r="Z504" s="7"/>
      <c r="AA504" s="7"/>
      <c r="AB504" s="7"/>
      <c r="AC504" s="7"/>
      <c r="AD504" s="7"/>
    </row>
    <row r="505" spans="1:30" x14ac:dyDescent="0.25">
      <c r="A505" s="7"/>
      <c r="B505" s="7"/>
      <c r="C505" s="7"/>
      <c r="D505" s="7" t="str">
        <f t="shared" si="49"/>
        <v>10.121.17.178</v>
      </c>
      <c r="E505" s="7" t="str">
        <f t="shared" si="50"/>
        <v>10.121.17.178</v>
      </c>
      <c r="F505">
        <v>496</v>
      </c>
      <c r="G505" t="s">
        <v>2145</v>
      </c>
      <c r="H505" s="57">
        <v>46129.049085648148</v>
      </c>
      <c r="I505" t="s">
        <v>2146</v>
      </c>
      <c r="J505" t="s">
        <v>2147</v>
      </c>
      <c r="K505" t="s">
        <v>189</v>
      </c>
      <c r="L505" t="s">
        <v>2148</v>
      </c>
      <c r="N505" t="s">
        <v>191</v>
      </c>
      <c r="O505" t="s">
        <v>135</v>
      </c>
      <c r="P505">
        <v>0</v>
      </c>
      <c r="S505" s="20">
        <f t="shared" si="51"/>
        <v>14</v>
      </c>
      <c r="T505" s="20">
        <f t="shared" si="52"/>
        <v>23</v>
      </c>
      <c r="U505" s="48" t="str">
        <f t="shared" si="53"/>
        <v>BAGDHANA</v>
      </c>
      <c r="V505" s="20" t="str">
        <f t="shared" si="54"/>
        <v>TN703</v>
      </c>
      <c r="W505" s="20" t="str">
        <f t="shared" si="55"/>
        <v>A1</v>
      </c>
      <c r="X505" s="20"/>
      <c r="Y505" s="7"/>
      <c r="Z505" s="7"/>
      <c r="AA505" s="7"/>
      <c r="AB505" s="7"/>
      <c r="AC505" s="7"/>
      <c r="AD505" s="7"/>
    </row>
    <row r="506" spans="1:30" x14ac:dyDescent="0.25">
      <c r="A506" s="7"/>
      <c r="B506" s="7"/>
      <c r="C506" s="7"/>
      <c r="D506" s="7" t="str">
        <f t="shared" si="49"/>
        <v>10.121.96.144</v>
      </c>
      <c r="E506" s="7" t="str">
        <f t="shared" si="50"/>
        <v>10.121.96.144</v>
      </c>
      <c r="F506">
        <v>497</v>
      </c>
      <c r="G506" t="s">
        <v>2153</v>
      </c>
      <c r="H506" s="57">
        <v>46126.048773148148</v>
      </c>
      <c r="I506" t="s">
        <v>2154</v>
      </c>
      <c r="J506" t="s">
        <v>2155</v>
      </c>
      <c r="K506" t="s">
        <v>171</v>
      </c>
      <c r="L506" t="s">
        <v>2156</v>
      </c>
      <c r="N506" t="s">
        <v>173</v>
      </c>
      <c r="O506" t="s">
        <v>135</v>
      </c>
      <c r="P506">
        <v>2</v>
      </c>
      <c r="S506" s="20">
        <f t="shared" si="51"/>
        <v>14</v>
      </c>
      <c r="T506" s="20">
        <f t="shared" si="52"/>
        <v>24</v>
      </c>
      <c r="U506" s="48" t="str">
        <f t="shared" si="53"/>
        <v>KALYANPAR</v>
      </c>
      <c r="V506" s="20" t="str">
        <f t="shared" si="54"/>
        <v>TN703</v>
      </c>
      <c r="W506" s="20" t="str">
        <f t="shared" si="55"/>
        <v>A1</v>
      </c>
      <c r="X506" s="20"/>
      <c r="Y506" s="7"/>
      <c r="Z506" s="7"/>
      <c r="AA506" s="7"/>
      <c r="AB506" s="7"/>
      <c r="AC506" s="7"/>
      <c r="AD506" s="7"/>
    </row>
    <row r="507" spans="1:30" x14ac:dyDescent="0.25">
      <c r="A507" s="7"/>
      <c r="B507" s="7"/>
      <c r="C507" s="7"/>
      <c r="D507" s="7" t="str">
        <f t="shared" si="49"/>
        <v>10.121.96.153</v>
      </c>
      <c r="E507" s="7" t="str">
        <f t="shared" si="50"/>
        <v>10.121.96.153</v>
      </c>
      <c r="F507">
        <v>498</v>
      </c>
      <c r="G507" t="s">
        <v>2157</v>
      </c>
      <c r="H507" s="57">
        <v>46108.045752314814</v>
      </c>
      <c r="I507" t="s">
        <v>2158</v>
      </c>
      <c r="J507" t="s">
        <v>2159</v>
      </c>
      <c r="K507" t="s">
        <v>171</v>
      </c>
      <c r="L507" t="s">
        <v>2160</v>
      </c>
      <c r="N507" t="s">
        <v>173</v>
      </c>
      <c r="O507" t="s">
        <v>135</v>
      </c>
      <c r="P507">
        <v>2</v>
      </c>
      <c r="S507" s="20">
        <f t="shared" si="51"/>
        <v>14</v>
      </c>
      <c r="T507" s="20">
        <f t="shared" si="52"/>
        <v>29</v>
      </c>
      <c r="U507" s="48" t="str">
        <f t="shared" si="53"/>
        <v>Kadiya Mota TE</v>
      </c>
      <c r="V507" s="20" t="str">
        <f t="shared" si="54"/>
        <v>TN703</v>
      </c>
      <c r="W507" s="20" t="str">
        <f t="shared" si="55"/>
        <v>A1</v>
      </c>
      <c r="X507" s="20"/>
      <c r="Y507" s="7"/>
      <c r="Z507" s="7"/>
      <c r="AA507" s="7"/>
      <c r="AB507" s="7"/>
      <c r="AC507" s="7"/>
      <c r="AD507" s="7"/>
    </row>
    <row r="508" spans="1:30" x14ac:dyDescent="0.25">
      <c r="A508" s="7"/>
      <c r="B508" s="7"/>
      <c r="C508" s="7"/>
      <c r="D508" s="7" t="str">
        <f t="shared" si="49"/>
        <v>10.121.19.191</v>
      </c>
      <c r="E508" s="7" t="str">
        <f t="shared" si="50"/>
        <v>10.121.19.191</v>
      </c>
      <c r="F508">
        <v>499</v>
      </c>
      <c r="G508" t="s">
        <v>2161</v>
      </c>
      <c r="H508" s="57">
        <v>46135.048090277778</v>
      </c>
      <c r="I508" t="s">
        <v>2162</v>
      </c>
      <c r="J508" t="s">
        <v>2163</v>
      </c>
      <c r="K508" t="s">
        <v>189</v>
      </c>
      <c r="L508" t="s">
        <v>2164</v>
      </c>
      <c r="N508" t="s">
        <v>191</v>
      </c>
      <c r="O508" t="s">
        <v>135</v>
      </c>
      <c r="P508">
        <v>0</v>
      </c>
      <c r="R508" t="s">
        <v>2165</v>
      </c>
      <c r="S508" s="20">
        <f t="shared" si="51"/>
        <v>14</v>
      </c>
      <c r="T508" s="20">
        <f t="shared" si="52"/>
        <v>32</v>
      </c>
      <c r="U508" s="48" t="str">
        <f t="shared" si="53"/>
        <v>Kelanpur Exchange</v>
      </c>
      <c r="V508" s="20" t="str">
        <f t="shared" si="54"/>
        <v>TN703</v>
      </c>
      <c r="W508" s="20" t="str">
        <f t="shared" si="55"/>
        <v>A1</v>
      </c>
      <c r="X508" s="20"/>
      <c r="Y508" s="7"/>
      <c r="Z508" s="7"/>
      <c r="AA508" s="7"/>
      <c r="AB508" s="7"/>
      <c r="AC508" s="7"/>
      <c r="AD508" s="7"/>
    </row>
    <row r="509" spans="1:30" x14ac:dyDescent="0.25">
      <c r="A509" s="7"/>
      <c r="B509" s="7"/>
      <c r="C509" s="7"/>
      <c r="D509" s="7" t="str">
        <f t="shared" si="49"/>
        <v>10.121.100.16</v>
      </c>
      <c r="E509" s="7" t="str">
        <f t="shared" si="50"/>
        <v>10.121.100.16</v>
      </c>
      <c r="F509">
        <v>500</v>
      </c>
      <c r="G509" t="s">
        <v>2166</v>
      </c>
      <c r="H509" s="57">
        <v>46150.05740740741</v>
      </c>
      <c r="I509" t="s">
        <v>2167</v>
      </c>
      <c r="J509" t="s">
        <v>2168</v>
      </c>
      <c r="K509" t="s">
        <v>145</v>
      </c>
      <c r="L509" t="s">
        <v>2169</v>
      </c>
      <c r="N509" t="s">
        <v>134</v>
      </c>
      <c r="O509" t="s">
        <v>135</v>
      </c>
      <c r="P509">
        <v>2</v>
      </c>
      <c r="S509" s="20">
        <f t="shared" si="51"/>
        <v>14</v>
      </c>
      <c r="T509" s="20">
        <f t="shared" si="52"/>
        <v>25</v>
      </c>
      <c r="U509" s="48" t="str">
        <f t="shared" si="53"/>
        <v>LIMBADA TE</v>
      </c>
      <c r="V509" s="20" t="str">
        <f t="shared" si="54"/>
        <v>TN705</v>
      </c>
      <c r="W509" s="20" t="str">
        <f t="shared" si="55"/>
        <v>B1</v>
      </c>
      <c r="X509" s="20"/>
      <c r="Y509" s="7"/>
      <c r="Z509" s="7"/>
      <c r="AA509" s="7"/>
      <c r="AB509" s="7"/>
      <c r="AC509" s="7"/>
      <c r="AD509" s="7"/>
    </row>
    <row r="510" spans="1:30" x14ac:dyDescent="0.25">
      <c r="A510" s="7"/>
      <c r="B510" s="7"/>
      <c r="C510" s="7"/>
      <c r="D510" s="7" t="str">
        <f t="shared" si="49"/>
        <v>10.121.15.129</v>
      </c>
      <c r="E510" s="7" t="str">
        <f t="shared" si="50"/>
        <v>10.121.15.129</v>
      </c>
      <c r="F510">
        <v>501</v>
      </c>
      <c r="G510" t="s">
        <v>2170</v>
      </c>
      <c r="H510" s="57">
        <v>46104.049710648149</v>
      </c>
      <c r="I510" t="s">
        <v>2171</v>
      </c>
      <c r="J510" t="s">
        <v>2172</v>
      </c>
      <c r="K510" t="s">
        <v>132</v>
      </c>
      <c r="L510" t="s">
        <v>2173</v>
      </c>
      <c r="N510" t="s">
        <v>134</v>
      </c>
      <c r="O510" t="s">
        <v>135</v>
      </c>
      <c r="P510">
        <v>0</v>
      </c>
      <c r="R510" t="s">
        <v>2174</v>
      </c>
      <c r="S510" s="20">
        <f t="shared" si="51"/>
        <v>14</v>
      </c>
      <c r="T510" s="20">
        <f t="shared" si="52"/>
        <v>23</v>
      </c>
      <c r="U510" s="48" t="str">
        <f t="shared" si="53"/>
        <v>MEHSANA1</v>
      </c>
      <c r="V510" s="20" t="str">
        <f t="shared" si="54"/>
        <v>TN725</v>
      </c>
      <c r="W510" s="20" t="str">
        <f t="shared" si="55"/>
        <v>B2</v>
      </c>
      <c r="X510" s="20"/>
      <c r="Y510" s="7"/>
      <c r="Z510" s="7"/>
      <c r="AA510" s="7"/>
      <c r="AB510" s="7"/>
      <c r="AC510" s="7"/>
      <c r="AD510" s="7"/>
    </row>
    <row r="511" spans="1:30" x14ac:dyDescent="0.25">
      <c r="A511" s="7"/>
      <c r="B511" s="7"/>
      <c r="C511" s="7"/>
      <c r="D511" s="7" t="str">
        <f t="shared" si="49"/>
        <v>10.121.100.12</v>
      </c>
      <c r="E511" s="7" t="str">
        <f t="shared" si="50"/>
        <v>10.121.100.12</v>
      </c>
      <c r="F511">
        <v>502</v>
      </c>
      <c r="G511" t="s">
        <v>2175</v>
      </c>
      <c r="H511" s="57">
        <v>46135.044791666667</v>
      </c>
      <c r="I511" t="s">
        <v>2176</v>
      </c>
      <c r="J511" t="s">
        <v>2177</v>
      </c>
      <c r="K511" t="s">
        <v>145</v>
      </c>
      <c r="L511" t="s">
        <v>2178</v>
      </c>
      <c r="N511" t="s">
        <v>134</v>
      </c>
      <c r="O511" t="s">
        <v>135</v>
      </c>
      <c r="P511">
        <v>2</v>
      </c>
      <c r="S511" s="20">
        <f t="shared" si="51"/>
        <v>14</v>
      </c>
      <c r="T511" s="20">
        <f t="shared" si="52"/>
        <v>21</v>
      </c>
      <c r="U511" s="48" t="str">
        <f t="shared" si="53"/>
        <v>KIM B1</v>
      </c>
      <c r="V511" s="20" t="str">
        <f t="shared" si="54"/>
        <v>TN705</v>
      </c>
      <c r="W511" s="20" t="str">
        <f t="shared" si="55"/>
        <v>B1</v>
      </c>
      <c r="X511" s="20"/>
      <c r="Y511" s="7"/>
      <c r="Z511" s="7"/>
      <c r="AA511" s="7"/>
      <c r="AB511" s="7"/>
      <c r="AC511" s="7"/>
      <c r="AD511" s="7"/>
    </row>
    <row r="512" spans="1:30" x14ac:dyDescent="0.25">
      <c r="A512" s="7"/>
      <c r="B512" s="7"/>
      <c r="C512" s="7"/>
      <c r="D512" s="7" t="str">
        <f t="shared" si="49"/>
        <v>10.121.16.129</v>
      </c>
      <c r="E512" s="7" t="str">
        <f t="shared" si="50"/>
        <v>10.121.16.129</v>
      </c>
      <c r="F512">
        <v>503</v>
      </c>
      <c r="G512" t="s">
        <v>2192</v>
      </c>
      <c r="H512" s="57">
        <v>46142.068344907406</v>
      </c>
      <c r="I512" t="s">
        <v>2193</v>
      </c>
      <c r="J512" t="s">
        <v>2194</v>
      </c>
      <c r="K512" t="s">
        <v>132</v>
      </c>
      <c r="L512" t="s">
        <v>2195</v>
      </c>
      <c r="N512" t="s">
        <v>134</v>
      </c>
      <c r="O512" t="s">
        <v>135</v>
      </c>
      <c r="P512">
        <v>0</v>
      </c>
      <c r="R512" t="s">
        <v>136</v>
      </c>
      <c r="S512" s="20">
        <f t="shared" si="51"/>
        <v>14</v>
      </c>
      <c r="T512" s="20">
        <f t="shared" si="52"/>
        <v>28</v>
      </c>
      <c r="U512" s="48" t="str">
        <f t="shared" si="53"/>
        <v>Bhadra 4(GNE)</v>
      </c>
      <c r="V512" s="20" t="str">
        <f t="shared" si="54"/>
        <v>TN725</v>
      </c>
      <c r="W512" s="20" t="str">
        <f t="shared" si="55"/>
        <v>B2</v>
      </c>
      <c r="X512" s="20"/>
      <c r="Y512" s="7"/>
      <c r="Z512" s="7"/>
      <c r="AA512" s="7"/>
      <c r="AB512" s="7"/>
      <c r="AC512" s="7"/>
      <c r="AD512" s="7"/>
    </row>
    <row r="513" spans="1:30" x14ac:dyDescent="0.25">
      <c r="A513" s="7"/>
      <c r="B513" s="7"/>
      <c r="C513" s="7"/>
      <c r="D513" s="7" t="str">
        <f t="shared" si="49"/>
        <v>10.121.25.180</v>
      </c>
      <c r="E513" s="7" t="str">
        <f t="shared" si="50"/>
        <v>10.121.25.180</v>
      </c>
      <c r="F513">
        <v>504</v>
      </c>
      <c r="G513" t="s">
        <v>2184</v>
      </c>
      <c r="H513" s="57">
        <v>46151.066331018519</v>
      </c>
      <c r="I513" t="s">
        <v>2185</v>
      </c>
      <c r="J513" t="s">
        <v>2186</v>
      </c>
      <c r="K513" t="s">
        <v>145</v>
      </c>
      <c r="L513" t="s">
        <v>2187</v>
      </c>
      <c r="N513" t="s">
        <v>134</v>
      </c>
      <c r="O513" t="s">
        <v>135</v>
      </c>
      <c r="P513">
        <v>0</v>
      </c>
      <c r="S513" s="20">
        <f t="shared" si="51"/>
        <v>14</v>
      </c>
      <c r="T513" s="20">
        <f t="shared" si="52"/>
        <v>25</v>
      </c>
      <c r="U513" s="48" t="str">
        <f t="shared" si="53"/>
        <v>Pratappura</v>
      </c>
      <c r="V513" s="20" t="str">
        <f t="shared" si="54"/>
        <v>TN705</v>
      </c>
      <c r="W513" s="20" t="str">
        <f t="shared" si="55"/>
        <v>B1</v>
      </c>
      <c r="X513" s="20"/>
      <c r="Y513" s="7"/>
      <c r="Z513" s="7"/>
      <c r="AA513" s="7"/>
      <c r="AB513" s="7"/>
      <c r="AC513" s="7"/>
      <c r="AD513" s="7"/>
    </row>
    <row r="514" spans="1:30" x14ac:dyDescent="0.25">
      <c r="A514" s="7"/>
      <c r="B514" s="7"/>
      <c r="C514" s="7"/>
      <c r="D514" s="7" t="str">
        <f t="shared" si="49"/>
        <v>10.121.16.133</v>
      </c>
      <c r="E514" s="7" t="str">
        <f t="shared" si="50"/>
        <v>10.121.16.133</v>
      </c>
      <c r="F514">
        <v>505</v>
      </c>
      <c r="G514" t="s">
        <v>2196</v>
      </c>
      <c r="H514" s="57">
        <v>46124.060613425929</v>
      </c>
      <c r="I514" t="s">
        <v>2197</v>
      </c>
      <c r="J514" t="s">
        <v>2198</v>
      </c>
      <c r="K514" t="s">
        <v>132</v>
      </c>
      <c r="L514" t="s">
        <v>2199</v>
      </c>
      <c r="N514" t="s">
        <v>134</v>
      </c>
      <c r="O514" t="s">
        <v>135</v>
      </c>
      <c r="P514">
        <v>0</v>
      </c>
      <c r="R514" t="s">
        <v>136</v>
      </c>
      <c r="S514" s="20">
        <f t="shared" si="51"/>
        <v>14</v>
      </c>
      <c r="T514" s="20">
        <f t="shared" si="52"/>
        <v>20</v>
      </c>
      <c r="U514" s="48" t="str">
        <f t="shared" si="53"/>
        <v>Anand</v>
      </c>
      <c r="V514" s="20" t="str">
        <f t="shared" si="54"/>
        <v>TN725</v>
      </c>
      <c r="W514" s="20" t="str">
        <f t="shared" si="55"/>
        <v>B2</v>
      </c>
      <c r="X514" s="20"/>
      <c r="Y514" s="7"/>
      <c r="Z514" s="7"/>
      <c r="AA514" s="7"/>
      <c r="AB514" s="7"/>
      <c r="AC514" s="7"/>
      <c r="AD514" s="7"/>
    </row>
    <row r="515" spans="1:30" x14ac:dyDescent="0.25">
      <c r="A515" s="7"/>
      <c r="B515" s="7"/>
      <c r="C515" s="7"/>
      <c r="D515" s="7" t="str">
        <f t="shared" si="49"/>
        <v>10.121.16.2</v>
      </c>
      <c r="E515" s="7" t="str">
        <f t="shared" si="50"/>
        <v>10.121.16.2</v>
      </c>
      <c r="F515">
        <v>506</v>
      </c>
      <c r="G515" t="s">
        <v>2200</v>
      </c>
      <c r="H515" s="57">
        <v>46145.061041666668</v>
      </c>
      <c r="I515" t="s">
        <v>2201</v>
      </c>
      <c r="J515" t="s">
        <v>2202</v>
      </c>
      <c r="K515" t="s">
        <v>132</v>
      </c>
      <c r="L515" t="s">
        <v>2203</v>
      </c>
      <c r="N515" t="s">
        <v>134</v>
      </c>
      <c r="O515" t="s">
        <v>135</v>
      </c>
      <c r="P515">
        <v>2</v>
      </c>
      <c r="R515" t="s">
        <v>136</v>
      </c>
      <c r="S515" s="20">
        <f t="shared" si="51"/>
        <v>12</v>
      </c>
      <c r="T515" s="20">
        <f t="shared" si="52"/>
        <v>23</v>
      </c>
      <c r="U515" s="48" t="str">
        <f t="shared" si="53"/>
        <v>Ankleshwar</v>
      </c>
      <c r="V515" s="20" t="str">
        <f t="shared" si="54"/>
        <v>TN725</v>
      </c>
      <c r="W515" s="20" t="str">
        <f t="shared" si="55"/>
        <v>B2</v>
      </c>
      <c r="X515" s="20"/>
      <c r="Y515" s="7"/>
      <c r="Z515" s="7"/>
      <c r="AA515" s="7"/>
      <c r="AB515" s="7"/>
      <c r="AC515" s="7"/>
      <c r="AD515" s="7"/>
    </row>
    <row r="516" spans="1:30" x14ac:dyDescent="0.25">
      <c r="A516" s="7"/>
      <c r="B516" s="7"/>
      <c r="C516" s="7"/>
      <c r="D516" s="7" t="str">
        <f t="shared" si="49"/>
        <v>10.121.99.33</v>
      </c>
      <c r="E516" s="7" t="str">
        <f t="shared" si="50"/>
        <v>10.121.99.33</v>
      </c>
      <c r="F516">
        <v>507</v>
      </c>
      <c r="G516" t="s">
        <v>2204</v>
      </c>
      <c r="H516" s="57">
        <v>46127.042071759257</v>
      </c>
      <c r="I516" t="s">
        <v>2205</v>
      </c>
      <c r="J516" t="s">
        <v>2206</v>
      </c>
      <c r="K516" t="s">
        <v>145</v>
      </c>
      <c r="L516" t="s">
        <v>2207</v>
      </c>
      <c r="N516" t="s">
        <v>134</v>
      </c>
      <c r="O516" t="s">
        <v>135</v>
      </c>
      <c r="P516">
        <v>0</v>
      </c>
      <c r="R516" t="s">
        <v>155</v>
      </c>
      <c r="S516" s="20">
        <f t="shared" si="51"/>
        <v>13</v>
      </c>
      <c r="T516" s="20">
        <f t="shared" si="52"/>
        <v>19</v>
      </c>
      <c r="U516" s="48" t="str">
        <f t="shared" si="53"/>
        <v>SEDLA</v>
      </c>
      <c r="V516" s="20" t="str">
        <f t="shared" si="54"/>
        <v>TN705</v>
      </c>
      <c r="W516" s="20" t="str">
        <f t="shared" si="55"/>
        <v>B1</v>
      </c>
      <c r="X516" s="20"/>
      <c r="Y516" s="7"/>
      <c r="Z516" s="7"/>
      <c r="AA516" s="7"/>
      <c r="AB516" s="7"/>
      <c r="AC516" s="7"/>
      <c r="AD516" s="7"/>
    </row>
    <row r="517" spans="1:30" x14ac:dyDescent="0.25">
      <c r="A517" s="7"/>
      <c r="B517" s="7"/>
      <c r="C517" s="7"/>
      <c r="D517" s="7" t="str">
        <f t="shared" si="49"/>
        <v>10.121.26.66</v>
      </c>
      <c r="E517" s="7" t="str">
        <f t="shared" si="50"/>
        <v>10.121.26.66</v>
      </c>
      <c r="F517">
        <v>508</v>
      </c>
      <c r="G517" t="s">
        <v>2208</v>
      </c>
      <c r="H517" s="57">
        <v>46045.056574074071</v>
      </c>
      <c r="I517" t="s">
        <v>2209</v>
      </c>
      <c r="J517" t="s">
        <v>2210</v>
      </c>
      <c r="K517" t="s">
        <v>145</v>
      </c>
      <c r="L517" t="s">
        <v>2211</v>
      </c>
      <c r="N517" t="s">
        <v>134</v>
      </c>
      <c r="O517" t="s">
        <v>135</v>
      </c>
      <c r="P517">
        <v>0</v>
      </c>
      <c r="R517" t="s">
        <v>136</v>
      </c>
      <c r="S517" s="20">
        <f t="shared" si="51"/>
        <v>13</v>
      </c>
      <c r="T517" s="20">
        <f t="shared" si="52"/>
        <v>22</v>
      </c>
      <c r="U517" s="48" t="str">
        <f t="shared" si="53"/>
        <v>Santroad</v>
      </c>
      <c r="V517" s="20" t="str">
        <f t="shared" si="54"/>
        <v>TN705</v>
      </c>
      <c r="W517" s="20" t="str">
        <f t="shared" si="55"/>
        <v>B1</v>
      </c>
      <c r="X517" s="20"/>
      <c r="Y517" s="7"/>
      <c r="Z517" s="7"/>
      <c r="AA517" s="7"/>
      <c r="AB517" s="7"/>
      <c r="AC517" s="7"/>
      <c r="AD517" s="7"/>
    </row>
    <row r="518" spans="1:30" x14ac:dyDescent="0.25">
      <c r="A518" s="7"/>
      <c r="B518" s="7"/>
      <c r="C518" s="7"/>
      <c r="D518" s="7" t="str">
        <f t="shared" si="49"/>
        <v>10.121.18.70</v>
      </c>
      <c r="E518" s="7" t="str">
        <f t="shared" si="50"/>
        <v>10.121.18.70</v>
      </c>
      <c r="F518">
        <v>509</v>
      </c>
      <c r="G518" t="s">
        <v>2212</v>
      </c>
      <c r="H518" s="57">
        <v>46081.062696759262</v>
      </c>
      <c r="I518" t="s">
        <v>2213</v>
      </c>
      <c r="J518" t="s">
        <v>2214</v>
      </c>
      <c r="K518" t="s">
        <v>132</v>
      </c>
      <c r="L518" t="s">
        <v>2215</v>
      </c>
      <c r="N518" t="s">
        <v>134</v>
      </c>
      <c r="O518" t="s">
        <v>135</v>
      </c>
      <c r="P518">
        <v>0</v>
      </c>
      <c r="R518" t="s">
        <v>238</v>
      </c>
      <c r="S518" s="20">
        <f t="shared" si="51"/>
        <v>13</v>
      </c>
      <c r="T518" s="20">
        <f t="shared" si="52"/>
        <v>25</v>
      </c>
      <c r="U518" s="48" t="str">
        <f t="shared" si="53"/>
        <v>VASTRAPUR 2</v>
      </c>
      <c r="V518" s="20" t="str">
        <f t="shared" si="54"/>
        <v>TN725</v>
      </c>
      <c r="W518" s="20" t="str">
        <f t="shared" si="55"/>
        <v>B2</v>
      </c>
      <c r="X518" s="20"/>
      <c r="Y518" s="7"/>
      <c r="Z518" s="7"/>
      <c r="AA518" s="7"/>
      <c r="AB518" s="7"/>
      <c r="AC518" s="7"/>
      <c r="AD518" s="7"/>
    </row>
    <row r="519" spans="1:30" x14ac:dyDescent="0.25">
      <c r="A519" s="7"/>
      <c r="B519" s="7"/>
      <c r="C519" s="7"/>
      <c r="D519" s="7" t="str">
        <f t="shared" si="49"/>
        <v>10.121.17.206</v>
      </c>
      <c r="E519" s="7" t="str">
        <f t="shared" si="50"/>
        <v>10.121.17.206</v>
      </c>
      <c r="F519">
        <v>510</v>
      </c>
      <c r="G519" t="s">
        <v>2216</v>
      </c>
      <c r="H519" s="57">
        <v>46102.060150462959</v>
      </c>
      <c r="I519" t="s">
        <v>2217</v>
      </c>
      <c r="J519" t="s">
        <v>2218</v>
      </c>
      <c r="K519" t="s">
        <v>132</v>
      </c>
      <c r="L519" t="s">
        <v>2219</v>
      </c>
      <c r="N519" t="s">
        <v>134</v>
      </c>
      <c r="O519" t="s">
        <v>135</v>
      </c>
      <c r="P519">
        <v>0</v>
      </c>
      <c r="R519" t="s">
        <v>238</v>
      </c>
      <c r="S519" s="20">
        <f t="shared" si="51"/>
        <v>14</v>
      </c>
      <c r="T519" s="20">
        <f t="shared" si="52"/>
        <v>22</v>
      </c>
      <c r="U519" s="48" t="str">
        <f t="shared" si="53"/>
        <v>THALTEJ</v>
      </c>
      <c r="V519" s="20" t="str">
        <f t="shared" si="54"/>
        <v>TN725</v>
      </c>
      <c r="W519" s="20" t="str">
        <f t="shared" si="55"/>
        <v>B2</v>
      </c>
      <c r="X519" s="20"/>
      <c r="Y519" s="7"/>
      <c r="Z519" s="7"/>
      <c r="AA519" s="7"/>
      <c r="AB519" s="7"/>
      <c r="AC519" s="7"/>
      <c r="AD519" s="7"/>
    </row>
    <row r="520" spans="1:30" x14ac:dyDescent="0.25">
      <c r="A520" s="7"/>
      <c r="B520" s="7"/>
      <c r="C520" s="7"/>
      <c r="D520" s="7" t="str">
        <f t="shared" si="49"/>
        <v>10.121.16.199</v>
      </c>
      <c r="E520" s="7" t="str">
        <f t="shared" si="50"/>
        <v>10.121.16.199</v>
      </c>
      <c r="F520">
        <v>511</v>
      </c>
      <c r="G520" t="s">
        <v>2220</v>
      </c>
      <c r="H520" s="57">
        <v>46119.060034722221</v>
      </c>
      <c r="I520" t="s">
        <v>2221</v>
      </c>
      <c r="J520" t="s">
        <v>2222</v>
      </c>
      <c r="K520" t="s">
        <v>145</v>
      </c>
      <c r="L520" t="s">
        <v>2223</v>
      </c>
      <c r="N520" t="s">
        <v>134</v>
      </c>
      <c r="O520" t="s">
        <v>135</v>
      </c>
      <c r="P520">
        <v>0</v>
      </c>
      <c r="R520" t="s">
        <v>136</v>
      </c>
      <c r="S520" s="20">
        <f t="shared" si="51"/>
        <v>14</v>
      </c>
      <c r="T520" s="20">
        <f t="shared" si="52"/>
        <v>21</v>
      </c>
      <c r="U520" s="48" t="str">
        <f t="shared" si="53"/>
        <v>Sunokh</v>
      </c>
      <c r="V520" s="20" t="str">
        <f t="shared" si="54"/>
        <v>TN705</v>
      </c>
      <c r="W520" s="20" t="str">
        <f t="shared" si="55"/>
        <v>B1</v>
      </c>
      <c r="X520" s="20"/>
      <c r="Y520" s="7"/>
      <c r="Z520" s="7"/>
      <c r="AA520" s="7"/>
      <c r="AB520" s="7"/>
      <c r="AC520" s="7"/>
      <c r="AD520" s="7"/>
    </row>
    <row r="521" spans="1:30" x14ac:dyDescent="0.25">
      <c r="A521" s="7"/>
      <c r="B521" s="7"/>
      <c r="C521" s="7"/>
      <c r="D521" s="7" t="str">
        <f t="shared" si="49"/>
        <v>10.121.99.170</v>
      </c>
      <c r="E521" s="7" t="str">
        <f t="shared" si="50"/>
        <v>10.121.99.170</v>
      </c>
      <c r="F521">
        <v>512</v>
      </c>
      <c r="G521" t="s">
        <v>2224</v>
      </c>
      <c r="H521" s="57">
        <v>45959.052291666667</v>
      </c>
      <c r="I521" t="s">
        <v>2225</v>
      </c>
      <c r="J521" t="s">
        <v>2226</v>
      </c>
      <c r="K521" t="s">
        <v>189</v>
      </c>
      <c r="L521" t="s">
        <v>2227</v>
      </c>
      <c r="N521" t="s">
        <v>191</v>
      </c>
      <c r="O521" t="s">
        <v>135</v>
      </c>
      <c r="P521">
        <v>0</v>
      </c>
      <c r="S521" s="20">
        <f t="shared" si="51"/>
        <v>14</v>
      </c>
      <c r="T521" s="20">
        <f t="shared" si="52"/>
        <v>28</v>
      </c>
      <c r="U521" s="48" t="str">
        <f t="shared" si="53"/>
        <v>Mahalaxmi BTS</v>
      </c>
      <c r="V521" s="20" t="str">
        <f t="shared" si="54"/>
        <v>TN703</v>
      </c>
      <c r="W521" s="20" t="str">
        <f t="shared" si="55"/>
        <v>A1</v>
      </c>
      <c r="X521" s="20"/>
      <c r="Y521" s="7"/>
      <c r="Z521" s="7"/>
      <c r="AA521" s="7"/>
      <c r="AB521" s="7"/>
      <c r="AC521" s="7"/>
      <c r="AD521" s="7"/>
    </row>
    <row r="522" spans="1:30" x14ac:dyDescent="0.25">
      <c r="A522" s="7"/>
      <c r="B522" s="7"/>
      <c r="C522" s="7"/>
      <c r="D522" s="7" t="str">
        <f t="shared" si="49"/>
        <v>10.121.16.65</v>
      </c>
      <c r="E522" s="7" t="str">
        <f t="shared" si="50"/>
        <v>10.121.16.65</v>
      </c>
      <c r="F522">
        <v>513</v>
      </c>
      <c r="G522" t="s">
        <v>2228</v>
      </c>
      <c r="H522" s="57">
        <v>46126.052754629629</v>
      </c>
      <c r="I522" t="s">
        <v>2229</v>
      </c>
      <c r="J522" t="s">
        <v>2230</v>
      </c>
      <c r="K522" t="s">
        <v>132</v>
      </c>
      <c r="L522" t="s">
        <v>2231</v>
      </c>
      <c r="N522" t="s">
        <v>134</v>
      </c>
      <c r="O522" t="s">
        <v>135</v>
      </c>
      <c r="P522">
        <v>0</v>
      </c>
      <c r="R522" t="s">
        <v>136</v>
      </c>
      <c r="S522" s="20">
        <f t="shared" si="51"/>
        <v>13</v>
      </c>
      <c r="T522" s="20">
        <f t="shared" si="52"/>
        <v>25</v>
      </c>
      <c r="U522" s="48" t="str">
        <f t="shared" si="53"/>
        <v>SURAT2(GNE)</v>
      </c>
      <c r="V522" s="20" t="str">
        <f t="shared" si="54"/>
        <v>TN725</v>
      </c>
      <c r="W522" s="20" t="str">
        <f t="shared" si="55"/>
        <v>B2</v>
      </c>
      <c r="X522" s="20"/>
      <c r="Y522" s="7"/>
      <c r="Z522" s="7"/>
      <c r="AA522" s="7"/>
      <c r="AB522" s="7"/>
      <c r="AC522" s="7"/>
      <c r="AD522" s="7"/>
    </row>
    <row r="523" spans="1:30" x14ac:dyDescent="0.25">
      <c r="A523" s="7"/>
      <c r="B523" s="7"/>
      <c r="C523" s="7"/>
      <c r="D523" s="7" t="str">
        <f t="shared" ref="D523:D586" si="56">TRIM(CLEAN(E523))</f>
        <v>10.121.18.9</v>
      </c>
      <c r="E523" s="7" t="str">
        <f t="shared" ref="E523:E586" si="57">MID(G523,2,SEARCH("_",G523)-2)</f>
        <v>10.121.18.9</v>
      </c>
      <c r="F523">
        <v>514</v>
      </c>
      <c r="G523" t="s">
        <v>2232</v>
      </c>
      <c r="H523" s="57">
        <v>46117.061388888891</v>
      </c>
      <c r="I523" t="s">
        <v>2233</v>
      </c>
      <c r="J523" t="s">
        <v>2234</v>
      </c>
      <c r="K523" t="s">
        <v>145</v>
      </c>
      <c r="L523" t="s">
        <v>2235</v>
      </c>
      <c r="N523" t="s">
        <v>134</v>
      </c>
      <c r="O523" t="s">
        <v>135</v>
      </c>
      <c r="P523">
        <v>0</v>
      </c>
      <c r="R523" t="s">
        <v>238</v>
      </c>
      <c r="S523" s="20">
        <f t="shared" ref="S523:S586" si="58">IFERROR(SEARCH("_",I523),"")</f>
        <v>12</v>
      </c>
      <c r="T523" s="20">
        <f t="shared" ref="T523:T586" si="59">IFERROR(SEARCH("_",I523,S523+1),"")</f>
        <v>17</v>
      </c>
      <c r="U523" s="48" t="str">
        <f t="shared" ref="U523:U586" si="60">MID(I523,S523+1,T523-S523-1)</f>
        <v>ONGC</v>
      </c>
      <c r="V523" s="20" t="str">
        <f t="shared" ref="V523:V586" si="61">IFERROR(LEFT(K523,SEARCH("TN7",K523)+4),"")</f>
        <v>TN705</v>
      </c>
      <c r="W523" s="20" t="str">
        <f t="shared" ref="W523:W586" si="62">IFERROR(VLOOKUP(V523,$V$2:$W$4,2,FALSE),"")</f>
        <v>B1</v>
      </c>
      <c r="X523" s="20"/>
      <c r="Y523" s="7"/>
      <c r="Z523" s="7"/>
      <c r="AA523" s="7"/>
      <c r="AB523" s="7"/>
      <c r="AC523" s="7"/>
      <c r="AD523" s="7"/>
    </row>
    <row r="524" spans="1:30" x14ac:dyDescent="0.25">
      <c r="A524" s="7"/>
      <c r="B524" s="7"/>
      <c r="C524" s="7"/>
      <c r="D524" s="7" t="str">
        <f t="shared" si="56"/>
        <v>10.121.18.195</v>
      </c>
      <c r="E524" s="7" t="str">
        <f t="shared" si="57"/>
        <v>10.121.18.195</v>
      </c>
      <c r="F524">
        <v>515</v>
      </c>
      <c r="G524" t="s">
        <v>2236</v>
      </c>
      <c r="H524" s="57">
        <v>46145.066759259258</v>
      </c>
      <c r="I524" t="s">
        <v>2237</v>
      </c>
      <c r="J524" t="s">
        <v>2238</v>
      </c>
      <c r="K524" t="s">
        <v>132</v>
      </c>
      <c r="L524" t="s">
        <v>2239</v>
      </c>
      <c r="N524" t="s">
        <v>134</v>
      </c>
      <c r="O524" t="s">
        <v>135</v>
      </c>
      <c r="P524">
        <v>0</v>
      </c>
      <c r="R524" t="s">
        <v>238</v>
      </c>
      <c r="S524" s="20">
        <f t="shared" si="58"/>
        <v>14</v>
      </c>
      <c r="T524" s="20">
        <f t="shared" si="59"/>
        <v>31</v>
      </c>
      <c r="U524" s="48" t="str">
        <f t="shared" si="60"/>
        <v>BAPA-SITARAM-BTS</v>
      </c>
      <c r="V524" s="20" t="str">
        <f t="shared" si="61"/>
        <v>TN725</v>
      </c>
      <c r="W524" s="20" t="str">
        <f t="shared" si="62"/>
        <v>B2</v>
      </c>
      <c r="X524" s="20"/>
      <c r="Y524" s="7"/>
      <c r="Z524" s="7"/>
      <c r="AA524" s="7"/>
      <c r="AB524" s="7"/>
      <c r="AC524" s="7"/>
      <c r="AD524" s="7"/>
    </row>
    <row r="525" spans="1:30" x14ac:dyDescent="0.25">
      <c r="A525" s="7"/>
      <c r="B525" s="7"/>
      <c r="C525" s="7"/>
      <c r="D525" s="7" t="str">
        <f t="shared" si="56"/>
        <v>10.121.18.10</v>
      </c>
      <c r="E525" s="7" t="str">
        <f t="shared" si="57"/>
        <v>10.121.18.10</v>
      </c>
      <c r="F525">
        <v>516</v>
      </c>
      <c r="G525" t="s">
        <v>4257</v>
      </c>
      <c r="H525" s="57">
        <v>46114.068657407406</v>
      </c>
      <c r="I525" t="s">
        <v>4258</v>
      </c>
      <c r="J525" t="s">
        <v>4259</v>
      </c>
      <c r="K525" t="s">
        <v>145</v>
      </c>
      <c r="L525" t="s">
        <v>4260</v>
      </c>
      <c r="N525" t="s">
        <v>134</v>
      </c>
      <c r="O525" t="s">
        <v>135</v>
      </c>
      <c r="P525">
        <v>0</v>
      </c>
      <c r="R525" t="s">
        <v>238</v>
      </c>
      <c r="S525" s="20">
        <f t="shared" si="58"/>
        <v>13</v>
      </c>
      <c r="T525" s="20">
        <f t="shared" si="59"/>
        <v>17</v>
      </c>
      <c r="U525" s="48" t="str">
        <f t="shared" si="60"/>
        <v>IOC</v>
      </c>
      <c r="V525" s="20" t="str">
        <f t="shared" si="61"/>
        <v>TN705</v>
      </c>
      <c r="W525" s="20" t="str">
        <f t="shared" si="62"/>
        <v>B1</v>
      </c>
      <c r="X525" s="20"/>
      <c r="Y525" s="7"/>
      <c r="Z525" s="7"/>
      <c r="AA525" s="7"/>
      <c r="AB525" s="7"/>
      <c r="AC525" s="7"/>
      <c r="AD525" s="7"/>
    </row>
    <row r="526" spans="1:30" x14ac:dyDescent="0.25">
      <c r="A526" s="7"/>
      <c r="B526" s="7"/>
      <c r="C526" s="7"/>
      <c r="D526" s="7" t="str">
        <f t="shared" si="56"/>
        <v>10.121.18.71</v>
      </c>
      <c r="E526" s="7" t="str">
        <f t="shared" si="57"/>
        <v>10.121.18.71</v>
      </c>
      <c r="F526">
        <v>517</v>
      </c>
      <c r="G526" t="s">
        <v>2240</v>
      </c>
      <c r="H526" s="57">
        <v>46125.060902777775</v>
      </c>
      <c r="I526" t="s">
        <v>2241</v>
      </c>
      <c r="J526" t="s">
        <v>2242</v>
      </c>
      <c r="K526" t="s">
        <v>145</v>
      </c>
      <c r="L526" t="s">
        <v>2243</v>
      </c>
      <c r="N526" t="s">
        <v>134</v>
      </c>
      <c r="O526" t="s">
        <v>135</v>
      </c>
      <c r="P526">
        <v>0</v>
      </c>
      <c r="R526" t="s">
        <v>238</v>
      </c>
      <c r="S526" s="20">
        <f t="shared" si="58"/>
        <v>13</v>
      </c>
      <c r="T526" s="20">
        <f t="shared" si="59"/>
        <v>21</v>
      </c>
      <c r="U526" s="48" t="str">
        <f t="shared" si="60"/>
        <v>JODHPUR</v>
      </c>
      <c r="V526" s="20" t="str">
        <f t="shared" si="61"/>
        <v>TN705</v>
      </c>
      <c r="W526" s="20" t="str">
        <f t="shared" si="62"/>
        <v>B1</v>
      </c>
      <c r="X526" s="20"/>
      <c r="Y526" s="7"/>
      <c r="Z526" s="7"/>
      <c r="AA526" s="7"/>
      <c r="AB526" s="7"/>
      <c r="AC526" s="7"/>
      <c r="AD526" s="7"/>
    </row>
    <row r="527" spans="1:30" x14ac:dyDescent="0.25">
      <c r="A527" s="7"/>
      <c r="B527" s="7"/>
      <c r="C527" s="7"/>
      <c r="D527" s="7" t="str">
        <f t="shared" si="56"/>
        <v>10.121.17.133</v>
      </c>
      <c r="E527" s="7" t="str">
        <f t="shared" si="57"/>
        <v>10.121.17.133</v>
      </c>
      <c r="F527">
        <v>518</v>
      </c>
      <c r="G527" t="s">
        <v>2248</v>
      </c>
      <c r="H527" s="57">
        <v>46133.05809027778</v>
      </c>
      <c r="I527" t="s">
        <v>2249</v>
      </c>
      <c r="J527" t="s">
        <v>2250</v>
      </c>
      <c r="K527" t="s">
        <v>145</v>
      </c>
      <c r="L527" t="s">
        <v>2251</v>
      </c>
      <c r="N527" t="s">
        <v>134</v>
      </c>
      <c r="O527" t="s">
        <v>135</v>
      </c>
      <c r="P527">
        <v>0</v>
      </c>
      <c r="R527" t="s">
        <v>155</v>
      </c>
      <c r="S527" s="20">
        <f t="shared" si="58"/>
        <v>14</v>
      </c>
      <c r="T527" s="20">
        <f t="shared" si="59"/>
        <v>20</v>
      </c>
      <c r="U527" s="48" t="str">
        <f t="shared" si="60"/>
        <v>DHASA</v>
      </c>
      <c r="V527" s="20" t="str">
        <f t="shared" si="61"/>
        <v>TN705</v>
      </c>
      <c r="W527" s="20" t="str">
        <f t="shared" si="62"/>
        <v>B1</v>
      </c>
      <c r="X527" s="20"/>
      <c r="Y527" s="7"/>
      <c r="Z527" s="7"/>
      <c r="AA527" s="7"/>
      <c r="AB527" s="7"/>
      <c r="AC527" s="7"/>
      <c r="AD527" s="7"/>
    </row>
    <row r="528" spans="1:30" x14ac:dyDescent="0.25">
      <c r="A528" s="7"/>
      <c r="B528" s="7"/>
      <c r="C528" s="7"/>
      <c r="D528" s="7" t="str">
        <f t="shared" si="56"/>
        <v>10.121.17.195</v>
      </c>
      <c r="E528" s="7" t="str">
        <f t="shared" si="57"/>
        <v>10.121.17.195</v>
      </c>
      <c r="F528">
        <v>519</v>
      </c>
      <c r="G528" t="s">
        <v>2256</v>
      </c>
      <c r="H528" s="57">
        <v>46126.061215277776</v>
      </c>
      <c r="I528" t="s">
        <v>2257</v>
      </c>
      <c r="J528" t="s">
        <v>2258</v>
      </c>
      <c r="K528" t="s">
        <v>132</v>
      </c>
      <c r="L528" t="s">
        <v>2259</v>
      </c>
      <c r="N528" t="s">
        <v>134</v>
      </c>
      <c r="O528" t="s">
        <v>135</v>
      </c>
      <c r="P528">
        <v>0</v>
      </c>
      <c r="R528" t="s">
        <v>238</v>
      </c>
      <c r="S528" s="20">
        <f t="shared" si="58"/>
        <v>14</v>
      </c>
      <c r="T528" s="20">
        <f t="shared" si="59"/>
        <v>26</v>
      </c>
      <c r="U528" s="48" t="str">
        <f t="shared" si="60"/>
        <v>ELLISBRIDGE</v>
      </c>
      <c r="V528" s="20" t="str">
        <f t="shared" si="61"/>
        <v>TN725</v>
      </c>
      <c r="W528" s="20" t="str">
        <f t="shared" si="62"/>
        <v>B2</v>
      </c>
      <c r="X528" s="20"/>
      <c r="Y528" s="7"/>
      <c r="Z528" s="7"/>
      <c r="AA528" s="7"/>
      <c r="AB528" s="7"/>
      <c r="AC528" s="7"/>
      <c r="AD528" s="7"/>
    </row>
    <row r="529" spans="1:30" x14ac:dyDescent="0.25">
      <c r="A529" s="7"/>
      <c r="B529" s="7"/>
      <c r="C529" s="7"/>
      <c r="D529" s="7" t="str">
        <f t="shared" si="56"/>
        <v>10.121.17.209</v>
      </c>
      <c r="E529" s="7" t="str">
        <f t="shared" si="57"/>
        <v>10.121.17.209</v>
      </c>
      <c r="F529">
        <v>520</v>
      </c>
      <c r="G529" t="s">
        <v>2252</v>
      </c>
      <c r="H529" s="57">
        <v>46137.056168981479</v>
      </c>
      <c r="I529" t="s">
        <v>2253</v>
      </c>
      <c r="J529" t="s">
        <v>2254</v>
      </c>
      <c r="K529" t="s">
        <v>132</v>
      </c>
      <c r="L529" t="s">
        <v>2255</v>
      </c>
      <c r="N529" t="s">
        <v>134</v>
      </c>
      <c r="O529" t="s">
        <v>135</v>
      </c>
      <c r="P529">
        <v>0</v>
      </c>
      <c r="R529" t="s">
        <v>238</v>
      </c>
      <c r="S529" s="20">
        <f t="shared" si="58"/>
        <v>14</v>
      </c>
      <c r="T529" s="20">
        <f t="shared" si="59"/>
        <v>26</v>
      </c>
      <c r="U529" s="48" t="str">
        <f t="shared" si="60"/>
        <v>RAILWAYPURA</v>
      </c>
      <c r="V529" s="20" t="str">
        <f t="shared" si="61"/>
        <v>TN725</v>
      </c>
      <c r="W529" s="20" t="str">
        <f t="shared" si="62"/>
        <v>B2</v>
      </c>
      <c r="X529" s="20"/>
      <c r="Y529" s="7"/>
      <c r="Z529" s="7"/>
      <c r="AA529" s="7"/>
      <c r="AB529" s="7"/>
      <c r="AC529" s="7"/>
      <c r="AD529" s="7"/>
    </row>
    <row r="530" spans="1:30" x14ac:dyDescent="0.25">
      <c r="A530" s="7"/>
      <c r="B530" s="7"/>
      <c r="C530" s="7"/>
      <c r="D530" s="7" t="str">
        <f t="shared" si="56"/>
        <v>10.121.18.77</v>
      </c>
      <c r="E530" s="7" t="str">
        <f t="shared" si="57"/>
        <v>10.121.18.77</v>
      </c>
      <c r="F530">
        <v>521</v>
      </c>
      <c r="G530" t="s">
        <v>2244</v>
      </c>
      <c r="H530" s="57">
        <v>46151.064513888887</v>
      </c>
      <c r="I530" t="s">
        <v>2245</v>
      </c>
      <c r="J530" t="s">
        <v>2246</v>
      </c>
      <c r="K530" t="s">
        <v>145</v>
      </c>
      <c r="L530" t="s">
        <v>2247</v>
      </c>
      <c r="N530" t="s">
        <v>134</v>
      </c>
      <c r="O530" t="s">
        <v>135</v>
      </c>
      <c r="P530">
        <v>0</v>
      </c>
      <c r="R530" t="s">
        <v>332</v>
      </c>
      <c r="S530" s="20">
        <f t="shared" si="58"/>
        <v>13</v>
      </c>
      <c r="T530" s="20">
        <f t="shared" si="59"/>
        <v>27</v>
      </c>
      <c r="U530" s="48" t="str">
        <f t="shared" si="60"/>
        <v>BRAHMSHATRIYA</v>
      </c>
      <c r="V530" s="20" t="str">
        <f t="shared" si="61"/>
        <v>TN705</v>
      </c>
      <c r="W530" s="20" t="str">
        <f t="shared" si="62"/>
        <v>B1</v>
      </c>
      <c r="X530" s="20"/>
      <c r="Y530" s="7"/>
      <c r="Z530" s="7"/>
      <c r="AA530" s="7"/>
      <c r="AB530" s="7"/>
      <c r="AC530" s="7"/>
      <c r="AD530" s="7"/>
    </row>
    <row r="531" spans="1:30" x14ac:dyDescent="0.25">
      <c r="A531" s="7"/>
      <c r="B531" s="7"/>
      <c r="C531" s="7"/>
      <c r="D531" s="7" t="str">
        <f t="shared" si="56"/>
        <v>10.121.96.34</v>
      </c>
      <c r="E531" s="7" t="str">
        <f t="shared" si="57"/>
        <v>10.121.96.34</v>
      </c>
      <c r="F531">
        <v>522</v>
      </c>
      <c r="G531" t="s">
        <v>2260</v>
      </c>
      <c r="H531" s="57">
        <v>46102.062777777777</v>
      </c>
      <c r="I531" t="s">
        <v>2261</v>
      </c>
      <c r="J531" t="s">
        <v>2262</v>
      </c>
      <c r="K531" t="s">
        <v>171</v>
      </c>
      <c r="L531" t="s">
        <v>2263</v>
      </c>
      <c r="N531" t="s">
        <v>173</v>
      </c>
      <c r="O531" t="s">
        <v>135</v>
      </c>
      <c r="P531">
        <v>2</v>
      </c>
      <c r="S531" s="20">
        <f t="shared" si="58"/>
        <v>13</v>
      </c>
      <c r="T531" s="20">
        <f t="shared" si="59"/>
        <v>23</v>
      </c>
      <c r="U531" s="48" t="str">
        <f t="shared" si="60"/>
        <v>Lalavadar</v>
      </c>
      <c r="V531" s="20" t="str">
        <f t="shared" si="61"/>
        <v>TN703</v>
      </c>
      <c r="W531" s="20" t="str">
        <f t="shared" si="62"/>
        <v>A1</v>
      </c>
      <c r="X531" s="20"/>
      <c r="Y531" s="7"/>
      <c r="Z531" s="7"/>
      <c r="AA531" s="7"/>
      <c r="AB531" s="7"/>
      <c r="AC531" s="7"/>
      <c r="AD531" s="7"/>
    </row>
    <row r="532" spans="1:30" x14ac:dyDescent="0.25">
      <c r="A532" s="7"/>
      <c r="B532" s="7"/>
      <c r="C532" s="7"/>
      <c r="D532" s="7" t="str">
        <f t="shared" si="56"/>
        <v>10.121.97.208</v>
      </c>
      <c r="E532" s="7" t="str">
        <f t="shared" si="57"/>
        <v>10.121.97.208</v>
      </c>
      <c r="F532">
        <v>523</v>
      </c>
      <c r="G532" t="s">
        <v>2268</v>
      </c>
      <c r="H532" s="57">
        <v>46150.062280092592</v>
      </c>
      <c r="I532" t="s">
        <v>2269</v>
      </c>
      <c r="J532" t="s">
        <v>2270</v>
      </c>
      <c r="K532" t="s">
        <v>132</v>
      </c>
      <c r="L532" t="s">
        <v>2271</v>
      </c>
      <c r="N532" t="s">
        <v>134</v>
      </c>
      <c r="O532" t="s">
        <v>135</v>
      </c>
      <c r="P532">
        <v>2</v>
      </c>
      <c r="S532" s="20">
        <f t="shared" si="58"/>
        <v>14</v>
      </c>
      <c r="T532" s="20">
        <f t="shared" si="59"/>
        <v>22</v>
      </c>
      <c r="U532" s="48" t="str">
        <f t="shared" si="60"/>
        <v>MANGROL</v>
      </c>
      <c r="V532" s="20" t="str">
        <f t="shared" si="61"/>
        <v>TN725</v>
      </c>
      <c r="W532" s="20" t="str">
        <f t="shared" si="62"/>
        <v>B2</v>
      </c>
      <c r="X532" s="20"/>
      <c r="Y532" s="7"/>
      <c r="Z532" s="7"/>
      <c r="AA532" s="7"/>
      <c r="AB532" s="7"/>
      <c r="AC532" s="7"/>
      <c r="AD532" s="7"/>
    </row>
    <row r="533" spans="1:30" x14ac:dyDescent="0.25">
      <c r="A533" s="7"/>
      <c r="B533" s="7"/>
      <c r="C533" s="7"/>
      <c r="D533" s="7" t="str">
        <f t="shared" si="56"/>
        <v>10.121.18.198</v>
      </c>
      <c r="E533" s="7" t="str">
        <f t="shared" si="57"/>
        <v>10.121.18.198</v>
      </c>
      <c r="F533">
        <v>524</v>
      </c>
      <c r="G533" t="s">
        <v>2272</v>
      </c>
      <c r="H533" s="57">
        <v>46151.064351851855</v>
      </c>
      <c r="I533" t="s">
        <v>2273</v>
      </c>
      <c r="J533" t="s">
        <v>2274</v>
      </c>
      <c r="K533" t="s">
        <v>145</v>
      </c>
      <c r="L533" t="s">
        <v>2275</v>
      </c>
      <c r="N533" t="s">
        <v>134</v>
      </c>
      <c r="O533" t="s">
        <v>135</v>
      </c>
      <c r="P533">
        <v>0</v>
      </c>
      <c r="R533" t="s">
        <v>238</v>
      </c>
      <c r="S533" s="20">
        <f t="shared" si="58"/>
        <v>14</v>
      </c>
      <c r="T533" s="20">
        <f t="shared" si="59"/>
        <v>23</v>
      </c>
      <c r="U533" s="48" t="str">
        <f t="shared" si="60"/>
        <v>Ghodasar</v>
      </c>
      <c r="V533" s="20" t="str">
        <f t="shared" si="61"/>
        <v>TN705</v>
      </c>
      <c r="W533" s="20" t="str">
        <f t="shared" si="62"/>
        <v>B1</v>
      </c>
      <c r="X533" s="20"/>
      <c r="Y533" s="7"/>
      <c r="Z533" s="7"/>
      <c r="AA533" s="7"/>
      <c r="AB533" s="7"/>
      <c r="AC533" s="7"/>
      <c r="AD533" s="7"/>
    </row>
    <row r="534" spans="1:30" x14ac:dyDescent="0.25">
      <c r="A534" s="7"/>
      <c r="B534" s="7"/>
      <c r="C534" s="7"/>
      <c r="D534" s="7" t="str">
        <f t="shared" si="56"/>
        <v>10.121.18.131</v>
      </c>
      <c r="E534" s="7" t="str">
        <f t="shared" si="57"/>
        <v>10.121.18.131</v>
      </c>
      <c r="F534">
        <v>525</v>
      </c>
      <c r="G534" t="s">
        <v>2264</v>
      </c>
      <c r="H534" s="57">
        <v>46150.065000000002</v>
      </c>
      <c r="I534" t="s">
        <v>2265</v>
      </c>
      <c r="J534" t="s">
        <v>2266</v>
      </c>
      <c r="K534" t="s">
        <v>145</v>
      </c>
      <c r="L534" t="s">
        <v>2267</v>
      </c>
      <c r="N534" t="s">
        <v>134</v>
      </c>
      <c r="O534" t="s">
        <v>135</v>
      </c>
      <c r="P534">
        <v>0</v>
      </c>
      <c r="R534" t="s">
        <v>238</v>
      </c>
      <c r="S534" s="20">
        <f t="shared" si="58"/>
        <v>14</v>
      </c>
      <c r="T534" s="20">
        <f t="shared" si="59"/>
        <v>24</v>
      </c>
      <c r="U534" s="48" t="str">
        <f t="shared" si="60"/>
        <v>Gift City</v>
      </c>
      <c r="V534" s="20" t="str">
        <f t="shared" si="61"/>
        <v>TN705</v>
      </c>
      <c r="W534" s="20" t="str">
        <f t="shared" si="62"/>
        <v>B1</v>
      </c>
      <c r="X534" s="20"/>
      <c r="Y534" s="7"/>
      <c r="Z534" s="7"/>
      <c r="AA534" s="7"/>
      <c r="AB534" s="7"/>
      <c r="AC534" s="7"/>
      <c r="AD534" s="7"/>
    </row>
    <row r="535" spans="1:30" x14ac:dyDescent="0.25">
      <c r="A535" s="7"/>
      <c r="B535" s="7"/>
      <c r="C535" s="7"/>
      <c r="D535" s="7" t="str">
        <f t="shared" si="56"/>
        <v>10.121.18.74</v>
      </c>
      <c r="E535" s="7" t="str">
        <f t="shared" si="57"/>
        <v>10.121.18.74</v>
      </c>
      <c r="F535">
        <v>526</v>
      </c>
      <c r="G535" t="s">
        <v>2276</v>
      </c>
      <c r="H535" s="57">
        <v>46081.063263888886</v>
      </c>
      <c r="I535" t="s">
        <v>2277</v>
      </c>
      <c r="J535" t="s">
        <v>2278</v>
      </c>
      <c r="K535" t="s">
        <v>132</v>
      </c>
      <c r="L535" t="s">
        <v>2279</v>
      </c>
      <c r="N535" t="s">
        <v>134</v>
      </c>
      <c r="O535" t="s">
        <v>135</v>
      </c>
      <c r="P535">
        <v>0</v>
      </c>
      <c r="R535" t="s">
        <v>332</v>
      </c>
      <c r="S535" s="20">
        <f t="shared" si="58"/>
        <v>13</v>
      </c>
      <c r="T535" s="20">
        <f t="shared" si="59"/>
        <v>22</v>
      </c>
      <c r="U535" s="48" t="str">
        <f t="shared" si="60"/>
        <v>Bodakdev</v>
      </c>
      <c r="V535" s="20" t="str">
        <f t="shared" si="61"/>
        <v>TN725</v>
      </c>
      <c r="W535" s="20" t="str">
        <f t="shared" si="62"/>
        <v>B2</v>
      </c>
      <c r="X535" s="20"/>
      <c r="Y535" s="7"/>
      <c r="Z535" s="7"/>
      <c r="AA535" s="7"/>
      <c r="AB535" s="7"/>
      <c r="AC535" s="7"/>
      <c r="AD535" s="7"/>
    </row>
    <row r="536" spans="1:30" x14ac:dyDescent="0.25">
      <c r="A536" s="7"/>
      <c r="B536" s="7"/>
      <c r="C536" s="7"/>
      <c r="D536" s="7" t="str">
        <f t="shared" si="56"/>
        <v>10.121.99.176</v>
      </c>
      <c r="E536" s="7" t="str">
        <f t="shared" si="57"/>
        <v>10.121.99.176</v>
      </c>
      <c r="F536">
        <v>527</v>
      </c>
      <c r="G536" t="s">
        <v>2284</v>
      </c>
      <c r="H536" s="57">
        <v>46064.056030092594</v>
      </c>
      <c r="I536" t="s">
        <v>2285</v>
      </c>
      <c r="J536" t="s">
        <v>2286</v>
      </c>
      <c r="K536" t="s">
        <v>171</v>
      </c>
      <c r="L536" t="s">
        <v>2287</v>
      </c>
      <c r="N536" t="s">
        <v>173</v>
      </c>
      <c r="O536" t="s">
        <v>135</v>
      </c>
      <c r="P536">
        <v>2</v>
      </c>
      <c r="S536" s="20">
        <f t="shared" si="58"/>
        <v>14</v>
      </c>
      <c r="T536" s="20">
        <f t="shared" si="59"/>
        <v>19</v>
      </c>
      <c r="U536" s="48" t="str">
        <f t="shared" si="60"/>
        <v>SIFY</v>
      </c>
      <c r="V536" s="20" t="str">
        <f t="shared" si="61"/>
        <v>TN703</v>
      </c>
      <c r="W536" s="20" t="str">
        <f t="shared" si="62"/>
        <v>A1</v>
      </c>
      <c r="X536" s="20"/>
      <c r="Y536" s="7"/>
      <c r="Z536" s="7"/>
      <c r="AA536" s="7"/>
      <c r="AB536" s="7"/>
      <c r="AC536" s="7"/>
      <c r="AD536" s="7"/>
    </row>
    <row r="537" spans="1:30" x14ac:dyDescent="0.25">
      <c r="A537" s="7"/>
      <c r="B537" s="7"/>
      <c r="C537" s="7"/>
      <c r="D537" s="7" t="str">
        <f t="shared" si="56"/>
        <v>10.121.24.112</v>
      </c>
      <c r="E537" s="7" t="str">
        <f t="shared" si="57"/>
        <v>10.121.24.112</v>
      </c>
      <c r="F537">
        <v>528</v>
      </c>
      <c r="G537" t="s">
        <v>2280</v>
      </c>
      <c r="H537" s="57">
        <v>46137.052175925928</v>
      </c>
      <c r="I537" t="s">
        <v>2281</v>
      </c>
      <c r="J537" t="s">
        <v>2282</v>
      </c>
      <c r="K537" t="s">
        <v>189</v>
      </c>
      <c r="L537" t="s">
        <v>2283</v>
      </c>
      <c r="N537" t="s">
        <v>191</v>
      </c>
      <c r="O537" t="s">
        <v>135</v>
      </c>
      <c r="P537">
        <v>0</v>
      </c>
      <c r="S537" s="20">
        <f t="shared" si="58"/>
        <v>14</v>
      </c>
      <c r="T537" s="20">
        <f t="shared" si="59"/>
        <v>23</v>
      </c>
      <c r="U537" s="48" t="str">
        <f t="shared" si="60"/>
        <v>IFFCO TE</v>
      </c>
      <c r="V537" s="20" t="str">
        <f t="shared" si="61"/>
        <v>TN703</v>
      </c>
      <c r="W537" s="20" t="str">
        <f t="shared" si="62"/>
        <v>A1</v>
      </c>
      <c r="X537" s="20"/>
      <c r="Y537" s="7"/>
      <c r="Z537" s="7"/>
      <c r="AA537" s="7"/>
      <c r="AB537" s="7"/>
      <c r="AC537" s="7"/>
      <c r="AD537" s="7"/>
    </row>
    <row r="538" spans="1:30" x14ac:dyDescent="0.25">
      <c r="A538" s="7"/>
      <c r="B538" s="7"/>
      <c r="C538" s="7"/>
      <c r="D538" s="7" t="str">
        <f t="shared" si="56"/>
        <v>10.121.19.107</v>
      </c>
      <c r="E538" s="7" t="str">
        <f t="shared" si="57"/>
        <v>10.121.19.107</v>
      </c>
      <c r="F538">
        <v>529</v>
      </c>
      <c r="G538" t="s">
        <v>2308</v>
      </c>
      <c r="H538" s="57">
        <v>46149.064421296294</v>
      </c>
      <c r="I538" t="s">
        <v>2309</v>
      </c>
      <c r="J538" t="s">
        <v>2310</v>
      </c>
      <c r="K538" t="s">
        <v>171</v>
      </c>
      <c r="L538" t="s">
        <v>2311</v>
      </c>
      <c r="N538" t="s">
        <v>173</v>
      </c>
      <c r="O538" t="s">
        <v>135</v>
      </c>
      <c r="P538">
        <v>2</v>
      </c>
      <c r="R538" t="s">
        <v>362</v>
      </c>
      <c r="S538" s="20">
        <f t="shared" si="58"/>
        <v>14</v>
      </c>
      <c r="T538" s="20">
        <f t="shared" si="59"/>
        <v>32</v>
      </c>
      <c r="U538" s="48" t="str">
        <f t="shared" si="60"/>
        <v>DCB Police office</v>
      </c>
      <c r="V538" s="20" t="str">
        <f t="shared" si="61"/>
        <v>TN703</v>
      </c>
      <c r="W538" s="20" t="str">
        <f t="shared" si="62"/>
        <v>A1</v>
      </c>
      <c r="X538" s="20"/>
      <c r="Y538" s="7"/>
      <c r="Z538" s="7"/>
      <c r="AA538" s="7"/>
      <c r="AB538" s="7"/>
      <c r="AC538" s="7"/>
      <c r="AD538" s="7"/>
    </row>
    <row r="539" spans="1:30" x14ac:dyDescent="0.25">
      <c r="A539" s="7"/>
      <c r="B539" s="7"/>
      <c r="C539" s="7"/>
      <c r="D539" s="7" t="str">
        <f t="shared" si="56"/>
        <v>10.121.19.77</v>
      </c>
      <c r="E539" s="7" t="str">
        <f t="shared" si="57"/>
        <v>10.121.19.77</v>
      </c>
      <c r="F539">
        <v>530</v>
      </c>
      <c r="G539" t="s">
        <v>2300</v>
      </c>
      <c r="H539" s="57">
        <v>46147.054270833331</v>
      </c>
      <c r="I539" t="s">
        <v>2301</v>
      </c>
      <c r="J539" t="s">
        <v>2302</v>
      </c>
      <c r="K539" t="s">
        <v>145</v>
      </c>
      <c r="L539" t="s">
        <v>2303</v>
      </c>
      <c r="N539" t="s">
        <v>134</v>
      </c>
      <c r="O539" t="s">
        <v>135</v>
      </c>
      <c r="P539">
        <v>0</v>
      </c>
      <c r="R539" t="s">
        <v>208</v>
      </c>
      <c r="S539" s="20">
        <f t="shared" si="58"/>
        <v>13</v>
      </c>
      <c r="T539" s="20">
        <f t="shared" si="59"/>
        <v>26</v>
      </c>
      <c r="U539" s="48" t="str">
        <f t="shared" si="60"/>
        <v>KRISHNANAGAR</v>
      </c>
      <c r="V539" s="20" t="str">
        <f t="shared" si="61"/>
        <v>TN705</v>
      </c>
      <c r="W539" s="20" t="str">
        <f t="shared" si="62"/>
        <v>B1</v>
      </c>
      <c r="X539" s="20"/>
      <c r="Y539" s="7"/>
      <c r="Z539" s="7"/>
      <c r="AA539" s="7"/>
      <c r="AB539" s="7"/>
      <c r="AC539" s="7"/>
      <c r="AD539" s="7"/>
    </row>
    <row r="540" spans="1:30" x14ac:dyDescent="0.25">
      <c r="A540" s="7"/>
      <c r="B540" s="7"/>
      <c r="C540" s="7"/>
      <c r="D540" s="7" t="str">
        <f t="shared" si="56"/>
        <v>10.121.15.204</v>
      </c>
      <c r="E540" s="7" t="str">
        <f t="shared" si="57"/>
        <v>10.121.15.204</v>
      </c>
      <c r="F540">
        <v>531</v>
      </c>
      <c r="G540" t="s">
        <v>2288</v>
      </c>
      <c r="H540" s="57">
        <v>46137.055324074077</v>
      </c>
      <c r="I540" t="s">
        <v>2289</v>
      </c>
      <c r="J540" t="s">
        <v>2290</v>
      </c>
      <c r="K540" t="s">
        <v>132</v>
      </c>
      <c r="L540" t="s">
        <v>2291</v>
      </c>
      <c r="N540" t="s">
        <v>134</v>
      </c>
      <c r="O540" t="s">
        <v>135</v>
      </c>
      <c r="P540">
        <v>0</v>
      </c>
      <c r="R540" t="s">
        <v>136</v>
      </c>
      <c r="S540" s="20">
        <f t="shared" si="58"/>
        <v>14</v>
      </c>
      <c r="T540" s="20">
        <f t="shared" si="59"/>
        <v>23</v>
      </c>
      <c r="U540" s="48" t="str">
        <f t="shared" si="60"/>
        <v>Visnagar</v>
      </c>
      <c r="V540" s="20" t="str">
        <f t="shared" si="61"/>
        <v>TN725</v>
      </c>
      <c r="W540" s="20" t="str">
        <f t="shared" si="62"/>
        <v>B2</v>
      </c>
      <c r="X540" s="20"/>
      <c r="Y540" s="7"/>
      <c r="Z540" s="7"/>
      <c r="AA540" s="7"/>
      <c r="AB540" s="7"/>
      <c r="AC540" s="7"/>
      <c r="AD540" s="7"/>
    </row>
    <row r="541" spans="1:30" x14ac:dyDescent="0.25">
      <c r="A541" s="7"/>
      <c r="B541" s="7"/>
      <c r="C541" s="7"/>
      <c r="D541" s="7" t="str">
        <f t="shared" si="56"/>
        <v>10.121.19.70</v>
      </c>
      <c r="E541" s="7" t="str">
        <f t="shared" si="57"/>
        <v>10.121.19.70</v>
      </c>
      <c r="F541">
        <v>532</v>
      </c>
      <c r="G541" t="s">
        <v>2292</v>
      </c>
      <c r="H541" s="57">
        <v>46145.058518518519</v>
      </c>
      <c r="I541" t="s">
        <v>2293</v>
      </c>
      <c r="J541" t="s">
        <v>2294</v>
      </c>
      <c r="K541" t="s">
        <v>132</v>
      </c>
      <c r="L541" t="s">
        <v>2295</v>
      </c>
      <c r="N541" t="s">
        <v>134</v>
      </c>
      <c r="O541" t="s">
        <v>135</v>
      </c>
      <c r="P541">
        <v>0</v>
      </c>
      <c r="R541" t="s">
        <v>208</v>
      </c>
      <c r="S541" s="20">
        <f t="shared" si="58"/>
        <v>13</v>
      </c>
      <c r="T541" s="20">
        <f t="shared" si="59"/>
        <v>26</v>
      </c>
      <c r="U541" s="48" t="str">
        <f t="shared" si="60"/>
        <v>BHAKTINAGAR2</v>
      </c>
      <c r="V541" s="20" t="str">
        <f t="shared" si="61"/>
        <v>TN725</v>
      </c>
      <c r="W541" s="20" t="str">
        <f t="shared" si="62"/>
        <v>B2</v>
      </c>
      <c r="X541" s="20"/>
      <c r="Y541" s="7"/>
      <c r="Z541" s="7"/>
      <c r="AA541" s="7"/>
      <c r="AB541" s="7"/>
      <c r="AC541" s="7"/>
      <c r="AD541" s="7"/>
    </row>
    <row r="542" spans="1:30" x14ac:dyDescent="0.25">
      <c r="A542" s="7"/>
      <c r="B542" s="7"/>
      <c r="C542" s="7"/>
      <c r="D542" s="7" t="str">
        <f t="shared" si="56"/>
        <v>10.121.20.1</v>
      </c>
      <c r="E542" s="7" t="str">
        <f t="shared" si="57"/>
        <v>10.121.20.1</v>
      </c>
      <c r="F542">
        <v>533</v>
      </c>
      <c r="G542" t="s">
        <v>2312</v>
      </c>
      <c r="H542" s="57">
        <v>46124.053807870368</v>
      </c>
      <c r="I542" t="s">
        <v>2313</v>
      </c>
      <c r="J542" t="s">
        <v>2314</v>
      </c>
      <c r="K542" t="s">
        <v>132</v>
      </c>
      <c r="L542" t="s">
        <v>2315</v>
      </c>
      <c r="N542" t="s">
        <v>134</v>
      </c>
      <c r="O542" t="s">
        <v>135</v>
      </c>
      <c r="P542">
        <v>0</v>
      </c>
      <c r="R542" t="s">
        <v>208</v>
      </c>
      <c r="S542" s="20">
        <f t="shared" si="58"/>
        <v>12</v>
      </c>
      <c r="T542" s="20">
        <f t="shared" si="59"/>
        <v>29</v>
      </c>
      <c r="U542" s="48" t="str">
        <f t="shared" si="60"/>
        <v>Mehul Nagar(GNE)</v>
      </c>
      <c r="V542" s="20" t="str">
        <f t="shared" si="61"/>
        <v>TN725</v>
      </c>
      <c r="W542" s="20" t="str">
        <f t="shared" si="62"/>
        <v>B2</v>
      </c>
      <c r="X542" s="20"/>
      <c r="Y542" s="7"/>
      <c r="Z542" s="7"/>
      <c r="AA542" s="7"/>
      <c r="AB542" s="7"/>
      <c r="AC542" s="7"/>
      <c r="AD542" s="7"/>
    </row>
    <row r="543" spans="1:30" x14ac:dyDescent="0.25">
      <c r="A543" s="7"/>
      <c r="B543" s="7"/>
      <c r="C543" s="7"/>
      <c r="D543" s="7" t="str">
        <f t="shared" si="56"/>
        <v>10.121.15.199</v>
      </c>
      <c r="E543" s="7" t="str">
        <f t="shared" si="57"/>
        <v>10.121.15.199</v>
      </c>
      <c r="F543">
        <v>534</v>
      </c>
      <c r="G543" t="s">
        <v>4418</v>
      </c>
      <c r="H543" s="57">
        <v>45850.062199074076</v>
      </c>
      <c r="I543" t="s">
        <v>4419</v>
      </c>
      <c r="J543" t="s">
        <v>4420</v>
      </c>
      <c r="K543" t="s">
        <v>132</v>
      </c>
      <c r="L543" t="s">
        <v>4421</v>
      </c>
      <c r="N543" t="s">
        <v>134</v>
      </c>
      <c r="O543" t="s">
        <v>135</v>
      </c>
      <c r="P543">
        <v>0</v>
      </c>
      <c r="R543" t="s">
        <v>136</v>
      </c>
      <c r="S543" s="20">
        <f t="shared" si="58"/>
        <v>14</v>
      </c>
      <c r="T543" s="20">
        <f t="shared" si="59"/>
        <v>24</v>
      </c>
      <c r="U543" s="48" t="str">
        <f t="shared" si="60"/>
        <v>Palanpur1</v>
      </c>
      <c r="V543" s="20" t="str">
        <f t="shared" si="61"/>
        <v>TN725</v>
      </c>
      <c r="W543" s="20" t="str">
        <f t="shared" si="62"/>
        <v>B2</v>
      </c>
      <c r="X543" s="20"/>
      <c r="Y543" s="7"/>
      <c r="Z543" s="7"/>
      <c r="AA543" s="7"/>
      <c r="AB543" s="7"/>
      <c r="AC543" s="7"/>
      <c r="AD543" s="7"/>
    </row>
    <row r="544" spans="1:30" x14ac:dyDescent="0.25">
      <c r="A544" s="7"/>
      <c r="B544" s="7"/>
      <c r="C544" s="7"/>
      <c r="D544" s="7" t="str">
        <f t="shared" si="56"/>
        <v>10.121.99.179</v>
      </c>
      <c r="E544" s="7" t="str">
        <f t="shared" si="57"/>
        <v>10.121.99.179</v>
      </c>
      <c r="F544">
        <v>535</v>
      </c>
      <c r="G544" t="s">
        <v>2316</v>
      </c>
      <c r="H544" s="57">
        <v>46072.051724537036</v>
      </c>
      <c r="I544" t="s">
        <v>2317</v>
      </c>
      <c r="J544" t="s">
        <v>2318</v>
      </c>
      <c r="K544" t="s">
        <v>171</v>
      </c>
      <c r="L544" t="s">
        <v>2319</v>
      </c>
      <c r="N544" t="s">
        <v>173</v>
      </c>
      <c r="O544" t="s">
        <v>135</v>
      </c>
      <c r="P544">
        <v>2</v>
      </c>
      <c r="S544" s="20">
        <f t="shared" si="58"/>
        <v>14</v>
      </c>
      <c r="T544" s="20">
        <f t="shared" si="59"/>
        <v>26</v>
      </c>
      <c r="U544" s="48" t="str">
        <f t="shared" si="60"/>
        <v>URBAN 2 BTS</v>
      </c>
      <c r="V544" s="20" t="str">
        <f t="shared" si="61"/>
        <v>TN703</v>
      </c>
      <c r="W544" s="20" t="str">
        <f t="shared" si="62"/>
        <v>A1</v>
      </c>
      <c r="X544" s="20"/>
      <c r="Y544" s="7"/>
      <c r="Z544" s="7"/>
      <c r="AA544" s="7"/>
      <c r="AB544" s="7"/>
      <c r="AC544" s="7"/>
      <c r="AD544" s="7"/>
    </row>
    <row r="545" spans="1:30" x14ac:dyDescent="0.25">
      <c r="A545" s="7"/>
      <c r="B545" s="7"/>
      <c r="C545" s="7"/>
      <c r="D545" s="7" t="str">
        <f t="shared" si="56"/>
        <v>10.121.19.144</v>
      </c>
      <c r="E545" s="7" t="str">
        <f t="shared" si="57"/>
        <v>10.121.19.144</v>
      </c>
      <c r="F545">
        <v>536</v>
      </c>
      <c r="G545" t="s">
        <v>2320</v>
      </c>
      <c r="H545" s="57">
        <v>46045.058576388888</v>
      </c>
      <c r="I545" t="s">
        <v>2321</v>
      </c>
      <c r="J545" t="s">
        <v>2322</v>
      </c>
      <c r="K545" t="s">
        <v>189</v>
      </c>
      <c r="L545" t="s">
        <v>2323</v>
      </c>
      <c r="N545" t="s">
        <v>191</v>
      </c>
      <c r="O545" t="s">
        <v>135</v>
      </c>
      <c r="P545">
        <v>0</v>
      </c>
      <c r="R545" t="s">
        <v>506</v>
      </c>
      <c r="S545" s="20">
        <f t="shared" si="58"/>
        <v>14</v>
      </c>
      <c r="T545" s="20">
        <f t="shared" si="59"/>
        <v>24</v>
      </c>
      <c r="U545" s="48" t="str">
        <f t="shared" si="60"/>
        <v>NUTAN BTS</v>
      </c>
      <c r="V545" s="20" t="str">
        <f t="shared" si="61"/>
        <v>TN703</v>
      </c>
      <c r="W545" s="20" t="str">
        <f t="shared" si="62"/>
        <v>A1</v>
      </c>
      <c r="X545" s="20"/>
      <c r="Y545" s="7"/>
      <c r="Z545" s="7"/>
      <c r="AA545" s="7"/>
      <c r="AB545" s="7"/>
      <c r="AC545" s="7"/>
      <c r="AD545" s="7"/>
    </row>
    <row r="546" spans="1:30" x14ac:dyDescent="0.25">
      <c r="A546" s="7"/>
      <c r="B546" s="7"/>
      <c r="C546" s="7"/>
      <c r="D546" s="7" t="str">
        <f t="shared" si="56"/>
        <v>10.121.24.229</v>
      </c>
      <c r="E546" s="7" t="str">
        <f t="shared" si="57"/>
        <v>10.121.24.229</v>
      </c>
      <c r="F546">
        <v>537</v>
      </c>
      <c r="G546" t="s">
        <v>2324</v>
      </c>
      <c r="H546" s="57">
        <v>46005.06454861111</v>
      </c>
      <c r="I546" t="s">
        <v>2325</v>
      </c>
      <c r="J546" t="s">
        <v>2326</v>
      </c>
      <c r="K546" t="s">
        <v>145</v>
      </c>
      <c r="L546" t="s">
        <v>2327</v>
      </c>
      <c r="N546" t="s">
        <v>134</v>
      </c>
      <c r="O546" t="s">
        <v>135</v>
      </c>
      <c r="P546">
        <v>0</v>
      </c>
      <c r="R546" t="s">
        <v>208</v>
      </c>
      <c r="S546" s="20">
        <f t="shared" si="58"/>
        <v>14</v>
      </c>
      <c r="T546" s="20">
        <f t="shared" si="59"/>
        <v>32</v>
      </c>
      <c r="U546" s="48" t="str">
        <f t="shared" si="60"/>
        <v>NADIAD CIVIL ROAD</v>
      </c>
      <c r="V546" s="20" t="str">
        <f t="shared" si="61"/>
        <v>TN705</v>
      </c>
      <c r="W546" s="20" t="str">
        <f t="shared" si="62"/>
        <v>B1</v>
      </c>
      <c r="X546" s="20"/>
      <c r="Y546" s="7"/>
      <c r="Z546" s="7"/>
      <c r="AA546" s="7"/>
      <c r="AB546" s="7"/>
      <c r="AC546" s="7"/>
      <c r="AD546" s="7"/>
    </row>
    <row r="547" spans="1:30" x14ac:dyDescent="0.25">
      <c r="A547" s="7"/>
      <c r="B547" s="7"/>
      <c r="C547" s="7"/>
      <c r="D547" s="7" t="str">
        <f t="shared" si="56"/>
        <v>10.121.25.74</v>
      </c>
      <c r="E547" s="7" t="str">
        <f t="shared" si="57"/>
        <v>10.121.25.74</v>
      </c>
      <c r="F547">
        <v>538</v>
      </c>
      <c r="G547" t="s">
        <v>2332</v>
      </c>
      <c r="H547" s="57">
        <v>46141.058749999997</v>
      </c>
      <c r="I547" t="s">
        <v>2333</v>
      </c>
      <c r="J547" t="s">
        <v>2334</v>
      </c>
      <c r="K547" t="s">
        <v>145</v>
      </c>
      <c r="L547" t="s">
        <v>2335</v>
      </c>
      <c r="N547" t="s">
        <v>134</v>
      </c>
      <c r="O547" t="s">
        <v>135</v>
      </c>
      <c r="P547">
        <v>0</v>
      </c>
      <c r="R547" t="s">
        <v>136</v>
      </c>
      <c r="S547" s="20">
        <f t="shared" si="58"/>
        <v>13</v>
      </c>
      <c r="T547" s="20">
        <f t="shared" si="59"/>
        <v>28</v>
      </c>
      <c r="U547" s="48" t="str">
        <f t="shared" si="60"/>
        <v>DEDIYASAN EXCH</v>
      </c>
      <c r="V547" s="20" t="str">
        <f t="shared" si="61"/>
        <v>TN705</v>
      </c>
      <c r="W547" s="20" t="str">
        <f t="shared" si="62"/>
        <v>B1</v>
      </c>
      <c r="X547" s="20"/>
      <c r="Y547" s="7"/>
      <c r="Z547" s="7"/>
      <c r="AA547" s="7"/>
      <c r="AB547" s="7"/>
      <c r="AC547" s="7"/>
      <c r="AD547" s="7"/>
    </row>
    <row r="548" spans="1:30" x14ac:dyDescent="0.25">
      <c r="A548" s="7"/>
      <c r="B548" s="7"/>
      <c r="C548" s="7"/>
      <c r="D548" s="7" t="str">
        <f t="shared" si="56"/>
        <v>10.121.68.88</v>
      </c>
      <c r="E548" s="7" t="str">
        <f t="shared" si="57"/>
        <v>10.121.68.88</v>
      </c>
      <c r="F548">
        <v>539</v>
      </c>
      <c r="G548" t="s">
        <v>6214</v>
      </c>
      <c r="H548" s="57">
        <v>46138.066493055558</v>
      </c>
      <c r="I548" t="s">
        <v>6215</v>
      </c>
      <c r="J548" t="s">
        <v>2344</v>
      </c>
      <c r="K548" t="s">
        <v>189</v>
      </c>
      <c r="L548" t="s">
        <v>2345</v>
      </c>
      <c r="N548" t="s">
        <v>191</v>
      </c>
      <c r="O548" t="s">
        <v>135</v>
      </c>
      <c r="P548">
        <v>0</v>
      </c>
      <c r="R548" t="s">
        <v>2346</v>
      </c>
      <c r="S548" s="20">
        <f t="shared" si="58"/>
        <v>13</v>
      </c>
      <c r="T548" s="20">
        <f t="shared" si="59"/>
        <v>28</v>
      </c>
      <c r="U548" s="48" t="str">
        <f t="shared" si="60"/>
        <v>AHWA-COLLECTOR</v>
      </c>
      <c r="V548" s="20" t="str">
        <f t="shared" si="61"/>
        <v>TN703</v>
      </c>
      <c r="W548" s="20" t="str">
        <f t="shared" si="62"/>
        <v>A1</v>
      </c>
      <c r="X548" s="20"/>
      <c r="Y548" s="7"/>
      <c r="Z548" s="7"/>
      <c r="AA548" s="7"/>
      <c r="AB548" s="7"/>
      <c r="AC548" s="7"/>
      <c r="AD548" s="7"/>
    </row>
    <row r="549" spans="1:30" x14ac:dyDescent="0.25">
      <c r="A549" s="7"/>
      <c r="B549" s="7"/>
      <c r="C549" s="7"/>
      <c r="D549" s="7" t="str">
        <f t="shared" si="56"/>
        <v>10.121.16.75</v>
      </c>
      <c r="E549" s="7" t="str">
        <f t="shared" si="57"/>
        <v>10.121.16.75</v>
      </c>
      <c r="F549">
        <v>540</v>
      </c>
      <c r="G549" t="s">
        <v>2328</v>
      </c>
      <c r="H549" s="57">
        <v>46126.057719907411</v>
      </c>
      <c r="I549" t="s">
        <v>2329</v>
      </c>
      <c r="J549" t="s">
        <v>2330</v>
      </c>
      <c r="K549" t="s">
        <v>189</v>
      </c>
      <c r="L549" t="s">
        <v>2331</v>
      </c>
      <c r="N549" t="s">
        <v>191</v>
      </c>
      <c r="O549" t="s">
        <v>135</v>
      </c>
      <c r="P549">
        <v>0</v>
      </c>
      <c r="R549" t="s">
        <v>362</v>
      </c>
      <c r="S549" s="20">
        <f t="shared" si="58"/>
        <v>13</v>
      </c>
      <c r="T549" s="20">
        <f t="shared" si="59"/>
        <v>19</v>
      </c>
      <c r="U549" s="48" t="str">
        <f t="shared" si="60"/>
        <v>BAYER</v>
      </c>
      <c r="V549" s="20" t="str">
        <f t="shared" si="61"/>
        <v>TN703</v>
      </c>
      <c r="W549" s="20" t="str">
        <f t="shared" si="62"/>
        <v>A1</v>
      </c>
      <c r="X549" s="20"/>
      <c r="Y549" s="7"/>
      <c r="Z549" s="7"/>
      <c r="AA549" s="7"/>
      <c r="AB549" s="7"/>
      <c r="AC549" s="7"/>
      <c r="AD549" s="7"/>
    </row>
    <row r="550" spans="1:30" x14ac:dyDescent="0.25">
      <c r="A550" s="7"/>
      <c r="B550" s="7"/>
      <c r="C550" s="7"/>
      <c r="D550" s="7" t="str">
        <f t="shared" si="56"/>
        <v>10.121.24.228</v>
      </c>
      <c r="E550" s="7" t="str">
        <f t="shared" si="57"/>
        <v>10.121.24.228</v>
      </c>
      <c r="F550">
        <v>541</v>
      </c>
      <c r="G550" t="s">
        <v>2340</v>
      </c>
      <c r="H550" s="57">
        <v>46109.065555555557</v>
      </c>
      <c r="I550" t="s">
        <v>2341</v>
      </c>
      <c r="J550" t="s">
        <v>2342</v>
      </c>
      <c r="K550" t="s">
        <v>132</v>
      </c>
      <c r="L550" t="s">
        <v>2343</v>
      </c>
      <c r="N550" t="s">
        <v>134</v>
      </c>
      <c r="O550" t="s">
        <v>135</v>
      </c>
      <c r="P550">
        <v>2</v>
      </c>
      <c r="R550" t="s">
        <v>208</v>
      </c>
      <c r="S550" s="20">
        <f t="shared" si="58"/>
        <v>14</v>
      </c>
      <c r="T550" s="20">
        <f t="shared" si="59"/>
        <v>23</v>
      </c>
      <c r="U550" s="48" t="str">
        <f t="shared" si="60"/>
        <v>PIJ ROAD</v>
      </c>
      <c r="V550" s="20" t="str">
        <f t="shared" si="61"/>
        <v>TN725</v>
      </c>
      <c r="W550" s="20" t="str">
        <f t="shared" si="62"/>
        <v>B2</v>
      </c>
      <c r="X550" s="20"/>
      <c r="Y550" s="7"/>
      <c r="Z550" s="7"/>
      <c r="AA550" s="7"/>
      <c r="AB550" s="7"/>
      <c r="AC550" s="7"/>
      <c r="AD550" s="7"/>
    </row>
    <row r="551" spans="1:30" x14ac:dyDescent="0.25">
      <c r="A551" s="7"/>
      <c r="B551" s="7"/>
      <c r="C551" s="7"/>
      <c r="D551" s="7" t="str">
        <f t="shared" si="56"/>
        <v>10.121.26.3</v>
      </c>
      <c r="E551" s="7" t="str">
        <f t="shared" si="57"/>
        <v>10.121.26.3</v>
      </c>
      <c r="F551">
        <v>542</v>
      </c>
      <c r="G551" t="s">
        <v>2351</v>
      </c>
      <c r="H551" s="57">
        <v>46131.060335648152</v>
      </c>
      <c r="I551" t="s">
        <v>2352</v>
      </c>
      <c r="J551" t="s">
        <v>2353</v>
      </c>
      <c r="K551" t="s">
        <v>145</v>
      </c>
      <c r="L551" t="s">
        <v>2354</v>
      </c>
      <c r="N551" t="s">
        <v>134</v>
      </c>
      <c r="O551" t="s">
        <v>135</v>
      </c>
      <c r="P551">
        <v>0</v>
      </c>
      <c r="R551" t="s">
        <v>136</v>
      </c>
      <c r="S551" s="20">
        <f t="shared" si="58"/>
        <v>12</v>
      </c>
      <c r="T551" s="20">
        <f t="shared" si="59"/>
        <v>19</v>
      </c>
      <c r="U551" s="48" t="str">
        <f t="shared" si="60"/>
        <v>Vadali</v>
      </c>
      <c r="V551" s="20" t="str">
        <f t="shared" si="61"/>
        <v>TN705</v>
      </c>
      <c r="W551" s="20" t="str">
        <f t="shared" si="62"/>
        <v>B1</v>
      </c>
      <c r="X551" s="20"/>
      <c r="Y551" s="7"/>
      <c r="Z551" s="7"/>
      <c r="AA551" s="7"/>
      <c r="AB551" s="7"/>
      <c r="AC551" s="7"/>
      <c r="AD551" s="7"/>
    </row>
    <row r="552" spans="1:30" x14ac:dyDescent="0.25">
      <c r="A552" s="7"/>
      <c r="B552" s="7"/>
      <c r="C552" s="7"/>
      <c r="D552" s="7" t="str">
        <f t="shared" si="56"/>
        <v>10.121.25.3</v>
      </c>
      <c r="E552" s="7" t="str">
        <f t="shared" si="57"/>
        <v>10.121.25.3</v>
      </c>
      <c r="F552">
        <v>543</v>
      </c>
      <c r="G552" t="s">
        <v>2336</v>
      </c>
      <c r="H552" s="57">
        <v>46136.057314814818</v>
      </c>
      <c r="I552" t="s">
        <v>2337</v>
      </c>
      <c r="J552" t="s">
        <v>2338</v>
      </c>
      <c r="K552" t="s">
        <v>145</v>
      </c>
      <c r="L552" t="s">
        <v>2339</v>
      </c>
      <c r="N552" t="s">
        <v>134</v>
      </c>
      <c r="O552" t="s">
        <v>135</v>
      </c>
      <c r="P552">
        <v>0</v>
      </c>
      <c r="R552" t="s">
        <v>155</v>
      </c>
      <c r="S552" s="20">
        <f t="shared" si="58"/>
        <v>12</v>
      </c>
      <c r="T552" s="20">
        <f t="shared" si="59"/>
        <v>23</v>
      </c>
      <c r="U552" s="48" t="str">
        <f t="shared" si="60"/>
        <v>Madhvanand</v>
      </c>
      <c r="V552" s="20" t="str">
        <f t="shared" si="61"/>
        <v>TN705</v>
      </c>
      <c r="W552" s="20" t="str">
        <f t="shared" si="62"/>
        <v>B1</v>
      </c>
      <c r="X552" s="20"/>
      <c r="Y552" s="7"/>
      <c r="Z552" s="7"/>
      <c r="AA552" s="7"/>
      <c r="AB552" s="7"/>
      <c r="AC552" s="7"/>
      <c r="AD552" s="7"/>
    </row>
    <row r="553" spans="1:30" x14ac:dyDescent="0.25">
      <c r="A553" s="7"/>
      <c r="B553" s="7"/>
      <c r="C553" s="7"/>
      <c r="D553" s="7" t="str">
        <f t="shared" si="56"/>
        <v>10.121.25.92</v>
      </c>
      <c r="E553" s="7" t="str">
        <f t="shared" si="57"/>
        <v>10.121.25.92</v>
      </c>
      <c r="F553">
        <v>544</v>
      </c>
      <c r="G553" t="s">
        <v>2347</v>
      </c>
      <c r="H553" s="57">
        <v>46130.069710648146</v>
      </c>
      <c r="I553" t="s">
        <v>2348</v>
      </c>
      <c r="J553" t="s">
        <v>2349</v>
      </c>
      <c r="K553" t="s">
        <v>189</v>
      </c>
      <c r="L553" t="s">
        <v>2350</v>
      </c>
      <c r="N553" t="s">
        <v>191</v>
      </c>
      <c r="O553" t="s">
        <v>135</v>
      </c>
      <c r="P553">
        <v>0</v>
      </c>
      <c r="R553" t="s">
        <v>815</v>
      </c>
      <c r="S553" s="20">
        <f t="shared" si="58"/>
        <v>13</v>
      </c>
      <c r="T553" s="20">
        <f t="shared" si="59"/>
        <v>19</v>
      </c>
      <c r="U553" s="48" t="str">
        <f t="shared" si="60"/>
        <v>UGVCL</v>
      </c>
      <c r="V553" s="20" t="str">
        <f t="shared" si="61"/>
        <v>TN703</v>
      </c>
      <c r="W553" s="20" t="str">
        <f t="shared" si="62"/>
        <v>A1</v>
      </c>
      <c r="X553" s="20"/>
      <c r="Y553" s="7"/>
      <c r="Z553" s="7"/>
      <c r="AA553" s="7"/>
      <c r="AB553" s="7"/>
      <c r="AC553" s="7"/>
      <c r="AD553" s="7"/>
    </row>
    <row r="554" spans="1:30" x14ac:dyDescent="0.25">
      <c r="A554" s="7"/>
      <c r="B554" s="7"/>
      <c r="C554" s="7"/>
      <c r="D554" s="7" t="str">
        <f t="shared" si="56"/>
        <v>10.121.100.46</v>
      </c>
      <c r="E554" s="7" t="str">
        <f t="shared" si="57"/>
        <v>10.121.100.46</v>
      </c>
      <c r="F554">
        <v>545</v>
      </c>
      <c r="G554" t="s">
        <v>2355</v>
      </c>
      <c r="H554" s="57">
        <v>46141.063252314816</v>
      </c>
      <c r="I554" t="s">
        <v>2356</v>
      </c>
      <c r="J554" t="s">
        <v>2357</v>
      </c>
      <c r="K554" t="s">
        <v>189</v>
      </c>
      <c r="L554" t="s">
        <v>2358</v>
      </c>
      <c r="N554" t="s">
        <v>191</v>
      </c>
      <c r="O554" t="s">
        <v>135</v>
      </c>
      <c r="P554">
        <v>0</v>
      </c>
      <c r="R554" t="s">
        <v>618</v>
      </c>
      <c r="S554" s="20">
        <f t="shared" si="58"/>
        <v>14</v>
      </c>
      <c r="T554" s="20">
        <f t="shared" si="59"/>
        <v>22</v>
      </c>
      <c r="U554" s="48" t="str">
        <f t="shared" si="60"/>
        <v>MADHI-2</v>
      </c>
      <c r="V554" s="20" t="str">
        <f t="shared" si="61"/>
        <v>TN703</v>
      </c>
      <c r="W554" s="20" t="str">
        <f t="shared" si="62"/>
        <v>A1</v>
      </c>
      <c r="X554" s="20"/>
      <c r="Y554" s="7"/>
      <c r="Z554" s="7"/>
      <c r="AA554" s="7"/>
      <c r="AB554" s="7"/>
      <c r="AC554" s="7"/>
      <c r="AD554" s="7"/>
    </row>
    <row r="555" spans="1:30" x14ac:dyDescent="0.25">
      <c r="A555" s="7"/>
      <c r="B555" s="7"/>
      <c r="C555" s="7"/>
      <c r="D555" s="7" t="str">
        <f t="shared" si="56"/>
        <v>10.121.19.220</v>
      </c>
      <c r="E555" s="7" t="str">
        <f t="shared" si="57"/>
        <v>10.121.19.220</v>
      </c>
      <c r="F555">
        <v>546</v>
      </c>
      <c r="G555" t="s">
        <v>2359</v>
      </c>
      <c r="H555" s="57">
        <v>46151.068171296298</v>
      </c>
      <c r="I555" t="s">
        <v>2360</v>
      </c>
      <c r="J555" t="s">
        <v>2361</v>
      </c>
      <c r="K555" t="s">
        <v>189</v>
      </c>
      <c r="L555" t="s">
        <v>2362</v>
      </c>
      <c r="N555" t="s">
        <v>191</v>
      </c>
      <c r="O555" t="s">
        <v>135</v>
      </c>
      <c r="P555">
        <v>0</v>
      </c>
      <c r="R555" t="s">
        <v>618</v>
      </c>
      <c r="S555" s="20">
        <f t="shared" si="58"/>
        <v>14</v>
      </c>
      <c r="T555" s="20">
        <f t="shared" si="59"/>
        <v>29</v>
      </c>
      <c r="U555" s="48" t="str">
        <f t="shared" si="60"/>
        <v>DUMAS AMBAWADI</v>
      </c>
      <c r="V555" s="20" t="str">
        <f t="shared" si="61"/>
        <v>TN703</v>
      </c>
      <c r="W555" s="20" t="str">
        <f t="shared" si="62"/>
        <v>A1</v>
      </c>
      <c r="X555" s="20"/>
      <c r="Y555" s="7"/>
      <c r="Z555" s="7"/>
      <c r="AA555" s="7"/>
      <c r="AB555" s="7"/>
      <c r="AC555" s="7"/>
      <c r="AD555" s="7"/>
    </row>
    <row r="556" spans="1:30" x14ac:dyDescent="0.25">
      <c r="A556" s="7"/>
      <c r="B556" s="7"/>
      <c r="C556" s="7"/>
      <c r="D556" s="7" t="str">
        <f t="shared" si="56"/>
        <v>10.121.24.130</v>
      </c>
      <c r="E556" s="7" t="str">
        <f t="shared" si="57"/>
        <v>10.121.24.130</v>
      </c>
      <c r="F556">
        <v>547</v>
      </c>
      <c r="G556" t="s">
        <v>2367</v>
      </c>
      <c r="H556" s="57">
        <v>46143.058437500003</v>
      </c>
      <c r="I556" t="s">
        <v>2368</v>
      </c>
      <c r="J556" t="s">
        <v>2369</v>
      </c>
      <c r="K556" t="s">
        <v>145</v>
      </c>
      <c r="L556" t="s">
        <v>2370</v>
      </c>
      <c r="N556" t="s">
        <v>134</v>
      </c>
      <c r="O556" t="s">
        <v>135</v>
      </c>
      <c r="P556">
        <v>0</v>
      </c>
      <c r="R556" t="s">
        <v>208</v>
      </c>
      <c r="S556" s="20">
        <f t="shared" si="58"/>
        <v>14</v>
      </c>
      <c r="T556" s="20">
        <f t="shared" si="59"/>
        <v>25</v>
      </c>
      <c r="U556" s="48" t="str">
        <f t="shared" si="60"/>
        <v>Valsad New</v>
      </c>
      <c r="V556" s="20" t="str">
        <f t="shared" si="61"/>
        <v>TN705</v>
      </c>
      <c r="W556" s="20" t="str">
        <f t="shared" si="62"/>
        <v>B1</v>
      </c>
      <c r="X556" s="20"/>
      <c r="Y556" s="7"/>
      <c r="Z556" s="7"/>
      <c r="AA556" s="7"/>
      <c r="AB556" s="7"/>
      <c r="AC556" s="7"/>
      <c r="AD556" s="7"/>
    </row>
    <row r="557" spans="1:30" x14ac:dyDescent="0.25">
      <c r="A557" s="7"/>
      <c r="B557" s="7"/>
      <c r="C557" s="7"/>
      <c r="D557" s="7" t="str">
        <f t="shared" si="56"/>
        <v>10.121.97.152</v>
      </c>
      <c r="E557" s="7" t="str">
        <f t="shared" si="57"/>
        <v>10.121.97.152</v>
      </c>
      <c r="F557">
        <v>548</v>
      </c>
      <c r="G557" t="s">
        <v>2371</v>
      </c>
      <c r="H557" s="57">
        <v>46122.04855324074</v>
      </c>
      <c r="I557" t="s">
        <v>2372</v>
      </c>
      <c r="J557" t="s">
        <v>2373</v>
      </c>
      <c r="K557" t="s">
        <v>189</v>
      </c>
      <c r="L557" t="s">
        <v>2374</v>
      </c>
      <c r="N557" t="s">
        <v>191</v>
      </c>
      <c r="O557" t="s">
        <v>135</v>
      </c>
      <c r="P557">
        <v>0</v>
      </c>
      <c r="S557" s="20">
        <f t="shared" si="58"/>
        <v>14</v>
      </c>
      <c r="T557" s="20">
        <f t="shared" si="59"/>
        <v>26</v>
      </c>
      <c r="U557" s="48" t="str">
        <f t="shared" si="60"/>
        <v>JAMVANTHALI</v>
      </c>
      <c r="V557" s="20" t="str">
        <f t="shared" si="61"/>
        <v>TN703</v>
      </c>
      <c r="W557" s="20" t="str">
        <f t="shared" si="62"/>
        <v>A1</v>
      </c>
      <c r="X557" s="20"/>
      <c r="Y557" s="7"/>
      <c r="Z557" s="7"/>
      <c r="AA557" s="7"/>
      <c r="AB557" s="7"/>
      <c r="AC557" s="7"/>
      <c r="AD557" s="7"/>
    </row>
    <row r="558" spans="1:30" x14ac:dyDescent="0.25">
      <c r="A558" s="7"/>
      <c r="B558" s="7"/>
      <c r="C558" s="7"/>
      <c r="D558" s="7" t="str">
        <f t="shared" si="56"/>
        <v>10.121.24.196</v>
      </c>
      <c r="E558" s="7" t="str">
        <f t="shared" si="57"/>
        <v>10.121.24.196</v>
      </c>
      <c r="F558">
        <v>549</v>
      </c>
      <c r="G558" t="s">
        <v>2363</v>
      </c>
      <c r="H558" s="57">
        <v>46147.054942129631</v>
      </c>
      <c r="I558" t="s">
        <v>2364</v>
      </c>
      <c r="J558" t="s">
        <v>2365</v>
      </c>
      <c r="K558" t="s">
        <v>145</v>
      </c>
      <c r="L558" t="s">
        <v>2366</v>
      </c>
      <c r="N558" t="s">
        <v>134</v>
      </c>
      <c r="O558" t="s">
        <v>135</v>
      </c>
      <c r="P558">
        <v>0</v>
      </c>
      <c r="R558" t="s">
        <v>208</v>
      </c>
      <c r="S558" s="20">
        <f t="shared" si="58"/>
        <v>14</v>
      </c>
      <c r="T558" s="20">
        <f t="shared" si="59"/>
        <v>27</v>
      </c>
      <c r="U558" s="48" t="str">
        <f t="shared" si="60"/>
        <v>Bharuch GIDC</v>
      </c>
      <c r="V558" s="20" t="str">
        <f t="shared" si="61"/>
        <v>TN705</v>
      </c>
      <c r="W558" s="20" t="str">
        <f t="shared" si="62"/>
        <v>B1</v>
      </c>
      <c r="X558" s="20"/>
      <c r="Y558" s="7"/>
      <c r="Z558" s="7"/>
      <c r="AA558" s="7"/>
      <c r="AB558" s="7"/>
      <c r="AC558" s="7"/>
      <c r="AD558" s="7"/>
    </row>
    <row r="559" spans="1:30" x14ac:dyDescent="0.25">
      <c r="A559" s="7"/>
      <c r="B559" s="7"/>
      <c r="C559" s="7"/>
      <c r="D559" s="7" t="str">
        <f t="shared" si="56"/>
        <v>10.121.17.211</v>
      </c>
      <c r="E559" s="7" t="str">
        <f t="shared" si="57"/>
        <v>10.121.17.211</v>
      </c>
      <c r="F559">
        <v>550</v>
      </c>
      <c r="G559" t="s">
        <v>2375</v>
      </c>
      <c r="H559" s="57">
        <v>46081.045763888891</v>
      </c>
      <c r="I559" t="s">
        <v>2376</v>
      </c>
      <c r="J559" t="s">
        <v>2377</v>
      </c>
      <c r="K559" t="s">
        <v>171</v>
      </c>
      <c r="L559" t="s">
        <v>2378</v>
      </c>
      <c r="N559" t="s">
        <v>173</v>
      </c>
      <c r="O559" t="s">
        <v>135</v>
      </c>
      <c r="P559">
        <v>2</v>
      </c>
      <c r="S559" s="20">
        <f t="shared" si="58"/>
        <v>14</v>
      </c>
      <c r="T559" s="20">
        <f t="shared" si="59"/>
        <v>32</v>
      </c>
      <c r="U559" s="48" t="str">
        <f t="shared" si="60"/>
        <v>Torrent Pharma CO</v>
      </c>
      <c r="V559" s="20" t="str">
        <f t="shared" si="61"/>
        <v>TN703</v>
      </c>
      <c r="W559" s="20" t="str">
        <f t="shared" si="62"/>
        <v>A1</v>
      </c>
      <c r="X559" s="20"/>
      <c r="Y559" s="7"/>
      <c r="Z559" s="7"/>
      <c r="AA559" s="7"/>
      <c r="AB559" s="7"/>
      <c r="AC559" s="7"/>
      <c r="AD559" s="7"/>
    </row>
    <row r="560" spans="1:30" x14ac:dyDescent="0.25">
      <c r="A560" s="7"/>
      <c r="B560" s="7"/>
      <c r="C560" s="7"/>
      <c r="D560" s="7" t="str">
        <f t="shared" si="56"/>
        <v>10.121.96.103</v>
      </c>
      <c r="E560" s="7" t="str">
        <f t="shared" si="57"/>
        <v>10.121.96.103</v>
      </c>
      <c r="F560">
        <v>551</v>
      </c>
      <c r="G560" t="s">
        <v>2379</v>
      </c>
      <c r="H560" s="57">
        <v>46147.058912037035</v>
      </c>
      <c r="I560" t="s">
        <v>2380</v>
      </c>
      <c r="J560" t="s">
        <v>2381</v>
      </c>
      <c r="K560" t="s">
        <v>189</v>
      </c>
      <c r="L560" t="s">
        <v>2382</v>
      </c>
      <c r="N560" t="s">
        <v>191</v>
      </c>
      <c r="O560" t="s">
        <v>135</v>
      </c>
      <c r="P560">
        <v>0</v>
      </c>
      <c r="S560" s="20">
        <f t="shared" si="58"/>
        <v>14</v>
      </c>
      <c r="T560" s="20">
        <f t="shared" si="59"/>
        <v>36</v>
      </c>
      <c r="U560" s="48" t="str">
        <f t="shared" si="60"/>
        <v>SOU Dam Site Exchange</v>
      </c>
      <c r="V560" s="20" t="str">
        <f t="shared" si="61"/>
        <v>TN703</v>
      </c>
      <c r="W560" s="20" t="str">
        <f t="shared" si="62"/>
        <v>A1</v>
      </c>
      <c r="X560" s="20"/>
      <c r="Y560" s="7"/>
      <c r="Z560" s="7"/>
      <c r="AA560" s="7"/>
      <c r="AB560" s="7"/>
      <c r="AC560" s="7"/>
      <c r="AD560" s="7"/>
    </row>
    <row r="561" spans="1:30" x14ac:dyDescent="0.25">
      <c r="A561" s="7"/>
      <c r="B561" s="7"/>
      <c r="C561" s="7"/>
      <c r="D561" s="7" t="str">
        <f t="shared" si="56"/>
        <v>10.121.68.196</v>
      </c>
      <c r="E561" s="7" t="str">
        <f t="shared" si="57"/>
        <v>10.121.68.196</v>
      </c>
      <c r="F561">
        <v>552</v>
      </c>
      <c r="G561" t="s">
        <v>4507</v>
      </c>
      <c r="H561" s="57">
        <v>46145.071273148147</v>
      </c>
      <c r="I561" t="s">
        <v>4508</v>
      </c>
      <c r="J561" t="s">
        <v>4509</v>
      </c>
      <c r="K561" t="s">
        <v>145</v>
      </c>
      <c r="L561" t="s">
        <v>4510</v>
      </c>
      <c r="N561" t="s">
        <v>134</v>
      </c>
      <c r="O561" t="s">
        <v>135</v>
      </c>
      <c r="P561">
        <v>2</v>
      </c>
      <c r="S561" s="20">
        <f t="shared" si="58"/>
        <v>14</v>
      </c>
      <c r="T561" s="20">
        <f t="shared" si="59"/>
        <v>34</v>
      </c>
      <c r="U561" s="48" t="str">
        <f t="shared" si="60"/>
        <v>MOTA GUNDA REPEATER</v>
      </c>
      <c r="V561" s="20" t="str">
        <f t="shared" si="61"/>
        <v>TN705</v>
      </c>
      <c r="W561" s="20" t="str">
        <f t="shared" si="62"/>
        <v>B1</v>
      </c>
      <c r="X561" s="20"/>
      <c r="Y561" s="7"/>
      <c r="Z561" s="7"/>
      <c r="AA561" s="7"/>
      <c r="AB561" s="7"/>
      <c r="AC561" s="7"/>
      <c r="AD561" s="7"/>
    </row>
    <row r="562" spans="1:30" x14ac:dyDescent="0.25">
      <c r="A562" s="7"/>
      <c r="B562" s="7"/>
      <c r="C562" s="7"/>
      <c r="D562" s="7" t="str">
        <f t="shared" si="56"/>
        <v>10.121.24.167</v>
      </c>
      <c r="E562" s="7" t="str">
        <f t="shared" si="57"/>
        <v>10.121.24.167</v>
      </c>
      <c r="F562">
        <v>553</v>
      </c>
      <c r="G562" t="s">
        <v>6216</v>
      </c>
      <c r="H562" s="57">
        <v>46148.055902777778</v>
      </c>
      <c r="I562" t="s">
        <v>6217</v>
      </c>
      <c r="J562" t="s">
        <v>2387</v>
      </c>
      <c r="K562" t="s">
        <v>145</v>
      </c>
      <c r="L562" t="s">
        <v>2388</v>
      </c>
      <c r="N562" t="s">
        <v>134</v>
      </c>
      <c r="O562" t="s">
        <v>135</v>
      </c>
      <c r="P562">
        <v>2</v>
      </c>
      <c r="S562" s="20">
        <f t="shared" si="58"/>
        <v>14</v>
      </c>
      <c r="T562" s="20">
        <f t="shared" si="59"/>
        <v>21</v>
      </c>
      <c r="U562" s="48" t="str">
        <f t="shared" si="60"/>
        <v>DAPADA</v>
      </c>
      <c r="V562" s="20" t="str">
        <f t="shared" si="61"/>
        <v>TN705</v>
      </c>
      <c r="W562" s="20" t="str">
        <f t="shared" si="62"/>
        <v>B1</v>
      </c>
      <c r="X562" s="20"/>
      <c r="Y562" s="7"/>
      <c r="Z562" s="7"/>
      <c r="AA562" s="7"/>
      <c r="AB562" s="7"/>
      <c r="AC562" s="7"/>
      <c r="AD562" s="7"/>
    </row>
    <row r="563" spans="1:30" x14ac:dyDescent="0.25">
      <c r="A563" s="7"/>
      <c r="B563" s="7"/>
      <c r="C563" s="7"/>
      <c r="D563" s="7" t="str">
        <f t="shared" si="56"/>
        <v>10.121.97.146</v>
      </c>
      <c r="E563" s="7" t="str">
        <f t="shared" si="57"/>
        <v>10.121.97.146</v>
      </c>
      <c r="F563">
        <v>554</v>
      </c>
      <c r="G563" t="s">
        <v>2383</v>
      </c>
      <c r="H563" s="57">
        <v>46147.055810185186</v>
      </c>
      <c r="I563" t="s">
        <v>2384</v>
      </c>
      <c r="J563" t="s">
        <v>2385</v>
      </c>
      <c r="K563" t="s">
        <v>189</v>
      </c>
      <c r="L563" t="s">
        <v>2386</v>
      </c>
      <c r="N563" t="s">
        <v>191</v>
      </c>
      <c r="O563" t="s">
        <v>135</v>
      </c>
      <c r="P563">
        <v>0</v>
      </c>
      <c r="S563" s="20">
        <f t="shared" si="58"/>
        <v>14</v>
      </c>
      <c r="T563" s="20">
        <f t="shared" si="59"/>
        <v>24</v>
      </c>
      <c r="U563" s="48" t="str">
        <f t="shared" si="60"/>
        <v>BAGADHARA</v>
      </c>
      <c r="V563" s="20" t="str">
        <f t="shared" si="61"/>
        <v>TN703</v>
      </c>
      <c r="W563" s="20" t="str">
        <f t="shared" si="62"/>
        <v>A1</v>
      </c>
      <c r="X563" s="20"/>
      <c r="Y563" s="7"/>
      <c r="Z563" s="7"/>
      <c r="AA563" s="7"/>
      <c r="AB563" s="7"/>
      <c r="AC563" s="7"/>
      <c r="AD563" s="7"/>
    </row>
    <row r="564" spans="1:30" x14ac:dyDescent="0.25">
      <c r="A564" s="7"/>
      <c r="B564" s="7"/>
      <c r="C564" s="7"/>
      <c r="D564" s="7" t="str">
        <f t="shared" si="56"/>
        <v>10.121.96.94</v>
      </c>
      <c r="E564" s="7" t="str">
        <f t="shared" si="57"/>
        <v>10.121.96.94</v>
      </c>
      <c r="F564">
        <v>555</v>
      </c>
      <c r="G564" t="s">
        <v>2389</v>
      </c>
      <c r="H564" s="57">
        <v>46137.056331018517</v>
      </c>
      <c r="I564" t="s">
        <v>2390</v>
      </c>
      <c r="J564" t="s">
        <v>2391</v>
      </c>
      <c r="K564" t="s">
        <v>189</v>
      </c>
      <c r="L564" t="s">
        <v>2392</v>
      </c>
      <c r="N564" t="s">
        <v>191</v>
      </c>
      <c r="O564" t="s">
        <v>135</v>
      </c>
      <c r="P564">
        <v>0</v>
      </c>
      <c r="R564" t="s">
        <v>2393</v>
      </c>
      <c r="S564" s="20">
        <f t="shared" si="58"/>
        <v>13</v>
      </c>
      <c r="T564" s="20">
        <f t="shared" si="59"/>
        <v>34</v>
      </c>
      <c r="U564" s="48" t="str">
        <f t="shared" si="60"/>
        <v>Grasim Fibre Vilayat</v>
      </c>
      <c r="V564" s="20" t="str">
        <f t="shared" si="61"/>
        <v>TN703</v>
      </c>
      <c r="W564" s="20" t="str">
        <f t="shared" si="62"/>
        <v>A1</v>
      </c>
      <c r="X564" s="20"/>
      <c r="Y564" s="7"/>
      <c r="Z564" s="7"/>
      <c r="AA564" s="7"/>
      <c r="AB564" s="7"/>
      <c r="AC564" s="7"/>
      <c r="AD564" s="7"/>
    </row>
    <row r="565" spans="1:30" x14ac:dyDescent="0.25">
      <c r="A565" s="7"/>
      <c r="B565" s="7"/>
      <c r="C565" s="7"/>
      <c r="D565" s="7" t="str">
        <f t="shared" si="56"/>
        <v>10.121.17.134</v>
      </c>
      <c r="E565" s="7" t="str">
        <f t="shared" si="57"/>
        <v>10.121.17.134</v>
      </c>
      <c r="F565">
        <v>556</v>
      </c>
      <c r="G565" t="s">
        <v>2402</v>
      </c>
      <c r="H565" s="57">
        <v>46143.056087962963</v>
      </c>
      <c r="I565" t="s">
        <v>2403</v>
      </c>
      <c r="J565" t="s">
        <v>2404</v>
      </c>
      <c r="K565" t="s">
        <v>145</v>
      </c>
      <c r="L565" t="s">
        <v>2405</v>
      </c>
      <c r="N565" t="s">
        <v>134</v>
      </c>
      <c r="O565" t="s">
        <v>135</v>
      </c>
      <c r="P565">
        <v>0</v>
      </c>
      <c r="S565" s="20">
        <f t="shared" si="58"/>
        <v>14</v>
      </c>
      <c r="T565" s="20">
        <f t="shared" si="59"/>
        <v>22</v>
      </c>
      <c r="U565" s="48" t="str">
        <f t="shared" si="60"/>
        <v>THADACH</v>
      </c>
      <c r="V565" s="20" t="str">
        <f t="shared" si="61"/>
        <v>TN705</v>
      </c>
      <c r="W565" s="20" t="str">
        <f t="shared" si="62"/>
        <v>B1</v>
      </c>
      <c r="X565" s="20"/>
      <c r="Y565" s="7"/>
      <c r="Z565" s="7"/>
      <c r="AA565" s="7"/>
      <c r="AB565" s="7"/>
      <c r="AC565" s="7"/>
      <c r="AD565" s="7"/>
    </row>
    <row r="566" spans="1:30" x14ac:dyDescent="0.25">
      <c r="A566" s="7"/>
      <c r="B566" s="7"/>
      <c r="C566" s="7"/>
      <c r="D566" s="7" t="str">
        <f t="shared" si="56"/>
        <v>10.121.18.8</v>
      </c>
      <c r="E566" s="7" t="str">
        <f t="shared" si="57"/>
        <v>10.121.18.8</v>
      </c>
      <c r="F566">
        <v>557</v>
      </c>
      <c r="G566" t="s">
        <v>2398</v>
      </c>
      <c r="H566" s="57">
        <v>46014.060613425929</v>
      </c>
      <c r="I566" t="s">
        <v>2399</v>
      </c>
      <c r="J566" t="s">
        <v>2400</v>
      </c>
      <c r="K566" t="s">
        <v>132</v>
      </c>
      <c r="L566" t="s">
        <v>2401</v>
      </c>
      <c r="N566" t="s">
        <v>134</v>
      </c>
      <c r="O566" t="s">
        <v>135</v>
      </c>
      <c r="P566">
        <v>0</v>
      </c>
      <c r="R566" t="s">
        <v>238</v>
      </c>
      <c r="S566" s="20">
        <f t="shared" si="58"/>
        <v>12</v>
      </c>
      <c r="T566" s="20">
        <f t="shared" si="59"/>
        <v>27</v>
      </c>
      <c r="U566" s="48" t="str">
        <f t="shared" si="60"/>
        <v>SUBHASH BRIDGE</v>
      </c>
      <c r="V566" s="20" t="str">
        <f t="shared" si="61"/>
        <v>TN725</v>
      </c>
      <c r="W566" s="20" t="str">
        <f t="shared" si="62"/>
        <v>B2</v>
      </c>
      <c r="X566" s="20"/>
      <c r="Y566" s="7"/>
      <c r="Z566" s="7"/>
      <c r="AA566" s="7"/>
      <c r="AB566" s="7"/>
      <c r="AC566" s="7"/>
      <c r="AD566" s="7"/>
    </row>
    <row r="567" spans="1:30" x14ac:dyDescent="0.25">
      <c r="A567" s="7"/>
      <c r="B567" s="7"/>
      <c r="C567" s="7"/>
      <c r="D567" s="7" t="str">
        <f t="shared" si="56"/>
        <v>10.121.25.181</v>
      </c>
      <c r="E567" s="7" t="str">
        <f t="shared" si="57"/>
        <v>10.121.25.181</v>
      </c>
      <c r="F567">
        <v>558</v>
      </c>
      <c r="G567" t="s">
        <v>2394</v>
      </c>
      <c r="H567" s="57">
        <v>46121.054131944446</v>
      </c>
      <c r="I567" t="s">
        <v>2395</v>
      </c>
      <c r="J567" t="s">
        <v>2396</v>
      </c>
      <c r="K567" t="s">
        <v>189</v>
      </c>
      <c r="L567" t="s">
        <v>2397</v>
      </c>
      <c r="N567" t="s">
        <v>191</v>
      </c>
      <c r="O567" t="s">
        <v>135</v>
      </c>
      <c r="P567">
        <v>0</v>
      </c>
      <c r="S567" s="20">
        <f t="shared" si="58"/>
        <v>14</v>
      </c>
      <c r="T567" s="20">
        <f t="shared" si="59"/>
        <v>23</v>
      </c>
      <c r="U567" s="48" t="str">
        <f t="shared" si="60"/>
        <v>Umanagar</v>
      </c>
      <c r="V567" s="20" t="str">
        <f t="shared" si="61"/>
        <v>TN703</v>
      </c>
      <c r="W567" s="20" t="str">
        <f t="shared" si="62"/>
        <v>A1</v>
      </c>
      <c r="X567" s="20"/>
      <c r="Y567" s="7"/>
      <c r="Z567" s="7"/>
      <c r="AA567" s="7"/>
      <c r="AB567" s="7"/>
      <c r="AC567" s="7"/>
      <c r="AD567" s="7"/>
    </row>
    <row r="568" spans="1:30" x14ac:dyDescent="0.25">
      <c r="A568" s="7"/>
      <c r="B568" s="7"/>
      <c r="C568" s="7"/>
      <c r="D568" s="7" t="str">
        <f t="shared" si="56"/>
        <v>10.121.19.147</v>
      </c>
      <c r="E568" s="7" t="str">
        <f t="shared" si="57"/>
        <v>10.121.19.147</v>
      </c>
      <c r="F568">
        <v>559</v>
      </c>
      <c r="G568" t="s">
        <v>2406</v>
      </c>
      <c r="H568" s="57">
        <v>46092.06144675926</v>
      </c>
      <c r="I568" t="s">
        <v>2407</v>
      </c>
      <c r="J568" t="s">
        <v>2408</v>
      </c>
      <c r="K568" t="s">
        <v>189</v>
      </c>
      <c r="L568" t="s">
        <v>2409</v>
      </c>
      <c r="N568" t="s">
        <v>191</v>
      </c>
      <c r="O568" t="s">
        <v>135</v>
      </c>
      <c r="P568">
        <v>0</v>
      </c>
      <c r="R568" t="s">
        <v>506</v>
      </c>
      <c r="S568" s="20">
        <f t="shared" si="58"/>
        <v>14</v>
      </c>
      <c r="T568" s="20">
        <f t="shared" si="59"/>
        <v>29</v>
      </c>
      <c r="U568" s="48" t="str">
        <f t="shared" si="60"/>
        <v>VRUJSIDDHI-BTS</v>
      </c>
      <c r="V568" s="20" t="str">
        <f t="shared" si="61"/>
        <v>TN703</v>
      </c>
      <c r="W568" s="20" t="str">
        <f t="shared" si="62"/>
        <v>A1</v>
      </c>
      <c r="X568" s="20"/>
      <c r="Y568" s="7"/>
      <c r="Z568" s="7"/>
      <c r="AA568" s="7"/>
      <c r="AB568" s="7"/>
      <c r="AC568" s="7"/>
      <c r="AD568" s="7"/>
    </row>
    <row r="569" spans="1:30" x14ac:dyDescent="0.25">
      <c r="A569" s="7"/>
      <c r="B569" s="7"/>
      <c r="C569" s="7"/>
      <c r="D569" s="7" t="str">
        <f t="shared" si="56"/>
        <v>10.121.19.177</v>
      </c>
      <c r="E569" s="7" t="str">
        <f t="shared" si="57"/>
        <v>10.121.19.177</v>
      </c>
      <c r="F569">
        <v>560</v>
      </c>
      <c r="G569" t="s">
        <v>2423</v>
      </c>
      <c r="H569" s="57">
        <v>46143.054490740738</v>
      </c>
      <c r="I569" t="s">
        <v>2424</v>
      </c>
      <c r="J569" t="s">
        <v>2425</v>
      </c>
      <c r="K569" t="s">
        <v>189</v>
      </c>
      <c r="L569" t="s">
        <v>2426</v>
      </c>
      <c r="N569" t="s">
        <v>191</v>
      </c>
      <c r="O569" t="s">
        <v>135</v>
      </c>
      <c r="P569">
        <v>0</v>
      </c>
      <c r="R569" t="s">
        <v>506</v>
      </c>
      <c r="S569" s="20">
        <f t="shared" si="58"/>
        <v>14</v>
      </c>
      <c r="T569" s="20">
        <f t="shared" si="59"/>
        <v>30</v>
      </c>
      <c r="U569" s="48" t="str">
        <f t="shared" si="60"/>
        <v>SURAJ PLAZA BTS</v>
      </c>
      <c r="V569" s="20" t="str">
        <f t="shared" si="61"/>
        <v>TN703</v>
      </c>
      <c r="W569" s="20" t="str">
        <f t="shared" si="62"/>
        <v>A1</v>
      </c>
      <c r="X569" s="20"/>
      <c r="Y569" s="7"/>
      <c r="Z569" s="7"/>
      <c r="AA569" s="7"/>
      <c r="AB569" s="7"/>
      <c r="AC569" s="7"/>
      <c r="AD569" s="7"/>
    </row>
    <row r="570" spans="1:30" x14ac:dyDescent="0.25">
      <c r="A570" s="7"/>
      <c r="B570" s="7"/>
      <c r="C570" s="7"/>
      <c r="D570" s="7" t="str">
        <f t="shared" si="56"/>
        <v>10.121.16.114</v>
      </c>
      <c r="E570" s="7" t="str">
        <f t="shared" si="57"/>
        <v>10.121.16.114</v>
      </c>
      <c r="F570">
        <v>561</v>
      </c>
      <c r="G570" t="s">
        <v>2414</v>
      </c>
      <c r="H570" s="57">
        <v>46053.057719907411</v>
      </c>
      <c r="I570" t="s">
        <v>2415</v>
      </c>
      <c r="J570" t="s">
        <v>2416</v>
      </c>
      <c r="K570" t="s">
        <v>145</v>
      </c>
      <c r="L570" t="s">
        <v>2417</v>
      </c>
      <c r="N570" t="s">
        <v>134</v>
      </c>
      <c r="O570" t="s">
        <v>135</v>
      </c>
      <c r="P570">
        <v>2</v>
      </c>
      <c r="R570" t="s">
        <v>2418</v>
      </c>
      <c r="S570" s="20">
        <f t="shared" si="58"/>
        <v>14</v>
      </c>
      <c r="T570" s="20">
        <f t="shared" si="59"/>
        <v>35</v>
      </c>
      <c r="U570" s="48" t="str">
        <f t="shared" si="60"/>
        <v>NVS COLLECTOR OFFICE</v>
      </c>
      <c r="V570" s="20" t="str">
        <f t="shared" si="61"/>
        <v>TN705</v>
      </c>
      <c r="W570" s="20" t="str">
        <f t="shared" si="62"/>
        <v>B1</v>
      </c>
      <c r="X570" s="20"/>
      <c r="Y570" s="7"/>
      <c r="Z570" s="7"/>
      <c r="AA570" s="7"/>
      <c r="AB570" s="7"/>
      <c r="AC570" s="7"/>
      <c r="AD570" s="7"/>
    </row>
    <row r="571" spans="1:30" x14ac:dyDescent="0.25">
      <c r="A571" s="7"/>
      <c r="B571" s="7"/>
      <c r="C571" s="7"/>
      <c r="D571" s="7" t="str">
        <f t="shared" si="56"/>
        <v>10.121.16.202</v>
      </c>
      <c r="E571" s="7" t="str">
        <f t="shared" si="57"/>
        <v>10.121.16.202</v>
      </c>
      <c r="F571">
        <v>562</v>
      </c>
      <c r="G571" t="s">
        <v>2419</v>
      </c>
      <c r="H571" s="57">
        <v>46114.058668981481</v>
      </c>
      <c r="I571" t="s">
        <v>2420</v>
      </c>
      <c r="J571" t="s">
        <v>2421</v>
      </c>
      <c r="K571" t="s">
        <v>189</v>
      </c>
      <c r="L571" t="s">
        <v>2422</v>
      </c>
      <c r="N571" t="s">
        <v>191</v>
      </c>
      <c r="O571" t="s">
        <v>135</v>
      </c>
      <c r="P571">
        <v>0</v>
      </c>
      <c r="S571" s="20">
        <f t="shared" si="58"/>
        <v>14</v>
      </c>
      <c r="T571" s="20">
        <f t="shared" si="59"/>
        <v>19</v>
      </c>
      <c r="U571" s="48" t="str">
        <f t="shared" si="60"/>
        <v>LUCY</v>
      </c>
      <c r="V571" s="20" t="str">
        <f t="shared" si="61"/>
        <v>TN703</v>
      </c>
      <c r="W571" s="20" t="str">
        <f t="shared" si="62"/>
        <v>A1</v>
      </c>
      <c r="X571" s="20"/>
      <c r="Y571" s="7"/>
      <c r="Z571" s="7"/>
      <c r="AA571" s="7"/>
      <c r="AB571" s="7"/>
      <c r="AC571" s="7"/>
      <c r="AD571" s="7"/>
    </row>
    <row r="572" spans="1:30" x14ac:dyDescent="0.25">
      <c r="A572" s="7"/>
      <c r="B572" s="7"/>
      <c r="C572" s="7"/>
      <c r="D572" s="7" t="str">
        <f t="shared" si="56"/>
        <v>10.121.100.37</v>
      </c>
      <c r="E572" s="7" t="str">
        <f t="shared" si="57"/>
        <v>10.121.100.37</v>
      </c>
      <c r="F572">
        <v>563</v>
      </c>
      <c r="G572" t="s">
        <v>2410</v>
      </c>
      <c r="H572" s="57">
        <v>46132.054583333331</v>
      </c>
      <c r="I572" t="s">
        <v>2411</v>
      </c>
      <c r="J572" t="s">
        <v>2412</v>
      </c>
      <c r="K572" t="s">
        <v>189</v>
      </c>
      <c r="L572" t="s">
        <v>2413</v>
      </c>
      <c r="N572" t="s">
        <v>191</v>
      </c>
      <c r="O572" t="s">
        <v>135</v>
      </c>
      <c r="P572">
        <v>0</v>
      </c>
      <c r="S572" s="20">
        <f t="shared" si="58"/>
        <v>14</v>
      </c>
      <c r="T572" s="20">
        <f t="shared" si="59"/>
        <v>29</v>
      </c>
      <c r="U572" s="48" t="str">
        <f t="shared" si="60"/>
        <v>GSWAN UMARPADA</v>
      </c>
      <c r="V572" s="20" t="str">
        <f t="shared" si="61"/>
        <v>TN703</v>
      </c>
      <c r="W572" s="20" t="str">
        <f t="shared" si="62"/>
        <v>A1</v>
      </c>
      <c r="X572" s="20"/>
      <c r="Y572" s="7"/>
      <c r="Z572" s="7"/>
      <c r="AA572" s="7"/>
      <c r="AB572" s="7"/>
      <c r="AC572" s="7"/>
      <c r="AD572" s="7"/>
    </row>
    <row r="573" spans="1:30" x14ac:dyDescent="0.25">
      <c r="A573" s="7"/>
      <c r="B573" s="7"/>
      <c r="C573" s="7"/>
      <c r="D573" s="7" t="str">
        <f t="shared" si="56"/>
        <v>10.121.19.244</v>
      </c>
      <c r="E573" s="7" t="str">
        <f t="shared" si="57"/>
        <v>10.121.19.244</v>
      </c>
      <c r="F573">
        <v>564</v>
      </c>
      <c r="G573" t="s">
        <v>2427</v>
      </c>
      <c r="H573" s="57">
        <v>46137.058055555557</v>
      </c>
      <c r="I573" t="s">
        <v>2428</v>
      </c>
      <c r="J573" t="s">
        <v>2429</v>
      </c>
      <c r="K573" t="s">
        <v>189</v>
      </c>
      <c r="L573" t="s">
        <v>2430</v>
      </c>
      <c r="N573" t="s">
        <v>191</v>
      </c>
      <c r="O573" t="s">
        <v>135</v>
      </c>
      <c r="P573">
        <v>0</v>
      </c>
      <c r="R573" t="s">
        <v>2431</v>
      </c>
      <c r="S573" s="20">
        <f t="shared" si="58"/>
        <v>14</v>
      </c>
      <c r="T573" s="20">
        <f t="shared" si="59"/>
        <v>29</v>
      </c>
      <c r="U573" s="48" t="str">
        <f t="shared" si="60"/>
        <v>BHAKTA COLLEGE</v>
      </c>
      <c r="V573" s="20" t="str">
        <f t="shared" si="61"/>
        <v>TN703</v>
      </c>
      <c r="W573" s="20" t="str">
        <f t="shared" si="62"/>
        <v>A1</v>
      </c>
      <c r="X573" s="20"/>
      <c r="Y573" s="7"/>
      <c r="Z573" s="7"/>
      <c r="AA573" s="7"/>
      <c r="AB573" s="7"/>
      <c r="AC573" s="7"/>
      <c r="AD573" s="7"/>
    </row>
    <row r="574" spans="1:30" x14ac:dyDescent="0.25">
      <c r="A574" s="7"/>
      <c r="B574" s="7"/>
      <c r="C574" s="7"/>
      <c r="D574" s="7" t="str">
        <f t="shared" si="56"/>
        <v>10.121.99.184</v>
      </c>
      <c r="E574" s="7" t="str">
        <f t="shared" si="57"/>
        <v>10.121.99.184</v>
      </c>
      <c r="F574">
        <v>565</v>
      </c>
      <c r="G574" t="s">
        <v>2432</v>
      </c>
      <c r="H574" s="57">
        <v>46137.054756944446</v>
      </c>
      <c r="I574" t="s">
        <v>2433</v>
      </c>
      <c r="J574" t="s">
        <v>2434</v>
      </c>
      <c r="K574" t="s">
        <v>171</v>
      </c>
      <c r="L574" t="s">
        <v>2435</v>
      </c>
      <c r="N574" t="s">
        <v>173</v>
      </c>
      <c r="O574" t="s">
        <v>135</v>
      </c>
      <c r="P574">
        <v>2</v>
      </c>
      <c r="S574" s="20">
        <f t="shared" si="58"/>
        <v>14</v>
      </c>
      <c r="T574" s="20">
        <f t="shared" si="59"/>
        <v>28</v>
      </c>
      <c r="U574" s="48" t="str">
        <f t="shared" si="60"/>
        <v>GSFC PRI ROOM</v>
      </c>
      <c r="V574" s="20" t="str">
        <f t="shared" si="61"/>
        <v>TN703</v>
      </c>
      <c r="W574" s="20" t="str">
        <f t="shared" si="62"/>
        <v>A1</v>
      </c>
      <c r="X574" s="20"/>
      <c r="Y574" s="7"/>
      <c r="Z574" s="7"/>
      <c r="AA574" s="7"/>
      <c r="AB574" s="7"/>
      <c r="AC574" s="7"/>
      <c r="AD574" s="7"/>
    </row>
    <row r="575" spans="1:30" x14ac:dyDescent="0.25">
      <c r="A575" s="7"/>
      <c r="B575" s="7"/>
      <c r="C575" s="7"/>
      <c r="D575" s="7" t="str">
        <f t="shared" si="56"/>
        <v>10.121.26.2</v>
      </c>
      <c r="E575" s="7" t="str">
        <f t="shared" si="57"/>
        <v>10.121.26.2</v>
      </c>
      <c r="F575">
        <v>566</v>
      </c>
      <c r="G575" t="s">
        <v>2436</v>
      </c>
      <c r="H575" s="57">
        <v>46151.061956018515</v>
      </c>
      <c r="I575" t="s">
        <v>2437</v>
      </c>
      <c r="J575" t="s">
        <v>2438</v>
      </c>
      <c r="K575" t="s">
        <v>132</v>
      </c>
      <c r="L575" t="s">
        <v>2439</v>
      </c>
      <c r="N575" t="s">
        <v>134</v>
      </c>
      <c r="O575" t="s">
        <v>135</v>
      </c>
      <c r="P575">
        <v>0</v>
      </c>
      <c r="R575" t="s">
        <v>136</v>
      </c>
      <c r="S575" s="20">
        <f t="shared" si="58"/>
        <v>12</v>
      </c>
      <c r="T575" s="20">
        <f t="shared" si="59"/>
        <v>17</v>
      </c>
      <c r="U575" s="48" t="str">
        <f t="shared" si="60"/>
        <v>Idar</v>
      </c>
      <c r="V575" s="20" t="str">
        <f t="shared" si="61"/>
        <v>TN725</v>
      </c>
      <c r="W575" s="20" t="str">
        <f t="shared" si="62"/>
        <v>B2</v>
      </c>
      <c r="X575" s="20"/>
      <c r="Y575" s="7"/>
      <c r="Z575" s="7"/>
      <c r="AA575" s="7"/>
      <c r="AB575" s="7"/>
      <c r="AC575" s="7"/>
      <c r="AD575" s="7"/>
    </row>
    <row r="576" spans="1:30" x14ac:dyDescent="0.25">
      <c r="A576" s="7"/>
      <c r="B576" s="7"/>
      <c r="C576" s="7"/>
      <c r="D576" s="7" t="str">
        <f t="shared" si="56"/>
        <v>10.121.100.39</v>
      </c>
      <c r="E576" s="7" t="str">
        <f t="shared" si="57"/>
        <v>10.121.100.39</v>
      </c>
      <c r="F576">
        <v>567</v>
      </c>
      <c r="G576" t="s">
        <v>2444</v>
      </c>
      <c r="H576" s="57">
        <v>46151.062662037039</v>
      </c>
      <c r="I576" t="s">
        <v>2445</v>
      </c>
      <c r="J576" t="s">
        <v>2446</v>
      </c>
      <c r="K576" t="s">
        <v>189</v>
      </c>
      <c r="L576" t="s">
        <v>2447</v>
      </c>
      <c r="N576" t="s">
        <v>191</v>
      </c>
      <c r="O576" t="s">
        <v>135</v>
      </c>
      <c r="P576">
        <v>0</v>
      </c>
      <c r="R576" t="s">
        <v>2431</v>
      </c>
      <c r="S576" s="20">
        <f t="shared" si="58"/>
        <v>14</v>
      </c>
      <c r="T576" s="20">
        <f t="shared" si="59"/>
        <v>28</v>
      </c>
      <c r="U576" s="48" t="str">
        <f t="shared" si="60"/>
        <v>KADODARA PSTN</v>
      </c>
      <c r="V576" s="20" t="str">
        <f t="shared" si="61"/>
        <v>TN703</v>
      </c>
      <c r="W576" s="20" t="str">
        <f t="shared" si="62"/>
        <v>A1</v>
      </c>
      <c r="X576" s="20"/>
      <c r="Y576" s="7"/>
      <c r="Z576" s="7"/>
      <c r="AA576" s="7"/>
      <c r="AB576" s="7"/>
      <c r="AC576" s="7"/>
      <c r="AD576" s="7"/>
    </row>
    <row r="577" spans="1:30" x14ac:dyDescent="0.25">
      <c r="A577" s="7"/>
      <c r="B577" s="7"/>
      <c r="C577" s="7"/>
      <c r="D577" s="7" t="str">
        <f t="shared" si="56"/>
        <v>10.121.99.161</v>
      </c>
      <c r="E577" s="7" t="str">
        <f t="shared" si="57"/>
        <v>10.121.99.161</v>
      </c>
      <c r="F577">
        <v>568</v>
      </c>
      <c r="G577" t="s">
        <v>2440</v>
      </c>
      <c r="H577" s="57">
        <v>46147.057083333333</v>
      </c>
      <c r="I577" t="s">
        <v>2441</v>
      </c>
      <c r="J577" t="s">
        <v>2442</v>
      </c>
      <c r="K577" t="s">
        <v>189</v>
      </c>
      <c r="L577" t="s">
        <v>2443</v>
      </c>
      <c r="N577" t="s">
        <v>191</v>
      </c>
      <c r="O577" t="s">
        <v>135</v>
      </c>
      <c r="P577">
        <v>0</v>
      </c>
      <c r="R577" t="s">
        <v>506</v>
      </c>
      <c r="S577" s="20">
        <f t="shared" si="58"/>
        <v>14</v>
      </c>
      <c r="T577" s="20">
        <f t="shared" si="59"/>
        <v>28</v>
      </c>
      <c r="U577" s="48" t="str">
        <f t="shared" si="60"/>
        <v>Koch Chemical</v>
      </c>
      <c r="V577" s="20" t="str">
        <f t="shared" si="61"/>
        <v>TN703</v>
      </c>
      <c r="W577" s="20" t="str">
        <f t="shared" si="62"/>
        <v>A1</v>
      </c>
      <c r="X577" s="20"/>
      <c r="Y577" s="7"/>
      <c r="Z577" s="7"/>
      <c r="AA577" s="7"/>
      <c r="AB577" s="7"/>
      <c r="AC577" s="7"/>
      <c r="AD577" s="7"/>
    </row>
    <row r="578" spans="1:30" x14ac:dyDescent="0.25">
      <c r="A578" s="7"/>
      <c r="B578" s="7"/>
      <c r="C578" s="7"/>
      <c r="D578" s="7" t="str">
        <f t="shared" si="56"/>
        <v>10.121.68.213</v>
      </c>
      <c r="E578" s="7" t="str">
        <f t="shared" si="57"/>
        <v>10.121.68.213</v>
      </c>
      <c r="F578">
        <v>569</v>
      </c>
      <c r="G578" t="s">
        <v>2448</v>
      </c>
      <c r="H578" s="57">
        <v>46148.059467592589</v>
      </c>
      <c r="I578" t="s">
        <v>2449</v>
      </c>
      <c r="J578" t="s">
        <v>2450</v>
      </c>
      <c r="K578" t="s">
        <v>132</v>
      </c>
      <c r="L578" t="s">
        <v>2451</v>
      </c>
      <c r="N578" t="s">
        <v>134</v>
      </c>
      <c r="O578" t="s">
        <v>135</v>
      </c>
      <c r="P578">
        <v>0</v>
      </c>
      <c r="R578" t="s">
        <v>155</v>
      </c>
      <c r="S578" s="20">
        <f t="shared" si="58"/>
        <v>14</v>
      </c>
      <c r="T578" s="20">
        <f t="shared" si="59"/>
        <v>23</v>
      </c>
      <c r="U578" s="48" t="str">
        <f t="shared" si="60"/>
        <v>JAMNAGAR</v>
      </c>
      <c r="V578" s="20" t="str">
        <f t="shared" si="61"/>
        <v>TN725</v>
      </c>
      <c r="W578" s="20" t="str">
        <f t="shared" si="62"/>
        <v>B2</v>
      </c>
      <c r="X578" s="20"/>
      <c r="Y578" s="7"/>
      <c r="Z578" s="7"/>
      <c r="AA578" s="7"/>
      <c r="AB578" s="7"/>
      <c r="AC578" s="7"/>
      <c r="AD578" s="7"/>
    </row>
    <row r="579" spans="1:30" x14ac:dyDescent="0.25">
      <c r="A579" s="7"/>
      <c r="B579" s="7"/>
      <c r="C579" s="7"/>
      <c r="D579" s="7" t="str">
        <f t="shared" si="56"/>
        <v>10.121.99.167</v>
      </c>
      <c r="E579" s="7" t="str">
        <f t="shared" si="57"/>
        <v>10.121.99.167</v>
      </c>
      <c r="F579">
        <v>570</v>
      </c>
      <c r="G579" t="s">
        <v>2452</v>
      </c>
      <c r="H579" s="57">
        <v>46150.067013888889</v>
      </c>
      <c r="I579" t="s">
        <v>2453</v>
      </c>
      <c r="J579" t="s">
        <v>2454</v>
      </c>
      <c r="K579" t="s">
        <v>189</v>
      </c>
      <c r="L579" t="s">
        <v>2455</v>
      </c>
      <c r="N579" t="s">
        <v>191</v>
      </c>
      <c r="O579" t="s">
        <v>135</v>
      </c>
      <c r="P579">
        <v>0</v>
      </c>
      <c r="S579" s="20">
        <f t="shared" si="58"/>
        <v>14</v>
      </c>
      <c r="T579" s="20">
        <f t="shared" si="59"/>
        <v>24</v>
      </c>
      <c r="U579" s="48" t="str">
        <f t="shared" si="60"/>
        <v>PATEL BTS</v>
      </c>
      <c r="V579" s="20" t="str">
        <f t="shared" si="61"/>
        <v>TN703</v>
      </c>
      <c r="W579" s="20" t="str">
        <f t="shared" si="62"/>
        <v>A1</v>
      </c>
      <c r="X579" s="20"/>
      <c r="Y579" s="7"/>
      <c r="Z579" s="7"/>
      <c r="AA579" s="7"/>
      <c r="AB579" s="7"/>
      <c r="AC579" s="7"/>
      <c r="AD579" s="7"/>
    </row>
    <row r="580" spans="1:30" x14ac:dyDescent="0.25">
      <c r="A580" s="7"/>
      <c r="B580" s="7"/>
      <c r="C580" s="7"/>
      <c r="D580" s="7" t="str">
        <f t="shared" si="56"/>
        <v>10.121.24.111</v>
      </c>
      <c r="E580" s="7" t="str">
        <f t="shared" si="57"/>
        <v>10.121.24.111</v>
      </c>
      <c r="F580">
        <v>571</v>
      </c>
      <c r="G580" t="s">
        <v>2456</v>
      </c>
      <c r="H580" s="57">
        <v>46143.059189814812</v>
      </c>
      <c r="I580" t="s">
        <v>2457</v>
      </c>
      <c r="J580" t="s">
        <v>2458</v>
      </c>
      <c r="K580" t="s">
        <v>171</v>
      </c>
      <c r="L580" t="s">
        <v>2459</v>
      </c>
      <c r="N580" t="s">
        <v>173</v>
      </c>
      <c r="O580" t="s">
        <v>135</v>
      </c>
      <c r="P580">
        <v>2</v>
      </c>
      <c r="R580" t="s">
        <v>519</v>
      </c>
      <c r="S580" s="20">
        <f t="shared" si="58"/>
        <v>14</v>
      </c>
      <c r="T580" s="20">
        <f t="shared" si="59"/>
        <v>32</v>
      </c>
      <c r="U580" s="48" t="str">
        <f t="shared" si="60"/>
        <v>Aegis Vopak FSWAI</v>
      </c>
      <c r="V580" s="20" t="str">
        <f t="shared" si="61"/>
        <v>TN703</v>
      </c>
      <c r="W580" s="20" t="str">
        <f t="shared" si="62"/>
        <v>A1</v>
      </c>
      <c r="X580" s="20"/>
      <c r="Y580" s="7"/>
      <c r="Z580" s="7"/>
      <c r="AA580" s="7"/>
      <c r="AB580" s="7"/>
      <c r="AC580" s="7"/>
      <c r="AD580" s="7"/>
    </row>
    <row r="581" spans="1:30" x14ac:dyDescent="0.25">
      <c r="A581" s="7"/>
      <c r="B581" s="7"/>
      <c r="C581" s="7"/>
      <c r="D581" s="7" t="str">
        <f t="shared" si="56"/>
        <v>10.121.24.14</v>
      </c>
      <c r="E581" s="7" t="str">
        <f t="shared" si="57"/>
        <v>10.121.24.14</v>
      </c>
      <c r="F581">
        <v>572</v>
      </c>
      <c r="G581" t="s">
        <v>2460</v>
      </c>
      <c r="H581" s="57">
        <v>46143.06077546296</v>
      </c>
      <c r="I581" t="s">
        <v>2461</v>
      </c>
      <c r="J581" t="s">
        <v>2462</v>
      </c>
      <c r="K581" t="s">
        <v>171</v>
      </c>
      <c r="L581" t="s">
        <v>2463</v>
      </c>
      <c r="N581" t="s">
        <v>173</v>
      </c>
      <c r="O581" t="s">
        <v>135</v>
      </c>
      <c r="P581">
        <v>2</v>
      </c>
      <c r="R581" t="s">
        <v>815</v>
      </c>
      <c r="S581" s="20">
        <f t="shared" si="58"/>
        <v>13</v>
      </c>
      <c r="T581" s="20">
        <f t="shared" si="59"/>
        <v>31</v>
      </c>
      <c r="U581" s="48" t="str">
        <f t="shared" si="60"/>
        <v>MAHAVIR NAGAR UNA</v>
      </c>
      <c r="V581" s="20" t="str">
        <f t="shared" si="61"/>
        <v>TN703</v>
      </c>
      <c r="W581" s="20" t="str">
        <f t="shared" si="62"/>
        <v>A1</v>
      </c>
      <c r="X581" s="20"/>
      <c r="Y581" s="7"/>
      <c r="Z581" s="7"/>
      <c r="AA581" s="7"/>
      <c r="AB581" s="7"/>
      <c r="AC581" s="7"/>
      <c r="AD581" s="7"/>
    </row>
    <row r="582" spans="1:30" x14ac:dyDescent="0.25">
      <c r="A582" s="7"/>
      <c r="B582" s="7"/>
      <c r="C582" s="7"/>
      <c r="D582" s="7" t="str">
        <f t="shared" si="56"/>
        <v>10.121.26.68</v>
      </c>
      <c r="E582" s="7" t="str">
        <f t="shared" si="57"/>
        <v>10.121.26.68</v>
      </c>
      <c r="F582">
        <v>573</v>
      </c>
      <c r="G582" t="s">
        <v>2468</v>
      </c>
      <c r="H582" s="57">
        <v>46122.060949074075</v>
      </c>
      <c r="I582" t="s">
        <v>2469</v>
      </c>
      <c r="J582" t="s">
        <v>2470</v>
      </c>
      <c r="K582" t="s">
        <v>145</v>
      </c>
      <c r="L582" t="s">
        <v>2471</v>
      </c>
      <c r="N582" t="s">
        <v>134</v>
      </c>
      <c r="O582" t="s">
        <v>135</v>
      </c>
      <c r="P582">
        <v>0</v>
      </c>
      <c r="R582" t="s">
        <v>136</v>
      </c>
      <c r="S582" s="20">
        <f t="shared" si="58"/>
        <v>13</v>
      </c>
      <c r="T582" s="20">
        <f t="shared" si="59"/>
        <v>22</v>
      </c>
      <c r="U582" s="48" t="str">
        <f t="shared" si="60"/>
        <v>Limkheda</v>
      </c>
      <c r="V582" s="20" t="str">
        <f t="shared" si="61"/>
        <v>TN705</v>
      </c>
      <c r="W582" s="20" t="str">
        <f t="shared" si="62"/>
        <v>B1</v>
      </c>
      <c r="X582" s="20"/>
      <c r="Y582" s="7"/>
      <c r="Z582" s="7"/>
      <c r="AA582" s="7"/>
      <c r="AB582" s="7"/>
      <c r="AC582" s="7"/>
      <c r="AD582" s="7"/>
    </row>
    <row r="583" spans="1:30" x14ac:dyDescent="0.25">
      <c r="A583" s="7"/>
      <c r="B583" s="7"/>
      <c r="C583" s="7"/>
      <c r="D583" s="7" t="str">
        <f t="shared" si="56"/>
        <v>10.121.26.70</v>
      </c>
      <c r="E583" s="7" t="str">
        <f t="shared" si="57"/>
        <v>10.121.26.70</v>
      </c>
      <c r="F583">
        <v>574</v>
      </c>
      <c r="G583" t="s">
        <v>2464</v>
      </c>
      <c r="H583" s="57">
        <v>46096.055752314816</v>
      </c>
      <c r="I583" t="s">
        <v>2465</v>
      </c>
      <c r="J583" t="s">
        <v>2466</v>
      </c>
      <c r="K583" t="s">
        <v>132</v>
      </c>
      <c r="L583" t="s">
        <v>2467</v>
      </c>
      <c r="N583" t="s">
        <v>134</v>
      </c>
      <c r="O583" t="s">
        <v>135</v>
      </c>
      <c r="P583">
        <v>0</v>
      </c>
      <c r="R583" t="s">
        <v>136</v>
      </c>
      <c r="S583" s="20">
        <f t="shared" si="58"/>
        <v>13</v>
      </c>
      <c r="T583" s="20">
        <f t="shared" si="59"/>
        <v>19</v>
      </c>
      <c r="U583" s="48" t="str">
        <f t="shared" si="60"/>
        <v>Dahod</v>
      </c>
      <c r="V583" s="20" t="str">
        <f t="shared" si="61"/>
        <v>TN725</v>
      </c>
      <c r="W583" s="20" t="str">
        <f t="shared" si="62"/>
        <v>B2</v>
      </c>
      <c r="X583" s="20"/>
      <c r="Y583" s="7"/>
      <c r="Z583" s="7"/>
      <c r="AA583" s="7"/>
      <c r="AB583" s="7"/>
      <c r="AC583" s="7"/>
      <c r="AD583" s="7"/>
    </row>
    <row r="584" spans="1:30" x14ac:dyDescent="0.25">
      <c r="A584" s="7"/>
      <c r="B584" s="7"/>
      <c r="C584" s="7"/>
      <c r="D584" s="7" t="str">
        <f t="shared" si="56"/>
        <v>10.121.68.194</v>
      </c>
      <c r="E584" s="7" t="str">
        <f t="shared" si="57"/>
        <v>10.121.68.194</v>
      </c>
      <c r="F584">
        <v>575</v>
      </c>
      <c r="G584" t="s">
        <v>2472</v>
      </c>
      <c r="H584" s="57">
        <v>46142.062881944446</v>
      </c>
      <c r="I584" t="s">
        <v>2473</v>
      </c>
      <c r="J584" t="s">
        <v>2474</v>
      </c>
      <c r="K584" t="s">
        <v>145</v>
      </c>
      <c r="L584" t="s">
        <v>2475</v>
      </c>
      <c r="N584" t="s">
        <v>134</v>
      </c>
      <c r="O584" t="s">
        <v>135</v>
      </c>
      <c r="P584">
        <v>0</v>
      </c>
      <c r="R584" t="s">
        <v>841</v>
      </c>
      <c r="S584" s="20">
        <f t="shared" si="58"/>
        <v>14</v>
      </c>
      <c r="T584" s="20">
        <f t="shared" si="59"/>
        <v>21</v>
      </c>
      <c r="U584" s="48" t="str">
        <f t="shared" si="60"/>
        <v>KHAVDI</v>
      </c>
      <c r="V584" s="20" t="str">
        <f t="shared" si="61"/>
        <v>TN705</v>
      </c>
      <c r="W584" s="20" t="str">
        <f t="shared" si="62"/>
        <v>B1</v>
      </c>
      <c r="X584" s="20"/>
      <c r="Y584" s="7"/>
      <c r="Z584" s="7"/>
      <c r="AA584" s="7"/>
      <c r="AB584" s="7"/>
      <c r="AC584" s="7"/>
      <c r="AD584" s="7"/>
    </row>
    <row r="585" spans="1:30" x14ac:dyDescent="0.25">
      <c r="A585" s="7"/>
      <c r="B585" s="7"/>
      <c r="C585" s="7"/>
      <c r="D585" s="7" t="str">
        <f t="shared" si="56"/>
        <v>10.121.18.12</v>
      </c>
      <c r="E585" s="7" t="str">
        <f t="shared" si="57"/>
        <v>10.121.18.12</v>
      </c>
      <c r="F585">
        <v>576</v>
      </c>
      <c r="G585" t="s">
        <v>2476</v>
      </c>
      <c r="H585" s="57">
        <v>45677.054155092592</v>
      </c>
      <c r="I585" t="s">
        <v>2477</v>
      </c>
      <c r="J585" t="s">
        <v>2478</v>
      </c>
      <c r="K585" t="s">
        <v>132</v>
      </c>
      <c r="L585" t="s">
        <v>2479</v>
      </c>
      <c r="N585" t="s">
        <v>134</v>
      </c>
      <c r="O585" t="s">
        <v>135</v>
      </c>
      <c r="P585">
        <v>0</v>
      </c>
      <c r="R585" t="s">
        <v>238</v>
      </c>
      <c r="S585" s="20">
        <f t="shared" si="58"/>
        <v>13</v>
      </c>
      <c r="T585" s="20">
        <f t="shared" si="59"/>
        <v>29</v>
      </c>
      <c r="U585" s="48" t="str">
        <f t="shared" si="60"/>
        <v>GSWAN COLLECTOR</v>
      </c>
      <c r="V585" s="20" t="str">
        <f t="shared" si="61"/>
        <v>TN725</v>
      </c>
      <c r="W585" s="20" t="str">
        <f t="shared" si="62"/>
        <v>B2</v>
      </c>
      <c r="X585" s="20"/>
      <c r="Y585" s="7"/>
      <c r="Z585" s="7"/>
      <c r="AA585" s="7"/>
      <c r="AB585" s="7"/>
      <c r="AC585" s="7"/>
      <c r="AD585" s="7"/>
    </row>
    <row r="586" spans="1:30" x14ac:dyDescent="0.25">
      <c r="A586" s="7"/>
      <c r="B586" s="7"/>
      <c r="C586" s="7"/>
      <c r="D586" s="7" t="str">
        <f t="shared" si="56"/>
        <v>10.121.18.4</v>
      </c>
      <c r="E586" s="7" t="str">
        <f t="shared" si="57"/>
        <v>10.121.18.4</v>
      </c>
      <c r="F586">
        <v>577</v>
      </c>
      <c r="G586" t="s">
        <v>2480</v>
      </c>
      <c r="H586" s="57">
        <v>46149.064803240741</v>
      </c>
      <c r="I586" t="s">
        <v>2481</v>
      </c>
      <c r="J586" t="s">
        <v>2482</v>
      </c>
      <c r="K586" t="s">
        <v>132</v>
      </c>
      <c r="L586" t="s">
        <v>2483</v>
      </c>
      <c r="N586" t="s">
        <v>134</v>
      </c>
      <c r="O586" t="s">
        <v>135</v>
      </c>
      <c r="P586">
        <v>0</v>
      </c>
      <c r="R586" t="s">
        <v>238</v>
      </c>
      <c r="S586" s="20">
        <f t="shared" si="58"/>
        <v>12</v>
      </c>
      <c r="T586" s="20">
        <f t="shared" si="59"/>
        <v>25</v>
      </c>
      <c r="U586" s="48" t="str">
        <f t="shared" si="60"/>
        <v>SCIENCE CITY</v>
      </c>
      <c r="V586" s="20" t="str">
        <f t="shared" si="61"/>
        <v>TN725</v>
      </c>
      <c r="W586" s="20" t="str">
        <f t="shared" si="62"/>
        <v>B2</v>
      </c>
      <c r="X586" s="20"/>
      <c r="Y586" s="7"/>
      <c r="Z586" s="7"/>
      <c r="AA586" s="7"/>
      <c r="AB586" s="7"/>
      <c r="AC586" s="7"/>
      <c r="AD586" s="7"/>
    </row>
    <row r="587" spans="1:30" x14ac:dyDescent="0.25">
      <c r="A587" s="7"/>
      <c r="B587" s="7"/>
      <c r="C587" s="7"/>
      <c r="D587" s="7" t="str">
        <f t="shared" ref="D587:D650" si="63">TRIM(CLEAN(E587))</f>
        <v>10.121.96.101</v>
      </c>
      <c r="E587" s="7" t="str">
        <f t="shared" ref="E587:E650" si="64">MID(G587,2,SEARCH("_",G587)-2)</f>
        <v>10.121.96.101</v>
      </c>
      <c r="F587">
        <v>578</v>
      </c>
      <c r="G587" t="s">
        <v>2488</v>
      </c>
      <c r="H587" s="57">
        <v>46121.052175925928</v>
      </c>
      <c r="I587" t="s">
        <v>2489</v>
      </c>
      <c r="J587" t="s">
        <v>2490</v>
      </c>
      <c r="K587" t="s">
        <v>189</v>
      </c>
      <c r="L587" t="s">
        <v>2491</v>
      </c>
      <c r="N587" t="s">
        <v>191</v>
      </c>
      <c r="O587" t="s">
        <v>135</v>
      </c>
      <c r="P587">
        <v>0</v>
      </c>
      <c r="S587" s="20">
        <f t="shared" ref="S587:S650" si="65">IFERROR(SEARCH("_",I587),"")</f>
        <v>14</v>
      </c>
      <c r="T587" s="20">
        <f t="shared" ref="T587:T650" si="66">IFERROR(SEARCH("_",I587,S587+1),"")</f>
        <v>27</v>
      </c>
      <c r="U587" s="48" t="str">
        <f t="shared" ref="U587:U650" si="67">MID(I587,S587+1,T587-S587-1)</f>
        <v>GNFC BHARUCH</v>
      </c>
      <c r="V587" s="20" t="str">
        <f t="shared" ref="V587:V650" si="68">IFERROR(LEFT(K587,SEARCH("TN7",K587)+4),"")</f>
        <v>TN703</v>
      </c>
      <c r="W587" s="20" t="str">
        <f t="shared" ref="W587:W650" si="69">IFERROR(VLOOKUP(V587,$V$2:$W$4,2,FALSE),"")</f>
        <v>A1</v>
      </c>
      <c r="X587" s="20"/>
      <c r="Y587" s="7"/>
      <c r="Z587" s="7"/>
      <c r="AA587" s="7"/>
      <c r="AB587" s="7"/>
      <c r="AC587" s="7"/>
      <c r="AD587" s="7"/>
    </row>
    <row r="588" spans="1:30" x14ac:dyDescent="0.25">
      <c r="A588" s="7"/>
      <c r="B588" s="7"/>
      <c r="C588" s="7"/>
      <c r="D588" s="7" t="str">
        <f t="shared" si="63"/>
        <v>10.121.24.28</v>
      </c>
      <c r="E588" s="7" t="str">
        <f t="shared" si="64"/>
        <v>10.121.24.28</v>
      </c>
      <c r="F588">
        <v>579</v>
      </c>
      <c r="G588" t="s">
        <v>2484</v>
      </c>
      <c r="H588" s="57">
        <v>46150.064328703702</v>
      </c>
      <c r="I588" t="s">
        <v>2485</v>
      </c>
      <c r="J588" t="s">
        <v>2486</v>
      </c>
      <c r="K588" t="s">
        <v>171</v>
      </c>
      <c r="L588" t="s">
        <v>2487</v>
      </c>
      <c r="N588" t="s">
        <v>173</v>
      </c>
      <c r="O588" t="s">
        <v>135</v>
      </c>
      <c r="P588">
        <v>2</v>
      </c>
      <c r="S588" s="20">
        <f t="shared" si="65"/>
        <v>13</v>
      </c>
      <c r="T588" s="20">
        <f t="shared" si="66"/>
        <v>28</v>
      </c>
      <c r="U588" s="48" t="str">
        <f t="shared" si="67"/>
        <v>Pashwanath BTS</v>
      </c>
      <c r="V588" s="20" t="str">
        <f t="shared" si="68"/>
        <v>TN703</v>
      </c>
      <c r="W588" s="20" t="str">
        <f t="shared" si="69"/>
        <v>A1</v>
      </c>
      <c r="X588" s="20"/>
      <c r="Y588" s="7"/>
      <c r="Z588" s="7"/>
      <c r="AA588" s="7"/>
      <c r="AB588" s="7"/>
      <c r="AC588" s="7"/>
      <c r="AD588" s="7"/>
    </row>
    <row r="589" spans="1:30" x14ac:dyDescent="0.25">
      <c r="A589" s="7"/>
      <c r="B589" s="7"/>
      <c r="C589" s="7"/>
      <c r="D589" s="7" t="str">
        <f t="shared" si="63"/>
        <v>10.121.15.207</v>
      </c>
      <c r="E589" s="7" t="str">
        <f t="shared" si="64"/>
        <v>10.121.15.207</v>
      </c>
      <c r="F589">
        <v>580</v>
      </c>
      <c r="G589" t="s">
        <v>2492</v>
      </c>
      <c r="H589" s="57">
        <v>46093.068912037037</v>
      </c>
      <c r="I589" t="s">
        <v>2493</v>
      </c>
      <c r="J589" t="s">
        <v>2494</v>
      </c>
      <c r="K589" t="s">
        <v>145</v>
      </c>
      <c r="L589" t="s">
        <v>2495</v>
      </c>
      <c r="N589" t="s">
        <v>134</v>
      </c>
      <c r="O589" t="s">
        <v>135</v>
      </c>
      <c r="P589">
        <v>0</v>
      </c>
      <c r="R589" t="s">
        <v>208</v>
      </c>
      <c r="S589" s="20">
        <f t="shared" si="65"/>
        <v>14</v>
      </c>
      <c r="T589" s="20">
        <f t="shared" si="66"/>
        <v>21</v>
      </c>
      <c r="U589" s="48" t="str">
        <f t="shared" si="67"/>
        <v>THARAD</v>
      </c>
      <c r="V589" s="20" t="str">
        <f t="shared" si="68"/>
        <v>TN705</v>
      </c>
      <c r="W589" s="20" t="str">
        <f t="shared" si="69"/>
        <v>B1</v>
      </c>
      <c r="X589" s="20"/>
      <c r="Y589" s="7"/>
      <c r="Z589" s="7"/>
      <c r="AA589" s="7"/>
      <c r="AB589" s="7"/>
      <c r="AC589" s="7"/>
      <c r="AD589" s="7"/>
    </row>
    <row r="590" spans="1:30" x14ac:dyDescent="0.25">
      <c r="A590" s="7"/>
      <c r="B590" s="7"/>
      <c r="C590" s="7"/>
      <c r="D590" s="7" t="str">
        <f t="shared" si="63"/>
        <v>10.121.24.21</v>
      </c>
      <c r="E590" s="7" t="str">
        <f t="shared" si="64"/>
        <v>10.121.24.21</v>
      </c>
      <c r="F590">
        <v>581</v>
      </c>
      <c r="G590" t="s">
        <v>2496</v>
      </c>
      <c r="H590" s="57">
        <v>46151.059421296297</v>
      </c>
      <c r="I590" t="s">
        <v>2497</v>
      </c>
      <c r="J590" t="s">
        <v>2498</v>
      </c>
      <c r="K590" t="s">
        <v>171</v>
      </c>
      <c r="L590" t="s">
        <v>2499</v>
      </c>
      <c r="N590" t="s">
        <v>173</v>
      </c>
      <c r="O590" t="s">
        <v>135</v>
      </c>
      <c r="P590">
        <v>2</v>
      </c>
      <c r="S590" s="20">
        <f t="shared" si="65"/>
        <v>13</v>
      </c>
      <c r="T590" s="20">
        <f t="shared" si="66"/>
        <v>28</v>
      </c>
      <c r="U590" s="48" t="str">
        <f t="shared" si="67"/>
        <v>HARIPUR TALALA</v>
      </c>
      <c r="V590" s="20" t="str">
        <f t="shared" si="68"/>
        <v>TN703</v>
      </c>
      <c r="W590" s="20" t="str">
        <f t="shared" si="69"/>
        <v>A1</v>
      </c>
      <c r="X590" s="20"/>
      <c r="Y590" s="7"/>
      <c r="Z590" s="7"/>
      <c r="AA590" s="7"/>
      <c r="AB590" s="7"/>
      <c r="AC590" s="7"/>
      <c r="AD590" s="7"/>
    </row>
    <row r="591" spans="1:30" x14ac:dyDescent="0.25">
      <c r="A591" s="7"/>
      <c r="B591" s="7"/>
      <c r="C591" s="7"/>
      <c r="D591" s="7" t="str">
        <f t="shared" si="63"/>
        <v>10.121.96.18</v>
      </c>
      <c r="E591" s="7" t="str">
        <f t="shared" si="64"/>
        <v>10.121.96.18</v>
      </c>
      <c r="F591">
        <v>582</v>
      </c>
      <c r="G591" t="s">
        <v>2500</v>
      </c>
      <c r="H591" s="57">
        <v>46007.052488425928</v>
      </c>
      <c r="I591" t="s">
        <v>2501</v>
      </c>
      <c r="J591" t="s">
        <v>2502</v>
      </c>
      <c r="K591" t="s">
        <v>189</v>
      </c>
      <c r="L591" t="s">
        <v>2503</v>
      </c>
      <c r="N591" t="s">
        <v>191</v>
      </c>
      <c r="O591" t="s">
        <v>135</v>
      </c>
      <c r="P591">
        <v>0</v>
      </c>
      <c r="S591" s="20">
        <f t="shared" si="65"/>
        <v>13</v>
      </c>
      <c r="T591" s="20">
        <f t="shared" si="66"/>
        <v>25</v>
      </c>
      <c r="U591" s="48" t="str">
        <f t="shared" si="67"/>
        <v>SAJIYAVADAR</v>
      </c>
      <c r="V591" s="20" t="str">
        <f t="shared" si="68"/>
        <v>TN703</v>
      </c>
      <c r="W591" s="20" t="str">
        <f t="shared" si="69"/>
        <v>A1</v>
      </c>
      <c r="X591" s="20"/>
      <c r="Y591" s="7"/>
      <c r="Z591" s="7"/>
      <c r="AA591" s="7"/>
      <c r="AB591" s="7"/>
      <c r="AC591" s="7"/>
      <c r="AD591" s="7"/>
    </row>
    <row r="592" spans="1:30" x14ac:dyDescent="0.25">
      <c r="A592" s="7"/>
      <c r="B592" s="7"/>
      <c r="C592" s="7"/>
      <c r="D592" s="7" t="str">
        <f t="shared" si="63"/>
        <v>10.121.19.229</v>
      </c>
      <c r="E592" s="7" t="str">
        <f t="shared" si="64"/>
        <v>10.121.19.229</v>
      </c>
      <c r="F592">
        <v>583</v>
      </c>
      <c r="G592" t="s">
        <v>2504</v>
      </c>
      <c r="H592" s="57">
        <v>46047.060370370367</v>
      </c>
      <c r="I592" t="s">
        <v>2505</v>
      </c>
      <c r="J592" t="s">
        <v>2506</v>
      </c>
      <c r="K592" t="s">
        <v>189</v>
      </c>
      <c r="L592" t="s">
        <v>2507</v>
      </c>
      <c r="N592" t="s">
        <v>191</v>
      </c>
      <c r="O592" t="s">
        <v>135</v>
      </c>
      <c r="P592">
        <v>0</v>
      </c>
      <c r="R592" t="s">
        <v>756</v>
      </c>
      <c r="S592" s="20">
        <f t="shared" si="65"/>
        <v>14</v>
      </c>
      <c r="T592" s="20">
        <f t="shared" si="66"/>
        <v>24</v>
      </c>
      <c r="U592" s="48" t="str">
        <f t="shared" si="67"/>
        <v>SBI ADMIN</v>
      </c>
      <c r="V592" s="20" t="str">
        <f t="shared" si="68"/>
        <v>TN703</v>
      </c>
      <c r="W592" s="20" t="str">
        <f t="shared" si="69"/>
        <v>A1</v>
      </c>
      <c r="X592" s="20"/>
      <c r="Y592" s="7"/>
      <c r="Z592" s="7"/>
      <c r="AA592" s="7"/>
      <c r="AB592" s="7"/>
      <c r="AC592" s="7"/>
      <c r="AD592" s="7"/>
    </row>
    <row r="593" spans="1:30" x14ac:dyDescent="0.25">
      <c r="A593" s="7"/>
      <c r="B593" s="7"/>
      <c r="C593" s="7"/>
      <c r="D593" s="7" t="str">
        <f t="shared" si="63"/>
        <v>10.121.16.200</v>
      </c>
      <c r="E593" s="7" t="str">
        <f t="shared" si="64"/>
        <v>10.121.16.200</v>
      </c>
      <c r="F593">
        <v>584</v>
      </c>
      <c r="G593" t="s">
        <v>2508</v>
      </c>
      <c r="H593" s="57">
        <v>46119.059108796297</v>
      </c>
      <c r="I593" t="s">
        <v>2509</v>
      </c>
      <c r="J593" t="s">
        <v>2510</v>
      </c>
      <c r="K593" t="s">
        <v>132</v>
      </c>
      <c r="L593" t="s">
        <v>2511</v>
      </c>
      <c r="N593" t="s">
        <v>134</v>
      </c>
      <c r="O593" t="s">
        <v>135</v>
      </c>
      <c r="P593">
        <v>0</v>
      </c>
      <c r="R593" t="s">
        <v>136</v>
      </c>
      <c r="S593" s="20">
        <f t="shared" si="65"/>
        <v>14</v>
      </c>
      <c r="T593" s="20">
        <f t="shared" si="66"/>
        <v>28</v>
      </c>
      <c r="U593" s="48" t="str">
        <f t="shared" si="67"/>
        <v>Himmatnagar 1</v>
      </c>
      <c r="V593" s="20" t="str">
        <f t="shared" si="68"/>
        <v>TN725</v>
      </c>
      <c r="W593" s="20" t="str">
        <f t="shared" si="69"/>
        <v>B2</v>
      </c>
      <c r="X593" s="20"/>
      <c r="Y593" s="7"/>
      <c r="Z593" s="7"/>
      <c r="AA593" s="7"/>
      <c r="AB593" s="7"/>
      <c r="AC593" s="7"/>
      <c r="AD593" s="7"/>
    </row>
    <row r="594" spans="1:30" x14ac:dyDescent="0.25">
      <c r="A594" s="7"/>
      <c r="B594" s="7"/>
      <c r="C594" s="7"/>
      <c r="D594" s="7" t="str">
        <f t="shared" si="63"/>
        <v>10.121.99.202</v>
      </c>
      <c r="E594" s="7" t="str">
        <f t="shared" si="64"/>
        <v>10.121.99.202</v>
      </c>
      <c r="F594">
        <v>585</v>
      </c>
      <c r="G594" t="s">
        <v>4618</v>
      </c>
      <c r="H594" s="57">
        <v>46138.067060185182</v>
      </c>
      <c r="I594" t="s">
        <v>4619</v>
      </c>
      <c r="J594" t="s">
        <v>4620</v>
      </c>
      <c r="K594" t="s">
        <v>145</v>
      </c>
      <c r="L594" t="s">
        <v>4621</v>
      </c>
      <c r="N594" t="s">
        <v>134</v>
      </c>
      <c r="O594" t="s">
        <v>135</v>
      </c>
      <c r="P594">
        <v>2</v>
      </c>
      <c r="R594" t="s">
        <v>2928</v>
      </c>
      <c r="S594" s="20">
        <f t="shared" si="65"/>
        <v>14</v>
      </c>
      <c r="T594" s="20">
        <f t="shared" si="66"/>
        <v>19</v>
      </c>
      <c r="U594" s="48" t="str">
        <f t="shared" si="67"/>
        <v>GOJI</v>
      </c>
      <c r="V594" s="20" t="str">
        <f t="shared" si="68"/>
        <v>TN705</v>
      </c>
      <c r="W594" s="20" t="str">
        <f t="shared" si="69"/>
        <v>B1</v>
      </c>
      <c r="X594" s="20"/>
      <c r="Y594" s="7"/>
      <c r="Z594" s="7"/>
      <c r="AA594" s="7"/>
      <c r="AB594" s="7"/>
      <c r="AC594" s="7"/>
      <c r="AD594" s="7"/>
    </row>
    <row r="595" spans="1:30" x14ac:dyDescent="0.25">
      <c r="A595" s="7"/>
      <c r="B595" s="7"/>
      <c r="C595" s="7"/>
      <c r="D595" s="7" t="str">
        <f t="shared" si="63"/>
        <v>10.121.24.74</v>
      </c>
      <c r="E595" s="7" t="str">
        <f t="shared" si="64"/>
        <v>10.121.24.74</v>
      </c>
      <c r="F595">
        <v>586</v>
      </c>
      <c r="G595" t="s">
        <v>2512</v>
      </c>
      <c r="H595" s="57">
        <v>46138.062962962962</v>
      </c>
      <c r="I595" t="s">
        <v>2513</v>
      </c>
      <c r="J595" t="s">
        <v>2514</v>
      </c>
      <c r="K595" t="s">
        <v>132</v>
      </c>
      <c r="L595" t="s">
        <v>2515</v>
      </c>
      <c r="N595" t="s">
        <v>134</v>
      </c>
      <c r="O595" t="s">
        <v>135</v>
      </c>
      <c r="P595">
        <v>0</v>
      </c>
      <c r="R595" t="s">
        <v>155</v>
      </c>
      <c r="S595" s="20">
        <f t="shared" si="65"/>
        <v>13</v>
      </c>
      <c r="T595" s="20">
        <f t="shared" si="66"/>
        <v>20</v>
      </c>
      <c r="U595" s="48" t="str">
        <f t="shared" si="67"/>
        <v>Adipur</v>
      </c>
      <c r="V595" s="20" t="str">
        <f t="shared" si="68"/>
        <v>TN725</v>
      </c>
      <c r="W595" s="20" t="str">
        <f t="shared" si="69"/>
        <v>B2</v>
      </c>
      <c r="X595" s="20"/>
      <c r="Y595" s="7"/>
      <c r="Z595" s="7"/>
      <c r="AA595" s="7"/>
      <c r="AB595" s="7"/>
      <c r="AC595" s="7"/>
      <c r="AD595" s="7"/>
    </row>
    <row r="596" spans="1:30" x14ac:dyDescent="0.25">
      <c r="A596" s="7"/>
      <c r="B596" s="7"/>
      <c r="C596" s="7"/>
      <c r="D596" s="7" t="str">
        <f t="shared" si="63"/>
        <v>10.121.96.81</v>
      </c>
      <c r="E596" s="7" t="str">
        <f t="shared" si="64"/>
        <v>10.121.96.81</v>
      </c>
      <c r="F596">
        <v>587</v>
      </c>
      <c r="G596" t="s">
        <v>2516</v>
      </c>
      <c r="H596" s="57">
        <v>46147.057546296295</v>
      </c>
      <c r="I596" t="s">
        <v>2517</v>
      </c>
      <c r="J596" t="s">
        <v>2518</v>
      </c>
      <c r="K596" t="s">
        <v>145</v>
      </c>
      <c r="L596" t="s">
        <v>2519</v>
      </c>
      <c r="N596" t="s">
        <v>134</v>
      </c>
      <c r="O596" t="s">
        <v>135</v>
      </c>
      <c r="P596">
        <v>2</v>
      </c>
      <c r="S596" s="20">
        <f t="shared" si="65"/>
        <v>13</v>
      </c>
      <c r="T596" s="20">
        <f t="shared" si="66"/>
        <v>29</v>
      </c>
      <c r="U596" s="48" t="str">
        <f t="shared" si="67"/>
        <v xml:space="preserve">BCH033 Sagbara </v>
      </c>
      <c r="V596" s="20" t="str">
        <f t="shared" si="68"/>
        <v>TN705</v>
      </c>
      <c r="W596" s="20" t="str">
        <f t="shared" si="69"/>
        <v>B1</v>
      </c>
      <c r="X596" s="20"/>
      <c r="Y596" s="7"/>
      <c r="Z596" s="7"/>
      <c r="AA596" s="7"/>
      <c r="AB596" s="7"/>
      <c r="AC596" s="7"/>
      <c r="AD596" s="7"/>
    </row>
    <row r="597" spans="1:30" x14ac:dyDescent="0.25">
      <c r="A597" s="7"/>
      <c r="B597" s="7"/>
      <c r="C597" s="7"/>
      <c r="D597" s="7" t="str">
        <f t="shared" si="63"/>
        <v>10.121.19.166</v>
      </c>
      <c r="E597" s="7" t="str">
        <f t="shared" si="64"/>
        <v>10.121.19.166</v>
      </c>
      <c r="F597">
        <v>588</v>
      </c>
      <c r="G597" t="s">
        <v>2520</v>
      </c>
      <c r="H597" s="57">
        <v>46133.056354166663</v>
      </c>
      <c r="I597" t="s">
        <v>2521</v>
      </c>
      <c r="J597" t="s">
        <v>2522</v>
      </c>
      <c r="K597" t="s">
        <v>189</v>
      </c>
      <c r="L597" t="s">
        <v>2523</v>
      </c>
      <c r="N597" t="s">
        <v>191</v>
      </c>
      <c r="O597" t="s">
        <v>135</v>
      </c>
      <c r="P597">
        <v>0</v>
      </c>
      <c r="R597" t="s">
        <v>506</v>
      </c>
      <c r="S597" s="20">
        <f t="shared" si="65"/>
        <v>14</v>
      </c>
      <c r="T597" s="20">
        <f t="shared" si="66"/>
        <v>26</v>
      </c>
      <c r="U597" s="48" t="str">
        <f t="shared" si="67"/>
        <v>NAVRANG BTS</v>
      </c>
      <c r="V597" s="20" t="str">
        <f t="shared" si="68"/>
        <v>TN703</v>
      </c>
      <c r="W597" s="20" t="str">
        <f t="shared" si="69"/>
        <v>A1</v>
      </c>
      <c r="X597" s="20"/>
      <c r="Y597" s="7"/>
      <c r="Z597" s="7"/>
      <c r="AA597" s="7"/>
      <c r="AB597" s="7"/>
      <c r="AC597" s="7"/>
      <c r="AD597" s="7"/>
    </row>
    <row r="598" spans="1:30" x14ac:dyDescent="0.25">
      <c r="A598" s="7"/>
      <c r="B598" s="7"/>
      <c r="C598" s="7"/>
      <c r="D598" s="7" t="str">
        <f t="shared" si="63"/>
        <v>10.121.24.67</v>
      </c>
      <c r="E598" s="7" t="str">
        <f t="shared" si="64"/>
        <v>10.121.24.67</v>
      </c>
      <c r="F598">
        <v>589</v>
      </c>
      <c r="G598" t="s">
        <v>2524</v>
      </c>
      <c r="H598" s="57">
        <v>46148.055150462962</v>
      </c>
      <c r="I598" t="s">
        <v>2525</v>
      </c>
      <c r="J598" t="s">
        <v>2526</v>
      </c>
      <c r="K598" t="s">
        <v>132</v>
      </c>
      <c r="L598" t="s">
        <v>2527</v>
      </c>
      <c r="N598" t="s">
        <v>134</v>
      </c>
      <c r="O598" t="s">
        <v>135</v>
      </c>
      <c r="P598">
        <v>0</v>
      </c>
      <c r="R598" t="s">
        <v>155</v>
      </c>
      <c r="S598" s="20">
        <f t="shared" si="65"/>
        <v>13</v>
      </c>
      <c r="T598" s="20">
        <f t="shared" si="66"/>
        <v>24</v>
      </c>
      <c r="U598" s="48" t="str">
        <f t="shared" si="67"/>
        <v>Gandhidham</v>
      </c>
      <c r="V598" s="20" t="str">
        <f t="shared" si="68"/>
        <v>TN725</v>
      </c>
      <c r="W598" s="20" t="str">
        <f t="shared" si="69"/>
        <v>B2</v>
      </c>
      <c r="X598" s="20"/>
      <c r="Y598" s="7"/>
      <c r="Z598" s="7"/>
      <c r="AA598" s="7"/>
      <c r="AB598" s="7"/>
      <c r="AC598" s="7"/>
      <c r="AD598" s="7"/>
    </row>
    <row r="599" spans="1:30" x14ac:dyDescent="0.25">
      <c r="A599" s="7"/>
      <c r="B599" s="7"/>
      <c r="C599" s="7"/>
      <c r="D599" s="7" t="str">
        <f t="shared" si="63"/>
        <v>10.121.24.3</v>
      </c>
      <c r="E599" s="7" t="str">
        <f t="shared" si="64"/>
        <v>10.121.24.3</v>
      </c>
      <c r="F599">
        <v>590</v>
      </c>
      <c r="G599" t="s">
        <v>2536</v>
      </c>
      <c r="H599" s="57">
        <v>46142.058344907404</v>
      </c>
      <c r="I599" t="s">
        <v>2537</v>
      </c>
      <c r="J599" t="s">
        <v>2538</v>
      </c>
      <c r="K599" t="s">
        <v>145</v>
      </c>
      <c r="L599" t="s">
        <v>2539</v>
      </c>
      <c r="N599" t="s">
        <v>134</v>
      </c>
      <c r="O599" t="s">
        <v>135</v>
      </c>
      <c r="P599">
        <v>0</v>
      </c>
      <c r="R599" t="s">
        <v>208</v>
      </c>
      <c r="S599" s="20">
        <f t="shared" si="65"/>
        <v>12</v>
      </c>
      <c r="T599" s="20">
        <f t="shared" si="66"/>
        <v>23</v>
      </c>
      <c r="U599" s="48" t="str">
        <f t="shared" si="67"/>
        <v>Bucharwada</v>
      </c>
      <c r="V599" s="20" t="str">
        <f t="shared" si="68"/>
        <v>TN705</v>
      </c>
      <c r="W599" s="20" t="str">
        <f t="shared" si="69"/>
        <v>B1</v>
      </c>
      <c r="X599" s="20"/>
      <c r="Y599" s="7"/>
      <c r="Z599" s="7"/>
      <c r="AA599" s="7"/>
      <c r="AB599" s="7"/>
      <c r="AC599" s="7"/>
      <c r="AD599" s="7"/>
    </row>
    <row r="600" spans="1:30" x14ac:dyDescent="0.25">
      <c r="A600" s="7"/>
      <c r="B600" s="7"/>
      <c r="C600" s="7"/>
      <c r="D600" s="7" t="str">
        <f t="shared" si="63"/>
        <v>10.121.16.205</v>
      </c>
      <c r="E600" s="7" t="str">
        <f t="shared" si="64"/>
        <v>10.121.16.205</v>
      </c>
      <c r="F600">
        <v>591</v>
      </c>
      <c r="G600" t="s">
        <v>2532</v>
      </c>
      <c r="H600" s="57">
        <v>46119.048321759263</v>
      </c>
      <c r="I600" t="s">
        <v>2533</v>
      </c>
      <c r="J600" t="s">
        <v>2534</v>
      </c>
      <c r="K600" t="s">
        <v>189</v>
      </c>
      <c r="L600" t="s">
        <v>2535</v>
      </c>
      <c r="N600" t="s">
        <v>191</v>
      </c>
      <c r="O600" t="s">
        <v>135</v>
      </c>
      <c r="P600">
        <v>0</v>
      </c>
      <c r="S600" s="20">
        <f t="shared" si="65"/>
        <v>14</v>
      </c>
      <c r="T600" s="20">
        <f t="shared" si="66"/>
        <v>30</v>
      </c>
      <c r="U600" s="48" t="str">
        <f t="shared" si="67"/>
        <v>PATIDASAMAJ-BTS</v>
      </c>
      <c r="V600" s="20" t="str">
        <f t="shared" si="68"/>
        <v>TN703</v>
      </c>
      <c r="W600" s="20" t="str">
        <f t="shared" si="69"/>
        <v>A1</v>
      </c>
      <c r="X600" s="20"/>
      <c r="Y600" s="7"/>
      <c r="Z600" s="7"/>
      <c r="AA600" s="7"/>
      <c r="AB600" s="7"/>
      <c r="AC600" s="7"/>
      <c r="AD600" s="7"/>
    </row>
    <row r="601" spans="1:30" x14ac:dyDescent="0.25">
      <c r="A601" s="7"/>
      <c r="B601" s="7"/>
      <c r="C601" s="7"/>
      <c r="D601" s="7" t="str">
        <f t="shared" si="63"/>
        <v>10.121.24.10</v>
      </c>
      <c r="E601" s="7" t="str">
        <f t="shared" si="64"/>
        <v>10.121.24.10</v>
      </c>
      <c r="F601">
        <v>592</v>
      </c>
      <c r="G601" t="s">
        <v>2528</v>
      </c>
      <c r="H601" s="57">
        <v>46148.056666666664</v>
      </c>
      <c r="I601" t="s">
        <v>2529</v>
      </c>
      <c r="J601" t="s">
        <v>2530</v>
      </c>
      <c r="K601" t="s">
        <v>171</v>
      </c>
      <c r="L601" t="s">
        <v>2531</v>
      </c>
      <c r="N601" t="s">
        <v>173</v>
      </c>
      <c r="O601" t="s">
        <v>135</v>
      </c>
      <c r="P601">
        <v>2</v>
      </c>
      <c r="R601" t="s">
        <v>815</v>
      </c>
      <c r="S601" s="20">
        <f t="shared" si="65"/>
        <v>13</v>
      </c>
      <c r="T601" s="20">
        <f t="shared" si="66"/>
        <v>21</v>
      </c>
      <c r="U601" s="48" t="str">
        <f t="shared" si="67"/>
        <v>SOMNATH</v>
      </c>
      <c r="V601" s="20" t="str">
        <f t="shared" si="68"/>
        <v>TN703</v>
      </c>
      <c r="W601" s="20" t="str">
        <f t="shared" si="69"/>
        <v>A1</v>
      </c>
      <c r="X601" s="20"/>
      <c r="Y601" s="7"/>
      <c r="Z601" s="7"/>
      <c r="AA601" s="7"/>
      <c r="AB601" s="7"/>
      <c r="AC601" s="7"/>
      <c r="AD601" s="7"/>
    </row>
    <row r="602" spans="1:30" x14ac:dyDescent="0.25">
      <c r="A602" s="7"/>
      <c r="B602" s="7"/>
      <c r="C602" s="7"/>
      <c r="D602" s="7" t="str">
        <f t="shared" si="63"/>
        <v>10.121.24.115</v>
      </c>
      <c r="E602" s="7" t="str">
        <f t="shared" si="64"/>
        <v>10.121.24.115</v>
      </c>
      <c r="F602">
        <v>593</v>
      </c>
      <c r="G602" t="s">
        <v>2540</v>
      </c>
      <c r="H602" s="57">
        <v>46080.043020833335</v>
      </c>
      <c r="I602" t="s">
        <v>2541</v>
      </c>
      <c r="J602" t="s">
        <v>2542</v>
      </c>
      <c r="K602" t="s">
        <v>171</v>
      </c>
      <c r="L602" t="s">
        <v>2543</v>
      </c>
      <c r="N602" t="s">
        <v>173</v>
      </c>
      <c r="O602" t="s">
        <v>135</v>
      </c>
      <c r="P602">
        <v>2</v>
      </c>
      <c r="R602" t="s">
        <v>519</v>
      </c>
      <c r="S602" s="20">
        <f t="shared" si="65"/>
        <v>14</v>
      </c>
      <c r="T602" s="20">
        <f t="shared" si="66"/>
        <v>32</v>
      </c>
      <c r="U602" s="48" t="str">
        <f t="shared" si="67"/>
        <v>IFFCO Guest House</v>
      </c>
      <c r="V602" s="20" t="str">
        <f t="shared" si="68"/>
        <v>TN703</v>
      </c>
      <c r="W602" s="20" t="str">
        <f t="shared" si="69"/>
        <v>A1</v>
      </c>
      <c r="X602" s="20"/>
      <c r="Y602" s="7"/>
      <c r="Z602" s="7"/>
      <c r="AA602" s="7"/>
      <c r="AB602" s="7"/>
      <c r="AC602" s="7"/>
      <c r="AD602" s="7"/>
    </row>
    <row r="603" spans="1:30" x14ac:dyDescent="0.25">
      <c r="A603" s="7"/>
      <c r="B603" s="7"/>
      <c r="C603" s="7"/>
      <c r="D603" s="7" t="str">
        <f t="shared" si="63"/>
        <v>10.121.26.79</v>
      </c>
      <c r="E603" s="7" t="str">
        <f t="shared" si="64"/>
        <v>10.121.26.79</v>
      </c>
      <c r="F603">
        <v>594</v>
      </c>
      <c r="G603" t="s">
        <v>2544</v>
      </c>
      <c r="H603" s="57">
        <v>46024.043067129627</v>
      </c>
      <c r="I603" t="s">
        <v>2545</v>
      </c>
      <c r="J603" t="s">
        <v>2546</v>
      </c>
      <c r="K603" t="s">
        <v>145</v>
      </c>
      <c r="L603" t="s">
        <v>2547</v>
      </c>
      <c r="N603" t="s">
        <v>134</v>
      </c>
      <c r="O603" t="s">
        <v>135</v>
      </c>
      <c r="P603">
        <v>0</v>
      </c>
      <c r="S603" s="20">
        <f t="shared" si="65"/>
        <v>13</v>
      </c>
      <c r="T603" s="20">
        <f t="shared" si="66"/>
        <v>27</v>
      </c>
      <c r="U603" s="48" t="str">
        <f t="shared" si="67"/>
        <v>Santrampur TE</v>
      </c>
      <c r="V603" s="20" t="str">
        <f t="shared" si="68"/>
        <v>TN705</v>
      </c>
      <c r="W603" s="20" t="str">
        <f t="shared" si="69"/>
        <v>B1</v>
      </c>
      <c r="X603" s="20"/>
      <c r="Y603" s="7"/>
      <c r="Z603" s="7"/>
      <c r="AA603" s="7"/>
      <c r="AB603" s="7"/>
      <c r="AC603" s="7"/>
      <c r="AD603" s="7"/>
    </row>
    <row r="604" spans="1:30" x14ac:dyDescent="0.25">
      <c r="A604" s="7"/>
      <c r="B604" s="7"/>
      <c r="C604" s="7"/>
      <c r="D604" s="7" t="str">
        <f t="shared" si="63"/>
        <v>10.121.96.19</v>
      </c>
      <c r="E604" s="7" t="str">
        <f t="shared" si="64"/>
        <v>10.121.96.19</v>
      </c>
      <c r="F604">
        <v>595</v>
      </c>
      <c r="G604" t="s">
        <v>2548</v>
      </c>
      <c r="H604" s="57">
        <v>46148.05400462963</v>
      </c>
      <c r="I604" t="s">
        <v>2549</v>
      </c>
      <c r="J604" t="s">
        <v>2550</v>
      </c>
      <c r="K604" t="s">
        <v>189</v>
      </c>
      <c r="L604" t="s">
        <v>2551</v>
      </c>
      <c r="N604" t="s">
        <v>191</v>
      </c>
      <c r="O604" t="s">
        <v>135</v>
      </c>
      <c r="P604">
        <v>0</v>
      </c>
      <c r="S604" s="20">
        <f t="shared" si="65"/>
        <v>13</v>
      </c>
      <c r="T604" s="20">
        <f t="shared" si="66"/>
        <v>20</v>
      </c>
      <c r="U604" s="48" t="str">
        <f t="shared" si="67"/>
        <v>Khisri</v>
      </c>
      <c r="V604" s="20" t="str">
        <f t="shared" si="68"/>
        <v>TN703</v>
      </c>
      <c r="W604" s="20" t="str">
        <f t="shared" si="69"/>
        <v>A1</v>
      </c>
      <c r="X604" s="20"/>
      <c r="Y604" s="7"/>
      <c r="Z604" s="7"/>
      <c r="AA604" s="7"/>
      <c r="AB604" s="7"/>
      <c r="AC604" s="7"/>
      <c r="AD604" s="7"/>
    </row>
    <row r="605" spans="1:30" x14ac:dyDescent="0.25">
      <c r="A605" s="7"/>
      <c r="B605" s="7"/>
      <c r="C605" s="7"/>
      <c r="D605" s="7" t="str">
        <f t="shared" si="63"/>
        <v>10.121.24.68</v>
      </c>
      <c r="E605" s="7" t="str">
        <f t="shared" si="64"/>
        <v>10.121.24.68</v>
      </c>
      <c r="F605">
        <v>596</v>
      </c>
      <c r="G605" t="s">
        <v>2568</v>
      </c>
      <c r="H605" s="57">
        <v>46142.068009259259</v>
      </c>
      <c r="I605" t="s">
        <v>2569</v>
      </c>
      <c r="J605" t="s">
        <v>2570</v>
      </c>
      <c r="K605" t="s">
        <v>145</v>
      </c>
      <c r="L605" t="s">
        <v>2571</v>
      </c>
      <c r="N605" t="s">
        <v>134</v>
      </c>
      <c r="O605" t="s">
        <v>135</v>
      </c>
      <c r="P605">
        <v>0</v>
      </c>
      <c r="R605" t="s">
        <v>155</v>
      </c>
      <c r="S605" s="20">
        <f t="shared" si="65"/>
        <v>13</v>
      </c>
      <c r="T605" s="20">
        <f t="shared" si="66"/>
        <v>23</v>
      </c>
      <c r="U605" s="48" t="str">
        <f t="shared" si="67"/>
        <v>GIDC BHUJ</v>
      </c>
      <c r="V605" s="20" t="str">
        <f t="shared" si="68"/>
        <v>TN705</v>
      </c>
      <c r="W605" s="20" t="str">
        <f t="shared" si="69"/>
        <v>B1</v>
      </c>
      <c r="X605" s="20"/>
      <c r="Y605" s="7"/>
      <c r="Z605" s="7"/>
      <c r="AA605" s="7"/>
      <c r="AB605" s="7"/>
      <c r="AC605" s="7"/>
      <c r="AD605" s="7"/>
    </row>
    <row r="606" spans="1:30" x14ac:dyDescent="0.25">
      <c r="A606" s="7"/>
      <c r="B606" s="7"/>
      <c r="C606" s="7"/>
      <c r="D606" s="7" t="str">
        <f t="shared" si="63"/>
        <v>10.121.24.26</v>
      </c>
      <c r="E606" s="7" t="str">
        <f t="shared" si="64"/>
        <v>10.121.24.26</v>
      </c>
      <c r="F606">
        <v>597</v>
      </c>
      <c r="G606" t="s">
        <v>2552</v>
      </c>
      <c r="H606" s="57">
        <v>46148.059907407405</v>
      </c>
      <c r="I606" t="s">
        <v>2553</v>
      </c>
      <c r="J606" t="s">
        <v>2554</v>
      </c>
      <c r="K606" t="s">
        <v>171</v>
      </c>
      <c r="L606" t="s">
        <v>2555</v>
      </c>
      <c r="N606" t="s">
        <v>173</v>
      </c>
      <c r="O606" t="s">
        <v>135</v>
      </c>
      <c r="P606">
        <v>2</v>
      </c>
      <c r="S606" s="20">
        <f t="shared" si="65"/>
        <v>13</v>
      </c>
      <c r="T606" s="20">
        <f t="shared" si="66"/>
        <v>20</v>
      </c>
      <c r="U606" s="48" t="str">
        <f t="shared" si="67"/>
        <v>SARSAI</v>
      </c>
      <c r="V606" s="20" t="str">
        <f t="shared" si="68"/>
        <v>TN703</v>
      </c>
      <c r="W606" s="20" t="str">
        <f t="shared" si="69"/>
        <v>A1</v>
      </c>
      <c r="X606" s="20"/>
      <c r="Y606" s="7"/>
      <c r="Z606" s="7"/>
      <c r="AA606" s="7"/>
      <c r="AB606" s="7"/>
      <c r="AC606" s="7"/>
      <c r="AD606" s="7"/>
    </row>
    <row r="607" spans="1:30" x14ac:dyDescent="0.25">
      <c r="A607" s="7"/>
      <c r="B607" s="7"/>
      <c r="C607" s="7"/>
      <c r="D607" s="7" t="str">
        <f t="shared" si="63"/>
        <v>10.121.25.176</v>
      </c>
      <c r="E607" s="7" t="str">
        <f t="shared" si="64"/>
        <v>10.121.25.176</v>
      </c>
      <c r="F607">
        <v>598</v>
      </c>
      <c r="G607" t="s">
        <v>2556</v>
      </c>
      <c r="H607" s="57">
        <v>46147.056180555555</v>
      </c>
      <c r="I607" t="s">
        <v>2557</v>
      </c>
      <c r="J607" t="s">
        <v>2558</v>
      </c>
      <c r="K607" t="s">
        <v>189</v>
      </c>
      <c r="L607" t="s">
        <v>2559</v>
      </c>
      <c r="N607" t="s">
        <v>191</v>
      </c>
      <c r="O607" t="s">
        <v>135</v>
      </c>
      <c r="P607">
        <v>0</v>
      </c>
      <c r="R607" t="s">
        <v>706</v>
      </c>
      <c r="S607" s="20">
        <f t="shared" si="65"/>
        <v>14</v>
      </c>
      <c r="T607" s="20">
        <f t="shared" si="66"/>
        <v>20</v>
      </c>
      <c r="U607" s="48" t="str">
        <f t="shared" si="67"/>
        <v>Salal</v>
      </c>
      <c r="V607" s="20" t="str">
        <f t="shared" si="68"/>
        <v>TN703</v>
      </c>
      <c r="W607" s="20" t="str">
        <f t="shared" si="69"/>
        <v>A1</v>
      </c>
      <c r="X607" s="20"/>
      <c r="Y607" s="7"/>
      <c r="Z607" s="7"/>
      <c r="AA607" s="7"/>
      <c r="AB607" s="7"/>
      <c r="AC607" s="7"/>
      <c r="AD607" s="7"/>
    </row>
    <row r="608" spans="1:30" x14ac:dyDescent="0.25">
      <c r="A608" s="7"/>
      <c r="B608" s="7"/>
      <c r="C608" s="7"/>
      <c r="D608" s="7" t="str">
        <f t="shared" si="63"/>
        <v>10.121.17.51</v>
      </c>
      <c r="E608" s="7" t="str">
        <f t="shared" si="64"/>
        <v>10.121.17.51</v>
      </c>
      <c r="F608">
        <v>599</v>
      </c>
      <c r="G608" t="s">
        <v>2564</v>
      </c>
      <c r="H608" s="57">
        <v>46148.058379629627</v>
      </c>
      <c r="I608" t="s">
        <v>2565</v>
      </c>
      <c r="J608" t="s">
        <v>2566</v>
      </c>
      <c r="K608" t="s">
        <v>145</v>
      </c>
      <c r="L608" t="s">
        <v>2567</v>
      </c>
      <c r="N608" t="s">
        <v>134</v>
      </c>
      <c r="O608" t="s">
        <v>135</v>
      </c>
      <c r="P608">
        <v>2</v>
      </c>
      <c r="R608" t="s">
        <v>1560</v>
      </c>
      <c r="S608" s="20">
        <f t="shared" si="65"/>
        <v>13</v>
      </c>
      <c r="T608" s="20">
        <f t="shared" si="66"/>
        <v>20</v>
      </c>
      <c r="U608" s="48" t="str">
        <f t="shared" si="67"/>
        <v>KOTADA</v>
      </c>
      <c r="V608" s="20" t="str">
        <f t="shared" si="68"/>
        <v>TN705</v>
      </c>
      <c r="W608" s="20" t="str">
        <f t="shared" si="69"/>
        <v>B1</v>
      </c>
      <c r="X608" s="20"/>
      <c r="Y608" s="7"/>
      <c r="Z608" s="7"/>
      <c r="AA608" s="7"/>
      <c r="AB608" s="7"/>
      <c r="AC608" s="7"/>
      <c r="AD608" s="7"/>
    </row>
    <row r="609" spans="1:30" x14ac:dyDescent="0.25">
      <c r="A609" s="7"/>
      <c r="B609" s="7"/>
      <c r="C609" s="7"/>
      <c r="D609" s="7" t="str">
        <f t="shared" si="63"/>
        <v>10.121.24.81</v>
      </c>
      <c r="E609" s="7" t="str">
        <f t="shared" si="64"/>
        <v>10.121.24.81</v>
      </c>
      <c r="F609">
        <v>600</v>
      </c>
      <c r="G609" t="s">
        <v>2560</v>
      </c>
      <c r="H609" s="57">
        <v>46143.062361111108</v>
      </c>
      <c r="I609" t="s">
        <v>2561</v>
      </c>
      <c r="J609" t="s">
        <v>2562</v>
      </c>
      <c r="K609" t="s">
        <v>171</v>
      </c>
      <c r="L609" t="s">
        <v>2563</v>
      </c>
      <c r="N609" t="s">
        <v>173</v>
      </c>
      <c r="O609" t="s">
        <v>135</v>
      </c>
      <c r="P609">
        <v>2</v>
      </c>
      <c r="R609" t="s">
        <v>519</v>
      </c>
      <c r="S609" s="20">
        <f t="shared" si="65"/>
        <v>13</v>
      </c>
      <c r="T609" s="20">
        <f t="shared" si="66"/>
        <v>31</v>
      </c>
      <c r="U609" s="48" t="str">
        <f t="shared" si="67"/>
        <v>JILA UDYOG KENDRA</v>
      </c>
      <c r="V609" s="20" t="str">
        <f t="shared" si="68"/>
        <v>TN703</v>
      </c>
      <c r="W609" s="20" t="str">
        <f t="shared" si="69"/>
        <v>A1</v>
      </c>
      <c r="X609" s="20"/>
      <c r="Y609" s="7"/>
      <c r="Z609" s="7"/>
      <c r="AA609" s="7"/>
      <c r="AB609" s="7"/>
      <c r="AC609" s="7"/>
      <c r="AD609" s="7"/>
    </row>
    <row r="610" spans="1:30" x14ac:dyDescent="0.25">
      <c r="A610" s="7"/>
      <c r="B610" s="7"/>
      <c r="C610" s="7"/>
      <c r="D610" s="7" t="str">
        <f t="shared" si="63"/>
        <v>10.121.17.165</v>
      </c>
      <c r="E610" s="7" t="str">
        <f t="shared" si="64"/>
        <v>10.121.17.165</v>
      </c>
      <c r="F610">
        <v>601</v>
      </c>
      <c r="G610" t="s">
        <v>2580</v>
      </c>
      <c r="H610" s="57">
        <v>46150.061192129629</v>
      </c>
      <c r="I610" t="s">
        <v>2581</v>
      </c>
      <c r="J610" t="s">
        <v>2582</v>
      </c>
      <c r="K610" t="s">
        <v>171</v>
      </c>
      <c r="L610" t="s">
        <v>2583</v>
      </c>
      <c r="N610" t="s">
        <v>173</v>
      </c>
      <c r="O610" t="s">
        <v>135</v>
      </c>
      <c r="P610">
        <v>2</v>
      </c>
      <c r="S610" s="20">
        <f t="shared" si="65"/>
        <v>14</v>
      </c>
      <c r="T610" s="20">
        <f t="shared" si="66"/>
        <v>19</v>
      </c>
      <c r="U610" s="48" t="str">
        <f t="shared" si="67"/>
        <v>Tana</v>
      </c>
      <c r="V610" s="20" t="str">
        <f t="shared" si="68"/>
        <v>TN703</v>
      </c>
      <c r="W610" s="20" t="str">
        <f t="shared" si="69"/>
        <v>A1</v>
      </c>
      <c r="X610" s="20"/>
      <c r="Y610" s="7"/>
      <c r="Z610" s="7"/>
      <c r="AA610" s="7"/>
      <c r="AB610" s="7"/>
      <c r="AC610" s="7"/>
      <c r="AD610" s="7"/>
    </row>
    <row r="611" spans="1:30" x14ac:dyDescent="0.25">
      <c r="A611" s="7"/>
      <c r="B611" s="7"/>
      <c r="C611" s="7"/>
      <c r="D611" s="7" t="str">
        <f t="shared" si="63"/>
        <v>10.121.16.11</v>
      </c>
      <c r="E611" s="7" t="str">
        <f t="shared" si="64"/>
        <v>10.121.16.11</v>
      </c>
      <c r="F611">
        <v>602</v>
      </c>
      <c r="G611" t="s">
        <v>2572</v>
      </c>
      <c r="H611" s="57">
        <v>46151.058113425926</v>
      </c>
      <c r="I611" t="s">
        <v>2573</v>
      </c>
      <c r="J611" t="s">
        <v>2574</v>
      </c>
      <c r="K611" t="s">
        <v>145</v>
      </c>
      <c r="L611" t="s">
        <v>2575</v>
      </c>
      <c r="N611" t="s">
        <v>134</v>
      </c>
      <c r="O611" t="s">
        <v>135</v>
      </c>
      <c r="P611">
        <v>0</v>
      </c>
      <c r="R611" t="s">
        <v>136</v>
      </c>
      <c r="S611" s="20">
        <f t="shared" si="65"/>
        <v>13</v>
      </c>
      <c r="T611" s="20">
        <f t="shared" si="66"/>
        <v>19</v>
      </c>
      <c r="U611" s="48" t="str">
        <f t="shared" si="67"/>
        <v>Padra</v>
      </c>
      <c r="V611" s="20" t="str">
        <f t="shared" si="68"/>
        <v>TN705</v>
      </c>
      <c r="W611" s="20" t="str">
        <f t="shared" si="69"/>
        <v>B1</v>
      </c>
      <c r="X611" s="20"/>
      <c r="Y611" s="7"/>
      <c r="Z611" s="7"/>
      <c r="AA611" s="7"/>
      <c r="AB611" s="7"/>
      <c r="AC611" s="7"/>
      <c r="AD611" s="7"/>
    </row>
    <row r="612" spans="1:30" x14ac:dyDescent="0.25">
      <c r="A612" s="7"/>
      <c r="B612" s="7"/>
      <c r="C612" s="7"/>
      <c r="D612" s="7" t="str">
        <f t="shared" si="63"/>
        <v>10.121.19.36</v>
      </c>
      <c r="E612" s="7" t="str">
        <f t="shared" si="64"/>
        <v>10.121.19.36</v>
      </c>
      <c r="F612">
        <v>603</v>
      </c>
      <c r="G612" t="s">
        <v>2576</v>
      </c>
      <c r="H612" s="57">
        <v>46142.060034722221</v>
      </c>
      <c r="I612" t="s">
        <v>2577</v>
      </c>
      <c r="J612" t="s">
        <v>2578</v>
      </c>
      <c r="K612" t="s">
        <v>189</v>
      </c>
      <c r="L612" t="s">
        <v>2579</v>
      </c>
      <c r="N612" t="s">
        <v>191</v>
      </c>
      <c r="O612" t="s">
        <v>135</v>
      </c>
      <c r="P612">
        <v>0</v>
      </c>
      <c r="S612" s="20">
        <f t="shared" si="65"/>
        <v>13</v>
      </c>
      <c r="T612" s="20">
        <f t="shared" si="66"/>
        <v>28</v>
      </c>
      <c r="U612" s="48" t="str">
        <f t="shared" si="67"/>
        <v>RAFIQ BLDG BTS</v>
      </c>
      <c r="V612" s="20" t="str">
        <f t="shared" si="68"/>
        <v>TN703</v>
      </c>
      <c r="W612" s="20" t="str">
        <f t="shared" si="69"/>
        <v>A1</v>
      </c>
      <c r="X612" s="20"/>
      <c r="Y612" s="7"/>
      <c r="Z612" s="7"/>
      <c r="AA612" s="7"/>
      <c r="AB612" s="7"/>
      <c r="AC612" s="7"/>
      <c r="AD612" s="7"/>
    </row>
    <row r="613" spans="1:30" x14ac:dyDescent="0.25">
      <c r="A613" s="7"/>
      <c r="B613" s="7"/>
      <c r="C613" s="7"/>
      <c r="D613" s="7" t="str">
        <f t="shared" si="63"/>
        <v>10.121.18.7</v>
      </c>
      <c r="E613" s="7" t="str">
        <f t="shared" si="64"/>
        <v>10.121.18.7</v>
      </c>
      <c r="F613">
        <v>604</v>
      </c>
      <c r="G613" t="s">
        <v>2592</v>
      </c>
      <c r="H613" s="57">
        <v>46018.062951388885</v>
      </c>
      <c r="I613" t="s">
        <v>2593</v>
      </c>
      <c r="J613" t="s">
        <v>2594</v>
      </c>
      <c r="K613" t="s">
        <v>132</v>
      </c>
      <c r="L613" t="s">
        <v>2595</v>
      </c>
      <c r="N613" t="s">
        <v>134</v>
      </c>
      <c r="O613" t="s">
        <v>135</v>
      </c>
      <c r="P613">
        <v>0</v>
      </c>
      <c r="R613" t="s">
        <v>238</v>
      </c>
      <c r="S613" s="20">
        <f t="shared" si="65"/>
        <v>12</v>
      </c>
      <c r="T613" s="20">
        <f t="shared" si="66"/>
        <v>22</v>
      </c>
      <c r="U613" s="48" t="str">
        <f t="shared" si="67"/>
        <v>SABARMATI</v>
      </c>
      <c r="V613" s="20" t="str">
        <f t="shared" si="68"/>
        <v>TN725</v>
      </c>
      <c r="W613" s="20" t="str">
        <f t="shared" si="69"/>
        <v>B2</v>
      </c>
      <c r="X613" s="20"/>
      <c r="Y613" s="7"/>
      <c r="Z613" s="7"/>
      <c r="AA613" s="7"/>
      <c r="AB613" s="7"/>
      <c r="AC613" s="7"/>
      <c r="AD613" s="7"/>
    </row>
    <row r="614" spans="1:30" x14ac:dyDescent="0.25">
      <c r="A614" s="7"/>
      <c r="B614" s="7"/>
      <c r="C614" s="7"/>
      <c r="D614" s="7" t="str">
        <f t="shared" si="63"/>
        <v>10.121.26.67</v>
      </c>
      <c r="E614" s="7" t="str">
        <f t="shared" si="64"/>
        <v>10.121.26.67</v>
      </c>
      <c r="F614">
        <v>605</v>
      </c>
      <c r="G614" t="s">
        <v>2600</v>
      </c>
      <c r="H614" s="57">
        <v>45996.054571759261</v>
      </c>
      <c r="I614" t="s">
        <v>2601</v>
      </c>
      <c r="J614" t="s">
        <v>2602</v>
      </c>
      <c r="K614" t="s">
        <v>145</v>
      </c>
      <c r="L614" t="s">
        <v>2603</v>
      </c>
      <c r="N614" t="s">
        <v>134</v>
      </c>
      <c r="O614" t="s">
        <v>135</v>
      </c>
      <c r="P614">
        <v>0</v>
      </c>
      <c r="R614" t="s">
        <v>136</v>
      </c>
      <c r="S614" s="20">
        <f t="shared" si="65"/>
        <v>13</v>
      </c>
      <c r="T614" s="20">
        <f t="shared" si="66"/>
        <v>20</v>
      </c>
      <c r="U614" s="48" t="str">
        <f t="shared" si="67"/>
        <v>Piplod</v>
      </c>
      <c r="V614" s="20" t="str">
        <f t="shared" si="68"/>
        <v>TN705</v>
      </c>
      <c r="W614" s="20" t="str">
        <f t="shared" si="69"/>
        <v>B1</v>
      </c>
      <c r="X614" s="20"/>
      <c r="Y614" s="7"/>
      <c r="Z614" s="7"/>
      <c r="AA614" s="7"/>
      <c r="AB614" s="7"/>
      <c r="AC614" s="7"/>
      <c r="AD614" s="7"/>
    </row>
    <row r="615" spans="1:30" x14ac:dyDescent="0.25">
      <c r="A615" s="7"/>
      <c r="B615" s="7"/>
      <c r="C615" s="7"/>
      <c r="D615" s="7" t="str">
        <f t="shared" si="63"/>
        <v>10.121.16.250</v>
      </c>
      <c r="E615" s="7" t="str">
        <f t="shared" si="64"/>
        <v>10.121.16.250</v>
      </c>
      <c r="F615">
        <v>606</v>
      </c>
      <c r="G615" t="s">
        <v>2596</v>
      </c>
      <c r="H615" s="57">
        <v>46131.057847222219</v>
      </c>
      <c r="I615" t="s">
        <v>2597</v>
      </c>
      <c r="J615" t="s">
        <v>2598</v>
      </c>
      <c r="K615" t="s">
        <v>189</v>
      </c>
      <c r="L615" t="s">
        <v>2599</v>
      </c>
      <c r="N615" t="s">
        <v>191</v>
      </c>
      <c r="O615" t="s">
        <v>135</v>
      </c>
      <c r="P615">
        <v>0</v>
      </c>
      <c r="S615" s="20">
        <f t="shared" si="65"/>
        <v>14</v>
      </c>
      <c r="T615" s="20">
        <f t="shared" si="66"/>
        <v>22</v>
      </c>
      <c r="U615" s="48" t="str">
        <f t="shared" si="67"/>
        <v>AKLACHA</v>
      </c>
      <c r="V615" s="20" t="str">
        <f t="shared" si="68"/>
        <v>TN703</v>
      </c>
      <c r="W615" s="20" t="str">
        <f t="shared" si="69"/>
        <v>A1</v>
      </c>
      <c r="X615" s="20"/>
      <c r="Y615" s="7"/>
      <c r="Z615" s="7"/>
      <c r="AA615" s="7"/>
      <c r="AB615" s="7"/>
      <c r="AC615" s="7"/>
      <c r="AD615" s="7"/>
    </row>
    <row r="616" spans="1:30" x14ac:dyDescent="0.25">
      <c r="A616" s="7"/>
      <c r="B616" s="7"/>
      <c r="C616" s="7"/>
      <c r="D616" s="7" t="str">
        <f t="shared" si="63"/>
        <v>10.121.18.210</v>
      </c>
      <c r="E616" s="7" t="str">
        <f t="shared" si="64"/>
        <v>10.121.18.210</v>
      </c>
      <c r="F616">
        <v>607</v>
      </c>
      <c r="G616" t="s">
        <v>2588</v>
      </c>
      <c r="H616" s="57">
        <v>46150.063888888886</v>
      </c>
      <c r="I616" t="s">
        <v>2589</v>
      </c>
      <c r="J616" t="s">
        <v>2590</v>
      </c>
      <c r="K616" t="s">
        <v>145</v>
      </c>
      <c r="L616" t="s">
        <v>2591</v>
      </c>
      <c r="N616" t="s">
        <v>134</v>
      </c>
      <c r="O616" t="s">
        <v>135</v>
      </c>
      <c r="P616">
        <v>0</v>
      </c>
      <c r="R616" t="s">
        <v>238</v>
      </c>
      <c r="S616" s="20">
        <f t="shared" si="65"/>
        <v>14</v>
      </c>
      <c r="T616" s="20">
        <f t="shared" si="66"/>
        <v>21</v>
      </c>
      <c r="U616" s="48" t="str">
        <f t="shared" si="67"/>
        <v>Lambha</v>
      </c>
      <c r="V616" s="20" t="str">
        <f t="shared" si="68"/>
        <v>TN705</v>
      </c>
      <c r="W616" s="20" t="str">
        <f t="shared" si="69"/>
        <v>B1</v>
      </c>
      <c r="X616" s="20"/>
      <c r="Y616" s="7"/>
      <c r="Z616" s="7"/>
      <c r="AA616" s="7"/>
      <c r="AB616" s="7"/>
      <c r="AC616" s="7"/>
      <c r="AD616" s="7"/>
    </row>
    <row r="617" spans="1:30" x14ac:dyDescent="0.25">
      <c r="A617" s="7"/>
      <c r="B617" s="7"/>
      <c r="C617" s="7"/>
      <c r="D617" s="7" t="str">
        <f t="shared" si="63"/>
        <v>10.121.18.11</v>
      </c>
      <c r="E617" s="7" t="str">
        <f t="shared" si="64"/>
        <v>10.121.18.11</v>
      </c>
      <c r="F617">
        <v>608</v>
      </c>
      <c r="G617" t="s">
        <v>4784</v>
      </c>
      <c r="H617" s="57">
        <v>46065.049884259257</v>
      </c>
      <c r="I617" t="s">
        <v>4785</v>
      </c>
      <c r="J617" t="s">
        <v>4786</v>
      </c>
      <c r="K617" t="s">
        <v>132</v>
      </c>
      <c r="L617" t="s">
        <v>4787</v>
      </c>
      <c r="N617" t="s">
        <v>134</v>
      </c>
      <c r="O617" t="s">
        <v>135</v>
      </c>
      <c r="P617">
        <v>2</v>
      </c>
      <c r="R617" t="s">
        <v>238</v>
      </c>
      <c r="S617" s="20">
        <f t="shared" si="65"/>
        <v>13</v>
      </c>
      <c r="T617" s="20">
        <f t="shared" si="66"/>
        <v>20</v>
      </c>
      <c r="U617" s="48" t="str">
        <f t="shared" si="67"/>
        <v>MOTERA</v>
      </c>
      <c r="V617" s="20" t="str">
        <f t="shared" si="68"/>
        <v>TN725</v>
      </c>
      <c r="W617" s="20" t="str">
        <f t="shared" si="69"/>
        <v>B2</v>
      </c>
      <c r="X617" s="20"/>
      <c r="Y617" s="7"/>
      <c r="Z617" s="7"/>
      <c r="AA617" s="7"/>
      <c r="AB617" s="7"/>
      <c r="AC617" s="7"/>
      <c r="AD617" s="7"/>
    </row>
    <row r="618" spans="1:30" x14ac:dyDescent="0.25">
      <c r="A618" s="7"/>
      <c r="B618" s="7"/>
      <c r="C618" s="7"/>
      <c r="D618" s="7" t="str">
        <f t="shared" si="63"/>
        <v>10.121.24.160</v>
      </c>
      <c r="E618" s="7" t="str">
        <f t="shared" si="64"/>
        <v>10.121.24.160</v>
      </c>
      <c r="F618">
        <v>609</v>
      </c>
      <c r="G618" t="s">
        <v>2584</v>
      </c>
      <c r="H618" s="57">
        <v>46142.060312499998</v>
      </c>
      <c r="I618" t="s">
        <v>2585</v>
      </c>
      <c r="J618" t="s">
        <v>2586</v>
      </c>
      <c r="K618" t="s">
        <v>189</v>
      </c>
      <c r="L618" t="s">
        <v>2587</v>
      </c>
      <c r="N618" t="s">
        <v>191</v>
      </c>
      <c r="O618" t="s">
        <v>135</v>
      </c>
      <c r="P618">
        <v>0</v>
      </c>
      <c r="S618" s="20">
        <f t="shared" si="65"/>
        <v>14</v>
      </c>
      <c r="T618" s="20">
        <f t="shared" si="66"/>
        <v>22</v>
      </c>
      <c r="U618" s="48" t="str">
        <f t="shared" si="67"/>
        <v>Amdhara</v>
      </c>
      <c r="V618" s="20" t="str">
        <f t="shared" si="68"/>
        <v>TN703</v>
      </c>
      <c r="W618" s="20" t="str">
        <f t="shared" si="69"/>
        <v>A1</v>
      </c>
      <c r="X618" s="20"/>
      <c r="Y618" s="7"/>
      <c r="Z618" s="7"/>
      <c r="AA618" s="7"/>
      <c r="AB618" s="7"/>
      <c r="AC618" s="7"/>
      <c r="AD618" s="7"/>
    </row>
    <row r="619" spans="1:30" x14ac:dyDescent="0.25">
      <c r="A619" s="7"/>
      <c r="B619" s="7"/>
      <c r="C619" s="7"/>
      <c r="D619" s="7" t="str">
        <f t="shared" si="63"/>
        <v>10.121.24.230</v>
      </c>
      <c r="E619" s="7" t="str">
        <f t="shared" si="64"/>
        <v>10.121.24.230</v>
      </c>
      <c r="F619">
        <v>610</v>
      </c>
      <c r="G619" t="s">
        <v>2604</v>
      </c>
      <c r="H619" s="57">
        <v>45869.05746527778</v>
      </c>
      <c r="I619" t="s">
        <v>2605</v>
      </c>
      <c r="J619" t="s">
        <v>2606</v>
      </c>
      <c r="K619" t="s">
        <v>145</v>
      </c>
      <c r="L619" t="s">
        <v>2607</v>
      </c>
      <c r="N619" t="s">
        <v>134</v>
      </c>
      <c r="O619" t="s">
        <v>135</v>
      </c>
      <c r="P619">
        <v>0</v>
      </c>
      <c r="R619" t="s">
        <v>208</v>
      </c>
      <c r="S619" s="20">
        <f t="shared" si="65"/>
        <v>14</v>
      </c>
      <c r="T619" s="20">
        <f t="shared" si="66"/>
        <v>23</v>
      </c>
      <c r="U619" s="48" t="str">
        <f t="shared" si="67"/>
        <v>TOWNHALL</v>
      </c>
      <c r="V619" s="20" t="str">
        <f t="shared" si="68"/>
        <v>TN705</v>
      </c>
      <c r="W619" s="20" t="str">
        <f t="shared" si="69"/>
        <v>B1</v>
      </c>
      <c r="X619" s="20"/>
      <c r="Y619" s="7"/>
      <c r="Z619" s="7"/>
      <c r="AA619" s="7"/>
      <c r="AB619" s="7"/>
      <c r="AC619" s="7"/>
      <c r="AD619" s="7"/>
    </row>
    <row r="620" spans="1:30" x14ac:dyDescent="0.25">
      <c r="A620" s="7"/>
      <c r="B620" s="7"/>
      <c r="C620" s="7"/>
      <c r="D620" s="7" t="str">
        <f t="shared" si="63"/>
        <v>10.121.16.132</v>
      </c>
      <c r="E620" s="7" t="str">
        <f t="shared" si="64"/>
        <v>10.121.16.132</v>
      </c>
      <c r="F620">
        <v>611</v>
      </c>
      <c r="G620" t="s">
        <v>2608</v>
      </c>
      <c r="H620" s="57">
        <v>46115.062916666669</v>
      </c>
      <c r="I620" t="s">
        <v>2609</v>
      </c>
      <c r="J620" t="s">
        <v>2610</v>
      </c>
      <c r="K620" t="s">
        <v>132</v>
      </c>
      <c r="L620" t="s">
        <v>2611</v>
      </c>
      <c r="N620" t="s">
        <v>134</v>
      </c>
      <c r="O620" t="s">
        <v>135</v>
      </c>
      <c r="P620">
        <v>0</v>
      </c>
      <c r="R620" t="s">
        <v>136</v>
      </c>
      <c r="S620" s="20">
        <f t="shared" si="65"/>
        <v>14</v>
      </c>
      <c r="T620" s="20">
        <f t="shared" si="66"/>
        <v>21</v>
      </c>
      <c r="U620" s="48" t="str">
        <f t="shared" si="67"/>
        <v>Nadiad</v>
      </c>
      <c r="V620" s="20" t="str">
        <f t="shared" si="68"/>
        <v>TN725</v>
      </c>
      <c r="W620" s="20" t="str">
        <f t="shared" si="69"/>
        <v>B2</v>
      </c>
      <c r="X620" s="20"/>
      <c r="Y620" s="7"/>
      <c r="Z620" s="7"/>
      <c r="AA620" s="7"/>
      <c r="AB620" s="7"/>
      <c r="AC620" s="7"/>
      <c r="AD620" s="7"/>
    </row>
    <row r="621" spans="1:30" x14ac:dyDescent="0.25">
      <c r="A621" s="7"/>
      <c r="B621" s="7"/>
      <c r="C621" s="7"/>
      <c r="D621" s="7" t="str">
        <f t="shared" si="63"/>
        <v>10.121.18.23</v>
      </c>
      <c r="E621" s="7" t="str">
        <f t="shared" si="64"/>
        <v>10.121.18.23</v>
      </c>
      <c r="F621">
        <v>612</v>
      </c>
      <c r="G621" t="s">
        <v>2620</v>
      </c>
      <c r="H621" s="57">
        <v>46122.049351851849</v>
      </c>
      <c r="I621" t="s">
        <v>2621</v>
      </c>
      <c r="J621" t="s">
        <v>2622</v>
      </c>
      <c r="K621" t="s">
        <v>132</v>
      </c>
      <c r="L621" t="s">
        <v>2623</v>
      </c>
      <c r="N621" t="s">
        <v>134</v>
      </c>
      <c r="O621" t="s">
        <v>135</v>
      </c>
      <c r="P621">
        <v>0</v>
      </c>
      <c r="R621" t="s">
        <v>238</v>
      </c>
      <c r="S621" s="20">
        <f t="shared" si="65"/>
        <v>13</v>
      </c>
      <c r="T621" s="20">
        <f t="shared" si="66"/>
        <v>22</v>
      </c>
      <c r="U621" s="48" t="str">
        <f t="shared" si="67"/>
        <v>JAGATPUR</v>
      </c>
      <c r="V621" s="20" t="str">
        <f t="shared" si="68"/>
        <v>TN725</v>
      </c>
      <c r="W621" s="20" t="str">
        <f t="shared" si="69"/>
        <v>B2</v>
      </c>
      <c r="X621" s="20"/>
      <c r="Y621" s="7"/>
      <c r="Z621" s="7"/>
      <c r="AA621" s="7"/>
      <c r="AB621" s="7"/>
      <c r="AC621" s="7"/>
      <c r="AD621" s="7"/>
    </row>
    <row r="622" spans="1:30" x14ac:dyDescent="0.25">
      <c r="A622" s="7"/>
      <c r="B622" s="7"/>
      <c r="C622" s="7"/>
      <c r="D622" s="7" t="str">
        <f t="shared" si="63"/>
        <v>10.121.96.174</v>
      </c>
      <c r="E622" s="7" t="str">
        <f t="shared" si="64"/>
        <v>10.121.96.174</v>
      </c>
      <c r="F622">
        <v>613</v>
      </c>
      <c r="G622" t="s">
        <v>2612</v>
      </c>
      <c r="H622" s="57">
        <v>46138.05908564815</v>
      </c>
      <c r="I622" t="s">
        <v>2613</v>
      </c>
      <c r="J622" t="s">
        <v>2614</v>
      </c>
      <c r="K622" t="s">
        <v>189</v>
      </c>
      <c r="L622" t="s">
        <v>2615</v>
      </c>
      <c r="N622" t="s">
        <v>191</v>
      </c>
      <c r="O622" t="s">
        <v>135</v>
      </c>
      <c r="P622">
        <v>0</v>
      </c>
      <c r="S622" s="20">
        <f t="shared" si="65"/>
        <v>14</v>
      </c>
      <c r="T622" s="20">
        <f t="shared" si="66"/>
        <v>21</v>
      </c>
      <c r="U622" s="48" t="str">
        <f t="shared" si="67"/>
        <v>VITHON</v>
      </c>
      <c r="V622" s="20" t="str">
        <f t="shared" si="68"/>
        <v>TN703</v>
      </c>
      <c r="W622" s="20" t="str">
        <f t="shared" si="69"/>
        <v>A1</v>
      </c>
      <c r="X622" s="20"/>
      <c r="Y622" s="7"/>
      <c r="Z622" s="7"/>
      <c r="AA622" s="7"/>
      <c r="AB622" s="7"/>
      <c r="AC622" s="7"/>
      <c r="AD622" s="7"/>
    </row>
    <row r="623" spans="1:30" x14ac:dyDescent="0.25">
      <c r="A623" s="7"/>
      <c r="B623" s="7"/>
      <c r="C623" s="7"/>
      <c r="D623" s="7" t="str">
        <f t="shared" si="63"/>
        <v>10.121.19.143</v>
      </c>
      <c r="E623" s="7" t="str">
        <f t="shared" si="64"/>
        <v>10.121.19.143</v>
      </c>
      <c r="F623">
        <v>614</v>
      </c>
      <c r="G623" t="s">
        <v>2616</v>
      </c>
      <c r="H623" s="57">
        <v>45986.057071759256</v>
      </c>
      <c r="I623" t="s">
        <v>2617</v>
      </c>
      <c r="J623" t="s">
        <v>2618</v>
      </c>
      <c r="K623" t="s">
        <v>189</v>
      </c>
      <c r="L623" t="s">
        <v>2619</v>
      </c>
      <c r="N623" t="s">
        <v>191</v>
      </c>
      <c r="O623" t="s">
        <v>135</v>
      </c>
      <c r="P623">
        <v>0</v>
      </c>
      <c r="R623" t="s">
        <v>506</v>
      </c>
      <c r="S623" s="20">
        <f t="shared" si="65"/>
        <v>14</v>
      </c>
      <c r="T623" s="20">
        <f t="shared" si="66"/>
        <v>24</v>
      </c>
      <c r="U623" s="48" t="str">
        <f t="shared" si="67"/>
        <v>NEW COURT</v>
      </c>
      <c r="V623" s="20" t="str">
        <f t="shared" si="68"/>
        <v>TN703</v>
      </c>
      <c r="W623" s="20" t="str">
        <f t="shared" si="69"/>
        <v>A1</v>
      </c>
      <c r="X623" s="20"/>
      <c r="Y623" s="7"/>
      <c r="Z623" s="7"/>
      <c r="AA623" s="7"/>
      <c r="AB623" s="7"/>
      <c r="AC623" s="7"/>
      <c r="AD623" s="7"/>
    </row>
    <row r="624" spans="1:30" x14ac:dyDescent="0.25">
      <c r="A624" s="7"/>
      <c r="B624" s="7"/>
      <c r="C624" s="7"/>
      <c r="D624" s="7" t="str">
        <f t="shared" si="63"/>
        <v>10.121.24.161</v>
      </c>
      <c r="E624" s="7" t="str">
        <f t="shared" si="64"/>
        <v>10.121.24.161</v>
      </c>
      <c r="F624">
        <v>615</v>
      </c>
      <c r="G624" t="s">
        <v>2633</v>
      </c>
      <c r="H624" s="57">
        <v>46129.055092592593</v>
      </c>
      <c r="I624" t="s">
        <v>2634</v>
      </c>
      <c r="J624" t="s">
        <v>2635</v>
      </c>
      <c r="K624" t="s">
        <v>189</v>
      </c>
      <c r="L624" t="s">
        <v>2636</v>
      </c>
      <c r="N624" t="s">
        <v>191</v>
      </c>
      <c r="O624" t="s">
        <v>135</v>
      </c>
      <c r="P624">
        <v>0</v>
      </c>
      <c r="S624" s="20">
        <f t="shared" si="65"/>
        <v>14</v>
      </c>
      <c r="T624" s="20">
        <f t="shared" si="66"/>
        <v>24</v>
      </c>
      <c r="U624" s="48" t="str">
        <f t="shared" si="67"/>
        <v>SP OFFICE</v>
      </c>
      <c r="V624" s="20" t="str">
        <f t="shared" si="68"/>
        <v>TN703</v>
      </c>
      <c r="W624" s="20" t="str">
        <f t="shared" si="69"/>
        <v>A1</v>
      </c>
      <c r="X624" s="20"/>
      <c r="Y624" s="7"/>
      <c r="Z624" s="7"/>
      <c r="AA624" s="7"/>
      <c r="AB624" s="7"/>
      <c r="AC624" s="7"/>
      <c r="AD624" s="7"/>
    </row>
    <row r="625" spans="1:30" x14ac:dyDescent="0.25">
      <c r="A625" s="7"/>
      <c r="B625" s="7"/>
      <c r="C625" s="7"/>
      <c r="D625" s="7" t="str">
        <f t="shared" si="63"/>
        <v>10.121.19.239</v>
      </c>
      <c r="E625" s="7" t="str">
        <f t="shared" si="64"/>
        <v>10.121.19.239</v>
      </c>
      <c r="F625">
        <v>616</v>
      </c>
      <c r="G625" t="s">
        <v>2624</v>
      </c>
      <c r="H625" s="57">
        <v>46062.042847222219</v>
      </c>
      <c r="I625" t="s">
        <v>2625</v>
      </c>
      <c r="J625" t="s">
        <v>2626</v>
      </c>
      <c r="K625" t="s">
        <v>189</v>
      </c>
      <c r="L625" t="s">
        <v>2627</v>
      </c>
      <c r="N625" t="s">
        <v>191</v>
      </c>
      <c r="O625" t="s">
        <v>135</v>
      </c>
      <c r="P625">
        <v>0</v>
      </c>
      <c r="R625" t="s">
        <v>2628</v>
      </c>
      <c r="S625" s="20">
        <f t="shared" si="65"/>
        <v>14</v>
      </c>
      <c r="T625" s="20">
        <f t="shared" si="66"/>
        <v>29</v>
      </c>
      <c r="U625" s="48" t="str">
        <f t="shared" si="67"/>
        <v>GOPIPURAS EXCH</v>
      </c>
      <c r="V625" s="20" t="str">
        <f t="shared" si="68"/>
        <v>TN703</v>
      </c>
      <c r="W625" s="20" t="str">
        <f t="shared" si="69"/>
        <v>A1</v>
      </c>
      <c r="X625" s="20"/>
      <c r="Y625" s="7"/>
      <c r="Z625" s="7"/>
      <c r="AA625" s="7"/>
      <c r="AB625" s="7"/>
      <c r="AC625" s="7"/>
      <c r="AD625" s="7"/>
    </row>
    <row r="626" spans="1:30" x14ac:dyDescent="0.25">
      <c r="A626" s="7"/>
      <c r="B626" s="7"/>
      <c r="C626" s="7"/>
      <c r="D626" s="7" t="str">
        <f t="shared" si="63"/>
        <v>10.121.18.125</v>
      </c>
      <c r="E626" s="7" t="str">
        <f t="shared" si="64"/>
        <v>10.121.18.125</v>
      </c>
      <c r="F626">
        <v>617</v>
      </c>
      <c r="G626" t="s">
        <v>2629</v>
      </c>
      <c r="H626" s="57">
        <v>46151.062696759262</v>
      </c>
      <c r="I626" t="s">
        <v>2630</v>
      </c>
      <c r="J626" t="s">
        <v>2631</v>
      </c>
      <c r="K626" t="s">
        <v>171</v>
      </c>
      <c r="L626" t="s">
        <v>2632</v>
      </c>
      <c r="N626" t="s">
        <v>173</v>
      </c>
      <c r="O626" t="s">
        <v>135</v>
      </c>
      <c r="P626">
        <v>2</v>
      </c>
      <c r="R626" t="s">
        <v>238</v>
      </c>
      <c r="S626" s="20">
        <f t="shared" si="65"/>
        <v>14</v>
      </c>
      <c r="T626" s="20">
        <f t="shared" si="66"/>
        <v>25</v>
      </c>
      <c r="U626" s="48" t="str">
        <f t="shared" si="67"/>
        <v>INCOME TAX</v>
      </c>
      <c r="V626" s="20" t="str">
        <f t="shared" si="68"/>
        <v>TN703</v>
      </c>
      <c r="W626" s="20" t="str">
        <f t="shared" si="69"/>
        <v>A1</v>
      </c>
      <c r="X626" s="20"/>
      <c r="Y626" s="7"/>
      <c r="Z626" s="7"/>
      <c r="AA626" s="7"/>
      <c r="AB626" s="7"/>
      <c r="AC626" s="7"/>
      <c r="AD626" s="7"/>
    </row>
    <row r="627" spans="1:30" x14ac:dyDescent="0.25">
      <c r="A627" s="7"/>
      <c r="B627" s="7"/>
      <c r="C627" s="7"/>
      <c r="D627" s="7" t="str">
        <f t="shared" si="63"/>
        <v>10.121.25.80</v>
      </c>
      <c r="E627" s="7" t="str">
        <f t="shared" si="64"/>
        <v>10.121.25.80</v>
      </c>
      <c r="F627">
        <v>618</v>
      </c>
      <c r="G627" t="s">
        <v>2645</v>
      </c>
      <c r="H627" s="57">
        <v>46148.059699074074</v>
      </c>
      <c r="I627" t="s">
        <v>2646</v>
      </c>
      <c r="J627" t="s">
        <v>2647</v>
      </c>
      <c r="K627" t="s">
        <v>189</v>
      </c>
      <c r="L627" t="s">
        <v>2648</v>
      </c>
      <c r="N627" t="s">
        <v>191</v>
      </c>
      <c r="O627" t="s">
        <v>135</v>
      </c>
      <c r="P627">
        <v>0</v>
      </c>
      <c r="R627" t="s">
        <v>815</v>
      </c>
      <c r="S627" s="20">
        <f t="shared" si="65"/>
        <v>13</v>
      </c>
      <c r="T627" s="20">
        <f t="shared" si="66"/>
        <v>25</v>
      </c>
      <c r="U627" s="48" t="str">
        <f t="shared" si="67"/>
        <v>SHAPUR EXCH</v>
      </c>
      <c r="V627" s="20" t="str">
        <f t="shared" si="68"/>
        <v>TN703</v>
      </c>
      <c r="W627" s="20" t="str">
        <f t="shared" si="69"/>
        <v>A1</v>
      </c>
      <c r="X627" s="20"/>
      <c r="Y627" s="7"/>
      <c r="Z627" s="7"/>
      <c r="AA627" s="7"/>
      <c r="AB627" s="7"/>
      <c r="AC627" s="7"/>
      <c r="AD627" s="7"/>
    </row>
    <row r="628" spans="1:30" x14ac:dyDescent="0.25">
      <c r="A628" s="7"/>
      <c r="B628" s="7"/>
      <c r="C628" s="7"/>
      <c r="D628" s="7" t="str">
        <f t="shared" si="63"/>
        <v>10.121.99.26</v>
      </c>
      <c r="E628" s="7" t="str">
        <f t="shared" si="64"/>
        <v>10.121.99.26</v>
      </c>
      <c r="F628">
        <v>619</v>
      </c>
      <c r="G628" t="s">
        <v>2641</v>
      </c>
      <c r="H628" s="57">
        <v>46104.062534722223</v>
      </c>
      <c r="I628" t="s">
        <v>2642</v>
      </c>
      <c r="J628" t="s">
        <v>2643</v>
      </c>
      <c r="K628" t="s">
        <v>145</v>
      </c>
      <c r="L628" t="s">
        <v>2644</v>
      </c>
      <c r="N628" t="s">
        <v>134</v>
      </c>
      <c r="O628" t="s">
        <v>135</v>
      </c>
      <c r="P628">
        <v>0</v>
      </c>
      <c r="S628" s="20">
        <f t="shared" si="65"/>
        <v>13</v>
      </c>
      <c r="T628" s="20">
        <f t="shared" si="66"/>
        <v>20</v>
      </c>
      <c r="U628" s="48" t="str">
        <f t="shared" si="67"/>
        <v>OCB TE</v>
      </c>
      <c r="V628" s="20" t="str">
        <f t="shared" si="68"/>
        <v>TN705</v>
      </c>
      <c r="W628" s="20" t="str">
        <f t="shared" si="69"/>
        <v>B1</v>
      </c>
      <c r="X628" s="20"/>
      <c r="Y628" s="7"/>
      <c r="Z628" s="7"/>
      <c r="AA628" s="7"/>
      <c r="AB628" s="7"/>
      <c r="AC628" s="7"/>
      <c r="AD628" s="7"/>
    </row>
    <row r="629" spans="1:30" x14ac:dyDescent="0.25">
      <c r="A629" s="7"/>
      <c r="B629" s="7"/>
      <c r="C629" s="7"/>
      <c r="D629" s="7" t="str">
        <f t="shared" si="63"/>
        <v>10.121.68.14</v>
      </c>
      <c r="E629" s="7" t="str">
        <f t="shared" si="64"/>
        <v>10.121.68.14</v>
      </c>
      <c r="F629">
        <v>620</v>
      </c>
      <c r="G629" t="s">
        <v>2637</v>
      </c>
      <c r="H629" s="57">
        <v>46147.055601851855</v>
      </c>
      <c r="I629" t="s">
        <v>2638</v>
      </c>
      <c r="J629" t="s">
        <v>2639</v>
      </c>
      <c r="K629" t="s">
        <v>189</v>
      </c>
      <c r="L629" t="s">
        <v>2640</v>
      </c>
      <c r="N629" t="s">
        <v>191</v>
      </c>
      <c r="O629" t="s">
        <v>135</v>
      </c>
      <c r="P629">
        <v>0</v>
      </c>
      <c r="R629" t="s">
        <v>2431</v>
      </c>
      <c r="S629" s="20">
        <f t="shared" si="65"/>
        <v>13</v>
      </c>
      <c r="T629" s="20">
        <f t="shared" si="66"/>
        <v>21</v>
      </c>
      <c r="U629" s="48" t="str">
        <f t="shared" si="67"/>
        <v>KAPS A1</v>
      </c>
      <c r="V629" s="20" t="str">
        <f t="shared" si="68"/>
        <v>TN703</v>
      </c>
      <c r="W629" s="20" t="str">
        <f t="shared" si="69"/>
        <v>A1</v>
      </c>
      <c r="X629" s="20"/>
      <c r="Y629" s="7"/>
      <c r="Z629" s="7"/>
      <c r="AA629" s="7"/>
      <c r="AB629" s="7"/>
      <c r="AC629" s="7"/>
      <c r="AD629" s="7"/>
    </row>
    <row r="630" spans="1:30" x14ac:dyDescent="0.25">
      <c r="A630" s="7"/>
      <c r="B630" s="7"/>
      <c r="C630" s="7"/>
      <c r="D630" s="7" t="str">
        <f t="shared" si="63"/>
        <v>10.121.16.95</v>
      </c>
      <c r="E630" s="7" t="str">
        <f t="shared" si="64"/>
        <v>10.121.16.95</v>
      </c>
      <c r="F630">
        <v>621</v>
      </c>
      <c r="G630" t="s">
        <v>2649</v>
      </c>
      <c r="H630" s="57">
        <v>45970.059351851851</v>
      </c>
      <c r="I630" t="s">
        <v>2650</v>
      </c>
      <c r="J630" t="s">
        <v>2651</v>
      </c>
      <c r="K630" t="s">
        <v>189</v>
      </c>
      <c r="L630" t="s">
        <v>2652</v>
      </c>
      <c r="N630" t="s">
        <v>191</v>
      </c>
      <c r="O630" t="s">
        <v>135</v>
      </c>
      <c r="P630">
        <v>0</v>
      </c>
      <c r="R630" t="s">
        <v>2653</v>
      </c>
      <c r="S630" s="20">
        <f t="shared" si="65"/>
        <v>13</v>
      </c>
      <c r="T630" s="20">
        <f t="shared" si="66"/>
        <v>22</v>
      </c>
      <c r="U630" s="48" t="str">
        <f t="shared" si="67"/>
        <v>KAKADVEL</v>
      </c>
      <c r="V630" s="20" t="str">
        <f t="shared" si="68"/>
        <v>TN703</v>
      </c>
      <c r="W630" s="20" t="str">
        <f t="shared" si="69"/>
        <v>A1</v>
      </c>
      <c r="X630" s="20"/>
      <c r="Y630" s="7"/>
      <c r="Z630" s="7"/>
      <c r="AA630" s="7"/>
      <c r="AB630" s="7"/>
      <c r="AC630" s="7"/>
      <c r="AD630" s="7"/>
    </row>
    <row r="631" spans="1:30" x14ac:dyDescent="0.25">
      <c r="A631" s="7"/>
      <c r="B631" s="7"/>
      <c r="C631" s="7"/>
      <c r="D631" s="7" t="str">
        <f t="shared" si="63"/>
        <v>10.121.24.80</v>
      </c>
      <c r="E631" s="7" t="str">
        <f t="shared" si="64"/>
        <v>10.121.24.80</v>
      </c>
      <c r="F631">
        <v>622</v>
      </c>
      <c r="G631" t="s">
        <v>2654</v>
      </c>
      <c r="H631" s="57">
        <v>45914.064872685187</v>
      </c>
      <c r="I631" t="s">
        <v>2655</v>
      </c>
      <c r="J631" t="s">
        <v>2656</v>
      </c>
      <c r="K631" t="s">
        <v>171</v>
      </c>
      <c r="L631" t="s">
        <v>2657</v>
      </c>
      <c r="N631" t="s">
        <v>173</v>
      </c>
      <c r="O631" t="s">
        <v>135</v>
      </c>
      <c r="P631">
        <v>2</v>
      </c>
      <c r="R631" t="s">
        <v>519</v>
      </c>
      <c r="S631" s="20">
        <f t="shared" si="65"/>
        <v>13</v>
      </c>
      <c r="T631" s="20">
        <f t="shared" si="66"/>
        <v>30</v>
      </c>
      <c r="U631" s="48" t="str">
        <f t="shared" si="67"/>
        <v>PADMADARSHAN BTS</v>
      </c>
      <c r="V631" s="20" t="str">
        <f t="shared" si="68"/>
        <v>TN703</v>
      </c>
      <c r="W631" s="20" t="str">
        <f t="shared" si="69"/>
        <v>A1</v>
      </c>
      <c r="X631" s="20"/>
      <c r="Y631" s="7"/>
      <c r="Z631" s="7"/>
      <c r="AA631" s="7"/>
      <c r="AB631" s="7"/>
      <c r="AC631" s="7"/>
      <c r="AD631" s="7"/>
    </row>
    <row r="632" spans="1:30" x14ac:dyDescent="0.25">
      <c r="A632" s="7"/>
      <c r="B632" s="7"/>
      <c r="C632" s="7"/>
      <c r="D632" s="7" t="str">
        <f t="shared" si="63"/>
        <v>10.121.24.202</v>
      </c>
      <c r="E632" s="7" t="str">
        <f t="shared" si="64"/>
        <v>10.121.24.202</v>
      </c>
      <c r="F632">
        <v>623</v>
      </c>
      <c r="G632" t="s">
        <v>2658</v>
      </c>
      <c r="H632" s="57">
        <v>46128.047766203701</v>
      </c>
      <c r="I632" t="s">
        <v>2659</v>
      </c>
      <c r="J632" t="s">
        <v>2660</v>
      </c>
      <c r="K632" t="s">
        <v>189</v>
      </c>
      <c r="L632" t="s">
        <v>2661</v>
      </c>
      <c r="N632" t="s">
        <v>191</v>
      </c>
      <c r="O632" t="s">
        <v>135</v>
      </c>
      <c r="P632">
        <v>0</v>
      </c>
      <c r="R632" t="s">
        <v>2662</v>
      </c>
      <c r="S632" s="20">
        <f t="shared" si="65"/>
        <v>14</v>
      </c>
      <c r="T632" s="20">
        <f t="shared" si="66"/>
        <v>27</v>
      </c>
      <c r="U632" s="48" t="str">
        <f t="shared" si="67"/>
        <v>AMIDHARA BTS</v>
      </c>
      <c r="V632" s="20" t="str">
        <f t="shared" si="68"/>
        <v>TN703</v>
      </c>
      <c r="W632" s="20" t="str">
        <f t="shared" si="69"/>
        <v>A1</v>
      </c>
      <c r="X632" s="20"/>
      <c r="Y632" s="7"/>
      <c r="Z632" s="7"/>
      <c r="AA632" s="7"/>
      <c r="AB632" s="7"/>
      <c r="AC632" s="7"/>
      <c r="AD632" s="7"/>
    </row>
    <row r="633" spans="1:30" x14ac:dyDescent="0.25">
      <c r="A633" s="7"/>
      <c r="B633" s="7"/>
      <c r="C633" s="7"/>
      <c r="D633" s="7" t="str">
        <f t="shared" si="63"/>
        <v>10.121.15.203</v>
      </c>
      <c r="E633" s="7" t="str">
        <f t="shared" si="64"/>
        <v>10.121.15.203</v>
      </c>
      <c r="F633">
        <v>624</v>
      </c>
      <c r="G633" t="s">
        <v>2663</v>
      </c>
      <c r="H633" s="57">
        <v>46029.043217592596</v>
      </c>
      <c r="I633" t="s">
        <v>2664</v>
      </c>
      <c r="J633" t="s">
        <v>2665</v>
      </c>
      <c r="K633" t="s">
        <v>132</v>
      </c>
      <c r="L633" t="s">
        <v>2666</v>
      </c>
      <c r="N633" t="s">
        <v>134</v>
      </c>
      <c r="O633" t="s">
        <v>135</v>
      </c>
      <c r="P633">
        <v>0</v>
      </c>
      <c r="R633" t="s">
        <v>136</v>
      </c>
      <c r="S633" s="20">
        <f t="shared" si="65"/>
        <v>14</v>
      </c>
      <c r="T633" s="20">
        <f t="shared" si="66"/>
        <v>22</v>
      </c>
      <c r="U633" s="48" t="str">
        <f t="shared" si="67"/>
        <v>Kheralu</v>
      </c>
      <c r="V633" s="20" t="str">
        <f t="shared" si="68"/>
        <v>TN725</v>
      </c>
      <c r="W633" s="20" t="str">
        <f t="shared" si="69"/>
        <v>B2</v>
      </c>
      <c r="X633" s="20"/>
      <c r="Y633" s="7"/>
      <c r="Z633" s="7"/>
      <c r="AA633" s="7"/>
      <c r="AB633" s="7"/>
      <c r="AC633" s="7"/>
      <c r="AD633" s="7"/>
    </row>
    <row r="634" spans="1:30" x14ac:dyDescent="0.25">
      <c r="A634" s="7"/>
      <c r="B634" s="7"/>
      <c r="C634" s="7"/>
      <c r="D634" s="7" t="str">
        <f t="shared" si="63"/>
        <v>10.121.100.25</v>
      </c>
      <c r="E634" s="7" t="str">
        <f t="shared" si="64"/>
        <v>10.121.100.25</v>
      </c>
      <c r="F634">
        <v>625</v>
      </c>
      <c r="G634" t="s">
        <v>2667</v>
      </c>
      <c r="H634" s="57">
        <v>46113.052916666667</v>
      </c>
      <c r="I634" t="s">
        <v>2668</v>
      </c>
      <c r="J634" t="s">
        <v>2669</v>
      </c>
      <c r="K634" t="s">
        <v>189</v>
      </c>
      <c r="L634" t="s">
        <v>2670</v>
      </c>
      <c r="N634" t="s">
        <v>2671</v>
      </c>
      <c r="O634" t="s">
        <v>135</v>
      </c>
      <c r="P634">
        <v>0</v>
      </c>
      <c r="S634" s="20">
        <f t="shared" si="65"/>
        <v>14</v>
      </c>
      <c r="T634" s="20">
        <f t="shared" si="66"/>
        <v>27</v>
      </c>
      <c r="U634" s="48" t="str">
        <f t="shared" si="67"/>
        <v>SARBHON EXCH</v>
      </c>
      <c r="V634" s="20" t="str">
        <f t="shared" si="68"/>
        <v>TN703</v>
      </c>
      <c r="W634" s="20" t="str">
        <f t="shared" si="69"/>
        <v>A1</v>
      </c>
      <c r="X634" s="20"/>
      <c r="Y634" s="7"/>
      <c r="Z634" s="7"/>
      <c r="AA634" s="7"/>
      <c r="AB634" s="7"/>
      <c r="AC634" s="7"/>
      <c r="AD634" s="7"/>
    </row>
    <row r="635" spans="1:30" x14ac:dyDescent="0.25">
      <c r="A635" s="7"/>
      <c r="B635" s="7"/>
      <c r="C635" s="7"/>
      <c r="D635" s="7" t="str">
        <f t="shared" si="63"/>
        <v>10.121.16.131</v>
      </c>
      <c r="E635" s="7" t="str">
        <f t="shared" si="64"/>
        <v>10.121.16.131</v>
      </c>
      <c r="F635">
        <v>626</v>
      </c>
      <c r="G635" t="s">
        <v>2676</v>
      </c>
      <c r="H635" s="57">
        <v>46136.060358796298</v>
      </c>
      <c r="I635" t="s">
        <v>2677</v>
      </c>
      <c r="J635" t="s">
        <v>2678</v>
      </c>
      <c r="K635" t="s">
        <v>145</v>
      </c>
      <c r="L635" t="s">
        <v>2679</v>
      </c>
      <c r="N635" t="s">
        <v>134</v>
      </c>
      <c r="O635" t="s">
        <v>135</v>
      </c>
      <c r="P635">
        <v>0</v>
      </c>
      <c r="R635" t="s">
        <v>136</v>
      </c>
      <c r="S635" s="20">
        <f t="shared" si="65"/>
        <v>14</v>
      </c>
      <c r="T635" s="20">
        <f t="shared" si="66"/>
        <v>23</v>
      </c>
      <c r="U635" s="48" t="str">
        <f t="shared" si="67"/>
        <v>Memdabad</v>
      </c>
      <c r="V635" s="20" t="str">
        <f t="shared" si="68"/>
        <v>TN705</v>
      </c>
      <c r="W635" s="20" t="str">
        <f t="shared" si="69"/>
        <v>B1</v>
      </c>
      <c r="X635" s="20"/>
      <c r="Y635" s="7"/>
      <c r="Z635" s="7"/>
      <c r="AA635" s="7"/>
      <c r="AB635" s="7"/>
      <c r="AC635" s="7"/>
      <c r="AD635" s="7"/>
    </row>
    <row r="636" spans="1:30" x14ac:dyDescent="0.25">
      <c r="A636" s="7"/>
      <c r="B636" s="7"/>
      <c r="C636" s="7"/>
      <c r="D636" s="7" t="str">
        <f t="shared" si="63"/>
        <v>10.121.15.135</v>
      </c>
      <c r="E636" s="7" t="str">
        <f t="shared" si="64"/>
        <v>10.121.15.135</v>
      </c>
      <c r="F636">
        <v>627</v>
      </c>
      <c r="G636" t="s">
        <v>2684</v>
      </c>
      <c r="H636" s="57">
        <v>46135.049768518518</v>
      </c>
      <c r="I636" t="s">
        <v>2685</v>
      </c>
      <c r="J636" t="s">
        <v>2686</v>
      </c>
      <c r="K636" t="s">
        <v>132</v>
      </c>
      <c r="L636" t="s">
        <v>2687</v>
      </c>
      <c r="N636" t="s">
        <v>134</v>
      </c>
      <c r="O636" t="s">
        <v>135</v>
      </c>
      <c r="P636">
        <v>0</v>
      </c>
      <c r="R636" t="s">
        <v>136</v>
      </c>
      <c r="S636" s="20">
        <f t="shared" si="65"/>
        <v>14</v>
      </c>
      <c r="T636" s="20">
        <f t="shared" si="66"/>
        <v>20</v>
      </c>
      <c r="U636" s="48" t="str">
        <f t="shared" si="67"/>
        <v>KALOL</v>
      </c>
      <c r="V636" s="20" t="str">
        <f t="shared" si="68"/>
        <v>TN725</v>
      </c>
      <c r="W636" s="20" t="str">
        <f t="shared" si="69"/>
        <v>B2</v>
      </c>
      <c r="X636" s="20"/>
      <c r="Y636" s="7"/>
      <c r="Z636" s="7"/>
      <c r="AA636" s="7"/>
      <c r="AB636" s="7"/>
      <c r="AC636" s="7"/>
      <c r="AD636" s="7"/>
    </row>
    <row r="637" spans="1:30" x14ac:dyDescent="0.25">
      <c r="A637" s="7"/>
      <c r="B637" s="7"/>
      <c r="C637" s="7"/>
      <c r="D637" s="7" t="str">
        <f t="shared" si="63"/>
        <v>10.121.24.69</v>
      </c>
      <c r="E637" s="7" t="str">
        <f t="shared" si="64"/>
        <v>10.121.24.69</v>
      </c>
      <c r="F637">
        <v>628</v>
      </c>
      <c r="G637" t="s">
        <v>2680</v>
      </c>
      <c r="H637" s="57">
        <v>46144.062175925923</v>
      </c>
      <c r="I637" t="s">
        <v>2681</v>
      </c>
      <c r="J637" t="s">
        <v>2682</v>
      </c>
      <c r="K637" t="s">
        <v>145</v>
      </c>
      <c r="L637" t="s">
        <v>2683</v>
      </c>
      <c r="N637" t="s">
        <v>134</v>
      </c>
      <c r="O637" t="s">
        <v>135</v>
      </c>
      <c r="P637">
        <v>0</v>
      </c>
      <c r="R637" t="s">
        <v>155</v>
      </c>
      <c r="S637" s="20">
        <f t="shared" si="65"/>
        <v>13</v>
      </c>
      <c r="T637" s="20">
        <f t="shared" si="66"/>
        <v>19</v>
      </c>
      <c r="U637" s="48" t="str">
        <f t="shared" si="67"/>
        <v>KUKMA</v>
      </c>
      <c r="V637" s="20" t="str">
        <f t="shared" si="68"/>
        <v>TN705</v>
      </c>
      <c r="W637" s="20" t="str">
        <f t="shared" si="69"/>
        <v>B1</v>
      </c>
      <c r="X637" s="20"/>
      <c r="Y637" s="7"/>
      <c r="Z637" s="7"/>
      <c r="AA637" s="7"/>
      <c r="AB637" s="7"/>
      <c r="AC637" s="7"/>
      <c r="AD637" s="7"/>
    </row>
    <row r="638" spans="1:30" x14ac:dyDescent="0.25">
      <c r="A638" s="7"/>
      <c r="B638" s="7"/>
      <c r="C638" s="7"/>
      <c r="D638" s="7" t="str">
        <f t="shared" si="63"/>
        <v>10.121.18.14</v>
      </c>
      <c r="E638" s="7" t="str">
        <f t="shared" si="64"/>
        <v>10.121.18.14</v>
      </c>
      <c r="F638">
        <v>629</v>
      </c>
      <c r="G638" t="s">
        <v>2688</v>
      </c>
      <c r="H638" s="57">
        <v>46069.048356481479</v>
      </c>
      <c r="I638" t="s">
        <v>2689</v>
      </c>
      <c r="J638" t="s">
        <v>2690</v>
      </c>
      <c r="K638" t="s">
        <v>145</v>
      </c>
      <c r="L638" t="s">
        <v>2691</v>
      </c>
      <c r="N638" t="s">
        <v>134</v>
      </c>
      <c r="O638" t="s">
        <v>135</v>
      </c>
      <c r="P638">
        <v>0</v>
      </c>
      <c r="R638" t="s">
        <v>238</v>
      </c>
      <c r="S638" s="20">
        <f t="shared" si="65"/>
        <v>13</v>
      </c>
      <c r="T638" s="20">
        <f t="shared" si="66"/>
        <v>25</v>
      </c>
      <c r="U638" s="48" t="str">
        <f t="shared" si="67"/>
        <v>NIRNAYNAGAR</v>
      </c>
      <c r="V638" s="20" t="str">
        <f t="shared" si="68"/>
        <v>TN705</v>
      </c>
      <c r="W638" s="20" t="str">
        <f t="shared" si="69"/>
        <v>B1</v>
      </c>
      <c r="X638" s="20"/>
      <c r="Y638" s="7"/>
      <c r="Z638" s="7"/>
      <c r="AA638" s="7"/>
      <c r="AB638" s="7"/>
      <c r="AC638" s="7"/>
      <c r="AD638" s="7"/>
    </row>
    <row r="639" spans="1:30" x14ac:dyDescent="0.25">
      <c r="A639" s="7"/>
      <c r="B639" s="7"/>
      <c r="C639" s="7"/>
      <c r="D639" s="7" t="str">
        <f t="shared" si="63"/>
        <v>10.121.17.141</v>
      </c>
      <c r="E639" s="7" t="str">
        <f t="shared" si="64"/>
        <v>10.121.17.141</v>
      </c>
      <c r="F639">
        <v>630</v>
      </c>
      <c r="G639" t="s">
        <v>2672</v>
      </c>
      <c r="H639" s="57">
        <v>46141.060173611113</v>
      </c>
      <c r="I639" t="s">
        <v>2673</v>
      </c>
      <c r="J639" t="s">
        <v>2674</v>
      </c>
      <c r="K639" t="s">
        <v>132</v>
      </c>
      <c r="L639" t="s">
        <v>2675</v>
      </c>
      <c r="N639" t="s">
        <v>134</v>
      </c>
      <c r="O639" t="s">
        <v>135</v>
      </c>
      <c r="P639">
        <v>0</v>
      </c>
      <c r="R639" t="s">
        <v>155</v>
      </c>
      <c r="S639" s="20">
        <f t="shared" si="65"/>
        <v>14</v>
      </c>
      <c r="T639" s="20">
        <f t="shared" si="66"/>
        <v>21</v>
      </c>
      <c r="U639" s="48" t="str">
        <f t="shared" si="67"/>
        <v>AMRELI</v>
      </c>
      <c r="V639" s="20" t="str">
        <f t="shared" si="68"/>
        <v>TN725</v>
      </c>
      <c r="W639" s="20" t="str">
        <f t="shared" si="69"/>
        <v>B2</v>
      </c>
      <c r="X639" s="20"/>
      <c r="Y639" s="7"/>
      <c r="Z639" s="7"/>
      <c r="AA639" s="7"/>
      <c r="AB639" s="7"/>
      <c r="AC639" s="7"/>
      <c r="AD639" s="7"/>
    </row>
    <row r="640" spans="1:30" x14ac:dyDescent="0.25">
      <c r="A640" s="7"/>
      <c r="B640" s="7"/>
      <c r="C640" s="7"/>
      <c r="D640" s="7" t="str">
        <f t="shared" si="63"/>
        <v>10.121.25.103</v>
      </c>
      <c r="E640" s="7" t="str">
        <f t="shared" si="64"/>
        <v>10.121.25.103</v>
      </c>
      <c r="F640">
        <v>631</v>
      </c>
      <c r="G640" t="s">
        <v>2692</v>
      </c>
      <c r="H640" s="57">
        <v>46151.061620370368</v>
      </c>
      <c r="I640" t="s">
        <v>2693</v>
      </c>
      <c r="J640" t="s">
        <v>2694</v>
      </c>
      <c r="K640" t="s">
        <v>145</v>
      </c>
      <c r="L640" t="s">
        <v>2695</v>
      </c>
      <c r="N640" t="s">
        <v>134</v>
      </c>
      <c r="O640" t="s">
        <v>135</v>
      </c>
      <c r="P640">
        <v>0</v>
      </c>
      <c r="R640" t="s">
        <v>136</v>
      </c>
      <c r="S640" s="20">
        <f t="shared" si="65"/>
        <v>14</v>
      </c>
      <c r="T640" s="20">
        <f t="shared" si="66"/>
        <v>20</v>
      </c>
      <c r="U640" s="48" t="str">
        <f t="shared" si="67"/>
        <v>Ranuj</v>
      </c>
      <c r="V640" s="20" t="str">
        <f t="shared" si="68"/>
        <v>TN705</v>
      </c>
      <c r="W640" s="20" t="str">
        <f t="shared" si="69"/>
        <v>B1</v>
      </c>
      <c r="X640" s="20"/>
      <c r="Y640" s="7"/>
      <c r="Z640" s="7"/>
      <c r="AA640" s="7"/>
      <c r="AB640" s="7"/>
      <c r="AC640" s="7"/>
      <c r="AD640" s="7"/>
    </row>
    <row r="641" spans="1:30" x14ac:dyDescent="0.25">
      <c r="A641" s="7"/>
      <c r="B641" s="7"/>
      <c r="C641" s="7"/>
      <c r="D641" s="7" t="str">
        <f t="shared" si="63"/>
        <v>10.121.99.133</v>
      </c>
      <c r="E641" s="7" t="str">
        <f t="shared" si="64"/>
        <v>10.121.99.133</v>
      </c>
      <c r="F641">
        <v>632</v>
      </c>
      <c r="G641" t="s">
        <v>2696</v>
      </c>
      <c r="H641" s="57">
        <v>46139.042627314811</v>
      </c>
      <c r="I641" t="s">
        <v>2697</v>
      </c>
      <c r="J641" t="s">
        <v>2698</v>
      </c>
      <c r="K641" t="s">
        <v>132</v>
      </c>
      <c r="L641" t="s">
        <v>2699</v>
      </c>
      <c r="N641" t="s">
        <v>134</v>
      </c>
      <c r="O641" t="s">
        <v>135</v>
      </c>
      <c r="P641">
        <v>0</v>
      </c>
      <c r="R641" t="s">
        <v>1135</v>
      </c>
      <c r="S641" s="20">
        <f t="shared" si="65"/>
        <v>14</v>
      </c>
      <c r="T641" s="20">
        <f t="shared" si="66"/>
        <v>23</v>
      </c>
      <c r="U641" s="48" t="str">
        <f t="shared" si="67"/>
        <v>G R PLOT</v>
      </c>
      <c r="V641" s="20" t="str">
        <f t="shared" si="68"/>
        <v>TN725</v>
      </c>
      <c r="W641" s="20" t="str">
        <f t="shared" si="69"/>
        <v>B2</v>
      </c>
      <c r="X641" s="20"/>
      <c r="Y641" s="7"/>
      <c r="Z641" s="7"/>
      <c r="AA641" s="7"/>
      <c r="AB641" s="7"/>
      <c r="AC641" s="7"/>
      <c r="AD641" s="7"/>
    </row>
    <row r="642" spans="1:30" x14ac:dyDescent="0.25">
      <c r="A642" s="7"/>
      <c r="B642" s="7"/>
      <c r="C642" s="7"/>
      <c r="D642" s="7" t="str">
        <f t="shared" si="63"/>
        <v>10.121.99.129</v>
      </c>
      <c r="E642" s="7" t="str">
        <f t="shared" si="64"/>
        <v>10.121.99.129</v>
      </c>
      <c r="F642">
        <v>633</v>
      </c>
      <c r="G642" t="s">
        <v>2700</v>
      </c>
      <c r="H642" s="57">
        <v>46141.059965277775</v>
      </c>
      <c r="I642" t="s">
        <v>2701</v>
      </c>
      <c r="J642" t="s">
        <v>2702</v>
      </c>
      <c r="K642" t="s">
        <v>132</v>
      </c>
      <c r="L642" t="s">
        <v>2703</v>
      </c>
      <c r="N642" t="s">
        <v>134</v>
      </c>
      <c r="O642" t="s">
        <v>135</v>
      </c>
      <c r="P642">
        <v>2</v>
      </c>
      <c r="R642" t="s">
        <v>2704</v>
      </c>
      <c r="S642" s="20">
        <f t="shared" si="65"/>
        <v>14</v>
      </c>
      <c r="T642" s="20">
        <f t="shared" si="66"/>
        <v>28</v>
      </c>
      <c r="U642" s="48" t="str">
        <f t="shared" si="67"/>
        <v>ALKAPURI(GNE)</v>
      </c>
      <c r="V642" s="20" t="str">
        <f t="shared" si="68"/>
        <v>TN725</v>
      </c>
      <c r="W642" s="20" t="str">
        <f t="shared" si="69"/>
        <v>B2</v>
      </c>
      <c r="X642" s="20"/>
      <c r="Y642" s="7"/>
      <c r="Z642" s="7"/>
      <c r="AA642" s="7"/>
      <c r="AB642" s="7"/>
      <c r="AC642" s="7"/>
      <c r="AD642" s="7"/>
    </row>
    <row r="643" spans="1:30" x14ac:dyDescent="0.25">
      <c r="A643" s="7"/>
      <c r="B643" s="7"/>
      <c r="C643" s="7"/>
      <c r="D643" s="7" t="str">
        <f t="shared" si="63"/>
        <v>10.121.16.94</v>
      </c>
      <c r="E643" s="7" t="str">
        <f t="shared" si="64"/>
        <v>10.121.16.94</v>
      </c>
      <c r="F643">
        <v>634</v>
      </c>
      <c r="G643" t="s">
        <v>2713</v>
      </c>
      <c r="H643" s="57">
        <v>45969.058599537035</v>
      </c>
      <c r="I643" t="s">
        <v>2714</v>
      </c>
      <c r="J643" t="s">
        <v>2715</v>
      </c>
      <c r="K643" t="s">
        <v>132</v>
      </c>
      <c r="L643" t="s">
        <v>2716</v>
      </c>
      <c r="N643" t="s">
        <v>134</v>
      </c>
      <c r="O643" t="s">
        <v>135</v>
      </c>
      <c r="P643">
        <v>0</v>
      </c>
      <c r="S643" s="20">
        <f t="shared" si="65"/>
        <v>13</v>
      </c>
      <c r="T643" s="20">
        <f t="shared" si="66"/>
        <v>24</v>
      </c>
      <c r="U643" s="48" t="str">
        <f t="shared" si="67"/>
        <v>Valsad-New</v>
      </c>
      <c r="V643" s="20" t="str">
        <f t="shared" si="68"/>
        <v>TN725</v>
      </c>
      <c r="W643" s="20" t="str">
        <f t="shared" si="69"/>
        <v>B2</v>
      </c>
      <c r="X643" s="20"/>
      <c r="Y643" s="7"/>
      <c r="Z643" s="7"/>
      <c r="AA643" s="7"/>
      <c r="AB643" s="7"/>
      <c r="AC643" s="7"/>
      <c r="AD643" s="7"/>
    </row>
    <row r="644" spans="1:30" x14ac:dyDescent="0.25">
      <c r="A644" s="7"/>
      <c r="B644" s="7"/>
      <c r="C644" s="7"/>
      <c r="D644" s="7" t="str">
        <f t="shared" si="63"/>
        <v>10.121.24.143</v>
      </c>
      <c r="E644" s="7" t="str">
        <f t="shared" si="64"/>
        <v>10.121.24.143</v>
      </c>
      <c r="F644">
        <v>635</v>
      </c>
      <c r="G644" t="s">
        <v>2722</v>
      </c>
      <c r="H644" s="57">
        <v>46150.06449074074</v>
      </c>
      <c r="I644" t="s">
        <v>2723</v>
      </c>
      <c r="J644" t="s">
        <v>2724</v>
      </c>
      <c r="K644" t="s">
        <v>189</v>
      </c>
      <c r="L644" t="s">
        <v>2725</v>
      </c>
      <c r="N644" t="s">
        <v>191</v>
      </c>
      <c r="O644" t="s">
        <v>135</v>
      </c>
      <c r="P644">
        <v>0</v>
      </c>
      <c r="R644" t="s">
        <v>2721</v>
      </c>
      <c r="S644" s="20">
        <f t="shared" si="65"/>
        <v>14</v>
      </c>
      <c r="T644" s="20">
        <f t="shared" si="66"/>
        <v>24</v>
      </c>
      <c r="U644" s="48" t="str">
        <f t="shared" si="67"/>
        <v>Mograwadi</v>
      </c>
      <c r="V644" s="20" t="str">
        <f t="shared" si="68"/>
        <v>TN703</v>
      </c>
      <c r="W644" s="20" t="str">
        <f t="shared" si="69"/>
        <v>A1</v>
      </c>
      <c r="X644" s="20"/>
      <c r="Y644" s="7"/>
      <c r="Z644" s="7"/>
      <c r="AA644" s="7"/>
      <c r="AB644" s="7"/>
      <c r="AC644" s="7"/>
      <c r="AD644" s="7"/>
    </row>
    <row r="645" spans="1:30" x14ac:dyDescent="0.25">
      <c r="A645" s="7"/>
      <c r="B645" s="7"/>
      <c r="C645" s="7"/>
      <c r="D645" s="7" t="str">
        <f t="shared" si="63"/>
        <v>10.121.24.142</v>
      </c>
      <c r="E645" s="7" t="str">
        <f t="shared" si="64"/>
        <v>10.121.24.142</v>
      </c>
      <c r="F645">
        <v>636</v>
      </c>
      <c r="G645" t="s">
        <v>2717</v>
      </c>
      <c r="H645" s="57">
        <v>46150.064467592594</v>
      </c>
      <c r="I645" t="s">
        <v>2718</v>
      </c>
      <c r="J645" t="s">
        <v>2719</v>
      </c>
      <c r="K645" t="s">
        <v>189</v>
      </c>
      <c r="L645" t="s">
        <v>2720</v>
      </c>
      <c r="N645" t="s">
        <v>191</v>
      </c>
      <c r="O645" t="s">
        <v>135</v>
      </c>
      <c r="P645">
        <v>0</v>
      </c>
      <c r="R645" t="s">
        <v>2721</v>
      </c>
      <c r="S645" s="20">
        <f t="shared" si="65"/>
        <v>14</v>
      </c>
      <c r="T645" s="20">
        <f t="shared" si="66"/>
        <v>28</v>
      </c>
      <c r="U645" s="48" t="str">
        <f t="shared" si="67"/>
        <v>CHAKACHAKWADI</v>
      </c>
      <c r="V645" s="20" t="str">
        <f t="shared" si="68"/>
        <v>TN703</v>
      </c>
      <c r="W645" s="20" t="str">
        <f t="shared" si="69"/>
        <v>A1</v>
      </c>
      <c r="X645" s="20"/>
      <c r="Y645" s="7"/>
      <c r="Z645" s="7"/>
      <c r="AA645" s="7"/>
      <c r="AB645" s="7"/>
      <c r="AC645" s="7"/>
      <c r="AD645" s="7"/>
    </row>
    <row r="646" spans="1:30" x14ac:dyDescent="0.25">
      <c r="A646" s="7"/>
      <c r="B646" s="7"/>
      <c r="C646" s="7"/>
      <c r="D646" s="7" t="str">
        <f t="shared" si="63"/>
        <v>10.121.19.208</v>
      </c>
      <c r="E646" s="7" t="str">
        <f t="shared" si="64"/>
        <v>10.121.19.208</v>
      </c>
      <c r="F646">
        <v>637</v>
      </c>
      <c r="G646" t="s">
        <v>2705</v>
      </c>
      <c r="H646" s="57">
        <v>46145.065138888887</v>
      </c>
      <c r="I646" t="s">
        <v>2706</v>
      </c>
      <c r="J646" t="s">
        <v>2707</v>
      </c>
      <c r="K646" t="s">
        <v>189</v>
      </c>
      <c r="L646" t="s">
        <v>2708</v>
      </c>
      <c r="N646" t="s">
        <v>191</v>
      </c>
      <c r="O646" t="s">
        <v>135</v>
      </c>
      <c r="P646">
        <v>0</v>
      </c>
      <c r="R646" t="s">
        <v>618</v>
      </c>
      <c r="S646" s="20">
        <f t="shared" si="65"/>
        <v>14</v>
      </c>
      <c r="T646" s="20">
        <f t="shared" si="66"/>
        <v>28</v>
      </c>
      <c r="U646" s="48" t="str">
        <f t="shared" si="67"/>
        <v>ESIC HOSPITAL</v>
      </c>
      <c r="V646" s="20" t="str">
        <f t="shared" si="68"/>
        <v>TN703</v>
      </c>
      <c r="W646" s="20" t="str">
        <f t="shared" si="69"/>
        <v>A1</v>
      </c>
      <c r="X646" s="20"/>
      <c r="Y646" s="7"/>
      <c r="Z646" s="7"/>
      <c r="AA646" s="7"/>
      <c r="AB646" s="7"/>
      <c r="AC646" s="7"/>
      <c r="AD646" s="7"/>
    </row>
    <row r="647" spans="1:30" x14ac:dyDescent="0.25">
      <c r="A647" s="7"/>
      <c r="B647" s="7"/>
      <c r="C647" s="7"/>
      <c r="D647" s="7" t="str">
        <f t="shared" si="63"/>
        <v>10.121.18.3</v>
      </c>
      <c r="E647" s="7" t="str">
        <f t="shared" si="64"/>
        <v>10.121.18.3</v>
      </c>
      <c r="F647">
        <v>638</v>
      </c>
      <c r="G647" t="s">
        <v>2726</v>
      </c>
      <c r="H647" s="57">
        <v>46068.059733796297</v>
      </c>
      <c r="I647" t="s">
        <v>2727</v>
      </c>
      <c r="J647" t="s">
        <v>2728</v>
      </c>
      <c r="K647" t="s">
        <v>145</v>
      </c>
      <c r="L647" t="s">
        <v>2729</v>
      </c>
      <c r="N647" t="s">
        <v>134</v>
      </c>
      <c r="O647" t="s">
        <v>135</v>
      </c>
      <c r="P647">
        <v>0</v>
      </c>
      <c r="R647" t="s">
        <v>2730</v>
      </c>
      <c r="S647" s="20">
        <f t="shared" si="65"/>
        <v>12</v>
      </c>
      <c r="T647" s="20">
        <f t="shared" si="66"/>
        <v>26</v>
      </c>
      <c r="U647" s="48" t="str">
        <f t="shared" si="67"/>
        <v>AMC Usmanpura</v>
      </c>
      <c r="V647" s="20" t="str">
        <f t="shared" si="68"/>
        <v>TN705</v>
      </c>
      <c r="W647" s="20" t="str">
        <f t="shared" si="69"/>
        <v>B1</v>
      </c>
      <c r="X647" s="20"/>
      <c r="Y647" s="7"/>
      <c r="Z647" s="7"/>
      <c r="AA647" s="7"/>
      <c r="AB647" s="7"/>
      <c r="AC647" s="7"/>
      <c r="AD647" s="7"/>
    </row>
    <row r="648" spans="1:30" x14ac:dyDescent="0.25">
      <c r="A648" s="7"/>
      <c r="B648" s="7"/>
      <c r="C648" s="7"/>
      <c r="D648" s="7" t="str">
        <f t="shared" si="63"/>
        <v>10.121.99.131</v>
      </c>
      <c r="E648" s="7" t="str">
        <f t="shared" si="64"/>
        <v>10.121.99.131</v>
      </c>
      <c r="F648">
        <v>639</v>
      </c>
      <c r="G648" t="s">
        <v>2709</v>
      </c>
      <c r="H648" s="57">
        <v>46143.055879629632</v>
      </c>
      <c r="I648" t="s">
        <v>2710</v>
      </c>
      <c r="J648" t="s">
        <v>2711</v>
      </c>
      <c r="K648" t="s">
        <v>132</v>
      </c>
      <c r="L648" t="s">
        <v>2712</v>
      </c>
      <c r="N648" t="s">
        <v>134</v>
      </c>
      <c r="O648" t="s">
        <v>135</v>
      </c>
      <c r="P648">
        <v>0</v>
      </c>
      <c r="S648" s="20">
        <f t="shared" si="65"/>
        <v>14</v>
      </c>
      <c r="T648" s="20">
        <f t="shared" si="66"/>
        <v>20</v>
      </c>
      <c r="U648" s="48" t="str">
        <f t="shared" si="67"/>
        <v>GORWA</v>
      </c>
      <c r="V648" s="20" t="str">
        <f t="shared" si="68"/>
        <v>TN725</v>
      </c>
      <c r="W648" s="20" t="str">
        <f t="shared" si="69"/>
        <v>B2</v>
      </c>
      <c r="X648" s="20"/>
      <c r="Y648" s="7"/>
      <c r="Z648" s="7"/>
      <c r="AA648" s="7"/>
      <c r="AB648" s="7"/>
      <c r="AC648" s="7"/>
      <c r="AD648" s="7"/>
    </row>
    <row r="649" spans="1:30" x14ac:dyDescent="0.25">
      <c r="A649" s="7"/>
      <c r="B649" s="7"/>
      <c r="C649" s="7"/>
      <c r="D649" s="7" t="str">
        <f t="shared" si="63"/>
        <v>10.121.96.102</v>
      </c>
      <c r="E649" s="7" t="str">
        <f t="shared" si="64"/>
        <v>10.121.96.102</v>
      </c>
      <c r="F649">
        <v>640</v>
      </c>
      <c r="G649" t="s">
        <v>2751</v>
      </c>
      <c r="H649" s="57">
        <v>46140.059837962966</v>
      </c>
      <c r="I649" t="s">
        <v>2752</v>
      </c>
      <c r="J649" t="s">
        <v>2753</v>
      </c>
      <c r="K649" t="s">
        <v>189</v>
      </c>
      <c r="L649" t="s">
        <v>2754</v>
      </c>
      <c r="N649" t="s">
        <v>191</v>
      </c>
      <c r="O649" t="s">
        <v>135</v>
      </c>
      <c r="P649">
        <v>0</v>
      </c>
      <c r="S649" s="20">
        <f t="shared" si="65"/>
        <v>14</v>
      </c>
      <c r="T649" s="20">
        <f t="shared" si="66"/>
        <v>20</v>
      </c>
      <c r="U649" s="48" t="str">
        <f t="shared" si="67"/>
        <v>Samni</v>
      </c>
      <c r="V649" s="20" t="str">
        <f t="shared" si="68"/>
        <v>TN703</v>
      </c>
      <c r="W649" s="20" t="str">
        <f t="shared" si="69"/>
        <v>A1</v>
      </c>
      <c r="X649" s="20"/>
      <c r="Y649" s="7"/>
      <c r="Z649" s="7"/>
      <c r="AA649" s="7"/>
      <c r="AB649" s="7"/>
      <c r="AC649" s="7"/>
      <c r="AD649" s="7"/>
    </row>
    <row r="650" spans="1:30" x14ac:dyDescent="0.25">
      <c r="A650" s="7"/>
      <c r="B650" s="7"/>
      <c r="C650" s="7"/>
      <c r="D650" s="7" t="str">
        <f t="shared" si="63"/>
        <v>10.121.24.25</v>
      </c>
      <c r="E650" s="7" t="str">
        <f t="shared" si="64"/>
        <v>10.121.24.25</v>
      </c>
      <c r="F650">
        <v>641</v>
      </c>
      <c r="G650" t="s">
        <v>2735</v>
      </c>
      <c r="H650" s="57">
        <v>46124.059027777781</v>
      </c>
      <c r="I650" t="s">
        <v>2736</v>
      </c>
      <c r="J650" t="s">
        <v>2737</v>
      </c>
      <c r="K650" t="s">
        <v>189</v>
      </c>
      <c r="L650" t="s">
        <v>2738</v>
      </c>
      <c r="N650" t="s">
        <v>191</v>
      </c>
      <c r="O650" t="s">
        <v>135</v>
      </c>
      <c r="P650">
        <v>0</v>
      </c>
      <c r="S650" s="20">
        <f t="shared" si="65"/>
        <v>13</v>
      </c>
      <c r="T650" s="20">
        <f t="shared" si="66"/>
        <v>22</v>
      </c>
      <c r="U650" s="48" t="str">
        <f t="shared" si="67"/>
        <v>GIDC VRL</v>
      </c>
      <c r="V650" s="20" t="str">
        <f t="shared" si="68"/>
        <v>TN703</v>
      </c>
      <c r="W650" s="20" t="str">
        <f t="shared" si="69"/>
        <v>A1</v>
      </c>
      <c r="X650" s="20"/>
      <c r="Y650" s="7"/>
      <c r="Z650" s="7"/>
      <c r="AA650" s="7"/>
      <c r="AB650" s="7"/>
      <c r="AC650" s="7"/>
      <c r="AD650" s="7"/>
    </row>
    <row r="651" spans="1:30" x14ac:dyDescent="0.25">
      <c r="A651" s="7"/>
      <c r="B651" s="7"/>
      <c r="C651" s="7"/>
      <c r="D651" s="7" t="str">
        <f t="shared" ref="D651:D714" si="70">TRIM(CLEAN(E651))</f>
        <v>10.121.17.24</v>
      </c>
      <c r="E651" s="7" t="str">
        <f t="shared" ref="E651:E714" si="71">MID(G651,2,SEARCH("_",G651)-2)</f>
        <v>10.121.17.24</v>
      </c>
      <c r="F651">
        <v>642</v>
      </c>
      <c r="G651" t="s">
        <v>2743</v>
      </c>
      <c r="H651" s="57">
        <v>46144.063298611109</v>
      </c>
      <c r="I651" t="s">
        <v>2744</v>
      </c>
      <c r="J651" t="s">
        <v>2745</v>
      </c>
      <c r="K651" t="s">
        <v>171</v>
      </c>
      <c r="L651" t="s">
        <v>2746</v>
      </c>
      <c r="N651" t="s">
        <v>173</v>
      </c>
      <c r="O651" t="s">
        <v>135</v>
      </c>
      <c r="P651">
        <v>2</v>
      </c>
      <c r="R651" t="s">
        <v>362</v>
      </c>
      <c r="S651" s="20">
        <f t="shared" ref="S651:S714" si="72">IFERROR(SEARCH("_",I651),"")</f>
        <v>13</v>
      </c>
      <c r="T651" s="20">
        <f t="shared" ref="T651:T714" si="73">IFERROR(SEARCH("_",I651,S651+1),"")</f>
        <v>23</v>
      </c>
      <c r="U651" s="48" t="str">
        <f t="shared" ref="U651:U714" si="74">MID(I651,S651+1,T651-S651-1)</f>
        <v>SANATHALI</v>
      </c>
      <c r="V651" s="20" t="str">
        <f t="shared" ref="V651:V714" si="75">IFERROR(LEFT(K651,SEARCH("TN7",K651)+4),"")</f>
        <v>TN703</v>
      </c>
      <c r="W651" s="20" t="str">
        <f t="shared" ref="W651:W714" si="76">IFERROR(VLOOKUP(V651,$V$2:$W$4,2,FALSE),"")</f>
        <v>A1</v>
      </c>
      <c r="X651" s="20"/>
      <c r="Y651" s="7"/>
      <c r="Z651" s="7"/>
      <c r="AA651" s="7"/>
      <c r="AB651" s="7"/>
      <c r="AC651" s="7"/>
      <c r="AD651" s="7"/>
    </row>
    <row r="652" spans="1:30" x14ac:dyDescent="0.25">
      <c r="A652" s="7"/>
      <c r="B652" s="7"/>
      <c r="C652" s="7"/>
      <c r="D652" s="7" t="str">
        <f t="shared" si="70"/>
        <v>10.121.17.89</v>
      </c>
      <c r="E652" s="7" t="str">
        <f t="shared" si="71"/>
        <v>10.121.17.89</v>
      </c>
      <c r="F652">
        <v>643</v>
      </c>
      <c r="G652" t="s">
        <v>2747</v>
      </c>
      <c r="H652" s="57">
        <v>46143.063090277778</v>
      </c>
      <c r="I652" t="s">
        <v>2748</v>
      </c>
      <c r="J652" t="s">
        <v>2749</v>
      </c>
      <c r="K652" t="s">
        <v>171</v>
      </c>
      <c r="L652" t="s">
        <v>2750</v>
      </c>
      <c r="N652" t="s">
        <v>173</v>
      </c>
      <c r="O652" t="s">
        <v>135</v>
      </c>
      <c r="P652">
        <v>2</v>
      </c>
      <c r="S652" s="20">
        <f t="shared" si="72"/>
        <v>13</v>
      </c>
      <c r="T652" s="20">
        <f t="shared" si="73"/>
        <v>24</v>
      </c>
      <c r="U652" s="48" t="str">
        <f t="shared" si="74"/>
        <v>SMRUTI VAN</v>
      </c>
      <c r="V652" s="20" t="str">
        <f t="shared" si="75"/>
        <v>TN703</v>
      </c>
      <c r="W652" s="20" t="str">
        <f t="shared" si="76"/>
        <v>A1</v>
      </c>
      <c r="X652" s="20"/>
      <c r="Y652" s="7"/>
      <c r="Z652" s="7"/>
      <c r="AA652" s="7"/>
      <c r="AB652" s="7"/>
      <c r="AC652" s="7"/>
      <c r="AD652" s="7"/>
    </row>
    <row r="653" spans="1:30" x14ac:dyDescent="0.25">
      <c r="A653" s="7"/>
      <c r="B653" s="7"/>
      <c r="C653" s="7"/>
      <c r="D653" s="7" t="str">
        <f t="shared" si="70"/>
        <v>10.121.24.146</v>
      </c>
      <c r="E653" s="7" t="str">
        <f t="shared" si="71"/>
        <v>10.121.24.146</v>
      </c>
      <c r="F653">
        <v>644</v>
      </c>
      <c r="G653" t="s">
        <v>2739</v>
      </c>
      <c r="H653" s="57">
        <v>46150.061215277776</v>
      </c>
      <c r="I653" t="s">
        <v>2740</v>
      </c>
      <c r="J653" t="s">
        <v>2741</v>
      </c>
      <c r="K653" t="s">
        <v>189</v>
      </c>
      <c r="L653" t="s">
        <v>2742</v>
      </c>
      <c r="N653" t="s">
        <v>191</v>
      </c>
      <c r="O653" t="s">
        <v>135</v>
      </c>
      <c r="P653">
        <v>0</v>
      </c>
      <c r="S653" s="20">
        <f t="shared" si="72"/>
        <v>14</v>
      </c>
      <c r="T653" s="20">
        <f t="shared" si="73"/>
        <v>28</v>
      </c>
      <c r="U653" s="48" t="str">
        <f t="shared" si="74"/>
        <v>Dhanlaxmi BTS</v>
      </c>
      <c r="V653" s="20" t="str">
        <f t="shared" si="75"/>
        <v>TN703</v>
      </c>
      <c r="W653" s="20" t="str">
        <f t="shared" si="76"/>
        <v>A1</v>
      </c>
      <c r="X653" s="20"/>
      <c r="Y653" s="7"/>
      <c r="Z653" s="7"/>
      <c r="AA653" s="7"/>
      <c r="AB653" s="7"/>
      <c r="AC653" s="7"/>
      <c r="AD653" s="7"/>
    </row>
    <row r="654" spans="1:30" x14ac:dyDescent="0.25">
      <c r="A654" s="7"/>
      <c r="B654" s="7"/>
      <c r="C654" s="7"/>
      <c r="D654" s="7" t="str">
        <f t="shared" si="70"/>
        <v>10.121.25.2</v>
      </c>
      <c r="E654" s="7" t="str">
        <f t="shared" si="71"/>
        <v>10.121.25.2</v>
      </c>
      <c r="F654">
        <v>645</v>
      </c>
      <c r="G654" t="s">
        <v>2731</v>
      </c>
      <c r="H654" s="57">
        <v>46151.05976851852</v>
      </c>
      <c r="I654" t="s">
        <v>2732</v>
      </c>
      <c r="J654" t="s">
        <v>2733</v>
      </c>
      <c r="K654" t="s">
        <v>132</v>
      </c>
      <c r="L654" t="s">
        <v>2734</v>
      </c>
      <c r="N654" t="s">
        <v>134</v>
      </c>
      <c r="O654" t="s">
        <v>135</v>
      </c>
      <c r="P654">
        <v>2</v>
      </c>
      <c r="R654" t="s">
        <v>155</v>
      </c>
      <c r="S654" s="20">
        <f t="shared" si="72"/>
        <v>12</v>
      </c>
      <c r="T654" s="20">
        <f t="shared" si="73"/>
        <v>24</v>
      </c>
      <c r="U654" s="48" t="str">
        <f t="shared" si="74"/>
        <v>Sardarnagar</v>
      </c>
      <c r="V654" s="20" t="str">
        <f t="shared" si="75"/>
        <v>TN725</v>
      </c>
      <c r="W654" s="20" t="str">
        <f t="shared" si="76"/>
        <v>B2</v>
      </c>
      <c r="X654" s="20"/>
      <c r="Y654" s="7"/>
      <c r="Z654" s="7"/>
      <c r="AA654" s="7"/>
      <c r="AB654" s="7"/>
      <c r="AC654" s="7"/>
      <c r="AD654" s="7"/>
    </row>
    <row r="655" spans="1:30" x14ac:dyDescent="0.25">
      <c r="A655" s="7"/>
      <c r="B655" s="7"/>
      <c r="C655" s="7"/>
      <c r="D655" s="7" t="str">
        <f t="shared" si="70"/>
        <v>10.121.15.202</v>
      </c>
      <c r="E655" s="7" t="str">
        <f t="shared" si="71"/>
        <v>10.121.15.202</v>
      </c>
      <c r="F655">
        <v>646</v>
      </c>
      <c r="G655" t="s">
        <v>2755</v>
      </c>
      <c r="H655" s="57">
        <v>46135.066817129627</v>
      </c>
      <c r="I655" t="s">
        <v>2756</v>
      </c>
      <c r="J655" t="s">
        <v>2757</v>
      </c>
      <c r="K655" t="s">
        <v>145</v>
      </c>
      <c r="L655" t="s">
        <v>2758</v>
      </c>
      <c r="N655" t="s">
        <v>134</v>
      </c>
      <c r="O655" t="s">
        <v>135</v>
      </c>
      <c r="P655">
        <v>2</v>
      </c>
      <c r="R655" t="s">
        <v>2759</v>
      </c>
      <c r="S655" s="20">
        <f t="shared" si="72"/>
        <v>14</v>
      </c>
      <c r="T655" s="20">
        <f t="shared" si="73"/>
        <v>23</v>
      </c>
      <c r="U655" s="48" t="str">
        <f t="shared" si="74"/>
        <v>VADNAGAR</v>
      </c>
      <c r="V655" s="20" t="str">
        <f t="shared" si="75"/>
        <v>TN705</v>
      </c>
      <c r="W655" s="20" t="str">
        <f t="shared" si="76"/>
        <v>B1</v>
      </c>
      <c r="X655" s="20"/>
      <c r="Y655" s="7"/>
      <c r="Z655" s="7"/>
      <c r="AA655" s="7"/>
      <c r="AB655" s="7"/>
      <c r="AC655" s="7"/>
      <c r="AD655" s="7"/>
    </row>
    <row r="656" spans="1:30" x14ac:dyDescent="0.25">
      <c r="A656" s="7"/>
      <c r="B656" s="7"/>
      <c r="C656" s="7"/>
      <c r="D656" s="7" t="str">
        <f t="shared" si="70"/>
        <v>10.121.26.72</v>
      </c>
      <c r="E656" s="7" t="str">
        <f t="shared" si="71"/>
        <v>10.121.26.72</v>
      </c>
      <c r="F656">
        <v>647</v>
      </c>
      <c r="G656" t="s">
        <v>2764</v>
      </c>
      <c r="H656" s="57">
        <v>46112.056030092594</v>
      </c>
      <c r="I656" t="s">
        <v>2765</v>
      </c>
      <c r="J656" t="s">
        <v>2766</v>
      </c>
      <c r="K656" t="s">
        <v>145</v>
      </c>
      <c r="L656" t="s">
        <v>2767</v>
      </c>
      <c r="N656" t="s">
        <v>134</v>
      </c>
      <c r="O656" t="s">
        <v>135</v>
      </c>
      <c r="P656">
        <v>0</v>
      </c>
      <c r="R656" t="s">
        <v>136</v>
      </c>
      <c r="S656" s="20">
        <f t="shared" si="72"/>
        <v>13</v>
      </c>
      <c r="T656" s="20">
        <f t="shared" si="73"/>
        <v>23</v>
      </c>
      <c r="U656" s="48" t="str">
        <f t="shared" si="74"/>
        <v>Vedrampur</v>
      </c>
      <c r="V656" s="20" t="str">
        <f t="shared" si="75"/>
        <v>TN705</v>
      </c>
      <c r="W656" s="20" t="str">
        <f t="shared" si="76"/>
        <v>B1</v>
      </c>
      <c r="X656" s="20"/>
      <c r="Y656" s="7"/>
      <c r="Z656" s="7"/>
      <c r="AA656" s="7"/>
      <c r="AB656" s="7"/>
      <c r="AC656" s="7"/>
      <c r="AD656" s="7"/>
    </row>
    <row r="657" spans="1:30" x14ac:dyDescent="0.25">
      <c r="A657" s="7"/>
      <c r="B657" s="7"/>
      <c r="C657" s="7"/>
      <c r="D657" s="7" t="str">
        <f t="shared" si="70"/>
        <v>10.121.18.232</v>
      </c>
      <c r="E657" s="7" t="str">
        <f t="shared" si="71"/>
        <v>10.121.18.232</v>
      </c>
      <c r="F657">
        <v>648</v>
      </c>
      <c r="G657" t="s">
        <v>2760</v>
      </c>
      <c r="H657" s="57">
        <v>46131.063136574077</v>
      </c>
      <c r="I657" t="s">
        <v>2761</v>
      </c>
      <c r="J657" t="s">
        <v>2762</v>
      </c>
      <c r="K657" t="s">
        <v>132</v>
      </c>
      <c r="L657" t="s">
        <v>2763</v>
      </c>
      <c r="N657" t="s">
        <v>134</v>
      </c>
      <c r="O657" t="s">
        <v>135</v>
      </c>
      <c r="P657">
        <v>2</v>
      </c>
      <c r="R657" t="s">
        <v>584</v>
      </c>
      <c r="S657" s="20">
        <f t="shared" si="72"/>
        <v>14</v>
      </c>
      <c r="T657" s="20">
        <f t="shared" si="73"/>
        <v>22</v>
      </c>
      <c r="U657" s="48" t="str">
        <f t="shared" si="74"/>
        <v>SDC GNR</v>
      </c>
      <c r="V657" s="20" t="str">
        <f t="shared" si="75"/>
        <v>TN725</v>
      </c>
      <c r="W657" s="20" t="str">
        <f t="shared" si="76"/>
        <v>B2</v>
      </c>
      <c r="X657" s="20"/>
      <c r="Y657" s="7"/>
      <c r="Z657" s="7"/>
      <c r="AA657" s="7"/>
      <c r="AB657" s="7"/>
      <c r="AC657" s="7"/>
      <c r="AD657" s="7"/>
    </row>
    <row r="658" spans="1:30" x14ac:dyDescent="0.25">
      <c r="A658" s="7"/>
      <c r="B658" s="7"/>
      <c r="C658" s="7"/>
      <c r="D658" s="7" t="str">
        <f t="shared" si="70"/>
        <v>10.121.99.145</v>
      </c>
      <c r="E658" s="7" t="str">
        <f t="shared" si="71"/>
        <v>10.121.99.145</v>
      </c>
      <c r="F658">
        <v>649</v>
      </c>
      <c r="G658" t="s">
        <v>2768</v>
      </c>
      <c r="H658" s="57">
        <v>46129.059444444443</v>
      </c>
      <c r="I658" t="s">
        <v>2769</v>
      </c>
      <c r="J658" t="s">
        <v>2770</v>
      </c>
      <c r="K658" t="s">
        <v>145</v>
      </c>
      <c r="L658" t="s">
        <v>2771</v>
      </c>
      <c r="N658" t="s">
        <v>134</v>
      </c>
      <c r="O658" t="s">
        <v>135</v>
      </c>
      <c r="P658">
        <v>2</v>
      </c>
      <c r="R658" t="s">
        <v>2772</v>
      </c>
      <c r="S658" s="20">
        <f t="shared" si="72"/>
        <v>14</v>
      </c>
      <c r="T658" s="20">
        <f t="shared" si="73"/>
        <v>24</v>
      </c>
      <c r="U658" s="48" t="str">
        <f t="shared" si="74"/>
        <v>DARJIPURA</v>
      </c>
      <c r="V658" s="20" t="str">
        <f t="shared" si="75"/>
        <v>TN705</v>
      </c>
      <c r="W658" s="20" t="str">
        <f t="shared" si="76"/>
        <v>B1</v>
      </c>
      <c r="X658" s="20"/>
      <c r="Y658" s="7"/>
      <c r="Z658" s="7"/>
      <c r="AA658" s="7"/>
      <c r="AB658" s="7"/>
      <c r="AC658" s="7"/>
      <c r="AD658" s="7"/>
    </row>
    <row r="659" spans="1:30" x14ac:dyDescent="0.25">
      <c r="A659" s="7"/>
      <c r="B659" s="7"/>
      <c r="C659" s="7"/>
      <c r="D659" s="7" t="str">
        <f t="shared" si="70"/>
        <v>10.121.15.213</v>
      </c>
      <c r="E659" s="7" t="str">
        <f t="shared" si="71"/>
        <v>10.121.15.213</v>
      </c>
      <c r="F659">
        <v>650</v>
      </c>
      <c r="G659" t="s">
        <v>2773</v>
      </c>
      <c r="H659" s="57">
        <v>45915.046435185184</v>
      </c>
      <c r="I659" t="s">
        <v>2774</v>
      </c>
      <c r="J659" t="s">
        <v>2775</v>
      </c>
      <c r="K659" t="s">
        <v>132</v>
      </c>
      <c r="L659" t="s">
        <v>2776</v>
      </c>
      <c r="N659" t="s">
        <v>134</v>
      </c>
      <c r="O659" t="s">
        <v>135</v>
      </c>
      <c r="P659">
        <v>0</v>
      </c>
      <c r="S659" s="20">
        <f t="shared" si="72"/>
        <v>14</v>
      </c>
      <c r="T659" s="20">
        <f t="shared" si="73"/>
        <v>20</v>
      </c>
      <c r="U659" s="48" t="str">
        <f t="shared" si="74"/>
        <v>Harij</v>
      </c>
      <c r="V659" s="20" t="str">
        <f t="shared" si="75"/>
        <v>TN725</v>
      </c>
      <c r="W659" s="20" t="str">
        <f t="shared" si="76"/>
        <v>B2</v>
      </c>
      <c r="X659" s="20"/>
      <c r="Y659" s="7"/>
      <c r="Z659" s="7"/>
      <c r="AA659" s="7"/>
      <c r="AB659" s="7"/>
      <c r="AC659" s="7"/>
      <c r="AD659" s="7"/>
    </row>
    <row r="660" spans="1:30" x14ac:dyDescent="0.25">
      <c r="A660" s="7"/>
      <c r="B660" s="7"/>
      <c r="C660" s="7"/>
      <c r="D660" s="7" t="str">
        <f t="shared" si="70"/>
        <v>10.121.19.129</v>
      </c>
      <c r="E660" s="7" t="str">
        <f t="shared" si="71"/>
        <v>10.121.19.129</v>
      </c>
      <c r="F660">
        <v>651</v>
      </c>
      <c r="G660" t="s">
        <v>2777</v>
      </c>
      <c r="H660" s="57">
        <v>46141.055555555555</v>
      </c>
      <c r="I660" t="s">
        <v>2778</v>
      </c>
      <c r="J660" t="s">
        <v>2779</v>
      </c>
      <c r="K660" t="s">
        <v>132</v>
      </c>
      <c r="L660" t="s">
        <v>2780</v>
      </c>
      <c r="N660" t="s">
        <v>134</v>
      </c>
      <c r="O660" t="s">
        <v>135</v>
      </c>
      <c r="P660">
        <v>0</v>
      </c>
      <c r="R660" t="s">
        <v>208</v>
      </c>
      <c r="S660" s="20">
        <f t="shared" si="72"/>
        <v>14</v>
      </c>
      <c r="T660" s="20">
        <f t="shared" si="73"/>
        <v>29</v>
      </c>
      <c r="U660" s="48" t="str">
        <f t="shared" si="74"/>
        <v>ALKAPURI1(GNE)</v>
      </c>
      <c r="V660" s="20" t="str">
        <f t="shared" si="75"/>
        <v>TN725</v>
      </c>
      <c r="W660" s="20" t="str">
        <f t="shared" si="76"/>
        <v>B2</v>
      </c>
      <c r="X660" s="20"/>
      <c r="Y660" s="7"/>
      <c r="Z660" s="7"/>
      <c r="AA660" s="7"/>
      <c r="AB660" s="7"/>
      <c r="AC660" s="7"/>
      <c r="AD660" s="7"/>
    </row>
    <row r="661" spans="1:30" x14ac:dyDescent="0.25">
      <c r="A661" s="7"/>
      <c r="B661" s="7"/>
      <c r="C661" s="7"/>
      <c r="D661" s="7" t="str">
        <f t="shared" si="70"/>
        <v>10.121.19.75</v>
      </c>
      <c r="E661" s="7" t="str">
        <f t="shared" si="71"/>
        <v>10.121.19.75</v>
      </c>
      <c r="F661">
        <v>652</v>
      </c>
      <c r="G661" t="s">
        <v>6218</v>
      </c>
      <c r="H661" s="57">
        <v>46142.058275462965</v>
      </c>
      <c r="I661" t="s">
        <v>2789</v>
      </c>
      <c r="J661" t="s">
        <v>2790</v>
      </c>
      <c r="K661" t="s">
        <v>145</v>
      </c>
      <c r="L661" t="s">
        <v>2791</v>
      </c>
      <c r="N661" t="s">
        <v>134</v>
      </c>
      <c r="O661" t="s">
        <v>135</v>
      </c>
      <c r="P661">
        <v>0</v>
      </c>
      <c r="R661" t="s">
        <v>208</v>
      </c>
      <c r="S661" s="20">
        <f t="shared" si="72"/>
        <v>13</v>
      </c>
      <c r="T661" s="20">
        <f t="shared" si="73"/>
        <v>25</v>
      </c>
      <c r="U661" s="48" t="str">
        <f t="shared" si="74"/>
        <v>MARKET YARD</v>
      </c>
      <c r="V661" s="20" t="str">
        <f t="shared" si="75"/>
        <v>TN705</v>
      </c>
      <c r="W661" s="20" t="str">
        <f t="shared" si="76"/>
        <v>B1</v>
      </c>
      <c r="X661" s="20"/>
      <c r="Y661" s="7"/>
      <c r="Z661" s="7"/>
      <c r="AA661" s="7"/>
      <c r="AB661" s="7"/>
      <c r="AC661" s="7"/>
      <c r="AD661" s="7"/>
    </row>
    <row r="662" spans="1:30" x14ac:dyDescent="0.25">
      <c r="A662" s="7"/>
      <c r="B662" s="7"/>
      <c r="C662" s="7"/>
      <c r="D662" s="7" t="str">
        <f t="shared" si="70"/>
        <v>10.121.19.130</v>
      </c>
      <c r="E662" s="7" t="str">
        <f t="shared" si="71"/>
        <v>10.121.19.130</v>
      </c>
      <c r="F662">
        <v>653</v>
      </c>
      <c r="G662" t="s">
        <v>2800</v>
      </c>
      <c r="H662" s="57">
        <v>46138.058298611111</v>
      </c>
      <c r="I662" t="s">
        <v>2801</v>
      </c>
      <c r="J662" t="s">
        <v>2802</v>
      </c>
      <c r="K662" t="s">
        <v>132</v>
      </c>
      <c r="L662" t="s">
        <v>2803</v>
      </c>
      <c r="N662" t="s">
        <v>134</v>
      </c>
      <c r="O662" t="s">
        <v>135</v>
      </c>
      <c r="P662">
        <v>0</v>
      </c>
      <c r="R662" t="s">
        <v>208</v>
      </c>
      <c r="S662" s="20">
        <f t="shared" si="72"/>
        <v>14</v>
      </c>
      <c r="T662" s="20">
        <f t="shared" si="73"/>
        <v>28</v>
      </c>
      <c r="U662" s="48" t="str">
        <f t="shared" si="74"/>
        <v>ALKAPURI(GNE)</v>
      </c>
      <c r="V662" s="20" t="str">
        <f t="shared" si="75"/>
        <v>TN725</v>
      </c>
      <c r="W662" s="20" t="str">
        <f t="shared" si="76"/>
        <v>B2</v>
      </c>
      <c r="X662" s="20"/>
      <c r="Y662" s="7"/>
      <c r="Z662" s="7"/>
      <c r="AA662" s="7"/>
      <c r="AB662" s="7"/>
      <c r="AC662" s="7"/>
      <c r="AD662" s="7"/>
    </row>
    <row r="663" spans="1:30" x14ac:dyDescent="0.25">
      <c r="A663" s="7"/>
      <c r="B663" s="7"/>
      <c r="C663" s="7"/>
      <c r="D663" s="7" t="str">
        <f t="shared" si="70"/>
        <v>10.121.96.138</v>
      </c>
      <c r="E663" s="7" t="str">
        <f t="shared" si="71"/>
        <v>10.121.96.138</v>
      </c>
      <c r="F663">
        <v>654</v>
      </c>
      <c r="G663" t="s">
        <v>2796</v>
      </c>
      <c r="H663" s="57">
        <v>46140.059062499997</v>
      </c>
      <c r="I663" t="s">
        <v>2797</v>
      </c>
      <c r="J663" t="s">
        <v>2798</v>
      </c>
      <c r="K663" t="s">
        <v>145</v>
      </c>
      <c r="L663" t="s">
        <v>2799</v>
      </c>
      <c r="N663" t="s">
        <v>134</v>
      </c>
      <c r="O663" t="s">
        <v>135</v>
      </c>
      <c r="P663">
        <v>2</v>
      </c>
      <c r="R663" t="s">
        <v>1089</v>
      </c>
      <c r="S663" s="20">
        <f t="shared" si="72"/>
        <v>14</v>
      </c>
      <c r="T663" s="20">
        <f t="shared" si="73"/>
        <v>22</v>
      </c>
      <c r="U663" s="48" t="str">
        <f t="shared" si="74"/>
        <v>RAVAPAR</v>
      </c>
      <c r="V663" s="20" t="str">
        <f t="shared" si="75"/>
        <v>TN705</v>
      </c>
      <c r="W663" s="20" t="str">
        <f t="shared" si="76"/>
        <v>B1</v>
      </c>
      <c r="X663" s="20"/>
      <c r="Y663" s="7"/>
      <c r="Z663" s="7"/>
      <c r="AA663" s="7"/>
      <c r="AB663" s="7"/>
      <c r="AC663" s="7"/>
      <c r="AD663" s="7"/>
    </row>
    <row r="664" spans="1:30" x14ac:dyDescent="0.25">
      <c r="A664" s="7"/>
      <c r="B664" s="7"/>
      <c r="C664" s="7"/>
      <c r="D664" s="7" t="str">
        <f t="shared" si="70"/>
        <v>10.121.19.21</v>
      </c>
      <c r="E664" s="7" t="str">
        <f t="shared" si="71"/>
        <v>10.121.19.21</v>
      </c>
      <c r="F664">
        <v>655</v>
      </c>
      <c r="G664" t="s">
        <v>2785</v>
      </c>
      <c r="H664" s="57">
        <v>46142.064652777779</v>
      </c>
      <c r="I664" t="s">
        <v>2786</v>
      </c>
      <c r="J664" t="s">
        <v>2787</v>
      </c>
      <c r="K664" t="s">
        <v>189</v>
      </c>
      <c r="L664" t="s">
        <v>2788</v>
      </c>
      <c r="N664" t="s">
        <v>191</v>
      </c>
      <c r="O664" t="s">
        <v>135</v>
      </c>
      <c r="P664">
        <v>0</v>
      </c>
      <c r="S664" s="20">
        <f t="shared" si="72"/>
        <v>13</v>
      </c>
      <c r="T664" s="20">
        <f t="shared" si="73"/>
        <v>21</v>
      </c>
      <c r="U664" s="48" t="str">
        <f t="shared" si="74"/>
        <v>Sanjeli</v>
      </c>
      <c r="V664" s="20" t="str">
        <f t="shared" si="75"/>
        <v>TN703</v>
      </c>
      <c r="W664" s="20" t="str">
        <f t="shared" si="76"/>
        <v>A1</v>
      </c>
      <c r="X664" s="20"/>
      <c r="Y664" s="7"/>
      <c r="Z664" s="7"/>
      <c r="AA664" s="7"/>
      <c r="AB664" s="7"/>
      <c r="AC664" s="7"/>
      <c r="AD664" s="7"/>
    </row>
    <row r="665" spans="1:30" x14ac:dyDescent="0.25">
      <c r="A665" s="7"/>
      <c r="B665" s="7"/>
      <c r="C665" s="7"/>
      <c r="D665" s="7" t="str">
        <f t="shared" si="70"/>
        <v>10.121.19.205</v>
      </c>
      <c r="E665" s="7" t="str">
        <f t="shared" si="71"/>
        <v>10.121.19.205</v>
      </c>
      <c r="F665">
        <v>656</v>
      </c>
      <c r="G665" t="s">
        <v>2792</v>
      </c>
      <c r="H665" s="57">
        <v>46116.048946759256</v>
      </c>
      <c r="I665" t="s">
        <v>2793</v>
      </c>
      <c r="J665" t="s">
        <v>2794</v>
      </c>
      <c r="K665" t="s">
        <v>132</v>
      </c>
      <c r="L665" t="s">
        <v>2795</v>
      </c>
      <c r="N665" t="s">
        <v>134</v>
      </c>
      <c r="O665" t="s">
        <v>135</v>
      </c>
      <c r="P665">
        <v>0</v>
      </c>
      <c r="R665" t="s">
        <v>208</v>
      </c>
      <c r="S665" s="20">
        <f t="shared" si="72"/>
        <v>14</v>
      </c>
      <c r="T665" s="20">
        <f t="shared" si="73"/>
        <v>26</v>
      </c>
      <c r="U665" s="48" t="str">
        <f t="shared" si="74"/>
        <v>MAHIDHAPUR2</v>
      </c>
      <c r="V665" s="20" t="str">
        <f t="shared" si="75"/>
        <v>TN725</v>
      </c>
      <c r="W665" s="20" t="str">
        <f t="shared" si="76"/>
        <v>B2</v>
      </c>
      <c r="X665" s="20"/>
      <c r="Y665" s="7"/>
      <c r="Z665" s="7"/>
      <c r="AA665" s="7"/>
      <c r="AB665" s="7"/>
      <c r="AC665" s="7"/>
      <c r="AD665" s="7"/>
    </row>
    <row r="666" spans="1:30" x14ac:dyDescent="0.25">
      <c r="A666" s="7"/>
      <c r="B666" s="7"/>
      <c r="C666" s="7"/>
      <c r="D666" s="7" t="str">
        <f t="shared" si="70"/>
        <v>10.121.19.22</v>
      </c>
      <c r="E666" s="7" t="str">
        <f t="shared" si="71"/>
        <v>10.121.19.22</v>
      </c>
      <c r="F666">
        <v>657</v>
      </c>
      <c r="G666" t="s">
        <v>2781</v>
      </c>
      <c r="H666" s="57">
        <v>46151.060763888891</v>
      </c>
      <c r="I666" t="s">
        <v>2782</v>
      </c>
      <c r="J666" t="s">
        <v>2783</v>
      </c>
      <c r="K666" t="s">
        <v>189</v>
      </c>
      <c r="L666" t="s">
        <v>2784</v>
      </c>
      <c r="N666" t="s">
        <v>191</v>
      </c>
      <c r="O666" t="s">
        <v>135</v>
      </c>
      <c r="P666">
        <v>0</v>
      </c>
      <c r="S666" s="20">
        <f t="shared" si="72"/>
        <v>13</v>
      </c>
      <c r="T666" s="20">
        <f t="shared" si="73"/>
        <v>27</v>
      </c>
      <c r="U666" s="48" t="str">
        <f t="shared" si="74"/>
        <v>Hanuman Bazar</v>
      </c>
      <c r="V666" s="20" t="str">
        <f t="shared" si="75"/>
        <v>TN703</v>
      </c>
      <c r="W666" s="20" t="str">
        <f t="shared" si="76"/>
        <v>A1</v>
      </c>
      <c r="X666" s="20"/>
      <c r="Y666" s="7"/>
      <c r="Z666" s="7"/>
      <c r="AA666" s="7"/>
      <c r="AB666" s="7"/>
      <c r="AC666" s="7"/>
      <c r="AD666" s="7"/>
    </row>
    <row r="667" spans="1:30" x14ac:dyDescent="0.25">
      <c r="A667" s="7"/>
      <c r="B667" s="7"/>
      <c r="C667" s="7"/>
      <c r="D667" s="7" t="str">
        <f t="shared" si="70"/>
        <v>10.121.99.153</v>
      </c>
      <c r="E667" s="7" t="str">
        <f t="shared" si="71"/>
        <v>10.121.99.153</v>
      </c>
      <c r="F667">
        <v>658</v>
      </c>
      <c r="G667" t="s">
        <v>2804</v>
      </c>
      <c r="H667" s="57">
        <v>46143.060057870367</v>
      </c>
      <c r="I667" t="s">
        <v>2805</v>
      </c>
      <c r="J667" t="s">
        <v>2806</v>
      </c>
      <c r="K667" t="s">
        <v>189</v>
      </c>
      <c r="L667" t="s">
        <v>2807</v>
      </c>
      <c r="N667" t="s">
        <v>191</v>
      </c>
      <c r="O667" t="s">
        <v>135</v>
      </c>
      <c r="P667">
        <v>0</v>
      </c>
      <c r="S667" s="20">
        <f t="shared" si="72"/>
        <v>14</v>
      </c>
      <c r="T667" s="20">
        <f t="shared" si="73"/>
        <v>30</v>
      </c>
      <c r="U667" s="48" t="str">
        <f t="shared" si="74"/>
        <v>JILLA PANCHAYAT</v>
      </c>
      <c r="V667" s="20" t="str">
        <f t="shared" si="75"/>
        <v>TN703</v>
      </c>
      <c r="W667" s="20" t="str">
        <f t="shared" si="76"/>
        <v>A1</v>
      </c>
      <c r="X667" s="20"/>
      <c r="Y667" s="7"/>
      <c r="Z667" s="7"/>
      <c r="AA667" s="7"/>
      <c r="AB667" s="7"/>
      <c r="AC667" s="7"/>
      <c r="AD667" s="7"/>
    </row>
    <row r="668" spans="1:30" x14ac:dyDescent="0.25">
      <c r="A668" s="7"/>
      <c r="B668" s="7"/>
      <c r="C668" s="7"/>
      <c r="D668" s="7" t="str">
        <f t="shared" si="70"/>
        <v>10.121.19.162</v>
      </c>
      <c r="E668" s="7" t="str">
        <f t="shared" si="71"/>
        <v>10.121.19.162</v>
      </c>
      <c r="F668">
        <v>659</v>
      </c>
      <c r="G668" t="s">
        <v>2808</v>
      </c>
      <c r="H668" s="57">
        <v>46146.048576388886</v>
      </c>
      <c r="I668" t="s">
        <v>2809</v>
      </c>
      <c r="J668" t="s">
        <v>2810</v>
      </c>
      <c r="K668" t="s">
        <v>189</v>
      </c>
      <c r="L668" t="s">
        <v>2811</v>
      </c>
      <c r="N668" t="s">
        <v>191</v>
      </c>
      <c r="O668" t="s">
        <v>135</v>
      </c>
      <c r="P668">
        <v>0</v>
      </c>
      <c r="S668" s="20">
        <f t="shared" si="72"/>
        <v>14</v>
      </c>
      <c r="T668" s="20">
        <f t="shared" si="73"/>
        <v>30</v>
      </c>
      <c r="U668" s="48" t="str">
        <f t="shared" si="74"/>
        <v>DIET OFFICE KBG</v>
      </c>
      <c r="V668" s="20" t="str">
        <f t="shared" si="75"/>
        <v>TN703</v>
      </c>
      <c r="W668" s="20" t="str">
        <f t="shared" si="76"/>
        <v>A1</v>
      </c>
      <c r="X668" s="20"/>
      <c r="Y668" s="7"/>
      <c r="Z668" s="7"/>
      <c r="AA668" s="7"/>
      <c r="AB668" s="7"/>
      <c r="AC668" s="7"/>
      <c r="AD668" s="7"/>
    </row>
    <row r="669" spans="1:30" x14ac:dyDescent="0.25">
      <c r="A669" s="7"/>
      <c r="B669" s="7"/>
      <c r="C669" s="7"/>
      <c r="D669" s="7" t="str">
        <f t="shared" si="70"/>
        <v>10.121.15.211</v>
      </c>
      <c r="E669" s="7" t="str">
        <f t="shared" si="71"/>
        <v>10.121.15.211</v>
      </c>
      <c r="F669">
        <v>660</v>
      </c>
      <c r="G669" t="s">
        <v>2812</v>
      </c>
      <c r="H669" s="57">
        <v>46059.059166666666</v>
      </c>
      <c r="I669" t="s">
        <v>2813</v>
      </c>
      <c r="J669" t="s">
        <v>2814</v>
      </c>
      <c r="K669" t="s">
        <v>145</v>
      </c>
      <c r="L669" t="s">
        <v>2815</v>
      </c>
      <c r="N669" t="s">
        <v>134</v>
      </c>
      <c r="O669" t="s">
        <v>135</v>
      </c>
      <c r="P669">
        <v>0</v>
      </c>
      <c r="S669" s="20">
        <f t="shared" si="72"/>
        <v>14</v>
      </c>
      <c r="T669" s="20">
        <f t="shared" si="73"/>
        <v>22</v>
      </c>
      <c r="U669" s="48" t="str">
        <f t="shared" si="74"/>
        <v>SHIHORI</v>
      </c>
      <c r="V669" s="20" t="str">
        <f t="shared" si="75"/>
        <v>TN705</v>
      </c>
      <c r="W669" s="20" t="str">
        <f t="shared" si="76"/>
        <v>B1</v>
      </c>
      <c r="X669" s="20"/>
      <c r="Y669" s="7"/>
      <c r="Z669" s="7"/>
      <c r="AA669" s="7"/>
      <c r="AB669" s="7"/>
      <c r="AC669" s="7"/>
      <c r="AD669" s="7"/>
    </row>
    <row r="670" spans="1:30" x14ac:dyDescent="0.25">
      <c r="A670" s="7"/>
      <c r="B670" s="7"/>
      <c r="C670" s="7"/>
      <c r="D670" s="7" t="str">
        <f t="shared" si="70"/>
        <v>10.121.25.106</v>
      </c>
      <c r="E670" s="7" t="str">
        <f t="shared" si="71"/>
        <v>10.121.25.106</v>
      </c>
      <c r="F670">
        <v>661</v>
      </c>
      <c r="G670" t="s">
        <v>2816</v>
      </c>
      <c r="H670" s="57">
        <v>46134.055393518516</v>
      </c>
      <c r="I670" t="s">
        <v>2817</v>
      </c>
      <c r="J670" t="s">
        <v>2818</v>
      </c>
      <c r="K670" t="s">
        <v>189</v>
      </c>
      <c r="L670" t="s">
        <v>2819</v>
      </c>
      <c r="N670" t="s">
        <v>191</v>
      </c>
      <c r="O670" t="s">
        <v>135</v>
      </c>
      <c r="P670">
        <v>0</v>
      </c>
      <c r="R670" t="s">
        <v>2820</v>
      </c>
      <c r="S670" s="20">
        <f t="shared" si="72"/>
        <v>14</v>
      </c>
      <c r="T670" s="20">
        <f t="shared" si="73"/>
        <v>24</v>
      </c>
      <c r="U670" s="48" t="str">
        <f t="shared" si="74"/>
        <v>Akhaj Exe</v>
      </c>
      <c r="V670" s="20" t="str">
        <f t="shared" si="75"/>
        <v>TN703</v>
      </c>
      <c r="W670" s="20" t="str">
        <f t="shared" si="76"/>
        <v>A1</v>
      </c>
      <c r="X670" s="20"/>
      <c r="Y670" s="7"/>
      <c r="Z670" s="7"/>
      <c r="AA670" s="7"/>
      <c r="AB670" s="7"/>
      <c r="AC670" s="7"/>
      <c r="AD670" s="7"/>
    </row>
    <row r="671" spans="1:30" x14ac:dyDescent="0.25">
      <c r="A671" s="7"/>
      <c r="B671" s="7"/>
      <c r="C671" s="7"/>
      <c r="D671" s="7" t="str">
        <f t="shared" si="70"/>
        <v>10.121.15.210</v>
      </c>
      <c r="E671" s="7" t="str">
        <f t="shared" si="71"/>
        <v>10.121.15.210</v>
      </c>
      <c r="F671">
        <v>662</v>
      </c>
      <c r="G671" t="s">
        <v>2829</v>
      </c>
      <c r="H671" s="57">
        <v>46122.048067129632</v>
      </c>
      <c r="I671" t="s">
        <v>2830</v>
      </c>
      <c r="J671" t="s">
        <v>2831</v>
      </c>
      <c r="K671" t="s">
        <v>145</v>
      </c>
      <c r="L671" t="s">
        <v>2832</v>
      </c>
      <c r="N671" t="s">
        <v>134</v>
      </c>
      <c r="O671" t="s">
        <v>135</v>
      </c>
      <c r="P671">
        <v>0</v>
      </c>
      <c r="S671" s="20">
        <f t="shared" si="72"/>
        <v>14</v>
      </c>
      <c r="T671" s="20">
        <f t="shared" si="73"/>
        <v>24</v>
      </c>
      <c r="U671" s="48" t="str">
        <f t="shared" si="74"/>
        <v>SANTALPUR</v>
      </c>
      <c r="V671" s="20" t="str">
        <f t="shared" si="75"/>
        <v>TN705</v>
      </c>
      <c r="W671" s="20" t="str">
        <f t="shared" si="76"/>
        <v>B1</v>
      </c>
      <c r="X671" s="20"/>
      <c r="Y671" s="7"/>
      <c r="Z671" s="7"/>
      <c r="AA671" s="7"/>
      <c r="AB671" s="7"/>
      <c r="AC671" s="7"/>
      <c r="AD671" s="7"/>
    </row>
    <row r="672" spans="1:30" x14ac:dyDescent="0.25">
      <c r="A672" s="7"/>
      <c r="B672" s="7"/>
      <c r="C672" s="7"/>
      <c r="D672" s="7" t="str">
        <f t="shared" si="70"/>
        <v>10.121.15.208</v>
      </c>
      <c r="E672" s="7" t="str">
        <f t="shared" si="71"/>
        <v>10.121.15.208</v>
      </c>
      <c r="F672">
        <v>663</v>
      </c>
      <c r="G672" t="s">
        <v>2821</v>
      </c>
      <c r="H672" s="57">
        <v>46074.05164351852</v>
      </c>
      <c r="I672" t="s">
        <v>2822</v>
      </c>
      <c r="J672" t="s">
        <v>2823</v>
      </c>
      <c r="K672" t="s">
        <v>145</v>
      </c>
      <c r="L672" t="s">
        <v>2824</v>
      </c>
      <c r="N672" t="s">
        <v>134</v>
      </c>
      <c r="O672" t="s">
        <v>135</v>
      </c>
      <c r="P672">
        <v>0</v>
      </c>
      <c r="S672" s="20">
        <f t="shared" si="72"/>
        <v>14</v>
      </c>
      <c r="T672" s="20">
        <f t="shared" si="73"/>
        <v>21</v>
      </c>
      <c r="U672" s="48" t="str">
        <f t="shared" si="74"/>
        <v>VARAHI</v>
      </c>
      <c r="V672" s="20" t="str">
        <f t="shared" si="75"/>
        <v>TN705</v>
      </c>
      <c r="W672" s="20" t="str">
        <f t="shared" si="76"/>
        <v>B1</v>
      </c>
      <c r="X672" s="20"/>
      <c r="Y672" s="7"/>
      <c r="Z672" s="7"/>
      <c r="AA672" s="7"/>
      <c r="AB672" s="7"/>
      <c r="AC672" s="7"/>
      <c r="AD672" s="7"/>
    </row>
    <row r="673" spans="1:30" x14ac:dyDescent="0.25">
      <c r="A673" s="7"/>
      <c r="B673" s="7"/>
      <c r="C673" s="7"/>
      <c r="D673" s="7" t="str">
        <f t="shared" si="70"/>
        <v>10.121.68.103</v>
      </c>
      <c r="E673" s="7" t="str">
        <f t="shared" si="71"/>
        <v>10.121.68.103</v>
      </c>
      <c r="F673">
        <v>664</v>
      </c>
      <c r="G673" t="s">
        <v>2825</v>
      </c>
      <c r="H673" s="57">
        <v>46093.044849537036</v>
      </c>
      <c r="I673" t="s">
        <v>2826</v>
      </c>
      <c r="J673" t="s">
        <v>2827</v>
      </c>
      <c r="K673" t="s">
        <v>145</v>
      </c>
      <c r="L673" t="s">
        <v>2828</v>
      </c>
      <c r="N673" t="s">
        <v>134</v>
      </c>
      <c r="O673" t="s">
        <v>135</v>
      </c>
      <c r="P673">
        <v>0</v>
      </c>
      <c r="R673" t="s">
        <v>1171</v>
      </c>
      <c r="S673" s="20">
        <f t="shared" si="72"/>
        <v>14</v>
      </c>
      <c r="T673" s="20">
        <f t="shared" si="73"/>
        <v>24</v>
      </c>
      <c r="U673" s="48" t="str">
        <f t="shared" si="74"/>
        <v>VALVADA-2</v>
      </c>
      <c r="V673" s="20" t="str">
        <f t="shared" si="75"/>
        <v>TN705</v>
      </c>
      <c r="W673" s="20" t="str">
        <f t="shared" si="76"/>
        <v>B1</v>
      </c>
      <c r="X673" s="20"/>
      <c r="Y673" s="7"/>
      <c r="Z673" s="7"/>
      <c r="AA673" s="7"/>
      <c r="AB673" s="7"/>
      <c r="AC673" s="7"/>
      <c r="AD673" s="7"/>
    </row>
    <row r="674" spans="1:30" x14ac:dyDescent="0.25">
      <c r="A674" s="7"/>
      <c r="B674" s="7"/>
      <c r="C674" s="7"/>
      <c r="D674" s="7" t="str">
        <f t="shared" si="70"/>
        <v>10.121.68.104</v>
      </c>
      <c r="E674" s="7" t="str">
        <f t="shared" si="71"/>
        <v>10.121.68.104</v>
      </c>
      <c r="F674">
        <v>665</v>
      </c>
      <c r="G674" t="s">
        <v>2833</v>
      </c>
      <c r="H674" s="57">
        <v>46077.059687499997</v>
      </c>
      <c r="I674" t="s">
        <v>2834</v>
      </c>
      <c r="J674" t="s">
        <v>2835</v>
      </c>
      <c r="K674" t="s">
        <v>189</v>
      </c>
      <c r="L674" t="s">
        <v>2836</v>
      </c>
      <c r="N674" t="s">
        <v>191</v>
      </c>
      <c r="O674" t="s">
        <v>135</v>
      </c>
      <c r="P674">
        <v>0</v>
      </c>
      <c r="S674" s="20">
        <f t="shared" si="72"/>
        <v>14</v>
      </c>
      <c r="T674" s="20">
        <f t="shared" si="73"/>
        <v>18</v>
      </c>
      <c r="U674" s="48" t="str">
        <f t="shared" si="74"/>
        <v>UPL</v>
      </c>
      <c r="V674" s="20" t="str">
        <f t="shared" si="75"/>
        <v>TN703</v>
      </c>
      <c r="W674" s="20" t="str">
        <f t="shared" si="76"/>
        <v>A1</v>
      </c>
      <c r="X674" s="20"/>
      <c r="Y674" s="7"/>
      <c r="Z674" s="7"/>
      <c r="AA674" s="7"/>
      <c r="AB674" s="7"/>
      <c r="AC674" s="7"/>
      <c r="AD674" s="7"/>
    </row>
    <row r="675" spans="1:30" x14ac:dyDescent="0.25">
      <c r="A675" s="7"/>
      <c r="B675" s="7"/>
      <c r="C675" s="7"/>
      <c r="D675" s="7" t="str">
        <f t="shared" si="70"/>
        <v>10.121.18.224</v>
      </c>
      <c r="E675" s="7" t="str">
        <f t="shared" si="71"/>
        <v>10.121.18.224</v>
      </c>
      <c r="F675">
        <v>666</v>
      </c>
      <c r="G675" t="s">
        <v>2846</v>
      </c>
      <c r="H675" s="57">
        <v>46130.062430555554</v>
      </c>
      <c r="I675" t="s">
        <v>2847</v>
      </c>
      <c r="J675" t="s">
        <v>2848</v>
      </c>
      <c r="K675" t="s">
        <v>171</v>
      </c>
      <c r="L675" t="s">
        <v>2849</v>
      </c>
      <c r="N675" t="s">
        <v>173</v>
      </c>
      <c r="O675" t="s">
        <v>135</v>
      </c>
      <c r="P675">
        <v>2</v>
      </c>
      <c r="S675" s="20">
        <f t="shared" si="72"/>
        <v>14</v>
      </c>
      <c r="T675" s="20">
        <f t="shared" si="73"/>
        <v>23</v>
      </c>
      <c r="U675" s="48" t="str">
        <f t="shared" si="74"/>
        <v>GOPALPUR</v>
      </c>
      <c r="V675" s="20" t="str">
        <f t="shared" si="75"/>
        <v>TN703</v>
      </c>
      <c r="W675" s="20" t="str">
        <f t="shared" si="76"/>
        <v>A1</v>
      </c>
      <c r="X675" s="20"/>
      <c r="Y675" s="7"/>
      <c r="Z675" s="7"/>
      <c r="AA675" s="7"/>
      <c r="AB675" s="7"/>
      <c r="AC675" s="7"/>
      <c r="AD675" s="7"/>
    </row>
    <row r="676" spans="1:30" x14ac:dyDescent="0.25">
      <c r="A676" s="7"/>
      <c r="B676" s="7"/>
      <c r="C676" s="7"/>
      <c r="D676" s="7" t="str">
        <f t="shared" si="70"/>
        <v>10.121.17.74</v>
      </c>
      <c r="E676" s="7" t="str">
        <f t="shared" si="71"/>
        <v>10.121.17.74</v>
      </c>
      <c r="F676">
        <v>667</v>
      </c>
      <c r="G676" t="s">
        <v>2837</v>
      </c>
      <c r="H676" s="57">
        <v>46151.063703703701</v>
      </c>
      <c r="I676" t="s">
        <v>2838</v>
      </c>
      <c r="J676" t="s">
        <v>2839</v>
      </c>
      <c r="K676" t="s">
        <v>171</v>
      </c>
      <c r="L676" t="s">
        <v>2840</v>
      </c>
      <c r="N676" t="s">
        <v>173</v>
      </c>
      <c r="O676" t="s">
        <v>135</v>
      </c>
      <c r="P676">
        <v>2</v>
      </c>
      <c r="S676" s="20">
        <f t="shared" si="72"/>
        <v>13</v>
      </c>
      <c r="T676" s="20">
        <f t="shared" si="73"/>
        <v>20</v>
      </c>
      <c r="U676" s="48" t="str">
        <f t="shared" si="74"/>
        <v>CONCOR</v>
      </c>
      <c r="V676" s="20" t="str">
        <f t="shared" si="75"/>
        <v>TN703</v>
      </c>
      <c r="W676" s="20" t="str">
        <f t="shared" si="76"/>
        <v>A1</v>
      </c>
      <c r="X676" s="20"/>
      <c r="Y676" s="7"/>
      <c r="Z676" s="7"/>
      <c r="AA676" s="7"/>
      <c r="AB676" s="7"/>
      <c r="AC676" s="7"/>
      <c r="AD676" s="7"/>
    </row>
    <row r="677" spans="1:30" x14ac:dyDescent="0.25">
      <c r="A677" s="7"/>
      <c r="B677" s="7"/>
      <c r="C677" s="7"/>
      <c r="D677" s="7" t="str">
        <f t="shared" si="70"/>
        <v>10.121.68.204</v>
      </c>
      <c r="E677" s="7" t="str">
        <f t="shared" si="71"/>
        <v>10.121.68.204</v>
      </c>
      <c r="F677">
        <v>668</v>
      </c>
      <c r="G677" t="s">
        <v>2841</v>
      </c>
      <c r="H677" s="57">
        <v>46122.047569444447</v>
      </c>
      <c r="I677" t="s">
        <v>2842</v>
      </c>
      <c r="J677" t="s">
        <v>2843</v>
      </c>
      <c r="K677" t="s">
        <v>145</v>
      </c>
      <c r="L677" t="s">
        <v>2844</v>
      </c>
      <c r="N677" t="s">
        <v>134</v>
      </c>
      <c r="O677" t="s">
        <v>135</v>
      </c>
      <c r="P677">
        <v>0</v>
      </c>
      <c r="R677" t="s">
        <v>2845</v>
      </c>
      <c r="S677" s="20">
        <f t="shared" si="72"/>
        <v>14</v>
      </c>
      <c r="T677" s="20">
        <f t="shared" si="73"/>
        <v>22</v>
      </c>
      <c r="U677" s="48" t="str">
        <f t="shared" si="74"/>
        <v>NAVAGAM</v>
      </c>
      <c r="V677" s="20" t="str">
        <f t="shared" si="75"/>
        <v>TN705</v>
      </c>
      <c r="W677" s="20" t="str">
        <f t="shared" si="76"/>
        <v>B1</v>
      </c>
      <c r="X677" s="20"/>
      <c r="Y677" s="7"/>
      <c r="Z677" s="7"/>
      <c r="AA677" s="7"/>
      <c r="AB677" s="7"/>
      <c r="AC677" s="7"/>
      <c r="AD677" s="7"/>
    </row>
    <row r="678" spans="1:30" x14ac:dyDescent="0.25">
      <c r="A678" s="7"/>
      <c r="B678" s="7"/>
      <c r="C678" s="7"/>
      <c r="D678" s="7" t="str">
        <f t="shared" si="70"/>
        <v>10.121.16.85</v>
      </c>
      <c r="E678" s="7" t="str">
        <f t="shared" si="71"/>
        <v>10.121.16.85</v>
      </c>
      <c r="F678">
        <v>669</v>
      </c>
      <c r="G678" t="s">
        <v>2854</v>
      </c>
      <c r="H678" s="57">
        <v>46150.069178240738</v>
      </c>
      <c r="I678" t="s">
        <v>2855</v>
      </c>
      <c r="J678" t="s">
        <v>2856</v>
      </c>
      <c r="K678" t="s">
        <v>189</v>
      </c>
      <c r="L678" t="s">
        <v>2857</v>
      </c>
      <c r="N678" t="s">
        <v>191</v>
      </c>
      <c r="O678" t="s">
        <v>135</v>
      </c>
      <c r="P678">
        <v>0</v>
      </c>
      <c r="S678" s="20">
        <f t="shared" si="72"/>
        <v>13</v>
      </c>
      <c r="T678" s="20">
        <f t="shared" si="73"/>
        <v>29</v>
      </c>
      <c r="U678" s="48" t="str">
        <f t="shared" si="74"/>
        <v>VAPI ROYAL TWIN</v>
      </c>
      <c r="V678" s="20" t="str">
        <f t="shared" si="75"/>
        <v>TN703</v>
      </c>
      <c r="W678" s="20" t="str">
        <f t="shared" si="76"/>
        <v>A1</v>
      </c>
      <c r="X678" s="20"/>
      <c r="Y678" s="7"/>
      <c r="Z678" s="7"/>
      <c r="AA678" s="7"/>
      <c r="AB678" s="7"/>
      <c r="AC678" s="7"/>
      <c r="AD678" s="7"/>
    </row>
    <row r="679" spans="1:30" x14ac:dyDescent="0.25">
      <c r="A679" s="7"/>
      <c r="B679" s="7"/>
      <c r="C679" s="7"/>
      <c r="D679" s="7" t="str">
        <f t="shared" si="70"/>
        <v>10.121.18.241</v>
      </c>
      <c r="E679" s="7" t="str">
        <f t="shared" si="71"/>
        <v>10.121.18.241</v>
      </c>
      <c r="F679">
        <v>670</v>
      </c>
      <c r="G679" t="s">
        <v>2850</v>
      </c>
      <c r="H679" s="57">
        <v>46151.056446759256</v>
      </c>
      <c r="I679" t="s">
        <v>2851</v>
      </c>
      <c r="J679" t="s">
        <v>2852</v>
      </c>
      <c r="K679" t="s">
        <v>189</v>
      </c>
      <c r="L679" t="s">
        <v>2853</v>
      </c>
      <c r="N679" t="s">
        <v>191</v>
      </c>
      <c r="O679" t="s">
        <v>135</v>
      </c>
      <c r="P679">
        <v>0</v>
      </c>
      <c r="S679" s="20">
        <f t="shared" si="72"/>
        <v>14</v>
      </c>
      <c r="T679" s="20">
        <f t="shared" si="73"/>
        <v>19</v>
      </c>
      <c r="U679" s="48" t="str">
        <f t="shared" si="74"/>
        <v>PDPU</v>
      </c>
      <c r="V679" s="20" t="str">
        <f t="shared" si="75"/>
        <v>TN703</v>
      </c>
      <c r="W679" s="20" t="str">
        <f t="shared" si="76"/>
        <v>A1</v>
      </c>
      <c r="X679" s="20"/>
      <c r="Y679" s="7"/>
      <c r="Z679" s="7"/>
      <c r="AA679" s="7"/>
      <c r="AB679" s="7"/>
      <c r="AC679" s="7"/>
      <c r="AD679" s="7"/>
    </row>
    <row r="680" spans="1:30" x14ac:dyDescent="0.25">
      <c r="A680" s="7"/>
      <c r="B680" s="7"/>
      <c r="C680" s="7"/>
      <c r="D680" s="7" t="str">
        <f t="shared" si="70"/>
        <v>10.121.96.79</v>
      </c>
      <c r="E680" s="7" t="str">
        <f t="shared" si="71"/>
        <v>10.121.96.79</v>
      </c>
      <c r="F680">
        <v>671</v>
      </c>
      <c r="G680" t="s">
        <v>4974</v>
      </c>
      <c r="H680" s="57">
        <v>46147.062384259261</v>
      </c>
      <c r="I680" t="s">
        <v>4975</v>
      </c>
      <c r="J680" t="s">
        <v>4976</v>
      </c>
      <c r="K680" t="s">
        <v>145</v>
      </c>
      <c r="L680" t="s">
        <v>4977</v>
      </c>
      <c r="N680" t="s">
        <v>134</v>
      </c>
      <c r="O680" t="s">
        <v>135</v>
      </c>
      <c r="P680">
        <v>2</v>
      </c>
      <c r="R680" t="s">
        <v>3137</v>
      </c>
      <c r="S680" s="20">
        <f t="shared" si="72"/>
        <v>13</v>
      </c>
      <c r="T680" s="20">
        <f t="shared" si="73"/>
        <v>21</v>
      </c>
      <c r="U680" s="48" t="str">
        <f t="shared" si="74"/>
        <v>Sarbhan</v>
      </c>
      <c r="V680" s="20" t="str">
        <f t="shared" si="75"/>
        <v>TN705</v>
      </c>
      <c r="W680" s="20" t="str">
        <f t="shared" si="76"/>
        <v>B1</v>
      </c>
      <c r="X680" s="20"/>
      <c r="Y680" s="7"/>
      <c r="Z680" s="7"/>
      <c r="AA680" s="7"/>
      <c r="AB680" s="7"/>
      <c r="AC680" s="7"/>
      <c r="AD680" s="7"/>
    </row>
    <row r="681" spans="1:30" x14ac:dyDescent="0.25">
      <c r="A681" s="7"/>
      <c r="B681" s="7"/>
      <c r="C681" s="7"/>
      <c r="D681" s="7" t="str">
        <f t="shared" si="70"/>
        <v>10.121.24.226</v>
      </c>
      <c r="E681" s="7" t="str">
        <f t="shared" si="71"/>
        <v>10.121.24.226</v>
      </c>
      <c r="F681">
        <v>672</v>
      </c>
      <c r="G681" t="s">
        <v>2858</v>
      </c>
      <c r="H681" s="57">
        <v>46014.058148148149</v>
      </c>
      <c r="I681" t="s">
        <v>2859</v>
      </c>
      <c r="J681" t="s">
        <v>2860</v>
      </c>
      <c r="K681" t="s">
        <v>132</v>
      </c>
      <c r="L681" t="s">
        <v>2861</v>
      </c>
      <c r="N681" t="s">
        <v>134</v>
      </c>
      <c r="O681" t="s">
        <v>135</v>
      </c>
      <c r="P681">
        <v>0</v>
      </c>
      <c r="R681" t="s">
        <v>208</v>
      </c>
      <c r="S681" s="20">
        <f t="shared" si="72"/>
        <v>14</v>
      </c>
      <c r="T681" s="20">
        <f t="shared" si="73"/>
        <v>22</v>
      </c>
      <c r="U681" s="48" t="str">
        <f t="shared" si="74"/>
        <v>VVNAGAR</v>
      </c>
      <c r="V681" s="20" t="str">
        <f t="shared" si="75"/>
        <v>TN725</v>
      </c>
      <c r="W681" s="20" t="str">
        <f t="shared" si="76"/>
        <v>B2</v>
      </c>
      <c r="X681" s="20"/>
      <c r="Y681" s="7"/>
      <c r="Z681" s="7"/>
      <c r="AA681" s="7"/>
      <c r="AB681" s="7"/>
      <c r="AC681" s="7"/>
      <c r="AD681" s="7"/>
    </row>
    <row r="682" spans="1:30" x14ac:dyDescent="0.25">
      <c r="A682" s="7"/>
      <c r="B682" s="7"/>
      <c r="C682" s="7"/>
      <c r="D682" s="7" t="str">
        <f t="shared" si="70"/>
        <v>10.121.97.130</v>
      </c>
      <c r="E682" s="7" t="str">
        <f t="shared" si="71"/>
        <v>10.121.97.130</v>
      </c>
      <c r="F682">
        <v>673</v>
      </c>
      <c r="G682" t="s">
        <v>2867</v>
      </c>
      <c r="H682" s="57">
        <v>46145.065509259257</v>
      </c>
      <c r="I682" t="s">
        <v>2868</v>
      </c>
      <c r="J682" t="s">
        <v>2869</v>
      </c>
      <c r="K682" t="s">
        <v>145</v>
      </c>
      <c r="L682" t="s">
        <v>2870</v>
      </c>
      <c r="N682" t="s">
        <v>134</v>
      </c>
      <c r="O682" t="s">
        <v>135</v>
      </c>
      <c r="P682">
        <v>2</v>
      </c>
      <c r="R682" t="s">
        <v>2866</v>
      </c>
      <c r="S682" s="20">
        <f t="shared" si="72"/>
        <v>14</v>
      </c>
      <c r="T682" s="20">
        <f t="shared" si="73"/>
        <v>20</v>
      </c>
      <c r="U682" s="48" t="str">
        <f t="shared" si="74"/>
        <v>Sikka</v>
      </c>
      <c r="V682" s="20" t="str">
        <f t="shared" si="75"/>
        <v>TN705</v>
      </c>
      <c r="W682" s="20" t="str">
        <f t="shared" si="76"/>
        <v>B1</v>
      </c>
      <c r="X682" s="20"/>
      <c r="Y682" s="7"/>
      <c r="Z682" s="7"/>
      <c r="AA682" s="7"/>
      <c r="AB682" s="7"/>
      <c r="AC682" s="7"/>
      <c r="AD682" s="7"/>
    </row>
    <row r="683" spans="1:30" x14ac:dyDescent="0.25">
      <c r="A683" s="7"/>
      <c r="B683" s="7"/>
      <c r="C683" s="7"/>
      <c r="D683" s="7" t="str">
        <f t="shared" si="70"/>
        <v>10.121.97.135</v>
      </c>
      <c r="E683" s="7" t="str">
        <f t="shared" si="71"/>
        <v>10.121.97.135</v>
      </c>
      <c r="F683">
        <v>674</v>
      </c>
      <c r="G683" t="s">
        <v>2862</v>
      </c>
      <c r="H683" s="57">
        <v>46040.05746527778</v>
      </c>
      <c r="I683" t="s">
        <v>2863</v>
      </c>
      <c r="J683" t="s">
        <v>2864</v>
      </c>
      <c r="K683" t="s">
        <v>145</v>
      </c>
      <c r="L683" t="s">
        <v>2865</v>
      </c>
      <c r="N683" t="s">
        <v>134</v>
      </c>
      <c r="O683" t="s">
        <v>135</v>
      </c>
      <c r="P683">
        <v>2</v>
      </c>
      <c r="R683" t="s">
        <v>2866</v>
      </c>
      <c r="S683" s="20">
        <f t="shared" si="72"/>
        <v>14</v>
      </c>
      <c r="T683" s="20">
        <f t="shared" si="73"/>
        <v>21</v>
      </c>
      <c r="U683" s="48" t="str">
        <f t="shared" si="74"/>
        <v>Nikava</v>
      </c>
      <c r="V683" s="20" t="str">
        <f t="shared" si="75"/>
        <v>TN705</v>
      </c>
      <c r="W683" s="20" t="str">
        <f t="shared" si="76"/>
        <v>B1</v>
      </c>
      <c r="X683" s="20"/>
      <c r="Y683" s="7"/>
      <c r="Z683" s="7"/>
      <c r="AA683" s="7"/>
      <c r="AB683" s="7"/>
      <c r="AC683" s="7"/>
      <c r="AD683" s="7"/>
    </row>
    <row r="684" spans="1:30" x14ac:dyDescent="0.25">
      <c r="A684" s="7"/>
      <c r="B684" s="7"/>
      <c r="C684" s="7"/>
      <c r="D684" s="7" t="str">
        <f t="shared" si="70"/>
        <v>10.121.25.151</v>
      </c>
      <c r="E684" s="7" t="str">
        <f t="shared" si="71"/>
        <v>10.121.25.151</v>
      </c>
      <c r="F684">
        <v>675</v>
      </c>
      <c r="G684" t="s">
        <v>2871</v>
      </c>
      <c r="H684" s="57">
        <v>46150.06113425926</v>
      </c>
      <c r="I684" t="s">
        <v>2872</v>
      </c>
      <c r="J684" t="s">
        <v>2873</v>
      </c>
      <c r="K684" t="s">
        <v>171</v>
      </c>
      <c r="L684" t="s">
        <v>2874</v>
      </c>
      <c r="N684" t="s">
        <v>173</v>
      </c>
      <c r="O684" t="s">
        <v>135</v>
      </c>
      <c r="P684">
        <v>2</v>
      </c>
      <c r="S684" s="20">
        <f t="shared" si="72"/>
        <v>14</v>
      </c>
      <c r="T684" s="20">
        <f t="shared" si="73"/>
        <v>21</v>
      </c>
      <c r="U684" s="48" t="str">
        <f t="shared" si="74"/>
        <v>CHANGA</v>
      </c>
      <c r="V684" s="20" t="str">
        <f t="shared" si="75"/>
        <v>TN703</v>
      </c>
      <c r="W684" s="20" t="str">
        <f t="shared" si="76"/>
        <v>A1</v>
      </c>
      <c r="X684" s="20"/>
      <c r="Y684" s="7"/>
      <c r="Z684" s="7"/>
      <c r="AA684" s="7"/>
      <c r="AB684" s="7"/>
      <c r="AC684" s="7"/>
      <c r="AD684" s="7"/>
    </row>
    <row r="685" spans="1:30" x14ac:dyDescent="0.25">
      <c r="A685" s="7"/>
      <c r="B685" s="7"/>
      <c r="C685" s="7"/>
      <c r="D685" s="7" t="str">
        <f t="shared" si="70"/>
        <v>10.121.98.134</v>
      </c>
      <c r="E685" s="7" t="str">
        <f t="shared" si="71"/>
        <v>10.121.98.134</v>
      </c>
      <c r="F685">
        <v>676</v>
      </c>
      <c r="G685" t="s">
        <v>2880</v>
      </c>
      <c r="H685" s="57">
        <v>46101.057337962964</v>
      </c>
      <c r="I685" t="s">
        <v>2881</v>
      </c>
      <c r="J685" t="s">
        <v>2882</v>
      </c>
      <c r="K685" t="s">
        <v>145</v>
      </c>
      <c r="L685" t="s">
        <v>2883</v>
      </c>
      <c r="N685" t="s">
        <v>134</v>
      </c>
      <c r="O685" t="s">
        <v>135</v>
      </c>
      <c r="P685">
        <v>2</v>
      </c>
      <c r="R685" t="s">
        <v>2884</v>
      </c>
      <c r="S685" s="20">
        <f t="shared" si="72"/>
        <v>14</v>
      </c>
      <c r="T685" s="20">
        <f t="shared" si="73"/>
        <v>21</v>
      </c>
      <c r="U685" s="48" t="str">
        <f t="shared" si="74"/>
        <v>CHAPPI</v>
      </c>
      <c r="V685" s="20" t="str">
        <f t="shared" si="75"/>
        <v>TN705</v>
      </c>
      <c r="W685" s="20" t="str">
        <f t="shared" si="76"/>
        <v>B1</v>
      </c>
      <c r="X685" s="20"/>
      <c r="Y685" s="7"/>
      <c r="Z685" s="7"/>
      <c r="AA685" s="7"/>
      <c r="AB685" s="7"/>
      <c r="AC685" s="7"/>
      <c r="AD685" s="7"/>
    </row>
    <row r="686" spans="1:30" x14ac:dyDescent="0.25">
      <c r="A686" s="7"/>
      <c r="B686" s="7"/>
      <c r="C686" s="7"/>
      <c r="D686" s="7" t="str">
        <f t="shared" si="70"/>
        <v>10.121.16.22</v>
      </c>
      <c r="E686" s="7" t="str">
        <f t="shared" si="71"/>
        <v>10.121.16.22</v>
      </c>
      <c r="F686">
        <v>677</v>
      </c>
      <c r="G686" t="s">
        <v>2875</v>
      </c>
      <c r="H686" s="57">
        <v>46122.064282407409</v>
      </c>
      <c r="I686" t="s">
        <v>2876</v>
      </c>
      <c r="J686" t="s">
        <v>2877</v>
      </c>
      <c r="K686" t="s">
        <v>132</v>
      </c>
      <c r="L686" t="s">
        <v>2878</v>
      </c>
      <c r="N686" t="s">
        <v>134</v>
      </c>
      <c r="O686" t="s">
        <v>135</v>
      </c>
      <c r="P686">
        <v>2</v>
      </c>
      <c r="R686" t="s">
        <v>2879</v>
      </c>
      <c r="S686" s="20">
        <f t="shared" si="72"/>
        <v>13</v>
      </c>
      <c r="T686" s="20">
        <f t="shared" si="73"/>
        <v>26</v>
      </c>
      <c r="U686" s="48" t="str">
        <f t="shared" si="74"/>
        <v xml:space="preserve">ALKAPURI N4 </v>
      </c>
      <c r="V686" s="20" t="str">
        <f t="shared" si="75"/>
        <v>TN725</v>
      </c>
      <c r="W686" s="20" t="str">
        <f t="shared" si="76"/>
        <v>B2</v>
      </c>
      <c r="X686" s="20"/>
      <c r="Y686" s="7"/>
      <c r="Z686" s="7"/>
      <c r="AA686" s="7"/>
      <c r="AB686" s="7"/>
      <c r="AC686" s="7"/>
      <c r="AD686" s="7"/>
    </row>
    <row r="687" spans="1:30" x14ac:dyDescent="0.25">
      <c r="A687" s="7"/>
      <c r="B687" s="7"/>
      <c r="C687" s="7"/>
      <c r="D687" s="7" t="str">
        <f t="shared" si="70"/>
        <v>10.121.97.229</v>
      </c>
      <c r="E687" s="7" t="str">
        <f t="shared" si="71"/>
        <v>10.121.97.229</v>
      </c>
      <c r="F687">
        <v>678</v>
      </c>
      <c r="G687" t="s">
        <v>2893</v>
      </c>
      <c r="H687" s="57">
        <v>46129.05773148148</v>
      </c>
      <c r="I687" t="s">
        <v>2894</v>
      </c>
      <c r="J687" t="s">
        <v>2895</v>
      </c>
      <c r="K687" t="s">
        <v>189</v>
      </c>
      <c r="L687" t="s">
        <v>2896</v>
      </c>
      <c r="N687" t="s">
        <v>191</v>
      </c>
      <c r="O687" t="s">
        <v>135</v>
      </c>
      <c r="P687">
        <v>0</v>
      </c>
      <c r="S687" s="20">
        <f t="shared" si="72"/>
        <v>14</v>
      </c>
      <c r="T687" s="20">
        <f t="shared" si="73"/>
        <v>31</v>
      </c>
      <c r="U687" s="48" t="str">
        <f t="shared" si="74"/>
        <v>HPCL LNG Kodinar</v>
      </c>
      <c r="V687" s="20" t="str">
        <f t="shared" si="75"/>
        <v>TN703</v>
      </c>
      <c r="W687" s="20" t="str">
        <f t="shared" si="76"/>
        <v>A1</v>
      </c>
      <c r="X687" s="20"/>
      <c r="Y687" s="7"/>
      <c r="Z687" s="7"/>
      <c r="AA687" s="7"/>
      <c r="AB687" s="7"/>
      <c r="AC687" s="7"/>
      <c r="AD687" s="7"/>
    </row>
    <row r="688" spans="1:30" x14ac:dyDescent="0.25">
      <c r="A688" s="7"/>
      <c r="B688" s="7"/>
      <c r="C688" s="7"/>
      <c r="D688" s="7" t="str">
        <f t="shared" si="70"/>
        <v>10.121.96.8</v>
      </c>
      <c r="E688" s="7" t="str">
        <f t="shared" si="71"/>
        <v>10.121.96.8</v>
      </c>
      <c r="F688">
        <v>679</v>
      </c>
      <c r="G688" t="s">
        <v>2889</v>
      </c>
      <c r="H688" s="57">
        <v>46114.067615740743</v>
      </c>
      <c r="I688" t="s">
        <v>2890</v>
      </c>
      <c r="J688" t="s">
        <v>2891</v>
      </c>
      <c r="K688" t="s">
        <v>132</v>
      </c>
      <c r="L688" t="s">
        <v>2892</v>
      </c>
      <c r="N688" t="s">
        <v>134</v>
      </c>
      <c r="O688" t="s">
        <v>135</v>
      </c>
      <c r="P688">
        <v>2</v>
      </c>
      <c r="R688" t="s">
        <v>969</v>
      </c>
      <c r="S688" s="20">
        <f t="shared" si="72"/>
        <v>12</v>
      </c>
      <c r="T688" s="20">
        <f t="shared" si="73"/>
        <v>18</v>
      </c>
      <c r="U688" s="48" t="str">
        <f t="shared" si="74"/>
        <v>Dhari</v>
      </c>
      <c r="V688" s="20" t="str">
        <f t="shared" si="75"/>
        <v>TN725</v>
      </c>
      <c r="W688" s="20" t="str">
        <f t="shared" si="76"/>
        <v>B2</v>
      </c>
      <c r="X688" s="20"/>
      <c r="Y688" s="7"/>
      <c r="Z688" s="7"/>
      <c r="AA688" s="7"/>
      <c r="AB688" s="7"/>
      <c r="AC688" s="7"/>
      <c r="AD688" s="7"/>
    </row>
    <row r="689" spans="1:30" x14ac:dyDescent="0.25">
      <c r="A689" s="7"/>
      <c r="B689" s="7"/>
      <c r="C689" s="7"/>
      <c r="D689" s="7" t="str">
        <f t="shared" si="70"/>
        <v>10.121.98.11</v>
      </c>
      <c r="E689" s="7" t="str">
        <f t="shared" si="71"/>
        <v>10.121.98.11</v>
      </c>
      <c r="F689">
        <v>680</v>
      </c>
      <c r="G689" t="s">
        <v>2885</v>
      </c>
      <c r="H689" s="57">
        <v>46127.058449074073</v>
      </c>
      <c r="I689" t="s">
        <v>2886</v>
      </c>
      <c r="J689" t="s">
        <v>2887</v>
      </c>
      <c r="K689" t="s">
        <v>145</v>
      </c>
      <c r="L689" t="s">
        <v>2888</v>
      </c>
      <c r="N689" t="s">
        <v>134</v>
      </c>
      <c r="O689" t="s">
        <v>135</v>
      </c>
      <c r="P689">
        <v>2</v>
      </c>
      <c r="S689" s="20">
        <f t="shared" si="72"/>
        <v>13</v>
      </c>
      <c r="T689" s="20">
        <f t="shared" si="73"/>
        <v>28</v>
      </c>
      <c r="U689" s="48" t="str">
        <f t="shared" si="74"/>
        <v>SHANKHESWAR B1</v>
      </c>
      <c r="V689" s="20" t="str">
        <f t="shared" si="75"/>
        <v>TN705</v>
      </c>
      <c r="W689" s="20" t="str">
        <f t="shared" si="76"/>
        <v>B1</v>
      </c>
      <c r="X689" s="20"/>
      <c r="Y689" s="7"/>
      <c r="Z689" s="7"/>
      <c r="AA689" s="7"/>
      <c r="AB689" s="7"/>
      <c r="AC689" s="7"/>
      <c r="AD689" s="7"/>
    </row>
    <row r="690" spans="1:30" x14ac:dyDescent="0.25">
      <c r="A690" s="7"/>
      <c r="B690" s="7"/>
      <c r="C690" s="7"/>
      <c r="D690" s="7" t="str">
        <f t="shared" si="70"/>
        <v>10.121.98.148</v>
      </c>
      <c r="E690" s="7" t="str">
        <f t="shared" si="71"/>
        <v>10.121.98.148</v>
      </c>
      <c r="F690">
        <v>681</v>
      </c>
      <c r="G690" t="s">
        <v>2897</v>
      </c>
      <c r="H690" s="57">
        <v>46112.064305555556</v>
      </c>
      <c r="I690" t="s">
        <v>2898</v>
      </c>
      <c r="J690" t="s">
        <v>2899</v>
      </c>
      <c r="K690" t="s">
        <v>132</v>
      </c>
      <c r="L690" t="s">
        <v>2900</v>
      </c>
      <c r="N690" t="s">
        <v>134</v>
      </c>
      <c r="O690" t="s">
        <v>135</v>
      </c>
      <c r="P690">
        <v>0</v>
      </c>
      <c r="S690" s="20">
        <f t="shared" si="72"/>
        <v>14</v>
      </c>
      <c r="T690" s="20">
        <f t="shared" si="73"/>
        <v>20</v>
      </c>
      <c r="U690" s="48" t="str">
        <f t="shared" si="74"/>
        <v>Deesa</v>
      </c>
      <c r="V690" s="20" t="str">
        <f t="shared" si="75"/>
        <v>TN725</v>
      </c>
      <c r="W690" s="20" t="str">
        <f t="shared" si="76"/>
        <v>B2</v>
      </c>
      <c r="X690" s="20"/>
      <c r="Y690" s="7"/>
      <c r="Z690" s="7"/>
      <c r="AA690" s="7"/>
      <c r="AB690" s="7"/>
      <c r="AC690" s="7"/>
      <c r="AD690" s="7"/>
    </row>
    <row r="691" spans="1:30" x14ac:dyDescent="0.25">
      <c r="A691" s="7"/>
      <c r="B691" s="7"/>
      <c r="C691" s="7"/>
      <c r="D691" s="7" t="str">
        <f t="shared" si="70"/>
        <v>10.121.18.248</v>
      </c>
      <c r="E691" s="7" t="str">
        <f t="shared" si="71"/>
        <v>10.121.18.248</v>
      </c>
      <c r="F691">
        <v>682</v>
      </c>
      <c r="G691" t="s">
        <v>6219</v>
      </c>
      <c r="H691" s="57">
        <v>46142.059988425928</v>
      </c>
      <c r="I691" t="s">
        <v>6220</v>
      </c>
      <c r="J691" t="s">
        <v>2918</v>
      </c>
      <c r="K691" t="s">
        <v>132</v>
      </c>
      <c r="L691" t="s">
        <v>2919</v>
      </c>
      <c r="N691" t="s">
        <v>134</v>
      </c>
      <c r="O691" t="s">
        <v>135</v>
      </c>
      <c r="P691">
        <v>2</v>
      </c>
      <c r="R691" t="s">
        <v>2909</v>
      </c>
      <c r="S691" s="20">
        <f t="shared" si="72"/>
        <v>14</v>
      </c>
      <c r="T691" s="20">
        <f t="shared" si="73"/>
        <v>25</v>
      </c>
      <c r="U691" s="48" t="str">
        <f t="shared" si="74"/>
        <v>SECTOR -28</v>
      </c>
      <c r="V691" s="20" t="str">
        <f t="shared" si="75"/>
        <v>TN725</v>
      </c>
      <c r="W691" s="20" t="str">
        <f t="shared" si="76"/>
        <v>B2</v>
      </c>
      <c r="X691" s="20"/>
      <c r="Y691" s="7"/>
      <c r="Z691" s="7"/>
      <c r="AA691" s="7"/>
      <c r="AB691" s="7"/>
      <c r="AC691" s="7"/>
      <c r="AD691" s="7"/>
    </row>
    <row r="692" spans="1:30" x14ac:dyDescent="0.25">
      <c r="A692" s="7"/>
      <c r="B692" s="7"/>
      <c r="C692" s="7"/>
      <c r="D692" s="7" t="str">
        <f t="shared" si="70"/>
        <v>10.121.26.4</v>
      </c>
      <c r="E692" s="7" t="str">
        <f t="shared" si="71"/>
        <v>10.121.26.4</v>
      </c>
      <c r="F692">
        <v>683</v>
      </c>
      <c r="G692" t="s">
        <v>2901</v>
      </c>
      <c r="H692" s="57">
        <v>46129.057939814818</v>
      </c>
      <c r="I692" t="s">
        <v>2902</v>
      </c>
      <c r="J692" t="s">
        <v>2903</v>
      </c>
      <c r="K692" t="s">
        <v>132</v>
      </c>
      <c r="L692" t="s">
        <v>2904</v>
      </c>
      <c r="N692" t="s">
        <v>134</v>
      </c>
      <c r="O692" t="s">
        <v>135</v>
      </c>
      <c r="P692">
        <v>0</v>
      </c>
      <c r="R692" t="s">
        <v>136</v>
      </c>
      <c r="S692" s="20">
        <f t="shared" si="72"/>
        <v>12</v>
      </c>
      <c r="T692" s="20">
        <f t="shared" si="73"/>
        <v>23</v>
      </c>
      <c r="U692" s="48" t="str">
        <f t="shared" si="74"/>
        <v>Khedbrahma</v>
      </c>
      <c r="V692" s="20" t="str">
        <f t="shared" si="75"/>
        <v>TN725</v>
      </c>
      <c r="W692" s="20" t="str">
        <f t="shared" si="76"/>
        <v>B2</v>
      </c>
      <c r="X692" s="20"/>
      <c r="Y692" s="7"/>
      <c r="Z692" s="7"/>
      <c r="AA692" s="7"/>
      <c r="AB692" s="7"/>
      <c r="AC692" s="7"/>
      <c r="AD692" s="7"/>
    </row>
    <row r="693" spans="1:30" x14ac:dyDescent="0.25">
      <c r="A693" s="7"/>
      <c r="B693" s="7"/>
      <c r="C693" s="7"/>
      <c r="D693" s="7" t="str">
        <f t="shared" si="70"/>
        <v>10.121.18.250</v>
      </c>
      <c r="E693" s="7" t="str">
        <f t="shared" si="71"/>
        <v>10.121.18.250</v>
      </c>
      <c r="F693">
        <v>684</v>
      </c>
      <c r="G693" t="s">
        <v>2905</v>
      </c>
      <c r="H693" s="57">
        <v>46137.053946759261</v>
      </c>
      <c r="I693" t="s">
        <v>2906</v>
      </c>
      <c r="J693" t="s">
        <v>2907</v>
      </c>
      <c r="K693" t="s">
        <v>132</v>
      </c>
      <c r="L693" t="s">
        <v>2908</v>
      </c>
      <c r="N693" t="s">
        <v>134</v>
      </c>
      <c r="O693" t="s">
        <v>135</v>
      </c>
      <c r="P693">
        <v>2</v>
      </c>
      <c r="R693" t="s">
        <v>2909</v>
      </c>
      <c r="S693" s="20">
        <f t="shared" si="72"/>
        <v>14</v>
      </c>
      <c r="T693" s="20">
        <f t="shared" si="73"/>
        <v>24</v>
      </c>
      <c r="U693" s="48" t="str">
        <f t="shared" si="74"/>
        <v>SECTOR 11</v>
      </c>
      <c r="V693" s="20" t="str">
        <f t="shared" si="75"/>
        <v>TN725</v>
      </c>
      <c r="W693" s="20" t="str">
        <f t="shared" si="76"/>
        <v>B2</v>
      </c>
      <c r="X693" s="20"/>
      <c r="Y693" s="7"/>
      <c r="Z693" s="7"/>
      <c r="AA693" s="7"/>
      <c r="AB693" s="7"/>
      <c r="AC693" s="7"/>
      <c r="AD693" s="7"/>
    </row>
    <row r="694" spans="1:30" x14ac:dyDescent="0.25">
      <c r="A694" s="7"/>
      <c r="B694" s="7"/>
      <c r="C694" s="7"/>
      <c r="D694" s="7" t="str">
        <f t="shared" si="70"/>
        <v>10.121.96.5</v>
      </c>
      <c r="E694" s="7" t="str">
        <f t="shared" si="71"/>
        <v>10.121.96.5</v>
      </c>
      <c r="F694">
        <v>685</v>
      </c>
      <c r="G694" t="s">
        <v>2914</v>
      </c>
      <c r="H694" s="57">
        <v>46096.05972222222</v>
      </c>
      <c r="I694" t="s">
        <v>2915</v>
      </c>
      <c r="J694" t="s">
        <v>2916</v>
      </c>
      <c r="K694" t="s">
        <v>145</v>
      </c>
      <c r="L694" t="s">
        <v>2917</v>
      </c>
      <c r="N694" t="s">
        <v>134</v>
      </c>
      <c r="O694" t="s">
        <v>135</v>
      </c>
      <c r="P694">
        <v>0</v>
      </c>
      <c r="S694" s="20">
        <f t="shared" si="72"/>
        <v>12</v>
      </c>
      <c r="T694" s="20">
        <f t="shared" si="73"/>
        <v>20</v>
      </c>
      <c r="U694" s="48" t="str">
        <f t="shared" si="74"/>
        <v>KHAMBHA</v>
      </c>
      <c r="V694" s="20" t="str">
        <f t="shared" si="75"/>
        <v>TN705</v>
      </c>
      <c r="W694" s="20" t="str">
        <f t="shared" si="76"/>
        <v>B1</v>
      </c>
      <c r="X694" s="20"/>
      <c r="Y694" s="7"/>
      <c r="Z694" s="7"/>
      <c r="AA694" s="7"/>
      <c r="AB694" s="7"/>
      <c r="AC694" s="7"/>
      <c r="AD694" s="7"/>
    </row>
    <row r="695" spans="1:30" x14ac:dyDescent="0.25">
      <c r="A695" s="7"/>
      <c r="B695" s="7"/>
      <c r="C695" s="7"/>
      <c r="D695" s="7" t="str">
        <f t="shared" si="70"/>
        <v>10.121.96.42</v>
      </c>
      <c r="E695" s="7" t="str">
        <f t="shared" si="71"/>
        <v>10.121.96.42</v>
      </c>
      <c r="F695">
        <v>686</v>
      </c>
      <c r="G695" t="s">
        <v>2910</v>
      </c>
      <c r="H695" s="57">
        <v>46150.064930555556</v>
      </c>
      <c r="I695" t="s">
        <v>2911</v>
      </c>
      <c r="J695" t="s">
        <v>2912</v>
      </c>
      <c r="K695" t="s">
        <v>189</v>
      </c>
      <c r="L695" t="s">
        <v>2913</v>
      </c>
      <c r="N695" t="s">
        <v>191</v>
      </c>
      <c r="O695" t="s">
        <v>135</v>
      </c>
      <c r="P695">
        <v>0</v>
      </c>
      <c r="S695" s="20">
        <f t="shared" si="72"/>
        <v>13</v>
      </c>
      <c r="T695" s="20">
        <f t="shared" si="73"/>
        <v>25</v>
      </c>
      <c r="U695" s="48" t="str">
        <f t="shared" si="74"/>
        <v>MADHAV FARM</v>
      </c>
      <c r="V695" s="20" t="str">
        <f t="shared" si="75"/>
        <v>TN703</v>
      </c>
      <c r="W695" s="20" t="str">
        <f t="shared" si="76"/>
        <v>A1</v>
      </c>
      <c r="X695" s="20"/>
      <c r="Y695" s="7"/>
      <c r="Z695" s="7"/>
      <c r="AA695" s="7"/>
      <c r="AB695" s="7"/>
      <c r="AC695" s="7"/>
      <c r="AD695" s="7"/>
    </row>
    <row r="696" spans="1:30" x14ac:dyDescent="0.25">
      <c r="A696" s="7"/>
      <c r="B696" s="7"/>
      <c r="C696" s="7"/>
      <c r="D696" s="7" t="str">
        <f t="shared" si="70"/>
        <v>10.121.15.137</v>
      </c>
      <c r="E696" s="7" t="str">
        <f t="shared" si="71"/>
        <v>10.121.15.137</v>
      </c>
      <c r="F696">
        <v>687</v>
      </c>
      <c r="G696" t="s">
        <v>2929</v>
      </c>
      <c r="H696" s="57">
        <v>46117.056388888886</v>
      </c>
      <c r="I696" t="s">
        <v>2930</v>
      </c>
      <c r="J696" t="s">
        <v>2931</v>
      </c>
      <c r="K696" t="s">
        <v>132</v>
      </c>
      <c r="L696" t="s">
        <v>2932</v>
      </c>
      <c r="N696" t="s">
        <v>134</v>
      </c>
      <c r="O696" t="s">
        <v>135</v>
      </c>
      <c r="P696">
        <v>0</v>
      </c>
      <c r="R696" t="s">
        <v>136</v>
      </c>
      <c r="S696" s="20">
        <f t="shared" si="72"/>
        <v>14</v>
      </c>
      <c r="T696" s="20">
        <f t="shared" si="73"/>
        <v>22</v>
      </c>
      <c r="U696" s="48" t="str">
        <f t="shared" si="74"/>
        <v>Vijapur</v>
      </c>
      <c r="V696" s="20" t="str">
        <f t="shared" si="75"/>
        <v>TN725</v>
      </c>
      <c r="W696" s="20" t="str">
        <f t="shared" si="76"/>
        <v>B2</v>
      </c>
      <c r="X696" s="20"/>
      <c r="Y696" s="7"/>
      <c r="Z696" s="7"/>
      <c r="AA696" s="7"/>
      <c r="AB696" s="7"/>
      <c r="AC696" s="7"/>
      <c r="AD696" s="7"/>
    </row>
    <row r="697" spans="1:30" x14ac:dyDescent="0.25">
      <c r="A697" s="7"/>
      <c r="B697" s="7"/>
      <c r="C697" s="7"/>
      <c r="D697" s="7" t="str">
        <f t="shared" si="70"/>
        <v>10.121.96.158</v>
      </c>
      <c r="E697" s="7" t="str">
        <f t="shared" si="71"/>
        <v>10.121.96.158</v>
      </c>
      <c r="F697">
        <v>688</v>
      </c>
      <c r="G697" t="s">
        <v>2933</v>
      </c>
      <c r="H697" s="57">
        <v>46134.050937499997</v>
      </c>
      <c r="I697" t="s">
        <v>2934</v>
      </c>
      <c r="J697" t="s">
        <v>2935</v>
      </c>
      <c r="K697" t="s">
        <v>145</v>
      </c>
      <c r="L697" t="s">
        <v>2936</v>
      </c>
      <c r="N697" t="s">
        <v>134</v>
      </c>
      <c r="O697" t="s">
        <v>135</v>
      </c>
      <c r="P697">
        <v>0</v>
      </c>
      <c r="R697" t="s">
        <v>1089</v>
      </c>
      <c r="S697" s="20">
        <f t="shared" si="72"/>
        <v>14</v>
      </c>
      <c r="T697" s="20">
        <f t="shared" si="73"/>
        <v>20</v>
      </c>
      <c r="U697" s="48" t="str">
        <f t="shared" si="74"/>
        <v>VAYOR</v>
      </c>
      <c r="V697" s="20" t="str">
        <f t="shared" si="75"/>
        <v>TN705</v>
      </c>
      <c r="W697" s="20" t="str">
        <f t="shared" si="76"/>
        <v>B1</v>
      </c>
      <c r="X697" s="20"/>
      <c r="Y697" s="7"/>
      <c r="Z697" s="7"/>
      <c r="AA697" s="7"/>
      <c r="AB697" s="7"/>
      <c r="AC697" s="7"/>
      <c r="AD697" s="7"/>
    </row>
    <row r="698" spans="1:30" x14ac:dyDescent="0.25">
      <c r="A698" s="7"/>
      <c r="B698" s="7"/>
      <c r="C698" s="7"/>
      <c r="D698" s="7" t="str">
        <f t="shared" si="70"/>
        <v>10.121.19.214</v>
      </c>
      <c r="E698" s="7" t="str">
        <f t="shared" si="71"/>
        <v>10.121.19.214</v>
      </c>
      <c r="F698">
        <v>689</v>
      </c>
      <c r="G698" t="s">
        <v>2924</v>
      </c>
      <c r="H698" s="57">
        <v>46150.061631944445</v>
      </c>
      <c r="I698" t="s">
        <v>2925</v>
      </c>
      <c r="J698" t="s">
        <v>2926</v>
      </c>
      <c r="K698" t="s">
        <v>145</v>
      </c>
      <c r="L698" t="s">
        <v>2927</v>
      </c>
      <c r="N698" t="s">
        <v>134</v>
      </c>
      <c r="O698" t="s">
        <v>135</v>
      </c>
      <c r="P698">
        <v>0</v>
      </c>
      <c r="R698" t="s">
        <v>2928</v>
      </c>
      <c r="S698" s="20">
        <f t="shared" si="72"/>
        <v>14</v>
      </c>
      <c r="T698" s="20">
        <f t="shared" si="73"/>
        <v>31</v>
      </c>
      <c r="U698" s="48" t="str">
        <f t="shared" si="74"/>
        <v>TITANIUM SARSANA</v>
      </c>
      <c r="V698" s="20" t="str">
        <f t="shared" si="75"/>
        <v>TN705</v>
      </c>
      <c r="W698" s="20" t="str">
        <f t="shared" si="76"/>
        <v>B1</v>
      </c>
      <c r="X698" s="20"/>
      <c r="Y698" s="7"/>
      <c r="Z698" s="7"/>
      <c r="AA698" s="7"/>
      <c r="AB698" s="7"/>
      <c r="AC698" s="7"/>
      <c r="AD698" s="7"/>
    </row>
    <row r="699" spans="1:30" x14ac:dyDescent="0.25">
      <c r="A699" s="7"/>
      <c r="B699" s="7"/>
      <c r="C699" s="7"/>
      <c r="D699" s="7" t="str">
        <f t="shared" si="70"/>
        <v>10.121.68.89</v>
      </c>
      <c r="E699" s="7" t="str">
        <f t="shared" si="71"/>
        <v>10.121.68.89</v>
      </c>
      <c r="F699">
        <v>690</v>
      </c>
      <c r="G699" t="s">
        <v>2920</v>
      </c>
      <c r="H699" s="57">
        <v>46148.061666666668</v>
      </c>
      <c r="I699" t="s">
        <v>2921</v>
      </c>
      <c r="J699" t="s">
        <v>2922</v>
      </c>
      <c r="K699" t="s">
        <v>189</v>
      </c>
      <c r="L699" t="s">
        <v>2923</v>
      </c>
      <c r="N699" t="s">
        <v>191</v>
      </c>
      <c r="O699" t="s">
        <v>135</v>
      </c>
      <c r="P699">
        <v>0</v>
      </c>
      <c r="S699" s="20">
        <f t="shared" si="72"/>
        <v>13</v>
      </c>
      <c r="T699" s="20">
        <f t="shared" si="73"/>
        <v>21</v>
      </c>
      <c r="U699" s="48" t="str">
        <f t="shared" si="74"/>
        <v>PIMPARI</v>
      </c>
      <c r="V699" s="20" t="str">
        <f t="shared" si="75"/>
        <v>TN703</v>
      </c>
      <c r="W699" s="20" t="str">
        <f t="shared" si="76"/>
        <v>A1</v>
      </c>
      <c r="X699" s="20"/>
      <c r="Y699" s="7"/>
      <c r="Z699" s="7"/>
      <c r="AA699" s="7"/>
      <c r="AB699" s="7"/>
      <c r="AC699" s="7"/>
      <c r="AD699" s="7"/>
    </row>
    <row r="700" spans="1:30" x14ac:dyDescent="0.25">
      <c r="A700" s="7"/>
      <c r="B700" s="7"/>
      <c r="C700" s="7"/>
      <c r="D700" s="7" t="str">
        <f t="shared" si="70"/>
        <v>10.121.98.140</v>
      </c>
      <c r="E700" s="7" t="str">
        <f t="shared" si="71"/>
        <v>10.121.98.140</v>
      </c>
      <c r="F700">
        <v>691</v>
      </c>
      <c r="G700" t="s">
        <v>2937</v>
      </c>
      <c r="H700" s="57">
        <v>46112.064699074072</v>
      </c>
      <c r="I700" t="s">
        <v>2938</v>
      </c>
      <c r="J700" t="s">
        <v>2939</v>
      </c>
      <c r="K700" t="s">
        <v>145</v>
      </c>
      <c r="L700" t="s">
        <v>2940</v>
      </c>
      <c r="N700" t="s">
        <v>134</v>
      </c>
      <c r="O700" t="s">
        <v>135</v>
      </c>
      <c r="P700">
        <v>2</v>
      </c>
      <c r="R700" t="s">
        <v>2941</v>
      </c>
      <c r="S700" s="20">
        <f t="shared" si="72"/>
        <v>14</v>
      </c>
      <c r="T700" s="20">
        <f t="shared" si="73"/>
        <v>24</v>
      </c>
      <c r="U700" s="48" t="str">
        <f t="shared" si="74"/>
        <v>Deesa RTO</v>
      </c>
      <c r="V700" s="20" t="str">
        <f t="shared" si="75"/>
        <v>TN705</v>
      </c>
      <c r="W700" s="20" t="str">
        <f t="shared" si="76"/>
        <v>B1</v>
      </c>
      <c r="X700" s="20"/>
      <c r="Y700" s="7"/>
      <c r="Z700" s="7"/>
      <c r="AA700" s="7"/>
      <c r="AB700" s="7"/>
      <c r="AC700" s="7"/>
      <c r="AD700" s="7"/>
    </row>
    <row r="701" spans="1:30" x14ac:dyDescent="0.25">
      <c r="A701" s="7"/>
      <c r="B701" s="7"/>
      <c r="C701" s="7"/>
      <c r="D701" s="7" t="str">
        <f t="shared" si="70"/>
        <v>10.121.97.234</v>
      </c>
      <c r="E701" s="7" t="str">
        <f t="shared" si="71"/>
        <v>10.121.97.234</v>
      </c>
      <c r="F701">
        <v>692</v>
      </c>
      <c r="G701" t="s">
        <v>2950</v>
      </c>
      <c r="H701" s="57">
        <v>46147.059444444443</v>
      </c>
      <c r="I701" t="s">
        <v>2951</v>
      </c>
      <c r="J701" t="s">
        <v>2952</v>
      </c>
      <c r="K701" t="s">
        <v>171</v>
      </c>
      <c r="L701" t="s">
        <v>2953</v>
      </c>
      <c r="N701" t="s">
        <v>173</v>
      </c>
      <c r="O701" t="s">
        <v>135</v>
      </c>
      <c r="P701">
        <v>2</v>
      </c>
      <c r="S701" s="20">
        <f t="shared" si="72"/>
        <v>14</v>
      </c>
      <c r="T701" s="20">
        <f t="shared" si="73"/>
        <v>23</v>
      </c>
      <c r="U701" s="48" t="str">
        <f t="shared" si="74"/>
        <v>IIIT DIU</v>
      </c>
      <c r="V701" s="20" t="str">
        <f t="shared" si="75"/>
        <v>TN703</v>
      </c>
      <c r="W701" s="20" t="str">
        <f t="shared" si="76"/>
        <v>A1</v>
      </c>
      <c r="X701" s="20"/>
      <c r="Y701" s="7"/>
      <c r="Z701" s="7"/>
      <c r="AA701" s="7"/>
      <c r="AB701" s="7"/>
      <c r="AC701" s="7"/>
      <c r="AD701" s="7"/>
    </row>
    <row r="702" spans="1:30" x14ac:dyDescent="0.25">
      <c r="A702" s="7"/>
      <c r="B702" s="7"/>
      <c r="C702" s="7"/>
      <c r="D702" s="7" t="str">
        <f t="shared" si="70"/>
        <v>10.121.24.101</v>
      </c>
      <c r="E702" s="7" t="str">
        <f t="shared" si="71"/>
        <v>10.121.24.101</v>
      </c>
      <c r="F702">
        <v>693</v>
      </c>
      <c r="G702" t="s">
        <v>2942</v>
      </c>
      <c r="H702" s="57">
        <v>46149.061747685184</v>
      </c>
      <c r="I702" t="s">
        <v>2943</v>
      </c>
      <c r="J702" t="s">
        <v>2944</v>
      </c>
      <c r="K702" t="s">
        <v>171</v>
      </c>
      <c r="L702" t="s">
        <v>2945</v>
      </c>
      <c r="N702" t="s">
        <v>173</v>
      </c>
      <c r="O702" t="s">
        <v>135</v>
      </c>
      <c r="P702">
        <v>2</v>
      </c>
      <c r="S702" s="20">
        <f t="shared" si="72"/>
        <v>14</v>
      </c>
      <c r="T702" s="20">
        <f t="shared" si="73"/>
        <v>31</v>
      </c>
      <c r="U702" s="48" t="str">
        <f t="shared" si="74"/>
        <v>BPCL Khari Rohar</v>
      </c>
      <c r="V702" s="20" t="str">
        <f t="shared" si="75"/>
        <v>TN703</v>
      </c>
      <c r="W702" s="20" t="str">
        <f t="shared" si="76"/>
        <v>A1</v>
      </c>
      <c r="X702" s="20"/>
      <c r="Y702" s="7"/>
      <c r="Z702" s="7"/>
      <c r="AA702" s="7"/>
      <c r="AB702" s="7"/>
      <c r="AC702" s="7"/>
      <c r="AD702" s="7"/>
    </row>
    <row r="703" spans="1:30" x14ac:dyDescent="0.25">
      <c r="A703" s="7"/>
      <c r="B703" s="7"/>
      <c r="C703" s="7"/>
      <c r="D703" s="7" t="str">
        <f t="shared" si="70"/>
        <v>10.121.97.193</v>
      </c>
      <c r="E703" s="7" t="str">
        <f t="shared" si="71"/>
        <v>10.121.97.193</v>
      </c>
      <c r="F703">
        <v>694</v>
      </c>
      <c r="G703" t="s">
        <v>5061</v>
      </c>
      <c r="H703" s="57">
        <v>46147.062326388892</v>
      </c>
      <c r="I703" t="s">
        <v>5062</v>
      </c>
      <c r="J703" t="s">
        <v>5063</v>
      </c>
      <c r="K703" t="s">
        <v>132</v>
      </c>
      <c r="L703" t="s">
        <v>5064</v>
      </c>
      <c r="N703" t="s">
        <v>134</v>
      </c>
      <c r="O703" t="s">
        <v>135</v>
      </c>
      <c r="P703">
        <v>2</v>
      </c>
      <c r="S703" s="20">
        <f t="shared" si="72"/>
        <v>14</v>
      </c>
      <c r="T703" s="20">
        <f t="shared" si="73"/>
        <v>27</v>
      </c>
      <c r="U703" s="48" t="str">
        <f t="shared" si="74"/>
        <v>JUNAGADH JR2</v>
      </c>
      <c r="V703" s="20" t="str">
        <f t="shared" si="75"/>
        <v>TN725</v>
      </c>
      <c r="W703" s="20" t="str">
        <f t="shared" si="76"/>
        <v>B2</v>
      </c>
      <c r="X703" s="20"/>
      <c r="Y703" s="7"/>
      <c r="Z703" s="7"/>
      <c r="AA703" s="7"/>
      <c r="AB703" s="7"/>
      <c r="AC703" s="7"/>
      <c r="AD703" s="7"/>
    </row>
    <row r="704" spans="1:30" x14ac:dyDescent="0.25">
      <c r="A704" s="7"/>
      <c r="B704" s="7"/>
      <c r="C704" s="7"/>
      <c r="D704" s="7" t="str">
        <f t="shared" si="70"/>
        <v>10.121.97.102</v>
      </c>
      <c r="E704" s="7" t="str">
        <f t="shared" si="71"/>
        <v>10.121.97.102</v>
      </c>
      <c r="F704">
        <v>695</v>
      </c>
      <c r="G704" t="s">
        <v>2959</v>
      </c>
      <c r="H704" s="57">
        <v>46142.063391203701</v>
      </c>
      <c r="I704" t="s">
        <v>2960</v>
      </c>
      <c r="J704" t="s">
        <v>2961</v>
      </c>
      <c r="K704" t="s">
        <v>189</v>
      </c>
      <c r="L704" t="s">
        <v>2962</v>
      </c>
      <c r="N704" t="s">
        <v>191</v>
      </c>
      <c r="O704" t="s">
        <v>135</v>
      </c>
      <c r="P704">
        <v>0</v>
      </c>
      <c r="S704" s="20">
        <f t="shared" si="72"/>
        <v>14</v>
      </c>
      <c r="T704" s="20">
        <f t="shared" si="73"/>
        <v>25</v>
      </c>
      <c r="U704" s="48" t="str">
        <f t="shared" si="74"/>
        <v>KherolEXA1</v>
      </c>
      <c r="V704" s="20" t="str">
        <f t="shared" si="75"/>
        <v>TN703</v>
      </c>
      <c r="W704" s="20" t="str">
        <f t="shared" si="76"/>
        <v>A1</v>
      </c>
      <c r="X704" s="20"/>
      <c r="Y704" s="7"/>
      <c r="Z704" s="7"/>
      <c r="AA704" s="7"/>
      <c r="AB704" s="7"/>
      <c r="AC704" s="7"/>
      <c r="AD704" s="7"/>
    </row>
    <row r="705" spans="1:30" x14ac:dyDescent="0.25">
      <c r="A705" s="7"/>
      <c r="B705" s="7"/>
      <c r="C705" s="7"/>
      <c r="D705" s="7" t="str">
        <f t="shared" si="70"/>
        <v>10.121.17.182</v>
      </c>
      <c r="E705" s="7" t="str">
        <f t="shared" si="71"/>
        <v>10.121.17.182</v>
      </c>
      <c r="F705">
        <v>696</v>
      </c>
      <c r="G705" t="s">
        <v>2954</v>
      </c>
      <c r="H705" s="57">
        <v>46151.061736111114</v>
      </c>
      <c r="I705" t="s">
        <v>2955</v>
      </c>
      <c r="J705" t="s">
        <v>2956</v>
      </c>
      <c r="K705" t="s">
        <v>171</v>
      </c>
      <c r="L705" t="s">
        <v>2957</v>
      </c>
      <c r="N705" t="s">
        <v>173</v>
      </c>
      <c r="O705" t="s">
        <v>135</v>
      </c>
      <c r="P705">
        <v>2</v>
      </c>
      <c r="R705" t="s">
        <v>2958</v>
      </c>
      <c r="S705" s="20">
        <f t="shared" si="72"/>
        <v>14</v>
      </c>
      <c r="T705" s="20">
        <f t="shared" si="73"/>
        <v>23</v>
      </c>
      <c r="U705" s="48" t="str">
        <f t="shared" si="74"/>
        <v>LAKHANKA</v>
      </c>
      <c r="V705" s="20" t="str">
        <f t="shared" si="75"/>
        <v>TN703</v>
      </c>
      <c r="W705" s="20" t="str">
        <f t="shared" si="76"/>
        <v>A1</v>
      </c>
      <c r="X705" s="20"/>
      <c r="Y705" s="7"/>
      <c r="Z705" s="7"/>
      <c r="AA705" s="7"/>
      <c r="AB705" s="7"/>
      <c r="AC705" s="7"/>
      <c r="AD705" s="7"/>
    </row>
    <row r="706" spans="1:30" x14ac:dyDescent="0.25">
      <c r="A706" s="7"/>
      <c r="B706" s="7"/>
      <c r="C706" s="7"/>
      <c r="D706" s="7" t="str">
        <f t="shared" si="70"/>
        <v>10.121.24.193</v>
      </c>
      <c r="E706" s="7" t="str">
        <f t="shared" si="71"/>
        <v>10.121.24.193</v>
      </c>
      <c r="F706">
        <v>697</v>
      </c>
      <c r="G706" t="s">
        <v>2963</v>
      </c>
      <c r="H706" s="57">
        <v>46147.0546875</v>
      </c>
      <c r="I706" t="s">
        <v>2964</v>
      </c>
      <c r="J706" t="s">
        <v>2965</v>
      </c>
      <c r="K706" t="s">
        <v>132</v>
      </c>
      <c r="L706" t="s">
        <v>2966</v>
      </c>
      <c r="N706" t="s">
        <v>134</v>
      </c>
      <c r="O706" t="s">
        <v>135</v>
      </c>
      <c r="P706">
        <v>0</v>
      </c>
      <c r="R706" t="s">
        <v>208</v>
      </c>
      <c r="S706" s="20">
        <f t="shared" si="72"/>
        <v>14</v>
      </c>
      <c r="T706" s="20">
        <f t="shared" si="73"/>
        <v>30</v>
      </c>
      <c r="U706" s="48" t="str">
        <f t="shared" si="74"/>
        <v>Bharuch TE(GNE)</v>
      </c>
      <c r="V706" s="20" t="str">
        <f t="shared" si="75"/>
        <v>TN725</v>
      </c>
      <c r="W706" s="20" t="str">
        <f t="shared" si="76"/>
        <v>B2</v>
      </c>
      <c r="X706" s="20"/>
      <c r="Y706" s="7"/>
      <c r="Z706" s="7"/>
      <c r="AA706" s="7"/>
      <c r="AB706" s="7"/>
      <c r="AC706" s="7"/>
      <c r="AD706" s="7"/>
    </row>
    <row r="707" spans="1:30" x14ac:dyDescent="0.25">
      <c r="A707" s="7"/>
      <c r="B707" s="7"/>
      <c r="C707" s="7"/>
      <c r="D707" s="7" t="str">
        <f t="shared" si="70"/>
        <v>10.121.17.174</v>
      </c>
      <c r="E707" s="7" t="str">
        <f t="shared" si="71"/>
        <v>10.121.17.174</v>
      </c>
      <c r="F707">
        <v>698</v>
      </c>
      <c r="G707" t="s">
        <v>2967</v>
      </c>
      <c r="H707" s="57">
        <v>46136.062152777777</v>
      </c>
      <c r="I707" t="s">
        <v>2968</v>
      </c>
      <c r="J707" t="s">
        <v>2969</v>
      </c>
      <c r="K707" t="s">
        <v>145</v>
      </c>
      <c r="L707" t="s">
        <v>2970</v>
      </c>
      <c r="N707" t="s">
        <v>134</v>
      </c>
      <c r="O707" t="s">
        <v>135</v>
      </c>
      <c r="P707">
        <v>2</v>
      </c>
      <c r="S707" s="20">
        <f t="shared" si="72"/>
        <v>14</v>
      </c>
      <c r="T707" s="20">
        <f t="shared" si="73"/>
        <v>28</v>
      </c>
      <c r="U707" s="48" t="str">
        <f t="shared" si="74"/>
        <v>GARIADHAR RSU</v>
      </c>
      <c r="V707" s="20" t="str">
        <f t="shared" si="75"/>
        <v>TN705</v>
      </c>
      <c r="W707" s="20" t="str">
        <f t="shared" si="76"/>
        <v>B1</v>
      </c>
      <c r="X707" s="20"/>
      <c r="Y707" s="7"/>
      <c r="Z707" s="7"/>
      <c r="AA707" s="7"/>
      <c r="AB707" s="7"/>
      <c r="AC707" s="7"/>
      <c r="AD707" s="7"/>
    </row>
    <row r="708" spans="1:30" x14ac:dyDescent="0.25">
      <c r="A708" s="7"/>
      <c r="B708" s="7"/>
      <c r="C708" s="7"/>
      <c r="D708" s="7" t="str">
        <f t="shared" si="70"/>
        <v>10.121.24.96</v>
      </c>
      <c r="E708" s="7" t="str">
        <f t="shared" si="71"/>
        <v>10.121.24.96</v>
      </c>
      <c r="F708">
        <v>699</v>
      </c>
      <c r="G708" t="s">
        <v>2975</v>
      </c>
      <c r="H708" s="57">
        <v>46120.047662037039</v>
      </c>
      <c r="I708" t="s">
        <v>2976</v>
      </c>
      <c r="J708" t="s">
        <v>2977</v>
      </c>
      <c r="K708" t="s">
        <v>171</v>
      </c>
      <c r="L708" t="s">
        <v>2978</v>
      </c>
      <c r="N708" t="s">
        <v>173</v>
      </c>
      <c r="O708" t="s">
        <v>135</v>
      </c>
      <c r="P708">
        <v>2</v>
      </c>
      <c r="S708" s="20">
        <f t="shared" si="72"/>
        <v>13</v>
      </c>
      <c r="T708" s="20">
        <f t="shared" si="73"/>
        <v>20</v>
      </c>
      <c r="U708" s="48" t="str">
        <f t="shared" si="74"/>
        <v>DHORDO</v>
      </c>
      <c r="V708" s="20" t="str">
        <f t="shared" si="75"/>
        <v>TN703</v>
      </c>
      <c r="W708" s="20" t="str">
        <f t="shared" si="76"/>
        <v>A1</v>
      </c>
      <c r="X708" s="20"/>
      <c r="Y708" s="7"/>
      <c r="Z708" s="7"/>
      <c r="AA708" s="7"/>
      <c r="AB708" s="7"/>
      <c r="AC708" s="7"/>
      <c r="AD708" s="7"/>
    </row>
    <row r="709" spans="1:30" x14ac:dyDescent="0.25">
      <c r="A709" s="7"/>
      <c r="B709" s="7"/>
      <c r="C709" s="7"/>
      <c r="D709" s="7" t="str">
        <f t="shared" si="70"/>
        <v>10.121.100.15</v>
      </c>
      <c r="E709" s="7" t="str">
        <f t="shared" si="71"/>
        <v>10.121.100.15</v>
      </c>
      <c r="F709">
        <v>700</v>
      </c>
      <c r="G709" t="s">
        <v>2971</v>
      </c>
      <c r="H709" s="57">
        <v>46147.057037037041</v>
      </c>
      <c r="I709" t="s">
        <v>2972</v>
      </c>
      <c r="J709" t="s">
        <v>2973</v>
      </c>
      <c r="K709" t="s">
        <v>145</v>
      </c>
      <c r="L709" t="s">
        <v>2974</v>
      </c>
      <c r="N709" t="s">
        <v>134</v>
      </c>
      <c r="O709" t="s">
        <v>135</v>
      </c>
      <c r="P709">
        <v>2</v>
      </c>
      <c r="S709" s="20">
        <f t="shared" si="72"/>
        <v>14</v>
      </c>
      <c r="T709" s="20">
        <f t="shared" si="73"/>
        <v>26</v>
      </c>
      <c r="U709" s="48" t="str">
        <f t="shared" si="74"/>
        <v>VYARA GSWAN</v>
      </c>
      <c r="V709" s="20" t="str">
        <f t="shared" si="75"/>
        <v>TN705</v>
      </c>
      <c r="W709" s="20" t="str">
        <f t="shared" si="76"/>
        <v>B1</v>
      </c>
      <c r="X709" s="20"/>
      <c r="Y709" s="7"/>
      <c r="Z709" s="7"/>
      <c r="AA709" s="7"/>
      <c r="AB709" s="7"/>
      <c r="AC709" s="7"/>
      <c r="AD709" s="7"/>
    </row>
    <row r="710" spans="1:30" x14ac:dyDescent="0.25">
      <c r="A710" s="7"/>
      <c r="B710" s="7"/>
      <c r="C710" s="7"/>
      <c r="D710" s="7" t="str">
        <f t="shared" si="70"/>
        <v>10.121.68.199</v>
      </c>
      <c r="E710" s="7" t="str">
        <f t="shared" si="71"/>
        <v>10.121.68.199</v>
      </c>
      <c r="F710">
        <v>701</v>
      </c>
      <c r="G710" t="s">
        <v>2979</v>
      </c>
      <c r="H710" s="57">
        <v>46128.048495370371</v>
      </c>
      <c r="I710" t="s">
        <v>2980</v>
      </c>
      <c r="J710" t="s">
        <v>2981</v>
      </c>
      <c r="K710" t="s">
        <v>145</v>
      </c>
      <c r="L710" t="s">
        <v>2982</v>
      </c>
      <c r="N710" t="s">
        <v>134</v>
      </c>
      <c r="O710" t="s">
        <v>135</v>
      </c>
      <c r="P710">
        <v>2</v>
      </c>
      <c r="R710" t="s">
        <v>404</v>
      </c>
      <c r="S710" s="20">
        <f t="shared" si="72"/>
        <v>14</v>
      </c>
      <c r="T710" s="20">
        <f t="shared" si="73"/>
        <v>21</v>
      </c>
      <c r="U710" s="48" t="str">
        <f t="shared" si="74"/>
        <v>LALPUR</v>
      </c>
      <c r="V710" s="20" t="str">
        <f t="shared" si="75"/>
        <v>TN705</v>
      </c>
      <c r="W710" s="20" t="str">
        <f t="shared" si="76"/>
        <v>B1</v>
      </c>
      <c r="X710" s="20"/>
      <c r="Y710" s="7"/>
      <c r="Z710" s="7"/>
      <c r="AA710" s="7"/>
      <c r="AB710" s="7"/>
      <c r="AC710" s="7"/>
      <c r="AD710" s="7"/>
    </row>
    <row r="711" spans="1:30" x14ac:dyDescent="0.25">
      <c r="A711" s="7"/>
      <c r="B711" s="7"/>
      <c r="C711" s="7"/>
      <c r="D711" s="7" t="str">
        <f t="shared" si="70"/>
        <v>10.121.99.137</v>
      </c>
      <c r="E711" s="7" t="str">
        <f t="shared" si="71"/>
        <v>10.121.99.137</v>
      </c>
      <c r="F711">
        <v>702</v>
      </c>
      <c r="G711" t="s">
        <v>2983</v>
      </c>
      <c r="H711" s="57">
        <v>46126.054710648146</v>
      </c>
      <c r="I711" t="s">
        <v>2984</v>
      </c>
      <c r="J711" t="s">
        <v>2985</v>
      </c>
      <c r="K711" t="s">
        <v>132</v>
      </c>
      <c r="L711" t="s">
        <v>2986</v>
      </c>
      <c r="N711" t="s">
        <v>134</v>
      </c>
      <c r="O711" t="s">
        <v>135</v>
      </c>
      <c r="P711">
        <v>2</v>
      </c>
      <c r="R711" t="s">
        <v>2987</v>
      </c>
      <c r="S711" s="20">
        <f t="shared" si="72"/>
        <v>14</v>
      </c>
      <c r="T711" s="20">
        <f t="shared" si="73"/>
        <v>27</v>
      </c>
      <c r="U711" s="48" t="str">
        <f t="shared" si="74"/>
        <v>CHANAKYAPURI</v>
      </c>
      <c r="V711" s="20" t="str">
        <f t="shared" si="75"/>
        <v>TN725</v>
      </c>
      <c r="W711" s="20" t="str">
        <f t="shared" si="76"/>
        <v>B2</v>
      </c>
      <c r="X711" s="20"/>
      <c r="Y711" s="7"/>
      <c r="Z711" s="7"/>
      <c r="AA711" s="7"/>
      <c r="AB711" s="7"/>
      <c r="AC711" s="7"/>
      <c r="AD711" s="7"/>
    </row>
    <row r="712" spans="1:30" x14ac:dyDescent="0.25">
      <c r="A712" s="7"/>
      <c r="B712" s="7"/>
      <c r="C712" s="7"/>
      <c r="D712" s="7" t="str">
        <f t="shared" si="70"/>
        <v>10.121.24.155</v>
      </c>
      <c r="E712" s="7" t="str">
        <f t="shared" si="71"/>
        <v>10.121.24.155</v>
      </c>
      <c r="F712">
        <v>703</v>
      </c>
      <c r="G712" t="s">
        <v>2988</v>
      </c>
      <c r="H712" s="57">
        <v>46117.055868055555</v>
      </c>
      <c r="I712" t="s">
        <v>2989</v>
      </c>
      <c r="J712" t="s">
        <v>2990</v>
      </c>
      <c r="K712" t="s">
        <v>171</v>
      </c>
      <c r="L712" t="s">
        <v>2991</v>
      </c>
      <c r="N712" t="s">
        <v>173</v>
      </c>
      <c r="O712" t="s">
        <v>135</v>
      </c>
      <c r="P712">
        <v>2</v>
      </c>
      <c r="R712" t="s">
        <v>2346</v>
      </c>
      <c r="S712" s="20">
        <f t="shared" si="72"/>
        <v>14</v>
      </c>
      <c r="T712" s="20">
        <f t="shared" si="73"/>
        <v>26</v>
      </c>
      <c r="U712" s="48" t="str">
        <f t="shared" si="74"/>
        <v>LILAPUR TIP</v>
      </c>
      <c r="V712" s="20" t="str">
        <f t="shared" si="75"/>
        <v>TN703</v>
      </c>
      <c r="W712" s="20" t="str">
        <f t="shared" si="76"/>
        <v>A1</v>
      </c>
      <c r="X712" s="20"/>
      <c r="Y712" s="7"/>
      <c r="Z712" s="7"/>
      <c r="AA712" s="7"/>
      <c r="AB712" s="7"/>
      <c r="AC712" s="7"/>
      <c r="AD712" s="7"/>
    </row>
    <row r="713" spans="1:30" x14ac:dyDescent="0.25">
      <c r="A713" s="7"/>
      <c r="B713" s="7"/>
      <c r="C713" s="7"/>
      <c r="D713" s="7" t="str">
        <f t="shared" si="70"/>
        <v>10.121.17.163</v>
      </c>
      <c r="E713" s="7" t="str">
        <f t="shared" si="71"/>
        <v>10.121.17.163</v>
      </c>
      <c r="F713">
        <v>704</v>
      </c>
      <c r="G713" t="s">
        <v>2996</v>
      </c>
      <c r="H713" s="57">
        <v>46124.055601851855</v>
      </c>
      <c r="I713" t="s">
        <v>2997</v>
      </c>
      <c r="J713" t="s">
        <v>2998</v>
      </c>
      <c r="K713" t="s">
        <v>145</v>
      </c>
      <c r="L713" t="s">
        <v>2999</v>
      </c>
      <c r="N713" t="s">
        <v>134</v>
      </c>
      <c r="O713" t="s">
        <v>135</v>
      </c>
      <c r="P713">
        <v>2</v>
      </c>
      <c r="R713" t="s">
        <v>1166</v>
      </c>
      <c r="S713" s="20">
        <f t="shared" si="72"/>
        <v>14</v>
      </c>
      <c r="T713" s="20">
        <f t="shared" si="73"/>
        <v>22</v>
      </c>
      <c r="U713" s="48" t="str">
        <f t="shared" si="74"/>
        <v>Songadh</v>
      </c>
      <c r="V713" s="20" t="str">
        <f t="shared" si="75"/>
        <v>TN705</v>
      </c>
      <c r="W713" s="20" t="str">
        <f t="shared" si="76"/>
        <v>B1</v>
      </c>
      <c r="X713" s="20"/>
      <c r="Y713" s="7"/>
      <c r="Z713" s="7"/>
      <c r="AA713" s="7"/>
      <c r="AB713" s="7"/>
      <c r="AC713" s="7"/>
      <c r="AD713" s="7"/>
    </row>
    <row r="714" spans="1:30" x14ac:dyDescent="0.25">
      <c r="A714" s="7"/>
      <c r="B714" s="7"/>
      <c r="C714" s="7"/>
      <c r="D714" s="7" t="str">
        <f t="shared" si="70"/>
        <v>10.121.68.200</v>
      </c>
      <c r="E714" s="7" t="str">
        <f t="shared" si="71"/>
        <v>10.121.68.200</v>
      </c>
      <c r="F714">
        <v>705</v>
      </c>
      <c r="G714" t="s">
        <v>3000</v>
      </c>
      <c r="H714" s="57">
        <v>46024.046990740739</v>
      </c>
      <c r="I714" t="s">
        <v>3001</v>
      </c>
      <c r="J714" t="s">
        <v>3002</v>
      </c>
      <c r="K714" t="s">
        <v>145</v>
      </c>
      <c r="L714" t="s">
        <v>3003</v>
      </c>
      <c r="N714" t="s">
        <v>134</v>
      </c>
      <c r="O714" t="s">
        <v>135</v>
      </c>
      <c r="P714">
        <v>0</v>
      </c>
      <c r="R714" t="s">
        <v>404</v>
      </c>
      <c r="S714" s="20">
        <f t="shared" si="72"/>
        <v>14</v>
      </c>
      <c r="T714" s="20">
        <f t="shared" si="73"/>
        <v>22</v>
      </c>
      <c r="U714" s="48" t="str">
        <f t="shared" si="74"/>
        <v>HARIPUR</v>
      </c>
      <c r="V714" s="20" t="str">
        <f t="shared" si="75"/>
        <v>TN705</v>
      </c>
      <c r="W714" s="20" t="str">
        <f t="shared" si="76"/>
        <v>B1</v>
      </c>
      <c r="X714" s="20"/>
      <c r="Y714" s="7"/>
      <c r="Z714" s="7"/>
      <c r="AA714" s="7"/>
      <c r="AB714" s="7"/>
      <c r="AC714" s="7"/>
      <c r="AD714" s="7"/>
    </row>
    <row r="715" spans="1:30" x14ac:dyDescent="0.25">
      <c r="A715" s="7"/>
      <c r="B715" s="7"/>
      <c r="C715" s="7"/>
      <c r="D715" s="7" t="str">
        <f t="shared" ref="D715:D778" si="77">TRIM(CLEAN(E715))</f>
        <v>10.121.98.12</v>
      </c>
      <c r="E715" s="7" t="str">
        <f t="shared" ref="E715:E778" si="78">MID(G715,2,SEARCH("_",G715)-2)</f>
        <v>10.121.98.12</v>
      </c>
      <c r="F715">
        <v>706</v>
      </c>
      <c r="G715" t="s">
        <v>2992</v>
      </c>
      <c r="H715" s="57">
        <v>46150.066284722219</v>
      </c>
      <c r="I715" t="s">
        <v>2993</v>
      </c>
      <c r="J715" t="s">
        <v>2994</v>
      </c>
      <c r="K715" t="s">
        <v>145</v>
      </c>
      <c r="L715" t="s">
        <v>2995</v>
      </c>
      <c r="N715" t="s">
        <v>134</v>
      </c>
      <c r="O715" t="s">
        <v>135</v>
      </c>
      <c r="P715">
        <v>0</v>
      </c>
      <c r="S715" s="20">
        <f t="shared" ref="S715:S778" si="79">IFERROR(SEARCH("_",I715),"")</f>
        <v>13</v>
      </c>
      <c r="T715" s="20">
        <f t="shared" ref="T715:T778" si="80">IFERROR(SEARCH("_",I715,S715+1),"")</f>
        <v>25</v>
      </c>
      <c r="U715" s="48" t="str">
        <f t="shared" ref="U715:U778" si="81">MID(I715,S715+1,T715-S715-1)</f>
        <v xml:space="preserve"> KDM BHAVAN</v>
      </c>
      <c r="V715" s="20" t="str">
        <f t="shared" ref="V715:V778" si="82">IFERROR(LEFT(K715,SEARCH("TN7",K715)+4),"")</f>
        <v>TN705</v>
      </c>
      <c r="W715" s="20" t="str">
        <f t="shared" ref="W715:W778" si="83">IFERROR(VLOOKUP(V715,$V$2:$W$4,2,FALSE),"")</f>
        <v>B1</v>
      </c>
      <c r="X715" s="20"/>
      <c r="Y715" s="7"/>
      <c r="Z715" s="7"/>
      <c r="AA715" s="7"/>
      <c r="AB715" s="7"/>
      <c r="AC715" s="7"/>
      <c r="AD715" s="7"/>
    </row>
    <row r="716" spans="1:30" x14ac:dyDescent="0.25">
      <c r="A716" s="7"/>
      <c r="B716" s="7"/>
      <c r="C716" s="7"/>
      <c r="D716" s="7" t="str">
        <f t="shared" si="77"/>
        <v>10.121.68.201</v>
      </c>
      <c r="E716" s="7" t="str">
        <f t="shared" si="78"/>
        <v>10.121.68.201</v>
      </c>
      <c r="F716">
        <v>707</v>
      </c>
      <c r="G716" t="s">
        <v>3004</v>
      </c>
      <c r="H716" s="57">
        <v>46151.057858796295</v>
      </c>
      <c r="I716" t="s">
        <v>3005</v>
      </c>
      <c r="J716" t="s">
        <v>3006</v>
      </c>
      <c r="K716" t="s">
        <v>132</v>
      </c>
      <c r="L716" t="s">
        <v>3007</v>
      </c>
      <c r="N716" t="s">
        <v>134</v>
      </c>
      <c r="O716" t="s">
        <v>135</v>
      </c>
      <c r="P716">
        <v>0</v>
      </c>
      <c r="R716" t="s">
        <v>3008</v>
      </c>
      <c r="S716" s="20">
        <f t="shared" si="79"/>
        <v>14</v>
      </c>
      <c r="T716" s="20">
        <f t="shared" si="80"/>
        <v>20</v>
      </c>
      <c r="U716" s="48" t="str">
        <f t="shared" si="81"/>
        <v>DHROL</v>
      </c>
      <c r="V716" s="20" t="str">
        <f t="shared" si="82"/>
        <v>TN725</v>
      </c>
      <c r="W716" s="20" t="str">
        <f t="shared" si="83"/>
        <v>B2</v>
      </c>
      <c r="X716" s="20"/>
      <c r="Y716" s="7"/>
      <c r="Z716" s="7"/>
      <c r="AA716" s="7"/>
      <c r="AB716" s="7"/>
      <c r="AC716" s="7"/>
      <c r="AD716" s="7"/>
    </row>
    <row r="717" spans="1:30" x14ac:dyDescent="0.25">
      <c r="A717" s="7"/>
      <c r="B717" s="7"/>
      <c r="C717" s="7"/>
      <c r="D717" s="7" t="str">
        <f t="shared" si="77"/>
        <v>10.121.99.140</v>
      </c>
      <c r="E717" s="7" t="str">
        <f t="shared" si="78"/>
        <v>10.121.99.140</v>
      </c>
      <c r="F717">
        <v>708</v>
      </c>
      <c r="G717" t="s">
        <v>3013</v>
      </c>
      <c r="H717" s="57">
        <v>46148.054097222222</v>
      </c>
      <c r="I717" t="s">
        <v>3014</v>
      </c>
      <c r="J717" t="s">
        <v>3015</v>
      </c>
      <c r="K717" t="s">
        <v>132</v>
      </c>
      <c r="L717" t="s">
        <v>3016</v>
      </c>
      <c r="N717" t="s">
        <v>134</v>
      </c>
      <c r="O717" t="s">
        <v>135</v>
      </c>
      <c r="P717">
        <v>2</v>
      </c>
      <c r="R717" t="s">
        <v>3017</v>
      </c>
      <c r="S717" s="20">
        <f t="shared" si="79"/>
        <v>14</v>
      </c>
      <c r="T717" s="20">
        <f t="shared" si="80"/>
        <v>24</v>
      </c>
      <c r="U717" s="48" t="str">
        <f t="shared" si="81"/>
        <v>KISANWADI</v>
      </c>
      <c r="V717" s="20" t="str">
        <f t="shared" si="82"/>
        <v>TN725</v>
      </c>
      <c r="W717" s="20" t="str">
        <f t="shared" si="83"/>
        <v>B2</v>
      </c>
      <c r="X717" s="20"/>
      <c r="Y717" s="7"/>
      <c r="Z717" s="7"/>
      <c r="AA717" s="7"/>
      <c r="AB717" s="7"/>
      <c r="AC717" s="7"/>
      <c r="AD717" s="7"/>
    </row>
    <row r="718" spans="1:30" x14ac:dyDescent="0.25">
      <c r="A718" s="7"/>
      <c r="B718" s="7"/>
      <c r="C718" s="7"/>
      <c r="D718" s="7" t="str">
        <f t="shared" si="77"/>
        <v>10.121.96.98</v>
      </c>
      <c r="E718" s="7" t="str">
        <f t="shared" si="78"/>
        <v>10.121.96.98</v>
      </c>
      <c r="F718">
        <v>709</v>
      </c>
      <c r="G718" t="s">
        <v>3027</v>
      </c>
      <c r="H718" s="57">
        <v>46139.065798611111</v>
      </c>
      <c r="I718" t="s">
        <v>3028</v>
      </c>
      <c r="J718" t="s">
        <v>3029</v>
      </c>
      <c r="K718" t="s">
        <v>189</v>
      </c>
      <c r="L718" t="s">
        <v>3030</v>
      </c>
      <c r="N718" t="s">
        <v>191</v>
      </c>
      <c r="O718" t="s">
        <v>135</v>
      </c>
      <c r="P718">
        <v>0</v>
      </c>
      <c r="R718" t="s">
        <v>2393</v>
      </c>
      <c r="S718" s="20">
        <f t="shared" si="79"/>
        <v>13</v>
      </c>
      <c r="T718" s="20">
        <f t="shared" si="80"/>
        <v>25</v>
      </c>
      <c r="U718" s="48" t="str">
        <f t="shared" si="81"/>
        <v>CHINA STEEL</v>
      </c>
      <c r="V718" s="20" t="str">
        <f t="shared" si="82"/>
        <v>TN703</v>
      </c>
      <c r="W718" s="20" t="str">
        <f t="shared" si="83"/>
        <v>A1</v>
      </c>
      <c r="X718" s="20"/>
      <c r="Y718" s="7"/>
      <c r="Z718" s="7"/>
      <c r="AA718" s="7"/>
      <c r="AB718" s="7"/>
      <c r="AC718" s="7"/>
      <c r="AD718" s="7"/>
    </row>
    <row r="719" spans="1:30" x14ac:dyDescent="0.25">
      <c r="A719" s="7"/>
      <c r="B719" s="7"/>
      <c r="C719" s="7"/>
      <c r="D719" s="7" t="str">
        <f t="shared" si="77"/>
        <v>10.121.68.203</v>
      </c>
      <c r="E719" s="7" t="str">
        <f t="shared" si="78"/>
        <v>10.121.68.203</v>
      </c>
      <c r="F719">
        <v>710</v>
      </c>
      <c r="G719" t="s">
        <v>3035</v>
      </c>
      <c r="H719" s="57">
        <v>46134.05740740741</v>
      </c>
      <c r="I719" t="s">
        <v>3036</v>
      </c>
      <c r="J719" t="s">
        <v>3037</v>
      </c>
      <c r="K719" t="s">
        <v>132</v>
      </c>
      <c r="L719" t="s">
        <v>3038</v>
      </c>
      <c r="N719" t="s">
        <v>134</v>
      </c>
      <c r="O719" t="s">
        <v>135</v>
      </c>
      <c r="P719">
        <v>2</v>
      </c>
      <c r="R719" t="s">
        <v>841</v>
      </c>
      <c r="S719" s="20">
        <f t="shared" si="79"/>
        <v>14</v>
      </c>
      <c r="T719" s="20">
        <f t="shared" si="80"/>
        <v>22</v>
      </c>
      <c r="U719" s="48" t="str">
        <f t="shared" si="81"/>
        <v>KALAWAD</v>
      </c>
      <c r="V719" s="20" t="str">
        <f t="shared" si="82"/>
        <v>TN725</v>
      </c>
      <c r="W719" s="20" t="str">
        <f t="shared" si="83"/>
        <v>B2</v>
      </c>
      <c r="X719" s="20"/>
      <c r="Y719" s="7"/>
      <c r="Z719" s="7"/>
      <c r="AA719" s="7"/>
      <c r="AB719" s="7"/>
      <c r="AC719" s="7"/>
      <c r="AD719" s="7"/>
    </row>
    <row r="720" spans="1:30" x14ac:dyDescent="0.25">
      <c r="A720" s="7"/>
      <c r="B720" s="7"/>
      <c r="C720" s="7"/>
      <c r="D720" s="7" t="str">
        <f t="shared" si="77"/>
        <v>10.121.97.72</v>
      </c>
      <c r="E720" s="7" t="str">
        <f t="shared" si="78"/>
        <v>10.121.97.72</v>
      </c>
      <c r="F720">
        <v>711</v>
      </c>
      <c r="G720" t="s">
        <v>3009</v>
      </c>
      <c r="H720" s="57">
        <v>46128.070277777777</v>
      </c>
      <c r="I720" t="s">
        <v>3010</v>
      </c>
      <c r="J720" t="s">
        <v>3011</v>
      </c>
      <c r="K720" t="s">
        <v>145</v>
      </c>
      <c r="L720" t="s">
        <v>3012</v>
      </c>
      <c r="N720" t="s">
        <v>134</v>
      </c>
      <c r="O720" t="s">
        <v>135</v>
      </c>
      <c r="P720">
        <v>2</v>
      </c>
      <c r="S720" s="20">
        <f t="shared" si="79"/>
        <v>13</v>
      </c>
      <c r="T720" s="20">
        <f t="shared" si="80"/>
        <v>25</v>
      </c>
      <c r="U720" s="48" t="str">
        <f t="shared" si="81"/>
        <v>GIDC MODASA</v>
      </c>
      <c r="V720" s="20" t="str">
        <f t="shared" si="82"/>
        <v>TN705</v>
      </c>
      <c r="W720" s="20" t="str">
        <f t="shared" si="83"/>
        <v>B1</v>
      </c>
      <c r="X720" s="20"/>
      <c r="Y720" s="7"/>
      <c r="Z720" s="7"/>
      <c r="AA720" s="7"/>
      <c r="AB720" s="7"/>
      <c r="AC720" s="7"/>
      <c r="AD720" s="7"/>
    </row>
    <row r="721" spans="1:30" x14ac:dyDescent="0.25">
      <c r="A721" s="7"/>
      <c r="B721" s="7"/>
      <c r="C721" s="7"/>
      <c r="D721" s="7" t="str">
        <f t="shared" si="77"/>
        <v>10.121.96.45</v>
      </c>
      <c r="E721" s="7" t="str">
        <f t="shared" si="78"/>
        <v>10.121.96.45</v>
      </c>
      <c r="F721">
        <v>712</v>
      </c>
      <c r="G721" t="s">
        <v>3031</v>
      </c>
      <c r="H721" s="57">
        <v>46149.059687499997</v>
      </c>
      <c r="I721" t="s">
        <v>3032</v>
      </c>
      <c r="J721" t="s">
        <v>3033</v>
      </c>
      <c r="K721" t="s">
        <v>189</v>
      </c>
      <c r="L721" t="s">
        <v>3034</v>
      </c>
      <c r="N721" t="s">
        <v>191</v>
      </c>
      <c r="O721" t="s">
        <v>135</v>
      </c>
      <c r="P721">
        <v>0</v>
      </c>
      <c r="S721" s="20">
        <f t="shared" si="79"/>
        <v>13</v>
      </c>
      <c r="T721" s="20">
        <f t="shared" si="80"/>
        <v>28</v>
      </c>
      <c r="U721" s="48" t="str">
        <f t="shared" si="81"/>
        <v>BHOJALPARA BTS</v>
      </c>
      <c r="V721" s="20" t="str">
        <f t="shared" si="82"/>
        <v>TN703</v>
      </c>
      <c r="W721" s="20" t="str">
        <f t="shared" si="83"/>
        <v>A1</v>
      </c>
      <c r="X721" s="20"/>
      <c r="Y721" s="7"/>
      <c r="Z721" s="7"/>
      <c r="AA721" s="7"/>
      <c r="AB721" s="7"/>
      <c r="AC721" s="7"/>
      <c r="AD721" s="7"/>
    </row>
    <row r="722" spans="1:30" x14ac:dyDescent="0.25">
      <c r="A722" s="7"/>
      <c r="B722" s="7"/>
      <c r="C722" s="7"/>
      <c r="D722" s="7" t="str">
        <f t="shared" si="77"/>
        <v>10.121.25.131</v>
      </c>
      <c r="E722" s="7" t="str">
        <f t="shared" si="78"/>
        <v>10.121.25.131</v>
      </c>
      <c r="F722">
        <v>713</v>
      </c>
      <c r="G722" t="s">
        <v>3018</v>
      </c>
      <c r="H722" s="57">
        <v>46096.058229166665</v>
      </c>
      <c r="I722" t="s">
        <v>3019</v>
      </c>
      <c r="J722" t="s">
        <v>3020</v>
      </c>
      <c r="K722" t="s">
        <v>145</v>
      </c>
      <c r="L722" t="s">
        <v>3021</v>
      </c>
      <c r="N722" t="s">
        <v>134</v>
      </c>
      <c r="O722" t="s">
        <v>135</v>
      </c>
      <c r="P722">
        <v>0</v>
      </c>
      <c r="R722" t="s">
        <v>3022</v>
      </c>
      <c r="S722" s="20">
        <f t="shared" si="79"/>
        <v>14</v>
      </c>
      <c r="T722" s="20">
        <f t="shared" si="80"/>
        <v>25</v>
      </c>
      <c r="U722" s="48" t="str">
        <f t="shared" si="81"/>
        <v>DELHI GATE</v>
      </c>
      <c r="V722" s="20" t="str">
        <f t="shared" si="82"/>
        <v>TN705</v>
      </c>
      <c r="W722" s="20" t="str">
        <f t="shared" si="83"/>
        <v>B1</v>
      </c>
      <c r="X722" s="20"/>
      <c r="Y722" s="7"/>
      <c r="Z722" s="7"/>
      <c r="AA722" s="7"/>
      <c r="AB722" s="7"/>
      <c r="AC722" s="7"/>
      <c r="AD722" s="7"/>
    </row>
    <row r="723" spans="1:30" x14ac:dyDescent="0.25">
      <c r="A723" s="7"/>
      <c r="B723" s="7"/>
      <c r="C723" s="7"/>
      <c r="D723" s="7" t="str">
        <f t="shared" si="77"/>
        <v>10.121.16.23</v>
      </c>
      <c r="E723" s="7" t="str">
        <f t="shared" si="78"/>
        <v>10.121.16.23</v>
      </c>
      <c r="F723">
        <v>714</v>
      </c>
      <c r="G723" t="s">
        <v>3023</v>
      </c>
      <c r="H723" s="57">
        <v>46032.054525462961</v>
      </c>
      <c r="I723" t="s">
        <v>3024</v>
      </c>
      <c r="J723" t="s">
        <v>3025</v>
      </c>
      <c r="K723" t="s">
        <v>145</v>
      </c>
      <c r="L723" t="s">
        <v>3026</v>
      </c>
      <c r="N723" t="s">
        <v>134</v>
      </c>
      <c r="O723" t="s">
        <v>135</v>
      </c>
      <c r="P723">
        <v>2</v>
      </c>
      <c r="R723" t="s">
        <v>2879</v>
      </c>
      <c r="S723" s="20">
        <f t="shared" si="79"/>
        <v>13</v>
      </c>
      <c r="T723" s="20">
        <f t="shared" si="80"/>
        <v>22</v>
      </c>
      <c r="U723" s="48" t="str">
        <f t="shared" si="81"/>
        <v>GOTRI N2</v>
      </c>
      <c r="V723" s="20" t="str">
        <f t="shared" si="82"/>
        <v>TN705</v>
      </c>
      <c r="W723" s="20" t="str">
        <f t="shared" si="83"/>
        <v>B1</v>
      </c>
      <c r="X723" s="20"/>
      <c r="Y723" s="7"/>
      <c r="Z723" s="7"/>
      <c r="AA723" s="7"/>
      <c r="AB723" s="7"/>
      <c r="AC723" s="7"/>
      <c r="AD723" s="7"/>
    </row>
    <row r="724" spans="1:30" x14ac:dyDescent="0.25">
      <c r="A724" s="7"/>
      <c r="B724" s="7"/>
      <c r="C724" s="7"/>
      <c r="D724" s="7" t="str">
        <f t="shared" si="77"/>
        <v>10.121.15.167</v>
      </c>
      <c r="E724" s="7" t="str">
        <f t="shared" si="78"/>
        <v>10.121.15.167</v>
      </c>
      <c r="F724">
        <v>715</v>
      </c>
      <c r="G724" t="s">
        <v>3039</v>
      </c>
      <c r="H724" s="57">
        <v>46140.063923611109</v>
      </c>
      <c r="I724" t="s">
        <v>3040</v>
      </c>
      <c r="J724" t="s">
        <v>3041</v>
      </c>
      <c r="K724" t="s">
        <v>145</v>
      </c>
      <c r="L724" t="s">
        <v>3042</v>
      </c>
      <c r="N724" t="s">
        <v>134</v>
      </c>
      <c r="O724" t="s">
        <v>135</v>
      </c>
      <c r="P724">
        <v>0</v>
      </c>
      <c r="S724" s="20">
        <f t="shared" si="79"/>
        <v>14</v>
      </c>
      <c r="T724" s="20">
        <f t="shared" si="80"/>
        <v>21</v>
      </c>
      <c r="U724" s="48" t="str">
        <f t="shared" si="81"/>
        <v>CHARAL</v>
      </c>
      <c r="V724" s="20" t="str">
        <f t="shared" si="82"/>
        <v>TN705</v>
      </c>
      <c r="W724" s="20" t="str">
        <f t="shared" si="83"/>
        <v>B1</v>
      </c>
      <c r="X724" s="20"/>
      <c r="Y724" s="7"/>
      <c r="Z724" s="7"/>
      <c r="AA724" s="7"/>
      <c r="AB724" s="7"/>
      <c r="AC724" s="7"/>
      <c r="AD724" s="7"/>
    </row>
    <row r="725" spans="1:30" x14ac:dyDescent="0.25">
      <c r="A725" s="7"/>
      <c r="B725" s="7"/>
      <c r="C725" s="7"/>
      <c r="D725" s="7" t="str">
        <f t="shared" si="77"/>
        <v>10.121.96.4</v>
      </c>
      <c r="E725" s="7" t="str">
        <f t="shared" si="78"/>
        <v>10.121.96.4</v>
      </c>
      <c r="F725">
        <v>716</v>
      </c>
      <c r="G725" t="s">
        <v>3047</v>
      </c>
      <c r="H725" s="57">
        <v>46137.053263888891</v>
      </c>
      <c r="I725" t="s">
        <v>3048</v>
      </c>
      <c r="J725" t="s">
        <v>3049</v>
      </c>
      <c r="K725" t="s">
        <v>132</v>
      </c>
      <c r="L725" t="s">
        <v>3050</v>
      </c>
      <c r="N725" t="s">
        <v>134</v>
      </c>
      <c r="O725" t="s">
        <v>135</v>
      </c>
      <c r="P725">
        <v>2</v>
      </c>
      <c r="R725" t="s">
        <v>3051</v>
      </c>
      <c r="S725" s="20">
        <f t="shared" si="79"/>
        <v>12</v>
      </c>
      <c r="T725" s="20">
        <f t="shared" si="80"/>
        <v>19</v>
      </c>
      <c r="U725" s="48" t="str">
        <f t="shared" si="81"/>
        <v>RAJULA</v>
      </c>
      <c r="V725" s="20" t="str">
        <f t="shared" si="82"/>
        <v>TN725</v>
      </c>
      <c r="W725" s="20" t="str">
        <f t="shared" si="83"/>
        <v>B2</v>
      </c>
      <c r="X725" s="20"/>
      <c r="Y725" s="7"/>
      <c r="Z725" s="7"/>
      <c r="AA725" s="7"/>
      <c r="AB725" s="7"/>
      <c r="AC725" s="7"/>
      <c r="AD725" s="7"/>
    </row>
    <row r="726" spans="1:30" x14ac:dyDescent="0.25">
      <c r="A726" s="7"/>
      <c r="B726" s="7"/>
      <c r="C726" s="7"/>
      <c r="D726" s="7" t="str">
        <f t="shared" si="77"/>
        <v>10.121.18.247</v>
      </c>
      <c r="E726" s="7" t="str">
        <f t="shared" si="78"/>
        <v>10.121.18.247</v>
      </c>
      <c r="F726">
        <v>717</v>
      </c>
      <c r="G726" t="s">
        <v>6221</v>
      </c>
      <c r="H726" s="57">
        <v>46150.062384259261</v>
      </c>
      <c r="I726" t="s">
        <v>6222</v>
      </c>
      <c r="J726" t="s">
        <v>3056</v>
      </c>
      <c r="K726" t="s">
        <v>145</v>
      </c>
      <c r="L726" t="s">
        <v>3057</v>
      </c>
      <c r="N726" t="s">
        <v>134</v>
      </c>
      <c r="O726" t="s">
        <v>135</v>
      </c>
      <c r="P726">
        <v>0</v>
      </c>
      <c r="R726" t="s">
        <v>2909</v>
      </c>
      <c r="S726" s="20">
        <f t="shared" si="79"/>
        <v>14</v>
      </c>
      <c r="T726" s="20">
        <f t="shared" si="80"/>
        <v>22</v>
      </c>
      <c r="U726" s="48" t="str">
        <f t="shared" si="81"/>
        <v>DABHODA</v>
      </c>
      <c r="V726" s="20" t="str">
        <f t="shared" si="82"/>
        <v>TN705</v>
      </c>
      <c r="W726" s="20" t="str">
        <f t="shared" si="83"/>
        <v>B1</v>
      </c>
      <c r="X726" s="20"/>
      <c r="Y726" s="7"/>
      <c r="Z726" s="7"/>
      <c r="AA726" s="7"/>
      <c r="AB726" s="7"/>
      <c r="AC726" s="7"/>
      <c r="AD726" s="7"/>
    </row>
    <row r="727" spans="1:30" x14ac:dyDescent="0.25">
      <c r="A727" s="7"/>
      <c r="B727" s="7"/>
      <c r="C727" s="7"/>
      <c r="D727" s="7" t="str">
        <f t="shared" si="77"/>
        <v>10.121.18.249</v>
      </c>
      <c r="E727" s="7" t="str">
        <f t="shared" si="78"/>
        <v>10.121.18.249</v>
      </c>
      <c r="F727">
        <v>718</v>
      </c>
      <c r="G727" t="s">
        <v>3043</v>
      </c>
      <c r="H727" s="57">
        <v>46143.055833333332</v>
      </c>
      <c r="I727" t="s">
        <v>3044</v>
      </c>
      <c r="J727" t="s">
        <v>3045</v>
      </c>
      <c r="K727" t="s">
        <v>132</v>
      </c>
      <c r="L727" t="s">
        <v>3046</v>
      </c>
      <c r="N727" t="s">
        <v>134</v>
      </c>
      <c r="O727" t="s">
        <v>135</v>
      </c>
      <c r="P727">
        <v>2</v>
      </c>
      <c r="R727" t="s">
        <v>2909</v>
      </c>
      <c r="S727" s="20">
        <f t="shared" si="79"/>
        <v>14</v>
      </c>
      <c r="T727" s="20">
        <f t="shared" si="80"/>
        <v>24</v>
      </c>
      <c r="U727" s="48" t="str">
        <f t="shared" si="81"/>
        <v>SECTOR 24</v>
      </c>
      <c r="V727" s="20" t="str">
        <f t="shared" si="82"/>
        <v>TN725</v>
      </c>
      <c r="W727" s="20" t="str">
        <f t="shared" si="83"/>
        <v>B2</v>
      </c>
      <c r="X727" s="20"/>
      <c r="Y727" s="7"/>
      <c r="Z727" s="7"/>
      <c r="AA727" s="7"/>
      <c r="AB727" s="7"/>
      <c r="AC727" s="7"/>
      <c r="AD727" s="7"/>
    </row>
    <row r="728" spans="1:30" x14ac:dyDescent="0.25">
      <c r="A728" s="7"/>
      <c r="B728" s="7"/>
      <c r="C728" s="7"/>
      <c r="D728" s="7" t="str">
        <f t="shared" si="77"/>
        <v>10.121.18.110</v>
      </c>
      <c r="E728" s="7" t="str">
        <f t="shared" si="78"/>
        <v>10.121.18.110</v>
      </c>
      <c r="F728">
        <v>719</v>
      </c>
      <c r="G728" t="s">
        <v>3052</v>
      </c>
      <c r="H728" s="57">
        <v>46095.054664351854</v>
      </c>
      <c r="I728" t="s">
        <v>3053</v>
      </c>
      <c r="J728" t="s">
        <v>3054</v>
      </c>
      <c r="K728" t="s">
        <v>171</v>
      </c>
      <c r="L728" t="s">
        <v>3055</v>
      </c>
      <c r="N728" t="s">
        <v>173</v>
      </c>
      <c r="O728" t="s">
        <v>135</v>
      </c>
      <c r="P728">
        <v>2</v>
      </c>
      <c r="R728" t="s">
        <v>332</v>
      </c>
      <c r="S728" s="20">
        <f t="shared" si="79"/>
        <v>14</v>
      </c>
      <c r="T728" s="20">
        <f t="shared" si="80"/>
        <v>32</v>
      </c>
      <c r="U728" s="48" t="str">
        <f t="shared" si="81"/>
        <v>VEJALPUR EXCHANGE</v>
      </c>
      <c r="V728" s="20" t="str">
        <f t="shared" si="82"/>
        <v>TN703</v>
      </c>
      <c r="W728" s="20" t="str">
        <f t="shared" si="83"/>
        <v>A1</v>
      </c>
      <c r="X728" s="20"/>
      <c r="Y728" s="7"/>
      <c r="Z728" s="7"/>
      <c r="AA728" s="7"/>
      <c r="AB728" s="7"/>
      <c r="AC728" s="7"/>
      <c r="AD728" s="7"/>
    </row>
    <row r="729" spans="1:30" x14ac:dyDescent="0.25">
      <c r="A729" s="7"/>
      <c r="B729" s="7"/>
      <c r="C729" s="7"/>
      <c r="D729" s="7" t="str">
        <f t="shared" si="77"/>
        <v>10.121.18.245</v>
      </c>
      <c r="E729" s="7" t="str">
        <f t="shared" si="78"/>
        <v>10.121.18.245</v>
      </c>
      <c r="F729">
        <v>720</v>
      </c>
      <c r="G729" t="s">
        <v>3058</v>
      </c>
      <c r="H729" s="57">
        <v>46131.057175925926</v>
      </c>
      <c r="I729" t="s">
        <v>3059</v>
      </c>
      <c r="J729" t="s">
        <v>3060</v>
      </c>
      <c r="K729" t="s">
        <v>132</v>
      </c>
      <c r="L729" t="s">
        <v>3061</v>
      </c>
      <c r="N729" t="s">
        <v>134</v>
      </c>
      <c r="O729" t="s">
        <v>135</v>
      </c>
      <c r="P729">
        <v>0</v>
      </c>
      <c r="R729" t="s">
        <v>2909</v>
      </c>
      <c r="S729" s="20">
        <f t="shared" si="79"/>
        <v>14</v>
      </c>
      <c r="T729" s="20">
        <f t="shared" si="80"/>
        <v>28</v>
      </c>
      <c r="U729" s="48" t="str">
        <f t="shared" si="81"/>
        <v>SECTOR 11 GNE</v>
      </c>
      <c r="V729" s="20" t="str">
        <f t="shared" si="82"/>
        <v>TN725</v>
      </c>
      <c r="W729" s="20" t="str">
        <f t="shared" si="83"/>
        <v>B2</v>
      </c>
      <c r="X729" s="20"/>
      <c r="Y729" s="7"/>
      <c r="Z729" s="7"/>
      <c r="AA729" s="7"/>
      <c r="AB729" s="7"/>
      <c r="AC729" s="7"/>
      <c r="AD729" s="7"/>
    </row>
    <row r="730" spans="1:30" x14ac:dyDescent="0.25">
      <c r="A730" s="7"/>
      <c r="B730" s="7"/>
      <c r="C730" s="7"/>
      <c r="D730" s="7" t="str">
        <f t="shared" si="77"/>
        <v>10.121.96.28</v>
      </c>
      <c r="E730" s="7" t="str">
        <f t="shared" si="78"/>
        <v>10.121.96.28</v>
      </c>
      <c r="F730">
        <v>721</v>
      </c>
      <c r="G730" t="s">
        <v>3062</v>
      </c>
      <c r="H730" s="57">
        <v>46102.05982638889</v>
      </c>
      <c r="I730" t="s">
        <v>3063</v>
      </c>
      <c r="J730" t="s">
        <v>3064</v>
      </c>
      <c r="K730" t="s">
        <v>189</v>
      </c>
      <c r="L730" t="s">
        <v>3065</v>
      </c>
      <c r="N730" t="s">
        <v>191</v>
      </c>
      <c r="O730" t="s">
        <v>135</v>
      </c>
      <c r="P730">
        <v>0</v>
      </c>
      <c r="R730" t="s">
        <v>841</v>
      </c>
      <c r="S730" s="20">
        <f t="shared" si="79"/>
        <v>13</v>
      </c>
      <c r="T730" s="20">
        <f t="shared" si="80"/>
        <v>22</v>
      </c>
      <c r="U730" s="48" t="str">
        <f t="shared" si="81"/>
        <v>Dharagni</v>
      </c>
      <c r="V730" s="20" t="str">
        <f t="shared" si="82"/>
        <v>TN703</v>
      </c>
      <c r="W730" s="20" t="str">
        <f t="shared" si="83"/>
        <v>A1</v>
      </c>
      <c r="X730" s="20"/>
      <c r="Y730" s="7"/>
      <c r="Z730" s="7"/>
      <c r="AA730" s="7"/>
      <c r="AB730" s="7"/>
      <c r="AC730" s="7"/>
      <c r="AD730" s="7"/>
    </row>
    <row r="731" spans="1:30" x14ac:dyDescent="0.25">
      <c r="A731" s="7"/>
      <c r="B731" s="7"/>
      <c r="C731" s="7"/>
      <c r="D731" s="7" t="str">
        <f t="shared" si="77"/>
        <v>10.121.96.178</v>
      </c>
      <c r="E731" s="7" t="str">
        <f t="shared" si="78"/>
        <v>10.121.96.178</v>
      </c>
      <c r="F731">
        <v>722</v>
      </c>
      <c r="G731" t="s">
        <v>3066</v>
      </c>
      <c r="H731" s="57">
        <v>46134.050879629627</v>
      </c>
      <c r="I731" t="s">
        <v>3067</v>
      </c>
      <c r="J731" t="s">
        <v>3068</v>
      </c>
      <c r="K731" t="s">
        <v>145</v>
      </c>
      <c r="L731" t="s">
        <v>3069</v>
      </c>
      <c r="N731" t="s">
        <v>134</v>
      </c>
      <c r="O731" t="s">
        <v>135</v>
      </c>
      <c r="P731">
        <v>0</v>
      </c>
      <c r="R731" t="s">
        <v>1089</v>
      </c>
      <c r="S731" s="20">
        <f t="shared" si="79"/>
        <v>14</v>
      </c>
      <c r="T731" s="20">
        <f t="shared" si="80"/>
        <v>22</v>
      </c>
      <c r="U731" s="48" t="str">
        <f t="shared" si="81"/>
        <v>BARANDA</v>
      </c>
      <c r="V731" s="20" t="str">
        <f t="shared" si="82"/>
        <v>TN705</v>
      </c>
      <c r="W731" s="20" t="str">
        <f t="shared" si="83"/>
        <v>B1</v>
      </c>
      <c r="X731" s="20"/>
      <c r="Y731" s="7"/>
      <c r="Z731" s="7"/>
      <c r="AA731" s="7"/>
      <c r="AB731" s="7"/>
      <c r="AC731" s="7"/>
      <c r="AD731" s="7"/>
    </row>
    <row r="732" spans="1:30" x14ac:dyDescent="0.25">
      <c r="A732" s="7"/>
      <c r="B732" s="7"/>
      <c r="C732" s="7"/>
      <c r="D732" s="7" t="str">
        <f t="shared" si="77"/>
        <v>10.121.18.107</v>
      </c>
      <c r="E732" s="7" t="str">
        <f t="shared" si="78"/>
        <v>10.121.18.107</v>
      </c>
      <c r="F732">
        <v>723</v>
      </c>
      <c r="G732" t="s">
        <v>3070</v>
      </c>
      <c r="H732" s="57">
        <v>46119.060868055552</v>
      </c>
      <c r="I732" t="s">
        <v>3071</v>
      </c>
      <c r="J732" t="s">
        <v>3072</v>
      </c>
      <c r="K732" t="s">
        <v>171</v>
      </c>
      <c r="L732" t="s">
        <v>3073</v>
      </c>
      <c r="N732" t="s">
        <v>173</v>
      </c>
      <c r="O732" t="s">
        <v>135</v>
      </c>
      <c r="P732">
        <v>2</v>
      </c>
      <c r="S732" s="20">
        <f t="shared" si="79"/>
        <v>14</v>
      </c>
      <c r="T732" s="20">
        <f t="shared" si="80"/>
        <v>34</v>
      </c>
      <c r="U732" s="48" t="str">
        <f t="shared" si="81"/>
        <v>RAJIV GANDHI BHAVAN</v>
      </c>
      <c r="V732" s="20" t="str">
        <f t="shared" si="82"/>
        <v>TN703</v>
      </c>
      <c r="W732" s="20" t="str">
        <f t="shared" si="83"/>
        <v>A1</v>
      </c>
      <c r="X732" s="20"/>
      <c r="Y732" s="7"/>
      <c r="Z732" s="7"/>
      <c r="AA732" s="7"/>
      <c r="AB732" s="7"/>
      <c r="AC732" s="7"/>
      <c r="AD732" s="7"/>
    </row>
    <row r="733" spans="1:30" x14ac:dyDescent="0.25">
      <c r="A733" s="7"/>
      <c r="B733" s="7"/>
      <c r="C733" s="7"/>
      <c r="D733" s="7" t="str">
        <f t="shared" si="77"/>
        <v>10.121.96.167</v>
      </c>
      <c r="E733" s="7" t="str">
        <f t="shared" si="78"/>
        <v>10.121.96.167</v>
      </c>
      <c r="F733">
        <v>724</v>
      </c>
      <c r="G733" t="s">
        <v>3074</v>
      </c>
      <c r="H733" s="57">
        <v>46075.041770833333</v>
      </c>
      <c r="I733" t="s">
        <v>3075</v>
      </c>
      <c r="J733" t="s">
        <v>3076</v>
      </c>
      <c r="K733" t="s">
        <v>171</v>
      </c>
      <c r="L733" t="s">
        <v>3077</v>
      </c>
      <c r="N733" t="s">
        <v>173</v>
      </c>
      <c r="O733" t="s">
        <v>135</v>
      </c>
      <c r="P733">
        <v>2</v>
      </c>
      <c r="S733" s="20">
        <f t="shared" si="79"/>
        <v>14</v>
      </c>
      <c r="T733" s="20">
        <f t="shared" si="80"/>
        <v>21</v>
      </c>
      <c r="U733" s="48" t="str">
        <f t="shared" si="81"/>
        <v>SHIRVA</v>
      </c>
      <c r="V733" s="20" t="str">
        <f t="shared" si="82"/>
        <v>TN703</v>
      </c>
      <c r="W733" s="20" t="str">
        <f t="shared" si="83"/>
        <v>A1</v>
      </c>
      <c r="X733" s="20"/>
      <c r="Y733" s="7"/>
      <c r="Z733" s="7"/>
      <c r="AA733" s="7"/>
      <c r="AB733" s="7"/>
      <c r="AC733" s="7"/>
      <c r="AD733" s="7"/>
    </row>
    <row r="734" spans="1:30" x14ac:dyDescent="0.25">
      <c r="A734" s="7"/>
      <c r="B734" s="7"/>
      <c r="C734" s="7"/>
      <c r="D734" s="7" t="str">
        <f t="shared" si="77"/>
        <v>10.121.19.246</v>
      </c>
      <c r="E734" s="7" t="str">
        <f t="shared" si="78"/>
        <v>10.121.19.246</v>
      </c>
      <c r="F734">
        <v>725</v>
      </c>
      <c r="G734" t="s">
        <v>3078</v>
      </c>
      <c r="H734" s="57">
        <v>46150.06422453704</v>
      </c>
      <c r="I734" t="s">
        <v>3079</v>
      </c>
      <c r="J734" t="s">
        <v>3080</v>
      </c>
      <c r="K734" t="s">
        <v>189</v>
      </c>
      <c r="L734" t="s">
        <v>3081</v>
      </c>
      <c r="N734" t="s">
        <v>191</v>
      </c>
      <c r="O734" t="s">
        <v>135</v>
      </c>
      <c r="P734">
        <v>0</v>
      </c>
      <c r="R734" t="s">
        <v>2928</v>
      </c>
      <c r="S734" s="20">
        <f t="shared" si="79"/>
        <v>14</v>
      </c>
      <c r="T734" s="20">
        <f t="shared" si="80"/>
        <v>31</v>
      </c>
      <c r="U734" s="48" t="str">
        <f t="shared" si="81"/>
        <v>CBEC WHITE HOUSE</v>
      </c>
      <c r="V734" s="20" t="str">
        <f t="shared" si="82"/>
        <v>TN703</v>
      </c>
      <c r="W734" s="20" t="str">
        <f t="shared" si="83"/>
        <v>A1</v>
      </c>
      <c r="X734" s="20"/>
      <c r="Y734" s="7"/>
      <c r="Z734" s="7"/>
      <c r="AA734" s="7"/>
      <c r="AB734" s="7"/>
      <c r="AC734" s="7"/>
      <c r="AD734" s="7"/>
    </row>
    <row r="735" spans="1:30" x14ac:dyDescent="0.25">
      <c r="A735" s="7"/>
      <c r="B735" s="7"/>
      <c r="C735" s="7"/>
      <c r="D735" s="7" t="str">
        <f t="shared" si="77"/>
        <v>10.121.24.90</v>
      </c>
      <c r="E735" s="7" t="str">
        <f t="shared" si="78"/>
        <v>10.121.24.90</v>
      </c>
      <c r="F735">
        <v>726</v>
      </c>
      <c r="G735" t="s">
        <v>3086</v>
      </c>
      <c r="H735" s="57">
        <v>46145.066828703704</v>
      </c>
      <c r="I735" t="s">
        <v>3087</v>
      </c>
      <c r="J735" t="s">
        <v>3088</v>
      </c>
      <c r="K735" t="s">
        <v>145</v>
      </c>
      <c r="L735" t="s">
        <v>3089</v>
      </c>
      <c r="N735" t="s">
        <v>134</v>
      </c>
      <c r="O735" t="s">
        <v>135</v>
      </c>
      <c r="P735">
        <v>0</v>
      </c>
      <c r="S735" s="20">
        <f t="shared" si="79"/>
        <v>13</v>
      </c>
      <c r="T735" s="20">
        <f t="shared" si="80"/>
        <v>26</v>
      </c>
      <c r="U735" s="48" t="str">
        <f t="shared" si="81"/>
        <v>ARMY CANT B1</v>
      </c>
      <c r="V735" s="20" t="str">
        <f t="shared" si="82"/>
        <v>TN705</v>
      </c>
      <c r="W735" s="20" t="str">
        <f t="shared" si="83"/>
        <v>B1</v>
      </c>
      <c r="X735" s="20"/>
      <c r="Y735" s="7"/>
      <c r="Z735" s="7"/>
      <c r="AA735" s="7"/>
      <c r="AB735" s="7"/>
      <c r="AC735" s="7"/>
      <c r="AD735" s="7"/>
    </row>
    <row r="736" spans="1:30" x14ac:dyDescent="0.25">
      <c r="A736" s="7"/>
      <c r="B736" s="7"/>
      <c r="C736" s="7"/>
      <c r="D736" s="7" t="str">
        <f t="shared" si="77"/>
        <v>10.121.19.105</v>
      </c>
      <c r="E736" s="7" t="str">
        <f t="shared" si="78"/>
        <v>10.121.19.105</v>
      </c>
      <c r="F736">
        <v>727</v>
      </c>
      <c r="G736" t="s">
        <v>3082</v>
      </c>
      <c r="H736" s="57">
        <v>46148.062638888892</v>
      </c>
      <c r="I736" t="s">
        <v>3083</v>
      </c>
      <c r="J736" t="s">
        <v>3084</v>
      </c>
      <c r="K736" t="s">
        <v>171</v>
      </c>
      <c r="L736" t="s">
        <v>3085</v>
      </c>
      <c r="N736" t="s">
        <v>173</v>
      </c>
      <c r="O736" t="s">
        <v>135</v>
      </c>
      <c r="P736">
        <v>2</v>
      </c>
      <c r="S736" s="20">
        <f t="shared" si="79"/>
        <v>14</v>
      </c>
      <c r="T736" s="20">
        <f t="shared" si="80"/>
        <v>28</v>
      </c>
      <c r="U736" s="48" t="str">
        <f t="shared" si="81"/>
        <v>PRAMUKH ARCAD</v>
      </c>
      <c r="V736" s="20" t="str">
        <f t="shared" si="82"/>
        <v>TN703</v>
      </c>
      <c r="W736" s="20" t="str">
        <f t="shared" si="83"/>
        <v>A1</v>
      </c>
      <c r="X736" s="20"/>
      <c r="Y736" s="7"/>
      <c r="Z736" s="7"/>
      <c r="AA736" s="7"/>
      <c r="AB736" s="7"/>
      <c r="AC736" s="7"/>
      <c r="AD736" s="7"/>
    </row>
    <row r="737" spans="1:30" x14ac:dyDescent="0.25">
      <c r="A737" s="7"/>
      <c r="B737" s="7"/>
      <c r="C737" s="7"/>
      <c r="D737" s="7" t="str">
        <f t="shared" si="77"/>
        <v>10.121.26.77</v>
      </c>
      <c r="E737" s="7" t="str">
        <f t="shared" si="78"/>
        <v>10.121.26.77</v>
      </c>
      <c r="F737">
        <v>728</v>
      </c>
      <c r="G737" t="s">
        <v>3095</v>
      </c>
      <c r="H737" s="57">
        <v>46142.067025462966</v>
      </c>
      <c r="I737" t="s">
        <v>3096</v>
      </c>
      <c r="J737" t="s">
        <v>3097</v>
      </c>
      <c r="K737" t="s">
        <v>132</v>
      </c>
      <c r="L737" t="s">
        <v>3098</v>
      </c>
      <c r="N737" t="s">
        <v>134</v>
      </c>
      <c r="O737" t="s">
        <v>135</v>
      </c>
      <c r="P737">
        <v>2</v>
      </c>
      <c r="S737" s="20">
        <f t="shared" si="79"/>
        <v>13</v>
      </c>
      <c r="T737" s="20">
        <f t="shared" si="80"/>
        <v>19</v>
      </c>
      <c r="U737" s="48" t="str">
        <f t="shared" si="81"/>
        <v>Zalod</v>
      </c>
      <c r="V737" s="20" t="str">
        <f t="shared" si="82"/>
        <v>TN725</v>
      </c>
      <c r="W737" s="20" t="str">
        <f t="shared" si="83"/>
        <v>B2</v>
      </c>
      <c r="X737" s="20"/>
      <c r="Y737" s="7"/>
      <c r="Z737" s="7"/>
      <c r="AA737" s="7"/>
      <c r="AB737" s="7"/>
      <c r="AC737" s="7"/>
      <c r="AD737" s="7"/>
    </row>
    <row r="738" spans="1:30" x14ac:dyDescent="0.25">
      <c r="A738" s="7"/>
      <c r="B738" s="7"/>
      <c r="C738" s="7"/>
      <c r="D738" s="7" t="str">
        <f t="shared" si="77"/>
        <v>10.121.99.142</v>
      </c>
      <c r="E738" s="7" t="str">
        <f t="shared" si="78"/>
        <v>10.121.99.142</v>
      </c>
      <c r="F738">
        <v>729</v>
      </c>
      <c r="G738" t="s">
        <v>3090</v>
      </c>
      <c r="H738" s="57">
        <v>46009.058206018519</v>
      </c>
      <c r="I738" t="s">
        <v>3091</v>
      </c>
      <c r="J738" t="s">
        <v>3092</v>
      </c>
      <c r="K738" t="s">
        <v>145</v>
      </c>
      <c r="L738" t="s">
        <v>3093</v>
      </c>
      <c r="N738" t="s">
        <v>134</v>
      </c>
      <c r="O738" t="s">
        <v>135</v>
      </c>
      <c r="P738">
        <v>2</v>
      </c>
      <c r="R738" t="s">
        <v>3094</v>
      </c>
      <c r="S738" s="20">
        <f t="shared" si="79"/>
        <v>14</v>
      </c>
      <c r="T738" s="20">
        <f t="shared" si="80"/>
        <v>19</v>
      </c>
      <c r="U738" s="48" t="str">
        <f t="shared" si="81"/>
        <v>ONGC</v>
      </c>
      <c r="V738" s="20" t="str">
        <f t="shared" si="82"/>
        <v>TN705</v>
      </c>
      <c r="W738" s="20" t="str">
        <f t="shared" si="83"/>
        <v>B1</v>
      </c>
      <c r="X738" s="20"/>
      <c r="Y738" s="7"/>
      <c r="Z738" s="7"/>
      <c r="AA738" s="7"/>
      <c r="AB738" s="7"/>
      <c r="AC738" s="7"/>
      <c r="AD738" s="7"/>
    </row>
    <row r="739" spans="1:30" x14ac:dyDescent="0.25">
      <c r="A739" s="7"/>
      <c r="B739" s="7"/>
      <c r="C739" s="7"/>
      <c r="D739" s="7" t="str">
        <f t="shared" si="77"/>
        <v>10.121.24.197</v>
      </c>
      <c r="E739" s="7" t="str">
        <f t="shared" si="78"/>
        <v>10.121.24.197</v>
      </c>
      <c r="F739">
        <v>730</v>
      </c>
      <c r="G739" t="s">
        <v>3104</v>
      </c>
      <c r="H739" s="57">
        <v>46147.061377314814</v>
      </c>
      <c r="I739" t="s">
        <v>3105</v>
      </c>
      <c r="J739" t="s">
        <v>3106</v>
      </c>
      <c r="K739" t="s">
        <v>145</v>
      </c>
      <c r="L739" t="s">
        <v>3107</v>
      </c>
      <c r="N739" t="s">
        <v>134</v>
      </c>
      <c r="O739" t="s">
        <v>135</v>
      </c>
      <c r="P739">
        <v>0</v>
      </c>
      <c r="S739" s="20">
        <f t="shared" si="79"/>
        <v>14</v>
      </c>
      <c r="T739" s="20">
        <f t="shared" si="80"/>
        <v>24</v>
      </c>
      <c r="U739" s="48" t="str">
        <f t="shared" si="81"/>
        <v>CHOPADVAV</v>
      </c>
      <c r="V739" s="20" t="str">
        <f t="shared" si="82"/>
        <v>TN705</v>
      </c>
      <c r="W739" s="20" t="str">
        <f t="shared" si="83"/>
        <v>B1</v>
      </c>
      <c r="X739" s="20"/>
      <c r="Y739" s="7"/>
      <c r="Z739" s="7"/>
      <c r="AA739" s="7"/>
      <c r="AB739" s="7"/>
      <c r="AC739" s="7"/>
      <c r="AD739" s="7"/>
    </row>
    <row r="740" spans="1:30" x14ac:dyDescent="0.25">
      <c r="A740" s="7"/>
      <c r="B740" s="7"/>
      <c r="C740" s="7"/>
      <c r="D740" s="7" t="str">
        <f t="shared" si="77"/>
        <v>10.121.96.132</v>
      </c>
      <c r="E740" s="7" t="str">
        <f t="shared" si="78"/>
        <v>10.121.96.132</v>
      </c>
      <c r="F740">
        <v>731</v>
      </c>
      <c r="G740" t="s">
        <v>3099</v>
      </c>
      <c r="H740" s="57">
        <v>46137.061736111114</v>
      </c>
      <c r="I740" t="s">
        <v>3100</v>
      </c>
      <c r="J740" t="s">
        <v>3101</v>
      </c>
      <c r="K740" t="s">
        <v>132</v>
      </c>
      <c r="L740" t="s">
        <v>3102</v>
      </c>
      <c r="N740" t="s">
        <v>134</v>
      </c>
      <c r="O740" t="s">
        <v>135</v>
      </c>
      <c r="P740">
        <v>2</v>
      </c>
      <c r="R740" t="s">
        <v>3103</v>
      </c>
      <c r="S740" s="20">
        <f t="shared" si="79"/>
        <v>14</v>
      </c>
      <c r="T740" s="20">
        <f t="shared" si="80"/>
        <v>23</v>
      </c>
      <c r="U740" s="48" t="str">
        <f t="shared" si="81"/>
        <v>Desalpar</v>
      </c>
      <c r="V740" s="20" t="str">
        <f t="shared" si="82"/>
        <v>TN725</v>
      </c>
      <c r="W740" s="20" t="str">
        <f t="shared" si="83"/>
        <v>B2</v>
      </c>
      <c r="X740" s="20"/>
      <c r="Y740" s="7"/>
      <c r="Z740" s="7"/>
      <c r="AA740" s="7"/>
      <c r="AB740" s="7"/>
      <c r="AC740" s="7"/>
      <c r="AD740" s="7"/>
    </row>
    <row r="741" spans="1:30" x14ac:dyDescent="0.25">
      <c r="A741" s="7"/>
      <c r="B741" s="7"/>
      <c r="C741" s="7"/>
      <c r="D741" s="7" t="str">
        <f t="shared" si="77"/>
        <v>10.121.15.148</v>
      </c>
      <c r="E741" s="7" t="str">
        <f t="shared" si="78"/>
        <v>10.121.15.148</v>
      </c>
      <c r="F741">
        <v>732</v>
      </c>
      <c r="G741" t="s">
        <v>3112</v>
      </c>
      <c r="H741" s="57">
        <v>46151.055868055555</v>
      </c>
      <c r="I741" t="s">
        <v>3113</v>
      </c>
      <c r="J741" t="s">
        <v>3114</v>
      </c>
      <c r="K741" t="s">
        <v>132</v>
      </c>
      <c r="L741" t="s">
        <v>3115</v>
      </c>
      <c r="N741" t="s">
        <v>134</v>
      </c>
      <c r="O741" t="s">
        <v>135</v>
      </c>
      <c r="P741">
        <v>0</v>
      </c>
      <c r="R741" t="s">
        <v>3116</v>
      </c>
      <c r="S741" s="20">
        <f t="shared" si="79"/>
        <v>14</v>
      </c>
      <c r="T741" s="20">
        <f t="shared" si="80"/>
        <v>23</v>
      </c>
      <c r="U741" s="48" t="str">
        <f t="shared" si="81"/>
        <v>DHANDUKA</v>
      </c>
      <c r="V741" s="20" t="str">
        <f t="shared" si="82"/>
        <v>TN725</v>
      </c>
      <c r="W741" s="20" t="str">
        <f t="shared" si="83"/>
        <v>B2</v>
      </c>
      <c r="X741" s="20"/>
      <c r="Y741" s="7"/>
      <c r="Z741" s="7"/>
      <c r="AA741" s="7"/>
      <c r="AB741" s="7"/>
      <c r="AC741" s="7"/>
      <c r="AD741" s="7"/>
    </row>
    <row r="742" spans="1:30" x14ac:dyDescent="0.25">
      <c r="A742" s="7"/>
      <c r="B742" s="7"/>
      <c r="C742" s="7"/>
      <c r="D742" s="7" t="str">
        <f t="shared" si="77"/>
        <v>10.121.25.110</v>
      </c>
      <c r="E742" s="7" t="str">
        <f t="shared" si="78"/>
        <v>10.121.25.110</v>
      </c>
      <c r="F742">
        <v>733</v>
      </c>
      <c r="G742" t="s">
        <v>3121</v>
      </c>
      <c r="H742" s="57">
        <v>46134.058125000003</v>
      </c>
      <c r="I742" t="s">
        <v>3122</v>
      </c>
      <c r="J742" t="s">
        <v>3123</v>
      </c>
      <c r="K742" t="s">
        <v>189</v>
      </c>
      <c r="L742" t="s">
        <v>3124</v>
      </c>
      <c r="N742" t="s">
        <v>191</v>
      </c>
      <c r="O742" t="s">
        <v>135</v>
      </c>
      <c r="P742">
        <v>0</v>
      </c>
      <c r="S742" s="20">
        <f t="shared" si="79"/>
        <v>14</v>
      </c>
      <c r="T742" s="20">
        <f t="shared" si="80"/>
        <v>22</v>
      </c>
      <c r="U742" s="48" t="str">
        <f t="shared" si="81"/>
        <v>AMBASAN</v>
      </c>
      <c r="V742" s="20" t="str">
        <f t="shared" si="82"/>
        <v>TN703</v>
      </c>
      <c r="W742" s="20" t="str">
        <f t="shared" si="83"/>
        <v>A1</v>
      </c>
      <c r="X742" s="20"/>
      <c r="Y742" s="7"/>
      <c r="Z742" s="7"/>
      <c r="AA742" s="7"/>
      <c r="AB742" s="7"/>
      <c r="AC742" s="7"/>
      <c r="AD742" s="7"/>
    </row>
    <row r="743" spans="1:30" x14ac:dyDescent="0.25">
      <c r="A743" s="7"/>
      <c r="B743" s="7"/>
      <c r="C743" s="7"/>
      <c r="D743" s="7" t="str">
        <f t="shared" si="77"/>
        <v>10.121.20.53</v>
      </c>
      <c r="E743" s="7" t="str">
        <f t="shared" si="78"/>
        <v>10.121.20.53</v>
      </c>
      <c r="F743">
        <v>734</v>
      </c>
      <c r="G743" t="s">
        <v>3108</v>
      </c>
      <c r="H743" s="57">
        <v>46119.045763888891</v>
      </c>
      <c r="I743" t="s">
        <v>3109</v>
      </c>
      <c r="J743" t="s">
        <v>3110</v>
      </c>
      <c r="K743" t="s">
        <v>171</v>
      </c>
      <c r="L743" t="s">
        <v>3111</v>
      </c>
      <c r="N743" t="s">
        <v>173</v>
      </c>
      <c r="O743" t="s">
        <v>135</v>
      </c>
      <c r="P743">
        <v>2</v>
      </c>
      <c r="S743" s="20">
        <f t="shared" si="79"/>
        <v>13</v>
      </c>
      <c r="T743" s="20">
        <f t="shared" si="80"/>
        <v>19</v>
      </c>
      <c r="U743" s="48" t="str">
        <f t="shared" si="81"/>
        <v>Falla</v>
      </c>
      <c r="V743" s="20" t="str">
        <f t="shared" si="82"/>
        <v>TN703</v>
      </c>
      <c r="W743" s="20" t="str">
        <f t="shared" si="83"/>
        <v>A1</v>
      </c>
      <c r="X743" s="20"/>
      <c r="Y743" s="7"/>
      <c r="Z743" s="7"/>
      <c r="AA743" s="7"/>
      <c r="AB743" s="7"/>
      <c r="AC743" s="7"/>
      <c r="AD743" s="7"/>
    </row>
    <row r="744" spans="1:30" x14ac:dyDescent="0.25">
      <c r="A744" s="7"/>
      <c r="B744" s="7"/>
      <c r="C744" s="7"/>
      <c r="D744" s="7" t="str">
        <f t="shared" si="77"/>
        <v>10.121.25.18</v>
      </c>
      <c r="E744" s="7" t="str">
        <f t="shared" si="78"/>
        <v>10.121.25.18</v>
      </c>
      <c r="F744">
        <v>735</v>
      </c>
      <c r="G744" t="s">
        <v>3117</v>
      </c>
      <c r="H744" s="57">
        <v>46136.062905092593</v>
      </c>
      <c r="I744" t="s">
        <v>3118</v>
      </c>
      <c r="J744" t="s">
        <v>3119</v>
      </c>
      <c r="K744" t="s">
        <v>171</v>
      </c>
      <c r="L744" t="s">
        <v>3120</v>
      </c>
      <c r="N744" t="s">
        <v>173</v>
      </c>
      <c r="O744" t="s">
        <v>135</v>
      </c>
      <c r="P744">
        <v>2</v>
      </c>
      <c r="S744" s="20">
        <f t="shared" si="79"/>
        <v>13</v>
      </c>
      <c r="T744" s="20">
        <f t="shared" si="80"/>
        <v>30</v>
      </c>
      <c r="U744" s="48" t="str">
        <f t="shared" si="81"/>
        <v>HOTEL MAUSAM BTS</v>
      </c>
      <c r="V744" s="20" t="str">
        <f t="shared" si="82"/>
        <v>TN703</v>
      </c>
      <c r="W744" s="20" t="str">
        <f t="shared" si="83"/>
        <v>A1</v>
      </c>
      <c r="X744" s="20"/>
      <c r="Y744" s="7"/>
      <c r="Z744" s="7"/>
      <c r="AA744" s="7"/>
      <c r="AB744" s="7"/>
      <c r="AC744" s="7"/>
      <c r="AD744" s="7"/>
    </row>
    <row r="745" spans="1:30" x14ac:dyDescent="0.25">
      <c r="A745" s="7"/>
      <c r="B745" s="7"/>
      <c r="C745" s="7"/>
      <c r="D745" s="7" t="str">
        <f t="shared" si="77"/>
        <v>10.121.96.76</v>
      </c>
      <c r="E745" s="7" t="str">
        <f t="shared" si="78"/>
        <v>10.121.96.76</v>
      </c>
      <c r="F745">
        <v>736</v>
      </c>
      <c r="G745" t="s">
        <v>3125</v>
      </c>
      <c r="H745" s="57">
        <v>46145.06449074074</v>
      </c>
      <c r="I745" t="s">
        <v>3126</v>
      </c>
      <c r="J745" t="s">
        <v>3127</v>
      </c>
      <c r="K745" t="s">
        <v>145</v>
      </c>
      <c r="L745" t="s">
        <v>3128</v>
      </c>
      <c r="N745" t="s">
        <v>134</v>
      </c>
      <c r="O745" t="s">
        <v>135</v>
      </c>
      <c r="P745">
        <v>2</v>
      </c>
      <c r="S745" s="20">
        <f t="shared" si="79"/>
        <v>13</v>
      </c>
      <c r="T745" s="20">
        <f t="shared" si="80"/>
        <v>26</v>
      </c>
      <c r="U745" s="48" t="str">
        <f t="shared" si="81"/>
        <v>KHARETHA BTS</v>
      </c>
      <c r="V745" s="20" t="str">
        <f t="shared" si="82"/>
        <v>TN705</v>
      </c>
      <c r="W745" s="20" t="str">
        <f t="shared" si="83"/>
        <v>B1</v>
      </c>
      <c r="X745" s="20"/>
      <c r="Y745" s="7"/>
      <c r="Z745" s="7"/>
      <c r="AA745" s="7"/>
      <c r="AB745" s="7"/>
      <c r="AC745" s="7"/>
      <c r="AD745" s="7"/>
    </row>
    <row r="746" spans="1:30" x14ac:dyDescent="0.25">
      <c r="A746" s="7"/>
      <c r="B746" s="7"/>
      <c r="C746" s="7"/>
      <c r="D746" s="7" t="str">
        <f t="shared" si="77"/>
        <v>10.121.16.100</v>
      </c>
      <c r="E746" s="7" t="str">
        <f t="shared" si="78"/>
        <v>10.121.16.100</v>
      </c>
      <c r="F746">
        <v>737</v>
      </c>
      <c r="G746" t="s">
        <v>3129</v>
      </c>
      <c r="H746" s="57">
        <v>46131.06181712963</v>
      </c>
      <c r="I746" t="s">
        <v>3130</v>
      </c>
      <c r="J746" t="s">
        <v>3131</v>
      </c>
      <c r="K746" t="s">
        <v>145</v>
      </c>
      <c r="L746" t="s">
        <v>3132</v>
      </c>
      <c r="N746" t="s">
        <v>134</v>
      </c>
      <c r="O746" t="s">
        <v>135</v>
      </c>
      <c r="P746">
        <v>0</v>
      </c>
      <c r="R746" t="s">
        <v>1171</v>
      </c>
      <c r="S746" s="20">
        <f t="shared" si="79"/>
        <v>14</v>
      </c>
      <c r="T746" s="20">
        <f t="shared" si="80"/>
        <v>25</v>
      </c>
      <c r="U746" s="48" t="str">
        <f t="shared" si="81"/>
        <v>MOTI DAMAN</v>
      </c>
      <c r="V746" s="20" t="str">
        <f t="shared" si="82"/>
        <v>TN705</v>
      </c>
      <c r="W746" s="20" t="str">
        <f t="shared" si="83"/>
        <v>B1</v>
      </c>
      <c r="X746" s="20"/>
      <c r="Y746" s="7"/>
      <c r="Z746" s="7"/>
      <c r="AA746" s="7"/>
      <c r="AB746" s="7"/>
      <c r="AC746" s="7"/>
      <c r="AD746" s="7"/>
    </row>
    <row r="747" spans="1:30" x14ac:dyDescent="0.25">
      <c r="A747" s="7"/>
      <c r="B747" s="7"/>
      <c r="C747" s="7"/>
      <c r="D747" s="7" t="str">
        <f t="shared" si="77"/>
        <v>10.121.98.3</v>
      </c>
      <c r="E747" s="7" t="str">
        <f t="shared" si="78"/>
        <v>10.121.98.3</v>
      </c>
      <c r="F747">
        <v>738</v>
      </c>
      <c r="G747" t="s">
        <v>5237</v>
      </c>
      <c r="H747" s="57">
        <v>46151.069374999999</v>
      </c>
      <c r="I747" t="s">
        <v>5238</v>
      </c>
      <c r="J747" t="s">
        <v>5239</v>
      </c>
      <c r="K747" t="s">
        <v>145</v>
      </c>
      <c r="L747" t="s">
        <v>5240</v>
      </c>
      <c r="N747" t="s">
        <v>134</v>
      </c>
      <c r="O747" t="s">
        <v>135</v>
      </c>
      <c r="P747">
        <v>2</v>
      </c>
      <c r="R747" t="s">
        <v>5241</v>
      </c>
      <c r="S747" s="20">
        <f t="shared" si="79"/>
        <v>12</v>
      </c>
      <c r="T747" s="20">
        <f t="shared" si="80"/>
        <v>23</v>
      </c>
      <c r="U747" s="48" t="str">
        <f t="shared" si="81"/>
        <v>KAKOSHI B1</v>
      </c>
      <c r="V747" s="20" t="str">
        <f t="shared" si="82"/>
        <v>TN705</v>
      </c>
      <c r="W747" s="20" t="str">
        <f t="shared" si="83"/>
        <v>B1</v>
      </c>
      <c r="X747" s="20"/>
      <c r="Y747" s="7"/>
      <c r="Z747" s="7"/>
      <c r="AA747" s="7"/>
      <c r="AB747" s="7"/>
      <c r="AC747" s="7"/>
      <c r="AD747" s="7"/>
    </row>
    <row r="748" spans="1:30" x14ac:dyDescent="0.25">
      <c r="A748" s="7"/>
      <c r="B748" s="7"/>
      <c r="C748" s="7"/>
      <c r="D748" s="7" t="str">
        <f t="shared" si="77"/>
        <v>10.121.96.78</v>
      </c>
      <c r="E748" s="7" t="str">
        <f t="shared" si="78"/>
        <v>10.121.96.78</v>
      </c>
      <c r="F748">
        <v>739</v>
      </c>
      <c r="G748" t="s">
        <v>3133</v>
      </c>
      <c r="H748" s="57">
        <v>46147.062291666669</v>
      </c>
      <c r="I748" t="s">
        <v>3134</v>
      </c>
      <c r="J748" t="s">
        <v>3135</v>
      </c>
      <c r="K748" t="s">
        <v>145</v>
      </c>
      <c r="L748" t="s">
        <v>3136</v>
      </c>
      <c r="N748" t="s">
        <v>134</v>
      </c>
      <c r="O748" t="s">
        <v>135</v>
      </c>
      <c r="P748">
        <v>2</v>
      </c>
      <c r="R748" t="s">
        <v>3137</v>
      </c>
      <c r="S748" s="20">
        <f t="shared" si="79"/>
        <v>13</v>
      </c>
      <c r="T748" s="20">
        <f t="shared" si="80"/>
        <v>18</v>
      </c>
      <c r="U748" s="48" t="str">
        <f t="shared" si="81"/>
        <v>Amod</v>
      </c>
      <c r="V748" s="20" t="str">
        <f t="shared" si="82"/>
        <v>TN705</v>
      </c>
      <c r="W748" s="20" t="str">
        <f t="shared" si="83"/>
        <v>B1</v>
      </c>
      <c r="X748" s="20"/>
      <c r="Y748" s="7"/>
      <c r="Z748" s="7"/>
      <c r="AA748" s="7"/>
      <c r="AB748" s="7"/>
      <c r="AC748" s="7"/>
      <c r="AD748" s="7"/>
    </row>
    <row r="749" spans="1:30" x14ac:dyDescent="0.25">
      <c r="A749" s="7"/>
      <c r="B749" s="7"/>
      <c r="C749" s="7"/>
      <c r="D749" s="7" t="str">
        <f t="shared" si="77"/>
        <v>10.121.99.22</v>
      </c>
      <c r="E749" s="7" t="str">
        <f t="shared" si="78"/>
        <v>10.121.99.22</v>
      </c>
      <c r="F749">
        <v>740</v>
      </c>
      <c r="G749" t="s">
        <v>3138</v>
      </c>
      <c r="H749" s="57">
        <v>46127.042800925927</v>
      </c>
      <c r="I749" t="s">
        <v>3139</v>
      </c>
      <c r="J749" t="s">
        <v>3140</v>
      </c>
      <c r="K749" t="s">
        <v>189</v>
      </c>
      <c r="L749" t="s">
        <v>3141</v>
      </c>
      <c r="N749" t="s">
        <v>191</v>
      </c>
      <c r="O749" t="s">
        <v>135</v>
      </c>
      <c r="P749">
        <v>0</v>
      </c>
      <c r="S749" s="20">
        <f t="shared" si="79"/>
        <v>13</v>
      </c>
      <c r="T749" s="20">
        <f t="shared" si="80"/>
        <v>20</v>
      </c>
      <c r="U749" s="48" t="str">
        <f t="shared" si="81"/>
        <v>RANAVM</v>
      </c>
      <c r="V749" s="20" t="str">
        <f t="shared" si="82"/>
        <v>TN703</v>
      </c>
      <c r="W749" s="20" t="str">
        <f t="shared" si="83"/>
        <v>A1</v>
      </c>
      <c r="X749" s="20"/>
      <c r="Y749" s="7"/>
      <c r="Z749" s="7"/>
      <c r="AA749" s="7"/>
      <c r="AB749" s="7"/>
      <c r="AC749" s="7"/>
      <c r="AD749" s="7"/>
    </row>
    <row r="750" spans="1:30" x14ac:dyDescent="0.25">
      <c r="A750" s="7"/>
      <c r="B750" s="7"/>
      <c r="C750" s="7"/>
      <c r="D750" s="7" t="str">
        <f t="shared" si="77"/>
        <v>10.121.96.96</v>
      </c>
      <c r="E750" s="7" t="str">
        <f t="shared" si="78"/>
        <v>10.121.96.96</v>
      </c>
      <c r="F750">
        <v>741</v>
      </c>
      <c r="G750" t="s">
        <v>3154</v>
      </c>
      <c r="H750" s="57">
        <v>46124.053784722222</v>
      </c>
      <c r="I750" t="s">
        <v>3155</v>
      </c>
      <c r="J750" t="s">
        <v>3156</v>
      </c>
      <c r="K750" t="s">
        <v>189</v>
      </c>
      <c r="L750" t="s">
        <v>3157</v>
      </c>
      <c r="N750" t="s">
        <v>191</v>
      </c>
      <c r="O750" t="s">
        <v>135</v>
      </c>
      <c r="P750">
        <v>0</v>
      </c>
      <c r="S750" s="20">
        <f t="shared" si="79"/>
        <v>13</v>
      </c>
      <c r="T750" s="20">
        <f t="shared" si="80"/>
        <v>22</v>
      </c>
      <c r="U750" s="48" t="str">
        <f t="shared" si="81"/>
        <v>JUBILANT</v>
      </c>
      <c r="V750" s="20" t="str">
        <f t="shared" si="82"/>
        <v>TN703</v>
      </c>
      <c r="W750" s="20" t="str">
        <f t="shared" si="83"/>
        <v>A1</v>
      </c>
      <c r="X750" s="20"/>
      <c r="Y750" s="7"/>
      <c r="Z750" s="7"/>
      <c r="AA750" s="7"/>
      <c r="AB750" s="7"/>
      <c r="AC750" s="7"/>
      <c r="AD750" s="7"/>
    </row>
    <row r="751" spans="1:30" x14ac:dyDescent="0.25">
      <c r="A751" s="7"/>
      <c r="B751" s="7"/>
      <c r="C751" s="7"/>
      <c r="D751" s="7" t="str">
        <f t="shared" si="77"/>
        <v>10.121.100.4</v>
      </c>
      <c r="E751" s="7" t="str">
        <f t="shared" si="78"/>
        <v>10.121.100.4</v>
      </c>
      <c r="F751">
        <v>742</v>
      </c>
      <c r="G751" t="s">
        <v>3146</v>
      </c>
      <c r="H751" s="57">
        <v>46125.061365740738</v>
      </c>
      <c r="I751" t="s">
        <v>3147</v>
      </c>
      <c r="J751" t="s">
        <v>3148</v>
      </c>
      <c r="K751" t="s">
        <v>145</v>
      </c>
      <c r="L751" t="s">
        <v>3149</v>
      </c>
      <c r="N751" t="s">
        <v>134</v>
      </c>
      <c r="O751" t="s">
        <v>135</v>
      </c>
      <c r="P751">
        <v>2</v>
      </c>
      <c r="S751" s="20">
        <f t="shared" si="79"/>
        <v>13</v>
      </c>
      <c r="T751" s="20">
        <f t="shared" si="80"/>
        <v>20</v>
      </c>
      <c r="U751" s="48" t="str">
        <f t="shared" si="81"/>
        <v>KATHOR</v>
      </c>
      <c r="V751" s="20" t="str">
        <f t="shared" si="82"/>
        <v>TN705</v>
      </c>
      <c r="W751" s="20" t="str">
        <f t="shared" si="83"/>
        <v>B1</v>
      </c>
      <c r="X751" s="20"/>
      <c r="Y751" s="7"/>
      <c r="Z751" s="7"/>
      <c r="AA751" s="7"/>
      <c r="AB751" s="7"/>
      <c r="AC751" s="7"/>
      <c r="AD751" s="7"/>
    </row>
    <row r="752" spans="1:30" x14ac:dyDescent="0.25">
      <c r="A752" s="7"/>
      <c r="B752" s="7"/>
      <c r="C752" s="7"/>
      <c r="D752" s="7" t="str">
        <f t="shared" si="77"/>
        <v>10.121.96.49</v>
      </c>
      <c r="E752" s="7" t="str">
        <f t="shared" si="78"/>
        <v>10.121.96.49</v>
      </c>
      <c r="F752">
        <v>743</v>
      </c>
      <c r="G752" t="s">
        <v>3142</v>
      </c>
      <c r="H752" s="57">
        <v>46150.070057870369</v>
      </c>
      <c r="I752" t="s">
        <v>3143</v>
      </c>
      <c r="J752" t="s">
        <v>3144</v>
      </c>
      <c r="K752" t="s">
        <v>189</v>
      </c>
      <c r="L752" t="s">
        <v>3145</v>
      </c>
      <c r="N752" t="s">
        <v>191</v>
      </c>
      <c r="O752" t="s">
        <v>135</v>
      </c>
      <c r="P752">
        <v>0</v>
      </c>
      <c r="S752" s="20">
        <f t="shared" si="79"/>
        <v>13</v>
      </c>
      <c r="T752" s="20">
        <f t="shared" si="80"/>
        <v>22</v>
      </c>
      <c r="U752" s="48" t="str">
        <f t="shared" si="81"/>
        <v>BSNL QTR</v>
      </c>
      <c r="V752" s="20" t="str">
        <f t="shared" si="82"/>
        <v>TN703</v>
      </c>
      <c r="W752" s="20" t="str">
        <f t="shared" si="83"/>
        <v>A1</v>
      </c>
      <c r="X752" s="20"/>
      <c r="Y752" s="7"/>
      <c r="Z752" s="7"/>
      <c r="AA752" s="7"/>
      <c r="AB752" s="7"/>
      <c r="AC752" s="7"/>
      <c r="AD752" s="7"/>
    </row>
    <row r="753" spans="1:30" x14ac:dyDescent="0.25">
      <c r="A753" s="7"/>
      <c r="B753" s="7"/>
      <c r="C753" s="7"/>
      <c r="D753" s="7" t="str">
        <f t="shared" si="77"/>
        <v>10.121.96.100</v>
      </c>
      <c r="E753" s="7" t="str">
        <f t="shared" si="78"/>
        <v>10.121.96.100</v>
      </c>
      <c r="F753">
        <v>744</v>
      </c>
      <c r="G753" t="s">
        <v>3150</v>
      </c>
      <c r="H753" s="57">
        <v>46145.066423611112</v>
      </c>
      <c r="I753" t="s">
        <v>3151</v>
      </c>
      <c r="J753" t="s">
        <v>3152</v>
      </c>
      <c r="K753" t="s">
        <v>189</v>
      </c>
      <c r="L753" t="s">
        <v>3153</v>
      </c>
      <c r="N753" t="s">
        <v>191</v>
      </c>
      <c r="O753" t="s">
        <v>135</v>
      </c>
      <c r="P753">
        <v>0</v>
      </c>
      <c r="S753" s="20">
        <f t="shared" si="79"/>
        <v>14</v>
      </c>
      <c r="T753" s="20">
        <f t="shared" si="80"/>
        <v>32</v>
      </c>
      <c r="U753" s="48" t="str">
        <f t="shared" si="81"/>
        <v>PRISM-HOTEL-JOLWA</v>
      </c>
      <c r="V753" s="20" t="str">
        <f t="shared" si="82"/>
        <v>TN703</v>
      </c>
      <c r="W753" s="20" t="str">
        <f t="shared" si="83"/>
        <v>A1</v>
      </c>
      <c r="X753" s="20"/>
      <c r="Y753" s="7"/>
      <c r="Z753" s="7"/>
      <c r="AA753" s="7"/>
      <c r="AB753" s="7"/>
      <c r="AC753" s="7"/>
      <c r="AD753" s="7"/>
    </row>
    <row r="754" spans="1:30" x14ac:dyDescent="0.25">
      <c r="A754" s="7"/>
      <c r="B754" s="7"/>
      <c r="C754" s="7"/>
      <c r="D754" s="7" t="str">
        <f t="shared" si="77"/>
        <v>10.121.99.134</v>
      </c>
      <c r="E754" s="7" t="str">
        <f t="shared" si="78"/>
        <v>10.121.99.134</v>
      </c>
      <c r="F754">
        <v>745</v>
      </c>
      <c r="G754" t="s">
        <v>3158</v>
      </c>
      <c r="H754" s="57">
        <v>46080.04246527778</v>
      </c>
      <c r="I754" t="s">
        <v>3159</v>
      </c>
      <c r="J754" t="s">
        <v>3160</v>
      </c>
      <c r="K754" t="s">
        <v>145</v>
      </c>
      <c r="L754" t="s">
        <v>3161</v>
      </c>
      <c r="N754" t="s">
        <v>134</v>
      </c>
      <c r="O754" t="s">
        <v>135</v>
      </c>
      <c r="P754">
        <v>2</v>
      </c>
      <c r="R754" t="s">
        <v>2987</v>
      </c>
      <c r="S754" s="20">
        <f t="shared" si="79"/>
        <v>14</v>
      </c>
      <c r="T754" s="20">
        <f t="shared" si="80"/>
        <v>19</v>
      </c>
      <c r="U754" s="48" t="str">
        <f t="shared" si="81"/>
        <v>NDSR</v>
      </c>
      <c r="V754" s="20" t="str">
        <f t="shared" si="82"/>
        <v>TN705</v>
      </c>
      <c r="W754" s="20" t="str">
        <f t="shared" si="83"/>
        <v>B1</v>
      </c>
      <c r="X754" s="20"/>
      <c r="Y754" s="7"/>
      <c r="Z754" s="7"/>
      <c r="AA754" s="7"/>
      <c r="AB754" s="7"/>
      <c r="AC754" s="7"/>
      <c r="AD754" s="7"/>
    </row>
    <row r="755" spans="1:30" x14ac:dyDescent="0.25">
      <c r="A755" s="7"/>
      <c r="B755" s="7"/>
      <c r="C755" s="7"/>
      <c r="D755" s="7" t="str">
        <f t="shared" si="77"/>
        <v>10.121.68.197</v>
      </c>
      <c r="E755" s="7" t="str">
        <f t="shared" si="78"/>
        <v>10.121.68.197</v>
      </c>
      <c r="F755">
        <v>746</v>
      </c>
      <c r="G755" t="s">
        <v>3162</v>
      </c>
      <c r="H755" s="57">
        <v>46151.066574074073</v>
      </c>
      <c r="I755" t="s">
        <v>3163</v>
      </c>
      <c r="J755" t="s">
        <v>3164</v>
      </c>
      <c r="K755" t="s">
        <v>132</v>
      </c>
      <c r="L755" t="s">
        <v>3165</v>
      </c>
      <c r="N755" t="s">
        <v>134</v>
      </c>
      <c r="O755" t="s">
        <v>135</v>
      </c>
      <c r="P755">
        <v>2</v>
      </c>
      <c r="R755" t="s">
        <v>841</v>
      </c>
      <c r="S755" s="20">
        <f t="shared" si="79"/>
        <v>14</v>
      </c>
      <c r="T755" s="20">
        <f t="shared" si="80"/>
        <v>22</v>
      </c>
      <c r="U755" s="48" t="str">
        <f t="shared" si="81"/>
        <v>BHANVAD</v>
      </c>
      <c r="V755" s="20" t="str">
        <f t="shared" si="82"/>
        <v>TN725</v>
      </c>
      <c r="W755" s="20" t="str">
        <f t="shared" si="83"/>
        <v>B2</v>
      </c>
      <c r="X755" s="20"/>
      <c r="Y755" s="7"/>
      <c r="Z755" s="7"/>
      <c r="AA755" s="7"/>
      <c r="AB755" s="7"/>
      <c r="AC755" s="7"/>
      <c r="AD755" s="7"/>
    </row>
    <row r="756" spans="1:30" x14ac:dyDescent="0.25">
      <c r="A756" s="7"/>
      <c r="B756" s="7"/>
      <c r="C756" s="7"/>
      <c r="D756" s="7" t="str">
        <f t="shared" si="77"/>
        <v>10.121.24.204</v>
      </c>
      <c r="E756" s="7" t="str">
        <f t="shared" si="78"/>
        <v>10.121.24.204</v>
      </c>
      <c r="F756">
        <v>747</v>
      </c>
      <c r="G756" t="s">
        <v>3171</v>
      </c>
      <c r="H756" s="57">
        <v>46151.066307870373</v>
      </c>
      <c r="I756" t="s">
        <v>3172</v>
      </c>
      <c r="J756" t="s">
        <v>3173</v>
      </c>
      <c r="K756" t="s">
        <v>189</v>
      </c>
      <c r="L756" t="s">
        <v>3174</v>
      </c>
      <c r="N756" t="s">
        <v>191</v>
      </c>
      <c r="O756" t="s">
        <v>135</v>
      </c>
      <c r="P756">
        <v>0</v>
      </c>
      <c r="S756" s="20">
        <f t="shared" si="79"/>
        <v>14</v>
      </c>
      <c r="T756" s="20">
        <f t="shared" si="80"/>
        <v>21</v>
      </c>
      <c r="U756" s="48" t="str">
        <f t="shared" si="81"/>
        <v>CHIKDA</v>
      </c>
      <c r="V756" s="20" t="str">
        <f t="shared" si="82"/>
        <v>TN703</v>
      </c>
      <c r="W756" s="20" t="str">
        <f t="shared" si="83"/>
        <v>A1</v>
      </c>
      <c r="X756" s="20"/>
      <c r="Y756" s="7"/>
      <c r="Z756" s="7"/>
      <c r="AA756" s="7"/>
      <c r="AB756" s="7"/>
      <c r="AC756" s="7"/>
      <c r="AD756" s="7"/>
    </row>
    <row r="757" spans="1:30" x14ac:dyDescent="0.25">
      <c r="A757" s="7"/>
      <c r="B757" s="7"/>
      <c r="C757" s="7"/>
      <c r="D757" s="7" t="str">
        <f t="shared" si="77"/>
        <v>10.121.26.81</v>
      </c>
      <c r="E757" s="7" t="str">
        <f t="shared" si="78"/>
        <v>10.121.26.81</v>
      </c>
      <c r="F757">
        <v>748</v>
      </c>
      <c r="G757" t="s">
        <v>3166</v>
      </c>
      <c r="H757" s="57">
        <v>46147.059942129628</v>
      </c>
      <c r="I757" t="s">
        <v>3167</v>
      </c>
      <c r="J757" t="s">
        <v>3168</v>
      </c>
      <c r="K757" t="s">
        <v>145</v>
      </c>
      <c r="L757" t="s">
        <v>3169</v>
      </c>
      <c r="N757" t="s">
        <v>134</v>
      </c>
      <c r="O757" t="s">
        <v>135</v>
      </c>
      <c r="P757">
        <v>0</v>
      </c>
      <c r="R757" t="s">
        <v>3170</v>
      </c>
      <c r="S757" s="20">
        <f t="shared" si="79"/>
        <v>13</v>
      </c>
      <c r="T757" s="20">
        <f t="shared" si="80"/>
        <v>19</v>
      </c>
      <c r="U757" s="48" t="str">
        <f t="shared" si="81"/>
        <v>Aradh</v>
      </c>
      <c r="V757" s="20" t="str">
        <f t="shared" si="82"/>
        <v>TN705</v>
      </c>
      <c r="W757" s="20" t="str">
        <f t="shared" si="83"/>
        <v>B1</v>
      </c>
      <c r="X757" s="20"/>
      <c r="Y757" s="7"/>
      <c r="Z757" s="7"/>
      <c r="AA757" s="7"/>
      <c r="AB757" s="7"/>
      <c r="AC757" s="7"/>
      <c r="AD757" s="7"/>
    </row>
    <row r="758" spans="1:30" x14ac:dyDescent="0.25">
      <c r="A758" s="7"/>
      <c r="B758" s="7"/>
      <c r="C758" s="7"/>
      <c r="D758" s="7" t="str">
        <f t="shared" si="77"/>
        <v>10.121.96.71</v>
      </c>
      <c r="E758" s="7" t="str">
        <f t="shared" si="78"/>
        <v>10.121.96.71</v>
      </c>
      <c r="F758">
        <v>749</v>
      </c>
      <c r="G758" t="s">
        <v>3175</v>
      </c>
      <c r="H758" s="57">
        <v>46150.065405092595</v>
      </c>
      <c r="I758" t="s">
        <v>3176</v>
      </c>
      <c r="J758" t="s">
        <v>3177</v>
      </c>
      <c r="K758" t="s">
        <v>145</v>
      </c>
      <c r="L758" t="s">
        <v>3178</v>
      </c>
      <c r="N758" t="s">
        <v>134</v>
      </c>
      <c r="O758" t="s">
        <v>135</v>
      </c>
      <c r="P758">
        <v>2</v>
      </c>
      <c r="S758" s="20">
        <f t="shared" si="79"/>
        <v>13</v>
      </c>
      <c r="T758" s="20">
        <f t="shared" si="80"/>
        <v>21</v>
      </c>
      <c r="U758" s="48" t="str">
        <f t="shared" si="81"/>
        <v>Bhensli</v>
      </c>
      <c r="V758" s="20" t="str">
        <f t="shared" si="82"/>
        <v>TN705</v>
      </c>
      <c r="W758" s="20" t="str">
        <f t="shared" si="83"/>
        <v>B1</v>
      </c>
      <c r="X758" s="20"/>
      <c r="Y758" s="7"/>
      <c r="Z758" s="7"/>
      <c r="AA758" s="7"/>
      <c r="AB758" s="7"/>
      <c r="AC758" s="7"/>
      <c r="AD758" s="7"/>
    </row>
    <row r="759" spans="1:30" x14ac:dyDescent="0.25">
      <c r="A759" s="7"/>
      <c r="B759" s="7"/>
      <c r="C759" s="7"/>
      <c r="D759" s="7" t="str">
        <f t="shared" si="77"/>
        <v>10.121.16.198</v>
      </c>
      <c r="E759" s="7" t="str">
        <f t="shared" si="78"/>
        <v>10.121.16.198</v>
      </c>
      <c r="F759">
        <v>750</v>
      </c>
      <c r="G759" t="s">
        <v>3195</v>
      </c>
      <c r="H759" s="57">
        <v>46147.054895833331</v>
      </c>
      <c r="I759" t="s">
        <v>3196</v>
      </c>
      <c r="J759" t="s">
        <v>3197</v>
      </c>
      <c r="K759" t="s">
        <v>132</v>
      </c>
      <c r="L759" t="s">
        <v>3198</v>
      </c>
      <c r="N759" t="s">
        <v>134</v>
      </c>
      <c r="O759" t="s">
        <v>135</v>
      </c>
      <c r="P759">
        <v>0</v>
      </c>
      <c r="R759" t="s">
        <v>136</v>
      </c>
      <c r="S759" s="20">
        <f t="shared" si="79"/>
        <v>14</v>
      </c>
      <c r="T759" s="20">
        <f t="shared" si="80"/>
        <v>21</v>
      </c>
      <c r="U759" s="48" t="str">
        <f t="shared" si="81"/>
        <v>Modasa</v>
      </c>
      <c r="V759" s="20" t="str">
        <f t="shared" si="82"/>
        <v>TN725</v>
      </c>
      <c r="W759" s="20" t="str">
        <f t="shared" si="83"/>
        <v>B2</v>
      </c>
      <c r="X759" s="20"/>
      <c r="Y759" s="7"/>
      <c r="Z759" s="7"/>
      <c r="AA759" s="7"/>
      <c r="AB759" s="7"/>
      <c r="AC759" s="7"/>
      <c r="AD759" s="7"/>
    </row>
    <row r="760" spans="1:30" x14ac:dyDescent="0.25">
      <c r="A760" s="7"/>
      <c r="B760" s="7"/>
      <c r="C760" s="7"/>
      <c r="D760" s="7" t="str">
        <f t="shared" si="77"/>
        <v>10.121.18.13</v>
      </c>
      <c r="E760" s="7" t="str">
        <f t="shared" si="78"/>
        <v>10.121.18.13</v>
      </c>
      <c r="F760">
        <v>751</v>
      </c>
      <c r="G760" t="s">
        <v>3183</v>
      </c>
      <c r="H760" s="57">
        <v>46024.048472222225</v>
      </c>
      <c r="I760" t="s">
        <v>3184</v>
      </c>
      <c r="J760" t="s">
        <v>3185</v>
      </c>
      <c r="K760" t="s">
        <v>145</v>
      </c>
      <c r="L760" t="s">
        <v>3186</v>
      </c>
      <c r="N760" t="s">
        <v>134</v>
      </c>
      <c r="O760" t="s">
        <v>135</v>
      </c>
      <c r="P760">
        <v>0</v>
      </c>
      <c r="R760" t="s">
        <v>238</v>
      </c>
      <c r="S760" s="20">
        <f t="shared" si="79"/>
        <v>13</v>
      </c>
      <c r="T760" s="20">
        <f t="shared" si="80"/>
        <v>24</v>
      </c>
      <c r="U760" s="48" t="str">
        <f t="shared" si="81"/>
        <v>CHANDLODIA</v>
      </c>
      <c r="V760" s="20" t="str">
        <f t="shared" si="82"/>
        <v>TN705</v>
      </c>
      <c r="W760" s="20" t="str">
        <f t="shared" si="83"/>
        <v>B1</v>
      </c>
      <c r="X760" s="20"/>
      <c r="Y760" s="7"/>
      <c r="Z760" s="7"/>
      <c r="AA760" s="7"/>
      <c r="AB760" s="7"/>
      <c r="AC760" s="7"/>
      <c r="AD760" s="7"/>
    </row>
    <row r="761" spans="1:30" x14ac:dyDescent="0.25">
      <c r="A761" s="7"/>
      <c r="B761" s="7"/>
      <c r="C761" s="7"/>
      <c r="D761" s="7" t="str">
        <f t="shared" si="77"/>
        <v>10.121.17.172</v>
      </c>
      <c r="E761" s="7" t="str">
        <f t="shared" si="78"/>
        <v>10.121.17.172</v>
      </c>
      <c r="F761">
        <v>752</v>
      </c>
      <c r="G761" t="s">
        <v>3179</v>
      </c>
      <c r="H761" s="57">
        <v>46133.059849537036</v>
      </c>
      <c r="I761" t="s">
        <v>3180</v>
      </c>
      <c r="J761" t="s">
        <v>3181</v>
      </c>
      <c r="K761" t="s">
        <v>189</v>
      </c>
      <c r="L761" t="s">
        <v>3182</v>
      </c>
      <c r="N761" t="s">
        <v>191</v>
      </c>
      <c r="O761" t="s">
        <v>135</v>
      </c>
      <c r="P761">
        <v>0</v>
      </c>
      <c r="S761" s="20">
        <f t="shared" si="79"/>
        <v>14</v>
      </c>
      <c r="T761" s="20">
        <f t="shared" si="80"/>
        <v>21</v>
      </c>
      <c r="U761" s="48" t="str">
        <f t="shared" si="81"/>
        <v>UMRALA</v>
      </c>
      <c r="V761" s="20" t="str">
        <f t="shared" si="82"/>
        <v>TN703</v>
      </c>
      <c r="W761" s="20" t="str">
        <f t="shared" si="83"/>
        <v>A1</v>
      </c>
      <c r="X761" s="20"/>
      <c r="Y761" s="7"/>
      <c r="Z761" s="7"/>
      <c r="AA761" s="7"/>
      <c r="AB761" s="7"/>
      <c r="AC761" s="7"/>
      <c r="AD761" s="7"/>
    </row>
    <row r="762" spans="1:30" x14ac:dyDescent="0.25">
      <c r="A762" s="7"/>
      <c r="B762" s="7"/>
      <c r="C762" s="7"/>
      <c r="D762" s="7" t="str">
        <f t="shared" si="77"/>
        <v>10.121.18.140</v>
      </c>
      <c r="E762" s="7" t="str">
        <f t="shared" si="78"/>
        <v>10.121.18.140</v>
      </c>
      <c r="F762">
        <v>753</v>
      </c>
      <c r="G762" t="s">
        <v>3187</v>
      </c>
      <c r="H762" s="57">
        <v>46122.048136574071</v>
      </c>
      <c r="I762" t="s">
        <v>3188</v>
      </c>
      <c r="J762" t="s">
        <v>3189</v>
      </c>
      <c r="K762" t="s">
        <v>171</v>
      </c>
      <c r="L762" t="s">
        <v>3190</v>
      </c>
      <c r="N762" t="s">
        <v>173</v>
      </c>
      <c r="O762" t="s">
        <v>135</v>
      </c>
      <c r="P762">
        <v>2</v>
      </c>
      <c r="R762" t="s">
        <v>238</v>
      </c>
      <c r="S762" s="20">
        <f t="shared" si="79"/>
        <v>14</v>
      </c>
      <c r="T762" s="20">
        <f t="shared" si="80"/>
        <v>26</v>
      </c>
      <c r="U762" s="48" t="str">
        <f t="shared" si="81"/>
        <v>BHADRESHWAR</v>
      </c>
      <c r="V762" s="20" t="str">
        <f t="shared" si="82"/>
        <v>TN703</v>
      </c>
      <c r="W762" s="20" t="str">
        <f t="shared" si="83"/>
        <v>A1</v>
      </c>
      <c r="X762" s="20"/>
      <c r="Y762" s="7"/>
      <c r="Z762" s="7"/>
      <c r="AA762" s="7"/>
      <c r="AB762" s="7"/>
      <c r="AC762" s="7"/>
      <c r="AD762" s="7"/>
    </row>
    <row r="763" spans="1:30" x14ac:dyDescent="0.25">
      <c r="A763" s="7"/>
      <c r="B763" s="7"/>
      <c r="C763" s="7"/>
      <c r="D763" s="7" t="str">
        <f t="shared" si="77"/>
        <v>10.121.19.207</v>
      </c>
      <c r="E763" s="7" t="str">
        <f t="shared" si="78"/>
        <v>10.121.19.207</v>
      </c>
      <c r="F763">
        <v>754</v>
      </c>
      <c r="G763" t="s">
        <v>3191</v>
      </c>
      <c r="H763" s="57">
        <v>46138.061724537038</v>
      </c>
      <c r="I763" t="s">
        <v>3192</v>
      </c>
      <c r="J763" t="s">
        <v>3193</v>
      </c>
      <c r="K763" t="s">
        <v>189</v>
      </c>
      <c r="L763" t="s">
        <v>3194</v>
      </c>
      <c r="N763" t="s">
        <v>191</v>
      </c>
      <c r="O763" t="s">
        <v>135</v>
      </c>
      <c r="P763">
        <v>0</v>
      </c>
      <c r="R763" t="s">
        <v>618</v>
      </c>
      <c r="S763" s="20">
        <f t="shared" si="79"/>
        <v>14</v>
      </c>
      <c r="T763" s="20">
        <f t="shared" si="80"/>
        <v>25</v>
      </c>
      <c r="U763" s="48" t="str">
        <f t="shared" si="81"/>
        <v>VASTADEVDI</v>
      </c>
      <c r="V763" s="20" t="str">
        <f t="shared" si="82"/>
        <v>TN703</v>
      </c>
      <c r="W763" s="20" t="str">
        <f t="shared" si="83"/>
        <v>A1</v>
      </c>
      <c r="X763" s="20"/>
      <c r="Y763" s="7"/>
      <c r="Z763" s="7"/>
      <c r="AA763" s="7"/>
      <c r="AB763" s="7"/>
      <c r="AC763" s="7"/>
      <c r="AD763" s="7"/>
    </row>
    <row r="764" spans="1:30" x14ac:dyDescent="0.25">
      <c r="A764" s="7"/>
      <c r="B764" s="7"/>
      <c r="C764" s="7"/>
      <c r="D764" s="7" t="str">
        <f t="shared" si="77"/>
        <v>10.121.97.221</v>
      </c>
      <c r="E764" s="7" t="str">
        <f t="shared" si="78"/>
        <v>10.121.97.221</v>
      </c>
      <c r="F764">
        <v>755</v>
      </c>
      <c r="G764" t="s">
        <v>3215</v>
      </c>
      <c r="H764" s="57">
        <v>46150.067395833335</v>
      </c>
      <c r="I764" t="s">
        <v>3216</v>
      </c>
      <c r="J764" t="s">
        <v>3217</v>
      </c>
      <c r="K764" t="s">
        <v>145</v>
      </c>
      <c r="L764" t="s">
        <v>3218</v>
      </c>
      <c r="N764" t="s">
        <v>134</v>
      </c>
      <c r="O764" t="s">
        <v>135</v>
      </c>
      <c r="P764">
        <v>0</v>
      </c>
      <c r="R764" t="s">
        <v>1247</v>
      </c>
      <c r="S764" s="20">
        <f t="shared" si="79"/>
        <v>14</v>
      </c>
      <c r="T764" s="20">
        <f t="shared" si="80"/>
        <v>26</v>
      </c>
      <c r="U764" s="48" t="str">
        <f t="shared" si="81"/>
        <v>TUKADA GOSA</v>
      </c>
      <c r="V764" s="20" t="str">
        <f t="shared" si="82"/>
        <v>TN705</v>
      </c>
      <c r="W764" s="20" t="str">
        <f t="shared" si="83"/>
        <v>B1</v>
      </c>
      <c r="X764" s="20"/>
      <c r="Y764" s="7"/>
      <c r="Z764" s="7"/>
      <c r="AA764" s="7"/>
      <c r="AB764" s="7"/>
      <c r="AC764" s="7"/>
      <c r="AD764" s="7"/>
    </row>
    <row r="765" spans="1:30" x14ac:dyDescent="0.25">
      <c r="A765" s="7"/>
      <c r="B765" s="7"/>
      <c r="C765" s="7"/>
      <c r="D765" s="7" t="str">
        <f t="shared" si="77"/>
        <v>10.121.97.222</v>
      </c>
      <c r="E765" s="7" t="str">
        <f t="shared" si="78"/>
        <v>10.121.97.222</v>
      </c>
      <c r="F765">
        <v>756</v>
      </c>
      <c r="G765" t="s">
        <v>3211</v>
      </c>
      <c r="H765" s="57">
        <v>46150.067476851851</v>
      </c>
      <c r="I765" t="s">
        <v>3212</v>
      </c>
      <c r="J765" t="s">
        <v>3213</v>
      </c>
      <c r="K765" t="s">
        <v>145</v>
      </c>
      <c r="L765" t="s">
        <v>3214</v>
      </c>
      <c r="N765" t="s">
        <v>134</v>
      </c>
      <c r="O765" t="s">
        <v>135</v>
      </c>
      <c r="P765">
        <v>0</v>
      </c>
      <c r="R765" t="s">
        <v>1247</v>
      </c>
      <c r="S765" s="20">
        <f t="shared" si="79"/>
        <v>14</v>
      </c>
      <c r="T765" s="20">
        <f t="shared" si="80"/>
        <v>21</v>
      </c>
      <c r="U765" s="48" t="str">
        <f t="shared" si="81"/>
        <v>RATIYA</v>
      </c>
      <c r="V765" s="20" t="str">
        <f t="shared" si="82"/>
        <v>TN705</v>
      </c>
      <c r="W765" s="20" t="str">
        <f t="shared" si="83"/>
        <v>B1</v>
      </c>
      <c r="X765" s="20"/>
      <c r="Y765" s="7"/>
      <c r="Z765" s="7"/>
      <c r="AA765" s="7"/>
      <c r="AB765" s="7"/>
      <c r="AC765" s="7"/>
      <c r="AD765" s="7"/>
    </row>
    <row r="766" spans="1:30" x14ac:dyDescent="0.25">
      <c r="A766" s="7"/>
      <c r="B766" s="7"/>
      <c r="C766" s="7"/>
      <c r="D766" s="7" t="str">
        <f t="shared" si="77"/>
        <v>10.121.25.141</v>
      </c>
      <c r="E766" s="7" t="str">
        <f t="shared" si="78"/>
        <v>10.121.25.141</v>
      </c>
      <c r="F766">
        <v>757</v>
      </c>
      <c r="G766" t="s">
        <v>3199</v>
      </c>
      <c r="H766" s="57">
        <v>46147.059062499997</v>
      </c>
      <c r="I766" t="s">
        <v>3200</v>
      </c>
      <c r="J766" t="s">
        <v>3201</v>
      </c>
      <c r="K766" t="s">
        <v>171</v>
      </c>
      <c r="L766" t="s">
        <v>3202</v>
      </c>
      <c r="N766" t="s">
        <v>173</v>
      </c>
      <c r="O766" t="s">
        <v>135</v>
      </c>
      <c r="P766">
        <v>2</v>
      </c>
      <c r="S766" s="20">
        <f t="shared" si="79"/>
        <v>14</v>
      </c>
      <c r="T766" s="20">
        <f t="shared" si="80"/>
        <v>25</v>
      </c>
      <c r="U766" s="48" t="str">
        <f t="shared" si="81"/>
        <v>SIDHADA A1</v>
      </c>
      <c r="V766" s="20" t="str">
        <f t="shared" si="82"/>
        <v>TN703</v>
      </c>
      <c r="W766" s="20" t="str">
        <f t="shared" si="83"/>
        <v>A1</v>
      </c>
      <c r="X766" s="20"/>
      <c r="Y766" s="7"/>
      <c r="Z766" s="7"/>
      <c r="AA766" s="7"/>
      <c r="AB766" s="7"/>
      <c r="AC766" s="7"/>
      <c r="AD766" s="7"/>
    </row>
    <row r="767" spans="1:30" x14ac:dyDescent="0.25">
      <c r="A767" s="7"/>
      <c r="B767" s="7"/>
      <c r="C767" s="7"/>
      <c r="D767" s="7" t="str">
        <f t="shared" si="77"/>
        <v>10.121.96.156</v>
      </c>
      <c r="E767" s="7" t="str">
        <f t="shared" si="78"/>
        <v>10.121.96.156</v>
      </c>
      <c r="F767">
        <v>758</v>
      </c>
      <c r="G767" t="s">
        <v>3203</v>
      </c>
      <c r="H767" s="57">
        <v>46127.042523148149</v>
      </c>
      <c r="I767" t="s">
        <v>3204</v>
      </c>
      <c r="J767" t="s">
        <v>3205</v>
      </c>
      <c r="K767" t="s">
        <v>189</v>
      </c>
      <c r="L767" t="s">
        <v>3206</v>
      </c>
      <c r="N767" t="s">
        <v>191</v>
      </c>
      <c r="O767" t="s">
        <v>135</v>
      </c>
      <c r="P767">
        <v>0</v>
      </c>
      <c r="S767" s="20">
        <f t="shared" si="79"/>
        <v>14</v>
      </c>
      <c r="T767" s="20">
        <f t="shared" si="80"/>
        <v>27</v>
      </c>
      <c r="U767" s="48" t="str">
        <f t="shared" si="81"/>
        <v>MATA NA MADH</v>
      </c>
      <c r="V767" s="20" t="str">
        <f t="shared" si="82"/>
        <v>TN703</v>
      </c>
      <c r="W767" s="20" t="str">
        <f t="shared" si="83"/>
        <v>A1</v>
      </c>
      <c r="X767" s="20"/>
      <c r="Y767" s="7"/>
      <c r="Z767" s="7"/>
      <c r="AA767" s="7"/>
      <c r="AB767" s="7"/>
      <c r="AC767" s="7"/>
      <c r="AD767" s="7"/>
    </row>
    <row r="768" spans="1:30" x14ac:dyDescent="0.25">
      <c r="A768" s="7"/>
      <c r="B768" s="7"/>
      <c r="C768" s="7"/>
      <c r="D768" s="7" t="str">
        <f t="shared" si="77"/>
        <v>10.121.96.70</v>
      </c>
      <c r="E768" s="7" t="str">
        <f t="shared" si="78"/>
        <v>10.121.96.70</v>
      </c>
      <c r="F768">
        <v>759</v>
      </c>
      <c r="G768" t="s">
        <v>3207</v>
      </c>
      <c r="H768" s="57">
        <v>46143.055532407408</v>
      </c>
      <c r="I768" t="s">
        <v>3208</v>
      </c>
      <c r="J768" t="s">
        <v>3209</v>
      </c>
      <c r="K768" t="s">
        <v>132</v>
      </c>
      <c r="L768" t="s">
        <v>3210</v>
      </c>
      <c r="N768" t="s">
        <v>134</v>
      </c>
      <c r="O768" t="s">
        <v>135</v>
      </c>
      <c r="P768">
        <v>2</v>
      </c>
      <c r="S768" s="20">
        <f t="shared" si="79"/>
        <v>13</v>
      </c>
      <c r="T768" s="20">
        <f t="shared" si="80"/>
        <v>21</v>
      </c>
      <c r="U768" s="48" t="str">
        <f t="shared" si="81"/>
        <v>RAHIYAD</v>
      </c>
      <c r="V768" s="20" t="str">
        <f t="shared" si="82"/>
        <v>TN725</v>
      </c>
      <c r="W768" s="20" t="str">
        <f t="shared" si="83"/>
        <v>B2</v>
      </c>
      <c r="X768" s="20"/>
      <c r="Y768" s="7"/>
      <c r="Z768" s="7"/>
      <c r="AA768" s="7"/>
      <c r="AB768" s="7"/>
      <c r="AC768" s="7"/>
      <c r="AD768" s="7"/>
    </row>
    <row r="769" spans="1:30" x14ac:dyDescent="0.25">
      <c r="A769" s="7"/>
      <c r="B769" s="7"/>
      <c r="C769" s="7"/>
      <c r="D769" s="7" t="str">
        <f t="shared" si="77"/>
        <v>10.121.20.58</v>
      </c>
      <c r="E769" s="7" t="str">
        <f t="shared" si="78"/>
        <v>10.121.20.58</v>
      </c>
      <c r="F769">
        <v>760</v>
      </c>
      <c r="G769" t="s">
        <v>3219</v>
      </c>
      <c r="H769" s="57">
        <v>46107.060208333336</v>
      </c>
      <c r="I769" t="s">
        <v>3220</v>
      </c>
      <c r="J769" t="s">
        <v>3221</v>
      </c>
      <c r="K769" t="s">
        <v>171</v>
      </c>
      <c r="L769" t="s">
        <v>3222</v>
      </c>
      <c r="N769" t="s">
        <v>173</v>
      </c>
      <c r="O769" t="s">
        <v>135</v>
      </c>
      <c r="P769">
        <v>2</v>
      </c>
      <c r="R769" t="s">
        <v>3223</v>
      </c>
      <c r="S769" s="20">
        <f t="shared" si="79"/>
        <v>13</v>
      </c>
      <c r="T769" s="20">
        <f t="shared" si="80"/>
        <v>29</v>
      </c>
      <c r="U769" s="48" t="str">
        <f t="shared" si="81"/>
        <v>SBI RANJIT ROAD</v>
      </c>
      <c r="V769" s="20" t="str">
        <f t="shared" si="82"/>
        <v>TN703</v>
      </c>
      <c r="W769" s="20" t="str">
        <f t="shared" si="83"/>
        <v>A1</v>
      </c>
      <c r="X769" s="20"/>
      <c r="Y769" s="7"/>
      <c r="Z769" s="7"/>
      <c r="AA769" s="7"/>
      <c r="AB769" s="7"/>
      <c r="AC769" s="7"/>
      <c r="AD769" s="7"/>
    </row>
    <row r="770" spans="1:30" x14ac:dyDescent="0.25">
      <c r="A770" s="7"/>
      <c r="B770" s="7"/>
      <c r="C770" s="7"/>
      <c r="D770" s="7" t="str">
        <f t="shared" si="77"/>
        <v>10.121.68.91</v>
      </c>
      <c r="E770" s="7" t="str">
        <f t="shared" si="78"/>
        <v>10.121.68.91</v>
      </c>
      <c r="F770">
        <v>761</v>
      </c>
      <c r="G770" t="s">
        <v>3224</v>
      </c>
      <c r="H770" s="57">
        <v>46150.068020833336</v>
      </c>
      <c r="I770" t="s">
        <v>3225</v>
      </c>
      <c r="J770" t="s">
        <v>3226</v>
      </c>
      <c r="K770" t="s">
        <v>189</v>
      </c>
      <c r="L770" t="s">
        <v>3227</v>
      </c>
      <c r="N770" t="s">
        <v>191</v>
      </c>
      <c r="O770" t="s">
        <v>135</v>
      </c>
      <c r="P770">
        <v>0</v>
      </c>
      <c r="S770" s="20">
        <f t="shared" si="79"/>
        <v>13</v>
      </c>
      <c r="T770" s="20">
        <f t="shared" si="80"/>
        <v>24</v>
      </c>
      <c r="U770" s="48" t="str">
        <f t="shared" si="81"/>
        <v>GST Bhavan</v>
      </c>
      <c r="V770" s="20" t="str">
        <f t="shared" si="82"/>
        <v>TN703</v>
      </c>
      <c r="W770" s="20" t="str">
        <f t="shared" si="83"/>
        <v>A1</v>
      </c>
      <c r="X770" s="20"/>
      <c r="Y770" s="7"/>
      <c r="Z770" s="7"/>
      <c r="AA770" s="7"/>
      <c r="AB770" s="7"/>
      <c r="AC770" s="7"/>
      <c r="AD770" s="7"/>
    </row>
    <row r="771" spans="1:30" x14ac:dyDescent="0.25">
      <c r="A771" s="7"/>
      <c r="B771" s="7"/>
      <c r="C771" s="7"/>
      <c r="D771" s="7" t="str">
        <f t="shared" si="77"/>
        <v>10.121.24.97</v>
      </c>
      <c r="E771" s="7" t="str">
        <f t="shared" si="78"/>
        <v>10.121.24.97</v>
      </c>
      <c r="F771">
        <v>762</v>
      </c>
      <c r="G771" t="s">
        <v>6223</v>
      </c>
      <c r="H771" s="57">
        <v>46145.060752314814</v>
      </c>
      <c r="I771" t="s">
        <v>6224</v>
      </c>
      <c r="J771" t="s">
        <v>3253</v>
      </c>
      <c r="K771" t="s">
        <v>171</v>
      </c>
      <c r="L771" t="s">
        <v>3254</v>
      </c>
      <c r="N771" t="s">
        <v>173</v>
      </c>
      <c r="O771" t="s">
        <v>135</v>
      </c>
      <c r="P771">
        <v>2</v>
      </c>
      <c r="S771" s="20">
        <f t="shared" si="79"/>
        <v>13</v>
      </c>
      <c r="T771" s="20">
        <f t="shared" si="80"/>
        <v>25</v>
      </c>
      <c r="U771" s="48" t="str">
        <f t="shared" si="81"/>
        <v>ShrujanLLDC</v>
      </c>
      <c r="V771" s="20" t="str">
        <f t="shared" si="82"/>
        <v>TN703</v>
      </c>
      <c r="W771" s="20" t="str">
        <f t="shared" si="83"/>
        <v>A1</v>
      </c>
      <c r="X771" s="20"/>
      <c r="Y771" s="7"/>
      <c r="Z771" s="7"/>
      <c r="AA771" s="7"/>
      <c r="AB771" s="7"/>
      <c r="AC771" s="7"/>
      <c r="AD771" s="7"/>
    </row>
    <row r="772" spans="1:30" x14ac:dyDescent="0.25">
      <c r="A772" s="7"/>
      <c r="B772" s="7"/>
      <c r="C772" s="7"/>
      <c r="D772" s="7" t="str">
        <f t="shared" si="77"/>
        <v>10.121.96.69</v>
      </c>
      <c r="E772" s="7" t="str">
        <f t="shared" si="78"/>
        <v>10.121.96.69</v>
      </c>
      <c r="F772">
        <v>763</v>
      </c>
      <c r="G772" t="s">
        <v>3236</v>
      </c>
      <c r="H772" s="57">
        <v>46150.062337962961</v>
      </c>
      <c r="I772" t="s">
        <v>3237</v>
      </c>
      <c r="J772" t="s">
        <v>3238</v>
      </c>
      <c r="K772" t="s">
        <v>132</v>
      </c>
      <c r="L772" t="s">
        <v>3239</v>
      </c>
      <c r="N772" t="s">
        <v>134</v>
      </c>
      <c r="O772" t="s">
        <v>135</v>
      </c>
      <c r="P772">
        <v>2</v>
      </c>
      <c r="R772" t="s">
        <v>1415</v>
      </c>
      <c r="S772" s="20">
        <f t="shared" si="79"/>
        <v>13</v>
      </c>
      <c r="T772" s="20">
        <f t="shared" si="80"/>
        <v>19</v>
      </c>
      <c r="U772" s="48" t="str">
        <f t="shared" si="81"/>
        <v>DAHEJ</v>
      </c>
      <c r="V772" s="20" t="str">
        <f t="shared" si="82"/>
        <v>TN725</v>
      </c>
      <c r="W772" s="20" t="str">
        <f t="shared" si="83"/>
        <v>B2</v>
      </c>
      <c r="X772" s="20"/>
      <c r="Y772" s="7"/>
      <c r="Z772" s="7"/>
      <c r="AA772" s="7"/>
      <c r="AB772" s="7"/>
      <c r="AC772" s="7"/>
      <c r="AD772" s="7"/>
    </row>
    <row r="773" spans="1:30" x14ac:dyDescent="0.25">
      <c r="A773" s="7"/>
      <c r="B773" s="7"/>
      <c r="C773" s="7"/>
      <c r="D773" s="7" t="str">
        <f t="shared" si="77"/>
        <v>10.121.24.15</v>
      </c>
      <c r="E773" s="7" t="str">
        <f t="shared" si="78"/>
        <v>10.121.24.15</v>
      </c>
      <c r="F773">
        <v>764</v>
      </c>
      <c r="G773" t="s">
        <v>3240</v>
      </c>
      <c r="H773" s="57">
        <v>46150.0621875</v>
      </c>
      <c r="I773" t="s">
        <v>3241</v>
      </c>
      <c r="J773" t="s">
        <v>3242</v>
      </c>
      <c r="K773" t="s">
        <v>171</v>
      </c>
      <c r="L773" t="s">
        <v>3243</v>
      </c>
      <c r="N773" t="s">
        <v>173</v>
      </c>
      <c r="O773" t="s">
        <v>135</v>
      </c>
      <c r="P773">
        <v>2</v>
      </c>
      <c r="S773" s="20">
        <f t="shared" si="79"/>
        <v>13</v>
      </c>
      <c r="T773" s="20">
        <f t="shared" si="80"/>
        <v>22</v>
      </c>
      <c r="U773" s="48" t="str">
        <f t="shared" si="81"/>
        <v>MAHIYARI</v>
      </c>
      <c r="V773" s="20" t="str">
        <f t="shared" si="82"/>
        <v>TN703</v>
      </c>
      <c r="W773" s="20" t="str">
        <f t="shared" si="83"/>
        <v>A1</v>
      </c>
      <c r="X773" s="20"/>
      <c r="Y773" s="7"/>
      <c r="Z773" s="7"/>
      <c r="AA773" s="7"/>
      <c r="AB773" s="7"/>
      <c r="AC773" s="7"/>
      <c r="AD773" s="7"/>
    </row>
    <row r="774" spans="1:30" x14ac:dyDescent="0.25">
      <c r="A774" s="7"/>
      <c r="B774" s="7"/>
      <c r="C774" s="7"/>
      <c r="D774" s="7" t="str">
        <f t="shared" si="77"/>
        <v>10.121.68.13</v>
      </c>
      <c r="E774" s="7" t="str">
        <f t="shared" si="78"/>
        <v>10.121.68.13</v>
      </c>
      <c r="F774">
        <v>765</v>
      </c>
      <c r="G774" t="s">
        <v>3249</v>
      </c>
      <c r="H774" s="57">
        <v>46149.062974537039</v>
      </c>
      <c r="I774" t="s">
        <v>3250</v>
      </c>
      <c r="J774" t="s">
        <v>3251</v>
      </c>
      <c r="K774" t="s">
        <v>145</v>
      </c>
      <c r="L774" t="s">
        <v>3252</v>
      </c>
      <c r="N774" t="s">
        <v>134</v>
      </c>
      <c r="O774" t="s">
        <v>135</v>
      </c>
      <c r="P774">
        <v>2</v>
      </c>
      <c r="R774" t="s">
        <v>756</v>
      </c>
      <c r="S774" s="20">
        <f t="shared" si="79"/>
        <v>13</v>
      </c>
      <c r="T774" s="20">
        <f t="shared" si="80"/>
        <v>21</v>
      </c>
      <c r="U774" s="48" t="str">
        <f t="shared" si="81"/>
        <v>BEDKUVA</v>
      </c>
      <c r="V774" s="20" t="str">
        <f t="shared" si="82"/>
        <v>TN705</v>
      </c>
      <c r="W774" s="20" t="str">
        <f t="shared" si="83"/>
        <v>B1</v>
      </c>
      <c r="X774" s="20"/>
      <c r="Y774" s="7"/>
      <c r="Z774" s="7"/>
      <c r="AA774" s="7"/>
      <c r="AB774" s="7"/>
      <c r="AC774" s="7"/>
      <c r="AD774" s="7"/>
    </row>
    <row r="775" spans="1:30" x14ac:dyDescent="0.25">
      <c r="A775" s="7"/>
      <c r="B775" s="7"/>
      <c r="C775" s="7"/>
      <c r="D775" s="7" t="str">
        <f t="shared" si="77"/>
        <v>10.121.100.21</v>
      </c>
      <c r="E775" s="7" t="str">
        <f t="shared" si="78"/>
        <v>10.121.100.21</v>
      </c>
      <c r="F775">
        <v>766</v>
      </c>
      <c r="G775" t="s">
        <v>3228</v>
      </c>
      <c r="H775" s="57">
        <v>46150.067557870374</v>
      </c>
      <c r="I775" t="s">
        <v>3229</v>
      </c>
      <c r="J775" t="s">
        <v>3230</v>
      </c>
      <c r="K775" t="s">
        <v>145</v>
      </c>
      <c r="L775" t="s">
        <v>3231</v>
      </c>
      <c r="N775" t="s">
        <v>134</v>
      </c>
      <c r="O775" t="s">
        <v>135</v>
      </c>
      <c r="P775">
        <v>2</v>
      </c>
      <c r="R775" t="s">
        <v>756</v>
      </c>
      <c r="S775" s="20">
        <f t="shared" si="79"/>
        <v>14</v>
      </c>
      <c r="T775" s="20">
        <f t="shared" si="80"/>
        <v>21</v>
      </c>
      <c r="U775" s="48" t="str">
        <f t="shared" si="81"/>
        <v>UCHHAL</v>
      </c>
      <c r="V775" s="20" t="str">
        <f t="shared" si="82"/>
        <v>TN705</v>
      </c>
      <c r="W775" s="20" t="str">
        <f t="shared" si="83"/>
        <v>B1</v>
      </c>
      <c r="X775" s="20"/>
      <c r="Y775" s="7"/>
      <c r="Z775" s="7"/>
      <c r="AA775" s="7"/>
      <c r="AB775" s="7"/>
      <c r="AC775" s="7"/>
      <c r="AD775" s="7"/>
    </row>
    <row r="776" spans="1:30" x14ac:dyDescent="0.25">
      <c r="A776" s="7"/>
      <c r="B776" s="7"/>
      <c r="C776" s="7"/>
      <c r="D776" s="7" t="str">
        <f t="shared" si="77"/>
        <v>10.121.17.52</v>
      </c>
      <c r="E776" s="7" t="str">
        <f t="shared" si="78"/>
        <v>10.121.17.52</v>
      </c>
      <c r="F776">
        <v>767</v>
      </c>
      <c r="G776" t="s">
        <v>3244</v>
      </c>
      <c r="H776" s="57">
        <v>46151.056319444448</v>
      </c>
      <c r="I776" t="s">
        <v>3245</v>
      </c>
      <c r="J776" t="s">
        <v>3246</v>
      </c>
      <c r="K776" t="s">
        <v>132</v>
      </c>
      <c r="L776" t="s">
        <v>3247</v>
      </c>
      <c r="N776" t="s">
        <v>134</v>
      </c>
      <c r="O776" t="s">
        <v>135</v>
      </c>
      <c r="P776">
        <v>2</v>
      </c>
      <c r="R776" t="s">
        <v>3248</v>
      </c>
      <c r="S776" s="20">
        <f t="shared" si="79"/>
        <v>13</v>
      </c>
      <c r="T776" s="20">
        <f t="shared" si="80"/>
        <v>20</v>
      </c>
      <c r="U776" s="48" t="str">
        <f t="shared" si="81"/>
        <v>SHAPAR</v>
      </c>
      <c r="V776" s="20" t="str">
        <f t="shared" si="82"/>
        <v>TN725</v>
      </c>
      <c r="W776" s="20" t="str">
        <f t="shared" si="83"/>
        <v>B2</v>
      </c>
      <c r="X776" s="20"/>
      <c r="Y776" s="7"/>
      <c r="Z776" s="7"/>
      <c r="AA776" s="7"/>
      <c r="AB776" s="7"/>
      <c r="AC776" s="7"/>
      <c r="AD776" s="7"/>
    </row>
    <row r="777" spans="1:30" x14ac:dyDescent="0.25">
      <c r="A777" s="7"/>
      <c r="B777" s="7"/>
      <c r="C777" s="7"/>
      <c r="D777" s="7" t="str">
        <f t="shared" si="77"/>
        <v>10.121.17.23</v>
      </c>
      <c r="E777" s="7" t="str">
        <f t="shared" si="78"/>
        <v>10.121.17.23</v>
      </c>
      <c r="F777">
        <v>768</v>
      </c>
      <c r="G777" t="s">
        <v>3232</v>
      </c>
      <c r="H777" s="57">
        <v>46131.060763888891</v>
      </c>
      <c r="I777" t="s">
        <v>3233</v>
      </c>
      <c r="J777" t="s">
        <v>3234</v>
      </c>
      <c r="K777" t="s">
        <v>171</v>
      </c>
      <c r="L777" t="s">
        <v>3235</v>
      </c>
      <c r="N777" t="s">
        <v>173</v>
      </c>
      <c r="O777" t="s">
        <v>135</v>
      </c>
      <c r="P777">
        <v>2</v>
      </c>
      <c r="S777" s="20">
        <f t="shared" si="79"/>
        <v>13</v>
      </c>
      <c r="T777" s="20">
        <f t="shared" si="80"/>
        <v>31</v>
      </c>
      <c r="U777" s="48" t="str">
        <f t="shared" si="81"/>
        <v>KUVADAVA ROAD BTS</v>
      </c>
      <c r="V777" s="20" t="str">
        <f t="shared" si="82"/>
        <v>TN703</v>
      </c>
      <c r="W777" s="20" t="str">
        <f t="shared" si="83"/>
        <v>A1</v>
      </c>
      <c r="X777" s="20"/>
      <c r="Y777" s="7"/>
      <c r="Z777" s="7"/>
      <c r="AA777" s="7"/>
      <c r="AB777" s="7"/>
      <c r="AC777" s="7"/>
      <c r="AD777" s="7"/>
    </row>
    <row r="778" spans="1:30" x14ac:dyDescent="0.25">
      <c r="A778" s="7"/>
      <c r="B778" s="7"/>
      <c r="C778" s="7"/>
      <c r="D778" s="7" t="str">
        <f t="shared" si="77"/>
        <v>10.121.17.135</v>
      </c>
      <c r="E778" s="7" t="str">
        <f t="shared" si="78"/>
        <v>10.121.17.135</v>
      </c>
      <c r="F778">
        <v>769</v>
      </c>
      <c r="G778" t="s">
        <v>3255</v>
      </c>
      <c r="H778" s="57">
        <v>46140.059907407405</v>
      </c>
      <c r="I778" t="s">
        <v>3256</v>
      </c>
      <c r="J778" t="s">
        <v>3257</v>
      </c>
      <c r="K778" t="s">
        <v>171</v>
      </c>
      <c r="L778" t="s">
        <v>3258</v>
      </c>
      <c r="N778" t="s">
        <v>173</v>
      </c>
      <c r="O778" t="s">
        <v>135</v>
      </c>
      <c r="P778">
        <v>2</v>
      </c>
      <c r="S778" s="20">
        <f t="shared" si="79"/>
        <v>14</v>
      </c>
      <c r="T778" s="20">
        <f t="shared" si="80"/>
        <v>29</v>
      </c>
      <c r="U778" s="48" t="str">
        <f t="shared" si="81"/>
        <v>Mota Khutawada</v>
      </c>
      <c r="V778" s="20" t="str">
        <f t="shared" si="82"/>
        <v>TN703</v>
      </c>
      <c r="W778" s="20" t="str">
        <f t="shared" si="83"/>
        <v>A1</v>
      </c>
      <c r="X778" s="20"/>
      <c r="Y778" s="7"/>
      <c r="Z778" s="7"/>
      <c r="AA778" s="7"/>
      <c r="AB778" s="7"/>
      <c r="AC778" s="7"/>
      <c r="AD778" s="7"/>
    </row>
    <row r="779" spans="1:30" x14ac:dyDescent="0.25">
      <c r="A779" s="7"/>
      <c r="B779" s="7"/>
      <c r="C779" s="7"/>
      <c r="D779" s="7" t="str">
        <f t="shared" ref="D779:D842" si="84">TRIM(CLEAN(E779))</f>
        <v>10.121.96.97</v>
      </c>
      <c r="E779" s="7" t="str">
        <f t="shared" ref="E779:E842" si="85">MID(G779,2,SEARCH("_",G779)-2)</f>
        <v>10.121.96.97</v>
      </c>
      <c r="F779">
        <v>770</v>
      </c>
      <c r="G779" t="s">
        <v>3259</v>
      </c>
      <c r="H779" s="57">
        <v>46144.057152777779</v>
      </c>
      <c r="I779" t="s">
        <v>3260</v>
      </c>
      <c r="J779" t="s">
        <v>3261</v>
      </c>
      <c r="K779" t="s">
        <v>189</v>
      </c>
      <c r="L779" t="s">
        <v>3262</v>
      </c>
      <c r="N779" t="s">
        <v>191</v>
      </c>
      <c r="O779" t="s">
        <v>135</v>
      </c>
      <c r="P779">
        <v>0</v>
      </c>
      <c r="R779" t="s">
        <v>2393</v>
      </c>
      <c r="S779" s="20">
        <f t="shared" ref="S779:S842" si="86">IFERROR(SEARCH("_",I779),"")</f>
        <v>13</v>
      </c>
      <c r="T779" s="20">
        <f t="shared" ref="T779:T842" si="87">IFERROR(SEARCH("_",I779,S779+1),"")</f>
        <v>23</v>
      </c>
      <c r="U779" s="48" t="str">
        <f t="shared" ref="U779:U842" si="88">MID(I779,S779+1,T779-S779-1)</f>
        <v>Vorasamni</v>
      </c>
      <c r="V779" s="20" t="str">
        <f t="shared" ref="V779:V842" si="89">IFERROR(LEFT(K779,SEARCH("TN7",K779)+4),"")</f>
        <v>TN703</v>
      </c>
      <c r="W779" s="20" t="str">
        <f t="shared" ref="W779:W842" si="90">IFERROR(VLOOKUP(V779,$V$2:$W$4,2,FALSE),"")</f>
        <v>A1</v>
      </c>
      <c r="X779" s="20"/>
      <c r="Y779" s="7"/>
      <c r="Z779" s="7"/>
      <c r="AA779" s="7"/>
      <c r="AB779" s="7"/>
      <c r="AC779" s="7"/>
      <c r="AD779" s="7"/>
    </row>
    <row r="780" spans="1:30" x14ac:dyDescent="0.25">
      <c r="A780" s="7"/>
      <c r="B780" s="7"/>
      <c r="C780" s="7"/>
      <c r="D780" s="7" t="str">
        <f t="shared" si="84"/>
        <v>10.121.96.82</v>
      </c>
      <c r="E780" s="7" t="str">
        <f t="shared" si="85"/>
        <v>10.121.96.82</v>
      </c>
      <c r="F780">
        <v>771</v>
      </c>
      <c r="G780" t="s">
        <v>3267</v>
      </c>
      <c r="H780" s="57">
        <v>46144.057430555556</v>
      </c>
      <c r="I780" t="s">
        <v>3268</v>
      </c>
      <c r="J780" t="s">
        <v>3269</v>
      </c>
      <c r="K780" t="s">
        <v>132</v>
      </c>
      <c r="L780" t="s">
        <v>3270</v>
      </c>
      <c r="N780" t="s">
        <v>134</v>
      </c>
      <c r="O780" t="s">
        <v>135</v>
      </c>
      <c r="P780">
        <v>2</v>
      </c>
      <c r="S780" s="20">
        <f t="shared" si="86"/>
        <v>13</v>
      </c>
      <c r="T780" s="20">
        <f t="shared" si="87"/>
        <v>23</v>
      </c>
      <c r="U780" s="48" t="str">
        <f t="shared" si="88"/>
        <v>Dediapada</v>
      </c>
      <c r="V780" s="20" t="str">
        <f t="shared" si="89"/>
        <v>TN725</v>
      </c>
      <c r="W780" s="20" t="str">
        <f t="shared" si="90"/>
        <v>B2</v>
      </c>
      <c r="X780" s="20"/>
      <c r="Y780" s="7"/>
      <c r="Z780" s="7"/>
      <c r="AA780" s="7"/>
      <c r="AB780" s="7"/>
      <c r="AC780" s="7"/>
      <c r="AD780" s="7"/>
    </row>
    <row r="781" spans="1:30" x14ac:dyDescent="0.25">
      <c r="A781" s="7"/>
      <c r="B781" s="7"/>
      <c r="C781" s="7"/>
      <c r="D781" s="7" t="str">
        <f t="shared" si="84"/>
        <v>10.121.97.223</v>
      </c>
      <c r="E781" s="7" t="str">
        <f t="shared" si="85"/>
        <v>10.121.97.223</v>
      </c>
      <c r="F781">
        <v>772</v>
      </c>
      <c r="G781" t="s">
        <v>3263</v>
      </c>
      <c r="H781" s="57">
        <v>46150.069085648145</v>
      </c>
      <c r="I781" t="s">
        <v>3264</v>
      </c>
      <c r="J781" t="s">
        <v>3265</v>
      </c>
      <c r="K781" t="s">
        <v>145</v>
      </c>
      <c r="L781" t="s">
        <v>3266</v>
      </c>
      <c r="N781" t="s">
        <v>134</v>
      </c>
      <c r="O781" t="s">
        <v>135</v>
      </c>
      <c r="P781">
        <v>0</v>
      </c>
      <c r="R781" t="s">
        <v>1247</v>
      </c>
      <c r="S781" s="20">
        <f t="shared" si="86"/>
        <v>14</v>
      </c>
      <c r="T781" s="20">
        <f t="shared" si="87"/>
        <v>24</v>
      </c>
      <c r="U781" s="48" t="str">
        <f t="shared" si="88"/>
        <v>MADHAVPUR</v>
      </c>
      <c r="V781" s="20" t="str">
        <f t="shared" si="89"/>
        <v>TN705</v>
      </c>
      <c r="W781" s="20" t="str">
        <f t="shared" si="90"/>
        <v>B1</v>
      </c>
      <c r="X781" s="20"/>
      <c r="Y781" s="7"/>
      <c r="Z781" s="7"/>
      <c r="AA781" s="7"/>
      <c r="AB781" s="7"/>
      <c r="AC781" s="7"/>
      <c r="AD781" s="7"/>
    </row>
    <row r="782" spans="1:30" x14ac:dyDescent="0.25">
      <c r="A782" s="7"/>
      <c r="B782" s="7"/>
      <c r="C782" s="7"/>
      <c r="D782" s="7" t="str">
        <f t="shared" si="84"/>
        <v>10.121.19.100</v>
      </c>
      <c r="E782" s="7" t="str">
        <f t="shared" si="85"/>
        <v>10.121.19.100</v>
      </c>
      <c r="F782">
        <v>773</v>
      </c>
      <c r="G782" t="s">
        <v>3271</v>
      </c>
      <c r="H782" s="57">
        <v>46148.055289351854</v>
      </c>
      <c r="I782" t="s">
        <v>3272</v>
      </c>
      <c r="J782" t="s">
        <v>3273</v>
      </c>
      <c r="K782" t="s">
        <v>189</v>
      </c>
      <c r="L782" t="s">
        <v>3274</v>
      </c>
      <c r="N782" t="s">
        <v>191</v>
      </c>
      <c r="O782" t="s">
        <v>135</v>
      </c>
      <c r="P782">
        <v>0</v>
      </c>
      <c r="S782" s="20">
        <f t="shared" si="86"/>
        <v>14</v>
      </c>
      <c r="T782" s="20">
        <f t="shared" si="87"/>
        <v>25</v>
      </c>
      <c r="U782" s="48" t="str">
        <f t="shared" si="88"/>
        <v>LOTUS RESI</v>
      </c>
      <c r="V782" s="20" t="str">
        <f t="shared" si="89"/>
        <v>TN703</v>
      </c>
      <c r="W782" s="20" t="str">
        <f t="shared" si="90"/>
        <v>A1</v>
      </c>
      <c r="X782" s="20"/>
      <c r="Y782" s="7"/>
      <c r="Z782" s="7"/>
      <c r="AA782" s="7"/>
      <c r="AB782" s="7"/>
      <c r="AC782" s="7"/>
      <c r="AD782" s="7"/>
    </row>
    <row r="783" spans="1:30" x14ac:dyDescent="0.25">
      <c r="A783" s="7"/>
      <c r="B783" s="7"/>
      <c r="C783" s="7"/>
      <c r="D783" s="7" t="str">
        <f t="shared" si="84"/>
        <v>10.121.24.78</v>
      </c>
      <c r="E783" s="7" t="str">
        <f t="shared" si="85"/>
        <v>10.121.24.78</v>
      </c>
      <c r="F783">
        <v>774</v>
      </c>
      <c r="G783" t="s">
        <v>3288</v>
      </c>
      <c r="H783" s="57">
        <v>46136.055162037039</v>
      </c>
      <c r="I783" t="s">
        <v>3289</v>
      </c>
      <c r="J783" t="s">
        <v>3290</v>
      </c>
      <c r="K783" t="s">
        <v>171</v>
      </c>
      <c r="L783" t="s">
        <v>3291</v>
      </c>
      <c r="N783" t="s">
        <v>173</v>
      </c>
      <c r="O783" t="s">
        <v>135</v>
      </c>
      <c r="P783">
        <v>2</v>
      </c>
      <c r="S783" s="20">
        <f t="shared" si="86"/>
        <v>13</v>
      </c>
      <c r="T783" s="20">
        <f t="shared" si="87"/>
        <v>23</v>
      </c>
      <c r="U783" s="48" t="str">
        <f t="shared" si="88"/>
        <v>IFFCO EXG</v>
      </c>
      <c r="V783" s="20" t="str">
        <f t="shared" si="89"/>
        <v>TN703</v>
      </c>
      <c r="W783" s="20" t="str">
        <f t="shared" si="90"/>
        <v>A1</v>
      </c>
      <c r="X783" s="20"/>
      <c r="Y783" s="7"/>
      <c r="Z783" s="7"/>
      <c r="AA783" s="7"/>
      <c r="AB783" s="7"/>
      <c r="AC783" s="7"/>
      <c r="AD783" s="7"/>
    </row>
    <row r="784" spans="1:30" x14ac:dyDescent="0.25">
      <c r="A784" s="7"/>
      <c r="B784" s="7"/>
      <c r="C784" s="7"/>
      <c r="D784" s="7" t="str">
        <f t="shared" si="84"/>
        <v>10.121.16.134</v>
      </c>
      <c r="E784" s="7" t="str">
        <f t="shared" si="85"/>
        <v>10.121.16.134</v>
      </c>
      <c r="F784">
        <v>775</v>
      </c>
      <c r="G784" t="s">
        <v>3275</v>
      </c>
      <c r="H784" s="57">
        <v>46124.060567129629</v>
      </c>
      <c r="I784" t="s">
        <v>3276</v>
      </c>
      <c r="J784" t="s">
        <v>3277</v>
      </c>
      <c r="K784" t="s">
        <v>132</v>
      </c>
      <c r="L784" t="s">
        <v>3278</v>
      </c>
      <c r="N784" t="s">
        <v>134</v>
      </c>
      <c r="O784" t="s">
        <v>135</v>
      </c>
      <c r="P784">
        <v>0</v>
      </c>
      <c r="R784" t="s">
        <v>136</v>
      </c>
      <c r="S784" s="20">
        <f t="shared" si="86"/>
        <v>14</v>
      </c>
      <c r="T784" s="20">
        <f t="shared" si="87"/>
        <v>28</v>
      </c>
      <c r="U784" s="48" t="str">
        <f t="shared" si="88"/>
        <v>BARODA CITY 2</v>
      </c>
      <c r="V784" s="20" t="str">
        <f t="shared" si="89"/>
        <v>TN725</v>
      </c>
      <c r="W784" s="20" t="str">
        <f t="shared" si="90"/>
        <v>B2</v>
      </c>
      <c r="X784" s="20"/>
      <c r="Y784" s="7"/>
      <c r="Z784" s="7"/>
      <c r="AA784" s="7"/>
      <c r="AB784" s="7"/>
      <c r="AC784" s="7"/>
      <c r="AD784" s="7"/>
    </row>
    <row r="785" spans="1:30" x14ac:dyDescent="0.25">
      <c r="A785" s="7"/>
      <c r="B785" s="7"/>
      <c r="C785" s="7"/>
      <c r="D785" s="7" t="str">
        <f t="shared" si="84"/>
        <v>10.121.19.19</v>
      </c>
      <c r="E785" s="7" t="str">
        <f t="shared" si="85"/>
        <v>10.121.19.19</v>
      </c>
      <c r="F785">
        <v>776</v>
      </c>
      <c r="G785" t="s">
        <v>3283</v>
      </c>
      <c r="H785" s="57">
        <v>46142.059895833336</v>
      </c>
      <c r="I785" t="s">
        <v>3284</v>
      </c>
      <c r="J785" t="s">
        <v>3285</v>
      </c>
      <c r="K785" t="s">
        <v>189</v>
      </c>
      <c r="L785" t="s">
        <v>3286</v>
      </c>
      <c r="N785" t="s">
        <v>191</v>
      </c>
      <c r="O785" t="s">
        <v>135</v>
      </c>
      <c r="P785">
        <v>0</v>
      </c>
      <c r="R785" t="s">
        <v>3287</v>
      </c>
      <c r="S785" s="20">
        <f t="shared" si="86"/>
        <v>13</v>
      </c>
      <c r="T785" s="20">
        <f t="shared" si="87"/>
        <v>24</v>
      </c>
      <c r="U785" s="48" t="str">
        <f t="shared" si="88"/>
        <v>RANDHIKPUR</v>
      </c>
      <c r="V785" s="20" t="str">
        <f t="shared" si="89"/>
        <v>TN703</v>
      </c>
      <c r="W785" s="20" t="str">
        <f t="shared" si="90"/>
        <v>A1</v>
      </c>
      <c r="X785" s="20"/>
      <c r="Y785" s="7"/>
      <c r="Z785" s="7"/>
      <c r="AA785" s="7"/>
      <c r="AB785" s="7"/>
      <c r="AC785" s="7"/>
      <c r="AD785" s="7"/>
    </row>
    <row r="786" spans="1:30" x14ac:dyDescent="0.25">
      <c r="A786" s="7"/>
      <c r="B786" s="7"/>
      <c r="C786" s="7"/>
      <c r="D786" s="7" t="str">
        <f t="shared" si="84"/>
        <v>10.121.96.165</v>
      </c>
      <c r="E786" s="7" t="str">
        <f t="shared" si="85"/>
        <v>10.121.96.165</v>
      </c>
      <c r="F786">
        <v>777</v>
      </c>
      <c r="G786" t="s">
        <v>3279</v>
      </c>
      <c r="H786" s="57">
        <v>46150.062152777777</v>
      </c>
      <c r="I786" t="s">
        <v>3280</v>
      </c>
      <c r="J786" t="s">
        <v>3281</v>
      </c>
      <c r="K786" t="s">
        <v>171</v>
      </c>
      <c r="L786" t="s">
        <v>3282</v>
      </c>
      <c r="N786" t="s">
        <v>173</v>
      </c>
      <c r="O786" t="s">
        <v>135</v>
      </c>
      <c r="P786">
        <v>2</v>
      </c>
      <c r="S786" s="20">
        <f t="shared" si="86"/>
        <v>14</v>
      </c>
      <c r="T786" s="20">
        <f t="shared" si="87"/>
        <v>24</v>
      </c>
      <c r="U786" s="48" t="str">
        <f t="shared" si="88"/>
        <v>AIR KUKMA</v>
      </c>
      <c r="V786" s="20" t="str">
        <f t="shared" si="89"/>
        <v>TN703</v>
      </c>
      <c r="W786" s="20" t="str">
        <f t="shared" si="90"/>
        <v>A1</v>
      </c>
      <c r="X786" s="20"/>
      <c r="Y786" s="7"/>
      <c r="Z786" s="7"/>
      <c r="AA786" s="7"/>
      <c r="AB786" s="7"/>
      <c r="AC786" s="7"/>
      <c r="AD786" s="7"/>
    </row>
    <row r="787" spans="1:30" x14ac:dyDescent="0.25">
      <c r="A787" s="7"/>
      <c r="B787" s="7"/>
      <c r="C787" s="7"/>
      <c r="D787" s="7" t="str">
        <f t="shared" si="84"/>
        <v>10.121.24.203</v>
      </c>
      <c r="E787" s="7" t="str">
        <f t="shared" si="85"/>
        <v>10.121.24.203</v>
      </c>
      <c r="F787">
        <v>778</v>
      </c>
      <c r="G787" t="s">
        <v>3292</v>
      </c>
      <c r="H787" s="57">
        <v>46128.047685185185</v>
      </c>
      <c r="I787" t="s">
        <v>3293</v>
      </c>
      <c r="J787" t="s">
        <v>3294</v>
      </c>
      <c r="K787" t="s">
        <v>189</v>
      </c>
      <c r="L787" t="s">
        <v>3295</v>
      </c>
      <c r="N787" t="s">
        <v>191</v>
      </c>
      <c r="O787" t="s">
        <v>135</v>
      </c>
      <c r="P787">
        <v>0</v>
      </c>
      <c r="S787" s="20">
        <f t="shared" si="86"/>
        <v>14</v>
      </c>
      <c r="T787" s="20">
        <f t="shared" si="87"/>
        <v>28</v>
      </c>
      <c r="U787" s="48" t="str">
        <f t="shared" si="88"/>
        <v>SHREE MANGLAM</v>
      </c>
      <c r="V787" s="20" t="str">
        <f t="shared" si="89"/>
        <v>TN703</v>
      </c>
      <c r="W787" s="20" t="str">
        <f t="shared" si="90"/>
        <v>A1</v>
      </c>
      <c r="X787" s="20"/>
      <c r="Y787" s="7"/>
      <c r="Z787" s="7"/>
      <c r="AA787" s="7"/>
      <c r="AB787" s="7"/>
      <c r="AC787" s="7"/>
      <c r="AD787" s="7"/>
    </row>
    <row r="788" spans="1:30" x14ac:dyDescent="0.25">
      <c r="A788" s="7"/>
      <c r="B788" s="7"/>
      <c r="C788" s="7"/>
      <c r="D788" s="7" t="str">
        <f t="shared" si="84"/>
        <v>10.121.18.240</v>
      </c>
      <c r="E788" s="7" t="str">
        <f t="shared" si="85"/>
        <v>10.121.18.240</v>
      </c>
      <c r="F788">
        <v>779</v>
      </c>
      <c r="G788" t="s">
        <v>3296</v>
      </c>
      <c r="H788" s="57">
        <v>46147.054606481484</v>
      </c>
      <c r="I788" t="s">
        <v>3297</v>
      </c>
      <c r="J788" t="s">
        <v>3298</v>
      </c>
      <c r="K788" t="s">
        <v>189</v>
      </c>
      <c r="L788" t="s">
        <v>3299</v>
      </c>
      <c r="N788" t="s">
        <v>191</v>
      </c>
      <c r="O788" t="s">
        <v>135</v>
      </c>
      <c r="P788">
        <v>0</v>
      </c>
      <c r="S788" s="20">
        <f t="shared" si="86"/>
        <v>14</v>
      </c>
      <c r="T788" s="20">
        <f t="shared" si="87"/>
        <v>23</v>
      </c>
      <c r="U788" s="48" t="str">
        <f t="shared" si="88"/>
        <v>RAKHIYAL</v>
      </c>
      <c r="V788" s="20" t="str">
        <f t="shared" si="89"/>
        <v>TN703</v>
      </c>
      <c r="W788" s="20" t="str">
        <f t="shared" si="90"/>
        <v>A1</v>
      </c>
      <c r="X788" s="20"/>
      <c r="Y788" s="7"/>
      <c r="Z788" s="7"/>
      <c r="AA788" s="7"/>
      <c r="AB788" s="7"/>
      <c r="AC788" s="7"/>
      <c r="AD788" s="7"/>
    </row>
    <row r="789" spans="1:30" x14ac:dyDescent="0.25">
      <c r="A789" s="7"/>
      <c r="B789" s="7"/>
      <c r="C789" s="7"/>
      <c r="D789" s="7" t="str">
        <f t="shared" si="84"/>
        <v>10.121.20.56</v>
      </c>
      <c r="E789" s="7" t="str">
        <f t="shared" si="85"/>
        <v>10.121.20.56</v>
      </c>
      <c r="F789">
        <v>780</v>
      </c>
      <c r="G789" t="s">
        <v>3300</v>
      </c>
      <c r="H789" s="57">
        <v>46150.067175925928</v>
      </c>
      <c r="I789" t="s">
        <v>3301</v>
      </c>
      <c r="J789" t="s">
        <v>3302</v>
      </c>
      <c r="K789" t="s">
        <v>171</v>
      </c>
      <c r="L789" t="s">
        <v>3303</v>
      </c>
      <c r="N789" t="s">
        <v>173</v>
      </c>
      <c r="O789" t="s">
        <v>135</v>
      </c>
      <c r="P789">
        <v>2</v>
      </c>
      <c r="R789" t="s">
        <v>1144</v>
      </c>
      <c r="S789" s="20">
        <f t="shared" si="86"/>
        <v>13</v>
      </c>
      <c r="T789" s="20">
        <f t="shared" si="87"/>
        <v>21</v>
      </c>
      <c r="U789" s="48" t="str">
        <f t="shared" si="88"/>
        <v>Lalwadi</v>
      </c>
      <c r="V789" s="20" t="str">
        <f t="shared" si="89"/>
        <v>TN703</v>
      </c>
      <c r="W789" s="20" t="str">
        <f t="shared" si="90"/>
        <v>A1</v>
      </c>
      <c r="X789" s="20"/>
      <c r="Y789" s="7"/>
      <c r="Z789" s="7"/>
      <c r="AA789" s="7"/>
      <c r="AB789" s="7"/>
      <c r="AC789" s="7"/>
      <c r="AD789" s="7"/>
    </row>
    <row r="790" spans="1:30" x14ac:dyDescent="0.25">
      <c r="A790" s="7"/>
      <c r="B790" s="7"/>
      <c r="C790" s="7"/>
      <c r="D790" s="7" t="str">
        <f t="shared" si="84"/>
        <v>10.121.26.90</v>
      </c>
      <c r="E790" s="7" t="str">
        <f t="shared" si="85"/>
        <v>10.121.26.90</v>
      </c>
      <c r="F790">
        <v>781</v>
      </c>
      <c r="G790" t="s">
        <v>3304</v>
      </c>
      <c r="H790" s="57">
        <v>46147.061145833337</v>
      </c>
      <c r="I790" t="s">
        <v>3305</v>
      </c>
      <c r="J790" t="s">
        <v>3306</v>
      </c>
      <c r="K790" t="s">
        <v>145</v>
      </c>
      <c r="L790" t="s">
        <v>3307</v>
      </c>
      <c r="N790" t="s">
        <v>134</v>
      </c>
      <c r="O790" t="s">
        <v>135</v>
      </c>
      <c r="P790">
        <v>0</v>
      </c>
      <c r="S790" s="20">
        <f t="shared" si="86"/>
        <v>13</v>
      </c>
      <c r="T790" s="20">
        <f t="shared" si="87"/>
        <v>22</v>
      </c>
      <c r="U790" s="48" t="str">
        <f t="shared" si="88"/>
        <v>Ghoghmba</v>
      </c>
      <c r="V790" s="20" t="str">
        <f t="shared" si="89"/>
        <v>TN705</v>
      </c>
      <c r="W790" s="20" t="str">
        <f t="shared" si="90"/>
        <v>B1</v>
      </c>
      <c r="X790" s="20"/>
      <c r="Y790" s="7"/>
      <c r="Z790" s="7"/>
      <c r="AA790" s="7"/>
      <c r="AB790" s="7"/>
      <c r="AC790" s="7"/>
      <c r="AD790" s="7"/>
    </row>
    <row r="791" spans="1:30" x14ac:dyDescent="0.25">
      <c r="A791" s="7"/>
      <c r="B791" s="7"/>
      <c r="C791" s="7"/>
      <c r="D791" s="7" t="str">
        <f t="shared" si="84"/>
        <v>10.121.17.171</v>
      </c>
      <c r="E791" s="7" t="str">
        <f t="shared" si="85"/>
        <v>10.121.17.171</v>
      </c>
      <c r="F791">
        <v>782</v>
      </c>
      <c r="G791" t="s">
        <v>3308</v>
      </c>
      <c r="H791" s="57">
        <v>46136.059861111113</v>
      </c>
      <c r="I791" t="s">
        <v>3309</v>
      </c>
      <c r="J791" t="s">
        <v>3310</v>
      </c>
      <c r="K791" t="s">
        <v>145</v>
      </c>
      <c r="L791" t="s">
        <v>3311</v>
      </c>
      <c r="N791" t="s">
        <v>134</v>
      </c>
      <c r="O791" t="s">
        <v>135</v>
      </c>
      <c r="P791">
        <v>2</v>
      </c>
      <c r="S791" s="20">
        <f t="shared" si="86"/>
        <v>14</v>
      </c>
      <c r="T791" s="20">
        <f t="shared" si="87"/>
        <v>20</v>
      </c>
      <c r="U791" s="48" t="str">
        <f t="shared" si="88"/>
        <v>DHOLA</v>
      </c>
      <c r="V791" s="20" t="str">
        <f t="shared" si="89"/>
        <v>TN705</v>
      </c>
      <c r="W791" s="20" t="str">
        <f t="shared" si="90"/>
        <v>B1</v>
      </c>
      <c r="X791" s="20"/>
      <c r="Y791" s="7"/>
      <c r="Z791" s="7"/>
      <c r="AA791" s="7"/>
      <c r="AB791" s="7"/>
      <c r="AC791" s="7"/>
      <c r="AD791" s="7"/>
    </row>
    <row r="792" spans="1:30" x14ac:dyDescent="0.25">
      <c r="A792" s="7"/>
      <c r="B792" s="7"/>
      <c r="C792" s="7"/>
      <c r="D792" s="7" t="str">
        <f t="shared" si="84"/>
        <v>10.121.99.205</v>
      </c>
      <c r="E792" s="7" t="str">
        <f t="shared" si="85"/>
        <v>10.121.99.205</v>
      </c>
      <c r="F792">
        <v>783</v>
      </c>
      <c r="G792" t="s">
        <v>3312</v>
      </c>
      <c r="H792" s="57">
        <v>46142.062604166669</v>
      </c>
      <c r="I792" t="s">
        <v>3313</v>
      </c>
      <c r="J792" t="s">
        <v>3314</v>
      </c>
      <c r="K792" t="s">
        <v>145</v>
      </c>
      <c r="L792" t="s">
        <v>3315</v>
      </c>
      <c r="N792" t="s">
        <v>134</v>
      </c>
      <c r="O792" t="s">
        <v>135</v>
      </c>
      <c r="P792">
        <v>0</v>
      </c>
      <c r="R792" t="s">
        <v>3316</v>
      </c>
      <c r="S792" s="20">
        <f t="shared" si="86"/>
        <v>14</v>
      </c>
      <c r="T792" s="20">
        <f t="shared" si="87"/>
        <v>23</v>
      </c>
      <c r="U792" s="48" t="str">
        <f t="shared" si="88"/>
        <v>WTRSURAT</v>
      </c>
      <c r="V792" s="20" t="str">
        <f t="shared" si="89"/>
        <v>TN705</v>
      </c>
      <c r="W792" s="20" t="str">
        <f t="shared" si="90"/>
        <v>B1</v>
      </c>
      <c r="X792" s="20"/>
      <c r="Y792" s="7"/>
      <c r="Z792" s="7"/>
      <c r="AA792" s="7"/>
      <c r="AB792" s="7"/>
      <c r="AC792" s="7"/>
      <c r="AD792" s="7"/>
    </row>
    <row r="793" spans="1:30" x14ac:dyDescent="0.25">
      <c r="A793" s="7"/>
      <c r="B793" s="7"/>
      <c r="C793" s="7"/>
      <c r="D793" s="7" t="str">
        <f t="shared" si="84"/>
        <v>10.121.97.212</v>
      </c>
      <c r="E793" s="7" t="str">
        <f t="shared" si="85"/>
        <v>10.121.97.212</v>
      </c>
      <c r="F793">
        <v>784</v>
      </c>
      <c r="G793" t="s">
        <v>3317</v>
      </c>
      <c r="H793" s="57">
        <v>46150.066134259258</v>
      </c>
      <c r="I793" t="s">
        <v>3318</v>
      </c>
      <c r="J793" t="s">
        <v>3319</v>
      </c>
      <c r="K793" t="s">
        <v>132</v>
      </c>
      <c r="L793" t="s">
        <v>3320</v>
      </c>
      <c r="N793" t="s">
        <v>134</v>
      </c>
      <c r="O793" t="s">
        <v>135</v>
      </c>
      <c r="P793">
        <v>2</v>
      </c>
      <c r="S793" s="20">
        <f t="shared" si="86"/>
        <v>14</v>
      </c>
      <c r="T793" s="20">
        <f t="shared" si="87"/>
        <v>24</v>
      </c>
      <c r="U793" s="48" t="str">
        <f t="shared" si="88"/>
        <v>PORBANDAR</v>
      </c>
      <c r="V793" s="20" t="str">
        <f t="shared" si="89"/>
        <v>TN725</v>
      </c>
      <c r="W793" s="20" t="str">
        <f t="shared" si="90"/>
        <v>B2</v>
      </c>
      <c r="X793" s="20"/>
      <c r="Y793" s="7"/>
      <c r="Z793" s="7"/>
      <c r="AA793" s="7"/>
      <c r="AB793" s="7"/>
      <c r="AC793" s="7"/>
      <c r="AD793" s="7"/>
    </row>
    <row r="794" spans="1:30" x14ac:dyDescent="0.25">
      <c r="A794" s="7"/>
      <c r="B794" s="7"/>
      <c r="C794" s="7"/>
      <c r="D794" s="7" t="str">
        <f t="shared" si="84"/>
        <v>10.121.96.7</v>
      </c>
      <c r="E794" s="7" t="str">
        <f t="shared" si="85"/>
        <v>10.121.96.7</v>
      </c>
      <c r="F794">
        <v>785</v>
      </c>
      <c r="G794" t="s">
        <v>3321</v>
      </c>
      <c r="H794" s="57">
        <v>46074.050717592596</v>
      </c>
      <c r="I794" t="s">
        <v>3322</v>
      </c>
      <c r="J794" t="s">
        <v>3323</v>
      </c>
      <c r="K794" t="s">
        <v>132</v>
      </c>
      <c r="L794" t="s">
        <v>3324</v>
      </c>
      <c r="N794" t="s">
        <v>134</v>
      </c>
      <c r="O794" t="s">
        <v>135</v>
      </c>
      <c r="P794">
        <v>2</v>
      </c>
      <c r="R794" t="s">
        <v>969</v>
      </c>
      <c r="S794" s="20">
        <f t="shared" si="86"/>
        <v>12</v>
      </c>
      <c r="T794" s="20">
        <f t="shared" si="87"/>
        <v>22</v>
      </c>
      <c r="U794" s="48" t="str">
        <f t="shared" si="88"/>
        <v>Chalala 2</v>
      </c>
      <c r="V794" s="20" t="str">
        <f t="shared" si="89"/>
        <v>TN725</v>
      </c>
      <c r="W794" s="20" t="str">
        <f t="shared" si="90"/>
        <v>B2</v>
      </c>
      <c r="X794" s="20"/>
      <c r="Y794" s="7"/>
      <c r="Z794" s="7"/>
      <c r="AA794" s="7"/>
      <c r="AB794" s="7"/>
      <c r="AC794" s="7"/>
      <c r="AD794" s="7"/>
    </row>
    <row r="795" spans="1:30" x14ac:dyDescent="0.25">
      <c r="A795" s="7"/>
      <c r="B795" s="7"/>
      <c r="C795" s="7"/>
      <c r="D795" s="7" t="str">
        <f t="shared" si="84"/>
        <v>10.121.99.132</v>
      </c>
      <c r="E795" s="7" t="str">
        <f t="shared" si="85"/>
        <v>10.121.99.132</v>
      </c>
      <c r="F795">
        <v>786</v>
      </c>
      <c r="G795" t="s">
        <v>3329</v>
      </c>
      <c r="H795" s="57">
        <v>46049.054918981485</v>
      </c>
      <c r="I795" t="s">
        <v>3330</v>
      </c>
      <c r="J795" t="s">
        <v>3331</v>
      </c>
      <c r="K795" t="s">
        <v>145</v>
      </c>
      <c r="L795" t="s">
        <v>3332</v>
      </c>
      <c r="N795" t="s">
        <v>134</v>
      </c>
      <c r="O795" t="s">
        <v>135</v>
      </c>
      <c r="P795">
        <v>2</v>
      </c>
      <c r="R795" t="s">
        <v>2987</v>
      </c>
      <c r="S795" s="20">
        <f t="shared" si="86"/>
        <v>14</v>
      </c>
      <c r="T795" s="20">
        <f t="shared" si="87"/>
        <v>19</v>
      </c>
      <c r="U795" s="48" t="str">
        <f t="shared" si="88"/>
        <v>IPCL</v>
      </c>
      <c r="V795" s="20" t="str">
        <f t="shared" si="89"/>
        <v>TN705</v>
      </c>
      <c r="W795" s="20" t="str">
        <f t="shared" si="90"/>
        <v>B1</v>
      </c>
      <c r="X795" s="20"/>
      <c r="Y795" s="7"/>
      <c r="Z795" s="7"/>
      <c r="AA795" s="7"/>
      <c r="AB795" s="7"/>
      <c r="AC795" s="7"/>
      <c r="AD795" s="7"/>
    </row>
    <row r="796" spans="1:30" x14ac:dyDescent="0.25">
      <c r="A796" s="7"/>
      <c r="B796" s="7"/>
      <c r="C796" s="7"/>
      <c r="D796" s="7" t="str">
        <f t="shared" si="84"/>
        <v>10.121.98.137</v>
      </c>
      <c r="E796" s="7" t="str">
        <f t="shared" si="85"/>
        <v>10.121.98.137</v>
      </c>
      <c r="F796">
        <v>787</v>
      </c>
      <c r="G796" t="s">
        <v>3333</v>
      </c>
      <c r="H796" s="57">
        <v>46115.056956018518</v>
      </c>
      <c r="I796" t="s">
        <v>3334</v>
      </c>
      <c r="J796" t="s">
        <v>3335</v>
      </c>
      <c r="K796" t="s">
        <v>145</v>
      </c>
      <c r="L796" t="s">
        <v>3336</v>
      </c>
      <c r="N796" t="s">
        <v>134</v>
      </c>
      <c r="O796" t="s">
        <v>135</v>
      </c>
      <c r="P796">
        <v>2</v>
      </c>
      <c r="S796" s="20">
        <f t="shared" si="86"/>
        <v>14</v>
      </c>
      <c r="T796" s="20">
        <f t="shared" si="87"/>
        <v>20</v>
      </c>
      <c r="U796" s="48" t="str">
        <f t="shared" si="88"/>
        <v>Malan</v>
      </c>
      <c r="V796" s="20" t="str">
        <f t="shared" si="89"/>
        <v>TN705</v>
      </c>
      <c r="W796" s="20" t="str">
        <f t="shared" si="90"/>
        <v>B1</v>
      </c>
      <c r="X796" s="20"/>
      <c r="Y796" s="7"/>
      <c r="Z796" s="7"/>
      <c r="AA796" s="7"/>
      <c r="AB796" s="7"/>
      <c r="AC796" s="7"/>
      <c r="AD796" s="7"/>
    </row>
    <row r="797" spans="1:30" x14ac:dyDescent="0.25">
      <c r="A797" s="7"/>
      <c r="B797" s="7"/>
      <c r="C797" s="7"/>
      <c r="D797" s="7" t="str">
        <f t="shared" si="84"/>
        <v>10.121.16.108</v>
      </c>
      <c r="E797" s="7" t="str">
        <f t="shared" si="85"/>
        <v>10.121.16.108</v>
      </c>
      <c r="F797">
        <v>788</v>
      </c>
      <c r="G797" t="s">
        <v>3325</v>
      </c>
      <c r="H797" s="57">
        <v>46151.060358796298</v>
      </c>
      <c r="I797" t="s">
        <v>3326</v>
      </c>
      <c r="J797" t="s">
        <v>3327</v>
      </c>
      <c r="K797" t="s">
        <v>145</v>
      </c>
      <c r="L797" t="s">
        <v>3328</v>
      </c>
      <c r="N797" t="s">
        <v>134</v>
      </c>
      <c r="O797" t="s">
        <v>135</v>
      </c>
      <c r="P797">
        <v>2</v>
      </c>
      <c r="S797" s="20">
        <f t="shared" si="86"/>
        <v>14</v>
      </c>
      <c r="T797" s="20">
        <f t="shared" si="87"/>
        <v>21</v>
      </c>
      <c r="U797" s="48" t="str">
        <f t="shared" si="88"/>
        <v>SANJAN</v>
      </c>
      <c r="V797" s="20" t="str">
        <f t="shared" si="89"/>
        <v>TN705</v>
      </c>
      <c r="W797" s="20" t="str">
        <f t="shared" si="90"/>
        <v>B1</v>
      </c>
      <c r="X797" s="20"/>
      <c r="Y797" s="7"/>
      <c r="Z797" s="7"/>
      <c r="AA797" s="7"/>
      <c r="AB797" s="7"/>
      <c r="AC797" s="7"/>
      <c r="AD797" s="7"/>
    </row>
    <row r="798" spans="1:30" x14ac:dyDescent="0.25">
      <c r="A798" s="7"/>
      <c r="B798" s="7"/>
      <c r="C798" s="7"/>
      <c r="D798" s="7" t="str">
        <f t="shared" si="84"/>
        <v>10.121.96.43</v>
      </c>
      <c r="E798" s="7" t="str">
        <f t="shared" si="85"/>
        <v>10.121.96.43</v>
      </c>
      <c r="F798">
        <v>789</v>
      </c>
      <c r="G798" t="s">
        <v>3337</v>
      </c>
      <c r="H798" s="57">
        <v>46071.063055555554</v>
      </c>
      <c r="I798" t="s">
        <v>3338</v>
      </c>
      <c r="J798" t="s">
        <v>3339</v>
      </c>
      <c r="K798" t="s">
        <v>171</v>
      </c>
      <c r="L798" t="s">
        <v>3340</v>
      </c>
      <c r="N798" t="s">
        <v>173</v>
      </c>
      <c r="O798" t="s">
        <v>135</v>
      </c>
      <c r="P798">
        <v>2</v>
      </c>
      <c r="R798" t="s">
        <v>3341</v>
      </c>
      <c r="S798" s="20">
        <f t="shared" si="86"/>
        <v>13</v>
      </c>
      <c r="T798" s="20">
        <f t="shared" si="87"/>
        <v>27</v>
      </c>
      <c r="U798" s="48" t="str">
        <f t="shared" si="88"/>
        <v>NAGRIK BTS A1</v>
      </c>
      <c r="V798" s="20" t="str">
        <f t="shared" si="89"/>
        <v>TN703</v>
      </c>
      <c r="W798" s="20" t="str">
        <f t="shared" si="90"/>
        <v>A1</v>
      </c>
      <c r="X798" s="20"/>
      <c r="Y798" s="7"/>
      <c r="Z798" s="7"/>
      <c r="AA798" s="7"/>
      <c r="AB798" s="7"/>
      <c r="AC798" s="7"/>
      <c r="AD798" s="7"/>
    </row>
    <row r="799" spans="1:30" x14ac:dyDescent="0.25">
      <c r="A799" s="7"/>
      <c r="B799" s="7"/>
      <c r="C799" s="7"/>
      <c r="D799" s="7" t="str">
        <f t="shared" si="84"/>
        <v>10.121.19.232</v>
      </c>
      <c r="E799" s="7" t="str">
        <f t="shared" si="85"/>
        <v>10.121.19.232</v>
      </c>
      <c r="F799">
        <v>790</v>
      </c>
      <c r="G799" t="s">
        <v>3342</v>
      </c>
      <c r="H799" s="57">
        <v>46093.052789351852</v>
      </c>
      <c r="I799" t="s">
        <v>3343</v>
      </c>
      <c r="J799" t="s">
        <v>3344</v>
      </c>
      <c r="K799" t="s">
        <v>189</v>
      </c>
      <c r="L799" t="s">
        <v>3345</v>
      </c>
      <c r="N799" t="s">
        <v>191</v>
      </c>
      <c r="O799" t="s">
        <v>135</v>
      </c>
      <c r="P799">
        <v>0</v>
      </c>
      <c r="S799" s="20">
        <f t="shared" si="86"/>
        <v>14</v>
      </c>
      <c r="T799" s="20">
        <f t="shared" si="87"/>
        <v>29</v>
      </c>
      <c r="U799" s="48" t="str">
        <f t="shared" si="88"/>
        <v>ONGC-PLANT-HZR</v>
      </c>
      <c r="V799" s="20" t="str">
        <f t="shared" si="89"/>
        <v>TN703</v>
      </c>
      <c r="W799" s="20" t="str">
        <f t="shared" si="90"/>
        <v>A1</v>
      </c>
      <c r="X799" s="20"/>
      <c r="Y799" s="7"/>
      <c r="Z799" s="7"/>
      <c r="AA799" s="7"/>
      <c r="AB799" s="7"/>
      <c r="AC799" s="7"/>
      <c r="AD799" s="7"/>
    </row>
    <row r="800" spans="1:30" x14ac:dyDescent="0.25">
      <c r="A800" s="7"/>
      <c r="B800" s="7"/>
      <c r="C800" s="7"/>
      <c r="D800" s="7" t="str">
        <f t="shared" si="84"/>
        <v>10.121.18.212</v>
      </c>
      <c r="E800" s="7" t="str">
        <f t="shared" si="85"/>
        <v>10.121.18.212</v>
      </c>
      <c r="F800">
        <v>791</v>
      </c>
      <c r="G800" t="s">
        <v>3346</v>
      </c>
      <c r="H800" s="57">
        <v>46151.068935185183</v>
      </c>
      <c r="I800" t="s">
        <v>3347</v>
      </c>
      <c r="J800" t="s">
        <v>3348</v>
      </c>
      <c r="K800" t="s">
        <v>189</v>
      </c>
      <c r="L800" t="s">
        <v>3349</v>
      </c>
      <c r="N800" t="s">
        <v>191</v>
      </c>
      <c r="O800" t="s">
        <v>135</v>
      </c>
      <c r="P800">
        <v>0</v>
      </c>
      <c r="S800" s="20">
        <f t="shared" si="86"/>
        <v>14</v>
      </c>
      <c r="T800" s="20">
        <f t="shared" si="87"/>
        <v>22</v>
      </c>
      <c r="U800" s="48" t="str">
        <f t="shared" si="88"/>
        <v>KOLWADA</v>
      </c>
      <c r="V800" s="20" t="str">
        <f t="shared" si="89"/>
        <v>TN703</v>
      </c>
      <c r="W800" s="20" t="str">
        <f t="shared" si="90"/>
        <v>A1</v>
      </c>
      <c r="X800" s="20"/>
      <c r="Y800" s="7"/>
      <c r="Z800" s="7"/>
      <c r="AA800" s="7"/>
      <c r="AB800" s="7"/>
      <c r="AC800" s="7"/>
      <c r="AD800" s="7"/>
    </row>
    <row r="801" spans="1:30" x14ac:dyDescent="0.25">
      <c r="A801" s="7"/>
      <c r="B801" s="7"/>
      <c r="C801" s="7"/>
      <c r="D801" s="7" t="str">
        <f t="shared" si="84"/>
        <v>10.121.17.198</v>
      </c>
      <c r="E801" s="7" t="str">
        <f t="shared" si="85"/>
        <v>10.121.17.198</v>
      </c>
      <c r="F801">
        <v>792</v>
      </c>
      <c r="G801" t="s">
        <v>3350</v>
      </c>
      <c r="H801" s="57">
        <v>46070.061932870369</v>
      </c>
      <c r="I801" t="s">
        <v>3351</v>
      </c>
      <c r="J801" t="s">
        <v>3352</v>
      </c>
      <c r="K801" t="s">
        <v>132</v>
      </c>
      <c r="L801" t="s">
        <v>3353</v>
      </c>
      <c r="N801" t="s">
        <v>134</v>
      </c>
      <c r="O801" t="s">
        <v>135</v>
      </c>
      <c r="P801">
        <v>0</v>
      </c>
      <c r="R801" t="s">
        <v>238</v>
      </c>
      <c r="S801" s="20">
        <f t="shared" si="86"/>
        <v>14</v>
      </c>
      <c r="T801" s="20">
        <f t="shared" si="87"/>
        <v>24</v>
      </c>
      <c r="U801" s="48" t="str">
        <f t="shared" si="88"/>
        <v>NARANPURA</v>
      </c>
      <c r="V801" s="20" t="str">
        <f t="shared" si="89"/>
        <v>TN725</v>
      </c>
      <c r="W801" s="20" t="str">
        <f t="shared" si="90"/>
        <v>B2</v>
      </c>
      <c r="X801" s="20"/>
      <c r="Y801" s="7"/>
      <c r="Z801" s="7"/>
      <c r="AA801" s="7"/>
      <c r="AB801" s="7"/>
      <c r="AC801" s="7"/>
      <c r="AD801" s="7"/>
    </row>
    <row r="802" spans="1:30" x14ac:dyDescent="0.25">
      <c r="A802" s="7"/>
      <c r="B802" s="7"/>
      <c r="C802" s="7"/>
      <c r="D802" s="7" t="str">
        <f t="shared" si="84"/>
        <v>10.121.100.6</v>
      </c>
      <c r="E802" s="7" t="str">
        <f t="shared" si="85"/>
        <v>10.121.100.6</v>
      </c>
      <c r="F802">
        <v>793</v>
      </c>
      <c r="G802" t="s">
        <v>3354</v>
      </c>
      <c r="H802" s="57">
        <v>46088.057384259257</v>
      </c>
      <c r="I802" t="s">
        <v>3355</v>
      </c>
      <c r="J802" t="s">
        <v>3356</v>
      </c>
      <c r="K802" t="s">
        <v>189</v>
      </c>
      <c r="L802" t="s">
        <v>3357</v>
      </c>
      <c r="N802" t="s">
        <v>191</v>
      </c>
      <c r="O802" t="s">
        <v>135</v>
      </c>
      <c r="P802">
        <v>0</v>
      </c>
      <c r="S802" s="20">
        <f t="shared" si="86"/>
        <v>13</v>
      </c>
      <c r="T802" s="20">
        <f t="shared" si="87"/>
        <v>22</v>
      </c>
      <c r="U802" s="48" t="str">
        <f t="shared" si="88"/>
        <v>KIMEXCH2</v>
      </c>
      <c r="V802" s="20" t="str">
        <f t="shared" si="89"/>
        <v>TN703</v>
      </c>
      <c r="W802" s="20" t="str">
        <f t="shared" si="90"/>
        <v>A1</v>
      </c>
      <c r="X802" s="20"/>
      <c r="Y802" s="7"/>
      <c r="Z802" s="7"/>
      <c r="AA802" s="7"/>
      <c r="AB802" s="7"/>
      <c r="AC802" s="7"/>
      <c r="AD802" s="7"/>
    </row>
    <row r="803" spans="1:30" x14ac:dyDescent="0.25">
      <c r="A803" s="7"/>
      <c r="B803" s="7"/>
      <c r="C803" s="7"/>
      <c r="D803" s="7" t="str">
        <f t="shared" si="84"/>
        <v>10.121.17.187</v>
      </c>
      <c r="E803" s="7" t="str">
        <f t="shared" si="85"/>
        <v>10.121.17.187</v>
      </c>
      <c r="F803">
        <v>794</v>
      </c>
      <c r="G803" t="s">
        <v>3358</v>
      </c>
      <c r="H803" s="57">
        <v>46141.060046296298</v>
      </c>
      <c r="I803" t="s">
        <v>3359</v>
      </c>
      <c r="J803" t="s">
        <v>3360</v>
      </c>
      <c r="K803" t="s">
        <v>189</v>
      </c>
      <c r="L803" t="s">
        <v>3361</v>
      </c>
      <c r="N803" t="s">
        <v>191</v>
      </c>
      <c r="O803" t="s">
        <v>135</v>
      </c>
      <c r="P803">
        <v>0</v>
      </c>
      <c r="R803" t="s">
        <v>841</v>
      </c>
      <c r="S803" s="20">
        <f t="shared" si="86"/>
        <v>14</v>
      </c>
      <c r="T803" s="20">
        <f t="shared" si="87"/>
        <v>25</v>
      </c>
      <c r="U803" s="48" t="str">
        <f t="shared" si="88"/>
        <v>Jesar Exch</v>
      </c>
      <c r="V803" s="20" t="str">
        <f t="shared" si="89"/>
        <v>TN703</v>
      </c>
      <c r="W803" s="20" t="str">
        <f t="shared" si="90"/>
        <v>A1</v>
      </c>
      <c r="X803" s="20"/>
      <c r="Y803" s="7"/>
      <c r="Z803" s="7"/>
      <c r="AA803" s="7"/>
      <c r="AB803" s="7"/>
      <c r="AC803" s="7"/>
      <c r="AD803" s="7"/>
    </row>
    <row r="804" spans="1:30" x14ac:dyDescent="0.25">
      <c r="A804" s="7"/>
      <c r="B804" s="7"/>
      <c r="C804" s="7"/>
      <c r="D804" s="7" t="str">
        <f t="shared" si="84"/>
        <v>10.121.96.104</v>
      </c>
      <c r="E804" s="7" t="str">
        <f t="shared" si="85"/>
        <v>10.121.96.104</v>
      </c>
      <c r="F804">
        <v>795</v>
      </c>
      <c r="G804" t="s">
        <v>3365</v>
      </c>
      <c r="H804" s="57">
        <v>46150.061539351853</v>
      </c>
      <c r="I804" t="s">
        <v>3366</v>
      </c>
      <c r="J804" t="s">
        <v>3367</v>
      </c>
      <c r="K804" t="s">
        <v>189</v>
      </c>
      <c r="L804" t="s">
        <v>3368</v>
      </c>
      <c r="N804" t="s">
        <v>191</v>
      </c>
      <c r="O804" t="s">
        <v>135</v>
      </c>
      <c r="P804">
        <v>0</v>
      </c>
      <c r="S804" s="20">
        <f t="shared" si="86"/>
        <v>14</v>
      </c>
      <c r="T804" s="20">
        <f t="shared" si="87"/>
        <v>26</v>
      </c>
      <c r="U804" s="48" t="str">
        <f t="shared" si="88"/>
        <v>SEZ1 OFFICE</v>
      </c>
      <c r="V804" s="20" t="str">
        <f t="shared" si="89"/>
        <v>TN703</v>
      </c>
      <c r="W804" s="20" t="str">
        <f t="shared" si="90"/>
        <v>A1</v>
      </c>
      <c r="X804" s="20"/>
      <c r="Y804" s="7"/>
      <c r="Z804" s="7"/>
      <c r="AA804" s="7"/>
      <c r="AB804" s="7"/>
      <c r="AC804" s="7"/>
      <c r="AD804" s="7"/>
    </row>
    <row r="805" spans="1:30" x14ac:dyDescent="0.25">
      <c r="A805" s="7"/>
      <c r="B805" s="7"/>
      <c r="C805" s="7"/>
      <c r="D805" s="7" t="str">
        <f t="shared" si="84"/>
        <v>10.121.98.21</v>
      </c>
      <c r="E805" s="7" t="str">
        <f t="shared" si="85"/>
        <v>10.121.98.21</v>
      </c>
      <c r="F805">
        <v>796</v>
      </c>
      <c r="G805" t="s">
        <v>6225</v>
      </c>
      <c r="H805" s="57">
        <v>46135.050405092596</v>
      </c>
      <c r="I805" t="s">
        <v>3362</v>
      </c>
      <c r="J805" t="s">
        <v>3363</v>
      </c>
      <c r="K805" t="s">
        <v>171</v>
      </c>
      <c r="L805" t="s">
        <v>3364</v>
      </c>
      <c r="N805" t="s">
        <v>173</v>
      </c>
      <c r="O805" t="s">
        <v>135</v>
      </c>
      <c r="P805">
        <v>2</v>
      </c>
      <c r="R805" t="s">
        <v>2759</v>
      </c>
      <c r="S805" s="20">
        <f t="shared" si="86"/>
        <v>13</v>
      </c>
      <c r="T805" s="20">
        <f t="shared" si="87"/>
        <v>26</v>
      </c>
      <c r="U805" s="48" t="str">
        <f t="shared" si="88"/>
        <v>LANGHNAJ BTS</v>
      </c>
      <c r="V805" s="20" t="str">
        <f t="shared" si="89"/>
        <v>TN703</v>
      </c>
      <c r="W805" s="20" t="str">
        <f t="shared" si="90"/>
        <v>A1</v>
      </c>
      <c r="X805" s="20"/>
      <c r="Y805" s="7"/>
      <c r="Z805" s="7"/>
      <c r="AA805" s="7"/>
      <c r="AB805" s="7"/>
      <c r="AC805" s="7"/>
      <c r="AD805" s="7"/>
    </row>
    <row r="806" spans="1:30" x14ac:dyDescent="0.25">
      <c r="A806" s="7"/>
      <c r="B806" s="7"/>
      <c r="C806" s="7"/>
      <c r="D806" s="7" t="str">
        <f t="shared" si="84"/>
        <v>10.121.15.145</v>
      </c>
      <c r="E806" s="7" t="str">
        <f t="shared" si="85"/>
        <v>10.121.15.145</v>
      </c>
      <c r="F806">
        <v>797</v>
      </c>
      <c r="G806" t="s">
        <v>3373</v>
      </c>
      <c r="H806" s="57">
        <v>46120.059513888889</v>
      </c>
      <c r="I806" t="s">
        <v>3374</v>
      </c>
      <c r="J806" t="s">
        <v>3375</v>
      </c>
      <c r="K806" t="s">
        <v>132</v>
      </c>
      <c r="L806" t="s">
        <v>3376</v>
      </c>
      <c r="N806" t="s">
        <v>134</v>
      </c>
      <c r="O806" t="s">
        <v>135</v>
      </c>
      <c r="P806">
        <v>0</v>
      </c>
      <c r="R806" t="s">
        <v>3377</v>
      </c>
      <c r="S806" s="20">
        <f t="shared" si="86"/>
        <v>14</v>
      </c>
      <c r="T806" s="20">
        <f t="shared" si="87"/>
        <v>21</v>
      </c>
      <c r="U806" s="48" t="str">
        <f t="shared" si="88"/>
        <v>SANAND</v>
      </c>
      <c r="V806" s="20" t="str">
        <f t="shared" si="89"/>
        <v>TN725</v>
      </c>
      <c r="W806" s="20" t="str">
        <f t="shared" si="90"/>
        <v>B2</v>
      </c>
      <c r="X806" s="20"/>
      <c r="Y806" s="7"/>
      <c r="Z806" s="7"/>
      <c r="AA806" s="7"/>
      <c r="AB806" s="7"/>
      <c r="AC806" s="7"/>
      <c r="AD806" s="7"/>
    </row>
    <row r="807" spans="1:30" x14ac:dyDescent="0.25">
      <c r="A807" s="7"/>
      <c r="B807" s="7"/>
      <c r="C807" s="7"/>
      <c r="D807" s="7" t="str">
        <f t="shared" si="84"/>
        <v>10.121.17.181</v>
      </c>
      <c r="E807" s="7" t="str">
        <f t="shared" si="85"/>
        <v>10.121.17.181</v>
      </c>
      <c r="F807">
        <v>798</v>
      </c>
      <c r="G807" t="s">
        <v>3369</v>
      </c>
      <c r="H807" s="57">
        <v>46151.066851851851</v>
      </c>
      <c r="I807" t="s">
        <v>3370</v>
      </c>
      <c r="J807" t="s">
        <v>3371</v>
      </c>
      <c r="K807" t="s">
        <v>171</v>
      </c>
      <c r="L807" t="s">
        <v>3372</v>
      </c>
      <c r="N807" t="s">
        <v>173</v>
      </c>
      <c r="O807" t="s">
        <v>135</v>
      </c>
      <c r="P807">
        <v>2</v>
      </c>
      <c r="S807" s="20">
        <f t="shared" si="86"/>
        <v>14</v>
      </c>
      <c r="T807" s="20">
        <f t="shared" si="87"/>
        <v>25</v>
      </c>
      <c r="U807" s="48" t="str">
        <f t="shared" si="88"/>
        <v>KHADSALIYA</v>
      </c>
      <c r="V807" s="20" t="str">
        <f t="shared" si="89"/>
        <v>TN703</v>
      </c>
      <c r="W807" s="20" t="str">
        <f t="shared" si="90"/>
        <v>A1</v>
      </c>
      <c r="X807" s="20"/>
      <c r="Y807" s="7"/>
      <c r="Z807" s="7"/>
      <c r="AA807" s="7"/>
      <c r="AB807" s="7"/>
      <c r="AC807" s="7"/>
      <c r="AD807" s="7"/>
    </row>
    <row r="808" spans="1:30" x14ac:dyDescent="0.25">
      <c r="A808" s="7"/>
      <c r="B808" s="7"/>
      <c r="C808" s="7"/>
      <c r="D808" s="7" t="str">
        <f t="shared" si="84"/>
        <v>10.121.17.45</v>
      </c>
      <c r="E808" s="7" t="str">
        <f t="shared" si="85"/>
        <v>10.121.17.45</v>
      </c>
      <c r="F808">
        <v>799</v>
      </c>
      <c r="G808" t="s">
        <v>3378</v>
      </c>
      <c r="H808" s="57">
        <v>46151.061249999999</v>
      </c>
      <c r="I808" t="s">
        <v>3379</v>
      </c>
      <c r="J808" t="s">
        <v>3380</v>
      </c>
      <c r="K808" t="s">
        <v>145</v>
      </c>
      <c r="L808" t="s">
        <v>3381</v>
      </c>
      <c r="N808" t="s">
        <v>134</v>
      </c>
      <c r="O808" t="s">
        <v>135</v>
      </c>
      <c r="P808">
        <v>2</v>
      </c>
      <c r="S808" s="20">
        <f t="shared" si="86"/>
        <v>13</v>
      </c>
      <c r="T808" s="20">
        <f t="shared" si="87"/>
        <v>29</v>
      </c>
      <c r="U808" s="48" t="str">
        <f t="shared" si="88"/>
        <v>Hirasar Airport</v>
      </c>
      <c r="V808" s="20" t="str">
        <f t="shared" si="89"/>
        <v>TN705</v>
      </c>
      <c r="W808" s="20" t="str">
        <f t="shared" si="90"/>
        <v>B1</v>
      </c>
      <c r="X808" s="20"/>
      <c r="Y808" s="7"/>
      <c r="Z808" s="7"/>
      <c r="AA808" s="7"/>
      <c r="AB808" s="7"/>
      <c r="AC808" s="7"/>
      <c r="AD808" s="7"/>
    </row>
    <row r="809" spans="1:30" x14ac:dyDescent="0.25">
      <c r="A809" s="7"/>
      <c r="B809" s="7"/>
      <c r="C809" s="7"/>
      <c r="D809" s="7" t="str">
        <f t="shared" si="84"/>
        <v>10.121.17.168</v>
      </c>
      <c r="E809" s="7" t="str">
        <f t="shared" si="85"/>
        <v>10.121.17.168</v>
      </c>
      <c r="F809">
        <v>800</v>
      </c>
      <c r="G809" t="s">
        <v>3397</v>
      </c>
      <c r="H809" s="57">
        <v>46124.054884259262</v>
      </c>
      <c r="I809" t="s">
        <v>3398</v>
      </c>
      <c r="J809" t="s">
        <v>3399</v>
      </c>
      <c r="K809" t="s">
        <v>171</v>
      </c>
      <c r="L809" t="s">
        <v>3400</v>
      </c>
      <c r="N809" t="s">
        <v>173</v>
      </c>
      <c r="O809" t="s">
        <v>135</v>
      </c>
      <c r="P809">
        <v>2</v>
      </c>
      <c r="S809" s="20">
        <f t="shared" si="86"/>
        <v>14</v>
      </c>
      <c r="T809" s="20">
        <f t="shared" si="87"/>
        <v>25</v>
      </c>
      <c r="U809" s="48" t="str">
        <f t="shared" si="88"/>
        <v>SAGWADIBTS</v>
      </c>
      <c r="V809" s="20" t="str">
        <f t="shared" si="89"/>
        <v>TN703</v>
      </c>
      <c r="W809" s="20" t="str">
        <f t="shared" si="90"/>
        <v>A1</v>
      </c>
      <c r="X809" s="20"/>
      <c r="Y809" s="7"/>
      <c r="Z809" s="7"/>
      <c r="AA809" s="7"/>
      <c r="AB809" s="7"/>
      <c r="AC809" s="7"/>
      <c r="AD809" s="7"/>
    </row>
    <row r="810" spans="1:30" x14ac:dyDescent="0.25">
      <c r="A810" s="7"/>
      <c r="B810" s="7"/>
      <c r="C810" s="7"/>
      <c r="D810" s="7" t="str">
        <f t="shared" si="84"/>
        <v>10.121.19.156</v>
      </c>
      <c r="E810" s="7" t="str">
        <f t="shared" si="85"/>
        <v>10.121.19.156</v>
      </c>
      <c r="F810">
        <v>801</v>
      </c>
      <c r="G810" t="s">
        <v>6226</v>
      </c>
      <c r="H810" s="57">
        <v>46135.041689814818</v>
      </c>
      <c r="I810" t="s">
        <v>3390</v>
      </c>
      <c r="J810" t="s">
        <v>3391</v>
      </c>
      <c r="K810" t="s">
        <v>189</v>
      </c>
      <c r="L810" t="s">
        <v>3392</v>
      </c>
      <c r="N810" t="s">
        <v>191</v>
      </c>
      <c r="O810" t="s">
        <v>135</v>
      </c>
      <c r="P810">
        <v>0</v>
      </c>
      <c r="R810" t="s">
        <v>506</v>
      </c>
      <c r="S810" s="20">
        <f t="shared" si="86"/>
        <v>14</v>
      </c>
      <c r="T810" s="20">
        <f t="shared" si="87"/>
        <v>27</v>
      </c>
      <c r="U810" s="48" t="str">
        <f t="shared" si="88"/>
        <v>GANGOTRI BTS</v>
      </c>
      <c r="V810" s="20" t="str">
        <f t="shared" si="89"/>
        <v>TN703</v>
      </c>
      <c r="W810" s="20" t="str">
        <f t="shared" si="90"/>
        <v>A1</v>
      </c>
      <c r="X810" s="20"/>
      <c r="Y810" s="7"/>
      <c r="Z810" s="7"/>
      <c r="AA810" s="7"/>
      <c r="AB810" s="7"/>
      <c r="AC810" s="7"/>
      <c r="AD810" s="7"/>
    </row>
    <row r="811" spans="1:30" x14ac:dyDescent="0.25">
      <c r="A811" s="7"/>
      <c r="B811" s="7"/>
      <c r="C811" s="7"/>
      <c r="D811" s="7" t="str">
        <f t="shared" si="84"/>
        <v>10.121.18.103</v>
      </c>
      <c r="E811" s="7" t="str">
        <f t="shared" si="85"/>
        <v>10.121.18.103</v>
      </c>
      <c r="F811">
        <v>802</v>
      </c>
      <c r="G811" t="s">
        <v>3386</v>
      </c>
      <c r="H811" s="57">
        <v>46074.066377314812</v>
      </c>
      <c r="I811" t="s">
        <v>3387</v>
      </c>
      <c r="J811" t="s">
        <v>3388</v>
      </c>
      <c r="K811" t="s">
        <v>171</v>
      </c>
      <c r="L811" t="s">
        <v>3389</v>
      </c>
      <c r="N811" t="s">
        <v>173</v>
      </c>
      <c r="O811" t="s">
        <v>135</v>
      </c>
      <c r="P811">
        <v>2</v>
      </c>
      <c r="R811" t="s">
        <v>3223</v>
      </c>
      <c r="S811" s="20">
        <f t="shared" si="86"/>
        <v>14</v>
      </c>
      <c r="T811" s="20">
        <f t="shared" si="87"/>
        <v>32</v>
      </c>
      <c r="U811" s="48" t="str">
        <f t="shared" si="88"/>
        <v>OmShri Avenue BTS</v>
      </c>
      <c r="V811" s="20" t="str">
        <f t="shared" si="89"/>
        <v>TN703</v>
      </c>
      <c r="W811" s="20" t="str">
        <f t="shared" si="90"/>
        <v>A1</v>
      </c>
      <c r="X811" s="20"/>
      <c r="Y811" s="7"/>
      <c r="Z811" s="7"/>
      <c r="AA811" s="7"/>
      <c r="AB811" s="7"/>
      <c r="AC811" s="7"/>
      <c r="AD811" s="7"/>
    </row>
    <row r="812" spans="1:30" x14ac:dyDescent="0.25">
      <c r="A812" s="7"/>
      <c r="B812" s="7"/>
      <c r="C812" s="7"/>
      <c r="D812" s="7" t="str">
        <f t="shared" si="84"/>
        <v>10.121.17.167</v>
      </c>
      <c r="E812" s="7" t="str">
        <f t="shared" si="85"/>
        <v>10.121.17.167</v>
      </c>
      <c r="F812">
        <v>803</v>
      </c>
      <c r="G812" t="s">
        <v>3393</v>
      </c>
      <c r="H812" s="57">
        <v>46149.058807870373</v>
      </c>
      <c r="I812" t="s">
        <v>3394</v>
      </c>
      <c r="J812" t="s">
        <v>3395</v>
      </c>
      <c r="K812" t="s">
        <v>171</v>
      </c>
      <c r="L812" t="s">
        <v>3396</v>
      </c>
      <c r="N812" t="s">
        <v>173</v>
      </c>
      <c r="O812" t="s">
        <v>135</v>
      </c>
      <c r="P812">
        <v>2</v>
      </c>
      <c r="S812" s="20">
        <f t="shared" si="86"/>
        <v>14</v>
      </c>
      <c r="T812" s="20">
        <f t="shared" si="87"/>
        <v>22</v>
      </c>
      <c r="U812" s="48" t="str">
        <f t="shared" si="88"/>
        <v>JAMBALA</v>
      </c>
      <c r="V812" s="20" t="str">
        <f t="shared" si="89"/>
        <v>TN703</v>
      </c>
      <c r="W812" s="20" t="str">
        <f t="shared" si="90"/>
        <v>A1</v>
      </c>
      <c r="X812" s="20"/>
      <c r="Y812" s="7"/>
      <c r="Z812" s="7"/>
      <c r="AA812" s="7"/>
      <c r="AB812" s="7"/>
      <c r="AC812" s="7"/>
      <c r="AD812" s="7"/>
    </row>
    <row r="813" spans="1:30" x14ac:dyDescent="0.25">
      <c r="A813" s="7"/>
      <c r="B813" s="7"/>
      <c r="C813" s="7"/>
      <c r="D813" s="7" t="str">
        <f t="shared" si="84"/>
        <v>10.121.24.201</v>
      </c>
      <c r="E813" s="7" t="str">
        <f t="shared" si="85"/>
        <v>10.121.24.201</v>
      </c>
      <c r="F813">
        <v>804</v>
      </c>
      <c r="G813" t="s">
        <v>3382</v>
      </c>
      <c r="H813" s="57">
        <v>46150.068773148145</v>
      </c>
      <c r="I813" t="s">
        <v>3383</v>
      </c>
      <c r="J813" t="s">
        <v>3384</v>
      </c>
      <c r="K813" t="s">
        <v>189</v>
      </c>
      <c r="L813" t="s">
        <v>3385</v>
      </c>
      <c r="N813" t="s">
        <v>191</v>
      </c>
      <c r="O813" t="s">
        <v>135</v>
      </c>
      <c r="P813">
        <v>0</v>
      </c>
      <c r="R813" t="s">
        <v>2662</v>
      </c>
      <c r="S813" s="20">
        <f t="shared" si="86"/>
        <v>14</v>
      </c>
      <c r="T813" s="20">
        <f t="shared" si="87"/>
        <v>30</v>
      </c>
      <c r="U813" s="48" t="str">
        <f t="shared" si="88"/>
        <v>BRIDGE VIEW BTS</v>
      </c>
      <c r="V813" s="20" t="str">
        <f t="shared" si="89"/>
        <v>TN703</v>
      </c>
      <c r="W813" s="20" t="str">
        <f t="shared" si="90"/>
        <v>A1</v>
      </c>
      <c r="X813" s="20"/>
      <c r="Y813" s="7"/>
      <c r="Z813" s="7"/>
      <c r="AA813" s="7"/>
      <c r="AB813" s="7"/>
      <c r="AC813" s="7"/>
      <c r="AD813" s="7"/>
    </row>
    <row r="814" spans="1:30" x14ac:dyDescent="0.25">
      <c r="A814" s="7"/>
      <c r="B814" s="7"/>
      <c r="C814" s="7"/>
      <c r="D814" s="7" t="str">
        <f t="shared" si="84"/>
        <v>10.121.19.165</v>
      </c>
      <c r="E814" s="7" t="str">
        <f t="shared" si="85"/>
        <v>10.121.19.165</v>
      </c>
      <c r="F814">
        <v>805</v>
      </c>
      <c r="G814" t="s">
        <v>3401</v>
      </c>
      <c r="H814" s="57">
        <v>46077.057916666665</v>
      </c>
      <c r="I814" t="s">
        <v>3402</v>
      </c>
      <c r="J814" t="s">
        <v>3403</v>
      </c>
      <c r="K814" t="s">
        <v>189</v>
      </c>
      <c r="L814" t="s">
        <v>3404</v>
      </c>
      <c r="N814" t="s">
        <v>191</v>
      </c>
      <c r="O814" t="s">
        <v>135</v>
      </c>
      <c r="P814">
        <v>0</v>
      </c>
      <c r="R814" t="s">
        <v>506</v>
      </c>
      <c r="S814" s="20">
        <f t="shared" si="86"/>
        <v>14</v>
      </c>
      <c r="T814" s="20">
        <f t="shared" si="87"/>
        <v>27</v>
      </c>
      <c r="U814" s="48" t="str">
        <f t="shared" si="88"/>
        <v>Navapura BTS</v>
      </c>
      <c r="V814" s="20" t="str">
        <f t="shared" si="89"/>
        <v>TN703</v>
      </c>
      <c r="W814" s="20" t="str">
        <f t="shared" si="90"/>
        <v>A1</v>
      </c>
      <c r="X814" s="20"/>
      <c r="Y814" s="7"/>
      <c r="Z814" s="7"/>
      <c r="AA814" s="7"/>
      <c r="AB814" s="7"/>
      <c r="AC814" s="7"/>
      <c r="AD814" s="7"/>
    </row>
    <row r="815" spans="1:30" x14ac:dyDescent="0.25">
      <c r="A815" s="7"/>
      <c r="B815" s="7"/>
      <c r="C815" s="7"/>
      <c r="D815" s="7" t="str">
        <f t="shared" si="84"/>
        <v>10.121.24.2</v>
      </c>
      <c r="E815" s="7" t="str">
        <f t="shared" si="85"/>
        <v>10.121.24.2</v>
      </c>
      <c r="F815">
        <v>806</v>
      </c>
      <c r="G815" t="s">
        <v>3409</v>
      </c>
      <c r="H815" s="57">
        <v>46148.060428240744</v>
      </c>
      <c r="I815" t="s">
        <v>3410</v>
      </c>
      <c r="J815" t="s">
        <v>3411</v>
      </c>
      <c r="K815" t="s">
        <v>132</v>
      </c>
      <c r="L815" t="s">
        <v>3412</v>
      </c>
      <c r="N815" t="s">
        <v>134</v>
      </c>
      <c r="O815" t="s">
        <v>135</v>
      </c>
      <c r="P815">
        <v>0</v>
      </c>
      <c r="S815" s="20">
        <f t="shared" si="86"/>
        <v>12</v>
      </c>
      <c r="T815" s="20">
        <f t="shared" si="87"/>
        <v>24</v>
      </c>
      <c r="U815" s="48" t="str">
        <f t="shared" si="88"/>
        <v>VERAVAL M/W</v>
      </c>
      <c r="V815" s="20" t="str">
        <f t="shared" si="89"/>
        <v>TN725</v>
      </c>
      <c r="W815" s="20" t="str">
        <f t="shared" si="90"/>
        <v>B2</v>
      </c>
      <c r="X815" s="20"/>
      <c r="Y815" s="7"/>
      <c r="Z815" s="7"/>
      <c r="AA815" s="7"/>
      <c r="AB815" s="7"/>
      <c r="AC815" s="7"/>
      <c r="AD815" s="7"/>
    </row>
    <row r="816" spans="1:30" x14ac:dyDescent="0.25">
      <c r="A816" s="7"/>
      <c r="B816" s="7"/>
      <c r="C816" s="7"/>
      <c r="D816" s="7" t="str">
        <f t="shared" si="84"/>
        <v>10.121.17.176</v>
      </c>
      <c r="E816" s="7" t="str">
        <f t="shared" si="85"/>
        <v>10.121.17.176</v>
      </c>
      <c r="F816">
        <v>807</v>
      </c>
      <c r="G816" t="s">
        <v>3405</v>
      </c>
      <c r="H816" s="57">
        <v>46140.060497685183</v>
      </c>
      <c r="I816" t="s">
        <v>3406</v>
      </c>
      <c r="J816" t="s">
        <v>3407</v>
      </c>
      <c r="K816" t="s">
        <v>145</v>
      </c>
      <c r="L816" t="s">
        <v>3408</v>
      </c>
      <c r="N816" t="s">
        <v>134</v>
      </c>
      <c r="O816" t="s">
        <v>135</v>
      </c>
      <c r="P816">
        <v>2</v>
      </c>
      <c r="S816" s="20">
        <f t="shared" si="86"/>
        <v>14</v>
      </c>
      <c r="T816" s="20">
        <f t="shared" si="87"/>
        <v>25</v>
      </c>
      <c r="U816" s="48" t="str">
        <f t="shared" si="88"/>
        <v>MAHUVA RSU</v>
      </c>
      <c r="V816" s="20" t="str">
        <f t="shared" si="89"/>
        <v>TN705</v>
      </c>
      <c r="W816" s="20" t="str">
        <f t="shared" si="90"/>
        <v>B1</v>
      </c>
      <c r="X816" s="20"/>
      <c r="Y816" s="7"/>
      <c r="Z816" s="7"/>
      <c r="AA816" s="7"/>
      <c r="AB816" s="7"/>
      <c r="AC816" s="7"/>
      <c r="AD816" s="7"/>
    </row>
    <row r="817" spans="1:30" x14ac:dyDescent="0.25">
      <c r="A817" s="7"/>
      <c r="B817" s="7"/>
      <c r="C817" s="7"/>
      <c r="D817" s="7" t="str">
        <f t="shared" si="84"/>
        <v>10.121.15.216</v>
      </c>
      <c r="E817" s="7" t="str">
        <f t="shared" si="85"/>
        <v>10.121.15.216</v>
      </c>
      <c r="F817">
        <v>808</v>
      </c>
      <c r="G817" t="s">
        <v>3418</v>
      </c>
      <c r="H817" s="57">
        <v>46143.057789351849</v>
      </c>
      <c r="I817" t="s">
        <v>3419</v>
      </c>
      <c r="J817" t="s">
        <v>3420</v>
      </c>
      <c r="K817" t="s">
        <v>145</v>
      </c>
      <c r="L817" t="s">
        <v>3421</v>
      </c>
      <c r="N817" t="s">
        <v>134</v>
      </c>
      <c r="O817" t="s">
        <v>135</v>
      </c>
      <c r="P817">
        <v>0</v>
      </c>
      <c r="R817" t="s">
        <v>3422</v>
      </c>
      <c r="S817" s="20">
        <f t="shared" si="86"/>
        <v>14</v>
      </c>
      <c r="T817" s="20">
        <f t="shared" si="87"/>
        <v>20</v>
      </c>
      <c r="U817" s="48" t="str">
        <f t="shared" si="88"/>
        <v>DANTA</v>
      </c>
      <c r="V817" s="20" t="str">
        <f t="shared" si="89"/>
        <v>TN705</v>
      </c>
      <c r="W817" s="20" t="str">
        <f t="shared" si="90"/>
        <v>B1</v>
      </c>
      <c r="X817" s="20"/>
      <c r="Y817" s="7"/>
      <c r="Z817" s="7"/>
      <c r="AA817" s="7"/>
      <c r="AB817" s="7"/>
      <c r="AC817" s="7"/>
      <c r="AD817" s="7"/>
    </row>
    <row r="818" spans="1:30" x14ac:dyDescent="0.25">
      <c r="A818" s="7"/>
      <c r="B818" s="7"/>
      <c r="C818" s="7"/>
      <c r="D818" s="7" t="str">
        <f t="shared" si="84"/>
        <v>10.121.17.179</v>
      </c>
      <c r="E818" s="7" t="str">
        <f t="shared" si="85"/>
        <v>10.121.17.179</v>
      </c>
      <c r="F818">
        <v>809</v>
      </c>
      <c r="G818" t="s">
        <v>3413</v>
      </c>
      <c r="H818" s="57">
        <v>46151.065509259257</v>
      </c>
      <c r="I818" t="s">
        <v>3414</v>
      </c>
      <c r="J818" t="s">
        <v>3415</v>
      </c>
      <c r="K818" t="s">
        <v>145</v>
      </c>
      <c r="L818" t="s">
        <v>3416</v>
      </c>
      <c r="N818" t="s">
        <v>134</v>
      </c>
      <c r="O818" t="s">
        <v>135</v>
      </c>
      <c r="P818">
        <v>2</v>
      </c>
      <c r="R818" t="s">
        <v>3417</v>
      </c>
      <c r="S818" s="20">
        <f t="shared" si="86"/>
        <v>14</v>
      </c>
      <c r="T818" s="20">
        <f t="shared" si="87"/>
        <v>21</v>
      </c>
      <c r="U818" s="48" t="str">
        <f t="shared" si="88"/>
        <v>GHOGHA</v>
      </c>
      <c r="V818" s="20" t="str">
        <f t="shared" si="89"/>
        <v>TN705</v>
      </c>
      <c r="W818" s="20" t="str">
        <f t="shared" si="90"/>
        <v>B1</v>
      </c>
      <c r="X818" s="20"/>
      <c r="Y818" s="7"/>
      <c r="Z818" s="7"/>
      <c r="AA818" s="7"/>
      <c r="AB818" s="7"/>
      <c r="AC818" s="7"/>
      <c r="AD818" s="7"/>
    </row>
    <row r="819" spans="1:30" x14ac:dyDescent="0.25">
      <c r="A819" s="7"/>
      <c r="B819" s="7"/>
      <c r="C819" s="7"/>
      <c r="D819" s="7" t="str">
        <f t="shared" si="84"/>
        <v>10.121.17.86</v>
      </c>
      <c r="E819" s="7" t="str">
        <f t="shared" si="85"/>
        <v>10.121.17.86</v>
      </c>
      <c r="F819">
        <v>810</v>
      </c>
      <c r="G819" t="s">
        <v>3431</v>
      </c>
      <c r="H819" s="57">
        <v>46151.066041666665</v>
      </c>
      <c r="I819" t="s">
        <v>3432</v>
      </c>
      <c r="J819" t="s">
        <v>3433</v>
      </c>
      <c r="K819" t="s">
        <v>171</v>
      </c>
      <c r="L819" t="s">
        <v>3434</v>
      </c>
      <c r="N819" t="s">
        <v>173</v>
      </c>
      <c r="O819" t="s">
        <v>135</v>
      </c>
      <c r="P819">
        <v>2</v>
      </c>
      <c r="S819" s="20">
        <f t="shared" si="86"/>
        <v>13</v>
      </c>
      <c r="T819" s="20">
        <f t="shared" si="87"/>
        <v>28</v>
      </c>
      <c r="U819" s="48" t="str">
        <f t="shared" si="88"/>
        <v>Kunvarbet Army</v>
      </c>
      <c r="V819" s="20" t="str">
        <f t="shared" si="89"/>
        <v>TN703</v>
      </c>
      <c r="W819" s="20" t="str">
        <f t="shared" si="90"/>
        <v>A1</v>
      </c>
      <c r="X819" s="20"/>
      <c r="Y819" s="7"/>
      <c r="Z819" s="7"/>
      <c r="AA819" s="7"/>
      <c r="AB819" s="7"/>
      <c r="AC819" s="7"/>
      <c r="AD819" s="7"/>
    </row>
    <row r="820" spans="1:30" x14ac:dyDescent="0.25">
      <c r="A820" s="7"/>
      <c r="B820" s="7"/>
      <c r="C820" s="7"/>
      <c r="D820" s="7" t="str">
        <f t="shared" si="84"/>
        <v>10.121.17.138</v>
      </c>
      <c r="E820" s="7" t="str">
        <f t="shared" si="85"/>
        <v>10.121.17.138</v>
      </c>
      <c r="F820">
        <v>811</v>
      </c>
      <c r="G820" t="s">
        <v>3423</v>
      </c>
      <c r="H820" s="57">
        <v>46141.061585648145</v>
      </c>
      <c r="I820" t="s">
        <v>3424</v>
      </c>
      <c r="J820" t="s">
        <v>3425</v>
      </c>
      <c r="K820" t="s">
        <v>171</v>
      </c>
      <c r="L820" t="s">
        <v>3426</v>
      </c>
      <c r="N820" t="s">
        <v>173</v>
      </c>
      <c r="O820" t="s">
        <v>135</v>
      </c>
      <c r="P820">
        <v>2</v>
      </c>
      <c r="S820" s="20">
        <f t="shared" si="86"/>
        <v>14</v>
      </c>
      <c r="T820" s="20">
        <f t="shared" si="87"/>
        <v>35</v>
      </c>
      <c r="U820" s="48" t="str">
        <f t="shared" si="88"/>
        <v>BHANDARIYA(PALITANA)</v>
      </c>
      <c r="V820" s="20" t="str">
        <f t="shared" si="89"/>
        <v>TN703</v>
      </c>
      <c r="W820" s="20" t="str">
        <f t="shared" si="90"/>
        <v>A1</v>
      </c>
      <c r="X820" s="20"/>
      <c r="Y820" s="7"/>
      <c r="Z820" s="7"/>
      <c r="AA820" s="7"/>
      <c r="AB820" s="7"/>
      <c r="AC820" s="7"/>
      <c r="AD820" s="7"/>
    </row>
    <row r="821" spans="1:30" x14ac:dyDescent="0.25">
      <c r="A821" s="7"/>
      <c r="B821" s="7"/>
      <c r="C821" s="7"/>
      <c r="D821" s="7" t="str">
        <f t="shared" si="84"/>
        <v>10.121.17.139</v>
      </c>
      <c r="E821" s="7" t="str">
        <f t="shared" si="85"/>
        <v>10.121.17.139</v>
      </c>
      <c r="F821">
        <v>812</v>
      </c>
      <c r="G821" t="s">
        <v>3427</v>
      </c>
      <c r="H821" s="57">
        <v>46141.062118055554</v>
      </c>
      <c r="I821" t="s">
        <v>3428</v>
      </c>
      <c r="J821" t="s">
        <v>3429</v>
      </c>
      <c r="K821" t="s">
        <v>171</v>
      </c>
      <c r="L821" t="s">
        <v>3430</v>
      </c>
      <c r="N821" t="s">
        <v>173</v>
      </c>
      <c r="O821" t="s">
        <v>135</v>
      </c>
      <c r="P821">
        <v>2</v>
      </c>
      <c r="S821" s="20">
        <f t="shared" si="86"/>
        <v>14</v>
      </c>
      <c r="T821" s="20">
        <f t="shared" si="87"/>
        <v>21</v>
      </c>
      <c r="U821" s="48" t="str">
        <f t="shared" si="88"/>
        <v>Ayavej</v>
      </c>
      <c r="V821" s="20" t="str">
        <f t="shared" si="89"/>
        <v>TN703</v>
      </c>
      <c r="W821" s="20" t="str">
        <f t="shared" si="90"/>
        <v>A1</v>
      </c>
      <c r="X821" s="20"/>
      <c r="Y821" s="7"/>
      <c r="Z821" s="7"/>
      <c r="AA821" s="7"/>
      <c r="AB821" s="7"/>
      <c r="AC821" s="7"/>
      <c r="AD821" s="7"/>
    </row>
    <row r="822" spans="1:30" x14ac:dyDescent="0.25">
      <c r="A822" s="7"/>
      <c r="B822" s="7"/>
      <c r="C822" s="7"/>
      <c r="D822" s="7" t="str">
        <f t="shared" si="84"/>
        <v>10.121.69.67</v>
      </c>
      <c r="E822" s="7" t="str">
        <f t="shared" si="85"/>
        <v>10.121.69.67</v>
      </c>
      <c r="F822">
        <v>813</v>
      </c>
      <c r="G822" t="s">
        <v>3435</v>
      </c>
      <c r="H822" s="57">
        <v>46141.060868055552</v>
      </c>
      <c r="I822" t="s">
        <v>3436</v>
      </c>
      <c r="J822" t="s">
        <v>3437</v>
      </c>
      <c r="K822" t="s">
        <v>132</v>
      </c>
      <c r="L822" t="s">
        <v>3438</v>
      </c>
      <c r="N822" t="s">
        <v>134</v>
      </c>
      <c r="O822" t="s">
        <v>135</v>
      </c>
      <c r="P822">
        <v>2</v>
      </c>
      <c r="S822" s="20">
        <f t="shared" si="86"/>
        <v>13</v>
      </c>
      <c r="T822" s="20">
        <f t="shared" si="87"/>
        <v>29</v>
      </c>
      <c r="U822" s="48" t="str">
        <f t="shared" si="88"/>
        <v>SURENDRA NAGAR2</v>
      </c>
      <c r="V822" s="20" t="str">
        <f t="shared" si="89"/>
        <v>TN725</v>
      </c>
      <c r="W822" s="20" t="str">
        <f t="shared" si="90"/>
        <v>B2</v>
      </c>
      <c r="X822" s="20"/>
      <c r="Y822" s="7"/>
      <c r="Z822" s="7"/>
      <c r="AA822" s="7"/>
      <c r="AB822" s="7"/>
      <c r="AC822" s="7"/>
      <c r="AD822" s="7"/>
    </row>
    <row r="823" spans="1:30" x14ac:dyDescent="0.25">
      <c r="A823" s="7"/>
      <c r="B823" s="7"/>
      <c r="C823" s="7"/>
      <c r="D823" s="7" t="str">
        <f t="shared" si="84"/>
        <v>10.121.97.97</v>
      </c>
      <c r="E823" s="7" t="str">
        <f t="shared" si="85"/>
        <v>10.121.97.97</v>
      </c>
      <c r="F823">
        <v>814</v>
      </c>
      <c r="G823" t="s">
        <v>3439</v>
      </c>
      <c r="H823" s="57">
        <v>46143.055509259262</v>
      </c>
      <c r="I823" t="s">
        <v>3440</v>
      </c>
      <c r="J823" t="s">
        <v>3441</v>
      </c>
      <c r="K823" t="s">
        <v>189</v>
      </c>
      <c r="L823" t="s">
        <v>3442</v>
      </c>
      <c r="N823" t="s">
        <v>191</v>
      </c>
      <c r="O823" t="s">
        <v>135</v>
      </c>
      <c r="P823">
        <v>0</v>
      </c>
      <c r="S823" s="20">
        <f t="shared" si="86"/>
        <v>13</v>
      </c>
      <c r="T823" s="20">
        <f t="shared" si="87"/>
        <v>22</v>
      </c>
      <c r="U823" s="48" t="str">
        <f t="shared" si="88"/>
        <v>MATHASUR</v>
      </c>
      <c r="V823" s="20" t="str">
        <f t="shared" si="89"/>
        <v>TN703</v>
      </c>
      <c r="W823" s="20" t="str">
        <f t="shared" si="90"/>
        <v>A1</v>
      </c>
      <c r="X823" s="20"/>
      <c r="Y823" s="7"/>
      <c r="Z823" s="7"/>
      <c r="AA823" s="7"/>
      <c r="AB823" s="7"/>
      <c r="AC823" s="7"/>
      <c r="AD823" s="7"/>
    </row>
    <row r="824" spans="1:30" x14ac:dyDescent="0.25">
      <c r="A824" s="7"/>
      <c r="B824" s="7"/>
      <c r="C824" s="7"/>
      <c r="D824" s="7" t="str">
        <f t="shared" si="84"/>
        <v>10.121.97.82</v>
      </c>
      <c r="E824" s="7" t="str">
        <f t="shared" si="85"/>
        <v>10.121.97.82</v>
      </c>
      <c r="F824">
        <v>815</v>
      </c>
      <c r="G824" t="s">
        <v>3443</v>
      </c>
      <c r="H824" s="57">
        <v>46151.056562500002</v>
      </c>
      <c r="I824" t="s">
        <v>3444</v>
      </c>
      <c r="J824" t="s">
        <v>3445</v>
      </c>
      <c r="K824" t="s">
        <v>189</v>
      </c>
      <c r="L824" t="s">
        <v>3446</v>
      </c>
      <c r="N824" t="s">
        <v>191</v>
      </c>
      <c r="O824" t="s">
        <v>135</v>
      </c>
      <c r="P824">
        <v>0</v>
      </c>
      <c r="S824" s="20">
        <f t="shared" si="86"/>
        <v>13</v>
      </c>
      <c r="T824" s="20">
        <f t="shared" si="87"/>
        <v>28</v>
      </c>
      <c r="U824" s="48" t="str">
        <f t="shared" si="88"/>
        <v>GOKULNAGAR BTS</v>
      </c>
      <c r="V824" s="20" t="str">
        <f t="shared" si="89"/>
        <v>TN703</v>
      </c>
      <c r="W824" s="20" t="str">
        <f t="shared" si="90"/>
        <v>A1</v>
      </c>
      <c r="X824" s="20"/>
      <c r="Y824" s="7"/>
      <c r="Z824" s="7"/>
      <c r="AA824" s="7"/>
      <c r="AB824" s="7"/>
      <c r="AC824" s="7"/>
      <c r="AD824" s="7"/>
    </row>
    <row r="825" spans="1:30" x14ac:dyDescent="0.25">
      <c r="A825" s="7"/>
      <c r="B825" s="7"/>
      <c r="C825" s="7"/>
      <c r="D825" s="7" t="str">
        <f t="shared" si="84"/>
        <v>10.121.69.71</v>
      </c>
      <c r="E825" s="7" t="str">
        <f t="shared" si="85"/>
        <v>10.121.69.71</v>
      </c>
      <c r="F825">
        <v>816</v>
      </c>
      <c r="G825" t="s">
        <v>3451</v>
      </c>
      <c r="H825" s="57">
        <v>46102.057835648149</v>
      </c>
      <c r="I825" t="s">
        <v>3452</v>
      </c>
      <c r="J825" t="s">
        <v>3453</v>
      </c>
      <c r="K825" t="s">
        <v>145</v>
      </c>
      <c r="L825" t="s">
        <v>3454</v>
      </c>
      <c r="N825" t="s">
        <v>134</v>
      </c>
      <c r="O825" t="s">
        <v>135</v>
      </c>
      <c r="P825">
        <v>0</v>
      </c>
      <c r="R825" t="s">
        <v>3455</v>
      </c>
      <c r="S825" s="20">
        <f t="shared" si="86"/>
        <v>13</v>
      </c>
      <c r="T825" s="20">
        <f t="shared" si="87"/>
        <v>21</v>
      </c>
      <c r="U825" s="48" t="str">
        <f t="shared" si="88"/>
        <v>DUDAPUR</v>
      </c>
      <c r="V825" s="20" t="str">
        <f t="shared" si="89"/>
        <v>TN705</v>
      </c>
      <c r="W825" s="20" t="str">
        <f t="shared" si="90"/>
        <v>B1</v>
      </c>
      <c r="X825" s="20"/>
      <c r="Y825" s="7"/>
      <c r="Z825" s="7"/>
      <c r="AA825" s="7"/>
      <c r="AB825" s="7"/>
      <c r="AC825" s="7"/>
      <c r="AD825" s="7"/>
    </row>
    <row r="826" spans="1:30" x14ac:dyDescent="0.25">
      <c r="A826" s="7"/>
      <c r="B826" s="7"/>
      <c r="C826" s="7"/>
      <c r="D826" s="7" t="str">
        <f t="shared" si="84"/>
        <v>10.121.17.184</v>
      </c>
      <c r="E826" s="7" t="str">
        <f t="shared" si="85"/>
        <v>10.121.17.184</v>
      </c>
      <c r="F826">
        <v>817</v>
      </c>
      <c r="G826" t="s">
        <v>3456</v>
      </c>
      <c r="H826" s="57">
        <v>46124.051874999997</v>
      </c>
      <c r="I826" t="s">
        <v>3457</v>
      </c>
      <c r="J826" t="s">
        <v>3458</v>
      </c>
      <c r="K826" t="s">
        <v>189</v>
      </c>
      <c r="L826" t="s">
        <v>3459</v>
      </c>
      <c r="N826" t="s">
        <v>191</v>
      </c>
      <c r="O826" t="s">
        <v>135</v>
      </c>
      <c r="P826">
        <v>0</v>
      </c>
      <c r="S826" s="20">
        <f t="shared" si="86"/>
        <v>14</v>
      </c>
      <c r="T826" s="20">
        <f t="shared" si="87"/>
        <v>20</v>
      </c>
      <c r="U826" s="48" t="str">
        <f t="shared" si="88"/>
        <v>TANSA</v>
      </c>
      <c r="V826" s="20" t="str">
        <f t="shared" si="89"/>
        <v>TN703</v>
      </c>
      <c r="W826" s="20" t="str">
        <f t="shared" si="90"/>
        <v>A1</v>
      </c>
      <c r="X826" s="20"/>
      <c r="Y826" s="7"/>
      <c r="Z826" s="7"/>
      <c r="AA826" s="7"/>
      <c r="AB826" s="7"/>
      <c r="AC826" s="7"/>
      <c r="AD826" s="7"/>
    </row>
    <row r="827" spans="1:30" x14ac:dyDescent="0.25">
      <c r="A827" s="7"/>
      <c r="B827" s="7"/>
      <c r="C827" s="7"/>
      <c r="D827" s="7" t="str">
        <f t="shared" si="84"/>
        <v>10.121.96.1</v>
      </c>
      <c r="E827" s="7" t="str">
        <f t="shared" si="85"/>
        <v>10.121.96.1</v>
      </c>
      <c r="F827">
        <v>818</v>
      </c>
      <c r="G827" t="s">
        <v>3447</v>
      </c>
      <c r="H827" s="57">
        <v>46137.052870370368</v>
      </c>
      <c r="I827" t="s">
        <v>3448</v>
      </c>
      <c r="J827" t="s">
        <v>3449</v>
      </c>
      <c r="K827" t="s">
        <v>132</v>
      </c>
      <c r="L827" t="s">
        <v>3450</v>
      </c>
      <c r="N827" t="s">
        <v>134</v>
      </c>
      <c r="O827" t="s">
        <v>135</v>
      </c>
      <c r="P827">
        <v>2</v>
      </c>
      <c r="R827" t="s">
        <v>841</v>
      </c>
      <c r="S827" s="20">
        <f t="shared" si="86"/>
        <v>12</v>
      </c>
      <c r="T827" s="20">
        <f t="shared" si="87"/>
        <v>21</v>
      </c>
      <c r="U827" s="48" t="str">
        <f t="shared" si="88"/>
        <v>Amreli 3</v>
      </c>
      <c r="V827" s="20" t="str">
        <f t="shared" si="89"/>
        <v>TN725</v>
      </c>
      <c r="W827" s="20" t="str">
        <f t="shared" si="90"/>
        <v>B2</v>
      </c>
      <c r="X827" s="20"/>
      <c r="Y827" s="7"/>
      <c r="Z827" s="7"/>
      <c r="AA827" s="7"/>
      <c r="AB827" s="7"/>
      <c r="AC827" s="7"/>
      <c r="AD827" s="7"/>
    </row>
    <row r="828" spans="1:30" x14ac:dyDescent="0.25">
      <c r="A828" s="7"/>
      <c r="B828" s="7"/>
      <c r="C828" s="7"/>
      <c r="D828" s="7" t="str">
        <f t="shared" si="84"/>
        <v>10.121.17.140</v>
      </c>
      <c r="E828" s="7" t="str">
        <f t="shared" si="85"/>
        <v>10.121.17.140</v>
      </c>
      <c r="F828">
        <v>819</v>
      </c>
      <c r="G828" t="s">
        <v>3464</v>
      </c>
      <c r="H828" s="57">
        <v>46140.060196759259</v>
      </c>
      <c r="I828" t="s">
        <v>3465</v>
      </c>
      <c r="J828" t="s">
        <v>3466</v>
      </c>
      <c r="K828" t="s">
        <v>171</v>
      </c>
      <c r="L828" t="s">
        <v>3467</v>
      </c>
      <c r="N828" t="s">
        <v>173</v>
      </c>
      <c r="O828" t="s">
        <v>135</v>
      </c>
      <c r="P828">
        <v>2</v>
      </c>
      <c r="S828" s="20">
        <f t="shared" si="86"/>
        <v>14</v>
      </c>
      <c r="T828" s="20">
        <f t="shared" si="87"/>
        <v>30</v>
      </c>
      <c r="U828" s="48" t="str">
        <f t="shared" si="88"/>
        <v>Kumbhan(Mahuva)</v>
      </c>
      <c r="V828" s="20" t="str">
        <f t="shared" si="89"/>
        <v>TN703</v>
      </c>
      <c r="W828" s="20" t="str">
        <f t="shared" si="90"/>
        <v>A1</v>
      </c>
      <c r="X828" s="20"/>
      <c r="Y828" s="7"/>
      <c r="Z828" s="7"/>
      <c r="AA828" s="7"/>
      <c r="AB828" s="7"/>
      <c r="AC828" s="7"/>
      <c r="AD828" s="7"/>
    </row>
    <row r="829" spans="1:30" x14ac:dyDescent="0.25">
      <c r="A829" s="7"/>
      <c r="B829" s="7"/>
      <c r="C829" s="7"/>
      <c r="D829" s="7" t="str">
        <f t="shared" si="84"/>
        <v>10.121.17.154</v>
      </c>
      <c r="E829" s="7" t="str">
        <f t="shared" si="85"/>
        <v>10.121.17.154</v>
      </c>
      <c r="F829">
        <v>820</v>
      </c>
      <c r="G829" t="s">
        <v>3460</v>
      </c>
      <c r="H829" s="57">
        <v>46146.064467592594</v>
      </c>
      <c r="I829" t="s">
        <v>3461</v>
      </c>
      <c r="J829" t="s">
        <v>3462</v>
      </c>
      <c r="K829" t="s">
        <v>145</v>
      </c>
      <c r="L829" t="s">
        <v>3463</v>
      </c>
      <c r="N829" t="s">
        <v>134</v>
      </c>
      <c r="O829" t="s">
        <v>135</v>
      </c>
      <c r="P829">
        <v>0</v>
      </c>
      <c r="S829" s="20">
        <f t="shared" si="86"/>
        <v>14</v>
      </c>
      <c r="T829" s="20">
        <f t="shared" si="87"/>
        <v>21</v>
      </c>
      <c r="U829" s="48" t="str">
        <f t="shared" si="88"/>
        <v>Trapaj</v>
      </c>
      <c r="V829" s="20" t="str">
        <f t="shared" si="89"/>
        <v>TN705</v>
      </c>
      <c r="W829" s="20" t="str">
        <f t="shared" si="90"/>
        <v>B1</v>
      </c>
      <c r="X829" s="20"/>
      <c r="Y829" s="7"/>
      <c r="Z829" s="7"/>
      <c r="AA829" s="7"/>
      <c r="AB829" s="7"/>
      <c r="AC829" s="7"/>
      <c r="AD829" s="7"/>
    </row>
    <row r="830" spans="1:30" x14ac:dyDescent="0.25">
      <c r="A830" s="7"/>
      <c r="B830" s="7"/>
      <c r="C830" s="7"/>
      <c r="D830" s="7" t="str">
        <f t="shared" si="84"/>
        <v>10.121.25.152</v>
      </c>
      <c r="E830" s="7" t="str">
        <f t="shared" si="85"/>
        <v>10.121.25.152</v>
      </c>
      <c r="F830">
        <v>821</v>
      </c>
      <c r="G830" t="s">
        <v>3473</v>
      </c>
      <c r="H830" s="57">
        <v>46148.053576388891</v>
      </c>
      <c r="I830" t="s">
        <v>3474</v>
      </c>
      <c r="J830" t="s">
        <v>3475</v>
      </c>
      <c r="K830" t="s">
        <v>171</v>
      </c>
      <c r="L830" t="s">
        <v>3476</v>
      </c>
      <c r="N830" t="s">
        <v>173</v>
      </c>
      <c r="O830" t="s">
        <v>135</v>
      </c>
      <c r="P830">
        <v>2</v>
      </c>
      <c r="S830" s="20">
        <f t="shared" si="86"/>
        <v>14</v>
      </c>
      <c r="T830" s="20">
        <f t="shared" si="87"/>
        <v>27</v>
      </c>
      <c r="U830" s="48" t="str">
        <f t="shared" si="88"/>
        <v>Sutharnesadi</v>
      </c>
      <c r="V830" s="20" t="str">
        <f t="shared" si="89"/>
        <v>TN703</v>
      </c>
      <c r="W830" s="20" t="str">
        <f t="shared" si="90"/>
        <v>A1</v>
      </c>
      <c r="X830" s="20"/>
      <c r="Y830" s="7"/>
      <c r="Z830" s="7"/>
      <c r="AA830" s="7"/>
      <c r="AB830" s="7"/>
      <c r="AC830" s="7"/>
      <c r="AD830" s="7"/>
    </row>
    <row r="831" spans="1:30" x14ac:dyDescent="0.25">
      <c r="A831" s="7"/>
      <c r="B831" s="7"/>
      <c r="C831" s="7"/>
      <c r="D831" s="7" t="str">
        <f t="shared" si="84"/>
        <v>10.121.17.214</v>
      </c>
      <c r="E831" s="7" t="str">
        <f t="shared" si="85"/>
        <v>10.121.17.214</v>
      </c>
      <c r="F831">
        <v>822</v>
      </c>
      <c r="G831" t="s">
        <v>3468</v>
      </c>
      <c r="H831" s="57">
        <v>46081.043310185189</v>
      </c>
      <c r="I831" t="s">
        <v>3469</v>
      </c>
      <c r="J831" t="s">
        <v>3470</v>
      </c>
      <c r="K831" t="s">
        <v>171</v>
      </c>
      <c r="L831" t="s">
        <v>3471</v>
      </c>
      <c r="N831" t="s">
        <v>173</v>
      </c>
      <c r="O831" t="s">
        <v>135</v>
      </c>
      <c r="P831">
        <v>2</v>
      </c>
      <c r="R831" t="s">
        <v>3472</v>
      </c>
      <c r="S831" s="20">
        <f t="shared" si="86"/>
        <v>14</v>
      </c>
      <c r="T831" s="20">
        <f t="shared" si="87"/>
        <v>30</v>
      </c>
      <c r="U831" s="48" t="str">
        <f t="shared" si="88"/>
        <v>NEWYORK ZTE BTS</v>
      </c>
      <c r="V831" s="20" t="str">
        <f t="shared" si="89"/>
        <v>TN703</v>
      </c>
      <c r="W831" s="20" t="str">
        <f t="shared" si="90"/>
        <v>A1</v>
      </c>
      <c r="X831" s="20"/>
      <c r="Y831" s="7"/>
      <c r="Z831" s="7"/>
      <c r="AA831" s="7"/>
      <c r="AB831" s="7"/>
      <c r="AC831" s="7"/>
      <c r="AD831" s="7"/>
    </row>
    <row r="832" spans="1:30" x14ac:dyDescent="0.25">
      <c r="A832" s="7"/>
      <c r="B832" s="7"/>
      <c r="C832" s="7"/>
      <c r="D832" s="7" t="str">
        <f t="shared" si="84"/>
        <v>10.121.96.164</v>
      </c>
      <c r="E832" s="7" t="str">
        <f t="shared" si="85"/>
        <v>10.121.96.164</v>
      </c>
      <c r="F832">
        <v>823</v>
      </c>
      <c r="G832" t="s">
        <v>3481</v>
      </c>
      <c r="H832" s="57">
        <v>46151.059016203704</v>
      </c>
      <c r="I832" t="s">
        <v>3482</v>
      </c>
      <c r="J832" t="s">
        <v>3483</v>
      </c>
      <c r="K832" t="s">
        <v>189</v>
      </c>
      <c r="L832" t="s">
        <v>3484</v>
      </c>
      <c r="N832" t="s">
        <v>191</v>
      </c>
      <c r="O832" t="s">
        <v>135</v>
      </c>
      <c r="P832">
        <v>0</v>
      </c>
      <c r="S832" s="20">
        <f t="shared" si="86"/>
        <v>14</v>
      </c>
      <c r="T832" s="20">
        <f t="shared" si="87"/>
        <v>19</v>
      </c>
      <c r="U832" s="48" t="str">
        <f t="shared" si="88"/>
        <v>Army</v>
      </c>
      <c r="V832" s="20" t="str">
        <f t="shared" si="89"/>
        <v>TN703</v>
      </c>
      <c r="W832" s="20" t="str">
        <f t="shared" si="90"/>
        <v>A1</v>
      </c>
      <c r="X832" s="20"/>
      <c r="Y832" s="7"/>
      <c r="Z832" s="7"/>
      <c r="AA832" s="7"/>
      <c r="AB832" s="7"/>
      <c r="AC832" s="7"/>
      <c r="AD832" s="7"/>
    </row>
    <row r="833" spans="1:30" x14ac:dyDescent="0.25">
      <c r="A833" s="7"/>
      <c r="B833" s="7"/>
      <c r="C833" s="7"/>
      <c r="D833" s="7" t="str">
        <f t="shared" si="84"/>
        <v>10.121.99.166</v>
      </c>
      <c r="E833" s="7" t="str">
        <f t="shared" si="85"/>
        <v>10.121.99.166</v>
      </c>
      <c r="F833">
        <v>824</v>
      </c>
      <c r="G833" t="s">
        <v>3477</v>
      </c>
      <c r="H833" s="57">
        <v>46150.066192129627</v>
      </c>
      <c r="I833" t="s">
        <v>3478</v>
      </c>
      <c r="J833" t="s">
        <v>3479</v>
      </c>
      <c r="K833" t="s">
        <v>189</v>
      </c>
      <c r="L833" t="s">
        <v>3480</v>
      </c>
      <c r="N833" t="s">
        <v>191</v>
      </c>
      <c r="O833" t="s">
        <v>135</v>
      </c>
      <c r="P833">
        <v>0</v>
      </c>
      <c r="S833" s="20">
        <f t="shared" si="86"/>
        <v>14</v>
      </c>
      <c r="T833" s="20">
        <f t="shared" si="87"/>
        <v>22</v>
      </c>
      <c r="U833" s="48" t="str">
        <f t="shared" si="88"/>
        <v>DASARAH</v>
      </c>
      <c r="V833" s="20" t="str">
        <f t="shared" si="89"/>
        <v>TN703</v>
      </c>
      <c r="W833" s="20" t="str">
        <f t="shared" si="90"/>
        <v>A1</v>
      </c>
      <c r="X833" s="20"/>
      <c r="Y833" s="7"/>
      <c r="Z833" s="7"/>
      <c r="AA833" s="7"/>
      <c r="AB833" s="7"/>
      <c r="AC833" s="7"/>
      <c r="AD833" s="7"/>
    </row>
    <row r="834" spans="1:30" x14ac:dyDescent="0.25">
      <c r="A834" s="7"/>
      <c r="B834" s="7"/>
      <c r="C834" s="7"/>
      <c r="D834" s="7" t="str">
        <f t="shared" si="84"/>
        <v>10.121.16.209</v>
      </c>
      <c r="E834" s="7" t="str">
        <f t="shared" si="85"/>
        <v>10.121.16.209</v>
      </c>
      <c r="F834">
        <v>825</v>
      </c>
      <c r="G834" t="s">
        <v>3485</v>
      </c>
      <c r="H834" s="57">
        <v>46151.063020833331</v>
      </c>
      <c r="I834" t="s">
        <v>3486</v>
      </c>
      <c r="J834" t="s">
        <v>3487</v>
      </c>
      <c r="K834" t="s">
        <v>189</v>
      </c>
      <c r="L834" t="s">
        <v>3488</v>
      </c>
      <c r="N834" t="s">
        <v>191</v>
      </c>
      <c r="O834" t="s">
        <v>135</v>
      </c>
      <c r="P834">
        <v>0</v>
      </c>
      <c r="S834" s="20">
        <f t="shared" si="86"/>
        <v>14</v>
      </c>
      <c r="T834" s="20">
        <f t="shared" si="87"/>
        <v>29</v>
      </c>
      <c r="U834" s="48" t="str">
        <f t="shared" si="88"/>
        <v>DYNAFLAX HALOL</v>
      </c>
      <c r="V834" s="20" t="str">
        <f t="shared" si="89"/>
        <v>TN703</v>
      </c>
      <c r="W834" s="20" t="str">
        <f t="shared" si="90"/>
        <v>A1</v>
      </c>
      <c r="X834" s="20"/>
      <c r="Y834" s="7"/>
      <c r="Z834" s="7"/>
      <c r="AA834" s="7"/>
      <c r="AB834" s="7"/>
      <c r="AC834" s="7"/>
      <c r="AD834" s="7"/>
    </row>
    <row r="835" spans="1:30" x14ac:dyDescent="0.25">
      <c r="A835" s="7"/>
      <c r="B835" s="7"/>
      <c r="C835" s="7"/>
      <c r="D835" s="7" t="str">
        <f t="shared" si="84"/>
        <v>10.121.16.88</v>
      </c>
      <c r="E835" s="7" t="str">
        <f t="shared" si="85"/>
        <v>10.121.16.88</v>
      </c>
      <c r="F835">
        <v>826</v>
      </c>
      <c r="G835" t="s">
        <v>3494</v>
      </c>
      <c r="H835" s="57">
        <v>46108.056909722225</v>
      </c>
      <c r="I835" t="s">
        <v>3495</v>
      </c>
      <c r="J835" t="s">
        <v>3496</v>
      </c>
      <c r="K835" t="s">
        <v>189</v>
      </c>
      <c r="L835" t="s">
        <v>3497</v>
      </c>
      <c r="N835" t="s">
        <v>191</v>
      </c>
      <c r="O835" t="s">
        <v>135</v>
      </c>
      <c r="P835">
        <v>0</v>
      </c>
      <c r="S835" s="20">
        <f t="shared" si="86"/>
        <v>13</v>
      </c>
      <c r="T835" s="20">
        <f t="shared" si="87"/>
        <v>20</v>
      </c>
      <c r="U835" s="48" t="str">
        <f t="shared" si="88"/>
        <v>FADVEL</v>
      </c>
      <c r="V835" s="20" t="str">
        <f t="shared" si="89"/>
        <v>TN703</v>
      </c>
      <c r="W835" s="20" t="str">
        <f t="shared" si="90"/>
        <v>A1</v>
      </c>
      <c r="X835" s="20"/>
      <c r="Y835" s="7"/>
      <c r="Z835" s="7"/>
      <c r="AA835" s="7"/>
      <c r="AB835" s="7"/>
      <c r="AC835" s="7"/>
      <c r="AD835" s="7"/>
    </row>
    <row r="836" spans="1:30" x14ac:dyDescent="0.25">
      <c r="A836" s="7"/>
      <c r="B836" s="7"/>
      <c r="C836" s="7"/>
      <c r="D836" s="7" t="str">
        <f t="shared" si="84"/>
        <v>10.121.97.207</v>
      </c>
      <c r="E836" s="7" t="str">
        <f t="shared" si="85"/>
        <v>10.121.97.207</v>
      </c>
      <c r="F836">
        <v>827</v>
      </c>
      <c r="G836" t="s">
        <v>3498</v>
      </c>
      <c r="H836" s="57">
        <v>46143.063414351855</v>
      </c>
      <c r="I836" t="s">
        <v>3499</v>
      </c>
      <c r="J836" t="s">
        <v>3500</v>
      </c>
      <c r="K836" t="s">
        <v>132</v>
      </c>
      <c r="L836" t="s">
        <v>3501</v>
      </c>
      <c r="N836" t="s">
        <v>134</v>
      </c>
      <c r="O836" t="s">
        <v>135</v>
      </c>
      <c r="P836">
        <v>2</v>
      </c>
      <c r="S836" s="20">
        <f t="shared" si="86"/>
        <v>14</v>
      </c>
      <c r="T836" s="20">
        <f t="shared" si="87"/>
        <v>21</v>
      </c>
      <c r="U836" s="48" t="str">
        <f t="shared" si="88"/>
        <v>KESHOD</v>
      </c>
      <c r="V836" s="20" t="str">
        <f t="shared" si="89"/>
        <v>TN725</v>
      </c>
      <c r="W836" s="20" t="str">
        <f t="shared" si="90"/>
        <v>B2</v>
      </c>
      <c r="X836" s="20"/>
      <c r="Y836" s="7"/>
      <c r="Z836" s="7"/>
      <c r="AA836" s="7"/>
      <c r="AB836" s="7"/>
      <c r="AC836" s="7"/>
      <c r="AD836" s="7"/>
    </row>
    <row r="837" spans="1:30" x14ac:dyDescent="0.25">
      <c r="A837" s="7"/>
      <c r="B837" s="7"/>
      <c r="C837" s="7"/>
      <c r="D837" s="7" t="str">
        <f t="shared" si="84"/>
        <v>10.121.99.148</v>
      </c>
      <c r="E837" s="7" t="str">
        <f t="shared" si="85"/>
        <v>10.121.99.148</v>
      </c>
      <c r="F837">
        <v>828</v>
      </c>
      <c r="G837" t="s">
        <v>3489</v>
      </c>
      <c r="H837" s="57">
        <v>46126.059988425928</v>
      </c>
      <c r="I837" t="s">
        <v>3490</v>
      </c>
      <c r="J837" t="s">
        <v>3491</v>
      </c>
      <c r="K837" t="s">
        <v>145</v>
      </c>
      <c r="L837" t="s">
        <v>3492</v>
      </c>
      <c r="N837" t="s">
        <v>134</v>
      </c>
      <c r="O837" t="s">
        <v>135</v>
      </c>
      <c r="P837">
        <v>2</v>
      </c>
      <c r="R837" t="s">
        <v>3493</v>
      </c>
      <c r="S837" s="20">
        <f t="shared" si="86"/>
        <v>14</v>
      </c>
      <c r="T837" s="20">
        <f t="shared" si="87"/>
        <v>29</v>
      </c>
      <c r="U837" s="48" t="str">
        <f t="shared" si="88"/>
        <v>SATYAM COMPLEX</v>
      </c>
      <c r="V837" s="20" t="str">
        <f t="shared" si="89"/>
        <v>TN705</v>
      </c>
      <c r="W837" s="20" t="str">
        <f t="shared" si="90"/>
        <v>B1</v>
      </c>
      <c r="X837" s="20"/>
      <c r="Y837" s="7"/>
      <c r="Z837" s="7"/>
      <c r="AA837" s="7"/>
      <c r="AB837" s="7"/>
      <c r="AC837" s="7"/>
      <c r="AD837" s="7"/>
    </row>
    <row r="838" spans="1:30" x14ac:dyDescent="0.25">
      <c r="A838" s="7"/>
      <c r="B838" s="7"/>
      <c r="C838" s="7"/>
      <c r="D838" s="7" t="str">
        <f t="shared" si="84"/>
        <v>10.121.100.20</v>
      </c>
      <c r="E838" s="7" t="str">
        <f t="shared" si="85"/>
        <v>10.121.100.20</v>
      </c>
      <c r="F838">
        <v>829</v>
      </c>
      <c r="G838" t="s">
        <v>3510</v>
      </c>
      <c r="H838" s="57">
        <v>46130.046273148146</v>
      </c>
      <c r="I838" t="s">
        <v>3511</v>
      </c>
      <c r="J838" t="s">
        <v>3512</v>
      </c>
      <c r="K838" t="s">
        <v>189</v>
      </c>
      <c r="L838" t="s">
        <v>3513</v>
      </c>
      <c r="N838" t="s">
        <v>191</v>
      </c>
      <c r="O838" t="s">
        <v>135</v>
      </c>
      <c r="P838">
        <v>0</v>
      </c>
      <c r="S838" s="20">
        <f t="shared" si="86"/>
        <v>14</v>
      </c>
      <c r="T838" s="20">
        <f t="shared" si="87"/>
        <v>23</v>
      </c>
      <c r="U838" s="48" t="str">
        <f t="shared" si="88"/>
        <v>Kudiyana</v>
      </c>
      <c r="V838" s="20" t="str">
        <f t="shared" si="89"/>
        <v>TN703</v>
      </c>
      <c r="W838" s="20" t="str">
        <f t="shared" si="90"/>
        <v>A1</v>
      </c>
      <c r="X838" s="20"/>
      <c r="Y838" s="7"/>
      <c r="Z838" s="7"/>
      <c r="AA838" s="7"/>
      <c r="AB838" s="7"/>
      <c r="AC838" s="7"/>
      <c r="AD838" s="7"/>
    </row>
    <row r="839" spans="1:30" x14ac:dyDescent="0.25">
      <c r="A839" s="7"/>
      <c r="B839" s="7"/>
      <c r="C839" s="7"/>
      <c r="D839" s="7" t="str">
        <f t="shared" si="84"/>
        <v>10.121.26.76</v>
      </c>
      <c r="E839" s="7" t="str">
        <f t="shared" si="85"/>
        <v>10.121.26.76</v>
      </c>
      <c r="F839">
        <v>830</v>
      </c>
      <c r="G839" t="s">
        <v>3506</v>
      </c>
      <c r="H839" s="57">
        <v>46151.059201388889</v>
      </c>
      <c r="I839" t="s">
        <v>3507</v>
      </c>
      <c r="J839" t="s">
        <v>3508</v>
      </c>
      <c r="K839" t="s">
        <v>145</v>
      </c>
      <c r="L839" t="s">
        <v>3509</v>
      </c>
      <c r="N839" t="s">
        <v>134</v>
      </c>
      <c r="O839" t="s">
        <v>135</v>
      </c>
      <c r="P839">
        <v>0</v>
      </c>
      <c r="S839" s="20">
        <f t="shared" si="86"/>
        <v>13</v>
      </c>
      <c r="T839" s="20">
        <f t="shared" si="87"/>
        <v>22</v>
      </c>
      <c r="U839" s="48" t="str">
        <f t="shared" si="88"/>
        <v>LIMDI B1</v>
      </c>
      <c r="V839" s="20" t="str">
        <f t="shared" si="89"/>
        <v>TN705</v>
      </c>
      <c r="W839" s="20" t="str">
        <f t="shared" si="90"/>
        <v>B1</v>
      </c>
      <c r="X839" s="20"/>
      <c r="Y839" s="7"/>
      <c r="Z839" s="7"/>
      <c r="AA839" s="7"/>
      <c r="AB839" s="7"/>
      <c r="AC839" s="7"/>
      <c r="AD839" s="7"/>
    </row>
    <row r="840" spans="1:30" x14ac:dyDescent="0.25">
      <c r="A840" s="7"/>
      <c r="B840" s="7"/>
      <c r="C840" s="7"/>
      <c r="D840" s="7" t="str">
        <f t="shared" si="84"/>
        <v>10.121.97.201</v>
      </c>
      <c r="E840" s="7" t="str">
        <f t="shared" si="85"/>
        <v>10.121.97.201</v>
      </c>
      <c r="F840">
        <v>831</v>
      </c>
      <c r="G840" t="s">
        <v>3502</v>
      </c>
      <c r="H840" s="57">
        <v>46150.070740740739</v>
      </c>
      <c r="I840" t="s">
        <v>3503</v>
      </c>
      <c r="J840" t="s">
        <v>3504</v>
      </c>
      <c r="K840" t="s">
        <v>132</v>
      </c>
      <c r="L840" t="s">
        <v>3505</v>
      </c>
      <c r="N840" t="s">
        <v>134</v>
      </c>
      <c r="O840" t="s">
        <v>135</v>
      </c>
      <c r="P840">
        <v>2</v>
      </c>
      <c r="S840" s="20">
        <f t="shared" si="86"/>
        <v>14</v>
      </c>
      <c r="T840" s="20">
        <f t="shared" si="87"/>
        <v>23</v>
      </c>
      <c r="U840" s="48" t="str">
        <f t="shared" si="88"/>
        <v>VANTHALI</v>
      </c>
      <c r="V840" s="20" t="str">
        <f t="shared" si="89"/>
        <v>TN725</v>
      </c>
      <c r="W840" s="20" t="str">
        <f t="shared" si="90"/>
        <v>B2</v>
      </c>
      <c r="X840" s="20"/>
      <c r="Y840" s="7"/>
      <c r="Z840" s="7"/>
      <c r="AA840" s="7"/>
      <c r="AB840" s="7"/>
      <c r="AC840" s="7"/>
      <c r="AD840" s="7"/>
    </row>
    <row r="841" spans="1:30" x14ac:dyDescent="0.25">
      <c r="A841" s="7"/>
      <c r="B841" s="7"/>
      <c r="C841" s="7"/>
      <c r="D841" s="7" t="str">
        <f t="shared" si="84"/>
        <v>10.121.20.37</v>
      </c>
      <c r="E841" s="7" t="str">
        <f t="shared" si="85"/>
        <v>10.121.20.37</v>
      </c>
      <c r="F841">
        <v>832</v>
      </c>
      <c r="G841" t="s">
        <v>3514</v>
      </c>
      <c r="H841" s="57">
        <v>46151.059745370374</v>
      </c>
      <c r="I841" t="s">
        <v>3515</v>
      </c>
      <c r="J841" t="s">
        <v>3516</v>
      </c>
      <c r="K841" t="s">
        <v>171</v>
      </c>
      <c r="L841" t="s">
        <v>3517</v>
      </c>
      <c r="N841" t="s">
        <v>173</v>
      </c>
      <c r="O841" t="s">
        <v>135</v>
      </c>
      <c r="P841">
        <v>2</v>
      </c>
      <c r="S841" s="20">
        <f t="shared" si="86"/>
        <v>13</v>
      </c>
      <c r="T841" s="20">
        <f t="shared" si="87"/>
        <v>24</v>
      </c>
      <c r="U841" s="48" t="str">
        <f t="shared" si="88"/>
        <v>GUJRAT GAS</v>
      </c>
      <c r="V841" s="20" t="str">
        <f t="shared" si="89"/>
        <v>TN703</v>
      </c>
      <c r="W841" s="20" t="str">
        <f t="shared" si="90"/>
        <v>A1</v>
      </c>
      <c r="X841" s="20"/>
      <c r="Y841" s="7"/>
      <c r="Z841" s="7"/>
      <c r="AA841" s="7"/>
      <c r="AB841" s="7"/>
      <c r="AC841" s="7"/>
      <c r="AD841" s="7"/>
    </row>
    <row r="842" spans="1:30" x14ac:dyDescent="0.25">
      <c r="A842" s="7"/>
      <c r="B842" s="7"/>
      <c r="C842" s="7"/>
      <c r="D842" s="7" t="str">
        <f t="shared" si="84"/>
        <v>10.121.20.36</v>
      </c>
      <c r="E842" s="7" t="str">
        <f t="shared" si="85"/>
        <v>10.121.20.36</v>
      </c>
      <c r="F842">
        <v>833</v>
      </c>
      <c r="G842" t="s">
        <v>3518</v>
      </c>
      <c r="H842" s="57">
        <v>46116.062928240739</v>
      </c>
      <c r="I842" t="s">
        <v>3519</v>
      </c>
      <c r="J842" t="s">
        <v>3520</v>
      </c>
      <c r="K842" t="s">
        <v>171</v>
      </c>
      <c r="L842" t="s">
        <v>3521</v>
      </c>
      <c r="N842" t="s">
        <v>173</v>
      </c>
      <c r="O842" t="s">
        <v>135</v>
      </c>
      <c r="P842">
        <v>2</v>
      </c>
      <c r="S842" s="20">
        <f t="shared" si="86"/>
        <v>13</v>
      </c>
      <c r="T842" s="20">
        <f t="shared" si="87"/>
        <v>21</v>
      </c>
      <c r="U842" s="48" t="str">
        <f t="shared" si="88"/>
        <v>SIKKA 2</v>
      </c>
      <c r="V842" s="20" t="str">
        <f t="shared" si="89"/>
        <v>TN703</v>
      </c>
      <c r="W842" s="20" t="str">
        <f t="shared" si="90"/>
        <v>A1</v>
      </c>
      <c r="X842" s="20"/>
      <c r="Y842" s="7"/>
      <c r="Z842" s="7"/>
      <c r="AA842" s="7"/>
      <c r="AB842" s="7"/>
      <c r="AC842" s="7"/>
      <c r="AD842" s="7"/>
    </row>
    <row r="843" spans="1:30" x14ac:dyDescent="0.25">
      <c r="A843" s="7"/>
      <c r="B843" s="7"/>
      <c r="C843" s="7"/>
      <c r="D843" s="7" t="str">
        <f t="shared" ref="D843:D906" si="91">TRIM(CLEAN(E843))</f>
        <v>10.121.68.92</v>
      </c>
      <c r="E843" s="7" t="str">
        <f t="shared" ref="E843:E906" si="92">MID(G843,2,SEARCH("_",G843)-2)</f>
        <v>10.121.68.92</v>
      </c>
      <c r="F843">
        <v>834</v>
      </c>
      <c r="G843" t="s">
        <v>3527</v>
      </c>
      <c r="H843" s="57">
        <v>46148.05878472222</v>
      </c>
      <c r="I843" t="s">
        <v>3528</v>
      </c>
      <c r="J843" t="s">
        <v>3529</v>
      </c>
      <c r="K843" t="s">
        <v>171</v>
      </c>
      <c r="L843" t="s">
        <v>3530</v>
      </c>
      <c r="N843" t="s">
        <v>173</v>
      </c>
      <c r="O843" t="s">
        <v>135</v>
      </c>
      <c r="P843">
        <v>2</v>
      </c>
      <c r="R843" t="s">
        <v>3531</v>
      </c>
      <c r="S843" s="20">
        <f t="shared" ref="S843:S906" si="93">IFERROR(SEARCH("_",I843),"")</f>
        <v>13</v>
      </c>
      <c r="T843" s="20">
        <f t="shared" ref="T843:T906" si="94">IFERROR(SEARCH("_",I843,S843+1),"")</f>
        <v>24</v>
      </c>
      <c r="U843" s="48" t="str">
        <f t="shared" ref="U843:U906" si="95">MID(I843,S843+1,T843-S843-1)</f>
        <v>Hamvanchod</v>
      </c>
      <c r="V843" s="20" t="str">
        <f t="shared" ref="V843:V906" si="96">IFERROR(LEFT(K843,SEARCH("TN7",K843)+4),"")</f>
        <v>TN703</v>
      </c>
      <c r="W843" s="20" t="str">
        <f t="shared" ref="W843:W906" si="97">IFERROR(VLOOKUP(V843,$V$2:$W$4,2,FALSE),"")</f>
        <v>A1</v>
      </c>
      <c r="X843" s="20"/>
      <c r="Y843" s="7"/>
      <c r="Z843" s="7"/>
      <c r="AA843" s="7"/>
      <c r="AB843" s="7"/>
      <c r="AC843" s="7"/>
      <c r="AD843" s="7"/>
    </row>
    <row r="844" spans="1:30" x14ac:dyDescent="0.25">
      <c r="A844" s="7"/>
      <c r="B844" s="7"/>
      <c r="C844" s="7"/>
      <c r="D844" s="7" t="str">
        <f t="shared" si="91"/>
        <v>10.121.97.153</v>
      </c>
      <c r="E844" s="7" t="str">
        <f t="shared" si="92"/>
        <v>10.121.97.153</v>
      </c>
      <c r="F844">
        <v>835</v>
      </c>
      <c r="G844" t="s">
        <v>3522</v>
      </c>
      <c r="H844" s="57">
        <v>46137.059745370374</v>
      </c>
      <c r="I844" t="s">
        <v>3523</v>
      </c>
      <c r="J844" t="s">
        <v>3524</v>
      </c>
      <c r="K844" t="s">
        <v>171</v>
      </c>
      <c r="L844" t="s">
        <v>3525</v>
      </c>
      <c r="N844" t="s">
        <v>173</v>
      </c>
      <c r="O844" t="s">
        <v>135</v>
      </c>
      <c r="P844">
        <v>2</v>
      </c>
      <c r="R844" t="s">
        <v>3526</v>
      </c>
      <c r="S844" s="20">
        <f t="shared" si="93"/>
        <v>14</v>
      </c>
      <c r="T844" s="20">
        <f t="shared" si="94"/>
        <v>24</v>
      </c>
      <c r="U844" s="48" t="str">
        <f t="shared" si="95"/>
        <v>Dhutarpar</v>
      </c>
      <c r="V844" s="20" t="str">
        <f t="shared" si="96"/>
        <v>TN703</v>
      </c>
      <c r="W844" s="20" t="str">
        <f t="shared" si="97"/>
        <v>A1</v>
      </c>
      <c r="X844" s="20"/>
      <c r="Y844" s="7"/>
      <c r="Z844" s="7"/>
      <c r="AA844" s="7"/>
      <c r="AB844" s="7"/>
      <c r="AC844" s="7"/>
      <c r="AD844" s="7"/>
    </row>
    <row r="845" spans="1:30" x14ac:dyDescent="0.25">
      <c r="A845" s="7"/>
      <c r="B845" s="7"/>
      <c r="C845" s="7"/>
      <c r="D845" s="7" t="str">
        <f t="shared" si="91"/>
        <v>10.121.96.120</v>
      </c>
      <c r="E845" s="7" t="str">
        <f t="shared" si="92"/>
        <v>10.121.96.120</v>
      </c>
      <c r="F845">
        <v>836</v>
      </c>
      <c r="G845" t="s">
        <v>3532</v>
      </c>
      <c r="H845" s="57">
        <v>46148.059305555558</v>
      </c>
      <c r="I845" t="s">
        <v>3533</v>
      </c>
      <c r="J845" t="s">
        <v>3534</v>
      </c>
      <c r="K845" t="s">
        <v>189</v>
      </c>
      <c r="L845" t="s">
        <v>3535</v>
      </c>
      <c r="N845" t="s">
        <v>191</v>
      </c>
      <c r="O845" t="s">
        <v>135</v>
      </c>
      <c r="P845">
        <v>0</v>
      </c>
      <c r="R845" t="s">
        <v>3536</v>
      </c>
      <c r="S845" s="20">
        <f t="shared" si="93"/>
        <v>14</v>
      </c>
      <c r="T845" s="20">
        <f t="shared" si="94"/>
        <v>31</v>
      </c>
      <c r="U845" s="48" t="str">
        <f t="shared" si="95"/>
        <v>Muler Chokdi BTS</v>
      </c>
      <c r="V845" s="20" t="str">
        <f t="shared" si="96"/>
        <v>TN703</v>
      </c>
      <c r="W845" s="20" t="str">
        <f t="shared" si="97"/>
        <v>A1</v>
      </c>
      <c r="X845" s="20"/>
      <c r="Y845" s="7"/>
      <c r="Z845" s="7"/>
      <c r="AA845" s="7"/>
      <c r="AB845" s="7"/>
      <c r="AC845" s="7"/>
      <c r="AD845" s="7"/>
    </row>
    <row r="846" spans="1:30" x14ac:dyDescent="0.25">
      <c r="A846" s="7"/>
      <c r="B846" s="7"/>
      <c r="C846" s="7"/>
      <c r="D846" s="7" t="str">
        <f t="shared" si="91"/>
        <v>10.121.24.150</v>
      </c>
      <c r="E846" s="7" t="str">
        <f t="shared" si="92"/>
        <v>10.121.24.150</v>
      </c>
      <c r="F846">
        <v>837</v>
      </c>
      <c r="G846" t="s">
        <v>3537</v>
      </c>
      <c r="H846" s="57">
        <v>46116.041898148149</v>
      </c>
      <c r="I846" t="s">
        <v>3538</v>
      </c>
      <c r="J846" t="s">
        <v>3539</v>
      </c>
      <c r="K846" t="s">
        <v>145</v>
      </c>
      <c r="L846" t="s">
        <v>3540</v>
      </c>
      <c r="N846" t="s">
        <v>134</v>
      </c>
      <c r="O846" t="s">
        <v>135</v>
      </c>
      <c r="P846">
        <v>2</v>
      </c>
      <c r="S846" s="20">
        <f t="shared" si="93"/>
        <v>14</v>
      </c>
      <c r="T846" s="20">
        <f t="shared" si="94"/>
        <v>22</v>
      </c>
      <c r="U846" s="48" t="str">
        <f t="shared" si="95"/>
        <v>GUNDLAV</v>
      </c>
      <c r="V846" s="20" t="str">
        <f t="shared" si="96"/>
        <v>TN705</v>
      </c>
      <c r="W846" s="20" t="str">
        <f t="shared" si="97"/>
        <v>B1</v>
      </c>
      <c r="X846" s="20"/>
      <c r="Y846" s="7"/>
      <c r="Z846" s="7"/>
      <c r="AA846" s="7"/>
      <c r="AB846" s="7"/>
      <c r="AC846" s="7"/>
      <c r="AD846" s="7"/>
    </row>
    <row r="847" spans="1:30" x14ac:dyDescent="0.25">
      <c r="A847" s="7"/>
      <c r="B847" s="7"/>
      <c r="C847" s="7"/>
      <c r="D847" s="7" t="str">
        <f t="shared" si="91"/>
        <v>10.121.19.103</v>
      </c>
      <c r="E847" s="7" t="str">
        <f t="shared" si="92"/>
        <v>10.121.19.103</v>
      </c>
      <c r="F847">
        <v>838</v>
      </c>
      <c r="G847" t="s">
        <v>3541</v>
      </c>
      <c r="H847" s="57">
        <v>46122.061377314814</v>
      </c>
      <c r="I847" t="s">
        <v>3542</v>
      </c>
      <c r="J847" t="s">
        <v>3543</v>
      </c>
      <c r="K847" t="s">
        <v>171</v>
      </c>
      <c r="L847" t="s">
        <v>3544</v>
      </c>
      <c r="N847" t="s">
        <v>173</v>
      </c>
      <c r="O847" t="s">
        <v>135</v>
      </c>
      <c r="P847">
        <v>2</v>
      </c>
      <c r="S847" s="20">
        <f t="shared" si="93"/>
        <v>14</v>
      </c>
      <c r="T847" s="20">
        <f t="shared" si="94"/>
        <v>24</v>
      </c>
      <c r="U847" s="48" t="str">
        <f t="shared" si="95"/>
        <v>KOTHARIYA</v>
      </c>
      <c r="V847" s="20" t="str">
        <f t="shared" si="96"/>
        <v>TN703</v>
      </c>
      <c r="W847" s="20" t="str">
        <f t="shared" si="97"/>
        <v>A1</v>
      </c>
      <c r="X847" s="20"/>
      <c r="Y847" s="7"/>
      <c r="Z847" s="7"/>
      <c r="AA847" s="7"/>
      <c r="AB847" s="7"/>
      <c r="AC847" s="7"/>
      <c r="AD847" s="7"/>
    </row>
    <row r="848" spans="1:30" x14ac:dyDescent="0.25">
      <c r="A848" s="7"/>
      <c r="B848" s="7"/>
      <c r="C848" s="7"/>
      <c r="D848" s="7" t="str">
        <f t="shared" si="91"/>
        <v>10.121.97.202</v>
      </c>
      <c r="E848" s="7" t="str">
        <f t="shared" si="92"/>
        <v>10.121.97.202</v>
      </c>
      <c r="F848">
        <v>839</v>
      </c>
      <c r="G848" t="s">
        <v>3545</v>
      </c>
      <c r="H848" s="57">
        <v>46151.068055555559</v>
      </c>
      <c r="I848" t="s">
        <v>3546</v>
      </c>
      <c r="J848" t="s">
        <v>3547</v>
      </c>
      <c r="K848" t="s">
        <v>145</v>
      </c>
      <c r="L848" t="s">
        <v>3548</v>
      </c>
      <c r="N848" t="s">
        <v>134</v>
      </c>
      <c r="O848" t="s">
        <v>135</v>
      </c>
      <c r="P848">
        <v>2</v>
      </c>
      <c r="S848" s="20">
        <f t="shared" si="93"/>
        <v>14</v>
      </c>
      <c r="T848" s="20">
        <f t="shared" si="94"/>
        <v>19</v>
      </c>
      <c r="U848" s="48" t="str">
        <f t="shared" si="95"/>
        <v>INAJ</v>
      </c>
      <c r="V848" s="20" t="str">
        <f t="shared" si="96"/>
        <v>TN705</v>
      </c>
      <c r="W848" s="20" t="str">
        <f t="shared" si="97"/>
        <v>B1</v>
      </c>
      <c r="X848" s="20"/>
      <c r="Y848" s="7"/>
      <c r="Z848" s="7"/>
      <c r="AA848" s="7"/>
      <c r="AB848" s="7"/>
      <c r="AC848" s="7"/>
      <c r="AD848" s="7"/>
    </row>
    <row r="849" spans="1:30" x14ac:dyDescent="0.25">
      <c r="A849" s="7"/>
      <c r="B849" s="7"/>
      <c r="C849" s="7"/>
      <c r="D849" s="7" t="str">
        <f t="shared" si="91"/>
        <v>10.121.16.208</v>
      </c>
      <c r="E849" s="7" t="str">
        <f t="shared" si="92"/>
        <v>10.121.16.208</v>
      </c>
      <c r="F849">
        <v>840</v>
      </c>
      <c r="G849" t="s">
        <v>3549</v>
      </c>
      <c r="H849" s="57">
        <v>46143.055451388886</v>
      </c>
      <c r="I849" t="s">
        <v>3550</v>
      </c>
      <c r="J849" t="s">
        <v>3551</v>
      </c>
      <c r="K849" t="s">
        <v>189</v>
      </c>
      <c r="L849" t="s">
        <v>3552</v>
      </c>
      <c r="N849" t="s">
        <v>191</v>
      </c>
      <c r="O849" t="s">
        <v>135</v>
      </c>
      <c r="P849">
        <v>0</v>
      </c>
      <c r="R849" t="s">
        <v>3170</v>
      </c>
      <c r="S849" s="20">
        <f t="shared" si="93"/>
        <v>14</v>
      </c>
      <c r="T849" s="20">
        <f t="shared" si="94"/>
        <v>25</v>
      </c>
      <c r="U849" s="48" t="str">
        <f t="shared" si="95"/>
        <v>CEAT HALOL</v>
      </c>
      <c r="V849" s="20" t="str">
        <f t="shared" si="96"/>
        <v>TN703</v>
      </c>
      <c r="W849" s="20" t="str">
        <f t="shared" si="97"/>
        <v>A1</v>
      </c>
      <c r="X849" s="20"/>
      <c r="Y849" s="7"/>
      <c r="Z849" s="7"/>
      <c r="AA849" s="7"/>
      <c r="AB849" s="7"/>
      <c r="AC849" s="7"/>
      <c r="AD849" s="7"/>
    </row>
    <row r="850" spans="1:30" x14ac:dyDescent="0.25">
      <c r="A850" s="7"/>
      <c r="B850" s="7"/>
      <c r="C850" s="7"/>
      <c r="D850" s="7" t="str">
        <f t="shared" si="91"/>
        <v>10.121.25.101</v>
      </c>
      <c r="E850" s="7" t="str">
        <f t="shared" si="92"/>
        <v>10.121.25.101</v>
      </c>
      <c r="F850">
        <v>841</v>
      </c>
      <c r="G850" t="s">
        <v>3553</v>
      </c>
      <c r="H850" s="57">
        <v>46013.059918981482</v>
      </c>
      <c r="I850" t="s">
        <v>3554</v>
      </c>
      <c r="J850" t="s">
        <v>3555</v>
      </c>
      <c r="K850" t="s">
        <v>189</v>
      </c>
      <c r="L850" t="s">
        <v>3556</v>
      </c>
      <c r="N850" t="s">
        <v>191</v>
      </c>
      <c r="O850" t="s">
        <v>135</v>
      </c>
      <c r="P850">
        <v>0</v>
      </c>
      <c r="R850" t="s">
        <v>815</v>
      </c>
      <c r="S850" s="20">
        <f t="shared" si="93"/>
        <v>14</v>
      </c>
      <c r="T850" s="20">
        <f t="shared" si="94"/>
        <v>29</v>
      </c>
      <c r="U850" s="48" t="str">
        <f t="shared" si="95"/>
        <v>Patan Exchange</v>
      </c>
      <c r="V850" s="20" t="str">
        <f t="shared" si="96"/>
        <v>TN703</v>
      </c>
      <c r="W850" s="20" t="str">
        <f t="shared" si="97"/>
        <v>A1</v>
      </c>
      <c r="X850" s="20"/>
      <c r="Y850" s="7"/>
      <c r="Z850" s="7"/>
      <c r="AA850" s="7"/>
      <c r="AB850" s="7"/>
      <c r="AC850" s="7"/>
      <c r="AD850" s="7"/>
    </row>
    <row r="851" spans="1:30" x14ac:dyDescent="0.25">
      <c r="A851" s="7"/>
      <c r="B851" s="7"/>
      <c r="C851" s="7"/>
      <c r="D851" s="7" t="str">
        <f t="shared" si="91"/>
        <v>10.121.24.17</v>
      </c>
      <c r="E851" s="7" t="str">
        <f t="shared" si="92"/>
        <v>10.121.24.17</v>
      </c>
      <c r="F851">
        <v>842</v>
      </c>
      <c r="G851" t="s">
        <v>3565</v>
      </c>
      <c r="H851" s="57">
        <v>46150.062245370369</v>
      </c>
      <c r="I851" t="s">
        <v>3566</v>
      </c>
      <c r="J851" t="s">
        <v>3567</v>
      </c>
      <c r="K851" t="s">
        <v>171</v>
      </c>
      <c r="L851" t="s">
        <v>3568</v>
      </c>
      <c r="N851" t="s">
        <v>173</v>
      </c>
      <c r="O851" t="s">
        <v>135</v>
      </c>
      <c r="P851">
        <v>2</v>
      </c>
      <c r="S851" s="20">
        <f t="shared" si="93"/>
        <v>13</v>
      </c>
      <c r="T851" s="20">
        <f t="shared" si="94"/>
        <v>19</v>
      </c>
      <c r="U851" s="48" t="str">
        <f t="shared" si="95"/>
        <v>Choki</v>
      </c>
      <c r="V851" s="20" t="str">
        <f t="shared" si="96"/>
        <v>TN703</v>
      </c>
      <c r="W851" s="20" t="str">
        <f t="shared" si="97"/>
        <v>A1</v>
      </c>
      <c r="X851" s="20"/>
      <c r="Y851" s="7"/>
      <c r="Z851" s="7"/>
      <c r="AA851" s="7"/>
      <c r="AB851" s="7"/>
      <c r="AC851" s="7"/>
      <c r="AD851" s="7"/>
    </row>
    <row r="852" spans="1:30" x14ac:dyDescent="0.25">
      <c r="A852" s="7"/>
      <c r="B852" s="7"/>
      <c r="C852" s="7"/>
      <c r="D852" s="7" t="str">
        <f t="shared" si="91"/>
        <v>10.121.68.215</v>
      </c>
      <c r="E852" s="7" t="str">
        <f t="shared" si="92"/>
        <v>10.121.68.215</v>
      </c>
      <c r="F852">
        <v>843</v>
      </c>
      <c r="G852" t="s">
        <v>3561</v>
      </c>
      <c r="H852" s="57">
        <v>46151.065254629626</v>
      </c>
      <c r="I852" t="s">
        <v>3562</v>
      </c>
      <c r="J852" t="s">
        <v>3563</v>
      </c>
      <c r="K852" t="s">
        <v>145</v>
      </c>
      <c r="L852" t="s">
        <v>3564</v>
      </c>
      <c r="N852" t="s">
        <v>134</v>
      </c>
      <c r="O852" t="s">
        <v>135</v>
      </c>
      <c r="P852">
        <v>0</v>
      </c>
      <c r="S852" s="20">
        <f t="shared" si="93"/>
        <v>14</v>
      </c>
      <c r="T852" s="20">
        <f t="shared" si="94"/>
        <v>20</v>
      </c>
      <c r="U852" s="48" t="str">
        <f t="shared" si="95"/>
        <v>JODIA</v>
      </c>
      <c r="V852" s="20" t="str">
        <f t="shared" si="96"/>
        <v>TN705</v>
      </c>
      <c r="W852" s="20" t="str">
        <f t="shared" si="97"/>
        <v>B1</v>
      </c>
      <c r="X852" s="20"/>
      <c r="Y852" s="7"/>
      <c r="Z852" s="7"/>
      <c r="AA852" s="7"/>
      <c r="AB852" s="7"/>
      <c r="AC852" s="7"/>
      <c r="AD852" s="7"/>
    </row>
    <row r="853" spans="1:30" x14ac:dyDescent="0.25">
      <c r="A853" s="7"/>
      <c r="B853" s="7"/>
      <c r="C853" s="7"/>
      <c r="D853" s="7" t="str">
        <f t="shared" si="91"/>
        <v>10.121.68.218</v>
      </c>
      <c r="E853" s="7" t="str">
        <f t="shared" si="92"/>
        <v>10.121.68.218</v>
      </c>
      <c r="F853">
        <v>844</v>
      </c>
      <c r="G853" t="s">
        <v>3557</v>
      </c>
      <c r="H853" s="57">
        <v>46142.06753472222</v>
      </c>
      <c r="I853" t="s">
        <v>3558</v>
      </c>
      <c r="J853" t="s">
        <v>3559</v>
      </c>
      <c r="K853" t="s">
        <v>132</v>
      </c>
      <c r="L853" t="s">
        <v>3560</v>
      </c>
      <c r="N853" t="s">
        <v>134</v>
      </c>
      <c r="O853" t="s">
        <v>135</v>
      </c>
      <c r="P853">
        <v>2</v>
      </c>
      <c r="S853" s="20">
        <f t="shared" si="93"/>
        <v>14</v>
      </c>
      <c r="T853" s="20">
        <f t="shared" si="94"/>
        <v>22</v>
      </c>
      <c r="U853" s="48" t="str">
        <f t="shared" si="95"/>
        <v>DWARKA2</v>
      </c>
      <c r="V853" s="20" t="str">
        <f t="shared" si="96"/>
        <v>TN725</v>
      </c>
      <c r="W853" s="20" t="str">
        <f t="shared" si="97"/>
        <v>B2</v>
      </c>
      <c r="X853" s="20"/>
      <c r="Y853" s="7"/>
      <c r="Z853" s="7"/>
      <c r="AA853" s="7"/>
      <c r="AB853" s="7"/>
      <c r="AC853" s="7"/>
      <c r="AD853" s="7"/>
    </row>
    <row r="854" spans="1:30" x14ac:dyDescent="0.25">
      <c r="A854" s="7"/>
      <c r="B854" s="7"/>
      <c r="C854" s="7"/>
      <c r="D854" s="7" t="str">
        <f t="shared" si="91"/>
        <v>10.121.17.39</v>
      </c>
      <c r="E854" s="7" t="str">
        <f t="shared" si="92"/>
        <v>10.121.17.39</v>
      </c>
      <c r="F854">
        <v>845</v>
      </c>
      <c r="G854" t="s">
        <v>3581</v>
      </c>
      <c r="H854" s="57">
        <v>46133.056921296295</v>
      </c>
      <c r="I854" t="s">
        <v>3582</v>
      </c>
      <c r="J854" t="s">
        <v>3583</v>
      </c>
      <c r="K854" t="s">
        <v>171</v>
      </c>
      <c r="L854" t="s">
        <v>3584</v>
      </c>
      <c r="N854" t="s">
        <v>173</v>
      </c>
      <c r="O854" t="s">
        <v>135</v>
      </c>
      <c r="P854">
        <v>2</v>
      </c>
      <c r="R854" t="s">
        <v>362</v>
      </c>
      <c r="S854" s="20">
        <f t="shared" si="93"/>
        <v>13</v>
      </c>
      <c r="T854" s="20">
        <f t="shared" si="94"/>
        <v>22</v>
      </c>
      <c r="U854" s="48" t="str">
        <f t="shared" si="95"/>
        <v>Kamlapur</v>
      </c>
      <c r="V854" s="20" t="str">
        <f t="shared" si="96"/>
        <v>TN703</v>
      </c>
      <c r="W854" s="20" t="str">
        <f t="shared" si="97"/>
        <v>A1</v>
      </c>
      <c r="X854" s="20"/>
      <c r="Y854" s="7"/>
      <c r="Z854" s="7"/>
      <c r="AA854" s="7"/>
      <c r="AB854" s="7"/>
      <c r="AC854" s="7"/>
      <c r="AD854" s="7"/>
    </row>
    <row r="855" spans="1:30" x14ac:dyDescent="0.25">
      <c r="A855" s="7"/>
      <c r="B855" s="7"/>
      <c r="C855" s="7"/>
      <c r="D855" s="7" t="str">
        <f t="shared" si="91"/>
        <v>10.121.25.100</v>
      </c>
      <c r="E855" s="7" t="str">
        <f t="shared" si="92"/>
        <v>10.121.25.100</v>
      </c>
      <c r="F855">
        <v>846</v>
      </c>
      <c r="G855" t="s">
        <v>6227</v>
      </c>
      <c r="H855" s="57">
        <v>46149.063460648147</v>
      </c>
      <c r="I855" t="s">
        <v>6228</v>
      </c>
      <c r="J855" t="s">
        <v>3573</v>
      </c>
      <c r="K855" t="s">
        <v>189</v>
      </c>
      <c r="L855" t="s">
        <v>3574</v>
      </c>
      <c r="N855" t="s">
        <v>191</v>
      </c>
      <c r="O855" t="s">
        <v>135</v>
      </c>
      <c r="P855">
        <v>0</v>
      </c>
      <c r="R855" t="s">
        <v>3575</v>
      </c>
      <c r="S855" s="20">
        <f t="shared" si="93"/>
        <v>14</v>
      </c>
      <c r="T855" s="20">
        <f t="shared" si="94"/>
        <v>27</v>
      </c>
      <c r="U855" s="48" t="str">
        <f t="shared" si="95"/>
        <v>LANGHNAJ BTS</v>
      </c>
      <c r="V855" s="20" t="str">
        <f t="shared" si="96"/>
        <v>TN703</v>
      </c>
      <c r="W855" s="20" t="str">
        <f t="shared" si="97"/>
        <v>A1</v>
      </c>
      <c r="X855" s="20"/>
      <c r="Y855" s="7"/>
      <c r="Z855" s="7"/>
      <c r="AA855" s="7"/>
      <c r="AB855" s="7"/>
      <c r="AC855" s="7"/>
      <c r="AD855" s="7"/>
    </row>
    <row r="856" spans="1:30" x14ac:dyDescent="0.25">
      <c r="A856" s="7"/>
      <c r="B856" s="7"/>
      <c r="C856" s="7"/>
      <c r="D856" s="7" t="str">
        <f t="shared" si="91"/>
        <v>10.121.100.29</v>
      </c>
      <c r="E856" s="7" t="str">
        <f t="shared" si="92"/>
        <v>10.121.100.29</v>
      </c>
      <c r="F856">
        <v>847</v>
      </c>
      <c r="G856" t="s">
        <v>3576</v>
      </c>
      <c r="H856" s="57">
        <v>46088.091006944444</v>
      </c>
      <c r="I856" t="s">
        <v>3577</v>
      </c>
      <c r="J856" t="s">
        <v>3578</v>
      </c>
      <c r="K856" t="s">
        <v>189</v>
      </c>
      <c r="L856" t="s">
        <v>3579</v>
      </c>
      <c r="N856" t="s">
        <v>191</v>
      </c>
      <c r="O856" t="s">
        <v>135</v>
      </c>
      <c r="P856">
        <v>0</v>
      </c>
      <c r="R856" t="s">
        <v>3580</v>
      </c>
      <c r="S856" s="20">
        <f t="shared" si="93"/>
        <v>14</v>
      </c>
      <c r="T856" s="20">
        <f t="shared" si="94"/>
        <v>27</v>
      </c>
      <c r="U856" s="48" t="str">
        <f t="shared" si="95"/>
        <v>SHIV IND BTS</v>
      </c>
      <c r="V856" s="20" t="str">
        <f t="shared" si="96"/>
        <v>TN703</v>
      </c>
      <c r="W856" s="20" t="str">
        <f t="shared" si="97"/>
        <v>A1</v>
      </c>
      <c r="X856" s="20"/>
      <c r="Y856" s="7"/>
      <c r="Z856" s="7"/>
      <c r="AA856" s="7"/>
      <c r="AB856" s="7"/>
      <c r="AC856" s="7"/>
      <c r="AD856" s="7"/>
    </row>
    <row r="857" spans="1:30" x14ac:dyDescent="0.25">
      <c r="A857" s="7"/>
      <c r="B857" s="7"/>
      <c r="C857" s="7"/>
      <c r="D857" s="7" t="str">
        <f t="shared" si="91"/>
        <v>10.121.100.28</v>
      </c>
      <c r="E857" s="7" t="str">
        <f t="shared" si="92"/>
        <v>10.121.100.28</v>
      </c>
      <c r="F857">
        <v>848</v>
      </c>
      <c r="G857" t="s">
        <v>3569</v>
      </c>
      <c r="H857" s="57">
        <v>46130.0703587963</v>
      </c>
      <c r="I857" t="s">
        <v>3570</v>
      </c>
      <c r="J857" t="s">
        <v>3571</v>
      </c>
      <c r="K857" t="s">
        <v>189</v>
      </c>
      <c r="L857" t="s">
        <v>3572</v>
      </c>
      <c r="N857" t="s">
        <v>191</v>
      </c>
      <c r="O857" t="s">
        <v>135</v>
      </c>
      <c r="P857">
        <v>0</v>
      </c>
      <c r="S857" s="20">
        <f t="shared" si="93"/>
        <v>14</v>
      </c>
      <c r="T857" s="20">
        <f t="shared" si="94"/>
        <v>31</v>
      </c>
      <c r="U857" s="48" t="str">
        <f t="shared" si="95"/>
        <v>BARDOLI MINI OFC</v>
      </c>
      <c r="V857" s="20" t="str">
        <f t="shared" si="96"/>
        <v>TN703</v>
      </c>
      <c r="W857" s="20" t="str">
        <f t="shared" si="97"/>
        <v>A1</v>
      </c>
      <c r="X857" s="20"/>
      <c r="Y857" s="7"/>
      <c r="Z857" s="7"/>
      <c r="AA857" s="7"/>
      <c r="AB857" s="7"/>
      <c r="AC857" s="7"/>
      <c r="AD857" s="7"/>
    </row>
    <row r="858" spans="1:30" x14ac:dyDescent="0.25">
      <c r="A858" s="7"/>
      <c r="B858" s="7"/>
      <c r="C858" s="7"/>
      <c r="D858" s="7" t="str">
        <f t="shared" si="91"/>
        <v>10.121.19.102</v>
      </c>
      <c r="E858" s="7" t="str">
        <f t="shared" si="92"/>
        <v>10.121.19.102</v>
      </c>
      <c r="F858">
        <v>849</v>
      </c>
      <c r="G858" t="s">
        <v>3585</v>
      </c>
      <c r="H858" s="57">
        <v>46141.060740740744</v>
      </c>
      <c r="I858" t="s">
        <v>3586</v>
      </c>
      <c r="J858" t="s">
        <v>3587</v>
      </c>
      <c r="K858" t="s">
        <v>171</v>
      </c>
      <c r="L858" t="s">
        <v>3588</v>
      </c>
      <c r="N858" t="s">
        <v>173</v>
      </c>
      <c r="O858" t="s">
        <v>135</v>
      </c>
      <c r="P858">
        <v>2</v>
      </c>
      <c r="S858" s="20">
        <f t="shared" si="93"/>
        <v>14</v>
      </c>
      <c r="T858" s="20">
        <f t="shared" si="94"/>
        <v>27</v>
      </c>
      <c r="U858" s="48" t="str">
        <f t="shared" si="95"/>
        <v>GURURAXA BTS</v>
      </c>
      <c r="V858" s="20" t="str">
        <f t="shared" si="96"/>
        <v>TN703</v>
      </c>
      <c r="W858" s="20" t="str">
        <f t="shared" si="97"/>
        <v>A1</v>
      </c>
      <c r="X858" s="20"/>
      <c r="Y858" s="7"/>
      <c r="Z858" s="7"/>
      <c r="AA858" s="7"/>
      <c r="AB858" s="7"/>
      <c r="AC858" s="7"/>
      <c r="AD858" s="7"/>
    </row>
    <row r="859" spans="1:30" x14ac:dyDescent="0.25">
      <c r="A859" s="7"/>
      <c r="B859" s="7"/>
      <c r="C859" s="7"/>
      <c r="D859" s="7" t="str">
        <f t="shared" si="91"/>
        <v>10.121.19.150</v>
      </c>
      <c r="E859" s="7" t="str">
        <f t="shared" si="92"/>
        <v>10.121.19.150</v>
      </c>
      <c r="F859">
        <v>850</v>
      </c>
      <c r="G859" t="s">
        <v>3589</v>
      </c>
      <c r="H859" s="57">
        <v>46077.058379629627</v>
      </c>
      <c r="I859" t="s">
        <v>3590</v>
      </c>
      <c r="J859" t="s">
        <v>3591</v>
      </c>
      <c r="K859" t="s">
        <v>189</v>
      </c>
      <c r="L859" t="s">
        <v>3592</v>
      </c>
      <c r="N859" t="s">
        <v>191</v>
      </c>
      <c r="O859" t="s">
        <v>135</v>
      </c>
      <c r="P859">
        <v>0</v>
      </c>
      <c r="R859" t="s">
        <v>506</v>
      </c>
      <c r="S859" s="20">
        <f t="shared" si="93"/>
        <v>14</v>
      </c>
      <c r="T859" s="20">
        <f t="shared" si="94"/>
        <v>31</v>
      </c>
      <c r="U859" s="48" t="str">
        <f t="shared" si="95"/>
        <v>CITY ENCLAVE BTS</v>
      </c>
      <c r="V859" s="20" t="str">
        <f t="shared" si="96"/>
        <v>TN703</v>
      </c>
      <c r="W859" s="20" t="str">
        <f t="shared" si="97"/>
        <v>A1</v>
      </c>
      <c r="X859" s="20"/>
      <c r="Y859" s="7"/>
      <c r="Z859" s="7"/>
      <c r="AA859" s="7"/>
      <c r="AB859" s="7"/>
      <c r="AC859" s="7"/>
      <c r="AD859" s="7"/>
    </row>
    <row r="860" spans="1:30" x14ac:dyDescent="0.25">
      <c r="A860" s="7"/>
      <c r="B860" s="7"/>
      <c r="C860" s="7"/>
      <c r="D860" s="7" t="str">
        <f t="shared" si="91"/>
        <v>10.121.96.83</v>
      </c>
      <c r="E860" s="7" t="str">
        <f t="shared" si="92"/>
        <v>10.121.96.83</v>
      </c>
      <c r="F860">
        <v>851</v>
      </c>
      <c r="G860" t="s">
        <v>3593</v>
      </c>
      <c r="H860" s="57">
        <v>46147.061585648145</v>
      </c>
      <c r="I860" t="s">
        <v>3594</v>
      </c>
      <c r="J860" t="s">
        <v>3595</v>
      </c>
      <c r="K860" t="s">
        <v>145</v>
      </c>
      <c r="L860" t="s">
        <v>3596</v>
      </c>
      <c r="N860" t="s">
        <v>134</v>
      </c>
      <c r="O860" t="s">
        <v>135</v>
      </c>
      <c r="P860">
        <v>0</v>
      </c>
      <c r="S860" s="20">
        <f t="shared" si="93"/>
        <v>13</v>
      </c>
      <c r="T860" s="20">
        <f t="shared" si="94"/>
        <v>28</v>
      </c>
      <c r="U860" s="48" t="str">
        <f t="shared" si="95"/>
        <v>KEVADIA COLONY</v>
      </c>
      <c r="V860" s="20" t="str">
        <f t="shared" si="96"/>
        <v>TN705</v>
      </c>
      <c r="W860" s="20" t="str">
        <f t="shared" si="97"/>
        <v>B1</v>
      </c>
      <c r="X860" s="20"/>
      <c r="Y860" s="7"/>
      <c r="Z860" s="7"/>
      <c r="AA860" s="7"/>
      <c r="AB860" s="7"/>
      <c r="AC860" s="7"/>
      <c r="AD860" s="7"/>
    </row>
    <row r="861" spans="1:30" x14ac:dyDescent="0.25">
      <c r="A861" s="7"/>
      <c r="B861" s="7"/>
      <c r="C861" s="7"/>
      <c r="D861" s="7" t="str">
        <f t="shared" si="91"/>
        <v>10.121.16.211</v>
      </c>
      <c r="E861" s="7" t="str">
        <f t="shared" si="92"/>
        <v>10.121.16.211</v>
      </c>
      <c r="F861">
        <v>852</v>
      </c>
      <c r="G861" t="s">
        <v>3605</v>
      </c>
      <c r="H861" s="57">
        <v>46144.058599537035</v>
      </c>
      <c r="I861" t="s">
        <v>3606</v>
      </c>
      <c r="J861" t="s">
        <v>3607</v>
      </c>
      <c r="K861" t="s">
        <v>145</v>
      </c>
      <c r="L861" t="s">
        <v>3608</v>
      </c>
      <c r="N861" t="s">
        <v>134</v>
      </c>
      <c r="O861" t="s">
        <v>135</v>
      </c>
      <c r="P861">
        <v>0</v>
      </c>
      <c r="S861" s="20">
        <f t="shared" si="93"/>
        <v>14</v>
      </c>
      <c r="T861" s="20">
        <f t="shared" si="94"/>
        <v>20</v>
      </c>
      <c r="U861" s="48" t="str">
        <f t="shared" si="95"/>
        <v>BASKA</v>
      </c>
      <c r="V861" s="20" t="str">
        <f t="shared" si="96"/>
        <v>TN705</v>
      </c>
      <c r="W861" s="20" t="str">
        <f t="shared" si="97"/>
        <v>B1</v>
      </c>
      <c r="X861" s="20"/>
      <c r="Y861" s="7"/>
      <c r="Z861" s="7"/>
      <c r="AA861" s="7"/>
      <c r="AB861" s="7"/>
      <c r="AC861" s="7"/>
      <c r="AD861" s="7"/>
    </row>
    <row r="862" spans="1:30" x14ac:dyDescent="0.25">
      <c r="A862" s="7"/>
      <c r="B862" s="7"/>
      <c r="C862" s="7"/>
      <c r="D862" s="7" t="str">
        <f t="shared" si="91"/>
        <v>10.121.19.149</v>
      </c>
      <c r="E862" s="7" t="str">
        <f t="shared" si="92"/>
        <v>10.121.19.149</v>
      </c>
      <c r="F862">
        <v>853</v>
      </c>
      <c r="G862" t="s">
        <v>3597</v>
      </c>
      <c r="H862" s="57">
        <v>46085.05505787037</v>
      </c>
      <c r="I862" t="s">
        <v>3598</v>
      </c>
      <c r="J862" t="s">
        <v>3599</v>
      </c>
      <c r="K862" t="s">
        <v>189</v>
      </c>
      <c r="L862" t="s">
        <v>3600</v>
      </c>
      <c r="N862" t="s">
        <v>191</v>
      </c>
      <c r="O862" t="s">
        <v>135</v>
      </c>
      <c r="P862">
        <v>0</v>
      </c>
      <c r="R862" t="s">
        <v>506</v>
      </c>
      <c r="S862" s="20">
        <f t="shared" si="93"/>
        <v>14</v>
      </c>
      <c r="T862" s="20">
        <f t="shared" si="94"/>
        <v>28</v>
      </c>
      <c r="U862" s="48" t="str">
        <f t="shared" si="95"/>
        <v>SYNDICATE BTS</v>
      </c>
      <c r="V862" s="20" t="str">
        <f t="shared" si="96"/>
        <v>TN703</v>
      </c>
      <c r="W862" s="20" t="str">
        <f t="shared" si="97"/>
        <v>A1</v>
      </c>
      <c r="X862" s="20"/>
      <c r="Y862" s="7"/>
      <c r="Z862" s="7"/>
      <c r="AA862" s="7"/>
      <c r="AB862" s="7"/>
      <c r="AC862" s="7"/>
      <c r="AD862" s="7"/>
    </row>
    <row r="863" spans="1:30" x14ac:dyDescent="0.25">
      <c r="A863" s="7"/>
      <c r="B863" s="7"/>
      <c r="C863" s="7"/>
      <c r="D863" s="7" t="str">
        <f t="shared" si="91"/>
        <v>10.121.25.102</v>
      </c>
      <c r="E863" s="7" t="str">
        <f t="shared" si="92"/>
        <v>10.121.25.102</v>
      </c>
      <c r="F863">
        <v>854</v>
      </c>
      <c r="G863" t="s">
        <v>3601</v>
      </c>
      <c r="H863" s="57">
        <v>46137.053587962961</v>
      </c>
      <c r="I863" t="s">
        <v>3602</v>
      </c>
      <c r="J863" t="s">
        <v>3603</v>
      </c>
      <c r="K863" t="s">
        <v>189</v>
      </c>
      <c r="L863" t="s">
        <v>3604</v>
      </c>
      <c r="N863" t="s">
        <v>191</v>
      </c>
      <c r="O863" t="s">
        <v>135</v>
      </c>
      <c r="P863">
        <v>0</v>
      </c>
      <c r="S863" s="20">
        <f t="shared" si="93"/>
        <v>14</v>
      </c>
      <c r="T863" s="20">
        <f t="shared" si="94"/>
        <v>25</v>
      </c>
      <c r="U863" s="48" t="str">
        <f t="shared" si="95"/>
        <v>SIPOR EXCH</v>
      </c>
      <c r="V863" s="20" t="str">
        <f t="shared" si="96"/>
        <v>TN703</v>
      </c>
      <c r="W863" s="20" t="str">
        <f t="shared" si="97"/>
        <v>A1</v>
      </c>
      <c r="X863" s="20"/>
      <c r="Y863" s="7"/>
      <c r="Z863" s="7"/>
      <c r="AA863" s="7"/>
      <c r="AB863" s="7"/>
      <c r="AC863" s="7"/>
      <c r="AD863" s="7"/>
    </row>
    <row r="864" spans="1:30" x14ac:dyDescent="0.25">
      <c r="A864" s="7"/>
      <c r="B864" s="7"/>
      <c r="C864" s="7"/>
      <c r="D864" s="7" t="str">
        <f t="shared" si="91"/>
        <v>10.121.96.74</v>
      </c>
      <c r="E864" s="7" t="str">
        <f t="shared" si="92"/>
        <v>10.121.96.74</v>
      </c>
      <c r="F864">
        <v>855</v>
      </c>
      <c r="G864" t="s">
        <v>3622</v>
      </c>
      <c r="H864" s="57">
        <v>46147.060335648152</v>
      </c>
      <c r="I864" t="s">
        <v>3623</v>
      </c>
      <c r="J864" t="s">
        <v>3624</v>
      </c>
      <c r="K864" t="s">
        <v>145</v>
      </c>
      <c r="L864" t="s">
        <v>3625</v>
      </c>
      <c r="N864" t="s">
        <v>134</v>
      </c>
      <c r="O864" t="s">
        <v>135</v>
      </c>
      <c r="P864">
        <v>2</v>
      </c>
      <c r="R864" t="s">
        <v>1415</v>
      </c>
      <c r="S864" s="20">
        <f t="shared" si="93"/>
        <v>13</v>
      </c>
      <c r="T864" s="20">
        <f t="shared" si="94"/>
        <v>22</v>
      </c>
      <c r="U864" s="48" t="str">
        <f t="shared" si="95"/>
        <v>IKHAR B1</v>
      </c>
      <c r="V864" s="20" t="str">
        <f t="shared" si="96"/>
        <v>TN705</v>
      </c>
      <c r="W864" s="20" t="str">
        <f t="shared" si="97"/>
        <v>B1</v>
      </c>
      <c r="X864" s="20"/>
      <c r="Y864" s="7"/>
      <c r="Z864" s="7"/>
      <c r="AA864" s="7"/>
      <c r="AB864" s="7"/>
      <c r="AC864" s="7"/>
      <c r="AD864" s="7"/>
    </row>
    <row r="865" spans="1:30" x14ac:dyDescent="0.25">
      <c r="A865" s="7"/>
      <c r="B865" s="7"/>
      <c r="C865" s="7"/>
      <c r="D865" s="7" t="str">
        <f t="shared" si="91"/>
        <v>10.121.96.17</v>
      </c>
      <c r="E865" s="7" t="str">
        <f t="shared" si="92"/>
        <v>10.121.96.17</v>
      </c>
      <c r="F865">
        <v>856</v>
      </c>
      <c r="G865" t="s">
        <v>3613</v>
      </c>
      <c r="H865" s="57">
        <v>46124.052175925928</v>
      </c>
      <c r="I865" t="s">
        <v>3614</v>
      </c>
      <c r="J865" t="s">
        <v>3615</v>
      </c>
      <c r="K865" t="s">
        <v>189</v>
      </c>
      <c r="L865" t="s">
        <v>3616</v>
      </c>
      <c r="N865" t="s">
        <v>191</v>
      </c>
      <c r="O865" t="s">
        <v>135</v>
      </c>
      <c r="P865">
        <v>0</v>
      </c>
      <c r="S865" s="20">
        <f t="shared" si="93"/>
        <v>13</v>
      </c>
      <c r="T865" s="20">
        <f t="shared" si="94"/>
        <v>26</v>
      </c>
      <c r="U865" s="48" t="str">
        <f t="shared" si="95"/>
        <v>Jesingpara 1</v>
      </c>
      <c r="V865" s="20" t="str">
        <f t="shared" si="96"/>
        <v>TN703</v>
      </c>
      <c r="W865" s="20" t="str">
        <f t="shared" si="97"/>
        <v>A1</v>
      </c>
      <c r="X865" s="20"/>
      <c r="Y865" s="7"/>
      <c r="Z865" s="7"/>
      <c r="AA865" s="7"/>
      <c r="AB865" s="7"/>
      <c r="AC865" s="7"/>
      <c r="AD865" s="7"/>
    </row>
    <row r="866" spans="1:30" x14ac:dyDescent="0.25">
      <c r="A866" s="7"/>
      <c r="B866" s="7"/>
      <c r="C866" s="7"/>
      <c r="D866" s="7" t="str">
        <f t="shared" si="91"/>
        <v>10.121.25.109</v>
      </c>
      <c r="E866" s="7" t="str">
        <f t="shared" si="92"/>
        <v>10.121.25.109</v>
      </c>
      <c r="F866">
        <v>857</v>
      </c>
      <c r="G866" t="s">
        <v>3617</v>
      </c>
      <c r="H866" s="57">
        <v>46137.053043981483</v>
      </c>
      <c r="I866" t="s">
        <v>3618</v>
      </c>
      <c r="J866" t="s">
        <v>3619</v>
      </c>
      <c r="K866" t="s">
        <v>189</v>
      </c>
      <c r="L866" t="s">
        <v>3620</v>
      </c>
      <c r="N866" t="s">
        <v>191</v>
      </c>
      <c r="O866" t="s">
        <v>135</v>
      </c>
      <c r="P866">
        <v>0</v>
      </c>
      <c r="R866" t="s">
        <v>3621</v>
      </c>
      <c r="S866" s="20">
        <f t="shared" si="93"/>
        <v>14</v>
      </c>
      <c r="T866" s="20">
        <f t="shared" si="94"/>
        <v>26</v>
      </c>
      <c r="U866" s="48" t="str">
        <f t="shared" si="95"/>
        <v>MOTICHANDUR</v>
      </c>
      <c r="V866" s="20" t="str">
        <f t="shared" si="96"/>
        <v>TN703</v>
      </c>
      <c r="W866" s="20" t="str">
        <f t="shared" si="97"/>
        <v>A1</v>
      </c>
      <c r="X866" s="20"/>
      <c r="Y866" s="7"/>
      <c r="Z866" s="7"/>
      <c r="AA866" s="7"/>
      <c r="AB866" s="7"/>
      <c r="AC866" s="7"/>
      <c r="AD866" s="7"/>
    </row>
    <row r="867" spans="1:30" x14ac:dyDescent="0.25">
      <c r="A867" s="7"/>
      <c r="B867" s="7"/>
      <c r="C867" s="7"/>
      <c r="D867" s="7" t="str">
        <f t="shared" si="91"/>
        <v>10.121.96.93</v>
      </c>
      <c r="E867" s="7" t="str">
        <f t="shared" si="92"/>
        <v>10.121.96.93</v>
      </c>
      <c r="F867">
        <v>858</v>
      </c>
      <c r="G867" t="s">
        <v>3609</v>
      </c>
      <c r="H867" s="57">
        <v>46137.05641203704</v>
      </c>
      <c r="I867" t="s">
        <v>3610</v>
      </c>
      <c r="J867" t="s">
        <v>3611</v>
      </c>
      <c r="K867" t="s">
        <v>189</v>
      </c>
      <c r="L867" t="s">
        <v>3612</v>
      </c>
      <c r="N867" t="s">
        <v>191</v>
      </c>
      <c r="O867" t="s">
        <v>135</v>
      </c>
      <c r="P867">
        <v>0</v>
      </c>
      <c r="R867" t="s">
        <v>2393</v>
      </c>
      <c r="S867" s="20">
        <f t="shared" si="93"/>
        <v>13</v>
      </c>
      <c r="T867" s="20">
        <f t="shared" si="94"/>
        <v>33</v>
      </c>
      <c r="U867" s="48" t="str">
        <f t="shared" si="95"/>
        <v>Grasim Chem Vilayat</v>
      </c>
      <c r="V867" s="20" t="str">
        <f t="shared" si="96"/>
        <v>TN703</v>
      </c>
      <c r="W867" s="20" t="str">
        <f t="shared" si="97"/>
        <v>A1</v>
      </c>
      <c r="X867" s="20"/>
      <c r="Y867" s="7"/>
      <c r="Z867" s="7"/>
      <c r="AA867" s="7"/>
      <c r="AB867" s="7"/>
      <c r="AC867" s="7"/>
      <c r="AD867" s="7"/>
    </row>
    <row r="868" spans="1:30" x14ac:dyDescent="0.25">
      <c r="A868" s="7"/>
      <c r="B868" s="7"/>
      <c r="C868" s="7"/>
      <c r="D868" s="7" t="str">
        <f t="shared" si="91"/>
        <v>10.121.16.207</v>
      </c>
      <c r="E868" s="7" t="str">
        <f t="shared" si="92"/>
        <v>10.121.16.207</v>
      </c>
      <c r="F868">
        <v>859</v>
      </c>
      <c r="G868" t="s">
        <v>3626</v>
      </c>
      <c r="H868" s="57">
        <v>46128.044131944444</v>
      </c>
      <c r="I868" t="s">
        <v>3627</v>
      </c>
      <c r="J868" t="s">
        <v>3628</v>
      </c>
      <c r="K868" t="s">
        <v>189</v>
      </c>
      <c r="L868" t="s">
        <v>3629</v>
      </c>
      <c r="N868" t="s">
        <v>191</v>
      </c>
      <c r="O868" t="s">
        <v>135</v>
      </c>
      <c r="P868">
        <v>0</v>
      </c>
      <c r="S868" s="20">
        <f t="shared" si="93"/>
        <v>14</v>
      </c>
      <c r="T868" s="20">
        <f t="shared" si="94"/>
        <v>22</v>
      </c>
      <c r="U868" s="48" t="str">
        <f t="shared" si="95"/>
        <v>Volmont</v>
      </c>
      <c r="V868" s="20" t="str">
        <f t="shared" si="96"/>
        <v>TN703</v>
      </c>
      <c r="W868" s="20" t="str">
        <f t="shared" si="97"/>
        <v>A1</v>
      </c>
      <c r="X868" s="20"/>
      <c r="Y868" s="7"/>
      <c r="Z868" s="7"/>
      <c r="AA868" s="7"/>
      <c r="AB868" s="7"/>
      <c r="AC868" s="7"/>
      <c r="AD868" s="7"/>
    </row>
    <row r="869" spans="1:30" x14ac:dyDescent="0.25">
      <c r="A869" s="7"/>
      <c r="B869" s="7"/>
      <c r="C869" s="7"/>
      <c r="D869" s="7" t="str">
        <f t="shared" si="91"/>
        <v>10.121.96.67</v>
      </c>
      <c r="E869" s="7" t="str">
        <f t="shared" si="92"/>
        <v>10.121.96.67</v>
      </c>
      <c r="F869">
        <v>860</v>
      </c>
      <c r="G869" t="s">
        <v>3630</v>
      </c>
      <c r="H869" s="57">
        <v>46149.059212962966</v>
      </c>
      <c r="I869" t="s">
        <v>3631</v>
      </c>
      <c r="J869" t="s">
        <v>3632</v>
      </c>
      <c r="K869" t="s">
        <v>145</v>
      </c>
      <c r="L869" t="s">
        <v>3633</v>
      </c>
      <c r="N869" t="s">
        <v>134</v>
      </c>
      <c r="O869" t="s">
        <v>135</v>
      </c>
      <c r="P869">
        <v>2</v>
      </c>
      <c r="R869" t="s">
        <v>3634</v>
      </c>
      <c r="S869" s="20">
        <f t="shared" si="93"/>
        <v>13</v>
      </c>
      <c r="T869" s="20">
        <f t="shared" si="94"/>
        <v>22</v>
      </c>
      <c r="U869" s="48" t="str">
        <f t="shared" si="95"/>
        <v>PIPALIYA</v>
      </c>
      <c r="V869" s="20" t="str">
        <f t="shared" si="96"/>
        <v>TN705</v>
      </c>
      <c r="W869" s="20" t="str">
        <f t="shared" si="97"/>
        <v>B1</v>
      </c>
      <c r="X869" s="20"/>
      <c r="Y869" s="7"/>
      <c r="Z869" s="7"/>
      <c r="AA869" s="7"/>
      <c r="AB869" s="7"/>
      <c r="AC869" s="7"/>
      <c r="AD869" s="7"/>
    </row>
    <row r="870" spans="1:30" x14ac:dyDescent="0.25">
      <c r="A870" s="7"/>
      <c r="B870" s="7"/>
      <c r="C870" s="7"/>
      <c r="D870" s="7" t="str">
        <f t="shared" si="91"/>
        <v>10.121.98.130</v>
      </c>
      <c r="E870" s="7" t="str">
        <f t="shared" si="92"/>
        <v>10.121.98.130</v>
      </c>
      <c r="F870">
        <v>861</v>
      </c>
      <c r="G870" t="s">
        <v>3635</v>
      </c>
      <c r="H870" s="57">
        <v>46120.047106481485</v>
      </c>
      <c r="I870" t="s">
        <v>3636</v>
      </c>
      <c r="J870" t="s">
        <v>3637</v>
      </c>
      <c r="K870" t="s">
        <v>132</v>
      </c>
      <c r="L870" t="s">
        <v>3638</v>
      </c>
      <c r="N870" t="s">
        <v>134</v>
      </c>
      <c r="O870" t="s">
        <v>135</v>
      </c>
      <c r="P870">
        <v>2</v>
      </c>
      <c r="R870" t="s">
        <v>2884</v>
      </c>
      <c r="S870" s="20">
        <f t="shared" si="93"/>
        <v>14</v>
      </c>
      <c r="T870" s="20">
        <f t="shared" si="94"/>
        <v>26</v>
      </c>
      <c r="U870" s="48" t="str">
        <f t="shared" si="95"/>
        <v>PALANPUR B2</v>
      </c>
      <c r="V870" s="20" t="str">
        <f t="shared" si="96"/>
        <v>TN725</v>
      </c>
      <c r="W870" s="20" t="str">
        <f t="shared" si="97"/>
        <v>B2</v>
      </c>
      <c r="X870" s="20"/>
      <c r="Y870" s="7"/>
      <c r="Z870" s="7"/>
      <c r="AA870" s="7"/>
      <c r="AB870" s="7"/>
      <c r="AC870" s="7"/>
      <c r="AD870" s="7"/>
    </row>
    <row r="871" spans="1:30" x14ac:dyDescent="0.25">
      <c r="A871" s="7"/>
      <c r="B871" s="7"/>
      <c r="C871" s="7"/>
      <c r="D871" s="7" t="str">
        <f t="shared" si="91"/>
        <v>10.121.16.206</v>
      </c>
      <c r="E871" s="7" t="str">
        <f t="shared" si="92"/>
        <v>10.121.16.206</v>
      </c>
      <c r="F871">
        <v>862</v>
      </c>
      <c r="G871" t="s">
        <v>3643</v>
      </c>
      <c r="H871" s="57">
        <v>46128.04246527778</v>
      </c>
      <c r="I871" t="s">
        <v>3644</v>
      </c>
      <c r="J871" t="s">
        <v>3645</v>
      </c>
      <c r="K871" t="s">
        <v>189</v>
      </c>
      <c r="L871" t="s">
        <v>3646</v>
      </c>
      <c r="N871" t="s">
        <v>191</v>
      </c>
      <c r="O871" t="s">
        <v>135</v>
      </c>
      <c r="P871">
        <v>0</v>
      </c>
      <c r="S871" s="20">
        <f t="shared" si="93"/>
        <v>14</v>
      </c>
      <c r="T871" s="20">
        <f t="shared" si="94"/>
        <v>21</v>
      </c>
      <c r="U871" s="48" t="str">
        <f t="shared" si="95"/>
        <v>Lisega</v>
      </c>
      <c r="V871" s="20" t="str">
        <f t="shared" si="96"/>
        <v>TN703</v>
      </c>
      <c r="W871" s="20" t="str">
        <f t="shared" si="97"/>
        <v>A1</v>
      </c>
      <c r="X871" s="20"/>
      <c r="Y871" s="7"/>
      <c r="Z871" s="7"/>
      <c r="AA871" s="7"/>
      <c r="AB871" s="7"/>
      <c r="AC871" s="7"/>
      <c r="AD871" s="7"/>
    </row>
    <row r="872" spans="1:30" x14ac:dyDescent="0.25">
      <c r="A872" s="7"/>
      <c r="B872" s="7"/>
      <c r="C872" s="7"/>
      <c r="D872" s="7" t="str">
        <f t="shared" si="91"/>
        <v>10.121.68.94</v>
      </c>
      <c r="E872" s="7" t="str">
        <f t="shared" si="92"/>
        <v>10.121.68.94</v>
      </c>
      <c r="F872">
        <v>863</v>
      </c>
      <c r="G872" t="s">
        <v>3639</v>
      </c>
      <c r="H872" s="57">
        <v>46151.068784722222</v>
      </c>
      <c r="I872" t="s">
        <v>3640</v>
      </c>
      <c r="J872" t="s">
        <v>3641</v>
      </c>
      <c r="K872" t="s">
        <v>145</v>
      </c>
      <c r="L872" t="s">
        <v>3642</v>
      </c>
      <c r="N872" t="s">
        <v>134</v>
      </c>
      <c r="O872" t="s">
        <v>135</v>
      </c>
      <c r="P872">
        <v>2</v>
      </c>
      <c r="S872" s="20">
        <f t="shared" si="93"/>
        <v>13</v>
      </c>
      <c r="T872" s="20">
        <f t="shared" si="94"/>
        <v>18</v>
      </c>
      <c r="U872" s="48" t="str">
        <f t="shared" si="95"/>
        <v>UNAI</v>
      </c>
      <c r="V872" s="20" t="str">
        <f t="shared" si="96"/>
        <v>TN705</v>
      </c>
      <c r="W872" s="20" t="str">
        <f t="shared" si="97"/>
        <v>B1</v>
      </c>
      <c r="X872" s="20"/>
      <c r="Y872" s="7"/>
      <c r="Z872" s="7"/>
      <c r="AA872" s="7"/>
      <c r="AB872" s="7"/>
      <c r="AC872" s="7"/>
      <c r="AD872" s="7"/>
    </row>
    <row r="873" spans="1:30" x14ac:dyDescent="0.25">
      <c r="A873" s="7"/>
      <c r="B873" s="7"/>
      <c r="C873" s="7"/>
      <c r="D873" s="7" t="str">
        <f t="shared" si="91"/>
        <v>10.121.19.44</v>
      </c>
      <c r="E873" s="7" t="str">
        <f t="shared" si="92"/>
        <v>10.121.19.44</v>
      </c>
      <c r="F873">
        <v>864</v>
      </c>
      <c r="G873" t="s">
        <v>3651</v>
      </c>
      <c r="H873" s="57">
        <v>46142.062847222223</v>
      </c>
      <c r="I873" t="s">
        <v>3652</v>
      </c>
      <c r="J873" t="s">
        <v>3653</v>
      </c>
      <c r="K873" t="s">
        <v>189</v>
      </c>
      <c r="L873" t="s">
        <v>3654</v>
      </c>
      <c r="N873" t="s">
        <v>191</v>
      </c>
      <c r="O873" t="s">
        <v>135</v>
      </c>
      <c r="P873">
        <v>0</v>
      </c>
      <c r="S873" s="20">
        <f t="shared" si="93"/>
        <v>13</v>
      </c>
      <c r="T873" s="20">
        <f t="shared" si="94"/>
        <v>27</v>
      </c>
      <c r="U873" s="48" t="str">
        <f t="shared" si="95"/>
        <v>ZYDUS COLLEGE</v>
      </c>
      <c r="V873" s="20" t="str">
        <f t="shared" si="96"/>
        <v>TN703</v>
      </c>
      <c r="W873" s="20" t="str">
        <f t="shared" si="97"/>
        <v>A1</v>
      </c>
      <c r="X873" s="20"/>
      <c r="Y873" s="7"/>
      <c r="Z873" s="7"/>
      <c r="AA873" s="7"/>
      <c r="AB873" s="7"/>
      <c r="AC873" s="7"/>
      <c r="AD873" s="7"/>
    </row>
    <row r="874" spans="1:30" x14ac:dyDescent="0.25">
      <c r="A874" s="7"/>
      <c r="B874" s="7"/>
      <c r="C874" s="7"/>
      <c r="D874" s="7" t="str">
        <f t="shared" si="91"/>
        <v>10.121.100.34</v>
      </c>
      <c r="E874" s="7" t="str">
        <f t="shared" si="92"/>
        <v>10.121.100.34</v>
      </c>
      <c r="F874">
        <v>865</v>
      </c>
      <c r="G874" t="s">
        <v>3655</v>
      </c>
      <c r="H874" s="57">
        <v>46148.060150462959</v>
      </c>
      <c r="I874" t="s">
        <v>3656</v>
      </c>
      <c r="J874" t="s">
        <v>3657</v>
      </c>
      <c r="K874" t="s">
        <v>189</v>
      </c>
      <c r="L874" t="s">
        <v>3658</v>
      </c>
      <c r="N874" t="s">
        <v>191</v>
      </c>
      <c r="O874" t="s">
        <v>135</v>
      </c>
      <c r="P874">
        <v>0</v>
      </c>
      <c r="S874" s="20">
        <f t="shared" si="93"/>
        <v>14</v>
      </c>
      <c r="T874" s="20">
        <f t="shared" si="94"/>
        <v>24</v>
      </c>
      <c r="U874" s="48" t="str">
        <f t="shared" si="95"/>
        <v>UKAIADMIN</v>
      </c>
      <c r="V874" s="20" t="str">
        <f t="shared" si="96"/>
        <v>TN703</v>
      </c>
      <c r="W874" s="20" t="str">
        <f t="shared" si="97"/>
        <v>A1</v>
      </c>
      <c r="X874" s="20"/>
      <c r="Y874" s="7"/>
      <c r="Z874" s="7"/>
      <c r="AA874" s="7"/>
      <c r="AB874" s="7"/>
      <c r="AC874" s="7"/>
      <c r="AD874" s="7"/>
    </row>
    <row r="875" spans="1:30" x14ac:dyDescent="0.25">
      <c r="A875" s="7"/>
      <c r="B875" s="7"/>
      <c r="C875" s="7"/>
      <c r="D875" s="7" t="str">
        <f t="shared" si="91"/>
        <v>10.121.100.33</v>
      </c>
      <c r="E875" s="7" t="str">
        <f t="shared" si="92"/>
        <v>10.121.100.33</v>
      </c>
      <c r="F875">
        <v>866</v>
      </c>
      <c r="G875" t="s">
        <v>3647</v>
      </c>
      <c r="H875" s="57">
        <v>46148.060173611113</v>
      </c>
      <c r="I875" t="s">
        <v>3648</v>
      </c>
      <c r="J875" t="s">
        <v>3649</v>
      </c>
      <c r="K875" t="s">
        <v>189</v>
      </c>
      <c r="L875" t="s">
        <v>3650</v>
      </c>
      <c r="N875" t="s">
        <v>191</v>
      </c>
      <c r="O875" t="s">
        <v>135</v>
      </c>
      <c r="P875">
        <v>0</v>
      </c>
      <c r="S875" s="20">
        <f t="shared" si="93"/>
        <v>14</v>
      </c>
      <c r="T875" s="20">
        <f t="shared" si="94"/>
        <v>18</v>
      </c>
      <c r="U875" s="48" t="str">
        <f t="shared" si="95"/>
        <v>FSG</v>
      </c>
      <c r="V875" s="20" t="str">
        <f t="shared" si="96"/>
        <v>TN703</v>
      </c>
      <c r="W875" s="20" t="str">
        <f t="shared" si="97"/>
        <v>A1</v>
      </c>
      <c r="X875" s="20"/>
      <c r="Y875" s="7"/>
      <c r="Z875" s="7"/>
      <c r="AA875" s="7"/>
      <c r="AB875" s="7"/>
      <c r="AC875" s="7"/>
      <c r="AD875" s="7"/>
    </row>
    <row r="876" spans="1:30" x14ac:dyDescent="0.25">
      <c r="A876" s="7"/>
      <c r="B876" s="7"/>
      <c r="C876" s="7"/>
      <c r="D876" s="7" t="str">
        <f t="shared" si="91"/>
        <v>10.121.68.78</v>
      </c>
      <c r="E876" s="7" t="str">
        <f t="shared" si="92"/>
        <v>10.121.68.78</v>
      </c>
      <c r="F876">
        <v>867</v>
      </c>
      <c r="G876" t="s">
        <v>3663</v>
      </c>
      <c r="H876" s="57">
        <v>46151.056122685186</v>
      </c>
      <c r="I876" t="s">
        <v>3664</v>
      </c>
      <c r="J876" t="s">
        <v>3665</v>
      </c>
      <c r="K876" t="s">
        <v>189</v>
      </c>
      <c r="L876" t="s">
        <v>3666</v>
      </c>
      <c r="N876" t="s">
        <v>191</v>
      </c>
      <c r="O876" t="s">
        <v>135</v>
      </c>
      <c r="P876">
        <v>0</v>
      </c>
      <c r="S876" s="20">
        <f t="shared" si="93"/>
        <v>13</v>
      </c>
      <c r="T876" s="20">
        <f t="shared" si="94"/>
        <v>25</v>
      </c>
      <c r="U876" s="48" t="str">
        <f t="shared" si="95"/>
        <v>GEB BALITHA</v>
      </c>
      <c r="V876" s="20" t="str">
        <f t="shared" si="96"/>
        <v>TN703</v>
      </c>
      <c r="W876" s="20" t="str">
        <f t="shared" si="97"/>
        <v>A1</v>
      </c>
      <c r="X876" s="20"/>
      <c r="Y876" s="7"/>
      <c r="Z876" s="7"/>
      <c r="AA876" s="7"/>
      <c r="AB876" s="7"/>
      <c r="AC876" s="7"/>
      <c r="AD876" s="7"/>
    </row>
    <row r="877" spans="1:30" x14ac:dyDescent="0.25">
      <c r="A877" s="7"/>
      <c r="B877" s="7"/>
      <c r="C877" s="7"/>
      <c r="D877" s="7" t="str">
        <f t="shared" si="91"/>
        <v>10.121.68.74</v>
      </c>
      <c r="E877" s="7" t="str">
        <f t="shared" si="92"/>
        <v>10.121.68.74</v>
      </c>
      <c r="F877">
        <v>868</v>
      </c>
      <c r="G877" t="s">
        <v>3667</v>
      </c>
      <c r="H877" s="57">
        <v>46020.064953703702</v>
      </c>
      <c r="I877" t="s">
        <v>3668</v>
      </c>
      <c r="J877" t="s">
        <v>3669</v>
      </c>
      <c r="K877" t="s">
        <v>189</v>
      </c>
      <c r="L877" t="s">
        <v>3670</v>
      </c>
      <c r="N877" t="s">
        <v>191</v>
      </c>
      <c r="O877" t="s">
        <v>135</v>
      </c>
      <c r="P877">
        <v>0</v>
      </c>
      <c r="S877" s="20">
        <f t="shared" si="93"/>
        <v>13</v>
      </c>
      <c r="T877" s="20">
        <f t="shared" si="94"/>
        <v>24</v>
      </c>
      <c r="U877" s="48" t="str">
        <f t="shared" si="95"/>
        <v>GUNJAN BTS</v>
      </c>
      <c r="V877" s="20" t="str">
        <f t="shared" si="96"/>
        <v>TN703</v>
      </c>
      <c r="W877" s="20" t="str">
        <f t="shared" si="97"/>
        <v>A1</v>
      </c>
      <c r="X877" s="20"/>
      <c r="Y877" s="7"/>
      <c r="Z877" s="7"/>
      <c r="AA877" s="7"/>
      <c r="AB877" s="7"/>
      <c r="AC877" s="7"/>
      <c r="AD877" s="7"/>
    </row>
    <row r="878" spans="1:30" x14ac:dyDescent="0.25">
      <c r="A878" s="7"/>
      <c r="B878" s="7"/>
      <c r="C878" s="7"/>
      <c r="D878" s="7" t="str">
        <f t="shared" si="91"/>
        <v>10.121.98.133</v>
      </c>
      <c r="E878" s="7" t="str">
        <f t="shared" si="92"/>
        <v>10.121.98.133</v>
      </c>
      <c r="F878">
        <v>869</v>
      </c>
      <c r="G878" t="s">
        <v>3659</v>
      </c>
      <c r="H878" s="57">
        <v>46133.053425925929</v>
      </c>
      <c r="I878" t="s">
        <v>3660</v>
      </c>
      <c r="J878" t="s">
        <v>3661</v>
      </c>
      <c r="K878" t="s">
        <v>145</v>
      </c>
      <c r="L878" t="s">
        <v>3662</v>
      </c>
      <c r="N878" t="s">
        <v>134</v>
      </c>
      <c r="O878" t="s">
        <v>135</v>
      </c>
      <c r="P878">
        <v>2</v>
      </c>
      <c r="S878" s="20">
        <f t="shared" si="93"/>
        <v>14</v>
      </c>
      <c r="T878" s="20">
        <f t="shared" si="94"/>
        <v>23</v>
      </c>
      <c r="U878" s="48" t="str">
        <f t="shared" si="95"/>
        <v>AMIRGADH</v>
      </c>
      <c r="V878" s="20" t="str">
        <f t="shared" si="96"/>
        <v>TN705</v>
      </c>
      <c r="W878" s="20" t="str">
        <f t="shared" si="97"/>
        <v>B1</v>
      </c>
      <c r="X878" s="20"/>
      <c r="Y878" s="7"/>
      <c r="Z878" s="7"/>
      <c r="AA878" s="7"/>
      <c r="AB878" s="7"/>
      <c r="AC878" s="7"/>
      <c r="AD878" s="7"/>
    </row>
    <row r="879" spans="1:30" x14ac:dyDescent="0.25">
      <c r="A879" s="7"/>
      <c r="B879" s="7"/>
      <c r="C879" s="7"/>
      <c r="D879" s="7" t="str">
        <f t="shared" si="91"/>
        <v>10.121.68.77</v>
      </c>
      <c r="E879" s="7" t="str">
        <f t="shared" si="92"/>
        <v>10.121.68.77</v>
      </c>
      <c r="F879">
        <v>870</v>
      </c>
      <c r="G879" t="s">
        <v>3671</v>
      </c>
      <c r="H879" s="57">
        <v>46147.054236111115</v>
      </c>
      <c r="I879" t="s">
        <v>3672</v>
      </c>
      <c r="J879" t="s">
        <v>3673</v>
      </c>
      <c r="K879" t="s">
        <v>189</v>
      </c>
      <c r="L879" t="s">
        <v>3674</v>
      </c>
      <c r="N879" t="s">
        <v>191</v>
      </c>
      <c r="O879" t="s">
        <v>135</v>
      </c>
      <c r="P879">
        <v>0</v>
      </c>
      <c r="S879" s="20">
        <f t="shared" si="93"/>
        <v>13</v>
      </c>
      <c r="T879" s="20">
        <f t="shared" si="94"/>
        <v>26</v>
      </c>
      <c r="U879" s="48" t="str">
        <f t="shared" si="95"/>
        <v>SLDC BALITHA</v>
      </c>
      <c r="V879" s="20" t="str">
        <f t="shared" si="96"/>
        <v>TN703</v>
      </c>
      <c r="W879" s="20" t="str">
        <f t="shared" si="97"/>
        <v>A1</v>
      </c>
      <c r="X879" s="20"/>
      <c r="Y879" s="7"/>
      <c r="Z879" s="7"/>
      <c r="AA879" s="7"/>
      <c r="AB879" s="7"/>
      <c r="AC879" s="7"/>
      <c r="AD879" s="7"/>
    </row>
    <row r="880" spans="1:30" x14ac:dyDescent="0.25">
      <c r="A880" s="7"/>
      <c r="B880" s="7"/>
      <c r="C880" s="7"/>
      <c r="D880" s="7" t="str">
        <f t="shared" si="91"/>
        <v>10.121.19.91</v>
      </c>
      <c r="E880" s="7" t="str">
        <f t="shared" si="92"/>
        <v>10.121.19.91</v>
      </c>
      <c r="F880">
        <v>871</v>
      </c>
      <c r="G880" t="s">
        <v>3675</v>
      </c>
      <c r="H880" s="57">
        <v>45991.052858796298</v>
      </c>
      <c r="I880" t="s">
        <v>3676</v>
      </c>
      <c r="J880" t="s">
        <v>3677</v>
      </c>
      <c r="K880" t="s">
        <v>171</v>
      </c>
      <c r="L880" t="s">
        <v>3678</v>
      </c>
      <c r="N880" t="s">
        <v>173</v>
      </c>
      <c r="O880" t="s">
        <v>135</v>
      </c>
      <c r="P880">
        <v>2</v>
      </c>
      <c r="R880" t="s">
        <v>3679</v>
      </c>
      <c r="S880" s="20">
        <f t="shared" si="93"/>
        <v>13</v>
      </c>
      <c r="T880" s="20">
        <f t="shared" si="94"/>
        <v>30</v>
      </c>
      <c r="U880" s="48" t="str">
        <f t="shared" si="95"/>
        <v>KRISHNA PARK BTS</v>
      </c>
      <c r="V880" s="20" t="str">
        <f t="shared" si="96"/>
        <v>TN703</v>
      </c>
      <c r="W880" s="20" t="str">
        <f t="shared" si="97"/>
        <v>A1</v>
      </c>
      <c r="X880" s="20"/>
      <c r="Y880" s="7"/>
      <c r="Z880" s="7"/>
      <c r="AA880" s="7"/>
      <c r="AB880" s="7"/>
      <c r="AC880" s="7"/>
      <c r="AD880" s="7"/>
    </row>
    <row r="881" spans="1:30" x14ac:dyDescent="0.25">
      <c r="A881" s="7"/>
      <c r="B881" s="7"/>
      <c r="C881" s="7"/>
      <c r="D881" s="7" t="str">
        <f t="shared" si="91"/>
        <v>10.121.15.193</v>
      </c>
      <c r="E881" s="7" t="str">
        <f t="shared" si="92"/>
        <v>10.121.15.193</v>
      </c>
      <c r="F881">
        <v>872</v>
      </c>
      <c r="G881" t="s">
        <v>3680</v>
      </c>
      <c r="H881" s="57">
        <v>46117.060949074075</v>
      </c>
      <c r="I881" t="s">
        <v>3681</v>
      </c>
      <c r="J881" t="s">
        <v>3682</v>
      </c>
      <c r="K881" t="s">
        <v>132</v>
      </c>
      <c r="L881" t="s">
        <v>3683</v>
      </c>
      <c r="N881" t="s">
        <v>134</v>
      </c>
      <c r="O881" t="s">
        <v>135</v>
      </c>
      <c r="P881">
        <v>0</v>
      </c>
      <c r="R881" t="s">
        <v>136</v>
      </c>
      <c r="S881" s="20">
        <f t="shared" si="93"/>
        <v>14</v>
      </c>
      <c r="T881" s="20">
        <f t="shared" si="94"/>
        <v>28</v>
      </c>
      <c r="U881" s="48" t="str">
        <f t="shared" si="95"/>
        <v>Mehsana3(GNE)</v>
      </c>
      <c r="V881" s="20" t="str">
        <f t="shared" si="96"/>
        <v>TN725</v>
      </c>
      <c r="W881" s="20" t="str">
        <f t="shared" si="97"/>
        <v>B2</v>
      </c>
      <c r="X881" s="20"/>
      <c r="Y881" s="7"/>
      <c r="Z881" s="7"/>
      <c r="AA881" s="7"/>
      <c r="AB881" s="7"/>
      <c r="AC881" s="7"/>
      <c r="AD881" s="7"/>
    </row>
    <row r="882" spans="1:30" x14ac:dyDescent="0.25">
      <c r="A882" s="7"/>
      <c r="B882" s="7"/>
      <c r="C882" s="7"/>
      <c r="D882" s="7" t="str">
        <f t="shared" si="91"/>
        <v>10.121.17.164</v>
      </c>
      <c r="E882" s="7" t="str">
        <f t="shared" si="92"/>
        <v>10.121.17.164</v>
      </c>
      <c r="F882">
        <v>873</v>
      </c>
      <c r="G882" t="s">
        <v>3693</v>
      </c>
      <c r="H882" s="57">
        <v>46137.054108796299</v>
      </c>
      <c r="I882" t="s">
        <v>3694</v>
      </c>
      <c r="J882" t="s">
        <v>3695</v>
      </c>
      <c r="K882" t="s">
        <v>145</v>
      </c>
      <c r="L882" t="s">
        <v>3696</v>
      </c>
      <c r="N882" t="s">
        <v>134</v>
      </c>
      <c r="O882" t="s">
        <v>135</v>
      </c>
      <c r="P882">
        <v>2</v>
      </c>
      <c r="S882" s="20">
        <f t="shared" si="93"/>
        <v>14</v>
      </c>
      <c r="T882" s="20">
        <f t="shared" si="94"/>
        <v>22</v>
      </c>
      <c r="U882" s="48" t="str">
        <f t="shared" si="95"/>
        <v>MADHADA</v>
      </c>
      <c r="V882" s="20" t="str">
        <f t="shared" si="96"/>
        <v>TN705</v>
      </c>
      <c r="W882" s="20" t="str">
        <f t="shared" si="97"/>
        <v>B1</v>
      </c>
      <c r="X882" s="20"/>
      <c r="Y882" s="7"/>
      <c r="Z882" s="7"/>
      <c r="AA882" s="7"/>
      <c r="AB882" s="7"/>
      <c r="AC882" s="7"/>
      <c r="AD882" s="7"/>
    </row>
    <row r="883" spans="1:30" x14ac:dyDescent="0.25">
      <c r="A883" s="7"/>
      <c r="B883" s="7"/>
      <c r="C883" s="7"/>
      <c r="D883" s="7" t="str">
        <f t="shared" si="91"/>
        <v>10.121.19.106</v>
      </c>
      <c r="E883" s="7" t="str">
        <f t="shared" si="92"/>
        <v>10.121.19.106</v>
      </c>
      <c r="F883">
        <v>874</v>
      </c>
      <c r="G883" t="s">
        <v>3684</v>
      </c>
      <c r="H883" s="57">
        <v>46088.095381944448</v>
      </c>
      <c r="I883" t="s">
        <v>3685</v>
      </c>
      <c r="J883" t="s">
        <v>3686</v>
      </c>
      <c r="K883" t="s">
        <v>189</v>
      </c>
      <c r="L883" t="s">
        <v>3687</v>
      </c>
      <c r="N883" t="s">
        <v>191</v>
      </c>
      <c r="O883" t="s">
        <v>135</v>
      </c>
      <c r="P883">
        <v>0</v>
      </c>
      <c r="S883" s="20">
        <f t="shared" si="93"/>
        <v>14</v>
      </c>
      <c r="T883" s="20">
        <f t="shared" si="94"/>
        <v>30</v>
      </c>
      <c r="U883" s="48" t="str">
        <f t="shared" si="95"/>
        <v>PrincePalaceBTS</v>
      </c>
      <c r="V883" s="20" t="str">
        <f t="shared" si="96"/>
        <v>TN703</v>
      </c>
      <c r="W883" s="20" t="str">
        <f t="shared" si="97"/>
        <v>A1</v>
      </c>
      <c r="X883" s="20"/>
      <c r="Y883" s="7"/>
      <c r="Z883" s="7"/>
      <c r="AA883" s="7"/>
      <c r="AB883" s="7"/>
      <c r="AC883" s="7"/>
      <c r="AD883" s="7"/>
    </row>
    <row r="884" spans="1:30" x14ac:dyDescent="0.25">
      <c r="A884" s="7"/>
      <c r="B884" s="7"/>
      <c r="C884" s="7"/>
      <c r="D884" s="7" t="str">
        <f t="shared" si="91"/>
        <v>10.121.25.93</v>
      </c>
      <c r="E884" s="7" t="str">
        <f t="shared" si="92"/>
        <v>10.121.25.93</v>
      </c>
      <c r="F884">
        <v>875</v>
      </c>
      <c r="G884" t="s">
        <v>3688</v>
      </c>
      <c r="H884" s="57">
        <v>46138.061666666668</v>
      </c>
      <c r="I884" t="s">
        <v>3689</v>
      </c>
      <c r="J884" t="s">
        <v>3690</v>
      </c>
      <c r="K884" t="s">
        <v>189</v>
      </c>
      <c r="L884" t="s">
        <v>3691</v>
      </c>
      <c r="N884" t="s">
        <v>191</v>
      </c>
      <c r="O884" t="s">
        <v>135</v>
      </c>
      <c r="P884">
        <v>0</v>
      </c>
      <c r="R884" t="s">
        <v>3692</v>
      </c>
      <c r="S884" s="20">
        <f t="shared" si="93"/>
        <v>13</v>
      </c>
      <c r="T884" s="20">
        <f t="shared" si="94"/>
        <v>23</v>
      </c>
      <c r="U884" s="48" t="str">
        <f t="shared" si="95"/>
        <v>VALAM EXE</v>
      </c>
      <c r="V884" s="20" t="str">
        <f t="shared" si="96"/>
        <v>TN703</v>
      </c>
      <c r="W884" s="20" t="str">
        <f t="shared" si="97"/>
        <v>A1</v>
      </c>
      <c r="X884" s="20"/>
      <c r="Y884" s="7"/>
      <c r="Z884" s="7"/>
      <c r="AA884" s="7"/>
      <c r="AB884" s="7"/>
      <c r="AC884" s="7"/>
      <c r="AD884" s="7"/>
    </row>
    <row r="885" spans="1:30" x14ac:dyDescent="0.25">
      <c r="A885" s="7"/>
      <c r="B885" s="7"/>
      <c r="C885" s="7"/>
      <c r="D885" s="7" t="str">
        <f t="shared" si="91"/>
        <v>10.121.19.108</v>
      </c>
      <c r="E885" s="7" t="str">
        <f t="shared" si="92"/>
        <v>10.121.19.108</v>
      </c>
      <c r="F885">
        <v>876</v>
      </c>
      <c r="G885" t="s">
        <v>3697</v>
      </c>
      <c r="H885" s="57">
        <v>46101.055694444447</v>
      </c>
      <c r="I885" t="s">
        <v>3698</v>
      </c>
      <c r="J885" t="s">
        <v>3699</v>
      </c>
      <c r="K885" t="s">
        <v>189</v>
      </c>
      <c r="L885" t="s">
        <v>3700</v>
      </c>
      <c r="N885" t="s">
        <v>191</v>
      </c>
      <c r="O885" t="s">
        <v>135</v>
      </c>
      <c r="P885">
        <v>0</v>
      </c>
      <c r="S885" s="20">
        <f t="shared" si="93"/>
        <v>14</v>
      </c>
      <c r="T885" s="20">
        <f t="shared" si="94"/>
        <v>29</v>
      </c>
      <c r="U885" s="48" t="str">
        <f t="shared" si="95"/>
        <v>CHANDRALOK BTS</v>
      </c>
      <c r="V885" s="20" t="str">
        <f t="shared" si="96"/>
        <v>TN703</v>
      </c>
      <c r="W885" s="20" t="str">
        <f t="shared" si="97"/>
        <v>A1</v>
      </c>
      <c r="X885" s="20"/>
      <c r="Y885" s="7"/>
      <c r="Z885" s="7"/>
      <c r="AA885" s="7"/>
      <c r="AB885" s="7"/>
      <c r="AC885" s="7"/>
      <c r="AD885" s="7"/>
    </row>
    <row r="886" spans="1:30" x14ac:dyDescent="0.25">
      <c r="A886" s="7"/>
      <c r="B886" s="7"/>
      <c r="C886" s="7"/>
      <c r="D886" s="7" t="str">
        <f t="shared" si="91"/>
        <v>10.121.97.145</v>
      </c>
      <c r="E886" s="7" t="str">
        <f t="shared" si="92"/>
        <v>10.121.97.145</v>
      </c>
      <c r="F886">
        <v>877</v>
      </c>
      <c r="G886" t="s">
        <v>3701</v>
      </c>
      <c r="H886" s="57">
        <v>46145.06821759259</v>
      </c>
      <c r="I886" t="s">
        <v>3702</v>
      </c>
      <c r="J886" t="s">
        <v>3703</v>
      </c>
      <c r="K886" t="s">
        <v>171</v>
      </c>
      <c r="L886" t="s">
        <v>3704</v>
      </c>
      <c r="N886" t="s">
        <v>173</v>
      </c>
      <c r="O886" t="s">
        <v>135</v>
      </c>
      <c r="P886">
        <v>2</v>
      </c>
      <c r="S886" s="20">
        <f t="shared" si="93"/>
        <v>14</v>
      </c>
      <c r="T886" s="20">
        <f t="shared" si="94"/>
        <v>29</v>
      </c>
      <c r="U886" s="48" t="str">
        <f t="shared" si="95"/>
        <v>KALAVAD CHOKDI</v>
      </c>
      <c r="V886" s="20" t="str">
        <f t="shared" si="96"/>
        <v>TN703</v>
      </c>
      <c r="W886" s="20" t="str">
        <f t="shared" si="97"/>
        <v>A1</v>
      </c>
      <c r="X886" s="20"/>
      <c r="Y886" s="7"/>
      <c r="Z886" s="7"/>
      <c r="AA886" s="7"/>
      <c r="AB886" s="7"/>
      <c r="AC886" s="7"/>
      <c r="AD886" s="7"/>
    </row>
    <row r="887" spans="1:30" x14ac:dyDescent="0.25">
      <c r="A887" s="7"/>
      <c r="B887" s="7"/>
      <c r="C887" s="7"/>
      <c r="D887" s="7" t="str">
        <f t="shared" si="91"/>
        <v>10.121.17.38</v>
      </c>
      <c r="E887" s="7" t="str">
        <f t="shared" si="92"/>
        <v>10.121.17.38</v>
      </c>
      <c r="F887">
        <v>878</v>
      </c>
      <c r="G887" t="s">
        <v>3705</v>
      </c>
      <c r="H887" s="57">
        <v>46147.057928240742</v>
      </c>
      <c r="I887" t="s">
        <v>3706</v>
      </c>
      <c r="J887" t="s">
        <v>3707</v>
      </c>
      <c r="K887" t="s">
        <v>171</v>
      </c>
      <c r="L887" t="s">
        <v>3708</v>
      </c>
      <c r="N887" t="s">
        <v>173</v>
      </c>
      <c r="O887" t="s">
        <v>135</v>
      </c>
      <c r="P887">
        <v>2</v>
      </c>
      <c r="R887" t="s">
        <v>362</v>
      </c>
      <c r="S887" s="20">
        <f t="shared" si="93"/>
        <v>13</v>
      </c>
      <c r="T887" s="20">
        <f t="shared" si="94"/>
        <v>19</v>
      </c>
      <c r="U887" s="48" t="str">
        <f t="shared" si="95"/>
        <v>RAMOD</v>
      </c>
      <c r="V887" s="20" t="str">
        <f t="shared" si="96"/>
        <v>TN703</v>
      </c>
      <c r="W887" s="20" t="str">
        <f t="shared" si="97"/>
        <v>A1</v>
      </c>
      <c r="X887" s="20"/>
      <c r="Y887" s="7"/>
      <c r="Z887" s="7"/>
      <c r="AA887" s="7"/>
      <c r="AB887" s="7"/>
      <c r="AC887" s="7"/>
      <c r="AD887" s="7"/>
    </row>
    <row r="888" spans="1:30" x14ac:dyDescent="0.25">
      <c r="A888" s="7"/>
      <c r="B888" s="7"/>
      <c r="C888" s="7"/>
      <c r="D888" s="7" t="str">
        <f t="shared" si="91"/>
        <v>10.121.17.212</v>
      </c>
      <c r="E888" s="7" t="str">
        <f t="shared" si="92"/>
        <v>10.121.17.212</v>
      </c>
      <c r="F888">
        <v>879</v>
      </c>
      <c r="G888" t="s">
        <v>3709</v>
      </c>
      <c r="H888" s="57">
        <v>46106.057268518518</v>
      </c>
      <c r="I888" t="s">
        <v>3710</v>
      </c>
      <c r="J888" t="s">
        <v>3711</v>
      </c>
      <c r="K888" t="s">
        <v>189</v>
      </c>
      <c r="L888" t="s">
        <v>3712</v>
      </c>
      <c r="N888" t="s">
        <v>191</v>
      </c>
      <c r="O888" t="s">
        <v>135</v>
      </c>
      <c r="P888">
        <v>0</v>
      </c>
      <c r="R888" t="s">
        <v>3713</v>
      </c>
      <c r="S888" s="20">
        <f t="shared" si="93"/>
        <v>14</v>
      </c>
      <c r="T888" s="20">
        <f t="shared" si="94"/>
        <v>29</v>
      </c>
      <c r="U888" s="48" t="str">
        <f t="shared" si="95"/>
        <v>ISRO BOPAL OLD</v>
      </c>
      <c r="V888" s="20" t="str">
        <f t="shared" si="96"/>
        <v>TN703</v>
      </c>
      <c r="W888" s="20" t="str">
        <f t="shared" si="97"/>
        <v>A1</v>
      </c>
      <c r="X888" s="20"/>
      <c r="Y888" s="7"/>
      <c r="Z888" s="7"/>
      <c r="AA888" s="7"/>
      <c r="AB888" s="7"/>
      <c r="AC888" s="7"/>
      <c r="AD888" s="7"/>
    </row>
    <row r="889" spans="1:30" x14ac:dyDescent="0.25">
      <c r="A889" s="7"/>
      <c r="B889" s="7"/>
      <c r="C889" s="7"/>
      <c r="D889" s="7" t="str">
        <f t="shared" si="91"/>
        <v>10.121.18.81</v>
      </c>
      <c r="E889" s="7" t="str">
        <f t="shared" si="92"/>
        <v>10.121.18.81</v>
      </c>
      <c r="F889">
        <v>880</v>
      </c>
      <c r="G889" t="s">
        <v>3714</v>
      </c>
      <c r="H889" s="57">
        <v>46081.043587962966</v>
      </c>
      <c r="I889" t="s">
        <v>3715</v>
      </c>
      <c r="J889" t="s">
        <v>3716</v>
      </c>
      <c r="K889" t="s">
        <v>145</v>
      </c>
      <c r="L889" t="s">
        <v>3717</v>
      </c>
      <c r="N889" t="s">
        <v>134</v>
      </c>
      <c r="O889" t="s">
        <v>135</v>
      </c>
      <c r="P889">
        <v>0</v>
      </c>
      <c r="R889" t="s">
        <v>3718</v>
      </c>
      <c r="S889" s="20">
        <f t="shared" si="93"/>
        <v>13</v>
      </c>
      <c r="T889" s="20">
        <f t="shared" si="94"/>
        <v>23</v>
      </c>
      <c r="U889" s="48" t="str">
        <f t="shared" si="95"/>
        <v>CHANGODAR</v>
      </c>
      <c r="V889" s="20" t="str">
        <f t="shared" si="96"/>
        <v>TN705</v>
      </c>
      <c r="W889" s="20" t="str">
        <f t="shared" si="97"/>
        <v>B1</v>
      </c>
      <c r="X889" s="20"/>
      <c r="Y889" s="7"/>
      <c r="Z889" s="7"/>
      <c r="AA889" s="7"/>
      <c r="AB889" s="7"/>
      <c r="AC889" s="7"/>
      <c r="AD889" s="7"/>
    </row>
    <row r="890" spans="1:30" x14ac:dyDescent="0.25">
      <c r="A890" s="7"/>
      <c r="B890" s="7"/>
      <c r="C890" s="7"/>
      <c r="D890" s="7" t="str">
        <f t="shared" si="91"/>
        <v>10.121.19.219</v>
      </c>
      <c r="E890" s="7" t="str">
        <f t="shared" si="92"/>
        <v>10.121.19.219</v>
      </c>
      <c r="F890">
        <v>881</v>
      </c>
      <c r="G890" t="s">
        <v>3719</v>
      </c>
      <c r="H890" s="57">
        <v>46107.04519675926</v>
      </c>
      <c r="I890" t="s">
        <v>3720</v>
      </c>
      <c r="J890" t="s">
        <v>3721</v>
      </c>
      <c r="K890" t="s">
        <v>189</v>
      </c>
      <c r="L890" t="s">
        <v>3722</v>
      </c>
      <c r="N890" t="s">
        <v>191</v>
      </c>
      <c r="O890" t="s">
        <v>135</v>
      </c>
      <c r="P890">
        <v>0</v>
      </c>
      <c r="R890" t="s">
        <v>618</v>
      </c>
      <c r="S890" s="20">
        <f t="shared" si="93"/>
        <v>14</v>
      </c>
      <c r="T890" s="20">
        <f t="shared" si="94"/>
        <v>33</v>
      </c>
      <c r="U890" s="48" t="str">
        <f t="shared" si="95"/>
        <v>HAZIRA-VILLAGE-BTS</v>
      </c>
      <c r="V890" s="20" t="str">
        <f t="shared" si="96"/>
        <v>TN703</v>
      </c>
      <c r="W890" s="20" t="str">
        <f t="shared" si="97"/>
        <v>A1</v>
      </c>
      <c r="X890" s="20"/>
      <c r="Y890" s="7"/>
      <c r="Z890" s="7"/>
      <c r="AA890" s="7"/>
      <c r="AB890" s="7"/>
      <c r="AC890" s="7"/>
      <c r="AD890" s="7"/>
    </row>
    <row r="891" spans="1:30" x14ac:dyDescent="0.25">
      <c r="A891" s="7"/>
      <c r="B891" s="7"/>
      <c r="C891" s="7"/>
      <c r="D891" s="7" t="str">
        <f t="shared" si="91"/>
        <v>10.121.17.210</v>
      </c>
      <c r="E891" s="7" t="str">
        <f t="shared" si="92"/>
        <v>10.121.17.210</v>
      </c>
      <c r="F891">
        <v>882</v>
      </c>
      <c r="G891" t="s">
        <v>3723</v>
      </c>
      <c r="H891" s="57">
        <v>46103.063622685186</v>
      </c>
      <c r="I891" t="s">
        <v>3724</v>
      </c>
      <c r="J891" t="s">
        <v>3725</v>
      </c>
      <c r="K891" t="s">
        <v>132</v>
      </c>
      <c r="L891" t="s">
        <v>3726</v>
      </c>
      <c r="N891" t="s">
        <v>134</v>
      </c>
      <c r="O891" t="s">
        <v>135</v>
      </c>
      <c r="P891">
        <v>0</v>
      </c>
      <c r="R891" t="s">
        <v>238</v>
      </c>
      <c r="S891" s="20">
        <f t="shared" si="93"/>
        <v>14</v>
      </c>
      <c r="T891" s="20">
        <f t="shared" si="94"/>
        <v>23</v>
      </c>
      <c r="U891" s="48" t="str">
        <f t="shared" si="95"/>
        <v>BHADRA 2</v>
      </c>
      <c r="V891" s="20" t="str">
        <f t="shared" si="96"/>
        <v>TN725</v>
      </c>
      <c r="W891" s="20" t="str">
        <f t="shared" si="97"/>
        <v>B2</v>
      </c>
      <c r="X891" s="20"/>
      <c r="Y891" s="7"/>
      <c r="Z891" s="7"/>
      <c r="AA891" s="7"/>
      <c r="AB891" s="7"/>
      <c r="AC891" s="7"/>
      <c r="AD891" s="7"/>
    </row>
    <row r="892" spans="1:30" x14ac:dyDescent="0.25">
      <c r="A892" s="7"/>
      <c r="B892" s="7"/>
      <c r="C892" s="7"/>
      <c r="D892" s="7" t="str">
        <f t="shared" si="91"/>
        <v>10.121.96.65</v>
      </c>
      <c r="E892" s="7" t="str">
        <f t="shared" si="92"/>
        <v>10.121.96.65</v>
      </c>
      <c r="F892">
        <v>883</v>
      </c>
      <c r="G892" t="s">
        <v>3735</v>
      </c>
      <c r="H892" s="57">
        <v>46124.056180555555</v>
      </c>
      <c r="I892" t="s">
        <v>3736</v>
      </c>
      <c r="J892" t="s">
        <v>3737</v>
      </c>
      <c r="K892" t="s">
        <v>145</v>
      </c>
      <c r="L892" t="s">
        <v>3738</v>
      </c>
      <c r="N892" t="s">
        <v>134</v>
      </c>
      <c r="O892" t="s">
        <v>135</v>
      </c>
      <c r="P892">
        <v>2</v>
      </c>
      <c r="R892" t="s">
        <v>3739</v>
      </c>
      <c r="S892" s="20">
        <f t="shared" si="93"/>
        <v>13</v>
      </c>
      <c r="T892" s="20">
        <f t="shared" si="94"/>
        <v>19</v>
      </c>
      <c r="U892" s="48" t="str">
        <f t="shared" si="95"/>
        <v>Derol</v>
      </c>
      <c r="V892" s="20" t="str">
        <f t="shared" si="96"/>
        <v>TN705</v>
      </c>
      <c r="W892" s="20" t="str">
        <f t="shared" si="97"/>
        <v>B1</v>
      </c>
      <c r="X892" s="20"/>
      <c r="Y892" s="7"/>
      <c r="Z892" s="7"/>
      <c r="AA892" s="7"/>
      <c r="AB892" s="7"/>
      <c r="AC892" s="7"/>
      <c r="AD892" s="7"/>
    </row>
    <row r="893" spans="1:30" x14ac:dyDescent="0.25">
      <c r="A893" s="7"/>
      <c r="B893" s="7"/>
      <c r="C893" s="7"/>
      <c r="D893" s="7" t="str">
        <f t="shared" si="91"/>
        <v>10.121.17.47</v>
      </c>
      <c r="E893" s="7" t="str">
        <f t="shared" si="92"/>
        <v>10.121.17.47</v>
      </c>
      <c r="F893">
        <v>884</v>
      </c>
      <c r="G893" t="s">
        <v>3731</v>
      </c>
      <c r="H893" s="57">
        <v>46147.057754629626</v>
      </c>
      <c r="I893" t="s">
        <v>3732</v>
      </c>
      <c r="J893" t="s">
        <v>3733</v>
      </c>
      <c r="K893" t="s">
        <v>145</v>
      </c>
      <c r="L893" t="s">
        <v>3734</v>
      </c>
      <c r="N893" t="s">
        <v>134</v>
      </c>
      <c r="O893" t="s">
        <v>135</v>
      </c>
      <c r="P893">
        <v>2</v>
      </c>
      <c r="S893" s="20">
        <f t="shared" si="93"/>
        <v>13</v>
      </c>
      <c r="T893" s="20">
        <f t="shared" si="94"/>
        <v>21</v>
      </c>
      <c r="U893" s="48" t="str">
        <f t="shared" si="95"/>
        <v>SARDHAR</v>
      </c>
      <c r="V893" s="20" t="str">
        <f t="shared" si="96"/>
        <v>TN705</v>
      </c>
      <c r="W893" s="20" t="str">
        <f t="shared" si="97"/>
        <v>B1</v>
      </c>
      <c r="X893" s="20"/>
      <c r="Y893" s="7"/>
      <c r="Z893" s="7"/>
      <c r="AA893" s="7"/>
      <c r="AB893" s="7"/>
      <c r="AC893" s="7"/>
      <c r="AD893" s="7"/>
    </row>
    <row r="894" spans="1:30" x14ac:dyDescent="0.25">
      <c r="A894" s="7"/>
      <c r="B894" s="7"/>
      <c r="C894" s="7"/>
      <c r="D894" s="7" t="str">
        <f t="shared" si="91"/>
        <v>10.121.25.38</v>
      </c>
      <c r="E894" s="7" t="str">
        <f t="shared" si="92"/>
        <v>10.121.25.38</v>
      </c>
      <c r="F894">
        <v>885</v>
      </c>
      <c r="G894" t="s">
        <v>3727</v>
      </c>
      <c r="H894" s="57">
        <v>46136.057291666664</v>
      </c>
      <c r="I894" t="s">
        <v>3728</v>
      </c>
      <c r="J894" t="s">
        <v>3729</v>
      </c>
      <c r="K894" t="s">
        <v>189</v>
      </c>
      <c r="L894" t="s">
        <v>3730</v>
      </c>
      <c r="N894" t="s">
        <v>191</v>
      </c>
      <c r="O894" t="s">
        <v>135</v>
      </c>
      <c r="P894">
        <v>0</v>
      </c>
      <c r="S894" s="20">
        <f t="shared" si="93"/>
        <v>13</v>
      </c>
      <c r="T894" s="20">
        <f t="shared" si="94"/>
        <v>29</v>
      </c>
      <c r="U894" s="48" t="str">
        <f t="shared" si="95"/>
        <v>SHELAR SHAH BTS</v>
      </c>
      <c r="V894" s="20" t="str">
        <f t="shared" si="96"/>
        <v>TN703</v>
      </c>
      <c r="W894" s="20" t="str">
        <f t="shared" si="97"/>
        <v>A1</v>
      </c>
      <c r="X894" s="20"/>
      <c r="Y894" s="7"/>
      <c r="Z894" s="7"/>
      <c r="AA894" s="7"/>
      <c r="AB894" s="7"/>
      <c r="AC894" s="7"/>
      <c r="AD894" s="7"/>
    </row>
    <row r="895" spans="1:30" x14ac:dyDescent="0.25">
      <c r="A895" s="7"/>
      <c r="B895" s="7"/>
      <c r="C895" s="7"/>
      <c r="D895" s="7" t="str">
        <f t="shared" si="91"/>
        <v>10.121.97.143</v>
      </c>
      <c r="E895" s="7" t="str">
        <f t="shared" si="92"/>
        <v>10.121.97.143</v>
      </c>
      <c r="F895">
        <v>886</v>
      </c>
      <c r="G895" t="s">
        <v>3740</v>
      </c>
      <c r="H895" s="57">
        <v>46146.060706018521</v>
      </c>
      <c r="I895" t="s">
        <v>3741</v>
      </c>
      <c r="J895" t="s">
        <v>3742</v>
      </c>
      <c r="K895" t="s">
        <v>189</v>
      </c>
      <c r="L895" t="s">
        <v>3743</v>
      </c>
      <c r="N895" t="s">
        <v>191</v>
      </c>
      <c r="O895" t="s">
        <v>135</v>
      </c>
      <c r="P895">
        <v>0</v>
      </c>
      <c r="R895" t="s">
        <v>3744</v>
      </c>
      <c r="S895" s="20">
        <f t="shared" si="93"/>
        <v>14</v>
      </c>
      <c r="T895" s="20">
        <f t="shared" si="94"/>
        <v>22</v>
      </c>
      <c r="U895" s="48" t="str">
        <f t="shared" si="95"/>
        <v>SADODAR</v>
      </c>
      <c r="V895" s="20" t="str">
        <f t="shared" si="96"/>
        <v>TN703</v>
      </c>
      <c r="W895" s="20" t="str">
        <f t="shared" si="97"/>
        <v>A1</v>
      </c>
      <c r="X895" s="20"/>
      <c r="Y895" s="7"/>
      <c r="Z895" s="7"/>
      <c r="AA895" s="7"/>
      <c r="AB895" s="7"/>
      <c r="AC895" s="7"/>
      <c r="AD895" s="7"/>
    </row>
    <row r="896" spans="1:30" x14ac:dyDescent="0.25">
      <c r="A896" s="7"/>
      <c r="B896" s="7"/>
      <c r="C896" s="7"/>
      <c r="D896" s="7" t="str">
        <f t="shared" si="91"/>
        <v>10.121.18.142</v>
      </c>
      <c r="E896" s="7" t="str">
        <f t="shared" si="92"/>
        <v>10.121.18.142</v>
      </c>
      <c r="F896">
        <v>887</v>
      </c>
      <c r="G896" t="s">
        <v>3745</v>
      </c>
      <c r="H896" s="57">
        <v>46081.048634259256</v>
      </c>
      <c r="I896" t="s">
        <v>3746</v>
      </c>
      <c r="J896" t="s">
        <v>3747</v>
      </c>
      <c r="K896" t="s">
        <v>189</v>
      </c>
      <c r="L896" t="s">
        <v>3748</v>
      </c>
      <c r="N896" t="s">
        <v>191</v>
      </c>
      <c r="O896" t="s">
        <v>135</v>
      </c>
      <c r="P896">
        <v>0</v>
      </c>
      <c r="S896" s="20">
        <f t="shared" si="93"/>
        <v>14</v>
      </c>
      <c r="T896" s="20">
        <f t="shared" si="94"/>
        <v>28</v>
      </c>
      <c r="U896" s="48" t="str">
        <f t="shared" si="95"/>
        <v>New CP Office</v>
      </c>
      <c r="V896" s="20" t="str">
        <f t="shared" si="96"/>
        <v>TN703</v>
      </c>
      <c r="W896" s="20" t="str">
        <f t="shared" si="97"/>
        <v>A1</v>
      </c>
      <c r="X896" s="20"/>
      <c r="Y896" s="7"/>
      <c r="Z896" s="7"/>
      <c r="AA896" s="7"/>
      <c r="AB896" s="7"/>
      <c r="AC896" s="7"/>
      <c r="AD896" s="7"/>
    </row>
    <row r="897" spans="1:30" x14ac:dyDescent="0.25">
      <c r="A897" s="7"/>
      <c r="B897" s="7"/>
      <c r="C897" s="7"/>
      <c r="D897" s="7" t="str">
        <f t="shared" si="91"/>
        <v>10.121.19.222</v>
      </c>
      <c r="E897" s="7" t="str">
        <f t="shared" si="92"/>
        <v>10.121.19.222</v>
      </c>
      <c r="F897">
        <v>888</v>
      </c>
      <c r="G897" t="s">
        <v>3749</v>
      </c>
      <c r="H897" s="57">
        <v>46117.060428240744</v>
      </c>
      <c r="I897" t="s">
        <v>3750</v>
      </c>
      <c r="J897" t="s">
        <v>3751</v>
      </c>
      <c r="K897" t="s">
        <v>145</v>
      </c>
      <c r="L897" t="s">
        <v>3752</v>
      </c>
      <c r="N897" t="s">
        <v>134</v>
      </c>
      <c r="O897" t="s">
        <v>135</v>
      </c>
      <c r="P897">
        <v>2</v>
      </c>
      <c r="S897" s="20">
        <f t="shared" si="93"/>
        <v>14</v>
      </c>
      <c r="T897" s="20">
        <f t="shared" si="94"/>
        <v>24</v>
      </c>
      <c r="U897" s="48" t="str">
        <f t="shared" si="95"/>
        <v>SDB KHJOD</v>
      </c>
      <c r="V897" s="20" t="str">
        <f t="shared" si="96"/>
        <v>TN705</v>
      </c>
      <c r="W897" s="20" t="str">
        <f t="shared" si="97"/>
        <v>B1</v>
      </c>
      <c r="X897" s="20"/>
      <c r="Y897" s="7"/>
      <c r="Z897" s="7"/>
      <c r="AA897" s="7"/>
      <c r="AB897" s="7"/>
      <c r="AC897" s="7"/>
      <c r="AD897" s="7"/>
    </row>
    <row r="898" spans="1:30" x14ac:dyDescent="0.25">
      <c r="A898" s="7"/>
      <c r="B898" s="7"/>
      <c r="C898" s="7"/>
      <c r="D898" s="7" t="str">
        <f t="shared" si="91"/>
        <v>10.121.20.39</v>
      </c>
      <c r="E898" s="7" t="str">
        <f t="shared" si="92"/>
        <v>10.121.20.39</v>
      </c>
      <c r="F898">
        <v>889</v>
      </c>
      <c r="G898" t="s">
        <v>3753</v>
      </c>
      <c r="H898" s="57">
        <v>46048.05777777778</v>
      </c>
      <c r="I898" t="s">
        <v>3754</v>
      </c>
      <c r="J898" t="s">
        <v>3755</v>
      </c>
      <c r="K898" t="s">
        <v>171</v>
      </c>
      <c r="L898" t="s">
        <v>3756</v>
      </c>
      <c r="N898" t="s">
        <v>173</v>
      </c>
      <c r="O898" t="s">
        <v>135</v>
      </c>
      <c r="P898">
        <v>2</v>
      </c>
      <c r="S898" s="20">
        <f t="shared" si="93"/>
        <v>13</v>
      </c>
      <c r="T898" s="20">
        <f t="shared" si="94"/>
        <v>27</v>
      </c>
      <c r="U898" s="48" t="str">
        <f t="shared" si="95"/>
        <v>HARIA COLLAGE</v>
      </c>
      <c r="V898" s="20" t="str">
        <f t="shared" si="96"/>
        <v>TN703</v>
      </c>
      <c r="W898" s="20" t="str">
        <f t="shared" si="97"/>
        <v>A1</v>
      </c>
      <c r="X898" s="20"/>
      <c r="Y898" s="7"/>
      <c r="Z898" s="7"/>
      <c r="AA898" s="7"/>
      <c r="AB898" s="7"/>
      <c r="AC898" s="7"/>
      <c r="AD898" s="7"/>
    </row>
    <row r="899" spans="1:30" x14ac:dyDescent="0.25">
      <c r="A899" s="7"/>
      <c r="B899" s="7"/>
      <c r="C899" s="7"/>
      <c r="D899" s="7" t="str">
        <f t="shared" si="91"/>
        <v>10.121.24.72</v>
      </c>
      <c r="E899" s="7" t="str">
        <f t="shared" si="92"/>
        <v>10.121.24.72</v>
      </c>
      <c r="F899">
        <v>890</v>
      </c>
      <c r="G899" t="s">
        <v>3757</v>
      </c>
      <c r="H899" s="57">
        <v>46136.0546412037</v>
      </c>
      <c r="I899" t="s">
        <v>3758</v>
      </c>
      <c r="J899" t="s">
        <v>3759</v>
      </c>
      <c r="K899" t="s">
        <v>189</v>
      </c>
      <c r="L899" t="s">
        <v>3760</v>
      </c>
      <c r="N899" t="s">
        <v>191</v>
      </c>
      <c r="O899" t="s">
        <v>135</v>
      </c>
      <c r="P899">
        <v>0</v>
      </c>
      <c r="S899" s="20">
        <f t="shared" si="93"/>
        <v>13</v>
      </c>
      <c r="T899" s="20">
        <f t="shared" si="94"/>
        <v>22</v>
      </c>
      <c r="U899" s="48" t="str">
        <f t="shared" si="95"/>
        <v>KANDLA 2</v>
      </c>
      <c r="V899" s="20" t="str">
        <f t="shared" si="96"/>
        <v>TN703</v>
      </c>
      <c r="W899" s="20" t="str">
        <f t="shared" si="97"/>
        <v>A1</v>
      </c>
      <c r="X899" s="20"/>
      <c r="Y899" s="7"/>
      <c r="Z899" s="7"/>
      <c r="AA899" s="7"/>
      <c r="AB899" s="7"/>
      <c r="AC899" s="7"/>
      <c r="AD899" s="7"/>
    </row>
    <row r="900" spans="1:30" x14ac:dyDescent="0.25">
      <c r="A900" s="7"/>
      <c r="B900" s="7"/>
      <c r="C900" s="7"/>
      <c r="D900" s="7" t="str">
        <f t="shared" si="91"/>
        <v>10.121.16.151</v>
      </c>
      <c r="E900" s="7" t="str">
        <f t="shared" si="92"/>
        <v>10.121.16.151</v>
      </c>
      <c r="F900">
        <v>891</v>
      </c>
      <c r="G900" t="s">
        <v>3761</v>
      </c>
      <c r="H900" s="57">
        <v>46146.050173611111</v>
      </c>
      <c r="I900" t="s">
        <v>3762</v>
      </c>
      <c r="J900" t="s">
        <v>3763</v>
      </c>
      <c r="K900" t="s">
        <v>189</v>
      </c>
      <c r="L900" t="s">
        <v>3764</v>
      </c>
      <c r="N900" t="s">
        <v>191</v>
      </c>
      <c r="O900" t="s">
        <v>135</v>
      </c>
      <c r="P900">
        <v>0</v>
      </c>
      <c r="S900" s="20">
        <f t="shared" si="93"/>
        <v>14</v>
      </c>
      <c r="T900" s="20">
        <f t="shared" si="94"/>
        <v>20</v>
      </c>
      <c r="U900" s="48" t="str">
        <f t="shared" si="95"/>
        <v>Naika</v>
      </c>
      <c r="V900" s="20" t="str">
        <f t="shared" si="96"/>
        <v>TN703</v>
      </c>
      <c r="W900" s="20" t="str">
        <f t="shared" si="97"/>
        <v>A1</v>
      </c>
      <c r="X900" s="20"/>
      <c r="Y900" s="7"/>
      <c r="Z900" s="7"/>
      <c r="AA900" s="7"/>
      <c r="AB900" s="7"/>
      <c r="AC900" s="7"/>
      <c r="AD900" s="7"/>
    </row>
    <row r="901" spans="1:30" x14ac:dyDescent="0.25">
      <c r="A901" s="7"/>
      <c r="B901" s="7"/>
      <c r="C901" s="7"/>
      <c r="D901" s="7" t="str">
        <f t="shared" si="91"/>
        <v>10.121.16.153</v>
      </c>
      <c r="E901" s="7" t="str">
        <f t="shared" si="92"/>
        <v>10.121.16.153</v>
      </c>
      <c r="F901">
        <v>892</v>
      </c>
      <c r="G901" t="s">
        <v>3765</v>
      </c>
      <c r="H901" s="57">
        <v>46125.049097222225</v>
      </c>
      <c r="I901" t="s">
        <v>3766</v>
      </c>
      <c r="J901" t="s">
        <v>3767</v>
      </c>
      <c r="K901" t="s">
        <v>189</v>
      </c>
      <c r="L901" t="s">
        <v>3768</v>
      </c>
      <c r="N901" t="s">
        <v>191</v>
      </c>
      <c r="O901" t="s">
        <v>135</v>
      </c>
      <c r="P901">
        <v>0</v>
      </c>
      <c r="S901" s="20">
        <f t="shared" si="93"/>
        <v>14</v>
      </c>
      <c r="T901" s="20">
        <f t="shared" si="94"/>
        <v>22</v>
      </c>
      <c r="U901" s="48" t="str">
        <f t="shared" si="95"/>
        <v>LIMBASI</v>
      </c>
      <c r="V901" s="20" t="str">
        <f t="shared" si="96"/>
        <v>TN703</v>
      </c>
      <c r="W901" s="20" t="str">
        <f t="shared" si="97"/>
        <v>A1</v>
      </c>
      <c r="X901" s="20"/>
      <c r="Y901" s="7"/>
      <c r="Z901" s="7"/>
      <c r="AA901" s="7"/>
      <c r="AB901" s="7"/>
      <c r="AC901" s="7"/>
      <c r="AD901" s="7"/>
    </row>
    <row r="902" spans="1:30" x14ac:dyDescent="0.25">
      <c r="A902" s="7"/>
      <c r="B902" s="7"/>
      <c r="C902" s="7"/>
      <c r="D902" s="7" t="str">
        <f t="shared" si="91"/>
        <v>10.121.20.8</v>
      </c>
      <c r="E902" s="7" t="str">
        <f t="shared" si="92"/>
        <v>10.121.20.8</v>
      </c>
      <c r="F902">
        <v>893</v>
      </c>
      <c r="G902" t="s">
        <v>3773</v>
      </c>
      <c r="H902" s="57">
        <v>46130.051817129628</v>
      </c>
      <c r="I902" t="s">
        <v>3774</v>
      </c>
      <c r="J902" t="s">
        <v>3775</v>
      </c>
      <c r="K902" t="s">
        <v>145</v>
      </c>
      <c r="L902" t="s">
        <v>3776</v>
      </c>
      <c r="N902" t="s">
        <v>134</v>
      </c>
      <c r="O902" t="s">
        <v>135</v>
      </c>
      <c r="P902">
        <v>0</v>
      </c>
      <c r="R902" t="s">
        <v>3744</v>
      </c>
      <c r="S902" s="20">
        <f t="shared" si="93"/>
        <v>12</v>
      </c>
      <c r="T902" s="20">
        <f t="shared" si="94"/>
        <v>20</v>
      </c>
      <c r="U902" s="48" t="str">
        <f t="shared" si="95"/>
        <v>VALSURA</v>
      </c>
      <c r="V902" s="20" t="str">
        <f t="shared" si="96"/>
        <v>TN705</v>
      </c>
      <c r="W902" s="20" t="str">
        <f t="shared" si="97"/>
        <v>B1</v>
      </c>
      <c r="X902" s="20"/>
      <c r="Y902" s="7"/>
      <c r="Z902" s="7"/>
      <c r="AA902" s="7"/>
      <c r="AB902" s="7"/>
      <c r="AC902" s="7"/>
      <c r="AD902" s="7"/>
    </row>
    <row r="903" spans="1:30" x14ac:dyDescent="0.25">
      <c r="A903" s="7"/>
      <c r="B903" s="7"/>
      <c r="C903" s="7"/>
      <c r="D903" s="7" t="str">
        <f t="shared" si="91"/>
        <v>10.121.18.223</v>
      </c>
      <c r="E903" s="7" t="str">
        <f t="shared" si="92"/>
        <v>10.121.18.223</v>
      </c>
      <c r="F903">
        <v>894</v>
      </c>
      <c r="G903" t="s">
        <v>3769</v>
      </c>
      <c r="H903" s="57">
        <v>46151.065891203703</v>
      </c>
      <c r="I903" t="s">
        <v>3770</v>
      </c>
      <c r="J903" t="s">
        <v>3771</v>
      </c>
      <c r="K903" t="s">
        <v>171</v>
      </c>
      <c r="L903" t="s">
        <v>3772</v>
      </c>
      <c r="N903" t="s">
        <v>173</v>
      </c>
      <c r="O903" t="s">
        <v>135</v>
      </c>
      <c r="P903">
        <v>2</v>
      </c>
      <c r="S903" s="20">
        <f t="shared" si="93"/>
        <v>14</v>
      </c>
      <c r="T903" s="20">
        <f t="shared" si="94"/>
        <v>22</v>
      </c>
      <c r="U903" s="48" t="str">
        <f t="shared" si="95"/>
        <v>MAHATMA</v>
      </c>
      <c r="V903" s="20" t="str">
        <f t="shared" si="96"/>
        <v>TN703</v>
      </c>
      <c r="W903" s="20" t="str">
        <f t="shared" si="97"/>
        <v>A1</v>
      </c>
      <c r="X903" s="20"/>
      <c r="Y903" s="7"/>
      <c r="Z903" s="7"/>
      <c r="AA903" s="7"/>
      <c r="AB903" s="7"/>
      <c r="AC903" s="7"/>
      <c r="AD903" s="7"/>
    </row>
    <row r="904" spans="1:30" x14ac:dyDescent="0.25">
      <c r="A904" s="7"/>
      <c r="B904" s="7"/>
      <c r="C904" s="7"/>
      <c r="D904" s="7" t="str">
        <f t="shared" si="91"/>
        <v>10.121.97.150</v>
      </c>
      <c r="E904" s="7" t="str">
        <f t="shared" si="92"/>
        <v>10.121.97.150</v>
      </c>
      <c r="F904">
        <v>895</v>
      </c>
      <c r="G904" t="s">
        <v>3781</v>
      </c>
      <c r="H904" s="57">
        <v>46143.059733796297</v>
      </c>
      <c r="I904" t="s">
        <v>3782</v>
      </c>
      <c r="J904" t="s">
        <v>3783</v>
      </c>
      <c r="K904" t="s">
        <v>189</v>
      </c>
      <c r="L904" t="s">
        <v>3784</v>
      </c>
      <c r="N904" t="s">
        <v>191</v>
      </c>
      <c r="O904" t="s">
        <v>135</v>
      </c>
      <c r="P904">
        <v>0</v>
      </c>
      <c r="S904" s="20">
        <f t="shared" si="93"/>
        <v>14</v>
      </c>
      <c r="T904" s="20">
        <f t="shared" si="94"/>
        <v>34</v>
      </c>
      <c r="U904" s="48" t="str">
        <f t="shared" si="95"/>
        <v>DEEPAK SHOPPING BTS</v>
      </c>
      <c r="V904" s="20" t="str">
        <f t="shared" si="96"/>
        <v>TN703</v>
      </c>
      <c r="W904" s="20" t="str">
        <f t="shared" si="97"/>
        <v>A1</v>
      </c>
      <c r="X904" s="20"/>
      <c r="Y904" s="7"/>
      <c r="Z904" s="7"/>
      <c r="AA904" s="7"/>
      <c r="AB904" s="7"/>
      <c r="AC904" s="7"/>
      <c r="AD904" s="7"/>
    </row>
    <row r="905" spans="1:30" x14ac:dyDescent="0.25">
      <c r="A905" s="7"/>
      <c r="B905" s="7"/>
      <c r="C905" s="7"/>
      <c r="D905" s="7" t="str">
        <f t="shared" si="91"/>
        <v>10.121.16.152</v>
      </c>
      <c r="E905" s="7" t="str">
        <f t="shared" si="92"/>
        <v>10.121.16.152</v>
      </c>
      <c r="F905">
        <v>896</v>
      </c>
      <c r="G905" t="s">
        <v>3777</v>
      </c>
      <c r="H905" s="57">
        <v>46125.049062500002</v>
      </c>
      <c r="I905" t="s">
        <v>3778</v>
      </c>
      <c r="J905" t="s">
        <v>3779</v>
      </c>
      <c r="K905" t="s">
        <v>189</v>
      </c>
      <c r="L905" t="s">
        <v>3780</v>
      </c>
      <c r="N905" t="s">
        <v>191</v>
      </c>
      <c r="O905" t="s">
        <v>135</v>
      </c>
      <c r="P905">
        <v>0</v>
      </c>
      <c r="S905" s="20">
        <f t="shared" si="93"/>
        <v>14</v>
      </c>
      <c r="T905" s="20">
        <f t="shared" si="94"/>
        <v>19</v>
      </c>
      <c r="U905" s="48" t="str">
        <f t="shared" si="95"/>
        <v>TRAJ</v>
      </c>
      <c r="V905" s="20" t="str">
        <f t="shared" si="96"/>
        <v>TN703</v>
      </c>
      <c r="W905" s="20" t="str">
        <f t="shared" si="97"/>
        <v>A1</v>
      </c>
      <c r="X905" s="20"/>
      <c r="Y905" s="7"/>
      <c r="Z905" s="7"/>
      <c r="AA905" s="7"/>
      <c r="AB905" s="7"/>
      <c r="AC905" s="7"/>
      <c r="AD905" s="7"/>
    </row>
    <row r="906" spans="1:30" x14ac:dyDescent="0.25">
      <c r="A906" s="7"/>
      <c r="B906" s="7"/>
      <c r="C906" s="7"/>
      <c r="D906" s="7" t="str">
        <f t="shared" si="91"/>
        <v>10.121.18.191</v>
      </c>
      <c r="E906" s="7" t="str">
        <f t="shared" si="92"/>
        <v>10.121.18.191</v>
      </c>
      <c r="F906">
        <v>897</v>
      </c>
      <c r="G906" t="s">
        <v>3785</v>
      </c>
      <c r="H906" s="57">
        <v>46113.052673611113</v>
      </c>
      <c r="I906" t="s">
        <v>3786</v>
      </c>
      <c r="J906" t="s">
        <v>3787</v>
      </c>
      <c r="K906" t="s">
        <v>189</v>
      </c>
      <c r="L906" t="s">
        <v>3788</v>
      </c>
      <c r="N906" t="s">
        <v>191</v>
      </c>
      <c r="O906" t="s">
        <v>135</v>
      </c>
      <c r="P906">
        <v>0</v>
      </c>
      <c r="S906" s="20">
        <f t="shared" si="93"/>
        <v>14</v>
      </c>
      <c r="T906" s="20">
        <f t="shared" si="94"/>
        <v>30</v>
      </c>
      <c r="U906" s="48" t="str">
        <f t="shared" si="95"/>
        <v>KATHWADA BTS A1</v>
      </c>
      <c r="V906" s="20" t="str">
        <f t="shared" si="96"/>
        <v>TN703</v>
      </c>
      <c r="W906" s="20" t="str">
        <f t="shared" si="97"/>
        <v>A1</v>
      </c>
      <c r="X906" s="20"/>
      <c r="Y906" s="7"/>
      <c r="Z906" s="7"/>
      <c r="AA906" s="7"/>
      <c r="AB906" s="7"/>
      <c r="AC906" s="7"/>
      <c r="AD906" s="7"/>
    </row>
    <row r="907" spans="1:30" x14ac:dyDescent="0.25">
      <c r="A907" s="7"/>
      <c r="B907" s="7"/>
      <c r="C907" s="7"/>
      <c r="D907" s="7" t="str">
        <f t="shared" ref="D907:D970" si="98">TRIM(CLEAN(E907))</f>
        <v>10.121.25.19</v>
      </c>
      <c r="E907" s="7" t="str">
        <f t="shared" ref="E907:E970" si="99">MID(G907,2,SEARCH("_",G907)-2)</f>
        <v>10.121.25.19</v>
      </c>
      <c r="F907">
        <v>898</v>
      </c>
      <c r="G907" t="s">
        <v>3789</v>
      </c>
      <c r="H907" s="57">
        <v>46136.055474537039</v>
      </c>
      <c r="I907" t="s">
        <v>3790</v>
      </c>
      <c r="J907" t="s">
        <v>3791</v>
      </c>
      <c r="K907" t="s">
        <v>189</v>
      </c>
      <c r="L907" t="s">
        <v>3792</v>
      </c>
      <c r="N907" t="s">
        <v>191</v>
      </c>
      <c r="O907" t="s">
        <v>135</v>
      </c>
      <c r="P907">
        <v>0</v>
      </c>
      <c r="S907" s="20">
        <f t="shared" ref="S907:S970" si="100">IFERROR(SEARCH("_",I907),"")</f>
        <v>13</v>
      </c>
      <c r="T907" s="20">
        <f t="shared" ref="T907:T970" si="101">IFERROR(SEARCH("_",I907,S907+1),"")</f>
        <v>22</v>
      </c>
      <c r="U907" s="48" t="str">
        <f t="shared" ref="U907:U970" si="102">MID(I907,S907+1,T907-S907-1)</f>
        <v>Lilavati</v>
      </c>
      <c r="V907" s="20" t="str">
        <f t="shared" ref="V907:V970" si="103">IFERROR(LEFT(K907,SEARCH("TN7",K907)+4),"")</f>
        <v>TN703</v>
      </c>
      <c r="W907" s="20" t="str">
        <f t="shared" ref="W907:W970" si="104">IFERROR(VLOOKUP(V907,$V$2:$W$4,2,FALSE),"")</f>
        <v>A1</v>
      </c>
      <c r="X907" s="20"/>
      <c r="Y907" s="7"/>
      <c r="Z907" s="7"/>
      <c r="AA907" s="7"/>
      <c r="AB907" s="7"/>
      <c r="AC907" s="7"/>
      <c r="AD907" s="7"/>
    </row>
    <row r="908" spans="1:30" x14ac:dyDescent="0.25">
      <c r="A908" s="7"/>
      <c r="B908" s="7"/>
      <c r="C908" s="7"/>
      <c r="D908" s="7" t="str">
        <f t="shared" si="98"/>
        <v>10.121.24.95</v>
      </c>
      <c r="E908" s="7" t="str">
        <f t="shared" si="99"/>
        <v>10.121.24.95</v>
      </c>
      <c r="F908">
        <v>899</v>
      </c>
      <c r="G908" t="s">
        <v>6229</v>
      </c>
      <c r="H908" s="57">
        <v>46135.048009259262</v>
      </c>
      <c r="I908" t="s">
        <v>6230</v>
      </c>
      <c r="J908" t="s">
        <v>3797</v>
      </c>
      <c r="K908" t="s">
        <v>171</v>
      </c>
      <c r="L908" t="s">
        <v>3798</v>
      </c>
      <c r="N908" t="s">
        <v>173</v>
      </c>
      <c r="O908" t="s">
        <v>135</v>
      </c>
      <c r="P908">
        <v>2</v>
      </c>
      <c r="S908" s="20">
        <f t="shared" si="100"/>
        <v>13</v>
      </c>
      <c r="T908" s="20">
        <f t="shared" si="101"/>
        <v>25</v>
      </c>
      <c r="U908" s="48" t="str">
        <f t="shared" si="102"/>
        <v>MS BKT BHUJ</v>
      </c>
      <c r="V908" s="20" t="str">
        <f t="shared" si="103"/>
        <v>TN703</v>
      </c>
      <c r="W908" s="20" t="str">
        <f t="shared" si="104"/>
        <v>A1</v>
      </c>
      <c r="X908" s="20"/>
      <c r="Y908" s="7"/>
      <c r="Z908" s="7"/>
      <c r="AA908" s="7"/>
      <c r="AB908" s="7"/>
      <c r="AC908" s="7"/>
      <c r="AD908" s="7"/>
    </row>
    <row r="909" spans="1:30" x14ac:dyDescent="0.25">
      <c r="A909" s="7"/>
      <c r="B909" s="7"/>
      <c r="C909" s="7"/>
      <c r="D909" s="7" t="str">
        <f t="shared" si="98"/>
        <v>10.121.18.72</v>
      </c>
      <c r="E909" s="7" t="str">
        <f t="shared" si="99"/>
        <v>10.121.18.72</v>
      </c>
      <c r="F909">
        <v>900</v>
      </c>
      <c r="G909" t="s">
        <v>3799</v>
      </c>
      <c r="H909" s="57">
        <v>46138.059745370374</v>
      </c>
      <c r="I909" t="s">
        <v>3800</v>
      </c>
      <c r="J909" t="s">
        <v>3801</v>
      </c>
      <c r="K909" t="s">
        <v>145</v>
      </c>
      <c r="L909" t="s">
        <v>3802</v>
      </c>
      <c r="N909" t="s">
        <v>134</v>
      </c>
      <c r="O909" t="s">
        <v>135</v>
      </c>
      <c r="P909">
        <v>0</v>
      </c>
      <c r="R909" t="s">
        <v>332</v>
      </c>
      <c r="S909" s="20">
        <f t="shared" si="100"/>
        <v>13</v>
      </c>
      <c r="T909" s="20">
        <f t="shared" si="101"/>
        <v>18</v>
      </c>
      <c r="U909" s="48" t="str">
        <f t="shared" si="102"/>
        <v>SSNL</v>
      </c>
      <c r="V909" s="20" t="str">
        <f t="shared" si="103"/>
        <v>TN705</v>
      </c>
      <c r="W909" s="20" t="str">
        <f t="shared" si="104"/>
        <v>B1</v>
      </c>
      <c r="X909" s="20"/>
      <c r="Y909" s="7"/>
      <c r="Z909" s="7"/>
      <c r="AA909" s="7"/>
      <c r="AB909" s="7"/>
      <c r="AC909" s="7"/>
      <c r="AD909" s="7"/>
    </row>
    <row r="910" spans="1:30" x14ac:dyDescent="0.25">
      <c r="A910" s="7"/>
      <c r="B910" s="7"/>
      <c r="C910" s="7"/>
      <c r="D910" s="7" t="str">
        <f t="shared" si="98"/>
        <v>10.121.16.86</v>
      </c>
      <c r="E910" s="7" t="str">
        <f t="shared" si="99"/>
        <v>10.121.16.86</v>
      </c>
      <c r="F910">
        <v>901</v>
      </c>
      <c r="G910" t="s">
        <v>3807</v>
      </c>
      <c r="H910" s="57">
        <v>46116.060729166667</v>
      </c>
      <c r="I910" t="s">
        <v>3808</v>
      </c>
      <c r="J910" t="s">
        <v>3809</v>
      </c>
      <c r="K910" t="s">
        <v>189</v>
      </c>
      <c r="L910" t="s">
        <v>3810</v>
      </c>
      <c r="N910" t="s">
        <v>191</v>
      </c>
      <c r="O910" t="s">
        <v>135</v>
      </c>
      <c r="P910">
        <v>0</v>
      </c>
      <c r="R910" t="s">
        <v>3811</v>
      </c>
      <c r="S910" s="20">
        <f t="shared" si="100"/>
        <v>13</v>
      </c>
      <c r="T910" s="20">
        <f t="shared" si="101"/>
        <v>22</v>
      </c>
      <c r="U910" s="48" t="str">
        <f t="shared" si="102"/>
        <v>DEGAM TE</v>
      </c>
      <c r="V910" s="20" t="str">
        <f t="shared" si="103"/>
        <v>TN703</v>
      </c>
      <c r="W910" s="20" t="str">
        <f t="shared" si="104"/>
        <v>A1</v>
      </c>
      <c r="X910" s="20"/>
      <c r="Y910" s="7"/>
      <c r="Z910" s="7"/>
      <c r="AA910" s="7"/>
      <c r="AB910" s="7"/>
      <c r="AC910" s="7"/>
      <c r="AD910" s="7"/>
    </row>
    <row r="911" spans="1:30" x14ac:dyDescent="0.25">
      <c r="A911" s="7"/>
      <c r="B911" s="7"/>
      <c r="C911" s="7"/>
      <c r="D911" s="7" t="str">
        <f t="shared" si="98"/>
        <v>10.121.25.115</v>
      </c>
      <c r="E911" s="7" t="str">
        <f t="shared" si="99"/>
        <v>10.121.25.115</v>
      </c>
      <c r="F911">
        <v>902</v>
      </c>
      <c r="G911" t="s">
        <v>3803</v>
      </c>
      <c r="H911" s="57">
        <v>46134.051261574074</v>
      </c>
      <c r="I911" t="s">
        <v>3804</v>
      </c>
      <c r="J911" t="s">
        <v>3805</v>
      </c>
      <c r="K911" t="s">
        <v>145</v>
      </c>
      <c r="L911" t="s">
        <v>3806</v>
      </c>
      <c r="N911" t="s">
        <v>134</v>
      </c>
      <c r="O911" t="s">
        <v>135</v>
      </c>
      <c r="P911">
        <v>0</v>
      </c>
      <c r="R911" t="s">
        <v>136</v>
      </c>
      <c r="S911" s="20">
        <f t="shared" si="100"/>
        <v>14</v>
      </c>
      <c r="T911" s="20">
        <f t="shared" si="101"/>
        <v>21</v>
      </c>
      <c r="U911" s="48" t="str">
        <f t="shared" si="102"/>
        <v>JOTANA</v>
      </c>
      <c r="V911" s="20" t="str">
        <f t="shared" si="103"/>
        <v>TN705</v>
      </c>
      <c r="W911" s="20" t="str">
        <f t="shared" si="104"/>
        <v>B1</v>
      </c>
      <c r="X911" s="20"/>
      <c r="Y911" s="7"/>
      <c r="Z911" s="7"/>
      <c r="AA911" s="7"/>
      <c r="AB911" s="7"/>
      <c r="AC911" s="7"/>
      <c r="AD911" s="7"/>
    </row>
    <row r="912" spans="1:30" x14ac:dyDescent="0.25">
      <c r="A912" s="7"/>
      <c r="B912" s="7"/>
      <c r="C912" s="7"/>
      <c r="D912" s="7" t="str">
        <f t="shared" si="98"/>
        <v>10.121.24.6</v>
      </c>
      <c r="E912" s="7" t="str">
        <f t="shared" si="99"/>
        <v>10.121.24.6</v>
      </c>
      <c r="F912">
        <v>903</v>
      </c>
      <c r="G912" t="s">
        <v>3793</v>
      </c>
      <c r="H912" s="57">
        <v>46129.05363425926</v>
      </c>
      <c r="I912" t="s">
        <v>3794</v>
      </c>
      <c r="J912" t="s">
        <v>3795</v>
      </c>
      <c r="K912" t="s">
        <v>132</v>
      </c>
      <c r="L912" t="s">
        <v>3796</v>
      </c>
      <c r="N912" t="s">
        <v>134</v>
      </c>
      <c r="O912" t="s">
        <v>135</v>
      </c>
      <c r="P912">
        <v>2</v>
      </c>
      <c r="R912" t="s">
        <v>208</v>
      </c>
      <c r="S912" s="20">
        <f t="shared" si="100"/>
        <v>12</v>
      </c>
      <c r="T912" s="20">
        <f t="shared" si="101"/>
        <v>21</v>
      </c>
      <c r="U912" s="48" t="str">
        <f t="shared" si="102"/>
        <v>Kesariya</v>
      </c>
      <c r="V912" s="20" t="str">
        <f t="shared" si="103"/>
        <v>TN725</v>
      </c>
      <c r="W912" s="20" t="str">
        <f t="shared" si="104"/>
        <v>B2</v>
      </c>
      <c r="X912" s="20"/>
      <c r="Y912" s="7"/>
      <c r="Z912" s="7"/>
      <c r="AA912" s="7"/>
      <c r="AB912" s="7"/>
      <c r="AC912" s="7"/>
      <c r="AD912" s="7"/>
    </row>
    <row r="913" spans="1:30" x14ac:dyDescent="0.25">
      <c r="A913" s="7"/>
      <c r="B913" s="7"/>
      <c r="C913" s="7"/>
      <c r="D913" s="7" t="str">
        <f t="shared" si="98"/>
        <v>10.121.99.201</v>
      </c>
      <c r="E913" s="7" t="str">
        <f t="shared" si="99"/>
        <v>10.121.99.201</v>
      </c>
      <c r="F913">
        <v>904</v>
      </c>
      <c r="G913" t="s">
        <v>3820</v>
      </c>
      <c r="H913" s="57">
        <v>46138.059548611112</v>
      </c>
      <c r="I913" t="s">
        <v>3821</v>
      </c>
      <c r="J913" t="s">
        <v>3822</v>
      </c>
      <c r="K913" t="s">
        <v>145</v>
      </c>
      <c r="L913" t="s">
        <v>3823</v>
      </c>
      <c r="N913" t="s">
        <v>134</v>
      </c>
      <c r="O913" t="s">
        <v>135</v>
      </c>
      <c r="P913">
        <v>2</v>
      </c>
      <c r="S913" s="20">
        <f t="shared" si="100"/>
        <v>14</v>
      </c>
      <c r="T913" s="20">
        <f t="shared" si="101"/>
        <v>21</v>
      </c>
      <c r="U913" s="48" t="str">
        <f t="shared" si="102"/>
        <v>SACHIN</v>
      </c>
      <c r="V913" s="20" t="str">
        <f t="shared" si="103"/>
        <v>TN705</v>
      </c>
      <c r="W913" s="20" t="str">
        <f t="shared" si="104"/>
        <v>B1</v>
      </c>
      <c r="X913" s="20"/>
      <c r="Y913" s="7"/>
      <c r="Z913" s="7"/>
      <c r="AA913" s="7"/>
      <c r="AB913" s="7"/>
      <c r="AC913" s="7"/>
      <c r="AD913" s="7"/>
    </row>
    <row r="914" spans="1:30" x14ac:dyDescent="0.25">
      <c r="A914" s="7"/>
      <c r="B914" s="7"/>
      <c r="C914" s="7"/>
      <c r="D914" s="7" t="str">
        <f t="shared" si="98"/>
        <v>10.121.100.30</v>
      </c>
      <c r="E914" s="7" t="str">
        <f t="shared" si="99"/>
        <v>10.121.100.30</v>
      </c>
      <c r="F914">
        <v>905</v>
      </c>
      <c r="G914" t="s">
        <v>3812</v>
      </c>
      <c r="H914" s="57">
        <v>46147.055578703701</v>
      </c>
      <c r="I914" t="s">
        <v>3813</v>
      </c>
      <c r="J914" t="s">
        <v>3814</v>
      </c>
      <c r="K914" t="s">
        <v>189</v>
      </c>
      <c r="L914" t="s">
        <v>3815</v>
      </c>
      <c r="N914" t="s">
        <v>191</v>
      </c>
      <c r="O914" t="s">
        <v>135</v>
      </c>
      <c r="P914">
        <v>0</v>
      </c>
      <c r="R914" t="s">
        <v>3316</v>
      </c>
      <c r="S914" s="20">
        <f t="shared" si="100"/>
        <v>14</v>
      </c>
      <c r="T914" s="20">
        <f t="shared" si="101"/>
        <v>30</v>
      </c>
      <c r="U914" s="48" t="str">
        <f t="shared" si="102"/>
        <v>ANUMALA2 BTS A1</v>
      </c>
      <c r="V914" s="20" t="str">
        <f t="shared" si="103"/>
        <v>TN703</v>
      </c>
      <c r="W914" s="20" t="str">
        <f t="shared" si="104"/>
        <v>A1</v>
      </c>
      <c r="X914" s="20"/>
      <c r="Y914" s="7"/>
      <c r="Z914" s="7"/>
      <c r="AA914" s="7"/>
      <c r="AB914" s="7"/>
      <c r="AC914" s="7"/>
      <c r="AD914" s="7"/>
    </row>
    <row r="915" spans="1:30" x14ac:dyDescent="0.25">
      <c r="A915" s="7"/>
      <c r="B915" s="7"/>
      <c r="C915" s="7"/>
      <c r="D915" s="7" t="str">
        <f t="shared" si="98"/>
        <v>10.121.17.170</v>
      </c>
      <c r="E915" s="7" t="str">
        <f t="shared" si="99"/>
        <v>10.121.17.170</v>
      </c>
      <c r="F915">
        <v>906</v>
      </c>
      <c r="G915" t="s">
        <v>3824</v>
      </c>
      <c r="H915" s="57">
        <v>46149.056192129632</v>
      </c>
      <c r="I915" t="s">
        <v>3825</v>
      </c>
      <c r="J915" t="s">
        <v>3826</v>
      </c>
      <c r="K915" t="s">
        <v>171</v>
      </c>
      <c r="L915" t="s">
        <v>3827</v>
      </c>
      <c r="N915" t="s">
        <v>173</v>
      </c>
      <c r="O915" t="s">
        <v>135</v>
      </c>
      <c r="P915">
        <v>2</v>
      </c>
      <c r="R915" t="s">
        <v>3828</v>
      </c>
      <c r="S915" s="20">
        <f t="shared" si="100"/>
        <v>14</v>
      </c>
      <c r="T915" s="20">
        <f t="shared" si="101"/>
        <v>22</v>
      </c>
      <c r="U915" s="48" t="str">
        <f t="shared" si="102"/>
        <v>PARVALA</v>
      </c>
      <c r="V915" s="20" t="str">
        <f t="shared" si="103"/>
        <v>TN703</v>
      </c>
      <c r="W915" s="20" t="str">
        <f t="shared" si="104"/>
        <v>A1</v>
      </c>
      <c r="X915" s="20"/>
      <c r="Y915" s="7"/>
      <c r="Z915" s="7"/>
      <c r="AA915" s="7"/>
      <c r="AB915" s="7"/>
      <c r="AC915" s="7"/>
      <c r="AD915" s="7"/>
    </row>
    <row r="916" spans="1:30" x14ac:dyDescent="0.25">
      <c r="A916" s="7"/>
      <c r="B916" s="7"/>
      <c r="C916" s="7"/>
      <c r="D916" s="7" t="str">
        <f t="shared" si="98"/>
        <v>10.121.19.233</v>
      </c>
      <c r="E916" s="7" t="str">
        <f t="shared" si="99"/>
        <v>10.121.19.233</v>
      </c>
      <c r="F916">
        <v>907</v>
      </c>
      <c r="G916" t="s">
        <v>3816</v>
      </c>
      <c r="H916" s="57">
        <v>46145.067199074074</v>
      </c>
      <c r="I916" t="s">
        <v>3817</v>
      </c>
      <c r="J916" t="s">
        <v>3818</v>
      </c>
      <c r="K916" t="s">
        <v>189</v>
      </c>
      <c r="L916" t="s">
        <v>3819</v>
      </c>
      <c r="N916" t="s">
        <v>191</v>
      </c>
      <c r="O916" t="s">
        <v>135</v>
      </c>
      <c r="P916">
        <v>0</v>
      </c>
      <c r="R916" t="s">
        <v>618</v>
      </c>
      <c r="S916" s="20">
        <f t="shared" si="100"/>
        <v>14</v>
      </c>
      <c r="T916" s="20">
        <f t="shared" si="101"/>
        <v>27</v>
      </c>
      <c r="U916" s="48" t="str">
        <f t="shared" si="102"/>
        <v>DUMASEXCHANG</v>
      </c>
      <c r="V916" s="20" t="str">
        <f t="shared" si="103"/>
        <v>TN703</v>
      </c>
      <c r="W916" s="20" t="str">
        <f t="shared" si="104"/>
        <v>A1</v>
      </c>
      <c r="X916" s="20"/>
      <c r="Y916" s="7"/>
      <c r="Z916" s="7"/>
      <c r="AA916" s="7"/>
      <c r="AB916" s="7"/>
      <c r="AC916" s="7"/>
      <c r="AD916" s="7"/>
    </row>
    <row r="917" spans="1:30" x14ac:dyDescent="0.25">
      <c r="A917" s="7"/>
      <c r="B917" s="7"/>
      <c r="C917" s="7"/>
      <c r="D917" s="7" t="str">
        <f t="shared" si="98"/>
        <v>10.121.96.32</v>
      </c>
      <c r="E917" s="7" t="str">
        <f t="shared" si="99"/>
        <v>10.121.96.32</v>
      </c>
      <c r="F917">
        <v>908</v>
      </c>
      <c r="G917" t="s">
        <v>6231</v>
      </c>
      <c r="H917" s="57">
        <v>46151.056643518517</v>
      </c>
      <c r="I917" t="s">
        <v>6232</v>
      </c>
      <c r="J917" t="s">
        <v>3829</v>
      </c>
      <c r="K917" t="s">
        <v>145</v>
      </c>
      <c r="L917" t="s">
        <v>3830</v>
      </c>
      <c r="N917" t="s">
        <v>134</v>
      </c>
      <c r="O917" t="s">
        <v>135</v>
      </c>
      <c r="P917">
        <v>0</v>
      </c>
      <c r="S917" s="20">
        <f t="shared" si="100"/>
        <v>13</v>
      </c>
      <c r="T917" s="20">
        <f t="shared" si="101"/>
        <v>21</v>
      </c>
      <c r="U917" s="48" t="str">
        <f t="shared" si="102"/>
        <v>BADHADA</v>
      </c>
      <c r="V917" s="20" t="str">
        <f t="shared" si="103"/>
        <v>TN705</v>
      </c>
      <c r="W917" s="20" t="str">
        <f t="shared" si="104"/>
        <v>B1</v>
      </c>
      <c r="X917" s="20"/>
      <c r="Y917" s="7"/>
      <c r="Z917" s="7"/>
      <c r="AA917" s="7"/>
      <c r="AB917" s="7"/>
      <c r="AC917" s="7"/>
      <c r="AD917" s="7"/>
    </row>
    <row r="918" spans="1:30" x14ac:dyDescent="0.25">
      <c r="A918" s="7"/>
      <c r="B918" s="7"/>
      <c r="C918" s="7"/>
      <c r="D918" s="7" t="str">
        <f t="shared" si="98"/>
        <v>10.121.24.125</v>
      </c>
      <c r="E918" s="7" t="str">
        <f t="shared" si="99"/>
        <v>10.121.24.125</v>
      </c>
      <c r="F918">
        <v>909</v>
      </c>
      <c r="G918" t="s">
        <v>3839</v>
      </c>
      <c r="H918" s="57">
        <v>46136.060300925928</v>
      </c>
      <c r="I918" t="s">
        <v>3840</v>
      </c>
      <c r="J918" t="s">
        <v>3841</v>
      </c>
      <c r="K918" t="s">
        <v>171</v>
      </c>
      <c r="L918" t="s">
        <v>3842</v>
      </c>
      <c r="N918" t="s">
        <v>173</v>
      </c>
      <c r="O918" t="s">
        <v>135</v>
      </c>
      <c r="P918">
        <v>2</v>
      </c>
      <c r="R918" t="s">
        <v>519</v>
      </c>
      <c r="S918" s="20">
        <f t="shared" si="100"/>
        <v>14</v>
      </c>
      <c r="T918" s="20">
        <f t="shared" si="101"/>
        <v>23</v>
      </c>
      <c r="U918" s="48" t="str">
        <f t="shared" si="102"/>
        <v>KANDLA 1</v>
      </c>
      <c r="V918" s="20" t="str">
        <f t="shared" si="103"/>
        <v>TN703</v>
      </c>
      <c r="W918" s="20" t="str">
        <f t="shared" si="104"/>
        <v>A1</v>
      </c>
      <c r="X918" s="20"/>
      <c r="Y918" s="7"/>
      <c r="Z918" s="7"/>
      <c r="AA918" s="7"/>
      <c r="AB918" s="7"/>
      <c r="AC918" s="7"/>
      <c r="AD918" s="7"/>
    </row>
    <row r="919" spans="1:30" x14ac:dyDescent="0.25">
      <c r="A919" s="7"/>
      <c r="B919" s="7"/>
      <c r="C919" s="7"/>
      <c r="D919" s="7" t="str">
        <f t="shared" si="98"/>
        <v>10.121.26.65</v>
      </c>
      <c r="E919" s="7" t="str">
        <f t="shared" si="99"/>
        <v>10.121.26.65</v>
      </c>
      <c r="F919">
        <v>910</v>
      </c>
      <c r="G919" t="s">
        <v>3831</v>
      </c>
      <c r="H919" s="57">
        <v>46058.057719907411</v>
      </c>
      <c r="I919" t="s">
        <v>3832</v>
      </c>
      <c r="J919" t="s">
        <v>3833</v>
      </c>
      <c r="K919" t="s">
        <v>132</v>
      </c>
      <c r="L919" t="s">
        <v>3834</v>
      </c>
      <c r="N919" t="s">
        <v>134</v>
      </c>
      <c r="O919" t="s">
        <v>135</v>
      </c>
      <c r="P919">
        <v>0</v>
      </c>
      <c r="R919" t="s">
        <v>136</v>
      </c>
      <c r="S919" s="20">
        <f t="shared" si="100"/>
        <v>13</v>
      </c>
      <c r="T919" s="20">
        <f t="shared" si="101"/>
        <v>26</v>
      </c>
      <c r="U919" s="48" t="str">
        <f t="shared" si="102"/>
        <v>Godhra (GNE)</v>
      </c>
      <c r="V919" s="20" t="str">
        <f t="shared" si="103"/>
        <v>TN725</v>
      </c>
      <c r="W919" s="20" t="str">
        <f t="shared" si="104"/>
        <v>B2</v>
      </c>
      <c r="X919" s="20"/>
      <c r="Y919" s="7"/>
      <c r="Z919" s="7"/>
      <c r="AA919" s="7"/>
      <c r="AB919" s="7"/>
      <c r="AC919" s="7"/>
      <c r="AD919" s="7"/>
    </row>
    <row r="920" spans="1:30" x14ac:dyDescent="0.25">
      <c r="A920" s="7"/>
      <c r="B920" s="7"/>
      <c r="C920" s="7"/>
      <c r="D920" s="7" t="str">
        <f t="shared" si="98"/>
        <v>10.121.98.92</v>
      </c>
      <c r="E920" s="7" t="str">
        <f t="shared" si="99"/>
        <v>10.121.98.92</v>
      </c>
      <c r="F920">
        <v>911</v>
      </c>
      <c r="G920" t="s">
        <v>3835</v>
      </c>
      <c r="H920" s="57">
        <v>46064.063067129631</v>
      </c>
      <c r="I920" t="s">
        <v>3836</v>
      </c>
      <c r="J920" t="s">
        <v>3837</v>
      </c>
      <c r="K920" t="s">
        <v>189</v>
      </c>
      <c r="L920" t="s">
        <v>3838</v>
      </c>
      <c r="N920" t="s">
        <v>191</v>
      </c>
      <c r="O920" t="s">
        <v>135</v>
      </c>
      <c r="P920">
        <v>0</v>
      </c>
      <c r="S920" s="20">
        <f t="shared" si="100"/>
        <v>13</v>
      </c>
      <c r="T920" s="20">
        <f t="shared" si="101"/>
        <v>17</v>
      </c>
      <c r="U920" s="48" t="str">
        <f t="shared" si="102"/>
        <v>Ode</v>
      </c>
      <c r="V920" s="20" t="str">
        <f t="shared" si="103"/>
        <v>TN703</v>
      </c>
      <c r="W920" s="20" t="str">
        <f t="shared" si="104"/>
        <v>A1</v>
      </c>
      <c r="X920" s="20"/>
      <c r="Y920" s="7"/>
      <c r="Z920" s="7"/>
      <c r="AA920" s="7"/>
      <c r="AB920" s="7"/>
      <c r="AC920" s="7"/>
      <c r="AD920" s="7"/>
    </row>
    <row r="921" spans="1:30" x14ac:dyDescent="0.25">
      <c r="A921" s="7"/>
      <c r="B921" s="7"/>
      <c r="C921" s="7"/>
      <c r="D921" s="7" t="str">
        <f t="shared" si="98"/>
        <v>10.121.99.136</v>
      </c>
      <c r="E921" s="7" t="str">
        <f t="shared" si="99"/>
        <v>10.121.99.136</v>
      </c>
      <c r="F921">
        <v>912</v>
      </c>
      <c r="G921" t="s">
        <v>3843</v>
      </c>
      <c r="H921" s="57">
        <v>46098.042118055557</v>
      </c>
      <c r="I921" t="s">
        <v>3844</v>
      </c>
      <c r="J921" t="s">
        <v>3845</v>
      </c>
      <c r="K921" t="s">
        <v>132</v>
      </c>
      <c r="L921" t="s">
        <v>3846</v>
      </c>
      <c r="N921" t="s">
        <v>134</v>
      </c>
      <c r="O921" t="s">
        <v>135</v>
      </c>
      <c r="P921">
        <v>2</v>
      </c>
      <c r="R921" t="s">
        <v>2987</v>
      </c>
      <c r="S921" s="20">
        <f t="shared" si="100"/>
        <v>14</v>
      </c>
      <c r="T921" s="20">
        <f t="shared" si="101"/>
        <v>24</v>
      </c>
      <c r="U921" s="48" t="str">
        <f t="shared" si="102"/>
        <v>NIZAMPURA</v>
      </c>
      <c r="V921" s="20" t="str">
        <f t="shared" si="103"/>
        <v>TN725</v>
      </c>
      <c r="W921" s="20" t="str">
        <f t="shared" si="104"/>
        <v>B2</v>
      </c>
      <c r="X921" s="20"/>
      <c r="Y921" s="7"/>
      <c r="Z921" s="7"/>
      <c r="AA921" s="7"/>
      <c r="AB921" s="7"/>
      <c r="AC921" s="7"/>
      <c r="AD921" s="7"/>
    </row>
    <row r="922" spans="1:30" x14ac:dyDescent="0.25">
      <c r="A922" s="7"/>
      <c r="B922" s="7"/>
      <c r="C922" s="7"/>
      <c r="D922" s="7" t="str">
        <f t="shared" si="98"/>
        <v>10.121.16.154</v>
      </c>
      <c r="E922" s="7" t="str">
        <f t="shared" si="99"/>
        <v>10.121.16.154</v>
      </c>
      <c r="F922">
        <v>913</v>
      </c>
      <c r="G922" t="s">
        <v>3847</v>
      </c>
      <c r="H922" s="57">
        <v>46117.061157407406</v>
      </c>
      <c r="I922" t="s">
        <v>3848</v>
      </c>
      <c r="J922" t="s">
        <v>3849</v>
      </c>
      <c r="K922" t="s">
        <v>189</v>
      </c>
      <c r="L922" t="s">
        <v>3850</v>
      </c>
      <c r="N922" t="s">
        <v>191</v>
      </c>
      <c r="O922" t="s">
        <v>135</v>
      </c>
      <c r="P922">
        <v>0</v>
      </c>
      <c r="S922" s="20">
        <f t="shared" si="100"/>
        <v>14</v>
      </c>
      <c r="T922" s="20">
        <f t="shared" si="101"/>
        <v>22</v>
      </c>
      <c r="U922" s="48" t="str">
        <f t="shared" si="102"/>
        <v>ALINDRA</v>
      </c>
      <c r="V922" s="20" t="str">
        <f t="shared" si="103"/>
        <v>TN703</v>
      </c>
      <c r="W922" s="20" t="str">
        <f t="shared" si="104"/>
        <v>A1</v>
      </c>
      <c r="X922" s="20"/>
      <c r="Y922" s="7"/>
      <c r="Z922" s="7"/>
      <c r="AA922" s="7"/>
      <c r="AB922" s="7"/>
      <c r="AC922" s="7"/>
      <c r="AD922" s="7"/>
    </row>
    <row r="923" spans="1:30" x14ac:dyDescent="0.25">
      <c r="A923" s="7"/>
      <c r="B923" s="7"/>
      <c r="C923" s="7"/>
      <c r="D923" s="7" t="str">
        <f t="shared" si="98"/>
        <v>10.121.19.153</v>
      </c>
      <c r="E923" s="7" t="str">
        <f t="shared" si="99"/>
        <v>10.121.19.153</v>
      </c>
      <c r="F923">
        <v>914</v>
      </c>
      <c r="G923" t="s">
        <v>3851</v>
      </c>
      <c r="H923" s="57">
        <v>46045.055405092593</v>
      </c>
      <c r="I923" t="s">
        <v>3852</v>
      </c>
      <c r="J923" t="s">
        <v>3853</v>
      </c>
      <c r="K923" t="s">
        <v>189</v>
      </c>
      <c r="L923" t="s">
        <v>3854</v>
      </c>
      <c r="N923" t="s">
        <v>191</v>
      </c>
      <c r="O923" t="s">
        <v>135</v>
      </c>
      <c r="P923">
        <v>0</v>
      </c>
      <c r="S923" s="20">
        <f t="shared" si="100"/>
        <v>14</v>
      </c>
      <c r="T923" s="20">
        <f t="shared" si="101"/>
        <v>33</v>
      </c>
      <c r="U923" s="48" t="str">
        <f t="shared" si="102"/>
        <v>ONGC DRDC VADODARA</v>
      </c>
      <c r="V923" s="20" t="str">
        <f t="shared" si="103"/>
        <v>TN703</v>
      </c>
      <c r="W923" s="20" t="str">
        <f t="shared" si="104"/>
        <v>A1</v>
      </c>
      <c r="X923" s="20"/>
      <c r="Y923" s="7"/>
      <c r="Z923" s="7"/>
      <c r="AA923" s="7"/>
      <c r="AB923" s="7"/>
      <c r="AC923" s="7"/>
      <c r="AD923" s="7"/>
    </row>
    <row r="924" spans="1:30" x14ac:dyDescent="0.25">
      <c r="A924" s="7"/>
      <c r="B924" s="7"/>
      <c r="C924" s="7"/>
      <c r="D924" s="7" t="str">
        <f t="shared" si="98"/>
        <v>10.121.18.160</v>
      </c>
      <c r="E924" s="7" t="str">
        <f t="shared" si="99"/>
        <v>10.121.18.160</v>
      </c>
      <c r="F924">
        <v>915</v>
      </c>
      <c r="G924" t="s">
        <v>3863</v>
      </c>
      <c r="H924" s="57">
        <v>46150.062430555554</v>
      </c>
      <c r="I924" t="s">
        <v>3864</v>
      </c>
      <c r="J924" t="s">
        <v>3865</v>
      </c>
      <c r="K924" t="s">
        <v>171</v>
      </c>
      <c r="L924" t="s">
        <v>3866</v>
      </c>
      <c r="N924" t="s">
        <v>173</v>
      </c>
      <c r="O924" t="s">
        <v>135</v>
      </c>
      <c r="P924">
        <v>2</v>
      </c>
      <c r="S924" s="20">
        <f t="shared" si="100"/>
        <v>14</v>
      </c>
      <c r="T924" s="20">
        <f t="shared" si="101"/>
        <v>21</v>
      </c>
      <c r="U924" s="48" t="str">
        <f t="shared" si="102"/>
        <v>MIROLI</v>
      </c>
      <c r="V924" s="20" t="str">
        <f t="shared" si="103"/>
        <v>TN703</v>
      </c>
      <c r="W924" s="20" t="str">
        <f t="shared" si="104"/>
        <v>A1</v>
      </c>
      <c r="X924" s="20"/>
      <c r="Y924" s="7"/>
      <c r="Z924" s="7"/>
      <c r="AA924" s="7"/>
      <c r="AB924" s="7"/>
      <c r="AC924" s="7"/>
      <c r="AD924" s="7"/>
    </row>
    <row r="925" spans="1:30" x14ac:dyDescent="0.25">
      <c r="A925" s="7"/>
      <c r="B925" s="7"/>
      <c r="C925" s="7"/>
      <c r="D925" s="7" t="str">
        <f t="shared" si="98"/>
        <v>10.121.15.163</v>
      </c>
      <c r="E925" s="7" t="str">
        <f t="shared" si="99"/>
        <v>10.121.15.163</v>
      </c>
      <c r="F925">
        <v>916</v>
      </c>
      <c r="G925" t="s">
        <v>3859</v>
      </c>
      <c r="H925" s="57">
        <v>46141.059699074074</v>
      </c>
      <c r="I925" t="s">
        <v>3860</v>
      </c>
      <c r="J925" t="s">
        <v>3861</v>
      </c>
      <c r="K925" t="s">
        <v>189</v>
      </c>
      <c r="L925" t="s">
        <v>3862</v>
      </c>
      <c r="N925" t="s">
        <v>191</v>
      </c>
      <c r="O925" t="s">
        <v>135</v>
      </c>
      <c r="P925">
        <v>0</v>
      </c>
      <c r="S925" s="20">
        <f t="shared" si="100"/>
        <v>14</v>
      </c>
      <c r="T925" s="20">
        <f t="shared" si="101"/>
        <v>29</v>
      </c>
      <c r="U925" s="48" t="str">
        <f t="shared" si="102"/>
        <v>VISALPUR-EXCHG</v>
      </c>
      <c r="V925" s="20" t="str">
        <f t="shared" si="103"/>
        <v>TN703</v>
      </c>
      <c r="W925" s="20" t="str">
        <f t="shared" si="104"/>
        <v>A1</v>
      </c>
      <c r="X925" s="20"/>
      <c r="Y925" s="7"/>
      <c r="Z925" s="7"/>
      <c r="AA925" s="7"/>
      <c r="AB925" s="7"/>
      <c r="AC925" s="7"/>
      <c r="AD925" s="7"/>
    </row>
    <row r="926" spans="1:30" x14ac:dyDescent="0.25">
      <c r="A926" s="7"/>
      <c r="B926" s="7"/>
      <c r="C926" s="7"/>
      <c r="D926" s="7" t="str">
        <f t="shared" si="98"/>
        <v>10.121.99.135</v>
      </c>
      <c r="E926" s="7" t="str">
        <f t="shared" si="99"/>
        <v>10.121.99.135</v>
      </c>
      <c r="F926">
        <v>917</v>
      </c>
      <c r="G926" t="s">
        <v>3855</v>
      </c>
      <c r="H926" s="57">
        <v>46137.054062499999</v>
      </c>
      <c r="I926" t="s">
        <v>3856</v>
      </c>
      <c r="J926" t="s">
        <v>3857</v>
      </c>
      <c r="K926" t="s">
        <v>132</v>
      </c>
      <c r="L926" t="s">
        <v>3858</v>
      </c>
      <c r="N926" t="s">
        <v>134</v>
      </c>
      <c r="O926" t="s">
        <v>135</v>
      </c>
      <c r="P926">
        <v>0</v>
      </c>
      <c r="R926" t="s">
        <v>2987</v>
      </c>
      <c r="S926" s="20">
        <f t="shared" si="100"/>
        <v>14</v>
      </c>
      <c r="T926" s="20">
        <f t="shared" si="101"/>
        <v>19</v>
      </c>
      <c r="U926" s="48" t="str">
        <f t="shared" si="102"/>
        <v>GSFC</v>
      </c>
      <c r="V926" s="20" t="str">
        <f t="shared" si="103"/>
        <v>TN725</v>
      </c>
      <c r="W926" s="20" t="str">
        <f t="shared" si="104"/>
        <v>B2</v>
      </c>
      <c r="X926" s="20"/>
      <c r="Y926" s="7"/>
      <c r="Z926" s="7"/>
      <c r="AA926" s="7"/>
      <c r="AB926" s="7"/>
      <c r="AC926" s="7"/>
      <c r="AD926" s="7"/>
    </row>
    <row r="927" spans="1:30" x14ac:dyDescent="0.25">
      <c r="A927" s="7"/>
      <c r="B927" s="7"/>
      <c r="C927" s="7"/>
      <c r="D927" s="7" t="str">
        <f t="shared" si="98"/>
        <v>10.121.99.217</v>
      </c>
      <c r="E927" s="7" t="str">
        <f t="shared" si="99"/>
        <v>10.121.99.217</v>
      </c>
      <c r="F927">
        <v>918</v>
      </c>
      <c r="G927" t="s">
        <v>3867</v>
      </c>
      <c r="H927" s="57">
        <v>46151.060601851852</v>
      </c>
      <c r="I927" t="s">
        <v>3868</v>
      </c>
      <c r="J927" t="s">
        <v>3869</v>
      </c>
      <c r="K927" t="s">
        <v>189</v>
      </c>
      <c r="L927" t="s">
        <v>3870</v>
      </c>
      <c r="N927" t="s">
        <v>191</v>
      </c>
      <c r="O927" t="s">
        <v>135</v>
      </c>
      <c r="P927">
        <v>0</v>
      </c>
      <c r="R927" t="s">
        <v>2928</v>
      </c>
      <c r="S927" s="20">
        <f t="shared" si="100"/>
        <v>14</v>
      </c>
      <c r="T927" s="20">
        <f t="shared" si="101"/>
        <v>27</v>
      </c>
      <c r="U927" s="48" t="str">
        <f t="shared" si="102"/>
        <v>DABHOLI EXCH</v>
      </c>
      <c r="V927" s="20" t="str">
        <f t="shared" si="103"/>
        <v>TN703</v>
      </c>
      <c r="W927" s="20" t="str">
        <f t="shared" si="104"/>
        <v>A1</v>
      </c>
      <c r="X927" s="20"/>
      <c r="Y927" s="7"/>
      <c r="Z927" s="7"/>
      <c r="AA927" s="7"/>
      <c r="AB927" s="7"/>
      <c r="AC927" s="7"/>
      <c r="AD927" s="7"/>
    </row>
    <row r="928" spans="1:30" x14ac:dyDescent="0.25">
      <c r="A928" s="7"/>
      <c r="B928" s="7"/>
      <c r="C928" s="7"/>
      <c r="D928" s="7" t="str">
        <f t="shared" si="98"/>
        <v>10.121.99.12</v>
      </c>
      <c r="E928" s="7" t="str">
        <f t="shared" si="99"/>
        <v>10.121.99.12</v>
      </c>
      <c r="F928">
        <v>919</v>
      </c>
      <c r="G928" t="s">
        <v>5895</v>
      </c>
      <c r="H928" s="57">
        <v>46146.050925925927</v>
      </c>
      <c r="I928" t="s">
        <v>5896</v>
      </c>
      <c r="J928" t="s">
        <v>5897</v>
      </c>
      <c r="K928" t="s">
        <v>189</v>
      </c>
      <c r="L928" t="s">
        <v>5898</v>
      </c>
      <c r="N928" t="s">
        <v>191</v>
      </c>
      <c r="O928" t="s">
        <v>135</v>
      </c>
      <c r="P928">
        <v>0</v>
      </c>
      <c r="S928" s="20">
        <f t="shared" si="100"/>
        <v>13</v>
      </c>
      <c r="T928" s="20">
        <f t="shared" si="101"/>
        <v>28</v>
      </c>
      <c r="U928" s="48" t="str">
        <f t="shared" si="102"/>
        <v>MOCHIBAZAR BTS</v>
      </c>
      <c r="V928" s="20" t="str">
        <f t="shared" si="103"/>
        <v>TN703</v>
      </c>
      <c r="W928" s="20" t="str">
        <f t="shared" si="104"/>
        <v>A1</v>
      </c>
      <c r="X928" s="20"/>
      <c r="Y928" s="7"/>
      <c r="Z928" s="7"/>
      <c r="AA928" s="7"/>
      <c r="AB928" s="7"/>
      <c r="AC928" s="7"/>
      <c r="AD928" s="7"/>
    </row>
    <row r="929" spans="1:30" x14ac:dyDescent="0.25">
      <c r="A929" s="7"/>
      <c r="B929" s="7"/>
      <c r="C929" s="7"/>
      <c r="D929" s="7" t="str">
        <f t="shared" si="98"/>
        <v>10.121.25.79</v>
      </c>
      <c r="E929" s="7" t="str">
        <f t="shared" si="99"/>
        <v>10.121.25.79</v>
      </c>
      <c r="F929">
        <v>920</v>
      </c>
      <c r="G929" t="s">
        <v>3871</v>
      </c>
      <c r="H929" s="57">
        <v>46100.043611111112</v>
      </c>
      <c r="I929" t="s">
        <v>3872</v>
      </c>
      <c r="J929" t="s">
        <v>3873</v>
      </c>
      <c r="K929" t="s">
        <v>189</v>
      </c>
      <c r="L929" t="s">
        <v>3874</v>
      </c>
      <c r="N929" t="s">
        <v>191</v>
      </c>
      <c r="O929" t="s">
        <v>135</v>
      </c>
      <c r="P929">
        <v>0</v>
      </c>
      <c r="R929" t="s">
        <v>815</v>
      </c>
      <c r="S929" s="20">
        <f t="shared" si="100"/>
        <v>13</v>
      </c>
      <c r="T929" s="20">
        <f t="shared" si="101"/>
        <v>17</v>
      </c>
      <c r="U929" s="48" t="str">
        <f t="shared" si="102"/>
        <v>DNE</v>
      </c>
      <c r="V929" s="20" t="str">
        <f t="shared" si="103"/>
        <v>TN703</v>
      </c>
      <c r="W929" s="20" t="str">
        <f t="shared" si="104"/>
        <v>A1</v>
      </c>
      <c r="X929" s="20"/>
      <c r="Y929" s="7"/>
      <c r="Z929" s="7"/>
      <c r="AA929" s="7"/>
      <c r="AB929" s="7"/>
      <c r="AC929" s="7"/>
      <c r="AD929" s="7"/>
    </row>
    <row r="930" spans="1:30" x14ac:dyDescent="0.25">
      <c r="A930" s="7"/>
      <c r="B930" s="7"/>
      <c r="C930" s="7"/>
      <c r="D930" s="7" t="str">
        <f t="shared" si="98"/>
        <v>10.121.97.226</v>
      </c>
      <c r="E930" s="7" t="str">
        <f t="shared" si="99"/>
        <v>10.121.97.226</v>
      </c>
      <c r="F930">
        <v>921</v>
      </c>
      <c r="G930" t="s">
        <v>3879</v>
      </c>
      <c r="H930" s="57">
        <v>46150.064097222225</v>
      </c>
      <c r="I930" t="s">
        <v>3880</v>
      </c>
      <c r="J930" t="s">
        <v>3881</v>
      </c>
      <c r="K930" t="s">
        <v>132</v>
      </c>
      <c r="L930" t="s">
        <v>3882</v>
      </c>
      <c r="N930" t="s">
        <v>134</v>
      </c>
      <c r="O930" t="s">
        <v>135</v>
      </c>
      <c r="P930">
        <v>0</v>
      </c>
      <c r="S930" s="20">
        <f t="shared" si="100"/>
        <v>14</v>
      </c>
      <c r="T930" s="20">
        <f t="shared" si="101"/>
        <v>18</v>
      </c>
      <c r="U930" s="48" t="str">
        <f t="shared" si="102"/>
        <v>UNA</v>
      </c>
      <c r="V930" s="20" t="str">
        <f t="shared" si="103"/>
        <v>TN725</v>
      </c>
      <c r="W930" s="20" t="str">
        <f t="shared" si="104"/>
        <v>B2</v>
      </c>
      <c r="X930" s="20"/>
      <c r="Y930" s="7"/>
      <c r="Z930" s="7"/>
      <c r="AA930" s="7"/>
      <c r="AB930" s="7"/>
      <c r="AC930" s="7"/>
      <c r="AD930" s="7"/>
    </row>
    <row r="931" spans="1:30" x14ac:dyDescent="0.25">
      <c r="A931" s="7"/>
      <c r="B931" s="7"/>
      <c r="C931" s="7"/>
      <c r="D931" s="7" t="str">
        <f t="shared" si="98"/>
        <v>10.121.19.226</v>
      </c>
      <c r="E931" s="7" t="str">
        <f t="shared" si="99"/>
        <v>10.121.19.226</v>
      </c>
      <c r="F931">
        <v>922</v>
      </c>
      <c r="G931" t="s">
        <v>3892</v>
      </c>
      <c r="H931" s="57">
        <v>46149.061678240738</v>
      </c>
      <c r="I931" t="s">
        <v>3893</v>
      </c>
      <c r="J931" t="s">
        <v>3894</v>
      </c>
      <c r="K931" t="s">
        <v>145</v>
      </c>
      <c r="L931" t="s">
        <v>3895</v>
      </c>
      <c r="N931" t="s">
        <v>134</v>
      </c>
      <c r="O931" t="s">
        <v>135</v>
      </c>
      <c r="P931">
        <v>0</v>
      </c>
      <c r="S931" s="20">
        <f t="shared" si="100"/>
        <v>14</v>
      </c>
      <c r="T931" s="20">
        <f t="shared" si="101"/>
        <v>22</v>
      </c>
      <c r="U931" s="48" t="str">
        <f t="shared" si="102"/>
        <v>AIRPORT</v>
      </c>
      <c r="V931" s="20" t="str">
        <f t="shared" si="103"/>
        <v>TN705</v>
      </c>
      <c r="W931" s="20" t="str">
        <f t="shared" si="104"/>
        <v>B1</v>
      </c>
      <c r="X931" s="20"/>
      <c r="Y931" s="7"/>
      <c r="Z931" s="7"/>
      <c r="AA931" s="7"/>
      <c r="AB931" s="7"/>
      <c r="AC931" s="7"/>
      <c r="AD931" s="7"/>
    </row>
    <row r="932" spans="1:30" x14ac:dyDescent="0.25">
      <c r="A932" s="7"/>
      <c r="B932" s="7"/>
      <c r="C932" s="7"/>
      <c r="D932" s="7" t="str">
        <f t="shared" si="98"/>
        <v>10.121.97.148</v>
      </c>
      <c r="E932" s="7" t="str">
        <f t="shared" si="99"/>
        <v>10.121.97.148</v>
      </c>
      <c r="F932">
        <v>923</v>
      </c>
      <c r="G932" t="s">
        <v>3875</v>
      </c>
      <c r="H932" s="57">
        <v>46101.058229166665</v>
      </c>
      <c r="I932" t="s">
        <v>3876</v>
      </c>
      <c r="J932" t="s">
        <v>3877</v>
      </c>
      <c r="K932" t="s">
        <v>171</v>
      </c>
      <c r="L932" t="s">
        <v>3878</v>
      </c>
      <c r="N932" t="s">
        <v>173</v>
      </c>
      <c r="O932" t="s">
        <v>135</v>
      </c>
      <c r="P932">
        <v>2</v>
      </c>
      <c r="S932" s="20">
        <f t="shared" si="100"/>
        <v>14</v>
      </c>
      <c r="T932" s="20">
        <f t="shared" si="101"/>
        <v>28</v>
      </c>
      <c r="U932" s="48" t="str">
        <f t="shared" si="102"/>
        <v>Komalnagar A2</v>
      </c>
      <c r="V932" s="20" t="str">
        <f t="shared" si="103"/>
        <v>TN703</v>
      </c>
      <c r="W932" s="20" t="str">
        <f t="shared" si="104"/>
        <v>A1</v>
      </c>
      <c r="X932" s="20"/>
      <c r="Y932" s="7"/>
      <c r="Z932" s="7"/>
      <c r="AA932" s="7"/>
      <c r="AB932" s="7"/>
      <c r="AC932" s="7"/>
      <c r="AD932" s="7"/>
    </row>
    <row r="933" spans="1:30" x14ac:dyDescent="0.25">
      <c r="A933" s="7"/>
      <c r="B933" s="7"/>
      <c r="C933" s="7"/>
      <c r="D933" s="7" t="str">
        <f t="shared" si="98"/>
        <v>10.121.25.83</v>
      </c>
      <c r="E933" s="7" t="str">
        <f t="shared" si="99"/>
        <v>10.121.25.83</v>
      </c>
      <c r="F933">
        <v>924</v>
      </c>
      <c r="G933" t="s">
        <v>3883</v>
      </c>
      <c r="H933" s="57">
        <v>46151.055844907409</v>
      </c>
      <c r="I933" t="s">
        <v>3884</v>
      </c>
      <c r="J933" t="s">
        <v>3885</v>
      </c>
      <c r="K933" t="s">
        <v>189</v>
      </c>
      <c r="L933" t="s">
        <v>3886</v>
      </c>
      <c r="N933" t="s">
        <v>191</v>
      </c>
      <c r="O933" t="s">
        <v>135</v>
      </c>
      <c r="P933">
        <v>0</v>
      </c>
      <c r="R933" t="s">
        <v>815</v>
      </c>
      <c r="S933" s="20">
        <f t="shared" si="100"/>
        <v>13</v>
      </c>
      <c r="T933" s="20">
        <f t="shared" si="101"/>
        <v>26</v>
      </c>
      <c r="U933" s="48" t="str">
        <f t="shared" si="102"/>
        <v>Visal Vasana</v>
      </c>
      <c r="V933" s="20" t="str">
        <f t="shared" si="103"/>
        <v>TN703</v>
      </c>
      <c r="W933" s="20" t="str">
        <f t="shared" si="104"/>
        <v>A1</v>
      </c>
      <c r="X933" s="20"/>
      <c r="Y933" s="7"/>
      <c r="Z933" s="7"/>
      <c r="AA933" s="7"/>
      <c r="AB933" s="7"/>
      <c r="AC933" s="7"/>
      <c r="AD933" s="7"/>
    </row>
    <row r="934" spans="1:30" x14ac:dyDescent="0.25">
      <c r="A934" s="7"/>
      <c r="B934" s="7"/>
      <c r="C934" s="7"/>
      <c r="D934" s="7" t="str">
        <f t="shared" si="98"/>
        <v>10.121.71.148</v>
      </c>
      <c r="E934" s="7" t="str">
        <f t="shared" si="99"/>
        <v>10.121.71.148</v>
      </c>
      <c r="F934">
        <v>925</v>
      </c>
      <c r="G934" t="s">
        <v>3887</v>
      </c>
      <c r="H934" s="57">
        <v>46101.059675925928</v>
      </c>
      <c r="I934" t="s">
        <v>3888</v>
      </c>
      <c r="J934" t="s">
        <v>3889</v>
      </c>
      <c r="K934" t="s">
        <v>132</v>
      </c>
      <c r="L934" t="s">
        <v>3890</v>
      </c>
      <c r="N934" t="s">
        <v>134</v>
      </c>
      <c r="O934" t="s">
        <v>135</v>
      </c>
      <c r="P934">
        <v>2</v>
      </c>
      <c r="R934" t="s">
        <v>3891</v>
      </c>
      <c r="S934" s="20">
        <f t="shared" si="100"/>
        <v>14</v>
      </c>
      <c r="T934" s="20">
        <f t="shared" si="101"/>
        <v>23</v>
      </c>
      <c r="U934" s="48" t="str">
        <f t="shared" si="102"/>
        <v>SHIVPURI</v>
      </c>
      <c r="V934" s="20" t="str">
        <f t="shared" si="103"/>
        <v>TN725</v>
      </c>
      <c r="W934" s="20" t="str">
        <f t="shared" si="104"/>
        <v>B2</v>
      </c>
      <c r="X934" s="20"/>
      <c r="Y934" s="7"/>
      <c r="Z934" s="7"/>
      <c r="AA934" s="7"/>
      <c r="AB934" s="7"/>
      <c r="AC934" s="7"/>
      <c r="AD934" s="7"/>
    </row>
    <row r="935" spans="1:30" x14ac:dyDescent="0.25">
      <c r="A935" s="7"/>
      <c r="B935" s="7"/>
      <c r="C935" s="7"/>
      <c r="D935" s="7" t="str">
        <f t="shared" si="98"/>
        <v>10.121.24.227</v>
      </c>
      <c r="E935" s="7" t="str">
        <f t="shared" si="99"/>
        <v>10.121.24.227</v>
      </c>
      <c r="F935">
        <v>926</v>
      </c>
      <c r="G935" t="s">
        <v>3896</v>
      </c>
      <c r="H935" s="57">
        <v>46127.058657407404</v>
      </c>
      <c r="I935" t="s">
        <v>3897</v>
      </c>
      <c r="J935" t="s">
        <v>3898</v>
      </c>
      <c r="K935" t="s">
        <v>145</v>
      </c>
      <c r="L935" t="s">
        <v>3899</v>
      </c>
      <c r="N935" t="s">
        <v>134</v>
      </c>
      <c r="O935" t="s">
        <v>135</v>
      </c>
      <c r="P935">
        <v>0</v>
      </c>
      <c r="R935" t="s">
        <v>3900</v>
      </c>
      <c r="S935" s="20">
        <f t="shared" si="100"/>
        <v>14</v>
      </c>
      <c r="T935" s="20">
        <f t="shared" si="101"/>
        <v>25</v>
      </c>
      <c r="U935" s="48" t="str">
        <f t="shared" si="102"/>
        <v>OCB NADIAD</v>
      </c>
      <c r="V935" s="20" t="str">
        <f t="shared" si="103"/>
        <v>TN705</v>
      </c>
      <c r="W935" s="20" t="str">
        <f t="shared" si="104"/>
        <v>B1</v>
      </c>
      <c r="X935" s="20"/>
      <c r="Y935" s="7"/>
      <c r="Z935" s="7"/>
      <c r="AA935" s="7"/>
      <c r="AB935" s="7"/>
      <c r="AC935" s="7"/>
      <c r="AD935" s="7"/>
    </row>
    <row r="936" spans="1:30" x14ac:dyDescent="0.25">
      <c r="A936" s="7"/>
      <c r="B936" s="7"/>
      <c r="C936" s="7"/>
      <c r="D936" s="7" t="str">
        <f t="shared" si="98"/>
        <v>10.121.100.24</v>
      </c>
      <c r="E936" s="7" t="str">
        <f t="shared" si="99"/>
        <v>10.121.100.24</v>
      </c>
      <c r="F936">
        <v>927</v>
      </c>
      <c r="G936" t="s">
        <v>3909</v>
      </c>
      <c r="H936" s="57">
        <v>46149.05773148148</v>
      </c>
      <c r="I936" t="s">
        <v>3910</v>
      </c>
      <c r="J936" t="s">
        <v>3911</v>
      </c>
      <c r="K936" t="s">
        <v>189</v>
      </c>
      <c r="L936" t="s">
        <v>3912</v>
      </c>
      <c r="N936" t="s">
        <v>191</v>
      </c>
      <c r="O936" t="s">
        <v>135</v>
      </c>
      <c r="P936">
        <v>0</v>
      </c>
      <c r="R936" t="s">
        <v>3316</v>
      </c>
      <c r="S936" s="20">
        <f t="shared" si="100"/>
        <v>14</v>
      </c>
      <c r="T936" s="20">
        <f t="shared" si="101"/>
        <v>24</v>
      </c>
      <c r="U936" s="48" t="str">
        <f t="shared" si="102"/>
        <v>Uchhal TC</v>
      </c>
      <c r="V936" s="20" t="str">
        <f t="shared" si="103"/>
        <v>TN703</v>
      </c>
      <c r="W936" s="20" t="str">
        <f t="shared" si="104"/>
        <v>A1</v>
      </c>
      <c r="X936" s="20"/>
      <c r="Y936" s="7"/>
      <c r="Z936" s="7"/>
      <c r="AA936" s="7"/>
      <c r="AB936" s="7"/>
      <c r="AC936" s="7"/>
      <c r="AD936" s="7"/>
    </row>
    <row r="937" spans="1:30" x14ac:dyDescent="0.25">
      <c r="A937" s="7"/>
      <c r="B937" s="7"/>
      <c r="C937" s="7"/>
      <c r="D937" s="7" t="str">
        <f t="shared" si="98"/>
        <v>10.121.26.71</v>
      </c>
      <c r="E937" s="7" t="str">
        <f t="shared" si="99"/>
        <v>10.121.26.71</v>
      </c>
      <c r="F937">
        <v>928</v>
      </c>
      <c r="G937" t="s">
        <v>3905</v>
      </c>
      <c r="H937" s="57">
        <v>46151.057233796295</v>
      </c>
      <c r="I937" t="s">
        <v>3906</v>
      </c>
      <c r="J937" t="s">
        <v>3907</v>
      </c>
      <c r="K937" t="s">
        <v>145</v>
      </c>
      <c r="L937" t="s">
        <v>3908</v>
      </c>
      <c r="N937" t="s">
        <v>134</v>
      </c>
      <c r="O937" t="s">
        <v>135</v>
      </c>
      <c r="P937">
        <v>0</v>
      </c>
      <c r="R937" t="s">
        <v>136</v>
      </c>
      <c r="S937" s="20">
        <f t="shared" si="100"/>
        <v>13</v>
      </c>
      <c r="T937" s="20">
        <f t="shared" si="101"/>
        <v>21</v>
      </c>
      <c r="U937" s="48" t="str">
        <f t="shared" si="102"/>
        <v>Dhanpur</v>
      </c>
      <c r="V937" s="20" t="str">
        <f t="shared" si="103"/>
        <v>TN705</v>
      </c>
      <c r="W937" s="20" t="str">
        <f t="shared" si="104"/>
        <v>B1</v>
      </c>
      <c r="X937" s="20"/>
      <c r="Y937" s="7"/>
      <c r="Z937" s="7"/>
      <c r="AA937" s="7"/>
      <c r="AB937" s="7"/>
      <c r="AC937" s="7"/>
      <c r="AD937" s="7"/>
    </row>
    <row r="938" spans="1:30" x14ac:dyDescent="0.25">
      <c r="A938" s="7"/>
      <c r="B938" s="7"/>
      <c r="C938" s="7"/>
      <c r="D938" s="7" t="str">
        <f t="shared" si="98"/>
        <v>10.121.96.92</v>
      </c>
      <c r="E938" s="7" t="str">
        <f t="shared" si="99"/>
        <v>10.121.96.92</v>
      </c>
      <c r="F938">
        <v>929</v>
      </c>
      <c r="G938" t="s">
        <v>3913</v>
      </c>
      <c r="H938" s="57">
        <v>46150.065439814818</v>
      </c>
      <c r="I938" t="s">
        <v>3914</v>
      </c>
      <c r="J938" t="s">
        <v>3915</v>
      </c>
      <c r="K938" t="s">
        <v>189</v>
      </c>
      <c r="L938" t="s">
        <v>3916</v>
      </c>
      <c r="N938" t="s">
        <v>191</v>
      </c>
      <c r="O938" t="s">
        <v>135</v>
      </c>
      <c r="P938">
        <v>0</v>
      </c>
      <c r="S938" s="20">
        <f t="shared" si="100"/>
        <v>13</v>
      </c>
      <c r="T938" s="20">
        <f t="shared" si="101"/>
        <v>25</v>
      </c>
      <c r="U938" s="48" t="str">
        <f t="shared" si="102"/>
        <v>DGEN Colony</v>
      </c>
      <c r="V938" s="20" t="str">
        <f t="shared" si="103"/>
        <v>TN703</v>
      </c>
      <c r="W938" s="20" t="str">
        <f t="shared" si="104"/>
        <v>A1</v>
      </c>
      <c r="X938" s="20"/>
      <c r="Y938" s="7"/>
      <c r="Z938" s="7"/>
      <c r="AA938" s="7"/>
      <c r="AB938" s="7"/>
      <c r="AC938" s="7"/>
      <c r="AD938" s="7"/>
    </row>
    <row r="939" spans="1:30" x14ac:dyDescent="0.25">
      <c r="A939" s="7"/>
      <c r="B939" s="7"/>
      <c r="C939" s="7"/>
      <c r="D939" s="7" t="str">
        <f t="shared" si="98"/>
        <v>10.121.24.73</v>
      </c>
      <c r="E939" s="7" t="str">
        <f t="shared" si="99"/>
        <v>10.121.24.73</v>
      </c>
      <c r="F939">
        <v>930</v>
      </c>
      <c r="G939" t="s">
        <v>3901</v>
      </c>
      <c r="H939" s="57">
        <v>46136.054490740738</v>
      </c>
      <c r="I939" t="s">
        <v>3902</v>
      </c>
      <c r="J939" t="s">
        <v>3903</v>
      </c>
      <c r="K939" t="s">
        <v>145</v>
      </c>
      <c r="L939" t="s">
        <v>3904</v>
      </c>
      <c r="N939" t="s">
        <v>134</v>
      </c>
      <c r="O939" t="s">
        <v>135</v>
      </c>
      <c r="P939">
        <v>0</v>
      </c>
      <c r="R939" t="s">
        <v>155</v>
      </c>
      <c r="S939" s="20">
        <f t="shared" si="100"/>
        <v>13</v>
      </c>
      <c r="T939" s="20">
        <f t="shared" si="101"/>
        <v>26</v>
      </c>
      <c r="U939" s="48" t="str">
        <f t="shared" si="102"/>
        <v>Bharat Nagar</v>
      </c>
      <c r="V939" s="20" t="str">
        <f t="shared" si="103"/>
        <v>TN705</v>
      </c>
      <c r="W939" s="20" t="str">
        <f t="shared" si="104"/>
        <v>B1</v>
      </c>
      <c r="X939" s="20"/>
      <c r="Y939" s="7"/>
      <c r="Z939" s="7"/>
      <c r="AA939" s="7"/>
      <c r="AB939" s="7"/>
      <c r="AC939" s="7"/>
      <c r="AD939" s="7"/>
    </row>
    <row r="940" spans="1:30" x14ac:dyDescent="0.25">
      <c r="A940" s="7"/>
      <c r="B940" s="7"/>
      <c r="C940" s="7"/>
      <c r="D940" s="7" t="str">
        <f t="shared" si="98"/>
        <v>10.121.19.45</v>
      </c>
      <c r="E940" s="7" t="str">
        <f t="shared" si="99"/>
        <v>10.121.19.45</v>
      </c>
      <c r="F940">
        <v>931</v>
      </c>
      <c r="G940" t="s">
        <v>3926</v>
      </c>
      <c r="H940" s="57">
        <v>46142.062349537038</v>
      </c>
      <c r="I940" t="s">
        <v>3927</v>
      </c>
      <c r="J940" t="s">
        <v>3928</v>
      </c>
      <c r="K940" t="s">
        <v>189</v>
      </c>
      <c r="L940" t="s">
        <v>3929</v>
      </c>
      <c r="N940" t="s">
        <v>191</v>
      </c>
      <c r="O940" t="s">
        <v>135</v>
      </c>
      <c r="P940">
        <v>0</v>
      </c>
      <c r="S940" s="20">
        <f t="shared" si="100"/>
        <v>13</v>
      </c>
      <c r="T940" s="20">
        <f t="shared" si="101"/>
        <v>39</v>
      </c>
      <c r="U940" s="48" t="str">
        <f t="shared" si="102"/>
        <v>NAVAJIVAN SCIENCE COLLEGE</v>
      </c>
      <c r="V940" s="20" t="str">
        <f t="shared" si="103"/>
        <v>TN703</v>
      </c>
      <c r="W940" s="20" t="str">
        <f t="shared" si="104"/>
        <v>A1</v>
      </c>
      <c r="X940" s="20"/>
      <c r="Y940" s="7"/>
      <c r="Z940" s="7"/>
      <c r="AA940" s="7"/>
      <c r="AB940" s="7"/>
      <c r="AC940" s="7"/>
      <c r="AD940" s="7"/>
    </row>
    <row r="941" spans="1:30" x14ac:dyDescent="0.25">
      <c r="A941" s="7"/>
      <c r="B941" s="7"/>
      <c r="C941" s="7"/>
      <c r="D941" s="7" t="str">
        <f t="shared" si="98"/>
        <v>10.121.18.118</v>
      </c>
      <c r="E941" s="7" t="str">
        <f t="shared" si="99"/>
        <v>10.121.18.118</v>
      </c>
      <c r="F941">
        <v>932</v>
      </c>
      <c r="G941" t="s">
        <v>3921</v>
      </c>
      <c r="H941" s="57">
        <v>46074.069166666668</v>
      </c>
      <c r="I941" t="s">
        <v>3922</v>
      </c>
      <c r="J941" t="s">
        <v>3923</v>
      </c>
      <c r="K941" t="s">
        <v>171</v>
      </c>
      <c r="L941" t="s">
        <v>3924</v>
      </c>
      <c r="N941" t="s">
        <v>173</v>
      </c>
      <c r="O941" t="s">
        <v>135</v>
      </c>
      <c r="P941">
        <v>2</v>
      </c>
      <c r="R941" t="s">
        <v>3925</v>
      </c>
      <c r="S941" s="20">
        <f t="shared" si="100"/>
        <v>14</v>
      </c>
      <c r="T941" s="20">
        <f t="shared" si="101"/>
        <v>24</v>
      </c>
      <c r="U941" s="48" t="str">
        <f t="shared" si="102"/>
        <v>VATVA BTS</v>
      </c>
      <c r="V941" s="20" t="str">
        <f t="shared" si="103"/>
        <v>TN703</v>
      </c>
      <c r="W941" s="20" t="str">
        <f t="shared" si="104"/>
        <v>A1</v>
      </c>
      <c r="X941" s="20"/>
      <c r="Y941" s="7"/>
      <c r="Z941" s="7"/>
      <c r="AA941" s="7"/>
      <c r="AB941" s="7"/>
      <c r="AC941" s="7"/>
      <c r="AD941" s="7"/>
    </row>
    <row r="942" spans="1:30" x14ac:dyDescent="0.25">
      <c r="A942" s="7"/>
      <c r="B942" s="7"/>
      <c r="C942" s="7"/>
      <c r="D942" s="7" t="str">
        <f t="shared" si="98"/>
        <v>10.121.18.1</v>
      </c>
      <c r="E942" s="7" t="str">
        <f t="shared" si="99"/>
        <v>10.121.18.1</v>
      </c>
      <c r="F942">
        <v>933</v>
      </c>
      <c r="G942" t="s">
        <v>3917</v>
      </c>
      <c r="H942" s="57">
        <v>46142.068194444444</v>
      </c>
      <c r="I942" t="s">
        <v>3918</v>
      </c>
      <c r="J942" t="s">
        <v>3919</v>
      </c>
      <c r="K942" t="s">
        <v>145</v>
      </c>
      <c r="L942" t="s">
        <v>3920</v>
      </c>
      <c r="N942" t="s">
        <v>134</v>
      </c>
      <c r="O942" t="s">
        <v>135</v>
      </c>
      <c r="P942">
        <v>0</v>
      </c>
      <c r="R942" t="s">
        <v>238</v>
      </c>
      <c r="S942" s="20">
        <f t="shared" si="100"/>
        <v>12</v>
      </c>
      <c r="T942" s="20">
        <f t="shared" si="101"/>
        <v>20</v>
      </c>
      <c r="U942" s="48" t="str">
        <f t="shared" si="102"/>
        <v>KALIGAM</v>
      </c>
      <c r="V942" s="20" t="str">
        <f t="shared" si="103"/>
        <v>TN705</v>
      </c>
      <c r="W942" s="20" t="str">
        <f t="shared" si="104"/>
        <v>B1</v>
      </c>
      <c r="X942" s="20"/>
      <c r="Y942" s="7"/>
      <c r="Z942" s="7"/>
      <c r="AA942" s="7"/>
      <c r="AB942" s="7"/>
      <c r="AC942" s="7"/>
      <c r="AD942" s="7"/>
    </row>
    <row r="943" spans="1:30" x14ac:dyDescent="0.25">
      <c r="A943" s="7"/>
      <c r="B943" s="7"/>
      <c r="C943" s="7"/>
      <c r="D943" s="7" t="str">
        <f t="shared" si="98"/>
        <v>10.121.19.236</v>
      </c>
      <c r="E943" s="7" t="str">
        <f t="shared" si="99"/>
        <v>10.121.19.236</v>
      </c>
      <c r="F943">
        <v>934</v>
      </c>
      <c r="G943" t="s">
        <v>3935</v>
      </c>
      <c r="H943" s="57">
        <v>46149.05741898148</v>
      </c>
      <c r="I943" t="s">
        <v>3936</v>
      </c>
      <c r="J943" t="s">
        <v>3937</v>
      </c>
      <c r="K943" t="s">
        <v>189</v>
      </c>
      <c r="L943" t="s">
        <v>3938</v>
      </c>
      <c r="N943" t="s">
        <v>191</v>
      </c>
      <c r="O943" t="s">
        <v>135</v>
      </c>
      <c r="P943">
        <v>0</v>
      </c>
      <c r="R943" t="s">
        <v>618</v>
      </c>
      <c r="S943" s="20">
        <f t="shared" si="100"/>
        <v>14</v>
      </c>
      <c r="T943" s="20">
        <f t="shared" si="101"/>
        <v>23</v>
      </c>
      <c r="U943" s="48" t="str">
        <f t="shared" si="102"/>
        <v>Airport2</v>
      </c>
      <c r="V943" s="20" t="str">
        <f t="shared" si="103"/>
        <v>TN703</v>
      </c>
      <c r="W943" s="20" t="str">
        <f t="shared" si="104"/>
        <v>A1</v>
      </c>
      <c r="X943" s="20"/>
      <c r="Y943" s="7"/>
      <c r="Z943" s="7"/>
      <c r="AA943" s="7"/>
      <c r="AB943" s="7"/>
      <c r="AC943" s="7"/>
      <c r="AD943" s="7"/>
    </row>
    <row r="944" spans="1:30" x14ac:dyDescent="0.25">
      <c r="A944" s="7"/>
      <c r="B944" s="7"/>
      <c r="C944" s="7"/>
      <c r="D944" s="7" t="str">
        <f t="shared" si="98"/>
        <v>10.121.97.216</v>
      </c>
      <c r="E944" s="7" t="str">
        <f t="shared" si="99"/>
        <v>10.121.97.216</v>
      </c>
      <c r="F944">
        <v>935</v>
      </c>
      <c r="G944" t="s">
        <v>3930</v>
      </c>
      <c r="H944" s="57">
        <v>46151.060208333336</v>
      </c>
      <c r="I944" t="s">
        <v>3931</v>
      </c>
      <c r="J944" t="s">
        <v>3932</v>
      </c>
      <c r="K944" t="s">
        <v>189</v>
      </c>
      <c r="L944" t="s">
        <v>3933</v>
      </c>
      <c r="N944" t="s">
        <v>191</v>
      </c>
      <c r="O944" t="s">
        <v>135</v>
      </c>
      <c r="P944">
        <v>0</v>
      </c>
      <c r="R944" t="s">
        <v>3934</v>
      </c>
      <c r="S944" s="20">
        <f t="shared" si="100"/>
        <v>14</v>
      </c>
      <c r="T944" s="20">
        <f t="shared" si="101"/>
        <v>30</v>
      </c>
      <c r="U944" s="48" t="str">
        <f t="shared" si="102"/>
        <v>Medical-College</v>
      </c>
      <c r="V944" s="20" t="str">
        <f t="shared" si="103"/>
        <v>TN703</v>
      </c>
      <c r="W944" s="20" t="str">
        <f t="shared" si="104"/>
        <v>A1</v>
      </c>
      <c r="X944" s="20"/>
      <c r="Y944" s="7"/>
      <c r="Z944" s="7"/>
      <c r="AA944" s="7"/>
      <c r="AB944" s="7"/>
      <c r="AC944" s="7"/>
      <c r="AD944" s="7"/>
    </row>
    <row r="945" spans="1:30" x14ac:dyDescent="0.25">
      <c r="A945" s="7"/>
      <c r="B945" s="7"/>
      <c r="C945" s="7"/>
      <c r="D945" s="7" t="str">
        <f t="shared" si="98"/>
        <v>10.121.99.72</v>
      </c>
      <c r="E945" s="7" t="str">
        <f t="shared" si="99"/>
        <v>10.121.99.72</v>
      </c>
      <c r="F945">
        <v>936</v>
      </c>
      <c r="G945" t="s">
        <v>3943</v>
      </c>
      <c r="H945" s="57">
        <v>46151.065115740741</v>
      </c>
      <c r="I945" t="s">
        <v>3944</v>
      </c>
      <c r="J945" t="s">
        <v>3945</v>
      </c>
      <c r="K945" t="s">
        <v>189</v>
      </c>
      <c r="L945" t="s">
        <v>3946</v>
      </c>
      <c r="N945" t="s">
        <v>191</v>
      </c>
      <c r="O945" t="s">
        <v>135</v>
      </c>
      <c r="P945">
        <v>0</v>
      </c>
      <c r="R945" t="s">
        <v>3531</v>
      </c>
      <c r="S945" s="20">
        <f t="shared" si="100"/>
        <v>13</v>
      </c>
      <c r="T945" s="20">
        <f t="shared" si="101"/>
        <v>24</v>
      </c>
      <c r="U945" s="48" t="str">
        <f t="shared" si="102"/>
        <v>TEMPLE NEW</v>
      </c>
      <c r="V945" s="20" t="str">
        <f t="shared" si="103"/>
        <v>TN703</v>
      </c>
      <c r="W945" s="20" t="str">
        <f t="shared" si="104"/>
        <v>A1</v>
      </c>
      <c r="X945" s="20"/>
      <c r="Y945" s="7"/>
      <c r="Z945" s="7"/>
      <c r="AA945" s="7"/>
      <c r="AB945" s="7"/>
      <c r="AC945" s="7"/>
      <c r="AD945" s="7"/>
    </row>
    <row r="946" spans="1:30" x14ac:dyDescent="0.25">
      <c r="A946" s="7"/>
      <c r="B946" s="7"/>
      <c r="C946" s="7"/>
      <c r="D946" s="7" t="str">
        <f t="shared" si="98"/>
        <v>10.121.17.57</v>
      </c>
      <c r="E946" s="7" t="str">
        <f t="shared" si="99"/>
        <v>10.121.17.57</v>
      </c>
      <c r="F946">
        <v>937</v>
      </c>
      <c r="G946" t="s">
        <v>3939</v>
      </c>
      <c r="H946" s="57">
        <v>46136.05667824074</v>
      </c>
      <c r="I946" t="s">
        <v>3940</v>
      </c>
      <c r="J946" t="s">
        <v>3941</v>
      </c>
      <c r="K946" t="s">
        <v>145</v>
      </c>
      <c r="L946" t="s">
        <v>3942</v>
      </c>
      <c r="N946" t="s">
        <v>134</v>
      </c>
      <c r="O946" t="s">
        <v>135</v>
      </c>
      <c r="P946">
        <v>2</v>
      </c>
      <c r="S946" s="20">
        <f t="shared" si="100"/>
        <v>13</v>
      </c>
      <c r="T946" s="20">
        <f t="shared" si="101"/>
        <v>20</v>
      </c>
      <c r="U946" s="48" t="str">
        <f t="shared" si="102"/>
        <v>BHADLA</v>
      </c>
      <c r="V946" s="20" t="str">
        <f t="shared" si="103"/>
        <v>TN705</v>
      </c>
      <c r="W946" s="20" t="str">
        <f t="shared" si="104"/>
        <v>B1</v>
      </c>
      <c r="X946" s="20"/>
      <c r="Y946" s="7"/>
      <c r="Z946" s="7"/>
      <c r="AA946" s="7"/>
      <c r="AB946" s="7"/>
      <c r="AC946" s="7"/>
      <c r="AD946" s="7"/>
    </row>
    <row r="947" spans="1:30" x14ac:dyDescent="0.25">
      <c r="A947" s="7"/>
      <c r="B947" s="7"/>
      <c r="C947" s="7"/>
      <c r="D947" s="7" t="str">
        <f t="shared" si="98"/>
        <v>10.121.24.200</v>
      </c>
      <c r="E947" s="7" t="str">
        <f t="shared" si="99"/>
        <v>10.121.24.200</v>
      </c>
      <c r="F947">
        <v>938</v>
      </c>
      <c r="G947" t="s">
        <v>3947</v>
      </c>
      <c r="H947" s="57">
        <v>46121.05878472222</v>
      </c>
      <c r="I947" t="s">
        <v>3948</v>
      </c>
      <c r="J947" t="s">
        <v>3949</v>
      </c>
      <c r="K947" t="s">
        <v>189</v>
      </c>
      <c r="L947" t="s">
        <v>3950</v>
      </c>
      <c r="N947" t="s">
        <v>191</v>
      </c>
      <c r="O947" t="s">
        <v>135</v>
      </c>
      <c r="P947">
        <v>0</v>
      </c>
      <c r="R947" t="s">
        <v>2662</v>
      </c>
      <c r="S947" s="20">
        <f t="shared" si="100"/>
        <v>14</v>
      </c>
      <c r="T947" s="20">
        <f t="shared" si="101"/>
        <v>30</v>
      </c>
      <c r="U947" s="48" t="str">
        <f t="shared" si="102"/>
        <v>ST WORKSHOP BTS</v>
      </c>
      <c r="V947" s="20" t="str">
        <f t="shared" si="103"/>
        <v>TN703</v>
      </c>
      <c r="W947" s="20" t="str">
        <f t="shared" si="104"/>
        <v>A1</v>
      </c>
      <c r="X947" s="20"/>
      <c r="Y947" s="7"/>
      <c r="Z947" s="7"/>
      <c r="AA947" s="7"/>
      <c r="AB947" s="7"/>
      <c r="AC947" s="7"/>
      <c r="AD947" s="7"/>
    </row>
    <row r="948" spans="1:30" x14ac:dyDescent="0.25">
      <c r="A948" s="7"/>
      <c r="B948" s="7"/>
      <c r="C948" s="7"/>
      <c r="D948" s="7" t="str">
        <f t="shared" si="98"/>
        <v>10.121.15.214</v>
      </c>
      <c r="E948" s="7" t="str">
        <f t="shared" si="99"/>
        <v>10.121.15.214</v>
      </c>
      <c r="F948">
        <v>939</v>
      </c>
      <c r="G948" t="s">
        <v>3951</v>
      </c>
      <c r="H948" s="57">
        <v>46141.060069444444</v>
      </c>
      <c r="I948" t="s">
        <v>3952</v>
      </c>
      <c r="J948" t="s">
        <v>3953</v>
      </c>
      <c r="K948" t="s">
        <v>145</v>
      </c>
      <c r="L948" t="s">
        <v>3954</v>
      </c>
      <c r="N948" t="s">
        <v>134</v>
      </c>
      <c r="O948" t="s">
        <v>135</v>
      </c>
      <c r="P948">
        <v>2</v>
      </c>
      <c r="R948" t="s">
        <v>1889</v>
      </c>
      <c r="S948" s="20">
        <f t="shared" si="100"/>
        <v>14</v>
      </c>
      <c r="T948" s="20">
        <f t="shared" si="101"/>
        <v>25</v>
      </c>
      <c r="U948" s="48" t="str">
        <f t="shared" si="102"/>
        <v>PATAN EXCH</v>
      </c>
      <c r="V948" s="20" t="str">
        <f t="shared" si="103"/>
        <v>TN705</v>
      </c>
      <c r="W948" s="20" t="str">
        <f t="shared" si="104"/>
        <v>B1</v>
      </c>
      <c r="X948" s="20"/>
      <c r="Y948" s="7"/>
      <c r="Z948" s="7"/>
      <c r="AA948" s="7"/>
      <c r="AB948" s="7"/>
      <c r="AC948" s="7"/>
      <c r="AD948" s="7"/>
    </row>
    <row r="949" spans="1:30" x14ac:dyDescent="0.25">
      <c r="A949" s="7"/>
      <c r="B949" s="7"/>
      <c r="C949" s="7"/>
      <c r="D949" s="7" t="str">
        <f t="shared" si="98"/>
        <v>10.121.24.234</v>
      </c>
      <c r="E949" s="7" t="str">
        <f t="shared" si="99"/>
        <v>10.121.24.234</v>
      </c>
      <c r="F949">
        <v>940</v>
      </c>
      <c r="G949" t="s">
        <v>3955</v>
      </c>
      <c r="H949" s="57">
        <v>46141.059675925928</v>
      </c>
      <c r="I949" t="s">
        <v>3956</v>
      </c>
      <c r="J949" t="s">
        <v>3957</v>
      </c>
      <c r="K949" t="s">
        <v>189</v>
      </c>
      <c r="L949" t="s">
        <v>3958</v>
      </c>
      <c r="N949" t="s">
        <v>191</v>
      </c>
      <c r="O949" t="s">
        <v>135</v>
      </c>
      <c r="P949">
        <v>0</v>
      </c>
      <c r="R949" t="s">
        <v>3959</v>
      </c>
      <c r="S949" s="20">
        <f t="shared" si="100"/>
        <v>14</v>
      </c>
      <c r="T949" s="20">
        <f t="shared" si="101"/>
        <v>23</v>
      </c>
      <c r="U949" s="48" t="str">
        <f t="shared" si="102"/>
        <v>DHUVARAN</v>
      </c>
      <c r="V949" s="20" t="str">
        <f t="shared" si="103"/>
        <v>TN703</v>
      </c>
      <c r="W949" s="20" t="str">
        <f t="shared" si="104"/>
        <v>A1</v>
      </c>
      <c r="X949" s="20"/>
      <c r="Y949" s="7"/>
      <c r="Z949" s="7"/>
      <c r="AA949" s="7"/>
      <c r="AB949" s="7"/>
      <c r="AC949" s="7"/>
      <c r="AD949" s="7"/>
    </row>
    <row r="950" spans="1:30" x14ac:dyDescent="0.25">
      <c r="A950" s="7"/>
      <c r="B950" s="7"/>
      <c r="C950" s="7"/>
      <c r="D950" s="7" t="str">
        <f t="shared" si="98"/>
        <v>10.121.68.75</v>
      </c>
      <c r="E950" s="7" t="str">
        <f t="shared" si="99"/>
        <v>10.121.68.75</v>
      </c>
      <c r="F950">
        <v>941</v>
      </c>
      <c r="G950" t="s">
        <v>3960</v>
      </c>
      <c r="H950" s="57">
        <v>46140.055266203701</v>
      </c>
      <c r="I950" t="s">
        <v>3961</v>
      </c>
      <c r="J950" t="s">
        <v>3962</v>
      </c>
      <c r="K950" t="s">
        <v>189</v>
      </c>
      <c r="L950" t="s">
        <v>3963</v>
      </c>
      <c r="N950" t="s">
        <v>191</v>
      </c>
      <c r="O950" t="s">
        <v>135</v>
      </c>
      <c r="P950">
        <v>0</v>
      </c>
      <c r="S950" s="20">
        <f t="shared" si="100"/>
        <v>13</v>
      </c>
      <c r="T950" s="20">
        <f t="shared" si="101"/>
        <v>25</v>
      </c>
      <c r="U950" s="48" t="str">
        <f t="shared" si="102"/>
        <v>SUNRISE BTS</v>
      </c>
      <c r="V950" s="20" t="str">
        <f t="shared" si="103"/>
        <v>TN703</v>
      </c>
      <c r="W950" s="20" t="str">
        <f t="shared" si="104"/>
        <v>A1</v>
      </c>
      <c r="X950" s="20"/>
      <c r="Y950" s="7"/>
      <c r="Z950" s="7"/>
      <c r="AA950" s="7"/>
      <c r="AB950" s="7"/>
      <c r="AC950" s="7"/>
      <c r="AD950" s="7"/>
    </row>
    <row r="951" spans="1:30" x14ac:dyDescent="0.25">
      <c r="A951" s="7"/>
      <c r="B951" s="7"/>
      <c r="C951" s="7"/>
      <c r="D951" s="7" t="str">
        <f t="shared" si="98"/>
        <v>10.121.16.41</v>
      </c>
      <c r="E951" s="7" t="str">
        <f t="shared" si="99"/>
        <v>10.121.16.41</v>
      </c>
      <c r="F951">
        <v>942</v>
      </c>
      <c r="G951" t="s">
        <v>3964</v>
      </c>
      <c r="H951" s="57">
        <v>46147.061018518521</v>
      </c>
      <c r="I951" t="s">
        <v>3965</v>
      </c>
      <c r="J951" t="s">
        <v>3966</v>
      </c>
      <c r="K951" t="s">
        <v>189</v>
      </c>
      <c r="L951" t="s">
        <v>6233</v>
      </c>
      <c r="N951" t="s">
        <v>191</v>
      </c>
      <c r="O951" t="s">
        <v>135</v>
      </c>
      <c r="P951">
        <v>0</v>
      </c>
      <c r="S951" s="20">
        <f t="shared" si="100"/>
        <v>13</v>
      </c>
      <c r="T951" s="20">
        <f t="shared" si="101"/>
        <v>22</v>
      </c>
      <c r="U951" s="48" t="str">
        <f t="shared" si="102"/>
        <v>SAMIYALA</v>
      </c>
      <c r="V951" s="20" t="str">
        <f t="shared" si="103"/>
        <v>TN703</v>
      </c>
      <c r="W951" s="20" t="str">
        <f t="shared" si="104"/>
        <v>A1</v>
      </c>
      <c r="X951" s="20"/>
      <c r="Y951" s="7"/>
      <c r="Z951" s="7"/>
      <c r="AA951" s="7"/>
      <c r="AB951" s="7"/>
      <c r="AC951" s="7"/>
      <c r="AD951" s="7"/>
    </row>
    <row r="952" spans="1:30" x14ac:dyDescent="0.25">
      <c r="A952" s="7"/>
      <c r="B952" s="7"/>
      <c r="C952" s="7"/>
      <c r="D952" s="7" t="str">
        <f t="shared" si="98"/>
        <v>10.121.98.7</v>
      </c>
      <c r="E952" s="7" t="str">
        <f t="shared" si="99"/>
        <v>10.121.98.7</v>
      </c>
      <c r="F952">
        <v>943</v>
      </c>
      <c r="G952" t="s">
        <v>3976</v>
      </c>
      <c r="H952" s="57">
        <v>46108.058495370373</v>
      </c>
      <c r="I952" t="s">
        <v>3977</v>
      </c>
      <c r="J952" t="s">
        <v>3978</v>
      </c>
      <c r="K952" t="s">
        <v>189</v>
      </c>
      <c r="L952" t="s">
        <v>3979</v>
      </c>
      <c r="N952" t="s">
        <v>191</v>
      </c>
      <c r="O952" t="s">
        <v>135</v>
      </c>
      <c r="P952">
        <v>0</v>
      </c>
      <c r="S952" s="20">
        <f t="shared" si="100"/>
        <v>12</v>
      </c>
      <c r="T952" s="20">
        <f t="shared" si="101"/>
        <v>32</v>
      </c>
      <c r="U952" s="48" t="str">
        <f t="shared" si="102"/>
        <v>ADITYA BTS BECHRAJI</v>
      </c>
      <c r="V952" s="20" t="str">
        <f t="shared" si="103"/>
        <v>TN703</v>
      </c>
      <c r="W952" s="20" t="str">
        <f t="shared" si="104"/>
        <v>A1</v>
      </c>
      <c r="X952" s="20"/>
      <c r="Y952" s="7"/>
      <c r="Z952" s="7"/>
      <c r="AA952" s="7"/>
      <c r="AB952" s="7"/>
      <c r="AC952" s="7"/>
      <c r="AD952" s="7"/>
    </row>
    <row r="953" spans="1:30" x14ac:dyDescent="0.25">
      <c r="A953" s="7"/>
      <c r="B953" s="7"/>
      <c r="C953" s="7"/>
      <c r="D953" s="7" t="str">
        <f t="shared" si="98"/>
        <v>10.121.17.180</v>
      </c>
      <c r="E953" s="7" t="str">
        <f t="shared" si="99"/>
        <v>10.121.17.180</v>
      </c>
      <c r="F953">
        <v>944</v>
      </c>
      <c r="G953" t="s">
        <v>3967</v>
      </c>
      <c r="H953" s="57">
        <v>46151.059467592589</v>
      </c>
      <c r="I953" t="s">
        <v>3968</v>
      </c>
      <c r="J953" t="s">
        <v>3969</v>
      </c>
      <c r="K953" t="s">
        <v>189</v>
      </c>
      <c r="L953" t="s">
        <v>3970</v>
      </c>
      <c r="N953" t="s">
        <v>191</v>
      </c>
      <c r="O953" t="s">
        <v>135</v>
      </c>
      <c r="P953">
        <v>0</v>
      </c>
      <c r="R953" t="s">
        <v>2958</v>
      </c>
      <c r="S953" s="20">
        <f t="shared" si="100"/>
        <v>14</v>
      </c>
      <c r="T953" s="20">
        <f t="shared" si="101"/>
        <v>22</v>
      </c>
      <c r="U953" s="48" t="str">
        <f t="shared" si="102"/>
        <v>KOLIYAK</v>
      </c>
      <c r="V953" s="20" t="str">
        <f t="shared" si="103"/>
        <v>TN703</v>
      </c>
      <c r="W953" s="20" t="str">
        <f t="shared" si="104"/>
        <v>A1</v>
      </c>
      <c r="X953" s="20"/>
      <c r="Y953" s="7"/>
      <c r="Z953" s="7"/>
      <c r="AA953" s="7"/>
      <c r="AB953" s="7"/>
      <c r="AC953" s="7"/>
      <c r="AD953" s="7"/>
    </row>
    <row r="954" spans="1:30" x14ac:dyDescent="0.25">
      <c r="A954" s="7"/>
      <c r="B954" s="7"/>
      <c r="C954" s="7"/>
      <c r="D954" s="7" t="str">
        <f t="shared" si="98"/>
        <v>10.121.17.173</v>
      </c>
      <c r="E954" s="7" t="str">
        <f t="shared" si="99"/>
        <v>10.121.17.173</v>
      </c>
      <c r="F954">
        <v>945</v>
      </c>
      <c r="G954" t="s">
        <v>3971</v>
      </c>
      <c r="H954" s="57">
        <v>46133.057824074072</v>
      </c>
      <c r="I954" t="s">
        <v>3972</v>
      </c>
      <c r="J954" t="s">
        <v>3973</v>
      </c>
      <c r="K954" t="s">
        <v>171</v>
      </c>
      <c r="L954" t="s">
        <v>3974</v>
      </c>
      <c r="N954" t="s">
        <v>173</v>
      </c>
      <c r="O954" t="s">
        <v>135</v>
      </c>
      <c r="P954">
        <v>2</v>
      </c>
      <c r="R954" t="s">
        <v>3975</v>
      </c>
      <c r="S954" s="20">
        <f t="shared" si="100"/>
        <v>14</v>
      </c>
      <c r="T954" s="20">
        <f t="shared" si="101"/>
        <v>20</v>
      </c>
      <c r="U954" s="48" t="str">
        <f t="shared" si="102"/>
        <v>BAJUD</v>
      </c>
      <c r="V954" s="20" t="str">
        <f t="shared" si="103"/>
        <v>TN703</v>
      </c>
      <c r="W954" s="20" t="str">
        <f t="shared" si="104"/>
        <v>A1</v>
      </c>
      <c r="X954" s="20"/>
      <c r="Y954" s="7"/>
      <c r="Z954" s="7"/>
      <c r="AA954" s="7"/>
      <c r="AB954" s="7"/>
      <c r="AC954" s="7"/>
      <c r="AD954" s="7"/>
    </row>
    <row r="955" spans="1:30" x14ac:dyDescent="0.25">
      <c r="A955" s="7"/>
      <c r="B955" s="7"/>
      <c r="C955" s="7"/>
      <c r="D955" s="7" t="str">
        <f t="shared" si="98"/>
        <v>10.121.99.21</v>
      </c>
      <c r="E955" s="7" t="str">
        <f t="shared" si="99"/>
        <v>10.121.99.21</v>
      </c>
      <c r="F955">
        <v>946</v>
      </c>
      <c r="G955" t="s">
        <v>3980</v>
      </c>
      <c r="H955" s="57">
        <v>46125.059849537036</v>
      </c>
      <c r="I955" t="s">
        <v>3981</v>
      </c>
      <c r="J955" t="s">
        <v>3982</v>
      </c>
      <c r="K955" t="s">
        <v>189</v>
      </c>
      <c r="L955" t="s">
        <v>3983</v>
      </c>
      <c r="N955" t="s">
        <v>191</v>
      </c>
      <c r="O955" t="s">
        <v>135</v>
      </c>
      <c r="P955">
        <v>0</v>
      </c>
      <c r="R955" t="s">
        <v>3984</v>
      </c>
      <c r="S955" s="20">
        <f t="shared" si="100"/>
        <v>13</v>
      </c>
      <c r="T955" s="20">
        <f t="shared" si="101"/>
        <v>21</v>
      </c>
      <c r="U955" s="48" t="str">
        <f t="shared" si="102"/>
        <v>UNIFRAX</v>
      </c>
      <c r="V955" s="20" t="str">
        <f t="shared" si="103"/>
        <v>TN703</v>
      </c>
      <c r="W955" s="20" t="str">
        <f t="shared" si="104"/>
        <v>A1</v>
      </c>
      <c r="X955" s="20"/>
      <c r="Y955" s="7"/>
      <c r="Z955" s="7"/>
      <c r="AA955" s="7"/>
      <c r="AB955" s="7"/>
      <c r="AC955" s="7"/>
      <c r="AD955" s="7"/>
    </row>
    <row r="956" spans="1:30" x14ac:dyDescent="0.25">
      <c r="A956" s="7"/>
      <c r="B956" s="7"/>
      <c r="C956" s="7"/>
      <c r="D956" s="7" t="str">
        <f t="shared" si="98"/>
        <v>10.121.97.214</v>
      </c>
      <c r="E956" s="7" t="str">
        <f t="shared" si="99"/>
        <v>10.121.97.214</v>
      </c>
      <c r="F956">
        <v>947</v>
      </c>
      <c r="G956" t="s">
        <v>3990</v>
      </c>
      <c r="H956" s="57">
        <v>46150.070567129631</v>
      </c>
      <c r="I956" t="s">
        <v>3991</v>
      </c>
      <c r="J956" t="s">
        <v>3992</v>
      </c>
      <c r="K956" t="s">
        <v>132</v>
      </c>
      <c r="L956" t="s">
        <v>3993</v>
      </c>
      <c r="N956" t="s">
        <v>134</v>
      </c>
      <c r="O956" t="s">
        <v>135</v>
      </c>
      <c r="P956">
        <v>2</v>
      </c>
      <c r="S956" s="20">
        <f t="shared" si="100"/>
        <v>14</v>
      </c>
      <c r="T956" s="20">
        <f t="shared" si="101"/>
        <v>20</v>
      </c>
      <c r="U956" s="48" t="str">
        <f t="shared" si="102"/>
        <v>DIU 2</v>
      </c>
      <c r="V956" s="20" t="str">
        <f t="shared" si="103"/>
        <v>TN725</v>
      </c>
      <c r="W956" s="20" t="str">
        <f t="shared" si="104"/>
        <v>B2</v>
      </c>
      <c r="X956" s="20"/>
      <c r="Y956" s="7"/>
      <c r="Z956" s="7"/>
      <c r="AA956" s="7"/>
      <c r="AB956" s="7"/>
      <c r="AC956" s="7"/>
      <c r="AD956" s="7"/>
    </row>
    <row r="957" spans="1:30" x14ac:dyDescent="0.25">
      <c r="A957" s="7"/>
      <c r="B957" s="7"/>
      <c r="C957" s="7"/>
      <c r="D957" s="7" t="str">
        <f t="shared" si="98"/>
        <v>10.121.96.66</v>
      </c>
      <c r="E957" s="7" t="str">
        <f t="shared" si="99"/>
        <v>10.121.96.66</v>
      </c>
      <c r="F957">
        <v>948</v>
      </c>
      <c r="G957" t="s">
        <v>3985</v>
      </c>
      <c r="H957" s="57">
        <v>46138.06695601852</v>
      </c>
      <c r="I957" t="s">
        <v>3986</v>
      </c>
      <c r="J957" t="s">
        <v>3987</v>
      </c>
      <c r="K957" t="s">
        <v>145</v>
      </c>
      <c r="L957" t="s">
        <v>3988</v>
      </c>
      <c r="N957" t="s">
        <v>134</v>
      </c>
      <c r="O957" t="s">
        <v>135</v>
      </c>
      <c r="P957">
        <v>2</v>
      </c>
      <c r="R957" t="s">
        <v>3989</v>
      </c>
      <c r="S957" s="20">
        <f t="shared" si="100"/>
        <v>13</v>
      </c>
      <c r="T957" s="20">
        <f t="shared" si="101"/>
        <v>19</v>
      </c>
      <c r="U957" s="48" t="str">
        <f t="shared" si="102"/>
        <v>Vagra</v>
      </c>
      <c r="V957" s="20" t="str">
        <f t="shared" si="103"/>
        <v>TN705</v>
      </c>
      <c r="W957" s="20" t="str">
        <f t="shared" si="104"/>
        <v>B1</v>
      </c>
      <c r="X957" s="20"/>
      <c r="Y957" s="7"/>
      <c r="Z957" s="7"/>
      <c r="AA957" s="7"/>
      <c r="AB957" s="7"/>
      <c r="AC957" s="7"/>
      <c r="AD957" s="7"/>
    </row>
    <row r="958" spans="1:30" x14ac:dyDescent="0.25">
      <c r="A958" s="7"/>
      <c r="B958" s="7"/>
      <c r="C958" s="7"/>
      <c r="D958" s="7" t="str">
        <f t="shared" si="98"/>
        <v>10.121.98.91</v>
      </c>
      <c r="E958" s="7" t="str">
        <f t="shared" si="99"/>
        <v>10.121.98.91</v>
      </c>
      <c r="F958">
        <v>949</v>
      </c>
      <c r="G958" t="s">
        <v>3998</v>
      </c>
      <c r="H958" s="57">
        <v>46128.044918981483</v>
      </c>
      <c r="I958" t="s">
        <v>3999</v>
      </c>
      <c r="J958" t="s">
        <v>4000</v>
      </c>
      <c r="K958" t="s">
        <v>189</v>
      </c>
      <c r="L958" t="s">
        <v>4001</v>
      </c>
      <c r="N958" t="s">
        <v>191</v>
      </c>
      <c r="O958" t="s">
        <v>135</v>
      </c>
      <c r="P958">
        <v>0</v>
      </c>
      <c r="S958" s="20">
        <f t="shared" si="100"/>
        <v>13</v>
      </c>
      <c r="T958" s="20">
        <f t="shared" si="101"/>
        <v>19</v>
      </c>
      <c r="U958" s="48" t="str">
        <f t="shared" si="102"/>
        <v>Sarsa</v>
      </c>
      <c r="V958" s="20" t="str">
        <f t="shared" si="103"/>
        <v>TN703</v>
      </c>
      <c r="W958" s="20" t="str">
        <f t="shared" si="104"/>
        <v>A1</v>
      </c>
      <c r="X958" s="20"/>
      <c r="Y958" s="7"/>
      <c r="Z958" s="7"/>
      <c r="AA958" s="7"/>
      <c r="AB958" s="7"/>
      <c r="AC958" s="7"/>
      <c r="AD958" s="7"/>
    </row>
    <row r="959" spans="1:30" x14ac:dyDescent="0.25">
      <c r="A959" s="7"/>
      <c r="B959" s="7"/>
      <c r="C959" s="7"/>
      <c r="D959" s="7" t="str">
        <f t="shared" si="98"/>
        <v>10.121.68.76</v>
      </c>
      <c r="E959" s="7" t="str">
        <f t="shared" si="99"/>
        <v>10.121.68.76</v>
      </c>
      <c r="F959">
        <v>950</v>
      </c>
      <c r="G959" t="s">
        <v>3994</v>
      </c>
      <c r="H959" s="57">
        <v>46140.055</v>
      </c>
      <c r="I959" t="s">
        <v>3995</v>
      </c>
      <c r="J959" t="s">
        <v>3996</v>
      </c>
      <c r="K959" t="s">
        <v>189</v>
      </c>
      <c r="L959" t="s">
        <v>3997</v>
      </c>
      <c r="N959" t="s">
        <v>191</v>
      </c>
      <c r="O959" t="s">
        <v>135</v>
      </c>
      <c r="P959">
        <v>0</v>
      </c>
      <c r="S959" s="20">
        <f t="shared" si="100"/>
        <v>13</v>
      </c>
      <c r="T959" s="20">
        <f t="shared" si="101"/>
        <v>30</v>
      </c>
      <c r="U959" s="48" t="str">
        <f t="shared" si="102"/>
        <v>STATUS TOWER BTS</v>
      </c>
      <c r="V959" s="20" t="str">
        <f t="shared" si="103"/>
        <v>TN703</v>
      </c>
      <c r="W959" s="20" t="str">
        <f t="shared" si="104"/>
        <v>A1</v>
      </c>
      <c r="X959" s="20"/>
      <c r="Y959" s="7"/>
      <c r="Z959" s="7"/>
      <c r="AA959" s="7"/>
      <c r="AB959" s="7"/>
      <c r="AC959" s="7"/>
      <c r="AD959" s="7"/>
    </row>
    <row r="960" spans="1:30" x14ac:dyDescent="0.25">
      <c r="A960" s="7"/>
      <c r="B960" s="7"/>
      <c r="C960" s="7"/>
      <c r="D960" s="7" t="str">
        <f t="shared" si="98"/>
        <v>10.121.97.65</v>
      </c>
      <c r="E960" s="7" t="str">
        <f t="shared" si="99"/>
        <v>10.121.97.65</v>
      </c>
      <c r="F960">
        <v>951</v>
      </c>
      <c r="G960" t="s">
        <v>4002</v>
      </c>
      <c r="H960" s="57">
        <v>46123.074178240742</v>
      </c>
      <c r="I960" t="s">
        <v>4003</v>
      </c>
      <c r="J960" t="s">
        <v>4004</v>
      </c>
      <c r="K960" t="s">
        <v>145</v>
      </c>
      <c r="L960" t="s">
        <v>4005</v>
      </c>
      <c r="N960" t="s">
        <v>134</v>
      </c>
      <c r="O960" t="s">
        <v>135</v>
      </c>
      <c r="P960">
        <v>0</v>
      </c>
      <c r="R960" t="s">
        <v>609</v>
      </c>
      <c r="S960" s="20">
        <f t="shared" si="100"/>
        <v>13</v>
      </c>
      <c r="T960" s="20">
        <f t="shared" si="101"/>
        <v>24</v>
      </c>
      <c r="U960" s="48" t="str">
        <f t="shared" si="102"/>
        <v>UBHARAN EX</v>
      </c>
      <c r="V960" s="20" t="str">
        <f t="shared" si="103"/>
        <v>TN705</v>
      </c>
      <c r="W960" s="20" t="str">
        <f t="shared" si="104"/>
        <v>B1</v>
      </c>
      <c r="X960" s="20"/>
      <c r="Y960" s="7"/>
      <c r="Z960" s="7"/>
      <c r="AA960" s="7"/>
      <c r="AB960" s="7"/>
      <c r="AC960" s="7"/>
      <c r="AD960" s="7"/>
    </row>
    <row r="961" spans="1:30" x14ac:dyDescent="0.25">
      <c r="A961" s="7"/>
      <c r="B961" s="7"/>
      <c r="C961" s="7"/>
      <c r="D961" s="7" t="str">
        <f t="shared" si="98"/>
        <v>10.121.18.246</v>
      </c>
      <c r="E961" s="7" t="str">
        <f t="shared" si="99"/>
        <v>10.121.18.246</v>
      </c>
      <c r="F961">
        <v>952</v>
      </c>
      <c r="G961" t="s">
        <v>4006</v>
      </c>
      <c r="H961" s="57">
        <v>46103.060277777775</v>
      </c>
      <c r="I961" t="s">
        <v>4007</v>
      </c>
      <c r="J961" t="s">
        <v>4008</v>
      </c>
      <c r="K961" t="s">
        <v>145</v>
      </c>
      <c r="L961" t="s">
        <v>4009</v>
      </c>
      <c r="N961" t="s">
        <v>134</v>
      </c>
      <c r="O961" t="s">
        <v>135</v>
      </c>
      <c r="P961">
        <v>0</v>
      </c>
      <c r="R961" t="s">
        <v>2909</v>
      </c>
      <c r="S961" s="20">
        <f t="shared" si="100"/>
        <v>14</v>
      </c>
      <c r="T961" s="20">
        <f t="shared" si="101"/>
        <v>19</v>
      </c>
      <c r="U961" s="48" t="str">
        <f t="shared" si="102"/>
        <v>GNLU</v>
      </c>
      <c r="V961" s="20" t="str">
        <f t="shared" si="103"/>
        <v>TN705</v>
      </c>
      <c r="W961" s="20" t="str">
        <f t="shared" si="104"/>
        <v>B1</v>
      </c>
      <c r="X961" s="20"/>
      <c r="Y961" s="7"/>
      <c r="Z961" s="7"/>
      <c r="AA961" s="7"/>
      <c r="AB961" s="7"/>
      <c r="AC961" s="7"/>
      <c r="AD961" s="7"/>
    </row>
    <row r="962" spans="1:30" x14ac:dyDescent="0.25">
      <c r="A962" s="7"/>
      <c r="B962" s="7"/>
      <c r="C962" s="7"/>
      <c r="D962" s="7" t="str">
        <f t="shared" si="98"/>
        <v>10.121.68.90</v>
      </c>
      <c r="E962" s="7" t="str">
        <f t="shared" si="99"/>
        <v>10.121.68.90</v>
      </c>
      <c r="F962">
        <v>953</v>
      </c>
      <c r="G962" t="s">
        <v>4010</v>
      </c>
      <c r="H962" s="57">
        <v>46149.061805555553</v>
      </c>
      <c r="I962" t="s">
        <v>4011</v>
      </c>
      <c r="J962" t="s">
        <v>4012</v>
      </c>
      <c r="K962" t="s">
        <v>189</v>
      </c>
      <c r="L962" t="s">
        <v>4013</v>
      </c>
      <c r="N962" t="s">
        <v>191</v>
      </c>
      <c r="O962" t="s">
        <v>135</v>
      </c>
      <c r="P962">
        <v>0</v>
      </c>
      <c r="S962" s="20">
        <f t="shared" si="100"/>
        <v>13</v>
      </c>
      <c r="T962" s="20">
        <f t="shared" si="101"/>
        <v>32</v>
      </c>
      <c r="U962" s="48" t="str">
        <f t="shared" si="102"/>
        <v>Enercon-Trng-Centr</v>
      </c>
      <c r="V962" s="20" t="str">
        <f t="shared" si="103"/>
        <v>TN703</v>
      </c>
      <c r="W962" s="20" t="str">
        <f t="shared" si="104"/>
        <v>A1</v>
      </c>
      <c r="X962" s="20"/>
      <c r="Y962" s="7"/>
      <c r="Z962" s="7"/>
      <c r="AA962" s="7"/>
      <c r="AB962" s="7"/>
      <c r="AC962" s="7"/>
      <c r="AD962" s="7"/>
    </row>
    <row r="963" spans="1:30" x14ac:dyDescent="0.25">
      <c r="A963" s="7"/>
      <c r="B963" s="7"/>
      <c r="C963" s="7"/>
      <c r="D963" s="7" t="str">
        <f t="shared" si="98"/>
        <v>10.121.18.94</v>
      </c>
      <c r="E963" s="7" t="str">
        <f t="shared" si="99"/>
        <v>10.121.18.94</v>
      </c>
      <c r="F963">
        <v>954</v>
      </c>
      <c r="G963" t="s">
        <v>4026</v>
      </c>
      <c r="H963" s="57">
        <v>46143.058634259258</v>
      </c>
      <c r="I963" t="s">
        <v>4027</v>
      </c>
      <c r="J963" t="s">
        <v>4028</v>
      </c>
      <c r="K963" t="s">
        <v>171</v>
      </c>
      <c r="L963" t="s">
        <v>4029</v>
      </c>
      <c r="N963" t="s">
        <v>173</v>
      </c>
      <c r="O963" t="s">
        <v>135</v>
      </c>
      <c r="P963">
        <v>2</v>
      </c>
      <c r="S963" s="20">
        <f t="shared" si="100"/>
        <v>13</v>
      </c>
      <c r="T963" s="20">
        <f t="shared" si="101"/>
        <v>26</v>
      </c>
      <c r="U963" s="48" t="str">
        <f t="shared" si="102"/>
        <v>LKP Security</v>
      </c>
      <c r="V963" s="20" t="str">
        <f t="shared" si="103"/>
        <v>TN703</v>
      </c>
      <c r="W963" s="20" t="str">
        <f t="shared" si="104"/>
        <v>A1</v>
      </c>
      <c r="X963" s="20"/>
      <c r="Y963" s="7"/>
      <c r="Z963" s="7"/>
      <c r="AA963" s="7"/>
      <c r="AB963" s="7"/>
      <c r="AC963" s="7"/>
      <c r="AD963" s="7"/>
    </row>
    <row r="964" spans="1:30" x14ac:dyDescent="0.25">
      <c r="A964" s="7"/>
      <c r="B964" s="7"/>
      <c r="C964" s="7"/>
      <c r="D964" s="7" t="str">
        <f t="shared" si="98"/>
        <v>10.121.18.123</v>
      </c>
      <c r="E964" s="7" t="str">
        <f t="shared" si="99"/>
        <v>10.121.18.123</v>
      </c>
      <c r="F964">
        <v>955</v>
      </c>
      <c r="G964" t="s">
        <v>4018</v>
      </c>
      <c r="H964" s="57">
        <v>46150.069363425922</v>
      </c>
      <c r="I964" t="s">
        <v>4019</v>
      </c>
      <c r="J964" t="s">
        <v>4020</v>
      </c>
      <c r="K964" t="s">
        <v>189</v>
      </c>
      <c r="L964" t="s">
        <v>4021</v>
      </c>
      <c r="N964" t="s">
        <v>191</v>
      </c>
      <c r="O964" t="s">
        <v>135</v>
      </c>
      <c r="P964">
        <v>0</v>
      </c>
      <c r="R964" t="s">
        <v>584</v>
      </c>
      <c r="S964" s="20">
        <f t="shared" si="100"/>
        <v>14</v>
      </c>
      <c r="T964" s="20">
        <f t="shared" si="101"/>
        <v>21</v>
      </c>
      <c r="U964" s="48" t="str">
        <f t="shared" si="102"/>
        <v>NANDEJ</v>
      </c>
      <c r="V964" s="20" t="str">
        <f t="shared" si="103"/>
        <v>TN703</v>
      </c>
      <c r="W964" s="20" t="str">
        <f t="shared" si="104"/>
        <v>A1</v>
      </c>
      <c r="X964" s="20"/>
      <c r="Y964" s="7"/>
      <c r="Z964" s="7"/>
      <c r="AA964" s="7"/>
      <c r="AB964" s="7"/>
      <c r="AC964" s="7"/>
      <c r="AD964" s="7"/>
    </row>
    <row r="965" spans="1:30" x14ac:dyDescent="0.25">
      <c r="A965" s="7"/>
      <c r="B965" s="7"/>
      <c r="C965" s="7"/>
      <c r="D965" s="7" t="str">
        <f t="shared" si="98"/>
        <v>10.121.17.37</v>
      </c>
      <c r="E965" s="7" t="str">
        <f t="shared" si="99"/>
        <v>10.121.17.37</v>
      </c>
      <c r="F965">
        <v>956</v>
      </c>
      <c r="G965" t="s">
        <v>4014</v>
      </c>
      <c r="H965" s="57">
        <v>46149.059178240743</v>
      </c>
      <c r="I965" t="s">
        <v>4015</v>
      </c>
      <c r="J965" t="s">
        <v>4016</v>
      </c>
      <c r="K965" t="s">
        <v>171</v>
      </c>
      <c r="L965" t="s">
        <v>4017</v>
      </c>
      <c r="N965" t="s">
        <v>173</v>
      </c>
      <c r="O965" t="s">
        <v>135</v>
      </c>
      <c r="P965">
        <v>2</v>
      </c>
      <c r="R965" t="s">
        <v>362</v>
      </c>
      <c r="S965" s="20">
        <f t="shared" si="100"/>
        <v>13</v>
      </c>
      <c r="T965" s="20">
        <f t="shared" si="101"/>
        <v>23</v>
      </c>
      <c r="U965" s="48" t="str">
        <f t="shared" si="102"/>
        <v>Maliyasan</v>
      </c>
      <c r="V965" s="20" t="str">
        <f t="shared" si="103"/>
        <v>TN703</v>
      </c>
      <c r="W965" s="20" t="str">
        <f t="shared" si="104"/>
        <v>A1</v>
      </c>
      <c r="X965" s="20"/>
      <c r="Y965" s="7"/>
      <c r="Z965" s="7"/>
      <c r="AA965" s="7"/>
      <c r="AB965" s="7"/>
      <c r="AC965" s="7"/>
      <c r="AD965" s="7"/>
    </row>
    <row r="966" spans="1:30" x14ac:dyDescent="0.25">
      <c r="A966" s="7"/>
      <c r="B966" s="7"/>
      <c r="C966" s="7"/>
      <c r="D966" s="7" t="str">
        <f t="shared" si="98"/>
        <v>10.121.99.146</v>
      </c>
      <c r="E966" s="7" t="str">
        <f t="shared" si="99"/>
        <v>10.121.99.146</v>
      </c>
      <c r="F966">
        <v>957</v>
      </c>
      <c r="G966" t="s">
        <v>4022</v>
      </c>
      <c r="H966" s="57">
        <v>45952.044618055559</v>
      </c>
      <c r="I966" t="s">
        <v>4023</v>
      </c>
      <c r="J966" t="s">
        <v>4024</v>
      </c>
      <c r="K966" t="s">
        <v>189</v>
      </c>
      <c r="L966" t="s">
        <v>4025</v>
      </c>
      <c r="N966" t="s">
        <v>191</v>
      </c>
      <c r="O966" t="s">
        <v>135</v>
      </c>
      <c r="P966">
        <v>0</v>
      </c>
      <c r="R966" t="s">
        <v>506</v>
      </c>
      <c r="S966" s="20">
        <f t="shared" si="100"/>
        <v>14</v>
      </c>
      <c r="T966" s="20">
        <f t="shared" si="101"/>
        <v>28</v>
      </c>
      <c r="U966" s="48" t="str">
        <f t="shared" si="102"/>
        <v>ONGC OPAL MKP</v>
      </c>
      <c r="V966" s="20" t="str">
        <f t="shared" si="103"/>
        <v>TN703</v>
      </c>
      <c r="W966" s="20" t="str">
        <f t="shared" si="104"/>
        <v>A1</v>
      </c>
      <c r="X966" s="20"/>
      <c r="Y966" s="7"/>
      <c r="Z966" s="7"/>
      <c r="AA966" s="7"/>
      <c r="AB966" s="7"/>
      <c r="AC966" s="7"/>
      <c r="AD966" s="7"/>
    </row>
    <row r="967" spans="1:30" x14ac:dyDescent="0.25">
      <c r="A967" s="7"/>
      <c r="B967" s="7"/>
      <c r="C967" s="7"/>
      <c r="D967" s="7" t="str">
        <f t="shared" si="98"/>
        <v>10.121.25.122</v>
      </c>
      <c r="E967" s="7" t="str">
        <f t="shared" si="99"/>
        <v>10.121.25.122</v>
      </c>
      <c r="F967">
        <v>958</v>
      </c>
      <c r="G967" t="s">
        <v>4034</v>
      </c>
      <c r="H967" s="57">
        <v>46150.068749999999</v>
      </c>
      <c r="I967" t="s">
        <v>4035</v>
      </c>
      <c r="J967" t="s">
        <v>4036</v>
      </c>
      <c r="K967" t="s">
        <v>189</v>
      </c>
      <c r="L967" t="s">
        <v>4037</v>
      </c>
      <c r="N967" t="s">
        <v>191</v>
      </c>
      <c r="O967" t="s">
        <v>135</v>
      </c>
      <c r="P967">
        <v>0</v>
      </c>
      <c r="S967" s="20">
        <f t="shared" si="100"/>
        <v>14</v>
      </c>
      <c r="T967" s="20">
        <f t="shared" si="101"/>
        <v>30</v>
      </c>
      <c r="U967" s="48" t="str">
        <f t="shared" si="102"/>
        <v>CHIRAG PLAZA A1</v>
      </c>
      <c r="V967" s="20" t="str">
        <f t="shared" si="103"/>
        <v>TN703</v>
      </c>
      <c r="W967" s="20" t="str">
        <f t="shared" si="104"/>
        <v>A1</v>
      </c>
      <c r="X967" s="20"/>
      <c r="Y967" s="7"/>
      <c r="Z967" s="7"/>
      <c r="AA967" s="7"/>
      <c r="AB967" s="7"/>
      <c r="AC967" s="7"/>
      <c r="AD967" s="7"/>
    </row>
    <row r="968" spans="1:30" x14ac:dyDescent="0.25">
      <c r="A968" s="7"/>
      <c r="B968" s="7"/>
      <c r="C968" s="7"/>
      <c r="D968" s="7" t="str">
        <f t="shared" si="98"/>
        <v>10.121.96.48</v>
      </c>
      <c r="E968" s="7" t="str">
        <f t="shared" si="99"/>
        <v>10.121.96.48</v>
      </c>
      <c r="F968">
        <v>959</v>
      </c>
      <c r="G968" t="s">
        <v>4030</v>
      </c>
      <c r="H968" s="57">
        <v>46137.05878472222</v>
      </c>
      <c r="I968" t="s">
        <v>4031</v>
      </c>
      <c r="J968" t="s">
        <v>4032</v>
      </c>
      <c r="K968" t="s">
        <v>189</v>
      </c>
      <c r="L968" t="s">
        <v>4033</v>
      </c>
      <c r="N968" t="s">
        <v>191</v>
      </c>
      <c r="O968" t="s">
        <v>135</v>
      </c>
      <c r="P968">
        <v>0</v>
      </c>
      <c r="R968" t="s">
        <v>841</v>
      </c>
      <c r="S968" s="20">
        <f t="shared" si="100"/>
        <v>13</v>
      </c>
      <c r="T968" s="20">
        <f t="shared" si="101"/>
        <v>23</v>
      </c>
      <c r="U968" s="48" t="str">
        <f t="shared" si="102"/>
        <v>GIDC EXCH</v>
      </c>
      <c r="V968" s="20" t="str">
        <f t="shared" si="103"/>
        <v>TN703</v>
      </c>
      <c r="W968" s="20" t="str">
        <f t="shared" si="104"/>
        <v>A1</v>
      </c>
      <c r="X968" s="20"/>
      <c r="Y968" s="7"/>
      <c r="Z968" s="7"/>
      <c r="AA968" s="7"/>
      <c r="AB968" s="7"/>
      <c r="AC968" s="7"/>
      <c r="AD968" s="7"/>
    </row>
    <row r="969" spans="1:30" x14ac:dyDescent="0.25">
      <c r="A969" s="7"/>
      <c r="B969" s="7"/>
      <c r="C969" s="7"/>
      <c r="D969" s="7" t="str">
        <f t="shared" si="98"/>
        <v>10.121.96.154</v>
      </c>
      <c r="E969" s="7" t="str">
        <f t="shared" si="99"/>
        <v>10.121.96.154</v>
      </c>
      <c r="F969">
        <v>960</v>
      </c>
      <c r="G969" t="s">
        <v>4038</v>
      </c>
      <c r="H969" s="57">
        <v>46113.051018518519</v>
      </c>
      <c r="I969" t="s">
        <v>4039</v>
      </c>
      <c r="J969" t="s">
        <v>4040</v>
      </c>
      <c r="K969" t="s">
        <v>189</v>
      </c>
      <c r="L969" t="s">
        <v>4041</v>
      </c>
      <c r="N969" t="s">
        <v>191</v>
      </c>
      <c r="O969" t="s">
        <v>135</v>
      </c>
      <c r="P969">
        <v>0</v>
      </c>
      <c r="S969" s="20">
        <f t="shared" si="100"/>
        <v>14</v>
      </c>
      <c r="T969" s="20">
        <f t="shared" si="101"/>
        <v>26</v>
      </c>
      <c r="U969" s="48" t="str">
        <f t="shared" si="102"/>
        <v>Kotda(j) TE</v>
      </c>
      <c r="V969" s="20" t="str">
        <f t="shared" si="103"/>
        <v>TN703</v>
      </c>
      <c r="W969" s="20" t="str">
        <f t="shared" si="104"/>
        <v>A1</v>
      </c>
      <c r="X969" s="20"/>
      <c r="Y969" s="7"/>
      <c r="Z969" s="7"/>
      <c r="AA969" s="7"/>
      <c r="AB969" s="7"/>
      <c r="AC969" s="7"/>
      <c r="AD969" s="7"/>
    </row>
    <row r="970" spans="1:30" x14ac:dyDescent="0.25">
      <c r="A970" s="7"/>
      <c r="B970" s="7"/>
      <c r="C970" s="7"/>
      <c r="D970" s="7" t="str">
        <f t="shared" si="98"/>
        <v>10.121.17.11</v>
      </c>
      <c r="E970" s="7" t="str">
        <f t="shared" si="99"/>
        <v>10.121.17.11</v>
      </c>
      <c r="F970">
        <v>961</v>
      </c>
      <c r="G970" t="s">
        <v>4042</v>
      </c>
      <c r="H970" s="57">
        <v>46126.063101851854</v>
      </c>
      <c r="I970" t="s">
        <v>4043</v>
      </c>
      <c r="J970" t="s">
        <v>4044</v>
      </c>
      <c r="K970" t="s">
        <v>171</v>
      </c>
      <c r="L970" t="s">
        <v>4045</v>
      </c>
      <c r="N970" t="s">
        <v>173</v>
      </c>
      <c r="O970" t="s">
        <v>135</v>
      </c>
      <c r="P970">
        <v>2</v>
      </c>
      <c r="S970" s="20">
        <f t="shared" si="100"/>
        <v>13</v>
      </c>
      <c r="T970" s="20">
        <f t="shared" si="101"/>
        <v>28</v>
      </c>
      <c r="U970" s="48" t="str">
        <f t="shared" si="102"/>
        <v>RATANPAR EXCHG</v>
      </c>
      <c r="V970" s="20" t="str">
        <f t="shared" si="103"/>
        <v>TN703</v>
      </c>
      <c r="W970" s="20" t="str">
        <f t="shared" si="104"/>
        <v>A1</v>
      </c>
      <c r="X970" s="20"/>
      <c r="Y970" s="7"/>
      <c r="Z970" s="7"/>
      <c r="AA970" s="7"/>
      <c r="AB970" s="7"/>
      <c r="AC970" s="7"/>
      <c r="AD970" s="7"/>
    </row>
    <row r="971" spans="1:30" x14ac:dyDescent="0.25">
      <c r="A971" s="7"/>
      <c r="B971" s="7"/>
      <c r="C971" s="7"/>
      <c r="D971" s="7" t="str">
        <f t="shared" ref="D971:D1034" si="105">TRIM(CLEAN(E971))</f>
        <v>10.121.96.187</v>
      </c>
      <c r="E971" s="7" t="str">
        <f t="shared" ref="E971:E1034" si="106">MID(G971,2,SEARCH("_",G971)-2)</f>
        <v>10.121.96.187</v>
      </c>
      <c r="F971">
        <v>962</v>
      </c>
      <c r="G971" t="s">
        <v>4046</v>
      </c>
      <c r="H971" s="57">
        <v>46146.062222222223</v>
      </c>
      <c r="I971" t="s">
        <v>4047</v>
      </c>
      <c r="J971" t="s">
        <v>4048</v>
      </c>
      <c r="K971" t="s">
        <v>132</v>
      </c>
      <c r="L971" t="s">
        <v>4049</v>
      </c>
      <c r="N971" t="s">
        <v>134</v>
      </c>
      <c r="O971" t="s">
        <v>135</v>
      </c>
      <c r="P971">
        <v>0</v>
      </c>
      <c r="S971" s="20">
        <f t="shared" ref="S971:S1034" si="107">IFERROR(SEARCH("_",I971),"")</f>
        <v>14</v>
      </c>
      <c r="T971" s="20">
        <f t="shared" ref="T971:T1034" si="108">IFERROR(SEARCH("_",I971,S971+1),"")</f>
        <v>21</v>
      </c>
      <c r="U971" s="48" t="str">
        <f t="shared" ref="U971:U1034" si="109">MID(I971,S971+1,T971-S971-1)</f>
        <v>KHAVDA</v>
      </c>
      <c r="V971" s="20" t="str">
        <f t="shared" ref="V971:V1034" si="110">IFERROR(LEFT(K971,SEARCH("TN7",K971)+4),"")</f>
        <v>TN725</v>
      </c>
      <c r="W971" s="20" t="str">
        <f t="shared" ref="W971:W1034" si="111">IFERROR(VLOOKUP(V971,$V$2:$W$4,2,FALSE),"")</f>
        <v>B2</v>
      </c>
      <c r="X971" s="20"/>
      <c r="Y971" s="7"/>
      <c r="Z971" s="7"/>
      <c r="AA971" s="7"/>
      <c r="AB971" s="7"/>
      <c r="AC971" s="7"/>
      <c r="AD971" s="7"/>
    </row>
    <row r="972" spans="1:30" x14ac:dyDescent="0.25">
      <c r="A972" s="7"/>
      <c r="B972" s="7"/>
      <c r="C972" s="7"/>
      <c r="D972" s="7" t="str">
        <f t="shared" si="105"/>
        <v>10.121.16.245</v>
      </c>
      <c r="E972" s="7" t="str">
        <f t="shared" si="106"/>
        <v>10.121.16.245</v>
      </c>
      <c r="F972">
        <v>963</v>
      </c>
      <c r="G972" t="s">
        <v>4050</v>
      </c>
      <c r="H972" s="57">
        <v>46151.06113425926</v>
      </c>
      <c r="I972" t="s">
        <v>4051</v>
      </c>
      <c r="J972" t="s">
        <v>4052</v>
      </c>
      <c r="K972" t="s">
        <v>189</v>
      </c>
      <c r="L972" t="s">
        <v>4053</v>
      </c>
      <c r="N972" t="s">
        <v>191</v>
      </c>
      <c r="O972" t="s">
        <v>135</v>
      </c>
      <c r="P972">
        <v>0</v>
      </c>
      <c r="S972" s="20">
        <f t="shared" si="107"/>
        <v>14</v>
      </c>
      <c r="T972" s="20">
        <f t="shared" si="108"/>
        <v>22</v>
      </c>
      <c r="U972" s="48" t="str">
        <f t="shared" si="109"/>
        <v>Navagam</v>
      </c>
      <c r="V972" s="20" t="str">
        <f t="shared" si="110"/>
        <v>TN703</v>
      </c>
      <c r="W972" s="20" t="str">
        <f t="shared" si="111"/>
        <v>A1</v>
      </c>
      <c r="X972" s="20"/>
      <c r="Y972" s="7"/>
      <c r="Z972" s="7"/>
      <c r="AA972" s="7"/>
      <c r="AB972" s="7"/>
      <c r="AC972" s="7"/>
      <c r="AD972" s="7"/>
    </row>
    <row r="973" spans="1:30" x14ac:dyDescent="0.25">
      <c r="A973" s="7"/>
      <c r="B973" s="7"/>
      <c r="C973" s="7"/>
      <c r="D973" s="7" t="str">
        <f t="shared" si="105"/>
        <v>10.121.19.151</v>
      </c>
      <c r="E973" s="7" t="str">
        <f t="shared" si="106"/>
        <v>10.121.19.151</v>
      </c>
      <c r="F973">
        <v>964</v>
      </c>
      <c r="G973" t="s">
        <v>4054</v>
      </c>
      <c r="H973" s="57">
        <v>45962.058263888888</v>
      </c>
      <c r="I973" t="s">
        <v>4055</v>
      </c>
      <c r="J973" t="s">
        <v>4056</v>
      </c>
      <c r="K973" t="s">
        <v>189</v>
      </c>
      <c r="L973" t="s">
        <v>4057</v>
      </c>
      <c r="N973" t="s">
        <v>191</v>
      </c>
      <c r="O973" t="s">
        <v>135</v>
      </c>
      <c r="P973">
        <v>0</v>
      </c>
      <c r="S973" s="20">
        <f t="shared" si="107"/>
        <v>14</v>
      </c>
      <c r="T973" s="20">
        <f t="shared" si="108"/>
        <v>27</v>
      </c>
      <c r="U973" s="48" t="str">
        <f t="shared" si="109"/>
        <v>IVORY-GARDEN</v>
      </c>
      <c r="V973" s="20" t="str">
        <f t="shared" si="110"/>
        <v>TN703</v>
      </c>
      <c r="W973" s="20" t="str">
        <f t="shared" si="111"/>
        <v>A1</v>
      </c>
      <c r="X973" s="20"/>
      <c r="Y973" s="7"/>
      <c r="Z973" s="7"/>
      <c r="AA973" s="7"/>
      <c r="AB973" s="7"/>
      <c r="AC973" s="7"/>
      <c r="AD973" s="7"/>
    </row>
    <row r="974" spans="1:30" x14ac:dyDescent="0.25">
      <c r="A974" s="7"/>
      <c r="B974" s="7"/>
      <c r="C974" s="7"/>
      <c r="D974" s="7" t="str">
        <f t="shared" si="105"/>
        <v>10.121.99.73</v>
      </c>
      <c r="E974" s="7" t="str">
        <f t="shared" si="106"/>
        <v>10.121.99.73</v>
      </c>
      <c r="F974">
        <v>965</v>
      </c>
      <c r="G974" t="s">
        <v>4058</v>
      </c>
      <c r="H974" s="57">
        <v>46147.060034722221</v>
      </c>
      <c r="I974" t="s">
        <v>4059</v>
      </c>
      <c r="J974" t="s">
        <v>4060</v>
      </c>
      <c r="K974" t="s">
        <v>189</v>
      </c>
      <c r="L974" t="s">
        <v>4061</v>
      </c>
      <c r="N974" t="s">
        <v>191</v>
      </c>
      <c r="O974" t="s">
        <v>135</v>
      </c>
      <c r="P974">
        <v>0</v>
      </c>
      <c r="R974" t="s">
        <v>3531</v>
      </c>
      <c r="S974" s="20">
        <f t="shared" si="107"/>
        <v>13</v>
      </c>
      <c r="T974" s="20">
        <f t="shared" si="108"/>
        <v>25</v>
      </c>
      <c r="U974" s="48" t="str">
        <f t="shared" si="109"/>
        <v>EnggCollege</v>
      </c>
      <c r="V974" s="20" t="str">
        <f t="shared" si="110"/>
        <v>TN703</v>
      </c>
      <c r="W974" s="20" t="str">
        <f t="shared" si="111"/>
        <v>A1</v>
      </c>
      <c r="X974" s="20"/>
      <c r="Y974" s="7"/>
      <c r="Z974" s="7"/>
      <c r="AA974" s="7"/>
      <c r="AB974" s="7"/>
      <c r="AC974" s="7"/>
      <c r="AD974" s="7"/>
    </row>
    <row r="975" spans="1:30" x14ac:dyDescent="0.25">
      <c r="A975" s="7"/>
      <c r="B975" s="7"/>
      <c r="C975" s="7"/>
      <c r="D975" s="7" t="str">
        <f t="shared" si="105"/>
        <v>10.121.69.74</v>
      </c>
      <c r="E975" s="7" t="str">
        <f t="shared" si="106"/>
        <v>10.121.69.74</v>
      </c>
      <c r="F975">
        <v>966</v>
      </c>
      <c r="G975" t="s">
        <v>4062</v>
      </c>
      <c r="H975" s="57">
        <v>46078.055243055554</v>
      </c>
      <c r="I975" t="s">
        <v>4063</v>
      </c>
      <c r="J975" t="s">
        <v>4064</v>
      </c>
      <c r="K975" t="s">
        <v>145</v>
      </c>
      <c r="L975" t="s">
        <v>4065</v>
      </c>
      <c r="N975" t="s">
        <v>134</v>
      </c>
      <c r="O975" t="s">
        <v>135</v>
      </c>
      <c r="P975">
        <v>0</v>
      </c>
      <c r="R975" t="s">
        <v>155</v>
      </c>
      <c r="S975" s="20">
        <f t="shared" si="107"/>
        <v>13</v>
      </c>
      <c r="T975" s="20">
        <f t="shared" si="108"/>
        <v>23</v>
      </c>
      <c r="U975" s="48" t="str">
        <f t="shared" si="109"/>
        <v>Khambhada</v>
      </c>
      <c r="V975" s="20" t="str">
        <f t="shared" si="110"/>
        <v>TN705</v>
      </c>
      <c r="W975" s="20" t="str">
        <f t="shared" si="111"/>
        <v>B1</v>
      </c>
      <c r="X975" s="20"/>
      <c r="Y975" s="7"/>
      <c r="Z975" s="7"/>
      <c r="AA975" s="7"/>
      <c r="AB975" s="7"/>
      <c r="AC975" s="7"/>
      <c r="AD975" s="7"/>
    </row>
    <row r="976" spans="1:30" x14ac:dyDescent="0.25">
      <c r="A976" s="7"/>
      <c r="B976" s="7"/>
      <c r="C976" s="7"/>
      <c r="D976" s="7" t="str">
        <f t="shared" si="105"/>
        <v>10.121.99.180</v>
      </c>
      <c r="E976" s="7" t="str">
        <f t="shared" si="106"/>
        <v>10.121.99.180</v>
      </c>
      <c r="F976">
        <v>967</v>
      </c>
      <c r="G976" t="s">
        <v>4070</v>
      </c>
      <c r="H976" s="57">
        <v>46127.058356481481</v>
      </c>
      <c r="I976" t="s">
        <v>4071</v>
      </c>
      <c r="J976" t="s">
        <v>4072</v>
      </c>
      <c r="K976" t="s">
        <v>171</v>
      </c>
      <c r="L976" t="s">
        <v>4073</v>
      </c>
      <c r="N976" t="s">
        <v>173</v>
      </c>
      <c r="O976" t="s">
        <v>135</v>
      </c>
      <c r="P976">
        <v>2</v>
      </c>
      <c r="S976" s="20">
        <f t="shared" si="107"/>
        <v>14</v>
      </c>
      <c r="T976" s="20">
        <f t="shared" si="108"/>
        <v>20</v>
      </c>
      <c r="U976" s="48" t="str">
        <f t="shared" si="109"/>
        <v>GIPCL</v>
      </c>
      <c r="V976" s="20" t="str">
        <f t="shared" si="110"/>
        <v>TN703</v>
      </c>
      <c r="W976" s="20" t="str">
        <f t="shared" si="111"/>
        <v>A1</v>
      </c>
      <c r="X976" s="20"/>
      <c r="Y976" s="7"/>
      <c r="Z976" s="7"/>
      <c r="AA976" s="7"/>
      <c r="AB976" s="7"/>
      <c r="AC976" s="7"/>
      <c r="AD976" s="7"/>
    </row>
    <row r="977" spans="1:30" x14ac:dyDescent="0.25">
      <c r="A977" s="7"/>
      <c r="B977" s="7"/>
      <c r="C977" s="7"/>
      <c r="D977" s="7" t="str">
        <f t="shared" si="105"/>
        <v>10.121.16.137</v>
      </c>
      <c r="E977" s="7" t="str">
        <f t="shared" si="106"/>
        <v>10.121.16.137</v>
      </c>
      <c r="F977">
        <v>968</v>
      </c>
      <c r="G977" t="s">
        <v>4066</v>
      </c>
      <c r="H977" s="57">
        <v>46099.072939814818</v>
      </c>
      <c r="I977" t="s">
        <v>4067</v>
      </c>
      <c r="J977" t="s">
        <v>4068</v>
      </c>
      <c r="K977" t="s">
        <v>189</v>
      </c>
      <c r="L977" t="s">
        <v>4069</v>
      </c>
      <c r="N977" t="s">
        <v>191</v>
      </c>
      <c r="O977" t="s">
        <v>135</v>
      </c>
      <c r="P977">
        <v>0</v>
      </c>
      <c r="S977" s="20">
        <f t="shared" si="107"/>
        <v>14</v>
      </c>
      <c r="T977" s="20">
        <f t="shared" si="108"/>
        <v>26</v>
      </c>
      <c r="U977" s="48" t="str">
        <f t="shared" si="109"/>
        <v>MS BUILDING</v>
      </c>
      <c r="V977" s="20" t="str">
        <f t="shared" si="110"/>
        <v>TN703</v>
      </c>
      <c r="W977" s="20" t="str">
        <f t="shared" si="111"/>
        <v>A1</v>
      </c>
      <c r="X977" s="20"/>
      <c r="Y977" s="7"/>
      <c r="Z977" s="7"/>
      <c r="AA977" s="7"/>
      <c r="AB977" s="7"/>
      <c r="AC977" s="7"/>
      <c r="AD977" s="7"/>
    </row>
    <row r="978" spans="1:30" x14ac:dyDescent="0.25">
      <c r="A978" s="7"/>
      <c r="B978" s="7"/>
      <c r="C978" s="7"/>
      <c r="D978" s="7" t="str">
        <f t="shared" si="105"/>
        <v>10.121.99.178</v>
      </c>
      <c r="E978" s="7" t="str">
        <f t="shared" si="106"/>
        <v>10.121.99.178</v>
      </c>
      <c r="F978">
        <v>969</v>
      </c>
      <c r="G978" t="s">
        <v>4082</v>
      </c>
      <c r="H978" s="57">
        <v>46145.058738425927</v>
      </c>
      <c r="I978" t="s">
        <v>4083</v>
      </c>
      <c r="J978" t="s">
        <v>4084</v>
      </c>
      <c r="K978" t="s">
        <v>171</v>
      </c>
      <c r="L978" t="s">
        <v>4085</v>
      </c>
      <c r="N978" t="s">
        <v>173</v>
      </c>
      <c r="O978" t="s">
        <v>135</v>
      </c>
      <c r="P978">
        <v>2</v>
      </c>
      <c r="S978" s="20">
        <f t="shared" si="107"/>
        <v>14</v>
      </c>
      <c r="T978" s="20">
        <f t="shared" si="108"/>
        <v>31</v>
      </c>
      <c r="U978" s="48" t="str">
        <f t="shared" si="109"/>
        <v>SIGMA University</v>
      </c>
      <c r="V978" s="20" t="str">
        <f t="shared" si="110"/>
        <v>TN703</v>
      </c>
      <c r="W978" s="20" t="str">
        <f t="shared" si="111"/>
        <v>A1</v>
      </c>
      <c r="X978" s="20"/>
      <c r="Y978" s="7"/>
      <c r="Z978" s="7"/>
      <c r="AA978" s="7"/>
      <c r="AB978" s="7"/>
      <c r="AC978" s="7"/>
      <c r="AD978" s="7"/>
    </row>
    <row r="979" spans="1:30" x14ac:dyDescent="0.25">
      <c r="A979" s="7"/>
      <c r="B979" s="7"/>
      <c r="C979" s="7"/>
      <c r="D979" s="7" t="str">
        <f t="shared" si="105"/>
        <v>10.121.68.102</v>
      </c>
      <c r="E979" s="7" t="str">
        <f t="shared" si="106"/>
        <v>10.121.68.102</v>
      </c>
      <c r="F979">
        <v>970</v>
      </c>
      <c r="G979" t="s">
        <v>4074</v>
      </c>
      <c r="H979" s="57">
        <v>46145.063252314816</v>
      </c>
      <c r="I979" t="s">
        <v>4075</v>
      </c>
      <c r="J979" t="s">
        <v>4076</v>
      </c>
      <c r="K979" t="s">
        <v>171</v>
      </c>
      <c r="L979" t="s">
        <v>4077</v>
      </c>
      <c r="N979" t="s">
        <v>173</v>
      </c>
      <c r="O979" t="s">
        <v>135</v>
      </c>
      <c r="P979">
        <v>2</v>
      </c>
      <c r="S979" s="20">
        <f t="shared" si="107"/>
        <v>14</v>
      </c>
      <c r="T979" s="20">
        <f t="shared" si="108"/>
        <v>22</v>
      </c>
      <c r="U979" s="48" t="str">
        <f t="shared" si="109"/>
        <v>MAHUWAS</v>
      </c>
      <c r="V979" s="20" t="str">
        <f t="shared" si="110"/>
        <v>TN703</v>
      </c>
      <c r="W979" s="20" t="str">
        <f t="shared" si="111"/>
        <v>A1</v>
      </c>
      <c r="X979" s="20"/>
      <c r="Y979" s="7"/>
      <c r="Z979" s="7"/>
      <c r="AA979" s="7"/>
      <c r="AB979" s="7"/>
      <c r="AC979" s="7"/>
      <c r="AD979" s="7"/>
    </row>
    <row r="980" spans="1:30" x14ac:dyDescent="0.25">
      <c r="A980" s="7"/>
      <c r="B980" s="7"/>
      <c r="C980" s="7"/>
      <c r="D980" s="7" t="str">
        <f t="shared" si="105"/>
        <v>10.121.96.16</v>
      </c>
      <c r="E980" s="7" t="str">
        <f t="shared" si="106"/>
        <v>10.121.96.16</v>
      </c>
      <c r="F980">
        <v>971</v>
      </c>
      <c r="G980" t="s">
        <v>4078</v>
      </c>
      <c r="H980" s="57">
        <v>46130.069363425922</v>
      </c>
      <c r="I980" t="s">
        <v>4079</v>
      </c>
      <c r="J980" t="s">
        <v>4080</v>
      </c>
      <c r="K980" t="s">
        <v>189</v>
      </c>
      <c r="L980" t="s">
        <v>4081</v>
      </c>
      <c r="N980" t="s">
        <v>191</v>
      </c>
      <c r="O980" t="s">
        <v>135</v>
      </c>
      <c r="P980">
        <v>0</v>
      </c>
      <c r="S980" s="20">
        <f t="shared" si="107"/>
        <v>13</v>
      </c>
      <c r="T980" s="20">
        <f t="shared" si="108"/>
        <v>25</v>
      </c>
      <c r="U980" s="48" t="str">
        <f t="shared" si="109"/>
        <v>DUNGAR EXCH</v>
      </c>
      <c r="V980" s="20" t="str">
        <f t="shared" si="110"/>
        <v>TN703</v>
      </c>
      <c r="W980" s="20" t="str">
        <f t="shared" si="111"/>
        <v>A1</v>
      </c>
      <c r="X980" s="20"/>
      <c r="Y980" s="7"/>
      <c r="Z980" s="7"/>
      <c r="AA980" s="7"/>
      <c r="AB980" s="7"/>
      <c r="AC980" s="7"/>
      <c r="AD980" s="7"/>
    </row>
    <row r="981" spans="1:30" x14ac:dyDescent="0.25">
      <c r="A981" s="7"/>
      <c r="B981" s="7"/>
      <c r="C981" s="7"/>
      <c r="D981" s="7" t="str">
        <f t="shared" si="105"/>
        <v>10.121.25.133</v>
      </c>
      <c r="E981" s="7" t="str">
        <f t="shared" si="106"/>
        <v>10.121.25.133</v>
      </c>
      <c r="F981">
        <v>972</v>
      </c>
      <c r="G981" t="s">
        <v>4086</v>
      </c>
      <c r="H981" s="57">
        <v>46030.067025462966</v>
      </c>
      <c r="I981" t="s">
        <v>4087</v>
      </c>
      <c r="J981" t="s">
        <v>4088</v>
      </c>
      <c r="K981" t="s">
        <v>189</v>
      </c>
      <c r="L981" t="s">
        <v>4089</v>
      </c>
      <c r="N981" t="s">
        <v>191</v>
      </c>
      <c r="O981" t="s">
        <v>135</v>
      </c>
      <c r="P981">
        <v>0</v>
      </c>
      <c r="S981" s="20">
        <f t="shared" si="107"/>
        <v>14</v>
      </c>
      <c r="T981" s="20">
        <f t="shared" si="108"/>
        <v>25</v>
      </c>
      <c r="U981" s="48" t="str">
        <f t="shared" si="109"/>
        <v>CHADOTAR 2</v>
      </c>
      <c r="V981" s="20" t="str">
        <f t="shared" si="110"/>
        <v>TN703</v>
      </c>
      <c r="W981" s="20" t="str">
        <f t="shared" si="111"/>
        <v>A1</v>
      </c>
      <c r="X981" s="20"/>
      <c r="Y981" s="7"/>
      <c r="Z981" s="7"/>
      <c r="AA981" s="7"/>
      <c r="AB981" s="7"/>
      <c r="AC981" s="7"/>
      <c r="AD981" s="7"/>
    </row>
    <row r="982" spans="1:30" x14ac:dyDescent="0.25">
      <c r="A982" s="7"/>
      <c r="B982" s="7"/>
      <c r="C982" s="7"/>
      <c r="D982" s="7" t="str">
        <f t="shared" si="105"/>
        <v>10.121.68.209</v>
      </c>
      <c r="E982" s="7" t="str">
        <f t="shared" si="106"/>
        <v>10.121.68.209</v>
      </c>
      <c r="F982">
        <v>973</v>
      </c>
      <c r="G982" t="s">
        <v>4090</v>
      </c>
      <c r="H982" s="57">
        <v>46132.044548611113</v>
      </c>
      <c r="I982" t="s">
        <v>4091</v>
      </c>
      <c r="J982" t="s">
        <v>4092</v>
      </c>
      <c r="K982" t="s">
        <v>171</v>
      </c>
      <c r="L982" t="s">
        <v>4093</v>
      </c>
      <c r="N982" t="s">
        <v>173</v>
      </c>
      <c r="O982" t="s">
        <v>135</v>
      </c>
      <c r="P982">
        <v>2</v>
      </c>
      <c r="S982" s="20">
        <f t="shared" si="107"/>
        <v>14</v>
      </c>
      <c r="T982" s="20">
        <f t="shared" si="108"/>
        <v>23</v>
      </c>
      <c r="U982" s="48" t="str">
        <f t="shared" si="109"/>
        <v>Jilariya</v>
      </c>
      <c r="V982" s="20" t="str">
        <f t="shared" si="110"/>
        <v>TN703</v>
      </c>
      <c r="W982" s="20" t="str">
        <f t="shared" si="111"/>
        <v>A1</v>
      </c>
      <c r="X982" s="20"/>
      <c r="Y982" s="7"/>
      <c r="Z982" s="7"/>
      <c r="AA982" s="7"/>
      <c r="AB982" s="7"/>
      <c r="AC982" s="7"/>
      <c r="AD982" s="7"/>
    </row>
    <row r="983" spans="1:30" x14ac:dyDescent="0.25">
      <c r="A983" s="7"/>
      <c r="B983" s="7"/>
      <c r="C983" s="7"/>
      <c r="D983" s="7" t="str">
        <f t="shared" si="105"/>
        <v>10.121.17.88</v>
      </c>
      <c r="E983" s="7" t="str">
        <f t="shared" si="106"/>
        <v>10.121.17.88</v>
      </c>
      <c r="F983">
        <v>974</v>
      </c>
      <c r="G983" t="s">
        <v>4094</v>
      </c>
      <c r="H983" s="57">
        <v>46147.05773148148</v>
      </c>
      <c r="I983" t="s">
        <v>4095</v>
      </c>
      <c r="J983" t="s">
        <v>4096</v>
      </c>
      <c r="K983" t="s">
        <v>171</v>
      </c>
      <c r="L983" t="s">
        <v>4097</v>
      </c>
      <c r="N983" t="s">
        <v>173</v>
      </c>
      <c r="O983" t="s">
        <v>135</v>
      </c>
      <c r="P983">
        <v>2</v>
      </c>
      <c r="R983" t="s">
        <v>4098</v>
      </c>
      <c r="S983" s="20">
        <f t="shared" si="107"/>
        <v>13</v>
      </c>
      <c r="T983" s="20">
        <f t="shared" si="108"/>
        <v>25</v>
      </c>
      <c r="U983" s="48" t="str">
        <f t="shared" si="109"/>
        <v>KUNDRODI TE</v>
      </c>
      <c r="V983" s="20" t="str">
        <f t="shared" si="110"/>
        <v>TN703</v>
      </c>
      <c r="W983" s="20" t="str">
        <f t="shared" si="111"/>
        <v>A1</v>
      </c>
      <c r="X983" s="20"/>
      <c r="Y983" s="7"/>
      <c r="Z983" s="7"/>
      <c r="AA983" s="7"/>
      <c r="AB983" s="7"/>
      <c r="AC983" s="7"/>
      <c r="AD983" s="7"/>
    </row>
    <row r="984" spans="1:30" x14ac:dyDescent="0.25">
      <c r="A984" s="7"/>
      <c r="B984" s="7"/>
      <c r="C984" s="7"/>
      <c r="D984" s="7" t="str">
        <f t="shared" si="105"/>
        <v>10.121.24.75</v>
      </c>
      <c r="E984" s="7" t="str">
        <f t="shared" si="106"/>
        <v>10.121.24.75</v>
      </c>
      <c r="F984">
        <v>975</v>
      </c>
      <c r="G984" t="s">
        <v>4099</v>
      </c>
      <c r="H984" s="57">
        <v>46107.047986111109</v>
      </c>
      <c r="I984" t="s">
        <v>4100</v>
      </c>
      <c r="J984" t="s">
        <v>4101</v>
      </c>
      <c r="K984" t="s">
        <v>189</v>
      </c>
      <c r="L984" t="s">
        <v>4102</v>
      </c>
      <c r="N984" t="s">
        <v>191</v>
      </c>
      <c r="O984" t="s">
        <v>135</v>
      </c>
      <c r="P984">
        <v>0</v>
      </c>
      <c r="S984" s="20">
        <f t="shared" si="107"/>
        <v>13</v>
      </c>
      <c r="T984" s="20">
        <f t="shared" si="108"/>
        <v>26</v>
      </c>
      <c r="U984" s="48" t="str">
        <f t="shared" si="109"/>
        <v>MEHER ARCADE</v>
      </c>
      <c r="V984" s="20" t="str">
        <f t="shared" si="110"/>
        <v>TN703</v>
      </c>
      <c r="W984" s="20" t="str">
        <f t="shared" si="111"/>
        <v>A1</v>
      </c>
      <c r="X984" s="20"/>
      <c r="Y984" s="7"/>
      <c r="Z984" s="7"/>
      <c r="AA984" s="7"/>
      <c r="AB984" s="7"/>
      <c r="AC984" s="7"/>
      <c r="AD984" s="7"/>
    </row>
    <row r="985" spans="1:30" x14ac:dyDescent="0.25">
      <c r="A985" s="7"/>
      <c r="B985" s="7"/>
      <c r="C985" s="7"/>
      <c r="D985" s="7" t="str">
        <f t="shared" si="105"/>
        <v>10.121.16.213</v>
      </c>
      <c r="E985" s="7" t="str">
        <f t="shared" si="106"/>
        <v>10.121.16.213</v>
      </c>
      <c r="F985">
        <v>976</v>
      </c>
      <c r="G985" t="s">
        <v>4103</v>
      </c>
      <c r="H985" s="57">
        <v>46007.054837962962</v>
      </c>
      <c r="I985" t="s">
        <v>4104</v>
      </c>
      <c r="J985" t="s">
        <v>4105</v>
      </c>
      <c r="K985" t="s">
        <v>189</v>
      </c>
      <c r="L985" t="s">
        <v>4106</v>
      </c>
      <c r="N985" t="s">
        <v>191</v>
      </c>
      <c r="O985" t="s">
        <v>135</v>
      </c>
      <c r="P985">
        <v>0</v>
      </c>
      <c r="S985" s="20">
        <f t="shared" si="107"/>
        <v>14</v>
      </c>
      <c r="T985" s="20">
        <f t="shared" si="108"/>
        <v>28</v>
      </c>
      <c r="U985" s="48" t="str">
        <f t="shared" si="109"/>
        <v>POLYCAB UNIT3</v>
      </c>
      <c r="V985" s="20" t="str">
        <f t="shared" si="110"/>
        <v>TN703</v>
      </c>
      <c r="W985" s="20" t="str">
        <f t="shared" si="111"/>
        <v>A1</v>
      </c>
      <c r="X985" s="20"/>
      <c r="Y985" s="7"/>
      <c r="Z985" s="7"/>
      <c r="AA985" s="7"/>
      <c r="AB985" s="7"/>
      <c r="AC985" s="7"/>
      <c r="AD985" s="7"/>
    </row>
    <row r="986" spans="1:30" x14ac:dyDescent="0.25">
      <c r="A986" s="7"/>
      <c r="B986" s="7"/>
      <c r="C986" s="7"/>
      <c r="D986" s="7" t="str">
        <f t="shared" si="105"/>
        <v>10.121.96.119</v>
      </c>
      <c r="E986" s="7" t="str">
        <f t="shared" si="106"/>
        <v>10.121.96.119</v>
      </c>
      <c r="F986">
        <v>977</v>
      </c>
      <c r="G986" t="s">
        <v>4115</v>
      </c>
      <c r="H986" s="57">
        <v>46150.063969907409</v>
      </c>
      <c r="I986" t="s">
        <v>4116</v>
      </c>
      <c r="J986" t="s">
        <v>4117</v>
      </c>
      <c r="K986" t="s">
        <v>145</v>
      </c>
      <c r="L986" t="s">
        <v>4118</v>
      </c>
      <c r="N986" t="s">
        <v>134</v>
      </c>
      <c r="O986" t="s">
        <v>135</v>
      </c>
      <c r="P986">
        <v>2</v>
      </c>
      <c r="R986" t="s">
        <v>3536</v>
      </c>
      <c r="S986" s="20">
        <f t="shared" si="107"/>
        <v>14</v>
      </c>
      <c r="T986" s="20">
        <f t="shared" si="108"/>
        <v>27</v>
      </c>
      <c r="U986" s="48" t="str">
        <f t="shared" si="109"/>
        <v>AMBHETA EXCH</v>
      </c>
      <c r="V986" s="20" t="str">
        <f t="shared" si="110"/>
        <v>TN705</v>
      </c>
      <c r="W986" s="20" t="str">
        <f t="shared" si="111"/>
        <v>B1</v>
      </c>
      <c r="X986" s="20"/>
      <c r="Y986" s="7"/>
      <c r="Z986" s="7"/>
      <c r="AA986" s="7"/>
      <c r="AB986" s="7"/>
      <c r="AC986" s="7"/>
      <c r="AD986" s="7"/>
    </row>
    <row r="987" spans="1:30" x14ac:dyDescent="0.25">
      <c r="A987" s="7"/>
      <c r="B987" s="7"/>
      <c r="C987" s="7"/>
      <c r="D987" s="7" t="str">
        <f t="shared" si="105"/>
        <v>10.121.24.110</v>
      </c>
      <c r="E987" s="7" t="str">
        <f t="shared" si="106"/>
        <v>10.121.24.110</v>
      </c>
      <c r="F987">
        <v>978</v>
      </c>
      <c r="G987" t="s">
        <v>4111</v>
      </c>
      <c r="H987" s="57">
        <v>46131.060046296298</v>
      </c>
      <c r="I987" t="s">
        <v>4112</v>
      </c>
      <c r="J987" t="s">
        <v>4113</v>
      </c>
      <c r="K987" t="s">
        <v>171</v>
      </c>
      <c r="L987" t="s">
        <v>4114</v>
      </c>
      <c r="N987" t="s">
        <v>173</v>
      </c>
      <c r="O987" t="s">
        <v>135</v>
      </c>
      <c r="P987">
        <v>2</v>
      </c>
      <c r="S987" s="20">
        <f t="shared" si="107"/>
        <v>14</v>
      </c>
      <c r="T987" s="20">
        <f t="shared" si="108"/>
        <v>23</v>
      </c>
      <c r="U987" s="48" t="str">
        <f t="shared" si="109"/>
        <v>GOREWALI</v>
      </c>
      <c r="V987" s="20" t="str">
        <f t="shared" si="110"/>
        <v>TN703</v>
      </c>
      <c r="W987" s="20" t="str">
        <f t="shared" si="111"/>
        <v>A1</v>
      </c>
      <c r="X987" s="20"/>
      <c r="Y987" s="7"/>
      <c r="Z987" s="7"/>
      <c r="AA987" s="7"/>
      <c r="AB987" s="7"/>
      <c r="AC987" s="7"/>
      <c r="AD987" s="7"/>
    </row>
    <row r="988" spans="1:30" x14ac:dyDescent="0.25">
      <c r="A988" s="7"/>
      <c r="B988" s="7"/>
      <c r="C988" s="7"/>
      <c r="D988" s="7" t="str">
        <f t="shared" si="105"/>
        <v>10.121.96.52</v>
      </c>
      <c r="E988" s="7" t="str">
        <f t="shared" si="106"/>
        <v>10.121.96.52</v>
      </c>
      <c r="F988">
        <v>979</v>
      </c>
      <c r="G988" t="s">
        <v>4107</v>
      </c>
      <c r="H988" s="57">
        <v>46124.056770833333</v>
      </c>
      <c r="I988" t="s">
        <v>4108</v>
      </c>
      <c r="J988" t="s">
        <v>4109</v>
      </c>
      <c r="K988" t="s">
        <v>189</v>
      </c>
      <c r="L988" t="s">
        <v>4110</v>
      </c>
      <c r="N988" t="s">
        <v>191</v>
      </c>
      <c r="O988" t="s">
        <v>135</v>
      </c>
      <c r="P988">
        <v>0</v>
      </c>
      <c r="S988" s="20">
        <f t="shared" si="107"/>
        <v>13</v>
      </c>
      <c r="T988" s="20">
        <f t="shared" si="108"/>
        <v>28</v>
      </c>
      <c r="U988" s="48" t="str">
        <f t="shared" si="109"/>
        <v>ESSAR PUMP BTS</v>
      </c>
      <c r="V988" s="20" t="str">
        <f t="shared" si="110"/>
        <v>TN703</v>
      </c>
      <c r="W988" s="20" t="str">
        <f t="shared" si="111"/>
        <v>A1</v>
      </c>
      <c r="X988" s="20"/>
      <c r="Y988" s="7"/>
      <c r="Z988" s="7"/>
      <c r="AA988" s="7"/>
      <c r="AB988" s="7"/>
      <c r="AC988" s="7"/>
      <c r="AD988" s="7"/>
    </row>
    <row r="989" spans="1:30" x14ac:dyDescent="0.25">
      <c r="A989" s="7"/>
      <c r="B989" s="7"/>
      <c r="C989" s="7"/>
      <c r="D989" s="7" t="str">
        <f t="shared" si="105"/>
        <v>10.121.68.207</v>
      </c>
      <c r="E989" s="7" t="str">
        <f t="shared" si="106"/>
        <v>10.121.68.207</v>
      </c>
      <c r="F989">
        <v>980</v>
      </c>
      <c r="G989" t="s">
        <v>4123</v>
      </c>
      <c r="H989" s="57">
        <v>46143.062442129631</v>
      </c>
      <c r="I989" t="s">
        <v>4124</v>
      </c>
      <c r="J989" t="s">
        <v>4125</v>
      </c>
      <c r="K989" t="s">
        <v>132</v>
      </c>
      <c r="L989" t="s">
        <v>4126</v>
      </c>
      <c r="N989" t="s">
        <v>134</v>
      </c>
      <c r="O989" t="s">
        <v>135</v>
      </c>
      <c r="P989">
        <v>2</v>
      </c>
      <c r="R989" t="s">
        <v>828</v>
      </c>
      <c r="S989" s="20">
        <f t="shared" si="107"/>
        <v>14</v>
      </c>
      <c r="T989" s="20">
        <f t="shared" si="108"/>
        <v>24</v>
      </c>
      <c r="U989" s="48" t="str">
        <f t="shared" si="109"/>
        <v>PADADHARI</v>
      </c>
      <c r="V989" s="20" t="str">
        <f t="shared" si="110"/>
        <v>TN725</v>
      </c>
      <c r="W989" s="20" t="str">
        <f t="shared" si="111"/>
        <v>B2</v>
      </c>
      <c r="X989" s="20"/>
      <c r="Y989" s="7"/>
      <c r="Z989" s="7"/>
      <c r="AA989" s="7"/>
      <c r="AB989" s="7"/>
      <c r="AC989" s="7"/>
      <c r="AD989" s="7"/>
    </row>
    <row r="990" spans="1:30" x14ac:dyDescent="0.25">
      <c r="A990" s="7"/>
      <c r="B990" s="7"/>
      <c r="C990" s="7"/>
      <c r="D990" s="7" t="str">
        <f t="shared" si="105"/>
        <v>10.121.99.229</v>
      </c>
      <c r="E990" s="7" t="str">
        <f t="shared" si="106"/>
        <v>10.121.99.229</v>
      </c>
      <c r="F990">
        <v>981</v>
      </c>
      <c r="G990" t="s">
        <v>4119</v>
      </c>
      <c r="H990" s="57">
        <v>46138.064166666663</v>
      </c>
      <c r="I990" t="s">
        <v>4120</v>
      </c>
      <c r="J990" t="s">
        <v>4121</v>
      </c>
      <c r="K990" t="s">
        <v>189</v>
      </c>
      <c r="L990" t="s">
        <v>4122</v>
      </c>
      <c r="N990" t="s">
        <v>191</v>
      </c>
      <c r="O990" t="s">
        <v>135</v>
      </c>
      <c r="P990">
        <v>0</v>
      </c>
      <c r="S990" s="20">
        <f t="shared" si="107"/>
        <v>14</v>
      </c>
      <c r="T990" s="20">
        <f t="shared" si="108"/>
        <v>27</v>
      </c>
      <c r="U990" s="48" t="str">
        <f t="shared" si="109"/>
        <v>SACHIN TE A1</v>
      </c>
      <c r="V990" s="20" t="str">
        <f t="shared" si="110"/>
        <v>TN703</v>
      </c>
      <c r="W990" s="20" t="str">
        <f t="shared" si="111"/>
        <v>A1</v>
      </c>
      <c r="X990" s="20"/>
      <c r="Y990" s="7"/>
      <c r="Z990" s="7"/>
      <c r="AA990" s="7"/>
      <c r="AB990" s="7"/>
      <c r="AC990" s="7"/>
      <c r="AD990" s="7"/>
    </row>
    <row r="991" spans="1:30" x14ac:dyDescent="0.25">
      <c r="A991" s="7"/>
      <c r="B991" s="7"/>
      <c r="C991" s="7"/>
      <c r="D991" s="7" t="str">
        <f t="shared" si="105"/>
        <v>10.121.19.216</v>
      </c>
      <c r="E991" s="7" t="str">
        <f t="shared" si="106"/>
        <v>10.121.19.216</v>
      </c>
      <c r="F991">
        <v>982</v>
      </c>
      <c r="G991" t="s">
        <v>4131</v>
      </c>
      <c r="H991" s="57">
        <v>46137.056226851855</v>
      </c>
      <c r="I991" t="s">
        <v>4132</v>
      </c>
      <c r="J991" t="s">
        <v>4133</v>
      </c>
      <c r="K991" t="s">
        <v>189</v>
      </c>
      <c r="L991" t="s">
        <v>4134</v>
      </c>
      <c r="N991" t="s">
        <v>191</v>
      </c>
      <c r="O991" t="s">
        <v>135</v>
      </c>
      <c r="P991">
        <v>0</v>
      </c>
      <c r="S991" s="20">
        <f t="shared" si="107"/>
        <v>14</v>
      </c>
      <c r="T991" s="20">
        <f t="shared" si="108"/>
        <v>29</v>
      </c>
      <c r="U991" s="48" t="str">
        <f t="shared" si="109"/>
        <v>CBEC MAGNUS A1</v>
      </c>
      <c r="V991" s="20" t="str">
        <f t="shared" si="110"/>
        <v>TN703</v>
      </c>
      <c r="W991" s="20" t="str">
        <f t="shared" si="111"/>
        <v>A1</v>
      </c>
      <c r="X991" s="20"/>
      <c r="Y991" s="7"/>
      <c r="Z991" s="7"/>
      <c r="AA991" s="7"/>
      <c r="AB991" s="7"/>
      <c r="AC991" s="7"/>
      <c r="AD991" s="7"/>
    </row>
    <row r="992" spans="1:30" x14ac:dyDescent="0.25">
      <c r="A992" s="7"/>
      <c r="B992" s="7"/>
      <c r="C992" s="7"/>
      <c r="D992" s="7" t="str">
        <f t="shared" si="105"/>
        <v>10.121.17.19</v>
      </c>
      <c r="E992" s="7" t="str">
        <f t="shared" si="106"/>
        <v>10.121.17.19</v>
      </c>
      <c r="F992">
        <v>983</v>
      </c>
      <c r="G992" t="s">
        <v>4127</v>
      </c>
      <c r="H992" s="57">
        <v>46148.056481481479</v>
      </c>
      <c r="I992" t="s">
        <v>4128</v>
      </c>
      <c r="J992" t="s">
        <v>4129</v>
      </c>
      <c r="K992" t="s">
        <v>189</v>
      </c>
      <c r="L992" t="s">
        <v>4130</v>
      </c>
      <c r="N992" t="s">
        <v>191</v>
      </c>
      <c r="O992" t="s">
        <v>135</v>
      </c>
      <c r="P992">
        <v>0</v>
      </c>
      <c r="S992" s="20">
        <f t="shared" si="107"/>
        <v>13</v>
      </c>
      <c r="T992" s="20">
        <f t="shared" si="108"/>
        <v>21</v>
      </c>
      <c r="U992" s="48" t="str">
        <f t="shared" si="109"/>
        <v>BHUNAVA</v>
      </c>
      <c r="V992" s="20" t="str">
        <f t="shared" si="110"/>
        <v>TN703</v>
      </c>
      <c r="W992" s="20" t="str">
        <f t="shared" si="111"/>
        <v>A1</v>
      </c>
      <c r="X992" s="20"/>
      <c r="Y992" s="7"/>
      <c r="Z992" s="7"/>
      <c r="AA992" s="7"/>
      <c r="AB992" s="7"/>
      <c r="AC992" s="7"/>
      <c r="AD992" s="7"/>
    </row>
    <row r="993" spans="1:30" x14ac:dyDescent="0.25">
      <c r="A993" s="7"/>
      <c r="B993" s="7"/>
      <c r="C993" s="7"/>
      <c r="D993" s="7" t="str">
        <f t="shared" si="105"/>
        <v>10.121.18.233</v>
      </c>
      <c r="E993" s="7" t="str">
        <f t="shared" si="106"/>
        <v>10.121.18.233</v>
      </c>
      <c r="F993">
        <v>984</v>
      </c>
      <c r="G993" t="s">
        <v>6067</v>
      </c>
      <c r="H993" s="57">
        <v>46026.068148148152</v>
      </c>
      <c r="I993" t="s">
        <v>6068</v>
      </c>
      <c r="J993" t="s">
        <v>6069</v>
      </c>
      <c r="K993" t="s">
        <v>189</v>
      </c>
      <c r="L993" t="s">
        <v>6070</v>
      </c>
      <c r="N993" t="s">
        <v>191</v>
      </c>
      <c r="O993" t="s">
        <v>135</v>
      </c>
      <c r="P993">
        <v>0</v>
      </c>
      <c r="S993" s="20">
        <f t="shared" si="107"/>
        <v>14</v>
      </c>
      <c r="T993" s="20">
        <f t="shared" si="108"/>
        <v>22</v>
      </c>
      <c r="U993" s="48" t="str">
        <f t="shared" si="109"/>
        <v>MAHATMA</v>
      </c>
      <c r="V993" s="20" t="str">
        <f t="shared" si="110"/>
        <v>TN703</v>
      </c>
      <c r="W993" s="20" t="str">
        <f t="shared" si="111"/>
        <v>A1</v>
      </c>
      <c r="X993" s="20"/>
      <c r="Y993" s="7"/>
      <c r="Z993" s="7"/>
      <c r="AA993" s="7"/>
      <c r="AB993" s="7"/>
      <c r="AC993" s="7"/>
      <c r="AD993" s="7"/>
    </row>
    <row r="994" spans="1:30" x14ac:dyDescent="0.25">
      <c r="A994" s="7"/>
      <c r="B994" s="7"/>
      <c r="C994" s="7"/>
      <c r="D994" s="7" t="str">
        <f t="shared" si="105"/>
        <v>10.121.19.146</v>
      </c>
      <c r="E994" s="7" t="str">
        <f t="shared" si="106"/>
        <v>10.121.19.146</v>
      </c>
      <c r="F994">
        <v>985</v>
      </c>
      <c r="G994" t="s">
        <v>4135</v>
      </c>
      <c r="H994" s="57">
        <v>46077.056168981479</v>
      </c>
      <c r="I994" t="s">
        <v>4136</v>
      </c>
      <c r="J994" t="s">
        <v>4137</v>
      </c>
      <c r="K994" t="s">
        <v>189</v>
      </c>
      <c r="L994" t="s">
        <v>4138</v>
      </c>
      <c r="N994" t="s">
        <v>191</v>
      </c>
      <c r="O994" t="s">
        <v>135</v>
      </c>
      <c r="P994">
        <v>0</v>
      </c>
      <c r="R994" t="s">
        <v>506</v>
      </c>
      <c r="S994" s="20">
        <f t="shared" si="107"/>
        <v>14</v>
      </c>
      <c r="T994" s="20">
        <f t="shared" si="108"/>
        <v>32</v>
      </c>
      <c r="U994" s="48" t="str">
        <f t="shared" si="109"/>
        <v>BAKOR PTL CBR BTS</v>
      </c>
      <c r="V994" s="20" t="str">
        <f t="shared" si="110"/>
        <v>TN703</v>
      </c>
      <c r="W994" s="20" t="str">
        <f t="shared" si="111"/>
        <v>A1</v>
      </c>
      <c r="X994" s="20"/>
      <c r="Y994" s="7"/>
      <c r="Z994" s="7"/>
      <c r="AA994" s="7"/>
      <c r="AB994" s="7"/>
      <c r="AC994" s="7"/>
      <c r="AD994" s="7"/>
    </row>
    <row r="995" spans="1:30" x14ac:dyDescent="0.25">
      <c r="A995" s="7"/>
      <c r="B995" s="7"/>
      <c r="C995" s="7"/>
      <c r="D995" s="7" t="str">
        <f t="shared" si="105"/>
        <v>10.121.24.141</v>
      </c>
      <c r="E995" s="7" t="str">
        <f t="shared" si="106"/>
        <v>10.121.24.141</v>
      </c>
      <c r="F995">
        <v>986</v>
      </c>
      <c r="G995" t="s">
        <v>4139</v>
      </c>
      <c r="H995" s="57">
        <v>46150.064513888887</v>
      </c>
      <c r="I995" t="s">
        <v>4140</v>
      </c>
      <c r="J995" t="s">
        <v>4141</v>
      </c>
      <c r="K995" t="s">
        <v>189</v>
      </c>
      <c r="L995" t="s">
        <v>4142</v>
      </c>
      <c r="N995" t="s">
        <v>191</v>
      </c>
      <c r="O995" t="s">
        <v>135</v>
      </c>
      <c r="P995">
        <v>0</v>
      </c>
      <c r="R995" t="s">
        <v>4143</v>
      </c>
      <c r="S995" s="20">
        <f t="shared" si="107"/>
        <v>14</v>
      </c>
      <c r="T995" s="20">
        <f t="shared" si="108"/>
        <v>27</v>
      </c>
      <c r="U995" s="48" t="str">
        <f t="shared" si="109"/>
        <v>KHURSHID BTS</v>
      </c>
      <c r="V995" s="20" t="str">
        <f t="shared" si="110"/>
        <v>TN703</v>
      </c>
      <c r="W995" s="20" t="str">
        <f t="shared" si="111"/>
        <v>A1</v>
      </c>
      <c r="X995" s="20"/>
      <c r="Y995" s="7"/>
      <c r="Z995" s="7"/>
      <c r="AA995" s="7"/>
      <c r="AB995" s="7"/>
      <c r="AC995" s="7"/>
      <c r="AD995" s="7"/>
    </row>
    <row r="996" spans="1:30" x14ac:dyDescent="0.25">
      <c r="A996" s="7"/>
      <c r="B996" s="7"/>
      <c r="C996" s="7"/>
      <c r="D996" s="7" t="str">
        <f t="shared" si="105"/>
        <v>10.121.19.24</v>
      </c>
      <c r="E996" s="7" t="str">
        <f t="shared" si="106"/>
        <v>10.121.19.24</v>
      </c>
      <c r="F996">
        <v>987</v>
      </c>
      <c r="G996" t="s">
        <v>4148</v>
      </c>
      <c r="H996" s="57">
        <v>46142.06050925926</v>
      </c>
      <c r="I996" t="s">
        <v>4149</v>
      </c>
      <c r="J996" t="s">
        <v>4150</v>
      </c>
      <c r="K996" t="s">
        <v>189</v>
      </c>
      <c r="L996" t="s">
        <v>4151</v>
      </c>
      <c r="N996" t="s">
        <v>191</v>
      </c>
      <c r="O996" t="s">
        <v>135</v>
      </c>
      <c r="P996">
        <v>0</v>
      </c>
      <c r="S996" s="20">
        <f t="shared" si="107"/>
        <v>13</v>
      </c>
      <c r="T996" s="20">
        <f t="shared" si="108"/>
        <v>25</v>
      </c>
      <c r="U996" s="48" t="str">
        <f t="shared" si="109"/>
        <v>Shreeji APP</v>
      </c>
      <c r="V996" s="20" t="str">
        <f t="shared" si="110"/>
        <v>TN703</v>
      </c>
      <c r="W996" s="20" t="str">
        <f t="shared" si="111"/>
        <v>A1</v>
      </c>
      <c r="X996" s="20"/>
      <c r="Y996" s="7"/>
      <c r="Z996" s="7"/>
      <c r="AA996" s="7"/>
      <c r="AB996" s="7"/>
      <c r="AC996" s="7"/>
      <c r="AD996" s="7"/>
    </row>
    <row r="997" spans="1:30" x14ac:dyDescent="0.25">
      <c r="A997" s="7"/>
      <c r="B997" s="7"/>
      <c r="C997" s="7"/>
      <c r="D997" s="7" t="str">
        <f t="shared" si="105"/>
        <v>10.121.19.148</v>
      </c>
      <c r="E997" s="7" t="str">
        <f t="shared" si="106"/>
        <v>10.121.19.148</v>
      </c>
      <c r="F997">
        <v>988</v>
      </c>
      <c r="G997" t="s">
        <v>4144</v>
      </c>
      <c r="H997" s="57">
        <v>46137.052418981482</v>
      </c>
      <c r="I997" t="s">
        <v>4145</v>
      </c>
      <c r="J997" t="s">
        <v>4146</v>
      </c>
      <c r="K997" t="s">
        <v>189</v>
      </c>
      <c r="L997" t="s">
        <v>4147</v>
      </c>
      <c r="N997" t="s">
        <v>191</v>
      </c>
      <c r="O997" t="s">
        <v>135</v>
      </c>
      <c r="P997">
        <v>0</v>
      </c>
      <c r="R997" t="s">
        <v>506</v>
      </c>
      <c r="S997" s="20">
        <f t="shared" si="107"/>
        <v>14</v>
      </c>
      <c r="T997" s="20">
        <f t="shared" si="108"/>
        <v>25</v>
      </c>
      <c r="U997" s="48" t="str">
        <f t="shared" si="109"/>
        <v>HAVELI BTS</v>
      </c>
      <c r="V997" s="20" t="str">
        <f t="shared" si="110"/>
        <v>TN703</v>
      </c>
      <c r="W997" s="20" t="str">
        <f t="shared" si="111"/>
        <v>A1</v>
      </c>
      <c r="X997" s="20"/>
      <c r="Y997" s="7"/>
      <c r="Z997" s="7"/>
      <c r="AA997" s="7"/>
      <c r="AB997" s="7"/>
      <c r="AC997" s="7"/>
      <c r="AD997" s="7"/>
    </row>
    <row r="998" spans="1:30" x14ac:dyDescent="0.25">
      <c r="A998" s="7"/>
      <c r="B998" s="7"/>
      <c r="C998" s="7"/>
      <c r="D998" s="7" t="str">
        <f t="shared" si="105"/>
        <v>10.121.19.164</v>
      </c>
      <c r="E998" s="7" t="str">
        <f t="shared" si="106"/>
        <v>10.121.19.164</v>
      </c>
      <c r="F998">
        <v>989</v>
      </c>
      <c r="G998" t="s">
        <v>4152</v>
      </c>
      <c r="H998" s="57">
        <v>46109.046435185184</v>
      </c>
      <c r="I998" t="s">
        <v>4153</v>
      </c>
      <c r="J998" t="s">
        <v>4154</v>
      </c>
      <c r="K998" t="s">
        <v>189</v>
      </c>
      <c r="L998" t="s">
        <v>4155</v>
      </c>
      <c r="N998" t="s">
        <v>191</v>
      </c>
      <c r="O998" t="s">
        <v>135</v>
      </c>
      <c r="P998">
        <v>0</v>
      </c>
      <c r="R998" t="s">
        <v>506</v>
      </c>
      <c r="S998" s="20">
        <f t="shared" si="107"/>
        <v>14</v>
      </c>
      <c r="T998" s="20">
        <f t="shared" si="108"/>
        <v>29</v>
      </c>
      <c r="U998" s="48" t="str">
        <f t="shared" si="109"/>
        <v>VMSS Khanderao</v>
      </c>
      <c r="V998" s="20" t="str">
        <f t="shared" si="110"/>
        <v>TN703</v>
      </c>
      <c r="W998" s="20" t="str">
        <f t="shared" si="111"/>
        <v>A1</v>
      </c>
      <c r="X998" s="20"/>
      <c r="Y998" s="7"/>
      <c r="Z998" s="7"/>
      <c r="AA998" s="7"/>
      <c r="AB998" s="7"/>
      <c r="AC998" s="7"/>
      <c r="AD998" s="7"/>
    </row>
    <row r="999" spans="1:30" x14ac:dyDescent="0.25">
      <c r="A999" s="7"/>
      <c r="B999" s="7"/>
      <c r="C999" s="7"/>
      <c r="D999" s="7" t="str">
        <f t="shared" si="105"/>
        <v>10.121.96.99</v>
      </c>
      <c r="E999" s="7" t="str">
        <f t="shared" si="106"/>
        <v>10.121.96.99</v>
      </c>
      <c r="F999">
        <v>990</v>
      </c>
      <c r="G999" t="s">
        <v>4160</v>
      </c>
      <c r="H999" s="57">
        <v>46138.06391203704</v>
      </c>
      <c r="I999" t="s">
        <v>4161</v>
      </c>
      <c r="J999" t="s">
        <v>4162</v>
      </c>
      <c r="K999" t="s">
        <v>189</v>
      </c>
      <c r="L999" t="s">
        <v>4163</v>
      </c>
      <c r="N999" t="s">
        <v>191</v>
      </c>
      <c r="O999" t="s">
        <v>135</v>
      </c>
      <c r="P999">
        <v>0</v>
      </c>
      <c r="S999" s="20">
        <f t="shared" si="107"/>
        <v>13</v>
      </c>
      <c r="T999" s="20">
        <f t="shared" si="108"/>
        <v>28</v>
      </c>
      <c r="U999" s="48" t="str">
        <f t="shared" si="109"/>
        <v>GNFC SUVA VILL</v>
      </c>
      <c r="V999" s="20" t="str">
        <f t="shared" si="110"/>
        <v>TN703</v>
      </c>
      <c r="W999" s="20" t="str">
        <f t="shared" si="111"/>
        <v>A1</v>
      </c>
      <c r="X999" s="20"/>
      <c r="Y999" s="7"/>
      <c r="Z999" s="7"/>
      <c r="AA999" s="7"/>
      <c r="AB999" s="7"/>
      <c r="AC999" s="7"/>
      <c r="AD999" s="7"/>
    </row>
    <row r="1000" spans="1:30" x14ac:dyDescent="0.25">
      <c r="A1000" s="7"/>
      <c r="B1000" s="7"/>
      <c r="C1000" s="7"/>
      <c r="D1000" s="7" t="str">
        <f t="shared" si="105"/>
        <v>10.121.99.182</v>
      </c>
      <c r="E1000" s="7" t="str">
        <f t="shared" si="106"/>
        <v>10.121.99.182</v>
      </c>
      <c r="F1000">
        <v>991</v>
      </c>
      <c r="G1000" t="s">
        <v>4156</v>
      </c>
      <c r="H1000" s="57">
        <v>46136.055787037039</v>
      </c>
      <c r="I1000" t="s">
        <v>4157</v>
      </c>
      <c r="J1000" t="s">
        <v>4158</v>
      </c>
      <c r="K1000" t="s">
        <v>171</v>
      </c>
      <c r="L1000" t="s">
        <v>4159</v>
      </c>
      <c r="N1000" t="s">
        <v>173</v>
      </c>
      <c r="O1000" t="s">
        <v>135</v>
      </c>
      <c r="P1000">
        <v>2</v>
      </c>
      <c r="S1000" s="20">
        <f t="shared" si="107"/>
        <v>14</v>
      </c>
      <c r="T1000" s="20">
        <f t="shared" si="108"/>
        <v>30</v>
      </c>
      <c r="U1000" s="48" t="str">
        <f t="shared" si="109"/>
        <v>POWER GRID SAMA</v>
      </c>
      <c r="V1000" s="20" t="str">
        <f t="shared" si="110"/>
        <v>TN703</v>
      </c>
      <c r="W1000" s="20" t="str">
        <f t="shared" si="111"/>
        <v>A1</v>
      </c>
      <c r="X1000" s="20"/>
      <c r="Y1000" s="7"/>
      <c r="Z1000" s="7"/>
      <c r="AA1000" s="7"/>
      <c r="AB1000" s="7"/>
      <c r="AC1000" s="7"/>
      <c r="AD1000" s="7"/>
    </row>
    <row r="1001" spans="1:30" x14ac:dyDescent="0.25">
      <c r="A1001" s="7"/>
      <c r="B1001" s="7"/>
      <c r="C1001" s="7"/>
      <c r="D1001" s="7" t="str">
        <f t="shared" si="105"/>
        <v>10.121.99.183</v>
      </c>
      <c r="E1001" s="7" t="str">
        <f t="shared" si="106"/>
        <v>10.121.99.183</v>
      </c>
      <c r="F1001">
        <v>992</v>
      </c>
      <c r="G1001" t="s">
        <v>4164</v>
      </c>
      <c r="H1001" s="57">
        <v>46053.059548611112</v>
      </c>
      <c r="I1001" t="s">
        <v>4165</v>
      </c>
      <c r="J1001" t="s">
        <v>4166</v>
      </c>
      <c r="K1001" t="s">
        <v>171</v>
      </c>
      <c r="L1001" t="s">
        <v>4167</v>
      </c>
      <c r="N1001" t="s">
        <v>173</v>
      </c>
      <c r="O1001" t="s">
        <v>135</v>
      </c>
      <c r="P1001">
        <v>2</v>
      </c>
      <c r="S1001" s="20">
        <f t="shared" si="107"/>
        <v>14</v>
      </c>
      <c r="T1001" s="20">
        <f t="shared" si="108"/>
        <v>24</v>
      </c>
      <c r="U1001" s="48" t="str">
        <f t="shared" si="109"/>
        <v>LIC-SAMTA</v>
      </c>
      <c r="V1001" s="20" t="str">
        <f t="shared" si="110"/>
        <v>TN703</v>
      </c>
      <c r="W1001" s="20" t="str">
        <f t="shared" si="111"/>
        <v>A1</v>
      </c>
      <c r="X1001" s="20"/>
      <c r="Y1001" s="7"/>
      <c r="Z1001" s="7"/>
      <c r="AA1001" s="7"/>
      <c r="AB1001" s="7"/>
      <c r="AC1001" s="7"/>
      <c r="AD1001" s="7"/>
    </row>
    <row r="1002" spans="1:30" x14ac:dyDescent="0.25">
      <c r="A1002" s="7"/>
      <c r="B1002" s="7"/>
      <c r="C1002" s="7"/>
      <c r="D1002" s="7" t="str">
        <f t="shared" si="105"/>
        <v>10.121.18.235</v>
      </c>
      <c r="E1002" s="7" t="str">
        <f t="shared" si="106"/>
        <v>10.121.18.235</v>
      </c>
      <c r="F1002">
        <v>993</v>
      </c>
      <c r="G1002" t="s">
        <v>4168</v>
      </c>
      <c r="H1002" s="57">
        <v>46131.055787037039</v>
      </c>
      <c r="I1002" t="s">
        <v>4169</v>
      </c>
      <c r="J1002" t="s">
        <v>4170</v>
      </c>
      <c r="K1002" t="s">
        <v>189</v>
      </c>
      <c r="L1002" t="s">
        <v>4171</v>
      </c>
      <c r="N1002" t="s">
        <v>191</v>
      </c>
      <c r="O1002" t="s">
        <v>135</v>
      </c>
      <c r="P1002">
        <v>0</v>
      </c>
      <c r="R1002" t="s">
        <v>584</v>
      </c>
      <c r="S1002" s="20">
        <f t="shared" si="107"/>
        <v>14</v>
      </c>
      <c r="T1002" s="20">
        <f t="shared" si="108"/>
        <v>35</v>
      </c>
      <c r="U1002" s="48" t="str">
        <f t="shared" si="109"/>
        <v>COLLECTOR OFFICE GNR</v>
      </c>
      <c r="V1002" s="20" t="str">
        <f t="shared" si="110"/>
        <v>TN703</v>
      </c>
      <c r="W1002" s="20" t="str">
        <f t="shared" si="111"/>
        <v>A1</v>
      </c>
      <c r="X1002" s="20"/>
      <c r="Y1002" s="7"/>
      <c r="Z1002" s="7"/>
      <c r="AA1002" s="7"/>
      <c r="AB1002" s="7"/>
      <c r="AC1002" s="7"/>
      <c r="AD1002" s="7"/>
    </row>
    <row r="1003" spans="1:30" x14ac:dyDescent="0.25">
      <c r="A1003" s="7"/>
      <c r="B1003" s="7"/>
      <c r="C1003" s="7"/>
      <c r="D1003" s="7" t="str">
        <f t="shared" si="105"/>
        <v>10.121.16.9</v>
      </c>
      <c r="E1003" s="7" t="str">
        <f t="shared" si="106"/>
        <v>10.121.16.9</v>
      </c>
      <c r="F1003">
        <v>994</v>
      </c>
      <c r="G1003" t="s">
        <v>4172</v>
      </c>
      <c r="H1003" s="57">
        <v>46140.057025462964</v>
      </c>
      <c r="I1003" t="s">
        <v>4173</v>
      </c>
      <c r="J1003" t="s">
        <v>4174</v>
      </c>
      <c r="K1003" t="s">
        <v>132</v>
      </c>
      <c r="L1003" t="s">
        <v>4175</v>
      </c>
      <c r="N1003" t="s">
        <v>134</v>
      </c>
      <c r="O1003" t="s">
        <v>135</v>
      </c>
      <c r="P1003">
        <v>0</v>
      </c>
      <c r="R1003" t="s">
        <v>136</v>
      </c>
      <c r="S1003" s="20">
        <f t="shared" si="107"/>
        <v>12</v>
      </c>
      <c r="T1003" s="20">
        <f t="shared" si="108"/>
        <v>20</v>
      </c>
      <c r="U1003" s="48" t="str">
        <f t="shared" si="109"/>
        <v>Bharuch</v>
      </c>
      <c r="V1003" s="20" t="str">
        <f t="shared" si="110"/>
        <v>TN725</v>
      </c>
      <c r="W1003" s="20" t="str">
        <f t="shared" si="111"/>
        <v>B2</v>
      </c>
      <c r="X1003" s="20"/>
      <c r="Y1003" s="7"/>
      <c r="Z1003" s="7"/>
      <c r="AA1003" s="7"/>
      <c r="AB1003" s="7"/>
      <c r="AC1003" s="7"/>
      <c r="AD1003" s="7"/>
    </row>
    <row r="1004" spans="1:30" x14ac:dyDescent="0.25">
      <c r="A1004" s="7"/>
      <c r="B1004" s="7"/>
      <c r="C1004" s="7"/>
      <c r="D1004" s="7" t="str">
        <f t="shared" si="105"/>
        <v>10.121.96.175</v>
      </c>
      <c r="E1004" s="7" t="str">
        <f t="shared" si="106"/>
        <v>10.121.96.175</v>
      </c>
      <c r="F1004">
        <v>995</v>
      </c>
      <c r="G1004" t="s">
        <v>4176</v>
      </c>
      <c r="H1004" s="57">
        <v>46151.06559027778</v>
      </c>
      <c r="I1004" t="s">
        <v>4177</v>
      </c>
      <c r="J1004" t="s">
        <v>4178</v>
      </c>
      <c r="K1004" t="s">
        <v>189</v>
      </c>
      <c r="L1004" t="s">
        <v>4179</v>
      </c>
      <c r="N1004" t="s">
        <v>191</v>
      </c>
      <c r="O1004" t="s">
        <v>135</v>
      </c>
      <c r="P1004">
        <v>0</v>
      </c>
      <c r="S1004" s="20">
        <f t="shared" si="107"/>
        <v>14</v>
      </c>
      <c r="T1004" s="20">
        <f t="shared" si="108"/>
        <v>22</v>
      </c>
      <c r="U1004" s="48" t="str">
        <f t="shared" si="109"/>
        <v>Manfara</v>
      </c>
      <c r="V1004" s="20" t="str">
        <f t="shared" si="110"/>
        <v>TN703</v>
      </c>
      <c r="W1004" s="20" t="str">
        <f t="shared" si="111"/>
        <v>A1</v>
      </c>
      <c r="X1004" s="20"/>
      <c r="Y1004" s="7"/>
      <c r="Z1004" s="7"/>
      <c r="AA1004" s="7"/>
      <c r="AB1004" s="7"/>
      <c r="AC1004" s="7"/>
      <c r="AD1004" s="7"/>
    </row>
    <row r="1005" spans="1:30" x14ac:dyDescent="0.25">
      <c r="A1005" s="7"/>
      <c r="B1005" s="7"/>
      <c r="C1005" s="7"/>
      <c r="D1005" s="7" t="str">
        <f t="shared" si="105"/>
        <v>10.121.96.159</v>
      </c>
      <c r="E1005" s="7" t="str">
        <f t="shared" si="106"/>
        <v>10.121.96.159</v>
      </c>
      <c r="F1005">
        <v>996</v>
      </c>
      <c r="G1005" t="s">
        <v>4180</v>
      </c>
      <c r="H1005" s="57">
        <v>46140.054814814815</v>
      </c>
      <c r="I1005" t="s">
        <v>4181</v>
      </c>
      <c r="J1005" t="s">
        <v>4182</v>
      </c>
      <c r="K1005" t="s">
        <v>145</v>
      </c>
      <c r="L1005" t="s">
        <v>4183</v>
      </c>
      <c r="N1005" t="s">
        <v>134</v>
      </c>
      <c r="O1005" t="s">
        <v>135</v>
      </c>
      <c r="P1005">
        <v>0</v>
      </c>
      <c r="R1005" t="s">
        <v>1089</v>
      </c>
      <c r="S1005" s="20">
        <f t="shared" si="107"/>
        <v>14</v>
      </c>
      <c r="T1005" s="20">
        <f t="shared" si="108"/>
        <v>22</v>
      </c>
      <c r="U1005" s="48" t="str">
        <f t="shared" si="109"/>
        <v>GADHULI</v>
      </c>
      <c r="V1005" s="20" t="str">
        <f t="shared" si="110"/>
        <v>TN705</v>
      </c>
      <c r="W1005" s="20" t="str">
        <f t="shared" si="111"/>
        <v>B1</v>
      </c>
      <c r="X1005" s="20"/>
      <c r="Y1005" s="7"/>
      <c r="Z1005" s="7"/>
      <c r="AA1005" s="7"/>
      <c r="AB1005" s="7"/>
      <c r="AC1005" s="7"/>
      <c r="AD1005" s="7"/>
    </row>
    <row r="1006" spans="1:30" x14ac:dyDescent="0.25">
      <c r="A1006" s="7"/>
      <c r="B1006" s="7"/>
      <c r="C1006" s="7"/>
      <c r="D1006" s="7" t="str">
        <f t="shared" si="105"/>
        <v>10.121.18.124</v>
      </c>
      <c r="E1006" s="7" t="str">
        <f t="shared" si="106"/>
        <v>10.121.18.124</v>
      </c>
      <c r="F1006">
        <v>997</v>
      </c>
      <c r="G1006" t="s">
        <v>4184</v>
      </c>
      <c r="H1006" s="57">
        <v>46113.058877314812</v>
      </c>
      <c r="I1006" t="s">
        <v>4185</v>
      </c>
      <c r="J1006" t="s">
        <v>4186</v>
      </c>
      <c r="K1006" t="s">
        <v>189</v>
      </c>
      <c r="L1006" t="s">
        <v>4187</v>
      </c>
      <c r="N1006" t="s">
        <v>191</v>
      </c>
      <c r="O1006" t="s">
        <v>135</v>
      </c>
      <c r="P1006">
        <v>0</v>
      </c>
      <c r="R1006" t="s">
        <v>584</v>
      </c>
      <c r="S1006" s="20">
        <f t="shared" si="107"/>
        <v>14</v>
      </c>
      <c r="T1006" s="20">
        <f t="shared" si="108"/>
        <v>31</v>
      </c>
      <c r="U1006" s="48" t="str">
        <f t="shared" si="109"/>
        <v>Sukhramnagar BTS</v>
      </c>
      <c r="V1006" s="20" t="str">
        <f t="shared" si="110"/>
        <v>TN703</v>
      </c>
      <c r="W1006" s="20" t="str">
        <f t="shared" si="111"/>
        <v>A1</v>
      </c>
      <c r="X1006" s="20"/>
      <c r="Y1006" s="7"/>
      <c r="Z1006" s="7"/>
      <c r="AA1006" s="7"/>
      <c r="AB1006" s="7"/>
      <c r="AC1006" s="7"/>
      <c r="AD1006" s="7"/>
    </row>
    <row r="1007" spans="1:30" x14ac:dyDescent="0.25">
      <c r="A1007" s="7"/>
      <c r="B1007" s="7"/>
      <c r="C1007" s="7"/>
      <c r="D1007" s="7" t="str">
        <f t="shared" si="105"/>
        <v>10.121.25.168</v>
      </c>
      <c r="E1007" s="7" t="str">
        <f t="shared" si="106"/>
        <v>10.121.25.168</v>
      </c>
      <c r="F1007">
        <v>998</v>
      </c>
      <c r="G1007" t="s">
        <v>4188</v>
      </c>
      <c r="H1007" s="57">
        <v>46136.061273148145</v>
      </c>
      <c r="I1007" t="s">
        <v>4189</v>
      </c>
      <c r="J1007" t="s">
        <v>4190</v>
      </c>
      <c r="K1007" t="s">
        <v>189</v>
      </c>
      <c r="L1007" t="s">
        <v>4191</v>
      </c>
      <c r="N1007" t="s">
        <v>191</v>
      </c>
      <c r="O1007" t="s">
        <v>135</v>
      </c>
      <c r="P1007">
        <v>0</v>
      </c>
      <c r="R1007" t="s">
        <v>706</v>
      </c>
      <c r="S1007" s="20">
        <f t="shared" si="107"/>
        <v>14</v>
      </c>
      <c r="T1007" s="20">
        <f t="shared" si="108"/>
        <v>23</v>
      </c>
      <c r="U1007" s="48" t="str">
        <f t="shared" si="109"/>
        <v>SATNAGAR</v>
      </c>
      <c r="V1007" s="20" t="str">
        <f t="shared" si="110"/>
        <v>TN703</v>
      </c>
      <c r="W1007" s="20" t="str">
        <f t="shared" si="111"/>
        <v>A1</v>
      </c>
      <c r="X1007" s="20"/>
      <c r="Y1007" s="7"/>
      <c r="Z1007" s="7"/>
      <c r="AA1007" s="7"/>
      <c r="AB1007" s="7"/>
      <c r="AC1007" s="7"/>
      <c r="AD1007" s="7"/>
    </row>
    <row r="1008" spans="1:30" x14ac:dyDescent="0.25">
      <c r="A1008" s="7"/>
      <c r="B1008" s="7"/>
      <c r="C1008" s="7"/>
      <c r="D1008" s="7" t="str">
        <f t="shared" si="105"/>
        <v>10.121.25.169</v>
      </c>
      <c r="E1008" s="7" t="str">
        <f t="shared" si="106"/>
        <v>10.121.25.169</v>
      </c>
      <c r="F1008">
        <v>999</v>
      </c>
      <c r="G1008" t="s">
        <v>4192</v>
      </c>
      <c r="H1008" s="57">
        <v>46108.06045138889</v>
      </c>
      <c r="I1008" t="s">
        <v>4193</v>
      </c>
      <c r="J1008" t="s">
        <v>4194</v>
      </c>
      <c r="K1008" t="s">
        <v>189</v>
      </c>
      <c r="L1008" t="s">
        <v>4195</v>
      </c>
      <c r="N1008" t="s">
        <v>191</v>
      </c>
      <c r="O1008" t="s">
        <v>135</v>
      </c>
      <c r="P1008">
        <v>0</v>
      </c>
      <c r="R1008" t="s">
        <v>706</v>
      </c>
      <c r="S1008" s="20">
        <f t="shared" si="107"/>
        <v>14</v>
      </c>
      <c r="T1008" s="20">
        <f t="shared" si="108"/>
        <v>23</v>
      </c>
      <c r="U1008" s="48" t="str">
        <f t="shared" si="109"/>
        <v>NAVNAGAR</v>
      </c>
      <c r="V1008" s="20" t="str">
        <f t="shared" si="110"/>
        <v>TN703</v>
      </c>
      <c r="W1008" s="20" t="str">
        <f t="shared" si="111"/>
        <v>A1</v>
      </c>
      <c r="X1008" s="20"/>
      <c r="Y1008" s="7"/>
      <c r="Z1008" s="7"/>
      <c r="AA1008" s="7"/>
      <c r="AB1008" s="7"/>
      <c r="AC1008" s="7"/>
      <c r="AD1008" s="7"/>
    </row>
    <row r="1009" spans="1:30" x14ac:dyDescent="0.25">
      <c r="A1009" s="7"/>
      <c r="B1009" s="7"/>
      <c r="C1009" s="7"/>
      <c r="D1009" s="7" t="str">
        <f t="shared" si="105"/>
        <v>10.121.16.16</v>
      </c>
      <c r="E1009" s="7" t="str">
        <f t="shared" si="106"/>
        <v>10.121.16.16</v>
      </c>
      <c r="F1009">
        <v>1000</v>
      </c>
      <c r="G1009" t="s">
        <v>4196</v>
      </c>
      <c r="H1009" s="57">
        <v>46085.045659722222</v>
      </c>
      <c r="I1009" t="s">
        <v>4197</v>
      </c>
      <c r="J1009" t="s">
        <v>4198</v>
      </c>
      <c r="K1009" t="s">
        <v>145</v>
      </c>
      <c r="L1009" t="s">
        <v>4199</v>
      </c>
      <c r="N1009" t="s">
        <v>134</v>
      </c>
      <c r="O1009" t="s">
        <v>135</v>
      </c>
      <c r="P1009">
        <v>0</v>
      </c>
      <c r="R1009" t="s">
        <v>4200</v>
      </c>
      <c r="S1009" s="20">
        <f t="shared" si="107"/>
        <v>13</v>
      </c>
      <c r="T1009" s="20">
        <f t="shared" si="108"/>
        <v>27</v>
      </c>
      <c r="U1009" s="48" t="str">
        <f t="shared" si="109"/>
        <v>KARELIBAUG N2</v>
      </c>
      <c r="V1009" s="20" t="str">
        <f t="shared" si="110"/>
        <v>TN705</v>
      </c>
      <c r="W1009" s="20" t="str">
        <f t="shared" si="111"/>
        <v>B1</v>
      </c>
      <c r="X1009" s="20"/>
      <c r="Y1009" s="7"/>
      <c r="Z1009" s="7"/>
      <c r="AA1009" s="7"/>
      <c r="AB1009" s="7"/>
      <c r="AC1009" s="7"/>
      <c r="AD1009" s="7"/>
    </row>
    <row r="1010" spans="1:30" x14ac:dyDescent="0.25">
      <c r="A1010" s="7"/>
      <c r="B1010" s="7"/>
      <c r="C1010" s="7"/>
      <c r="D1010" s="7" t="str">
        <f t="shared" si="105"/>
        <v>10.121.16.194</v>
      </c>
      <c r="E1010" s="7" t="str">
        <f t="shared" si="106"/>
        <v>10.121.16.194</v>
      </c>
      <c r="F1010">
        <v>1001</v>
      </c>
      <c r="G1010" t="s">
        <v>4201</v>
      </c>
      <c r="H1010" s="57">
        <v>46074.057858796295</v>
      </c>
      <c r="I1010" t="s">
        <v>4202</v>
      </c>
      <c r="J1010" t="s">
        <v>4203</v>
      </c>
      <c r="K1010" t="s">
        <v>132</v>
      </c>
      <c r="L1010" t="s">
        <v>4204</v>
      </c>
      <c r="N1010" t="s">
        <v>134</v>
      </c>
      <c r="O1010" t="s">
        <v>135</v>
      </c>
      <c r="P1010">
        <v>0</v>
      </c>
      <c r="R1010" t="s">
        <v>136</v>
      </c>
      <c r="S1010" s="20">
        <f t="shared" si="107"/>
        <v>14</v>
      </c>
      <c r="T1010" s="20">
        <f t="shared" si="108"/>
        <v>23</v>
      </c>
      <c r="U1010" s="48" t="str">
        <f t="shared" si="109"/>
        <v>Godhra 1</v>
      </c>
      <c r="V1010" s="20" t="str">
        <f t="shared" si="110"/>
        <v>TN725</v>
      </c>
      <c r="W1010" s="20" t="str">
        <f t="shared" si="111"/>
        <v>B2</v>
      </c>
      <c r="X1010" s="20"/>
      <c r="Y1010" s="7"/>
      <c r="Z1010" s="7"/>
      <c r="AA1010" s="7"/>
      <c r="AB1010" s="7"/>
      <c r="AC1010" s="7"/>
      <c r="AD1010" s="7"/>
    </row>
    <row r="1011" spans="1:30" x14ac:dyDescent="0.25">
      <c r="A1011" s="7"/>
      <c r="B1011" s="7"/>
      <c r="C1011" s="7"/>
      <c r="D1011" s="7" t="str">
        <f t="shared" si="105"/>
        <v>10.121.15.134</v>
      </c>
      <c r="E1011" s="7" t="str">
        <f t="shared" si="106"/>
        <v>10.121.15.134</v>
      </c>
      <c r="F1011">
        <v>1002</v>
      </c>
      <c r="G1011" t="s">
        <v>4205</v>
      </c>
      <c r="H1011" s="57">
        <v>46104.050462962965</v>
      </c>
      <c r="I1011" t="s">
        <v>4206</v>
      </c>
      <c r="J1011" t="s">
        <v>4207</v>
      </c>
      <c r="K1011" t="s">
        <v>132</v>
      </c>
      <c r="L1011" t="s">
        <v>4208</v>
      </c>
      <c r="N1011" t="s">
        <v>134</v>
      </c>
      <c r="O1011" t="s">
        <v>135</v>
      </c>
      <c r="P1011">
        <v>0</v>
      </c>
      <c r="R1011" t="s">
        <v>136</v>
      </c>
      <c r="S1011" s="20">
        <f t="shared" si="107"/>
        <v>14</v>
      </c>
      <c r="T1011" s="20">
        <f t="shared" si="108"/>
        <v>24</v>
      </c>
      <c r="U1011" s="48" t="str">
        <f t="shared" si="109"/>
        <v>AM-BHADRA</v>
      </c>
      <c r="V1011" s="20" t="str">
        <f t="shared" si="110"/>
        <v>TN725</v>
      </c>
      <c r="W1011" s="20" t="str">
        <f t="shared" si="111"/>
        <v>B2</v>
      </c>
      <c r="X1011" s="20"/>
      <c r="Y1011" s="7"/>
      <c r="Z1011" s="7"/>
      <c r="AA1011" s="7"/>
      <c r="AB1011" s="7"/>
      <c r="AC1011" s="7"/>
      <c r="AD1011" s="7"/>
    </row>
    <row r="1012" spans="1:30" x14ac:dyDescent="0.25">
      <c r="A1012" s="7"/>
      <c r="B1012" s="7"/>
      <c r="C1012" s="7"/>
      <c r="D1012" s="7" t="str">
        <f t="shared" si="105"/>
        <v>10.121.16.136</v>
      </c>
      <c r="E1012" s="7" t="str">
        <f t="shared" si="106"/>
        <v>10.121.16.136</v>
      </c>
      <c r="F1012">
        <v>1003</v>
      </c>
      <c r="G1012" t="s">
        <v>4209</v>
      </c>
      <c r="H1012" s="57">
        <v>46111.054456018515</v>
      </c>
      <c r="I1012" t="s">
        <v>4210</v>
      </c>
      <c r="J1012" t="s">
        <v>4211</v>
      </c>
      <c r="K1012" t="s">
        <v>132</v>
      </c>
      <c r="L1012" t="s">
        <v>4212</v>
      </c>
      <c r="N1012" t="s">
        <v>134</v>
      </c>
      <c r="O1012" t="s">
        <v>135</v>
      </c>
      <c r="P1012">
        <v>0</v>
      </c>
      <c r="R1012" t="s">
        <v>136</v>
      </c>
      <c r="S1012" s="20">
        <f t="shared" si="107"/>
        <v>14</v>
      </c>
      <c r="T1012" s="20">
        <f t="shared" si="108"/>
        <v>18</v>
      </c>
      <c r="U1012" s="48" t="str">
        <f t="shared" si="109"/>
        <v>GBT</v>
      </c>
      <c r="V1012" s="20" t="str">
        <f t="shared" si="110"/>
        <v>TN725</v>
      </c>
      <c r="W1012" s="20" t="str">
        <f t="shared" si="111"/>
        <v>B2</v>
      </c>
      <c r="X1012" s="20"/>
      <c r="Y1012" s="7"/>
      <c r="Z1012" s="7"/>
      <c r="AA1012" s="7"/>
      <c r="AB1012" s="7"/>
      <c r="AC1012" s="7"/>
      <c r="AD1012" s="7"/>
    </row>
    <row r="1013" spans="1:30" x14ac:dyDescent="0.25">
      <c r="A1013" s="7"/>
      <c r="B1013" s="7"/>
      <c r="C1013" s="7"/>
      <c r="D1013" s="7" t="str">
        <f t="shared" si="105"/>
        <v>10.121.16.13</v>
      </c>
      <c r="E1013" s="7" t="str">
        <f t="shared" si="106"/>
        <v>10.121.16.13</v>
      </c>
      <c r="F1013">
        <v>1004</v>
      </c>
      <c r="G1013" t="s">
        <v>4213</v>
      </c>
      <c r="H1013" s="57">
        <v>46082.055717592593</v>
      </c>
      <c r="I1013" t="s">
        <v>4214</v>
      </c>
      <c r="J1013" t="s">
        <v>4215</v>
      </c>
      <c r="K1013" t="s">
        <v>145</v>
      </c>
      <c r="L1013" t="s">
        <v>4216</v>
      </c>
      <c r="N1013" t="s">
        <v>134</v>
      </c>
      <c r="O1013" t="s">
        <v>135</v>
      </c>
      <c r="P1013">
        <v>0</v>
      </c>
      <c r="R1013" t="s">
        <v>136</v>
      </c>
      <c r="S1013" s="20">
        <f t="shared" si="107"/>
        <v>13</v>
      </c>
      <c r="T1013" s="20">
        <f t="shared" si="108"/>
        <v>17</v>
      </c>
      <c r="U1013" s="48" t="str">
        <f t="shared" si="109"/>
        <v>POR</v>
      </c>
      <c r="V1013" s="20" t="str">
        <f t="shared" si="110"/>
        <v>TN705</v>
      </c>
      <c r="W1013" s="20" t="str">
        <f t="shared" si="111"/>
        <v>B1</v>
      </c>
      <c r="X1013" s="20"/>
      <c r="Y1013" s="7"/>
      <c r="Z1013" s="7"/>
      <c r="AA1013" s="7"/>
      <c r="AB1013" s="7"/>
      <c r="AC1013" s="7"/>
      <c r="AD1013" s="7"/>
    </row>
    <row r="1014" spans="1:30" x14ac:dyDescent="0.25">
      <c r="A1014" s="7"/>
      <c r="B1014" s="7"/>
      <c r="C1014" s="7"/>
      <c r="D1014" s="7" t="str">
        <f t="shared" si="105"/>
        <v>10.121.17.71</v>
      </c>
      <c r="E1014" s="7" t="str">
        <f t="shared" si="106"/>
        <v>10.121.17.71</v>
      </c>
      <c r="F1014">
        <v>1005</v>
      </c>
      <c r="G1014" t="s">
        <v>4225</v>
      </c>
      <c r="H1014" s="57">
        <v>46141.066331018519</v>
      </c>
      <c r="I1014" t="s">
        <v>4226</v>
      </c>
      <c r="J1014" t="s">
        <v>4227</v>
      </c>
      <c r="K1014" t="s">
        <v>132</v>
      </c>
      <c r="L1014" t="s">
        <v>4228</v>
      </c>
      <c r="N1014" t="s">
        <v>134</v>
      </c>
      <c r="O1014" t="s">
        <v>135</v>
      </c>
      <c r="P1014">
        <v>0</v>
      </c>
      <c r="R1014" t="s">
        <v>155</v>
      </c>
      <c r="S1014" s="20">
        <f t="shared" si="107"/>
        <v>13</v>
      </c>
      <c r="T1014" s="20">
        <f t="shared" si="108"/>
        <v>24</v>
      </c>
      <c r="U1014" s="48" t="str">
        <f t="shared" si="109"/>
        <v>SAMKHIYALI</v>
      </c>
      <c r="V1014" s="20" t="str">
        <f t="shared" si="110"/>
        <v>TN725</v>
      </c>
      <c r="W1014" s="20" t="str">
        <f t="shared" si="111"/>
        <v>B2</v>
      </c>
      <c r="X1014" s="20"/>
      <c r="Y1014" s="7"/>
      <c r="Z1014" s="7"/>
      <c r="AA1014" s="7"/>
      <c r="AB1014" s="7"/>
      <c r="AC1014" s="7"/>
      <c r="AD1014" s="7"/>
    </row>
    <row r="1015" spans="1:30" x14ac:dyDescent="0.25">
      <c r="A1015" s="7"/>
      <c r="B1015" s="7"/>
      <c r="C1015" s="7"/>
      <c r="D1015" s="7" t="str">
        <f t="shared" si="105"/>
        <v>10.121.18.19</v>
      </c>
      <c r="E1015" s="7" t="str">
        <f t="shared" si="106"/>
        <v>10.121.18.19</v>
      </c>
      <c r="F1015">
        <v>1006</v>
      </c>
      <c r="G1015" t="s">
        <v>4237</v>
      </c>
      <c r="H1015" s="57">
        <v>46122.050092592595</v>
      </c>
      <c r="I1015" t="s">
        <v>4238</v>
      </c>
      <c r="J1015" t="s">
        <v>4239</v>
      </c>
      <c r="K1015" t="s">
        <v>145</v>
      </c>
      <c r="L1015" t="s">
        <v>4240</v>
      </c>
      <c r="N1015" t="s">
        <v>134</v>
      </c>
      <c r="O1015" t="s">
        <v>135</v>
      </c>
      <c r="P1015">
        <v>0</v>
      </c>
      <c r="R1015" t="s">
        <v>238</v>
      </c>
      <c r="S1015" s="20">
        <f t="shared" si="107"/>
        <v>13</v>
      </c>
      <c r="T1015" s="20">
        <f t="shared" si="108"/>
        <v>21</v>
      </c>
      <c r="U1015" s="48" t="str">
        <f t="shared" si="109"/>
        <v>R3 MALL</v>
      </c>
      <c r="V1015" s="20" t="str">
        <f t="shared" si="110"/>
        <v>TN705</v>
      </c>
      <c r="W1015" s="20" t="str">
        <f t="shared" si="111"/>
        <v>B1</v>
      </c>
      <c r="X1015" s="20"/>
      <c r="Y1015" s="7"/>
      <c r="Z1015" s="7"/>
      <c r="AA1015" s="7"/>
      <c r="AB1015" s="7"/>
      <c r="AC1015" s="7"/>
      <c r="AD1015" s="7"/>
    </row>
    <row r="1016" spans="1:30" x14ac:dyDescent="0.25">
      <c r="A1016" s="7"/>
      <c r="B1016" s="7"/>
      <c r="C1016" s="7"/>
      <c r="D1016" s="7" t="str">
        <f t="shared" si="105"/>
        <v>10.121.18.20</v>
      </c>
      <c r="E1016" s="7" t="str">
        <f t="shared" si="106"/>
        <v>10.121.18.20</v>
      </c>
      <c r="F1016">
        <v>1007</v>
      </c>
      <c r="G1016" t="s">
        <v>4233</v>
      </c>
      <c r="H1016" s="57">
        <v>46011.069178240738</v>
      </c>
      <c r="I1016" t="s">
        <v>4234</v>
      </c>
      <c r="J1016" t="s">
        <v>4235</v>
      </c>
      <c r="K1016" t="s">
        <v>145</v>
      </c>
      <c r="L1016" t="s">
        <v>4236</v>
      </c>
      <c r="N1016" t="s">
        <v>134</v>
      </c>
      <c r="O1016" t="s">
        <v>135</v>
      </c>
      <c r="P1016">
        <v>0</v>
      </c>
      <c r="R1016" t="s">
        <v>238</v>
      </c>
      <c r="S1016" s="20">
        <f t="shared" si="107"/>
        <v>13</v>
      </c>
      <c r="T1016" s="20">
        <f t="shared" si="108"/>
        <v>24</v>
      </c>
      <c r="U1016" s="48" t="str">
        <f t="shared" si="109"/>
        <v>NAVA WADAJ</v>
      </c>
      <c r="V1016" s="20" t="str">
        <f t="shared" si="110"/>
        <v>TN705</v>
      </c>
      <c r="W1016" s="20" t="str">
        <f t="shared" si="111"/>
        <v>B1</v>
      </c>
      <c r="X1016" s="20"/>
      <c r="Y1016" s="7"/>
      <c r="Z1016" s="7"/>
      <c r="AA1016" s="7"/>
      <c r="AB1016" s="7"/>
      <c r="AC1016" s="7"/>
      <c r="AD1016" s="7"/>
    </row>
    <row r="1017" spans="1:30" x14ac:dyDescent="0.25">
      <c r="A1017" s="7"/>
      <c r="B1017" s="7"/>
      <c r="C1017" s="7"/>
      <c r="D1017" s="7" t="str">
        <f t="shared" si="105"/>
        <v>10.121.16.135</v>
      </c>
      <c r="E1017" s="7" t="str">
        <f t="shared" si="106"/>
        <v>10.121.16.135</v>
      </c>
      <c r="F1017">
        <v>1008</v>
      </c>
      <c r="G1017" t="s">
        <v>4221</v>
      </c>
      <c r="H1017" s="57">
        <v>46142.080428240741</v>
      </c>
      <c r="I1017" t="s">
        <v>4222</v>
      </c>
      <c r="J1017" t="s">
        <v>4223</v>
      </c>
      <c r="K1017" t="s">
        <v>145</v>
      </c>
      <c r="L1017" t="s">
        <v>4224</v>
      </c>
      <c r="N1017" t="s">
        <v>134</v>
      </c>
      <c r="O1017" t="s">
        <v>135</v>
      </c>
      <c r="P1017">
        <v>2</v>
      </c>
      <c r="R1017" t="s">
        <v>136</v>
      </c>
      <c r="S1017" s="20">
        <f t="shared" si="107"/>
        <v>14</v>
      </c>
      <c r="T1017" s="20">
        <f t="shared" si="108"/>
        <v>25</v>
      </c>
      <c r="U1017" s="48" t="str">
        <f t="shared" si="109"/>
        <v>Alkapuri 2</v>
      </c>
      <c r="V1017" s="20" t="str">
        <f t="shared" si="110"/>
        <v>TN705</v>
      </c>
      <c r="W1017" s="20" t="str">
        <f t="shared" si="111"/>
        <v>B1</v>
      </c>
      <c r="X1017" s="20"/>
      <c r="Y1017" s="7"/>
      <c r="Z1017" s="7"/>
      <c r="AA1017" s="7"/>
      <c r="AB1017" s="7"/>
      <c r="AC1017" s="7"/>
      <c r="AD1017" s="7"/>
    </row>
    <row r="1018" spans="1:30" x14ac:dyDescent="0.25">
      <c r="A1018" s="7"/>
      <c r="B1018" s="7"/>
      <c r="C1018" s="7"/>
      <c r="D1018" s="7" t="str">
        <f t="shared" si="105"/>
        <v>10.121.18.18</v>
      </c>
      <c r="E1018" s="7" t="str">
        <f t="shared" si="106"/>
        <v>10.121.18.18</v>
      </c>
      <c r="F1018">
        <v>1009</v>
      </c>
      <c r="G1018" t="s">
        <v>4217</v>
      </c>
      <c r="H1018" s="57">
        <v>46147.062581018516</v>
      </c>
      <c r="I1018" t="s">
        <v>4218</v>
      </c>
      <c r="J1018" t="s">
        <v>4219</v>
      </c>
      <c r="K1018" t="s">
        <v>145</v>
      </c>
      <c r="L1018" t="s">
        <v>4220</v>
      </c>
      <c r="N1018" t="s">
        <v>134</v>
      </c>
      <c r="O1018" t="s">
        <v>135</v>
      </c>
      <c r="P1018">
        <v>0</v>
      </c>
      <c r="R1018" t="s">
        <v>238</v>
      </c>
      <c r="S1018" s="20">
        <f t="shared" si="107"/>
        <v>13</v>
      </c>
      <c r="T1018" s="20">
        <f t="shared" si="108"/>
        <v>24</v>
      </c>
      <c r="U1018" s="48" t="str">
        <f t="shared" si="109"/>
        <v>CHANDRALOK</v>
      </c>
      <c r="V1018" s="20" t="str">
        <f t="shared" si="110"/>
        <v>TN705</v>
      </c>
      <c r="W1018" s="20" t="str">
        <f t="shared" si="111"/>
        <v>B1</v>
      </c>
      <c r="X1018" s="20"/>
      <c r="Y1018" s="7"/>
      <c r="Z1018" s="7"/>
      <c r="AA1018" s="7"/>
      <c r="AB1018" s="7"/>
      <c r="AC1018" s="7"/>
      <c r="AD1018" s="7"/>
    </row>
    <row r="1019" spans="1:30" x14ac:dyDescent="0.25">
      <c r="A1019" s="7"/>
      <c r="B1019" s="7"/>
      <c r="C1019" s="7"/>
      <c r="D1019" s="7" t="str">
        <f t="shared" si="105"/>
        <v>10.121.98.1</v>
      </c>
      <c r="E1019" s="7" t="str">
        <f t="shared" si="106"/>
        <v>10.121.98.1</v>
      </c>
      <c r="F1019">
        <v>1010</v>
      </c>
      <c r="G1019" t="s">
        <v>4229</v>
      </c>
      <c r="H1019" s="57">
        <v>46150.076886574076</v>
      </c>
      <c r="I1019" t="s">
        <v>4230</v>
      </c>
      <c r="J1019" t="s">
        <v>4231</v>
      </c>
      <c r="K1019" t="s">
        <v>145</v>
      </c>
      <c r="L1019" t="s">
        <v>4232</v>
      </c>
      <c r="N1019" t="s">
        <v>134</v>
      </c>
      <c r="O1019" t="s">
        <v>135</v>
      </c>
      <c r="P1019">
        <v>0</v>
      </c>
      <c r="S1019" s="20">
        <f t="shared" si="107"/>
        <v>12</v>
      </c>
      <c r="T1019" s="20">
        <f t="shared" si="108"/>
        <v>20</v>
      </c>
      <c r="U1019" s="48" t="str">
        <f t="shared" si="109"/>
        <v>KADI EX</v>
      </c>
      <c r="V1019" s="20" t="str">
        <f t="shared" si="110"/>
        <v>TN705</v>
      </c>
      <c r="W1019" s="20" t="str">
        <f t="shared" si="111"/>
        <v>B1</v>
      </c>
      <c r="X1019" s="20"/>
      <c r="Y1019" s="7"/>
      <c r="Z1019" s="7"/>
      <c r="AA1019" s="7"/>
      <c r="AB1019" s="7"/>
      <c r="AC1019" s="7"/>
      <c r="AD1019" s="7"/>
    </row>
    <row r="1020" spans="1:30" x14ac:dyDescent="0.25">
      <c r="A1020" s="7"/>
      <c r="B1020" s="7"/>
      <c r="C1020" s="7"/>
      <c r="D1020" s="7" t="str">
        <f t="shared" si="105"/>
        <v>10.121.16.68</v>
      </c>
      <c r="E1020" s="7" t="str">
        <f t="shared" si="106"/>
        <v>10.121.16.68</v>
      </c>
      <c r="F1020">
        <v>1011</v>
      </c>
      <c r="G1020" t="s">
        <v>4265</v>
      </c>
      <c r="H1020" s="57">
        <v>46145.072083333333</v>
      </c>
      <c r="I1020" t="s">
        <v>4266</v>
      </c>
      <c r="J1020" t="s">
        <v>4267</v>
      </c>
      <c r="K1020" t="s">
        <v>132</v>
      </c>
      <c r="L1020" t="s">
        <v>4268</v>
      </c>
      <c r="N1020" t="s">
        <v>134</v>
      </c>
      <c r="O1020" t="s">
        <v>135</v>
      </c>
      <c r="P1020">
        <v>2</v>
      </c>
      <c r="R1020" t="s">
        <v>136</v>
      </c>
      <c r="S1020" s="20">
        <f t="shared" si="107"/>
        <v>13</v>
      </c>
      <c r="T1020" s="20">
        <f t="shared" si="108"/>
        <v>22</v>
      </c>
      <c r="U1020" s="48" t="str">
        <f t="shared" si="109"/>
        <v>CHIKHALI</v>
      </c>
      <c r="V1020" s="20" t="str">
        <f t="shared" si="110"/>
        <v>TN725</v>
      </c>
      <c r="W1020" s="20" t="str">
        <f t="shared" si="111"/>
        <v>B2</v>
      </c>
      <c r="X1020" s="20"/>
      <c r="Y1020" s="7"/>
      <c r="Z1020" s="7"/>
      <c r="AA1020" s="7"/>
      <c r="AB1020" s="7"/>
      <c r="AC1020" s="7"/>
      <c r="AD1020" s="7"/>
    </row>
    <row r="1021" spans="1:30" x14ac:dyDescent="0.25">
      <c r="A1021" s="7"/>
      <c r="B1021" s="7"/>
      <c r="C1021" s="7"/>
      <c r="D1021" s="7" t="str">
        <f t="shared" si="105"/>
        <v>10.121.16.71</v>
      </c>
      <c r="E1021" s="7" t="str">
        <f t="shared" si="106"/>
        <v>10.121.16.71</v>
      </c>
      <c r="F1021">
        <v>1012</v>
      </c>
      <c r="G1021" t="s">
        <v>4241</v>
      </c>
      <c r="H1021" s="57">
        <v>46150.077141203707</v>
      </c>
      <c r="I1021" t="s">
        <v>4242</v>
      </c>
      <c r="J1021" t="s">
        <v>4243</v>
      </c>
      <c r="K1021" t="s">
        <v>145</v>
      </c>
      <c r="L1021" t="s">
        <v>4244</v>
      </c>
      <c r="N1021" t="s">
        <v>134</v>
      </c>
      <c r="O1021" t="s">
        <v>135</v>
      </c>
      <c r="P1021">
        <v>0</v>
      </c>
      <c r="R1021" t="s">
        <v>136</v>
      </c>
      <c r="S1021" s="20">
        <f t="shared" si="107"/>
        <v>13</v>
      </c>
      <c r="T1021" s="20">
        <f t="shared" si="108"/>
        <v>18</v>
      </c>
      <c r="U1021" s="48" t="str">
        <f t="shared" si="109"/>
        <v>Vapi</v>
      </c>
      <c r="V1021" s="20" t="str">
        <f t="shared" si="110"/>
        <v>TN705</v>
      </c>
      <c r="W1021" s="20" t="str">
        <f t="shared" si="111"/>
        <v>B1</v>
      </c>
      <c r="X1021" s="20"/>
      <c r="Y1021" s="7"/>
      <c r="Z1021" s="7"/>
      <c r="AA1021" s="7"/>
      <c r="AB1021" s="7"/>
      <c r="AC1021" s="7"/>
      <c r="AD1021" s="7"/>
    </row>
    <row r="1022" spans="1:30" x14ac:dyDescent="0.25">
      <c r="A1022" s="7"/>
      <c r="B1022" s="7"/>
      <c r="C1022" s="7"/>
      <c r="D1022" s="7" t="str">
        <f t="shared" si="105"/>
        <v>10.121.18.146</v>
      </c>
      <c r="E1022" s="7" t="str">
        <f t="shared" si="106"/>
        <v>10.121.18.146</v>
      </c>
      <c r="F1022">
        <v>1013</v>
      </c>
      <c r="G1022" t="s">
        <v>4245</v>
      </c>
      <c r="H1022" s="57">
        <v>45990.062083333331</v>
      </c>
      <c r="I1022" t="s">
        <v>4246</v>
      </c>
      <c r="J1022" t="s">
        <v>4247</v>
      </c>
      <c r="K1022" t="s">
        <v>132</v>
      </c>
      <c r="L1022" t="s">
        <v>4248</v>
      </c>
      <c r="N1022" t="s">
        <v>134</v>
      </c>
      <c r="O1022" t="s">
        <v>135</v>
      </c>
      <c r="P1022">
        <v>0</v>
      </c>
      <c r="R1022" t="s">
        <v>238</v>
      </c>
      <c r="S1022" s="20">
        <f t="shared" si="107"/>
        <v>14</v>
      </c>
      <c r="T1022" s="20">
        <f t="shared" si="108"/>
        <v>28</v>
      </c>
      <c r="U1022" s="48" t="str">
        <f t="shared" si="109"/>
        <v>Railwaypura 2</v>
      </c>
      <c r="V1022" s="20" t="str">
        <f t="shared" si="110"/>
        <v>TN725</v>
      </c>
      <c r="W1022" s="20" t="str">
        <f t="shared" si="111"/>
        <v>B2</v>
      </c>
      <c r="X1022" s="20"/>
      <c r="Y1022" s="7"/>
      <c r="Z1022" s="7"/>
      <c r="AA1022" s="7"/>
      <c r="AB1022" s="7"/>
      <c r="AC1022" s="7"/>
      <c r="AD1022" s="7"/>
    </row>
    <row r="1023" spans="1:30" x14ac:dyDescent="0.25">
      <c r="A1023" s="7"/>
      <c r="B1023" s="7"/>
      <c r="C1023" s="7"/>
      <c r="D1023" s="7" t="str">
        <f t="shared" si="105"/>
        <v>10.121.18.144</v>
      </c>
      <c r="E1023" s="7" t="str">
        <f t="shared" si="106"/>
        <v>10.121.18.144</v>
      </c>
      <c r="F1023">
        <v>1014</v>
      </c>
      <c r="G1023" t="s">
        <v>4253</v>
      </c>
      <c r="H1023" s="57">
        <v>46073.062905092593</v>
      </c>
      <c r="I1023" t="s">
        <v>4254</v>
      </c>
      <c r="J1023" t="s">
        <v>4255</v>
      </c>
      <c r="K1023" t="s">
        <v>132</v>
      </c>
      <c r="L1023" t="s">
        <v>4256</v>
      </c>
      <c r="N1023" t="s">
        <v>134</v>
      </c>
      <c r="O1023" t="s">
        <v>135</v>
      </c>
      <c r="P1023">
        <v>0</v>
      </c>
      <c r="R1023" t="s">
        <v>238</v>
      </c>
      <c r="S1023" s="20">
        <f t="shared" si="107"/>
        <v>14</v>
      </c>
      <c r="T1023" s="20">
        <f t="shared" si="108"/>
        <v>26</v>
      </c>
      <c r="U1023" s="48" t="str">
        <f t="shared" si="109"/>
        <v>Raipur Gate</v>
      </c>
      <c r="V1023" s="20" t="str">
        <f t="shared" si="110"/>
        <v>TN725</v>
      </c>
      <c r="W1023" s="20" t="str">
        <f t="shared" si="111"/>
        <v>B2</v>
      </c>
      <c r="X1023" s="20"/>
      <c r="Y1023" s="7"/>
      <c r="Z1023" s="7"/>
      <c r="AA1023" s="7"/>
      <c r="AB1023" s="7"/>
      <c r="AC1023" s="7"/>
      <c r="AD1023" s="7"/>
    </row>
    <row r="1024" spans="1:30" x14ac:dyDescent="0.25">
      <c r="A1024" s="7"/>
      <c r="B1024" s="7"/>
      <c r="C1024" s="7"/>
      <c r="D1024" s="7" t="str">
        <f t="shared" si="105"/>
        <v>10.121.15.159</v>
      </c>
      <c r="E1024" s="7" t="str">
        <f t="shared" si="106"/>
        <v>10.121.15.159</v>
      </c>
      <c r="F1024">
        <v>1015</v>
      </c>
      <c r="G1024" t="s">
        <v>4249</v>
      </c>
      <c r="H1024" s="57">
        <v>46151.071666666663</v>
      </c>
      <c r="I1024" t="s">
        <v>4250</v>
      </c>
      <c r="J1024" t="s">
        <v>4251</v>
      </c>
      <c r="K1024" t="s">
        <v>132</v>
      </c>
      <c r="L1024" t="s">
        <v>4252</v>
      </c>
      <c r="N1024" t="s">
        <v>134</v>
      </c>
      <c r="O1024" t="s">
        <v>135</v>
      </c>
      <c r="P1024">
        <v>0</v>
      </c>
      <c r="R1024" t="s">
        <v>238</v>
      </c>
      <c r="S1024" s="20">
        <f t="shared" si="107"/>
        <v>14</v>
      </c>
      <c r="T1024" s="20">
        <f t="shared" si="108"/>
        <v>20</v>
      </c>
      <c r="U1024" s="48" t="str">
        <f t="shared" si="109"/>
        <v>FEDRA</v>
      </c>
      <c r="V1024" s="20" t="str">
        <f t="shared" si="110"/>
        <v>TN725</v>
      </c>
      <c r="W1024" s="20" t="str">
        <f t="shared" si="111"/>
        <v>B2</v>
      </c>
      <c r="X1024" s="20"/>
      <c r="Y1024" s="7"/>
      <c r="Z1024" s="7"/>
      <c r="AA1024" s="7"/>
      <c r="AB1024" s="7"/>
      <c r="AC1024" s="7"/>
      <c r="AD1024" s="7"/>
    </row>
    <row r="1025" spans="1:30" x14ac:dyDescent="0.25">
      <c r="A1025" s="7"/>
      <c r="B1025" s="7"/>
      <c r="C1025" s="7"/>
      <c r="D1025" s="7" t="str">
        <f t="shared" si="105"/>
        <v>10.121.18.73</v>
      </c>
      <c r="E1025" s="7" t="str">
        <f t="shared" si="106"/>
        <v>10.121.18.73</v>
      </c>
      <c r="F1025">
        <v>1016</v>
      </c>
      <c r="G1025" t="s">
        <v>4261</v>
      </c>
      <c r="H1025" s="57">
        <v>46100.052557870367</v>
      </c>
      <c r="I1025" t="s">
        <v>4262</v>
      </c>
      <c r="J1025" t="s">
        <v>4263</v>
      </c>
      <c r="K1025" t="s">
        <v>145</v>
      </c>
      <c r="L1025" t="s">
        <v>4264</v>
      </c>
      <c r="N1025" t="s">
        <v>134</v>
      </c>
      <c r="O1025" t="s">
        <v>135</v>
      </c>
      <c r="P1025">
        <v>0</v>
      </c>
      <c r="R1025" t="s">
        <v>208</v>
      </c>
      <c r="S1025" s="20">
        <f t="shared" si="107"/>
        <v>13</v>
      </c>
      <c r="T1025" s="20">
        <f t="shared" si="108"/>
        <v>17</v>
      </c>
      <c r="U1025" s="48" t="str">
        <f t="shared" si="109"/>
        <v>PNT</v>
      </c>
      <c r="V1025" s="20" t="str">
        <f t="shared" si="110"/>
        <v>TN705</v>
      </c>
      <c r="W1025" s="20" t="str">
        <f t="shared" si="111"/>
        <v>B1</v>
      </c>
      <c r="X1025" s="20"/>
      <c r="Y1025" s="7"/>
      <c r="Z1025" s="7"/>
      <c r="AA1025" s="7"/>
      <c r="AB1025" s="7"/>
      <c r="AC1025" s="7"/>
      <c r="AD1025" s="7"/>
    </row>
    <row r="1026" spans="1:30" x14ac:dyDescent="0.25">
      <c r="A1026" s="7"/>
      <c r="B1026" s="7"/>
      <c r="C1026" s="7"/>
      <c r="D1026" s="7" t="str">
        <f t="shared" si="105"/>
        <v>10.121.18.79</v>
      </c>
      <c r="E1026" s="7" t="str">
        <f t="shared" si="106"/>
        <v>10.121.18.79</v>
      </c>
      <c r="F1026">
        <v>1017</v>
      </c>
      <c r="G1026" t="s">
        <v>4273</v>
      </c>
      <c r="H1026" s="57">
        <v>46095.059733796297</v>
      </c>
      <c r="I1026" t="s">
        <v>4274</v>
      </c>
      <c r="J1026" t="s">
        <v>4275</v>
      </c>
      <c r="K1026" t="s">
        <v>145</v>
      </c>
      <c r="L1026" t="s">
        <v>4276</v>
      </c>
      <c r="N1026" t="s">
        <v>134</v>
      </c>
      <c r="O1026" t="s">
        <v>135</v>
      </c>
      <c r="P1026">
        <v>0</v>
      </c>
      <c r="R1026" t="s">
        <v>332</v>
      </c>
      <c r="S1026" s="20">
        <f t="shared" si="107"/>
        <v>13</v>
      </c>
      <c r="T1026" s="20">
        <f t="shared" si="108"/>
        <v>22</v>
      </c>
      <c r="U1026" s="48" t="str">
        <f t="shared" si="109"/>
        <v>VEJALPUR</v>
      </c>
      <c r="V1026" s="20" t="str">
        <f t="shared" si="110"/>
        <v>TN705</v>
      </c>
      <c r="W1026" s="20" t="str">
        <f t="shared" si="111"/>
        <v>B1</v>
      </c>
      <c r="X1026" s="20"/>
      <c r="Y1026" s="7"/>
      <c r="Z1026" s="7"/>
      <c r="AA1026" s="7"/>
      <c r="AB1026" s="7"/>
      <c r="AC1026" s="7"/>
      <c r="AD1026" s="7"/>
    </row>
    <row r="1027" spans="1:30" x14ac:dyDescent="0.25">
      <c r="A1027" s="7"/>
      <c r="B1027" s="7"/>
      <c r="C1027" s="7"/>
      <c r="D1027" s="7" t="str">
        <f t="shared" si="105"/>
        <v>10.121.24.99</v>
      </c>
      <c r="E1027" s="7" t="str">
        <f t="shared" si="106"/>
        <v>10.121.24.99</v>
      </c>
      <c r="F1027">
        <v>1018</v>
      </c>
      <c r="G1027" t="s">
        <v>4277</v>
      </c>
      <c r="H1027" s="57">
        <v>46148.065462962964</v>
      </c>
      <c r="I1027" t="s">
        <v>4278</v>
      </c>
      <c r="J1027" t="s">
        <v>4279</v>
      </c>
      <c r="K1027" t="s">
        <v>171</v>
      </c>
      <c r="L1027" t="s">
        <v>4280</v>
      </c>
      <c r="N1027" t="s">
        <v>173</v>
      </c>
      <c r="O1027" t="s">
        <v>135</v>
      </c>
      <c r="P1027">
        <v>2</v>
      </c>
      <c r="S1027" s="20">
        <f t="shared" si="107"/>
        <v>13</v>
      </c>
      <c r="T1027" s="20">
        <f t="shared" si="108"/>
        <v>28</v>
      </c>
      <c r="U1027" s="48" t="str">
        <f t="shared" si="109"/>
        <v>PNT COLONY BTS</v>
      </c>
      <c r="V1027" s="20" t="str">
        <f t="shared" si="110"/>
        <v>TN703</v>
      </c>
      <c r="W1027" s="20" t="str">
        <f t="shared" si="111"/>
        <v>A1</v>
      </c>
      <c r="X1027" s="20"/>
      <c r="Y1027" s="7"/>
      <c r="Z1027" s="7"/>
      <c r="AA1027" s="7"/>
      <c r="AB1027" s="7"/>
      <c r="AC1027" s="7"/>
      <c r="AD1027" s="7"/>
    </row>
    <row r="1028" spans="1:30" x14ac:dyDescent="0.25">
      <c r="A1028" s="7"/>
      <c r="B1028" s="7"/>
      <c r="C1028" s="7"/>
      <c r="D1028" s="7" t="str">
        <f t="shared" si="105"/>
        <v>10.121.18.75</v>
      </c>
      <c r="E1028" s="7" t="str">
        <f t="shared" si="106"/>
        <v>10.121.18.75</v>
      </c>
      <c r="F1028">
        <v>1019</v>
      </c>
      <c r="G1028" t="s">
        <v>4281</v>
      </c>
      <c r="H1028" s="57">
        <v>46145.072731481479</v>
      </c>
      <c r="I1028" t="s">
        <v>4282</v>
      </c>
      <c r="J1028" t="s">
        <v>4283</v>
      </c>
      <c r="K1028" t="s">
        <v>132</v>
      </c>
      <c r="L1028" t="s">
        <v>4284</v>
      </c>
      <c r="N1028" t="s">
        <v>134</v>
      </c>
      <c r="O1028" t="s">
        <v>135</v>
      </c>
      <c r="P1028">
        <v>0</v>
      </c>
      <c r="R1028" t="s">
        <v>332</v>
      </c>
      <c r="S1028" s="20">
        <f t="shared" si="107"/>
        <v>13</v>
      </c>
      <c r="T1028" s="20">
        <f t="shared" si="108"/>
        <v>21</v>
      </c>
      <c r="U1028" s="48" t="str">
        <f t="shared" si="109"/>
        <v>VASNA 2</v>
      </c>
      <c r="V1028" s="20" t="str">
        <f t="shared" si="110"/>
        <v>TN725</v>
      </c>
      <c r="W1028" s="20" t="str">
        <f t="shared" si="111"/>
        <v>B2</v>
      </c>
      <c r="X1028" s="20"/>
      <c r="Y1028" s="7"/>
      <c r="Z1028" s="7"/>
      <c r="AA1028" s="7"/>
      <c r="AB1028" s="7"/>
      <c r="AC1028" s="7"/>
      <c r="AD1028" s="7"/>
    </row>
    <row r="1029" spans="1:30" x14ac:dyDescent="0.25">
      <c r="A1029" s="7"/>
      <c r="B1029" s="7"/>
      <c r="C1029" s="7"/>
      <c r="D1029" s="7" t="str">
        <f t="shared" si="105"/>
        <v>10.121.68.67</v>
      </c>
      <c r="E1029" s="7" t="str">
        <f t="shared" si="106"/>
        <v>10.121.68.67</v>
      </c>
      <c r="F1029">
        <v>1020</v>
      </c>
      <c r="G1029" t="s">
        <v>4269</v>
      </c>
      <c r="H1029" s="57">
        <v>46148.065486111111</v>
      </c>
      <c r="I1029" t="s">
        <v>4270</v>
      </c>
      <c r="J1029" t="s">
        <v>4271</v>
      </c>
      <c r="K1029" t="s">
        <v>132</v>
      </c>
      <c r="L1029" t="s">
        <v>4272</v>
      </c>
      <c r="N1029" t="s">
        <v>134</v>
      </c>
      <c r="O1029" t="s">
        <v>135</v>
      </c>
      <c r="P1029">
        <v>2</v>
      </c>
      <c r="S1029" s="20">
        <f t="shared" si="107"/>
        <v>13</v>
      </c>
      <c r="T1029" s="20">
        <f t="shared" si="108"/>
        <v>22</v>
      </c>
      <c r="U1029" s="48" t="str">
        <f t="shared" si="109"/>
        <v>Silvassa</v>
      </c>
      <c r="V1029" s="20" t="str">
        <f t="shared" si="110"/>
        <v>TN725</v>
      </c>
      <c r="W1029" s="20" t="str">
        <f t="shared" si="111"/>
        <v>B2</v>
      </c>
      <c r="X1029" s="20"/>
      <c r="Y1029" s="7"/>
      <c r="Z1029" s="7"/>
      <c r="AA1029" s="7"/>
      <c r="AB1029" s="7"/>
      <c r="AC1029" s="7"/>
      <c r="AD1029" s="7"/>
    </row>
    <row r="1030" spans="1:30" x14ac:dyDescent="0.25">
      <c r="A1030" s="7"/>
      <c r="B1030" s="7"/>
      <c r="C1030" s="7"/>
      <c r="D1030" s="7" t="str">
        <f t="shared" si="105"/>
        <v>10.121.17.196</v>
      </c>
      <c r="E1030" s="7" t="str">
        <f t="shared" si="106"/>
        <v>10.121.17.196</v>
      </c>
      <c r="F1030">
        <v>1021</v>
      </c>
      <c r="G1030" t="s">
        <v>4285</v>
      </c>
      <c r="H1030" s="57">
        <v>46096.061863425923</v>
      </c>
      <c r="I1030" t="s">
        <v>4286</v>
      </c>
      <c r="J1030" t="s">
        <v>4287</v>
      </c>
      <c r="K1030" t="s">
        <v>132</v>
      </c>
      <c r="L1030" t="s">
        <v>4288</v>
      </c>
      <c r="N1030" t="s">
        <v>134</v>
      </c>
      <c r="O1030" t="s">
        <v>135</v>
      </c>
      <c r="P1030">
        <v>0</v>
      </c>
      <c r="R1030" t="s">
        <v>238</v>
      </c>
      <c r="S1030" s="20">
        <f t="shared" si="107"/>
        <v>14</v>
      </c>
      <c r="T1030" s="20">
        <f t="shared" si="108"/>
        <v>29</v>
      </c>
      <c r="U1030" s="48" t="str">
        <f t="shared" si="109"/>
        <v>NAVRANGPURA II</v>
      </c>
      <c r="V1030" s="20" t="str">
        <f t="shared" si="110"/>
        <v>TN725</v>
      </c>
      <c r="W1030" s="20" t="str">
        <f t="shared" si="111"/>
        <v>B2</v>
      </c>
      <c r="X1030" s="20"/>
      <c r="Y1030" s="7"/>
      <c r="Z1030" s="7"/>
      <c r="AA1030" s="7"/>
      <c r="AB1030" s="7"/>
      <c r="AC1030" s="7"/>
      <c r="AD1030" s="7"/>
    </row>
    <row r="1031" spans="1:30" x14ac:dyDescent="0.25">
      <c r="A1031" s="7"/>
      <c r="B1031" s="7"/>
      <c r="C1031" s="7"/>
      <c r="D1031" s="7" t="str">
        <f t="shared" si="105"/>
        <v>10.121.18.207</v>
      </c>
      <c r="E1031" s="7" t="str">
        <f t="shared" si="106"/>
        <v>10.121.18.207</v>
      </c>
      <c r="F1031">
        <v>1022</v>
      </c>
      <c r="G1031" t="s">
        <v>4289</v>
      </c>
      <c r="H1031" s="57">
        <v>46059.062534722223</v>
      </c>
      <c r="I1031" t="s">
        <v>4290</v>
      </c>
      <c r="J1031" t="s">
        <v>4291</v>
      </c>
      <c r="K1031" t="s">
        <v>132</v>
      </c>
      <c r="L1031" t="s">
        <v>4292</v>
      </c>
      <c r="N1031" t="s">
        <v>134</v>
      </c>
      <c r="O1031" t="s">
        <v>135</v>
      </c>
      <c r="P1031">
        <v>0</v>
      </c>
      <c r="R1031" t="s">
        <v>238</v>
      </c>
      <c r="S1031" s="20">
        <f t="shared" si="107"/>
        <v>14</v>
      </c>
      <c r="T1031" s="20">
        <f t="shared" si="108"/>
        <v>23</v>
      </c>
      <c r="U1031" s="48" t="str">
        <f t="shared" si="109"/>
        <v>Kankaria</v>
      </c>
      <c r="V1031" s="20" t="str">
        <f t="shared" si="110"/>
        <v>TN725</v>
      </c>
      <c r="W1031" s="20" t="str">
        <f t="shared" si="111"/>
        <v>B2</v>
      </c>
      <c r="X1031" s="20"/>
      <c r="Y1031" s="7"/>
      <c r="Z1031" s="7"/>
      <c r="AA1031" s="7"/>
      <c r="AB1031" s="7"/>
      <c r="AC1031" s="7"/>
      <c r="AD1031" s="7"/>
    </row>
    <row r="1032" spans="1:30" x14ac:dyDescent="0.25">
      <c r="A1032" s="7"/>
      <c r="B1032" s="7"/>
      <c r="C1032" s="7"/>
      <c r="D1032" s="7" t="str">
        <f t="shared" si="105"/>
        <v>10.121.18.201</v>
      </c>
      <c r="E1032" s="7" t="str">
        <f t="shared" si="106"/>
        <v>10.121.18.201</v>
      </c>
      <c r="F1032">
        <v>1023</v>
      </c>
      <c r="G1032" t="s">
        <v>4293</v>
      </c>
      <c r="H1032" s="57">
        <v>46094.05059027778</v>
      </c>
      <c r="I1032" t="s">
        <v>4294</v>
      </c>
      <c r="J1032" t="s">
        <v>4295</v>
      </c>
      <c r="K1032" t="s">
        <v>132</v>
      </c>
      <c r="L1032" t="s">
        <v>4296</v>
      </c>
      <c r="N1032" t="s">
        <v>134</v>
      </c>
      <c r="O1032" t="s">
        <v>135</v>
      </c>
      <c r="P1032">
        <v>0</v>
      </c>
      <c r="R1032" t="s">
        <v>238</v>
      </c>
      <c r="S1032" s="20">
        <f t="shared" si="107"/>
        <v>14</v>
      </c>
      <c r="T1032" s="20">
        <f t="shared" si="108"/>
        <v>18</v>
      </c>
      <c r="U1032" s="48" t="str">
        <f t="shared" si="109"/>
        <v>CTM</v>
      </c>
      <c r="V1032" s="20" t="str">
        <f t="shared" si="110"/>
        <v>TN725</v>
      </c>
      <c r="W1032" s="20" t="str">
        <f t="shared" si="111"/>
        <v>B2</v>
      </c>
      <c r="X1032" s="20"/>
      <c r="Y1032" s="7"/>
      <c r="Z1032" s="7"/>
      <c r="AA1032" s="7"/>
      <c r="AB1032" s="7"/>
      <c r="AC1032" s="7"/>
      <c r="AD1032" s="7"/>
    </row>
    <row r="1033" spans="1:30" x14ac:dyDescent="0.25">
      <c r="A1033" s="7"/>
      <c r="B1033" s="7"/>
      <c r="C1033" s="7"/>
      <c r="D1033" s="7" t="str">
        <f t="shared" si="105"/>
        <v>10.121.15.158</v>
      </c>
      <c r="E1033" s="7" t="str">
        <f t="shared" si="106"/>
        <v>10.121.15.158</v>
      </c>
      <c r="F1033">
        <v>1024</v>
      </c>
      <c r="G1033" t="s">
        <v>4317</v>
      </c>
      <c r="H1033" s="57">
        <v>46130.053090277775</v>
      </c>
      <c r="I1033" t="s">
        <v>4318</v>
      </c>
      <c r="J1033" t="s">
        <v>4319</v>
      </c>
      <c r="K1033" t="s">
        <v>145</v>
      </c>
      <c r="L1033" t="s">
        <v>4320</v>
      </c>
      <c r="N1033" t="s">
        <v>134</v>
      </c>
      <c r="O1033" t="s">
        <v>135</v>
      </c>
      <c r="P1033">
        <v>0</v>
      </c>
      <c r="R1033" t="s">
        <v>238</v>
      </c>
      <c r="S1033" s="20">
        <f t="shared" si="107"/>
        <v>14</v>
      </c>
      <c r="T1033" s="20">
        <f t="shared" si="108"/>
        <v>25</v>
      </c>
      <c r="U1033" s="48" t="str">
        <f t="shared" si="109"/>
        <v>DHOLKA-NEW</v>
      </c>
      <c r="V1033" s="20" t="str">
        <f t="shared" si="110"/>
        <v>TN705</v>
      </c>
      <c r="W1033" s="20" t="str">
        <f t="shared" si="111"/>
        <v>B1</v>
      </c>
      <c r="X1033" s="20"/>
      <c r="Y1033" s="7"/>
      <c r="Z1033" s="7"/>
      <c r="AA1033" s="7"/>
      <c r="AB1033" s="7"/>
      <c r="AC1033" s="7"/>
      <c r="AD1033" s="7"/>
    </row>
    <row r="1034" spans="1:30" x14ac:dyDescent="0.25">
      <c r="A1034" s="7"/>
      <c r="B1034" s="7"/>
      <c r="C1034" s="7"/>
      <c r="D1034" s="7" t="str">
        <f t="shared" si="105"/>
        <v>10.121.16.67</v>
      </c>
      <c r="E1034" s="7" t="str">
        <f t="shared" si="106"/>
        <v>10.121.16.67</v>
      </c>
      <c r="F1034">
        <v>1025</v>
      </c>
      <c r="G1034" t="s">
        <v>4297</v>
      </c>
      <c r="H1034" s="57">
        <v>46142.069699074076</v>
      </c>
      <c r="I1034" t="s">
        <v>4298</v>
      </c>
      <c r="J1034" t="s">
        <v>4299</v>
      </c>
      <c r="K1034" t="s">
        <v>132</v>
      </c>
      <c r="L1034" t="s">
        <v>4300</v>
      </c>
      <c r="N1034" t="s">
        <v>134</v>
      </c>
      <c r="O1034" t="s">
        <v>135</v>
      </c>
      <c r="P1034">
        <v>2</v>
      </c>
      <c r="R1034" t="s">
        <v>136</v>
      </c>
      <c r="S1034" s="20">
        <f t="shared" si="107"/>
        <v>13</v>
      </c>
      <c r="T1034" s="20">
        <f t="shared" si="108"/>
        <v>22</v>
      </c>
      <c r="U1034" s="48" t="str">
        <f t="shared" si="109"/>
        <v>NAVASARI</v>
      </c>
      <c r="V1034" s="20" t="str">
        <f t="shared" si="110"/>
        <v>TN725</v>
      </c>
      <c r="W1034" s="20" t="str">
        <f t="shared" si="111"/>
        <v>B2</v>
      </c>
      <c r="X1034" s="20"/>
      <c r="Y1034" s="7"/>
      <c r="Z1034" s="7"/>
      <c r="AA1034" s="7"/>
      <c r="AB1034" s="7"/>
      <c r="AC1034" s="7"/>
      <c r="AD1034" s="7"/>
    </row>
    <row r="1035" spans="1:30" x14ac:dyDescent="0.25">
      <c r="A1035" s="7"/>
      <c r="B1035" s="7"/>
      <c r="C1035" s="7"/>
      <c r="D1035" s="7" t="str">
        <f t="shared" ref="D1035:D1098" si="112">TRIM(CLEAN(E1035))</f>
        <v>10.121.18.143</v>
      </c>
      <c r="E1035" s="7" t="str">
        <f t="shared" ref="E1035:E1098" si="113">MID(G1035,2,SEARCH("_",G1035)-2)</f>
        <v>10.121.18.143</v>
      </c>
      <c r="F1035">
        <v>1026</v>
      </c>
      <c r="G1035" t="s">
        <v>4301</v>
      </c>
      <c r="H1035" s="57">
        <v>46094.05201388889</v>
      </c>
      <c r="I1035" t="s">
        <v>4302</v>
      </c>
      <c r="J1035" t="s">
        <v>4303</v>
      </c>
      <c r="K1035" t="s">
        <v>132</v>
      </c>
      <c r="L1035" t="s">
        <v>4304</v>
      </c>
      <c r="N1035" t="s">
        <v>134</v>
      </c>
      <c r="O1035" t="s">
        <v>135</v>
      </c>
      <c r="P1035">
        <v>0</v>
      </c>
      <c r="R1035" t="s">
        <v>238</v>
      </c>
      <c r="S1035" s="20">
        <f t="shared" ref="S1035:S1098" si="114">IFERROR(SEARCH("_",I1035),"")</f>
        <v>14</v>
      </c>
      <c r="T1035" s="20">
        <f t="shared" ref="T1035:T1098" si="115">IFERROR(SEARCH("_",I1035,S1035+1),"")</f>
        <v>23</v>
      </c>
      <c r="U1035" s="48" t="str">
        <f t="shared" ref="U1035:U1098" si="116">MID(I1035,S1035+1,T1035-S1035-1)</f>
        <v>Jamalpur</v>
      </c>
      <c r="V1035" s="20" t="str">
        <f t="shared" ref="V1035:V1098" si="117">IFERROR(LEFT(K1035,SEARCH("TN7",K1035)+4),"")</f>
        <v>TN725</v>
      </c>
      <c r="W1035" s="20" t="str">
        <f t="shared" ref="W1035:W1098" si="118">IFERROR(VLOOKUP(V1035,$V$2:$W$4,2,FALSE),"")</f>
        <v>B2</v>
      </c>
      <c r="X1035" s="20"/>
      <c r="Y1035" s="7"/>
      <c r="Z1035" s="7"/>
      <c r="AA1035" s="7"/>
      <c r="AB1035" s="7"/>
      <c r="AC1035" s="7"/>
      <c r="AD1035" s="7"/>
    </row>
    <row r="1036" spans="1:30" x14ac:dyDescent="0.25">
      <c r="A1036" s="7"/>
      <c r="B1036" s="7"/>
      <c r="C1036" s="7"/>
      <c r="D1036" s="7" t="str">
        <f t="shared" si="112"/>
        <v>10.121.16.231</v>
      </c>
      <c r="E1036" s="7" t="str">
        <f t="shared" si="113"/>
        <v>10.121.16.231</v>
      </c>
      <c r="F1036">
        <v>1027</v>
      </c>
      <c r="G1036" t="s">
        <v>4305</v>
      </c>
      <c r="H1036" s="57">
        <v>45923.069178240738</v>
      </c>
      <c r="I1036" t="s">
        <v>4306</v>
      </c>
      <c r="J1036" t="s">
        <v>4307</v>
      </c>
      <c r="K1036" t="s">
        <v>189</v>
      </c>
      <c r="L1036" t="s">
        <v>4308</v>
      </c>
      <c r="N1036" t="s">
        <v>191</v>
      </c>
      <c r="O1036" t="s">
        <v>135</v>
      </c>
      <c r="P1036">
        <v>0</v>
      </c>
      <c r="S1036" s="20">
        <f t="shared" si="114"/>
        <v>14</v>
      </c>
      <c r="T1036" s="20">
        <f t="shared" si="115"/>
        <v>28</v>
      </c>
      <c r="U1036" s="48" t="str">
        <f t="shared" si="116"/>
        <v>ANGLE-BROKING</v>
      </c>
      <c r="V1036" s="20" t="str">
        <f t="shared" si="117"/>
        <v>TN703</v>
      </c>
      <c r="W1036" s="20" t="str">
        <f t="shared" si="118"/>
        <v>A1</v>
      </c>
      <c r="X1036" s="20"/>
      <c r="Y1036" s="7"/>
      <c r="Z1036" s="7"/>
      <c r="AA1036" s="7"/>
      <c r="AB1036" s="7"/>
      <c r="AC1036" s="7"/>
      <c r="AD1036" s="7"/>
    </row>
    <row r="1037" spans="1:30" x14ac:dyDescent="0.25">
      <c r="A1037" s="7"/>
      <c r="B1037" s="7"/>
      <c r="C1037" s="7"/>
      <c r="D1037" s="7" t="str">
        <f t="shared" si="112"/>
        <v>10.121.16.193</v>
      </c>
      <c r="E1037" s="7" t="str">
        <f t="shared" si="113"/>
        <v>10.121.16.193</v>
      </c>
      <c r="F1037">
        <v>1028</v>
      </c>
      <c r="G1037" t="s">
        <v>4309</v>
      </c>
      <c r="H1037" s="57">
        <v>46075.055983796294</v>
      </c>
      <c r="I1037" t="s">
        <v>4310</v>
      </c>
      <c r="J1037" t="s">
        <v>4311</v>
      </c>
      <c r="K1037" t="s">
        <v>132</v>
      </c>
      <c r="L1037" t="s">
        <v>4312</v>
      </c>
      <c r="N1037" t="s">
        <v>134</v>
      </c>
      <c r="O1037" t="s">
        <v>135</v>
      </c>
      <c r="P1037">
        <v>0</v>
      </c>
      <c r="R1037" t="s">
        <v>136</v>
      </c>
      <c r="S1037" s="20">
        <f t="shared" si="114"/>
        <v>14</v>
      </c>
      <c r="T1037" s="20">
        <f t="shared" si="115"/>
        <v>27</v>
      </c>
      <c r="U1037" s="48" t="str">
        <f t="shared" si="116"/>
        <v>Bhadra3(GNE)</v>
      </c>
      <c r="V1037" s="20" t="str">
        <f t="shared" si="117"/>
        <v>TN725</v>
      </c>
      <c r="W1037" s="20" t="str">
        <f t="shared" si="118"/>
        <v>B2</v>
      </c>
      <c r="X1037" s="20"/>
      <c r="Y1037" s="7"/>
      <c r="Z1037" s="7"/>
      <c r="AA1037" s="7"/>
      <c r="AB1037" s="7"/>
      <c r="AC1037" s="7"/>
      <c r="AD1037" s="7"/>
    </row>
    <row r="1038" spans="1:30" x14ac:dyDescent="0.25">
      <c r="A1038" s="7"/>
      <c r="B1038" s="7"/>
      <c r="C1038" s="7"/>
      <c r="D1038" s="7" t="str">
        <f t="shared" si="112"/>
        <v>10.121.17.207</v>
      </c>
      <c r="E1038" s="7" t="str">
        <f t="shared" si="113"/>
        <v>10.121.17.207</v>
      </c>
      <c r="F1038">
        <v>1029</v>
      </c>
      <c r="G1038" t="s">
        <v>4313</v>
      </c>
      <c r="H1038" s="57">
        <v>46011.069699074076</v>
      </c>
      <c r="I1038" t="s">
        <v>4314</v>
      </c>
      <c r="J1038" t="s">
        <v>4315</v>
      </c>
      <c r="K1038" t="s">
        <v>132</v>
      </c>
      <c r="L1038" t="s">
        <v>4316</v>
      </c>
      <c r="N1038" t="s">
        <v>134</v>
      </c>
      <c r="O1038" t="s">
        <v>135</v>
      </c>
      <c r="P1038">
        <v>0</v>
      </c>
      <c r="R1038" t="s">
        <v>238</v>
      </c>
      <c r="S1038" s="20">
        <f t="shared" si="114"/>
        <v>14</v>
      </c>
      <c r="T1038" s="20">
        <f t="shared" si="115"/>
        <v>20</v>
      </c>
      <c r="U1038" s="48" t="str">
        <f t="shared" si="116"/>
        <v>BOPAL</v>
      </c>
      <c r="V1038" s="20" t="str">
        <f t="shared" si="117"/>
        <v>TN725</v>
      </c>
      <c r="W1038" s="20" t="str">
        <f t="shared" si="118"/>
        <v>B2</v>
      </c>
      <c r="X1038" s="20"/>
      <c r="Y1038" s="7"/>
      <c r="Z1038" s="7"/>
      <c r="AA1038" s="7"/>
      <c r="AB1038" s="7"/>
      <c r="AC1038" s="7"/>
      <c r="AD1038" s="7"/>
    </row>
    <row r="1039" spans="1:30" x14ac:dyDescent="0.25">
      <c r="A1039" s="7"/>
      <c r="B1039" s="7"/>
      <c r="C1039" s="7"/>
      <c r="D1039" s="7" t="str">
        <f t="shared" si="112"/>
        <v>10.121.18.147</v>
      </c>
      <c r="E1039" s="7" t="str">
        <f t="shared" si="113"/>
        <v>10.121.18.147</v>
      </c>
      <c r="F1039">
        <v>1030</v>
      </c>
      <c r="G1039" t="s">
        <v>4321</v>
      </c>
      <c r="H1039" s="57">
        <v>46071.052627314813</v>
      </c>
      <c r="I1039" t="s">
        <v>4322</v>
      </c>
      <c r="J1039" t="s">
        <v>4323</v>
      </c>
      <c r="K1039" t="s">
        <v>132</v>
      </c>
      <c r="L1039" t="s">
        <v>4324</v>
      </c>
      <c r="N1039" t="s">
        <v>134</v>
      </c>
      <c r="O1039" t="s">
        <v>135</v>
      </c>
      <c r="P1039">
        <v>0</v>
      </c>
      <c r="R1039" t="s">
        <v>238</v>
      </c>
      <c r="S1039" s="20">
        <f t="shared" si="114"/>
        <v>14</v>
      </c>
      <c r="T1039" s="20">
        <f t="shared" si="115"/>
        <v>22</v>
      </c>
      <c r="U1039" s="48" t="str">
        <f t="shared" si="116"/>
        <v>CENTRAL</v>
      </c>
      <c r="V1039" s="20" t="str">
        <f t="shared" si="117"/>
        <v>TN725</v>
      </c>
      <c r="W1039" s="20" t="str">
        <f t="shared" si="118"/>
        <v>B2</v>
      </c>
      <c r="X1039" s="20"/>
      <c r="Y1039" s="7"/>
      <c r="Z1039" s="7"/>
      <c r="AA1039" s="7"/>
      <c r="AB1039" s="7"/>
      <c r="AC1039" s="7"/>
      <c r="AD1039" s="7"/>
    </row>
    <row r="1040" spans="1:30" x14ac:dyDescent="0.25">
      <c r="A1040" s="7"/>
      <c r="B1040" s="7"/>
      <c r="C1040" s="7"/>
      <c r="D1040" s="7" t="str">
        <f t="shared" si="112"/>
        <v>10.121.18.78</v>
      </c>
      <c r="E1040" s="7" t="str">
        <f t="shared" si="113"/>
        <v>10.121.18.78</v>
      </c>
      <c r="F1040">
        <v>1031</v>
      </c>
      <c r="G1040" t="s">
        <v>4325</v>
      </c>
      <c r="H1040" s="57">
        <v>46063.062094907407</v>
      </c>
      <c r="I1040" t="s">
        <v>4326</v>
      </c>
      <c r="J1040" t="s">
        <v>4327</v>
      </c>
      <c r="K1040" t="s">
        <v>132</v>
      </c>
      <c r="L1040" t="s">
        <v>4328</v>
      </c>
      <c r="N1040" t="s">
        <v>134</v>
      </c>
      <c r="O1040" t="s">
        <v>135</v>
      </c>
      <c r="P1040">
        <v>0</v>
      </c>
      <c r="R1040" t="s">
        <v>332</v>
      </c>
      <c r="S1040" s="20">
        <f t="shared" si="114"/>
        <v>13</v>
      </c>
      <c r="T1040" s="20">
        <f t="shared" si="115"/>
        <v>21</v>
      </c>
      <c r="U1040" s="48" t="str">
        <f t="shared" si="116"/>
        <v>SARKHEJ</v>
      </c>
      <c r="V1040" s="20" t="str">
        <f t="shared" si="117"/>
        <v>TN725</v>
      </c>
      <c r="W1040" s="20" t="str">
        <f t="shared" si="118"/>
        <v>B2</v>
      </c>
      <c r="X1040" s="20"/>
      <c r="Y1040" s="7"/>
      <c r="Z1040" s="7"/>
      <c r="AA1040" s="7"/>
      <c r="AB1040" s="7"/>
      <c r="AC1040" s="7"/>
      <c r="AD1040" s="7"/>
    </row>
    <row r="1041" spans="1:30" x14ac:dyDescent="0.25">
      <c r="A1041" s="7"/>
      <c r="B1041" s="7"/>
      <c r="C1041" s="7"/>
      <c r="D1041" s="7" t="str">
        <f t="shared" si="112"/>
        <v>10.121.18.21</v>
      </c>
      <c r="E1041" s="7" t="str">
        <f t="shared" si="113"/>
        <v>10.121.18.21</v>
      </c>
      <c r="F1041">
        <v>1032</v>
      </c>
      <c r="G1041" t="s">
        <v>4341</v>
      </c>
      <c r="H1041" s="57">
        <v>46150.076388888891</v>
      </c>
      <c r="I1041" t="s">
        <v>4342</v>
      </c>
      <c r="J1041" t="s">
        <v>4343</v>
      </c>
      <c r="K1041" t="s">
        <v>145</v>
      </c>
      <c r="L1041" t="s">
        <v>4344</v>
      </c>
      <c r="N1041" t="s">
        <v>134</v>
      </c>
      <c r="O1041" t="s">
        <v>135</v>
      </c>
      <c r="P1041">
        <v>0</v>
      </c>
      <c r="R1041" t="s">
        <v>2730</v>
      </c>
      <c r="S1041" s="20">
        <f t="shared" si="114"/>
        <v>13</v>
      </c>
      <c r="T1041" s="20">
        <f t="shared" si="115"/>
        <v>23</v>
      </c>
      <c r="U1041" s="48" t="str">
        <f t="shared" si="116"/>
        <v>HighCourt</v>
      </c>
      <c r="V1041" s="20" t="str">
        <f t="shared" si="117"/>
        <v>TN705</v>
      </c>
      <c r="W1041" s="20" t="str">
        <f t="shared" si="118"/>
        <v>B1</v>
      </c>
      <c r="X1041" s="20"/>
      <c r="Y1041" s="7"/>
      <c r="Z1041" s="7"/>
      <c r="AA1041" s="7"/>
      <c r="AB1041" s="7"/>
      <c r="AC1041" s="7"/>
      <c r="AD1041" s="7"/>
    </row>
    <row r="1042" spans="1:30" x14ac:dyDescent="0.25">
      <c r="A1042" s="7"/>
      <c r="B1042" s="7"/>
      <c r="C1042" s="7"/>
      <c r="D1042" s="7" t="str">
        <f t="shared" si="112"/>
        <v>10.121.18.211</v>
      </c>
      <c r="E1042" s="7" t="str">
        <f t="shared" si="113"/>
        <v>10.121.18.211</v>
      </c>
      <c r="F1042">
        <v>1033</v>
      </c>
      <c r="G1042" t="s">
        <v>4329</v>
      </c>
      <c r="H1042" s="57">
        <v>46131.068773148145</v>
      </c>
      <c r="I1042" t="s">
        <v>4330</v>
      </c>
      <c r="J1042" t="s">
        <v>4331</v>
      </c>
      <c r="K1042" t="s">
        <v>145</v>
      </c>
      <c r="L1042" t="s">
        <v>4332</v>
      </c>
      <c r="N1042" t="s">
        <v>134</v>
      </c>
      <c r="O1042" t="s">
        <v>135</v>
      </c>
      <c r="P1042">
        <v>0</v>
      </c>
      <c r="R1042" t="s">
        <v>238</v>
      </c>
      <c r="S1042" s="20">
        <f t="shared" si="114"/>
        <v>14</v>
      </c>
      <c r="T1042" s="20">
        <f t="shared" si="115"/>
        <v>21</v>
      </c>
      <c r="U1042" s="48" t="str">
        <f t="shared" si="116"/>
        <v>Aslali</v>
      </c>
      <c r="V1042" s="20" t="str">
        <f t="shared" si="117"/>
        <v>TN705</v>
      </c>
      <c r="W1042" s="20" t="str">
        <f t="shared" si="118"/>
        <v>B1</v>
      </c>
      <c r="X1042" s="20"/>
      <c r="Y1042" s="7"/>
      <c r="Z1042" s="7"/>
      <c r="AA1042" s="7"/>
      <c r="AB1042" s="7"/>
      <c r="AC1042" s="7"/>
      <c r="AD1042" s="7"/>
    </row>
    <row r="1043" spans="1:30" x14ac:dyDescent="0.25">
      <c r="A1043" s="7"/>
      <c r="B1043" s="7"/>
      <c r="C1043" s="7"/>
      <c r="D1043" s="7" t="str">
        <f t="shared" si="112"/>
        <v>10.121.18.204</v>
      </c>
      <c r="E1043" s="7" t="str">
        <f t="shared" si="113"/>
        <v>10.121.18.204</v>
      </c>
      <c r="F1043">
        <v>1034</v>
      </c>
      <c r="G1043" t="s">
        <v>4333</v>
      </c>
      <c r="H1043" s="57">
        <v>46103.050949074073</v>
      </c>
      <c r="I1043" t="s">
        <v>4334</v>
      </c>
      <c r="J1043" t="s">
        <v>4335</v>
      </c>
      <c r="K1043" t="s">
        <v>132</v>
      </c>
      <c r="L1043" t="s">
        <v>4336</v>
      </c>
      <c r="N1043" t="s">
        <v>134</v>
      </c>
      <c r="O1043" t="s">
        <v>135</v>
      </c>
      <c r="P1043">
        <v>0</v>
      </c>
      <c r="R1043" t="s">
        <v>238</v>
      </c>
      <c r="S1043" s="20">
        <f t="shared" si="114"/>
        <v>14</v>
      </c>
      <c r="T1043" s="20">
        <f t="shared" si="115"/>
        <v>23</v>
      </c>
      <c r="U1043" s="48" t="str">
        <f t="shared" si="116"/>
        <v>5ESS-GNR</v>
      </c>
      <c r="V1043" s="20" t="str">
        <f t="shared" si="117"/>
        <v>TN725</v>
      </c>
      <c r="W1043" s="20" t="str">
        <f t="shared" si="118"/>
        <v>B2</v>
      </c>
      <c r="X1043" s="20"/>
      <c r="Y1043" s="7"/>
      <c r="Z1043" s="7"/>
      <c r="AA1043" s="7"/>
      <c r="AB1043" s="7"/>
      <c r="AC1043" s="7"/>
      <c r="AD1043" s="7"/>
    </row>
    <row r="1044" spans="1:30" x14ac:dyDescent="0.25">
      <c r="A1044" s="7"/>
      <c r="B1044" s="7"/>
      <c r="C1044" s="7"/>
      <c r="D1044" s="7" t="str">
        <f t="shared" si="112"/>
        <v>10.121.18.202</v>
      </c>
      <c r="E1044" s="7" t="str">
        <f t="shared" si="113"/>
        <v>10.121.18.202</v>
      </c>
      <c r="F1044">
        <v>1035</v>
      </c>
      <c r="G1044" t="s">
        <v>4337</v>
      </c>
      <c r="H1044" s="57">
        <v>46105.057314814818</v>
      </c>
      <c r="I1044" t="s">
        <v>4338</v>
      </c>
      <c r="J1044" t="s">
        <v>4339</v>
      </c>
      <c r="K1044" t="s">
        <v>145</v>
      </c>
      <c r="L1044" t="s">
        <v>4340</v>
      </c>
      <c r="N1044" t="s">
        <v>134</v>
      </c>
      <c r="O1044" t="s">
        <v>135</v>
      </c>
      <c r="P1044">
        <v>0</v>
      </c>
      <c r="R1044" t="s">
        <v>238</v>
      </c>
      <c r="S1044" s="20">
        <f t="shared" si="114"/>
        <v>14</v>
      </c>
      <c r="T1044" s="20">
        <f t="shared" si="115"/>
        <v>28</v>
      </c>
      <c r="U1044" s="48" t="str">
        <f t="shared" si="116"/>
        <v>DASKROI TC B1</v>
      </c>
      <c r="V1044" s="20" t="str">
        <f t="shared" si="117"/>
        <v>TN705</v>
      </c>
      <c r="W1044" s="20" t="str">
        <f t="shared" si="118"/>
        <v>B1</v>
      </c>
      <c r="X1044" s="20"/>
      <c r="Y1044" s="7"/>
      <c r="Z1044" s="7"/>
      <c r="AA1044" s="7"/>
      <c r="AB1044" s="7"/>
      <c r="AC1044" s="7"/>
      <c r="AD1044" s="7"/>
    </row>
    <row r="1045" spans="1:30" x14ac:dyDescent="0.25">
      <c r="A1045" s="7"/>
      <c r="B1045" s="7"/>
      <c r="C1045" s="7"/>
      <c r="D1045" s="7" t="str">
        <f t="shared" si="112"/>
        <v>10.121.68.11</v>
      </c>
      <c r="E1045" s="7" t="str">
        <f t="shared" si="113"/>
        <v>10.121.68.11</v>
      </c>
      <c r="F1045">
        <v>1036</v>
      </c>
      <c r="G1045" t="s">
        <v>4353</v>
      </c>
      <c r="H1045" s="57">
        <v>46141.071863425925</v>
      </c>
      <c r="I1045" t="s">
        <v>4354</v>
      </c>
      <c r="J1045" t="s">
        <v>4355</v>
      </c>
      <c r="K1045" t="s">
        <v>132</v>
      </c>
      <c r="L1045" t="s">
        <v>4356</v>
      </c>
      <c r="N1045" t="s">
        <v>134</v>
      </c>
      <c r="O1045" t="s">
        <v>135</v>
      </c>
      <c r="P1045">
        <v>2</v>
      </c>
      <c r="S1045" s="20">
        <f t="shared" si="114"/>
        <v>13</v>
      </c>
      <c r="T1045" s="20">
        <f t="shared" si="115"/>
        <v>22</v>
      </c>
      <c r="U1045" s="48" t="str">
        <f t="shared" si="116"/>
        <v>Zankhvav</v>
      </c>
      <c r="V1045" s="20" t="str">
        <f t="shared" si="117"/>
        <v>TN725</v>
      </c>
      <c r="W1045" s="20" t="str">
        <f t="shared" si="118"/>
        <v>B2</v>
      </c>
      <c r="X1045" s="20"/>
      <c r="Y1045" s="7"/>
      <c r="Z1045" s="7"/>
      <c r="AA1045" s="7"/>
      <c r="AB1045" s="7"/>
      <c r="AC1045" s="7"/>
      <c r="AD1045" s="7"/>
    </row>
    <row r="1046" spans="1:30" x14ac:dyDescent="0.25">
      <c r="A1046" s="7"/>
      <c r="B1046" s="7"/>
      <c r="C1046" s="7"/>
      <c r="D1046" s="7" t="str">
        <f t="shared" si="112"/>
        <v>10.121.96.139</v>
      </c>
      <c r="E1046" s="7" t="str">
        <f t="shared" si="113"/>
        <v>10.121.96.139</v>
      </c>
      <c r="F1046">
        <v>1037</v>
      </c>
      <c r="G1046" t="s">
        <v>4345</v>
      </c>
      <c r="H1046" s="57">
        <v>46146.051932870374</v>
      </c>
      <c r="I1046" t="s">
        <v>4346</v>
      </c>
      <c r="J1046" t="s">
        <v>4347</v>
      </c>
      <c r="K1046" t="s">
        <v>132</v>
      </c>
      <c r="L1046" t="s">
        <v>4348</v>
      </c>
      <c r="N1046" t="s">
        <v>134</v>
      </c>
      <c r="O1046" t="s">
        <v>135</v>
      </c>
      <c r="P1046">
        <v>0</v>
      </c>
      <c r="R1046" t="s">
        <v>806</v>
      </c>
      <c r="S1046" s="20">
        <f t="shared" si="114"/>
        <v>14</v>
      </c>
      <c r="T1046" s="20">
        <f t="shared" si="115"/>
        <v>25</v>
      </c>
      <c r="U1046" s="48" t="str">
        <f t="shared" si="116"/>
        <v>Nakhatrana</v>
      </c>
      <c r="V1046" s="20" t="str">
        <f t="shared" si="117"/>
        <v>TN725</v>
      </c>
      <c r="W1046" s="20" t="str">
        <f t="shared" si="118"/>
        <v>B2</v>
      </c>
      <c r="X1046" s="20"/>
      <c r="Y1046" s="7"/>
      <c r="Z1046" s="7"/>
      <c r="AA1046" s="7"/>
      <c r="AB1046" s="7"/>
      <c r="AC1046" s="7"/>
      <c r="AD1046" s="7"/>
    </row>
    <row r="1047" spans="1:30" x14ac:dyDescent="0.25">
      <c r="A1047" s="7"/>
      <c r="B1047" s="7"/>
      <c r="C1047" s="7"/>
      <c r="D1047" s="7" t="str">
        <f t="shared" si="112"/>
        <v>10.121.68.100</v>
      </c>
      <c r="E1047" s="7" t="str">
        <f t="shared" si="113"/>
        <v>10.121.68.100</v>
      </c>
      <c r="F1047">
        <v>1038</v>
      </c>
      <c r="G1047" t="s">
        <v>4349</v>
      </c>
      <c r="H1047" s="57">
        <v>46138.069548611114</v>
      </c>
      <c r="I1047" t="s">
        <v>4350</v>
      </c>
      <c r="J1047" t="s">
        <v>4351</v>
      </c>
      <c r="K1047" t="s">
        <v>189</v>
      </c>
      <c r="L1047" t="s">
        <v>4352</v>
      </c>
      <c r="N1047" t="s">
        <v>191</v>
      </c>
      <c r="O1047" t="s">
        <v>135</v>
      </c>
      <c r="P1047">
        <v>0</v>
      </c>
      <c r="R1047" t="s">
        <v>362</v>
      </c>
      <c r="S1047" s="20">
        <f t="shared" si="114"/>
        <v>14</v>
      </c>
      <c r="T1047" s="20">
        <f t="shared" si="115"/>
        <v>27</v>
      </c>
      <c r="U1047" s="48" t="str">
        <f t="shared" si="116"/>
        <v>Citynet Amli</v>
      </c>
      <c r="V1047" s="20" t="str">
        <f t="shared" si="117"/>
        <v>TN703</v>
      </c>
      <c r="W1047" s="20" t="str">
        <f t="shared" si="118"/>
        <v>A1</v>
      </c>
      <c r="X1047" s="20"/>
      <c r="Y1047" s="7"/>
      <c r="Z1047" s="7"/>
      <c r="AA1047" s="7"/>
      <c r="AB1047" s="7"/>
      <c r="AC1047" s="7"/>
      <c r="AD1047" s="7"/>
    </row>
    <row r="1048" spans="1:30" x14ac:dyDescent="0.25">
      <c r="A1048" s="7"/>
      <c r="B1048" s="7"/>
      <c r="C1048" s="7"/>
      <c r="D1048" s="7" t="str">
        <f t="shared" si="112"/>
        <v>10.121.19.1</v>
      </c>
      <c r="E1048" s="7" t="str">
        <f t="shared" si="113"/>
        <v>10.121.19.1</v>
      </c>
      <c r="F1048">
        <v>1039</v>
      </c>
      <c r="G1048" t="s">
        <v>4357</v>
      </c>
      <c r="H1048" s="57">
        <v>46145.074872685182</v>
      </c>
      <c r="I1048" t="s">
        <v>4358</v>
      </c>
      <c r="J1048" t="s">
        <v>4359</v>
      </c>
      <c r="K1048" t="s">
        <v>132</v>
      </c>
      <c r="L1048" t="s">
        <v>4360</v>
      </c>
      <c r="N1048" t="s">
        <v>134</v>
      </c>
      <c r="O1048" t="s">
        <v>135</v>
      </c>
      <c r="P1048">
        <v>0</v>
      </c>
      <c r="R1048" t="s">
        <v>208</v>
      </c>
      <c r="S1048" s="20">
        <f t="shared" si="114"/>
        <v>12</v>
      </c>
      <c r="T1048" s="20">
        <f t="shared" si="115"/>
        <v>26</v>
      </c>
      <c r="U1048" s="48" t="str">
        <f t="shared" si="116"/>
        <v>Dahod TE(GNE)</v>
      </c>
      <c r="V1048" s="20" t="str">
        <f t="shared" si="117"/>
        <v>TN725</v>
      </c>
      <c r="W1048" s="20" t="str">
        <f t="shared" si="118"/>
        <v>B2</v>
      </c>
      <c r="X1048" s="20"/>
      <c r="Y1048" s="7"/>
      <c r="Z1048" s="7"/>
      <c r="AA1048" s="7"/>
      <c r="AB1048" s="7"/>
      <c r="AC1048" s="7"/>
      <c r="AD1048" s="7"/>
    </row>
    <row r="1049" spans="1:30" x14ac:dyDescent="0.25">
      <c r="A1049" s="7"/>
      <c r="B1049" s="7"/>
      <c r="C1049" s="7"/>
      <c r="D1049" s="7" t="str">
        <f t="shared" si="112"/>
        <v>10.121.19.4</v>
      </c>
      <c r="E1049" s="7" t="str">
        <f t="shared" si="113"/>
        <v>10.121.19.4</v>
      </c>
      <c r="F1049">
        <v>1040</v>
      </c>
      <c r="G1049" t="s">
        <v>4398</v>
      </c>
      <c r="H1049" s="57">
        <v>46145.07744212963</v>
      </c>
      <c r="I1049" t="s">
        <v>4399</v>
      </c>
      <c r="J1049" t="s">
        <v>4400</v>
      </c>
      <c r="K1049" t="s">
        <v>145</v>
      </c>
      <c r="L1049" t="s">
        <v>4401</v>
      </c>
      <c r="N1049" t="s">
        <v>134</v>
      </c>
      <c r="O1049" t="s">
        <v>135</v>
      </c>
      <c r="P1049">
        <v>0</v>
      </c>
      <c r="R1049" t="s">
        <v>208</v>
      </c>
      <c r="S1049" s="20">
        <f t="shared" si="114"/>
        <v>12</v>
      </c>
      <c r="T1049" s="20">
        <f t="shared" si="115"/>
        <v>21</v>
      </c>
      <c r="U1049" s="48" t="str">
        <f t="shared" si="116"/>
        <v>RAJKAMAL</v>
      </c>
      <c r="V1049" s="20" t="str">
        <f t="shared" si="117"/>
        <v>TN705</v>
      </c>
      <c r="W1049" s="20" t="str">
        <f t="shared" si="118"/>
        <v>B1</v>
      </c>
      <c r="X1049" s="20"/>
      <c r="Y1049" s="7"/>
      <c r="Z1049" s="7"/>
      <c r="AA1049" s="7"/>
      <c r="AB1049" s="7"/>
      <c r="AC1049" s="7"/>
      <c r="AD1049" s="7"/>
    </row>
    <row r="1050" spans="1:30" x14ac:dyDescent="0.25">
      <c r="A1050" s="7"/>
      <c r="B1050" s="7"/>
      <c r="C1050" s="7"/>
      <c r="D1050" s="7" t="str">
        <f t="shared" si="112"/>
        <v>10.121.15.142</v>
      </c>
      <c r="E1050" s="7" t="str">
        <f t="shared" si="113"/>
        <v>10.121.15.142</v>
      </c>
      <c r="F1050">
        <v>1041</v>
      </c>
      <c r="G1050" t="s">
        <v>4389</v>
      </c>
      <c r="H1050" s="57">
        <v>46143.068449074075</v>
      </c>
      <c r="I1050" t="s">
        <v>4390</v>
      </c>
      <c r="J1050" t="s">
        <v>4391</v>
      </c>
      <c r="K1050" t="s">
        <v>132</v>
      </c>
      <c r="L1050" t="s">
        <v>4392</v>
      </c>
      <c r="N1050" t="s">
        <v>134</v>
      </c>
      <c r="O1050" t="s">
        <v>135</v>
      </c>
      <c r="P1050">
        <v>0</v>
      </c>
      <c r="R1050" t="s">
        <v>4393</v>
      </c>
      <c r="S1050" s="20">
        <f t="shared" si="114"/>
        <v>14</v>
      </c>
      <c r="T1050" s="20">
        <f t="shared" si="115"/>
        <v>20</v>
      </c>
      <c r="U1050" s="48" t="str">
        <f t="shared" si="116"/>
        <v>Patan</v>
      </c>
      <c r="V1050" s="20" t="str">
        <f t="shared" si="117"/>
        <v>TN725</v>
      </c>
      <c r="W1050" s="20" t="str">
        <f t="shared" si="118"/>
        <v>B2</v>
      </c>
      <c r="X1050" s="20"/>
      <c r="Y1050" s="7"/>
      <c r="Z1050" s="7"/>
      <c r="AA1050" s="7"/>
      <c r="AB1050" s="7"/>
      <c r="AC1050" s="7"/>
      <c r="AD1050" s="7"/>
    </row>
    <row r="1051" spans="1:30" x14ac:dyDescent="0.25">
      <c r="A1051" s="7"/>
      <c r="B1051" s="7"/>
      <c r="C1051" s="7"/>
      <c r="D1051" s="7" t="str">
        <f t="shared" si="112"/>
        <v>10.121.19.197</v>
      </c>
      <c r="E1051" s="7" t="str">
        <f t="shared" si="113"/>
        <v>10.121.19.197</v>
      </c>
      <c r="F1051">
        <v>1042</v>
      </c>
      <c r="G1051" t="s">
        <v>4373</v>
      </c>
      <c r="H1051" s="57">
        <v>46116.05908564815</v>
      </c>
      <c r="I1051" t="s">
        <v>4374</v>
      </c>
      <c r="J1051" t="s">
        <v>4375</v>
      </c>
      <c r="K1051" t="s">
        <v>132</v>
      </c>
      <c r="L1051" t="s">
        <v>4376</v>
      </c>
      <c r="N1051" t="s">
        <v>134</v>
      </c>
      <c r="O1051" t="s">
        <v>135</v>
      </c>
      <c r="P1051">
        <v>0</v>
      </c>
      <c r="R1051" t="s">
        <v>208</v>
      </c>
      <c r="S1051" s="20">
        <f t="shared" si="114"/>
        <v>14</v>
      </c>
      <c r="T1051" s="20">
        <f t="shared" si="115"/>
        <v>27</v>
      </c>
      <c r="U1051" s="48" t="str">
        <f t="shared" si="116"/>
        <v>MAHIDHARPUR1</v>
      </c>
      <c r="V1051" s="20" t="str">
        <f t="shared" si="117"/>
        <v>TN725</v>
      </c>
      <c r="W1051" s="20" t="str">
        <f t="shared" si="118"/>
        <v>B2</v>
      </c>
      <c r="X1051" s="20"/>
      <c r="Y1051" s="7"/>
      <c r="Z1051" s="7"/>
      <c r="AA1051" s="7"/>
      <c r="AB1051" s="7"/>
      <c r="AC1051" s="7"/>
      <c r="AD1051" s="7"/>
    </row>
    <row r="1052" spans="1:30" x14ac:dyDescent="0.25">
      <c r="A1052" s="7"/>
      <c r="B1052" s="7"/>
      <c r="C1052" s="7"/>
      <c r="D1052" s="7" t="str">
        <f t="shared" si="112"/>
        <v>10.121.17.10</v>
      </c>
      <c r="E1052" s="7" t="str">
        <f t="shared" si="113"/>
        <v>10.121.17.10</v>
      </c>
      <c r="F1052">
        <v>1043</v>
      </c>
      <c r="G1052" t="s">
        <v>4394</v>
      </c>
      <c r="H1052" s="57">
        <v>46150.076307870368</v>
      </c>
      <c r="I1052" t="s">
        <v>4395</v>
      </c>
      <c r="J1052" t="s">
        <v>4396</v>
      </c>
      <c r="K1052" t="s">
        <v>145</v>
      </c>
      <c r="L1052" t="s">
        <v>4397</v>
      </c>
      <c r="N1052" t="s">
        <v>134</v>
      </c>
      <c r="O1052" t="s">
        <v>135</v>
      </c>
      <c r="P1052">
        <v>0</v>
      </c>
      <c r="S1052" s="20">
        <f t="shared" si="114"/>
        <v>13</v>
      </c>
      <c r="T1052" s="20">
        <f t="shared" si="115"/>
        <v>18</v>
      </c>
      <c r="U1052" s="48" t="str">
        <f t="shared" si="116"/>
        <v>BEDI</v>
      </c>
      <c r="V1052" s="20" t="str">
        <f t="shared" si="117"/>
        <v>TN705</v>
      </c>
      <c r="W1052" s="20" t="str">
        <f t="shared" si="118"/>
        <v>B1</v>
      </c>
      <c r="X1052" s="20"/>
      <c r="Y1052" s="7"/>
      <c r="Z1052" s="7"/>
      <c r="AA1052" s="7"/>
      <c r="AB1052" s="7"/>
      <c r="AC1052" s="7"/>
      <c r="AD1052" s="7"/>
    </row>
    <row r="1053" spans="1:30" x14ac:dyDescent="0.25">
      <c r="A1053" s="7"/>
      <c r="B1053" s="7"/>
      <c r="C1053" s="7"/>
      <c r="D1053" s="7" t="str">
        <f t="shared" si="112"/>
        <v>10.121.19.194</v>
      </c>
      <c r="E1053" s="7" t="str">
        <f t="shared" si="113"/>
        <v>10.121.19.194</v>
      </c>
      <c r="F1053">
        <v>1044</v>
      </c>
      <c r="G1053" t="s">
        <v>4385</v>
      </c>
      <c r="H1053" s="57">
        <v>46137.063090277778</v>
      </c>
      <c r="I1053" t="s">
        <v>4386</v>
      </c>
      <c r="J1053" t="s">
        <v>4387</v>
      </c>
      <c r="K1053" t="s">
        <v>132</v>
      </c>
      <c r="L1053" t="s">
        <v>4388</v>
      </c>
      <c r="N1053" t="s">
        <v>134</v>
      </c>
      <c r="O1053" t="s">
        <v>135</v>
      </c>
      <c r="P1053">
        <v>0</v>
      </c>
      <c r="R1053" t="s">
        <v>208</v>
      </c>
      <c r="S1053" s="20">
        <f t="shared" si="114"/>
        <v>14</v>
      </c>
      <c r="T1053" s="20">
        <f t="shared" si="115"/>
        <v>24</v>
      </c>
      <c r="U1053" s="48" t="str">
        <f t="shared" si="116"/>
        <v>PANDESARA</v>
      </c>
      <c r="V1053" s="20" t="str">
        <f t="shared" si="117"/>
        <v>TN725</v>
      </c>
      <c r="W1053" s="20" t="str">
        <f t="shared" si="118"/>
        <v>B2</v>
      </c>
      <c r="X1053" s="20"/>
      <c r="Y1053" s="7"/>
      <c r="Z1053" s="7"/>
      <c r="AA1053" s="7"/>
      <c r="AB1053" s="7"/>
      <c r="AC1053" s="7"/>
      <c r="AD1053" s="7"/>
    </row>
    <row r="1054" spans="1:30" x14ac:dyDescent="0.25">
      <c r="A1054" s="7"/>
      <c r="B1054" s="7"/>
      <c r="C1054" s="7"/>
      <c r="D1054" s="7" t="str">
        <f t="shared" si="112"/>
        <v>10.121.19.202</v>
      </c>
      <c r="E1054" s="7" t="str">
        <f t="shared" si="113"/>
        <v>10.121.19.202</v>
      </c>
      <c r="F1054">
        <v>1045</v>
      </c>
      <c r="G1054" t="s">
        <v>4361</v>
      </c>
      <c r="H1054" s="57">
        <v>46141.065694444442</v>
      </c>
      <c r="I1054" t="s">
        <v>4362</v>
      </c>
      <c r="J1054" t="s">
        <v>4363</v>
      </c>
      <c r="K1054" t="s">
        <v>145</v>
      </c>
      <c r="L1054" t="s">
        <v>4364</v>
      </c>
      <c r="N1054" t="s">
        <v>134</v>
      </c>
      <c r="O1054" t="s">
        <v>135</v>
      </c>
      <c r="P1054">
        <v>0</v>
      </c>
      <c r="R1054" t="s">
        <v>208</v>
      </c>
      <c r="S1054" s="20">
        <f t="shared" si="114"/>
        <v>14</v>
      </c>
      <c r="T1054" s="20">
        <f t="shared" si="115"/>
        <v>22</v>
      </c>
      <c r="U1054" s="48" t="str">
        <f t="shared" si="116"/>
        <v>NANPURA</v>
      </c>
      <c r="V1054" s="20" t="str">
        <f t="shared" si="117"/>
        <v>TN705</v>
      </c>
      <c r="W1054" s="20" t="str">
        <f t="shared" si="118"/>
        <v>B1</v>
      </c>
      <c r="X1054" s="20"/>
      <c r="Y1054" s="7"/>
      <c r="Z1054" s="7"/>
      <c r="AA1054" s="7"/>
      <c r="AB1054" s="7"/>
      <c r="AC1054" s="7"/>
      <c r="AD1054" s="7"/>
    </row>
    <row r="1055" spans="1:30" x14ac:dyDescent="0.25">
      <c r="A1055" s="7"/>
      <c r="B1055" s="7"/>
      <c r="C1055" s="7"/>
      <c r="D1055" s="7" t="str">
        <f t="shared" si="112"/>
        <v>10.121.69.75</v>
      </c>
      <c r="E1055" s="7" t="str">
        <f t="shared" si="113"/>
        <v>10.121.69.75</v>
      </c>
      <c r="F1055">
        <v>1046</v>
      </c>
      <c r="G1055" t="s">
        <v>4377</v>
      </c>
      <c r="H1055" s="57">
        <v>46087.075011574074</v>
      </c>
      <c r="I1055" t="s">
        <v>4378</v>
      </c>
      <c r="J1055" t="s">
        <v>4379</v>
      </c>
      <c r="K1055" t="s">
        <v>145</v>
      </c>
      <c r="L1055" t="s">
        <v>4380</v>
      </c>
      <c r="N1055" t="s">
        <v>134</v>
      </c>
      <c r="O1055" t="s">
        <v>135</v>
      </c>
      <c r="P1055">
        <v>0</v>
      </c>
      <c r="S1055" s="20">
        <f t="shared" si="114"/>
        <v>13</v>
      </c>
      <c r="T1055" s="20">
        <f t="shared" si="115"/>
        <v>24</v>
      </c>
      <c r="U1055" s="48" t="str">
        <f t="shared" si="116"/>
        <v>NANAKERALA</v>
      </c>
      <c r="V1055" s="20" t="str">
        <f t="shared" si="117"/>
        <v>TN705</v>
      </c>
      <c r="W1055" s="20" t="str">
        <f t="shared" si="118"/>
        <v>B1</v>
      </c>
      <c r="X1055" s="20"/>
      <c r="Y1055" s="7"/>
      <c r="Z1055" s="7"/>
      <c r="AA1055" s="7"/>
      <c r="AB1055" s="7"/>
      <c r="AC1055" s="7"/>
      <c r="AD1055" s="7"/>
    </row>
    <row r="1056" spans="1:30" x14ac:dyDescent="0.25">
      <c r="A1056" s="7"/>
      <c r="B1056" s="7"/>
      <c r="C1056" s="7"/>
      <c r="D1056" s="7" t="str">
        <f t="shared" si="112"/>
        <v>10.121.15.164</v>
      </c>
      <c r="E1056" s="7" t="str">
        <f t="shared" si="113"/>
        <v>10.121.15.164</v>
      </c>
      <c r="F1056">
        <v>1047</v>
      </c>
      <c r="G1056" t="s">
        <v>4369</v>
      </c>
      <c r="H1056" s="57">
        <v>46135.060995370368</v>
      </c>
      <c r="I1056" t="s">
        <v>4370</v>
      </c>
      <c r="J1056" t="s">
        <v>4371</v>
      </c>
      <c r="K1056" t="s">
        <v>171</v>
      </c>
      <c r="L1056" t="s">
        <v>4372</v>
      </c>
      <c r="N1056" t="s">
        <v>173</v>
      </c>
      <c r="O1056" t="s">
        <v>135</v>
      </c>
      <c r="P1056">
        <v>2</v>
      </c>
      <c r="S1056" s="20">
        <f t="shared" si="114"/>
        <v>14</v>
      </c>
      <c r="T1056" s="20">
        <f t="shared" si="115"/>
        <v>23</v>
      </c>
      <c r="U1056" s="48" t="str">
        <f t="shared" si="116"/>
        <v>AMBARELI</v>
      </c>
      <c r="V1056" s="20" t="str">
        <f t="shared" si="117"/>
        <v>TN703</v>
      </c>
      <c r="W1056" s="20" t="str">
        <f t="shared" si="118"/>
        <v>A1</v>
      </c>
      <c r="X1056" s="20"/>
      <c r="Y1056" s="7"/>
      <c r="Z1056" s="7"/>
      <c r="AA1056" s="7"/>
      <c r="AB1056" s="7"/>
      <c r="AC1056" s="7"/>
      <c r="AD1056" s="7"/>
    </row>
    <row r="1057" spans="1:30" x14ac:dyDescent="0.25">
      <c r="A1057" s="7"/>
      <c r="B1057" s="7"/>
      <c r="C1057" s="7"/>
      <c r="D1057" s="7" t="str">
        <f t="shared" si="112"/>
        <v>10.121.19.201</v>
      </c>
      <c r="E1057" s="7" t="str">
        <f t="shared" si="113"/>
        <v>10.121.19.201</v>
      </c>
      <c r="F1057">
        <v>1048</v>
      </c>
      <c r="G1057" t="s">
        <v>4381</v>
      </c>
      <c r="H1057" s="57">
        <v>46138.072708333333</v>
      </c>
      <c r="I1057" t="s">
        <v>4382</v>
      </c>
      <c r="J1057" t="s">
        <v>4383</v>
      </c>
      <c r="K1057" t="s">
        <v>132</v>
      </c>
      <c r="L1057" t="s">
        <v>4384</v>
      </c>
      <c r="N1057" t="s">
        <v>134</v>
      </c>
      <c r="O1057" t="s">
        <v>135</v>
      </c>
      <c r="P1057">
        <v>0</v>
      </c>
      <c r="R1057" t="s">
        <v>208</v>
      </c>
      <c r="S1057" s="20">
        <f t="shared" si="114"/>
        <v>14</v>
      </c>
      <c r="T1057" s="20">
        <f t="shared" si="115"/>
        <v>25</v>
      </c>
      <c r="U1057" s="48" t="str">
        <f t="shared" si="116"/>
        <v>KARIMABAD2</v>
      </c>
      <c r="V1057" s="20" t="str">
        <f t="shared" si="117"/>
        <v>TN725</v>
      </c>
      <c r="W1057" s="20" t="str">
        <f t="shared" si="118"/>
        <v>B2</v>
      </c>
      <c r="X1057" s="20"/>
      <c r="Y1057" s="7"/>
      <c r="Z1057" s="7"/>
      <c r="AA1057" s="7"/>
      <c r="AB1057" s="7"/>
      <c r="AC1057" s="7"/>
      <c r="AD1057" s="7"/>
    </row>
    <row r="1058" spans="1:30" x14ac:dyDescent="0.25">
      <c r="A1058" s="7"/>
      <c r="B1058" s="7"/>
      <c r="C1058" s="7"/>
      <c r="D1058" s="7" t="str">
        <f t="shared" si="112"/>
        <v>10.121.24.85</v>
      </c>
      <c r="E1058" s="7" t="str">
        <f t="shared" si="113"/>
        <v>10.121.24.85</v>
      </c>
      <c r="F1058">
        <v>1049</v>
      </c>
      <c r="G1058" t="s">
        <v>4365</v>
      </c>
      <c r="H1058" s="57">
        <v>46142.079247685186</v>
      </c>
      <c r="I1058" t="s">
        <v>4366</v>
      </c>
      <c r="J1058" t="s">
        <v>4367</v>
      </c>
      <c r="K1058" t="s">
        <v>189</v>
      </c>
      <c r="L1058" t="s">
        <v>4368</v>
      </c>
      <c r="N1058" t="s">
        <v>191</v>
      </c>
      <c r="O1058" t="s">
        <v>135</v>
      </c>
      <c r="P1058">
        <v>0</v>
      </c>
      <c r="S1058" s="20">
        <f t="shared" si="114"/>
        <v>13</v>
      </c>
      <c r="T1058" s="20">
        <f t="shared" si="115"/>
        <v>32</v>
      </c>
      <c r="U1058" s="48" t="str">
        <f t="shared" si="116"/>
        <v>IOCL FST KANDLA A1</v>
      </c>
      <c r="V1058" s="20" t="str">
        <f t="shared" si="117"/>
        <v>TN703</v>
      </c>
      <c r="W1058" s="20" t="str">
        <f t="shared" si="118"/>
        <v>A1</v>
      </c>
      <c r="X1058" s="20"/>
      <c r="Y1058" s="7"/>
      <c r="Z1058" s="7"/>
      <c r="AA1058" s="7"/>
      <c r="AB1058" s="7"/>
      <c r="AC1058" s="7"/>
      <c r="AD1058" s="7"/>
    </row>
    <row r="1059" spans="1:30" x14ac:dyDescent="0.25">
      <c r="A1059" s="7"/>
      <c r="B1059" s="7"/>
      <c r="C1059" s="7"/>
      <c r="D1059" s="7" t="str">
        <f t="shared" si="112"/>
        <v>10.121.96.56</v>
      </c>
      <c r="E1059" s="7" t="str">
        <f t="shared" si="113"/>
        <v>10.121.96.56</v>
      </c>
      <c r="F1059">
        <v>1050</v>
      </c>
      <c r="G1059" t="s">
        <v>4422</v>
      </c>
      <c r="H1059" s="57">
        <v>46136.064768518518</v>
      </c>
      <c r="I1059" t="s">
        <v>4423</v>
      </c>
      <c r="J1059" t="s">
        <v>4424</v>
      </c>
      <c r="K1059" t="s">
        <v>132</v>
      </c>
      <c r="L1059" t="s">
        <v>4425</v>
      </c>
      <c r="N1059" t="s">
        <v>134</v>
      </c>
      <c r="O1059" t="s">
        <v>135</v>
      </c>
      <c r="P1059">
        <v>2</v>
      </c>
      <c r="R1059" t="s">
        <v>3341</v>
      </c>
      <c r="S1059" s="20">
        <f t="shared" si="114"/>
        <v>13</v>
      </c>
      <c r="T1059" s="20">
        <f t="shared" si="115"/>
        <v>24</v>
      </c>
      <c r="U1059" s="48" t="str">
        <f t="shared" si="116"/>
        <v>Amreli GNE</v>
      </c>
      <c r="V1059" s="20" t="str">
        <f t="shared" si="117"/>
        <v>TN725</v>
      </c>
      <c r="W1059" s="20" t="str">
        <f t="shared" si="118"/>
        <v>B2</v>
      </c>
      <c r="X1059" s="20"/>
      <c r="Y1059" s="7"/>
      <c r="Z1059" s="7"/>
      <c r="AA1059" s="7"/>
      <c r="AB1059" s="7"/>
      <c r="AC1059" s="7"/>
      <c r="AD1059" s="7"/>
    </row>
    <row r="1060" spans="1:30" x14ac:dyDescent="0.25">
      <c r="A1060" s="7"/>
      <c r="B1060" s="7"/>
      <c r="C1060" s="7"/>
      <c r="D1060" s="7" t="str">
        <f t="shared" si="112"/>
        <v>10.121.20.2</v>
      </c>
      <c r="E1060" s="7" t="str">
        <f t="shared" si="113"/>
        <v>10.121.20.2</v>
      </c>
      <c r="F1060">
        <v>1051</v>
      </c>
      <c r="G1060" t="s">
        <v>4414</v>
      </c>
      <c r="H1060" s="57">
        <v>46105.06722222222</v>
      </c>
      <c r="I1060" t="s">
        <v>4415</v>
      </c>
      <c r="J1060" t="s">
        <v>4416</v>
      </c>
      <c r="K1060" t="s">
        <v>132</v>
      </c>
      <c r="L1060" t="s">
        <v>4417</v>
      </c>
      <c r="N1060" t="s">
        <v>134</v>
      </c>
      <c r="O1060" t="s">
        <v>135</v>
      </c>
      <c r="P1060">
        <v>2</v>
      </c>
      <c r="R1060" t="s">
        <v>693</v>
      </c>
      <c r="S1060" s="20">
        <f t="shared" si="114"/>
        <v>12</v>
      </c>
      <c r="T1060" s="20">
        <f t="shared" si="115"/>
        <v>20</v>
      </c>
      <c r="U1060" s="48" t="str">
        <f t="shared" si="116"/>
        <v>KV Road</v>
      </c>
      <c r="V1060" s="20" t="str">
        <f t="shared" si="117"/>
        <v>TN725</v>
      </c>
      <c r="W1060" s="20" t="str">
        <f t="shared" si="118"/>
        <v>B2</v>
      </c>
      <c r="X1060" s="20"/>
      <c r="Y1060" s="7"/>
      <c r="Z1060" s="7"/>
      <c r="AA1060" s="7"/>
      <c r="AB1060" s="7"/>
      <c r="AC1060" s="7"/>
      <c r="AD1060" s="7"/>
    </row>
    <row r="1061" spans="1:30" x14ac:dyDescent="0.25">
      <c r="A1061" s="7"/>
      <c r="B1061" s="7"/>
      <c r="C1061" s="7"/>
      <c r="D1061" s="7" t="str">
        <f t="shared" si="112"/>
        <v>10.121.25.1</v>
      </c>
      <c r="E1061" s="7" t="str">
        <f t="shared" si="113"/>
        <v>10.121.25.1</v>
      </c>
      <c r="F1061">
        <v>1052</v>
      </c>
      <c r="G1061" t="s">
        <v>4426</v>
      </c>
      <c r="H1061" s="57">
        <v>46137.069548611114</v>
      </c>
      <c r="I1061" t="s">
        <v>4427</v>
      </c>
      <c r="J1061" t="s">
        <v>4428</v>
      </c>
      <c r="K1061" t="s">
        <v>132</v>
      </c>
      <c r="L1061" t="s">
        <v>4429</v>
      </c>
      <c r="N1061" t="s">
        <v>134</v>
      </c>
      <c r="O1061" t="s">
        <v>135</v>
      </c>
      <c r="P1061">
        <v>0</v>
      </c>
      <c r="R1061" t="s">
        <v>155</v>
      </c>
      <c r="S1061" s="20">
        <f t="shared" si="114"/>
        <v>12</v>
      </c>
      <c r="T1061" s="20">
        <f t="shared" si="115"/>
        <v>25</v>
      </c>
      <c r="U1061" s="48" t="str">
        <f t="shared" si="116"/>
        <v>Panwadi(GNE)</v>
      </c>
      <c r="V1061" s="20" t="str">
        <f t="shared" si="117"/>
        <v>TN725</v>
      </c>
      <c r="W1061" s="20" t="str">
        <f t="shared" si="118"/>
        <v>B2</v>
      </c>
      <c r="X1061" s="20"/>
      <c r="Y1061" s="7"/>
      <c r="Z1061" s="7"/>
      <c r="AA1061" s="7"/>
      <c r="AB1061" s="7"/>
      <c r="AC1061" s="7"/>
      <c r="AD1061" s="7"/>
    </row>
    <row r="1062" spans="1:30" x14ac:dyDescent="0.25">
      <c r="A1062" s="7"/>
      <c r="B1062" s="7"/>
      <c r="C1062" s="7"/>
      <c r="D1062" s="7" t="str">
        <f t="shared" si="112"/>
        <v>10.121.18.89</v>
      </c>
      <c r="E1062" s="7" t="str">
        <f t="shared" si="113"/>
        <v>10.121.18.89</v>
      </c>
      <c r="F1062">
        <v>1053</v>
      </c>
      <c r="G1062" t="s">
        <v>4406</v>
      </c>
      <c r="H1062" s="57">
        <v>46151.080324074072</v>
      </c>
      <c r="I1062" t="s">
        <v>4407</v>
      </c>
      <c r="J1062" t="s">
        <v>4408</v>
      </c>
      <c r="K1062" t="s">
        <v>189</v>
      </c>
      <c r="L1062" t="s">
        <v>4409</v>
      </c>
      <c r="N1062" t="s">
        <v>191</v>
      </c>
      <c r="O1062" t="s">
        <v>135</v>
      </c>
      <c r="P1062">
        <v>0</v>
      </c>
      <c r="S1062" s="20">
        <f t="shared" si="114"/>
        <v>13</v>
      </c>
      <c r="T1062" s="20">
        <f t="shared" si="115"/>
        <v>18</v>
      </c>
      <c r="U1062" s="48" t="str">
        <f t="shared" si="116"/>
        <v>GIDM</v>
      </c>
      <c r="V1062" s="20" t="str">
        <f t="shared" si="117"/>
        <v>TN703</v>
      </c>
      <c r="W1062" s="20" t="str">
        <f t="shared" si="118"/>
        <v>A1</v>
      </c>
      <c r="X1062" s="20"/>
      <c r="Y1062" s="7"/>
      <c r="Z1062" s="7"/>
      <c r="AA1062" s="7"/>
      <c r="AB1062" s="7"/>
      <c r="AC1062" s="7"/>
      <c r="AD1062" s="7"/>
    </row>
    <row r="1063" spans="1:30" x14ac:dyDescent="0.25">
      <c r="A1063" s="7"/>
      <c r="B1063" s="7"/>
      <c r="C1063" s="7"/>
      <c r="D1063" s="7" t="str">
        <f t="shared" si="112"/>
        <v>10.121.96.181</v>
      </c>
      <c r="E1063" s="7" t="str">
        <f t="shared" si="113"/>
        <v>10.121.96.181</v>
      </c>
      <c r="F1063">
        <v>1054</v>
      </c>
      <c r="G1063" t="s">
        <v>4410</v>
      </c>
      <c r="H1063" s="57">
        <v>46142.075613425928</v>
      </c>
      <c r="I1063" t="s">
        <v>4411</v>
      </c>
      <c r="J1063" t="s">
        <v>4412</v>
      </c>
      <c r="K1063" t="s">
        <v>171</v>
      </c>
      <c r="L1063" t="s">
        <v>4413</v>
      </c>
      <c r="N1063" t="s">
        <v>173</v>
      </c>
      <c r="O1063" t="s">
        <v>135</v>
      </c>
      <c r="P1063">
        <v>2</v>
      </c>
      <c r="S1063" s="20">
        <f t="shared" si="114"/>
        <v>14</v>
      </c>
      <c r="T1063" s="20">
        <f t="shared" si="115"/>
        <v>20</v>
      </c>
      <c r="U1063" s="48" t="str">
        <f t="shared" si="116"/>
        <v>BITTA</v>
      </c>
      <c r="V1063" s="20" t="str">
        <f t="shared" si="117"/>
        <v>TN703</v>
      </c>
      <c r="W1063" s="20" t="str">
        <f t="shared" si="118"/>
        <v>A1</v>
      </c>
      <c r="X1063" s="20"/>
      <c r="Y1063" s="7"/>
      <c r="Z1063" s="7"/>
      <c r="AA1063" s="7"/>
      <c r="AB1063" s="7"/>
      <c r="AC1063" s="7"/>
      <c r="AD1063" s="7"/>
    </row>
    <row r="1064" spans="1:30" x14ac:dyDescent="0.25">
      <c r="A1064" s="7"/>
      <c r="B1064" s="7"/>
      <c r="C1064" s="7"/>
      <c r="D1064" s="7" t="str">
        <f t="shared" si="112"/>
        <v>10.121.20.6</v>
      </c>
      <c r="E1064" s="7" t="str">
        <f t="shared" si="113"/>
        <v>10.121.20.6</v>
      </c>
      <c r="F1064">
        <v>1055</v>
      </c>
      <c r="G1064" t="s">
        <v>4402</v>
      </c>
      <c r="H1064" s="57">
        <v>46145.082858796297</v>
      </c>
      <c r="I1064" t="s">
        <v>4403</v>
      </c>
      <c r="J1064" t="s">
        <v>4404</v>
      </c>
      <c r="K1064" t="s">
        <v>132</v>
      </c>
      <c r="L1064" t="s">
        <v>4405</v>
      </c>
      <c r="N1064" t="s">
        <v>134</v>
      </c>
      <c r="O1064" t="s">
        <v>135</v>
      </c>
      <c r="P1064">
        <v>0</v>
      </c>
      <c r="R1064" t="s">
        <v>693</v>
      </c>
      <c r="S1064" s="20">
        <f t="shared" si="114"/>
        <v>12</v>
      </c>
      <c r="T1064" s="20">
        <f t="shared" si="115"/>
        <v>18</v>
      </c>
      <c r="U1064" s="48" t="str">
        <f t="shared" si="116"/>
        <v>Dared</v>
      </c>
      <c r="V1064" s="20" t="str">
        <f t="shared" si="117"/>
        <v>TN725</v>
      </c>
      <c r="W1064" s="20" t="str">
        <f t="shared" si="118"/>
        <v>B2</v>
      </c>
      <c r="X1064" s="20"/>
      <c r="Y1064" s="7"/>
      <c r="Z1064" s="7"/>
      <c r="AA1064" s="7"/>
      <c r="AB1064" s="7"/>
      <c r="AC1064" s="7"/>
      <c r="AD1064" s="7"/>
    </row>
    <row r="1065" spans="1:30" x14ac:dyDescent="0.25">
      <c r="A1065" s="7"/>
      <c r="B1065" s="7"/>
      <c r="C1065" s="7"/>
      <c r="D1065" s="7" t="str">
        <f t="shared" si="112"/>
        <v>10.121.24.1</v>
      </c>
      <c r="E1065" s="7" t="str">
        <f t="shared" si="113"/>
        <v>10.121.24.1</v>
      </c>
      <c r="F1065">
        <v>1056</v>
      </c>
      <c r="G1065" t="s">
        <v>4446</v>
      </c>
      <c r="H1065" s="57">
        <v>46130.070416666669</v>
      </c>
      <c r="I1065" t="s">
        <v>4447</v>
      </c>
      <c r="J1065" t="s">
        <v>4448</v>
      </c>
      <c r="K1065" t="s">
        <v>132</v>
      </c>
      <c r="L1065" t="s">
        <v>4449</v>
      </c>
      <c r="N1065" t="s">
        <v>134</v>
      </c>
      <c r="O1065" t="s">
        <v>135</v>
      </c>
      <c r="P1065">
        <v>0</v>
      </c>
      <c r="R1065" t="s">
        <v>208</v>
      </c>
      <c r="S1065" s="20">
        <f t="shared" si="114"/>
        <v>12</v>
      </c>
      <c r="T1065" s="20">
        <f t="shared" si="115"/>
        <v>32</v>
      </c>
      <c r="U1065" s="48" t="str">
        <f t="shared" si="116"/>
        <v>Jawahaar RD TE(GNE)</v>
      </c>
      <c r="V1065" s="20" t="str">
        <f t="shared" si="117"/>
        <v>TN725</v>
      </c>
      <c r="W1065" s="20" t="str">
        <f t="shared" si="118"/>
        <v>B2</v>
      </c>
      <c r="X1065" s="20"/>
      <c r="Y1065" s="7"/>
      <c r="Z1065" s="7"/>
      <c r="AA1065" s="7"/>
      <c r="AB1065" s="7"/>
      <c r="AC1065" s="7"/>
      <c r="AD1065" s="7"/>
    </row>
    <row r="1066" spans="1:30" x14ac:dyDescent="0.25">
      <c r="A1066" s="7"/>
      <c r="B1066" s="7"/>
      <c r="C1066" s="7"/>
      <c r="D1066" s="7" t="str">
        <f t="shared" si="112"/>
        <v>10.121.25.163</v>
      </c>
      <c r="E1066" s="7" t="str">
        <f t="shared" si="113"/>
        <v>10.121.25.163</v>
      </c>
      <c r="F1066">
        <v>1057</v>
      </c>
      <c r="G1066" t="s">
        <v>4442</v>
      </c>
      <c r="H1066" s="57">
        <v>46137.072627314818</v>
      </c>
      <c r="I1066" t="s">
        <v>4443</v>
      </c>
      <c r="J1066" t="s">
        <v>4444</v>
      </c>
      <c r="K1066" t="s">
        <v>145</v>
      </c>
      <c r="L1066" t="s">
        <v>4445</v>
      </c>
      <c r="N1066" t="s">
        <v>134</v>
      </c>
      <c r="O1066" t="s">
        <v>135</v>
      </c>
      <c r="P1066">
        <v>0</v>
      </c>
      <c r="R1066" t="s">
        <v>208</v>
      </c>
      <c r="S1066" s="20">
        <f t="shared" si="114"/>
        <v>14</v>
      </c>
      <c r="T1066" s="20">
        <f t="shared" si="115"/>
        <v>23</v>
      </c>
      <c r="U1066" s="48" t="str">
        <f t="shared" si="116"/>
        <v>Motipura</v>
      </c>
      <c r="V1066" s="20" t="str">
        <f t="shared" si="117"/>
        <v>TN705</v>
      </c>
      <c r="W1066" s="20" t="str">
        <f t="shared" si="118"/>
        <v>B1</v>
      </c>
      <c r="X1066" s="20"/>
      <c r="Y1066" s="7"/>
      <c r="Z1066" s="7"/>
      <c r="AA1066" s="7"/>
      <c r="AB1066" s="7"/>
      <c r="AC1066" s="7"/>
      <c r="AD1066" s="7"/>
    </row>
    <row r="1067" spans="1:30" x14ac:dyDescent="0.25">
      <c r="A1067" s="7"/>
      <c r="B1067" s="7"/>
      <c r="C1067" s="7"/>
      <c r="D1067" s="7" t="str">
        <f t="shared" si="112"/>
        <v>10.121.97.231</v>
      </c>
      <c r="E1067" s="7" t="str">
        <f t="shared" si="113"/>
        <v>10.121.97.231</v>
      </c>
      <c r="F1067">
        <v>1058</v>
      </c>
      <c r="G1067" t="s">
        <v>4450</v>
      </c>
      <c r="H1067" s="57">
        <v>46149.075995370367</v>
      </c>
      <c r="I1067" t="s">
        <v>4451</v>
      </c>
      <c r="J1067" t="s">
        <v>4452</v>
      </c>
      <c r="K1067" t="s">
        <v>145</v>
      </c>
      <c r="L1067" t="s">
        <v>4453</v>
      </c>
      <c r="N1067" t="s">
        <v>134</v>
      </c>
      <c r="O1067" t="s">
        <v>135</v>
      </c>
      <c r="P1067">
        <v>0</v>
      </c>
      <c r="R1067" t="s">
        <v>208</v>
      </c>
      <c r="S1067" s="20">
        <f t="shared" si="114"/>
        <v>14</v>
      </c>
      <c r="T1067" s="20">
        <f t="shared" si="115"/>
        <v>27</v>
      </c>
      <c r="U1067" s="48" t="str">
        <f t="shared" si="116"/>
        <v>SUTRAPADA TE</v>
      </c>
      <c r="V1067" s="20" t="str">
        <f t="shared" si="117"/>
        <v>TN705</v>
      </c>
      <c r="W1067" s="20" t="str">
        <f t="shared" si="118"/>
        <v>B1</v>
      </c>
      <c r="X1067" s="20"/>
      <c r="Y1067" s="7"/>
      <c r="Z1067" s="7"/>
      <c r="AA1067" s="7"/>
      <c r="AB1067" s="7"/>
      <c r="AC1067" s="7"/>
      <c r="AD1067" s="7"/>
    </row>
    <row r="1068" spans="1:30" x14ac:dyDescent="0.25">
      <c r="A1068" s="7"/>
      <c r="B1068" s="7"/>
      <c r="C1068" s="7"/>
      <c r="D1068" s="7" t="str">
        <f t="shared" si="112"/>
        <v>10.121.96.51</v>
      </c>
      <c r="E1068" s="7" t="str">
        <f t="shared" si="113"/>
        <v>10.121.96.51</v>
      </c>
      <c r="F1068">
        <v>1059</v>
      </c>
      <c r="G1068" t="s">
        <v>4434</v>
      </c>
      <c r="H1068" s="57">
        <v>46148.064282407409</v>
      </c>
      <c r="I1068" t="s">
        <v>4435</v>
      </c>
      <c r="J1068" t="s">
        <v>4436</v>
      </c>
      <c r="K1068" t="s">
        <v>171</v>
      </c>
      <c r="L1068" t="s">
        <v>4437</v>
      </c>
      <c r="N1068" t="s">
        <v>173</v>
      </c>
      <c r="O1068" t="s">
        <v>135</v>
      </c>
      <c r="P1068">
        <v>2</v>
      </c>
      <c r="R1068" t="s">
        <v>3341</v>
      </c>
      <c r="S1068" s="20">
        <f t="shared" si="114"/>
        <v>13</v>
      </c>
      <c r="T1068" s="20">
        <f t="shared" si="115"/>
        <v>18</v>
      </c>
      <c r="U1068" s="48" t="str">
        <f t="shared" si="116"/>
        <v>Jira</v>
      </c>
      <c r="V1068" s="20" t="str">
        <f t="shared" si="117"/>
        <v>TN703</v>
      </c>
      <c r="W1068" s="20" t="str">
        <f t="shared" si="118"/>
        <v>A1</v>
      </c>
      <c r="X1068" s="20"/>
      <c r="Y1068" s="7"/>
      <c r="Z1068" s="7"/>
      <c r="AA1068" s="7"/>
      <c r="AB1068" s="7"/>
      <c r="AC1068" s="7"/>
      <c r="AD1068" s="7"/>
    </row>
    <row r="1069" spans="1:30" x14ac:dyDescent="0.25">
      <c r="A1069" s="7"/>
      <c r="B1069" s="7"/>
      <c r="C1069" s="7"/>
      <c r="D1069" s="7" t="str">
        <f t="shared" si="112"/>
        <v>10.121.98.136</v>
      </c>
      <c r="E1069" s="7" t="str">
        <f t="shared" si="113"/>
        <v>10.121.98.136</v>
      </c>
      <c r="F1069">
        <v>1060</v>
      </c>
      <c r="G1069" t="s">
        <v>4430</v>
      </c>
      <c r="H1069" s="57">
        <v>46122.060428240744</v>
      </c>
      <c r="I1069" t="s">
        <v>4431</v>
      </c>
      <c r="J1069" t="s">
        <v>4432</v>
      </c>
      <c r="K1069" t="s">
        <v>145</v>
      </c>
      <c r="L1069" t="s">
        <v>4433</v>
      </c>
      <c r="N1069" t="s">
        <v>134</v>
      </c>
      <c r="O1069" t="s">
        <v>135</v>
      </c>
      <c r="P1069">
        <v>2</v>
      </c>
      <c r="S1069" s="20">
        <f t="shared" si="114"/>
        <v>14</v>
      </c>
      <c r="T1069" s="20">
        <f t="shared" si="115"/>
        <v>21</v>
      </c>
      <c r="U1069" s="48" t="str">
        <f t="shared" si="116"/>
        <v>SUIGAM</v>
      </c>
      <c r="V1069" s="20" t="str">
        <f t="shared" si="117"/>
        <v>TN705</v>
      </c>
      <c r="W1069" s="20" t="str">
        <f t="shared" si="118"/>
        <v>B1</v>
      </c>
      <c r="X1069" s="20"/>
      <c r="Y1069" s="7"/>
      <c r="Z1069" s="7"/>
      <c r="AA1069" s="7"/>
      <c r="AB1069" s="7"/>
      <c r="AC1069" s="7"/>
      <c r="AD1069" s="7"/>
    </row>
    <row r="1070" spans="1:30" x14ac:dyDescent="0.25">
      <c r="A1070" s="7"/>
      <c r="B1070" s="7"/>
      <c r="C1070" s="7"/>
      <c r="D1070" s="7" t="str">
        <f t="shared" si="112"/>
        <v>10.121.25.95</v>
      </c>
      <c r="E1070" s="7" t="str">
        <f t="shared" si="113"/>
        <v>10.121.25.95</v>
      </c>
      <c r="F1070">
        <v>1061</v>
      </c>
      <c r="G1070" t="s">
        <v>4438</v>
      </c>
      <c r="H1070" s="57">
        <v>46151.073391203703</v>
      </c>
      <c r="I1070" t="s">
        <v>4439</v>
      </c>
      <c r="J1070" t="s">
        <v>4440</v>
      </c>
      <c r="K1070" t="s">
        <v>189</v>
      </c>
      <c r="L1070" t="s">
        <v>4441</v>
      </c>
      <c r="N1070" t="s">
        <v>191</v>
      </c>
      <c r="O1070" t="s">
        <v>135</v>
      </c>
      <c r="P1070">
        <v>0</v>
      </c>
      <c r="R1070" t="s">
        <v>815</v>
      </c>
      <c r="S1070" s="20">
        <f t="shared" si="114"/>
        <v>13</v>
      </c>
      <c r="T1070" s="20">
        <f t="shared" si="115"/>
        <v>22</v>
      </c>
      <c r="U1070" s="48" t="str">
        <f t="shared" si="116"/>
        <v>Sudasana</v>
      </c>
      <c r="V1070" s="20" t="str">
        <f t="shared" si="117"/>
        <v>TN703</v>
      </c>
      <c r="W1070" s="20" t="str">
        <f t="shared" si="118"/>
        <v>A1</v>
      </c>
      <c r="X1070" s="20"/>
      <c r="Y1070" s="7"/>
      <c r="Z1070" s="7"/>
      <c r="AA1070" s="7"/>
      <c r="AB1070" s="7"/>
      <c r="AC1070" s="7"/>
      <c r="AD1070" s="7"/>
    </row>
    <row r="1071" spans="1:30" x14ac:dyDescent="0.25">
      <c r="A1071" s="7"/>
      <c r="B1071" s="7"/>
      <c r="C1071" s="7"/>
      <c r="D1071" s="7" t="str">
        <f t="shared" si="112"/>
        <v>10.121.96.155</v>
      </c>
      <c r="E1071" s="7" t="str">
        <f t="shared" si="113"/>
        <v>10.121.96.155</v>
      </c>
      <c r="F1071">
        <v>1062</v>
      </c>
      <c r="G1071" t="s">
        <v>4462</v>
      </c>
      <c r="H1071" s="57">
        <v>46143.066423611112</v>
      </c>
      <c r="I1071" t="s">
        <v>4463</v>
      </c>
      <c r="J1071" t="s">
        <v>4464</v>
      </c>
      <c r="K1071" t="s">
        <v>171</v>
      </c>
      <c r="L1071" t="s">
        <v>4465</v>
      </c>
      <c r="N1071" t="s">
        <v>173</v>
      </c>
      <c r="O1071" t="s">
        <v>135</v>
      </c>
      <c r="P1071">
        <v>2</v>
      </c>
      <c r="S1071" s="20">
        <f t="shared" si="114"/>
        <v>14</v>
      </c>
      <c r="T1071" s="20">
        <f t="shared" si="115"/>
        <v>27</v>
      </c>
      <c r="U1071" s="48" t="str">
        <f t="shared" si="116"/>
        <v>JHAKHAU Port</v>
      </c>
      <c r="V1071" s="20" t="str">
        <f t="shared" si="117"/>
        <v>TN703</v>
      </c>
      <c r="W1071" s="20" t="str">
        <f t="shared" si="118"/>
        <v>A1</v>
      </c>
      <c r="X1071" s="20"/>
      <c r="Y1071" s="7"/>
      <c r="Z1071" s="7"/>
      <c r="AA1071" s="7"/>
      <c r="AB1071" s="7"/>
      <c r="AC1071" s="7"/>
      <c r="AD1071" s="7"/>
    </row>
    <row r="1072" spans="1:30" x14ac:dyDescent="0.25">
      <c r="A1072" s="7"/>
      <c r="B1072" s="7"/>
      <c r="C1072" s="7"/>
      <c r="D1072" s="7" t="str">
        <f t="shared" si="112"/>
        <v>10.121.16.112</v>
      </c>
      <c r="E1072" s="7" t="str">
        <f t="shared" si="113"/>
        <v>10.121.16.112</v>
      </c>
      <c r="F1072">
        <v>1063</v>
      </c>
      <c r="G1072" t="s">
        <v>4454</v>
      </c>
      <c r="H1072" s="57">
        <v>46117.065023148149</v>
      </c>
      <c r="I1072" t="s">
        <v>4455</v>
      </c>
      <c r="J1072" t="s">
        <v>4456</v>
      </c>
      <c r="K1072" t="s">
        <v>145</v>
      </c>
      <c r="L1072" t="s">
        <v>4457</v>
      </c>
      <c r="N1072" t="s">
        <v>134</v>
      </c>
      <c r="O1072" t="s">
        <v>135</v>
      </c>
      <c r="P1072">
        <v>2</v>
      </c>
      <c r="R1072" t="s">
        <v>1102</v>
      </c>
      <c r="S1072" s="20">
        <f t="shared" si="114"/>
        <v>14</v>
      </c>
      <c r="T1072" s="20">
        <f t="shared" si="115"/>
        <v>21</v>
      </c>
      <c r="U1072" s="48" t="str">
        <f t="shared" si="116"/>
        <v>MAROLI</v>
      </c>
      <c r="V1072" s="20" t="str">
        <f t="shared" si="117"/>
        <v>TN705</v>
      </c>
      <c r="W1072" s="20" t="str">
        <f t="shared" si="118"/>
        <v>B1</v>
      </c>
      <c r="X1072" s="20"/>
      <c r="Y1072" s="7"/>
      <c r="Z1072" s="7"/>
      <c r="AA1072" s="7"/>
      <c r="AB1072" s="7"/>
      <c r="AC1072" s="7"/>
      <c r="AD1072" s="7"/>
    </row>
    <row r="1073" spans="1:30" x14ac:dyDescent="0.25">
      <c r="A1073" s="7"/>
      <c r="B1073" s="7"/>
      <c r="C1073" s="7"/>
      <c r="D1073" s="7" t="str">
        <f t="shared" si="112"/>
        <v>10.121.16.82</v>
      </c>
      <c r="E1073" s="7" t="str">
        <f t="shared" si="113"/>
        <v>10.121.16.82</v>
      </c>
      <c r="F1073">
        <v>1064</v>
      </c>
      <c r="G1073" t="s">
        <v>4458</v>
      </c>
      <c r="H1073" s="57">
        <v>46102.069074074076</v>
      </c>
      <c r="I1073" t="s">
        <v>4459</v>
      </c>
      <c r="J1073" t="s">
        <v>4460</v>
      </c>
      <c r="K1073" t="s">
        <v>189</v>
      </c>
      <c r="L1073" t="s">
        <v>4461</v>
      </c>
      <c r="N1073" t="s">
        <v>191</v>
      </c>
      <c r="O1073" t="s">
        <v>135</v>
      </c>
      <c r="P1073">
        <v>0</v>
      </c>
      <c r="R1073" t="s">
        <v>362</v>
      </c>
      <c r="S1073" s="20">
        <f t="shared" si="114"/>
        <v>13</v>
      </c>
      <c r="T1073" s="20">
        <f t="shared" si="115"/>
        <v>20</v>
      </c>
      <c r="U1073" s="48" t="str">
        <f t="shared" si="116"/>
        <v>CHANOD</v>
      </c>
      <c r="V1073" s="20" t="str">
        <f t="shared" si="117"/>
        <v>TN703</v>
      </c>
      <c r="W1073" s="20" t="str">
        <f t="shared" si="118"/>
        <v>A1</v>
      </c>
      <c r="X1073" s="20"/>
      <c r="Y1073" s="7"/>
      <c r="Z1073" s="7"/>
      <c r="AA1073" s="7"/>
      <c r="AB1073" s="7"/>
      <c r="AC1073" s="7"/>
      <c r="AD1073" s="7"/>
    </row>
    <row r="1074" spans="1:30" x14ac:dyDescent="0.25">
      <c r="A1074" s="7"/>
      <c r="B1074" s="7"/>
      <c r="C1074" s="7"/>
      <c r="D1074" s="7" t="str">
        <f t="shared" si="112"/>
        <v>10.121.100.42</v>
      </c>
      <c r="E1074" s="7" t="str">
        <f t="shared" si="113"/>
        <v>10.121.100.42</v>
      </c>
      <c r="F1074">
        <v>1065</v>
      </c>
      <c r="G1074" t="s">
        <v>4466</v>
      </c>
      <c r="H1074" s="57">
        <v>46054.055671296293</v>
      </c>
      <c r="I1074" t="s">
        <v>4467</v>
      </c>
      <c r="J1074" t="s">
        <v>4468</v>
      </c>
      <c r="K1074" t="s">
        <v>189</v>
      </c>
      <c r="L1074" t="s">
        <v>4469</v>
      </c>
      <c r="N1074" t="s">
        <v>191</v>
      </c>
      <c r="O1074" t="s">
        <v>135</v>
      </c>
      <c r="P1074">
        <v>0</v>
      </c>
      <c r="S1074" s="20">
        <f t="shared" si="114"/>
        <v>14</v>
      </c>
      <c r="T1074" s="20">
        <f t="shared" si="115"/>
        <v>20</v>
      </c>
      <c r="U1074" s="48" t="str">
        <f t="shared" si="116"/>
        <v>VARAD</v>
      </c>
      <c r="V1074" s="20" t="str">
        <f t="shared" si="117"/>
        <v>TN703</v>
      </c>
      <c r="W1074" s="20" t="str">
        <f t="shared" si="118"/>
        <v>A1</v>
      </c>
      <c r="X1074" s="20"/>
      <c r="Y1074" s="7"/>
      <c r="Z1074" s="7"/>
      <c r="AA1074" s="7"/>
      <c r="AB1074" s="7"/>
      <c r="AC1074" s="7"/>
      <c r="AD1074" s="7"/>
    </row>
    <row r="1075" spans="1:30" x14ac:dyDescent="0.25">
      <c r="A1075" s="7"/>
      <c r="B1075" s="7"/>
      <c r="C1075" s="7"/>
      <c r="D1075" s="7" t="str">
        <f t="shared" si="112"/>
        <v>10.121.17.218</v>
      </c>
      <c r="E1075" s="7" t="str">
        <f t="shared" si="113"/>
        <v>10.121.17.218</v>
      </c>
      <c r="F1075">
        <v>1066</v>
      </c>
      <c r="G1075" t="s">
        <v>4475</v>
      </c>
      <c r="H1075" s="57">
        <v>46133.065891203703</v>
      </c>
      <c r="I1075" t="s">
        <v>4476</v>
      </c>
      <c r="J1075" t="s">
        <v>4477</v>
      </c>
      <c r="K1075" t="s">
        <v>171</v>
      </c>
      <c r="L1075" t="s">
        <v>4478</v>
      </c>
      <c r="N1075" t="s">
        <v>173</v>
      </c>
      <c r="O1075" t="s">
        <v>135</v>
      </c>
      <c r="P1075">
        <v>2</v>
      </c>
      <c r="S1075" s="20">
        <f t="shared" si="114"/>
        <v>14</v>
      </c>
      <c r="T1075" s="20">
        <f t="shared" si="115"/>
        <v>22</v>
      </c>
      <c r="U1075" s="48" t="str">
        <f t="shared" si="116"/>
        <v>LD ENGG</v>
      </c>
      <c r="V1075" s="20" t="str">
        <f t="shared" si="117"/>
        <v>TN703</v>
      </c>
      <c r="W1075" s="20" t="str">
        <f t="shared" si="118"/>
        <v>A1</v>
      </c>
      <c r="X1075" s="20"/>
      <c r="Y1075" s="7"/>
      <c r="Z1075" s="7"/>
      <c r="AA1075" s="7"/>
      <c r="AB1075" s="7"/>
      <c r="AC1075" s="7"/>
      <c r="AD1075" s="7"/>
    </row>
    <row r="1076" spans="1:30" x14ac:dyDescent="0.25">
      <c r="A1076" s="7"/>
      <c r="B1076" s="7"/>
      <c r="C1076" s="7"/>
      <c r="D1076" s="7" t="str">
        <f t="shared" si="112"/>
        <v>10.121.24.71</v>
      </c>
      <c r="E1076" s="7" t="str">
        <f t="shared" si="113"/>
        <v>10.121.24.71</v>
      </c>
      <c r="F1076">
        <v>1067</v>
      </c>
      <c r="G1076" t="s">
        <v>4483</v>
      </c>
      <c r="H1076" s="57">
        <v>46136.075474537036</v>
      </c>
      <c r="I1076" t="s">
        <v>4484</v>
      </c>
      <c r="J1076" t="s">
        <v>4485</v>
      </c>
      <c r="K1076" t="s">
        <v>145</v>
      </c>
      <c r="L1076" t="s">
        <v>4486</v>
      </c>
      <c r="N1076" t="s">
        <v>134</v>
      </c>
      <c r="O1076" t="s">
        <v>135</v>
      </c>
      <c r="P1076">
        <v>0</v>
      </c>
      <c r="R1076" t="s">
        <v>155</v>
      </c>
      <c r="S1076" s="20">
        <f t="shared" si="114"/>
        <v>13</v>
      </c>
      <c r="T1076" s="20">
        <f t="shared" si="115"/>
        <v>27</v>
      </c>
      <c r="U1076" s="48" t="str">
        <f t="shared" si="116"/>
        <v>Gandhidham II</v>
      </c>
      <c r="V1076" s="20" t="str">
        <f t="shared" si="117"/>
        <v>TN705</v>
      </c>
      <c r="W1076" s="20" t="str">
        <f t="shared" si="118"/>
        <v>B1</v>
      </c>
      <c r="X1076" s="20"/>
      <c r="Y1076" s="7"/>
      <c r="Z1076" s="7"/>
      <c r="AA1076" s="7"/>
      <c r="AB1076" s="7"/>
      <c r="AC1076" s="7"/>
      <c r="AD1076" s="7"/>
    </row>
    <row r="1077" spans="1:30" x14ac:dyDescent="0.25">
      <c r="A1077" s="7"/>
      <c r="B1077" s="7"/>
      <c r="C1077" s="7"/>
      <c r="D1077" s="7" t="str">
        <f t="shared" si="112"/>
        <v>10.121.19.212</v>
      </c>
      <c r="E1077" s="7" t="str">
        <f t="shared" si="113"/>
        <v>10.121.19.212</v>
      </c>
      <c r="F1077">
        <v>1068</v>
      </c>
      <c r="G1077" t="s">
        <v>4479</v>
      </c>
      <c r="H1077" s="57">
        <v>46145.077777777777</v>
      </c>
      <c r="I1077" t="s">
        <v>4480</v>
      </c>
      <c r="J1077" t="s">
        <v>4481</v>
      </c>
      <c r="K1077" t="s">
        <v>189</v>
      </c>
      <c r="L1077" t="s">
        <v>4482</v>
      </c>
      <c r="N1077" t="s">
        <v>191</v>
      </c>
      <c r="O1077" t="s">
        <v>135</v>
      </c>
      <c r="P1077">
        <v>0</v>
      </c>
      <c r="R1077" t="s">
        <v>618</v>
      </c>
      <c r="S1077" s="20">
        <f t="shared" si="114"/>
        <v>14</v>
      </c>
      <c r="T1077" s="20">
        <f t="shared" si="115"/>
        <v>22</v>
      </c>
      <c r="U1077" s="48" t="str">
        <f t="shared" si="116"/>
        <v>HVK VST</v>
      </c>
      <c r="V1077" s="20" t="str">
        <f t="shared" si="117"/>
        <v>TN703</v>
      </c>
      <c r="W1077" s="20" t="str">
        <f t="shared" si="118"/>
        <v>A1</v>
      </c>
      <c r="X1077" s="20"/>
      <c r="Y1077" s="7"/>
      <c r="Z1077" s="7"/>
      <c r="AA1077" s="7"/>
      <c r="AB1077" s="7"/>
      <c r="AC1077" s="7"/>
      <c r="AD1077" s="7"/>
    </row>
    <row r="1078" spans="1:30" x14ac:dyDescent="0.25">
      <c r="A1078" s="7"/>
      <c r="B1078" s="7"/>
      <c r="C1078" s="7"/>
      <c r="D1078" s="7" t="str">
        <f t="shared" si="112"/>
        <v>10.121.68.214</v>
      </c>
      <c r="E1078" s="7" t="str">
        <f t="shared" si="113"/>
        <v>10.121.68.214</v>
      </c>
      <c r="F1078">
        <v>1069</v>
      </c>
      <c r="G1078" t="s">
        <v>4487</v>
      </c>
      <c r="H1078" s="57">
        <v>46150.075358796297</v>
      </c>
      <c r="I1078" t="s">
        <v>4488</v>
      </c>
      <c r="J1078" t="s">
        <v>4489</v>
      </c>
      <c r="K1078" t="s">
        <v>132</v>
      </c>
      <c r="L1078" t="s">
        <v>4490</v>
      </c>
      <c r="N1078" t="s">
        <v>134</v>
      </c>
      <c r="O1078" t="s">
        <v>135</v>
      </c>
      <c r="P1078">
        <v>0</v>
      </c>
      <c r="S1078" s="20">
        <f t="shared" si="114"/>
        <v>14</v>
      </c>
      <c r="T1078" s="20">
        <f t="shared" si="115"/>
        <v>22</v>
      </c>
      <c r="U1078" s="48" t="str">
        <f t="shared" si="116"/>
        <v>BANUGAR</v>
      </c>
      <c r="V1078" s="20" t="str">
        <f t="shared" si="117"/>
        <v>TN725</v>
      </c>
      <c r="W1078" s="20" t="str">
        <f t="shared" si="118"/>
        <v>B2</v>
      </c>
      <c r="X1078" s="20"/>
      <c r="Y1078" s="7"/>
      <c r="Z1078" s="7"/>
      <c r="AA1078" s="7"/>
      <c r="AB1078" s="7"/>
      <c r="AC1078" s="7"/>
      <c r="AD1078" s="7"/>
    </row>
    <row r="1079" spans="1:30" x14ac:dyDescent="0.25">
      <c r="A1079" s="7"/>
      <c r="B1079" s="7"/>
      <c r="C1079" s="7"/>
      <c r="D1079" s="7" t="str">
        <f t="shared" si="112"/>
        <v>10.121.15.147</v>
      </c>
      <c r="E1079" s="7" t="str">
        <f t="shared" si="113"/>
        <v>10.121.15.147</v>
      </c>
      <c r="F1079">
        <v>1070</v>
      </c>
      <c r="G1079" t="s">
        <v>4470</v>
      </c>
      <c r="H1079" s="57">
        <v>46149.073935185188</v>
      </c>
      <c r="I1079" t="s">
        <v>4471</v>
      </c>
      <c r="J1079" t="s">
        <v>4472</v>
      </c>
      <c r="K1079" t="s">
        <v>132</v>
      </c>
      <c r="L1079" t="s">
        <v>4473</v>
      </c>
      <c r="N1079" t="s">
        <v>134</v>
      </c>
      <c r="O1079" t="s">
        <v>135</v>
      </c>
      <c r="P1079">
        <v>0</v>
      </c>
      <c r="R1079" t="s">
        <v>4474</v>
      </c>
      <c r="S1079" s="20">
        <f t="shared" si="114"/>
        <v>14</v>
      </c>
      <c r="T1079" s="20">
        <f t="shared" si="115"/>
        <v>20</v>
      </c>
      <c r="U1079" s="48" t="str">
        <f t="shared" si="116"/>
        <v>BAVLA</v>
      </c>
      <c r="V1079" s="20" t="str">
        <f t="shared" si="117"/>
        <v>TN725</v>
      </c>
      <c r="W1079" s="20" t="str">
        <f t="shared" si="118"/>
        <v>B2</v>
      </c>
      <c r="X1079" s="20"/>
      <c r="Y1079" s="7"/>
      <c r="Z1079" s="7"/>
      <c r="AA1079" s="7"/>
      <c r="AB1079" s="7"/>
      <c r="AC1079" s="7"/>
      <c r="AD1079" s="7"/>
    </row>
    <row r="1080" spans="1:30" x14ac:dyDescent="0.25">
      <c r="A1080" s="7"/>
      <c r="B1080" s="7"/>
      <c r="C1080" s="7"/>
      <c r="D1080" s="7" t="str">
        <f t="shared" si="112"/>
        <v>10.121.100.43</v>
      </c>
      <c r="E1080" s="7" t="str">
        <f t="shared" si="113"/>
        <v>10.121.100.43</v>
      </c>
      <c r="F1080">
        <v>1071</v>
      </c>
      <c r="G1080" t="s">
        <v>4491</v>
      </c>
      <c r="H1080" s="57">
        <v>46054.050995370373</v>
      </c>
      <c r="I1080" t="s">
        <v>4492</v>
      </c>
      <c r="J1080" t="s">
        <v>4493</v>
      </c>
      <c r="K1080" t="s">
        <v>189</v>
      </c>
      <c r="L1080" t="s">
        <v>4494</v>
      </c>
      <c r="N1080" t="s">
        <v>191</v>
      </c>
      <c r="O1080" t="s">
        <v>135</v>
      </c>
      <c r="P1080">
        <v>0</v>
      </c>
      <c r="S1080" s="20">
        <f t="shared" si="114"/>
        <v>14</v>
      </c>
      <c r="T1080" s="20">
        <f t="shared" si="115"/>
        <v>22</v>
      </c>
      <c r="U1080" s="48" t="str">
        <f t="shared" si="116"/>
        <v>KADOD-1</v>
      </c>
      <c r="V1080" s="20" t="str">
        <f t="shared" si="117"/>
        <v>TN703</v>
      </c>
      <c r="W1080" s="20" t="str">
        <f t="shared" si="118"/>
        <v>A1</v>
      </c>
      <c r="X1080" s="20"/>
      <c r="Y1080" s="7"/>
      <c r="Z1080" s="7"/>
      <c r="AA1080" s="7"/>
      <c r="AB1080" s="7"/>
      <c r="AC1080" s="7"/>
      <c r="AD1080" s="7"/>
    </row>
    <row r="1081" spans="1:30" x14ac:dyDescent="0.25">
      <c r="A1081" s="7"/>
      <c r="B1081" s="7"/>
      <c r="C1081" s="7"/>
      <c r="D1081" s="7" t="str">
        <f t="shared" si="112"/>
        <v>10.121.18.219</v>
      </c>
      <c r="E1081" s="7" t="str">
        <f t="shared" si="113"/>
        <v>10.121.18.219</v>
      </c>
      <c r="F1081">
        <v>1072</v>
      </c>
      <c r="G1081" t="s">
        <v>4495</v>
      </c>
      <c r="H1081" s="57">
        <v>46098.047858796293</v>
      </c>
      <c r="I1081" t="s">
        <v>4496</v>
      </c>
      <c r="J1081" t="s">
        <v>4497</v>
      </c>
      <c r="K1081" t="s">
        <v>145</v>
      </c>
      <c r="L1081" t="s">
        <v>4498</v>
      </c>
      <c r="N1081" t="s">
        <v>134</v>
      </c>
      <c r="O1081" t="s">
        <v>135</v>
      </c>
      <c r="P1081">
        <v>0</v>
      </c>
      <c r="R1081" t="s">
        <v>238</v>
      </c>
      <c r="S1081" s="20">
        <f t="shared" si="114"/>
        <v>14</v>
      </c>
      <c r="T1081" s="20">
        <f t="shared" si="115"/>
        <v>23</v>
      </c>
      <c r="U1081" s="48" t="str">
        <f t="shared" si="116"/>
        <v>Gomtipur</v>
      </c>
      <c r="V1081" s="20" t="str">
        <f t="shared" si="117"/>
        <v>TN705</v>
      </c>
      <c r="W1081" s="20" t="str">
        <f t="shared" si="118"/>
        <v>B1</v>
      </c>
      <c r="X1081" s="20"/>
      <c r="Y1081" s="7"/>
      <c r="Z1081" s="7"/>
      <c r="AA1081" s="7"/>
      <c r="AB1081" s="7"/>
      <c r="AC1081" s="7"/>
      <c r="AD1081" s="7"/>
    </row>
    <row r="1082" spans="1:30" x14ac:dyDescent="0.25">
      <c r="A1082" s="7"/>
      <c r="B1082" s="7"/>
      <c r="C1082" s="7"/>
      <c r="D1082" s="7" t="str">
        <f t="shared" si="112"/>
        <v>10.121.16.115</v>
      </c>
      <c r="E1082" s="7" t="str">
        <f t="shared" si="113"/>
        <v>10.121.16.115</v>
      </c>
      <c r="F1082">
        <v>1073</v>
      </c>
      <c r="G1082" t="s">
        <v>4499</v>
      </c>
      <c r="H1082" s="57">
        <v>45948.061423611114</v>
      </c>
      <c r="I1082" t="s">
        <v>4500</v>
      </c>
      <c r="J1082" t="s">
        <v>4501</v>
      </c>
      <c r="K1082" t="s">
        <v>189</v>
      </c>
      <c r="L1082" t="s">
        <v>4502</v>
      </c>
      <c r="N1082" t="s">
        <v>191</v>
      </c>
      <c r="O1082" t="s">
        <v>135</v>
      </c>
      <c r="P1082">
        <v>0</v>
      </c>
      <c r="R1082" t="s">
        <v>3531</v>
      </c>
      <c r="S1082" s="20">
        <f t="shared" si="114"/>
        <v>14</v>
      </c>
      <c r="T1082" s="20">
        <f t="shared" si="115"/>
        <v>28</v>
      </c>
      <c r="U1082" s="48" t="str">
        <f t="shared" si="116"/>
        <v>KABILPORE OLD</v>
      </c>
      <c r="V1082" s="20" t="str">
        <f t="shared" si="117"/>
        <v>TN703</v>
      </c>
      <c r="W1082" s="20" t="str">
        <f t="shared" si="118"/>
        <v>A1</v>
      </c>
      <c r="X1082" s="20"/>
      <c r="Y1082" s="7"/>
      <c r="Z1082" s="7"/>
      <c r="AA1082" s="7"/>
      <c r="AB1082" s="7"/>
      <c r="AC1082" s="7"/>
      <c r="AD1082" s="7"/>
    </row>
    <row r="1083" spans="1:30" x14ac:dyDescent="0.25">
      <c r="A1083" s="7"/>
      <c r="B1083" s="7"/>
      <c r="C1083" s="7"/>
      <c r="D1083" s="7" t="str">
        <f t="shared" si="112"/>
        <v>10.121.19.79</v>
      </c>
      <c r="E1083" s="7" t="str">
        <f t="shared" si="113"/>
        <v>10.121.19.79</v>
      </c>
      <c r="F1083">
        <v>1074</v>
      </c>
      <c r="G1083" t="s">
        <v>4511</v>
      </c>
      <c r="H1083" s="57">
        <v>46147.071053240739</v>
      </c>
      <c r="I1083" t="s">
        <v>4512</v>
      </c>
      <c r="J1083" t="s">
        <v>4513</v>
      </c>
      <c r="K1083" t="s">
        <v>145</v>
      </c>
      <c r="L1083" t="s">
        <v>4514</v>
      </c>
      <c r="N1083" t="s">
        <v>134</v>
      </c>
      <c r="O1083" t="s">
        <v>135</v>
      </c>
      <c r="P1083">
        <v>0</v>
      </c>
      <c r="R1083" t="s">
        <v>208</v>
      </c>
      <c r="S1083" s="20">
        <f t="shared" si="114"/>
        <v>13</v>
      </c>
      <c r="T1083" s="20">
        <f t="shared" si="115"/>
        <v>20</v>
      </c>
      <c r="U1083" s="48" t="str">
        <f t="shared" si="116"/>
        <v>METODA</v>
      </c>
      <c r="V1083" s="20" t="str">
        <f t="shared" si="117"/>
        <v>TN705</v>
      </c>
      <c r="W1083" s="20" t="str">
        <f t="shared" si="118"/>
        <v>B1</v>
      </c>
      <c r="X1083" s="20"/>
      <c r="Y1083" s="7"/>
      <c r="Z1083" s="7"/>
      <c r="AA1083" s="7"/>
      <c r="AB1083" s="7"/>
      <c r="AC1083" s="7"/>
      <c r="AD1083" s="7"/>
    </row>
    <row r="1084" spans="1:30" x14ac:dyDescent="0.25">
      <c r="A1084" s="7"/>
      <c r="B1084" s="7"/>
      <c r="C1084" s="7"/>
      <c r="D1084" s="7" t="str">
        <f t="shared" si="112"/>
        <v>10.121.19.152</v>
      </c>
      <c r="E1084" s="7" t="str">
        <f t="shared" si="113"/>
        <v>10.121.19.152</v>
      </c>
      <c r="F1084">
        <v>1075</v>
      </c>
      <c r="G1084" t="s">
        <v>4503</v>
      </c>
      <c r="H1084" s="57">
        <v>46091.060868055552</v>
      </c>
      <c r="I1084" t="s">
        <v>4504</v>
      </c>
      <c r="J1084" t="s">
        <v>4505</v>
      </c>
      <c r="K1084" t="s">
        <v>189</v>
      </c>
      <c r="L1084" t="s">
        <v>4506</v>
      </c>
      <c r="N1084" t="s">
        <v>191</v>
      </c>
      <c r="O1084" t="s">
        <v>135</v>
      </c>
      <c r="P1084">
        <v>0</v>
      </c>
      <c r="R1084" t="s">
        <v>506</v>
      </c>
      <c r="S1084" s="20">
        <f t="shared" si="114"/>
        <v>14</v>
      </c>
      <c r="T1084" s="20">
        <f t="shared" si="115"/>
        <v>27</v>
      </c>
      <c r="U1084" s="48" t="str">
        <f t="shared" si="116"/>
        <v>SHALIMAR BTS</v>
      </c>
      <c r="V1084" s="20" t="str">
        <f t="shared" si="117"/>
        <v>TN703</v>
      </c>
      <c r="W1084" s="20" t="str">
        <f t="shared" si="118"/>
        <v>A1</v>
      </c>
      <c r="X1084" s="20"/>
      <c r="Y1084" s="7"/>
      <c r="Z1084" s="7"/>
      <c r="AA1084" s="7"/>
      <c r="AB1084" s="7"/>
      <c r="AC1084" s="7"/>
      <c r="AD1084" s="7"/>
    </row>
    <row r="1085" spans="1:30" x14ac:dyDescent="0.25">
      <c r="A1085" s="7"/>
      <c r="B1085" s="7"/>
      <c r="C1085" s="7"/>
      <c r="D1085" s="7" t="str">
        <f t="shared" si="112"/>
        <v>10.121.17.72</v>
      </c>
      <c r="E1085" s="7" t="str">
        <f t="shared" si="113"/>
        <v>10.121.17.72</v>
      </c>
      <c r="F1085">
        <v>1076</v>
      </c>
      <c r="G1085" t="s">
        <v>4515</v>
      </c>
      <c r="H1085" s="57">
        <v>46151.07372685185</v>
      </c>
      <c r="I1085" t="s">
        <v>4516</v>
      </c>
      <c r="J1085" t="s">
        <v>4517</v>
      </c>
      <c r="K1085" t="s">
        <v>132</v>
      </c>
      <c r="L1085" t="s">
        <v>4518</v>
      </c>
      <c r="N1085" t="s">
        <v>134</v>
      </c>
      <c r="O1085" t="s">
        <v>135</v>
      </c>
      <c r="P1085">
        <v>2</v>
      </c>
      <c r="R1085" t="s">
        <v>155</v>
      </c>
      <c r="S1085" s="20">
        <f t="shared" si="114"/>
        <v>13</v>
      </c>
      <c r="T1085" s="20">
        <f t="shared" si="115"/>
        <v>19</v>
      </c>
      <c r="U1085" s="48" t="str">
        <f t="shared" si="116"/>
        <v>RAPAR</v>
      </c>
      <c r="V1085" s="20" t="str">
        <f t="shared" si="117"/>
        <v>TN725</v>
      </c>
      <c r="W1085" s="20" t="str">
        <f t="shared" si="118"/>
        <v>B2</v>
      </c>
      <c r="X1085" s="20"/>
      <c r="Y1085" s="7"/>
      <c r="Z1085" s="7"/>
      <c r="AA1085" s="7"/>
      <c r="AB1085" s="7"/>
      <c r="AC1085" s="7"/>
      <c r="AD1085" s="7"/>
    </row>
    <row r="1086" spans="1:30" x14ac:dyDescent="0.25">
      <c r="A1086" s="7"/>
      <c r="B1086" s="7"/>
      <c r="C1086" s="7"/>
      <c r="D1086" s="7" t="str">
        <f t="shared" si="112"/>
        <v>10.121.24.20</v>
      </c>
      <c r="E1086" s="7" t="str">
        <f t="shared" si="113"/>
        <v>10.121.24.20</v>
      </c>
      <c r="F1086">
        <v>1077</v>
      </c>
      <c r="G1086" t="s">
        <v>4527</v>
      </c>
      <c r="H1086" s="57">
        <v>46150.075092592589</v>
      </c>
      <c r="I1086" t="s">
        <v>4528</v>
      </c>
      <c r="J1086" t="s">
        <v>4529</v>
      </c>
      <c r="K1086" t="s">
        <v>171</v>
      </c>
      <c r="L1086" t="s">
        <v>2499</v>
      </c>
      <c r="N1086" t="s">
        <v>173</v>
      </c>
      <c r="O1086" t="s">
        <v>135</v>
      </c>
      <c r="P1086">
        <v>2</v>
      </c>
      <c r="S1086" s="20">
        <f t="shared" si="114"/>
        <v>13</v>
      </c>
      <c r="T1086" s="20">
        <f t="shared" si="115"/>
        <v>20</v>
      </c>
      <c r="U1086" s="48" t="str">
        <f t="shared" si="116"/>
        <v>Dhebar</v>
      </c>
      <c r="V1086" s="20" t="str">
        <f t="shared" si="117"/>
        <v>TN703</v>
      </c>
      <c r="W1086" s="20" t="str">
        <f t="shared" si="118"/>
        <v>A1</v>
      </c>
      <c r="X1086" s="20"/>
      <c r="Y1086" s="7"/>
      <c r="Z1086" s="7"/>
      <c r="AA1086" s="7"/>
      <c r="AB1086" s="7"/>
      <c r="AC1086" s="7"/>
      <c r="AD1086" s="7"/>
    </row>
    <row r="1087" spans="1:30" x14ac:dyDescent="0.25">
      <c r="A1087" s="7"/>
      <c r="B1087" s="7"/>
      <c r="C1087" s="7"/>
      <c r="D1087" s="7" t="str">
        <f t="shared" si="112"/>
        <v>10.121.18.220</v>
      </c>
      <c r="E1087" s="7" t="str">
        <f t="shared" si="113"/>
        <v>10.121.18.220</v>
      </c>
      <c r="F1087">
        <v>1078</v>
      </c>
      <c r="G1087" t="s">
        <v>4519</v>
      </c>
      <c r="H1087" s="57">
        <v>46109.055243055554</v>
      </c>
      <c r="I1087" t="s">
        <v>4520</v>
      </c>
      <c r="J1087" t="s">
        <v>4521</v>
      </c>
      <c r="K1087" t="s">
        <v>145</v>
      </c>
      <c r="L1087" t="s">
        <v>4522</v>
      </c>
      <c r="N1087" t="s">
        <v>134</v>
      </c>
      <c r="O1087" t="s">
        <v>135</v>
      </c>
      <c r="P1087">
        <v>0</v>
      </c>
      <c r="R1087" t="s">
        <v>238</v>
      </c>
      <c r="S1087" s="20">
        <f t="shared" si="114"/>
        <v>14</v>
      </c>
      <c r="T1087" s="20">
        <f t="shared" si="115"/>
        <v>27</v>
      </c>
      <c r="U1087" s="48" t="str">
        <f t="shared" si="116"/>
        <v>Maninagar B1</v>
      </c>
      <c r="V1087" s="20" t="str">
        <f t="shared" si="117"/>
        <v>TN705</v>
      </c>
      <c r="W1087" s="20" t="str">
        <f t="shared" si="118"/>
        <v>B1</v>
      </c>
      <c r="X1087" s="20"/>
      <c r="Y1087" s="7"/>
      <c r="Z1087" s="7"/>
      <c r="AA1087" s="7"/>
      <c r="AB1087" s="7"/>
      <c r="AC1087" s="7"/>
      <c r="AD1087" s="7"/>
    </row>
    <row r="1088" spans="1:30" x14ac:dyDescent="0.25">
      <c r="A1088" s="7"/>
      <c r="B1088" s="7"/>
      <c r="C1088" s="7"/>
      <c r="D1088" s="7" t="str">
        <f t="shared" si="112"/>
        <v>10.121.16.18</v>
      </c>
      <c r="E1088" s="7" t="str">
        <f t="shared" si="113"/>
        <v>10.121.16.18</v>
      </c>
      <c r="F1088">
        <v>1079</v>
      </c>
      <c r="G1088" t="s">
        <v>4523</v>
      </c>
      <c r="H1088" s="57">
        <v>46088.095081018517</v>
      </c>
      <c r="I1088" t="s">
        <v>4524</v>
      </c>
      <c r="J1088" t="s">
        <v>4525</v>
      </c>
      <c r="K1088" t="s">
        <v>132</v>
      </c>
      <c r="L1088" t="s">
        <v>4526</v>
      </c>
      <c r="N1088" t="s">
        <v>134</v>
      </c>
      <c r="O1088" t="s">
        <v>135</v>
      </c>
      <c r="P1088">
        <v>0</v>
      </c>
      <c r="R1088" t="s">
        <v>136</v>
      </c>
      <c r="S1088" s="20">
        <f t="shared" si="114"/>
        <v>13</v>
      </c>
      <c r="T1088" s="20">
        <f t="shared" si="115"/>
        <v>22</v>
      </c>
      <c r="U1088" s="48" t="str">
        <f t="shared" si="116"/>
        <v>Rajpipla</v>
      </c>
      <c r="V1088" s="20" t="str">
        <f t="shared" si="117"/>
        <v>TN725</v>
      </c>
      <c r="W1088" s="20" t="str">
        <f t="shared" si="118"/>
        <v>B2</v>
      </c>
      <c r="X1088" s="20"/>
      <c r="Y1088" s="7"/>
      <c r="Z1088" s="7"/>
      <c r="AA1088" s="7"/>
      <c r="AB1088" s="7"/>
      <c r="AC1088" s="7"/>
      <c r="AD1088" s="7"/>
    </row>
    <row r="1089" spans="1:30" x14ac:dyDescent="0.25">
      <c r="A1089" s="7"/>
      <c r="B1089" s="7"/>
      <c r="C1089" s="7"/>
      <c r="D1089" s="7" t="str">
        <f t="shared" si="112"/>
        <v>10.121.100.47</v>
      </c>
      <c r="E1089" s="7" t="str">
        <f t="shared" si="113"/>
        <v>10.121.100.47</v>
      </c>
      <c r="F1089">
        <v>1080</v>
      </c>
      <c r="G1089" t="s">
        <v>4530</v>
      </c>
      <c r="H1089" s="57">
        <v>46147.067488425928</v>
      </c>
      <c r="I1089" t="s">
        <v>4531</v>
      </c>
      <c r="J1089" t="s">
        <v>4532</v>
      </c>
      <c r="K1089" t="s">
        <v>189</v>
      </c>
      <c r="L1089" t="s">
        <v>4533</v>
      </c>
      <c r="N1089" t="s">
        <v>191</v>
      </c>
      <c r="O1089" t="s">
        <v>135</v>
      </c>
      <c r="P1089">
        <v>0</v>
      </c>
      <c r="R1089" t="s">
        <v>618</v>
      </c>
      <c r="S1089" s="20">
        <f t="shared" si="114"/>
        <v>14</v>
      </c>
      <c r="T1089" s="20">
        <f t="shared" si="115"/>
        <v>25</v>
      </c>
      <c r="U1089" s="48" t="str">
        <f t="shared" si="116"/>
        <v>ANUMALA TE</v>
      </c>
      <c r="V1089" s="20" t="str">
        <f t="shared" si="117"/>
        <v>TN703</v>
      </c>
      <c r="W1089" s="20" t="str">
        <f t="shared" si="118"/>
        <v>A1</v>
      </c>
      <c r="X1089" s="20"/>
      <c r="Y1089" s="7"/>
      <c r="Z1089" s="7"/>
      <c r="AA1089" s="7"/>
      <c r="AB1089" s="7"/>
      <c r="AC1089" s="7"/>
      <c r="AD1089" s="7"/>
    </row>
    <row r="1090" spans="1:30" x14ac:dyDescent="0.25">
      <c r="A1090" s="7"/>
      <c r="B1090" s="7"/>
      <c r="C1090" s="7"/>
      <c r="D1090" s="7" t="str">
        <f t="shared" si="112"/>
        <v>10.121.97.203</v>
      </c>
      <c r="E1090" s="7" t="str">
        <f t="shared" si="113"/>
        <v>10.121.97.203</v>
      </c>
      <c r="F1090">
        <v>1081</v>
      </c>
      <c r="G1090" t="s">
        <v>4534</v>
      </c>
      <c r="H1090" s="57">
        <v>46147.070405092592</v>
      </c>
      <c r="I1090" t="s">
        <v>4535</v>
      </c>
      <c r="J1090" t="s">
        <v>4536</v>
      </c>
      <c r="K1090" t="s">
        <v>145</v>
      </c>
      <c r="L1090" t="s">
        <v>4537</v>
      </c>
      <c r="N1090" t="s">
        <v>134</v>
      </c>
      <c r="O1090" t="s">
        <v>135</v>
      </c>
      <c r="P1090">
        <v>2</v>
      </c>
      <c r="S1090" s="20">
        <f t="shared" si="114"/>
        <v>14</v>
      </c>
      <c r="T1090" s="20">
        <f t="shared" si="115"/>
        <v>21</v>
      </c>
      <c r="U1090" s="48" t="str">
        <f t="shared" si="116"/>
        <v>JUNGAR</v>
      </c>
      <c r="V1090" s="20" t="str">
        <f t="shared" si="117"/>
        <v>TN705</v>
      </c>
      <c r="W1090" s="20" t="str">
        <f t="shared" si="118"/>
        <v>B1</v>
      </c>
      <c r="X1090" s="20"/>
      <c r="Y1090" s="7"/>
      <c r="Z1090" s="7"/>
      <c r="AA1090" s="7"/>
      <c r="AB1090" s="7"/>
      <c r="AC1090" s="7"/>
      <c r="AD1090" s="7"/>
    </row>
    <row r="1091" spans="1:30" x14ac:dyDescent="0.25">
      <c r="A1091" s="7"/>
      <c r="B1091" s="7"/>
      <c r="C1091" s="7"/>
      <c r="D1091" s="7" t="str">
        <f t="shared" si="112"/>
        <v>10.121.24.22</v>
      </c>
      <c r="E1091" s="7" t="str">
        <f t="shared" si="113"/>
        <v>10.121.24.22</v>
      </c>
      <c r="F1091">
        <v>1082</v>
      </c>
      <c r="G1091" t="s">
        <v>4538</v>
      </c>
      <c r="H1091" s="57">
        <v>46150.075300925928</v>
      </c>
      <c r="I1091" t="s">
        <v>4539</v>
      </c>
      <c r="J1091" t="s">
        <v>4540</v>
      </c>
      <c r="K1091" t="s">
        <v>171</v>
      </c>
      <c r="L1091" t="s">
        <v>4541</v>
      </c>
      <c r="N1091" t="s">
        <v>173</v>
      </c>
      <c r="O1091" t="s">
        <v>135</v>
      </c>
      <c r="P1091">
        <v>2</v>
      </c>
      <c r="S1091" s="20">
        <f t="shared" si="114"/>
        <v>13</v>
      </c>
      <c r="T1091" s="20">
        <f t="shared" si="115"/>
        <v>25</v>
      </c>
      <c r="U1091" s="48" t="str">
        <f t="shared" si="116"/>
        <v>KAILASH BTS</v>
      </c>
      <c r="V1091" s="20" t="str">
        <f t="shared" si="117"/>
        <v>TN703</v>
      </c>
      <c r="W1091" s="20" t="str">
        <f t="shared" si="118"/>
        <v>A1</v>
      </c>
      <c r="X1091" s="20"/>
      <c r="Y1091" s="7"/>
      <c r="Z1091" s="7"/>
      <c r="AA1091" s="7"/>
      <c r="AB1091" s="7"/>
      <c r="AC1091" s="7"/>
      <c r="AD1091" s="7"/>
    </row>
    <row r="1092" spans="1:30" x14ac:dyDescent="0.25">
      <c r="A1092" s="7"/>
      <c r="B1092" s="7"/>
      <c r="C1092" s="7"/>
      <c r="D1092" s="7" t="str">
        <f t="shared" si="112"/>
        <v>10.121.19.172</v>
      </c>
      <c r="E1092" s="7" t="str">
        <f t="shared" si="113"/>
        <v>10.121.19.172</v>
      </c>
      <c r="F1092">
        <v>1083</v>
      </c>
      <c r="G1092" t="s">
        <v>4546</v>
      </c>
      <c r="H1092" s="57">
        <v>46077.068298611113</v>
      </c>
      <c r="I1092" t="s">
        <v>4547</v>
      </c>
      <c r="J1092" t="s">
        <v>4548</v>
      </c>
      <c r="K1092" t="s">
        <v>189</v>
      </c>
      <c r="L1092" t="s">
        <v>4549</v>
      </c>
      <c r="N1092" t="s">
        <v>191</v>
      </c>
      <c r="O1092" t="s">
        <v>135</v>
      </c>
      <c r="P1092">
        <v>0</v>
      </c>
      <c r="R1092" t="s">
        <v>506</v>
      </c>
      <c r="S1092" s="20">
        <f t="shared" si="114"/>
        <v>14</v>
      </c>
      <c r="T1092" s="20">
        <f t="shared" si="115"/>
        <v>28</v>
      </c>
      <c r="U1092" s="48" t="str">
        <f t="shared" si="116"/>
        <v>RATANPURI BTS</v>
      </c>
      <c r="V1092" s="20" t="str">
        <f t="shared" si="117"/>
        <v>TN703</v>
      </c>
      <c r="W1092" s="20" t="str">
        <f t="shared" si="118"/>
        <v>A1</v>
      </c>
      <c r="X1092" s="20"/>
      <c r="Y1092" s="7"/>
      <c r="Z1092" s="7"/>
      <c r="AA1092" s="7"/>
      <c r="AB1092" s="7"/>
      <c r="AC1092" s="7"/>
      <c r="AD1092" s="7"/>
    </row>
    <row r="1093" spans="1:30" x14ac:dyDescent="0.25">
      <c r="A1093" s="7"/>
      <c r="B1093" s="7"/>
      <c r="C1093" s="7"/>
      <c r="D1093" s="7" t="str">
        <f t="shared" si="112"/>
        <v>10.121.24.24</v>
      </c>
      <c r="E1093" s="7" t="str">
        <f t="shared" si="113"/>
        <v>10.121.24.24</v>
      </c>
      <c r="F1093">
        <v>1084</v>
      </c>
      <c r="G1093" t="s">
        <v>4542</v>
      </c>
      <c r="H1093" s="57">
        <v>46143.070613425924</v>
      </c>
      <c r="I1093" t="s">
        <v>4543</v>
      </c>
      <c r="J1093" t="s">
        <v>4544</v>
      </c>
      <c r="K1093" t="s">
        <v>189</v>
      </c>
      <c r="L1093" t="s">
        <v>4545</v>
      </c>
      <c r="N1093" t="s">
        <v>191</v>
      </c>
      <c r="O1093" t="s">
        <v>135</v>
      </c>
      <c r="P1093">
        <v>0</v>
      </c>
      <c r="S1093" s="20">
        <f t="shared" si="114"/>
        <v>13</v>
      </c>
      <c r="T1093" s="20">
        <f t="shared" si="115"/>
        <v>22</v>
      </c>
      <c r="U1093" s="48" t="str">
        <f t="shared" si="116"/>
        <v>Supasi 2</v>
      </c>
      <c r="V1093" s="20" t="str">
        <f t="shared" si="117"/>
        <v>TN703</v>
      </c>
      <c r="W1093" s="20" t="str">
        <f t="shared" si="118"/>
        <v>A1</v>
      </c>
      <c r="X1093" s="20"/>
      <c r="Y1093" s="7"/>
      <c r="Z1093" s="7"/>
      <c r="AA1093" s="7"/>
      <c r="AB1093" s="7"/>
      <c r="AC1093" s="7"/>
      <c r="AD1093" s="7"/>
    </row>
    <row r="1094" spans="1:30" x14ac:dyDescent="0.25">
      <c r="A1094" s="7"/>
      <c r="B1094" s="7"/>
      <c r="C1094" s="7"/>
      <c r="D1094" s="7" t="str">
        <f t="shared" si="112"/>
        <v>10.121.24.152</v>
      </c>
      <c r="E1094" s="7" t="str">
        <f t="shared" si="113"/>
        <v>10.121.24.152</v>
      </c>
      <c r="F1094">
        <v>1085</v>
      </c>
      <c r="G1094" t="s">
        <v>4550</v>
      </c>
      <c r="H1094" s="57">
        <v>46125.059120370373</v>
      </c>
      <c r="I1094" t="s">
        <v>4551</v>
      </c>
      <c r="J1094" t="s">
        <v>4552</v>
      </c>
      <c r="K1094" t="s">
        <v>189</v>
      </c>
      <c r="L1094" t="s">
        <v>4553</v>
      </c>
      <c r="N1094" t="s">
        <v>191</v>
      </c>
      <c r="O1094" t="s">
        <v>135</v>
      </c>
      <c r="P1094">
        <v>0</v>
      </c>
      <c r="R1094" t="s">
        <v>2346</v>
      </c>
      <c r="S1094" s="20">
        <f t="shared" si="114"/>
        <v>14</v>
      </c>
      <c r="T1094" s="20">
        <f t="shared" si="115"/>
        <v>24</v>
      </c>
      <c r="U1094" s="48" t="str">
        <f t="shared" si="116"/>
        <v>Dungari 1</v>
      </c>
      <c r="V1094" s="20" t="str">
        <f t="shared" si="117"/>
        <v>TN703</v>
      </c>
      <c r="W1094" s="20" t="str">
        <f t="shared" si="118"/>
        <v>A1</v>
      </c>
      <c r="X1094" s="20"/>
      <c r="Y1094" s="7"/>
      <c r="Z1094" s="7"/>
      <c r="AA1094" s="7"/>
      <c r="AB1094" s="7"/>
      <c r="AC1094" s="7"/>
      <c r="AD1094" s="7"/>
    </row>
    <row r="1095" spans="1:30" x14ac:dyDescent="0.25">
      <c r="A1095" s="7"/>
      <c r="B1095" s="7"/>
      <c r="C1095" s="7"/>
      <c r="D1095" s="7" t="str">
        <f t="shared" si="112"/>
        <v>10.121.19.17</v>
      </c>
      <c r="E1095" s="7" t="str">
        <f t="shared" si="113"/>
        <v>10.121.19.17</v>
      </c>
      <c r="F1095">
        <v>1086</v>
      </c>
      <c r="G1095" t="s">
        <v>4554</v>
      </c>
      <c r="H1095" s="57">
        <v>46142.075659722221</v>
      </c>
      <c r="I1095" t="s">
        <v>4555</v>
      </c>
      <c r="J1095" t="s">
        <v>4556</v>
      </c>
      <c r="K1095" t="s">
        <v>189</v>
      </c>
      <c r="L1095" t="s">
        <v>4557</v>
      </c>
      <c r="N1095" t="s">
        <v>191</v>
      </c>
      <c r="O1095" t="s">
        <v>135</v>
      </c>
      <c r="P1095">
        <v>0</v>
      </c>
      <c r="S1095" s="20">
        <f t="shared" si="114"/>
        <v>13</v>
      </c>
      <c r="T1095" s="20">
        <f t="shared" si="115"/>
        <v>24</v>
      </c>
      <c r="U1095" s="48" t="str">
        <f t="shared" si="116"/>
        <v>MORVA RENA</v>
      </c>
      <c r="V1095" s="20" t="str">
        <f t="shared" si="117"/>
        <v>TN703</v>
      </c>
      <c r="W1095" s="20" t="str">
        <f t="shared" si="118"/>
        <v>A1</v>
      </c>
      <c r="X1095" s="20"/>
      <c r="Y1095" s="7"/>
      <c r="Z1095" s="7"/>
      <c r="AA1095" s="7"/>
      <c r="AB1095" s="7"/>
      <c r="AC1095" s="7"/>
      <c r="AD1095" s="7"/>
    </row>
    <row r="1096" spans="1:30" x14ac:dyDescent="0.25">
      <c r="A1096" s="7"/>
      <c r="B1096" s="7"/>
      <c r="C1096" s="7"/>
      <c r="D1096" s="7" t="str">
        <f t="shared" si="112"/>
        <v>10.121.24.116</v>
      </c>
      <c r="E1096" s="7" t="str">
        <f t="shared" si="113"/>
        <v>10.121.24.116</v>
      </c>
      <c r="F1096">
        <v>1087</v>
      </c>
      <c r="G1096" t="s">
        <v>4566</v>
      </c>
      <c r="H1096" s="57">
        <v>46148.067314814813</v>
      </c>
      <c r="I1096" t="s">
        <v>4567</v>
      </c>
      <c r="J1096" t="s">
        <v>4568</v>
      </c>
      <c r="K1096" t="s">
        <v>171</v>
      </c>
      <c r="L1096" t="s">
        <v>4569</v>
      </c>
      <c r="N1096" t="s">
        <v>173</v>
      </c>
      <c r="O1096" t="s">
        <v>135</v>
      </c>
      <c r="P1096">
        <v>2</v>
      </c>
      <c r="R1096" t="s">
        <v>519</v>
      </c>
      <c r="S1096" s="20">
        <f t="shared" si="114"/>
        <v>14</v>
      </c>
      <c r="T1096" s="20">
        <f t="shared" si="115"/>
        <v>27</v>
      </c>
      <c r="U1096" s="48" t="str">
        <f t="shared" si="116"/>
        <v>Manali Tower</v>
      </c>
      <c r="V1096" s="20" t="str">
        <f t="shared" si="117"/>
        <v>TN703</v>
      </c>
      <c r="W1096" s="20" t="str">
        <f t="shared" si="118"/>
        <v>A1</v>
      </c>
      <c r="X1096" s="20"/>
      <c r="Y1096" s="7"/>
      <c r="Z1096" s="7"/>
      <c r="AA1096" s="7"/>
      <c r="AB1096" s="7"/>
      <c r="AC1096" s="7"/>
      <c r="AD1096" s="7"/>
    </row>
    <row r="1097" spans="1:30" x14ac:dyDescent="0.25">
      <c r="A1097" s="7"/>
      <c r="B1097" s="7"/>
      <c r="C1097" s="7"/>
      <c r="D1097" s="7" t="str">
        <f t="shared" si="112"/>
        <v>10.121.25.111</v>
      </c>
      <c r="E1097" s="7" t="str">
        <f t="shared" si="113"/>
        <v>10.121.25.111</v>
      </c>
      <c r="F1097">
        <v>1088</v>
      </c>
      <c r="G1097" t="s">
        <v>4562</v>
      </c>
      <c r="H1097" s="57">
        <v>46078.061354166668</v>
      </c>
      <c r="I1097" t="s">
        <v>4563</v>
      </c>
      <c r="J1097" t="s">
        <v>4564</v>
      </c>
      <c r="K1097" t="s">
        <v>145</v>
      </c>
      <c r="L1097" t="s">
        <v>4565</v>
      </c>
      <c r="N1097" t="s">
        <v>134</v>
      </c>
      <c r="O1097" t="s">
        <v>135</v>
      </c>
      <c r="P1097">
        <v>0</v>
      </c>
      <c r="S1097" s="20">
        <f t="shared" si="114"/>
        <v>14</v>
      </c>
      <c r="T1097" s="20">
        <f t="shared" si="115"/>
        <v>29</v>
      </c>
      <c r="U1097" s="48" t="str">
        <f t="shared" si="116"/>
        <v>CHHATRAL EXCHG</v>
      </c>
      <c r="V1097" s="20" t="str">
        <f t="shared" si="117"/>
        <v>TN705</v>
      </c>
      <c r="W1097" s="20" t="str">
        <f t="shared" si="118"/>
        <v>B1</v>
      </c>
      <c r="X1097" s="20"/>
      <c r="Y1097" s="7"/>
      <c r="Z1097" s="7"/>
      <c r="AA1097" s="7"/>
      <c r="AB1097" s="7"/>
      <c r="AC1097" s="7"/>
      <c r="AD1097" s="7"/>
    </row>
    <row r="1098" spans="1:30" x14ac:dyDescent="0.25">
      <c r="A1098" s="7"/>
      <c r="B1098" s="7"/>
      <c r="C1098" s="7"/>
      <c r="D1098" s="7" t="str">
        <f t="shared" si="112"/>
        <v>10.121.18.151</v>
      </c>
      <c r="E1098" s="7" t="str">
        <f t="shared" si="113"/>
        <v>10.121.18.151</v>
      </c>
      <c r="F1098">
        <v>1089</v>
      </c>
      <c r="G1098" t="s">
        <v>4558</v>
      </c>
      <c r="H1098" s="57">
        <v>46122.056793981479</v>
      </c>
      <c r="I1098" t="s">
        <v>4559</v>
      </c>
      <c r="J1098" t="s">
        <v>4560</v>
      </c>
      <c r="K1098" t="s">
        <v>132</v>
      </c>
      <c r="L1098" t="s">
        <v>4561</v>
      </c>
      <c r="N1098" t="s">
        <v>134</v>
      </c>
      <c r="O1098" t="s">
        <v>135</v>
      </c>
      <c r="P1098">
        <v>0</v>
      </c>
      <c r="R1098" t="s">
        <v>238</v>
      </c>
      <c r="S1098" s="20">
        <f t="shared" si="114"/>
        <v>14</v>
      </c>
      <c r="T1098" s="20">
        <f t="shared" si="115"/>
        <v>27</v>
      </c>
      <c r="U1098" s="48" t="str">
        <f t="shared" si="116"/>
        <v>Shahibaugh 2</v>
      </c>
      <c r="V1098" s="20" t="str">
        <f t="shared" si="117"/>
        <v>TN725</v>
      </c>
      <c r="W1098" s="20" t="str">
        <f t="shared" si="118"/>
        <v>B2</v>
      </c>
      <c r="X1098" s="20"/>
      <c r="Y1098" s="7"/>
      <c r="Z1098" s="7"/>
      <c r="AA1098" s="7"/>
      <c r="AB1098" s="7"/>
      <c r="AC1098" s="7"/>
      <c r="AD1098" s="7"/>
    </row>
    <row r="1099" spans="1:30" x14ac:dyDescent="0.25">
      <c r="A1099" s="7"/>
      <c r="B1099" s="7"/>
      <c r="C1099" s="7"/>
      <c r="D1099" s="7" t="str">
        <f t="shared" ref="D1099:D1162" si="119">TRIM(CLEAN(E1099))</f>
        <v>10.121.18.154</v>
      </c>
      <c r="E1099" s="7" t="str">
        <f t="shared" ref="E1099:E1162" si="120">MID(G1099,2,SEARCH("_",G1099)-2)</f>
        <v>10.121.18.154</v>
      </c>
      <c r="F1099">
        <v>1090</v>
      </c>
      <c r="G1099" t="s">
        <v>4582</v>
      </c>
      <c r="H1099" s="57">
        <v>46138.073784722219</v>
      </c>
      <c r="I1099" t="s">
        <v>4583</v>
      </c>
      <c r="J1099" t="s">
        <v>4584</v>
      </c>
      <c r="K1099" t="s">
        <v>171</v>
      </c>
      <c r="L1099" t="s">
        <v>4585</v>
      </c>
      <c r="N1099" t="s">
        <v>173</v>
      </c>
      <c r="O1099" t="s">
        <v>135</v>
      </c>
      <c r="P1099">
        <v>2</v>
      </c>
      <c r="S1099" s="20">
        <f t="shared" ref="S1099:S1162" si="121">IFERROR(SEARCH("_",I1099),"")</f>
        <v>14</v>
      </c>
      <c r="T1099" s="20">
        <f t="shared" ref="T1099:T1162" si="122">IFERROR(SEARCH("_",I1099,S1099+1),"")</f>
        <v>22</v>
      </c>
      <c r="U1099" s="48" t="str">
        <f t="shared" ref="U1099:U1162" si="123">MID(I1099,S1099+1,T1099-S1099-1)</f>
        <v>SP MALL</v>
      </c>
      <c r="V1099" s="20" t="str">
        <f t="shared" ref="V1099:V1162" si="124">IFERROR(LEFT(K1099,SEARCH("TN7",K1099)+4),"")</f>
        <v>TN703</v>
      </c>
      <c r="W1099" s="20" t="str">
        <f t="shared" ref="W1099:W1162" si="125">IFERROR(VLOOKUP(V1099,$V$2:$W$4,2,FALSE),"")</f>
        <v>A1</v>
      </c>
      <c r="X1099" s="20"/>
      <c r="Y1099" s="7"/>
      <c r="Z1099" s="7"/>
      <c r="AA1099" s="7"/>
      <c r="AB1099" s="7"/>
      <c r="AC1099" s="7"/>
      <c r="AD1099" s="7"/>
    </row>
    <row r="1100" spans="1:30" x14ac:dyDescent="0.25">
      <c r="A1100" s="7"/>
      <c r="B1100" s="7"/>
      <c r="C1100" s="7"/>
      <c r="D1100" s="7" t="str">
        <f t="shared" si="119"/>
        <v>10.121.68.9</v>
      </c>
      <c r="E1100" s="7" t="str">
        <f t="shared" si="120"/>
        <v>10.121.68.9</v>
      </c>
      <c r="F1100">
        <v>1091</v>
      </c>
      <c r="G1100" t="s">
        <v>4574</v>
      </c>
      <c r="H1100" s="57">
        <v>46141.072928240741</v>
      </c>
      <c r="I1100" t="s">
        <v>4575</v>
      </c>
      <c r="J1100" t="s">
        <v>4576</v>
      </c>
      <c r="K1100" t="s">
        <v>145</v>
      </c>
      <c r="L1100" t="s">
        <v>4577</v>
      </c>
      <c r="N1100" t="s">
        <v>134</v>
      </c>
      <c r="O1100" t="s">
        <v>135</v>
      </c>
      <c r="P1100">
        <v>2</v>
      </c>
      <c r="S1100" s="20">
        <f t="shared" si="121"/>
        <v>12</v>
      </c>
      <c r="T1100" s="20">
        <f t="shared" si="122"/>
        <v>20</v>
      </c>
      <c r="U1100" s="48" t="str">
        <f t="shared" si="123"/>
        <v>MANGROL</v>
      </c>
      <c r="V1100" s="20" t="str">
        <f t="shared" si="124"/>
        <v>TN705</v>
      </c>
      <c r="W1100" s="20" t="str">
        <f t="shared" si="125"/>
        <v>B1</v>
      </c>
      <c r="X1100" s="20"/>
      <c r="Y1100" s="7"/>
      <c r="Z1100" s="7"/>
      <c r="AA1100" s="7"/>
      <c r="AB1100" s="7"/>
      <c r="AC1100" s="7"/>
      <c r="AD1100" s="7"/>
    </row>
    <row r="1101" spans="1:30" x14ac:dyDescent="0.25">
      <c r="A1101" s="7"/>
      <c r="B1101" s="7"/>
      <c r="C1101" s="7"/>
      <c r="D1101" s="7" t="str">
        <f t="shared" si="119"/>
        <v>10.121.18.106</v>
      </c>
      <c r="E1101" s="7" t="str">
        <f t="shared" si="120"/>
        <v>10.121.18.106</v>
      </c>
      <c r="F1101">
        <v>1092</v>
      </c>
      <c r="G1101" t="s">
        <v>4578</v>
      </c>
      <c r="H1101" s="57">
        <v>46151.074155092596</v>
      </c>
      <c r="I1101" t="s">
        <v>4579</v>
      </c>
      <c r="J1101" t="s">
        <v>4580</v>
      </c>
      <c r="K1101" t="s">
        <v>171</v>
      </c>
      <c r="L1101" t="s">
        <v>4581</v>
      </c>
      <c r="N1101" t="s">
        <v>900</v>
      </c>
      <c r="O1101" t="s">
        <v>135</v>
      </c>
      <c r="P1101">
        <v>2</v>
      </c>
      <c r="S1101" s="20">
        <f t="shared" si="121"/>
        <v>14</v>
      </c>
      <c r="T1101" s="20">
        <f t="shared" si="122"/>
        <v>25</v>
      </c>
      <c r="U1101" s="48" t="str">
        <f t="shared" si="123"/>
        <v>AIRFORCE27</v>
      </c>
      <c r="V1101" s="20" t="str">
        <f t="shared" si="124"/>
        <v>TN703</v>
      </c>
      <c r="W1101" s="20" t="str">
        <f t="shared" si="125"/>
        <v>A1</v>
      </c>
      <c r="X1101" s="20"/>
      <c r="Y1101" s="7"/>
      <c r="Z1101" s="7"/>
      <c r="AA1101" s="7"/>
      <c r="AB1101" s="7"/>
      <c r="AC1101" s="7"/>
      <c r="AD1101" s="7"/>
    </row>
    <row r="1102" spans="1:30" x14ac:dyDescent="0.25">
      <c r="A1102" s="7"/>
      <c r="B1102" s="7"/>
      <c r="C1102" s="7"/>
      <c r="D1102" s="7" t="str">
        <f t="shared" si="119"/>
        <v>10.121.68.97</v>
      </c>
      <c r="E1102" s="7" t="str">
        <f t="shared" si="120"/>
        <v>10.121.68.97</v>
      </c>
      <c r="F1102">
        <v>1093</v>
      </c>
      <c r="G1102" t="s">
        <v>4570</v>
      </c>
      <c r="H1102" s="57">
        <v>46150.071817129632</v>
      </c>
      <c r="I1102" t="s">
        <v>4571</v>
      </c>
      <c r="J1102" t="s">
        <v>4572</v>
      </c>
      <c r="K1102" t="s">
        <v>171</v>
      </c>
      <c r="L1102" t="s">
        <v>4573</v>
      </c>
      <c r="N1102" t="s">
        <v>173</v>
      </c>
      <c r="O1102" t="s">
        <v>135</v>
      </c>
      <c r="P1102">
        <v>2</v>
      </c>
      <c r="R1102" t="s">
        <v>2346</v>
      </c>
      <c r="S1102" s="20">
        <f t="shared" si="121"/>
        <v>13</v>
      </c>
      <c r="T1102" s="20">
        <f t="shared" si="122"/>
        <v>27</v>
      </c>
      <c r="U1102" s="48" t="str">
        <f t="shared" si="123"/>
        <v>VIDYUT-BHAWAN</v>
      </c>
      <c r="V1102" s="20" t="str">
        <f t="shared" si="124"/>
        <v>TN703</v>
      </c>
      <c r="W1102" s="20" t="str">
        <f t="shared" si="125"/>
        <v>A1</v>
      </c>
      <c r="X1102" s="20"/>
      <c r="Y1102" s="7"/>
      <c r="Z1102" s="7"/>
      <c r="AA1102" s="7"/>
      <c r="AB1102" s="7"/>
      <c r="AC1102" s="7"/>
      <c r="AD1102" s="7"/>
    </row>
    <row r="1103" spans="1:30" x14ac:dyDescent="0.25">
      <c r="A1103" s="7"/>
      <c r="B1103" s="7"/>
      <c r="C1103" s="7"/>
      <c r="D1103" s="7" t="str">
        <f t="shared" si="119"/>
        <v>10.121.16.69</v>
      </c>
      <c r="E1103" s="7" t="str">
        <f t="shared" si="120"/>
        <v>10.121.16.69</v>
      </c>
      <c r="F1103">
        <v>1094</v>
      </c>
      <c r="G1103" t="s">
        <v>4590</v>
      </c>
      <c r="H1103" s="57">
        <v>46045.065752314818</v>
      </c>
      <c r="I1103" t="s">
        <v>4591</v>
      </c>
      <c r="J1103" t="s">
        <v>4592</v>
      </c>
      <c r="K1103" t="s">
        <v>132</v>
      </c>
      <c r="L1103" t="s">
        <v>4593</v>
      </c>
      <c r="N1103" t="s">
        <v>134</v>
      </c>
      <c r="O1103" t="s">
        <v>135</v>
      </c>
      <c r="P1103">
        <v>0</v>
      </c>
      <c r="R1103" t="s">
        <v>136</v>
      </c>
      <c r="S1103" s="20">
        <f t="shared" si="121"/>
        <v>13</v>
      </c>
      <c r="T1103" s="20">
        <f t="shared" si="122"/>
        <v>20</v>
      </c>
      <c r="U1103" s="48" t="str">
        <f t="shared" si="123"/>
        <v>Valsad</v>
      </c>
      <c r="V1103" s="20" t="str">
        <f t="shared" si="124"/>
        <v>TN725</v>
      </c>
      <c r="W1103" s="20" t="str">
        <f t="shared" si="125"/>
        <v>B2</v>
      </c>
      <c r="X1103" s="20"/>
      <c r="Y1103" s="7"/>
      <c r="Z1103" s="7"/>
      <c r="AA1103" s="7"/>
      <c r="AB1103" s="7"/>
      <c r="AC1103" s="7"/>
      <c r="AD1103" s="7"/>
    </row>
    <row r="1104" spans="1:30" x14ac:dyDescent="0.25">
      <c r="A1104" s="7"/>
      <c r="B1104" s="7"/>
      <c r="C1104" s="7"/>
      <c r="D1104" s="7" t="str">
        <f t="shared" si="119"/>
        <v>10.121.18.100</v>
      </c>
      <c r="E1104" s="7" t="str">
        <f t="shared" si="120"/>
        <v>10.121.18.100</v>
      </c>
      <c r="F1104">
        <v>1095</v>
      </c>
      <c r="G1104" t="s">
        <v>4586</v>
      </c>
      <c r="H1104" s="57">
        <v>46125.051226851851</v>
      </c>
      <c r="I1104" t="s">
        <v>4587</v>
      </c>
      <c r="J1104" t="s">
        <v>4588</v>
      </c>
      <c r="K1104" t="s">
        <v>171</v>
      </c>
      <c r="L1104" t="s">
        <v>4589</v>
      </c>
      <c r="N1104" t="s">
        <v>173</v>
      </c>
      <c r="O1104" t="s">
        <v>135</v>
      </c>
      <c r="P1104">
        <v>2</v>
      </c>
      <c r="S1104" s="20">
        <f t="shared" si="121"/>
        <v>14</v>
      </c>
      <c r="T1104" s="20">
        <f t="shared" si="122"/>
        <v>28</v>
      </c>
      <c r="U1104" s="48" t="str">
        <f t="shared" si="123"/>
        <v>GURUDWARA BTS</v>
      </c>
      <c r="V1104" s="20" t="str">
        <f t="shared" si="124"/>
        <v>TN703</v>
      </c>
      <c r="W1104" s="20" t="str">
        <f t="shared" si="125"/>
        <v>A1</v>
      </c>
      <c r="X1104" s="20"/>
      <c r="Y1104" s="7"/>
      <c r="Z1104" s="7"/>
      <c r="AA1104" s="7"/>
      <c r="AB1104" s="7"/>
      <c r="AC1104" s="7"/>
      <c r="AD1104" s="7"/>
    </row>
    <row r="1105" spans="1:30" x14ac:dyDescent="0.25">
      <c r="A1105" s="7"/>
      <c r="B1105" s="7"/>
      <c r="C1105" s="7"/>
      <c r="D1105" s="7" t="str">
        <f t="shared" si="119"/>
        <v>10.121.18.209</v>
      </c>
      <c r="E1105" s="7" t="str">
        <f t="shared" si="120"/>
        <v>10.121.18.209</v>
      </c>
      <c r="F1105">
        <v>1096</v>
      </c>
      <c r="G1105" t="s">
        <v>4594</v>
      </c>
      <c r="H1105" s="57">
        <v>46108.063287037039</v>
      </c>
      <c r="I1105" t="s">
        <v>4595</v>
      </c>
      <c r="J1105" t="s">
        <v>4596</v>
      </c>
      <c r="K1105" t="s">
        <v>132</v>
      </c>
      <c r="L1105" t="s">
        <v>4597</v>
      </c>
      <c r="N1105" t="s">
        <v>134</v>
      </c>
      <c r="O1105" t="s">
        <v>135</v>
      </c>
      <c r="P1105">
        <v>0</v>
      </c>
      <c r="R1105" t="s">
        <v>238</v>
      </c>
      <c r="S1105" s="20">
        <f t="shared" si="121"/>
        <v>14</v>
      </c>
      <c r="T1105" s="20">
        <f t="shared" si="122"/>
        <v>20</v>
      </c>
      <c r="U1105" s="48" t="str">
        <f t="shared" si="123"/>
        <v>Narol</v>
      </c>
      <c r="V1105" s="20" t="str">
        <f t="shared" si="124"/>
        <v>TN725</v>
      </c>
      <c r="W1105" s="20" t="str">
        <f t="shared" si="125"/>
        <v>B2</v>
      </c>
      <c r="X1105" s="20"/>
      <c r="Y1105" s="7"/>
      <c r="Z1105" s="7"/>
      <c r="AA1105" s="7"/>
      <c r="AB1105" s="7"/>
      <c r="AC1105" s="7"/>
      <c r="AD1105" s="7"/>
    </row>
    <row r="1106" spans="1:30" x14ac:dyDescent="0.25">
      <c r="A1106" s="7"/>
      <c r="B1106" s="7"/>
      <c r="C1106" s="7"/>
      <c r="D1106" s="7" t="str">
        <f t="shared" si="119"/>
        <v>10.121.24.219</v>
      </c>
      <c r="E1106" s="7" t="str">
        <f t="shared" si="120"/>
        <v>10.121.24.219</v>
      </c>
      <c r="F1106">
        <v>1097</v>
      </c>
      <c r="G1106" t="s">
        <v>4602</v>
      </c>
      <c r="H1106" s="57">
        <v>46151.080543981479</v>
      </c>
      <c r="I1106" t="s">
        <v>4603</v>
      </c>
      <c r="J1106" t="s">
        <v>4604</v>
      </c>
      <c r="K1106" t="s">
        <v>189</v>
      </c>
      <c r="L1106" t="s">
        <v>4605</v>
      </c>
      <c r="N1106" t="s">
        <v>191</v>
      </c>
      <c r="O1106" t="s">
        <v>135</v>
      </c>
      <c r="P1106">
        <v>0</v>
      </c>
      <c r="S1106" s="20">
        <f t="shared" si="121"/>
        <v>14</v>
      </c>
      <c r="T1106" s="20">
        <f t="shared" si="122"/>
        <v>25</v>
      </c>
      <c r="U1106" s="48" t="str">
        <f t="shared" si="123"/>
        <v>SUN PHARMA</v>
      </c>
      <c r="V1106" s="20" t="str">
        <f t="shared" si="124"/>
        <v>TN703</v>
      </c>
      <c r="W1106" s="20" t="str">
        <f t="shared" si="125"/>
        <v>A1</v>
      </c>
      <c r="X1106" s="20"/>
      <c r="Y1106" s="7"/>
      <c r="Z1106" s="7"/>
      <c r="AA1106" s="7"/>
      <c r="AB1106" s="7"/>
      <c r="AC1106" s="7"/>
      <c r="AD1106" s="7"/>
    </row>
    <row r="1107" spans="1:30" x14ac:dyDescent="0.25">
      <c r="A1107" s="7"/>
      <c r="B1107" s="7"/>
      <c r="C1107" s="7"/>
      <c r="D1107" s="7" t="str">
        <f t="shared" si="119"/>
        <v>10.121.18.119</v>
      </c>
      <c r="E1107" s="7" t="str">
        <f t="shared" si="120"/>
        <v>10.121.18.119</v>
      </c>
      <c r="F1107">
        <v>1098</v>
      </c>
      <c r="G1107" t="s">
        <v>4598</v>
      </c>
      <c r="H1107" s="57">
        <v>46148.072546296295</v>
      </c>
      <c r="I1107" t="s">
        <v>4599</v>
      </c>
      <c r="J1107" t="s">
        <v>4600</v>
      </c>
      <c r="K1107" t="s">
        <v>189</v>
      </c>
      <c r="L1107" t="s">
        <v>4601</v>
      </c>
      <c r="N1107" t="s">
        <v>191</v>
      </c>
      <c r="O1107" t="s">
        <v>135</v>
      </c>
      <c r="P1107">
        <v>0</v>
      </c>
      <c r="S1107" s="20">
        <f t="shared" si="121"/>
        <v>14</v>
      </c>
      <c r="T1107" s="20">
        <f t="shared" si="122"/>
        <v>26</v>
      </c>
      <c r="U1107" s="48" t="str">
        <f t="shared" si="123"/>
        <v>AMCDANAPITH</v>
      </c>
      <c r="V1107" s="20" t="str">
        <f t="shared" si="124"/>
        <v>TN703</v>
      </c>
      <c r="W1107" s="20" t="str">
        <f t="shared" si="125"/>
        <v>A1</v>
      </c>
      <c r="X1107" s="20"/>
      <c r="Y1107" s="7"/>
      <c r="Z1107" s="7"/>
      <c r="AA1107" s="7"/>
      <c r="AB1107" s="7"/>
      <c r="AC1107" s="7"/>
      <c r="AD1107" s="7"/>
    </row>
    <row r="1108" spans="1:30" x14ac:dyDescent="0.25">
      <c r="A1108" s="7"/>
      <c r="B1108" s="7"/>
      <c r="C1108" s="7"/>
      <c r="D1108" s="7" t="str">
        <f t="shared" si="119"/>
        <v>10.121.18.27</v>
      </c>
      <c r="E1108" s="7" t="str">
        <f t="shared" si="120"/>
        <v>10.121.18.27</v>
      </c>
      <c r="F1108">
        <v>1099</v>
      </c>
      <c r="G1108" t="s">
        <v>4606</v>
      </c>
      <c r="H1108" s="57">
        <v>46150.08116898148</v>
      </c>
      <c r="I1108" t="s">
        <v>4607</v>
      </c>
      <c r="J1108" t="s">
        <v>4608</v>
      </c>
      <c r="K1108" t="s">
        <v>145</v>
      </c>
      <c r="L1108" t="s">
        <v>4609</v>
      </c>
      <c r="N1108" t="s">
        <v>134</v>
      </c>
      <c r="O1108" t="s">
        <v>135</v>
      </c>
      <c r="P1108">
        <v>0</v>
      </c>
      <c r="S1108" s="20">
        <f t="shared" si="121"/>
        <v>13</v>
      </c>
      <c r="T1108" s="20">
        <f t="shared" si="122"/>
        <v>23</v>
      </c>
      <c r="U1108" s="48" t="str">
        <f t="shared" si="123"/>
        <v>POWERGRID</v>
      </c>
      <c r="V1108" s="20" t="str">
        <f t="shared" si="124"/>
        <v>TN705</v>
      </c>
      <c r="W1108" s="20" t="str">
        <f t="shared" si="125"/>
        <v>B1</v>
      </c>
      <c r="X1108" s="20"/>
      <c r="Y1108" s="7"/>
      <c r="Z1108" s="7"/>
      <c r="AA1108" s="7"/>
      <c r="AB1108" s="7"/>
      <c r="AC1108" s="7"/>
      <c r="AD1108" s="7"/>
    </row>
    <row r="1109" spans="1:30" x14ac:dyDescent="0.25">
      <c r="A1109" s="7"/>
      <c r="B1109" s="7"/>
      <c r="C1109" s="7"/>
      <c r="D1109" s="7" t="str">
        <f t="shared" si="119"/>
        <v>10.121.97.205</v>
      </c>
      <c r="E1109" s="7" t="str">
        <f t="shared" si="120"/>
        <v>10.121.97.205</v>
      </c>
      <c r="F1109">
        <v>1100</v>
      </c>
      <c r="G1109" t="s">
        <v>4610</v>
      </c>
      <c r="H1109" s="57">
        <v>46148.067986111113</v>
      </c>
      <c r="I1109" t="s">
        <v>4611</v>
      </c>
      <c r="J1109" t="s">
        <v>4612</v>
      </c>
      <c r="K1109" t="s">
        <v>145</v>
      </c>
      <c r="L1109" t="s">
        <v>4613</v>
      </c>
      <c r="N1109" t="s">
        <v>134</v>
      </c>
      <c r="O1109" t="s">
        <v>135</v>
      </c>
      <c r="P1109">
        <v>2</v>
      </c>
      <c r="S1109" s="20">
        <f t="shared" si="121"/>
        <v>14</v>
      </c>
      <c r="T1109" s="20">
        <f t="shared" si="122"/>
        <v>27</v>
      </c>
      <c r="U1109" s="48" t="str">
        <f t="shared" si="123"/>
        <v>MOTIKHODIYAR</v>
      </c>
      <c r="V1109" s="20" t="str">
        <f t="shared" si="124"/>
        <v>TN705</v>
      </c>
      <c r="W1109" s="20" t="str">
        <f t="shared" si="125"/>
        <v>B1</v>
      </c>
      <c r="X1109" s="20"/>
      <c r="Y1109" s="7"/>
      <c r="Z1109" s="7"/>
      <c r="AA1109" s="7"/>
      <c r="AB1109" s="7"/>
      <c r="AC1109" s="7"/>
      <c r="AD1109" s="7"/>
    </row>
    <row r="1110" spans="1:30" x14ac:dyDescent="0.25">
      <c r="A1110" s="7"/>
      <c r="B1110" s="7"/>
      <c r="C1110" s="7"/>
      <c r="D1110" s="7" t="str">
        <f t="shared" si="119"/>
        <v>10.121.24.156</v>
      </c>
      <c r="E1110" s="7" t="str">
        <f t="shared" si="120"/>
        <v>10.121.24.156</v>
      </c>
      <c r="F1110">
        <v>1101</v>
      </c>
      <c r="G1110" t="s">
        <v>4614</v>
      </c>
      <c r="H1110" s="57">
        <v>46149.072662037041</v>
      </c>
      <c r="I1110" t="s">
        <v>4615</v>
      </c>
      <c r="J1110" t="s">
        <v>4616</v>
      </c>
      <c r="K1110" t="s">
        <v>189</v>
      </c>
      <c r="L1110" t="s">
        <v>4617</v>
      </c>
      <c r="N1110" t="s">
        <v>191</v>
      </c>
      <c r="O1110" t="s">
        <v>135</v>
      </c>
      <c r="P1110">
        <v>0</v>
      </c>
      <c r="R1110" t="s">
        <v>2346</v>
      </c>
      <c r="S1110" s="20">
        <f t="shared" si="121"/>
        <v>14</v>
      </c>
      <c r="T1110" s="20">
        <f t="shared" si="122"/>
        <v>20</v>
      </c>
      <c r="U1110" s="48" t="str">
        <f t="shared" si="123"/>
        <v>ATGEM</v>
      </c>
      <c r="V1110" s="20" t="str">
        <f t="shared" si="124"/>
        <v>TN703</v>
      </c>
      <c r="W1110" s="20" t="str">
        <f t="shared" si="125"/>
        <v>A1</v>
      </c>
      <c r="X1110" s="20"/>
      <c r="Y1110" s="7"/>
      <c r="Z1110" s="7"/>
      <c r="AA1110" s="7"/>
      <c r="AB1110" s="7"/>
      <c r="AC1110" s="7"/>
      <c r="AD1110" s="7"/>
    </row>
    <row r="1111" spans="1:30" x14ac:dyDescent="0.25">
      <c r="A1111" s="7"/>
      <c r="B1111" s="7"/>
      <c r="C1111" s="7"/>
      <c r="D1111" s="7" t="str">
        <f t="shared" si="119"/>
        <v>10.121.15.205</v>
      </c>
      <c r="E1111" s="7" t="str">
        <f t="shared" si="120"/>
        <v>10.121.15.205</v>
      </c>
      <c r="F1111">
        <v>1102</v>
      </c>
      <c r="G1111" t="s">
        <v>4622</v>
      </c>
      <c r="H1111" s="57">
        <v>46080.065613425926</v>
      </c>
      <c r="I1111" t="s">
        <v>4623</v>
      </c>
      <c r="J1111" t="s">
        <v>4624</v>
      </c>
      <c r="K1111" t="s">
        <v>132</v>
      </c>
      <c r="L1111" t="s">
        <v>4625</v>
      </c>
      <c r="N1111" t="s">
        <v>134</v>
      </c>
      <c r="O1111" t="s">
        <v>135</v>
      </c>
      <c r="P1111">
        <v>0</v>
      </c>
      <c r="R1111" t="s">
        <v>136</v>
      </c>
      <c r="S1111" s="20">
        <f t="shared" si="121"/>
        <v>14</v>
      </c>
      <c r="T1111" s="20">
        <f t="shared" si="122"/>
        <v>21</v>
      </c>
      <c r="U1111" s="48" t="str">
        <f t="shared" si="123"/>
        <v>Vadgam</v>
      </c>
      <c r="V1111" s="20" t="str">
        <f t="shared" si="124"/>
        <v>TN725</v>
      </c>
      <c r="W1111" s="20" t="str">
        <f t="shared" si="125"/>
        <v>B2</v>
      </c>
      <c r="X1111" s="20"/>
      <c r="Y1111" s="7"/>
      <c r="Z1111" s="7"/>
      <c r="AA1111" s="7"/>
      <c r="AB1111" s="7"/>
      <c r="AC1111" s="7"/>
      <c r="AD1111" s="7"/>
    </row>
    <row r="1112" spans="1:30" x14ac:dyDescent="0.25">
      <c r="A1112" s="7"/>
      <c r="B1112" s="7"/>
      <c r="C1112" s="7"/>
      <c r="D1112" s="7" t="str">
        <f t="shared" si="119"/>
        <v>10.121.25.161</v>
      </c>
      <c r="E1112" s="7" t="str">
        <f t="shared" si="120"/>
        <v>10.121.25.161</v>
      </c>
      <c r="F1112">
        <v>1103</v>
      </c>
      <c r="G1112" t="s">
        <v>4631</v>
      </c>
      <c r="H1112" s="57">
        <v>46150.081909722219</v>
      </c>
      <c r="I1112" t="s">
        <v>4632</v>
      </c>
      <c r="J1112" t="s">
        <v>4633</v>
      </c>
      <c r="K1112" t="s">
        <v>132</v>
      </c>
      <c r="L1112" t="s">
        <v>4634</v>
      </c>
      <c r="N1112" t="s">
        <v>134</v>
      </c>
      <c r="O1112" t="s">
        <v>135</v>
      </c>
      <c r="P1112">
        <v>0</v>
      </c>
      <c r="R1112" t="s">
        <v>4635</v>
      </c>
      <c r="S1112" s="20">
        <f t="shared" si="121"/>
        <v>14</v>
      </c>
      <c r="T1112" s="20">
        <f t="shared" si="122"/>
        <v>31</v>
      </c>
      <c r="U1112" s="48" t="str">
        <f t="shared" si="123"/>
        <v>HIMMATNAGAR(GNE)</v>
      </c>
      <c r="V1112" s="20" t="str">
        <f t="shared" si="124"/>
        <v>TN725</v>
      </c>
      <c r="W1112" s="20" t="str">
        <f t="shared" si="125"/>
        <v>B2</v>
      </c>
      <c r="X1112" s="20"/>
      <c r="Y1112" s="7"/>
      <c r="Z1112" s="7"/>
      <c r="AA1112" s="7"/>
      <c r="AB1112" s="7"/>
      <c r="AC1112" s="7"/>
      <c r="AD1112" s="7"/>
    </row>
    <row r="1113" spans="1:30" x14ac:dyDescent="0.25">
      <c r="A1113" s="7"/>
      <c r="B1113" s="7"/>
      <c r="C1113" s="7"/>
      <c r="D1113" s="7" t="str">
        <f t="shared" si="119"/>
        <v>10.121.98.18</v>
      </c>
      <c r="E1113" s="7" t="str">
        <f t="shared" si="120"/>
        <v>10.121.98.18</v>
      </c>
      <c r="F1113">
        <v>1104</v>
      </c>
      <c r="G1113" t="s">
        <v>4626</v>
      </c>
      <c r="H1113" s="57">
        <v>46117.066180555557</v>
      </c>
      <c r="I1113" t="s">
        <v>4627</v>
      </c>
      <c r="J1113" t="s">
        <v>4628</v>
      </c>
      <c r="K1113" t="s">
        <v>189</v>
      </c>
      <c r="L1113" t="s">
        <v>4629</v>
      </c>
      <c r="N1113" t="s">
        <v>191</v>
      </c>
      <c r="O1113" t="s">
        <v>135</v>
      </c>
      <c r="P1113">
        <v>0</v>
      </c>
      <c r="R1113" t="s">
        <v>4630</v>
      </c>
      <c r="S1113" s="20">
        <f t="shared" si="121"/>
        <v>13</v>
      </c>
      <c r="T1113" s="20">
        <f t="shared" si="122"/>
        <v>28</v>
      </c>
      <c r="U1113" s="48" t="str">
        <f t="shared" si="123"/>
        <v>GANPAT UNI BTS</v>
      </c>
      <c r="V1113" s="20" t="str">
        <f t="shared" si="124"/>
        <v>TN703</v>
      </c>
      <c r="W1113" s="20" t="str">
        <f t="shared" si="125"/>
        <v>A1</v>
      </c>
      <c r="X1113" s="20"/>
      <c r="Y1113" s="7"/>
      <c r="Z1113" s="7"/>
      <c r="AA1113" s="7"/>
      <c r="AB1113" s="7"/>
      <c r="AC1113" s="7"/>
      <c r="AD1113" s="7"/>
    </row>
    <row r="1114" spans="1:30" x14ac:dyDescent="0.25">
      <c r="A1114" s="7"/>
      <c r="B1114" s="7"/>
      <c r="C1114" s="7"/>
      <c r="D1114" s="7" t="str">
        <f t="shared" si="119"/>
        <v>10.121.25.165</v>
      </c>
      <c r="E1114" s="7" t="str">
        <f t="shared" si="120"/>
        <v>10.121.25.165</v>
      </c>
      <c r="F1114">
        <v>1105</v>
      </c>
      <c r="G1114" t="s">
        <v>4636</v>
      </c>
      <c r="H1114" s="57">
        <v>46150.073553240742</v>
      </c>
      <c r="I1114" t="s">
        <v>4637</v>
      </c>
      <c r="J1114" t="s">
        <v>4638</v>
      </c>
      <c r="K1114" t="s">
        <v>145</v>
      </c>
      <c r="L1114" t="s">
        <v>4639</v>
      </c>
      <c r="N1114" t="s">
        <v>134</v>
      </c>
      <c r="O1114" t="s">
        <v>135</v>
      </c>
      <c r="P1114">
        <v>0</v>
      </c>
      <c r="S1114" s="20">
        <f t="shared" si="121"/>
        <v>14</v>
      </c>
      <c r="T1114" s="20">
        <f t="shared" si="122"/>
        <v>22</v>
      </c>
      <c r="U1114" s="48" t="str">
        <f t="shared" si="123"/>
        <v>GAMBHOI</v>
      </c>
      <c r="V1114" s="20" t="str">
        <f t="shared" si="124"/>
        <v>TN705</v>
      </c>
      <c r="W1114" s="20" t="str">
        <f t="shared" si="125"/>
        <v>B1</v>
      </c>
      <c r="X1114" s="20"/>
      <c r="Y1114" s="7"/>
      <c r="Z1114" s="7"/>
      <c r="AA1114" s="7"/>
      <c r="AB1114" s="7"/>
      <c r="AC1114" s="7"/>
      <c r="AD1114" s="7"/>
    </row>
    <row r="1115" spans="1:30" x14ac:dyDescent="0.25">
      <c r="A1115" s="7"/>
      <c r="B1115" s="7"/>
      <c r="C1115" s="7"/>
      <c r="D1115" s="7" t="str">
        <f t="shared" si="119"/>
        <v>10.121.16.87</v>
      </c>
      <c r="E1115" s="7" t="str">
        <f t="shared" si="120"/>
        <v>10.121.16.87</v>
      </c>
      <c r="F1115">
        <v>1106</v>
      </c>
      <c r="G1115" t="s">
        <v>4640</v>
      </c>
      <c r="H1115" s="57">
        <v>46116.051307870373</v>
      </c>
      <c r="I1115" t="s">
        <v>4641</v>
      </c>
      <c r="J1115" t="s">
        <v>4642</v>
      </c>
      <c r="K1115" t="s">
        <v>171</v>
      </c>
      <c r="L1115" t="s">
        <v>4643</v>
      </c>
      <c r="N1115" t="s">
        <v>173</v>
      </c>
      <c r="O1115" t="s">
        <v>135</v>
      </c>
      <c r="P1115">
        <v>2</v>
      </c>
      <c r="R1115" t="s">
        <v>2346</v>
      </c>
      <c r="S1115" s="20">
        <f t="shared" si="121"/>
        <v>13</v>
      </c>
      <c r="T1115" s="20">
        <f t="shared" si="122"/>
        <v>25</v>
      </c>
      <c r="U1115" s="48" t="str">
        <f t="shared" si="123"/>
        <v>ALIPORE BTS</v>
      </c>
      <c r="V1115" s="20" t="str">
        <f t="shared" si="124"/>
        <v>TN703</v>
      </c>
      <c r="W1115" s="20" t="str">
        <f t="shared" si="125"/>
        <v>A1</v>
      </c>
      <c r="X1115" s="20"/>
      <c r="Y1115" s="7"/>
      <c r="Z1115" s="7"/>
      <c r="AA1115" s="7"/>
      <c r="AB1115" s="7"/>
      <c r="AC1115" s="7"/>
      <c r="AD1115" s="7"/>
    </row>
    <row r="1116" spans="1:30" x14ac:dyDescent="0.25">
      <c r="A1116" s="7"/>
      <c r="B1116" s="7"/>
      <c r="C1116" s="7"/>
      <c r="D1116" s="7" t="str">
        <f t="shared" si="119"/>
        <v>10.121.97.211</v>
      </c>
      <c r="E1116" s="7" t="str">
        <f t="shared" si="120"/>
        <v>10.121.97.211</v>
      </c>
      <c r="F1116">
        <v>1107</v>
      </c>
      <c r="G1116" t="s">
        <v>4644</v>
      </c>
      <c r="H1116" s="57">
        <v>46150.07608796296</v>
      </c>
      <c r="I1116" t="s">
        <v>4645</v>
      </c>
      <c r="J1116" t="s">
        <v>4646</v>
      </c>
      <c r="K1116" t="s">
        <v>145</v>
      </c>
      <c r="L1116" t="s">
        <v>4647</v>
      </c>
      <c r="N1116" t="s">
        <v>134</v>
      </c>
      <c r="O1116" t="s">
        <v>135</v>
      </c>
      <c r="P1116">
        <v>2</v>
      </c>
      <c r="S1116" s="20">
        <f t="shared" si="121"/>
        <v>14</v>
      </c>
      <c r="T1116" s="20">
        <f t="shared" si="122"/>
        <v>21</v>
      </c>
      <c r="U1116" s="48" t="str">
        <f t="shared" si="123"/>
        <v>TALALA</v>
      </c>
      <c r="V1116" s="20" t="str">
        <f t="shared" si="124"/>
        <v>TN705</v>
      </c>
      <c r="W1116" s="20" t="str">
        <f t="shared" si="125"/>
        <v>B1</v>
      </c>
      <c r="X1116" s="20"/>
      <c r="Y1116" s="7"/>
      <c r="Z1116" s="7"/>
      <c r="AA1116" s="7"/>
      <c r="AB1116" s="7"/>
      <c r="AC1116" s="7"/>
      <c r="AD1116" s="7"/>
    </row>
    <row r="1117" spans="1:30" x14ac:dyDescent="0.25">
      <c r="A1117" s="7"/>
      <c r="B1117" s="7"/>
      <c r="C1117" s="7"/>
      <c r="D1117" s="7" t="str">
        <f t="shared" si="119"/>
        <v>10.121.24.117</v>
      </c>
      <c r="E1117" s="7" t="str">
        <f t="shared" si="120"/>
        <v>10.121.24.117</v>
      </c>
      <c r="F1117">
        <v>1108</v>
      </c>
      <c r="G1117" t="s">
        <v>4656</v>
      </c>
      <c r="H1117" s="57">
        <v>46123.067847222221</v>
      </c>
      <c r="I1117" t="s">
        <v>4657</v>
      </c>
      <c r="J1117" t="s">
        <v>4658</v>
      </c>
      <c r="K1117" t="s">
        <v>171</v>
      </c>
      <c r="L1117" t="s">
        <v>4659</v>
      </c>
      <c r="N1117" t="s">
        <v>173</v>
      </c>
      <c r="O1117" t="s">
        <v>135</v>
      </c>
      <c r="P1117">
        <v>2</v>
      </c>
      <c r="R1117" t="s">
        <v>519</v>
      </c>
      <c r="S1117" s="20">
        <f t="shared" si="121"/>
        <v>14</v>
      </c>
      <c r="T1117" s="20">
        <f t="shared" si="122"/>
        <v>25</v>
      </c>
      <c r="U1117" s="48" t="str">
        <f t="shared" si="123"/>
        <v>NK Chamber</v>
      </c>
      <c r="V1117" s="20" t="str">
        <f t="shared" si="124"/>
        <v>TN703</v>
      </c>
      <c r="W1117" s="20" t="str">
        <f t="shared" si="125"/>
        <v>A1</v>
      </c>
      <c r="X1117" s="20"/>
      <c r="Y1117" s="7"/>
      <c r="Z1117" s="7"/>
      <c r="AA1117" s="7"/>
      <c r="AB1117" s="7"/>
      <c r="AC1117" s="7"/>
      <c r="AD1117" s="7"/>
    </row>
    <row r="1118" spans="1:30" x14ac:dyDescent="0.25">
      <c r="A1118" s="7"/>
      <c r="B1118" s="7"/>
      <c r="C1118" s="7"/>
      <c r="D1118" s="7" t="str">
        <f t="shared" si="119"/>
        <v>10.121.24.13</v>
      </c>
      <c r="E1118" s="7" t="str">
        <f t="shared" si="120"/>
        <v>10.121.24.13</v>
      </c>
      <c r="F1118">
        <v>1109</v>
      </c>
      <c r="G1118" t="s">
        <v>4652</v>
      </c>
      <c r="H1118" s="57">
        <v>46142.07744212963</v>
      </c>
      <c r="I1118" t="s">
        <v>4653</v>
      </c>
      <c r="J1118" t="s">
        <v>4654</v>
      </c>
      <c r="K1118" t="s">
        <v>171</v>
      </c>
      <c r="L1118" t="s">
        <v>4655</v>
      </c>
      <c r="N1118" t="s">
        <v>173</v>
      </c>
      <c r="O1118" t="s">
        <v>135</v>
      </c>
      <c r="P1118">
        <v>2</v>
      </c>
      <c r="R1118" t="s">
        <v>815</v>
      </c>
      <c r="S1118" s="20">
        <f t="shared" si="121"/>
        <v>13</v>
      </c>
      <c r="T1118" s="20">
        <f t="shared" si="122"/>
        <v>30</v>
      </c>
      <c r="U1118" s="48" t="str">
        <f t="shared" si="123"/>
        <v>AMBUJA-NAGAR-BTS</v>
      </c>
      <c r="V1118" s="20" t="str">
        <f t="shared" si="124"/>
        <v>TN703</v>
      </c>
      <c r="W1118" s="20" t="str">
        <f t="shared" si="125"/>
        <v>A1</v>
      </c>
      <c r="X1118" s="20"/>
      <c r="Y1118" s="7"/>
      <c r="Z1118" s="7"/>
      <c r="AA1118" s="7"/>
      <c r="AB1118" s="7"/>
      <c r="AC1118" s="7"/>
      <c r="AD1118" s="7"/>
    </row>
    <row r="1119" spans="1:30" x14ac:dyDescent="0.25">
      <c r="A1119" s="7"/>
      <c r="B1119" s="7"/>
      <c r="C1119" s="7"/>
      <c r="D1119" s="7" t="str">
        <f t="shared" si="119"/>
        <v>10.121.24.42</v>
      </c>
      <c r="E1119" s="7" t="str">
        <f t="shared" si="120"/>
        <v>10.121.24.42</v>
      </c>
      <c r="F1119">
        <v>1110</v>
      </c>
      <c r="G1119" t="s">
        <v>4648</v>
      </c>
      <c r="H1119" s="57">
        <v>46148.065949074073</v>
      </c>
      <c r="I1119" t="s">
        <v>4649</v>
      </c>
      <c r="J1119" t="s">
        <v>4650</v>
      </c>
      <c r="K1119" t="s">
        <v>189</v>
      </c>
      <c r="L1119" t="s">
        <v>4651</v>
      </c>
      <c r="N1119" t="s">
        <v>191</v>
      </c>
      <c r="O1119" t="s">
        <v>135</v>
      </c>
      <c r="P1119">
        <v>0</v>
      </c>
      <c r="S1119" s="20">
        <f t="shared" si="121"/>
        <v>13</v>
      </c>
      <c r="T1119" s="20">
        <f t="shared" si="122"/>
        <v>31</v>
      </c>
      <c r="U1119" s="48" t="str">
        <f t="shared" si="123"/>
        <v>Mendarada HUT BTS</v>
      </c>
      <c r="V1119" s="20" t="str">
        <f t="shared" si="124"/>
        <v>TN703</v>
      </c>
      <c r="W1119" s="20" t="str">
        <f t="shared" si="125"/>
        <v>A1</v>
      </c>
      <c r="X1119" s="20"/>
      <c r="Y1119" s="7"/>
      <c r="Z1119" s="7"/>
      <c r="AA1119" s="7"/>
      <c r="AB1119" s="7"/>
      <c r="AC1119" s="7"/>
      <c r="AD1119" s="7"/>
    </row>
    <row r="1120" spans="1:30" x14ac:dyDescent="0.25">
      <c r="A1120" s="7"/>
      <c r="B1120" s="7"/>
      <c r="C1120" s="7"/>
      <c r="D1120" s="7" t="str">
        <f t="shared" si="119"/>
        <v>10.121.24.157</v>
      </c>
      <c r="E1120" s="7" t="str">
        <f t="shared" si="120"/>
        <v>10.121.24.157</v>
      </c>
      <c r="F1120">
        <v>1111</v>
      </c>
      <c r="G1120" t="s">
        <v>4681</v>
      </c>
      <c r="H1120" s="57">
        <v>46123.071759259263</v>
      </c>
      <c r="I1120" t="s">
        <v>4682</v>
      </c>
      <c r="J1120" t="s">
        <v>4683</v>
      </c>
      <c r="K1120" t="s">
        <v>189</v>
      </c>
      <c r="L1120" t="s">
        <v>4684</v>
      </c>
      <c r="N1120" t="s">
        <v>191</v>
      </c>
      <c r="O1120" t="s">
        <v>135</v>
      </c>
      <c r="P1120">
        <v>0</v>
      </c>
      <c r="R1120" t="s">
        <v>2346</v>
      </c>
      <c r="S1120" s="20">
        <f t="shared" si="121"/>
        <v>14</v>
      </c>
      <c r="T1120" s="20">
        <f t="shared" si="122"/>
        <v>24</v>
      </c>
      <c r="U1120" s="48" t="str">
        <f t="shared" si="123"/>
        <v>SEGVI-BTS</v>
      </c>
      <c r="V1120" s="20" t="str">
        <f t="shared" si="124"/>
        <v>TN703</v>
      </c>
      <c r="W1120" s="20" t="str">
        <f t="shared" si="125"/>
        <v>A1</v>
      </c>
      <c r="X1120" s="20"/>
      <c r="Y1120" s="7"/>
      <c r="Z1120" s="7"/>
      <c r="AA1120" s="7"/>
      <c r="AB1120" s="7"/>
      <c r="AC1120" s="7"/>
      <c r="AD1120" s="7"/>
    </row>
    <row r="1121" spans="1:30" x14ac:dyDescent="0.25">
      <c r="A1121" s="7"/>
      <c r="B1121" s="7"/>
      <c r="C1121" s="7"/>
      <c r="D1121" s="7" t="str">
        <f t="shared" si="119"/>
        <v>10.121.24.38</v>
      </c>
      <c r="E1121" s="7" t="str">
        <f t="shared" si="120"/>
        <v>10.121.24.38</v>
      </c>
      <c r="F1121">
        <v>1112</v>
      </c>
      <c r="G1121" t="s">
        <v>4673</v>
      </c>
      <c r="H1121" s="57">
        <v>46147.070729166669</v>
      </c>
      <c r="I1121" t="s">
        <v>4674</v>
      </c>
      <c r="J1121" t="s">
        <v>4675</v>
      </c>
      <c r="K1121" t="s">
        <v>189</v>
      </c>
      <c r="L1121" t="s">
        <v>4676</v>
      </c>
      <c r="N1121" t="s">
        <v>191</v>
      </c>
      <c r="O1121" t="s">
        <v>135</v>
      </c>
      <c r="P1121">
        <v>0</v>
      </c>
      <c r="S1121" s="20">
        <f t="shared" si="121"/>
        <v>13</v>
      </c>
      <c r="T1121" s="20">
        <f t="shared" si="122"/>
        <v>22</v>
      </c>
      <c r="U1121" s="48" t="str">
        <f t="shared" si="123"/>
        <v>SASANGIR</v>
      </c>
      <c r="V1121" s="20" t="str">
        <f t="shared" si="124"/>
        <v>TN703</v>
      </c>
      <c r="W1121" s="20" t="str">
        <f t="shared" si="125"/>
        <v>A1</v>
      </c>
      <c r="X1121" s="20"/>
      <c r="Y1121" s="7"/>
      <c r="Z1121" s="7"/>
      <c r="AA1121" s="7"/>
      <c r="AB1121" s="7"/>
      <c r="AC1121" s="7"/>
      <c r="AD1121" s="7"/>
    </row>
    <row r="1122" spans="1:30" x14ac:dyDescent="0.25">
      <c r="A1122" s="7"/>
      <c r="B1122" s="7"/>
      <c r="C1122" s="7"/>
      <c r="D1122" s="7" t="str">
        <f t="shared" si="119"/>
        <v>10.121.19.142</v>
      </c>
      <c r="E1122" s="7" t="str">
        <f t="shared" si="120"/>
        <v>10.121.19.142</v>
      </c>
      <c r="F1122">
        <v>1113</v>
      </c>
      <c r="G1122" t="s">
        <v>4668</v>
      </c>
      <c r="H1122" s="57">
        <v>46121.062326388892</v>
      </c>
      <c r="I1122" t="s">
        <v>4669</v>
      </c>
      <c r="J1122" t="s">
        <v>4670</v>
      </c>
      <c r="K1122" t="s">
        <v>189</v>
      </c>
      <c r="L1122" t="s">
        <v>4671</v>
      </c>
      <c r="N1122" t="s">
        <v>191</v>
      </c>
      <c r="O1122" t="s">
        <v>135</v>
      </c>
      <c r="P1122">
        <v>0</v>
      </c>
      <c r="R1122" t="s">
        <v>4672</v>
      </c>
      <c r="S1122" s="20">
        <f t="shared" si="121"/>
        <v>14</v>
      </c>
      <c r="T1122" s="20">
        <f t="shared" si="122"/>
        <v>28</v>
      </c>
      <c r="U1122" s="48" t="str">
        <f t="shared" si="123"/>
        <v>GOTRI Medical</v>
      </c>
      <c r="V1122" s="20" t="str">
        <f t="shared" si="124"/>
        <v>TN703</v>
      </c>
      <c r="W1122" s="20" t="str">
        <f t="shared" si="125"/>
        <v>A1</v>
      </c>
      <c r="X1122" s="20"/>
      <c r="Y1122" s="7"/>
      <c r="Z1122" s="7"/>
      <c r="AA1122" s="7"/>
      <c r="AB1122" s="7"/>
      <c r="AC1122" s="7"/>
      <c r="AD1122" s="7"/>
    </row>
    <row r="1123" spans="1:30" x14ac:dyDescent="0.25">
      <c r="A1123" s="7"/>
      <c r="B1123" s="7"/>
      <c r="C1123" s="7"/>
      <c r="D1123" s="7" t="str">
        <f t="shared" si="119"/>
        <v>10.121.24.35</v>
      </c>
      <c r="E1123" s="7" t="str">
        <f t="shared" si="120"/>
        <v>10.121.24.35</v>
      </c>
      <c r="F1123">
        <v>1114</v>
      </c>
      <c r="G1123" t="s">
        <v>4677</v>
      </c>
      <c r="H1123" s="57">
        <v>46150.075509259259</v>
      </c>
      <c r="I1123" t="s">
        <v>4678</v>
      </c>
      <c r="J1123" t="s">
        <v>4679</v>
      </c>
      <c r="K1123" t="s">
        <v>189</v>
      </c>
      <c r="L1123" t="s">
        <v>4680</v>
      </c>
      <c r="N1123" t="s">
        <v>191</v>
      </c>
      <c r="O1123" t="s">
        <v>135</v>
      </c>
      <c r="P1123">
        <v>0</v>
      </c>
      <c r="S1123" s="20">
        <f t="shared" si="121"/>
        <v>13</v>
      </c>
      <c r="T1123" s="20">
        <f t="shared" si="122"/>
        <v>29</v>
      </c>
      <c r="U1123" s="48" t="str">
        <f t="shared" si="123"/>
        <v>MADHUPUR TALALA</v>
      </c>
      <c r="V1123" s="20" t="str">
        <f t="shared" si="124"/>
        <v>TN703</v>
      </c>
      <c r="W1123" s="20" t="str">
        <f t="shared" si="125"/>
        <v>A1</v>
      </c>
      <c r="X1123" s="20"/>
      <c r="Y1123" s="7"/>
      <c r="Z1123" s="7"/>
      <c r="AA1123" s="7"/>
      <c r="AB1123" s="7"/>
      <c r="AC1123" s="7"/>
      <c r="AD1123" s="7"/>
    </row>
    <row r="1124" spans="1:30" x14ac:dyDescent="0.25">
      <c r="A1124" s="7"/>
      <c r="B1124" s="7"/>
      <c r="C1124" s="7"/>
      <c r="D1124" s="7" t="str">
        <f t="shared" si="119"/>
        <v>10.121.24.36</v>
      </c>
      <c r="E1124" s="7" t="str">
        <f t="shared" si="120"/>
        <v>10.121.24.36</v>
      </c>
      <c r="F1124">
        <v>1115</v>
      </c>
      <c r="G1124" t="s">
        <v>4660</v>
      </c>
      <c r="H1124" s="57">
        <v>46150.075324074074</v>
      </c>
      <c r="I1124" t="s">
        <v>4661</v>
      </c>
      <c r="J1124" t="s">
        <v>4662</v>
      </c>
      <c r="K1124" t="s">
        <v>189</v>
      </c>
      <c r="L1124" t="s">
        <v>4663</v>
      </c>
      <c r="N1124" t="s">
        <v>191</v>
      </c>
      <c r="O1124" t="s">
        <v>135</v>
      </c>
      <c r="P1124">
        <v>0</v>
      </c>
      <c r="S1124" s="20">
        <f t="shared" si="121"/>
        <v>13</v>
      </c>
      <c r="T1124" s="20">
        <f t="shared" si="122"/>
        <v>18</v>
      </c>
      <c r="U1124" s="48" t="str">
        <f t="shared" si="123"/>
        <v>GIDC</v>
      </c>
      <c r="V1124" s="20" t="str">
        <f t="shared" si="124"/>
        <v>TN703</v>
      </c>
      <c r="W1124" s="20" t="str">
        <f t="shared" si="125"/>
        <v>A1</v>
      </c>
      <c r="X1124" s="20"/>
      <c r="Y1124" s="7"/>
      <c r="Z1124" s="7"/>
      <c r="AA1124" s="7"/>
      <c r="AB1124" s="7"/>
      <c r="AC1124" s="7"/>
      <c r="AD1124" s="7"/>
    </row>
    <row r="1125" spans="1:30" x14ac:dyDescent="0.25">
      <c r="A1125" s="7"/>
      <c r="B1125" s="7"/>
      <c r="C1125" s="7"/>
      <c r="D1125" s="7" t="str">
        <f t="shared" si="119"/>
        <v>10.121.24.37</v>
      </c>
      <c r="E1125" s="7" t="str">
        <f t="shared" si="120"/>
        <v>10.121.24.37</v>
      </c>
      <c r="F1125">
        <v>1116</v>
      </c>
      <c r="G1125" t="s">
        <v>4664</v>
      </c>
      <c r="H1125" s="57">
        <v>46150.075416666667</v>
      </c>
      <c r="I1125" t="s">
        <v>4665</v>
      </c>
      <c r="J1125" t="s">
        <v>4666</v>
      </c>
      <c r="K1125" t="s">
        <v>189</v>
      </c>
      <c r="L1125" t="s">
        <v>4667</v>
      </c>
      <c r="N1125" t="s">
        <v>191</v>
      </c>
      <c r="O1125" t="s">
        <v>135</v>
      </c>
      <c r="P1125">
        <v>0</v>
      </c>
      <c r="S1125" s="20">
        <f t="shared" si="121"/>
        <v>13</v>
      </c>
      <c r="T1125" s="20">
        <f t="shared" si="122"/>
        <v>28</v>
      </c>
      <c r="U1125" s="48" t="str">
        <f t="shared" si="123"/>
        <v>AMLANI BTS PBD</v>
      </c>
      <c r="V1125" s="20" t="str">
        <f t="shared" si="124"/>
        <v>TN703</v>
      </c>
      <c r="W1125" s="20" t="str">
        <f t="shared" si="125"/>
        <v>A1</v>
      </c>
      <c r="X1125" s="20"/>
      <c r="Y1125" s="7"/>
      <c r="Z1125" s="7"/>
      <c r="AA1125" s="7"/>
      <c r="AB1125" s="7"/>
      <c r="AC1125" s="7"/>
      <c r="AD1125" s="7"/>
    </row>
    <row r="1126" spans="1:30" x14ac:dyDescent="0.25">
      <c r="A1126" s="7"/>
      <c r="B1126" s="7"/>
      <c r="C1126" s="7"/>
      <c r="D1126" s="7" t="str">
        <f t="shared" si="119"/>
        <v>10.121.25.94</v>
      </c>
      <c r="E1126" s="7" t="str">
        <f t="shared" si="120"/>
        <v>10.121.25.94</v>
      </c>
      <c r="F1126">
        <v>1117</v>
      </c>
      <c r="G1126" t="s">
        <v>4689</v>
      </c>
      <c r="H1126" s="57">
        <v>46151.078877314816</v>
      </c>
      <c r="I1126" t="s">
        <v>4690</v>
      </c>
      <c r="J1126" t="s">
        <v>4691</v>
      </c>
      <c r="K1126" t="s">
        <v>189</v>
      </c>
      <c r="L1126" t="s">
        <v>4692</v>
      </c>
      <c r="N1126" t="s">
        <v>191</v>
      </c>
      <c r="O1126" t="s">
        <v>135</v>
      </c>
      <c r="P1126">
        <v>0</v>
      </c>
      <c r="R1126" t="s">
        <v>815</v>
      </c>
      <c r="S1126" s="20">
        <f t="shared" si="121"/>
        <v>13</v>
      </c>
      <c r="T1126" s="20">
        <f t="shared" si="122"/>
        <v>20</v>
      </c>
      <c r="U1126" s="48" t="str">
        <f t="shared" si="123"/>
        <v>Dhabad</v>
      </c>
      <c r="V1126" s="20" t="str">
        <f t="shared" si="124"/>
        <v>TN703</v>
      </c>
      <c r="W1126" s="20" t="str">
        <f t="shared" si="125"/>
        <v>A1</v>
      </c>
      <c r="X1126" s="20"/>
      <c r="Y1126" s="7"/>
      <c r="Z1126" s="7"/>
      <c r="AA1126" s="7"/>
      <c r="AB1126" s="7"/>
      <c r="AC1126" s="7"/>
      <c r="AD1126" s="7"/>
    </row>
    <row r="1127" spans="1:30" x14ac:dyDescent="0.25">
      <c r="A1127" s="7"/>
      <c r="B1127" s="7"/>
      <c r="C1127" s="7"/>
      <c r="D1127" s="7" t="str">
        <f t="shared" si="119"/>
        <v>10.121.18.34</v>
      </c>
      <c r="E1127" s="7" t="str">
        <f t="shared" si="120"/>
        <v>10.121.18.34</v>
      </c>
      <c r="F1127">
        <v>1118</v>
      </c>
      <c r="G1127" t="s">
        <v>4685</v>
      </c>
      <c r="H1127" s="57">
        <v>46124.070115740738</v>
      </c>
      <c r="I1127" t="s">
        <v>4686</v>
      </c>
      <c r="J1127" t="s">
        <v>4687</v>
      </c>
      <c r="K1127" t="s">
        <v>189</v>
      </c>
      <c r="L1127" t="s">
        <v>4688</v>
      </c>
      <c r="N1127" t="s">
        <v>191</v>
      </c>
      <c r="O1127" t="s">
        <v>135</v>
      </c>
      <c r="P1127">
        <v>0</v>
      </c>
      <c r="S1127" s="20">
        <f t="shared" si="121"/>
        <v>13</v>
      </c>
      <c r="T1127" s="20">
        <f t="shared" si="122"/>
        <v>26</v>
      </c>
      <c r="U1127" s="48" t="str">
        <f t="shared" si="123"/>
        <v>SATYAMEV BTS</v>
      </c>
      <c r="V1127" s="20" t="str">
        <f t="shared" si="124"/>
        <v>TN703</v>
      </c>
      <c r="W1127" s="20" t="str">
        <f t="shared" si="125"/>
        <v>A1</v>
      </c>
      <c r="X1127" s="20"/>
      <c r="Y1127" s="7"/>
      <c r="Z1127" s="7"/>
      <c r="AA1127" s="7"/>
      <c r="AB1127" s="7"/>
      <c r="AC1127" s="7"/>
      <c r="AD1127" s="7"/>
    </row>
    <row r="1128" spans="1:30" x14ac:dyDescent="0.25">
      <c r="A1128" s="7"/>
      <c r="B1128" s="7"/>
      <c r="C1128" s="7"/>
      <c r="D1128" s="7" t="str">
        <f t="shared" si="119"/>
        <v>10.121.99.34</v>
      </c>
      <c r="E1128" s="7" t="str">
        <f t="shared" si="120"/>
        <v>10.121.99.34</v>
      </c>
      <c r="F1128">
        <v>1119</v>
      </c>
      <c r="G1128" t="s">
        <v>4693</v>
      </c>
      <c r="H1128" s="57">
        <v>46085.049097222225</v>
      </c>
      <c r="I1128" t="s">
        <v>4694</v>
      </c>
      <c r="J1128" t="s">
        <v>4695</v>
      </c>
      <c r="K1128" t="s">
        <v>171</v>
      </c>
      <c r="L1128" t="s">
        <v>4696</v>
      </c>
      <c r="N1128" t="s">
        <v>173</v>
      </c>
      <c r="O1128" t="s">
        <v>135</v>
      </c>
      <c r="P1128">
        <v>2</v>
      </c>
      <c r="R1128" t="s">
        <v>362</v>
      </c>
      <c r="S1128" s="20">
        <f t="shared" si="121"/>
        <v>13</v>
      </c>
      <c r="T1128" s="20">
        <f t="shared" si="122"/>
        <v>25</v>
      </c>
      <c r="U1128" s="48" t="str">
        <f t="shared" si="123"/>
        <v>JORAVAMAGAR</v>
      </c>
      <c r="V1128" s="20" t="str">
        <f t="shared" si="124"/>
        <v>TN703</v>
      </c>
      <c r="W1128" s="20" t="str">
        <f t="shared" si="125"/>
        <v>A1</v>
      </c>
      <c r="X1128" s="20"/>
      <c r="Y1128" s="7"/>
      <c r="Z1128" s="7"/>
      <c r="AA1128" s="7"/>
      <c r="AB1128" s="7"/>
      <c r="AC1128" s="7"/>
      <c r="AD1128" s="7"/>
    </row>
    <row r="1129" spans="1:30" x14ac:dyDescent="0.25">
      <c r="A1129" s="7"/>
      <c r="B1129" s="7"/>
      <c r="C1129" s="7"/>
      <c r="D1129" s="7" t="str">
        <f t="shared" si="119"/>
        <v>10.121.16.73</v>
      </c>
      <c r="E1129" s="7" t="str">
        <f t="shared" si="120"/>
        <v>10.121.16.73</v>
      </c>
      <c r="F1129">
        <v>1120</v>
      </c>
      <c r="G1129" t="s">
        <v>4701</v>
      </c>
      <c r="H1129" s="57">
        <v>46151.070567129631</v>
      </c>
      <c r="I1129" t="s">
        <v>4702</v>
      </c>
      <c r="J1129" t="s">
        <v>4703</v>
      </c>
      <c r="K1129" t="s">
        <v>189</v>
      </c>
      <c r="L1129" t="s">
        <v>4704</v>
      </c>
      <c r="N1129" t="s">
        <v>191</v>
      </c>
      <c r="O1129" t="s">
        <v>135</v>
      </c>
      <c r="P1129">
        <v>0</v>
      </c>
      <c r="R1129" t="s">
        <v>2346</v>
      </c>
      <c r="S1129" s="20">
        <f t="shared" si="121"/>
        <v>13</v>
      </c>
      <c r="T1129" s="20">
        <f t="shared" si="122"/>
        <v>20</v>
      </c>
      <c r="U1129" s="48" t="str">
        <f t="shared" si="123"/>
        <v>NOGANA</v>
      </c>
      <c r="V1129" s="20" t="str">
        <f t="shared" si="124"/>
        <v>TN703</v>
      </c>
      <c r="W1129" s="20" t="str">
        <f t="shared" si="125"/>
        <v>A1</v>
      </c>
      <c r="X1129" s="20"/>
      <c r="Y1129" s="7"/>
      <c r="Z1129" s="7"/>
      <c r="AA1129" s="7"/>
      <c r="AB1129" s="7"/>
      <c r="AC1129" s="7"/>
      <c r="AD1129" s="7"/>
    </row>
    <row r="1130" spans="1:30" x14ac:dyDescent="0.25">
      <c r="A1130" s="7"/>
      <c r="B1130" s="7"/>
      <c r="C1130" s="7"/>
      <c r="D1130" s="7" t="str">
        <f t="shared" si="119"/>
        <v>10.121.100.45</v>
      </c>
      <c r="E1130" s="7" t="str">
        <f t="shared" si="120"/>
        <v>10.121.100.45</v>
      </c>
      <c r="F1130">
        <v>1121</v>
      </c>
      <c r="G1130" t="s">
        <v>4697</v>
      </c>
      <c r="H1130" s="57">
        <v>46141.070833333331</v>
      </c>
      <c r="I1130" t="s">
        <v>4698</v>
      </c>
      <c r="J1130" t="s">
        <v>4699</v>
      </c>
      <c r="K1130" t="s">
        <v>189</v>
      </c>
      <c r="L1130" t="s">
        <v>4700</v>
      </c>
      <c r="N1130" t="s">
        <v>191</v>
      </c>
      <c r="O1130" t="s">
        <v>135</v>
      </c>
      <c r="P1130">
        <v>0</v>
      </c>
      <c r="R1130" t="s">
        <v>618</v>
      </c>
      <c r="S1130" s="20">
        <f t="shared" si="121"/>
        <v>14</v>
      </c>
      <c r="T1130" s="20">
        <f t="shared" si="122"/>
        <v>22</v>
      </c>
      <c r="U1130" s="48" t="str">
        <f t="shared" si="123"/>
        <v>MADHI-1</v>
      </c>
      <c r="V1130" s="20" t="str">
        <f t="shared" si="124"/>
        <v>TN703</v>
      </c>
      <c r="W1130" s="20" t="str">
        <f t="shared" si="125"/>
        <v>A1</v>
      </c>
      <c r="X1130" s="20"/>
      <c r="Y1130" s="7"/>
      <c r="Z1130" s="7"/>
      <c r="AA1130" s="7"/>
      <c r="AB1130" s="7"/>
      <c r="AC1130" s="7"/>
      <c r="AD1130" s="7"/>
    </row>
    <row r="1131" spans="1:30" x14ac:dyDescent="0.25">
      <c r="A1131" s="7"/>
      <c r="B1131" s="7"/>
      <c r="C1131" s="7"/>
      <c r="D1131" s="7" t="str">
        <f t="shared" si="119"/>
        <v>10.121.96.129</v>
      </c>
      <c r="E1131" s="7" t="str">
        <f t="shared" si="120"/>
        <v>10.121.96.129</v>
      </c>
      <c r="F1131">
        <v>1122</v>
      </c>
      <c r="G1131" t="s">
        <v>4705</v>
      </c>
      <c r="H1131" s="57">
        <v>46143.071018518516</v>
      </c>
      <c r="I1131" t="s">
        <v>4706</v>
      </c>
      <c r="J1131" t="s">
        <v>4707</v>
      </c>
      <c r="K1131" t="s">
        <v>132</v>
      </c>
      <c r="L1131" t="s">
        <v>4708</v>
      </c>
      <c r="N1131" t="s">
        <v>134</v>
      </c>
      <c r="O1131" t="s">
        <v>135</v>
      </c>
      <c r="P1131">
        <v>0</v>
      </c>
      <c r="R1131" t="s">
        <v>4709</v>
      </c>
      <c r="S1131" s="20">
        <f t="shared" si="121"/>
        <v>14</v>
      </c>
      <c r="T1131" s="20">
        <f t="shared" si="122"/>
        <v>23</v>
      </c>
      <c r="U1131" s="48" t="str">
        <f t="shared" si="123"/>
        <v>Sumrasar</v>
      </c>
      <c r="V1131" s="20" t="str">
        <f t="shared" si="124"/>
        <v>TN725</v>
      </c>
      <c r="W1131" s="20" t="str">
        <f t="shared" si="125"/>
        <v>B2</v>
      </c>
      <c r="X1131" s="20"/>
      <c r="Y1131" s="7"/>
      <c r="Z1131" s="7"/>
      <c r="AA1131" s="7"/>
      <c r="AB1131" s="7"/>
      <c r="AC1131" s="7"/>
      <c r="AD1131" s="7"/>
    </row>
    <row r="1132" spans="1:30" x14ac:dyDescent="0.25">
      <c r="A1132" s="7"/>
      <c r="B1132" s="7"/>
      <c r="C1132" s="7"/>
      <c r="D1132" s="7" t="str">
        <f t="shared" si="119"/>
        <v>10.121.16.14</v>
      </c>
      <c r="E1132" s="7" t="str">
        <f t="shared" si="120"/>
        <v>10.121.16.14</v>
      </c>
      <c r="F1132">
        <v>1123</v>
      </c>
      <c r="G1132" t="s">
        <v>4714</v>
      </c>
      <c r="H1132" s="57">
        <v>46144.066747685189</v>
      </c>
      <c r="I1132" t="s">
        <v>4715</v>
      </c>
      <c r="J1132" t="s">
        <v>4716</v>
      </c>
      <c r="K1132" t="s">
        <v>145</v>
      </c>
      <c r="L1132" t="s">
        <v>4717</v>
      </c>
      <c r="N1132" t="s">
        <v>134</v>
      </c>
      <c r="O1132" t="s">
        <v>135</v>
      </c>
      <c r="P1132">
        <v>0</v>
      </c>
      <c r="R1132" t="s">
        <v>136</v>
      </c>
      <c r="S1132" s="20">
        <f t="shared" si="121"/>
        <v>13</v>
      </c>
      <c r="T1132" s="20">
        <f t="shared" si="122"/>
        <v>21</v>
      </c>
      <c r="U1132" s="48" t="str">
        <f t="shared" si="123"/>
        <v>MIYAGAM</v>
      </c>
      <c r="V1132" s="20" t="str">
        <f t="shared" si="124"/>
        <v>TN705</v>
      </c>
      <c r="W1132" s="20" t="str">
        <f t="shared" si="125"/>
        <v>B1</v>
      </c>
      <c r="X1132" s="20"/>
      <c r="Y1132" s="7"/>
      <c r="Z1132" s="7"/>
      <c r="AA1132" s="7"/>
      <c r="AB1132" s="7"/>
      <c r="AC1132" s="7"/>
      <c r="AD1132" s="7"/>
    </row>
    <row r="1133" spans="1:30" x14ac:dyDescent="0.25">
      <c r="A1133" s="7"/>
      <c r="B1133" s="7"/>
      <c r="C1133" s="7"/>
      <c r="D1133" s="7" t="str">
        <f t="shared" si="119"/>
        <v>10.121.24.154</v>
      </c>
      <c r="E1133" s="7" t="str">
        <f t="shared" si="120"/>
        <v>10.121.24.154</v>
      </c>
      <c r="F1133">
        <v>1124</v>
      </c>
      <c r="G1133" t="s">
        <v>4710</v>
      </c>
      <c r="H1133" s="57">
        <v>46117.06585648148</v>
      </c>
      <c r="I1133" t="s">
        <v>4711</v>
      </c>
      <c r="J1133" t="s">
        <v>4712</v>
      </c>
      <c r="K1133" t="s">
        <v>189</v>
      </c>
      <c r="L1133" t="s">
        <v>4713</v>
      </c>
      <c r="N1133" t="s">
        <v>191</v>
      </c>
      <c r="O1133" t="s">
        <v>135</v>
      </c>
      <c r="P1133">
        <v>0</v>
      </c>
      <c r="R1133" t="s">
        <v>2346</v>
      </c>
      <c r="S1133" s="20">
        <f t="shared" si="121"/>
        <v>14</v>
      </c>
      <c r="T1133" s="20">
        <f t="shared" si="122"/>
        <v>22</v>
      </c>
      <c r="U1133" s="48" t="str">
        <f t="shared" si="123"/>
        <v>TIGHARA</v>
      </c>
      <c r="V1133" s="20" t="str">
        <f t="shared" si="124"/>
        <v>TN703</v>
      </c>
      <c r="W1133" s="20" t="str">
        <f t="shared" si="125"/>
        <v>A1</v>
      </c>
      <c r="X1133" s="20"/>
      <c r="Y1133" s="7"/>
      <c r="Z1133" s="7"/>
      <c r="AA1133" s="7"/>
      <c r="AB1133" s="7"/>
      <c r="AC1133" s="7"/>
      <c r="AD1133" s="7"/>
    </row>
    <row r="1134" spans="1:30" x14ac:dyDescent="0.25">
      <c r="A1134" s="7"/>
      <c r="B1134" s="7"/>
      <c r="C1134" s="7"/>
      <c r="D1134" s="7" t="str">
        <f t="shared" si="119"/>
        <v>10.121.19.186</v>
      </c>
      <c r="E1134" s="7" t="str">
        <f t="shared" si="120"/>
        <v>10.121.19.186</v>
      </c>
      <c r="F1134">
        <v>1125</v>
      </c>
      <c r="G1134" t="s">
        <v>4718</v>
      </c>
      <c r="H1134" s="57">
        <v>46077.063356481478</v>
      </c>
      <c r="I1134" t="s">
        <v>4719</v>
      </c>
      <c r="J1134" t="s">
        <v>4720</v>
      </c>
      <c r="K1134" t="s">
        <v>189</v>
      </c>
      <c r="L1134" t="s">
        <v>4721</v>
      </c>
      <c r="N1134" t="s">
        <v>191</v>
      </c>
      <c r="O1134" t="s">
        <v>135</v>
      </c>
      <c r="P1134">
        <v>0</v>
      </c>
      <c r="R1134" t="s">
        <v>506</v>
      </c>
      <c r="S1134" s="20">
        <f t="shared" si="121"/>
        <v>14</v>
      </c>
      <c r="T1134" s="20">
        <f t="shared" si="122"/>
        <v>25</v>
      </c>
      <c r="U1134" s="48" t="str">
        <f t="shared" si="123"/>
        <v>SBI Mandvi</v>
      </c>
      <c r="V1134" s="20" t="str">
        <f t="shared" si="124"/>
        <v>TN703</v>
      </c>
      <c r="W1134" s="20" t="str">
        <f t="shared" si="125"/>
        <v>A1</v>
      </c>
      <c r="X1134" s="20"/>
      <c r="Y1134" s="7"/>
      <c r="Z1134" s="7"/>
      <c r="AA1134" s="7"/>
      <c r="AB1134" s="7"/>
      <c r="AC1134" s="7"/>
      <c r="AD1134" s="7"/>
    </row>
    <row r="1135" spans="1:30" x14ac:dyDescent="0.25">
      <c r="A1135" s="7"/>
      <c r="B1135" s="7"/>
      <c r="C1135" s="7"/>
      <c r="D1135" s="7" t="str">
        <f t="shared" si="119"/>
        <v>10.121.16.25</v>
      </c>
      <c r="E1135" s="7" t="str">
        <f t="shared" si="120"/>
        <v>10.121.16.25</v>
      </c>
      <c r="F1135">
        <v>1126</v>
      </c>
      <c r="G1135" t="s">
        <v>4738</v>
      </c>
      <c r="H1135" s="57">
        <v>46147.062789351854</v>
      </c>
      <c r="I1135" t="s">
        <v>4739</v>
      </c>
      <c r="J1135" t="s">
        <v>4740</v>
      </c>
      <c r="K1135" t="s">
        <v>145</v>
      </c>
      <c r="L1135" t="s">
        <v>4741</v>
      </c>
      <c r="N1135" t="s">
        <v>134</v>
      </c>
      <c r="O1135" t="s">
        <v>135</v>
      </c>
      <c r="P1135">
        <v>0</v>
      </c>
      <c r="S1135" s="20">
        <f t="shared" si="121"/>
        <v>13</v>
      </c>
      <c r="T1135" s="20">
        <f t="shared" si="122"/>
        <v>25</v>
      </c>
      <c r="U1135" s="48" t="str">
        <f t="shared" si="123"/>
        <v>PANIGATE N2</v>
      </c>
      <c r="V1135" s="20" t="str">
        <f t="shared" si="124"/>
        <v>TN705</v>
      </c>
      <c r="W1135" s="20" t="str">
        <f t="shared" si="125"/>
        <v>B1</v>
      </c>
      <c r="X1135" s="20"/>
      <c r="Y1135" s="7"/>
      <c r="Z1135" s="7"/>
      <c r="AA1135" s="7"/>
      <c r="AB1135" s="7"/>
      <c r="AC1135" s="7"/>
      <c r="AD1135" s="7"/>
    </row>
    <row r="1136" spans="1:30" x14ac:dyDescent="0.25">
      <c r="A1136" s="7"/>
      <c r="B1136" s="7"/>
      <c r="C1136" s="7"/>
      <c r="D1136" s="7" t="str">
        <f t="shared" si="119"/>
        <v>10.121.25.164</v>
      </c>
      <c r="E1136" s="7" t="str">
        <f t="shared" si="120"/>
        <v>10.121.25.164</v>
      </c>
      <c r="F1136">
        <v>1127</v>
      </c>
      <c r="G1136" t="s">
        <v>4726</v>
      </c>
      <c r="H1136" s="57">
        <v>46148.068842592591</v>
      </c>
      <c r="I1136" t="s">
        <v>4727</v>
      </c>
      <c r="J1136" t="s">
        <v>4728</v>
      </c>
      <c r="K1136" t="s">
        <v>145</v>
      </c>
      <c r="L1136" t="s">
        <v>4729</v>
      </c>
      <c r="N1136" t="s">
        <v>134</v>
      </c>
      <c r="O1136" t="s">
        <v>135</v>
      </c>
      <c r="P1136">
        <v>0</v>
      </c>
      <c r="R1136" t="s">
        <v>208</v>
      </c>
      <c r="S1136" s="20">
        <f t="shared" si="121"/>
        <v>14</v>
      </c>
      <c r="T1136" s="20">
        <f t="shared" si="122"/>
        <v>27</v>
      </c>
      <c r="U1136" s="48" t="str">
        <f t="shared" si="123"/>
        <v>Mahavirnagar</v>
      </c>
      <c r="V1136" s="20" t="str">
        <f t="shared" si="124"/>
        <v>TN705</v>
      </c>
      <c r="W1136" s="20" t="str">
        <f t="shared" si="125"/>
        <v>B1</v>
      </c>
      <c r="X1136" s="20"/>
      <c r="Y1136" s="7"/>
      <c r="Z1136" s="7"/>
      <c r="AA1136" s="7"/>
      <c r="AB1136" s="7"/>
      <c r="AC1136" s="7"/>
      <c r="AD1136" s="7"/>
    </row>
    <row r="1137" spans="1:30" x14ac:dyDescent="0.25">
      <c r="A1137" s="7"/>
      <c r="B1137" s="7"/>
      <c r="C1137" s="7"/>
      <c r="D1137" s="7" t="str">
        <f t="shared" si="119"/>
        <v>10.121.96.116</v>
      </c>
      <c r="E1137" s="7" t="str">
        <f t="shared" si="120"/>
        <v>10.121.96.116</v>
      </c>
      <c r="F1137">
        <v>1128</v>
      </c>
      <c r="G1137" t="s">
        <v>4730</v>
      </c>
      <c r="H1137" s="57">
        <v>46147.070277777777</v>
      </c>
      <c r="I1137" t="s">
        <v>4731</v>
      </c>
      <c r="J1137" t="s">
        <v>4732</v>
      </c>
      <c r="K1137" t="s">
        <v>189</v>
      </c>
      <c r="L1137" t="s">
        <v>4733</v>
      </c>
      <c r="N1137" t="s">
        <v>191</v>
      </c>
      <c r="O1137" t="s">
        <v>135</v>
      </c>
      <c r="P1137">
        <v>0</v>
      </c>
      <c r="R1137" t="s">
        <v>3536</v>
      </c>
      <c r="S1137" s="20">
        <f t="shared" si="121"/>
        <v>14</v>
      </c>
      <c r="T1137" s="20">
        <f t="shared" si="122"/>
        <v>35</v>
      </c>
      <c r="U1137" s="48" t="str">
        <f t="shared" si="123"/>
        <v>SOU AIRODRUM KEVADIA</v>
      </c>
      <c r="V1137" s="20" t="str">
        <f t="shared" si="124"/>
        <v>TN703</v>
      </c>
      <c r="W1137" s="20" t="str">
        <f t="shared" si="125"/>
        <v>A1</v>
      </c>
      <c r="X1137" s="20"/>
      <c r="Y1137" s="7"/>
      <c r="Z1137" s="7"/>
      <c r="AA1137" s="7"/>
      <c r="AB1137" s="7"/>
      <c r="AC1137" s="7"/>
      <c r="AD1137" s="7"/>
    </row>
    <row r="1138" spans="1:30" x14ac:dyDescent="0.25">
      <c r="A1138" s="7"/>
      <c r="B1138" s="7"/>
      <c r="C1138" s="7"/>
      <c r="D1138" s="7" t="str">
        <f t="shared" si="119"/>
        <v>10.121.97.74</v>
      </c>
      <c r="E1138" s="7" t="str">
        <f t="shared" si="120"/>
        <v>10.121.97.74</v>
      </c>
      <c r="F1138">
        <v>1129</v>
      </c>
      <c r="G1138" t="s">
        <v>4734</v>
      </c>
      <c r="H1138" s="57">
        <v>46134.063425925924</v>
      </c>
      <c r="I1138" t="s">
        <v>4735</v>
      </c>
      <c r="J1138" t="s">
        <v>4736</v>
      </c>
      <c r="K1138" t="s">
        <v>145</v>
      </c>
      <c r="L1138" t="s">
        <v>4737</v>
      </c>
      <c r="N1138" t="s">
        <v>134</v>
      </c>
      <c r="O1138" t="s">
        <v>135</v>
      </c>
      <c r="P1138">
        <v>2</v>
      </c>
      <c r="S1138" s="20">
        <f t="shared" si="121"/>
        <v>13</v>
      </c>
      <c r="T1138" s="20">
        <f t="shared" si="122"/>
        <v>21</v>
      </c>
      <c r="U1138" s="48" t="str">
        <f t="shared" si="123"/>
        <v>VADAGAM</v>
      </c>
      <c r="V1138" s="20" t="str">
        <f t="shared" si="124"/>
        <v>TN705</v>
      </c>
      <c r="W1138" s="20" t="str">
        <f t="shared" si="125"/>
        <v>B1</v>
      </c>
      <c r="X1138" s="20"/>
      <c r="Y1138" s="7"/>
      <c r="Z1138" s="7"/>
      <c r="AA1138" s="7"/>
      <c r="AB1138" s="7"/>
      <c r="AC1138" s="7"/>
      <c r="AD1138" s="7"/>
    </row>
    <row r="1139" spans="1:30" x14ac:dyDescent="0.25">
      <c r="A1139" s="7"/>
      <c r="B1139" s="7"/>
      <c r="C1139" s="7"/>
      <c r="D1139" s="7" t="str">
        <f t="shared" si="119"/>
        <v>10.121.19.245</v>
      </c>
      <c r="E1139" s="7" t="str">
        <f t="shared" si="120"/>
        <v>10.121.19.245</v>
      </c>
      <c r="F1139">
        <v>1130</v>
      </c>
      <c r="G1139" t="s">
        <v>4722</v>
      </c>
      <c r="H1139" s="57">
        <v>46130.070844907408</v>
      </c>
      <c r="I1139" t="s">
        <v>4723</v>
      </c>
      <c r="J1139" t="s">
        <v>4724</v>
      </c>
      <c r="K1139" t="s">
        <v>189</v>
      </c>
      <c r="L1139" t="s">
        <v>4725</v>
      </c>
      <c r="N1139" t="s">
        <v>191</v>
      </c>
      <c r="O1139" t="s">
        <v>135</v>
      </c>
      <c r="P1139">
        <v>0</v>
      </c>
      <c r="R1139" t="s">
        <v>618</v>
      </c>
      <c r="S1139" s="20">
        <f t="shared" si="121"/>
        <v>14</v>
      </c>
      <c r="T1139" s="20">
        <f t="shared" si="122"/>
        <v>31</v>
      </c>
      <c r="U1139" s="48" t="str">
        <f t="shared" si="123"/>
        <v>DHARMANANDAN VST</v>
      </c>
      <c r="V1139" s="20" t="str">
        <f t="shared" si="124"/>
        <v>TN703</v>
      </c>
      <c r="W1139" s="20" t="str">
        <f t="shared" si="125"/>
        <v>A1</v>
      </c>
      <c r="X1139" s="20"/>
      <c r="Y1139" s="7"/>
      <c r="Z1139" s="7"/>
      <c r="AA1139" s="7"/>
      <c r="AB1139" s="7"/>
      <c r="AC1139" s="7"/>
      <c r="AD1139" s="7"/>
    </row>
    <row r="1140" spans="1:30" x14ac:dyDescent="0.25">
      <c r="A1140" s="7"/>
      <c r="B1140" s="7"/>
      <c r="C1140" s="7"/>
      <c r="D1140" s="7" t="str">
        <f t="shared" si="119"/>
        <v>10.121.16.17</v>
      </c>
      <c r="E1140" s="7" t="str">
        <f t="shared" si="120"/>
        <v>10.121.16.17</v>
      </c>
      <c r="F1140">
        <v>1131</v>
      </c>
      <c r="G1140" t="s">
        <v>4742</v>
      </c>
      <c r="H1140" s="57">
        <v>46151.075023148151</v>
      </c>
      <c r="I1140" t="s">
        <v>4743</v>
      </c>
      <c r="J1140" t="s">
        <v>4744</v>
      </c>
      <c r="K1140" t="s">
        <v>145</v>
      </c>
      <c r="L1140" t="s">
        <v>4745</v>
      </c>
      <c r="N1140" t="s">
        <v>134</v>
      </c>
      <c r="O1140" t="s">
        <v>135</v>
      </c>
      <c r="P1140">
        <v>2</v>
      </c>
      <c r="R1140" t="s">
        <v>136</v>
      </c>
      <c r="S1140" s="20">
        <f t="shared" si="121"/>
        <v>13</v>
      </c>
      <c r="T1140" s="20">
        <f t="shared" si="122"/>
        <v>27</v>
      </c>
      <c r="U1140" s="48" t="str">
        <f t="shared" si="123"/>
        <v xml:space="preserve"> FATEHGUNJ N2</v>
      </c>
      <c r="V1140" s="20" t="str">
        <f t="shared" si="124"/>
        <v>TN705</v>
      </c>
      <c r="W1140" s="20" t="str">
        <f t="shared" si="125"/>
        <v>B1</v>
      </c>
      <c r="X1140" s="20"/>
      <c r="Y1140" s="7"/>
      <c r="Z1140" s="7"/>
      <c r="AA1140" s="7"/>
      <c r="AB1140" s="7"/>
      <c r="AC1140" s="7"/>
      <c r="AD1140" s="7"/>
    </row>
    <row r="1141" spans="1:30" x14ac:dyDescent="0.25">
      <c r="A1141" s="7"/>
      <c r="B1141" s="7"/>
      <c r="C1141" s="7"/>
      <c r="D1141" s="7" t="str">
        <f t="shared" si="119"/>
        <v>10.121.24.159</v>
      </c>
      <c r="E1141" s="7" t="str">
        <f t="shared" si="120"/>
        <v>10.121.24.159</v>
      </c>
      <c r="F1141">
        <v>1132</v>
      </c>
      <c r="G1141" t="s">
        <v>4746</v>
      </c>
      <c r="H1141" s="57">
        <v>46117.061932870369</v>
      </c>
      <c r="I1141" t="s">
        <v>4747</v>
      </c>
      <c r="J1141" t="s">
        <v>4748</v>
      </c>
      <c r="K1141" t="s">
        <v>189</v>
      </c>
      <c r="L1141" t="s">
        <v>4749</v>
      </c>
      <c r="N1141" t="s">
        <v>191</v>
      </c>
      <c r="O1141" t="s">
        <v>135</v>
      </c>
      <c r="P1141">
        <v>0</v>
      </c>
      <c r="R1141" t="s">
        <v>2346</v>
      </c>
      <c r="S1141" s="20">
        <f t="shared" si="121"/>
        <v>14</v>
      </c>
      <c r="T1141" s="20">
        <f t="shared" si="122"/>
        <v>22</v>
      </c>
      <c r="U1141" s="48" t="str">
        <f t="shared" si="123"/>
        <v>LILAPOR</v>
      </c>
      <c r="V1141" s="20" t="str">
        <f t="shared" si="124"/>
        <v>TN703</v>
      </c>
      <c r="W1141" s="20" t="str">
        <f t="shared" si="125"/>
        <v>A1</v>
      </c>
      <c r="X1141" s="20"/>
      <c r="Y1141" s="7"/>
      <c r="Z1141" s="7"/>
      <c r="AA1141" s="7"/>
      <c r="AB1141" s="7"/>
      <c r="AC1141" s="7"/>
      <c r="AD1141" s="7"/>
    </row>
    <row r="1142" spans="1:30" x14ac:dyDescent="0.25">
      <c r="A1142" s="7"/>
      <c r="B1142" s="7"/>
      <c r="C1142" s="7"/>
      <c r="D1142" s="7" t="str">
        <f t="shared" si="119"/>
        <v>10.121.25.171</v>
      </c>
      <c r="E1142" s="7" t="str">
        <f t="shared" si="120"/>
        <v>10.121.25.171</v>
      </c>
      <c r="F1142">
        <v>1133</v>
      </c>
      <c r="G1142" t="s">
        <v>4750</v>
      </c>
      <c r="H1142" s="57">
        <v>46151.078182870369</v>
      </c>
      <c r="I1142" t="s">
        <v>4751</v>
      </c>
      <c r="J1142" t="s">
        <v>4752</v>
      </c>
      <c r="K1142" t="s">
        <v>189</v>
      </c>
      <c r="L1142" t="s">
        <v>4753</v>
      </c>
      <c r="N1142" t="s">
        <v>191</v>
      </c>
      <c r="O1142" t="s">
        <v>135</v>
      </c>
      <c r="P1142">
        <v>0</v>
      </c>
      <c r="R1142" t="s">
        <v>706</v>
      </c>
      <c r="S1142" s="20">
        <f t="shared" si="121"/>
        <v>14</v>
      </c>
      <c r="T1142" s="20">
        <f t="shared" si="122"/>
        <v>24</v>
      </c>
      <c r="U1142" s="48" t="str">
        <f t="shared" si="123"/>
        <v>NAVA CPAN</v>
      </c>
      <c r="V1142" s="20" t="str">
        <f t="shared" si="124"/>
        <v>TN703</v>
      </c>
      <c r="W1142" s="20" t="str">
        <f t="shared" si="125"/>
        <v>A1</v>
      </c>
      <c r="X1142" s="20"/>
      <c r="Y1142" s="7"/>
      <c r="Z1142" s="7"/>
      <c r="AA1142" s="7"/>
      <c r="AB1142" s="7"/>
      <c r="AC1142" s="7"/>
      <c r="AD1142" s="7"/>
    </row>
    <row r="1143" spans="1:30" x14ac:dyDescent="0.25">
      <c r="A1143" s="7"/>
      <c r="B1143" s="7"/>
      <c r="C1143" s="7"/>
      <c r="D1143" s="7" t="str">
        <f t="shared" si="119"/>
        <v>10.121.16.102</v>
      </c>
      <c r="E1143" s="7" t="str">
        <f t="shared" si="120"/>
        <v>10.121.16.102</v>
      </c>
      <c r="F1143">
        <v>1134</v>
      </c>
      <c r="G1143" t="s">
        <v>4766</v>
      </c>
      <c r="H1143" s="57">
        <v>46147.068402777775</v>
      </c>
      <c r="I1143" t="s">
        <v>4767</v>
      </c>
      <c r="J1143" t="s">
        <v>4768</v>
      </c>
      <c r="K1143" t="s">
        <v>189</v>
      </c>
      <c r="L1143" t="s">
        <v>4769</v>
      </c>
      <c r="N1143" t="s">
        <v>191</v>
      </c>
      <c r="O1143" t="s">
        <v>135</v>
      </c>
      <c r="P1143">
        <v>0</v>
      </c>
      <c r="R1143" t="s">
        <v>4770</v>
      </c>
      <c r="S1143" s="20">
        <f t="shared" si="121"/>
        <v>14</v>
      </c>
      <c r="T1143" s="20">
        <f t="shared" si="122"/>
        <v>24</v>
      </c>
      <c r="U1143" s="48" t="str">
        <f t="shared" si="123"/>
        <v>PHANSA TE</v>
      </c>
      <c r="V1143" s="20" t="str">
        <f t="shared" si="124"/>
        <v>TN703</v>
      </c>
      <c r="W1143" s="20" t="str">
        <f t="shared" si="125"/>
        <v>A1</v>
      </c>
      <c r="X1143" s="20"/>
      <c r="Y1143" s="7"/>
      <c r="Z1143" s="7"/>
      <c r="AA1143" s="7"/>
      <c r="AB1143" s="7"/>
      <c r="AC1143" s="7"/>
      <c r="AD1143" s="7"/>
    </row>
    <row r="1144" spans="1:30" x14ac:dyDescent="0.25">
      <c r="A1144" s="7"/>
      <c r="B1144" s="7"/>
      <c r="C1144" s="7"/>
      <c r="D1144" s="7" t="str">
        <f t="shared" si="119"/>
        <v>10.121.24.210</v>
      </c>
      <c r="E1144" s="7" t="str">
        <f t="shared" si="120"/>
        <v>10.121.24.210</v>
      </c>
      <c r="F1144">
        <v>1135</v>
      </c>
      <c r="G1144" t="s">
        <v>4754</v>
      </c>
      <c r="H1144" s="57">
        <v>46126.068738425929</v>
      </c>
      <c r="I1144" t="s">
        <v>4755</v>
      </c>
      <c r="J1144" t="s">
        <v>4756</v>
      </c>
      <c r="K1144" t="s">
        <v>189</v>
      </c>
      <c r="L1144" t="s">
        <v>4757</v>
      </c>
      <c r="N1144" t="s">
        <v>191</v>
      </c>
      <c r="O1144" t="s">
        <v>135</v>
      </c>
      <c r="P1144">
        <v>0</v>
      </c>
      <c r="S1144" s="20">
        <f t="shared" si="121"/>
        <v>14</v>
      </c>
      <c r="T1144" s="20">
        <f t="shared" si="122"/>
        <v>22</v>
      </c>
      <c r="U1144" s="48" t="str">
        <f t="shared" si="123"/>
        <v>SISODRA</v>
      </c>
      <c r="V1144" s="20" t="str">
        <f t="shared" si="124"/>
        <v>TN703</v>
      </c>
      <c r="W1144" s="20" t="str">
        <f t="shared" si="125"/>
        <v>A1</v>
      </c>
      <c r="X1144" s="20"/>
      <c r="Y1144" s="7"/>
      <c r="Z1144" s="7"/>
      <c r="AA1144" s="7"/>
      <c r="AB1144" s="7"/>
      <c r="AC1144" s="7"/>
      <c r="AD1144" s="7"/>
    </row>
    <row r="1145" spans="1:30" x14ac:dyDescent="0.25">
      <c r="A1145" s="7"/>
      <c r="B1145" s="7"/>
      <c r="C1145" s="7"/>
      <c r="D1145" s="7" t="str">
        <f t="shared" si="119"/>
        <v>10.121.17.70</v>
      </c>
      <c r="E1145" s="7" t="str">
        <f t="shared" si="120"/>
        <v>10.121.17.70</v>
      </c>
      <c r="F1145">
        <v>1136</v>
      </c>
      <c r="G1145" t="s">
        <v>4762</v>
      </c>
      <c r="H1145" s="57">
        <v>46123.06453703704</v>
      </c>
      <c r="I1145" t="s">
        <v>4763</v>
      </c>
      <c r="J1145" t="s">
        <v>4764</v>
      </c>
      <c r="K1145" t="s">
        <v>132</v>
      </c>
      <c r="L1145" t="s">
        <v>4765</v>
      </c>
      <c r="N1145" t="s">
        <v>134</v>
      </c>
      <c r="O1145" t="s">
        <v>135</v>
      </c>
      <c r="P1145">
        <v>0</v>
      </c>
      <c r="R1145" t="s">
        <v>155</v>
      </c>
      <c r="S1145" s="20">
        <f t="shared" si="121"/>
        <v>13</v>
      </c>
      <c r="T1145" s="20">
        <f t="shared" si="122"/>
        <v>21</v>
      </c>
      <c r="U1145" s="48" t="str">
        <f t="shared" si="123"/>
        <v>BHACHAU</v>
      </c>
      <c r="V1145" s="20" t="str">
        <f t="shared" si="124"/>
        <v>TN725</v>
      </c>
      <c r="W1145" s="20" t="str">
        <f t="shared" si="125"/>
        <v>B2</v>
      </c>
      <c r="X1145" s="20"/>
      <c r="Y1145" s="7"/>
      <c r="Z1145" s="7"/>
      <c r="AA1145" s="7"/>
      <c r="AB1145" s="7"/>
      <c r="AC1145" s="7"/>
      <c r="AD1145" s="7"/>
    </row>
    <row r="1146" spans="1:30" x14ac:dyDescent="0.25">
      <c r="A1146" s="7"/>
      <c r="B1146" s="7"/>
      <c r="C1146" s="7"/>
      <c r="D1146" s="7" t="str">
        <f t="shared" si="119"/>
        <v>10.121.99.225</v>
      </c>
      <c r="E1146" s="7" t="str">
        <f t="shared" si="120"/>
        <v>10.121.99.225</v>
      </c>
      <c r="F1146">
        <v>1137</v>
      </c>
      <c r="G1146" t="s">
        <v>4758</v>
      </c>
      <c r="H1146" s="57">
        <v>46150.072581018518</v>
      </c>
      <c r="I1146" t="s">
        <v>4759</v>
      </c>
      <c r="J1146" t="s">
        <v>4760</v>
      </c>
      <c r="K1146" t="s">
        <v>189</v>
      </c>
      <c r="L1146" t="s">
        <v>4761</v>
      </c>
      <c r="N1146" t="s">
        <v>191</v>
      </c>
      <c r="O1146" t="s">
        <v>135</v>
      </c>
      <c r="P1146">
        <v>0</v>
      </c>
      <c r="S1146" s="20">
        <f t="shared" si="121"/>
        <v>14</v>
      </c>
      <c r="T1146" s="20">
        <f t="shared" si="122"/>
        <v>28</v>
      </c>
      <c r="U1146" s="48" t="str">
        <f t="shared" si="123"/>
        <v xml:space="preserve">PNB AAI MATA </v>
      </c>
      <c r="V1146" s="20" t="str">
        <f t="shared" si="124"/>
        <v>TN703</v>
      </c>
      <c r="W1146" s="20" t="str">
        <f t="shared" si="125"/>
        <v>A1</v>
      </c>
      <c r="X1146" s="20"/>
      <c r="Y1146" s="7"/>
      <c r="Z1146" s="7"/>
      <c r="AA1146" s="7"/>
      <c r="AB1146" s="7"/>
      <c r="AC1146" s="7"/>
      <c r="AD1146" s="7"/>
    </row>
    <row r="1147" spans="1:30" x14ac:dyDescent="0.25">
      <c r="A1147" s="7"/>
      <c r="B1147" s="7"/>
      <c r="C1147" s="7"/>
      <c r="D1147" s="7" t="str">
        <f t="shared" si="119"/>
        <v>10.121.24.134</v>
      </c>
      <c r="E1147" s="7" t="str">
        <f t="shared" si="120"/>
        <v>10.121.24.134</v>
      </c>
      <c r="F1147">
        <v>1138</v>
      </c>
      <c r="G1147" t="s">
        <v>4771</v>
      </c>
      <c r="H1147" s="57">
        <v>46145.074513888889</v>
      </c>
      <c r="I1147" t="s">
        <v>4772</v>
      </c>
      <c r="J1147" t="s">
        <v>4773</v>
      </c>
      <c r="K1147" t="s">
        <v>145</v>
      </c>
      <c r="L1147" t="s">
        <v>4774</v>
      </c>
      <c r="N1147" t="s">
        <v>134</v>
      </c>
      <c r="O1147" t="s">
        <v>135</v>
      </c>
      <c r="P1147">
        <v>0</v>
      </c>
      <c r="R1147" t="s">
        <v>4775</v>
      </c>
      <c r="S1147" s="20">
        <f t="shared" si="121"/>
        <v>14</v>
      </c>
      <c r="T1147" s="20">
        <f t="shared" si="122"/>
        <v>29</v>
      </c>
      <c r="U1147" s="48" t="str">
        <f t="shared" si="123"/>
        <v>Bhimpore Daman</v>
      </c>
      <c r="V1147" s="20" t="str">
        <f t="shared" si="124"/>
        <v>TN705</v>
      </c>
      <c r="W1147" s="20" t="str">
        <f t="shared" si="125"/>
        <v>B1</v>
      </c>
      <c r="X1147" s="20"/>
      <c r="Y1147" s="7"/>
      <c r="Z1147" s="7"/>
      <c r="AA1147" s="7"/>
      <c r="AB1147" s="7"/>
      <c r="AC1147" s="7"/>
      <c r="AD1147" s="7"/>
    </row>
    <row r="1148" spans="1:30" x14ac:dyDescent="0.25">
      <c r="A1148" s="7"/>
      <c r="B1148" s="7"/>
      <c r="C1148" s="7"/>
      <c r="D1148" s="7" t="str">
        <f t="shared" si="119"/>
        <v>10.121.17.68</v>
      </c>
      <c r="E1148" s="7" t="str">
        <f t="shared" si="120"/>
        <v>10.121.17.68</v>
      </c>
      <c r="F1148">
        <v>1139</v>
      </c>
      <c r="G1148" t="s">
        <v>4776</v>
      </c>
      <c r="H1148" s="57">
        <v>46135.055844907409</v>
      </c>
      <c r="I1148" t="s">
        <v>4777</v>
      </c>
      <c r="J1148" t="s">
        <v>4778</v>
      </c>
      <c r="K1148" t="s">
        <v>132</v>
      </c>
      <c r="L1148" t="s">
        <v>4779</v>
      </c>
      <c r="N1148" t="s">
        <v>134</v>
      </c>
      <c r="O1148" t="s">
        <v>135</v>
      </c>
      <c r="P1148">
        <v>0</v>
      </c>
      <c r="R1148" t="s">
        <v>155</v>
      </c>
      <c r="S1148" s="20">
        <f t="shared" si="121"/>
        <v>13</v>
      </c>
      <c r="T1148" s="20">
        <f t="shared" si="122"/>
        <v>19</v>
      </c>
      <c r="U1148" s="48" t="str">
        <f t="shared" si="123"/>
        <v>ANJAR</v>
      </c>
      <c r="V1148" s="20" t="str">
        <f t="shared" si="124"/>
        <v>TN725</v>
      </c>
      <c r="W1148" s="20" t="str">
        <f t="shared" si="125"/>
        <v>B2</v>
      </c>
      <c r="X1148" s="20"/>
      <c r="Y1148" s="7"/>
      <c r="Z1148" s="7"/>
      <c r="AA1148" s="7"/>
      <c r="AB1148" s="7"/>
      <c r="AC1148" s="7"/>
      <c r="AD1148" s="7"/>
    </row>
    <row r="1149" spans="1:30" x14ac:dyDescent="0.25">
      <c r="A1149" s="7"/>
      <c r="B1149" s="7"/>
      <c r="C1149" s="7"/>
      <c r="D1149" s="7" t="str">
        <f t="shared" si="119"/>
        <v>10.121.19.183</v>
      </c>
      <c r="E1149" s="7" t="str">
        <f t="shared" si="120"/>
        <v>10.121.19.183</v>
      </c>
      <c r="F1149">
        <v>1140</v>
      </c>
      <c r="G1149" t="s">
        <v>4780</v>
      </c>
      <c r="H1149" s="57">
        <v>46148.073078703703</v>
      </c>
      <c r="I1149" t="s">
        <v>4781</v>
      </c>
      <c r="J1149" t="s">
        <v>4782</v>
      </c>
      <c r="K1149" t="s">
        <v>189</v>
      </c>
      <c r="L1149" t="s">
        <v>4783</v>
      </c>
      <c r="N1149" t="s">
        <v>191</v>
      </c>
      <c r="O1149" t="s">
        <v>135</v>
      </c>
      <c r="P1149">
        <v>0</v>
      </c>
      <c r="R1149" t="s">
        <v>506</v>
      </c>
      <c r="S1149" s="20">
        <f t="shared" si="121"/>
        <v>14</v>
      </c>
      <c r="T1149" s="20">
        <f t="shared" si="122"/>
        <v>25</v>
      </c>
      <c r="U1149" s="48" t="str">
        <f t="shared" si="123"/>
        <v>UIA SYG A1</v>
      </c>
      <c r="V1149" s="20" t="str">
        <f t="shared" si="124"/>
        <v>TN703</v>
      </c>
      <c r="W1149" s="20" t="str">
        <f t="shared" si="125"/>
        <v>A1</v>
      </c>
      <c r="X1149" s="20"/>
      <c r="Y1149" s="7"/>
      <c r="Z1149" s="7"/>
      <c r="AA1149" s="7"/>
      <c r="AB1149" s="7"/>
      <c r="AC1149" s="7"/>
      <c r="AD1149" s="7"/>
    </row>
    <row r="1150" spans="1:30" x14ac:dyDescent="0.25">
      <c r="A1150" s="7"/>
      <c r="B1150" s="7"/>
      <c r="C1150" s="7"/>
      <c r="D1150" s="7" t="str">
        <f t="shared" si="119"/>
        <v>10.121.19.171</v>
      </c>
      <c r="E1150" s="7" t="str">
        <f t="shared" si="120"/>
        <v>10.121.19.171</v>
      </c>
      <c r="F1150">
        <v>1141</v>
      </c>
      <c r="G1150" t="s">
        <v>4792</v>
      </c>
      <c r="H1150" s="57">
        <v>46148.071388888886</v>
      </c>
      <c r="I1150" t="s">
        <v>4793</v>
      </c>
      <c r="J1150" t="s">
        <v>4794</v>
      </c>
      <c r="K1150" t="s">
        <v>189</v>
      </c>
      <c r="L1150" t="s">
        <v>4795</v>
      </c>
      <c r="N1150" t="s">
        <v>191</v>
      </c>
      <c r="O1150" t="s">
        <v>135</v>
      </c>
      <c r="P1150">
        <v>0</v>
      </c>
      <c r="R1150" t="s">
        <v>506</v>
      </c>
      <c r="S1150" s="20">
        <f t="shared" si="121"/>
        <v>14</v>
      </c>
      <c r="T1150" s="20">
        <f t="shared" si="122"/>
        <v>29</v>
      </c>
      <c r="U1150" s="48" t="str">
        <f t="shared" si="123"/>
        <v>VIBGYOR SCHOOL</v>
      </c>
      <c r="V1150" s="20" t="str">
        <f t="shared" si="124"/>
        <v>TN703</v>
      </c>
      <c r="W1150" s="20" t="str">
        <f t="shared" si="125"/>
        <v>A1</v>
      </c>
      <c r="X1150" s="20"/>
      <c r="Y1150" s="7"/>
      <c r="Z1150" s="7"/>
      <c r="AA1150" s="7"/>
      <c r="AB1150" s="7"/>
      <c r="AC1150" s="7"/>
      <c r="AD1150" s="7"/>
    </row>
    <row r="1151" spans="1:30" x14ac:dyDescent="0.25">
      <c r="A1151" s="7"/>
      <c r="B1151" s="7"/>
      <c r="C1151" s="7"/>
      <c r="D1151" s="7" t="str">
        <f t="shared" si="119"/>
        <v>10.121.17.69</v>
      </c>
      <c r="E1151" s="7" t="str">
        <f t="shared" si="120"/>
        <v>10.121.17.69</v>
      </c>
      <c r="F1151">
        <v>1142</v>
      </c>
      <c r="G1151" t="s">
        <v>4800</v>
      </c>
      <c r="H1151" s="57">
        <v>46135.055787037039</v>
      </c>
      <c r="I1151" t="s">
        <v>4801</v>
      </c>
      <c r="J1151" t="s">
        <v>4802</v>
      </c>
      <c r="K1151" t="s">
        <v>132</v>
      </c>
      <c r="L1151" t="s">
        <v>4803</v>
      </c>
      <c r="N1151" t="s">
        <v>134</v>
      </c>
      <c r="O1151" t="s">
        <v>135</v>
      </c>
      <c r="P1151">
        <v>2</v>
      </c>
      <c r="R1151" t="s">
        <v>155</v>
      </c>
      <c r="S1151" s="20">
        <f t="shared" si="121"/>
        <v>13</v>
      </c>
      <c r="T1151" s="20">
        <f t="shared" si="122"/>
        <v>24</v>
      </c>
      <c r="U1151" s="48" t="str">
        <f t="shared" si="123"/>
        <v>GANDHIDHAM</v>
      </c>
      <c r="V1151" s="20" t="str">
        <f t="shared" si="124"/>
        <v>TN725</v>
      </c>
      <c r="W1151" s="20" t="str">
        <f t="shared" si="125"/>
        <v>B2</v>
      </c>
      <c r="X1151" s="20"/>
      <c r="Y1151" s="7"/>
      <c r="Z1151" s="7"/>
      <c r="AA1151" s="7"/>
      <c r="AB1151" s="7"/>
      <c r="AC1151" s="7"/>
      <c r="AD1151" s="7"/>
    </row>
    <row r="1152" spans="1:30" x14ac:dyDescent="0.25">
      <c r="A1152" s="7"/>
      <c r="B1152" s="7"/>
      <c r="C1152" s="7"/>
      <c r="D1152" s="7" t="str">
        <f t="shared" si="119"/>
        <v>10.121.15.141</v>
      </c>
      <c r="E1152" s="7" t="str">
        <f t="shared" si="120"/>
        <v>10.121.15.141</v>
      </c>
      <c r="F1152">
        <v>1143</v>
      </c>
      <c r="G1152" t="s">
        <v>4796</v>
      </c>
      <c r="H1152" s="57">
        <v>46134.066053240742</v>
      </c>
      <c r="I1152" t="s">
        <v>4797</v>
      </c>
      <c r="J1152" t="s">
        <v>4798</v>
      </c>
      <c r="K1152" t="s">
        <v>132</v>
      </c>
      <c r="L1152" t="s">
        <v>4799</v>
      </c>
      <c r="N1152" t="s">
        <v>134</v>
      </c>
      <c r="O1152" t="s">
        <v>135</v>
      </c>
      <c r="P1152">
        <v>0</v>
      </c>
      <c r="R1152" t="s">
        <v>136</v>
      </c>
      <c r="S1152" s="20">
        <f t="shared" si="121"/>
        <v>14</v>
      </c>
      <c r="T1152" s="20">
        <f t="shared" si="122"/>
        <v>22</v>
      </c>
      <c r="U1152" s="48" t="str">
        <f t="shared" si="123"/>
        <v>Sidhpur</v>
      </c>
      <c r="V1152" s="20" t="str">
        <f t="shared" si="124"/>
        <v>TN725</v>
      </c>
      <c r="W1152" s="20" t="str">
        <f t="shared" si="125"/>
        <v>B2</v>
      </c>
      <c r="X1152" s="20"/>
      <c r="Y1152" s="7"/>
      <c r="Z1152" s="7"/>
      <c r="AA1152" s="7"/>
      <c r="AB1152" s="7"/>
      <c r="AC1152" s="7"/>
      <c r="AD1152" s="7"/>
    </row>
    <row r="1153" spans="1:30" x14ac:dyDescent="0.25">
      <c r="A1153" s="7"/>
      <c r="B1153" s="7"/>
      <c r="C1153" s="7"/>
      <c r="D1153" s="7" t="str">
        <f t="shared" si="119"/>
        <v>10.121.18.230</v>
      </c>
      <c r="E1153" s="7" t="str">
        <f t="shared" si="120"/>
        <v>10.121.18.230</v>
      </c>
      <c r="F1153">
        <v>1144</v>
      </c>
      <c r="G1153" t="s">
        <v>4788</v>
      </c>
      <c r="H1153" s="57">
        <v>46150.07403935185</v>
      </c>
      <c r="I1153" t="s">
        <v>4789</v>
      </c>
      <c r="J1153" t="s">
        <v>4790</v>
      </c>
      <c r="K1153" t="s">
        <v>171</v>
      </c>
      <c r="L1153" t="s">
        <v>4791</v>
      </c>
      <c r="N1153" t="s">
        <v>173</v>
      </c>
      <c r="O1153" t="s">
        <v>135</v>
      </c>
      <c r="P1153">
        <v>2</v>
      </c>
      <c r="S1153" s="20">
        <f t="shared" si="121"/>
        <v>14</v>
      </c>
      <c r="T1153" s="20">
        <f t="shared" si="122"/>
        <v>27</v>
      </c>
      <c r="U1153" s="48" t="str">
        <f t="shared" si="123"/>
        <v>NAROL-SCHOOL</v>
      </c>
      <c r="V1153" s="20" t="str">
        <f t="shared" si="124"/>
        <v>TN703</v>
      </c>
      <c r="W1153" s="20" t="str">
        <f t="shared" si="125"/>
        <v>A1</v>
      </c>
      <c r="X1153" s="20"/>
      <c r="Y1153" s="7"/>
      <c r="Z1153" s="7"/>
      <c r="AA1153" s="7"/>
      <c r="AB1153" s="7"/>
      <c r="AC1153" s="7"/>
      <c r="AD1153" s="7"/>
    </row>
    <row r="1154" spans="1:30" x14ac:dyDescent="0.25">
      <c r="A1154" s="7"/>
      <c r="B1154" s="7"/>
      <c r="C1154" s="7"/>
      <c r="D1154" s="7" t="str">
        <f t="shared" si="119"/>
        <v>10.121.17.65</v>
      </c>
      <c r="E1154" s="7" t="str">
        <f t="shared" si="120"/>
        <v>10.121.17.65</v>
      </c>
      <c r="F1154">
        <v>1145</v>
      </c>
      <c r="G1154" t="s">
        <v>4809</v>
      </c>
      <c r="H1154" s="57">
        <v>46150.076921296299</v>
      </c>
      <c r="I1154" t="s">
        <v>4810</v>
      </c>
      <c r="J1154" t="s">
        <v>4811</v>
      </c>
      <c r="K1154" t="s">
        <v>132</v>
      </c>
      <c r="L1154" t="s">
        <v>4812</v>
      </c>
      <c r="N1154" t="s">
        <v>134</v>
      </c>
      <c r="O1154" t="s">
        <v>135</v>
      </c>
      <c r="P1154">
        <v>0</v>
      </c>
      <c r="R1154" t="s">
        <v>155</v>
      </c>
      <c r="S1154" s="20">
        <f t="shared" si="121"/>
        <v>13</v>
      </c>
      <c r="T1154" s="20">
        <f t="shared" si="122"/>
        <v>24</v>
      </c>
      <c r="U1154" s="48" t="str">
        <f t="shared" si="123"/>
        <v>BHUJ1(GNE)</v>
      </c>
      <c r="V1154" s="20" t="str">
        <f t="shared" si="124"/>
        <v>TN725</v>
      </c>
      <c r="W1154" s="20" t="str">
        <f t="shared" si="125"/>
        <v>B2</v>
      </c>
      <c r="X1154" s="20"/>
      <c r="Y1154" s="7"/>
      <c r="Z1154" s="7"/>
      <c r="AA1154" s="7"/>
      <c r="AB1154" s="7"/>
      <c r="AC1154" s="7"/>
      <c r="AD1154" s="7"/>
    </row>
    <row r="1155" spans="1:30" x14ac:dyDescent="0.25">
      <c r="A1155" s="7"/>
      <c r="B1155" s="7"/>
      <c r="C1155" s="7"/>
      <c r="D1155" s="7" t="str">
        <f t="shared" si="119"/>
        <v>10.121.20.60</v>
      </c>
      <c r="E1155" s="7" t="str">
        <f t="shared" si="120"/>
        <v>10.121.20.60</v>
      </c>
      <c r="F1155">
        <v>1146</v>
      </c>
      <c r="G1155" t="s">
        <v>4804</v>
      </c>
      <c r="H1155" s="57">
        <v>46142.077997685185</v>
      </c>
      <c r="I1155" t="s">
        <v>4805</v>
      </c>
      <c r="J1155" t="s">
        <v>4806</v>
      </c>
      <c r="K1155" t="s">
        <v>171</v>
      </c>
      <c r="L1155" t="s">
        <v>4807</v>
      </c>
      <c r="N1155" t="s">
        <v>173</v>
      </c>
      <c r="O1155" t="s">
        <v>135</v>
      </c>
      <c r="P1155">
        <v>2</v>
      </c>
      <c r="R1155" t="s">
        <v>4808</v>
      </c>
      <c r="S1155" s="20">
        <f t="shared" si="121"/>
        <v>13</v>
      </c>
      <c r="T1155" s="20">
        <f t="shared" si="122"/>
        <v>23</v>
      </c>
      <c r="U1155" s="48" t="str">
        <f t="shared" si="123"/>
        <v>Dadiya EX</v>
      </c>
      <c r="V1155" s="20" t="str">
        <f t="shared" si="124"/>
        <v>TN703</v>
      </c>
      <c r="W1155" s="20" t="str">
        <f t="shared" si="125"/>
        <v>A1</v>
      </c>
      <c r="X1155" s="20"/>
      <c r="Y1155" s="7"/>
      <c r="Z1155" s="7"/>
      <c r="AA1155" s="7"/>
      <c r="AB1155" s="7"/>
      <c r="AC1155" s="7"/>
      <c r="AD1155" s="7"/>
    </row>
    <row r="1156" spans="1:30" x14ac:dyDescent="0.25">
      <c r="A1156" s="7"/>
      <c r="B1156" s="7"/>
      <c r="C1156" s="7"/>
      <c r="D1156" s="7" t="str">
        <f t="shared" si="119"/>
        <v>10.121.25.75</v>
      </c>
      <c r="E1156" s="7" t="str">
        <f t="shared" si="120"/>
        <v>10.121.25.75</v>
      </c>
      <c r="F1156">
        <v>1147</v>
      </c>
      <c r="G1156" t="s">
        <v>4813</v>
      </c>
      <c r="H1156" s="57">
        <v>46147.068819444445</v>
      </c>
      <c r="I1156" t="s">
        <v>4814</v>
      </c>
      <c r="J1156" t="s">
        <v>4815</v>
      </c>
      <c r="K1156" t="s">
        <v>189</v>
      </c>
      <c r="L1156" t="s">
        <v>4816</v>
      </c>
      <c r="N1156" t="s">
        <v>191</v>
      </c>
      <c r="O1156" t="s">
        <v>135</v>
      </c>
      <c r="P1156">
        <v>0</v>
      </c>
      <c r="S1156" s="20">
        <f t="shared" si="121"/>
        <v>13</v>
      </c>
      <c r="T1156" s="20">
        <f t="shared" si="122"/>
        <v>23</v>
      </c>
      <c r="U1156" s="48" t="str">
        <f t="shared" si="123"/>
        <v>PT-Colony</v>
      </c>
      <c r="V1156" s="20" t="str">
        <f t="shared" si="124"/>
        <v>TN703</v>
      </c>
      <c r="W1156" s="20" t="str">
        <f t="shared" si="125"/>
        <v>A1</v>
      </c>
      <c r="X1156" s="20"/>
      <c r="Y1156" s="7"/>
      <c r="Z1156" s="7"/>
      <c r="AA1156" s="7"/>
      <c r="AB1156" s="7"/>
      <c r="AC1156" s="7"/>
      <c r="AD1156" s="7"/>
    </row>
    <row r="1157" spans="1:30" x14ac:dyDescent="0.25">
      <c r="A1157" s="7"/>
      <c r="B1157" s="7"/>
      <c r="C1157" s="7"/>
      <c r="D1157" s="7" t="str">
        <f t="shared" si="119"/>
        <v>10.121.24.185</v>
      </c>
      <c r="E1157" s="7" t="str">
        <f t="shared" si="120"/>
        <v>10.121.24.185</v>
      </c>
      <c r="F1157">
        <v>1148</v>
      </c>
      <c r="G1157" t="s">
        <v>4817</v>
      </c>
      <c r="H1157" s="57">
        <v>46139.065509259257</v>
      </c>
      <c r="I1157" t="s">
        <v>4818</v>
      </c>
      <c r="J1157" t="s">
        <v>4819</v>
      </c>
      <c r="K1157" t="s">
        <v>189</v>
      </c>
      <c r="L1157" t="s">
        <v>4820</v>
      </c>
      <c r="N1157" t="s">
        <v>191</v>
      </c>
      <c r="O1157" t="s">
        <v>135</v>
      </c>
      <c r="P1157">
        <v>0</v>
      </c>
      <c r="S1157" s="20">
        <f t="shared" si="121"/>
        <v>14</v>
      </c>
      <c r="T1157" s="20">
        <f t="shared" si="122"/>
        <v>23</v>
      </c>
      <c r="U1157" s="48" t="str">
        <f t="shared" si="123"/>
        <v>KHAMBHLA</v>
      </c>
      <c r="V1157" s="20" t="str">
        <f t="shared" si="124"/>
        <v>TN703</v>
      </c>
      <c r="W1157" s="20" t="str">
        <f t="shared" si="125"/>
        <v>A1</v>
      </c>
      <c r="X1157" s="20"/>
      <c r="Y1157" s="7"/>
      <c r="Z1157" s="7"/>
      <c r="AA1157" s="7"/>
      <c r="AB1157" s="7"/>
      <c r="AC1157" s="7"/>
      <c r="AD1157" s="7"/>
    </row>
    <row r="1158" spans="1:30" x14ac:dyDescent="0.25">
      <c r="A1158" s="7"/>
      <c r="B1158" s="7"/>
      <c r="C1158" s="7"/>
      <c r="D1158" s="7" t="str">
        <f t="shared" si="119"/>
        <v>10.121.100.23</v>
      </c>
      <c r="E1158" s="7" t="str">
        <f t="shared" si="120"/>
        <v>10.121.100.23</v>
      </c>
      <c r="F1158">
        <v>1149</v>
      </c>
      <c r="G1158" t="s">
        <v>6234</v>
      </c>
      <c r="H1158" s="57">
        <v>46150.073344907411</v>
      </c>
      <c r="I1158" t="s">
        <v>6235</v>
      </c>
      <c r="J1158" t="s">
        <v>4821</v>
      </c>
      <c r="K1158" t="s">
        <v>189</v>
      </c>
      <c r="L1158" t="s">
        <v>4822</v>
      </c>
      <c r="N1158" t="s">
        <v>191</v>
      </c>
      <c r="O1158" t="s">
        <v>135</v>
      </c>
      <c r="P1158">
        <v>0</v>
      </c>
      <c r="R1158" t="s">
        <v>2928</v>
      </c>
      <c r="S1158" s="20">
        <f t="shared" si="121"/>
        <v>14</v>
      </c>
      <c r="T1158" s="20">
        <f t="shared" si="122"/>
        <v>25</v>
      </c>
      <c r="U1158" s="48" t="str">
        <f t="shared" si="123"/>
        <v>LUTHRA PLS</v>
      </c>
      <c r="V1158" s="20" t="str">
        <f t="shared" si="124"/>
        <v>TN703</v>
      </c>
      <c r="W1158" s="20" t="str">
        <f t="shared" si="125"/>
        <v>A1</v>
      </c>
      <c r="X1158" s="20"/>
      <c r="Y1158" s="7"/>
      <c r="Z1158" s="7"/>
      <c r="AA1158" s="7"/>
      <c r="AB1158" s="7"/>
      <c r="AC1158" s="7"/>
      <c r="AD1158" s="7"/>
    </row>
    <row r="1159" spans="1:30" x14ac:dyDescent="0.25">
      <c r="A1159" s="7"/>
      <c r="B1159" s="7"/>
      <c r="C1159" s="7"/>
      <c r="D1159" s="7" t="str">
        <f t="shared" si="119"/>
        <v>10.121.19.238</v>
      </c>
      <c r="E1159" s="7" t="str">
        <f t="shared" si="120"/>
        <v>10.121.19.238</v>
      </c>
      <c r="F1159">
        <v>1150</v>
      </c>
      <c r="G1159" t="s">
        <v>4823</v>
      </c>
      <c r="H1159" s="57">
        <v>46093.067002314812</v>
      </c>
      <c r="I1159" t="s">
        <v>4824</v>
      </c>
      <c r="J1159" t="s">
        <v>4825</v>
      </c>
      <c r="K1159" t="s">
        <v>189</v>
      </c>
      <c r="L1159" t="s">
        <v>4826</v>
      </c>
      <c r="N1159" t="s">
        <v>191</v>
      </c>
      <c r="O1159" t="s">
        <v>135</v>
      </c>
      <c r="P1159">
        <v>0</v>
      </c>
      <c r="R1159" t="s">
        <v>2628</v>
      </c>
      <c r="S1159" s="20">
        <f t="shared" si="121"/>
        <v>14</v>
      </c>
      <c r="T1159" s="20">
        <f t="shared" si="122"/>
        <v>21</v>
      </c>
      <c r="U1159" s="48" t="str">
        <f t="shared" si="123"/>
        <v>RANDER</v>
      </c>
      <c r="V1159" s="20" t="str">
        <f t="shared" si="124"/>
        <v>TN703</v>
      </c>
      <c r="W1159" s="20" t="str">
        <f t="shared" si="125"/>
        <v>A1</v>
      </c>
      <c r="X1159" s="20"/>
      <c r="Y1159" s="7"/>
      <c r="Z1159" s="7"/>
      <c r="AA1159" s="7"/>
      <c r="AB1159" s="7"/>
      <c r="AC1159" s="7"/>
      <c r="AD1159" s="7"/>
    </row>
    <row r="1160" spans="1:30" x14ac:dyDescent="0.25">
      <c r="A1160" s="7"/>
      <c r="B1160" s="7"/>
      <c r="C1160" s="7"/>
      <c r="D1160" s="7" t="str">
        <f t="shared" si="119"/>
        <v>10.121.25.125</v>
      </c>
      <c r="E1160" s="7" t="str">
        <f t="shared" si="120"/>
        <v>10.121.25.125</v>
      </c>
      <c r="F1160">
        <v>1151</v>
      </c>
      <c r="G1160" t="s">
        <v>4827</v>
      </c>
      <c r="H1160" s="57">
        <v>46151.074050925927</v>
      </c>
      <c r="I1160" t="s">
        <v>4828</v>
      </c>
      <c r="J1160" t="s">
        <v>4829</v>
      </c>
      <c r="K1160" t="s">
        <v>171</v>
      </c>
      <c r="L1160" t="s">
        <v>4830</v>
      </c>
      <c r="N1160" t="s">
        <v>173</v>
      </c>
      <c r="O1160" t="s">
        <v>135</v>
      </c>
      <c r="P1160">
        <v>2</v>
      </c>
      <c r="R1160" t="s">
        <v>815</v>
      </c>
      <c r="S1160" s="20">
        <f t="shared" si="121"/>
        <v>14</v>
      </c>
      <c r="T1160" s="20">
        <f t="shared" si="122"/>
        <v>25</v>
      </c>
      <c r="U1160" s="48" t="str">
        <f t="shared" si="123"/>
        <v xml:space="preserve"> BHALUSANA</v>
      </c>
      <c r="V1160" s="20" t="str">
        <f t="shared" si="124"/>
        <v>TN703</v>
      </c>
      <c r="W1160" s="20" t="str">
        <f t="shared" si="125"/>
        <v>A1</v>
      </c>
      <c r="X1160" s="20"/>
      <c r="Y1160" s="7"/>
      <c r="Z1160" s="7"/>
      <c r="AA1160" s="7"/>
      <c r="AB1160" s="7"/>
      <c r="AC1160" s="7"/>
      <c r="AD1160" s="7"/>
    </row>
    <row r="1161" spans="1:30" x14ac:dyDescent="0.25">
      <c r="A1161" s="7"/>
      <c r="B1161" s="7"/>
      <c r="C1161" s="7"/>
      <c r="D1161" s="7" t="str">
        <f t="shared" si="119"/>
        <v>10.121.99.32</v>
      </c>
      <c r="E1161" s="7" t="str">
        <f t="shared" si="120"/>
        <v>10.121.99.32</v>
      </c>
      <c r="F1161">
        <v>1152</v>
      </c>
      <c r="G1161" t="s">
        <v>4831</v>
      </c>
      <c r="H1161" s="57">
        <v>46142.076701388891</v>
      </c>
      <c r="I1161" t="s">
        <v>4832</v>
      </c>
      <c r="J1161" t="s">
        <v>4833</v>
      </c>
      <c r="K1161" t="s">
        <v>189</v>
      </c>
      <c r="L1161" t="s">
        <v>4834</v>
      </c>
      <c r="N1161" t="s">
        <v>191</v>
      </c>
      <c r="O1161" t="s">
        <v>135</v>
      </c>
      <c r="P1161">
        <v>0</v>
      </c>
      <c r="S1161" s="20">
        <f t="shared" si="121"/>
        <v>13</v>
      </c>
      <c r="T1161" s="20">
        <f t="shared" si="122"/>
        <v>21</v>
      </c>
      <c r="U1161" s="48" t="str">
        <f t="shared" si="123"/>
        <v>SUDAMDA</v>
      </c>
      <c r="V1161" s="20" t="str">
        <f t="shared" si="124"/>
        <v>TN703</v>
      </c>
      <c r="W1161" s="20" t="str">
        <f t="shared" si="125"/>
        <v>A1</v>
      </c>
      <c r="X1161" s="20"/>
      <c r="Y1161" s="7"/>
      <c r="Z1161" s="7"/>
      <c r="AA1161" s="7"/>
      <c r="AB1161" s="7"/>
      <c r="AC1161" s="7"/>
      <c r="AD1161" s="7"/>
    </row>
    <row r="1162" spans="1:30" x14ac:dyDescent="0.25">
      <c r="A1162" s="7"/>
      <c r="B1162" s="7"/>
      <c r="C1162" s="7"/>
      <c r="D1162" s="7" t="str">
        <f t="shared" si="119"/>
        <v>10.121.99.144</v>
      </c>
      <c r="E1162" s="7" t="str">
        <f t="shared" si="120"/>
        <v>10.121.99.144</v>
      </c>
      <c r="F1162">
        <v>1153</v>
      </c>
      <c r="G1162" t="s">
        <v>4835</v>
      </c>
      <c r="H1162" s="57">
        <v>46151.08121527778</v>
      </c>
      <c r="I1162" t="s">
        <v>4836</v>
      </c>
      <c r="J1162" t="s">
        <v>4837</v>
      </c>
      <c r="K1162" t="s">
        <v>132</v>
      </c>
      <c r="L1162" t="s">
        <v>4838</v>
      </c>
      <c r="N1162" t="s">
        <v>134</v>
      </c>
      <c r="O1162" t="s">
        <v>135</v>
      </c>
      <c r="P1162">
        <v>2</v>
      </c>
      <c r="R1162" t="s">
        <v>2987</v>
      </c>
      <c r="S1162" s="20">
        <f t="shared" si="121"/>
        <v>14</v>
      </c>
      <c r="T1162" s="20">
        <f t="shared" si="122"/>
        <v>22</v>
      </c>
      <c r="U1162" s="48" t="str">
        <f t="shared" si="123"/>
        <v>L AND T</v>
      </c>
      <c r="V1162" s="20" t="str">
        <f t="shared" si="124"/>
        <v>TN725</v>
      </c>
      <c r="W1162" s="20" t="str">
        <f t="shared" si="125"/>
        <v>B2</v>
      </c>
      <c r="X1162" s="20"/>
      <c r="Y1162" s="7"/>
      <c r="Z1162" s="7"/>
      <c r="AA1162" s="7"/>
      <c r="AB1162" s="7"/>
      <c r="AC1162" s="7"/>
      <c r="AD1162" s="7"/>
    </row>
    <row r="1163" spans="1:30" x14ac:dyDescent="0.25">
      <c r="A1163" s="7"/>
      <c r="B1163" s="7"/>
      <c r="C1163" s="7"/>
      <c r="D1163" s="7" t="str">
        <f t="shared" ref="D1163:D1226" si="126">TRIM(CLEAN(E1163))</f>
        <v>10.121.68.93</v>
      </c>
      <c r="E1163" s="7" t="str">
        <f t="shared" ref="E1163:E1226" si="127">MID(G1163,2,SEARCH("_",G1163)-2)</f>
        <v>10.121.68.93</v>
      </c>
      <c r="F1163">
        <v>1154</v>
      </c>
      <c r="G1163" t="s">
        <v>4839</v>
      </c>
      <c r="H1163" s="57">
        <v>46151.076261574075</v>
      </c>
      <c r="I1163" t="s">
        <v>4840</v>
      </c>
      <c r="J1163" t="s">
        <v>4841</v>
      </c>
      <c r="K1163" t="s">
        <v>145</v>
      </c>
      <c r="L1163" t="s">
        <v>4842</v>
      </c>
      <c r="N1163" t="s">
        <v>134</v>
      </c>
      <c r="O1163" t="s">
        <v>135</v>
      </c>
      <c r="P1163">
        <v>2</v>
      </c>
      <c r="R1163" t="s">
        <v>1102</v>
      </c>
      <c r="S1163" s="20">
        <f t="shared" ref="S1163:S1226" si="128">IFERROR(SEARCH("_",I1163),"")</f>
        <v>13</v>
      </c>
      <c r="T1163" s="20">
        <f t="shared" ref="T1163:T1226" si="129">IFERROR(SEARCH("_",I1163,S1163+1),"")</f>
        <v>19</v>
      </c>
      <c r="U1163" s="48" t="str">
        <f t="shared" ref="U1163:U1226" si="130">MID(I1163,S1163+1,T1163-S1163-1)</f>
        <v>Dadra</v>
      </c>
      <c r="V1163" s="20" t="str">
        <f t="shared" ref="V1163:V1226" si="131">IFERROR(LEFT(K1163,SEARCH("TN7",K1163)+4),"")</f>
        <v>TN705</v>
      </c>
      <c r="W1163" s="20" t="str">
        <f t="shared" ref="W1163:W1226" si="132">IFERROR(VLOOKUP(V1163,$V$2:$W$4,2,FALSE),"")</f>
        <v>B1</v>
      </c>
      <c r="X1163" s="20"/>
      <c r="Y1163" s="7"/>
      <c r="Z1163" s="7"/>
      <c r="AA1163" s="7"/>
      <c r="AB1163" s="7"/>
      <c r="AC1163" s="7"/>
      <c r="AD1163" s="7"/>
    </row>
    <row r="1164" spans="1:30" x14ac:dyDescent="0.25">
      <c r="A1164" s="7"/>
      <c r="B1164" s="7"/>
      <c r="C1164" s="7"/>
      <c r="D1164" s="7" t="str">
        <f t="shared" si="126"/>
        <v>10.121.18.84</v>
      </c>
      <c r="E1164" s="7" t="str">
        <f t="shared" si="127"/>
        <v>10.121.18.84</v>
      </c>
      <c r="F1164">
        <v>1155</v>
      </c>
      <c r="G1164" t="s">
        <v>4847</v>
      </c>
      <c r="H1164" s="57">
        <v>46109.055925925924</v>
      </c>
      <c r="I1164" t="s">
        <v>4848</v>
      </c>
      <c r="J1164" t="s">
        <v>4849</v>
      </c>
      <c r="K1164" t="s">
        <v>189</v>
      </c>
      <c r="L1164" t="s">
        <v>4850</v>
      </c>
      <c r="N1164" t="s">
        <v>2671</v>
      </c>
      <c r="O1164" t="s">
        <v>135</v>
      </c>
      <c r="P1164">
        <v>0</v>
      </c>
      <c r="S1164" s="20">
        <f t="shared" si="128"/>
        <v>13</v>
      </c>
      <c r="T1164" s="20">
        <f t="shared" si="129"/>
        <v>28</v>
      </c>
      <c r="U1164" s="48" t="str">
        <f t="shared" si="130"/>
        <v>DRP POLICE STN</v>
      </c>
      <c r="V1164" s="20" t="str">
        <f t="shared" si="131"/>
        <v>TN703</v>
      </c>
      <c r="W1164" s="20" t="str">
        <f t="shared" si="132"/>
        <v>A1</v>
      </c>
      <c r="X1164" s="20"/>
      <c r="Y1164" s="7"/>
      <c r="Z1164" s="7"/>
      <c r="AA1164" s="7"/>
      <c r="AB1164" s="7"/>
      <c r="AC1164" s="7"/>
      <c r="AD1164" s="7"/>
    </row>
    <row r="1165" spans="1:30" x14ac:dyDescent="0.25">
      <c r="A1165" s="7"/>
      <c r="B1165" s="7"/>
      <c r="C1165" s="7"/>
      <c r="D1165" s="7" t="str">
        <f t="shared" si="126"/>
        <v>10.121.24.145</v>
      </c>
      <c r="E1165" s="7" t="str">
        <f t="shared" si="127"/>
        <v>10.121.24.145</v>
      </c>
      <c r="F1165">
        <v>1156</v>
      </c>
      <c r="G1165" t="s">
        <v>4843</v>
      </c>
      <c r="H1165" s="57">
        <v>46151.080775462964</v>
      </c>
      <c r="I1165" t="s">
        <v>4844</v>
      </c>
      <c r="J1165" t="s">
        <v>4845</v>
      </c>
      <c r="K1165" t="s">
        <v>189</v>
      </c>
      <c r="L1165" t="s">
        <v>4846</v>
      </c>
      <c r="N1165" t="s">
        <v>191</v>
      </c>
      <c r="O1165" t="s">
        <v>135</v>
      </c>
      <c r="P1165">
        <v>0</v>
      </c>
      <c r="S1165" s="20">
        <f t="shared" si="128"/>
        <v>14</v>
      </c>
      <c r="T1165" s="20">
        <f t="shared" si="129"/>
        <v>21</v>
      </c>
      <c r="U1165" s="48" t="str">
        <f t="shared" si="130"/>
        <v>DAPADA</v>
      </c>
      <c r="V1165" s="20" t="str">
        <f t="shared" si="131"/>
        <v>TN703</v>
      </c>
      <c r="W1165" s="20" t="str">
        <f t="shared" si="132"/>
        <v>A1</v>
      </c>
      <c r="X1165" s="20"/>
      <c r="Y1165" s="7"/>
      <c r="Z1165" s="7"/>
      <c r="AA1165" s="7"/>
      <c r="AB1165" s="7"/>
      <c r="AC1165" s="7"/>
      <c r="AD1165" s="7"/>
    </row>
    <row r="1166" spans="1:30" x14ac:dyDescent="0.25">
      <c r="A1166" s="7"/>
      <c r="B1166" s="7"/>
      <c r="C1166" s="7"/>
      <c r="D1166" s="7" t="str">
        <f t="shared" si="126"/>
        <v>10.121.19.161</v>
      </c>
      <c r="E1166" s="7" t="str">
        <f t="shared" si="127"/>
        <v>10.121.19.161</v>
      </c>
      <c r="F1166">
        <v>1157</v>
      </c>
      <c r="G1166" t="s">
        <v>4851</v>
      </c>
      <c r="H1166" s="57">
        <v>46147.068657407406</v>
      </c>
      <c r="I1166" t="s">
        <v>4852</v>
      </c>
      <c r="J1166" t="s">
        <v>4853</v>
      </c>
      <c r="K1166" t="s">
        <v>189</v>
      </c>
      <c r="L1166" t="s">
        <v>4854</v>
      </c>
      <c r="N1166" t="s">
        <v>191</v>
      </c>
      <c r="O1166" t="s">
        <v>135</v>
      </c>
      <c r="P1166">
        <v>0</v>
      </c>
      <c r="R1166" t="s">
        <v>506</v>
      </c>
      <c r="S1166" s="20">
        <f t="shared" si="128"/>
        <v>14</v>
      </c>
      <c r="T1166" s="20">
        <f t="shared" si="129"/>
        <v>31</v>
      </c>
      <c r="U1166" s="48" t="str">
        <f t="shared" si="130"/>
        <v>CENTRE POINT BTS</v>
      </c>
      <c r="V1166" s="20" t="str">
        <f t="shared" si="131"/>
        <v>TN703</v>
      </c>
      <c r="W1166" s="20" t="str">
        <f t="shared" si="132"/>
        <v>A1</v>
      </c>
      <c r="X1166" s="20"/>
      <c r="Y1166" s="7"/>
      <c r="Z1166" s="7"/>
      <c r="AA1166" s="7"/>
      <c r="AB1166" s="7"/>
      <c r="AC1166" s="7"/>
      <c r="AD1166" s="7"/>
    </row>
    <row r="1167" spans="1:30" x14ac:dyDescent="0.25">
      <c r="A1167" s="7"/>
      <c r="B1167" s="7"/>
      <c r="C1167" s="7"/>
      <c r="D1167" s="7" t="str">
        <f t="shared" si="126"/>
        <v>10.121.17.78</v>
      </c>
      <c r="E1167" s="7" t="str">
        <f t="shared" si="127"/>
        <v>10.121.17.78</v>
      </c>
      <c r="F1167">
        <v>1158</v>
      </c>
      <c r="G1167" t="s">
        <v>4863</v>
      </c>
      <c r="H1167" s="57">
        <v>46151.076018518521</v>
      </c>
      <c r="I1167" t="s">
        <v>4864</v>
      </c>
      <c r="J1167" t="s">
        <v>4865</v>
      </c>
      <c r="K1167" t="s">
        <v>171</v>
      </c>
      <c r="L1167" t="s">
        <v>4866</v>
      </c>
      <c r="N1167" t="s">
        <v>173</v>
      </c>
      <c r="O1167" t="s">
        <v>135</v>
      </c>
      <c r="P1167">
        <v>2</v>
      </c>
      <c r="S1167" s="20">
        <f t="shared" si="128"/>
        <v>13</v>
      </c>
      <c r="T1167" s="20">
        <f t="shared" si="129"/>
        <v>22</v>
      </c>
      <c r="U1167" s="48" t="str">
        <f t="shared" si="130"/>
        <v>PALASAVA</v>
      </c>
      <c r="V1167" s="20" t="str">
        <f t="shared" si="131"/>
        <v>TN703</v>
      </c>
      <c r="W1167" s="20" t="str">
        <f t="shared" si="132"/>
        <v>A1</v>
      </c>
      <c r="X1167" s="20"/>
      <c r="Y1167" s="7"/>
      <c r="Z1167" s="7"/>
      <c r="AA1167" s="7"/>
      <c r="AB1167" s="7"/>
      <c r="AC1167" s="7"/>
      <c r="AD1167" s="7"/>
    </row>
    <row r="1168" spans="1:30" x14ac:dyDescent="0.25">
      <c r="A1168" s="7"/>
      <c r="B1168" s="7"/>
      <c r="C1168" s="7"/>
      <c r="D1168" s="7" t="str">
        <f t="shared" si="126"/>
        <v>10.121.97.85</v>
      </c>
      <c r="E1168" s="7" t="str">
        <f t="shared" si="127"/>
        <v>10.121.97.85</v>
      </c>
      <c r="F1168">
        <v>1159</v>
      </c>
      <c r="G1168" t="s">
        <v>4855</v>
      </c>
      <c r="H1168" s="57">
        <v>46117.066678240742</v>
      </c>
      <c r="I1168" t="s">
        <v>4856</v>
      </c>
      <c r="J1168" t="s">
        <v>4857</v>
      </c>
      <c r="K1168" t="s">
        <v>189</v>
      </c>
      <c r="L1168" t="s">
        <v>4858</v>
      </c>
      <c r="N1168" t="s">
        <v>191</v>
      </c>
      <c r="O1168" t="s">
        <v>135</v>
      </c>
      <c r="P1168">
        <v>0</v>
      </c>
      <c r="S1168" s="20">
        <f t="shared" si="128"/>
        <v>13</v>
      </c>
      <c r="T1168" s="20">
        <f t="shared" si="129"/>
        <v>22</v>
      </c>
      <c r="U1168" s="48" t="str">
        <f t="shared" si="130"/>
        <v>Shamlaji</v>
      </c>
      <c r="V1168" s="20" t="str">
        <f t="shared" si="131"/>
        <v>TN703</v>
      </c>
      <c r="W1168" s="20" t="str">
        <f t="shared" si="132"/>
        <v>A1</v>
      </c>
      <c r="X1168" s="20"/>
      <c r="Y1168" s="7"/>
      <c r="Z1168" s="7"/>
      <c r="AA1168" s="7"/>
      <c r="AB1168" s="7"/>
      <c r="AC1168" s="7"/>
      <c r="AD1168" s="7"/>
    </row>
    <row r="1169" spans="1:30" x14ac:dyDescent="0.25">
      <c r="A1169" s="7"/>
      <c r="B1169" s="7"/>
      <c r="C1169" s="7"/>
      <c r="D1169" s="7" t="str">
        <f t="shared" si="126"/>
        <v>10.121.98.4</v>
      </c>
      <c r="E1169" s="7" t="str">
        <f t="shared" si="127"/>
        <v>10.121.98.4</v>
      </c>
      <c r="F1169">
        <v>1160</v>
      </c>
      <c r="G1169" t="s">
        <v>4859</v>
      </c>
      <c r="H1169" s="57">
        <v>46140.071458333332</v>
      </c>
      <c r="I1169" t="s">
        <v>4860</v>
      </c>
      <c r="J1169" t="s">
        <v>4861</v>
      </c>
      <c r="K1169" t="s">
        <v>145</v>
      </c>
      <c r="L1169" t="s">
        <v>4862</v>
      </c>
      <c r="N1169" t="s">
        <v>134</v>
      </c>
      <c r="O1169" t="s">
        <v>135</v>
      </c>
      <c r="P1169">
        <v>0</v>
      </c>
      <c r="S1169" s="20">
        <f t="shared" si="128"/>
        <v>12</v>
      </c>
      <c r="T1169" s="20">
        <f t="shared" si="129"/>
        <v>18</v>
      </c>
      <c r="U1169" s="48" t="str">
        <f t="shared" si="130"/>
        <v>Linch</v>
      </c>
      <c r="V1169" s="20" t="str">
        <f t="shared" si="131"/>
        <v>TN705</v>
      </c>
      <c r="W1169" s="20" t="str">
        <f t="shared" si="132"/>
        <v>B1</v>
      </c>
      <c r="X1169" s="20"/>
      <c r="Y1169" s="7"/>
      <c r="Z1169" s="7"/>
      <c r="AA1169" s="7"/>
      <c r="AB1169" s="7"/>
      <c r="AC1169" s="7"/>
      <c r="AD1169" s="7"/>
    </row>
    <row r="1170" spans="1:30" x14ac:dyDescent="0.25">
      <c r="A1170" s="7"/>
      <c r="B1170" s="7"/>
      <c r="C1170" s="7"/>
      <c r="D1170" s="7" t="str">
        <f t="shared" si="126"/>
        <v>10.121.96.130</v>
      </c>
      <c r="E1170" s="7" t="str">
        <f t="shared" si="127"/>
        <v>10.121.96.130</v>
      </c>
      <c r="F1170">
        <v>1161</v>
      </c>
      <c r="G1170" t="s">
        <v>4871</v>
      </c>
      <c r="H1170" s="57">
        <v>46142.069155092591</v>
      </c>
      <c r="I1170" t="s">
        <v>4872</v>
      </c>
      <c r="J1170" t="s">
        <v>4873</v>
      </c>
      <c r="K1170" t="s">
        <v>145</v>
      </c>
      <c r="L1170" t="s">
        <v>4874</v>
      </c>
      <c r="N1170" t="s">
        <v>134</v>
      </c>
      <c r="O1170" t="s">
        <v>135</v>
      </c>
      <c r="P1170">
        <v>2</v>
      </c>
      <c r="R1170" t="s">
        <v>806</v>
      </c>
      <c r="S1170" s="20">
        <f t="shared" si="128"/>
        <v>14</v>
      </c>
      <c r="T1170" s="20">
        <f t="shared" si="129"/>
        <v>21</v>
      </c>
      <c r="U1170" s="48" t="str">
        <f t="shared" si="130"/>
        <v>NIRONA</v>
      </c>
      <c r="V1170" s="20" t="str">
        <f t="shared" si="131"/>
        <v>TN705</v>
      </c>
      <c r="W1170" s="20" t="str">
        <f t="shared" si="132"/>
        <v>B1</v>
      </c>
      <c r="X1170" s="20"/>
      <c r="Y1170" s="7"/>
      <c r="Z1170" s="7"/>
      <c r="AA1170" s="7"/>
      <c r="AB1170" s="7"/>
      <c r="AC1170" s="7"/>
      <c r="AD1170" s="7"/>
    </row>
    <row r="1171" spans="1:30" x14ac:dyDescent="0.25">
      <c r="A1171" s="7"/>
      <c r="B1171" s="7"/>
      <c r="C1171" s="7"/>
      <c r="D1171" s="7" t="str">
        <f t="shared" si="126"/>
        <v>10.121.97.132</v>
      </c>
      <c r="E1171" s="7" t="str">
        <f t="shared" si="127"/>
        <v>10.121.97.132</v>
      </c>
      <c r="F1171">
        <v>1162</v>
      </c>
      <c r="G1171" t="s">
        <v>4867</v>
      </c>
      <c r="H1171" s="57">
        <v>46114.075682870367</v>
      </c>
      <c r="I1171" t="s">
        <v>4868</v>
      </c>
      <c r="J1171" t="s">
        <v>4869</v>
      </c>
      <c r="K1171" t="s">
        <v>145</v>
      </c>
      <c r="L1171" t="s">
        <v>4870</v>
      </c>
      <c r="N1171" t="s">
        <v>134</v>
      </c>
      <c r="O1171" t="s">
        <v>135</v>
      </c>
      <c r="P1171">
        <v>0</v>
      </c>
      <c r="R1171" t="s">
        <v>1144</v>
      </c>
      <c r="S1171" s="20">
        <f t="shared" si="128"/>
        <v>14</v>
      </c>
      <c r="T1171" s="20">
        <f t="shared" si="129"/>
        <v>24</v>
      </c>
      <c r="U1171" s="48" t="str">
        <f t="shared" si="130"/>
        <v>Aliyabada</v>
      </c>
      <c r="V1171" s="20" t="str">
        <f t="shared" si="131"/>
        <v>TN705</v>
      </c>
      <c r="W1171" s="20" t="str">
        <f t="shared" si="132"/>
        <v>B1</v>
      </c>
      <c r="X1171" s="20"/>
      <c r="Y1171" s="7"/>
      <c r="Z1171" s="7"/>
      <c r="AA1171" s="7"/>
      <c r="AB1171" s="7"/>
      <c r="AC1171" s="7"/>
      <c r="AD1171" s="7"/>
    </row>
    <row r="1172" spans="1:30" x14ac:dyDescent="0.25">
      <c r="A1172" s="7"/>
      <c r="B1172" s="7"/>
      <c r="C1172" s="7"/>
      <c r="D1172" s="7" t="str">
        <f t="shared" si="126"/>
        <v>10.121.17.145</v>
      </c>
      <c r="E1172" s="7" t="str">
        <f t="shared" si="127"/>
        <v>10.121.17.145</v>
      </c>
      <c r="F1172">
        <v>1163</v>
      </c>
      <c r="G1172" t="s">
        <v>4883</v>
      </c>
      <c r="H1172" s="57">
        <v>46130.053749999999</v>
      </c>
      <c r="I1172" t="s">
        <v>4884</v>
      </c>
      <c r="J1172" t="s">
        <v>4885</v>
      </c>
      <c r="K1172" t="s">
        <v>189</v>
      </c>
      <c r="L1172" t="s">
        <v>4886</v>
      </c>
      <c r="N1172" t="s">
        <v>191</v>
      </c>
      <c r="O1172" t="s">
        <v>135</v>
      </c>
      <c r="P1172">
        <v>0</v>
      </c>
      <c r="S1172" s="20">
        <f t="shared" si="128"/>
        <v>14</v>
      </c>
      <c r="T1172" s="20">
        <f t="shared" si="129"/>
        <v>25</v>
      </c>
      <c r="U1172" s="48" t="str">
        <f t="shared" si="130"/>
        <v>Talaja RSU</v>
      </c>
      <c r="V1172" s="20" t="str">
        <f t="shared" si="131"/>
        <v>TN703</v>
      </c>
      <c r="W1172" s="20" t="str">
        <f t="shared" si="132"/>
        <v>A1</v>
      </c>
      <c r="X1172" s="20"/>
      <c r="Y1172" s="7"/>
      <c r="Z1172" s="7"/>
      <c r="AA1172" s="7"/>
      <c r="AB1172" s="7"/>
      <c r="AC1172" s="7"/>
      <c r="AD1172" s="7"/>
    </row>
    <row r="1173" spans="1:30" x14ac:dyDescent="0.25">
      <c r="A1173" s="7"/>
      <c r="B1173" s="7"/>
      <c r="C1173" s="7"/>
      <c r="D1173" s="7" t="str">
        <f t="shared" si="126"/>
        <v>10.121.24.207</v>
      </c>
      <c r="E1173" s="7" t="str">
        <f t="shared" si="127"/>
        <v>10.121.24.207</v>
      </c>
      <c r="F1173">
        <v>1164</v>
      </c>
      <c r="G1173" t="s">
        <v>4875</v>
      </c>
      <c r="H1173" s="57">
        <v>46151.07230324074</v>
      </c>
      <c r="I1173" t="s">
        <v>4876</v>
      </c>
      <c r="J1173" t="s">
        <v>4877</v>
      </c>
      <c r="K1173" t="s">
        <v>189</v>
      </c>
      <c r="L1173" t="s">
        <v>4878</v>
      </c>
      <c r="N1173" t="s">
        <v>191</v>
      </c>
      <c r="O1173" t="s">
        <v>135</v>
      </c>
      <c r="P1173">
        <v>0</v>
      </c>
      <c r="S1173" s="20">
        <f t="shared" si="128"/>
        <v>14</v>
      </c>
      <c r="T1173" s="20">
        <f t="shared" si="129"/>
        <v>19</v>
      </c>
      <c r="U1173" s="48" t="str">
        <f t="shared" si="130"/>
        <v>OBHA</v>
      </c>
      <c r="V1173" s="20" t="str">
        <f t="shared" si="131"/>
        <v>TN703</v>
      </c>
      <c r="W1173" s="20" t="str">
        <f t="shared" si="132"/>
        <v>A1</v>
      </c>
      <c r="X1173" s="20"/>
      <c r="Y1173" s="7"/>
      <c r="Z1173" s="7"/>
      <c r="AA1173" s="7"/>
      <c r="AB1173" s="7"/>
      <c r="AC1173" s="7"/>
      <c r="AD1173" s="7"/>
    </row>
    <row r="1174" spans="1:30" x14ac:dyDescent="0.25">
      <c r="A1174" s="7"/>
      <c r="B1174" s="7"/>
      <c r="C1174" s="7"/>
      <c r="D1174" s="7" t="str">
        <f t="shared" si="126"/>
        <v>10.121.97.151</v>
      </c>
      <c r="E1174" s="7" t="str">
        <f t="shared" si="127"/>
        <v>10.121.97.151</v>
      </c>
      <c r="F1174">
        <v>1165</v>
      </c>
      <c r="G1174" t="s">
        <v>4879</v>
      </c>
      <c r="H1174" s="57">
        <v>46148.064849537041</v>
      </c>
      <c r="I1174" t="s">
        <v>4880</v>
      </c>
      <c r="J1174" t="s">
        <v>4881</v>
      </c>
      <c r="K1174" t="s">
        <v>171</v>
      </c>
      <c r="L1174" t="s">
        <v>4882</v>
      </c>
      <c r="N1174" t="s">
        <v>173</v>
      </c>
      <c r="O1174" t="s">
        <v>135</v>
      </c>
      <c r="P1174">
        <v>2</v>
      </c>
      <c r="S1174" s="20">
        <f t="shared" si="128"/>
        <v>14</v>
      </c>
      <c r="T1174" s="20">
        <f t="shared" si="129"/>
        <v>19</v>
      </c>
      <c r="U1174" s="48" t="str">
        <f t="shared" si="130"/>
        <v>MEDI</v>
      </c>
      <c r="V1174" s="20" t="str">
        <f t="shared" si="131"/>
        <v>TN703</v>
      </c>
      <c r="W1174" s="20" t="str">
        <f t="shared" si="132"/>
        <v>A1</v>
      </c>
      <c r="X1174" s="20"/>
      <c r="Y1174" s="7"/>
      <c r="Z1174" s="7"/>
      <c r="AA1174" s="7"/>
      <c r="AB1174" s="7"/>
      <c r="AC1174" s="7"/>
      <c r="AD1174" s="7"/>
    </row>
    <row r="1175" spans="1:30" x14ac:dyDescent="0.25">
      <c r="A1175" s="7"/>
      <c r="B1175" s="7"/>
      <c r="C1175" s="7"/>
      <c r="D1175" s="7" t="str">
        <f t="shared" si="126"/>
        <v>10.121.19.14</v>
      </c>
      <c r="E1175" s="7" t="str">
        <f t="shared" si="127"/>
        <v>10.121.19.14</v>
      </c>
      <c r="F1175">
        <v>1166</v>
      </c>
      <c r="G1175" t="s">
        <v>4887</v>
      </c>
      <c r="H1175" s="57">
        <v>46142.072581018518</v>
      </c>
      <c r="I1175" t="s">
        <v>4888</v>
      </c>
      <c r="J1175" t="s">
        <v>4889</v>
      </c>
      <c r="K1175" t="s">
        <v>189</v>
      </c>
      <c r="L1175" t="s">
        <v>4890</v>
      </c>
      <c r="N1175" t="s">
        <v>191</v>
      </c>
      <c r="O1175" t="s">
        <v>135</v>
      </c>
      <c r="P1175">
        <v>0</v>
      </c>
      <c r="S1175" s="20">
        <f t="shared" si="128"/>
        <v>13</v>
      </c>
      <c r="T1175" s="20">
        <f t="shared" si="129"/>
        <v>22</v>
      </c>
      <c r="U1175" s="48" t="str">
        <f t="shared" si="130"/>
        <v>SIMALIYA</v>
      </c>
      <c r="V1175" s="20" t="str">
        <f t="shared" si="131"/>
        <v>TN703</v>
      </c>
      <c r="W1175" s="20" t="str">
        <f t="shared" si="132"/>
        <v>A1</v>
      </c>
      <c r="X1175" s="20"/>
      <c r="Y1175" s="7"/>
      <c r="Z1175" s="7"/>
      <c r="AA1175" s="7"/>
      <c r="AB1175" s="7"/>
      <c r="AC1175" s="7"/>
      <c r="AD1175" s="7"/>
    </row>
    <row r="1176" spans="1:30" x14ac:dyDescent="0.25">
      <c r="A1176" s="7"/>
      <c r="B1176" s="7"/>
      <c r="C1176" s="7"/>
      <c r="D1176" s="7" t="str">
        <f t="shared" si="126"/>
        <v>10.121.24.208</v>
      </c>
      <c r="E1176" s="7" t="str">
        <f t="shared" si="127"/>
        <v>10.121.24.208</v>
      </c>
      <c r="F1176">
        <v>1167</v>
      </c>
      <c r="G1176" t="s">
        <v>4891</v>
      </c>
      <c r="H1176" s="57">
        <v>46134.060439814813</v>
      </c>
      <c r="I1176" t="s">
        <v>4892</v>
      </c>
      <c r="J1176" t="s">
        <v>4893</v>
      </c>
      <c r="K1176" t="s">
        <v>189</v>
      </c>
      <c r="L1176" t="s">
        <v>4894</v>
      </c>
      <c r="N1176" t="s">
        <v>191</v>
      </c>
      <c r="O1176" t="s">
        <v>135</v>
      </c>
      <c r="P1176">
        <v>0</v>
      </c>
      <c r="S1176" s="20">
        <f t="shared" si="128"/>
        <v>14</v>
      </c>
      <c r="T1176" s="20">
        <f t="shared" si="129"/>
        <v>19</v>
      </c>
      <c r="U1176" s="48" t="str">
        <f t="shared" si="130"/>
        <v>ILAV</v>
      </c>
      <c r="V1176" s="20" t="str">
        <f t="shared" si="131"/>
        <v>TN703</v>
      </c>
      <c r="W1176" s="20" t="str">
        <f t="shared" si="132"/>
        <v>A1</v>
      </c>
      <c r="X1176" s="20"/>
      <c r="Y1176" s="7"/>
      <c r="Z1176" s="7"/>
      <c r="AA1176" s="7"/>
      <c r="AB1176" s="7"/>
      <c r="AC1176" s="7"/>
      <c r="AD1176" s="7"/>
    </row>
    <row r="1177" spans="1:30" x14ac:dyDescent="0.25">
      <c r="A1177" s="7"/>
      <c r="B1177" s="7"/>
      <c r="C1177" s="7"/>
      <c r="D1177" s="7" t="str">
        <f t="shared" si="126"/>
        <v>10.121.16.116</v>
      </c>
      <c r="E1177" s="7" t="str">
        <f t="shared" si="127"/>
        <v>10.121.16.116</v>
      </c>
      <c r="F1177">
        <v>1168</v>
      </c>
      <c r="G1177" t="s">
        <v>4899</v>
      </c>
      <c r="H1177" s="57">
        <v>46142.068888888891</v>
      </c>
      <c r="I1177" t="s">
        <v>4900</v>
      </c>
      <c r="J1177" t="s">
        <v>4901</v>
      </c>
      <c r="K1177" t="s">
        <v>189</v>
      </c>
      <c r="L1177" t="s">
        <v>4902</v>
      </c>
      <c r="N1177" t="s">
        <v>191</v>
      </c>
      <c r="O1177" t="s">
        <v>135</v>
      </c>
      <c r="P1177">
        <v>0</v>
      </c>
      <c r="R1177" t="s">
        <v>3531</v>
      </c>
      <c r="S1177" s="20">
        <f t="shared" si="128"/>
        <v>14</v>
      </c>
      <c r="T1177" s="20">
        <f t="shared" si="129"/>
        <v>29</v>
      </c>
      <c r="U1177" s="48" t="str">
        <f t="shared" si="130"/>
        <v>KABILPORE GIDC</v>
      </c>
      <c r="V1177" s="20" t="str">
        <f t="shared" si="131"/>
        <v>TN703</v>
      </c>
      <c r="W1177" s="20" t="str">
        <f t="shared" si="132"/>
        <v>A1</v>
      </c>
      <c r="X1177" s="20"/>
      <c r="Y1177" s="7"/>
      <c r="Z1177" s="7"/>
      <c r="AA1177" s="7"/>
      <c r="AB1177" s="7"/>
      <c r="AC1177" s="7"/>
      <c r="AD1177" s="7"/>
    </row>
    <row r="1178" spans="1:30" x14ac:dyDescent="0.25">
      <c r="A1178" s="7"/>
      <c r="B1178" s="7"/>
      <c r="C1178" s="7"/>
      <c r="D1178" s="7" t="str">
        <f t="shared" si="126"/>
        <v>10.121.19.195</v>
      </c>
      <c r="E1178" s="7" t="str">
        <f t="shared" si="127"/>
        <v>10.121.19.195</v>
      </c>
      <c r="F1178">
        <v>1169</v>
      </c>
      <c r="G1178" t="s">
        <v>4895</v>
      </c>
      <c r="H1178" s="57">
        <v>46138.071967592594</v>
      </c>
      <c r="I1178" t="s">
        <v>4896</v>
      </c>
      <c r="J1178" t="s">
        <v>4897</v>
      </c>
      <c r="K1178" t="s">
        <v>132</v>
      </c>
      <c r="L1178" t="s">
        <v>4898</v>
      </c>
      <c r="N1178" t="s">
        <v>134</v>
      </c>
      <c r="O1178" t="s">
        <v>135</v>
      </c>
      <c r="P1178">
        <v>0</v>
      </c>
      <c r="R1178" t="s">
        <v>208</v>
      </c>
      <c r="S1178" s="20">
        <f t="shared" si="128"/>
        <v>14</v>
      </c>
      <c r="T1178" s="20">
        <f t="shared" si="129"/>
        <v>25</v>
      </c>
      <c r="U1178" s="48" t="str">
        <f t="shared" si="130"/>
        <v>KARIMABAD1</v>
      </c>
      <c r="V1178" s="20" t="str">
        <f t="shared" si="131"/>
        <v>TN725</v>
      </c>
      <c r="W1178" s="20" t="str">
        <f t="shared" si="132"/>
        <v>B2</v>
      </c>
      <c r="X1178" s="20"/>
      <c r="Y1178" s="7"/>
      <c r="Z1178" s="7"/>
      <c r="AA1178" s="7"/>
      <c r="AB1178" s="7"/>
      <c r="AC1178" s="7"/>
      <c r="AD1178" s="7"/>
    </row>
    <row r="1179" spans="1:30" x14ac:dyDescent="0.25">
      <c r="A1179" s="7"/>
      <c r="B1179" s="7"/>
      <c r="C1179" s="7"/>
      <c r="D1179" s="7" t="str">
        <f t="shared" si="126"/>
        <v>10.121.99.155</v>
      </c>
      <c r="E1179" s="7" t="str">
        <f t="shared" si="127"/>
        <v>10.121.99.155</v>
      </c>
      <c r="F1179">
        <v>1170</v>
      </c>
      <c r="G1179" t="s">
        <v>4908</v>
      </c>
      <c r="H1179" s="57">
        <v>46148.063020833331</v>
      </c>
      <c r="I1179" t="s">
        <v>4909</v>
      </c>
      <c r="J1179" t="s">
        <v>4910</v>
      </c>
      <c r="K1179" t="s">
        <v>189</v>
      </c>
      <c r="L1179" t="s">
        <v>4911</v>
      </c>
      <c r="N1179" t="s">
        <v>191</v>
      </c>
      <c r="O1179" t="s">
        <v>135</v>
      </c>
      <c r="P1179">
        <v>0</v>
      </c>
      <c r="S1179" s="20">
        <f t="shared" si="128"/>
        <v>14</v>
      </c>
      <c r="T1179" s="20">
        <f t="shared" si="129"/>
        <v>23</v>
      </c>
      <c r="U1179" s="48" t="str">
        <f t="shared" si="130"/>
        <v>VMSS PRI</v>
      </c>
      <c r="V1179" s="20" t="str">
        <f t="shared" si="131"/>
        <v>TN703</v>
      </c>
      <c r="W1179" s="20" t="str">
        <f t="shared" si="132"/>
        <v>A1</v>
      </c>
      <c r="X1179" s="20"/>
      <c r="Y1179" s="7"/>
      <c r="Z1179" s="7"/>
      <c r="AA1179" s="7"/>
      <c r="AB1179" s="7"/>
      <c r="AC1179" s="7"/>
      <c r="AD1179" s="7"/>
    </row>
    <row r="1180" spans="1:30" x14ac:dyDescent="0.25">
      <c r="A1180" s="7"/>
      <c r="B1180" s="7"/>
      <c r="C1180" s="7"/>
      <c r="D1180" s="7" t="str">
        <f t="shared" si="126"/>
        <v>10.121.99.160</v>
      </c>
      <c r="E1180" s="7" t="str">
        <f t="shared" si="127"/>
        <v>10.121.99.160</v>
      </c>
      <c r="F1180">
        <v>1171</v>
      </c>
      <c r="G1180" t="s">
        <v>4903</v>
      </c>
      <c r="H1180" s="57">
        <v>46039.063738425924</v>
      </c>
      <c r="I1180" t="s">
        <v>4904</v>
      </c>
      <c r="J1180" t="s">
        <v>4905</v>
      </c>
      <c r="K1180" t="s">
        <v>189</v>
      </c>
      <c r="L1180" t="s">
        <v>4906</v>
      </c>
      <c r="N1180" t="s">
        <v>191</v>
      </c>
      <c r="O1180" t="s">
        <v>135</v>
      </c>
      <c r="P1180">
        <v>0</v>
      </c>
      <c r="R1180" t="s">
        <v>4907</v>
      </c>
      <c r="S1180" s="20">
        <f t="shared" si="128"/>
        <v>14</v>
      </c>
      <c r="T1180" s="20">
        <f t="shared" si="129"/>
        <v>30</v>
      </c>
      <c r="U1180" s="48" t="str">
        <f t="shared" si="130"/>
        <v>GEB-SCADA-GORWA</v>
      </c>
      <c r="V1180" s="20" t="str">
        <f t="shared" si="131"/>
        <v>TN703</v>
      </c>
      <c r="W1180" s="20" t="str">
        <f t="shared" si="132"/>
        <v>A1</v>
      </c>
      <c r="X1180" s="20"/>
      <c r="Y1180" s="7"/>
      <c r="Z1180" s="7"/>
      <c r="AA1180" s="7"/>
      <c r="AB1180" s="7"/>
      <c r="AC1180" s="7"/>
      <c r="AD1180" s="7"/>
    </row>
    <row r="1181" spans="1:30" x14ac:dyDescent="0.25">
      <c r="A1181" s="7"/>
      <c r="B1181" s="7"/>
      <c r="C1181" s="7"/>
      <c r="D1181" s="7" t="str">
        <f t="shared" si="126"/>
        <v>10.121.99.157</v>
      </c>
      <c r="E1181" s="7" t="str">
        <f t="shared" si="127"/>
        <v>10.121.99.157</v>
      </c>
      <c r="F1181">
        <v>1172</v>
      </c>
      <c r="G1181" t="s">
        <v>4912</v>
      </c>
      <c r="H1181" s="57">
        <v>46074.056076388886</v>
      </c>
      <c r="I1181" t="s">
        <v>4913</v>
      </c>
      <c r="J1181" t="s">
        <v>4914</v>
      </c>
      <c r="K1181" t="s">
        <v>189</v>
      </c>
      <c r="L1181" t="s">
        <v>4915</v>
      </c>
      <c r="N1181" t="s">
        <v>191</v>
      </c>
      <c r="O1181" t="s">
        <v>135</v>
      </c>
      <c r="P1181">
        <v>0</v>
      </c>
      <c r="R1181" t="s">
        <v>4907</v>
      </c>
      <c r="S1181" s="20">
        <f t="shared" si="128"/>
        <v>14</v>
      </c>
      <c r="T1181" s="20">
        <f t="shared" si="129"/>
        <v>31</v>
      </c>
      <c r="U1181" s="48" t="str">
        <f t="shared" si="130"/>
        <v>Sayajigunj-Exchg</v>
      </c>
      <c r="V1181" s="20" t="str">
        <f t="shared" si="131"/>
        <v>TN703</v>
      </c>
      <c r="W1181" s="20" t="str">
        <f t="shared" si="132"/>
        <v>A1</v>
      </c>
      <c r="X1181" s="20"/>
      <c r="Y1181" s="7"/>
      <c r="Z1181" s="7"/>
      <c r="AA1181" s="7"/>
      <c r="AB1181" s="7"/>
      <c r="AC1181" s="7"/>
      <c r="AD1181" s="7"/>
    </row>
    <row r="1182" spans="1:30" x14ac:dyDescent="0.25">
      <c r="A1182" s="7"/>
      <c r="B1182" s="7"/>
      <c r="C1182" s="7"/>
      <c r="D1182" s="7" t="str">
        <f t="shared" si="126"/>
        <v>10.121.15.150</v>
      </c>
      <c r="E1182" s="7" t="str">
        <f t="shared" si="127"/>
        <v>10.121.15.150</v>
      </c>
      <c r="F1182">
        <v>1173</v>
      </c>
      <c r="G1182" t="s">
        <v>4916</v>
      </c>
      <c r="H1182" s="57">
        <v>46074.070405092592</v>
      </c>
      <c r="I1182" t="s">
        <v>4917</v>
      </c>
      <c r="J1182" t="s">
        <v>4918</v>
      </c>
      <c r="K1182" t="s">
        <v>132</v>
      </c>
      <c r="L1182" t="s">
        <v>4919</v>
      </c>
      <c r="N1182" t="s">
        <v>134</v>
      </c>
      <c r="O1182" t="s">
        <v>135</v>
      </c>
      <c r="P1182">
        <v>2</v>
      </c>
      <c r="R1182" t="s">
        <v>349</v>
      </c>
      <c r="S1182" s="20">
        <f t="shared" si="128"/>
        <v>14</v>
      </c>
      <c r="T1182" s="20">
        <f t="shared" si="129"/>
        <v>29</v>
      </c>
      <c r="U1182" s="48" t="str">
        <f t="shared" si="130"/>
        <v>AM GULBAITEKRA</v>
      </c>
      <c r="V1182" s="20" t="str">
        <f t="shared" si="131"/>
        <v>TN725</v>
      </c>
      <c r="W1182" s="20" t="str">
        <f t="shared" si="132"/>
        <v>B2</v>
      </c>
      <c r="X1182" s="20"/>
      <c r="Y1182" s="7"/>
      <c r="Z1182" s="7"/>
      <c r="AA1182" s="7"/>
      <c r="AB1182" s="7"/>
      <c r="AC1182" s="7"/>
      <c r="AD1182" s="7"/>
    </row>
    <row r="1183" spans="1:30" x14ac:dyDescent="0.25">
      <c r="A1183" s="7"/>
      <c r="B1183" s="7"/>
      <c r="C1183" s="7"/>
      <c r="D1183" s="7" t="str">
        <f t="shared" si="126"/>
        <v>10.121.98.5</v>
      </c>
      <c r="E1183" s="7" t="str">
        <f t="shared" si="127"/>
        <v>10.121.98.5</v>
      </c>
      <c r="F1183">
        <v>1174</v>
      </c>
      <c r="G1183" t="s">
        <v>4920</v>
      </c>
      <c r="H1183" s="57">
        <v>46134.066851851851</v>
      </c>
      <c r="I1183" t="s">
        <v>4921</v>
      </c>
      <c r="J1183" t="s">
        <v>4922</v>
      </c>
      <c r="K1183" t="s">
        <v>145</v>
      </c>
      <c r="L1183" t="s">
        <v>4923</v>
      </c>
      <c r="N1183" t="s">
        <v>134</v>
      </c>
      <c r="O1183" t="s">
        <v>135</v>
      </c>
      <c r="P1183">
        <v>2</v>
      </c>
      <c r="S1183" s="20">
        <f t="shared" si="128"/>
        <v>12</v>
      </c>
      <c r="T1183" s="20">
        <f t="shared" si="129"/>
        <v>23</v>
      </c>
      <c r="U1183" s="48" t="str">
        <f t="shared" si="130"/>
        <v>Ambliyasan</v>
      </c>
      <c r="V1183" s="20" t="str">
        <f t="shared" si="131"/>
        <v>TN705</v>
      </c>
      <c r="W1183" s="20" t="str">
        <f t="shared" si="132"/>
        <v>B1</v>
      </c>
      <c r="X1183" s="20"/>
      <c r="Y1183" s="7"/>
      <c r="Z1183" s="7"/>
      <c r="AA1183" s="7"/>
      <c r="AB1183" s="7"/>
      <c r="AC1183" s="7"/>
      <c r="AD1183" s="7"/>
    </row>
    <row r="1184" spans="1:30" x14ac:dyDescent="0.25">
      <c r="A1184" s="7"/>
      <c r="B1184" s="7"/>
      <c r="C1184" s="7"/>
      <c r="D1184" s="7" t="str">
        <f t="shared" si="126"/>
        <v>10.121.96.131</v>
      </c>
      <c r="E1184" s="7" t="str">
        <f t="shared" si="127"/>
        <v>10.121.96.131</v>
      </c>
      <c r="F1184">
        <v>1175</v>
      </c>
      <c r="G1184" t="s">
        <v>4928</v>
      </c>
      <c r="H1184" s="57">
        <v>46138.072175925925</v>
      </c>
      <c r="I1184" t="s">
        <v>4929</v>
      </c>
      <c r="J1184" t="s">
        <v>4930</v>
      </c>
      <c r="K1184" t="s">
        <v>145</v>
      </c>
      <c r="L1184" t="s">
        <v>4931</v>
      </c>
      <c r="N1184" t="s">
        <v>134</v>
      </c>
      <c r="O1184" t="s">
        <v>135</v>
      </c>
      <c r="P1184">
        <v>2</v>
      </c>
      <c r="R1184" t="s">
        <v>1089</v>
      </c>
      <c r="S1184" s="20">
        <f t="shared" si="128"/>
        <v>14</v>
      </c>
      <c r="T1184" s="20">
        <f t="shared" si="129"/>
        <v>22</v>
      </c>
      <c r="U1184" s="48" t="str">
        <f t="shared" si="130"/>
        <v>Devisar</v>
      </c>
      <c r="V1184" s="20" t="str">
        <f t="shared" si="131"/>
        <v>TN705</v>
      </c>
      <c r="W1184" s="20" t="str">
        <f t="shared" si="132"/>
        <v>B1</v>
      </c>
      <c r="X1184" s="20"/>
      <c r="Y1184" s="7"/>
      <c r="Z1184" s="7"/>
      <c r="AA1184" s="7"/>
      <c r="AB1184" s="7"/>
      <c r="AC1184" s="7"/>
      <c r="AD1184" s="7"/>
    </row>
    <row r="1185" spans="1:30" x14ac:dyDescent="0.25">
      <c r="A1185" s="7"/>
      <c r="B1185" s="7"/>
      <c r="C1185" s="7"/>
      <c r="D1185" s="7" t="str">
        <f t="shared" si="126"/>
        <v>10.121.17.159</v>
      </c>
      <c r="E1185" s="7" t="str">
        <f t="shared" si="127"/>
        <v>10.121.17.159</v>
      </c>
      <c r="F1185">
        <v>1176</v>
      </c>
      <c r="G1185" t="s">
        <v>4924</v>
      </c>
      <c r="H1185" s="57">
        <v>46140.070439814815</v>
      </c>
      <c r="I1185" t="s">
        <v>4925</v>
      </c>
      <c r="J1185" t="s">
        <v>4926</v>
      </c>
      <c r="K1185" t="s">
        <v>132</v>
      </c>
      <c r="L1185" t="s">
        <v>4927</v>
      </c>
      <c r="N1185" t="s">
        <v>134</v>
      </c>
      <c r="O1185" t="s">
        <v>135</v>
      </c>
      <c r="P1185">
        <v>2</v>
      </c>
      <c r="R1185" t="s">
        <v>841</v>
      </c>
      <c r="S1185" s="20">
        <f t="shared" si="128"/>
        <v>14</v>
      </c>
      <c r="T1185" s="20">
        <f t="shared" si="129"/>
        <v>21</v>
      </c>
      <c r="U1185" s="48" t="str">
        <f t="shared" si="130"/>
        <v>TALAJA</v>
      </c>
      <c r="V1185" s="20" t="str">
        <f t="shared" si="131"/>
        <v>TN725</v>
      </c>
      <c r="W1185" s="20" t="str">
        <f t="shared" si="132"/>
        <v>B2</v>
      </c>
      <c r="X1185" s="20"/>
      <c r="Y1185" s="7"/>
      <c r="Z1185" s="7"/>
      <c r="AA1185" s="7"/>
      <c r="AB1185" s="7"/>
      <c r="AC1185" s="7"/>
      <c r="AD1185" s="7"/>
    </row>
    <row r="1186" spans="1:30" x14ac:dyDescent="0.25">
      <c r="A1186" s="7"/>
      <c r="B1186" s="7"/>
      <c r="C1186" s="7"/>
      <c r="D1186" s="7" t="str">
        <f t="shared" si="126"/>
        <v>10.121.17.158</v>
      </c>
      <c r="E1186" s="7" t="str">
        <f t="shared" si="127"/>
        <v>10.121.17.158</v>
      </c>
      <c r="F1186">
        <v>1177</v>
      </c>
      <c r="G1186" t="s">
        <v>4932</v>
      </c>
      <c r="H1186" s="57">
        <v>46151.078275462962</v>
      </c>
      <c r="I1186" t="s">
        <v>4933</v>
      </c>
      <c r="J1186" t="s">
        <v>4934</v>
      </c>
      <c r="K1186" t="s">
        <v>132</v>
      </c>
      <c r="L1186" t="s">
        <v>4935</v>
      </c>
      <c r="N1186" t="s">
        <v>134</v>
      </c>
      <c r="O1186" t="s">
        <v>135</v>
      </c>
      <c r="P1186">
        <v>2</v>
      </c>
      <c r="R1186" t="s">
        <v>841</v>
      </c>
      <c r="S1186" s="20">
        <f t="shared" si="128"/>
        <v>14</v>
      </c>
      <c r="T1186" s="20">
        <f t="shared" si="129"/>
        <v>23</v>
      </c>
      <c r="U1186" s="48" t="str">
        <f t="shared" si="130"/>
        <v>PALITANA</v>
      </c>
      <c r="V1186" s="20" t="str">
        <f t="shared" si="131"/>
        <v>TN725</v>
      </c>
      <c r="W1186" s="20" t="str">
        <f t="shared" si="132"/>
        <v>B2</v>
      </c>
      <c r="X1186" s="20"/>
      <c r="Y1186" s="7"/>
      <c r="Z1186" s="7"/>
      <c r="AA1186" s="7"/>
      <c r="AB1186" s="7"/>
      <c r="AC1186" s="7"/>
      <c r="AD1186" s="7"/>
    </row>
    <row r="1187" spans="1:30" x14ac:dyDescent="0.25">
      <c r="A1187" s="7"/>
      <c r="B1187" s="7"/>
      <c r="C1187" s="7"/>
      <c r="D1187" s="7" t="str">
        <f t="shared" si="126"/>
        <v>10.121.96.184</v>
      </c>
      <c r="E1187" s="7" t="str">
        <f t="shared" si="127"/>
        <v>10.121.96.184</v>
      </c>
      <c r="F1187">
        <v>1178</v>
      </c>
      <c r="G1187" t="s">
        <v>4936</v>
      </c>
      <c r="H1187" s="57">
        <v>46110.062465277777</v>
      </c>
      <c r="I1187" t="s">
        <v>4937</v>
      </c>
      <c r="J1187" t="s">
        <v>4938</v>
      </c>
      <c r="K1187" t="s">
        <v>145</v>
      </c>
      <c r="L1187" t="s">
        <v>4939</v>
      </c>
      <c r="N1187" t="s">
        <v>134</v>
      </c>
      <c r="O1187" t="s">
        <v>135</v>
      </c>
      <c r="P1187">
        <v>2</v>
      </c>
      <c r="S1187" s="20">
        <f t="shared" si="128"/>
        <v>14</v>
      </c>
      <c r="T1187" s="20">
        <f t="shared" si="129"/>
        <v>28</v>
      </c>
      <c r="U1187" s="48" t="str">
        <f t="shared" si="130"/>
        <v>AIRFORCE BHUJ</v>
      </c>
      <c r="V1187" s="20" t="str">
        <f t="shared" si="131"/>
        <v>TN705</v>
      </c>
      <c r="W1187" s="20" t="str">
        <f t="shared" si="132"/>
        <v>B1</v>
      </c>
      <c r="X1187" s="20"/>
      <c r="Y1187" s="7"/>
      <c r="Z1187" s="7"/>
      <c r="AA1187" s="7"/>
      <c r="AB1187" s="7"/>
      <c r="AC1187" s="7"/>
      <c r="AD1187" s="7"/>
    </row>
    <row r="1188" spans="1:30" x14ac:dyDescent="0.25">
      <c r="A1188" s="7"/>
      <c r="B1188" s="7"/>
      <c r="C1188" s="7"/>
      <c r="D1188" s="7" t="str">
        <f t="shared" si="126"/>
        <v>10.121.15.151</v>
      </c>
      <c r="E1188" s="7" t="str">
        <f t="shared" si="127"/>
        <v>10.121.15.151</v>
      </c>
      <c r="F1188">
        <v>1179</v>
      </c>
      <c r="G1188" t="s">
        <v>4940</v>
      </c>
      <c r="H1188" s="57">
        <v>46106.071469907409</v>
      </c>
      <c r="I1188" t="s">
        <v>4941</v>
      </c>
      <c r="J1188" t="s">
        <v>4942</v>
      </c>
      <c r="K1188" t="s">
        <v>132</v>
      </c>
      <c r="L1188" t="s">
        <v>4943</v>
      </c>
      <c r="N1188" t="s">
        <v>134</v>
      </c>
      <c r="O1188" t="s">
        <v>135</v>
      </c>
      <c r="P1188">
        <v>0</v>
      </c>
      <c r="R1188" t="s">
        <v>4944</v>
      </c>
      <c r="S1188" s="20">
        <f t="shared" si="128"/>
        <v>14</v>
      </c>
      <c r="T1188" s="20">
        <f t="shared" si="129"/>
        <v>21</v>
      </c>
      <c r="U1188" s="48" t="str">
        <f t="shared" si="130"/>
        <v>DHOLKA</v>
      </c>
      <c r="V1188" s="20" t="str">
        <f t="shared" si="131"/>
        <v>TN725</v>
      </c>
      <c r="W1188" s="20" t="str">
        <f t="shared" si="132"/>
        <v>B2</v>
      </c>
      <c r="X1188" s="20"/>
      <c r="Y1188" s="7"/>
      <c r="Z1188" s="7"/>
      <c r="AA1188" s="7"/>
      <c r="AB1188" s="7"/>
      <c r="AC1188" s="7"/>
      <c r="AD1188" s="7"/>
    </row>
    <row r="1189" spans="1:30" x14ac:dyDescent="0.25">
      <c r="A1189" s="7"/>
      <c r="B1189" s="7"/>
      <c r="C1189" s="7"/>
      <c r="D1189" s="7" t="str">
        <f t="shared" si="126"/>
        <v>10.121.24.209</v>
      </c>
      <c r="E1189" s="7" t="str">
        <f t="shared" si="127"/>
        <v>10.121.24.209</v>
      </c>
      <c r="F1189">
        <v>1180</v>
      </c>
      <c r="G1189" t="s">
        <v>4953</v>
      </c>
      <c r="H1189" s="57">
        <v>46151.074363425927</v>
      </c>
      <c r="I1189" t="s">
        <v>4954</v>
      </c>
      <c r="J1189" t="s">
        <v>4955</v>
      </c>
      <c r="K1189" t="s">
        <v>189</v>
      </c>
      <c r="L1189" t="s">
        <v>4956</v>
      </c>
      <c r="N1189" t="s">
        <v>191</v>
      </c>
      <c r="O1189" t="s">
        <v>135</v>
      </c>
      <c r="P1189">
        <v>0</v>
      </c>
      <c r="S1189" s="20">
        <f t="shared" si="128"/>
        <v>14</v>
      </c>
      <c r="T1189" s="20">
        <f t="shared" si="129"/>
        <v>22</v>
      </c>
      <c r="U1189" s="48" t="str">
        <f t="shared" si="130"/>
        <v>Kharach</v>
      </c>
      <c r="V1189" s="20" t="str">
        <f t="shared" si="131"/>
        <v>TN703</v>
      </c>
      <c r="W1189" s="20" t="str">
        <f t="shared" si="132"/>
        <v>A1</v>
      </c>
      <c r="X1189" s="20"/>
      <c r="Y1189" s="7"/>
      <c r="Z1189" s="7"/>
      <c r="AA1189" s="7"/>
      <c r="AB1189" s="7"/>
      <c r="AC1189" s="7"/>
      <c r="AD1189" s="7"/>
    </row>
    <row r="1190" spans="1:30" x14ac:dyDescent="0.25">
      <c r="A1190" s="7"/>
      <c r="B1190" s="7"/>
      <c r="C1190" s="7"/>
      <c r="D1190" s="7" t="str">
        <f t="shared" si="126"/>
        <v>10.121.25.135</v>
      </c>
      <c r="E1190" s="7" t="str">
        <f t="shared" si="127"/>
        <v>10.121.25.135</v>
      </c>
      <c r="F1190">
        <v>1181</v>
      </c>
      <c r="G1190" t="s">
        <v>4945</v>
      </c>
      <c r="H1190" s="57">
        <v>46063.064699074072</v>
      </c>
      <c r="I1190" t="s">
        <v>4946</v>
      </c>
      <c r="J1190" t="s">
        <v>4947</v>
      </c>
      <c r="K1190" t="s">
        <v>171</v>
      </c>
      <c r="L1190" t="s">
        <v>4948</v>
      </c>
      <c r="N1190" t="s">
        <v>173</v>
      </c>
      <c r="O1190" t="s">
        <v>135</v>
      </c>
      <c r="P1190">
        <v>2</v>
      </c>
      <c r="S1190" s="20">
        <f t="shared" si="128"/>
        <v>14</v>
      </c>
      <c r="T1190" s="20">
        <f t="shared" si="129"/>
        <v>22</v>
      </c>
      <c r="U1190" s="48" t="str">
        <f t="shared" si="130"/>
        <v>RAHA A1</v>
      </c>
      <c r="V1190" s="20" t="str">
        <f t="shared" si="131"/>
        <v>TN703</v>
      </c>
      <c r="W1190" s="20" t="str">
        <f t="shared" si="132"/>
        <v>A1</v>
      </c>
      <c r="X1190" s="20"/>
      <c r="Y1190" s="7"/>
      <c r="Z1190" s="7"/>
      <c r="AA1190" s="7"/>
      <c r="AB1190" s="7"/>
      <c r="AC1190" s="7"/>
      <c r="AD1190" s="7"/>
    </row>
    <row r="1191" spans="1:30" x14ac:dyDescent="0.25">
      <c r="A1191" s="7"/>
      <c r="B1191" s="7"/>
      <c r="C1191" s="7"/>
      <c r="D1191" s="7" t="str">
        <f t="shared" si="126"/>
        <v>10.121.99.194</v>
      </c>
      <c r="E1191" s="7" t="str">
        <f t="shared" si="127"/>
        <v>10.121.99.194</v>
      </c>
      <c r="F1191">
        <v>1182</v>
      </c>
      <c r="G1191" t="s">
        <v>4957</v>
      </c>
      <c r="H1191" s="57">
        <v>46140.069814814815</v>
      </c>
      <c r="I1191" t="s">
        <v>4958</v>
      </c>
      <c r="J1191" t="s">
        <v>4959</v>
      </c>
      <c r="K1191" t="s">
        <v>145</v>
      </c>
      <c r="L1191" t="s">
        <v>4960</v>
      </c>
      <c r="N1191" t="s">
        <v>134</v>
      </c>
      <c r="O1191" t="s">
        <v>135</v>
      </c>
      <c r="P1191">
        <v>2</v>
      </c>
      <c r="R1191" t="s">
        <v>905</v>
      </c>
      <c r="S1191" s="20">
        <f t="shared" si="128"/>
        <v>14</v>
      </c>
      <c r="T1191" s="20">
        <f t="shared" si="129"/>
        <v>28</v>
      </c>
      <c r="U1191" s="48" t="str">
        <f t="shared" si="130"/>
        <v>GHB ICHHAPORE</v>
      </c>
      <c r="V1191" s="20" t="str">
        <f t="shared" si="131"/>
        <v>TN705</v>
      </c>
      <c r="W1191" s="20" t="str">
        <f t="shared" si="132"/>
        <v>B1</v>
      </c>
      <c r="X1191" s="20"/>
      <c r="Y1191" s="7"/>
      <c r="Z1191" s="7"/>
      <c r="AA1191" s="7"/>
      <c r="AB1191" s="7"/>
      <c r="AC1191" s="7"/>
      <c r="AD1191" s="7"/>
    </row>
    <row r="1192" spans="1:30" x14ac:dyDescent="0.25">
      <c r="A1192" s="7"/>
      <c r="B1192" s="7"/>
      <c r="C1192" s="7"/>
      <c r="D1192" s="7" t="str">
        <f t="shared" si="126"/>
        <v>10.121.96.115</v>
      </c>
      <c r="E1192" s="7" t="str">
        <f t="shared" si="127"/>
        <v>10.121.96.115</v>
      </c>
      <c r="F1192">
        <v>1183</v>
      </c>
      <c r="G1192" t="s">
        <v>4949</v>
      </c>
      <c r="H1192" s="57">
        <v>46148.066932870373</v>
      </c>
      <c r="I1192" t="s">
        <v>4950</v>
      </c>
      <c r="J1192" t="s">
        <v>4951</v>
      </c>
      <c r="K1192" t="s">
        <v>189</v>
      </c>
      <c r="L1192" t="s">
        <v>4952</v>
      </c>
      <c r="N1192" t="s">
        <v>191</v>
      </c>
      <c r="O1192" t="s">
        <v>135</v>
      </c>
      <c r="P1192">
        <v>0</v>
      </c>
      <c r="S1192" s="20">
        <f t="shared" si="128"/>
        <v>14</v>
      </c>
      <c r="T1192" s="20">
        <f t="shared" si="129"/>
        <v>25</v>
      </c>
      <c r="U1192" s="48" t="str">
        <f t="shared" si="130"/>
        <v>CPFGandhar</v>
      </c>
      <c r="V1192" s="20" t="str">
        <f t="shared" si="131"/>
        <v>TN703</v>
      </c>
      <c r="W1192" s="20" t="str">
        <f t="shared" si="132"/>
        <v>A1</v>
      </c>
      <c r="X1192" s="20"/>
      <c r="Y1192" s="7"/>
      <c r="Z1192" s="7"/>
      <c r="AA1192" s="7"/>
      <c r="AB1192" s="7"/>
      <c r="AC1192" s="7"/>
      <c r="AD1192" s="7"/>
    </row>
    <row r="1193" spans="1:30" x14ac:dyDescent="0.25">
      <c r="A1193" s="7"/>
      <c r="B1193" s="7"/>
      <c r="C1193" s="7"/>
      <c r="D1193" s="7" t="str">
        <f t="shared" si="126"/>
        <v>10.121.99.158</v>
      </c>
      <c r="E1193" s="7" t="str">
        <f t="shared" si="127"/>
        <v>10.121.99.158</v>
      </c>
      <c r="F1193">
        <v>1184</v>
      </c>
      <c r="G1193" t="s">
        <v>4978</v>
      </c>
      <c r="H1193" s="57">
        <v>46150.07172453704</v>
      </c>
      <c r="I1193" t="s">
        <v>4979</v>
      </c>
      <c r="J1193" t="s">
        <v>4980</v>
      </c>
      <c r="K1193" t="s">
        <v>189</v>
      </c>
      <c r="L1193" t="s">
        <v>4981</v>
      </c>
      <c r="N1193" t="s">
        <v>191</v>
      </c>
      <c r="O1193" t="s">
        <v>135</v>
      </c>
      <c r="P1193">
        <v>0</v>
      </c>
      <c r="R1193" t="s">
        <v>4982</v>
      </c>
      <c r="S1193" s="20">
        <f t="shared" si="128"/>
        <v>14</v>
      </c>
      <c r="T1193" s="20">
        <f t="shared" si="129"/>
        <v>27</v>
      </c>
      <c r="U1193" s="48" t="str">
        <f t="shared" si="130"/>
        <v>MGVCL TARSLI</v>
      </c>
      <c r="V1193" s="20" t="str">
        <f t="shared" si="131"/>
        <v>TN703</v>
      </c>
      <c r="W1193" s="20" t="str">
        <f t="shared" si="132"/>
        <v>A1</v>
      </c>
      <c r="X1193" s="20"/>
      <c r="Y1193" s="7"/>
      <c r="Z1193" s="7"/>
      <c r="AA1193" s="7"/>
      <c r="AB1193" s="7"/>
      <c r="AC1193" s="7"/>
      <c r="AD1193" s="7"/>
    </row>
    <row r="1194" spans="1:30" x14ac:dyDescent="0.25">
      <c r="A1194" s="7"/>
      <c r="B1194" s="7"/>
      <c r="C1194" s="7"/>
      <c r="D1194" s="7" t="str">
        <f t="shared" si="126"/>
        <v>10.121.18.33</v>
      </c>
      <c r="E1194" s="7" t="str">
        <f t="shared" si="127"/>
        <v>10.121.18.33</v>
      </c>
      <c r="F1194">
        <v>1185</v>
      </c>
      <c r="G1194" t="s">
        <v>4970</v>
      </c>
      <c r="H1194" s="57">
        <v>46137.064745370371</v>
      </c>
      <c r="I1194" t="s">
        <v>4971</v>
      </c>
      <c r="J1194" t="s">
        <v>4972</v>
      </c>
      <c r="K1194" t="s">
        <v>145</v>
      </c>
      <c r="L1194" t="s">
        <v>4973</v>
      </c>
      <c r="N1194" t="s">
        <v>134</v>
      </c>
      <c r="O1194" t="s">
        <v>135</v>
      </c>
      <c r="P1194">
        <v>0</v>
      </c>
      <c r="S1194" s="20">
        <f t="shared" si="128"/>
        <v>13</v>
      </c>
      <c r="T1194" s="20">
        <f t="shared" si="129"/>
        <v>30</v>
      </c>
      <c r="U1194" s="48" t="str">
        <f t="shared" si="130"/>
        <v>ADANI SHANTIGRAM</v>
      </c>
      <c r="V1194" s="20" t="str">
        <f t="shared" si="131"/>
        <v>TN705</v>
      </c>
      <c r="W1194" s="20" t="str">
        <f t="shared" si="132"/>
        <v>B1</v>
      </c>
      <c r="X1194" s="20"/>
      <c r="Y1194" s="7"/>
      <c r="Z1194" s="7"/>
      <c r="AA1194" s="7"/>
      <c r="AB1194" s="7"/>
      <c r="AC1194" s="7"/>
      <c r="AD1194" s="7"/>
    </row>
    <row r="1195" spans="1:30" x14ac:dyDescent="0.25">
      <c r="A1195" s="7"/>
      <c r="B1195" s="7"/>
      <c r="C1195" s="7"/>
      <c r="D1195" s="7" t="str">
        <f t="shared" si="126"/>
        <v>10.121.17.100</v>
      </c>
      <c r="E1195" s="7" t="str">
        <f t="shared" si="127"/>
        <v>10.121.17.100</v>
      </c>
      <c r="F1195">
        <v>1186</v>
      </c>
      <c r="G1195" t="s">
        <v>4983</v>
      </c>
      <c r="H1195" s="57">
        <v>46151.074872685182</v>
      </c>
      <c r="I1195" t="s">
        <v>4984</v>
      </c>
      <c r="J1195" t="s">
        <v>4985</v>
      </c>
      <c r="K1195" t="s">
        <v>145</v>
      </c>
      <c r="L1195" t="s">
        <v>4986</v>
      </c>
      <c r="N1195" t="s">
        <v>134</v>
      </c>
      <c r="O1195" t="s">
        <v>135</v>
      </c>
      <c r="P1195">
        <v>2</v>
      </c>
      <c r="S1195" s="20">
        <f t="shared" si="128"/>
        <v>14</v>
      </c>
      <c r="T1195" s="20">
        <f t="shared" si="129"/>
        <v>23</v>
      </c>
      <c r="U1195" s="48" t="str">
        <f t="shared" si="130"/>
        <v>GAGODHAR</v>
      </c>
      <c r="V1195" s="20" t="str">
        <f t="shared" si="131"/>
        <v>TN705</v>
      </c>
      <c r="W1195" s="20" t="str">
        <f t="shared" si="132"/>
        <v>B1</v>
      </c>
      <c r="X1195" s="20"/>
      <c r="Y1195" s="7"/>
      <c r="Z1195" s="7"/>
      <c r="AA1195" s="7"/>
      <c r="AB1195" s="7"/>
      <c r="AC1195" s="7"/>
      <c r="AD1195" s="7"/>
    </row>
    <row r="1196" spans="1:30" x14ac:dyDescent="0.25">
      <c r="A1196" s="7"/>
      <c r="B1196" s="7"/>
      <c r="C1196" s="7"/>
      <c r="D1196" s="7" t="str">
        <f t="shared" si="126"/>
        <v>10.121.100.17</v>
      </c>
      <c r="E1196" s="7" t="str">
        <f t="shared" si="127"/>
        <v>10.121.100.17</v>
      </c>
      <c r="F1196">
        <v>1187</v>
      </c>
      <c r="G1196" t="s">
        <v>4965</v>
      </c>
      <c r="H1196" s="57">
        <v>46148.063796296294</v>
      </c>
      <c r="I1196" t="s">
        <v>4966</v>
      </c>
      <c r="J1196" t="s">
        <v>4967</v>
      </c>
      <c r="K1196" t="s">
        <v>132</v>
      </c>
      <c r="L1196" t="s">
        <v>4968</v>
      </c>
      <c r="N1196" t="s">
        <v>134</v>
      </c>
      <c r="O1196" t="s">
        <v>135</v>
      </c>
      <c r="P1196">
        <v>0</v>
      </c>
      <c r="R1196" t="s">
        <v>4969</v>
      </c>
      <c r="S1196" s="20">
        <f t="shared" si="128"/>
        <v>14</v>
      </c>
      <c r="T1196" s="20">
        <f t="shared" si="129"/>
        <v>23</v>
      </c>
      <c r="U1196" s="48" t="str">
        <f t="shared" si="130"/>
        <v>KADODARA</v>
      </c>
      <c r="V1196" s="20" t="str">
        <f t="shared" si="131"/>
        <v>TN725</v>
      </c>
      <c r="W1196" s="20" t="str">
        <f t="shared" si="132"/>
        <v>B2</v>
      </c>
      <c r="X1196" s="20"/>
      <c r="Y1196" s="7"/>
      <c r="Z1196" s="7"/>
      <c r="AA1196" s="7"/>
      <c r="AB1196" s="7"/>
      <c r="AC1196" s="7"/>
      <c r="AD1196" s="7"/>
    </row>
    <row r="1197" spans="1:30" x14ac:dyDescent="0.25">
      <c r="A1197" s="7"/>
      <c r="B1197" s="7"/>
      <c r="C1197" s="7"/>
      <c r="D1197" s="7" t="str">
        <f t="shared" si="126"/>
        <v>10.121.96.86</v>
      </c>
      <c r="E1197" s="7" t="str">
        <f t="shared" si="127"/>
        <v>10.121.96.86</v>
      </c>
      <c r="F1197">
        <v>1188</v>
      </c>
      <c r="G1197" t="s">
        <v>4961</v>
      </c>
      <c r="H1197" s="57">
        <v>46121.066620370373</v>
      </c>
      <c r="I1197" t="s">
        <v>4962</v>
      </c>
      <c r="J1197" t="s">
        <v>4963</v>
      </c>
      <c r="K1197" t="s">
        <v>145</v>
      </c>
      <c r="L1197" t="s">
        <v>4964</v>
      </c>
      <c r="N1197" t="s">
        <v>134</v>
      </c>
      <c r="O1197" t="s">
        <v>135</v>
      </c>
      <c r="P1197">
        <v>0</v>
      </c>
      <c r="S1197" s="20">
        <f t="shared" si="128"/>
        <v>13</v>
      </c>
      <c r="T1197" s="20">
        <f t="shared" si="129"/>
        <v>24</v>
      </c>
      <c r="U1197" s="48" t="str">
        <f t="shared" si="130"/>
        <v>BHARUCH DC</v>
      </c>
      <c r="V1197" s="20" t="str">
        <f t="shared" si="131"/>
        <v>TN705</v>
      </c>
      <c r="W1197" s="20" t="str">
        <f t="shared" si="132"/>
        <v>B1</v>
      </c>
      <c r="X1197" s="20"/>
      <c r="Y1197" s="7"/>
      <c r="Z1197" s="7"/>
      <c r="AA1197" s="7"/>
      <c r="AB1197" s="7"/>
      <c r="AC1197" s="7"/>
      <c r="AD1197" s="7"/>
    </row>
    <row r="1198" spans="1:30" x14ac:dyDescent="0.25">
      <c r="A1198" s="7"/>
      <c r="B1198" s="7"/>
      <c r="C1198" s="7"/>
      <c r="D1198" s="7" t="str">
        <f t="shared" si="126"/>
        <v>10.121.68.1</v>
      </c>
      <c r="E1198" s="7" t="str">
        <f t="shared" si="127"/>
        <v>10.121.68.1</v>
      </c>
      <c r="F1198">
        <v>1189</v>
      </c>
      <c r="G1198" t="s">
        <v>4987</v>
      </c>
      <c r="H1198" s="57">
        <v>46126.065069444441</v>
      </c>
      <c r="I1198" t="s">
        <v>4988</v>
      </c>
      <c r="J1198" t="s">
        <v>4989</v>
      </c>
      <c r="K1198" t="s">
        <v>132</v>
      </c>
      <c r="L1198" t="s">
        <v>4990</v>
      </c>
      <c r="N1198" t="s">
        <v>134</v>
      </c>
      <c r="O1198" t="s">
        <v>135</v>
      </c>
      <c r="P1198">
        <v>2</v>
      </c>
      <c r="R1198" t="s">
        <v>4991</v>
      </c>
      <c r="S1198" s="20">
        <f t="shared" si="128"/>
        <v>12</v>
      </c>
      <c r="T1198" s="20">
        <f t="shared" si="129"/>
        <v>25</v>
      </c>
      <c r="U1198" s="48" t="str">
        <f t="shared" si="130"/>
        <v>Surat 3(GNE)</v>
      </c>
      <c r="V1198" s="20" t="str">
        <f t="shared" si="131"/>
        <v>TN725</v>
      </c>
      <c r="W1198" s="20" t="str">
        <f t="shared" si="132"/>
        <v>B2</v>
      </c>
      <c r="X1198" s="20"/>
      <c r="Y1198" s="7"/>
      <c r="Z1198" s="7"/>
      <c r="AA1198" s="7"/>
      <c r="AB1198" s="7"/>
      <c r="AC1198" s="7"/>
      <c r="AD1198" s="7"/>
    </row>
    <row r="1199" spans="1:30" x14ac:dyDescent="0.25">
      <c r="A1199" s="7"/>
      <c r="B1199" s="7"/>
      <c r="C1199" s="7"/>
      <c r="D1199" s="7" t="str">
        <f t="shared" si="126"/>
        <v>10.121.24.242</v>
      </c>
      <c r="E1199" s="7" t="str">
        <f t="shared" si="127"/>
        <v>10.121.24.242</v>
      </c>
      <c r="F1199">
        <v>1190</v>
      </c>
      <c r="G1199" t="s">
        <v>4992</v>
      </c>
      <c r="H1199" s="57">
        <v>46126.064814814818</v>
      </c>
      <c r="I1199" t="s">
        <v>4993</v>
      </c>
      <c r="J1199" t="s">
        <v>4994</v>
      </c>
      <c r="K1199" t="s">
        <v>145</v>
      </c>
      <c r="L1199" t="s">
        <v>4995</v>
      </c>
      <c r="N1199" t="s">
        <v>134</v>
      </c>
      <c r="O1199" t="s">
        <v>135</v>
      </c>
      <c r="P1199">
        <v>0</v>
      </c>
      <c r="S1199" s="20">
        <f t="shared" si="128"/>
        <v>14</v>
      </c>
      <c r="T1199" s="20">
        <f t="shared" si="129"/>
        <v>23</v>
      </c>
      <c r="U1199" s="48" t="str">
        <f t="shared" si="130"/>
        <v>Sunav B1</v>
      </c>
      <c r="V1199" s="20" t="str">
        <f t="shared" si="131"/>
        <v>TN705</v>
      </c>
      <c r="W1199" s="20" t="str">
        <f t="shared" si="132"/>
        <v>B1</v>
      </c>
      <c r="X1199" s="20"/>
      <c r="Y1199" s="7"/>
      <c r="Z1199" s="7"/>
      <c r="AA1199" s="7"/>
      <c r="AB1199" s="7"/>
      <c r="AC1199" s="7"/>
      <c r="AD1199" s="7"/>
    </row>
    <row r="1200" spans="1:30" x14ac:dyDescent="0.25">
      <c r="A1200" s="7"/>
      <c r="B1200" s="7"/>
      <c r="C1200" s="7"/>
      <c r="D1200" s="7" t="str">
        <f t="shared" si="126"/>
        <v>10.121.20.3</v>
      </c>
      <c r="E1200" s="7" t="str">
        <f t="shared" si="127"/>
        <v>10.121.20.3</v>
      </c>
      <c r="F1200">
        <v>1191</v>
      </c>
      <c r="G1200" t="s">
        <v>4996</v>
      </c>
      <c r="H1200" s="57">
        <v>46136.07576388889</v>
      </c>
      <c r="I1200" t="s">
        <v>4997</v>
      </c>
      <c r="J1200" t="s">
        <v>4998</v>
      </c>
      <c r="K1200" t="s">
        <v>132</v>
      </c>
      <c r="L1200" t="s">
        <v>4999</v>
      </c>
      <c r="N1200" t="s">
        <v>134</v>
      </c>
      <c r="O1200" t="s">
        <v>135</v>
      </c>
      <c r="P1200">
        <v>0</v>
      </c>
      <c r="R1200" t="s">
        <v>208</v>
      </c>
      <c r="S1200" s="20">
        <f t="shared" si="128"/>
        <v>12</v>
      </c>
      <c r="T1200" s="20">
        <f t="shared" si="129"/>
        <v>17</v>
      </c>
      <c r="U1200" s="48" t="str">
        <f t="shared" si="130"/>
        <v>GIDC</v>
      </c>
      <c r="V1200" s="20" t="str">
        <f t="shared" si="131"/>
        <v>TN725</v>
      </c>
      <c r="W1200" s="20" t="str">
        <f t="shared" si="132"/>
        <v>B2</v>
      </c>
      <c r="X1200" s="20"/>
      <c r="Y1200" s="7"/>
      <c r="Z1200" s="7"/>
      <c r="AA1200" s="7"/>
      <c r="AB1200" s="7"/>
      <c r="AC1200" s="7"/>
      <c r="AD1200" s="7"/>
    </row>
    <row r="1201" spans="1:30" x14ac:dyDescent="0.25">
      <c r="A1201" s="7"/>
      <c r="B1201" s="7"/>
      <c r="C1201" s="7"/>
      <c r="D1201" s="7" t="str">
        <f t="shared" si="126"/>
        <v>10.121.15.212</v>
      </c>
      <c r="E1201" s="7" t="str">
        <f t="shared" si="127"/>
        <v>10.121.15.212</v>
      </c>
      <c r="F1201">
        <v>1192</v>
      </c>
      <c r="G1201" t="s">
        <v>5000</v>
      </c>
      <c r="H1201" s="57">
        <v>46113.063877314817</v>
      </c>
      <c r="I1201" t="s">
        <v>5001</v>
      </c>
      <c r="J1201" t="s">
        <v>5002</v>
      </c>
      <c r="K1201" t="s">
        <v>145</v>
      </c>
      <c r="L1201" t="s">
        <v>5003</v>
      </c>
      <c r="N1201" t="s">
        <v>134</v>
      </c>
      <c r="O1201" t="s">
        <v>135</v>
      </c>
      <c r="P1201">
        <v>2</v>
      </c>
      <c r="R1201" t="s">
        <v>5004</v>
      </c>
      <c r="S1201" s="20">
        <f t="shared" si="128"/>
        <v>14</v>
      </c>
      <c r="T1201" s="20">
        <f t="shared" si="129"/>
        <v>20</v>
      </c>
      <c r="U1201" s="48" t="str">
        <f t="shared" si="130"/>
        <v>THARA</v>
      </c>
      <c r="V1201" s="20" t="str">
        <f t="shared" si="131"/>
        <v>TN705</v>
      </c>
      <c r="W1201" s="20" t="str">
        <f t="shared" si="132"/>
        <v>B1</v>
      </c>
      <c r="X1201" s="20"/>
      <c r="Y1201" s="7"/>
      <c r="Z1201" s="7"/>
      <c r="AA1201" s="7"/>
      <c r="AB1201" s="7"/>
      <c r="AC1201" s="7"/>
      <c r="AD1201" s="7"/>
    </row>
    <row r="1202" spans="1:30" x14ac:dyDescent="0.25">
      <c r="A1202" s="7"/>
      <c r="B1202" s="7"/>
      <c r="C1202" s="7"/>
      <c r="D1202" s="7" t="str">
        <f t="shared" si="126"/>
        <v>10.121.16.15</v>
      </c>
      <c r="E1202" s="7" t="str">
        <f t="shared" si="127"/>
        <v>10.121.16.15</v>
      </c>
      <c r="F1202">
        <v>1193</v>
      </c>
      <c r="G1202" t="s">
        <v>5009</v>
      </c>
      <c r="H1202" s="57">
        <v>46147.065937500003</v>
      </c>
      <c r="I1202" t="s">
        <v>5010</v>
      </c>
      <c r="J1202" t="s">
        <v>5011</v>
      </c>
      <c r="K1202" t="s">
        <v>132</v>
      </c>
      <c r="L1202" t="s">
        <v>5012</v>
      </c>
      <c r="N1202" t="s">
        <v>134</v>
      </c>
      <c r="O1202" t="s">
        <v>135</v>
      </c>
      <c r="P1202">
        <v>0</v>
      </c>
      <c r="R1202" t="s">
        <v>136</v>
      </c>
      <c r="S1202" s="20">
        <f t="shared" si="128"/>
        <v>13</v>
      </c>
      <c r="T1202" s="20">
        <f t="shared" si="129"/>
        <v>19</v>
      </c>
      <c r="U1202" s="48" t="str">
        <f t="shared" si="130"/>
        <v>Palej</v>
      </c>
      <c r="V1202" s="20" t="str">
        <f t="shared" si="131"/>
        <v>TN725</v>
      </c>
      <c r="W1202" s="20" t="str">
        <f t="shared" si="132"/>
        <v>B2</v>
      </c>
      <c r="X1202" s="20"/>
      <c r="Y1202" s="7"/>
      <c r="Z1202" s="7"/>
      <c r="AA1202" s="7"/>
      <c r="AB1202" s="7"/>
      <c r="AC1202" s="7"/>
      <c r="AD1202" s="7"/>
    </row>
    <row r="1203" spans="1:30" x14ac:dyDescent="0.25">
      <c r="A1203" s="7"/>
      <c r="B1203" s="7"/>
      <c r="C1203" s="7"/>
      <c r="D1203" s="7" t="str">
        <f t="shared" si="126"/>
        <v>10.121.99.175</v>
      </c>
      <c r="E1203" s="7" t="str">
        <f t="shared" si="127"/>
        <v>10.121.99.175</v>
      </c>
      <c r="F1203">
        <v>1194</v>
      </c>
      <c r="G1203" t="s">
        <v>5005</v>
      </c>
      <c r="H1203" s="57">
        <v>46145.079282407409</v>
      </c>
      <c r="I1203" t="s">
        <v>5006</v>
      </c>
      <c r="J1203" t="s">
        <v>5007</v>
      </c>
      <c r="K1203" t="s">
        <v>189</v>
      </c>
      <c r="L1203" t="s">
        <v>5008</v>
      </c>
      <c r="N1203" t="s">
        <v>191</v>
      </c>
      <c r="O1203" t="s">
        <v>135</v>
      </c>
      <c r="P1203">
        <v>0</v>
      </c>
      <c r="S1203" s="20">
        <f t="shared" si="128"/>
        <v>14</v>
      </c>
      <c r="T1203" s="20">
        <f t="shared" si="129"/>
        <v>32</v>
      </c>
      <c r="U1203" s="48" t="str">
        <f t="shared" si="130"/>
        <v>BOB SURAJ PLAZA-3</v>
      </c>
      <c r="V1203" s="20" t="str">
        <f t="shared" si="131"/>
        <v>TN703</v>
      </c>
      <c r="W1203" s="20" t="str">
        <f t="shared" si="132"/>
        <v>A1</v>
      </c>
      <c r="X1203" s="20"/>
      <c r="Y1203" s="7"/>
      <c r="Z1203" s="7"/>
      <c r="AA1203" s="7"/>
      <c r="AB1203" s="7"/>
      <c r="AC1203" s="7"/>
      <c r="AD1203" s="7"/>
    </row>
    <row r="1204" spans="1:30" x14ac:dyDescent="0.25">
      <c r="A1204" s="7"/>
      <c r="B1204" s="7"/>
      <c r="C1204" s="7"/>
      <c r="D1204" s="7" t="str">
        <f t="shared" si="126"/>
        <v>10.121.20.7</v>
      </c>
      <c r="E1204" s="7" t="str">
        <f t="shared" si="127"/>
        <v>10.121.20.7</v>
      </c>
      <c r="F1204">
        <v>1195</v>
      </c>
      <c r="G1204" t="s">
        <v>5017</v>
      </c>
      <c r="H1204" s="57">
        <v>46117.066261574073</v>
      </c>
      <c r="I1204" t="s">
        <v>5018</v>
      </c>
      <c r="J1204" t="s">
        <v>5019</v>
      </c>
      <c r="K1204" t="s">
        <v>132</v>
      </c>
      <c r="L1204" t="s">
        <v>5020</v>
      </c>
      <c r="N1204" t="s">
        <v>134</v>
      </c>
      <c r="O1204" t="s">
        <v>135</v>
      </c>
      <c r="P1204">
        <v>0</v>
      </c>
      <c r="R1204" t="s">
        <v>693</v>
      </c>
      <c r="S1204" s="20">
        <f t="shared" si="128"/>
        <v>12</v>
      </c>
      <c r="T1204" s="20">
        <f t="shared" si="129"/>
        <v>22</v>
      </c>
      <c r="U1204" s="48" t="str">
        <f t="shared" si="130"/>
        <v>Jail Road</v>
      </c>
      <c r="V1204" s="20" t="str">
        <f t="shared" si="131"/>
        <v>TN725</v>
      </c>
      <c r="W1204" s="20" t="str">
        <f t="shared" si="132"/>
        <v>B2</v>
      </c>
      <c r="X1204" s="20"/>
      <c r="Y1204" s="7"/>
      <c r="Z1204" s="7"/>
      <c r="AA1204" s="7"/>
      <c r="AB1204" s="7"/>
      <c r="AC1204" s="7"/>
      <c r="AD1204" s="7"/>
    </row>
    <row r="1205" spans="1:30" x14ac:dyDescent="0.25">
      <c r="A1205" s="7"/>
      <c r="B1205" s="7"/>
      <c r="C1205" s="7"/>
      <c r="D1205" s="7" t="str">
        <f t="shared" si="126"/>
        <v>10.121.24.180</v>
      </c>
      <c r="E1205" s="7" t="str">
        <f t="shared" si="127"/>
        <v>10.121.24.180</v>
      </c>
      <c r="F1205">
        <v>1196</v>
      </c>
      <c r="G1205" t="s">
        <v>5013</v>
      </c>
      <c r="H1205" s="57">
        <v>46145.078009259261</v>
      </c>
      <c r="I1205" t="s">
        <v>5014</v>
      </c>
      <c r="J1205" t="s">
        <v>5015</v>
      </c>
      <c r="K1205" t="s">
        <v>189</v>
      </c>
      <c r="L1205" t="s">
        <v>5016</v>
      </c>
      <c r="N1205" t="s">
        <v>191</v>
      </c>
      <c r="O1205" t="s">
        <v>135</v>
      </c>
      <c r="P1205">
        <v>0</v>
      </c>
      <c r="S1205" s="20">
        <f t="shared" si="128"/>
        <v>14</v>
      </c>
      <c r="T1205" s="20">
        <f t="shared" si="129"/>
        <v>25</v>
      </c>
      <c r="U1205" s="48" t="str">
        <f t="shared" si="130"/>
        <v>TEMPLE OLD</v>
      </c>
      <c r="V1205" s="20" t="str">
        <f t="shared" si="131"/>
        <v>TN703</v>
      </c>
      <c r="W1205" s="20" t="str">
        <f t="shared" si="132"/>
        <v>A1</v>
      </c>
      <c r="X1205" s="20"/>
      <c r="Y1205" s="7"/>
      <c r="Z1205" s="7"/>
      <c r="AA1205" s="7"/>
      <c r="AB1205" s="7"/>
      <c r="AC1205" s="7"/>
      <c r="AD1205" s="7"/>
    </row>
    <row r="1206" spans="1:30" x14ac:dyDescent="0.25">
      <c r="A1206" s="7"/>
      <c r="B1206" s="7"/>
      <c r="C1206" s="7"/>
      <c r="D1206" s="7" t="str">
        <f t="shared" si="126"/>
        <v>10.121.96.9</v>
      </c>
      <c r="E1206" s="7" t="str">
        <f t="shared" si="127"/>
        <v>10.121.96.9</v>
      </c>
      <c r="F1206">
        <v>1197</v>
      </c>
      <c r="G1206" t="s">
        <v>5021</v>
      </c>
      <c r="H1206" s="57">
        <v>46149.073888888888</v>
      </c>
      <c r="I1206" t="s">
        <v>5022</v>
      </c>
      <c r="J1206" t="s">
        <v>5023</v>
      </c>
      <c r="K1206" t="s">
        <v>132</v>
      </c>
      <c r="L1206" t="s">
        <v>5024</v>
      </c>
      <c r="N1206" t="s">
        <v>134</v>
      </c>
      <c r="O1206" t="s">
        <v>135</v>
      </c>
      <c r="P1206">
        <v>2</v>
      </c>
      <c r="S1206" s="20">
        <f t="shared" si="128"/>
        <v>12</v>
      </c>
      <c r="T1206" s="20">
        <f t="shared" si="129"/>
        <v>21</v>
      </c>
      <c r="U1206" s="48" t="str">
        <f t="shared" si="130"/>
        <v>BAGASARA</v>
      </c>
      <c r="V1206" s="20" t="str">
        <f t="shared" si="131"/>
        <v>TN725</v>
      </c>
      <c r="W1206" s="20" t="str">
        <f t="shared" si="132"/>
        <v>B2</v>
      </c>
      <c r="X1206" s="20"/>
      <c r="Y1206" s="7"/>
      <c r="Z1206" s="7"/>
      <c r="AA1206" s="7"/>
      <c r="AB1206" s="7"/>
      <c r="AC1206" s="7"/>
      <c r="AD1206" s="7"/>
    </row>
    <row r="1207" spans="1:30" x14ac:dyDescent="0.25">
      <c r="A1207" s="7"/>
      <c r="B1207" s="7"/>
      <c r="C1207" s="7"/>
      <c r="D1207" s="7" t="str">
        <f t="shared" si="126"/>
        <v>10.121.99.2</v>
      </c>
      <c r="E1207" s="7" t="str">
        <f t="shared" si="127"/>
        <v>10.121.99.2</v>
      </c>
      <c r="F1207">
        <v>1198</v>
      </c>
      <c r="G1207" t="s">
        <v>5025</v>
      </c>
      <c r="H1207" s="57">
        <v>46124.067141203705</v>
      </c>
      <c r="I1207" t="s">
        <v>5026</v>
      </c>
      <c r="J1207" t="s">
        <v>5027</v>
      </c>
      <c r="K1207" t="s">
        <v>132</v>
      </c>
      <c r="L1207" t="s">
        <v>5028</v>
      </c>
      <c r="N1207" t="s">
        <v>134</v>
      </c>
      <c r="O1207" t="s">
        <v>135</v>
      </c>
      <c r="P1207">
        <v>2</v>
      </c>
      <c r="R1207" t="s">
        <v>5029</v>
      </c>
      <c r="S1207" s="20">
        <f t="shared" si="128"/>
        <v>12</v>
      </c>
      <c r="T1207" s="20">
        <f t="shared" si="129"/>
        <v>20</v>
      </c>
      <c r="U1207" s="48" t="str">
        <f t="shared" si="130"/>
        <v>WADHWAN</v>
      </c>
      <c r="V1207" s="20" t="str">
        <f t="shared" si="131"/>
        <v>TN725</v>
      </c>
      <c r="W1207" s="20" t="str">
        <f t="shared" si="132"/>
        <v>B2</v>
      </c>
      <c r="X1207" s="20"/>
      <c r="Y1207" s="7"/>
      <c r="Z1207" s="7"/>
      <c r="AA1207" s="7"/>
      <c r="AB1207" s="7"/>
      <c r="AC1207" s="7"/>
      <c r="AD1207" s="7"/>
    </row>
    <row r="1208" spans="1:30" x14ac:dyDescent="0.25">
      <c r="A1208" s="7"/>
      <c r="B1208" s="7"/>
      <c r="C1208" s="7"/>
      <c r="D1208" s="7" t="str">
        <f t="shared" si="126"/>
        <v>10.121.100.1</v>
      </c>
      <c r="E1208" s="7" t="str">
        <f t="shared" si="127"/>
        <v>10.121.100.1</v>
      </c>
      <c r="F1208">
        <v>1199</v>
      </c>
      <c r="G1208" t="s">
        <v>5039</v>
      </c>
      <c r="H1208" s="57">
        <v>46149.068877314814</v>
      </c>
      <c r="I1208" t="s">
        <v>5040</v>
      </c>
      <c r="J1208" t="s">
        <v>5041</v>
      </c>
      <c r="K1208" t="s">
        <v>132</v>
      </c>
      <c r="L1208" t="s">
        <v>5042</v>
      </c>
      <c r="N1208" t="s">
        <v>134</v>
      </c>
      <c r="O1208" t="s">
        <v>135</v>
      </c>
      <c r="P1208">
        <v>2</v>
      </c>
      <c r="R1208" t="s">
        <v>5043</v>
      </c>
      <c r="S1208" s="20">
        <f t="shared" si="128"/>
        <v>13</v>
      </c>
      <c r="T1208" s="20">
        <f t="shared" si="129"/>
        <v>24</v>
      </c>
      <c r="U1208" s="48" t="str">
        <f t="shared" si="130"/>
        <v>SURAT(GNE)</v>
      </c>
      <c r="V1208" s="20" t="str">
        <f t="shared" si="131"/>
        <v>TN725</v>
      </c>
      <c r="W1208" s="20" t="str">
        <f t="shared" si="132"/>
        <v>B2</v>
      </c>
      <c r="X1208" s="20"/>
      <c r="Y1208" s="7"/>
      <c r="Z1208" s="7"/>
      <c r="AA1208" s="7"/>
      <c r="AB1208" s="7"/>
      <c r="AC1208" s="7"/>
      <c r="AD1208" s="7"/>
    </row>
    <row r="1209" spans="1:30" x14ac:dyDescent="0.25">
      <c r="A1209" s="7"/>
      <c r="B1209" s="7"/>
      <c r="C1209" s="7"/>
      <c r="D1209" s="7" t="str">
        <f t="shared" si="126"/>
        <v>10.121.18.252</v>
      </c>
      <c r="E1209" s="7" t="str">
        <f t="shared" si="127"/>
        <v>10.121.18.252</v>
      </c>
      <c r="F1209">
        <v>1200</v>
      </c>
      <c r="G1209" t="s">
        <v>5030</v>
      </c>
      <c r="H1209" s="57">
        <v>46113.071967592594</v>
      </c>
      <c r="I1209" t="s">
        <v>5031</v>
      </c>
      <c r="J1209" t="s">
        <v>5032</v>
      </c>
      <c r="K1209" t="s">
        <v>132</v>
      </c>
      <c r="L1209" t="s">
        <v>5033</v>
      </c>
      <c r="N1209" t="s">
        <v>134</v>
      </c>
      <c r="O1209" t="s">
        <v>135</v>
      </c>
      <c r="P1209">
        <v>2</v>
      </c>
      <c r="R1209" t="s">
        <v>5034</v>
      </c>
      <c r="S1209" s="20">
        <f t="shared" si="128"/>
        <v>14</v>
      </c>
      <c r="T1209" s="20">
        <f t="shared" si="129"/>
        <v>21</v>
      </c>
      <c r="U1209" s="48" t="str">
        <f t="shared" si="130"/>
        <v>ADALAJ</v>
      </c>
      <c r="V1209" s="20" t="str">
        <f t="shared" si="131"/>
        <v>TN725</v>
      </c>
      <c r="W1209" s="20" t="str">
        <f t="shared" si="132"/>
        <v>B2</v>
      </c>
      <c r="X1209" s="20"/>
      <c r="Y1209" s="7"/>
      <c r="Z1209" s="7"/>
      <c r="AA1209" s="7"/>
      <c r="AB1209" s="7"/>
      <c r="AC1209" s="7"/>
      <c r="AD1209" s="7"/>
    </row>
    <row r="1210" spans="1:30" x14ac:dyDescent="0.25">
      <c r="A1210" s="7"/>
      <c r="B1210" s="7"/>
      <c r="C1210" s="7"/>
      <c r="D1210" s="7" t="str">
        <f t="shared" si="126"/>
        <v>10.121.96.89</v>
      </c>
      <c r="E1210" s="7" t="str">
        <f t="shared" si="127"/>
        <v>10.121.96.89</v>
      </c>
      <c r="F1210">
        <v>1201</v>
      </c>
      <c r="G1210" t="s">
        <v>5057</v>
      </c>
      <c r="H1210" s="57">
        <v>46126.067407407405</v>
      </c>
      <c r="I1210" t="s">
        <v>5058</v>
      </c>
      <c r="J1210" t="s">
        <v>5059</v>
      </c>
      <c r="K1210" t="s">
        <v>189</v>
      </c>
      <c r="L1210" t="s">
        <v>5060</v>
      </c>
      <c r="N1210" t="s">
        <v>191</v>
      </c>
      <c r="O1210" t="s">
        <v>135</v>
      </c>
      <c r="P1210">
        <v>0</v>
      </c>
      <c r="S1210" s="20">
        <f t="shared" si="128"/>
        <v>13</v>
      </c>
      <c r="T1210" s="20">
        <f t="shared" si="129"/>
        <v>28</v>
      </c>
      <c r="U1210" s="48" t="str">
        <f t="shared" si="130"/>
        <v>PANDAVAI SUGAR</v>
      </c>
      <c r="V1210" s="20" t="str">
        <f t="shared" si="131"/>
        <v>TN703</v>
      </c>
      <c r="W1210" s="20" t="str">
        <f t="shared" si="132"/>
        <v>A1</v>
      </c>
      <c r="X1210" s="20"/>
      <c r="Y1210" s="7"/>
      <c r="Z1210" s="7"/>
      <c r="AA1210" s="7"/>
      <c r="AB1210" s="7"/>
      <c r="AC1210" s="7"/>
      <c r="AD1210" s="7"/>
    </row>
    <row r="1211" spans="1:30" x14ac:dyDescent="0.25">
      <c r="A1211" s="7"/>
      <c r="B1211" s="7"/>
      <c r="C1211" s="7"/>
      <c r="D1211" s="7" t="str">
        <f t="shared" si="126"/>
        <v>10.121.18.251</v>
      </c>
      <c r="E1211" s="7" t="str">
        <f t="shared" si="127"/>
        <v>10.121.18.251</v>
      </c>
      <c r="F1211">
        <v>1202</v>
      </c>
      <c r="G1211" t="s">
        <v>5048</v>
      </c>
      <c r="H1211" s="57">
        <v>46148.072800925926</v>
      </c>
      <c r="I1211" t="s">
        <v>5049</v>
      </c>
      <c r="J1211" t="s">
        <v>5050</v>
      </c>
      <c r="K1211" t="s">
        <v>132</v>
      </c>
      <c r="L1211" t="s">
        <v>5051</v>
      </c>
      <c r="N1211" t="s">
        <v>134</v>
      </c>
      <c r="O1211" t="s">
        <v>135</v>
      </c>
      <c r="P1211">
        <v>2</v>
      </c>
      <c r="R1211" t="s">
        <v>5034</v>
      </c>
      <c r="S1211" s="20">
        <f t="shared" si="128"/>
        <v>14</v>
      </c>
      <c r="T1211" s="20">
        <f t="shared" si="129"/>
        <v>24</v>
      </c>
      <c r="U1211" s="48" t="str">
        <f t="shared" si="130"/>
        <v>INFO CITY</v>
      </c>
      <c r="V1211" s="20" t="str">
        <f t="shared" si="131"/>
        <v>TN725</v>
      </c>
      <c r="W1211" s="20" t="str">
        <f t="shared" si="132"/>
        <v>B2</v>
      </c>
      <c r="X1211" s="20"/>
      <c r="Y1211" s="7"/>
      <c r="Z1211" s="7"/>
      <c r="AA1211" s="7"/>
      <c r="AB1211" s="7"/>
      <c r="AC1211" s="7"/>
      <c r="AD1211" s="7"/>
    </row>
    <row r="1212" spans="1:30" x14ac:dyDescent="0.25">
      <c r="A1212" s="7"/>
      <c r="B1212" s="7"/>
      <c r="C1212" s="7"/>
      <c r="D1212" s="7" t="str">
        <f t="shared" si="126"/>
        <v>10.121.24.88</v>
      </c>
      <c r="E1212" s="7" t="str">
        <f t="shared" si="127"/>
        <v>10.121.24.88</v>
      </c>
      <c r="F1212">
        <v>1203</v>
      </c>
      <c r="G1212" t="s">
        <v>5044</v>
      </c>
      <c r="H1212" s="57">
        <v>46145.077974537038</v>
      </c>
      <c r="I1212" t="s">
        <v>5045</v>
      </c>
      <c r="J1212" t="s">
        <v>5046</v>
      </c>
      <c r="K1212" t="s">
        <v>171</v>
      </c>
      <c r="L1212" t="s">
        <v>5047</v>
      </c>
      <c r="N1212" t="s">
        <v>173</v>
      </c>
      <c r="O1212" t="s">
        <v>135</v>
      </c>
      <c r="P1212">
        <v>2</v>
      </c>
      <c r="S1212" s="20">
        <f t="shared" si="128"/>
        <v>13</v>
      </c>
      <c r="T1212" s="20">
        <f t="shared" si="129"/>
        <v>23</v>
      </c>
      <c r="U1212" s="48" t="str">
        <f t="shared" si="130"/>
        <v>MAMLATDAR</v>
      </c>
      <c r="V1212" s="20" t="str">
        <f t="shared" si="131"/>
        <v>TN703</v>
      </c>
      <c r="W1212" s="20" t="str">
        <f t="shared" si="132"/>
        <v>A1</v>
      </c>
      <c r="X1212" s="20"/>
      <c r="Y1212" s="7"/>
      <c r="Z1212" s="7"/>
      <c r="AA1212" s="7"/>
      <c r="AB1212" s="7"/>
      <c r="AC1212" s="7"/>
      <c r="AD1212" s="7"/>
    </row>
    <row r="1213" spans="1:30" x14ac:dyDescent="0.25">
      <c r="A1213" s="7"/>
      <c r="B1213" s="7"/>
      <c r="C1213" s="7"/>
      <c r="D1213" s="7" t="str">
        <f t="shared" si="126"/>
        <v>10.121.96.91</v>
      </c>
      <c r="E1213" s="7" t="str">
        <f t="shared" si="127"/>
        <v>10.121.96.91</v>
      </c>
      <c r="F1213">
        <v>1204</v>
      </c>
      <c r="G1213" t="s">
        <v>5035</v>
      </c>
      <c r="H1213" s="57">
        <v>46147.066168981481</v>
      </c>
      <c r="I1213" t="s">
        <v>5036</v>
      </c>
      <c r="J1213" t="s">
        <v>5037</v>
      </c>
      <c r="K1213" t="s">
        <v>189</v>
      </c>
      <c r="L1213" t="s">
        <v>5038</v>
      </c>
      <c r="N1213" t="s">
        <v>191</v>
      </c>
      <c r="O1213" t="s">
        <v>135</v>
      </c>
      <c r="P1213">
        <v>0</v>
      </c>
      <c r="S1213" s="20">
        <f t="shared" si="128"/>
        <v>13</v>
      </c>
      <c r="T1213" s="20">
        <f t="shared" si="129"/>
        <v>27</v>
      </c>
      <c r="U1213" s="48" t="str">
        <f t="shared" si="130"/>
        <v>KharethaBTSA1</v>
      </c>
      <c r="V1213" s="20" t="str">
        <f t="shared" si="131"/>
        <v>TN703</v>
      </c>
      <c r="W1213" s="20" t="str">
        <f t="shared" si="132"/>
        <v>A1</v>
      </c>
      <c r="X1213" s="20"/>
      <c r="Y1213" s="7"/>
      <c r="Z1213" s="7"/>
      <c r="AA1213" s="7"/>
      <c r="AB1213" s="7"/>
      <c r="AC1213" s="7"/>
      <c r="AD1213" s="7"/>
    </row>
    <row r="1214" spans="1:30" x14ac:dyDescent="0.25">
      <c r="A1214" s="7"/>
      <c r="B1214" s="7"/>
      <c r="C1214" s="7"/>
      <c r="D1214" s="7" t="str">
        <f t="shared" si="126"/>
        <v>10.121.15.209</v>
      </c>
      <c r="E1214" s="7" t="str">
        <f t="shared" si="127"/>
        <v>10.121.15.209</v>
      </c>
      <c r="F1214">
        <v>1205</v>
      </c>
      <c r="G1214" t="s">
        <v>5052</v>
      </c>
      <c r="H1214" s="57">
        <v>46123.073912037034</v>
      </c>
      <c r="I1214" t="s">
        <v>5053</v>
      </c>
      <c r="J1214" t="s">
        <v>5054</v>
      </c>
      <c r="K1214" t="s">
        <v>145</v>
      </c>
      <c r="L1214" t="s">
        <v>5055</v>
      </c>
      <c r="N1214" t="s">
        <v>134</v>
      </c>
      <c r="O1214" t="s">
        <v>135</v>
      </c>
      <c r="P1214">
        <v>0</v>
      </c>
      <c r="R1214" t="s">
        <v>5056</v>
      </c>
      <c r="S1214" s="20">
        <f t="shared" si="128"/>
        <v>14</v>
      </c>
      <c r="T1214" s="20">
        <f t="shared" si="129"/>
        <v>22</v>
      </c>
      <c r="U1214" s="48" t="str">
        <f t="shared" si="130"/>
        <v>Dhanera</v>
      </c>
      <c r="V1214" s="20" t="str">
        <f t="shared" si="131"/>
        <v>TN705</v>
      </c>
      <c r="W1214" s="20" t="str">
        <f t="shared" si="132"/>
        <v>B1</v>
      </c>
      <c r="X1214" s="20"/>
      <c r="Y1214" s="7"/>
      <c r="Z1214" s="7"/>
      <c r="AA1214" s="7"/>
      <c r="AB1214" s="7"/>
      <c r="AC1214" s="7"/>
      <c r="AD1214" s="7"/>
    </row>
    <row r="1215" spans="1:30" x14ac:dyDescent="0.25">
      <c r="A1215" s="7"/>
      <c r="B1215" s="7"/>
      <c r="C1215" s="7"/>
      <c r="D1215" s="7" t="str">
        <f t="shared" si="126"/>
        <v>10.121.24.89</v>
      </c>
      <c r="E1215" s="7" t="str">
        <f t="shared" si="127"/>
        <v>10.121.24.89</v>
      </c>
      <c r="F1215">
        <v>1206</v>
      </c>
      <c r="G1215" t="s">
        <v>5065</v>
      </c>
      <c r="H1215" s="57">
        <v>46100.059340277781</v>
      </c>
      <c r="I1215" t="s">
        <v>5066</v>
      </c>
      <c r="J1215" t="s">
        <v>5067</v>
      </c>
      <c r="K1215" t="s">
        <v>189</v>
      </c>
      <c r="L1215" t="s">
        <v>5068</v>
      </c>
      <c r="N1215" t="s">
        <v>191</v>
      </c>
      <c r="O1215" t="s">
        <v>135</v>
      </c>
      <c r="P1215">
        <v>0</v>
      </c>
      <c r="S1215" s="20">
        <f t="shared" si="128"/>
        <v>13</v>
      </c>
      <c r="T1215" s="20">
        <f t="shared" si="129"/>
        <v>30</v>
      </c>
      <c r="U1215" s="48" t="str">
        <f t="shared" si="130"/>
        <v>KUTCH UNIVERSITY</v>
      </c>
      <c r="V1215" s="20" t="str">
        <f t="shared" si="131"/>
        <v>TN703</v>
      </c>
      <c r="W1215" s="20" t="str">
        <f t="shared" si="132"/>
        <v>A1</v>
      </c>
      <c r="X1215" s="20"/>
      <c r="Y1215" s="7"/>
      <c r="Z1215" s="7"/>
      <c r="AA1215" s="7"/>
      <c r="AB1215" s="7"/>
      <c r="AC1215" s="7"/>
      <c r="AD1215" s="7"/>
    </row>
    <row r="1216" spans="1:30" x14ac:dyDescent="0.25">
      <c r="A1216" s="7"/>
      <c r="B1216" s="7"/>
      <c r="C1216" s="7"/>
      <c r="D1216" s="7" t="str">
        <f t="shared" si="126"/>
        <v>10.121.97.213</v>
      </c>
      <c r="E1216" s="7" t="str">
        <f t="shared" si="127"/>
        <v>10.121.97.213</v>
      </c>
      <c r="F1216">
        <v>1207</v>
      </c>
      <c r="G1216" t="s">
        <v>5073</v>
      </c>
      <c r="H1216" s="57">
        <v>46150.081250000003</v>
      </c>
      <c r="I1216" t="s">
        <v>5074</v>
      </c>
      <c r="J1216" t="s">
        <v>5075</v>
      </c>
      <c r="K1216" t="s">
        <v>132</v>
      </c>
      <c r="L1216" t="s">
        <v>5076</v>
      </c>
      <c r="N1216" t="s">
        <v>134</v>
      </c>
      <c r="O1216" t="s">
        <v>135</v>
      </c>
      <c r="P1216">
        <v>2</v>
      </c>
      <c r="R1216" t="s">
        <v>5077</v>
      </c>
      <c r="S1216" s="20">
        <f t="shared" si="128"/>
        <v>14</v>
      </c>
      <c r="T1216" s="20">
        <f t="shared" si="129"/>
        <v>23</v>
      </c>
      <c r="U1216" s="48" t="str">
        <f t="shared" si="130"/>
        <v>KUTIYANA</v>
      </c>
      <c r="V1216" s="20" t="str">
        <f t="shared" si="131"/>
        <v>TN725</v>
      </c>
      <c r="W1216" s="20" t="str">
        <f t="shared" si="132"/>
        <v>B2</v>
      </c>
      <c r="X1216" s="20"/>
      <c r="Y1216" s="7"/>
      <c r="Z1216" s="7"/>
      <c r="AA1216" s="7"/>
      <c r="AB1216" s="7"/>
      <c r="AC1216" s="7"/>
      <c r="AD1216" s="7"/>
    </row>
    <row r="1217" spans="1:30" x14ac:dyDescent="0.25">
      <c r="A1217" s="7"/>
      <c r="B1217" s="7"/>
      <c r="C1217" s="7"/>
      <c r="D1217" s="7" t="str">
        <f t="shared" si="126"/>
        <v>10.121.25.153</v>
      </c>
      <c r="E1217" s="7" t="str">
        <f t="shared" si="127"/>
        <v>10.121.25.153</v>
      </c>
      <c r="F1217">
        <v>1208</v>
      </c>
      <c r="G1217" t="s">
        <v>5069</v>
      </c>
      <c r="H1217" s="57">
        <v>46150.076736111114</v>
      </c>
      <c r="I1217" t="s">
        <v>5070</v>
      </c>
      <c r="J1217" t="s">
        <v>5071</v>
      </c>
      <c r="K1217" t="s">
        <v>189</v>
      </c>
      <c r="L1217" t="s">
        <v>5072</v>
      </c>
      <c r="N1217" t="s">
        <v>191</v>
      </c>
      <c r="O1217" t="s">
        <v>135</v>
      </c>
      <c r="P1217">
        <v>0</v>
      </c>
      <c r="S1217" s="20">
        <f t="shared" si="128"/>
        <v>14</v>
      </c>
      <c r="T1217" s="20">
        <f t="shared" si="129"/>
        <v>20</v>
      </c>
      <c r="U1217" s="48" t="str">
        <f t="shared" si="130"/>
        <v>MADKA</v>
      </c>
      <c r="V1217" s="20" t="str">
        <f t="shared" si="131"/>
        <v>TN703</v>
      </c>
      <c r="W1217" s="20" t="str">
        <f t="shared" si="132"/>
        <v>A1</v>
      </c>
      <c r="X1217" s="20"/>
      <c r="Y1217" s="7"/>
      <c r="Z1217" s="7"/>
      <c r="AA1217" s="7"/>
      <c r="AB1217" s="7"/>
      <c r="AC1217" s="7"/>
      <c r="AD1217" s="7"/>
    </row>
    <row r="1218" spans="1:30" x14ac:dyDescent="0.25">
      <c r="A1218" s="7"/>
      <c r="B1218" s="7"/>
      <c r="C1218" s="7"/>
      <c r="D1218" s="7" t="str">
        <f t="shared" si="126"/>
        <v>10.121.96.141</v>
      </c>
      <c r="E1218" s="7" t="str">
        <f t="shared" si="127"/>
        <v>10.121.96.141</v>
      </c>
      <c r="F1218">
        <v>1209</v>
      </c>
      <c r="G1218" t="s">
        <v>5086</v>
      </c>
      <c r="H1218" s="57">
        <v>46137.064201388886</v>
      </c>
      <c r="I1218" t="s">
        <v>5087</v>
      </c>
      <c r="J1218" t="s">
        <v>5088</v>
      </c>
      <c r="K1218" t="s">
        <v>171</v>
      </c>
      <c r="L1218" t="s">
        <v>5089</v>
      </c>
      <c r="N1218" t="s">
        <v>173</v>
      </c>
      <c r="O1218" t="s">
        <v>135</v>
      </c>
      <c r="P1218">
        <v>2</v>
      </c>
      <c r="S1218" s="20">
        <f t="shared" si="128"/>
        <v>14</v>
      </c>
      <c r="T1218" s="20">
        <f t="shared" si="129"/>
        <v>23</v>
      </c>
      <c r="U1218" s="48" t="str">
        <f t="shared" si="130"/>
        <v>Khirsara</v>
      </c>
      <c r="V1218" s="20" t="str">
        <f t="shared" si="131"/>
        <v>TN703</v>
      </c>
      <c r="W1218" s="20" t="str">
        <f t="shared" si="132"/>
        <v>A1</v>
      </c>
      <c r="X1218" s="20"/>
      <c r="Y1218" s="7"/>
      <c r="Z1218" s="7"/>
      <c r="AA1218" s="7"/>
      <c r="AB1218" s="7"/>
      <c r="AC1218" s="7"/>
      <c r="AD1218" s="7"/>
    </row>
    <row r="1219" spans="1:30" x14ac:dyDescent="0.25">
      <c r="A1219" s="7"/>
      <c r="B1219" s="7"/>
      <c r="C1219" s="7"/>
      <c r="D1219" s="7" t="str">
        <f t="shared" si="126"/>
        <v>10.121.97.70</v>
      </c>
      <c r="E1219" s="7" t="str">
        <f t="shared" si="127"/>
        <v>10.121.97.70</v>
      </c>
      <c r="F1219">
        <v>1210</v>
      </c>
      <c r="G1219" t="s">
        <v>5078</v>
      </c>
      <c r="H1219" s="57">
        <v>46142.07236111111</v>
      </c>
      <c r="I1219" t="s">
        <v>5079</v>
      </c>
      <c r="J1219" t="s">
        <v>5080</v>
      </c>
      <c r="K1219" t="s">
        <v>145</v>
      </c>
      <c r="L1219" t="s">
        <v>5081</v>
      </c>
      <c r="N1219" t="s">
        <v>134</v>
      </c>
      <c r="O1219" t="s">
        <v>135</v>
      </c>
      <c r="P1219">
        <v>2</v>
      </c>
      <c r="S1219" s="20">
        <f t="shared" si="128"/>
        <v>13</v>
      </c>
      <c r="T1219" s="20">
        <f t="shared" si="129"/>
        <v>19</v>
      </c>
      <c r="U1219" s="48" t="str">
        <f t="shared" si="130"/>
        <v>TALOD</v>
      </c>
      <c r="V1219" s="20" t="str">
        <f t="shared" si="131"/>
        <v>TN705</v>
      </c>
      <c r="W1219" s="20" t="str">
        <f t="shared" si="132"/>
        <v>B1</v>
      </c>
      <c r="X1219" s="20"/>
      <c r="Y1219" s="7"/>
      <c r="Z1219" s="7"/>
      <c r="AA1219" s="7"/>
      <c r="AB1219" s="7"/>
      <c r="AC1219" s="7"/>
      <c r="AD1219" s="7"/>
    </row>
    <row r="1220" spans="1:30" x14ac:dyDescent="0.25">
      <c r="A1220" s="7"/>
      <c r="B1220" s="7"/>
      <c r="C1220" s="7"/>
      <c r="D1220" s="7" t="str">
        <f t="shared" si="126"/>
        <v>10.121.100.32</v>
      </c>
      <c r="E1220" s="7" t="str">
        <f t="shared" si="127"/>
        <v>10.121.100.32</v>
      </c>
      <c r="F1220">
        <v>1211</v>
      </c>
      <c r="G1220" t="s">
        <v>5082</v>
      </c>
      <c r="H1220" s="57">
        <v>46149.068564814814</v>
      </c>
      <c r="I1220" t="s">
        <v>5083</v>
      </c>
      <c r="J1220" t="s">
        <v>5084</v>
      </c>
      <c r="K1220" t="s">
        <v>145</v>
      </c>
      <c r="L1220" t="s">
        <v>5085</v>
      </c>
      <c r="N1220" t="s">
        <v>134</v>
      </c>
      <c r="O1220" t="s">
        <v>135</v>
      </c>
      <c r="P1220">
        <v>2</v>
      </c>
      <c r="S1220" s="20">
        <f t="shared" si="128"/>
        <v>14</v>
      </c>
      <c r="T1220" s="20">
        <f t="shared" si="129"/>
        <v>27</v>
      </c>
      <c r="U1220" s="48" t="str">
        <f t="shared" si="130"/>
        <v>VYARA GSWAN2</v>
      </c>
      <c r="V1220" s="20" t="str">
        <f t="shared" si="131"/>
        <v>TN705</v>
      </c>
      <c r="W1220" s="20" t="str">
        <f t="shared" si="132"/>
        <v>B1</v>
      </c>
      <c r="X1220" s="20"/>
      <c r="Y1220" s="7"/>
      <c r="Z1220" s="7"/>
      <c r="AA1220" s="7"/>
      <c r="AB1220" s="7"/>
      <c r="AC1220" s="7"/>
      <c r="AD1220" s="7"/>
    </row>
    <row r="1221" spans="1:30" x14ac:dyDescent="0.25">
      <c r="A1221" s="7"/>
      <c r="B1221" s="7"/>
      <c r="C1221" s="7"/>
      <c r="D1221" s="7" t="str">
        <f t="shared" si="126"/>
        <v>10.121.18.24</v>
      </c>
      <c r="E1221" s="7" t="str">
        <f t="shared" si="127"/>
        <v>10.121.18.24</v>
      </c>
      <c r="F1221">
        <v>1212</v>
      </c>
      <c r="G1221" t="s">
        <v>5090</v>
      </c>
      <c r="H1221" s="57">
        <v>46105.051782407405</v>
      </c>
      <c r="I1221" t="s">
        <v>5091</v>
      </c>
      <c r="J1221" t="s">
        <v>5092</v>
      </c>
      <c r="K1221" t="s">
        <v>189</v>
      </c>
      <c r="L1221" t="s">
        <v>1638</v>
      </c>
      <c r="N1221" t="s">
        <v>191</v>
      </c>
      <c r="O1221" t="s">
        <v>135</v>
      </c>
      <c r="P1221">
        <v>0</v>
      </c>
      <c r="S1221" s="20">
        <f t="shared" si="128"/>
        <v>13</v>
      </c>
      <c r="T1221" s="20">
        <f t="shared" si="129"/>
        <v>26</v>
      </c>
      <c r="U1221" s="48" t="str">
        <f t="shared" si="130"/>
        <v>ONGC INFOCOM</v>
      </c>
      <c r="V1221" s="20" t="str">
        <f t="shared" si="131"/>
        <v>TN703</v>
      </c>
      <c r="W1221" s="20" t="str">
        <f t="shared" si="132"/>
        <v>A1</v>
      </c>
      <c r="X1221" s="20"/>
      <c r="Y1221" s="7"/>
      <c r="Z1221" s="7"/>
      <c r="AA1221" s="7"/>
      <c r="AB1221" s="7"/>
      <c r="AC1221" s="7"/>
      <c r="AD1221" s="7"/>
    </row>
    <row r="1222" spans="1:30" x14ac:dyDescent="0.25">
      <c r="A1222" s="7"/>
      <c r="B1222" s="7"/>
      <c r="C1222" s="7"/>
      <c r="D1222" s="7" t="str">
        <f t="shared" si="126"/>
        <v>10.121.97.68</v>
      </c>
      <c r="E1222" s="7" t="str">
        <f t="shared" si="127"/>
        <v>10.121.97.68</v>
      </c>
      <c r="F1222">
        <v>1213</v>
      </c>
      <c r="G1222" t="s">
        <v>5093</v>
      </c>
      <c r="H1222" s="57">
        <v>46151.073020833333</v>
      </c>
      <c r="I1222" t="s">
        <v>5094</v>
      </c>
      <c r="J1222" t="s">
        <v>5095</v>
      </c>
      <c r="K1222" t="s">
        <v>145</v>
      </c>
      <c r="L1222" t="s">
        <v>5096</v>
      </c>
      <c r="N1222" t="s">
        <v>134</v>
      </c>
      <c r="O1222" t="s">
        <v>135</v>
      </c>
      <c r="P1222">
        <v>2</v>
      </c>
      <c r="S1222" s="20">
        <f t="shared" si="128"/>
        <v>13</v>
      </c>
      <c r="T1222" s="20">
        <f t="shared" si="129"/>
        <v>29</v>
      </c>
      <c r="U1222" s="48" t="str">
        <f t="shared" si="130"/>
        <v>Chhitoda EXCpan</v>
      </c>
      <c r="V1222" s="20" t="str">
        <f t="shared" si="131"/>
        <v>TN705</v>
      </c>
      <c r="W1222" s="20" t="str">
        <f t="shared" si="132"/>
        <v>B1</v>
      </c>
      <c r="X1222" s="20"/>
      <c r="Y1222" s="7"/>
      <c r="Z1222" s="7"/>
      <c r="AA1222" s="7"/>
      <c r="AB1222" s="7"/>
      <c r="AC1222" s="7"/>
      <c r="AD1222" s="7"/>
    </row>
    <row r="1223" spans="1:30" x14ac:dyDescent="0.25">
      <c r="A1223" s="7"/>
      <c r="B1223" s="7"/>
      <c r="C1223" s="7"/>
      <c r="D1223" s="7" t="str">
        <f t="shared" si="126"/>
        <v>10.121.24.144</v>
      </c>
      <c r="E1223" s="7" t="str">
        <f t="shared" si="127"/>
        <v>10.121.24.144</v>
      </c>
      <c r="F1223">
        <v>1214</v>
      </c>
      <c r="G1223" t="s">
        <v>5101</v>
      </c>
      <c r="H1223" s="57">
        <v>46091.063564814816</v>
      </c>
      <c r="I1223" t="s">
        <v>5102</v>
      </c>
      <c r="J1223" t="s">
        <v>5103</v>
      </c>
      <c r="K1223" t="s">
        <v>189</v>
      </c>
      <c r="L1223" t="s">
        <v>5104</v>
      </c>
      <c r="N1223" t="s">
        <v>191</v>
      </c>
      <c r="O1223" t="s">
        <v>135</v>
      </c>
      <c r="P1223">
        <v>0</v>
      </c>
      <c r="S1223" s="20">
        <f t="shared" si="128"/>
        <v>14</v>
      </c>
      <c r="T1223" s="20">
        <f t="shared" si="129"/>
        <v>26</v>
      </c>
      <c r="U1223" s="48" t="str">
        <f t="shared" si="130"/>
        <v>Haridarshan</v>
      </c>
      <c r="V1223" s="20" t="str">
        <f t="shared" si="131"/>
        <v>TN703</v>
      </c>
      <c r="W1223" s="20" t="str">
        <f t="shared" si="132"/>
        <v>A1</v>
      </c>
      <c r="X1223" s="20"/>
      <c r="Y1223" s="7"/>
      <c r="Z1223" s="7"/>
      <c r="AA1223" s="7"/>
      <c r="AB1223" s="7"/>
      <c r="AC1223" s="7"/>
      <c r="AD1223" s="7"/>
    </row>
    <row r="1224" spans="1:30" x14ac:dyDescent="0.25">
      <c r="A1224" s="7"/>
      <c r="B1224" s="7"/>
      <c r="C1224" s="7"/>
      <c r="D1224" s="7" t="str">
        <f t="shared" si="126"/>
        <v>10.121.99.143</v>
      </c>
      <c r="E1224" s="7" t="str">
        <f t="shared" si="127"/>
        <v>10.121.99.143</v>
      </c>
      <c r="F1224">
        <v>1215</v>
      </c>
      <c r="G1224" t="s">
        <v>5105</v>
      </c>
      <c r="H1224" s="57">
        <v>46141.07304398148</v>
      </c>
      <c r="I1224" t="s">
        <v>5106</v>
      </c>
      <c r="J1224" t="s">
        <v>5107</v>
      </c>
      <c r="K1224" t="s">
        <v>145</v>
      </c>
      <c r="L1224" t="s">
        <v>5108</v>
      </c>
      <c r="N1224" t="s">
        <v>134</v>
      </c>
      <c r="O1224" t="s">
        <v>135</v>
      </c>
      <c r="P1224">
        <v>2</v>
      </c>
      <c r="R1224" t="s">
        <v>5109</v>
      </c>
      <c r="S1224" s="20">
        <f t="shared" si="128"/>
        <v>14</v>
      </c>
      <c r="T1224" s="20">
        <f t="shared" si="129"/>
        <v>28</v>
      </c>
      <c r="U1224" s="48" t="str">
        <f t="shared" si="130"/>
        <v>JAY YOGESHWAR</v>
      </c>
      <c r="V1224" s="20" t="str">
        <f t="shared" si="131"/>
        <v>TN705</v>
      </c>
      <c r="W1224" s="20" t="str">
        <f t="shared" si="132"/>
        <v>B1</v>
      </c>
      <c r="X1224" s="20"/>
      <c r="Y1224" s="7"/>
      <c r="Z1224" s="7"/>
      <c r="AA1224" s="7"/>
      <c r="AB1224" s="7"/>
      <c r="AC1224" s="7"/>
      <c r="AD1224" s="7"/>
    </row>
    <row r="1225" spans="1:30" x14ac:dyDescent="0.25">
      <c r="A1225" s="7"/>
      <c r="B1225" s="7"/>
      <c r="C1225" s="7"/>
      <c r="D1225" s="7" t="str">
        <f t="shared" si="126"/>
        <v>10.121.99.138</v>
      </c>
      <c r="E1225" s="7" t="str">
        <f t="shared" si="127"/>
        <v>10.121.99.138</v>
      </c>
      <c r="F1225">
        <v>1216</v>
      </c>
      <c r="G1225" t="s">
        <v>5097</v>
      </c>
      <c r="H1225" s="57">
        <v>46140.072997685187</v>
      </c>
      <c r="I1225" t="s">
        <v>5098</v>
      </c>
      <c r="J1225" t="s">
        <v>5099</v>
      </c>
      <c r="K1225" t="s">
        <v>132</v>
      </c>
      <c r="L1225" t="s">
        <v>5100</v>
      </c>
      <c r="N1225" t="s">
        <v>134</v>
      </c>
      <c r="O1225" t="s">
        <v>135</v>
      </c>
      <c r="P1225">
        <v>2</v>
      </c>
      <c r="R1225" t="s">
        <v>2987</v>
      </c>
      <c r="S1225" s="20">
        <f t="shared" si="128"/>
        <v>14</v>
      </c>
      <c r="T1225" s="20">
        <f t="shared" si="129"/>
        <v>35</v>
      </c>
      <c r="U1225" s="48" t="str">
        <f t="shared" si="130"/>
        <v>SANGAM ROAD LINE BTS</v>
      </c>
      <c r="V1225" s="20" t="str">
        <f t="shared" si="131"/>
        <v>TN725</v>
      </c>
      <c r="W1225" s="20" t="str">
        <f t="shared" si="132"/>
        <v>B2</v>
      </c>
      <c r="X1225" s="20"/>
      <c r="Y1225" s="7"/>
      <c r="Z1225" s="7"/>
      <c r="AA1225" s="7"/>
      <c r="AB1225" s="7"/>
      <c r="AC1225" s="7"/>
      <c r="AD1225" s="7"/>
    </row>
    <row r="1226" spans="1:30" x14ac:dyDescent="0.25">
      <c r="A1226" s="7"/>
      <c r="B1226" s="7"/>
      <c r="C1226" s="7"/>
      <c r="D1226" s="7" t="str">
        <f t="shared" si="126"/>
        <v>10.121.99.139</v>
      </c>
      <c r="E1226" s="7" t="str">
        <f t="shared" si="127"/>
        <v>10.121.99.139</v>
      </c>
      <c r="F1226">
        <v>1217</v>
      </c>
      <c r="G1226" t="s">
        <v>5110</v>
      </c>
      <c r="H1226" s="57">
        <v>45942.074212962965</v>
      </c>
      <c r="I1226" t="s">
        <v>5111</v>
      </c>
      <c r="J1226" t="s">
        <v>5112</v>
      </c>
      <c r="K1226" t="s">
        <v>132</v>
      </c>
      <c r="L1226" t="s">
        <v>5113</v>
      </c>
      <c r="N1226" t="s">
        <v>134</v>
      </c>
      <c r="O1226" t="s">
        <v>135</v>
      </c>
      <c r="P1226">
        <v>2</v>
      </c>
      <c r="R1226" t="s">
        <v>2987</v>
      </c>
      <c r="S1226" s="20">
        <f t="shared" si="128"/>
        <v>14</v>
      </c>
      <c r="T1226" s="20">
        <f t="shared" si="129"/>
        <v>25</v>
      </c>
      <c r="U1226" s="48" t="str">
        <f t="shared" si="130"/>
        <v>SLDC GOTRI</v>
      </c>
      <c r="V1226" s="20" t="str">
        <f t="shared" si="131"/>
        <v>TN725</v>
      </c>
      <c r="W1226" s="20" t="str">
        <f t="shared" si="132"/>
        <v>B2</v>
      </c>
      <c r="X1226" s="20"/>
      <c r="Y1226" s="7"/>
      <c r="Z1226" s="7"/>
      <c r="AA1226" s="7"/>
      <c r="AB1226" s="7"/>
      <c r="AC1226" s="7"/>
      <c r="AD1226" s="7"/>
    </row>
    <row r="1227" spans="1:30" x14ac:dyDescent="0.25">
      <c r="A1227" s="7"/>
      <c r="B1227" s="7"/>
      <c r="C1227" s="7"/>
      <c r="D1227" s="7" t="str">
        <f t="shared" ref="D1227:D1290" si="133">TRIM(CLEAN(E1227))</f>
        <v>10.121.99.141</v>
      </c>
      <c r="E1227" s="7" t="str">
        <f t="shared" ref="E1227:E1290" si="134">MID(G1227,2,SEARCH("_",G1227)-2)</f>
        <v>10.121.99.141</v>
      </c>
      <c r="F1227">
        <v>1218</v>
      </c>
      <c r="G1227" t="s">
        <v>5114</v>
      </c>
      <c r="H1227" s="57">
        <v>46145.081180555557</v>
      </c>
      <c r="I1227" t="s">
        <v>5115</v>
      </c>
      <c r="J1227" t="s">
        <v>5116</v>
      </c>
      <c r="K1227" t="s">
        <v>145</v>
      </c>
      <c r="L1227" t="s">
        <v>5117</v>
      </c>
      <c r="N1227" t="s">
        <v>134</v>
      </c>
      <c r="O1227" t="s">
        <v>135</v>
      </c>
      <c r="P1227">
        <v>2</v>
      </c>
      <c r="R1227" t="s">
        <v>1135</v>
      </c>
      <c r="S1227" s="20">
        <f t="shared" ref="S1227:S1290" si="135">IFERROR(SEARCH("_",I1227),"")</f>
        <v>14</v>
      </c>
      <c r="T1227" s="20">
        <f t="shared" ref="T1227:T1290" si="136">IFERROR(SEARCH("_",I1227,S1227+1),"")</f>
        <v>19</v>
      </c>
      <c r="U1227" s="48" t="str">
        <f t="shared" ref="U1227:U1290" si="137">MID(I1227,S1227+1,T1227-S1227-1)</f>
        <v>WADI</v>
      </c>
      <c r="V1227" s="20" t="str">
        <f t="shared" ref="V1227:V1290" si="138">IFERROR(LEFT(K1227,SEARCH("TN7",K1227)+4),"")</f>
        <v>TN705</v>
      </c>
      <c r="W1227" s="20" t="str">
        <f t="shared" ref="W1227:W1290" si="139">IFERROR(VLOOKUP(V1227,$V$2:$W$4,2,FALSE),"")</f>
        <v>B1</v>
      </c>
      <c r="X1227" s="20"/>
      <c r="Y1227" s="7"/>
      <c r="Z1227" s="7"/>
      <c r="AA1227" s="7"/>
      <c r="AB1227" s="7"/>
      <c r="AC1227" s="7"/>
      <c r="AD1227" s="7"/>
    </row>
    <row r="1228" spans="1:30" x14ac:dyDescent="0.25">
      <c r="A1228" s="7"/>
      <c r="B1228" s="7"/>
      <c r="C1228" s="7"/>
      <c r="D1228" s="7" t="str">
        <f t="shared" si="133"/>
        <v>10.121.16.27</v>
      </c>
      <c r="E1228" s="7" t="str">
        <f t="shared" si="134"/>
        <v>10.121.16.27</v>
      </c>
      <c r="F1228">
        <v>1219</v>
      </c>
      <c r="G1228" t="s">
        <v>5118</v>
      </c>
      <c r="H1228" s="57">
        <v>46151.074282407404</v>
      </c>
      <c r="I1228" t="s">
        <v>5119</v>
      </c>
      <c r="J1228" t="s">
        <v>5120</v>
      </c>
      <c r="K1228" t="s">
        <v>132</v>
      </c>
      <c r="L1228" t="s">
        <v>5121</v>
      </c>
      <c r="N1228" t="s">
        <v>134</v>
      </c>
      <c r="O1228" t="s">
        <v>135</v>
      </c>
      <c r="P1228">
        <v>2</v>
      </c>
      <c r="R1228" t="s">
        <v>2987</v>
      </c>
      <c r="S1228" s="20">
        <f t="shared" si="135"/>
        <v>13</v>
      </c>
      <c r="T1228" s="20">
        <f t="shared" si="136"/>
        <v>25</v>
      </c>
      <c r="U1228" s="48" t="str">
        <f t="shared" si="137"/>
        <v>Baroda CITY</v>
      </c>
      <c r="V1228" s="20" t="str">
        <f t="shared" si="138"/>
        <v>TN725</v>
      </c>
      <c r="W1228" s="20" t="str">
        <f t="shared" si="139"/>
        <v>B2</v>
      </c>
      <c r="X1228" s="20"/>
      <c r="Y1228" s="7"/>
      <c r="Z1228" s="7"/>
      <c r="AA1228" s="7"/>
      <c r="AB1228" s="7"/>
      <c r="AC1228" s="7"/>
      <c r="AD1228" s="7"/>
    </row>
    <row r="1229" spans="1:30" x14ac:dyDescent="0.25">
      <c r="A1229" s="7"/>
      <c r="B1229" s="7"/>
      <c r="C1229" s="7"/>
      <c r="D1229" s="7" t="str">
        <f t="shared" si="133"/>
        <v>10.121.99.152</v>
      </c>
      <c r="E1229" s="7" t="str">
        <f t="shared" si="134"/>
        <v>10.121.99.152</v>
      </c>
      <c r="F1229">
        <v>1220</v>
      </c>
      <c r="G1229" t="s">
        <v>5122</v>
      </c>
      <c r="H1229" s="57">
        <v>46077.065740740742</v>
      </c>
      <c r="I1229" t="s">
        <v>5123</v>
      </c>
      <c r="J1229" t="s">
        <v>5124</v>
      </c>
      <c r="K1229" t="s">
        <v>189</v>
      </c>
      <c r="L1229" t="s">
        <v>5125</v>
      </c>
      <c r="N1229" t="s">
        <v>191</v>
      </c>
      <c r="O1229" t="s">
        <v>135</v>
      </c>
      <c r="P1229">
        <v>0</v>
      </c>
      <c r="S1229" s="20">
        <f t="shared" si="135"/>
        <v>14</v>
      </c>
      <c r="T1229" s="20">
        <f t="shared" si="136"/>
        <v>23</v>
      </c>
      <c r="U1229" s="48" t="str">
        <f t="shared" si="137"/>
        <v>APMC-BTS</v>
      </c>
      <c r="V1229" s="20" t="str">
        <f t="shared" si="138"/>
        <v>TN703</v>
      </c>
      <c r="W1229" s="20" t="str">
        <f t="shared" si="139"/>
        <v>A1</v>
      </c>
      <c r="X1229" s="20"/>
      <c r="Y1229" s="7"/>
      <c r="Z1229" s="7"/>
      <c r="AA1229" s="7"/>
      <c r="AB1229" s="7"/>
      <c r="AC1229" s="7"/>
      <c r="AD1229" s="7"/>
    </row>
    <row r="1230" spans="1:30" x14ac:dyDescent="0.25">
      <c r="A1230" s="7"/>
      <c r="B1230" s="7"/>
      <c r="C1230" s="7"/>
      <c r="D1230" s="7" t="str">
        <f t="shared" si="133"/>
        <v>10.121.18.112</v>
      </c>
      <c r="E1230" s="7" t="str">
        <f t="shared" si="134"/>
        <v>10.121.18.112</v>
      </c>
      <c r="F1230">
        <v>1221</v>
      </c>
      <c r="G1230" t="s">
        <v>5126</v>
      </c>
      <c r="H1230" s="57">
        <v>46137.06758101852</v>
      </c>
      <c r="I1230" t="s">
        <v>5127</v>
      </c>
      <c r="J1230" t="s">
        <v>5128</v>
      </c>
      <c r="K1230" t="s">
        <v>189</v>
      </c>
      <c r="L1230" t="s">
        <v>5129</v>
      </c>
      <c r="N1230" t="s">
        <v>191</v>
      </c>
      <c r="O1230" t="s">
        <v>135</v>
      </c>
      <c r="P1230">
        <v>0</v>
      </c>
      <c r="S1230" s="20">
        <f t="shared" si="135"/>
        <v>14</v>
      </c>
      <c r="T1230" s="20">
        <f t="shared" si="136"/>
        <v>25</v>
      </c>
      <c r="U1230" s="48" t="str">
        <f t="shared" si="137"/>
        <v>JAIRAJ BTS</v>
      </c>
      <c r="V1230" s="20" t="str">
        <f t="shared" si="138"/>
        <v>TN703</v>
      </c>
      <c r="W1230" s="20" t="str">
        <f t="shared" si="139"/>
        <v>A1</v>
      </c>
      <c r="X1230" s="20"/>
      <c r="Y1230" s="7"/>
      <c r="Z1230" s="7"/>
      <c r="AA1230" s="7"/>
      <c r="AB1230" s="7"/>
      <c r="AC1230" s="7"/>
      <c r="AD1230" s="7"/>
    </row>
    <row r="1231" spans="1:30" x14ac:dyDescent="0.25">
      <c r="A1231" s="7"/>
      <c r="B1231" s="7"/>
      <c r="C1231" s="7"/>
      <c r="D1231" s="7" t="str">
        <f t="shared" si="133"/>
        <v>10.121.15.166</v>
      </c>
      <c r="E1231" s="7" t="str">
        <f t="shared" si="134"/>
        <v>10.121.15.166</v>
      </c>
      <c r="F1231">
        <v>1222</v>
      </c>
      <c r="G1231" t="s">
        <v>5130</v>
      </c>
      <c r="H1231" s="57">
        <v>46140.065937500003</v>
      </c>
      <c r="I1231" t="s">
        <v>5131</v>
      </c>
      <c r="J1231" t="s">
        <v>5132</v>
      </c>
      <c r="K1231" t="s">
        <v>145</v>
      </c>
      <c r="L1231" t="s">
        <v>5133</v>
      </c>
      <c r="N1231" t="s">
        <v>134</v>
      </c>
      <c r="O1231" t="s">
        <v>135</v>
      </c>
      <c r="P1231">
        <v>0</v>
      </c>
      <c r="S1231" s="20">
        <f t="shared" si="135"/>
        <v>14</v>
      </c>
      <c r="T1231" s="20">
        <f t="shared" si="136"/>
        <v>23</v>
      </c>
      <c r="U1231" s="48" t="str">
        <f t="shared" si="137"/>
        <v>CHHARODI</v>
      </c>
      <c r="V1231" s="20" t="str">
        <f t="shared" si="138"/>
        <v>TN705</v>
      </c>
      <c r="W1231" s="20" t="str">
        <f t="shared" si="139"/>
        <v>B1</v>
      </c>
      <c r="X1231" s="20"/>
      <c r="Y1231" s="7"/>
      <c r="Z1231" s="7"/>
      <c r="AA1231" s="7"/>
      <c r="AB1231" s="7"/>
      <c r="AC1231" s="7"/>
      <c r="AD1231" s="7"/>
    </row>
    <row r="1232" spans="1:30" x14ac:dyDescent="0.25">
      <c r="A1232" s="7"/>
      <c r="B1232" s="7"/>
      <c r="C1232" s="7"/>
      <c r="D1232" s="7" t="str">
        <f t="shared" si="133"/>
        <v>10.121.97.84</v>
      </c>
      <c r="E1232" s="7" t="str">
        <f t="shared" si="134"/>
        <v>10.121.97.84</v>
      </c>
      <c r="F1232">
        <v>1223</v>
      </c>
      <c r="G1232" t="s">
        <v>5146</v>
      </c>
      <c r="H1232" s="57">
        <v>46147.062928240739</v>
      </c>
      <c r="I1232" t="s">
        <v>5147</v>
      </c>
      <c r="J1232" t="s">
        <v>5148</v>
      </c>
      <c r="K1232" t="s">
        <v>145</v>
      </c>
      <c r="L1232" t="s">
        <v>5149</v>
      </c>
      <c r="N1232" t="s">
        <v>134</v>
      </c>
      <c r="O1232" t="s">
        <v>135</v>
      </c>
      <c r="P1232">
        <v>2</v>
      </c>
      <c r="S1232" s="20">
        <f t="shared" si="135"/>
        <v>13</v>
      </c>
      <c r="T1232" s="20">
        <f t="shared" si="136"/>
        <v>20</v>
      </c>
      <c r="U1232" s="48" t="str">
        <f t="shared" si="137"/>
        <v>SHINOL</v>
      </c>
      <c r="V1232" s="20" t="str">
        <f t="shared" si="138"/>
        <v>TN705</v>
      </c>
      <c r="W1232" s="20" t="str">
        <f t="shared" si="139"/>
        <v>B1</v>
      </c>
      <c r="X1232" s="20"/>
      <c r="Y1232" s="7"/>
      <c r="Z1232" s="7"/>
      <c r="AA1232" s="7"/>
      <c r="AB1232" s="7"/>
      <c r="AC1232" s="7"/>
      <c r="AD1232" s="7"/>
    </row>
    <row r="1233" spans="1:30" x14ac:dyDescent="0.25">
      <c r="A1233" s="7"/>
      <c r="B1233" s="7"/>
      <c r="C1233" s="7"/>
      <c r="D1233" s="7" t="str">
        <f t="shared" si="133"/>
        <v>10.121.16.10</v>
      </c>
      <c r="E1233" s="7" t="str">
        <f t="shared" si="134"/>
        <v>10.121.16.10</v>
      </c>
      <c r="F1233">
        <v>1224</v>
      </c>
      <c r="G1233" t="s">
        <v>5134</v>
      </c>
      <c r="H1233" s="57">
        <v>46140.066747685189</v>
      </c>
      <c r="I1233" t="s">
        <v>5135</v>
      </c>
      <c r="J1233" t="s">
        <v>5136</v>
      </c>
      <c r="K1233" t="s">
        <v>132</v>
      </c>
      <c r="L1233" t="s">
        <v>5137</v>
      </c>
      <c r="N1233" t="s">
        <v>134</v>
      </c>
      <c r="O1233" t="s">
        <v>135</v>
      </c>
      <c r="P1233">
        <v>2</v>
      </c>
      <c r="R1233" t="s">
        <v>136</v>
      </c>
      <c r="S1233" s="20">
        <f t="shared" si="135"/>
        <v>13</v>
      </c>
      <c r="T1233" s="20">
        <f t="shared" si="136"/>
        <v>22</v>
      </c>
      <c r="U1233" s="48" t="str">
        <f t="shared" si="137"/>
        <v>Jambusar</v>
      </c>
      <c r="V1233" s="20" t="str">
        <f t="shared" si="138"/>
        <v>TN725</v>
      </c>
      <c r="W1233" s="20" t="str">
        <f t="shared" si="139"/>
        <v>B2</v>
      </c>
      <c r="X1233" s="20"/>
      <c r="Y1233" s="7"/>
      <c r="Z1233" s="7"/>
      <c r="AA1233" s="7"/>
      <c r="AB1233" s="7"/>
      <c r="AC1233" s="7"/>
      <c r="AD1233" s="7"/>
    </row>
    <row r="1234" spans="1:30" x14ac:dyDescent="0.25">
      <c r="A1234" s="7"/>
      <c r="B1234" s="7"/>
      <c r="C1234" s="7"/>
      <c r="D1234" s="7" t="str">
        <f t="shared" si="133"/>
        <v>10.121.96.157</v>
      </c>
      <c r="E1234" s="7" t="str">
        <f t="shared" si="134"/>
        <v>10.121.96.157</v>
      </c>
      <c r="F1234">
        <v>1225</v>
      </c>
      <c r="G1234" t="s">
        <v>5150</v>
      </c>
      <c r="H1234" s="57">
        <v>46134.059872685182</v>
      </c>
      <c r="I1234" t="s">
        <v>5151</v>
      </c>
      <c r="J1234" t="s">
        <v>5152</v>
      </c>
      <c r="K1234" t="s">
        <v>171</v>
      </c>
      <c r="L1234" t="s">
        <v>5153</v>
      </c>
      <c r="N1234" t="s">
        <v>173</v>
      </c>
      <c r="O1234" t="s">
        <v>135</v>
      </c>
      <c r="P1234">
        <v>2</v>
      </c>
      <c r="S1234" s="20">
        <f t="shared" si="135"/>
        <v>14</v>
      </c>
      <c r="T1234" s="20">
        <f t="shared" si="136"/>
        <v>27</v>
      </c>
      <c r="U1234" s="48" t="str">
        <f t="shared" si="137"/>
        <v>NALIYA AF II</v>
      </c>
      <c r="V1234" s="20" t="str">
        <f t="shared" si="138"/>
        <v>TN703</v>
      </c>
      <c r="W1234" s="20" t="str">
        <f t="shared" si="139"/>
        <v>A1</v>
      </c>
      <c r="X1234" s="20"/>
      <c r="Y1234" s="7"/>
      <c r="Z1234" s="7"/>
      <c r="AA1234" s="7"/>
      <c r="AB1234" s="7"/>
      <c r="AC1234" s="7"/>
      <c r="AD1234" s="7"/>
    </row>
    <row r="1235" spans="1:30" x14ac:dyDescent="0.25">
      <c r="A1235" s="7"/>
      <c r="B1235" s="7"/>
      <c r="C1235" s="7"/>
      <c r="D1235" s="7" t="str">
        <f t="shared" si="133"/>
        <v>10.121.19.83</v>
      </c>
      <c r="E1235" s="7" t="str">
        <f t="shared" si="134"/>
        <v>10.121.19.83</v>
      </c>
      <c r="F1235">
        <v>1226</v>
      </c>
      <c r="G1235" t="s">
        <v>5138</v>
      </c>
      <c r="H1235" s="57">
        <v>46145.078506944446</v>
      </c>
      <c r="I1235" t="s">
        <v>5139</v>
      </c>
      <c r="J1235" t="s">
        <v>5140</v>
      </c>
      <c r="K1235" t="s">
        <v>145</v>
      </c>
      <c r="L1235" t="s">
        <v>5141</v>
      </c>
      <c r="N1235" t="s">
        <v>134</v>
      </c>
      <c r="O1235" t="s">
        <v>135</v>
      </c>
      <c r="P1235">
        <v>2</v>
      </c>
      <c r="R1235" t="s">
        <v>1560</v>
      </c>
      <c r="S1235" s="20">
        <f t="shared" si="135"/>
        <v>13</v>
      </c>
      <c r="T1235" s="20">
        <f t="shared" si="136"/>
        <v>30</v>
      </c>
      <c r="U1235" s="48" t="str">
        <f t="shared" si="137"/>
        <v>PGVCL LAXMINAGAR</v>
      </c>
      <c r="V1235" s="20" t="str">
        <f t="shared" si="138"/>
        <v>TN705</v>
      </c>
      <c r="W1235" s="20" t="str">
        <f t="shared" si="139"/>
        <v>B1</v>
      </c>
      <c r="X1235" s="20"/>
      <c r="Y1235" s="7"/>
      <c r="Z1235" s="7"/>
      <c r="AA1235" s="7"/>
      <c r="AB1235" s="7"/>
      <c r="AC1235" s="7"/>
      <c r="AD1235" s="7"/>
    </row>
    <row r="1236" spans="1:30" x14ac:dyDescent="0.25">
      <c r="A1236" s="7"/>
      <c r="B1236" s="7"/>
      <c r="C1236" s="7"/>
      <c r="D1236" s="7" t="str">
        <f t="shared" si="133"/>
        <v>10.121.100.18</v>
      </c>
      <c r="E1236" s="7" t="str">
        <f t="shared" si="134"/>
        <v>10.121.100.18</v>
      </c>
      <c r="F1236">
        <v>1227</v>
      </c>
      <c r="G1236" t="s">
        <v>5142</v>
      </c>
      <c r="H1236" s="57">
        <v>46150.073495370372</v>
      </c>
      <c r="I1236" t="s">
        <v>5143</v>
      </c>
      <c r="J1236" t="s">
        <v>5144</v>
      </c>
      <c r="K1236" t="s">
        <v>189</v>
      </c>
      <c r="L1236" t="s">
        <v>5145</v>
      </c>
      <c r="N1236" t="s">
        <v>191</v>
      </c>
      <c r="O1236" t="s">
        <v>135</v>
      </c>
      <c r="P1236">
        <v>0</v>
      </c>
      <c r="S1236" s="20">
        <f t="shared" si="135"/>
        <v>14</v>
      </c>
      <c r="T1236" s="20">
        <f t="shared" si="136"/>
        <v>28</v>
      </c>
      <c r="U1236" s="48" t="str">
        <f t="shared" si="137"/>
        <v>TORRENT SUGEN</v>
      </c>
      <c r="V1236" s="20" t="str">
        <f t="shared" si="138"/>
        <v>TN703</v>
      </c>
      <c r="W1236" s="20" t="str">
        <f t="shared" si="139"/>
        <v>A1</v>
      </c>
      <c r="X1236" s="20"/>
      <c r="Y1236" s="7"/>
      <c r="Z1236" s="7"/>
      <c r="AA1236" s="7"/>
      <c r="AB1236" s="7"/>
      <c r="AC1236" s="7"/>
      <c r="AD1236" s="7"/>
    </row>
    <row r="1237" spans="1:30" x14ac:dyDescent="0.25">
      <c r="A1237" s="7"/>
      <c r="B1237" s="7"/>
      <c r="C1237" s="7"/>
      <c r="D1237" s="7" t="str">
        <f t="shared" si="133"/>
        <v>10.121.18.253</v>
      </c>
      <c r="E1237" s="7" t="str">
        <f t="shared" si="134"/>
        <v>10.121.18.253</v>
      </c>
      <c r="F1237">
        <v>1228</v>
      </c>
      <c r="G1237" t="s">
        <v>5154</v>
      </c>
      <c r="H1237" s="57">
        <v>46091.063587962963</v>
      </c>
      <c r="I1237" t="s">
        <v>5155</v>
      </c>
      <c r="J1237" t="s">
        <v>5156</v>
      </c>
      <c r="K1237" t="s">
        <v>132</v>
      </c>
      <c r="L1237" t="s">
        <v>5157</v>
      </c>
      <c r="N1237" t="s">
        <v>134</v>
      </c>
      <c r="O1237" t="s">
        <v>135</v>
      </c>
      <c r="P1237">
        <v>0</v>
      </c>
      <c r="R1237" t="s">
        <v>5034</v>
      </c>
      <c r="S1237" s="20">
        <f t="shared" si="135"/>
        <v>14</v>
      </c>
      <c r="T1237" s="20">
        <f t="shared" si="136"/>
        <v>26</v>
      </c>
      <c r="U1237" s="48" t="str">
        <f t="shared" si="137"/>
        <v>New Kudasan</v>
      </c>
      <c r="V1237" s="20" t="str">
        <f t="shared" si="138"/>
        <v>TN725</v>
      </c>
      <c r="W1237" s="20" t="str">
        <f t="shared" si="139"/>
        <v>B2</v>
      </c>
      <c r="X1237" s="20"/>
      <c r="Y1237" s="7"/>
      <c r="Z1237" s="7"/>
      <c r="AA1237" s="7"/>
      <c r="AB1237" s="7"/>
      <c r="AC1237" s="7"/>
      <c r="AD1237" s="7"/>
    </row>
    <row r="1238" spans="1:30" x14ac:dyDescent="0.25">
      <c r="A1238" s="7"/>
      <c r="B1238" s="7"/>
      <c r="C1238" s="7"/>
      <c r="D1238" s="7" t="str">
        <f t="shared" si="133"/>
        <v>10.121.96.90</v>
      </c>
      <c r="E1238" s="7" t="str">
        <f t="shared" si="134"/>
        <v>10.121.96.90</v>
      </c>
      <c r="F1238">
        <v>1229</v>
      </c>
      <c r="G1238" t="s">
        <v>5167</v>
      </c>
      <c r="H1238" s="57">
        <v>46150.075648148151</v>
      </c>
      <c r="I1238" t="s">
        <v>5168</v>
      </c>
      <c r="J1238" t="s">
        <v>5169</v>
      </c>
      <c r="K1238" t="s">
        <v>189</v>
      </c>
      <c r="L1238" t="s">
        <v>5170</v>
      </c>
      <c r="N1238" t="s">
        <v>191</v>
      </c>
      <c r="O1238" t="s">
        <v>135</v>
      </c>
      <c r="P1238">
        <v>0</v>
      </c>
      <c r="S1238" s="20">
        <f t="shared" si="135"/>
        <v>13</v>
      </c>
      <c r="T1238" s="20">
        <f t="shared" si="136"/>
        <v>22</v>
      </c>
      <c r="U1238" s="48" t="str">
        <f t="shared" si="137"/>
        <v>Bhadbhut</v>
      </c>
      <c r="V1238" s="20" t="str">
        <f t="shared" si="138"/>
        <v>TN703</v>
      </c>
      <c r="W1238" s="20" t="str">
        <f t="shared" si="139"/>
        <v>A1</v>
      </c>
      <c r="X1238" s="20"/>
      <c r="Y1238" s="7"/>
      <c r="Z1238" s="7"/>
      <c r="AA1238" s="7"/>
      <c r="AB1238" s="7"/>
      <c r="AC1238" s="7"/>
      <c r="AD1238" s="7"/>
    </row>
    <row r="1239" spans="1:30" x14ac:dyDescent="0.25">
      <c r="A1239" s="7"/>
      <c r="B1239" s="7"/>
      <c r="C1239" s="7"/>
      <c r="D1239" s="7" t="str">
        <f t="shared" si="133"/>
        <v>10.121.16.19</v>
      </c>
      <c r="E1239" s="7" t="str">
        <f t="shared" si="134"/>
        <v>10.121.16.19</v>
      </c>
      <c r="F1239">
        <v>1230</v>
      </c>
      <c r="G1239" t="s">
        <v>5158</v>
      </c>
      <c r="H1239" s="57">
        <v>46125.065752314818</v>
      </c>
      <c r="I1239" t="s">
        <v>5159</v>
      </c>
      <c r="J1239" t="s">
        <v>5160</v>
      </c>
      <c r="K1239" t="s">
        <v>132</v>
      </c>
      <c r="L1239" t="s">
        <v>5161</v>
      </c>
      <c r="N1239" t="s">
        <v>134</v>
      </c>
      <c r="O1239" t="s">
        <v>135</v>
      </c>
      <c r="P1239">
        <v>2</v>
      </c>
      <c r="R1239" t="s">
        <v>1753</v>
      </c>
      <c r="S1239" s="20">
        <f t="shared" si="135"/>
        <v>13</v>
      </c>
      <c r="T1239" s="20">
        <f t="shared" si="136"/>
        <v>22</v>
      </c>
      <c r="U1239" s="48" t="str">
        <f t="shared" si="137"/>
        <v>Rajpardi</v>
      </c>
      <c r="V1239" s="20" t="str">
        <f t="shared" si="138"/>
        <v>TN725</v>
      </c>
      <c r="W1239" s="20" t="str">
        <f t="shared" si="139"/>
        <v>B2</v>
      </c>
      <c r="X1239" s="20"/>
      <c r="Y1239" s="7"/>
      <c r="Z1239" s="7"/>
      <c r="AA1239" s="7"/>
      <c r="AB1239" s="7"/>
      <c r="AC1239" s="7"/>
      <c r="AD1239" s="7"/>
    </row>
    <row r="1240" spans="1:30" x14ac:dyDescent="0.25">
      <c r="A1240" s="7"/>
      <c r="B1240" s="7"/>
      <c r="C1240" s="7"/>
      <c r="D1240" s="7" t="str">
        <f t="shared" si="133"/>
        <v>10.121.99.6</v>
      </c>
      <c r="E1240" s="7" t="str">
        <f t="shared" si="134"/>
        <v>10.121.99.6</v>
      </c>
      <c r="F1240">
        <v>1231</v>
      </c>
      <c r="G1240" t="s">
        <v>5162</v>
      </c>
      <c r="H1240" s="57">
        <v>46072.067546296297</v>
      </c>
      <c r="I1240" t="s">
        <v>5163</v>
      </c>
      <c r="J1240" t="s">
        <v>5164</v>
      </c>
      <c r="K1240" t="s">
        <v>132</v>
      </c>
      <c r="L1240" t="s">
        <v>5165</v>
      </c>
      <c r="N1240" t="s">
        <v>134</v>
      </c>
      <c r="O1240" t="s">
        <v>135</v>
      </c>
      <c r="P1240">
        <v>2</v>
      </c>
      <c r="R1240" t="s">
        <v>5166</v>
      </c>
      <c r="S1240" s="20">
        <f t="shared" si="135"/>
        <v>12</v>
      </c>
      <c r="T1240" s="20">
        <f t="shared" si="136"/>
        <v>19</v>
      </c>
      <c r="U1240" s="48" t="str">
        <f t="shared" si="137"/>
        <v>HALWAD</v>
      </c>
      <c r="V1240" s="20" t="str">
        <f t="shared" si="138"/>
        <v>TN725</v>
      </c>
      <c r="W1240" s="20" t="str">
        <f t="shared" si="139"/>
        <v>B2</v>
      </c>
      <c r="X1240" s="20"/>
      <c r="Y1240" s="7"/>
      <c r="Z1240" s="7"/>
      <c r="AA1240" s="7"/>
      <c r="AB1240" s="7"/>
      <c r="AC1240" s="7"/>
      <c r="AD1240" s="7"/>
    </row>
    <row r="1241" spans="1:30" x14ac:dyDescent="0.25">
      <c r="A1241" s="7"/>
      <c r="B1241" s="7"/>
      <c r="C1241" s="7"/>
      <c r="D1241" s="7" t="str">
        <f t="shared" si="133"/>
        <v>10.121.24.179</v>
      </c>
      <c r="E1241" s="7" t="str">
        <f t="shared" si="134"/>
        <v>10.121.24.179</v>
      </c>
      <c r="F1241">
        <v>1232</v>
      </c>
      <c r="G1241" t="s">
        <v>5171</v>
      </c>
      <c r="H1241" s="57">
        <v>46145.077835648146</v>
      </c>
      <c r="I1241" t="s">
        <v>5172</v>
      </c>
      <c r="J1241" t="s">
        <v>5173</v>
      </c>
      <c r="K1241" t="s">
        <v>189</v>
      </c>
      <c r="L1241" t="s">
        <v>5174</v>
      </c>
      <c r="N1241" t="s">
        <v>191</v>
      </c>
      <c r="O1241" t="s">
        <v>135</v>
      </c>
      <c r="P1241">
        <v>0</v>
      </c>
      <c r="S1241" s="20">
        <f t="shared" si="135"/>
        <v>14</v>
      </c>
      <c r="T1241" s="20">
        <f t="shared" si="136"/>
        <v>23</v>
      </c>
      <c r="U1241" s="48" t="str">
        <f t="shared" si="137"/>
        <v>Atiyawad</v>
      </c>
      <c r="V1241" s="20" t="str">
        <f t="shared" si="138"/>
        <v>TN703</v>
      </c>
      <c r="W1241" s="20" t="str">
        <f t="shared" si="139"/>
        <v>A1</v>
      </c>
      <c r="X1241" s="20"/>
      <c r="Y1241" s="7"/>
      <c r="Z1241" s="7"/>
      <c r="AA1241" s="7"/>
      <c r="AB1241" s="7"/>
      <c r="AC1241" s="7"/>
      <c r="AD1241" s="7"/>
    </row>
    <row r="1242" spans="1:30" x14ac:dyDescent="0.25">
      <c r="A1242" s="7"/>
      <c r="B1242" s="7"/>
      <c r="C1242" s="7"/>
      <c r="D1242" s="7" t="str">
        <f t="shared" si="133"/>
        <v>10.121.18.99</v>
      </c>
      <c r="E1242" s="7" t="str">
        <f t="shared" si="134"/>
        <v>10.121.18.99</v>
      </c>
      <c r="F1242">
        <v>1233</v>
      </c>
      <c r="G1242" t="s">
        <v>5179</v>
      </c>
      <c r="H1242" s="57">
        <v>46012.06486111111</v>
      </c>
      <c r="I1242" t="s">
        <v>5180</v>
      </c>
      <c r="J1242" t="s">
        <v>5181</v>
      </c>
      <c r="K1242" t="s">
        <v>171</v>
      </c>
      <c r="L1242" t="s">
        <v>5182</v>
      </c>
      <c r="N1242" t="s">
        <v>173</v>
      </c>
      <c r="O1242" t="s">
        <v>135</v>
      </c>
      <c r="P1242">
        <v>2</v>
      </c>
      <c r="S1242" s="20">
        <f t="shared" si="135"/>
        <v>13</v>
      </c>
      <c r="T1242" s="20">
        <f t="shared" si="136"/>
        <v>31</v>
      </c>
      <c r="U1242" s="48" t="str">
        <f t="shared" si="137"/>
        <v>Signature ZTE BTS</v>
      </c>
      <c r="V1242" s="20" t="str">
        <f t="shared" si="138"/>
        <v>TN703</v>
      </c>
      <c r="W1242" s="20" t="str">
        <f t="shared" si="139"/>
        <v>A1</v>
      </c>
      <c r="X1242" s="20"/>
      <c r="Y1242" s="7"/>
      <c r="Z1242" s="7"/>
      <c r="AA1242" s="7"/>
      <c r="AB1242" s="7"/>
      <c r="AC1242" s="7"/>
      <c r="AD1242" s="7"/>
    </row>
    <row r="1243" spans="1:30" x14ac:dyDescent="0.25">
      <c r="A1243" s="7"/>
      <c r="B1243" s="7"/>
      <c r="C1243" s="7"/>
      <c r="D1243" s="7" t="str">
        <f t="shared" si="133"/>
        <v>10.121.18.114</v>
      </c>
      <c r="E1243" s="7" t="str">
        <f t="shared" si="134"/>
        <v>10.121.18.114</v>
      </c>
      <c r="F1243">
        <v>1234</v>
      </c>
      <c r="G1243" t="s">
        <v>5183</v>
      </c>
      <c r="H1243" s="57">
        <v>46120.054525462961</v>
      </c>
      <c r="I1243" t="s">
        <v>5184</v>
      </c>
      <c r="J1243" t="s">
        <v>5185</v>
      </c>
      <c r="K1243" t="s">
        <v>171</v>
      </c>
      <c r="L1243" t="s">
        <v>5186</v>
      </c>
      <c r="N1243" t="s">
        <v>173</v>
      </c>
      <c r="O1243" t="s">
        <v>135</v>
      </c>
      <c r="P1243">
        <v>2</v>
      </c>
      <c r="S1243" s="20">
        <f t="shared" si="135"/>
        <v>14</v>
      </c>
      <c r="T1243" s="20">
        <f t="shared" si="136"/>
        <v>33</v>
      </c>
      <c r="U1243" s="48" t="str">
        <f t="shared" si="137"/>
        <v>KRISHNA ENTERPRISE</v>
      </c>
      <c r="V1243" s="20" t="str">
        <f t="shared" si="138"/>
        <v>TN703</v>
      </c>
      <c r="W1243" s="20" t="str">
        <f t="shared" si="139"/>
        <v>A1</v>
      </c>
      <c r="X1243" s="20"/>
      <c r="Y1243" s="7"/>
      <c r="Z1243" s="7"/>
      <c r="AA1243" s="7"/>
      <c r="AB1243" s="7"/>
      <c r="AC1243" s="7"/>
      <c r="AD1243" s="7"/>
    </row>
    <row r="1244" spans="1:30" x14ac:dyDescent="0.25">
      <c r="A1244" s="7"/>
      <c r="B1244" s="7"/>
      <c r="C1244" s="7"/>
      <c r="D1244" s="7" t="str">
        <f t="shared" si="133"/>
        <v>10.121.20.45</v>
      </c>
      <c r="E1244" s="7" t="str">
        <f t="shared" si="134"/>
        <v>10.121.20.45</v>
      </c>
      <c r="F1244">
        <v>1235</v>
      </c>
      <c r="G1244" t="s">
        <v>5175</v>
      </c>
      <c r="H1244" s="57">
        <v>46151.080416666664</v>
      </c>
      <c r="I1244" t="s">
        <v>5176</v>
      </c>
      <c r="J1244" t="s">
        <v>5177</v>
      </c>
      <c r="K1244" t="s">
        <v>171</v>
      </c>
      <c r="L1244" t="s">
        <v>5178</v>
      </c>
      <c r="N1244" t="s">
        <v>173</v>
      </c>
      <c r="O1244" t="s">
        <v>135</v>
      </c>
      <c r="P1244">
        <v>2</v>
      </c>
      <c r="R1244" t="s">
        <v>1080</v>
      </c>
      <c r="S1244" s="20">
        <f t="shared" si="135"/>
        <v>13</v>
      </c>
      <c r="T1244" s="20">
        <f t="shared" si="136"/>
        <v>23</v>
      </c>
      <c r="U1244" s="48" t="str">
        <f t="shared" si="137"/>
        <v>THEBA BTS</v>
      </c>
      <c r="V1244" s="20" t="str">
        <f t="shared" si="138"/>
        <v>TN703</v>
      </c>
      <c r="W1244" s="20" t="str">
        <f t="shared" si="139"/>
        <v>A1</v>
      </c>
      <c r="X1244" s="20"/>
      <c r="Y1244" s="7"/>
      <c r="Z1244" s="7"/>
      <c r="AA1244" s="7"/>
      <c r="AB1244" s="7"/>
      <c r="AC1244" s="7"/>
      <c r="AD1244" s="7"/>
    </row>
    <row r="1245" spans="1:30" x14ac:dyDescent="0.25">
      <c r="A1245" s="7"/>
      <c r="B1245" s="7"/>
      <c r="C1245" s="7"/>
      <c r="D1245" s="7" t="str">
        <f t="shared" si="133"/>
        <v>10.121.98.135</v>
      </c>
      <c r="E1245" s="7" t="str">
        <f t="shared" si="134"/>
        <v>10.121.98.135</v>
      </c>
      <c r="F1245">
        <v>1236</v>
      </c>
      <c r="G1245" t="s">
        <v>5187</v>
      </c>
      <c r="H1245" s="57">
        <v>46149.069374999999</v>
      </c>
      <c r="I1245" t="s">
        <v>5188</v>
      </c>
      <c r="J1245" t="s">
        <v>5189</v>
      </c>
      <c r="K1245" t="s">
        <v>145</v>
      </c>
      <c r="L1245" t="s">
        <v>5190</v>
      </c>
      <c r="N1245" t="s">
        <v>134</v>
      </c>
      <c r="O1245" t="s">
        <v>135</v>
      </c>
      <c r="P1245">
        <v>2</v>
      </c>
      <c r="R1245" t="s">
        <v>2884</v>
      </c>
      <c r="S1245" s="20">
        <f t="shared" si="135"/>
        <v>14</v>
      </c>
      <c r="T1245" s="20">
        <f t="shared" si="136"/>
        <v>18</v>
      </c>
      <c r="U1245" s="48" t="str">
        <f t="shared" si="137"/>
        <v>WAV</v>
      </c>
      <c r="V1245" s="20" t="str">
        <f t="shared" si="138"/>
        <v>TN705</v>
      </c>
      <c r="W1245" s="20" t="str">
        <f t="shared" si="139"/>
        <v>B1</v>
      </c>
      <c r="X1245" s="20"/>
      <c r="Y1245" s="7"/>
      <c r="Z1245" s="7"/>
      <c r="AA1245" s="7"/>
      <c r="AB1245" s="7"/>
      <c r="AC1245" s="7"/>
      <c r="AD1245" s="7"/>
    </row>
    <row r="1246" spans="1:30" x14ac:dyDescent="0.25">
      <c r="A1246" s="7"/>
      <c r="B1246" s="7"/>
      <c r="C1246" s="7"/>
      <c r="D1246" s="7" t="str">
        <f t="shared" si="133"/>
        <v>10.121.68.86</v>
      </c>
      <c r="E1246" s="7" t="str">
        <f t="shared" si="134"/>
        <v>10.121.68.86</v>
      </c>
      <c r="F1246">
        <v>1237</v>
      </c>
      <c r="G1246" t="s">
        <v>5191</v>
      </c>
      <c r="H1246" s="57">
        <v>46138.071712962963</v>
      </c>
      <c r="I1246" t="s">
        <v>5192</v>
      </c>
      <c r="J1246" t="s">
        <v>5193</v>
      </c>
      <c r="K1246" t="s">
        <v>132</v>
      </c>
      <c r="L1246" t="s">
        <v>5194</v>
      </c>
      <c r="N1246" t="s">
        <v>134</v>
      </c>
      <c r="O1246" t="s">
        <v>135</v>
      </c>
      <c r="P1246">
        <v>0</v>
      </c>
      <c r="S1246" s="20">
        <f t="shared" si="135"/>
        <v>13</v>
      </c>
      <c r="T1246" s="20">
        <f t="shared" si="136"/>
        <v>22</v>
      </c>
      <c r="U1246" s="48" t="str">
        <f t="shared" si="137"/>
        <v>SAMGAHAN</v>
      </c>
      <c r="V1246" s="20" t="str">
        <f t="shared" si="138"/>
        <v>TN725</v>
      </c>
      <c r="W1246" s="20" t="str">
        <f t="shared" si="139"/>
        <v>B2</v>
      </c>
      <c r="X1246" s="20"/>
      <c r="Y1246" s="7"/>
      <c r="Z1246" s="7"/>
      <c r="AA1246" s="7"/>
      <c r="AB1246" s="7"/>
      <c r="AC1246" s="7"/>
      <c r="AD1246" s="7"/>
    </row>
    <row r="1247" spans="1:30" x14ac:dyDescent="0.25">
      <c r="A1247" s="7"/>
      <c r="B1247" s="7"/>
      <c r="C1247" s="7"/>
      <c r="D1247" s="7" t="str">
        <f t="shared" si="133"/>
        <v>10.121.18.164</v>
      </c>
      <c r="E1247" s="7" t="str">
        <f t="shared" si="134"/>
        <v>10.121.18.164</v>
      </c>
      <c r="F1247">
        <v>1238</v>
      </c>
      <c r="G1247" t="s">
        <v>5199</v>
      </c>
      <c r="H1247" s="57">
        <v>46081.051736111112</v>
      </c>
      <c r="I1247" t="s">
        <v>5200</v>
      </c>
      <c r="J1247" t="s">
        <v>5201</v>
      </c>
      <c r="K1247" t="s">
        <v>171</v>
      </c>
      <c r="L1247" t="s">
        <v>5202</v>
      </c>
      <c r="N1247" t="s">
        <v>173</v>
      </c>
      <c r="O1247" t="s">
        <v>135</v>
      </c>
      <c r="P1247">
        <v>2</v>
      </c>
      <c r="S1247" s="20">
        <f t="shared" si="135"/>
        <v>14</v>
      </c>
      <c r="T1247" s="20">
        <f t="shared" si="136"/>
        <v>19</v>
      </c>
      <c r="U1247" s="48" t="str">
        <f t="shared" si="137"/>
        <v>GIDM</v>
      </c>
      <c r="V1247" s="20" t="str">
        <f t="shared" si="138"/>
        <v>TN703</v>
      </c>
      <c r="W1247" s="20" t="str">
        <f t="shared" si="139"/>
        <v>A1</v>
      </c>
      <c r="X1247" s="20"/>
      <c r="Y1247" s="7"/>
      <c r="Z1247" s="7"/>
      <c r="AA1247" s="7"/>
      <c r="AB1247" s="7"/>
      <c r="AC1247" s="7"/>
      <c r="AD1247" s="7"/>
    </row>
    <row r="1248" spans="1:30" x14ac:dyDescent="0.25">
      <c r="A1248" s="7"/>
      <c r="B1248" s="7"/>
      <c r="C1248" s="7"/>
      <c r="D1248" s="7" t="str">
        <f t="shared" si="133"/>
        <v>10.121.97.129</v>
      </c>
      <c r="E1248" s="7" t="str">
        <f t="shared" si="134"/>
        <v>10.121.97.129</v>
      </c>
      <c r="F1248">
        <v>1239</v>
      </c>
      <c r="G1248" t="s">
        <v>5195</v>
      </c>
      <c r="H1248" s="57">
        <v>46142.080706018518</v>
      </c>
      <c r="I1248" t="s">
        <v>5196</v>
      </c>
      <c r="J1248" t="s">
        <v>5197</v>
      </c>
      <c r="K1248" t="s">
        <v>132</v>
      </c>
      <c r="L1248" t="s">
        <v>5198</v>
      </c>
      <c r="N1248" t="s">
        <v>134</v>
      </c>
      <c r="O1248" t="s">
        <v>135</v>
      </c>
      <c r="P1248">
        <v>2</v>
      </c>
      <c r="R1248" t="s">
        <v>1144</v>
      </c>
      <c r="S1248" s="20">
        <f t="shared" si="135"/>
        <v>14</v>
      </c>
      <c r="T1248" s="20">
        <f t="shared" si="136"/>
        <v>29</v>
      </c>
      <c r="U1248" s="48" t="str">
        <f t="shared" si="137"/>
        <v>Mehulnagar ALB</v>
      </c>
      <c r="V1248" s="20" t="str">
        <f t="shared" si="138"/>
        <v>TN725</v>
      </c>
      <c r="W1248" s="20" t="str">
        <f t="shared" si="139"/>
        <v>B2</v>
      </c>
      <c r="X1248" s="20"/>
      <c r="Y1248" s="7"/>
      <c r="Z1248" s="7"/>
      <c r="AA1248" s="7"/>
      <c r="AB1248" s="7"/>
      <c r="AC1248" s="7"/>
      <c r="AD1248" s="7"/>
    </row>
    <row r="1249" spans="1:30" x14ac:dyDescent="0.25">
      <c r="A1249" s="7"/>
      <c r="B1249" s="7"/>
      <c r="C1249" s="7"/>
      <c r="D1249" s="7" t="str">
        <f t="shared" si="133"/>
        <v>10.121.97.204</v>
      </c>
      <c r="E1249" s="7" t="str">
        <f t="shared" si="134"/>
        <v>10.121.97.204</v>
      </c>
      <c r="F1249">
        <v>1240</v>
      </c>
      <c r="G1249" t="s">
        <v>5203</v>
      </c>
      <c r="H1249" s="57">
        <v>46133.066365740742</v>
      </c>
      <c r="I1249" t="s">
        <v>5204</v>
      </c>
      <c r="J1249" t="s">
        <v>5205</v>
      </c>
      <c r="K1249" t="s">
        <v>145</v>
      </c>
      <c r="L1249" t="s">
        <v>5206</v>
      </c>
      <c r="N1249" t="s">
        <v>134</v>
      </c>
      <c r="O1249" t="s">
        <v>135</v>
      </c>
      <c r="P1249">
        <v>2</v>
      </c>
      <c r="R1249" t="s">
        <v>5207</v>
      </c>
      <c r="S1249" s="20">
        <f t="shared" si="135"/>
        <v>14</v>
      </c>
      <c r="T1249" s="20">
        <f t="shared" si="136"/>
        <v>25</v>
      </c>
      <c r="U1249" s="48" t="str">
        <f t="shared" si="137"/>
        <v>Maljinjava</v>
      </c>
      <c r="V1249" s="20" t="str">
        <f t="shared" si="138"/>
        <v>TN705</v>
      </c>
      <c r="W1249" s="20" t="str">
        <f t="shared" si="139"/>
        <v>B1</v>
      </c>
      <c r="X1249" s="20"/>
      <c r="Y1249" s="7"/>
      <c r="Z1249" s="7"/>
      <c r="AA1249" s="7"/>
      <c r="AB1249" s="7"/>
      <c r="AC1249" s="7"/>
      <c r="AD1249" s="7"/>
    </row>
    <row r="1250" spans="1:30" x14ac:dyDescent="0.25">
      <c r="A1250" s="7"/>
      <c r="B1250" s="7"/>
      <c r="C1250" s="7"/>
      <c r="D1250" s="7" t="str">
        <f t="shared" si="133"/>
        <v>10.121.25.162</v>
      </c>
      <c r="E1250" s="7" t="str">
        <f t="shared" si="134"/>
        <v>10.121.25.162</v>
      </c>
      <c r="F1250">
        <v>1241</v>
      </c>
      <c r="G1250" t="s">
        <v>5212</v>
      </c>
      <c r="H1250" s="57">
        <v>46108.072731481479</v>
      </c>
      <c r="I1250" t="s">
        <v>5213</v>
      </c>
      <c r="J1250" t="s">
        <v>5214</v>
      </c>
      <c r="K1250" t="s">
        <v>145</v>
      </c>
      <c r="L1250" t="s">
        <v>5215</v>
      </c>
      <c r="N1250" t="s">
        <v>134</v>
      </c>
      <c r="O1250" t="s">
        <v>135</v>
      </c>
      <c r="P1250">
        <v>0</v>
      </c>
      <c r="R1250" t="s">
        <v>208</v>
      </c>
      <c r="S1250" s="20">
        <f t="shared" si="135"/>
        <v>14</v>
      </c>
      <c r="T1250" s="20">
        <f t="shared" si="136"/>
        <v>24</v>
      </c>
      <c r="U1250" s="48" t="str">
        <f t="shared" si="137"/>
        <v>MEHTAPURA</v>
      </c>
      <c r="V1250" s="20" t="str">
        <f t="shared" si="138"/>
        <v>TN705</v>
      </c>
      <c r="W1250" s="20" t="str">
        <f t="shared" si="139"/>
        <v>B1</v>
      </c>
      <c r="X1250" s="20"/>
      <c r="Y1250" s="7"/>
      <c r="Z1250" s="7"/>
      <c r="AA1250" s="7"/>
      <c r="AB1250" s="7"/>
      <c r="AC1250" s="7"/>
      <c r="AD1250" s="7"/>
    </row>
    <row r="1251" spans="1:30" x14ac:dyDescent="0.25">
      <c r="A1251" s="7"/>
      <c r="B1251" s="7"/>
      <c r="C1251" s="7"/>
      <c r="D1251" s="7" t="str">
        <f t="shared" si="133"/>
        <v>10.121.96.137</v>
      </c>
      <c r="E1251" s="7" t="str">
        <f t="shared" si="134"/>
        <v>10.121.96.137</v>
      </c>
      <c r="F1251">
        <v>1242</v>
      </c>
      <c r="G1251" t="s">
        <v>5220</v>
      </c>
      <c r="H1251" s="57">
        <v>46140.069363425922</v>
      </c>
      <c r="I1251" t="s">
        <v>5221</v>
      </c>
      <c r="J1251" t="s">
        <v>5222</v>
      </c>
      <c r="K1251" t="s">
        <v>145</v>
      </c>
      <c r="L1251" t="s">
        <v>5223</v>
      </c>
      <c r="N1251" t="s">
        <v>134</v>
      </c>
      <c r="O1251" t="s">
        <v>135</v>
      </c>
      <c r="P1251">
        <v>2</v>
      </c>
      <c r="R1251" t="s">
        <v>1089</v>
      </c>
      <c r="S1251" s="20">
        <f t="shared" si="135"/>
        <v>14</v>
      </c>
      <c r="T1251" s="20">
        <f t="shared" si="136"/>
        <v>22</v>
      </c>
      <c r="U1251" s="48" t="str">
        <f t="shared" si="137"/>
        <v>Dayapar</v>
      </c>
      <c r="V1251" s="20" t="str">
        <f t="shared" si="138"/>
        <v>TN705</v>
      </c>
      <c r="W1251" s="20" t="str">
        <f t="shared" si="139"/>
        <v>B1</v>
      </c>
      <c r="X1251" s="20"/>
      <c r="Y1251" s="7"/>
      <c r="Z1251" s="7"/>
      <c r="AA1251" s="7"/>
      <c r="AB1251" s="7"/>
      <c r="AC1251" s="7"/>
      <c r="AD1251" s="7"/>
    </row>
    <row r="1252" spans="1:30" x14ac:dyDescent="0.25">
      <c r="A1252" s="7"/>
      <c r="B1252" s="7"/>
      <c r="C1252" s="7"/>
      <c r="D1252" s="7" t="str">
        <f t="shared" si="133"/>
        <v>10.121.17.160</v>
      </c>
      <c r="E1252" s="7" t="str">
        <f t="shared" si="134"/>
        <v>10.121.17.160</v>
      </c>
      <c r="F1252">
        <v>1243</v>
      </c>
      <c r="G1252" t="s">
        <v>5208</v>
      </c>
      <c r="H1252" s="57">
        <v>46140.070393518516</v>
      </c>
      <c r="I1252" t="s">
        <v>5209</v>
      </c>
      <c r="J1252" t="s">
        <v>5210</v>
      </c>
      <c r="K1252" t="s">
        <v>145</v>
      </c>
      <c r="L1252" t="s">
        <v>5211</v>
      </c>
      <c r="N1252" t="s">
        <v>134</v>
      </c>
      <c r="O1252" t="s">
        <v>135</v>
      </c>
      <c r="P1252">
        <v>2</v>
      </c>
      <c r="R1252" t="s">
        <v>841</v>
      </c>
      <c r="S1252" s="20">
        <f t="shared" si="135"/>
        <v>14</v>
      </c>
      <c r="T1252" s="20">
        <f t="shared" si="136"/>
        <v>21</v>
      </c>
      <c r="U1252" s="48" t="str">
        <f t="shared" si="137"/>
        <v>MAHUVA</v>
      </c>
      <c r="V1252" s="20" t="str">
        <f t="shared" si="138"/>
        <v>TN705</v>
      </c>
      <c r="W1252" s="20" t="str">
        <f t="shared" si="139"/>
        <v>B1</v>
      </c>
      <c r="X1252" s="20"/>
      <c r="Y1252" s="7"/>
      <c r="Z1252" s="7"/>
      <c r="AA1252" s="7"/>
      <c r="AB1252" s="7"/>
      <c r="AC1252" s="7"/>
      <c r="AD1252" s="7"/>
    </row>
    <row r="1253" spans="1:30" x14ac:dyDescent="0.25">
      <c r="A1253" s="7"/>
      <c r="B1253" s="7"/>
      <c r="C1253" s="7"/>
      <c r="D1253" s="7" t="str">
        <f t="shared" si="133"/>
        <v>10.121.68.87</v>
      </c>
      <c r="E1253" s="7" t="str">
        <f t="shared" si="134"/>
        <v>10.121.68.87</v>
      </c>
      <c r="F1253">
        <v>1244</v>
      </c>
      <c r="G1253" t="s">
        <v>5216</v>
      </c>
      <c r="H1253" s="57">
        <v>46147.066874999997</v>
      </c>
      <c r="I1253" t="s">
        <v>5217</v>
      </c>
      <c r="J1253" t="s">
        <v>5218</v>
      </c>
      <c r="K1253" t="s">
        <v>145</v>
      </c>
      <c r="L1253" t="s">
        <v>5219</v>
      </c>
      <c r="N1253" t="s">
        <v>134</v>
      </c>
      <c r="O1253" t="s">
        <v>135</v>
      </c>
      <c r="P1253">
        <v>0</v>
      </c>
      <c r="S1253" s="20">
        <f t="shared" si="135"/>
        <v>13</v>
      </c>
      <c r="T1253" s="20">
        <f t="shared" si="136"/>
        <v>24</v>
      </c>
      <c r="U1253" s="48" t="str">
        <f t="shared" si="137"/>
        <v>SAKARPATAL</v>
      </c>
      <c r="V1253" s="20" t="str">
        <f t="shared" si="138"/>
        <v>TN705</v>
      </c>
      <c r="W1253" s="20" t="str">
        <f t="shared" si="139"/>
        <v>B1</v>
      </c>
      <c r="X1253" s="20"/>
      <c r="Y1253" s="7"/>
      <c r="Z1253" s="7"/>
      <c r="AA1253" s="7"/>
      <c r="AB1253" s="7"/>
      <c r="AC1253" s="7"/>
      <c r="AD1253" s="7"/>
    </row>
    <row r="1254" spans="1:30" x14ac:dyDescent="0.25">
      <c r="A1254" s="7"/>
      <c r="B1254" s="7"/>
      <c r="C1254" s="7"/>
      <c r="D1254" s="7" t="str">
        <f t="shared" si="133"/>
        <v>10.121.24.105</v>
      </c>
      <c r="E1254" s="7" t="str">
        <f t="shared" si="134"/>
        <v>10.121.24.105</v>
      </c>
      <c r="F1254">
        <v>1245</v>
      </c>
      <c r="G1254" t="s">
        <v>5224</v>
      </c>
      <c r="H1254" s="57">
        <v>46150.077557870369</v>
      </c>
      <c r="I1254" t="s">
        <v>5225</v>
      </c>
      <c r="J1254" t="s">
        <v>5226</v>
      </c>
      <c r="K1254" t="s">
        <v>171</v>
      </c>
      <c r="L1254" t="s">
        <v>5227</v>
      </c>
      <c r="N1254" t="s">
        <v>173</v>
      </c>
      <c r="O1254" t="s">
        <v>135</v>
      </c>
      <c r="P1254">
        <v>2</v>
      </c>
      <c r="S1254" s="20">
        <f t="shared" si="135"/>
        <v>14</v>
      </c>
      <c r="T1254" s="20">
        <f t="shared" si="136"/>
        <v>24</v>
      </c>
      <c r="U1254" s="48" t="str">
        <f t="shared" si="137"/>
        <v>BSF KODKI</v>
      </c>
      <c r="V1254" s="20" t="str">
        <f t="shared" si="138"/>
        <v>TN703</v>
      </c>
      <c r="W1254" s="20" t="str">
        <f t="shared" si="139"/>
        <v>A1</v>
      </c>
      <c r="X1254" s="20"/>
      <c r="Y1254" s="7"/>
      <c r="Z1254" s="7"/>
      <c r="AA1254" s="7"/>
      <c r="AB1254" s="7"/>
      <c r="AC1254" s="7"/>
      <c r="AD1254" s="7"/>
    </row>
    <row r="1255" spans="1:30" x14ac:dyDescent="0.25">
      <c r="A1255" s="7"/>
      <c r="B1255" s="7"/>
      <c r="C1255" s="7"/>
      <c r="D1255" s="7" t="str">
        <f t="shared" si="133"/>
        <v>10.121.68.5</v>
      </c>
      <c r="E1255" s="7" t="str">
        <f t="shared" si="134"/>
        <v>10.121.68.5</v>
      </c>
      <c r="F1255">
        <v>1246</v>
      </c>
      <c r="G1255" t="s">
        <v>5228</v>
      </c>
      <c r="H1255" s="57">
        <v>46141.064166666663</v>
      </c>
      <c r="I1255" t="s">
        <v>5229</v>
      </c>
      <c r="J1255" t="s">
        <v>5230</v>
      </c>
      <c r="K1255" t="s">
        <v>145</v>
      </c>
      <c r="L1255" t="s">
        <v>5231</v>
      </c>
      <c r="N1255" t="s">
        <v>134</v>
      </c>
      <c r="O1255" t="s">
        <v>135</v>
      </c>
      <c r="P1255">
        <v>2</v>
      </c>
      <c r="R1255" t="s">
        <v>5232</v>
      </c>
      <c r="S1255" s="20">
        <f t="shared" si="135"/>
        <v>12</v>
      </c>
      <c r="T1255" s="20">
        <f t="shared" si="136"/>
        <v>21</v>
      </c>
      <c r="U1255" s="48" t="str">
        <f t="shared" si="137"/>
        <v>UMARPADA</v>
      </c>
      <c r="V1255" s="20" t="str">
        <f t="shared" si="138"/>
        <v>TN705</v>
      </c>
      <c r="W1255" s="20" t="str">
        <f t="shared" si="139"/>
        <v>B1</v>
      </c>
      <c r="X1255" s="20"/>
      <c r="Y1255" s="7"/>
      <c r="Z1255" s="7"/>
      <c r="AA1255" s="7"/>
      <c r="AB1255" s="7"/>
      <c r="AC1255" s="7"/>
      <c r="AD1255" s="7"/>
    </row>
    <row r="1256" spans="1:30" x14ac:dyDescent="0.25">
      <c r="A1256" s="7"/>
      <c r="B1256" s="7"/>
      <c r="C1256" s="7"/>
      <c r="D1256" s="7" t="str">
        <f t="shared" si="133"/>
        <v>10.121.25.138</v>
      </c>
      <c r="E1256" s="7" t="str">
        <f t="shared" si="134"/>
        <v>10.121.25.138</v>
      </c>
      <c r="F1256">
        <v>1247</v>
      </c>
      <c r="G1256" t="s">
        <v>5233</v>
      </c>
      <c r="H1256" s="57">
        <v>46136.070023148146</v>
      </c>
      <c r="I1256" t="s">
        <v>5234</v>
      </c>
      <c r="J1256" t="s">
        <v>5235</v>
      </c>
      <c r="K1256" t="s">
        <v>171</v>
      </c>
      <c r="L1256" t="s">
        <v>5236</v>
      </c>
      <c r="N1256" t="s">
        <v>173</v>
      </c>
      <c r="O1256" t="s">
        <v>135</v>
      </c>
      <c r="P1256">
        <v>2</v>
      </c>
      <c r="S1256" s="20">
        <f t="shared" si="135"/>
        <v>14</v>
      </c>
      <c r="T1256" s="20">
        <f t="shared" si="136"/>
        <v>24</v>
      </c>
      <c r="U1256" s="48" t="str">
        <f t="shared" si="137"/>
        <v>Takarwada</v>
      </c>
      <c r="V1256" s="20" t="str">
        <f t="shared" si="138"/>
        <v>TN703</v>
      </c>
      <c r="W1256" s="20" t="str">
        <f t="shared" si="139"/>
        <v>A1</v>
      </c>
      <c r="X1256" s="20"/>
      <c r="Y1256" s="7"/>
      <c r="Z1256" s="7"/>
      <c r="AA1256" s="7"/>
      <c r="AB1256" s="7"/>
      <c r="AC1256" s="7"/>
      <c r="AD1256" s="7"/>
    </row>
    <row r="1257" spans="1:30" x14ac:dyDescent="0.25">
      <c r="A1257" s="7"/>
      <c r="B1257" s="7"/>
      <c r="C1257" s="7"/>
      <c r="D1257" s="7" t="str">
        <f t="shared" si="133"/>
        <v>10.121.16.26</v>
      </c>
      <c r="E1257" s="7" t="str">
        <f t="shared" si="134"/>
        <v>10.121.16.26</v>
      </c>
      <c r="F1257">
        <v>1248</v>
      </c>
      <c r="G1257" t="s">
        <v>5242</v>
      </c>
      <c r="H1257" s="57">
        <v>46151.076979166668</v>
      </c>
      <c r="I1257" t="s">
        <v>5243</v>
      </c>
      <c r="J1257" t="s">
        <v>5244</v>
      </c>
      <c r="K1257" t="s">
        <v>145</v>
      </c>
      <c r="L1257" t="s">
        <v>5245</v>
      </c>
      <c r="N1257" t="s">
        <v>134</v>
      </c>
      <c r="O1257" t="s">
        <v>135</v>
      </c>
      <c r="P1257">
        <v>0</v>
      </c>
      <c r="R1257" t="s">
        <v>1753</v>
      </c>
      <c r="S1257" s="20">
        <f t="shared" si="135"/>
        <v>13</v>
      </c>
      <c r="T1257" s="20">
        <f t="shared" si="136"/>
        <v>26</v>
      </c>
      <c r="U1257" s="48" t="str">
        <f t="shared" si="137"/>
        <v>MAKARPURA N2</v>
      </c>
      <c r="V1257" s="20" t="str">
        <f t="shared" si="138"/>
        <v>TN705</v>
      </c>
      <c r="W1257" s="20" t="str">
        <f t="shared" si="139"/>
        <v>B1</v>
      </c>
      <c r="X1257" s="20"/>
      <c r="Y1257" s="7"/>
      <c r="Z1257" s="7"/>
      <c r="AA1257" s="7"/>
      <c r="AB1257" s="7"/>
      <c r="AC1257" s="7"/>
      <c r="AD1257" s="7"/>
    </row>
    <row r="1258" spans="1:30" x14ac:dyDescent="0.25">
      <c r="A1258" s="7"/>
      <c r="B1258" s="7"/>
      <c r="C1258" s="7"/>
      <c r="D1258" s="7" t="str">
        <f t="shared" si="133"/>
        <v>10.121.25.90</v>
      </c>
      <c r="E1258" s="7" t="str">
        <f t="shared" si="134"/>
        <v>10.121.25.90</v>
      </c>
      <c r="F1258">
        <v>1249</v>
      </c>
      <c r="G1258" t="s">
        <v>5246</v>
      </c>
      <c r="H1258" s="57">
        <v>46102.068483796298</v>
      </c>
      <c r="I1258" t="s">
        <v>5247</v>
      </c>
      <c r="J1258" t="s">
        <v>5248</v>
      </c>
      <c r="K1258" t="s">
        <v>189</v>
      </c>
      <c r="L1258" t="s">
        <v>5249</v>
      </c>
      <c r="N1258" t="s">
        <v>191</v>
      </c>
      <c r="O1258" t="s">
        <v>135</v>
      </c>
      <c r="P1258">
        <v>0</v>
      </c>
      <c r="R1258" t="s">
        <v>815</v>
      </c>
      <c r="S1258" s="20">
        <f t="shared" si="135"/>
        <v>13</v>
      </c>
      <c r="T1258" s="20">
        <f t="shared" si="136"/>
        <v>19</v>
      </c>
      <c r="U1258" s="48" t="str">
        <f t="shared" si="137"/>
        <v>KALOL</v>
      </c>
      <c r="V1258" s="20" t="str">
        <f t="shared" si="138"/>
        <v>TN703</v>
      </c>
      <c r="W1258" s="20" t="str">
        <f t="shared" si="139"/>
        <v>A1</v>
      </c>
      <c r="X1258" s="20"/>
      <c r="Y1258" s="7"/>
      <c r="Z1258" s="7"/>
      <c r="AA1258" s="7"/>
      <c r="AB1258" s="7"/>
      <c r="AC1258" s="7"/>
      <c r="AD1258" s="7"/>
    </row>
    <row r="1259" spans="1:30" x14ac:dyDescent="0.25">
      <c r="A1259" s="7"/>
      <c r="B1259" s="7"/>
      <c r="C1259" s="7"/>
      <c r="D1259" s="7" t="str">
        <f t="shared" si="133"/>
        <v>10.121.15.168</v>
      </c>
      <c r="E1259" s="7" t="str">
        <f t="shared" si="134"/>
        <v>10.121.15.168</v>
      </c>
      <c r="F1259">
        <v>1250</v>
      </c>
      <c r="G1259" t="s">
        <v>6236</v>
      </c>
      <c r="H1259" s="57">
        <v>46149.069432870368</v>
      </c>
      <c r="I1259" t="s">
        <v>6237</v>
      </c>
      <c r="J1259" t="s">
        <v>5250</v>
      </c>
      <c r="K1259" t="s">
        <v>171</v>
      </c>
      <c r="L1259" t="s">
        <v>6194</v>
      </c>
      <c r="N1259" t="s">
        <v>173</v>
      </c>
      <c r="O1259" t="s">
        <v>135</v>
      </c>
      <c r="P1259">
        <v>2</v>
      </c>
      <c r="S1259" s="20">
        <f t="shared" si="135"/>
        <v>14</v>
      </c>
      <c r="T1259" s="20">
        <f t="shared" si="136"/>
        <v>25</v>
      </c>
      <c r="U1259" s="48" t="str">
        <f t="shared" si="137"/>
        <v>ARTO BAVLA</v>
      </c>
      <c r="V1259" s="20" t="str">
        <f t="shared" si="138"/>
        <v>TN703</v>
      </c>
      <c r="W1259" s="20" t="str">
        <f t="shared" si="139"/>
        <v>A1</v>
      </c>
      <c r="X1259" s="20"/>
      <c r="Y1259" s="7"/>
      <c r="Z1259" s="7"/>
      <c r="AA1259" s="7"/>
      <c r="AB1259" s="7"/>
      <c r="AC1259" s="7"/>
      <c r="AD1259" s="7"/>
    </row>
    <row r="1260" spans="1:30" x14ac:dyDescent="0.25">
      <c r="A1260" s="7"/>
      <c r="B1260" s="7"/>
      <c r="C1260" s="7"/>
      <c r="D1260" s="7" t="str">
        <f t="shared" si="133"/>
        <v>10.121.18.244</v>
      </c>
      <c r="E1260" s="7" t="str">
        <f t="shared" si="134"/>
        <v>10.121.18.244</v>
      </c>
      <c r="F1260">
        <v>1251</v>
      </c>
      <c r="G1260" t="s">
        <v>5251</v>
      </c>
      <c r="H1260" s="57">
        <v>46150.080729166664</v>
      </c>
      <c r="I1260" t="s">
        <v>5252</v>
      </c>
      <c r="J1260" t="s">
        <v>5253</v>
      </c>
      <c r="K1260" t="s">
        <v>145</v>
      </c>
      <c r="L1260" t="s">
        <v>5254</v>
      </c>
      <c r="N1260" t="s">
        <v>134</v>
      </c>
      <c r="O1260" t="s">
        <v>135</v>
      </c>
      <c r="P1260">
        <v>0</v>
      </c>
      <c r="S1260" s="20">
        <f t="shared" si="135"/>
        <v>14</v>
      </c>
      <c r="T1260" s="20">
        <f t="shared" si="136"/>
        <v>26</v>
      </c>
      <c r="U1260" s="48" t="str">
        <f t="shared" si="137"/>
        <v>Old Kudasan</v>
      </c>
      <c r="V1260" s="20" t="str">
        <f t="shared" si="138"/>
        <v>TN705</v>
      </c>
      <c r="W1260" s="20" t="str">
        <f t="shared" si="139"/>
        <v>B1</v>
      </c>
      <c r="X1260" s="20"/>
      <c r="Y1260" s="7"/>
      <c r="Z1260" s="7"/>
      <c r="AA1260" s="7"/>
      <c r="AB1260" s="7"/>
      <c r="AC1260" s="7"/>
      <c r="AD1260" s="7"/>
    </row>
    <row r="1261" spans="1:30" x14ac:dyDescent="0.25">
      <c r="A1261" s="7"/>
      <c r="B1261" s="7"/>
      <c r="C1261" s="7"/>
      <c r="D1261" s="7" t="str">
        <f t="shared" si="133"/>
        <v>10.121.25.146</v>
      </c>
      <c r="E1261" s="7" t="str">
        <f t="shared" si="134"/>
        <v>10.121.25.146</v>
      </c>
      <c r="F1261">
        <v>1252</v>
      </c>
      <c r="G1261" t="s">
        <v>5259</v>
      </c>
      <c r="H1261" s="57">
        <v>46148.07</v>
      </c>
      <c r="I1261" t="s">
        <v>5260</v>
      </c>
      <c r="J1261" t="s">
        <v>5261</v>
      </c>
      <c r="K1261" t="s">
        <v>171</v>
      </c>
      <c r="L1261" t="s">
        <v>5262</v>
      </c>
      <c r="N1261" t="s">
        <v>173</v>
      </c>
      <c r="O1261" t="s">
        <v>135</v>
      </c>
      <c r="P1261">
        <v>2</v>
      </c>
      <c r="S1261" s="20">
        <f t="shared" si="135"/>
        <v>14</v>
      </c>
      <c r="T1261" s="20">
        <f t="shared" si="136"/>
        <v>23</v>
      </c>
      <c r="U1261" s="48" t="str">
        <f t="shared" si="137"/>
        <v>Hasanpur</v>
      </c>
      <c r="V1261" s="20" t="str">
        <f t="shared" si="138"/>
        <v>TN703</v>
      </c>
      <c r="W1261" s="20" t="str">
        <f t="shared" si="139"/>
        <v>A1</v>
      </c>
      <c r="X1261" s="20"/>
      <c r="Y1261" s="7"/>
      <c r="Z1261" s="7"/>
      <c r="AA1261" s="7"/>
      <c r="AB1261" s="7"/>
      <c r="AC1261" s="7"/>
      <c r="AD1261" s="7"/>
    </row>
    <row r="1262" spans="1:30" x14ac:dyDescent="0.25">
      <c r="A1262" s="7"/>
      <c r="B1262" s="7"/>
      <c r="C1262" s="7"/>
      <c r="D1262" s="7" t="str">
        <f t="shared" si="133"/>
        <v>10.121.97.67</v>
      </c>
      <c r="E1262" s="7" t="str">
        <f t="shared" si="134"/>
        <v>10.121.97.67</v>
      </c>
      <c r="F1262">
        <v>1253</v>
      </c>
      <c r="G1262" t="s">
        <v>5255</v>
      </c>
      <c r="H1262" s="57">
        <v>46108.067800925928</v>
      </c>
      <c r="I1262" t="s">
        <v>5256</v>
      </c>
      <c r="J1262" t="s">
        <v>5257</v>
      </c>
      <c r="K1262" t="s">
        <v>145</v>
      </c>
      <c r="L1262" t="s">
        <v>5258</v>
      </c>
      <c r="N1262" t="s">
        <v>134</v>
      </c>
      <c r="O1262" t="s">
        <v>135</v>
      </c>
      <c r="P1262">
        <v>2</v>
      </c>
      <c r="S1262" s="20">
        <f t="shared" si="135"/>
        <v>13</v>
      </c>
      <c r="T1262" s="20">
        <f t="shared" si="136"/>
        <v>19</v>
      </c>
      <c r="U1262" s="48" t="str">
        <f t="shared" si="137"/>
        <v>BAYAD</v>
      </c>
      <c r="V1262" s="20" t="str">
        <f t="shared" si="138"/>
        <v>TN705</v>
      </c>
      <c r="W1262" s="20" t="str">
        <f t="shared" si="139"/>
        <v>B1</v>
      </c>
      <c r="X1262" s="20"/>
      <c r="Y1262" s="7"/>
      <c r="Z1262" s="7"/>
      <c r="AA1262" s="7"/>
      <c r="AB1262" s="7"/>
      <c r="AC1262" s="7"/>
      <c r="AD1262" s="7"/>
    </row>
    <row r="1263" spans="1:30" x14ac:dyDescent="0.25">
      <c r="A1263" s="7"/>
      <c r="B1263" s="7"/>
      <c r="C1263" s="7"/>
      <c r="D1263" s="7" t="str">
        <f t="shared" si="133"/>
        <v>10.121.18.96</v>
      </c>
      <c r="E1263" s="7" t="str">
        <f t="shared" si="134"/>
        <v>10.121.18.96</v>
      </c>
      <c r="F1263">
        <v>1254</v>
      </c>
      <c r="G1263" t="s">
        <v>5263</v>
      </c>
      <c r="H1263" s="57">
        <v>46142.072777777779</v>
      </c>
      <c r="I1263" t="s">
        <v>5264</v>
      </c>
      <c r="J1263" t="s">
        <v>5265</v>
      </c>
      <c r="K1263" t="s">
        <v>171</v>
      </c>
      <c r="L1263" t="s">
        <v>5266</v>
      </c>
      <c r="N1263" t="s">
        <v>173</v>
      </c>
      <c r="O1263" t="s">
        <v>135</v>
      </c>
      <c r="P1263">
        <v>2</v>
      </c>
      <c r="S1263" s="20">
        <f t="shared" si="135"/>
        <v>13</v>
      </c>
      <c r="T1263" s="20">
        <f t="shared" si="136"/>
        <v>31</v>
      </c>
      <c r="U1263" s="48" t="str">
        <f t="shared" si="137"/>
        <v>CHENPUR-RANIP-BTS</v>
      </c>
      <c r="V1263" s="20" t="str">
        <f t="shared" si="138"/>
        <v>TN703</v>
      </c>
      <c r="W1263" s="20" t="str">
        <f t="shared" si="139"/>
        <v>A1</v>
      </c>
      <c r="X1263" s="20"/>
      <c r="Y1263" s="7"/>
      <c r="Z1263" s="7"/>
      <c r="AA1263" s="7"/>
      <c r="AB1263" s="7"/>
      <c r="AC1263" s="7"/>
      <c r="AD1263" s="7"/>
    </row>
    <row r="1264" spans="1:30" x14ac:dyDescent="0.25">
      <c r="A1264" s="7"/>
      <c r="B1264" s="7"/>
      <c r="C1264" s="7"/>
      <c r="D1264" s="7" t="str">
        <f t="shared" si="133"/>
        <v>10.121.68.206</v>
      </c>
      <c r="E1264" s="7" t="str">
        <f t="shared" si="134"/>
        <v>10.121.68.206</v>
      </c>
      <c r="F1264">
        <v>1255</v>
      </c>
      <c r="G1264" t="s">
        <v>5267</v>
      </c>
      <c r="H1264" s="57">
        <v>46142.069039351853</v>
      </c>
      <c r="I1264" t="s">
        <v>5268</v>
      </c>
      <c r="J1264" t="s">
        <v>5269</v>
      </c>
      <c r="K1264" t="s">
        <v>132</v>
      </c>
      <c r="L1264" t="s">
        <v>5270</v>
      </c>
      <c r="N1264" t="s">
        <v>134</v>
      </c>
      <c r="O1264" t="s">
        <v>135</v>
      </c>
      <c r="P1264">
        <v>0</v>
      </c>
      <c r="S1264" s="20">
        <f t="shared" si="135"/>
        <v>14</v>
      </c>
      <c r="T1264" s="20">
        <f t="shared" si="136"/>
        <v>25</v>
      </c>
      <c r="U1264" s="48" t="str">
        <f t="shared" si="137"/>
        <v>JAMJODHPUR</v>
      </c>
      <c r="V1264" s="20" t="str">
        <f t="shared" si="138"/>
        <v>TN725</v>
      </c>
      <c r="W1264" s="20" t="str">
        <f t="shared" si="139"/>
        <v>B2</v>
      </c>
      <c r="X1264" s="20"/>
      <c r="Y1264" s="7"/>
      <c r="Z1264" s="7"/>
      <c r="AA1264" s="7"/>
      <c r="AB1264" s="7"/>
      <c r="AC1264" s="7"/>
      <c r="AD1264" s="7"/>
    </row>
    <row r="1265" spans="1:30" x14ac:dyDescent="0.25">
      <c r="A1265" s="7"/>
      <c r="B1265" s="7"/>
      <c r="C1265" s="7"/>
      <c r="D1265" s="7" t="str">
        <f t="shared" si="133"/>
        <v>10.121.16.251</v>
      </c>
      <c r="E1265" s="7" t="str">
        <f t="shared" si="134"/>
        <v>10.121.16.251</v>
      </c>
      <c r="F1265">
        <v>1256</v>
      </c>
      <c r="G1265" t="s">
        <v>5279</v>
      </c>
      <c r="H1265" s="57">
        <v>46146.0625</v>
      </c>
      <c r="I1265" t="s">
        <v>5280</v>
      </c>
      <c r="J1265" t="s">
        <v>5281</v>
      </c>
      <c r="K1265" t="s">
        <v>189</v>
      </c>
      <c r="L1265" t="s">
        <v>5282</v>
      </c>
      <c r="N1265" t="s">
        <v>191</v>
      </c>
      <c r="O1265" t="s">
        <v>135</v>
      </c>
      <c r="P1265">
        <v>0</v>
      </c>
      <c r="S1265" s="20">
        <f t="shared" si="135"/>
        <v>14</v>
      </c>
      <c r="T1265" s="20">
        <f t="shared" si="136"/>
        <v>21</v>
      </c>
      <c r="U1265" s="48" t="str">
        <f t="shared" si="137"/>
        <v>WTPS 2</v>
      </c>
      <c r="V1265" s="20" t="str">
        <f t="shared" si="138"/>
        <v>TN703</v>
      </c>
      <c r="W1265" s="20" t="str">
        <f t="shared" si="139"/>
        <v>A1</v>
      </c>
      <c r="X1265" s="20"/>
      <c r="Y1265" s="7"/>
      <c r="Z1265" s="7"/>
      <c r="AA1265" s="7"/>
      <c r="AB1265" s="7"/>
      <c r="AC1265" s="7"/>
      <c r="AD1265" s="7"/>
    </row>
    <row r="1266" spans="1:30" x14ac:dyDescent="0.25">
      <c r="A1266" s="7"/>
      <c r="B1266" s="7"/>
      <c r="C1266" s="7"/>
      <c r="D1266" s="7" t="str">
        <f t="shared" si="133"/>
        <v>10.121.24.214</v>
      </c>
      <c r="E1266" s="7" t="str">
        <f t="shared" si="134"/>
        <v>10.121.24.214</v>
      </c>
      <c r="F1266">
        <v>1257</v>
      </c>
      <c r="G1266" t="s">
        <v>5271</v>
      </c>
      <c r="H1266" s="57">
        <v>46108.068020833336</v>
      </c>
      <c r="I1266" t="s">
        <v>5272</v>
      </c>
      <c r="J1266" t="s">
        <v>5273</v>
      </c>
      <c r="K1266" t="s">
        <v>189</v>
      </c>
      <c r="L1266" t="s">
        <v>5274</v>
      </c>
      <c r="N1266" t="s">
        <v>191</v>
      </c>
      <c r="O1266" t="s">
        <v>135</v>
      </c>
      <c r="P1266">
        <v>0</v>
      </c>
      <c r="S1266" s="20">
        <f t="shared" si="135"/>
        <v>14</v>
      </c>
      <c r="T1266" s="20">
        <f t="shared" si="136"/>
        <v>22</v>
      </c>
      <c r="U1266" s="48" t="str">
        <f t="shared" si="137"/>
        <v>KUDADRA</v>
      </c>
      <c r="V1266" s="20" t="str">
        <f t="shared" si="138"/>
        <v>TN703</v>
      </c>
      <c r="W1266" s="20" t="str">
        <f t="shared" si="139"/>
        <v>A1</v>
      </c>
      <c r="X1266" s="20"/>
      <c r="Y1266" s="7"/>
      <c r="Z1266" s="7"/>
      <c r="AA1266" s="7"/>
      <c r="AB1266" s="7"/>
      <c r="AC1266" s="7"/>
      <c r="AD1266" s="7"/>
    </row>
    <row r="1267" spans="1:30" x14ac:dyDescent="0.25">
      <c r="A1267" s="7"/>
      <c r="B1267" s="7"/>
      <c r="C1267" s="7"/>
      <c r="D1267" s="7" t="str">
        <f t="shared" si="133"/>
        <v>10.121.25.145</v>
      </c>
      <c r="E1267" s="7" t="str">
        <f t="shared" si="134"/>
        <v>10.121.25.145</v>
      </c>
      <c r="F1267">
        <v>1258</v>
      </c>
      <c r="G1267" t="s">
        <v>5283</v>
      </c>
      <c r="H1267" s="57">
        <v>46109.061469907407</v>
      </c>
      <c r="I1267" t="s">
        <v>5284</v>
      </c>
      <c r="J1267" t="s">
        <v>5285</v>
      </c>
      <c r="K1267" t="s">
        <v>171</v>
      </c>
      <c r="L1267" t="s">
        <v>5286</v>
      </c>
      <c r="N1267" t="s">
        <v>173</v>
      </c>
      <c r="O1267" t="s">
        <v>135</v>
      </c>
      <c r="P1267">
        <v>2</v>
      </c>
      <c r="S1267" s="20">
        <f t="shared" si="135"/>
        <v>14</v>
      </c>
      <c r="T1267" s="20">
        <f t="shared" si="136"/>
        <v>22</v>
      </c>
      <c r="U1267" s="48" t="str">
        <f t="shared" si="137"/>
        <v>Panchda</v>
      </c>
      <c r="V1267" s="20" t="str">
        <f t="shared" si="138"/>
        <v>TN703</v>
      </c>
      <c r="W1267" s="20" t="str">
        <f t="shared" si="139"/>
        <v>A1</v>
      </c>
      <c r="X1267" s="20"/>
      <c r="Y1267" s="7"/>
      <c r="Z1267" s="7"/>
      <c r="AA1267" s="7"/>
      <c r="AB1267" s="7"/>
      <c r="AC1267" s="7"/>
      <c r="AD1267" s="7"/>
    </row>
    <row r="1268" spans="1:30" x14ac:dyDescent="0.25">
      <c r="A1268" s="7"/>
      <c r="B1268" s="7"/>
      <c r="C1268" s="7"/>
      <c r="D1268" s="7" t="str">
        <f t="shared" si="133"/>
        <v>10.121.25.140</v>
      </c>
      <c r="E1268" s="7" t="str">
        <f t="shared" si="134"/>
        <v>10.121.25.140</v>
      </c>
      <c r="F1268">
        <v>1259</v>
      </c>
      <c r="G1268" t="s">
        <v>5275</v>
      </c>
      <c r="H1268" s="57">
        <v>46147.068680555552</v>
      </c>
      <c r="I1268" t="s">
        <v>5276</v>
      </c>
      <c r="J1268" t="s">
        <v>5277</v>
      </c>
      <c r="K1268" t="s">
        <v>189</v>
      </c>
      <c r="L1268" t="s">
        <v>5278</v>
      </c>
      <c r="N1268" t="s">
        <v>191</v>
      </c>
      <c r="O1268" t="s">
        <v>135</v>
      </c>
      <c r="P1268">
        <v>0</v>
      </c>
      <c r="S1268" s="20">
        <f t="shared" si="135"/>
        <v>14</v>
      </c>
      <c r="T1268" s="20">
        <f t="shared" si="136"/>
        <v>19</v>
      </c>
      <c r="U1268" s="48" t="str">
        <f t="shared" si="137"/>
        <v>Gola</v>
      </c>
      <c r="V1268" s="20" t="str">
        <f t="shared" si="138"/>
        <v>TN703</v>
      </c>
      <c r="W1268" s="20" t="str">
        <f t="shared" si="139"/>
        <v>A1</v>
      </c>
      <c r="X1268" s="20"/>
      <c r="Y1268" s="7"/>
      <c r="Z1268" s="7"/>
      <c r="AA1268" s="7"/>
      <c r="AB1268" s="7"/>
      <c r="AC1268" s="7"/>
      <c r="AD1268" s="7"/>
    </row>
    <row r="1269" spans="1:30" x14ac:dyDescent="0.25">
      <c r="A1269" s="7"/>
      <c r="B1269" s="7"/>
      <c r="C1269" s="7"/>
      <c r="D1269" s="7" t="str">
        <f t="shared" si="133"/>
        <v>10.121.15.157</v>
      </c>
      <c r="E1269" s="7" t="str">
        <f t="shared" si="134"/>
        <v>10.121.15.157</v>
      </c>
      <c r="F1269">
        <v>1260</v>
      </c>
      <c r="G1269" t="s">
        <v>5287</v>
      </c>
      <c r="H1269" s="57">
        <v>46036.061979166669</v>
      </c>
      <c r="I1269" t="s">
        <v>5288</v>
      </c>
      <c r="J1269" t="s">
        <v>5289</v>
      </c>
      <c r="K1269" t="s">
        <v>145</v>
      </c>
      <c r="L1269" t="s">
        <v>5290</v>
      </c>
      <c r="N1269" t="s">
        <v>134</v>
      </c>
      <c r="O1269" t="s">
        <v>135</v>
      </c>
      <c r="P1269">
        <v>2</v>
      </c>
      <c r="S1269" s="20">
        <f t="shared" si="135"/>
        <v>14</v>
      </c>
      <c r="T1269" s="20">
        <f t="shared" si="136"/>
        <v>22</v>
      </c>
      <c r="U1269" s="48" t="str">
        <f t="shared" si="137"/>
        <v>MODHERA</v>
      </c>
      <c r="V1269" s="20" t="str">
        <f t="shared" si="138"/>
        <v>TN705</v>
      </c>
      <c r="W1269" s="20" t="str">
        <f t="shared" si="139"/>
        <v>B1</v>
      </c>
      <c r="X1269" s="20"/>
      <c r="Y1269" s="7"/>
      <c r="Z1269" s="7"/>
      <c r="AA1269" s="7"/>
      <c r="AB1269" s="7"/>
      <c r="AC1269" s="7"/>
      <c r="AD1269" s="7"/>
    </row>
    <row r="1270" spans="1:30" x14ac:dyDescent="0.25">
      <c r="A1270" s="7"/>
      <c r="B1270" s="7"/>
      <c r="C1270" s="7"/>
      <c r="D1270" s="7" t="str">
        <f t="shared" si="133"/>
        <v>10.121.99.156</v>
      </c>
      <c r="E1270" s="7" t="str">
        <f t="shared" si="134"/>
        <v>10.121.99.156</v>
      </c>
      <c r="F1270">
        <v>1261</v>
      </c>
      <c r="G1270" t="s">
        <v>5293</v>
      </c>
      <c r="H1270" s="57">
        <v>45985.061921296299</v>
      </c>
      <c r="I1270" t="s">
        <v>5294</v>
      </c>
      <c r="J1270" t="s">
        <v>5295</v>
      </c>
      <c r="K1270" t="s">
        <v>189</v>
      </c>
      <c r="L1270" t="s">
        <v>5296</v>
      </c>
      <c r="N1270" t="s">
        <v>191</v>
      </c>
      <c r="O1270" t="s">
        <v>135</v>
      </c>
      <c r="P1270">
        <v>0</v>
      </c>
      <c r="R1270" t="s">
        <v>4907</v>
      </c>
      <c r="S1270" s="20">
        <f t="shared" si="135"/>
        <v>14</v>
      </c>
      <c r="T1270" s="20">
        <f t="shared" si="136"/>
        <v>30</v>
      </c>
      <c r="U1270" s="48" t="str">
        <f t="shared" si="137"/>
        <v>NURSING COLLEGE</v>
      </c>
      <c r="V1270" s="20" t="str">
        <f t="shared" si="138"/>
        <v>TN703</v>
      </c>
      <c r="W1270" s="20" t="str">
        <f t="shared" si="139"/>
        <v>A1</v>
      </c>
      <c r="X1270" s="20"/>
      <c r="Y1270" s="7"/>
      <c r="Z1270" s="7"/>
      <c r="AA1270" s="7"/>
      <c r="AB1270" s="7"/>
      <c r="AC1270" s="7"/>
      <c r="AD1270" s="7"/>
    </row>
    <row r="1271" spans="1:30" x14ac:dyDescent="0.25">
      <c r="A1271" s="7"/>
      <c r="B1271" s="7"/>
      <c r="C1271" s="7"/>
      <c r="D1271" s="7" t="str">
        <f t="shared" si="133"/>
        <v>10.121.19.198</v>
      </c>
      <c r="E1271" s="7" t="str">
        <f t="shared" si="134"/>
        <v>10.121.19.198</v>
      </c>
      <c r="F1271">
        <v>1262</v>
      </c>
      <c r="G1271" t="s">
        <v>6238</v>
      </c>
      <c r="H1271" s="57">
        <v>46148.068738425929</v>
      </c>
      <c r="I1271" t="s">
        <v>6239</v>
      </c>
      <c r="J1271" t="s">
        <v>5291</v>
      </c>
      <c r="K1271" t="s">
        <v>145</v>
      </c>
      <c r="L1271" t="s">
        <v>5292</v>
      </c>
      <c r="N1271" t="s">
        <v>134</v>
      </c>
      <c r="O1271" t="s">
        <v>135</v>
      </c>
      <c r="P1271">
        <v>2</v>
      </c>
      <c r="R1271" t="s">
        <v>208</v>
      </c>
      <c r="S1271" s="20">
        <f t="shared" si="135"/>
        <v>14</v>
      </c>
      <c r="T1271" s="20">
        <f t="shared" si="136"/>
        <v>23</v>
      </c>
      <c r="U1271" s="48" t="str">
        <f t="shared" si="137"/>
        <v xml:space="preserve">VIBRANT </v>
      </c>
      <c r="V1271" s="20" t="str">
        <f t="shared" si="138"/>
        <v>TN705</v>
      </c>
      <c r="W1271" s="20" t="str">
        <f t="shared" si="139"/>
        <v>B1</v>
      </c>
      <c r="X1271" s="20"/>
      <c r="Y1271" s="7"/>
      <c r="Z1271" s="7"/>
      <c r="AA1271" s="7"/>
      <c r="AB1271" s="7"/>
      <c r="AC1271" s="7"/>
      <c r="AD1271" s="7"/>
    </row>
    <row r="1272" spans="1:30" x14ac:dyDescent="0.25">
      <c r="A1272" s="7"/>
      <c r="B1272" s="7"/>
      <c r="C1272" s="7"/>
      <c r="D1272" s="7" t="str">
        <f t="shared" si="133"/>
        <v>10.121.98.6</v>
      </c>
      <c r="E1272" s="7" t="str">
        <f t="shared" si="134"/>
        <v>10.121.98.6</v>
      </c>
      <c r="F1272">
        <v>1263</v>
      </c>
      <c r="G1272" t="s">
        <v>5297</v>
      </c>
      <c r="H1272" s="57">
        <v>46134.066122685188</v>
      </c>
      <c r="I1272" t="s">
        <v>5298</v>
      </c>
      <c r="J1272" t="s">
        <v>5299</v>
      </c>
      <c r="K1272" t="s">
        <v>145</v>
      </c>
      <c r="L1272" t="s">
        <v>5300</v>
      </c>
      <c r="N1272" t="s">
        <v>134</v>
      </c>
      <c r="O1272" t="s">
        <v>135</v>
      </c>
      <c r="P1272">
        <v>2</v>
      </c>
      <c r="R1272" t="s">
        <v>5301</v>
      </c>
      <c r="S1272" s="20">
        <f t="shared" si="135"/>
        <v>12</v>
      </c>
      <c r="T1272" s="20">
        <f t="shared" si="136"/>
        <v>19</v>
      </c>
      <c r="U1272" s="48" t="str">
        <f t="shared" si="137"/>
        <v>KHERVA</v>
      </c>
      <c r="V1272" s="20" t="str">
        <f t="shared" si="138"/>
        <v>TN705</v>
      </c>
      <c r="W1272" s="20" t="str">
        <f t="shared" si="139"/>
        <v>B1</v>
      </c>
      <c r="X1272" s="20"/>
      <c r="Y1272" s="7"/>
      <c r="Z1272" s="7"/>
      <c r="AA1272" s="7"/>
      <c r="AB1272" s="7"/>
      <c r="AC1272" s="7"/>
      <c r="AD1272" s="7"/>
    </row>
    <row r="1273" spans="1:30" x14ac:dyDescent="0.25">
      <c r="A1273" s="7"/>
      <c r="B1273" s="7"/>
      <c r="C1273" s="7"/>
      <c r="D1273" s="7" t="str">
        <f t="shared" si="133"/>
        <v>10.121.18.200</v>
      </c>
      <c r="E1273" s="7" t="str">
        <f t="shared" si="134"/>
        <v>10.121.18.200</v>
      </c>
      <c r="F1273">
        <v>1264</v>
      </c>
      <c r="G1273" t="s">
        <v>5302</v>
      </c>
      <c r="H1273" s="57">
        <v>46059.062662037039</v>
      </c>
      <c r="I1273" t="s">
        <v>5303</v>
      </c>
      <c r="J1273" t="s">
        <v>5304</v>
      </c>
      <c r="K1273" t="s">
        <v>145</v>
      </c>
      <c r="L1273" t="s">
        <v>5305</v>
      </c>
      <c r="N1273" t="s">
        <v>134</v>
      </c>
      <c r="O1273" t="s">
        <v>135</v>
      </c>
      <c r="P1273">
        <v>0</v>
      </c>
      <c r="R1273" t="s">
        <v>251</v>
      </c>
      <c r="S1273" s="20">
        <f t="shared" si="135"/>
        <v>14</v>
      </c>
      <c r="T1273" s="20">
        <f t="shared" si="136"/>
        <v>25</v>
      </c>
      <c r="U1273" s="48" t="str">
        <f t="shared" si="137"/>
        <v>Vatva RTSD</v>
      </c>
      <c r="V1273" s="20" t="str">
        <f t="shared" si="138"/>
        <v>TN705</v>
      </c>
      <c r="W1273" s="20" t="str">
        <f t="shared" si="139"/>
        <v>B1</v>
      </c>
      <c r="X1273" s="20"/>
      <c r="Y1273" s="7"/>
      <c r="Z1273" s="7"/>
      <c r="AA1273" s="7"/>
      <c r="AB1273" s="7"/>
      <c r="AC1273" s="7"/>
      <c r="AD1273" s="7"/>
    </row>
    <row r="1274" spans="1:30" x14ac:dyDescent="0.25">
      <c r="A1274" s="7"/>
      <c r="B1274" s="7"/>
      <c r="C1274" s="7"/>
      <c r="D1274" s="7" t="str">
        <f t="shared" si="133"/>
        <v>10.121.17.53</v>
      </c>
      <c r="E1274" s="7" t="str">
        <f t="shared" si="134"/>
        <v>10.121.17.53</v>
      </c>
      <c r="F1274">
        <v>1265</v>
      </c>
      <c r="G1274" t="s">
        <v>5311</v>
      </c>
      <c r="H1274" s="57">
        <v>46150.07708333333</v>
      </c>
      <c r="I1274" t="s">
        <v>5312</v>
      </c>
      <c r="J1274" t="s">
        <v>5313</v>
      </c>
      <c r="K1274" t="s">
        <v>132</v>
      </c>
      <c r="L1274" t="s">
        <v>5314</v>
      </c>
      <c r="N1274" t="s">
        <v>134</v>
      </c>
      <c r="O1274" t="s">
        <v>135</v>
      </c>
      <c r="P1274">
        <v>2</v>
      </c>
      <c r="R1274" t="s">
        <v>828</v>
      </c>
      <c r="S1274" s="20">
        <f t="shared" si="135"/>
        <v>13</v>
      </c>
      <c r="T1274" s="20">
        <f t="shared" si="136"/>
        <v>20</v>
      </c>
      <c r="U1274" s="48" t="str">
        <f t="shared" si="137"/>
        <v>JETPUR</v>
      </c>
      <c r="V1274" s="20" t="str">
        <f t="shared" si="138"/>
        <v>TN725</v>
      </c>
      <c r="W1274" s="20" t="str">
        <f t="shared" si="139"/>
        <v>B2</v>
      </c>
      <c r="X1274" s="20"/>
      <c r="Y1274" s="7"/>
      <c r="Z1274" s="7"/>
      <c r="AA1274" s="7"/>
      <c r="AB1274" s="7"/>
      <c r="AC1274" s="7"/>
      <c r="AD1274" s="7"/>
    </row>
    <row r="1275" spans="1:30" x14ac:dyDescent="0.25">
      <c r="A1275" s="7"/>
      <c r="B1275" s="7"/>
      <c r="C1275" s="7"/>
      <c r="D1275" s="7" t="str">
        <f t="shared" si="133"/>
        <v>10.121.24.16</v>
      </c>
      <c r="E1275" s="7" t="str">
        <f t="shared" si="134"/>
        <v>10.121.24.16</v>
      </c>
      <c r="F1275">
        <v>1266</v>
      </c>
      <c r="G1275" t="s">
        <v>5315</v>
      </c>
      <c r="H1275" s="57">
        <v>46139.06108796296</v>
      </c>
      <c r="I1275" t="s">
        <v>5316</v>
      </c>
      <c r="J1275" t="s">
        <v>5317</v>
      </c>
      <c r="K1275" t="s">
        <v>171</v>
      </c>
      <c r="L1275" t="s">
        <v>5318</v>
      </c>
      <c r="N1275" t="s">
        <v>173</v>
      </c>
      <c r="O1275" t="s">
        <v>135</v>
      </c>
      <c r="P1275">
        <v>2</v>
      </c>
      <c r="S1275" s="20">
        <f t="shared" si="135"/>
        <v>13</v>
      </c>
      <c r="T1275" s="20">
        <f t="shared" si="136"/>
        <v>19</v>
      </c>
      <c r="U1275" s="48" t="str">
        <f t="shared" si="137"/>
        <v>Vadal</v>
      </c>
      <c r="V1275" s="20" t="str">
        <f t="shared" si="138"/>
        <v>TN703</v>
      </c>
      <c r="W1275" s="20" t="str">
        <f t="shared" si="139"/>
        <v>A1</v>
      </c>
      <c r="X1275" s="20"/>
      <c r="Y1275" s="7"/>
      <c r="Z1275" s="7"/>
      <c r="AA1275" s="7"/>
      <c r="AB1275" s="7"/>
      <c r="AC1275" s="7"/>
      <c r="AD1275" s="7"/>
    </row>
    <row r="1276" spans="1:30" x14ac:dyDescent="0.25">
      <c r="A1276" s="7"/>
      <c r="B1276" s="7"/>
      <c r="C1276" s="7"/>
      <c r="D1276" s="7" t="str">
        <f t="shared" si="133"/>
        <v>10.121.19.25</v>
      </c>
      <c r="E1276" s="7" t="str">
        <f t="shared" si="134"/>
        <v>10.121.19.25</v>
      </c>
      <c r="F1276">
        <v>1267</v>
      </c>
      <c r="G1276" t="s">
        <v>5306</v>
      </c>
      <c r="H1276" s="57">
        <v>46142.078229166669</v>
      </c>
      <c r="I1276" t="s">
        <v>5307</v>
      </c>
      <c r="J1276" t="s">
        <v>5308</v>
      </c>
      <c r="K1276" t="s">
        <v>189</v>
      </c>
      <c r="L1276" t="s">
        <v>5309</v>
      </c>
      <c r="N1276" t="s">
        <v>191</v>
      </c>
      <c r="O1276" t="s">
        <v>135</v>
      </c>
      <c r="P1276">
        <v>0</v>
      </c>
      <c r="R1276" t="s">
        <v>5310</v>
      </c>
      <c r="S1276" s="20">
        <f t="shared" si="135"/>
        <v>13</v>
      </c>
      <c r="T1276" s="20">
        <f t="shared" si="136"/>
        <v>21</v>
      </c>
      <c r="U1276" s="48" t="str">
        <f t="shared" si="137"/>
        <v>BHURANI</v>
      </c>
      <c r="V1276" s="20" t="str">
        <f t="shared" si="138"/>
        <v>TN703</v>
      </c>
      <c r="W1276" s="20" t="str">
        <f t="shared" si="139"/>
        <v>A1</v>
      </c>
      <c r="X1276" s="20"/>
      <c r="Y1276" s="7"/>
      <c r="Z1276" s="7"/>
      <c r="AA1276" s="7"/>
      <c r="AB1276" s="7"/>
      <c r="AC1276" s="7"/>
      <c r="AD1276" s="7"/>
    </row>
    <row r="1277" spans="1:30" x14ac:dyDescent="0.25">
      <c r="A1277" s="7"/>
      <c r="B1277" s="7"/>
      <c r="C1277" s="7"/>
      <c r="D1277" s="7" t="str">
        <f t="shared" si="133"/>
        <v>10.121.17.17</v>
      </c>
      <c r="E1277" s="7" t="str">
        <f t="shared" si="134"/>
        <v>10.121.17.17</v>
      </c>
      <c r="F1277">
        <v>1268</v>
      </c>
      <c r="G1277" t="s">
        <v>5323</v>
      </c>
      <c r="H1277" s="57">
        <v>46133.071469907409</v>
      </c>
      <c r="I1277" t="s">
        <v>5324</v>
      </c>
      <c r="J1277" t="s">
        <v>5325</v>
      </c>
      <c r="K1277" t="s">
        <v>189</v>
      </c>
      <c r="L1277" t="s">
        <v>5326</v>
      </c>
      <c r="N1277" t="s">
        <v>191</v>
      </c>
      <c r="O1277" t="s">
        <v>135</v>
      </c>
      <c r="P1277">
        <v>0</v>
      </c>
      <c r="S1277" s="20">
        <f t="shared" si="135"/>
        <v>13</v>
      </c>
      <c r="T1277" s="20">
        <f t="shared" si="136"/>
        <v>21</v>
      </c>
      <c r="U1277" s="48" t="str">
        <f t="shared" si="137"/>
        <v>KB DHAM</v>
      </c>
      <c r="V1277" s="20" t="str">
        <f t="shared" si="138"/>
        <v>TN703</v>
      </c>
      <c r="W1277" s="20" t="str">
        <f t="shared" si="139"/>
        <v>A1</v>
      </c>
      <c r="X1277" s="20"/>
      <c r="Y1277" s="7"/>
      <c r="Z1277" s="7"/>
      <c r="AA1277" s="7"/>
      <c r="AB1277" s="7"/>
      <c r="AC1277" s="7"/>
      <c r="AD1277" s="7"/>
    </row>
    <row r="1278" spans="1:30" x14ac:dyDescent="0.25">
      <c r="A1278" s="7"/>
      <c r="B1278" s="7"/>
      <c r="C1278" s="7"/>
      <c r="D1278" s="7" t="str">
        <f t="shared" si="133"/>
        <v>10.121.18.156</v>
      </c>
      <c r="E1278" s="7" t="str">
        <f t="shared" si="134"/>
        <v>10.121.18.156</v>
      </c>
      <c r="F1278">
        <v>1269</v>
      </c>
      <c r="G1278" t="s">
        <v>5319</v>
      </c>
      <c r="H1278" s="57">
        <v>46137.063877314817</v>
      </c>
      <c r="I1278" t="s">
        <v>5320</v>
      </c>
      <c r="J1278" t="s">
        <v>5321</v>
      </c>
      <c r="K1278" t="s">
        <v>189</v>
      </c>
      <c r="L1278" t="s">
        <v>5322</v>
      </c>
      <c r="N1278" t="s">
        <v>191</v>
      </c>
      <c r="O1278" t="s">
        <v>135</v>
      </c>
      <c r="P1278">
        <v>0</v>
      </c>
      <c r="S1278" s="20">
        <f t="shared" si="135"/>
        <v>14</v>
      </c>
      <c r="T1278" s="20">
        <f t="shared" si="136"/>
        <v>35</v>
      </c>
      <c r="U1278" s="48" t="str">
        <f t="shared" si="137"/>
        <v>GujSailCivilAviation</v>
      </c>
      <c r="V1278" s="20" t="str">
        <f t="shared" si="138"/>
        <v>TN703</v>
      </c>
      <c r="W1278" s="20" t="str">
        <f t="shared" si="139"/>
        <v>A1</v>
      </c>
      <c r="X1278" s="20"/>
      <c r="Y1278" s="7"/>
      <c r="Z1278" s="7"/>
      <c r="AA1278" s="7"/>
      <c r="AB1278" s="7"/>
      <c r="AC1278" s="7"/>
      <c r="AD1278" s="7"/>
    </row>
    <row r="1279" spans="1:30" x14ac:dyDescent="0.25">
      <c r="A1279" s="7"/>
      <c r="B1279" s="7"/>
      <c r="C1279" s="7"/>
      <c r="D1279" s="7" t="str">
        <f t="shared" si="133"/>
        <v>10.121.17.44</v>
      </c>
      <c r="E1279" s="7" t="str">
        <f t="shared" si="134"/>
        <v>10.121.17.44</v>
      </c>
      <c r="F1279">
        <v>1270</v>
      </c>
      <c r="G1279" t="s">
        <v>5341</v>
      </c>
      <c r="H1279" s="57">
        <v>46148.069733796299</v>
      </c>
      <c r="I1279" t="s">
        <v>5342</v>
      </c>
      <c r="J1279" t="s">
        <v>5343</v>
      </c>
      <c r="K1279" t="s">
        <v>132</v>
      </c>
      <c r="L1279" t="s">
        <v>5344</v>
      </c>
      <c r="N1279" t="s">
        <v>134</v>
      </c>
      <c r="O1279" t="s">
        <v>135</v>
      </c>
      <c r="P1279">
        <v>2</v>
      </c>
      <c r="S1279" s="20">
        <f t="shared" si="135"/>
        <v>13</v>
      </c>
      <c r="T1279" s="20">
        <f t="shared" si="136"/>
        <v>20</v>
      </c>
      <c r="U1279" s="48" t="str">
        <f t="shared" si="137"/>
        <v>GONDAL</v>
      </c>
      <c r="V1279" s="20" t="str">
        <f t="shared" si="138"/>
        <v>TN725</v>
      </c>
      <c r="W1279" s="20" t="str">
        <f t="shared" si="139"/>
        <v>B2</v>
      </c>
      <c r="X1279" s="20"/>
      <c r="Y1279" s="7"/>
      <c r="Z1279" s="7"/>
      <c r="AA1279" s="7"/>
      <c r="AB1279" s="7"/>
      <c r="AC1279" s="7"/>
      <c r="AD1279" s="7"/>
    </row>
    <row r="1280" spans="1:30" x14ac:dyDescent="0.25">
      <c r="A1280" s="7"/>
      <c r="B1280" s="7"/>
      <c r="C1280" s="7"/>
      <c r="D1280" s="7" t="str">
        <f t="shared" si="133"/>
        <v>10.121.96.142</v>
      </c>
      <c r="E1280" s="7" t="str">
        <f t="shared" si="134"/>
        <v>10.121.96.142</v>
      </c>
      <c r="F1280">
        <v>1271</v>
      </c>
      <c r="G1280" t="s">
        <v>5329</v>
      </c>
      <c r="H1280" s="57">
        <v>46103.051840277774</v>
      </c>
      <c r="I1280" t="s">
        <v>5330</v>
      </c>
      <c r="J1280" t="s">
        <v>5331</v>
      </c>
      <c r="K1280" t="s">
        <v>189</v>
      </c>
      <c r="L1280" t="s">
        <v>5332</v>
      </c>
      <c r="N1280" t="s">
        <v>191</v>
      </c>
      <c r="O1280" t="s">
        <v>135</v>
      </c>
      <c r="P1280">
        <v>0</v>
      </c>
      <c r="S1280" s="20">
        <f t="shared" si="135"/>
        <v>14</v>
      </c>
      <c r="T1280" s="20">
        <f t="shared" si="136"/>
        <v>26</v>
      </c>
      <c r="U1280" s="48" t="str">
        <f t="shared" si="137"/>
        <v>NANA ANGIYA</v>
      </c>
      <c r="V1280" s="20" t="str">
        <f t="shared" si="138"/>
        <v>TN703</v>
      </c>
      <c r="W1280" s="20" t="str">
        <f t="shared" si="139"/>
        <v>A1</v>
      </c>
      <c r="X1280" s="20"/>
      <c r="Y1280" s="7"/>
      <c r="Z1280" s="7"/>
      <c r="AA1280" s="7"/>
      <c r="AB1280" s="7"/>
      <c r="AC1280" s="7"/>
      <c r="AD1280" s="7"/>
    </row>
    <row r="1281" spans="1:30" x14ac:dyDescent="0.25">
      <c r="A1281" s="7"/>
      <c r="B1281" s="7"/>
      <c r="C1281" s="7"/>
      <c r="D1281" s="7" t="str">
        <f t="shared" si="133"/>
        <v>10.121.18.243</v>
      </c>
      <c r="E1281" s="7" t="str">
        <f t="shared" si="134"/>
        <v>10.121.18.243</v>
      </c>
      <c r="F1281">
        <v>1272</v>
      </c>
      <c r="G1281" t="s">
        <v>5333</v>
      </c>
      <c r="H1281" s="57">
        <v>46068.067488425928</v>
      </c>
      <c r="I1281" t="s">
        <v>5334</v>
      </c>
      <c r="J1281" t="s">
        <v>5335</v>
      </c>
      <c r="K1281" t="s">
        <v>145</v>
      </c>
      <c r="L1281" t="s">
        <v>5336</v>
      </c>
      <c r="N1281" t="s">
        <v>134</v>
      </c>
      <c r="O1281" t="s">
        <v>135</v>
      </c>
      <c r="P1281">
        <v>0</v>
      </c>
      <c r="S1281" s="20">
        <f t="shared" si="135"/>
        <v>14</v>
      </c>
      <c r="T1281" s="20">
        <f t="shared" si="136"/>
        <v>19</v>
      </c>
      <c r="U1281" s="48" t="str">
        <f t="shared" si="137"/>
        <v>Bhat</v>
      </c>
      <c r="V1281" s="20" t="str">
        <f t="shared" si="138"/>
        <v>TN705</v>
      </c>
      <c r="W1281" s="20" t="str">
        <f t="shared" si="139"/>
        <v>B1</v>
      </c>
      <c r="X1281" s="20"/>
      <c r="Y1281" s="7"/>
      <c r="Z1281" s="7"/>
      <c r="AA1281" s="7"/>
      <c r="AB1281" s="7"/>
      <c r="AC1281" s="7"/>
      <c r="AD1281" s="7"/>
    </row>
    <row r="1282" spans="1:30" x14ac:dyDescent="0.25">
      <c r="A1282" s="7"/>
      <c r="B1282" s="7"/>
      <c r="C1282" s="7"/>
      <c r="D1282" s="7" t="str">
        <f t="shared" si="133"/>
        <v>10.121.19.210</v>
      </c>
      <c r="E1282" s="7" t="str">
        <f t="shared" si="134"/>
        <v>10.121.19.210</v>
      </c>
      <c r="F1282">
        <v>1273</v>
      </c>
      <c r="G1282" t="s">
        <v>6240</v>
      </c>
      <c r="H1282" s="57">
        <v>46141.072118055556</v>
      </c>
      <c r="I1282" t="s">
        <v>6241</v>
      </c>
      <c r="J1282" t="s">
        <v>5327</v>
      </c>
      <c r="K1282" t="s">
        <v>132</v>
      </c>
      <c r="L1282" t="s">
        <v>5328</v>
      </c>
      <c r="N1282" t="s">
        <v>134</v>
      </c>
      <c r="O1282" t="s">
        <v>135</v>
      </c>
      <c r="P1282">
        <v>0</v>
      </c>
      <c r="R1282" t="s">
        <v>756</v>
      </c>
      <c r="S1282" s="20">
        <f t="shared" si="135"/>
        <v>14</v>
      </c>
      <c r="T1282" s="20">
        <f t="shared" si="136"/>
        <v>21</v>
      </c>
      <c r="U1282" s="48" t="str">
        <f t="shared" si="137"/>
        <v>BHATHA</v>
      </c>
      <c r="V1282" s="20" t="str">
        <f t="shared" si="138"/>
        <v>TN725</v>
      </c>
      <c r="W1282" s="20" t="str">
        <f t="shared" si="139"/>
        <v>B2</v>
      </c>
      <c r="X1282" s="20"/>
      <c r="Y1282" s="7"/>
      <c r="Z1282" s="7"/>
      <c r="AA1282" s="7"/>
      <c r="AB1282" s="7"/>
      <c r="AC1282" s="7"/>
      <c r="AD1282" s="7"/>
    </row>
    <row r="1283" spans="1:30" x14ac:dyDescent="0.25">
      <c r="A1283" s="7"/>
      <c r="B1283" s="7"/>
      <c r="C1283" s="7"/>
      <c r="D1283" s="7" t="str">
        <f t="shared" si="133"/>
        <v>10.121.17.136</v>
      </c>
      <c r="E1283" s="7" t="str">
        <f t="shared" si="134"/>
        <v>10.121.17.136</v>
      </c>
      <c r="F1283">
        <v>1274</v>
      </c>
      <c r="G1283" t="s">
        <v>5337</v>
      </c>
      <c r="H1283" s="57">
        <v>46140.066435185188</v>
      </c>
      <c r="I1283" t="s">
        <v>5338</v>
      </c>
      <c r="J1283" t="s">
        <v>5339</v>
      </c>
      <c r="K1283" t="s">
        <v>171</v>
      </c>
      <c r="L1283" t="s">
        <v>5340</v>
      </c>
      <c r="N1283" t="s">
        <v>173</v>
      </c>
      <c r="O1283" t="s">
        <v>135</v>
      </c>
      <c r="P1283">
        <v>2</v>
      </c>
      <c r="S1283" s="20">
        <f t="shared" si="135"/>
        <v>14</v>
      </c>
      <c r="T1283" s="20">
        <f t="shared" si="136"/>
        <v>26</v>
      </c>
      <c r="U1283" s="48" t="str">
        <f t="shared" si="137"/>
        <v>Shantinagar</v>
      </c>
      <c r="V1283" s="20" t="str">
        <f t="shared" si="138"/>
        <v>TN703</v>
      </c>
      <c r="W1283" s="20" t="str">
        <f t="shared" si="139"/>
        <v>A1</v>
      </c>
      <c r="X1283" s="20"/>
      <c r="Y1283" s="7"/>
      <c r="Z1283" s="7"/>
      <c r="AA1283" s="7"/>
      <c r="AB1283" s="7"/>
      <c r="AC1283" s="7"/>
      <c r="AD1283" s="7"/>
    </row>
    <row r="1284" spans="1:30" x14ac:dyDescent="0.25">
      <c r="A1284" s="7"/>
      <c r="B1284" s="7"/>
      <c r="C1284" s="7"/>
      <c r="D1284" s="7" t="str">
        <f t="shared" si="133"/>
        <v>10.121.16.138</v>
      </c>
      <c r="E1284" s="7" t="str">
        <f t="shared" si="134"/>
        <v>10.121.16.138</v>
      </c>
      <c r="F1284">
        <v>1275</v>
      </c>
      <c r="G1284" t="s">
        <v>5349</v>
      </c>
      <c r="H1284" s="57">
        <v>46074.06077546296</v>
      </c>
      <c r="I1284" t="s">
        <v>5350</v>
      </c>
      <c r="J1284" t="s">
        <v>5351</v>
      </c>
      <c r="K1284" t="s">
        <v>132</v>
      </c>
      <c r="L1284" t="s">
        <v>5352</v>
      </c>
      <c r="N1284" t="s">
        <v>134</v>
      </c>
      <c r="O1284" t="s">
        <v>135</v>
      </c>
      <c r="P1284">
        <v>0</v>
      </c>
      <c r="R1284" t="s">
        <v>155</v>
      </c>
      <c r="S1284" s="20">
        <f t="shared" si="135"/>
        <v>14</v>
      </c>
      <c r="T1284" s="20">
        <f t="shared" si="136"/>
        <v>23</v>
      </c>
      <c r="U1284" s="48" t="str">
        <f t="shared" si="137"/>
        <v>BHADRA 2</v>
      </c>
      <c r="V1284" s="20" t="str">
        <f t="shared" si="138"/>
        <v>TN725</v>
      </c>
      <c r="W1284" s="20" t="str">
        <f t="shared" si="139"/>
        <v>B2</v>
      </c>
      <c r="X1284" s="20"/>
      <c r="Y1284" s="7"/>
      <c r="Z1284" s="7"/>
      <c r="AA1284" s="7"/>
      <c r="AB1284" s="7"/>
      <c r="AC1284" s="7"/>
      <c r="AD1284" s="7"/>
    </row>
    <row r="1285" spans="1:30" x14ac:dyDescent="0.25">
      <c r="A1285" s="7"/>
      <c r="B1285" s="7"/>
      <c r="C1285" s="7"/>
      <c r="D1285" s="7" t="str">
        <f t="shared" si="133"/>
        <v>10.121.24.232</v>
      </c>
      <c r="E1285" s="7" t="str">
        <f t="shared" si="134"/>
        <v>10.121.24.232</v>
      </c>
      <c r="F1285">
        <v>1276</v>
      </c>
      <c r="G1285" t="s">
        <v>5353</v>
      </c>
      <c r="H1285" s="57">
        <v>46099.053113425929</v>
      </c>
      <c r="I1285" t="s">
        <v>5354</v>
      </c>
      <c r="J1285" t="s">
        <v>5355</v>
      </c>
      <c r="K1285" t="s">
        <v>132</v>
      </c>
      <c r="L1285" t="s">
        <v>5356</v>
      </c>
      <c r="N1285" t="s">
        <v>134</v>
      </c>
      <c r="O1285" t="s">
        <v>135</v>
      </c>
      <c r="P1285">
        <v>2</v>
      </c>
      <c r="R1285" t="s">
        <v>208</v>
      </c>
      <c r="S1285" s="20">
        <f t="shared" si="135"/>
        <v>14</v>
      </c>
      <c r="T1285" s="20">
        <f t="shared" si="136"/>
        <v>26</v>
      </c>
      <c r="U1285" s="48" t="str">
        <f t="shared" si="137"/>
        <v>BORSAD(BXR)</v>
      </c>
      <c r="V1285" s="20" t="str">
        <f t="shared" si="138"/>
        <v>TN725</v>
      </c>
      <c r="W1285" s="20" t="str">
        <f t="shared" si="139"/>
        <v>B2</v>
      </c>
      <c r="X1285" s="20"/>
      <c r="Y1285" s="7"/>
      <c r="Z1285" s="7"/>
      <c r="AA1285" s="7"/>
      <c r="AB1285" s="7"/>
      <c r="AC1285" s="7"/>
      <c r="AD1285" s="7"/>
    </row>
    <row r="1286" spans="1:30" x14ac:dyDescent="0.25">
      <c r="A1286" s="7"/>
      <c r="B1286" s="7"/>
      <c r="C1286" s="7"/>
      <c r="D1286" s="7" t="str">
        <f t="shared" si="133"/>
        <v>10.121.19.200</v>
      </c>
      <c r="E1286" s="7" t="str">
        <f t="shared" si="134"/>
        <v>10.121.19.200</v>
      </c>
      <c r="F1286">
        <v>1277</v>
      </c>
      <c r="G1286" t="s">
        <v>5345</v>
      </c>
      <c r="H1286" s="57">
        <v>46143.063773148147</v>
      </c>
      <c r="I1286" t="s">
        <v>5346</v>
      </c>
      <c r="J1286" t="s">
        <v>5347</v>
      </c>
      <c r="K1286" t="s">
        <v>132</v>
      </c>
      <c r="L1286" t="s">
        <v>5348</v>
      </c>
      <c r="N1286" t="s">
        <v>134</v>
      </c>
      <c r="O1286" t="s">
        <v>135</v>
      </c>
      <c r="P1286">
        <v>2</v>
      </c>
      <c r="R1286" t="s">
        <v>208</v>
      </c>
      <c r="S1286" s="20">
        <f t="shared" si="135"/>
        <v>14</v>
      </c>
      <c r="T1286" s="20">
        <f t="shared" si="136"/>
        <v>21</v>
      </c>
      <c r="U1286" s="48" t="str">
        <f t="shared" si="137"/>
        <v>ALTHAN</v>
      </c>
      <c r="V1286" s="20" t="str">
        <f t="shared" si="138"/>
        <v>TN725</v>
      </c>
      <c r="W1286" s="20" t="str">
        <f t="shared" si="139"/>
        <v>B2</v>
      </c>
      <c r="X1286" s="20"/>
      <c r="Y1286" s="7"/>
      <c r="Z1286" s="7"/>
      <c r="AA1286" s="7"/>
      <c r="AB1286" s="7"/>
      <c r="AC1286" s="7"/>
      <c r="AD1286" s="7"/>
    </row>
    <row r="1287" spans="1:30" x14ac:dyDescent="0.25">
      <c r="A1287" s="7"/>
      <c r="B1287" s="7"/>
      <c r="C1287" s="7"/>
      <c r="D1287" s="7" t="str">
        <f t="shared" si="133"/>
        <v>10.121.99.162</v>
      </c>
      <c r="E1287" s="7" t="str">
        <f t="shared" si="134"/>
        <v>10.121.99.162</v>
      </c>
      <c r="F1287">
        <v>1278</v>
      </c>
      <c r="G1287" t="s">
        <v>5357</v>
      </c>
      <c r="H1287" s="57">
        <v>46148.065625000003</v>
      </c>
      <c r="I1287" t="s">
        <v>5358</v>
      </c>
      <c r="J1287" t="s">
        <v>5359</v>
      </c>
      <c r="K1287" t="s">
        <v>189</v>
      </c>
      <c r="L1287" t="s">
        <v>5360</v>
      </c>
      <c r="N1287" t="s">
        <v>191</v>
      </c>
      <c r="O1287" t="s">
        <v>135</v>
      </c>
      <c r="P1287">
        <v>0</v>
      </c>
      <c r="R1287" t="s">
        <v>5361</v>
      </c>
      <c r="S1287" s="20">
        <f t="shared" si="135"/>
        <v>14</v>
      </c>
      <c r="T1287" s="20">
        <f t="shared" si="136"/>
        <v>25</v>
      </c>
      <c r="U1287" s="48" t="str">
        <f t="shared" si="137"/>
        <v>EPFO-AKOTA</v>
      </c>
      <c r="V1287" s="20" t="str">
        <f t="shared" si="138"/>
        <v>TN703</v>
      </c>
      <c r="W1287" s="20" t="str">
        <f t="shared" si="139"/>
        <v>A1</v>
      </c>
      <c r="X1287" s="20"/>
      <c r="Y1287" s="7"/>
      <c r="Z1287" s="7"/>
      <c r="AA1287" s="7"/>
      <c r="AB1287" s="7"/>
      <c r="AC1287" s="7"/>
      <c r="AD1287" s="7"/>
    </row>
    <row r="1288" spans="1:30" x14ac:dyDescent="0.25">
      <c r="A1288" s="7"/>
      <c r="B1288" s="7"/>
      <c r="C1288" s="7"/>
      <c r="D1288" s="7" t="str">
        <f t="shared" si="133"/>
        <v>10.121.16.12</v>
      </c>
      <c r="E1288" s="7" t="str">
        <f t="shared" si="134"/>
        <v>10.121.16.12</v>
      </c>
      <c r="F1288">
        <v>1279</v>
      </c>
      <c r="G1288" t="s">
        <v>5366</v>
      </c>
      <c r="H1288" s="57">
        <v>46142.076886574076</v>
      </c>
      <c r="I1288" t="s">
        <v>5367</v>
      </c>
      <c r="J1288" t="s">
        <v>5368</v>
      </c>
      <c r="K1288" t="s">
        <v>132</v>
      </c>
      <c r="L1288" t="s">
        <v>5369</v>
      </c>
      <c r="N1288" t="s">
        <v>134</v>
      </c>
      <c r="O1288" t="s">
        <v>135</v>
      </c>
      <c r="P1288">
        <v>0</v>
      </c>
      <c r="R1288" t="s">
        <v>136</v>
      </c>
      <c r="S1288" s="20">
        <f t="shared" si="135"/>
        <v>13</v>
      </c>
      <c r="T1288" s="20">
        <f t="shared" si="136"/>
        <v>35</v>
      </c>
      <c r="U1288" s="48" t="str">
        <f t="shared" si="137"/>
        <v>Baroda-Alkapuri1(GNE)</v>
      </c>
      <c r="V1288" s="20" t="str">
        <f t="shared" si="138"/>
        <v>TN725</v>
      </c>
      <c r="W1288" s="20" t="str">
        <f t="shared" si="139"/>
        <v>B2</v>
      </c>
      <c r="X1288" s="20"/>
      <c r="Y1288" s="7"/>
      <c r="Z1288" s="7"/>
      <c r="AA1288" s="7"/>
      <c r="AB1288" s="7"/>
      <c r="AC1288" s="7"/>
      <c r="AD1288" s="7"/>
    </row>
    <row r="1289" spans="1:30" x14ac:dyDescent="0.25">
      <c r="A1289" s="7"/>
      <c r="B1289" s="7"/>
      <c r="C1289" s="7"/>
      <c r="D1289" s="7" t="str">
        <f t="shared" si="133"/>
        <v>10.121.16.72</v>
      </c>
      <c r="E1289" s="7" t="str">
        <f t="shared" si="134"/>
        <v>10.121.16.72</v>
      </c>
      <c r="F1289">
        <v>1280</v>
      </c>
      <c r="G1289" t="s">
        <v>5370</v>
      </c>
      <c r="H1289" s="57">
        <v>45969.068067129629</v>
      </c>
      <c r="I1289" t="s">
        <v>5371</v>
      </c>
      <c r="J1289" t="s">
        <v>5372</v>
      </c>
      <c r="K1289" t="s">
        <v>189</v>
      </c>
      <c r="L1289" t="s">
        <v>5373</v>
      </c>
      <c r="N1289" t="s">
        <v>191</v>
      </c>
      <c r="O1289" t="s">
        <v>135</v>
      </c>
      <c r="P1289">
        <v>0</v>
      </c>
      <c r="R1289" t="s">
        <v>5374</v>
      </c>
      <c r="S1289" s="20">
        <f t="shared" si="135"/>
        <v>13</v>
      </c>
      <c r="T1289" s="20">
        <f t="shared" si="136"/>
        <v>24</v>
      </c>
      <c r="U1289" s="48" t="str">
        <f t="shared" si="137"/>
        <v>RANKUWA TE</v>
      </c>
      <c r="V1289" s="20" t="str">
        <f t="shared" si="138"/>
        <v>TN703</v>
      </c>
      <c r="W1289" s="20" t="str">
        <f t="shared" si="139"/>
        <v>A1</v>
      </c>
      <c r="X1289" s="20"/>
      <c r="Y1289" s="7"/>
      <c r="Z1289" s="7"/>
      <c r="AA1289" s="7"/>
      <c r="AB1289" s="7"/>
      <c r="AC1289" s="7"/>
      <c r="AD1289" s="7"/>
    </row>
    <row r="1290" spans="1:30" x14ac:dyDescent="0.25">
      <c r="A1290" s="7"/>
      <c r="B1290" s="7"/>
      <c r="C1290" s="7"/>
      <c r="D1290" s="7" t="str">
        <f t="shared" si="133"/>
        <v>10.121.18.205</v>
      </c>
      <c r="E1290" s="7" t="str">
        <f t="shared" si="134"/>
        <v>10.121.18.205</v>
      </c>
      <c r="F1290">
        <v>1281</v>
      </c>
      <c r="G1290" t="s">
        <v>5362</v>
      </c>
      <c r="H1290" s="57">
        <v>46138.067893518521</v>
      </c>
      <c r="I1290" t="s">
        <v>5363</v>
      </c>
      <c r="J1290" t="s">
        <v>5364</v>
      </c>
      <c r="K1290" t="s">
        <v>132</v>
      </c>
      <c r="L1290" t="s">
        <v>5365</v>
      </c>
      <c r="N1290" t="s">
        <v>134</v>
      </c>
      <c r="O1290" t="s">
        <v>135</v>
      </c>
      <c r="P1290">
        <v>0</v>
      </c>
      <c r="R1290" t="s">
        <v>238</v>
      </c>
      <c r="S1290" s="20">
        <f t="shared" si="135"/>
        <v>14</v>
      </c>
      <c r="T1290" s="20">
        <f t="shared" si="136"/>
        <v>22</v>
      </c>
      <c r="U1290" s="48" t="str">
        <f t="shared" si="137"/>
        <v>Vatva 2</v>
      </c>
      <c r="V1290" s="20" t="str">
        <f t="shared" si="138"/>
        <v>TN725</v>
      </c>
      <c r="W1290" s="20" t="str">
        <f t="shared" si="139"/>
        <v>B2</v>
      </c>
      <c r="X1290" s="20"/>
      <c r="Y1290" s="7"/>
      <c r="Z1290" s="7"/>
      <c r="AA1290" s="7"/>
      <c r="AB1290" s="7"/>
      <c r="AC1290" s="7"/>
      <c r="AD1290" s="7"/>
    </row>
    <row r="1291" spans="1:30" x14ac:dyDescent="0.25">
      <c r="A1291" s="7"/>
      <c r="B1291" s="7"/>
      <c r="C1291" s="7"/>
      <c r="D1291" s="7" t="str">
        <f t="shared" ref="D1291:D1354" si="140">TRIM(CLEAN(E1291))</f>
        <v>10.121.18.203</v>
      </c>
      <c r="E1291" s="7" t="str">
        <f t="shared" ref="E1291:E1354" si="141">MID(G1291,2,SEARCH("_",G1291)-2)</f>
        <v>10.121.18.203</v>
      </c>
      <c r="F1291">
        <v>1282</v>
      </c>
      <c r="G1291" t="s">
        <v>5375</v>
      </c>
      <c r="H1291" s="57">
        <v>46059.062731481485</v>
      </c>
      <c r="I1291" t="s">
        <v>5376</v>
      </c>
      <c r="J1291" t="s">
        <v>5377</v>
      </c>
      <c r="K1291" t="s">
        <v>145</v>
      </c>
      <c r="L1291" t="s">
        <v>5378</v>
      </c>
      <c r="N1291" t="s">
        <v>134</v>
      </c>
      <c r="O1291" t="s">
        <v>135</v>
      </c>
      <c r="P1291">
        <v>0</v>
      </c>
      <c r="R1291" t="s">
        <v>238</v>
      </c>
      <c r="S1291" s="20">
        <f t="shared" ref="S1291:S1354" si="142">IFERROR(SEARCH("_",I1291),"")</f>
        <v>14</v>
      </c>
      <c r="T1291" s="20">
        <f t="shared" ref="T1291:T1354" si="143">IFERROR(SEARCH("_",I1291,S1291+1),"")</f>
        <v>22</v>
      </c>
      <c r="U1291" s="48" t="str">
        <f t="shared" ref="U1291:U1354" si="144">MID(I1291,S1291+1,T1291-S1291-1)</f>
        <v>Isanpur</v>
      </c>
      <c r="V1291" s="20" t="str">
        <f t="shared" ref="V1291:V1354" si="145">IFERROR(LEFT(K1291,SEARCH("TN7",K1291)+4),"")</f>
        <v>TN705</v>
      </c>
      <c r="W1291" s="20" t="str">
        <f t="shared" ref="W1291:W1354" si="146">IFERROR(VLOOKUP(V1291,$V$2:$W$4,2,FALSE),"")</f>
        <v>B1</v>
      </c>
      <c r="X1291" s="20"/>
      <c r="Y1291" s="7"/>
      <c r="Z1291" s="7"/>
      <c r="AA1291" s="7"/>
      <c r="AB1291" s="7"/>
      <c r="AC1291" s="7"/>
      <c r="AD1291" s="7"/>
    </row>
    <row r="1292" spans="1:30" x14ac:dyDescent="0.25">
      <c r="A1292" s="7"/>
      <c r="B1292" s="7"/>
      <c r="C1292" s="7"/>
      <c r="D1292" s="7" t="str">
        <f t="shared" si="140"/>
        <v>10.121.99.37</v>
      </c>
      <c r="E1292" s="7" t="str">
        <f t="shared" si="141"/>
        <v>10.121.99.37</v>
      </c>
      <c r="F1292">
        <v>1283</v>
      </c>
      <c r="G1292" t="s">
        <v>5379</v>
      </c>
      <c r="H1292" s="57">
        <v>46146.053819444445</v>
      </c>
      <c r="I1292" t="s">
        <v>5380</v>
      </c>
      <c r="J1292" t="s">
        <v>5381</v>
      </c>
      <c r="K1292" t="s">
        <v>145</v>
      </c>
      <c r="L1292" t="s">
        <v>5382</v>
      </c>
      <c r="N1292" t="s">
        <v>134</v>
      </c>
      <c r="O1292" t="s">
        <v>135</v>
      </c>
      <c r="P1292">
        <v>0</v>
      </c>
      <c r="S1292" s="20">
        <f t="shared" si="142"/>
        <v>13</v>
      </c>
      <c r="T1292" s="20">
        <f t="shared" si="143"/>
        <v>22</v>
      </c>
      <c r="U1292" s="48" t="str">
        <f t="shared" si="144"/>
        <v>THANGADH</v>
      </c>
      <c r="V1292" s="20" t="str">
        <f t="shared" si="145"/>
        <v>TN705</v>
      </c>
      <c r="W1292" s="20" t="str">
        <f t="shared" si="146"/>
        <v>B1</v>
      </c>
      <c r="X1292" s="20"/>
      <c r="Y1292" s="7"/>
      <c r="Z1292" s="7"/>
      <c r="AA1292" s="7"/>
      <c r="AB1292" s="7"/>
      <c r="AC1292" s="7"/>
      <c r="AD1292" s="7"/>
    </row>
    <row r="1293" spans="1:30" x14ac:dyDescent="0.25">
      <c r="A1293" s="7"/>
      <c r="B1293" s="7"/>
      <c r="C1293" s="7"/>
      <c r="D1293" s="7" t="str">
        <f t="shared" si="140"/>
        <v>10.121.17.208</v>
      </c>
      <c r="E1293" s="7" t="str">
        <f t="shared" si="141"/>
        <v>10.121.17.208</v>
      </c>
      <c r="F1293">
        <v>1284</v>
      </c>
      <c r="G1293" t="s">
        <v>5383</v>
      </c>
      <c r="H1293" s="57">
        <v>46106.06454861111</v>
      </c>
      <c r="I1293" t="s">
        <v>5384</v>
      </c>
      <c r="J1293" t="s">
        <v>5385</v>
      </c>
      <c r="K1293" t="s">
        <v>132</v>
      </c>
      <c r="L1293" t="s">
        <v>5386</v>
      </c>
      <c r="N1293" t="s">
        <v>134</v>
      </c>
      <c r="O1293" t="s">
        <v>135</v>
      </c>
      <c r="P1293">
        <v>0</v>
      </c>
      <c r="R1293" t="s">
        <v>238</v>
      </c>
      <c r="S1293" s="20">
        <f t="shared" si="142"/>
        <v>14</v>
      </c>
      <c r="T1293" s="20">
        <f t="shared" si="143"/>
        <v>24</v>
      </c>
      <c r="U1293" s="48" t="str">
        <f t="shared" si="144"/>
        <v>BOPAL DOM</v>
      </c>
      <c r="V1293" s="20" t="str">
        <f t="shared" si="145"/>
        <v>TN725</v>
      </c>
      <c r="W1293" s="20" t="str">
        <f t="shared" si="146"/>
        <v>B2</v>
      </c>
      <c r="X1293" s="20"/>
      <c r="Y1293" s="7"/>
      <c r="Z1293" s="7"/>
      <c r="AA1293" s="7"/>
      <c r="AB1293" s="7"/>
      <c r="AC1293" s="7"/>
      <c r="AD1293" s="7"/>
    </row>
    <row r="1294" spans="1:30" x14ac:dyDescent="0.25">
      <c r="A1294" s="7"/>
      <c r="B1294" s="7"/>
      <c r="C1294" s="7"/>
      <c r="D1294" s="7" t="str">
        <f t="shared" si="140"/>
        <v>10.121.97.206</v>
      </c>
      <c r="E1294" s="7" t="str">
        <f t="shared" si="141"/>
        <v>10.121.97.206</v>
      </c>
      <c r="F1294">
        <v>1285</v>
      </c>
      <c r="G1294" t="s">
        <v>5387</v>
      </c>
      <c r="H1294" s="57">
        <v>46143.065162037034</v>
      </c>
      <c r="I1294" t="s">
        <v>5388</v>
      </c>
      <c r="J1294" t="s">
        <v>5389</v>
      </c>
      <c r="K1294" t="s">
        <v>145</v>
      </c>
      <c r="L1294" t="s">
        <v>5390</v>
      </c>
      <c r="N1294" t="s">
        <v>134</v>
      </c>
      <c r="O1294" t="s">
        <v>135</v>
      </c>
      <c r="P1294">
        <v>2</v>
      </c>
      <c r="S1294" s="20">
        <f t="shared" si="142"/>
        <v>14</v>
      </c>
      <c r="T1294" s="20">
        <f t="shared" si="143"/>
        <v>21</v>
      </c>
      <c r="U1294" s="48" t="str">
        <f t="shared" si="144"/>
        <v>SHAPUR</v>
      </c>
      <c r="V1294" s="20" t="str">
        <f t="shared" si="145"/>
        <v>TN705</v>
      </c>
      <c r="W1294" s="20" t="str">
        <f t="shared" si="146"/>
        <v>B1</v>
      </c>
      <c r="X1294" s="20"/>
      <c r="Y1294" s="7"/>
      <c r="Z1294" s="7"/>
      <c r="AA1294" s="7"/>
      <c r="AB1294" s="7"/>
      <c r="AC1294" s="7"/>
      <c r="AD1294" s="7"/>
    </row>
    <row r="1295" spans="1:30" x14ac:dyDescent="0.25">
      <c r="A1295" s="7"/>
      <c r="B1295" s="7"/>
      <c r="C1295" s="7"/>
      <c r="D1295" s="7" t="str">
        <f t="shared" si="140"/>
        <v>10.121.17.54</v>
      </c>
      <c r="E1295" s="7" t="str">
        <f t="shared" si="141"/>
        <v>10.121.17.54</v>
      </c>
      <c r="F1295">
        <v>1286</v>
      </c>
      <c r="G1295" t="s">
        <v>5391</v>
      </c>
      <c r="H1295" s="57">
        <v>46150.080185185187</v>
      </c>
      <c r="I1295" t="s">
        <v>5392</v>
      </c>
      <c r="J1295" t="s">
        <v>5393</v>
      </c>
      <c r="K1295" t="s">
        <v>132</v>
      </c>
      <c r="L1295" t="s">
        <v>5394</v>
      </c>
      <c r="N1295" t="s">
        <v>134</v>
      </c>
      <c r="O1295" t="s">
        <v>135</v>
      </c>
      <c r="P1295">
        <v>2</v>
      </c>
      <c r="R1295" t="s">
        <v>828</v>
      </c>
      <c r="S1295" s="20">
        <f t="shared" si="142"/>
        <v>13</v>
      </c>
      <c r="T1295" s="20">
        <f t="shared" si="143"/>
        <v>21</v>
      </c>
      <c r="U1295" s="48" t="str">
        <f t="shared" si="144"/>
        <v>DHORAJI</v>
      </c>
      <c r="V1295" s="20" t="str">
        <f t="shared" si="145"/>
        <v>TN725</v>
      </c>
      <c r="W1295" s="20" t="str">
        <f t="shared" si="146"/>
        <v>B2</v>
      </c>
      <c r="X1295" s="20"/>
      <c r="Y1295" s="7"/>
      <c r="Z1295" s="7"/>
      <c r="AA1295" s="7"/>
      <c r="AB1295" s="7"/>
      <c r="AC1295" s="7"/>
      <c r="AD1295" s="7"/>
    </row>
    <row r="1296" spans="1:30" x14ac:dyDescent="0.25">
      <c r="A1296" s="7"/>
      <c r="B1296" s="7"/>
      <c r="C1296" s="7"/>
      <c r="D1296" s="7" t="str">
        <f t="shared" si="140"/>
        <v>10.121.24.218</v>
      </c>
      <c r="E1296" s="7" t="str">
        <f t="shared" si="141"/>
        <v>10.121.24.218</v>
      </c>
      <c r="F1296">
        <v>1287</v>
      </c>
      <c r="G1296" t="s">
        <v>5404</v>
      </c>
      <c r="H1296" s="57">
        <v>46150.081365740742</v>
      </c>
      <c r="I1296" t="s">
        <v>5405</v>
      </c>
      <c r="J1296" t="s">
        <v>5406</v>
      </c>
      <c r="K1296" t="s">
        <v>189</v>
      </c>
      <c r="L1296" t="s">
        <v>5407</v>
      </c>
      <c r="N1296" t="s">
        <v>191</v>
      </c>
      <c r="O1296" t="s">
        <v>135</v>
      </c>
      <c r="P1296">
        <v>0</v>
      </c>
      <c r="S1296" s="20">
        <f t="shared" si="142"/>
        <v>14</v>
      </c>
      <c r="T1296" s="20">
        <f t="shared" si="143"/>
        <v>30</v>
      </c>
      <c r="U1296" s="48" t="str">
        <f t="shared" si="144"/>
        <v>INDO FILL UNIT2</v>
      </c>
      <c r="V1296" s="20" t="str">
        <f t="shared" si="145"/>
        <v>TN703</v>
      </c>
      <c r="W1296" s="20" t="str">
        <f t="shared" si="146"/>
        <v>A1</v>
      </c>
      <c r="X1296" s="20"/>
      <c r="Y1296" s="7"/>
      <c r="Z1296" s="7"/>
      <c r="AA1296" s="7"/>
      <c r="AB1296" s="7"/>
      <c r="AC1296" s="7"/>
      <c r="AD1296" s="7"/>
    </row>
    <row r="1297" spans="1:30" x14ac:dyDescent="0.25">
      <c r="A1297" s="7"/>
      <c r="B1297" s="7"/>
      <c r="C1297" s="7"/>
      <c r="D1297" s="7" t="str">
        <f t="shared" si="140"/>
        <v>10.121.97.218</v>
      </c>
      <c r="E1297" s="7" t="str">
        <f t="shared" si="141"/>
        <v>10.121.97.218</v>
      </c>
      <c r="F1297">
        <v>1288</v>
      </c>
      <c r="G1297" t="s">
        <v>5400</v>
      </c>
      <c r="H1297" s="57">
        <v>46150.075185185182</v>
      </c>
      <c r="I1297" t="s">
        <v>5401</v>
      </c>
      <c r="J1297" t="s">
        <v>5402</v>
      </c>
      <c r="K1297" t="s">
        <v>145</v>
      </c>
      <c r="L1297" t="s">
        <v>5403</v>
      </c>
      <c r="N1297" t="s">
        <v>134</v>
      </c>
      <c r="O1297" t="s">
        <v>135</v>
      </c>
      <c r="P1297">
        <v>0</v>
      </c>
      <c r="R1297" t="s">
        <v>5077</v>
      </c>
      <c r="S1297" s="20">
        <f t="shared" si="142"/>
        <v>14</v>
      </c>
      <c r="T1297" s="20">
        <f t="shared" si="143"/>
        <v>24</v>
      </c>
      <c r="U1297" s="48" t="str">
        <f t="shared" si="144"/>
        <v>MANAVADAR</v>
      </c>
      <c r="V1297" s="20" t="str">
        <f t="shared" si="145"/>
        <v>TN705</v>
      </c>
      <c r="W1297" s="20" t="str">
        <f t="shared" si="146"/>
        <v>B1</v>
      </c>
      <c r="X1297" s="20"/>
      <c r="Y1297" s="7"/>
      <c r="Z1297" s="7"/>
      <c r="AA1297" s="7"/>
      <c r="AB1297" s="7"/>
      <c r="AC1297" s="7"/>
      <c r="AD1297" s="7"/>
    </row>
    <row r="1298" spans="1:30" x14ac:dyDescent="0.25">
      <c r="A1298" s="7"/>
      <c r="B1298" s="7"/>
      <c r="C1298" s="7"/>
      <c r="D1298" s="7" t="str">
        <f t="shared" si="140"/>
        <v>10.121.68.73</v>
      </c>
      <c r="E1298" s="7" t="str">
        <f t="shared" si="141"/>
        <v>10.121.68.73</v>
      </c>
      <c r="F1298">
        <v>1289</v>
      </c>
      <c r="G1298" t="s">
        <v>5408</v>
      </c>
      <c r="H1298" s="57">
        <v>46149.069201388891</v>
      </c>
      <c r="I1298" t="s">
        <v>5409</v>
      </c>
      <c r="J1298" t="s">
        <v>5410</v>
      </c>
      <c r="K1298" t="s">
        <v>132</v>
      </c>
      <c r="L1298" t="s">
        <v>5411</v>
      </c>
      <c r="N1298" t="s">
        <v>134</v>
      </c>
      <c r="O1298" t="s">
        <v>135</v>
      </c>
      <c r="P1298">
        <v>2</v>
      </c>
      <c r="R1298" t="s">
        <v>2879</v>
      </c>
      <c r="S1298" s="20">
        <f t="shared" si="142"/>
        <v>13</v>
      </c>
      <c r="T1298" s="20">
        <f t="shared" si="143"/>
        <v>20</v>
      </c>
      <c r="U1298" s="48" t="str">
        <f t="shared" si="144"/>
        <v>Vansda</v>
      </c>
      <c r="V1298" s="20" t="str">
        <f t="shared" si="145"/>
        <v>TN725</v>
      </c>
      <c r="W1298" s="20" t="str">
        <f t="shared" si="146"/>
        <v>B2</v>
      </c>
      <c r="X1298" s="20"/>
      <c r="Y1298" s="7"/>
      <c r="Z1298" s="7"/>
      <c r="AA1298" s="7"/>
      <c r="AB1298" s="7"/>
      <c r="AC1298" s="7"/>
      <c r="AD1298" s="7"/>
    </row>
    <row r="1299" spans="1:30" x14ac:dyDescent="0.25">
      <c r="A1299" s="7"/>
      <c r="B1299" s="7"/>
      <c r="C1299" s="7"/>
      <c r="D1299" s="7" t="str">
        <f t="shared" si="140"/>
        <v>10.121.16.246</v>
      </c>
      <c r="E1299" s="7" t="str">
        <f t="shared" si="141"/>
        <v>10.121.16.246</v>
      </c>
      <c r="F1299">
        <v>1290</v>
      </c>
      <c r="G1299" t="s">
        <v>5395</v>
      </c>
      <c r="H1299" s="57">
        <v>46144.068032407406</v>
      </c>
      <c r="I1299" t="s">
        <v>5396</v>
      </c>
      <c r="J1299" t="s">
        <v>5397</v>
      </c>
      <c r="K1299" t="s">
        <v>189</v>
      </c>
      <c r="L1299" t="s">
        <v>5398</v>
      </c>
      <c r="N1299" t="s">
        <v>191</v>
      </c>
      <c r="O1299" t="s">
        <v>135</v>
      </c>
      <c r="P1299">
        <v>0</v>
      </c>
      <c r="R1299" t="s">
        <v>5399</v>
      </c>
      <c r="S1299" s="20">
        <f t="shared" si="142"/>
        <v>14</v>
      </c>
      <c r="T1299" s="20">
        <f t="shared" si="143"/>
        <v>30</v>
      </c>
      <c r="U1299" s="48" t="str">
        <f t="shared" si="144"/>
        <v>NENPUR CHAWKADI</v>
      </c>
      <c r="V1299" s="20" t="str">
        <f t="shared" si="145"/>
        <v>TN703</v>
      </c>
      <c r="W1299" s="20" t="str">
        <f t="shared" si="146"/>
        <v>A1</v>
      </c>
      <c r="X1299" s="20"/>
      <c r="Y1299" s="7"/>
      <c r="Z1299" s="7"/>
      <c r="AA1299" s="7"/>
      <c r="AB1299" s="7"/>
      <c r="AC1299" s="7"/>
      <c r="AD1299" s="7"/>
    </row>
    <row r="1300" spans="1:30" x14ac:dyDescent="0.25">
      <c r="A1300" s="7"/>
      <c r="B1300" s="7"/>
      <c r="C1300" s="7"/>
      <c r="D1300" s="7" t="str">
        <f t="shared" si="140"/>
        <v>10.121.24.216</v>
      </c>
      <c r="E1300" s="7" t="str">
        <f t="shared" si="141"/>
        <v>10.121.24.216</v>
      </c>
      <c r="F1300">
        <v>1291</v>
      </c>
      <c r="G1300" t="s">
        <v>5412</v>
      </c>
      <c r="H1300" s="57">
        <v>46151.080358796295</v>
      </c>
      <c r="I1300" t="s">
        <v>5413</v>
      </c>
      <c r="J1300" t="s">
        <v>5414</v>
      </c>
      <c r="K1300" t="s">
        <v>189</v>
      </c>
      <c r="L1300" t="s">
        <v>5415</v>
      </c>
      <c r="N1300" t="s">
        <v>191</v>
      </c>
      <c r="O1300" t="s">
        <v>135</v>
      </c>
      <c r="P1300">
        <v>0</v>
      </c>
      <c r="S1300" s="20">
        <f t="shared" si="142"/>
        <v>14</v>
      </c>
      <c r="T1300" s="20">
        <f t="shared" si="143"/>
        <v>25</v>
      </c>
      <c r="U1300" s="48" t="str">
        <f t="shared" si="144"/>
        <v>INDO BASIN</v>
      </c>
      <c r="V1300" s="20" t="str">
        <f t="shared" si="145"/>
        <v>TN703</v>
      </c>
      <c r="W1300" s="20" t="str">
        <f t="shared" si="146"/>
        <v>A1</v>
      </c>
      <c r="X1300" s="20"/>
      <c r="Y1300" s="7"/>
      <c r="Z1300" s="7"/>
      <c r="AA1300" s="7"/>
      <c r="AB1300" s="7"/>
      <c r="AC1300" s="7"/>
      <c r="AD1300" s="7"/>
    </row>
    <row r="1301" spans="1:30" x14ac:dyDescent="0.25">
      <c r="A1301" s="7"/>
      <c r="B1301" s="7"/>
      <c r="C1301" s="7"/>
      <c r="D1301" s="7" t="str">
        <f t="shared" si="140"/>
        <v>10.121.24.217</v>
      </c>
      <c r="E1301" s="7" t="str">
        <f t="shared" si="141"/>
        <v>10.121.24.217</v>
      </c>
      <c r="F1301">
        <v>1292</v>
      </c>
      <c r="G1301" t="s">
        <v>5420</v>
      </c>
      <c r="H1301" s="57">
        <v>46151.080393518518</v>
      </c>
      <c r="I1301" t="s">
        <v>5421</v>
      </c>
      <c r="J1301" t="s">
        <v>5422</v>
      </c>
      <c r="K1301" t="s">
        <v>189</v>
      </c>
      <c r="L1301" t="s">
        <v>4894</v>
      </c>
      <c r="N1301" t="s">
        <v>191</v>
      </c>
      <c r="O1301" t="s">
        <v>135</v>
      </c>
      <c r="P1301">
        <v>0</v>
      </c>
      <c r="S1301" s="20">
        <f t="shared" si="142"/>
        <v>14</v>
      </c>
      <c r="T1301" s="20">
        <f t="shared" si="143"/>
        <v>20</v>
      </c>
      <c r="U1301" s="48" t="str">
        <f t="shared" si="144"/>
        <v>AXION</v>
      </c>
      <c r="V1301" s="20" t="str">
        <f t="shared" si="145"/>
        <v>TN703</v>
      </c>
      <c r="W1301" s="20" t="str">
        <f t="shared" si="146"/>
        <v>A1</v>
      </c>
      <c r="X1301" s="20"/>
      <c r="Y1301" s="7"/>
      <c r="Z1301" s="7"/>
      <c r="AA1301" s="7"/>
      <c r="AB1301" s="7"/>
      <c r="AC1301" s="7"/>
      <c r="AD1301" s="7"/>
    </row>
    <row r="1302" spans="1:30" x14ac:dyDescent="0.25">
      <c r="A1302" s="7"/>
      <c r="B1302" s="7"/>
      <c r="C1302" s="7"/>
      <c r="D1302" s="7" t="str">
        <f t="shared" si="140"/>
        <v>10.121.99.226</v>
      </c>
      <c r="E1302" s="7" t="str">
        <f t="shared" si="141"/>
        <v>10.121.99.226</v>
      </c>
      <c r="F1302">
        <v>1293</v>
      </c>
      <c r="G1302" t="s">
        <v>5416</v>
      </c>
      <c r="H1302" s="57">
        <v>46151.071076388886</v>
      </c>
      <c r="I1302" t="s">
        <v>5417</v>
      </c>
      <c r="J1302" t="s">
        <v>5418</v>
      </c>
      <c r="K1302" t="s">
        <v>189</v>
      </c>
      <c r="L1302" t="s">
        <v>5419</v>
      </c>
      <c r="N1302" t="s">
        <v>191</v>
      </c>
      <c r="O1302" t="s">
        <v>135</v>
      </c>
      <c r="P1302">
        <v>0</v>
      </c>
      <c r="S1302" s="20">
        <f t="shared" si="142"/>
        <v>14</v>
      </c>
      <c r="T1302" s="20">
        <f t="shared" si="143"/>
        <v>24</v>
      </c>
      <c r="U1302" s="48" t="str">
        <f t="shared" si="144"/>
        <v>DGVCL OLD</v>
      </c>
      <c r="V1302" s="20" t="str">
        <f t="shared" si="145"/>
        <v>TN703</v>
      </c>
      <c r="W1302" s="20" t="str">
        <f t="shared" si="146"/>
        <v>A1</v>
      </c>
      <c r="X1302" s="20"/>
      <c r="Y1302" s="7"/>
      <c r="Z1302" s="7"/>
      <c r="AA1302" s="7"/>
      <c r="AB1302" s="7"/>
      <c r="AC1302" s="7"/>
      <c r="AD1302" s="7"/>
    </row>
    <row r="1303" spans="1:30" x14ac:dyDescent="0.25">
      <c r="A1303" s="7"/>
      <c r="B1303" s="7"/>
      <c r="C1303" s="7"/>
      <c r="D1303" s="7" t="str">
        <f t="shared" si="140"/>
        <v>10.121.25.154</v>
      </c>
      <c r="E1303" s="7" t="str">
        <f t="shared" si="141"/>
        <v>10.121.25.154</v>
      </c>
      <c r="F1303">
        <v>1294</v>
      </c>
      <c r="G1303" t="s">
        <v>5423</v>
      </c>
      <c r="H1303" s="57">
        <v>46145.078240740739</v>
      </c>
      <c r="I1303" t="s">
        <v>5424</v>
      </c>
      <c r="J1303" t="s">
        <v>5425</v>
      </c>
      <c r="K1303" t="s">
        <v>171</v>
      </c>
      <c r="L1303" t="s">
        <v>5426</v>
      </c>
      <c r="N1303" t="s">
        <v>173</v>
      </c>
      <c r="O1303" t="s">
        <v>135</v>
      </c>
      <c r="P1303">
        <v>2</v>
      </c>
      <c r="S1303" s="20">
        <f t="shared" si="142"/>
        <v>14</v>
      </c>
      <c r="T1303" s="20">
        <f t="shared" si="143"/>
        <v>25</v>
      </c>
      <c r="U1303" s="48" t="str">
        <f t="shared" si="144"/>
        <v>RAMPURA A1</v>
      </c>
      <c r="V1303" s="20" t="str">
        <f t="shared" si="145"/>
        <v>TN703</v>
      </c>
      <c r="W1303" s="20" t="str">
        <f t="shared" si="146"/>
        <v>A1</v>
      </c>
      <c r="X1303" s="20"/>
      <c r="Y1303" s="7"/>
      <c r="Z1303" s="7"/>
      <c r="AA1303" s="7"/>
      <c r="AB1303" s="7"/>
      <c r="AC1303" s="7"/>
      <c r="AD1303" s="7"/>
    </row>
    <row r="1304" spans="1:30" x14ac:dyDescent="0.25">
      <c r="A1304" s="7"/>
      <c r="B1304" s="7"/>
      <c r="C1304" s="7"/>
      <c r="D1304" s="7" t="str">
        <f t="shared" si="140"/>
        <v>10.121.16.110</v>
      </c>
      <c r="E1304" s="7" t="str">
        <f t="shared" si="141"/>
        <v>10.121.16.110</v>
      </c>
      <c r="F1304">
        <v>1295</v>
      </c>
      <c r="G1304" t="s">
        <v>5439</v>
      </c>
      <c r="H1304" s="57">
        <v>46144.068807870368</v>
      </c>
      <c r="I1304" t="s">
        <v>5440</v>
      </c>
      <c r="J1304" t="s">
        <v>5441</v>
      </c>
      <c r="K1304" t="s">
        <v>189</v>
      </c>
      <c r="L1304" t="s">
        <v>5442</v>
      </c>
      <c r="N1304" t="s">
        <v>191</v>
      </c>
      <c r="O1304" t="s">
        <v>135</v>
      </c>
      <c r="P1304">
        <v>0</v>
      </c>
      <c r="S1304" s="20">
        <f t="shared" si="142"/>
        <v>14</v>
      </c>
      <c r="T1304" s="20">
        <f t="shared" si="143"/>
        <v>34</v>
      </c>
      <c r="U1304" s="48" t="str">
        <f t="shared" si="144"/>
        <v>VidhyutBhavan Daman</v>
      </c>
      <c r="V1304" s="20" t="str">
        <f t="shared" si="145"/>
        <v>TN703</v>
      </c>
      <c r="W1304" s="20" t="str">
        <f t="shared" si="146"/>
        <v>A1</v>
      </c>
      <c r="X1304" s="20"/>
      <c r="Y1304" s="7"/>
      <c r="Z1304" s="7"/>
      <c r="AA1304" s="7"/>
      <c r="AB1304" s="7"/>
      <c r="AC1304" s="7"/>
      <c r="AD1304" s="7"/>
    </row>
    <row r="1305" spans="1:30" x14ac:dyDescent="0.25">
      <c r="A1305" s="7"/>
      <c r="B1305" s="7"/>
      <c r="C1305" s="7"/>
      <c r="D1305" s="7" t="str">
        <f t="shared" si="140"/>
        <v>10.121.24.77</v>
      </c>
      <c r="E1305" s="7" t="str">
        <f t="shared" si="141"/>
        <v>10.121.24.77</v>
      </c>
      <c r="F1305">
        <v>1296</v>
      </c>
      <c r="G1305" t="s">
        <v>5435</v>
      </c>
      <c r="H1305" s="57">
        <v>46149.07236111111</v>
      </c>
      <c r="I1305" t="s">
        <v>5436</v>
      </c>
      <c r="J1305" t="s">
        <v>5437</v>
      </c>
      <c r="K1305" t="s">
        <v>171</v>
      </c>
      <c r="L1305" t="s">
        <v>5438</v>
      </c>
      <c r="N1305" t="s">
        <v>173</v>
      </c>
      <c r="O1305" t="s">
        <v>135</v>
      </c>
      <c r="P1305">
        <v>2</v>
      </c>
      <c r="R1305" t="s">
        <v>519</v>
      </c>
      <c r="S1305" s="20">
        <f t="shared" si="142"/>
        <v>13</v>
      </c>
      <c r="T1305" s="20">
        <f t="shared" si="143"/>
        <v>25</v>
      </c>
      <c r="U1305" s="48" t="str">
        <f t="shared" si="144"/>
        <v>Kotda(C) A1</v>
      </c>
      <c r="V1305" s="20" t="str">
        <f t="shared" si="145"/>
        <v>TN703</v>
      </c>
      <c r="W1305" s="20" t="str">
        <f t="shared" si="146"/>
        <v>A1</v>
      </c>
      <c r="X1305" s="20"/>
      <c r="Y1305" s="7"/>
      <c r="Z1305" s="7"/>
      <c r="AA1305" s="7"/>
      <c r="AB1305" s="7"/>
      <c r="AC1305" s="7"/>
      <c r="AD1305" s="7"/>
    </row>
    <row r="1306" spans="1:30" x14ac:dyDescent="0.25">
      <c r="A1306" s="7"/>
      <c r="B1306" s="7"/>
      <c r="C1306" s="7"/>
      <c r="D1306" s="7" t="str">
        <f t="shared" si="140"/>
        <v>10.121.17.169</v>
      </c>
      <c r="E1306" s="7" t="str">
        <f t="shared" si="141"/>
        <v>10.121.17.169</v>
      </c>
      <c r="F1306">
        <v>1297</v>
      </c>
      <c r="G1306" t="s">
        <v>5443</v>
      </c>
      <c r="H1306" s="57">
        <v>46134.068171296298</v>
      </c>
      <c r="I1306" t="s">
        <v>5444</v>
      </c>
      <c r="J1306" t="s">
        <v>5445</v>
      </c>
      <c r="K1306" t="s">
        <v>145</v>
      </c>
      <c r="L1306" t="s">
        <v>5446</v>
      </c>
      <c r="N1306" t="s">
        <v>134</v>
      </c>
      <c r="O1306" t="s">
        <v>135</v>
      </c>
      <c r="P1306">
        <v>2</v>
      </c>
      <c r="R1306" t="s">
        <v>1166</v>
      </c>
      <c r="S1306" s="20">
        <f t="shared" si="142"/>
        <v>14</v>
      </c>
      <c r="T1306" s="20">
        <f t="shared" si="143"/>
        <v>24</v>
      </c>
      <c r="U1306" s="48" t="str">
        <f t="shared" si="144"/>
        <v>Sihor RSU</v>
      </c>
      <c r="V1306" s="20" t="str">
        <f t="shared" si="145"/>
        <v>TN705</v>
      </c>
      <c r="W1306" s="20" t="str">
        <f t="shared" si="146"/>
        <v>B1</v>
      </c>
      <c r="X1306" s="20"/>
      <c r="Y1306" s="7"/>
      <c r="Z1306" s="7"/>
      <c r="AA1306" s="7"/>
      <c r="AB1306" s="7"/>
      <c r="AC1306" s="7"/>
      <c r="AD1306" s="7"/>
    </row>
    <row r="1307" spans="1:30" x14ac:dyDescent="0.25">
      <c r="A1307" s="7"/>
      <c r="B1307" s="7"/>
      <c r="C1307" s="7"/>
      <c r="D1307" s="7" t="str">
        <f t="shared" si="140"/>
        <v>10.121.16.20</v>
      </c>
      <c r="E1307" s="7" t="str">
        <f t="shared" si="141"/>
        <v>10.121.16.20</v>
      </c>
      <c r="F1307">
        <v>1298</v>
      </c>
      <c r="G1307" t="s">
        <v>5427</v>
      </c>
      <c r="H1307" s="57">
        <v>46138.076458333337</v>
      </c>
      <c r="I1307" t="s">
        <v>5428</v>
      </c>
      <c r="J1307" t="s">
        <v>5429</v>
      </c>
      <c r="K1307" t="s">
        <v>145</v>
      </c>
      <c r="L1307" t="s">
        <v>5430</v>
      </c>
      <c r="N1307" t="s">
        <v>134</v>
      </c>
      <c r="O1307" t="s">
        <v>135</v>
      </c>
      <c r="P1307">
        <v>2</v>
      </c>
      <c r="R1307" t="s">
        <v>1753</v>
      </c>
      <c r="S1307" s="20">
        <f t="shared" si="142"/>
        <v>13</v>
      </c>
      <c r="T1307" s="20">
        <f t="shared" si="143"/>
        <v>24</v>
      </c>
      <c r="U1307" s="48" t="str">
        <f t="shared" si="144"/>
        <v>JAHAGADIYA</v>
      </c>
      <c r="V1307" s="20" t="str">
        <f t="shared" si="145"/>
        <v>TN705</v>
      </c>
      <c r="W1307" s="20" t="str">
        <f t="shared" si="146"/>
        <v>B1</v>
      </c>
      <c r="X1307" s="20"/>
      <c r="Y1307" s="7"/>
      <c r="Z1307" s="7"/>
      <c r="AA1307" s="7"/>
      <c r="AB1307" s="7"/>
      <c r="AC1307" s="7"/>
      <c r="AD1307" s="7"/>
    </row>
    <row r="1308" spans="1:30" x14ac:dyDescent="0.25">
      <c r="A1308" s="7"/>
      <c r="B1308" s="7"/>
      <c r="C1308" s="7"/>
      <c r="D1308" s="7" t="str">
        <f t="shared" si="140"/>
        <v>10.121.24.45</v>
      </c>
      <c r="E1308" s="7" t="str">
        <f t="shared" si="141"/>
        <v>10.121.24.45</v>
      </c>
      <c r="F1308">
        <v>1299</v>
      </c>
      <c r="G1308" t="s">
        <v>5431</v>
      </c>
      <c r="H1308" s="57">
        <v>46139.056828703702</v>
      </c>
      <c r="I1308" t="s">
        <v>5432</v>
      </c>
      <c r="J1308" t="s">
        <v>5433</v>
      </c>
      <c r="K1308" t="s">
        <v>132</v>
      </c>
      <c r="L1308" t="s">
        <v>5434</v>
      </c>
      <c r="N1308" t="s">
        <v>134</v>
      </c>
      <c r="O1308" t="s">
        <v>135</v>
      </c>
      <c r="P1308">
        <v>0</v>
      </c>
      <c r="R1308" t="s">
        <v>155</v>
      </c>
      <c r="S1308" s="20">
        <f t="shared" si="142"/>
        <v>13</v>
      </c>
      <c r="T1308" s="20">
        <f t="shared" si="143"/>
        <v>22</v>
      </c>
      <c r="U1308" s="48" t="str">
        <f t="shared" si="144"/>
        <v>JUNAGADH</v>
      </c>
      <c r="V1308" s="20" t="str">
        <f t="shared" si="145"/>
        <v>TN725</v>
      </c>
      <c r="W1308" s="20" t="str">
        <f t="shared" si="146"/>
        <v>B2</v>
      </c>
      <c r="X1308" s="20"/>
      <c r="Y1308" s="7"/>
      <c r="Z1308" s="7"/>
      <c r="AA1308" s="7"/>
      <c r="AB1308" s="7"/>
      <c r="AC1308" s="7"/>
      <c r="AD1308" s="7"/>
    </row>
    <row r="1309" spans="1:30" x14ac:dyDescent="0.25">
      <c r="A1309" s="7"/>
      <c r="B1309" s="7"/>
      <c r="C1309" s="7"/>
      <c r="D1309" s="7" t="str">
        <f t="shared" si="140"/>
        <v>10.121.24.137</v>
      </c>
      <c r="E1309" s="7" t="str">
        <f t="shared" si="141"/>
        <v>10.121.24.137</v>
      </c>
      <c r="F1309">
        <v>1300</v>
      </c>
      <c r="G1309" t="s">
        <v>5452</v>
      </c>
      <c r="H1309" s="57">
        <v>46117.065960648149</v>
      </c>
      <c r="I1309" t="s">
        <v>5453</v>
      </c>
      <c r="J1309" t="s">
        <v>5454</v>
      </c>
      <c r="K1309" t="s">
        <v>189</v>
      </c>
      <c r="L1309" t="s">
        <v>5455</v>
      </c>
      <c r="N1309" t="s">
        <v>191</v>
      </c>
      <c r="O1309" t="s">
        <v>135</v>
      </c>
      <c r="P1309">
        <v>0</v>
      </c>
      <c r="S1309" s="20">
        <f t="shared" si="142"/>
        <v>14</v>
      </c>
      <c r="T1309" s="20">
        <f t="shared" si="143"/>
        <v>26</v>
      </c>
      <c r="U1309" s="48" t="str">
        <f t="shared" si="144"/>
        <v>DUNGRI NH 8</v>
      </c>
      <c r="V1309" s="20" t="str">
        <f t="shared" si="145"/>
        <v>TN703</v>
      </c>
      <c r="W1309" s="20" t="str">
        <f t="shared" si="146"/>
        <v>A1</v>
      </c>
      <c r="X1309" s="20"/>
      <c r="Y1309" s="7"/>
      <c r="Z1309" s="7"/>
      <c r="AA1309" s="7"/>
      <c r="AB1309" s="7"/>
      <c r="AC1309" s="7"/>
      <c r="AD1309" s="7"/>
    </row>
    <row r="1310" spans="1:30" x14ac:dyDescent="0.25">
      <c r="A1310" s="7"/>
      <c r="B1310" s="7"/>
      <c r="C1310" s="7"/>
      <c r="D1310" s="7" t="str">
        <f t="shared" si="140"/>
        <v>10.121.97.77</v>
      </c>
      <c r="E1310" s="7" t="str">
        <f t="shared" si="141"/>
        <v>10.121.97.77</v>
      </c>
      <c r="F1310">
        <v>1301</v>
      </c>
      <c r="G1310" t="s">
        <v>5447</v>
      </c>
      <c r="H1310" s="57">
        <v>46148.067094907405</v>
      </c>
      <c r="I1310" t="s">
        <v>5448</v>
      </c>
      <c r="J1310" t="s">
        <v>5449</v>
      </c>
      <c r="K1310" t="s">
        <v>189</v>
      </c>
      <c r="L1310" t="s">
        <v>5450</v>
      </c>
      <c r="N1310" t="s">
        <v>191</v>
      </c>
      <c r="O1310" t="s">
        <v>135</v>
      </c>
      <c r="P1310">
        <v>0</v>
      </c>
      <c r="R1310" t="s">
        <v>5451</v>
      </c>
      <c r="S1310" s="20">
        <f t="shared" si="142"/>
        <v>13</v>
      </c>
      <c r="T1310" s="20">
        <f t="shared" si="143"/>
        <v>25</v>
      </c>
      <c r="U1310" s="48" t="str">
        <f t="shared" si="144"/>
        <v>PRANTIJ RSU</v>
      </c>
      <c r="V1310" s="20" t="str">
        <f t="shared" si="145"/>
        <v>TN703</v>
      </c>
      <c r="W1310" s="20" t="str">
        <f t="shared" si="146"/>
        <v>A1</v>
      </c>
      <c r="X1310" s="20"/>
      <c r="Y1310" s="7"/>
      <c r="Z1310" s="7"/>
      <c r="AA1310" s="7"/>
      <c r="AB1310" s="7"/>
      <c r="AC1310" s="7"/>
      <c r="AD1310" s="7"/>
    </row>
    <row r="1311" spans="1:30" x14ac:dyDescent="0.25">
      <c r="A1311" s="7"/>
      <c r="B1311" s="7"/>
      <c r="C1311" s="7"/>
      <c r="D1311" s="7" t="str">
        <f t="shared" si="140"/>
        <v>10.121.17.157</v>
      </c>
      <c r="E1311" s="7" t="str">
        <f t="shared" si="141"/>
        <v>10.121.17.157</v>
      </c>
      <c r="F1311">
        <v>1302</v>
      </c>
      <c r="G1311" t="s">
        <v>5456</v>
      </c>
      <c r="H1311" s="57">
        <v>46136.072592592594</v>
      </c>
      <c r="I1311" t="s">
        <v>5457</v>
      </c>
      <c r="J1311" t="s">
        <v>5458</v>
      </c>
      <c r="K1311" t="s">
        <v>145</v>
      </c>
      <c r="L1311" t="s">
        <v>5459</v>
      </c>
      <c r="N1311" t="s">
        <v>134</v>
      </c>
      <c r="O1311" t="s">
        <v>135</v>
      </c>
      <c r="P1311">
        <v>0</v>
      </c>
      <c r="R1311" t="s">
        <v>841</v>
      </c>
      <c r="S1311" s="20">
        <f t="shared" si="142"/>
        <v>14</v>
      </c>
      <c r="T1311" s="20">
        <f t="shared" si="143"/>
        <v>25</v>
      </c>
      <c r="U1311" s="48" t="str">
        <f t="shared" si="144"/>
        <v>GARIYADHAR</v>
      </c>
      <c r="V1311" s="20" t="str">
        <f t="shared" si="145"/>
        <v>TN705</v>
      </c>
      <c r="W1311" s="20" t="str">
        <f t="shared" si="146"/>
        <v>B1</v>
      </c>
      <c r="X1311" s="20"/>
      <c r="Y1311" s="7"/>
      <c r="Z1311" s="7"/>
      <c r="AA1311" s="7"/>
      <c r="AB1311" s="7"/>
      <c r="AC1311" s="7"/>
      <c r="AD1311" s="7"/>
    </row>
    <row r="1312" spans="1:30" x14ac:dyDescent="0.25">
      <c r="A1312" s="7"/>
      <c r="B1312" s="7"/>
      <c r="C1312" s="7"/>
      <c r="D1312" s="7" t="str">
        <f t="shared" si="140"/>
        <v>10.121.25.78</v>
      </c>
      <c r="E1312" s="7" t="str">
        <f t="shared" si="141"/>
        <v>10.121.25.78</v>
      </c>
      <c r="F1312">
        <v>1303</v>
      </c>
      <c r="G1312" t="s">
        <v>5464</v>
      </c>
      <c r="H1312" s="57">
        <v>46150.072662037041</v>
      </c>
      <c r="I1312" t="s">
        <v>5465</v>
      </c>
      <c r="J1312" t="s">
        <v>5466</v>
      </c>
      <c r="K1312" t="s">
        <v>189</v>
      </c>
      <c r="L1312" t="s">
        <v>5467</v>
      </c>
      <c r="N1312" t="s">
        <v>191</v>
      </c>
      <c r="O1312" t="s">
        <v>135</v>
      </c>
      <c r="P1312">
        <v>0</v>
      </c>
      <c r="R1312" t="s">
        <v>815</v>
      </c>
      <c r="S1312" s="20">
        <f t="shared" si="142"/>
        <v>13</v>
      </c>
      <c r="T1312" s="20">
        <f t="shared" si="143"/>
        <v>30</v>
      </c>
      <c r="U1312" s="48" t="str">
        <f t="shared" si="144"/>
        <v>Nagar Palika BTS</v>
      </c>
      <c r="V1312" s="20" t="str">
        <f t="shared" si="145"/>
        <v>TN703</v>
      </c>
      <c r="W1312" s="20" t="str">
        <f t="shared" si="146"/>
        <v>A1</v>
      </c>
      <c r="X1312" s="20"/>
      <c r="Y1312" s="7"/>
      <c r="Z1312" s="7"/>
      <c r="AA1312" s="7"/>
      <c r="AB1312" s="7"/>
      <c r="AC1312" s="7"/>
      <c r="AD1312" s="7"/>
    </row>
    <row r="1313" spans="1:30" x14ac:dyDescent="0.25">
      <c r="A1313" s="7"/>
      <c r="B1313" s="7"/>
      <c r="C1313" s="7"/>
      <c r="D1313" s="7" t="str">
        <f t="shared" si="140"/>
        <v>10.121.18.132</v>
      </c>
      <c r="E1313" s="7" t="str">
        <f t="shared" si="141"/>
        <v>10.121.18.132</v>
      </c>
      <c r="F1313">
        <v>1304</v>
      </c>
      <c r="G1313" t="s">
        <v>5460</v>
      </c>
      <c r="H1313" s="57">
        <v>46081.054699074077</v>
      </c>
      <c r="I1313" t="s">
        <v>5461</v>
      </c>
      <c r="J1313" t="s">
        <v>5462</v>
      </c>
      <c r="K1313" t="s">
        <v>145</v>
      </c>
      <c r="L1313" t="s">
        <v>5463</v>
      </c>
      <c r="N1313" t="s">
        <v>134</v>
      </c>
      <c r="O1313" t="s">
        <v>135</v>
      </c>
      <c r="P1313">
        <v>0</v>
      </c>
      <c r="R1313" t="s">
        <v>238</v>
      </c>
      <c r="S1313" s="20">
        <f t="shared" si="142"/>
        <v>14</v>
      </c>
      <c r="T1313" s="20">
        <f t="shared" si="143"/>
        <v>25</v>
      </c>
      <c r="U1313" s="48" t="str">
        <f t="shared" si="144"/>
        <v xml:space="preserve"> GVK EMRI </v>
      </c>
      <c r="V1313" s="20" t="str">
        <f t="shared" si="145"/>
        <v>TN705</v>
      </c>
      <c r="W1313" s="20" t="str">
        <f t="shared" si="146"/>
        <v>B1</v>
      </c>
      <c r="X1313" s="20"/>
      <c r="Y1313" s="7"/>
      <c r="Z1313" s="7"/>
      <c r="AA1313" s="7"/>
      <c r="AB1313" s="7"/>
      <c r="AC1313" s="7"/>
      <c r="AD1313" s="7"/>
    </row>
    <row r="1314" spans="1:30" x14ac:dyDescent="0.25">
      <c r="A1314" s="7"/>
      <c r="B1314" s="7"/>
      <c r="C1314" s="7"/>
      <c r="D1314" s="7" t="str">
        <f t="shared" si="140"/>
        <v>10.121.16.78</v>
      </c>
      <c r="E1314" s="7" t="str">
        <f t="shared" si="141"/>
        <v>10.121.16.78</v>
      </c>
      <c r="F1314">
        <v>1305</v>
      </c>
      <c r="G1314" t="s">
        <v>5472</v>
      </c>
      <c r="H1314" s="57">
        <v>46151.076192129629</v>
      </c>
      <c r="I1314" t="s">
        <v>5473</v>
      </c>
      <c r="J1314" t="s">
        <v>5474</v>
      </c>
      <c r="K1314" t="s">
        <v>189</v>
      </c>
      <c r="L1314" t="s">
        <v>5475</v>
      </c>
      <c r="N1314" t="s">
        <v>191</v>
      </c>
      <c r="O1314" t="s">
        <v>135</v>
      </c>
      <c r="P1314">
        <v>0</v>
      </c>
      <c r="R1314" t="s">
        <v>362</v>
      </c>
      <c r="S1314" s="20">
        <f t="shared" si="142"/>
        <v>13</v>
      </c>
      <c r="T1314" s="20">
        <f t="shared" si="143"/>
        <v>20</v>
      </c>
      <c r="U1314" s="48" t="str">
        <f t="shared" si="144"/>
        <v>NARGOL</v>
      </c>
      <c r="V1314" s="20" t="str">
        <f t="shared" si="145"/>
        <v>TN703</v>
      </c>
      <c r="W1314" s="20" t="str">
        <f t="shared" si="146"/>
        <v>A1</v>
      </c>
      <c r="X1314" s="20"/>
      <c r="Y1314" s="7"/>
      <c r="Z1314" s="7"/>
      <c r="AA1314" s="7"/>
      <c r="AB1314" s="7"/>
      <c r="AC1314" s="7"/>
      <c r="AD1314" s="7"/>
    </row>
    <row r="1315" spans="1:30" x14ac:dyDescent="0.25">
      <c r="A1315" s="7"/>
      <c r="B1315" s="7"/>
      <c r="C1315" s="7"/>
      <c r="D1315" s="7" t="str">
        <f t="shared" si="140"/>
        <v>10.121.19.174</v>
      </c>
      <c r="E1315" s="7" t="str">
        <f t="shared" si="141"/>
        <v>10.121.19.174</v>
      </c>
      <c r="F1315">
        <v>1306</v>
      </c>
      <c r="G1315" t="s">
        <v>5468</v>
      </c>
      <c r="H1315" s="57">
        <v>46147.069768518515</v>
      </c>
      <c r="I1315" t="s">
        <v>5469</v>
      </c>
      <c r="J1315" t="s">
        <v>5470</v>
      </c>
      <c r="K1315" t="s">
        <v>189</v>
      </c>
      <c r="L1315" t="s">
        <v>5471</v>
      </c>
      <c r="N1315" t="s">
        <v>191</v>
      </c>
      <c r="O1315" t="s">
        <v>135</v>
      </c>
      <c r="P1315">
        <v>0</v>
      </c>
      <c r="R1315" t="s">
        <v>506</v>
      </c>
      <c r="S1315" s="20">
        <f t="shared" si="142"/>
        <v>14</v>
      </c>
      <c r="T1315" s="20">
        <f t="shared" si="143"/>
        <v>27</v>
      </c>
      <c r="U1315" s="48" t="str">
        <f t="shared" si="144"/>
        <v>Getco Koyali</v>
      </c>
      <c r="V1315" s="20" t="str">
        <f t="shared" si="145"/>
        <v>TN703</v>
      </c>
      <c r="W1315" s="20" t="str">
        <f t="shared" si="146"/>
        <v>A1</v>
      </c>
      <c r="X1315" s="20"/>
      <c r="Y1315" s="7"/>
      <c r="Z1315" s="7"/>
      <c r="AA1315" s="7"/>
      <c r="AB1315" s="7"/>
      <c r="AC1315" s="7"/>
      <c r="AD1315" s="7"/>
    </row>
    <row r="1316" spans="1:30" x14ac:dyDescent="0.25">
      <c r="A1316" s="7"/>
      <c r="B1316" s="7"/>
      <c r="C1316" s="7"/>
      <c r="D1316" s="7" t="str">
        <f t="shared" si="140"/>
        <v>10.121.96.27</v>
      </c>
      <c r="E1316" s="7" t="str">
        <f t="shared" si="141"/>
        <v>10.121.96.27</v>
      </c>
      <c r="F1316">
        <v>1307</v>
      </c>
      <c r="G1316" t="s">
        <v>5476</v>
      </c>
      <c r="H1316" s="57">
        <v>46151.075798611113</v>
      </c>
      <c r="I1316" t="s">
        <v>5477</v>
      </c>
      <c r="J1316" t="s">
        <v>5478</v>
      </c>
      <c r="K1316" t="s">
        <v>189</v>
      </c>
      <c r="L1316" t="s">
        <v>5479</v>
      </c>
      <c r="N1316" t="s">
        <v>191</v>
      </c>
      <c r="O1316" t="s">
        <v>135</v>
      </c>
      <c r="P1316">
        <v>0</v>
      </c>
      <c r="R1316" t="s">
        <v>841</v>
      </c>
      <c r="S1316" s="20">
        <f t="shared" si="142"/>
        <v>13</v>
      </c>
      <c r="T1316" s="20">
        <f t="shared" si="143"/>
        <v>28</v>
      </c>
      <c r="U1316" s="48" t="str">
        <f t="shared" si="144"/>
        <v>Gadhakada Exch</v>
      </c>
      <c r="V1316" s="20" t="str">
        <f t="shared" si="145"/>
        <v>TN703</v>
      </c>
      <c r="W1316" s="20" t="str">
        <f t="shared" si="146"/>
        <v>A1</v>
      </c>
      <c r="X1316" s="20"/>
      <c r="Y1316" s="7"/>
      <c r="Z1316" s="7"/>
      <c r="AA1316" s="7"/>
      <c r="AB1316" s="7"/>
      <c r="AC1316" s="7"/>
      <c r="AD1316" s="7"/>
    </row>
    <row r="1317" spans="1:30" x14ac:dyDescent="0.25">
      <c r="A1317" s="7"/>
      <c r="B1317" s="7"/>
      <c r="C1317" s="7"/>
      <c r="D1317" s="7" t="str">
        <f t="shared" si="140"/>
        <v>10.121.98.129</v>
      </c>
      <c r="E1317" s="7" t="str">
        <f t="shared" si="141"/>
        <v>10.121.98.129</v>
      </c>
      <c r="F1317">
        <v>1308</v>
      </c>
      <c r="G1317" t="s">
        <v>5480</v>
      </c>
      <c r="H1317" s="57">
        <v>46131.067094907405</v>
      </c>
      <c r="I1317" t="s">
        <v>5481</v>
      </c>
      <c r="J1317" t="s">
        <v>5482</v>
      </c>
      <c r="K1317" t="s">
        <v>132</v>
      </c>
      <c r="L1317" t="s">
        <v>5483</v>
      </c>
      <c r="N1317" t="s">
        <v>134</v>
      </c>
      <c r="O1317" t="s">
        <v>135</v>
      </c>
      <c r="P1317">
        <v>2</v>
      </c>
      <c r="S1317" s="20">
        <f t="shared" si="142"/>
        <v>14</v>
      </c>
      <c r="T1317" s="20">
        <f t="shared" si="143"/>
        <v>28</v>
      </c>
      <c r="U1317" s="48" t="str">
        <f t="shared" si="144"/>
        <v>CHITRASANI B2</v>
      </c>
      <c r="V1317" s="20" t="str">
        <f t="shared" si="145"/>
        <v>TN725</v>
      </c>
      <c r="W1317" s="20" t="str">
        <f t="shared" si="146"/>
        <v>B2</v>
      </c>
      <c r="X1317" s="20"/>
      <c r="Y1317" s="7"/>
      <c r="Z1317" s="7"/>
      <c r="AA1317" s="7"/>
      <c r="AB1317" s="7"/>
      <c r="AC1317" s="7"/>
      <c r="AD1317" s="7"/>
    </row>
    <row r="1318" spans="1:30" x14ac:dyDescent="0.25">
      <c r="A1318" s="7"/>
      <c r="B1318" s="7"/>
      <c r="C1318" s="7"/>
      <c r="D1318" s="7" t="str">
        <f t="shared" si="140"/>
        <v>10.121.96.171</v>
      </c>
      <c r="E1318" s="7" t="str">
        <f t="shared" si="141"/>
        <v>10.121.96.171</v>
      </c>
      <c r="F1318">
        <v>1309</v>
      </c>
      <c r="G1318" t="s">
        <v>5484</v>
      </c>
      <c r="H1318" s="57">
        <v>46135.06287037037</v>
      </c>
      <c r="I1318" t="s">
        <v>5485</v>
      </c>
      <c r="J1318" t="s">
        <v>5486</v>
      </c>
      <c r="K1318" t="s">
        <v>189</v>
      </c>
      <c r="L1318" t="s">
        <v>5487</v>
      </c>
      <c r="N1318" t="s">
        <v>191</v>
      </c>
      <c r="O1318" t="s">
        <v>135</v>
      </c>
      <c r="P1318">
        <v>0</v>
      </c>
      <c r="S1318" s="20">
        <f t="shared" si="142"/>
        <v>14</v>
      </c>
      <c r="T1318" s="20">
        <f t="shared" si="143"/>
        <v>19</v>
      </c>
      <c r="U1318" s="48" t="str">
        <f t="shared" si="144"/>
        <v>NARA</v>
      </c>
      <c r="V1318" s="20" t="str">
        <f t="shared" si="145"/>
        <v>TN703</v>
      </c>
      <c r="W1318" s="20" t="str">
        <f t="shared" si="146"/>
        <v>A1</v>
      </c>
      <c r="X1318" s="20"/>
      <c r="Y1318" s="7"/>
      <c r="Z1318" s="7"/>
      <c r="AA1318" s="7"/>
      <c r="AB1318" s="7"/>
      <c r="AC1318" s="7"/>
      <c r="AD1318" s="7"/>
    </row>
    <row r="1319" spans="1:30" x14ac:dyDescent="0.25">
      <c r="A1319" s="7"/>
      <c r="B1319" s="7"/>
      <c r="C1319" s="7"/>
      <c r="D1319" s="7" t="str">
        <f t="shared" si="140"/>
        <v>10.121.97.78</v>
      </c>
      <c r="E1319" s="7" t="str">
        <f t="shared" si="141"/>
        <v>10.121.97.78</v>
      </c>
      <c r="F1319">
        <v>1310</v>
      </c>
      <c r="G1319" t="s">
        <v>5488</v>
      </c>
      <c r="H1319" s="57">
        <v>46117.064641203702</v>
      </c>
      <c r="I1319" t="s">
        <v>5489</v>
      </c>
      <c r="J1319" t="s">
        <v>5490</v>
      </c>
      <c r="K1319" t="s">
        <v>189</v>
      </c>
      <c r="L1319" t="s">
        <v>5491</v>
      </c>
      <c r="N1319" t="s">
        <v>2671</v>
      </c>
      <c r="O1319" t="s">
        <v>135</v>
      </c>
      <c r="P1319">
        <v>0</v>
      </c>
      <c r="R1319" t="s">
        <v>5451</v>
      </c>
      <c r="S1319" s="20">
        <f t="shared" si="142"/>
        <v>13</v>
      </c>
      <c r="T1319" s="20">
        <f t="shared" si="143"/>
        <v>23</v>
      </c>
      <c r="U1319" s="48" t="str">
        <f t="shared" si="144"/>
        <v>GADKAN EX</v>
      </c>
      <c r="V1319" s="20" t="str">
        <f t="shared" si="145"/>
        <v>TN703</v>
      </c>
      <c r="W1319" s="20" t="str">
        <f t="shared" si="146"/>
        <v>A1</v>
      </c>
      <c r="X1319" s="20"/>
      <c r="Y1319" s="7"/>
      <c r="Z1319" s="7"/>
      <c r="AA1319" s="7"/>
      <c r="AB1319" s="7"/>
      <c r="AC1319" s="7"/>
      <c r="AD1319" s="7"/>
    </row>
    <row r="1320" spans="1:30" x14ac:dyDescent="0.25">
      <c r="A1320" s="7"/>
      <c r="B1320" s="7"/>
      <c r="C1320" s="7"/>
      <c r="D1320" s="7" t="str">
        <f t="shared" si="140"/>
        <v>10.121.16.201</v>
      </c>
      <c r="E1320" s="7" t="str">
        <f t="shared" si="141"/>
        <v>10.121.16.201</v>
      </c>
      <c r="F1320">
        <v>1311</v>
      </c>
      <c r="G1320" t="s">
        <v>5496</v>
      </c>
      <c r="H1320" s="57">
        <v>46130.055671296293</v>
      </c>
      <c r="I1320" t="s">
        <v>6242</v>
      </c>
      <c r="J1320" t="s">
        <v>5497</v>
      </c>
      <c r="K1320" t="s">
        <v>145</v>
      </c>
      <c r="L1320" t="s">
        <v>5498</v>
      </c>
      <c r="N1320" t="s">
        <v>134</v>
      </c>
      <c r="O1320" t="s">
        <v>135</v>
      </c>
      <c r="P1320">
        <v>0</v>
      </c>
      <c r="R1320" t="s">
        <v>5499</v>
      </c>
      <c r="S1320" s="20">
        <f t="shared" si="142"/>
        <v>14</v>
      </c>
      <c r="T1320" s="20">
        <f t="shared" si="143"/>
        <v>23</v>
      </c>
      <c r="U1320" s="48" t="str">
        <f t="shared" si="144"/>
        <v>DEROL TE</v>
      </c>
      <c r="V1320" s="20" t="str">
        <f t="shared" si="145"/>
        <v>TN705</v>
      </c>
      <c r="W1320" s="20" t="str">
        <f t="shared" si="146"/>
        <v>B1</v>
      </c>
      <c r="X1320" s="20"/>
      <c r="Y1320" s="7"/>
      <c r="Z1320" s="7"/>
      <c r="AA1320" s="7"/>
      <c r="AB1320" s="7"/>
      <c r="AC1320" s="7"/>
      <c r="AD1320" s="7"/>
    </row>
    <row r="1321" spans="1:30" x14ac:dyDescent="0.25">
      <c r="A1321" s="7"/>
      <c r="B1321" s="7"/>
      <c r="C1321" s="7"/>
      <c r="D1321" s="7" t="str">
        <f t="shared" si="140"/>
        <v>10.121.18.98</v>
      </c>
      <c r="E1321" s="7" t="str">
        <f t="shared" si="141"/>
        <v>10.121.18.98</v>
      </c>
      <c r="F1321">
        <v>1312</v>
      </c>
      <c r="G1321" t="s">
        <v>5492</v>
      </c>
      <c r="H1321" s="57">
        <v>46121.064340277779</v>
      </c>
      <c r="I1321" t="s">
        <v>5493</v>
      </c>
      <c r="J1321" t="s">
        <v>5494</v>
      </c>
      <c r="K1321" t="s">
        <v>171</v>
      </c>
      <c r="L1321" t="s">
        <v>5495</v>
      </c>
      <c r="N1321" t="s">
        <v>173</v>
      </c>
      <c r="O1321" t="s">
        <v>135</v>
      </c>
      <c r="P1321">
        <v>2</v>
      </c>
      <c r="S1321" s="20">
        <f t="shared" si="142"/>
        <v>13</v>
      </c>
      <c r="T1321" s="20">
        <f t="shared" si="143"/>
        <v>21</v>
      </c>
      <c r="U1321" s="48" t="str">
        <f t="shared" si="144"/>
        <v>Makarba</v>
      </c>
      <c r="V1321" s="20" t="str">
        <f t="shared" si="145"/>
        <v>TN703</v>
      </c>
      <c r="W1321" s="20" t="str">
        <f t="shared" si="146"/>
        <v>A1</v>
      </c>
      <c r="X1321" s="20"/>
      <c r="Y1321" s="7"/>
      <c r="Z1321" s="7"/>
      <c r="AA1321" s="7"/>
      <c r="AB1321" s="7"/>
      <c r="AC1321" s="7"/>
      <c r="AD1321" s="7"/>
    </row>
    <row r="1322" spans="1:30" x14ac:dyDescent="0.25">
      <c r="A1322" s="7"/>
      <c r="B1322" s="7"/>
      <c r="C1322" s="7"/>
      <c r="D1322" s="7" t="str">
        <f t="shared" si="140"/>
        <v>10.121.96.170</v>
      </c>
      <c r="E1322" s="7" t="str">
        <f t="shared" si="141"/>
        <v>10.121.96.170</v>
      </c>
      <c r="F1322">
        <v>1313</v>
      </c>
      <c r="G1322" t="s">
        <v>5504</v>
      </c>
      <c r="H1322" s="57">
        <v>46143.069502314815</v>
      </c>
      <c r="I1322" t="s">
        <v>5505</v>
      </c>
      <c r="J1322" t="s">
        <v>5506</v>
      </c>
      <c r="K1322" t="s">
        <v>189</v>
      </c>
      <c r="L1322" t="s">
        <v>5507</v>
      </c>
      <c r="N1322" t="s">
        <v>191</v>
      </c>
      <c r="O1322" t="s">
        <v>135</v>
      </c>
      <c r="P1322">
        <v>0</v>
      </c>
      <c r="S1322" s="20">
        <f t="shared" si="142"/>
        <v>14</v>
      </c>
      <c r="T1322" s="20">
        <f t="shared" si="143"/>
        <v>30</v>
      </c>
      <c r="U1322" s="48" t="str">
        <f t="shared" si="144"/>
        <v>MISTRY BOARDING</v>
      </c>
      <c r="V1322" s="20" t="str">
        <f t="shared" si="145"/>
        <v>TN703</v>
      </c>
      <c r="W1322" s="20" t="str">
        <f t="shared" si="146"/>
        <v>A1</v>
      </c>
      <c r="X1322" s="20"/>
      <c r="Y1322" s="7"/>
      <c r="Z1322" s="7"/>
      <c r="AA1322" s="7"/>
      <c r="AB1322" s="7"/>
      <c r="AC1322" s="7"/>
      <c r="AD1322" s="7"/>
    </row>
    <row r="1323" spans="1:30" x14ac:dyDescent="0.25">
      <c r="A1323" s="7"/>
      <c r="B1323" s="7"/>
      <c r="C1323" s="7"/>
      <c r="D1323" s="7" t="str">
        <f t="shared" si="140"/>
        <v>10.121.17.85</v>
      </c>
      <c r="E1323" s="7" t="str">
        <f t="shared" si="141"/>
        <v>10.121.17.85</v>
      </c>
      <c r="F1323">
        <v>1314</v>
      </c>
      <c r="G1323" t="s">
        <v>5508</v>
      </c>
      <c r="H1323" s="57">
        <v>46124.068252314813</v>
      </c>
      <c r="I1323" t="s">
        <v>5509</v>
      </c>
      <c r="J1323" t="s">
        <v>5510</v>
      </c>
      <c r="K1323" t="s">
        <v>189</v>
      </c>
      <c r="L1323" t="s">
        <v>5511</v>
      </c>
      <c r="N1323" t="s">
        <v>191</v>
      </c>
      <c r="O1323" t="s">
        <v>135</v>
      </c>
      <c r="P1323">
        <v>0</v>
      </c>
      <c r="S1323" s="20">
        <f t="shared" si="142"/>
        <v>13</v>
      </c>
      <c r="T1323" s="20">
        <f t="shared" si="143"/>
        <v>34</v>
      </c>
      <c r="U1323" s="48" t="str">
        <f t="shared" si="144"/>
        <v>Sharma Guest House 2</v>
      </c>
      <c r="V1323" s="20" t="str">
        <f t="shared" si="145"/>
        <v>TN703</v>
      </c>
      <c r="W1323" s="20" t="str">
        <f t="shared" si="146"/>
        <v>A1</v>
      </c>
      <c r="X1323" s="20"/>
      <c r="Y1323" s="7"/>
      <c r="Z1323" s="7"/>
      <c r="AA1323" s="7"/>
      <c r="AB1323" s="7"/>
      <c r="AC1323" s="7"/>
      <c r="AD1323" s="7"/>
    </row>
    <row r="1324" spans="1:30" x14ac:dyDescent="0.25">
      <c r="A1324" s="7"/>
      <c r="B1324" s="7"/>
      <c r="C1324" s="7"/>
      <c r="D1324" s="7" t="str">
        <f t="shared" si="140"/>
        <v>10.121.99.75</v>
      </c>
      <c r="E1324" s="7" t="str">
        <f t="shared" si="141"/>
        <v>10.121.99.75</v>
      </c>
      <c r="F1324">
        <v>1315</v>
      </c>
      <c r="G1324" t="s">
        <v>5500</v>
      </c>
      <c r="H1324" s="57">
        <v>46145.079016203701</v>
      </c>
      <c r="I1324" t="s">
        <v>5501</v>
      </c>
      <c r="J1324" t="s">
        <v>5502</v>
      </c>
      <c r="K1324" t="s">
        <v>132</v>
      </c>
      <c r="L1324" t="s">
        <v>5503</v>
      </c>
      <c r="N1324" t="s">
        <v>134</v>
      </c>
      <c r="O1324" t="s">
        <v>135</v>
      </c>
      <c r="P1324">
        <v>0</v>
      </c>
      <c r="S1324" s="20">
        <f t="shared" si="142"/>
        <v>13</v>
      </c>
      <c r="T1324" s="20">
        <f t="shared" si="143"/>
        <v>23</v>
      </c>
      <c r="U1324" s="48" t="str">
        <f t="shared" si="144"/>
        <v>DHARAMPUR</v>
      </c>
      <c r="V1324" s="20" t="str">
        <f t="shared" si="145"/>
        <v>TN725</v>
      </c>
      <c r="W1324" s="20" t="str">
        <f t="shared" si="146"/>
        <v>B2</v>
      </c>
      <c r="X1324" s="20"/>
      <c r="Y1324" s="7"/>
      <c r="Z1324" s="7"/>
      <c r="AA1324" s="7"/>
      <c r="AB1324" s="7"/>
      <c r="AC1324" s="7"/>
      <c r="AD1324" s="7"/>
    </row>
    <row r="1325" spans="1:30" x14ac:dyDescent="0.25">
      <c r="A1325" s="7"/>
      <c r="B1325" s="7"/>
      <c r="C1325" s="7"/>
      <c r="D1325" s="7" t="str">
        <f t="shared" si="140"/>
        <v>10.121.24.153</v>
      </c>
      <c r="E1325" s="7" t="str">
        <f t="shared" si="141"/>
        <v>10.121.24.153</v>
      </c>
      <c r="F1325">
        <v>1316</v>
      </c>
      <c r="G1325" t="s">
        <v>5512</v>
      </c>
      <c r="H1325" s="57">
        <v>46149.072569444441</v>
      </c>
      <c r="I1325" t="s">
        <v>5513</v>
      </c>
      <c r="J1325" t="s">
        <v>5514</v>
      </c>
      <c r="K1325" t="s">
        <v>189</v>
      </c>
      <c r="L1325" t="s">
        <v>5515</v>
      </c>
      <c r="N1325" t="s">
        <v>191</v>
      </c>
      <c r="O1325" t="s">
        <v>135</v>
      </c>
      <c r="P1325">
        <v>0</v>
      </c>
      <c r="R1325" t="s">
        <v>2346</v>
      </c>
      <c r="S1325" s="20">
        <f t="shared" si="142"/>
        <v>14</v>
      </c>
      <c r="T1325" s="20">
        <f t="shared" si="143"/>
        <v>19</v>
      </c>
      <c r="U1325" s="48" t="str">
        <f t="shared" si="144"/>
        <v>ATAR</v>
      </c>
      <c r="V1325" s="20" t="str">
        <f t="shared" si="145"/>
        <v>TN703</v>
      </c>
      <c r="W1325" s="20" t="str">
        <f t="shared" si="146"/>
        <v>A1</v>
      </c>
      <c r="X1325" s="20"/>
      <c r="Y1325" s="7"/>
      <c r="Z1325" s="7"/>
      <c r="AA1325" s="7"/>
      <c r="AB1325" s="7"/>
      <c r="AC1325" s="7"/>
      <c r="AD1325" s="7"/>
    </row>
    <row r="1326" spans="1:30" x14ac:dyDescent="0.25">
      <c r="A1326" s="7"/>
      <c r="B1326" s="7"/>
      <c r="C1326" s="7"/>
      <c r="D1326" s="7" t="str">
        <f t="shared" si="140"/>
        <v>10.121.98.89</v>
      </c>
      <c r="E1326" s="7" t="str">
        <f t="shared" si="141"/>
        <v>10.121.98.89</v>
      </c>
      <c r="F1326">
        <v>1317</v>
      </c>
      <c r="G1326" t="s">
        <v>5516</v>
      </c>
      <c r="H1326" s="57">
        <v>46150.080324074072</v>
      </c>
      <c r="I1326" t="s">
        <v>5517</v>
      </c>
      <c r="J1326" t="s">
        <v>5518</v>
      </c>
      <c r="K1326" t="s">
        <v>189</v>
      </c>
      <c r="L1326" t="s">
        <v>5519</v>
      </c>
      <c r="N1326" t="s">
        <v>191</v>
      </c>
      <c r="O1326" t="s">
        <v>135</v>
      </c>
      <c r="P1326">
        <v>0</v>
      </c>
      <c r="S1326" s="20">
        <f t="shared" si="142"/>
        <v>13</v>
      </c>
      <c r="T1326" s="20">
        <f t="shared" si="143"/>
        <v>21</v>
      </c>
      <c r="U1326" s="48" t="str">
        <f t="shared" si="144"/>
        <v>Atlanta</v>
      </c>
      <c r="V1326" s="20" t="str">
        <f t="shared" si="145"/>
        <v>TN703</v>
      </c>
      <c r="W1326" s="20" t="str">
        <f t="shared" si="146"/>
        <v>A1</v>
      </c>
      <c r="X1326" s="20"/>
      <c r="Y1326" s="7"/>
      <c r="Z1326" s="7"/>
      <c r="AA1326" s="7"/>
      <c r="AB1326" s="7"/>
      <c r="AC1326" s="7"/>
      <c r="AD1326" s="7"/>
    </row>
    <row r="1327" spans="1:30" x14ac:dyDescent="0.25">
      <c r="A1327" s="7"/>
      <c r="B1327" s="7"/>
      <c r="C1327" s="7"/>
      <c r="D1327" s="7" t="str">
        <f t="shared" si="140"/>
        <v>10.121.18.108</v>
      </c>
      <c r="E1327" s="7" t="str">
        <f t="shared" si="141"/>
        <v>10.121.18.108</v>
      </c>
      <c r="F1327">
        <v>1318</v>
      </c>
      <c r="G1327" t="s">
        <v>5520</v>
      </c>
      <c r="H1327" s="57">
        <v>46074.064155092594</v>
      </c>
      <c r="I1327" t="s">
        <v>5521</v>
      </c>
      <c r="J1327" t="s">
        <v>5522</v>
      </c>
      <c r="K1327" t="s">
        <v>171</v>
      </c>
      <c r="L1327" t="s">
        <v>5523</v>
      </c>
      <c r="N1327" t="s">
        <v>173</v>
      </c>
      <c r="O1327" t="s">
        <v>135</v>
      </c>
      <c r="P1327">
        <v>2</v>
      </c>
      <c r="S1327" s="20">
        <f t="shared" si="142"/>
        <v>14</v>
      </c>
      <c r="T1327" s="20">
        <f t="shared" si="143"/>
        <v>33</v>
      </c>
      <c r="U1327" s="48" t="str">
        <f t="shared" si="144"/>
        <v>JAIN OSWAL ZTE BTS</v>
      </c>
      <c r="V1327" s="20" t="str">
        <f t="shared" si="145"/>
        <v>TN703</v>
      </c>
      <c r="W1327" s="20" t="str">
        <f t="shared" si="146"/>
        <v>A1</v>
      </c>
      <c r="X1327" s="20"/>
      <c r="Y1327" s="7"/>
      <c r="Z1327" s="7"/>
      <c r="AA1327" s="7"/>
      <c r="AB1327" s="7"/>
      <c r="AC1327" s="7"/>
      <c r="AD1327" s="7"/>
    </row>
    <row r="1328" spans="1:30" x14ac:dyDescent="0.25">
      <c r="A1328" s="7"/>
      <c r="B1328" s="7"/>
      <c r="C1328" s="7"/>
      <c r="D1328" s="7" t="str">
        <f t="shared" si="140"/>
        <v>10.121.17.55</v>
      </c>
      <c r="E1328" s="7" t="str">
        <f t="shared" si="141"/>
        <v>10.121.17.55</v>
      </c>
      <c r="F1328">
        <v>1319</v>
      </c>
      <c r="G1328" t="s">
        <v>5524</v>
      </c>
      <c r="H1328" s="57">
        <v>46150.078993055555</v>
      </c>
      <c r="I1328" t="s">
        <v>5525</v>
      </c>
      <c r="J1328" t="s">
        <v>5526</v>
      </c>
      <c r="K1328" t="s">
        <v>132</v>
      </c>
      <c r="L1328" t="s">
        <v>5527</v>
      </c>
      <c r="N1328" t="s">
        <v>134</v>
      </c>
      <c r="O1328" t="s">
        <v>135</v>
      </c>
      <c r="P1328">
        <v>2</v>
      </c>
      <c r="R1328" t="s">
        <v>5528</v>
      </c>
      <c r="S1328" s="20">
        <f t="shared" si="142"/>
        <v>13</v>
      </c>
      <c r="T1328" s="20">
        <f t="shared" si="143"/>
        <v>20</v>
      </c>
      <c r="U1328" s="48" t="str">
        <f t="shared" si="144"/>
        <v>UPLETA</v>
      </c>
      <c r="V1328" s="20" t="str">
        <f t="shared" si="145"/>
        <v>TN725</v>
      </c>
      <c r="W1328" s="20" t="str">
        <f t="shared" si="146"/>
        <v>B2</v>
      </c>
      <c r="X1328" s="20"/>
      <c r="Y1328" s="7"/>
      <c r="Z1328" s="7"/>
      <c r="AA1328" s="7"/>
      <c r="AB1328" s="7"/>
      <c r="AC1328" s="7"/>
      <c r="AD1328" s="7"/>
    </row>
    <row r="1329" spans="1:30" x14ac:dyDescent="0.25">
      <c r="A1329" s="7"/>
      <c r="B1329" s="7"/>
      <c r="C1329" s="7"/>
      <c r="D1329" s="7" t="str">
        <f t="shared" si="140"/>
        <v>10.121.24.236</v>
      </c>
      <c r="E1329" s="7" t="str">
        <f t="shared" si="141"/>
        <v>10.121.24.236</v>
      </c>
      <c r="F1329">
        <v>1320</v>
      </c>
      <c r="G1329" t="s">
        <v>5529</v>
      </c>
      <c r="H1329" s="57">
        <v>45979.070706018516</v>
      </c>
      <c r="I1329" t="s">
        <v>5530</v>
      </c>
      <c r="J1329" t="s">
        <v>5531</v>
      </c>
      <c r="K1329" t="s">
        <v>189</v>
      </c>
      <c r="L1329" t="s">
        <v>5532</v>
      </c>
      <c r="N1329" t="s">
        <v>191</v>
      </c>
      <c r="O1329" t="s">
        <v>135</v>
      </c>
      <c r="P1329">
        <v>0</v>
      </c>
      <c r="S1329" s="20">
        <f t="shared" si="142"/>
        <v>14</v>
      </c>
      <c r="T1329" s="20">
        <f t="shared" si="143"/>
        <v>22</v>
      </c>
      <c r="U1329" s="48" t="str">
        <f t="shared" si="144"/>
        <v>JASHODA</v>
      </c>
      <c r="V1329" s="20" t="str">
        <f t="shared" si="145"/>
        <v>TN703</v>
      </c>
      <c r="W1329" s="20" t="str">
        <f t="shared" si="146"/>
        <v>A1</v>
      </c>
      <c r="X1329" s="20"/>
      <c r="Y1329" s="7"/>
      <c r="Z1329" s="7"/>
      <c r="AA1329" s="7"/>
      <c r="AB1329" s="7"/>
      <c r="AC1329" s="7"/>
      <c r="AD1329" s="7"/>
    </row>
    <row r="1330" spans="1:30" x14ac:dyDescent="0.25">
      <c r="A1330" s="7"/>
      <c r="B1330" s="7"/>
      <c r="C1330" s="7"/>
      <c r="D1330" s="7" t="str">
        <f t="shared" si="140"/>
        <v>10.121.19.243</v>
      </c>
      <c r="E1330" s="7" t="str">
        <f t="shared" si="141"/>
        <v>10.121.19.243</v>
      </c>
      <c r="F1330">
        <v>1321</v>
      </c>
      <c r="G1330" t="s">
        <v>5533</v>
      </c>
      <c r="H1330" s="57">
        <v>46116.053599537037</v>
      </c>
      <c r="I1330" t="s">
        <v>5534</v>
      </c>
      <c r="J1330" t="s">
        <v>5535</v>
      </c>
      <c r="K1330" t="s">
        <v>145</v>
      </c>
      <c r="L1330" t="s">
        <v>5536</v>
      </c>
      <c r="N1330" t="s">
        <v>134</v>
      </c>
      <c r="O1330" t="s">
        <v>135</v>
      </c>
      <c r="P1330">
        <v>2</v>
      </c>
      <c r="S1330" s="20">
        <f t="shared" si="142"/>
        <v>14</v>
      </c>
      <c r="T1330" s="20">
        <f t="shared" si="143"/>
        <v>29</v>
      </c>
      <c r="U1330" s="48" t="str">
        <f t="shared" si="144"/>
        <v>GSWAN SURAT DC</v>
      </c>
      <c r="V1330" s="20" t="str">
        <f t="shared" si="145"/>
        <v>TN705</v>
      </c>
      <c r="W1330" s="20" t="str">
        <f t="shared" si="146"/>
        <v>B1</v>
      </c>
      <c r="X1330" s="20"/>
      <c r="Y1330" s="7"/>
      <c r="Z1330" s="7"/>
      <c r="AA1330" s="7"/>
      <c r="AB1330" s="7"/>
      <c r="AC1330" s="7"/>
      <c r="AD1330" s="7"/>
    </row>
    <row r="1331" spans="1:30" x14ac:dyDescent="0.25">
      <c r="A1331" s="7"/>
      <c r="B1331" s="7"/>
      <c r="C1331" s="7"/>
      <c r="D1331" s="7" t="str">
        <f t="shared" si="140"/>
        <v>10.121.19.113</v>
      </c>
      <c r="E1331" s="7" t="str">
        <f t="shared" si="141"/>
        <v>10.121.19.113</v>
      </c>
      <c r="F1331">
        <v>1322</v>
      </c>
      <c r="G1331" t="s">
        <v>5537</v>
      </c>
      <c r="H1331" s="57">
        <v>46141.065266203703</v>
      </c>
      <c r="I1331" t="s">
        <v>5538</v>
      </c>
      <c r="J1331" t="s">
        <v>5539</v>
      </c>
      <c r="K1331" t="s">
        <v>171</v>
      </c>
      <c r="L1331" t="s">
        <v>5540</v>
      </c>
      <c r="N1331" t="s">
        <v>173</v>
      </c>
      <c r="O1331" t="s">
        <v>135</v>
      </c>
      <c r="P1331">
        <v>2</v>
      </c>
      <c r="S1331" s="20">
        <f t="shared" si="142"/>
        <v>14</v>
      </c>
      <c r="T1331" s="20">
        <f t="shared" si="143"/>
        <v>35</v>
      </c>
      <c r="U1331" s="48" t="str">
        <f t="shared" si="144"/>
        <v>SADGURU VATIKA BTS-2</v>
      </c>
      <c r="V1331" s="20" t="str">
        <f t="shared" si="145"/>
        <v>TN703</v>
      </c>
      <c r="W1331" s="20" t="str">
        <f t="shared" si="146"/>
        <v>A1</v>
      </c>
      <c r="X1331" s="20"/>
      <c r="Y1331" s="7"/>
      <c r="Z1331" s="7"/>
      <c r="AA1331" s="7"/>
      <c r="AB1331" s="7"/>
      <c r="AC1331" s="7"/>
      <c r="AD1331" s="7"/>
    </row>
    <row r="1332" spans="1:30" x14ac:dyDescent="0.25">
      <c r="A1332" s="7"/>
      <c r="B1332" s="7"/>
      <c r="C1332" s="7"/>
      <c r="D1332" s="7" t="str">
        <f t="shared" si="140"/>
        <v>10.121.18.162</v>
      </c>
      <c r="E1332" s="7" t="str">
        <f t="shared" si="141"/>
        <v>10.121.18.162</v>
      </c>
      <c r="F1332">
        <v>1323</v>
      </c>
      <c r="G1332" t="s">
        <v>5541</v>
      </c>
      <c r="H1332" s="57">
        <v>46150.074143518519</v>
      </c>
      <c r="I1332" t="s">
        <v>5542</v>
      </c>
      <c r="J1332" t="s">
        <v>5543</v>
      </c>
      <c r="K1332" t="s">
        <v>132</v>
      </c>
      <c r="L1332" t="s">
        <v>5544</v>
      </c>
      <c r="N1332" t="s">
        <v>134</v>
      </c>
      <c r="O1332" t="s">
        <v>135</v>
      </c>
      <c r="P1332">
        <v>0</v>
      </c>
      <c r="S1332" s="20">
        <f t="shared" si="142"/>
        <v>14</v>
      </c>
      <c r="T1332" s="20">
        <f t="shared" si="143"/>
        <v>24</v>
      </c>
      <c r="U1332" s="48" t="str">
        <f t="shared" si="144"/>
        <v>RRU LAVAD</v>
      </c>
      <c r="V1332" s="20" t="str">
        <f t="shared" si="145"/>
        <v>TN725</v>
      </c>
      <c r="W1332" s="20" t="str">
        <f t="shared" si="146"/>
        <v>B2</v>
      </c>
      <c r="X1332" s="20"/>
      <c r="Y1332" s="7"/>
      <c r="Z1332" s="7"/>
      <c r="AA1332" s="7"/>
      <c r="AB1332" s="7"/>
      <c r="AC1332" s="7"/>
      <c r="AD1332" s="7"/>
    </row>
    <row r="1333" spans="1:30" x14ac:dyDescent="0.25">
      <c r="A1333" s="7"/>
      <c r="B1333" s="7"/>
      <c r="C1333" s="7"/>
      <c r="D1333" s="7" t="str">
        <f t="shared" si="140"/>
        <v>10.121.16.113</v>
      </c>
      <c r="E1333" s="7" t="str">
        <f t="shared" si="141"/>
        <v>10.121.16.113</v>
      </c>
      <c r="F1333">
        <v>1324</v>
      </c>
      <c r="G1333" t="s">
        <v>5545</v>
      </c>
      <c r="H1333" s="57">
        <v>46151.072638888887</v>
      </c>
      <c r="I1333" t="s">
        <v>5546</v>
      </c>
      <c r="J1333" t="s">
        <v>5547</v>
      </c>
      <c r="K1333" t="s">
        <v>145</v>
      </c>
      <c r="L1333" t="s">
        <v>5548</v>
      </c>
      <c r="N1333" t="s">
        <v>134</v>
      </c>
      <c r="O1333" t="s">
        <v>135</v>
      </c>
      <c r="P1333">
        <v>0</v>
      </c>
      <c r="S1333" s="20">
        <f t="shared" si="142"/>
        <v>14</v>
      </c>
      <c r="T1333" s="20">
        <f t="shared" si="143"/>
        <v>20</v>
      </c>
      <c r="U1333" s="48" t="str">
        <f t="shared" si="144"/>
        <v>VESMA</v>
      </c>
      <c r="V1333" s="20" t="str">
        <f t="shared" si="145"/>
        <v>TN705</v>
      </c>
      <c r="W1333" s="20" t="str">
        <f t="shared" si="146"/>
        <v>B1</v>
      </c>
      <c r="X1333" s="20"/>
      <c r="Y1333" s="7"/>
      <c r="Z1333" s="7"/>
      <c r="AA1333" s="7"/>
      <c r="AB1333" s="7"/>
      <c r="AC1333" s="7"/>
      <c r="AD1333" s="7"/>
    </row>
    <row r="1334" spans="1:30" x14ac:dyDescent="0.25">
      <c r="A1334" s="7"/>
      <c r="B1334" s="7"/>
      <c r="C1334" s="7"/>
      <c r="D1334" s="7" t="str">
        <f t="shared" si="140"/>
        <v>10.121.25.98</v>
      </c>
      <c r="E1334" s="7" t="str">
        <f t="shared" si="141"/>
        <v>10.121.25.98</v>
      </c>
      <c r="F1334">
        <v>1325</v>
      </c>
      <c r="G1334" t="s">
        <v>5553</v>
      </c>
      <c r="H1334" s="57">
        <v>46124.062372685185</v>
      </c>
      <c r="I1334" t="s">
        <v>5554</v>
      </c>
      <c r="J1334" t="s">
        <v>5555</v>
      </c>
      <c r="K1334" t="s">
        <v>189</v>
      </c>
      <c r="L1334" t="s">
        <v>5556</v>
      </c>
      <c r="N1334" t="s">
        <v>191</v>
      </c>
      <c r="O1334" t="s">
        <v>135</v>
      </c>
      <c r="P1334">
        <v>0</v>
      </c>
      <c r="R1334" t="s">
        <v>815</v>
      </c>
      <c r="S1334" s="20">
        <f t="shared" si="142"/>
        <v>13</v>
      </c>
      <c r="T1334" s="20">
        <f t="shared" si="143"/>
        <v>24</v>
      </c>
      <c r="U1334" s="48" t="str">
        <f t="shared" si="144"/>
        <v>MUJPUR BTS</v>
      </c>
      <c r="V1334" s="20" t="str">
        <f t="shared" si="145"/>
        <v>TN703</v>
      </c>
      <c r="W1334" s="20" t="str">
        <f t="shared" si="146"/>
        <v>A1</v>
      </c>
      <c r="X1334" s="20"/>
      <c r="Y1334" s="7"/>
      <c r="Z1334" s="7"/>
      <c r="AA1334" s="7"/>
      <c r="AB1334" s="7"/>
      <c r="AC1334" s="7"/>
      <c r="AD1334" s="7"/>
    </row>
    <row r="1335" spans="1:30" x14ac:dyDescent="0.25">
      <c r="A1335" s="7"/>
      <c r="B1335" s="7"/>
      <c r="C1335" s="7"/>
      <c r="D1335" s="7" t="str">
        <f t="shared" si="140"/>
        <v>10.121.97.105</v>
      </c>
      <c r="E1335" s="7" t="str">
        <f t="shared" si="141"/>
        <v>10.121.97.105</v>
      </c>
      <c r="F1335">
        <v>1326</v>
      </c>
      <c r="G1335" t="s">
        <v>5549</v>
      </c>
      <c r="H1335" s="57">
        <v>46151.0780787037</v>
      </c>
      <c r="I1335" t="s">
        <v>5550</v>
      </c>
      <c r="J1335" t="s">
        <v>5551</v>
      </c>
      <c r="K1335" t="s">
        <v>189</v>
      </c>
      <c r="L1335" t="s">
        <v>5552</v>
      </c>
      <c r="N1335" t="s">
        <v>191</v>
      </c>
      <c r="O1335" t="s">
        <v>135</v>
      </c>
      <c r="P1335">
        <v>0</v>
      </c>
      <c r="R1335" t="s">
        <v>706</v>
      </c>
      <c r="S1335" s="20">
        <f t="shared" si="142"/>
        <v>14</v>
      </c>
      <c r="T1335" s="20">
        <f t="shared" si="143"/>
        <v>28</v>
      </c>
      <c r="U1335" s="48" t="str">
        <f t="shared" si="144"/>
        <v>KADIYADARA-EX</v>
      </c>
      <c r="V1335" s="20" t="str">
        <f t="shared" si="145"/>
        <v>TN703</v>
      </c>
      <c r="W1335" s="20" t="str">
        <f t="shared" si="146"/>
        <v>A1</v>
      </c>
      <c r="X1335" s="20"/>
      <c r="Y1335" s="7"/>
      <c r="Z1335" s="7"/>
      <c r="AA1335" s="7"/>
      <c r="AB1335" s="7"/>
      <c r="AC1335" s="7"/>
      <c r="AD1335" s="7"/>
    </row>
    <row r="1336" spans="1:30" x14ac:dyDescent="0.25">
      <c r="A1336" s="7"/>
      <c r="B1336" s="7"/>
      <c r="C1336" s="7"/>
      <c r="D1336" s="7" t="str">
        <f t="shared" si="140"/>
        <v>10.121.19.223</v>
      </c>
      <c r="E1336" s="7" t="str">
        <f t="shared" si="141"/>
        <v>10.121.19.223</v>
      </c>
      <c r="F1336">
        <v>1327</v>
      </c>
      <c r="G1336" t="s">
        <v>5570</v>
      </c>
      <c r="H1336" s="57">
        <v>46142.075949074075</v>
      </c>
      <c r="I1336" t="s">
        <v>5571</v>
      </c>
      <c r="J1336" t="s">
        <v>5572</v>
      </c>
      <c r="K1336" t="s">
        <v>189</v>
      </c>
      <c r="L1336" t="s">
        <v>5573</v>
      </c>
      <c r="N1336" t="s">
        <v>191</v>
      </c>
      <c r="O1336" t="s">
        <v>135</v>
      </c>
      <c r="P1336">
        <v>0</v>
      </c>
      <c r="R1336" t="s">
        <v>618</v>
      </c>
      <c r="S1336" s="20">
        <f t="shared" si="142"/>
        <v>14</v>
      </c>
      <c r="T1336" s="20">
        <f t="shared" si="143"/>
        <v>29</v>
      </c>
      <c r="U1336" s="48" t="str">
        <f t="shared" si="144"/>
        <v>KRIBHCO BTS A1</v>
      </c>
      <c r="V1336" s="20" t="str">
        <f t="shared" si="145"/>
        <v>TN703</v>
      </c>
      <c r="W1336" s="20" t="str">
        <f t="shared" si="146"/>
        <v>A1</v>
      </c>
      <c r="X1336" s="20"/>
      <c r="Y1336" s="7"/>
      <c r="Z1336" s="7"/>
      <c r="AA1336" s="7"/>
      <c r="AB1336" s="7"/>
      <c r="AC1336" s="7"/>
      <c r="AD1336" s="7"/>
    </row>
    <row r="1337" spans="1:30" x14ac:dyDescent="0.25">
      <c r="A1337" s="7"/>
      <c r="B1337" s="7"/>
      <c r="C1337" s="7"/>
      <c r="D1337" s="7" t="str">
        <f t="shared" si="140"/>
        <v>10.121.18.90</v>
      </c>
      <c r="E1337" s="7" t="str">
        <f t="shared" si="141"/>
        <v>10.121.18.90</v>
      </c>
      <c r="F1337">
        <v>1328</v>
      </c>
      <c r="G1337" t="s">
        <v>5557</v>
      </c>
      <c r="H1337" s="57">
        <v>46114.079629629632</v>
      </c>
      <c r="I1337" t="s">
        <v>5558</v>
      </c>
      <c r="J1337" t="s">
        <v>5559</v>
      </c>
      <c r="K1337" t="s">
        <v>171</v>
      </c>
      <c r="L1337" t="s">
        <v>5560</v>
      </c>
      <c r="N1337" t="s">
        <v>173</v>
      </c>
      <c r="O1337" t="s">
        <v>135</v>
      </c>
      <c r="P1337">
        <v>2</v>
      </c>
      <c r="R1337" t="s">
        <v>5561</v>
      </c>
      <c r="S1337" s="20">
        <f t="shared" si="142"/>
        <v>13</v>
      </c>
      <c r="T1337" s="20">
        <f t="shared" si="143"/>
        <v>17</v>
      </c>
      <c r="U1337" s="48" t="str">
        <f t="shared" si="144"/>
        <v>IIM</v>
      </c>
      <c r="V1337" s="20" t="str">
        <f t="shared" si="145"/>
        <v>TN703</v>
      </c>
      <c r="W1337" s="20" t="str">
        <f t="shared" si="146"/>
        <v>A1</v>
      </c>
      <c r="X1337" s="20"/>
      <c r="Y1337" s="7"/>
      <c r="Z1337" s="7"/>
      <c r="AA1337" s="7"/>
      <c r="AB1337" s="7"/>
      <c r="AC1337" s="7"/>
      <c r="AD1337" s="7"/>
    </row>
    <row r="1338" spans="1:30" x14ac:dyDescent="0.25">
      <c r="A1338" s="7"/>
      <c r="B1338" s="7"/>
      <c r="C1338" s="7"/>
      <c r="D1338" s="7" t="str">
        <f t="shared" si="140"/>
        <v>10.121.96.29</v>
      </c>
      <c r="E1338" s="7" t="str">
        <f t="shared" si="141"/>
        <v>10.121.96.29</v>
      </c>
      <c r="F1338">
        <v>1329</v>
      </c>
      <c r="G1338" t="s">
        <v>5566</v>
      </c>
      <c r="H1338" s="57">
        <v>46126.065787037034</v>
      </c>
      <c r="I1338" t="s">
        <v>5567</v>
      </c>
      <c r="J1338" t="s">
        <v>5568</v>
      </c>
      <c r="K1338" t="s">
        <v>189</v>
      </c>
      <c r="L1338" t="s">
        <v>5569</v>
      </c>
      <c r="N1338" t="s">
        <v>191</v>
      </c>
      <c r="O1338" t="s">
        <v>135</v>
      </c>
      <c r="P1338">
        <v>0</v>
      </c>
      <c r="S1338" s="20">
        <f t="shared" si="142"/>
        <v>13</v>
      </c>
      <c r="T1338" s="20">
        <f t="shared" si="143"/>
        <v>30</v>
      </c>
      <c r="U1338" s="48" t="str">
        <f t="shared" si="144"/>
        <v>Mota Samadhiyala</v>
      </c>
      <c r="V1338" s="20" t="str">
        <f t="shared" si="145"/>
        <v>TN703</v>
      </c>
      <c r="W1338" s="20" t="str">
        <f t="shared" si="146"/>
        <v>A1</v>
      </c>
      <c r="X1338" s="20"/>
      <c r="Y1338" s="7"/>
      <c r="Z1338" s="7"/>
      <c r="AA1338" s="7"/>
      <c r="AB1338" s="7"/>
      <c r="AC1338" s="7"/>
      <c r="AD1338" s="7"/>
    </row>
    <row r="1339" spans="1:30" x14ac:dyDescent="0.25">
      <c r="A1339" s="7"/>
      <c r="B1339" s="7"/>
      <c r="C1339" s="7"/>
      <c r="D1339" s="7" t="str">
        <f t="shared" si="140"/>
        <v>10.121.25.175</v>
      </c>
      <c r="E1339" s="7" t="str">
        <f t="shared" si="141"/>
        <v>10.121.25.175</v>
      </c>
      <c r="F1339">
        <v>1330</v>
      </c>
      <c r="G1339" t="s">
        <v>5574</v>
      </c>
      <c r="H1339" s="57">
        <v>46148.065370370372</v>
      </c>
      <c r="I1339" t="s">
        <v>5575</v>
      </c>
      <c r="J1339" t="s">
        <v>5576</v>
      </c>
      <c r="K1339" t="s">
        <v>189</v>
      </c>
      <c r="L1339" t="s">
        <v>5577</v>
      </c>
      <c r="N1339" t="s">
        <v>191</v>
      </c>
      <c r="O1339" t="s">
        <v>135</v>
      </c>
      <c r="P1339">
        <v>0</v>
      </c>
      <c r="S1339" s="20">
        <f t="shared" si="142"/>
        <v>14</v>
      </c>
      <c r="T1339" s="20">
        <f t="shared" si="143"/>
        <v>25</v>
      </c>
      <c r="U1339" s="48" t="str">
        <f t="shared" si="144"/>
        <v>RANASAN EX</v>
      </c>
      <c r="V1339" s="20" t="str">
        <f t="shared" si="145"/>
        <v>TN703</v>
      </c>
      <c r="W1339" s="20" t="str">
        <f t="shared" si="146"/>
        <v>A1</v>
      </c>
      <c r="X1339" s="20"/>
      <c r="Y1339" s="7"/>
      <c r="Z1339" s="7"/>
      <c r="AA1339" s="7"/>
      <c r="AB1339" s="7"/>
      <c r="AC1339" s="7"/>
      <c r="AD1339" s="7"/>
    </row>
    <row r="1340" spans="1:30" x14ac:dyDescent="0.25">
      <c r="A1340" s="7"/>
      <c r="B1340" s="7"/>
      <c r="C1340" s="7"/>
      <c r="D1340" s="7" t="str">
        <f t="shared" si="140"/>
        <v>10.121.25.184</v>
      </c>
      <c r="E1340" s="7" t="str">
        <f t="shared" si="141"/>
        <v>10.121.25.184</v>
      </c>
      <c r="F1340">
        <v>1331</v>
      </c>
      <c r="G1340" t="s">
        <v>5562</v>
      </c>
      <c r="H1340" s="57">
        <v>46148.065393518518</v>
      </c>
      <c r="I1340" t="s">
        <v>5563</v>
      </c>
      <c r="J1340" t="s">
        <v>5564</v>
      </c>
      <c r="K1340" t="s">
        <v>189</v>
      </c>
      <c r="L1340" t="s">
        <v>5565</v>
      </c>
      <c r="N1340" t="s">
        <v>191</v>
      </c>
      <c r="O1340" t="s">
        <v>135</v>
      </c>
      <c r="P1340">
        <v>0</v>
      </c>
      <c r="S1340" s="20">
        <f t="shared" si="142"/>
        <v>14</v>
      </c>
      <c r="T1340" s="20">
        <f t="shared" si="143"/>
        <v>25</v>
      </c>
      <c r="U1340" s="48" t="str">
        <f t="shared" si="144"/>
        <v>PUNSARI EX</v>
      </c>
      <c r="V1340" s="20" t="str">
        <f t="shared" si="145"/>
        <v>TN703</v>
      </c>
      <c r="W1340" s="20" t="str">
        <f t="shared" si="146"/>
        <v>A1</v>
      </c>
      <c r="X1340" s="20"/>
      <c r="Y1340" s="7"/>
      <c r="Z1340" s="7"/>
      <c r="AA1340" s="7"/>
      <c r="AB1340" s="7"/>
      <c r="AC1340" s="7"/>
      <c r="AD1340" s="7"/>
    </row>
    <row r="1341" spans="1:30" x14ac:dyDescent="0.25">
      <c r="A1341" s="7"/>
      <c r="B1341" s="7"/>
      <c r="C1341" s="7"/>
      <c r="D1341" s="7" t="str">
        <f t="shared" si="140"/>
        <v>10.121.96.50</v>
      </c>
      <c r="E1341" s="7" t="str">
        <f t="shared" si="141"/>
        <v>10.121.96.50</v>
      </c>
      <c r="F1341">
        <v>1332</v>
      </c>
      <c r="G1341" t="s">
        <v>5582</v>
      </c>
      <c r="H1341" s="57">
        <v>46148.06417824074</v>
      </c>
      <c r="I1341" t="s">
        <v>5583</v>
      </c>
      <c r="J1341" t="s">
        <v>5584</v>
      </c>
      <c r="K1341" t="s">
        <v>171</v>
      </c>
      <c r="L1341" t="s">
        <v>5585</v>
      </c>
      <c r="N1341" t="s">
        <v>173</v>
      </c>
      <c r="O1341" t="s">
        <v>135</v>
      </c>
      <c r="P1341">
        <v>2</v>
      </c>
      <c r="S1341" s="20">
        <f t="shared" si="142"/>
        <v>13</v>
      </c>
      <c r="T1341" s="20">
        <f t="shared" si="143"/>
        <v>21</v>
      </c>
      <c r="U1341" s="48" t="str">
        <f t="shared" si="144"/>
        <v>Sarsiya</v>
      </c>
      <c r="V1341" s="20" t="str">
        <f t="shared" si="145"/>
        <v>TN703</v>
      </c>
      <c r="W1341" s="20" t="str">
        <f t="shared" si="146"/>
        <v>A1</v>
      </c>
      <c r="X1341" s="20"/>
      <c r="Y1341" s="7"/>
      <c r="Z1341" s="7"/>
      <c r="AA1341" s="7"/>
      <c r="AB1341" s="7"/>
      <c r="AC1341" s="7"/>
      <c r="AD1341" s="7"/>
    </row>
    <row r="1342" spans="1:30" x14ac:dyDescent="0.25">
      <c r="A1342" s="7"/>
      <c r="B1342" s="7"/>
      <c r="C1342" s="7"/>
      <c r="D1342" s="7" t="str">
        <f t="shared" si="140"/>
        <v>10.121.15.160</v>
      </c>
      <c r="E1342" s="7" t="str">
        <f t="shared" si="141"/>
        <v>10.121.15.160</v>
      </c>
      <c r="F1342">
        <v>1333</v>
      </c>
      <c r="G1342" t="s">
        <v>5578</v>
      </c>
      <c r="H1342" s="57">
        <v>46110.0700462963</v>
      </c>
      <c r="I1342" t="s">
        <v>5579</v>
      </c>
      <c r="J1342" t="s">
        <v>5580</v>
      </c>
      <c r="K1342" t="s">
        <v>145</v>
      </c>
      <c r="L1342" t="s">
        <v>5581</v>
      </c>
      <c r="N1342" t="s">
        <v>134</v>
      </c>
      <c r="O1342" t="s">
        <v>135</v>
      </c>
      <c r="P1342">
        <v>2</v>
      </c>
      <c r="S1342" s="20">
        <f t="shared" si="142"/>
        <v>14</v>
      </c>
      <c r="T1342" s="20">
        <f t="shared" si="143"/>
        <v>26</v>
      </c>
      <c r="U1342" s="48" t="str">
        <f t="shared" si="144"/>
        <v>AM BHADRA 6</v>
      </c>
      <c r="V1342" s="20" t="str">
        <f t="shared" si="145"/>
        <v>TN705</v>
      </c>
      <c r="W1342" s="20" t="str">
        <f t="shared" si="146"/>
        <v>B1</v>
      </c>
      <c r="X1342" s="20"/>
      <c r="Y1342" s="7"/>
      <c r="Z1342" s="7"/>
      <c r="AA1342" s="7"/>
      <c r="AB1342" s="7"/>
      <c r="AC1342" s="7"/>
      <c r="AD1342" s="7"/>
    </row>
    <row r="1343" spans="1:30" x14ac:dyDescent="0.25">
      <c r="A1343" s="7"/>
      <c r="B1343" s="7"/>
      <c r="C1343" s="7"/>
      <c r="D1343" s="7" t="str">
        <f t="shared" si="140"/>
        <v>10.121.16.242</v>
      </c>
      <c r="E1343" s="7" t="str">
        <f t="shared" si="141"/>
        <v>10.121.16.242</v>
      </c>
      <c r="F1343">
        <v>1334</v>
      </c>
      <c r="G1343" t="s">
        <v>5586</v>
      </c>
      <c r="H1343" s="57">
        <v>46134.061249999999</v>
      </c>
      <c r="I1343" t="s">
        <v>5587</v>
      </c>
      <c r="J1343" t="s">
        <v>5588</v>
      </c>
      <c r="K1343" t="s">
        <v>145</v>
      </c>
      <c r="L1343" t="s">
        <v>5589</v>
      </c>
      <c r="N1343" t="s">
        <v>134</v>
      </c>
      <c r="O1343" t="s">
        <v>135</v>
      </c>
      <c r="P1343">
        <v>0</v>
      </c>
      <c r="R1343" t="s">
        <v>136</v>
      </c>
      <c r="S1343" s="20">
        <f t="shared" si="142"/>
        <v>14</v>
      </c>
      <c r="T1343" s="20">
        <f t="shared" si="143"/>
        <v>21</v>
      </c>
      <c r="U1343" s="48" t="str">
        <f t="shared" si="144"/>
        <v>Mahuda</v>
      </c>
      <c r="V1343" s="20" t="str">
        <f t="shared" si="145"/>
        <v>TN705</v>
      </c>
      <c r="W1343" s="20" t="str">
        <f t="shared" si="146"/>
        <v>B1</v>
      </c>
      <c r="X1343" s="20"/>
      <c r="Y1343" s="7"/>
      <c r="Z1343" s="7"/>
      <c r="AA1343" s="7"/>
      <c r="AB1343" s="7"/>
      <c r="AC1343" s="7"/>
      <c r="AD1343" s="7"/>
    </row>
    <row r="1344" spans="1:30" x14ac:dyDescent="0.25">
      <c r="A1344" s="7"/>
      <c r="B1344" s="7"/>
      <c r="C1344" s="7"/>
      <c r="D1344" s="7" t="str">
        <f t="shared" si="140"/>
        <v>10.121.15.139</v>
      </c>
      <c r="E1344" s="7" t="str">
        <f t="shared" si="141"/>
        <v>10.121.15.139</v>
      </c>
      <c r="F1344">
        <v>1335</v>
      </c>
      <c r="G1344" t="s">
        <v>5594</v>
      </c>
      <c r="H1344" s="57">
        <v>46130.066284722219</v>
      </c>
      <c r="I1344" t="s">
        <v>5595</v>
      </c>
      <c r="J1344" t="s">
        <v>5596</v>
      </c>
      <c r="K1344" t="s">
        <v>145</v>
      </c>
      <c r="L1344" t="s">
        <v>5597</v>
      </c>
      <c r="N1344" t="s">
        <v>134</v>
      </c>
      <c r="O1344" t="s">
        <v>135</v>
      </c>
      <c r="P1344">
        <v>0</v>
      </c>
      <c r="R1344" t="s">
        <v>136</v>
      </c>
      <c r="S1344" s="20">
        <f t="shared" si="142"/>
        <v>14</v>
      </c>
      <c r="T1344" s="20">
        <f t="shared" si="143"/>
        <v>20</v>
      </c>
      <c r="U1344" s="48" t="str">
        <f t="shared" si="144"/>
        <v>MANSA</v>
      </c>
      <c r="V1344" s="20" t="str">
        <f t="shared" si="145"/>
        <v>TN705</v>
      </c>
      <c r="W1344" s="20" t="str">
        <f t="shared" si="146"/>
        <v>B1</v>
      </c>
      <c r="X1344" s="20"/>
      <c r="Y1344" s="7"/>
      <c r="Z1344" s="7"/>
      <c r="AA1344" s="7"/>
      <c r="AB1344" s="7"/>
      <c r="AC1344" s="7"/>
      <c r="AD1344" s="7"/>
    </row>
    <row r="1345" spans="1:30" x14ac:dyDescent="0.25">
      <c r="A1345" s="7"/>
      <c r="B1345" s="7"/>
      <c r="C1345" s="7"/>
      <c r="D1345" s="7" t="str">
        <f t="shared" si="140"/>
        <v>10.121.17.252</v>
      </c>
      <c r="E1345" s="7" t="str">
        <f t="shared" si="141"/>
        <v>10.121.17.252</v>
      </c>
      <c r="F1345">
        <v>1336</v>
      </c>
      <c r="G1345" t="s">
        <v>5590</v>
      </c>
      <c r="H1345" s="57">
        <v>46127.066087962965</v>
      </c>
      <c r="I1345" t="s">
        <v>5591</v>
      </c>
      <c r="J1345" t="s">
        <v>5592</v>
      </c>
      <c r="K1345" t="s">
        <v>171</v>
      </c>
      <c r="L1345" t="s">
        <v>5593</v>
      </c>
      <c r="N1345" t="s">
        <v>173</v>
      </c>
      <c r="O1345" t="s">
        <v>135</v>
      </c>
      <c r="P1345">
        <v>2</v>
      </c>
      <c r="R1345" t="s">
        <v>238</v>
      </c>
      <c r="S1345" s="20">
        <f t="shared" si="142"/>
        <v>14</v>
      </c>
      <c r="T1345" s="20">
        <f t="shared" si="143"/>
        <v>30</v>
      </c>
      <c r="U1345" s="48" t="str">
        <f t="shared" si="144"/>
        <v>AUDA USHMANPURA</v>
      </c>
      <c r="V1345" s="20" t="str">
        <f t="shared" si="145"/>
        <v>TN703</v>
      </c>
      <c r="W1345" s="20" t="str">
        <f t="shared" si="146"/>
        <v>A1</v>
      </c>
      <c r="X1345" s="20"/>
      <c r="Y1345" s="7"/>
      <c r="Z1345" s="7"/>
      <c r="AA1345" s="7"/>
      <c r="AB1345" s="7"/>
      <c r="AC1345" s="7"/>
      <c r="AD1345" s="7"/>
    </row>
    <row r="1346" spans="1:30" x14ac:dyDescent="0.25">
      <c r="A1346" s="7"/>
      <c r="B1346" s="7"/>
      <c r="C1346" s="7"/>
      <c r="D1346" s="7" t="str">
        <f t="shared" si="140"/>
        <v>10.121.16.76</v>
      </c>
      <c r="E1346" s="7" t="str">
        <f t="shared" si="141"/>
        <v>10.121.16.76</v>
      </c>
      <c r="F1346">
        <v>1337</v>
      </c>
      <c r="G1346" t="s">
        <v>5598</v>
      </c>
      <c r="H1346" s="57">
        <v>46005.057372685187</v>
      </c>
      <c r="I1346" t="s">
        <v>5599</v>
      </c>
      <c r="J1346" t="s">
        <v>5600</v>
      </c>
      <c r="K1346" t="s">
        <v>189</v>
      </c>
      <c r="L1346" t="s">
        <v>5601</v>
      </c>
      <c r="N1346" t="s">
        <v>191</v>
      </c>
      <c r="O1346" t="s">
        <v>135</v>
      </c>
      <c r="P1346">
        <v>0</v>
      </c>
      <c r="R1346" t="s">
        <v>362</v>
      </c>
      <c r="S1346" s="20">
        <f t="shared" si="142"/>
        <v>13</v>
      </c>
      <c r="T1346" s="20">
        <f t="shared" si="143"/>
        <v>23</v>
      </c>
      <c r="U1346" s="48" t="str">
        <f t="shared" si="144"/>
        <v>Micro EOU</v>
      </c>
      <c r="V1346" s="20" t="str">
        <f t="shared" si="145"/>
        <v>TN703</v>
      </c>
      <c r="W1346" s="20" t="str">
        <f t="shared" si="146"/>
        <v>A1</v>
      </c>
      <c r="X1346" s="20"/>
      <c r="Y1346" s="7"/>
      <c r="Z1346" s="7"/>
      <c r="AA1346" s="7"/>
      <c r="AB1346" s="7"/>
      <c r="AC1346" s="7"/>
      <c r="AD1346" s="7"/>
    </row>
    <row r="1347" spans="1:30" x14ac:dyDescent="0.25">
      <c r="A1347" s="7"/>
      <c r="B1347" s="7"/>
      <c r="C1347" s="7"/>
      <c r="D1347" s="7" t="str">
        <f t="shared" si="140"/>
        <v>10.121.16.121</v>
      </c>
      <c r="E1347" s="7" t="str">
        <f t="shared" si="141"/>
        <v>10.121.16.121</v>
      </c>
      <c r="F1347">
        <v>1338</v>
      </c>
      <c r="G1347" t="s">
        <v>5602</v>
      </c>
      <c r="H1347" s="57">
        <v>46102.065601851849</v>
      </c>
      <c r="I1347" t="s">
        <v>5603</v>
      </c>
      <c r="J1347" t="s">
        <v>5604</v>
      </c>
      <c r="K1347" t="s">
        <v>171</v>
      </c>
      <c r="L1347" t="s">
        <v>5605</v>
      </c>
      <c r="N1347" t="s">
        <v>173</v>
      </c>
      <c r="O1347" t="s">
        <v>135</v>
      </c>
      <c r="P1347">
        <v>2</v>
      </c>
      <c r="S1347" s="20">
        <f t="shared" si="142"/>
        <v>14</v>
      </c>
      <c r="T1347" s="20">
        <f t="shared" si="143"/>
        <v>46</v>
      </c>
      <c r="U1347" s="48" t="str">
        <f t="shared" si="144"/>
        <v>Navsari Agricultural University</v>
      </c>
      <c r="V1347" s="20" t="str">
        <f t="shared" si="145"/>
        <v>TN703</v>
      </c>
      <c r="W1347" s="20" t="str">
        <f t="shared" si="146"/>
        <v>A1</v>
      </c>
      <c r="X1347" s="20"/>
      <c r="Y1347" s="7"/>
      <c r="Z1347" s="7"/>
      <c r="AA1347" s="7"/>
      <c r="AB1347" s="7"/>
      <c r="AC1347" s="7"/>
      <c r="AD1347" s="7"/>
    </row>
    <row r="1348" spans="1:30" x14ac:dyDescent="0.25">
      <c r="A1348" s="7"/>
      <c r="B1348" s="7"/>
      <c r="C1348" s="7"/>
      <c r="D1348" s="7" t="str">
        <f t="shared" si="140"/>
        <v>10.121.98.14</v>
      </c>
      <c r="E1348" s="7" t="str">
        <f t="shared" si="141"/>
        <v>10.121.98.14</v>
      </c>
      <c r="F1348">
        <v>1339</v>
      </c>
      <c r="G1348" t="s">
        <v>5610</v>
      </c>
      <c r="H1348" s="57">
        <v>46143.070474537039</v>
      </c>
      <c r="I1348" t="s">
        <v>5611</v>
      </c>
      <c r="J1348" t="s">
        <v>5612</v>
      </c>
      <c r="K1348" t="s">
        <v>171</v>
      </c>
      <c r="L1348" t="s">
        <v>5613</v>
      </c>
      <c r="N1348" t="s">
        <v>173</v>
      </c>
      <c r="O1348" t="s">
        <v>135</v>
      </c>
      <c r="P1348">
        <v>2</v>
      </c>
      <c r="S1348" s="20">
        <f t="shared" si="142"/>
        <v>13</v>
      </c>
      <c r="T1348" s="20">
        <f t="shared" si="143"/>
        <v>20</v>
      </c>
      <c r="U1348" s="48" t="str">
        <f t="shared" si="144"/>
        <v>Kahoda</v>
      </c>
      <c r="V1348" s="20" t="str">
        <f t="shared" si="145"/>
        <v>TN703</v>
      </c>
      <c r="W1348" s="20" t="str">
        <f t="shared" si="146"/>
        <v>A1</v>
      </c>
      <c r="X1348" s="20"/>
      <c r="Y1348" s="7"/>
      <c r="Z1348" s="7"/>
      <c r="AA1348" s="7"/>
      <c r="AB1348" s="7"/>
      <c r="AC1348" s="7"/>
      <c r="AD1348" s="7"/>
    </row>
    <row r="1349" spans="1:30" x14ac:dyDescent="0.25">
      <c r="A1349" s="7"/>
      <c r="B1349" s="7"/>
      <c r="C1349" s="7"/>
      <c r="D1349" s="7" t="str">
        <f t="shared" si="140"/>
        <v>10.121.25.71</v>
      </c>
      <c r="E1349" s="7" t="str">
        <f t="shared" si="141"/>
        <v>10.121.25.71</v>
      </c>
      <c r="F1349">
        <v>1340</v>
      </c>
      <c r="G1349" t="s">
        <v>5606</v>
      </c>
      <c r="H1349" s="57">
        <v>46078.062986111108</v>
      </c>
      <c r="I1349" t="s">
        <v>5607</v>
      </c>
      <c r="J1349" t="s">
        <v>5608</v>
      </c>
      <c r="K1349" t="s">
        <v>145</v>
      </c>
      <c r="L1349" t="s">
        <v>5609</v>
      </c>
      <c r="N1349" t="s">
        <v>134</v>
      </c>
      <c r="O1349" t="s">
        <v>135</v>
      </c>
      <c r="P1349">
        <v>0</v>
      </c>
      <c r="R1349" t="s">
        <v>208</v>
      </c>
      <c r="S1349" s="20">
        <f t="shared" si="142"/>
        <v>13</v>
      </c>
      <c r="T1349" s="20">
        <f t="shared" si="143"/>
        <v>27</v>
      </c>
      <c r="U1349" s="48" t="str">
        <f t="shared" si="144"/>
        <v>NANDASAN EXCH</v>
      </c>
      <c r="V1349" s="20" t="str">
        <f t="shared" si="145"/>
        <v>TN705</v>
      </c>
      <c r="W1349" s="20" t="str">
        <f t="shared" si="146"/>
        <v>B1</v>
      </c>
      <c r="X1349" s="20"/>
      <c r="Y1349" s="7"/>
      <c r="Z1349" s="7"/>
      <c r="AA1349" s="7"/>
      <c r="AB1349" s="7"/>
      <c r="AC1349" s="7"/>
      <c r="AD1349" s="7"/>
    </row>
    <row r="1350" spans="1:30" x14ac:dyDescent="0.25">
      <c r="A1350" s="7"/>
      <c r="B1350" s="7"/>
      <c r="C1350" s="7"/>
      <c r="D1350" s="7" t="str">
        <f t="shared" si="140"/>
        <v>10.121.98.20</v>
      </c>
      <c r="E1350" s="7" t="str">
        <f t="shared" si="141"/>
        <v>10.121.98.20</v>
      </c>
      <c r="F1350">
        <v>1341</v>
      </c>
      <c r="G1350" t="s">
        <v>5622</v>
      </c>
      <c r="H1350" s="57">
        <v>46150.080081018517</v>
      </c>
      <c r="I1350" t="s">
        <v>5623</v>
      </c>
      <c r="J1350" t="s">
        <v>5624</v>
      </c>
      <c r="K1350" t="s">
        <v>189</v>
      </c>
      <c r="L1350" t="s">
        <v>5625</v>
      </c>
      <c r="N1350" t="s">
        <v>191</v>
      </c>
      <c r="O1350" t="s">
        <v>135</v>
      </c>
      <c r="P1350">
        <v>0</v>
      </c>
      <c r="S1350" s="20">
        <f t="shared" si="142"/>
        <v>13</v>
      </c>
      <c r="T1350" s="20">
        <f t="shared" si="143"/>
        <v>26</v>
      </c>
      <c r="U1350" s="48" t="str">
        <f t="shared" si="144"/>
        <v>JAGUDAN EXCG</v>
      </c>
      <c r="V1350" s="20" t="str">
        <f t="shared" si="145"/>
        <v>TN703</v>
      </c>
      <c r="W1350" s="20" t="str">
        <f t="shared" si="146"/>
        <v>A1</v>
      </c>
      <c r="X1350" s="20"/>
      <c r="Y1350" s="7"/>
      <c r="Z1350" s="7"/>
      <c r="AA1350" s="7"/>
      <c r="AB1350" s="7"/>
      <c r="AC1350" s="7"/>
      <c r="AD1350" s="7"/>
    </row>
    <row r="1351" spans="1:30" x14ac:dyDescent="0.25">
      <c r="A1351" s="7"/>
      <c r="B1351" s="7"/>
      <c r="C1351" s="7"/>
      <c r="D1351" s="7" t="str">
        <f t="shared" si="140"/>
        <v>10.121.19.112</v>
      </c>
      <c r="E1351" s="7" t="str">
        <f t="shared" si="141"/>
        <v>10.121.19.112</v>
      </c>
      <c r="F1351">
        <v>1342</v>
      </c>
      <c r="G1351" t="s">
        <v>5614</v>
      </c>
      <c r="H1351" s="57">
        <v>46141.067083333335</v>
      </c>
      <c r="I1351" t="s">
        <v>5615</v>
      </c>
      <c r="J1351" t="s">
        <v>5616</v>
      </c>
      <c r="K1351" t="s">
        <v>171</v>
      </c>
      <c r="L1351" t="s">
        <v>5617</v>
      </c>
      <c r="N1351" t="s">
        <v>173</v>
      </c>
      <c r="O1351" t="s">
        <v>135</v>
      </c>
      <c r="P1351">
        <v>2</v>
      </c>
      <c r="S1351" s="20">
        <f t="shared" si="142"/>
        <v>14</v>
      </c>
      <c r="T1351" s="20">
        <f t="shared" si="143"/>
        <v>34</v>
      </c>
      <c r="U1351" s="48" t="str">
        <f t="shared" si="144"/>
        <v>Sadguru Vatika BTS1</v>
      </c>
      <c r="V1351" s="20" t="str">
        <f t="shared" si="145"/>
        <v>TN703</v>
      </c>
      <c r="W1351" s="20" t="str">
        <f t="shared" si="146"/>
        <v>A1</v>
      </c>
      <c r="X1351" s="20"/>
      <c r="Y1351" s="7"/>
      <c r="Z1351" s="7"/>
      <c r="AA1351" s="7"/>
      <c r="AB1351" s="7"/>
      <c r="AC1351" s="7"/>
      <c r="AD1351" s="7"/>
    </row>
    <row r="1352" spans="1:30" x14ac:dyDescent="0.25">
      <c r="A1352" s="7"/>
      <c r="B1352" s="7"/>
      <c r="C1352" s="7"/>
      <c r="D1352" s="7" t="str">
        <f t="shared" si="140"/>
        <v>10.121.19.184</v>
      </c>
      <c r="E1352" s="7" t="str">
        <f t="shared" si="141"/>
        <v>10.121.19.184</v>
      </c>
      <c r="F1352">
        <v>1343</v>
      </c>
      <c r="G1352" t="s">
        <v>5618</v>
      </c>
      <c r="H1352" s="57">
        <v>46147.070173611108</v>
      </c>
      <c r="I1352" t="s">
        <v>5619</v>
      </c>
      <c r="J1352" t="s">
        <v>5620</v>
      </c>
      <c r="K1352" t="s">
        <v>189</v>
      </c>
      <c r="L1352" t="s">
        <v>5621</v>
      </c>
      <c r="N1352" t="s">
        <v>191</v>
      </c>
      <c r="O1352" t="s">
        <v>135</v>
      </c>
      <c r="P1352">
        <v>0</v>
      </c>
      <c r="R1352" t="s">
        <v>506</v>
      </c>
      <c r="S1352" s="20">
        <f t="shared" si="142"/>
        <v>14</v>
      </c>
      <c r="T1352" s="20">
        <f t="shared" si="143"/>
        <v>20</v>
      </c>
      <c r="U1352" s="48" t="str">
        <f t="shared" si="144"/>
        <v>NHRCL</v>
      </c>
      <c r="V1352" s="20" t="str">
        <f t="shared" si="145"/>
        <v>TN703</v>
      </c>
      <c r="W1352" s="20" t="str">
        <f t="shared" si="146"/>
        <v>A1</v>
      </c>
      <c r="X1352" s="20"/>
      <c r="Y1352" s="7"/>
      <c r="Z1352" s="7"/>
      <c r="AA1352" s="7"/>
      <c r="AB1352" s="7"/>
      <c r="AC1352" s="7"/>
      <c r="AD1352" s="7"/>
    </row>
    <row r="1353" spans="1:30" x14ac:dyDescent="0.25">
      <c r="A1353" s="7"/>
      <c r="B1353" s="7"/>
      <c r="C1353" s="7"/>
      <c r="D1353" s="7" t="str">
        <f t="shared" si="140"/>
        <v>10.121.96.160</v>
      </c>
      <c r="E1353" s="7" t="str">
        <f t="shared" si="141"/>
        <v>10.121.96.160</v>
      </c>
      <c r="F1353">
        <v>1344</v>
      </c>
      <c r="G1353" t="s">
        <v>5626</v>
      </c>
      <c r="H1353" s="57">
        <v>46151.075937499998</v>
      </c>
      <c r="I1353" t="s">
        <v>5627</v>
      </c>
      <c r="J1353" t="s">
        <v>5628</v>
      </c>
      <c r="K1353" t="s">
        <v>145</v>
      </c>
      <c r="L1353" t="s">
        <v>5629</v>
      </c>
      <c r="N1353" t="s">
        <v>134</v>
      </c>
      <c r="O1353" t="s">
        <v>135</v>
      </c>
      <c r="P1353">
        <v>0</v>
      </c>
      <c r="S1353" s="20">
        <f t="shared" si="142"/>
        <v>14</v>
      </c>
      <c r="T1353" s="20">
        <f t="shared" si="143"/>
        <v>20</v>
      </c>
      <c r="U1353" s="48" t="str">
        <f t="shared" si="144"/>
        <v>DUMRA</v>
      </c>
      <c r="V1353" s="20" t="str">
        <f t="shared" si="145"/>
        <v>TN705</v>
      </c>
      <c r="W1353" s="20" t="str">
        <f t="shared" si="146"/>
        <v>B1</v>
      </c>
      <c r="X1353" s="20"/>
      <c r="Y1353" s="7"/>
      <c r="Z1353" s="7"/>
      <c r="AA1353" s="7"/>
      <c r="AB1353" s="7"/>
      <c r="AC1353" s="7"/>
      <c r="AD1353" s="7"/>
    </row>
    <row r="1354" spans="1:30" x14ac:dyDescent="0.25">
      <c r="A1354" s="7"/>
      <c r="B1354" s="7"/>
      <c r="C1354" s="7"/>
      <c r="D1354" s="7" t="str">
        <f t="shared" si="140"/>
        <v>10.121.98.90</v>
      </c>
      <c r="E1354" s="7" t="str">
        <f t="shared" si="141"/>
        <v>10.121.98.90</v>
      </c>
      <c r="F1354">
        <v>1345</v>
      </c>
      <c r="G1354" t="s">
        <v>5630</v>
      </c>
      <c r="H1354" s="57">
        <v>46141.073611111111</v>
      </c>
      <c r="I1354" t="s">
        <v>5631</v>
      </c>
      <c r="J1354" t="s">
        <v>5632</v>
      </c>
      <c r="K1354" t="s">
        <v>189</v>
      </c>
      <c r="L1354" t="s">
        <v>5633</v>
      </c>
      <c r="N1354" t="s">
        <v>191</v>
      </c>
      <c r="O1354" t="s">
        <v>135</v>
      </c>
      <c r="P1354">
        <v>0</v>
      </c>
      <c r="S1354" s="20">
        <f t="shared" si="142"/>
        <v>13</v>
      </c>
      <c r="T1354" s="20">
        <f t="shared" si="143"/>
        <v>19</v>
      </c>
      <c r="U1354" s="48" t="str">
        <f t="shared" si="144"/>
        <v>UNDEL</v>
      </c>
      <c r="V1354" s="20" t="str">
        <f t="shared" si="145"/>
        <v>TN703</v>
      </c>
      <c r="W1354" s="20" t="str">
        <f t="shared" si="146"/>
        <v>A1</v>
      </c>
      <c r="X1354" s="20"/>
      <c r="Y1354" s="7"/>
      <c r="Z1354" s="7"/>
      <c r="AA1354" s="7"/>
      <c r="AB1354" s="7"/>
      <c r="AC1354" s="7"/>
      <c r="AD1354" s="7"/>
    </row>
    <row r="1355" spans="1:30" x14ac:dyDescent="0.25">
      <c r="A1355" s="7"/>
      <c r="B1355" s="7"/>
      <c r="C1355" s="7"/>
      <c r="D1355" s="7" t="str">
        <f t="shared" ref="D1355:D1418" si="147">TRIM(CLEAN(E1355))</f>
        <v>10.121.25.170</v>
      </c>
      <c r="E1355" s="7" t="str">
        <f t="shared" ref="E1355:E1418" si="148">MID(G1355,2,SEARCH("_",G1355)-2)</f>
        <v>10.121.25.170</v>
      </c>
      <c r="F1355">
        <v>1346</v>
      </c>
      <c r="G1355" t="s">
        <v>5634</v>
      </c>
      <c r="H1355" s="57">
        <v>46126.068148148152</v>
      </c>
      <c r="I1355" t="s">
        <v>5635</v>
      </c>
      <c r="J1355" t="s">
        <v>5636</v>
      </c>
      <c r="K1355" t="s">
        <v>189</v>
      </c>
      <c r="L1355" t="s">
        <v>5637</v>
      </c>
      <c r="N1355" t="s">
        <v>191</v>
      </c>
      <c r="O1355" t="s">
        <v>135</v>
      </c>
      <c r="P1355">
        <v>0</v>
      </c>
      <c r="S1355" s="20">
        <f t="shared" ref="S1355:S1418" si="149">IFERROR(SEARCH("_",I1355),"")</f>
        <v>14</v>
      </c>
      <c r="T1355" s="20">
        <f t="shared" ref="T1355:T1418" si="150">IFERROR(SEARCH("_",I1355,S1355+1),"")</f>
        <v>26</v>
      </c>
      <c r="U1355" s="48" t="str">
        <f t="shared" ref="U1355:U1418" si="151">MID(I1355,S1355+1,T1355-S1355-1)</f>
        <v>JAINDERASAR</v>
      </c>
      <c r="V1355" s="20" t="str">
        <f t="shared" ref="V1355:V1418" si="152">IFERROR(LEFT(K1355,SEARCH("TN7",K1355)+4),"")</f>
        <v>TN703</v>
      </c>
      <c r="W1355" s="20" t="str">
        <f t="shared" ref="W1355:W1418" si="153">IFERROR(VLOOKUP(V1355,$V$2:$W$4,2,FALSE),"")</f>
        <v>A1</v>
      </c>
      <c r="X1355" s="20"/>
      <c r="Y1355" s="7"/>
      <c r="Z1355" s="7"/>
      <c r="AA1355" s="7"/>
      <c r="AB1355" s="7"/>
      <c r="AC1355" s="7"/>
      <c r="AD1355" s="7"/>
    </row>
    <row r="1356" spans="1:30" x14ac:dyDescent="0.25">
      <c r="A1356" s="7"/>
      <c r="B1356" s="7"/>
      <c r="C1356" s="7"/>
      <c r="D1356" s="7" t="str">
        <f t="shared" si="147"/>
        <v>10.121.16.96</v>
      </c>
      <c r="E1356" s="7" t="str">
        <f t="shared" si="148"/>
        <v>10.121.16.96</v>
      </c>
      <c r="F1356">
        <v>1347</v>
      </c>
      <c r="G1356" t="s">
        <v>5638</v>
      </c>
      <c r="H1356" s="57">
        <v>46135.056655092594</v>
      </c>
      <c r="I1356" t="s">
        <v>5639</v>
      </c>
      <c r="J1356" t="s">
        <v>5640</v>
      </c>
      <c r="K1356" t="s">
        <v>189</v>
      </c>
      <c r="L1356" t="s">
        <v>5641</v>
      </c>
      <c r="N1356" t="s">
        <v>191</v>
      </c>
      <c r="O1356" t="s">
        <v>135</v>
      </c>
      <c r="P1356">
        <v>0</v>
      </c>
      <c r="S1356" s="20">
        <f t="shared" si="149"/>
        <v>13</v>
      </c>
      <c r="T1356" s="20">
        <f t="shared" si="150"/>
        <v>21</v>
      </c>
      <c r="U1356" s="48" t="str">
        <f t="shared" si="151"/>
        <v>Raymond</v>
      </c>
      <c r="V1356" s="20" t="str">
        <f t="shared" si="152"/>
        <v>TN703</v>
      </c>
      <c r="W1356" s="20" t="str">
        <f t="shared" si="153"/>
        <v>A1</v>
      </c>
      <c r="X1356" s="20"/>
      <c r="Y1356" s="7"/>
      <c r="Z1356" s="7"/>
      <c r="AA1356" s="7"/>
      <c r="AB1356" s="7"/>
      <c r="AC1356" s="7"/>
      <c r="AD1356" s="7"/>
    </row>
    <row r="1357" spans="1:30" x14ac:dyDescent="0.25">
      <c r="A1357" s="7"/>
      <c r="B1357" s="7"/>
      <c r="C1357" s="7"/>
      <c r="D1357" s="7" t="str">
        <f t="shared" si="147"/>
        <v>10.121.20.4</v>
      </c>
      <c r="E1357" s="7" t="str">
        <f t="shared" si="148"/>
        <v>10.121.20.4</v>
      </c>
      <c r="F1357">
        <v>1348</v>
      </c>
      <c r="G1357" t="s">
        <v>5642</v>
      </c>
      <c r="H1357" s="57">
        <v>46110.072546296295</v>
      </c>
      <c r="I1357" t="s">
        <v>5643</v>
      </c>
      <c r="J1357" t="s">
        <v>5644</v>
      </c>
      <c r="K1357" t="s">
        <v>132</v>
      </c>
      <c r="L1357" t="s">
        <v>5645</v>
      </c>
      <c r="N1357" t="s">
        <v>134</v>
      </c>
      <c r="O1357" t="s">
        <v>135</v>
      </c>
      <c r="P1357">
        <v>2</v>
      </c>
      <c r="R1357" t="s">
        <v>693</v>
      </c>
      <c r="S1357" s="20">
        <f t="shared" si="149"/>
        <v>12</v>
      </c>
      <c r="T1357" s="20">
        <f t="shared" si="150"/>
        <v>25</v>
      </c>
      <c r="U1357" s="48" t="str">
        <f t="shared" si="151"/>
        <v>Patel Colony</v>
      </c>
      <c r="V1357" s="20" t="str">
        <f t="shared" si="152"/>
        <v>TN725</v>
      </c>
      <c r="W1357" s="20" t="str">
        <f t="shared" si="153"/>
        <v>B2</v>
      </c>
      <c r="X1357" s="20"/>
      <c r="Y1357" s="7"/>
      <c r="Z1357" s="7"/>
      <c r="AA1357" s="7"/>
      <c r="AB1357" s="7"/>
      <c r="AC1357" s="7"/>
      <c r="AD1357" s="7"/>
    </row>
    <row r="1358" spans="1:30" x14ac:dyDescent="0.25">
      <c r="A1358" s="7"/>
      <c r="B1358" s="7"/>
      <c r="C1358" s="7"/>
      <c r="D1358" s="7" t="str">
        <f t="shared" si="147"/>
        <v>10.121.17.49</v>
      </c>
      <c r="E1358" s="7" t="str">
        <f t="shared" si="148"/>
        <v>10.121.17.49</v>
      </c>
      <c r="F1358">
        <v>1349</v>
      </c>
      <c r="G1358" t="s">
        <v>5646</v>
      </c>
      <c r="H1358" s="57">
        <v>46133.066099537034</v>
      </c>
      <c r="I1358" t="s">
        <v>5647</v>
      </c>
      <c r="J1358" t="s">
        <v>5648</v>
      </c>
      <c r="K1358" t="s">
        <v>132</v>
      </c>
      <c r="L1358" t="s">
        <v>5649</v>
      </c>
      <c r="N1358" t="s">
        <v>134</v>
      </c>
      <c r="O1358" t="s">
        <v>135</v>
      </c>
      <c r="P1358">
        <v>2</v>
      </c>
      <c r="S1358" s="20">
        <f t="shared" si="149"/>
        <v>13</v>
      </c>
      <c r="T1358" s="20">
        <f t="shared" si="150"/>
        <v>19</v>
      </c>
      <c r="U1358" s="48" t="str">
        <f t="shared" si="151"/>
        <v>ATKOT</v>
      </c>
      <c r="V1358" s="20" t="str">
        <f t="shared" si="152"/>
        <v>TN725</v>
      </c>
      <c r="W1358" s="20" t="str">
        <f t="shared" si="153"/>
        <v>B2</v>
      </c>
      <c r="X1358" s="20"/>
      <c r="Y1358" s="7"/>
      <c r="Z1358" s="7"/>
      <c r="AA1358" s="7"/>
      <c r="AB1358" s="7"/>
      <c r="AC1358" s="7"/>
      <c r="AD1358" s="7"/>
    </row>
    <row r="1359" spans="1:30" x14ac:dyDescent="0.25">
      <c r="A1359" s="7"/>
      <c r="B1359" s="7"/>
      <c r="C1359" s="7"/>
      <c r="D1359" s="7" t="str">
        <f t="shared" si="147"/>
        <v>10.121.17.216</v>
      </c>
      <c r="E1359" s="7" t="str">
        <f t="shared" si="148"/>
        <v>10.121.17.216</v>
      </c>
      <c r="F1359">
        <v>1350</v>
      </c>
      <c r="G1359" t="s">
        <v>5650</v>
      </c>
      <c r="H1359" s="57">
        <v>46114.07402777778</v>
      </c>
      <c r="I1359" t="s">
        <v>5651</v>
      </c>
      <c r="J1359" t="s">
        <v>5652</v>
      </c>
      <c r="K1359" t="s">
        <v>171</v>
      </c>
      <c r="L1359" t="s">
        <v>5653</v>
      </c>
      <c r="N1359" t="s">
        <v>173</v>
      </c>
      <c r="O1359" t="s">
        <v>135</v>
      </c>
      <c r="P1359">
        <v>2</v>
      </c>
      <c r="R1359" t="s">
        <v>584</v>
      </c>
      <c r="S1359" s="20">
        <f t="shared" si="149"/>
        <v>14</v>
      </c>
      <c r="T1359" s="20">
        <f t="shared" si="150"/>
        <v>35</v>
      </c>
      <c r="U1359" s="48" t="str">
        <f t="shared" si="151"/>
        <v>KARVY DIGICONNECT A2</v>
      </c>
      <c r="V1359" s="20" t="str">
        <f t="shared" si="152"/>
        <v>TN703</v>
      </c>
      <c r="W1359" s="20" t="str">
        <f t="shared" si="153"/>
        <v>A1</v>
      </c>
      <c r="X1359" s="20"/>
      <c r="Y1359" s="7"/>
      <c r="Z1359" s="7"/>
      <c r="AA1359" s="7"/>
      <c r="AB1359" s="7"/>
      <c r="AC1359" s="7"/>
      <c r="AD1359" s="7"/>
    </row>
    <row r="1360" spans="1:30" x14ac:dyDescent="0.25">
      <c r="A1360" s="7"/>
      <c r="B1360" s="7"/>
      <c r="C1360" s="7"/>
      <c r="D1360" s="7" t="str">
        <f t="shared" si="147"/>
        <v>10.121.99.3</v>
      </c>
      <c r="E1360" s="7" t="str">
        <f t="shared" si="148"/>
        <v>10.121.99.3</v>
      </c>
      <c r="F1360">
        <v>1351</v>
      </c>
      <c r="G1360" t="s">
        <v>5654</v>
      </c>
      <c r="H1360" s="57">
        <v>46147.063321759262</v>
      </c>
      <c r="I1360" t="s">
        <v>5655</v>
      </c>
      <c r="J1360" t="s">
        <v>5656</v>
      </c>
      <c r="K1360" t="s">
        <v>132</v>
      </c>
      <c r="L1360" t="s">
        <v>5657</v>
      </c>
      <c r="N1360" t="s">
        <v>134</v>
      </c>
      <c r="O1360" t="s">
        <v>135</v>
      </c>
      <c r="P1360">
        <v>2</v>
      </c>
      <c r="S1360" s="20">
        <f t="shared" si="149"/>
        <v>12</v>
      </c>
      <c r="T1360" s="20">
        <f t="shared" si="150"/>
        <v>19</v>
      </c>
      <c r="U1360" s="48" t="str">
        <f t="shared" si="151"/>
        <v>LIMBDI</v>
      </c>
      <c r="V1360" s="20" t="str">
        <f t="shared" si="152"/>
        <v>TN725</v>
      </c>
      <c r="W1360" s="20" t="str">
        <f t="shared" si="153"/>
        <v>B2</v>
      </c>
      <c r="X1360" s="20"/>
      <c r="Y1360" s="7"/>
      <c r="Z1360" s="7"/>
      <c r="AA1360" s="7"/>
      <c r="AB1360" s="7"/>
      <c r="AC1360" s="7"/>
      <c r="AD1360" s="7"/>
    </row>
    <row r="1361" spans="1:30" x14ac:dyDescent="0.25">
      <c r="A1361" s="7"/>
      <c r="B1361" s="7"/>
      <c r="C1361" s="7"/>
      <c r="D1361" s="7" t="str">
        <f t="shared" si="147"/>
        <v>10.121.97.197</v>
      </c>
      <c r="E1361" s="7" t="str">
        <f t="shared" si="148"/>
        <v>10.121.97.197</v>
      </c>
      <c r="F1361">
        <v>1352</v>
      </c>
      <c r="G1361" t="s">
        <v>5658</v>
      </c>
      <c r="H1361" s="57">
        <v>46148.067847222221</v>
      </c>
      <c r="I1361" t="s">
        <v>5659</v>
      </c>
      <c r="J1361" t="s">
        <v>5660</v>
      </c>
      <c r="K1361" t="s">
        <v>145</v>
      </c>
      <c r="L1361" t="s">
        <v>5661</v>
      </c>
      <c r="N1361" t="s">
        <v>134</v>
      </c>
      <c r="O1361" t="s">
        <v>135</v>
      </c>
      <c r="P1361">
        <v>2</v>
      </c>
      <c r="S1361" s="20">
        <f t="shared" si="149"/>
        <v>14</v>
      </c>
      <c r="T1361" s="20">
        <f t="shared" si="150"/>
        <v>26</v>
      </c>
      <c r="U1361" s="48" t="str">
        <f t="shared" si="151"/>
        <v>MOTIMONPARI</v>
      </c>
      <c r="V1361" s="20" t="str">
        <f t="shared" si="152"/>
        <v>TN705</v>
      </c>
      <c r="W1361" s="20" t="str">
        <f t="shared" si="153"/>
        <v>B1</v>
      </c>
      <c r="X1361" s="20"/>
      <c r="Y1361" s="7"/>
      <c r="Z1361" s="7"/>
      <c r="AA1361" s="7"/>
      <c r="AB1361" s="7"/>
      <c r="AC1361" s="7"/>
      <c r="AD1361" s="7"/>
    </row>
    <row r="1362" spans="1:30" x14ac:dyDescent="0.25">
      <c r="A1362" s="7"/>
      <c r="B1362" s="7"/>
      <c r="C1362" s="7"/>
      <c r="D1362" s="7" t="str">
        <f t="shared" si="147"/>
        <v>10.121.15.215</v>
      </c>
      <c r="E1362" s="7" t="str">
        <f t="shared" si="148"/>
        <v>10.121.15.215</v>
      </c>
      <c r="F1362">
        <v>1353</v>
      </c>
      <c r="G1362" t="s">
        <v>5662</v>
      </c>
      <c r="H1362" s="57">
        <v>46124.069085648145</v>
      </c>
      <c r="I1362" t="s">
        <v>5663</v>
      </c>
      <c r="J1362" t="s">
        <v>5664</v>
      </c>
      <c r="K1362" t="s">
        <v>189</v>
      </c>
      <c r="L1362" t="s">
        <v>5665</v>
      </c>
      <c r="N1362" t="s">
        <v>191</v>
      </c>
      <c r="O1362" t="s">
        <v>135</v>
      </c>
      <c r="P1362">
        <v>0</v>
      </c>
      <c r="R1362" t="s">
        <v>5666</v>
      </c>
      <c r="S1362" s="20">
        <f t="shared" si="149"/>
        <v>14</v>
      </c>
      <c r="T1362" s="20">
        <f t="shared" si="150"/>
        <v>29</v>
      </c>
      <c r="U1362" s="48" t="str">
        <f t="shared" si="151"/>
        <v>PIMPAL EXCG A1</v>
      </c>
      <c r="V1362" s="20" t="str">
        <f t="shared" si="152"/>
        <v>TN703</v>
      </c>
      <c r="W1362" s="20" t="str">
        <f t="shared" si="153"/>
        <v>A1</v>
      </c>
      <c r="X1362" s="20"/>
      <c r="Y1362" s="7"/>
      <c r="Z1362" s="7"/>
      <c r="AA1362" s="7"/>
      <c r="AB1362" s="7"/>
      <c r="AC1362" s="7"/>
      <c r="AD1362" s="7"/>
    </row>
    <row r="1363" spans="1:30" x14ac:dyDescent="0.25">
      <c r="A1363" s="7"/>
      <c r="B1363" s="7"/>
      <c r="C1363" s="7"/>
      <c r="D1363" s="7" t="str">
        <f t="shared" si="147"/>
        <v>10.121.18.159</v>
      </c>
      <c r="E1363" s="7" t="str">
        <f t="shared" si="148"/>
        <v>10.121.18.159</v>
      </c>
      <c r="F1363">
        <v>1354</v>
      </c>
      <c r="G1363" t="s">
        <v>5667</v>
      </c>
      <c r="H1363" s="57">
        <v>46147.06355324074</v>
      </c>
      <c r="I1363" t="s">
        <v>5668</v>
      </c>
      <c r="J1363" t="s">
        <v>5669</v>
      </c>
      <c r="K1363" t="s">
        <v>189</v>
      </c>
      <c r="L1363" t="s">
        <v>5670</v>
      </c>
      <c r="N1363" t="s">
        <v>191</v>
      </c>
      <c r="O1363" t="s">
        <v>135</v>
      </c>
      <c r="P1363">
        <v>0</v>
      </c>
      <c r="S1363" s="20">
        <f t="shared" si="149"/>
        <v>14</v>
      </c>
      <c r="T1363" s="20">
        <f t="shared" si="150"/>
        <v>25</v>
      </c>
      <c r="U1363" s="48" t="str">
        <f t="shared" si="151"/>
        <v>Kubernagar</v>
      </c>
      <c r="V1363" s="20" t="str">
        <f t="shared" si="152"/>
        <v>TN703</v>
      </c>
      <c r="W1363" s="20" t="str">
        <f t="shared" si="153"/>
        <v>A1</v>
      </c>
      <c r="X1363" s="20"/>
      <c r="Y1363" s="7"/>
      <c r="Z1363" s="7"/>
      <c r="AA1363" s="7"/>
      <c r="AB1363" s="7"/>
      <c r="AC1363" s="7"/>
      <c r="AD1363" s="7"/>
    </row>
    <row r="1364" spans="1:30" x14ac:dyDescent="0.25">
      <c r="A1364" s="7"/>
      <c r="B1364" s="7"/>
      <c r="C1364" s="7"/>
      <c r="D1364" s="7" t="str">
        <f t="shared" si="147"/>
        <v>10.121.16.252</v>
      </c>
      <c r="E1364" s="7" t="str">
        <f t="shared" si="148"/>
        <v>10.121.16.252</v>
      </c>
      <c r="F1364">
        <v>1355</v>
      </c>
      <c r="G1364" t="s">
        <v>5671</v>
      </c>
      <c r="H1364" s="57">
        <v>46130.062071759261</v>
      </c>
      <c r="I1364" t="s">
        <v>5672</v>
      </c>
      <c r="J1364" t="s">
        <v>5673</v>
      </c>
      <c r="K1364" t="s">
        <v>189</v>
      </c>
      <c r="L1364" t="s">
        <v>5674</v>
      </c>
      <c r="N1364" t="s">
        <v>191</v>
      </c>
      <c r="O1364" t="s">
        <v>135</v>
      </c>
      <c r="P1364">
        <v>0</v>
      </c>
      <c r="S1364" s="20">
        <f t="shared" si="149"/>
        <v>14</v>
      </c>
      <c r="T1364" s="20">
        <f t="shared" si="150"/>
        <v>21</v>
      </c>
      <c r="U1364" s="48" t="str">
        <f t="shared" si="151"/>
        <v>Pandva</v>
      </c>
      <c r="V1364" s="20" t="str">
        <f t="shared" si="152"/>
        <v>TN703</v>
      </c>
      <c r="W1364" s="20" t="str">
        <f t="shared" si="153"/>
        <v>A1</v>
      </c>
      <c r="X1364" s="20"/>
      <c r="Y1364" s="7"/>
      <c r="Z1364" s="7"/>
      <c r="AA1364" s="7"/>
      <c r="AB1364" s="7"/>
      <c r="AC1364" s="7"/>
      <c r="AD1364" s="7"/>
    </row>
    <row r="1365" spans="1:30" x14ac:dyDescent="0.25">
      <c r="A1365" s="7"/>
      <c r="B1365" s="7"/>
      <c r="C1365" s="7"/>
      <c r="D1365" s="7" t="str">
        <f t="shared" si="147"/>
        <v>10.121.18.145</v>
      </c>
      <c r="E1365" s="7" t="str">
        <f t="shared" si="148"/>
        <v>10.121.18.145</v>
      </c>
      <c r="F1365">
        <v>1356</v>
      </c>
      <c r="G1365" t="s">
        <v>5675</v>
      </c>
      <c r="H1365" s="57">
        <v>46130.055196759262</v>
      </c>
      <c r="I1365" t="s">
        <v>5676</v>
      </c>
      <c r="J1365" t="s">
        <v>5677</v>
      </c>
      <c r="K1365" t="s">
        <v>132</v>
      </c>
      <c r="L1365" t="s">
        <v>5678</v>
      </c>
      <c r="N1365" t="s">
        <v>134</v>
      </c>
      <c r="O1365" t="s">
        <v>135</v>
      </c>
      <c r="P1365">
        <v>0</v>
      </c>
      <c r="R1365" t="s">
        <v>238</v>
      </c>
      <c r="S1365" s="20">
        <f t="shared" si="149"/>
        <v>14</v>
      </c>
      <c r="T1365" s="20">
        <f t="shared" si="150"/>
        <v>24</v>
      </c>
      <c r="U1365" s="48" t="str">
        <f t="shared" si="151"/>
        <v>Bapunagar</v>
      </c>
      <c r="V1365" s="20" t="str">
        <f t="shared" si="152"/>
        <v>TN725</v>
      </c>
      <c r="W1365" s="20" t="str">
        <f t="shared" si="153"/>
        <v>B2</v>
      </c>
      <c r="X1365" s="20"/>
      <c r="Y1365" s="7"/>
      <c r="Z1365" s="7"/>
      <c r="AA1365" s="7"/>
      <c r="AB1365" s="7"/>
      <c r="AC1365" s="7"/>
      <c r="AD1365" s="7"/>
    </row>
    <row r="1366" spans="1:30" x14ac:dyDescent="0.25">
      <c r="A1366" s="7"/>
      <c r="B1366" s="7"/>
      <c r="C1366" s="7"/>
      <c r="D1366" s="7" t="str">
        <f t="shared" si="147"/>
        <v>10.121.98.138</v>
      </c>
      <c r="E1366" s="7" t="str">
        <f t="shared" si="148"/>
        <v>10.121.98.138</v>
      </c>
      <c r="F1366">
        <v>1357</v>
      </c>
      <c r="G1366" t="s">
        <v>5683</v>
      </c>
      <c r="H1366" s="57">
        <v>46137.066134259258</v>
      </c>
      <c r="I1366" t="s">
        <v>5684</v>
      </c>
      <c r="J1366" t="s">
        <v>5685</v>
      </c>
      <c r="K1366" t="s">
        <v>145</v>
      </c>
      <c r="L1366" t="s">
        <v>5686</v>
      </c>
      <c r="N1366" t="s">
        <v>134</v>
      </c>
      <c r="O1366" t="s">
        <v>135</v>
      </c>
      <c r="P1366">
        <v>2</v>
      </c>
      <c r="R1366" t="s">
        <v>5687</v>
      </c>
      <c r="S1366" s="20">
        <f t="shared" si="149"/>
        <v>14</v>
      </c>
      <c r="T1366" s="20">
        <f t="shared" si="150"/>
        <v>22</v>
      </c>
      <c r="U1366" s="48" t="str">
        <f t="shared" si="151"/>
        <v>DHANDHA</v>
      </c>
      <c r="V1366" s="20" t="str">
        <f t="shared" si="152"/>
        <v>TN705</v>
      </c>
      <c r="W1366" s="20" t="str">
        <f t="shared" si="153"/>
        <v>B1</v>
      </c>
      <c r="X1366" s="20"/>
      <c r="Y1366" s="7"/>
      <c r="Z1366" s="7"/>
      <c r="AA1366" s="7"/>
      <c r="AB1366" s="7"/>
      <c r="AC1366" s="7"/>
      <c r="AD1366" s="7"/>
    </row>
    <row r="1367" spans="1:30" x14ac:dyDescent="0.25">
      <c r="A1367" s="7"/>
      <c r="B1367" s="7"/>
      <c r="C1367" s="7"/>
      <c r="D1367" s="7" t="str">
        <f t="shared" si="147"/>
        <v>10.121.17.48</v>
      </c>
      <c r="E1367" s="7" t="str">
        <f t="shared" si="148"/>
        <v>10.121.17.48</v>
      </c>
      <c r="F1367">
        <v>1358</v>
      </c>
      <c r="G1367" t="s">
        <v>5692</v>
      </c>
      <c r="H1367" s="57">
        <v>46133.067627314813</v>
      </c>
      <c r="I1367" t="s">
        <v>5693</v>
      </c>
      <c r="J1367" t="s">
        <v>5694</v>
      </c>
      <c r="K1367" t="s">
        <v>145</v>
      </c>
      <c r="L1367" t="s">
        <v>5695</v>
      </c>
      <c r="N1367" t="s">
        <v>134</v>
      </c>
      <c r="O1367" t="s">
        <v>135</v>
      </c>
      <c r="P1367">
        <v>0</v>
      </c>
      <c r="R1367" t="s">
        <v>5696</v>
      </c>
      <c r="S1367" s="20">
        <f t="shared" si="149"/>
        <v>13</v>
      </c>
      <c r="T1367" s="20">
        <f t="shared" si="150"/>
        <v>20</v>
      </c>
      <c r="U1367" s="48" t="str">
        <f t="shared" si="151"/>
        <v>JASDAN</v>
      </c>
      <c r="V1367" s="20" t="str">
        <f t="shared" si="152"/>
        <v>TN705</v>
      </c>
      <c r="W1367" s="20" t="str">
        <f t="shared" si="153"/>
        <v>B1</v>
      </c>
      <c r="X1367" s="20"/>
      <c r="Y1367" s="7"/>
      <c r="Z1367" s="7"/>
      <c r="AA1367" s="7"/>
      <c r="AB1367" s="7"/>
      <c r="AC1367" s="7"/>
      <c r="AD1367" s="7"/>
    </row>
    <row r="1368" spans="1:30" x14ac:dyDescent="0.25">
      <c r="A1368" s="7"/>
      <c r="B1368" s="7"/>
      <c r="C1368" s="7"/>
      <c r="D1368" s="7" t="str">
        <f t="shared" si="147"/>
        <v>10.121.16.249</v>
      </c>
      <c r="E1368" s="7" t="str">
        <f t="shared" si="148"/>
        <v>10.121.16.249</v>
      </c>
      <c r="F1368">
        <v>1359</v>
      </c>
      <c r="G1368" t="s">
        <v>5679</v>
      </c>
      <c r="H1368" s="57">
        <v>46151.074108796296</v>
      </c>
      <c r="I1368" t="s">
        <v>5680</v>
      </c>
      <c r="J1368" t="s">
        <v>5681</v>
      </c>
      <c r="K1368" t="s">
        <v>189</v>
      </c>
      <c r="L1368" t="s">
        <v>5682</v>
      </c>
      <c r="N1368" t="s">
        <v>191</v>
      </c>
      <c r="O1368" t="s">
        <v>135</v>
      </c>
      <c r="P1368">
        <v>0</v>
      </c>
      <c r="R1368" t="s">
        <v>5399</v>
      </c>
      <c r="S1368" s="20">
        <f t="shared" si="149"/>
        <v>14</v>
      </c>
      <c r="T1368" s="20">
        <f t="shared" si="150"/>
        <v>24</v>
      </c>
      <c r="U1368" s="48" t="str">
        <f t="shared" si="151"/>
        <v>HALDARVAS</v>
      </c>
      <c r="V1368" s="20" t="str">
        <f t="shared" si="152"/>
        <v>TN703</v>
      </c>
      <c r="W1368" s="20" t="str">
        <f t="shared" si="153"/>
        <v>A1</v>
      </c>
      <c r="X1368" s="20"/>
      <c r="Y1368" s="7"/>
      <c r="Z1368" s="7"/>
      <c r="AA1368" s="7"/>
      <c r="AB1368" s="7"/>
      <c r="AC1368" s="7"/>
      <c r="AD1368" s="7"/>
    </row>
    <row r="1369" spans="1:30" x14ac:dyDescent="0.25">
      <c r="A1369" s="7"/>
      <c r="B1369" s="7"/>
      <c r="C1369" s="7"/>
      <c r="D1369" s="7" t="str">
        <f t="shared" si="147"/>
        <v>10.121.97.73</v>
      </c>
      <c r="E1369" s="7" t="str">
        <f t="shared" si="148"/>
        <v>10.121.97.73</v>
      </c>
      <c r="F1369">
        <v>1360</v>
      </c>
      <c r="G1369" t="s">
        <v>5688</v>
      </c>
      <c r="H1369" s="57">
        <v>46137.067835648151</v>
      </c>
      <c r="I1369" t="s">
        <v>5689</v>
      </c>
      <c r="J1369" t="s">
        <v>5690</v>
      </c>
      <c r="K1369" t="s">
        <v>145</v>
      </c>
      <c r="L1369" t="s">
        <v>5691</v>
      </c>
      <c r="N1369" t="s">
        <v>134</v>
      </c>
      <c r="O1369" t="s">
        <v>135</v>
      </c>
      <c r="P1369">
        <v>0</v>
      </c>
      <c r="S1369" s="20">
        <f t="shared" si="149"/>
        <v>13</v>
      </c>
      <c r="T1369" s="20">
        <f t="shared" si="150"/>
        <v>23</v>
      </c>
      <c r="U1369" s="48" t="str">
        <f t="shared" si="151"/>
        <v>SAGPUR EX</v>
      </c>
      <c r="V1369" s="20" t="str">
        <f t="shared" si="152"/>
        <v>TN705</v>
      </c>
      <c r="W1369" s="20" t="str">
        <f t="shared" si="153"/>
        <v>B1</v>
      </c>
      <c r="X1369" s="20"/>
      <c r="Y1369" s="7"/>
      <c r="Z1369" s="7"/>
      <c r="AA1369" s="7"/>
      <c r="AB1369" s="7"/>
      <c r="AC1369" s="7"/>
      <c r="AD1369" s="7"/>
    </row>
    <row r="1370" spans="1:30" x14ac:dyDescent="0.25">
      <c r="A1370" s="7"/>
      <c r="B1370" s="7"/>
      <c r="C1370" s="7"/>
      <c r="D1370" s="7" t="str">
        <f t="shared" si="147"/>
        <v>10.121.69.65</v>
      </c>
      <c r="E1370" s="7" t="str">
        <f t="shared" si="148"/>
        <v>10.121.69.65</v>
      </c>
      <c r="F1370">
        <v>1361</v>
      </c>
      <c r="G1370" t="s">
        <v>5697</v>
      </c>
      <c r="H1370" s="57">
        <v>46127.051018518519</v>
      </c>
      <c r="I1370" t="s">
        <v>5698</v>
      </c>
      <c r="J1370" t="s">
        <v>5699</v>
      </c>
      <c r="K1370" t="s">
        <v>132</v>
      </c>
      <c r="L1370" t="s">
        <v>5700</v>
      </c>
      <c r="N1370" t="s">
        <v>134</v>
      </c>
      <c r="O1370" t="s">
        <v>135</v>
      </c>
      <c r="P1370">
        <v>2</v>
      </c>
      <c r="R1370" t="s">
        <v>5701</v>
      </c>
      <c r="S1370" s="20">
        <f t="shared" si="149"/>
        <v>13</v>
      </c>
      <c r="T1370" s="20">
        <f t="shared" si="150"/>
        <v>32</v>
      </c>
      <c r="U1370" s="48" t="str">
        <f t="shared" si="151"/>
        <v>SURENDRANAGAR(GNE)</v>
      </c>
      <c r="V1370" s="20" t="str">
        <f t="shared" si="152"/>
        <v>TN725</v>
      </c>
      <c r="W1370" s="20" t="str">
        <f t="shared" si="153"/>
        <v>B2</v>
      </c>
      <c r="X1370" s="20"/>
      <c r="Y1370" s="7"/>
      <c r="Z1370" s="7"/>
      <c r="AA1370" s="7"/>
      <c r="AB1370" s="7"/>
      <c r="AC1370" s="7"/>
      <c r="AD1370" s="7"/>
    </row>
    <row r="1371" spans="1:30" x14ac:dyDescent="0.25">
      <c r="A1371" s="7"/>
      <c r="B1371" s="7"/>
      <c r="C1371" s="7"/>
      <c r="D1371" s="7" t="str">
        <f t="shared" si="147"/>
        <v>10.121.17.59</v>
      </c>
      <c r="E1371" s="7" t="str">
        <f t="shared" si="148"/>
        <v>10.121.17.59</v>
      </c>
      <c r="F1371">
        <v>1362</v>
      </c>
      <c r="G1371" t="s">
        <v>5702</v>
      </c>
      <c r="H1371" s="57">
        <v>46146.053333333337</v>
      </c>
      <c r="I1371" t="s">
        <v>5703</v>
      </c>
      <c r="J1371" t="s">
        <v>5704</v>
      </c>
      <c r="K1371" t="s">
        <v>171</v>
      </c>
      <c r="L1371" t="s">
        <v>5705</v>
      </c>
      <c r="N1371" t="s">
        <v>173</v>
      </c>
      <c r="O1371" t="s">
        <v>135</v>
      </c>
      <c r="P1371">
        <v>2</v>
      </c>
      <c r="R1371" t="s">
        <v>5528</v>
      </c>
      <c r="S1371" s="20">
        <f t="shared" si="149"/>
        <v>13</v>
      </c>
      <c r="T1371" s="20">
        <f t="shared" si="150"/>
        <v>28</v>
      </c>
      <c r="U1371" s="48" t="str">
        <f t="shared" si="151"/>
        <v>HARI SUPER BTS</v>
      </c>
      <c r="V1371" s="20" t="str">
        <f t="shared" si="152"/>
        <v>TN703</v>
      </c>
      <c r="W1371" s="20" t="str">
        <f t="shared" si="153"/>
        <v>A1</v>
      </c>
      <c r="X1371" s="20"/>
      <c r="Y1371" s="7"/>
      <c r="Z1371" s="7"/>
      <c r="AA1371" s="7"/>
      <c r="AB1371" s="7"/>
      <c r="AC1371" s="7"/>
      <c r="AD1371" s="7"/>
    </row>
    <row r="1372" spans="1:30" x14ac:dyDescent="0.25">
      <c r="A1372" s="7"/>
      <c r="B1372" s="7"/>
      <c r="C1372" s="7"/>
      <c r="D1372" s="7" t="str">
        <f t="shared" si="147"/>
        <v>10.121.24.7</v>
      </c>
      <c r="E1372" s="7" t="str">
        <f t="shared" si="148"/>
        <v>10.121.24.7</v>
      </c>
      <c r="F1372">
        <v>1363</v>
      </c>
      <c r="G1372" t="s">
        <v>5710</v>
      </c>
      <c r="H1372" s="57">
        <v>46150.071030092593</v>
      </c>
      <c r="I1372" t="s">
        <v>5711</v>
      </c>
      <c r="J1372" t="s">
        <v>5712</v>
      </c>
      <c r="K1372" t="s">
        <v>132</v>
      </c>
      <c r="L1372" t="s">
        <v>5713</v>
      </c>
      <c r="N1372" t="s">
        <v>134</v>
      </c>
      <c r="O1372" t="s">
        <v>135</v>
      </c>
      <c r="P1372">
        <v>0</v>
      </c>
      <c r="S1372" s="20">
        <f t="shared" si="149"/>
        <v>12</v>
      </c>
      <c r="T1372" s="20">
        <f t="shared" si="150"/>
        <v>25</v>
      </c>
      <c r="U1372" s="48" t="str">
        <f t="shared" si="151"/>
        <v>VERAVALTE B1</v>
      </c>
      <c r="V1372" s="20" t="str">
        <f t="shared" si="152"/>
        <v>TN725</v>
      </c>
      <c r="W1372" s="20" t="str">
        <f t="shared" si="153"/>
        <v>B2</v>
      </c>
      <c r="X1372" s="20"/>
      <c r="Y1372" s="7"/>
      <c r="Z1372" s="7"/>
      <c r="AA1372" s="7"/>
      <c r="AB1372" s="7"/>
      <c r="AC1372" s="7"/>
      <c r="AD1372" s="7"/>
    </row>
    <row r="1373" spans="1:30" x14ac:dyDescent="0.25">
      <c r="A1373" s="7"/>
      <c r="B1373" s="7"/>
      <c r="C1373" s="7"/>
      <c r="D1373" s="7" t="str">
        <f t="shared" si="147"/>
        <v>10.121.68.66</v>
      </c>
      <c r="E1373" s="7" t="str">
        <f t="shared" si="148"/>
        <v>10.121.68.66</v>
      </c>
      <c r="F1373">
        <v>1364</v>
      </c>
      <c r="G1373" t="s">
        <v>5714</v>
      </c>
      <c r="H1373" s="57">
        <v>46148.068078703705</v>
      </c>
      <c r="I1373" t="s">
        <v>5715</v>
      </c>
      <c r="J1373" t="s">
        <v>5716</v>
      </c>
      <c r="K1373" t="s">
        <v>132</v>
      </c>
      <c r="L1373" t="s">
        <v>5717</v>
      </c>
      <c r="N1373" t="s">
        <v>134</v>
      </c>
      <c r="O1373" t="s">
        <v>135</v>
      </c>
      <c r="P1373">
        <v>2</v>
      </c>
      <c r="R1373" t="s">
        <v>5718</v>
      </c>
      <c r="S1373" s="20">
        <f t="shared" si="149"/>
        <v>13</v>
      </c>
      <c r="T1373" s="20">
        <f t="shared" si="150"/>
        <v>20</v>
      </c>
      <c r="U1373" s="48" t="str">
        <f t="shared" si="151"/>
        <v>VAPI 2</v>
      </c>
      <c r="V1373" s="20" t="str">
        <f t="shared" si="152"/>
        <v>TN725</v>
      </c>
      <c r="W1373" s="20" t="str">
        <f t="shared" si="153"/>
        <v>B2</v>
      </c>
      <c r="X1373" s="20"/>
      <c r="Y1373" s="7"/>
      <c r="Z1373" s="7"/>
      <c r="AA1373" s="7"/>
      <c r="AB1373" s="7"/>
      <c r="AC1373" s="7"/>
      <c r="AD1373" s="7"/>
    </row>
    <row r="1374" spans="1:30" x14ac:dyDescent="0.25">
      <c r="A1374" s="7"/>
      <c r="B1374" s="7"/>
      <c r="C1374" s="7"/>
      <c r="D1374" s="7" t="str">
        <f t="shared" si="147"/>
        <v>10.121.24.184</v>
      </c>
      <c r="E1374" s="7" t="str">
        <f t="shared" si="148"/>
        <v>10.121.24.184</v>
      </c>
      <c r="F1374">
        <v>1365</v>
      </c>
      <c r="G1374" t="s">
        <v>5706</v>
      </c>
      <c r="H1374" s="57">
        <v>46143.064780092594</v>
      </c>
      <c r="I1374" t="s">
        <v>5707</v>
      </c>
      <c r="J1374" t="s">
        <v>5708</v>
      </c>
      <c r="K1374" t="s">
        <v>189</v>
      </c>
      <c r="L1374" t="s">
        <v>5709</v>
      </c>
      <c r="N1374" t="s">
        <v>191</v>
      </c>
      <c r="O1374" t="s">
        <v>135</v>
      </c>
      <c r="P1374">
        <v>0</v>
      </c>
      <c r="S1374" s="20">
        <f t="shared" si="149"/>
        <v>14</v>
      </c>
      <c r="T1374" s="20">
        <f t="shared" si="150"/>
        <v>25</v>
      </c>
      <c r="U1374" s="48" t="str">
        <f t="shared" si="151"/>
        <v>SBP-Abrama</v>
      </c>
      <c r="V1374" s="20" t="str">
        <f t="shared" si="152"/>
        <v>TN703</v>
      </c>
      <c r="W1374" s="20" t="str">
        <f t="shared" si="153"/>
        <v>A1</v>
      </c>
      <c r="X1374" s="20"/>
      <c r="Y1374" s="7"/>
      <c r="Z1374" s="7"/>
      <c r="AA1374" s="7"/>
      <c r="AB1374" s="7"/>
      <c r="AC1374" s="7"/>
      <c r="AD1374" s="7"/>
    </row>
    <row r="1375" spans="1:30" x14ac:dyDescent="0.25">
      <c r="A1375" s="7"/>
      <c r="B1375" s="7"/>
      <c r="C1375" s="7"/>
      <c r="D1375" s="7" t="str">
        <f t="shared" si="147"/>
        <v>10.121.98.139</v>
      </c>
      <c r="E1375" s="7" t="str">
        <f t="shared" si="148"/>
        <v>10.121.98.139</v>
      </c>
      <c r="F1375">
        <v>1366</v>
      </c>
      <c r="G1375" t="s">
        <v>5719</v>
      </c>
      <c r="H1375" s="57">
        <v>45999.052025462966</v>
      </c>
      <c r="I1375" t="s">
        <v>5720</v>
      </c>
      <c r="J1375" t="s">
        <v>5721</v>
      </c>
      <c r="K1375" t="s">
        <v>145</v>
      </c>
      <c r="L1375" t="s">
        <v>5722</v>
      </c>
      <c r="N1375" t="s">
        <v>134</v>
      </c>
      <c r="O1375" t="s">
        <v>135</v>
      </c>
      <c r="P1375">
        <v>2</v>
      </c>
      <c r="S1375" s="20">
        <f t="shared" si="149"/>
        <v>14</v>
      </c>
      <c r="T1375" s="20">
        <f t="shared" si="150"/>
        <v>24</v>
      </c>
      <c r="U1375" s="48" t="str">
        <f t="shared" si="151"/>
        <v>DANTIWADA</v>
      </c>
      <c r="V1375" s="20" t="str">
        <f t="shared" si="152"/>
        <v>TN705</v>
      </c>
      <c r="W1375" s="20" t="str">
        <f t="shared" si="153"/>
        <v>B1</v>
      </c>
      <c r="X1375" s="20"/>
      <c r="Y1375" s="7"/>
      <c r="Z1375" s="7"/>
      <c r="AA1375" s="7"/>
      <c r="AB1375" s="7"/>
      <c r="AC1375" s="7"/>
      <c r="AD1375" s="7"/>
    </row>
    <row r="1376" spans="1:30" x14ac:dyDescent="0.25">
      <c r="A1376" s="7"/>
      <c r="B1376" s="7"/>
      <c r="C1376" s="7"/>
      <c r="D1376" s="7" t="str">
        <f t="shared" si="147"/>
        <v>10.121.19.187</v>
      </c>
      <c r="E1376" s="7" t="str">
        <f t="shared" si="148"/>
        <v>10.121.19.187</v>
      </c>
      <c r="F1376">
        <v>1367</v>
      </c>
      <c r="G1376" t="s">
        <v>5723</v>
      </c>
      <c r="H1376" s="57">
        <v>45985.06459490741</v>
      </c>
      <c r="I1376" t="s">
        <v>5724</v>
      </c>
      <c r="J1376" t="s">
        <v>5725</v>
      </c>
      <c r="K1376" t="s">
        <v>189</v>
      </c>
      <c r="L1376" t="s">
        <v>5726</v>
      </c>
      <c r="N1376" t="s">
        <v>191</v>
      </c>
      <c r="O1376" t="s">
        <v>135</v>
      </c>
      <c r="P1376">
        <v>0</v>
      </c>
      <c r="R1376" t="s">
        <v>506</v>
      </c>
      <c r="S1376" s="20">
        <f t="shared" si="149"/>
        <v>14</v>
      </c>
      <c r="T1376" s="20">
        <f t="shared" si="150"/>
        <v>32</v>
      </c>
      <c r="U1376" s="48" t="str">
        <f t="shared" si="151"/>
        <v>ONGC TOWNSHIP BTS</v>
      </c>
      <c r="V1376" s="20" t="str">
        <f t="shared" si="152"/>
        <v>TN703</v>
      </c>
      <c r="W1376" s="20" t="str">
        <f t="shared" si="153"/>
        <v>A1</v>
      </c>
      <c r="X1376" s="20"/>
      <c r="Y1376" s="7"/>
      <c r="Z1376" s="7"/>
      <c r="AA1376" s="7"/>
      <c r="AB1376" s="7"/>
      <c r="AC1376" s="7"/>
      <c r="AD1376" s="7"/>
    </row>
    <row r="1377" spans="1:30" x14ac:dyDescent="0.25">
      <c r="A1377" s="7"/>
      <c r="B1377" s="7"/>
      <c r="C1377" s="7"/>
      <c r="D1377" s="7" t="str">
        <f t="shared" si="147"/>
        <v>10.121.18.153</v>
      </c>
      <c r="E1377" s="7" t="str">
        <f t="shared" si="148"/>
        <v>10.121.18.153</v>
      </c>
      <c r="F1377">
        <v>1368</v>
      </c>
      <c r="G1377" t="s">
        <v>5727</v>
      </c>
      <c r="H1377" s="57">
        <v>46136.065729166665</v>
      </c>
      <c r="I1377" t="s">
        <v>5728</v>
      </c>
      <c r="J1377" t="s">
        <v>5729</v>
      </c>
      <c r="K1377" t="s">
        <v>171</v>
      </c>
      <c r="L1377" t="s">
        <v>5730</v>
      </c>
      <c r="N1377" t="s">
        <v>173</v>
      </c>
      <c r="O1377" t="s">
        <v>135</v>
      </c>
      <c r="P1377">
        <v>2</v>
      </c>
      <c r="S1377" s="20">
        <f t="shared" si="149"/>
        <v>14</v>
      </c>
      <c r="T1377" s="20">
        <f t="shared" si="150"/>
        <v>28</v>
      </c>
      <c r="U1377" s="48" t="str">
        <f t="shared" si="151"/>
        <v xml:space="preserve"> RTSD SHB BTS</v>
      </c>
      <c r="V1377" s="20" t="str">
        <f t="shared" si="152"/>
        <v>TN703</v>
      </c>
      <c r="W1377" s="20" t="str">
        <f t="shared" si="153"/>
        <v>A1</v>
      </c>
      <c r="X1377" s="20"/>
      <c r="Y1377" s="7"/>
      <c r="Z1377" s="7"/>
      <c r="AA1377" s="7"/>
      <c r="AB1377" s="7"/>
      <c r="AC1377" s="7"/>
      <c r="AD1377" s="7"/>
    </row>
    <row r="1378" spans="1:30" x14ac:dyDescent="0.25">
      <c r="A1378" s="7"/>
      <c r="B1378" s="7"/>
      <c r="C1378" s="7"/>
      <c r="D1378" s="7" t="str">
        <f t="shared" si="147"/>
        <v>10.121.17.144</v>
      </c>
      <c r="E1378" s="7" t="str">
        <f t="shared" si="148"/>
        <v>10.121.17.144</v>
      </c>
      <c r="F1378">
        <v>1369</v>
      </c>
      <c r="G1378" t="s">
        <v>5731</v>
      </c>
      <c r="H1378" s="57">
        <v>46140.065509259257</v>
      </c>
      <c r="I1378" t="s">
        <v>5732</v>
      </c>
      <c r="J1378" t="s">
        <v>5733</v>
      </c>
      <c r="K1378" t="s">
        <v>171</v>
      </c>
      <c r="L1378" t="s">
        <v>5734</v>
      </c>
      <c r="N1378" t="s">
        <v>173</v>
      </c>
      <c r="O1378" t="s">
        <v>135</v>
      </c>
      <c r="P1378">
        <v>2</v>
      </c>
      <c r="S1378" s="20">
        <f t="shared" si="149"/>
        <v>14</v>
      </c>
      <c r="T1378" s="20">
        <f t="shared" si="150"/>
        <v>23</v>
      </c>
      <c r="U1378" s="48" t="str">
        <f t="shared" si="151"/>
        <v>MAHUVA 3</v>
      </c>
      <c r="V1378" s="20" t="str">
        <f t="shared" si="152"/>
        <v>TN703</v>
      </c>
      <c r="W1378" s="20" t="str">
        <f t="shared" si="153"/>
        <v>A1</v>
      </c>
      <c r="X1378" s="20"/>
      <c r="Y1378" s="7"/>
      <c r="Z1378" s="7"/>
      <c r="AA1378" s="7"/>
      <c r="AB1378" s="7"/>
      <c r="AC1378" s="7"/>
      <c r="AD1378" s="7"/>
    </row>
    <row r="1379" spans="1:30" x14ac:dyDescent="0.25">
      <c r="A1379" s="7"/>
      <c r="B1379" s="7"/>
      <c r="C1379" s="7"/>
      <c r="D1379" s="7" t="str">
        <f t="shared" si="147"/>
        <v>10.121.100.14</v>
      </c>
      <c r="E1379" s="7" t="str">
        <f t="shared" si="148"/>
        <v>10.121.100.14</v>
      </c>
      <c r="F1379">
        <v>1370</v>
      </c>
      <c r="G1379" t="s">
        <v>5735</v>
      </c>
      <c r="H1379" s="57">
        <v>46150.077418981484</v>
      </c>
      <c r="I1379" t="s">
        <v>5736</v>
      </c>
      <c r="J1379" t="s">
        <v>5737</v>
      </c>
      <c r="K1379" t="s">
        <v>145</v>
      </c>
      <c r="L1379" t="s">
        <v>5738</v>
      </c>
      <c r="N1379" t="s">
        <v>134</v>
      </c>
      <c r="O1379" t="s">
        <v>135</v>
      </c>
      <c r="P1379">
        <v>2</v>
      </c>
      <c r="S1379" s="20">
        <f t="shared" si="149"/>
        <v>14</v>
      </c>
      <c r="T1379" s="20">
        <f t="shared" si="150"/>
        <v>23</v>
      </c>
      <c r="U1379" s="48" t="str">
        <f t="shared" si="151"/>
        <v>KUDIYANA</v>
      </c>
      <c r="V1379" s="20" t="str">
        <f t="shared" si="152"/>
        <v>TN705</v>
      </c>
      <c r="W1379" s="20" t="str">
        <f t="shared" si="153"/>
        <v>B1</v>
      </c>
      <c r="X1379" s="20"/>
      <c r="Y1379" s="7"/>
      <c r="Z1379" s="7"/>
      <c r="AA1379" s="7"/>
      <c r="AB1379" s="7"/>
      <c r="AC1379" s="7"/>
      <c r="AD1379" s="7"/>
    </row>
    <row r="1380" spans="1:30" x14ac:dyDescent="0.25">
      <c r="A1380" s="7"/>
      <c r="B1380" s="7"/>
      <c r="C1380" s="7"/>
      <c r="D1380" s="7" t="str">
        <f t="shared" si="147"/>
        <v>10.121.24.158</v>
      </c>
      <c r="E1380" s="7" t="str">
        <f t="shared" si="148"/>
        <v>10.121.24.158</v>
      </c>
      <c r="F1380">
        <v>1371</v>
      </c>
      <c r="G1380" t="s">
        <v>5739</v>
      </c>
      <c r="H1380" s="57">
        <v>46151.070949074077</v>
      </c>
      <c r="I1380" t="s">
        <v>5740</v>
      </c>
      <c r="J1380" t="s">
        <v>5741</v>
      </c>
      <c r="K1380" t="s">
        <v>171</v>
      </c>
      <c r="L1380" t="s">
        <v>5742</v>
      </c>
      <c r="N1380" t="s">
        <v>900</v>
      </c>
      <c r="O1380" t="s">
        <v>135</v>
      </c>
      <c r="P1380">
        <v>2</v>
      </c>
      <c r="S1380" s="20">
        <f t="shared" si="149"/>
        <v>14</v>
      </c>
      <c r="T1380" s="20">
        <f t="shared" si="150"/>
        <v>28</v>
      </c>
      <c r="U1380" s="48" t="str">
        <f t="shared" si="151"/>
        <v xml:space="preserve">POLY COLLAGE </v>
      </c>
      <c r="V1380" s="20" t="str">
        <f t="shared" si="152"/>
        <v>TN703</v>
      </c>
      <c r="W1380" s="20" t="str">
        <f t="shared" si="153"/>
        <v>A1</v>
      </c>
      <c r="X1380" s="20"/>
      <c r="Y1380" s="7"/>
      <c r="Z1380" s="7"/>
      <c r="AA1380" s="7"/>
      <c r="AB1380" s="7"/>
      <c r="AC1380" s="7"/>
      <c r="AD1380" s="7"/>
    </row>
    <row r="1381" spans="1:30" x14ac:dyDescent="0.25">
      <c r="A1381" s="7"/>
      <c r="B1381" s="7"/>
      <c r="C1381" s="7"/>
      <c r="D1381" s="7" t="str">
        <f t="shared" si="147"/>
        <v>10.121.24.183</v>
      </c>
      <c r="E1381" s="7" t="str">
        <f t="shared" si="148"/>
        <v>10.121.24.183</v>
      </c>
      <c r="F1381">
        <v>1372</v>
      </c>
      <c r="G1381" t="s">
        <v>5743</v>
      </c>
      <c r="H1381" s="57">
        <v>46134.068807870368</v>
      </c>
      <c r="I1381" t="s">
        <v>5744</v>
      </c>
      <c r="J1381" t="s">
        <v>5745</v>
      </c>
      <c r="K1381" t="s">
        <v>189</v>
      </c>
      <c r="L1381" t="s">
        <v>5746</v>
      </c>
      <c r="N1381" t="s">
        <v>191</v>
      </c>
      <c r="O1381" t="s">
        <v>135</v>
      </c>
      <c r="P1381">
        <v>0</v>
      </c>
      <c r="S1381" s="20">
        <f t="shared" si="149"/>
        <v>14</v>
      </c>
      <c r="T1381" s="20">
        <f t="shared" si="150"/>
        <v>22</v>
      </c>
      <c r="U1381" s="48" t="str">
        <f t="shared" si="151"/>
        <v>Moldtek</v>
      </c>
      <c r="V1381" s="20" t="str">
        <f t="shared" si="152"/>
        <v>TN703</v>
      </c>
      <c r="W1381" s="20" t="str">
        <f t="shared" si="153"/>
        <v>A1</v>
      </c>
      <c r="X1381" s="20"/>
      <c r="Y1381" s="7"/>
      <c r="Z1381" s="7"/>
      <c r="AA1381" s="7"/>
      <c r="AB1381" s="7"/>
      <c r="AC1381" s="7"/>
      <c r="AD1381" s="7"/>
    </row>
    <row r="1382" spans="1:30" x14ac:dyDescent="0.25">
      <c r="A1382" s="7"/>
      <c r="B1382" s="7"/>
      <c r="C1382" s="7"/>
      <c r="D1382" s="7" t="str">
        <f t="shared" si="147"/>
        <v>10.121.18.222</v>
      </c>
      <c r="E1382" s="7" t="str">
        <f t="shared" si="148"/>
        <v>10.121.18.222</v>
      </c>
      <c r="F1382">
        <v>1373</v>
      </c>
      <c r="G1382" t="s">
        <v>5747</v>
      </c>
      <c r="H1382" s="57">
        <v>46101.070613425924</v>
      </c>
      <c r="I1382" t="s">
        <v>5748</v>
      </c>
      <c r="J1382" t="s">
        <v>5749</v>
      </c>
      <c r="K1382" t="s">
        <v>171</v>
      </c>
      <c r="L1382" t="s">
        <v>5750</v>
      </c>
      <c r="N1382" t="s">
        <v>173</v>
      </c>
      <c r="O1382" t="s">
        <v>135</v>
      </c>
      <c r="P1382">
        <v>2</v>
      </c>
      <c r="S1382" s="20">
        <f t="shared" si="149"/>
        <v>14</v>
      </c>
      <c r="T1382" s="20">
        <f t="shared" si="150"/>
        <v>36</v>
      </c>
      <c r="U1382" s="48" t="str">
        <f t="shared" si="151"/>
        <v>Chepirog Hospital BTS</v>
      </c>
      <c r="V1382" s="20" t="str">
        <f t="shared" si="152"/>
        <v>TN703</v>
      </c>
      <c r="W1382" s="20" t="str">
        <f t="shared" si="153"/>
        <v>A1</v>
      </c>
      <c r="X1382" s="20"/>
      <c r="Y1382" s="7"/>
      <c r="Z1382" s="7"/>
      <c r="AA1382" s="7"/>
      <c r="AB1382" s="7"/>
      <c r="AC1382" s="7"/>
      <c r="AD1382" s="7"/>
    </row>
    <row r="1383" spans="1:30" x14ac:dyDescent="0.25">
      <c r="A1383" s="7"/>
      <c r="B1383" s="7"/>
      <c r="C1383" s="7"/>
      <c r="D1383" s="7" t="str">
        <f t="shared" si="147"/>
        <v>10.121.24.84</v>
      </c>
      <c r="E1383" s="7" t="str">
        <f t="shared" si="148"/>
        <v>10.121.24.84</v>
      </c>
      <c r="F1383">
        <v>1374</v>
      </c>
      <c r="G1383" t="s">
        <v>5751</v>
      </c>
      <c r="H1383" s="57">
        <v>46147.063472222224</v>
      </c>
      <c r="I1383" t="s">
        <v>5752</v>
      </c>
      <c r="J1383" t="s">
        <v>5753</v>
      </c>
      <c r="K1383" t="s">
        <v>171</v>
      </c>
      <c r="L1383" t="s">
        <v>5754</v>
      </c>
      <c r="N1383" t="s">
        <v>173</v>
      </c>
      <c r="O1383" t="s">
        <v>135</v>
      </c>
      <c r="P1383">
        <v>2</v>
      </c>
      <c r="S1383" s="20">
        <f t="shared" si="149"/>
        <v>13</v>
      </c>
      <c r="T1383" s="20">
        <f t="shared" si="150"/>
        <v>28</v>
      </c>
      <c r="U1383" s="48" t="str">
        <f t="shared" si="151"/>
        <v>Halai Nagar A1</v>
      </c>
      <c r="V1383" s="20" t="str">
        <f t="shared" si="152"/>
        <v>TN703</v>
      </c>
      <c r="W1383" s="20" t="str">
        <f t="shared" si="153"/>
        <v>A1</v>
      </c>
      <c r="X1383" s="20"/>
      <c r="Y1383" s="7"/>
      <c r="Z1383" s="7"/>
      <c r="AA1383" s="7"/>
      <c r="AB1383" s="7"/>
      <c r="AC1383" s="7"/>
      <c r="AD1383" s="7"/>
    </row>
    <row r="1384" spans="1:30" x14ac:dyDescent="0.25">
      <c r="A1384" s="7"/>
      <c r="B1384" s="7"/>
      <c r="C1384" s="7"/>
      <c r="D1384" s="7" t="str">
        <f t="shared" si="147"/>
        <v>10.121.24.164</v>
      </c>
      <c r="E1384" s="7" t="str">
        <f t="shared" si="148"/>
        <v>10.121.24.164</v>
      </c>
      <c r="F1384">
        <v>1375</v>
      </c>
      <c r="G1384" t="s">
        <v>5763</v>
      </c>
      <c r="H1384" s="57">
        <v>46112.072199074071</v>
      </c>
      <c r="I1384" t="s">
        <v>5764</v>
      </c>
      <c r="J1384" t="s">
        <v>5765</v>
      </c>
      <c r="K1384" t="s">
        <v>171</v>
      </c>
      <c r="L1384" t="s">
        <v>5766</v>
      </c>
      <c r="N1384" t="s">
        <v>173</v>
      </c>
      <c r="O1384" t="s">
        <v>135</v>
      </c>
      <c r="P1384">
        <v>2</v>
      </c>
      <c r="S1384" s="20">
        <f t="shared" si="149"/>
        <v>14</v>
      </c>
      <c r="T1384" s="20">
        <f t="shared" si="150"/>
        <v>25</v>
      </c>
      <c r="U1384" s="48" t="str">
        <f t="shared" si="151"/>
        <v>Vandervela</v>
      </c>
      <c r="V1384" s="20" t="str">
        <f t="shared" si="152"/>
        <v>TN703</v>
      </c>
      <c r="W1384" s="20" t="str">
        <f t="shared" si="153"/>
        <v>A1</v>
      </c>
      <c r="X1384" s="20"/>
      <c r="Y1384" s="7"/>
      <c r="Z1384" s="7"/>
      <c r="AA1384" s="7"/>
      <c r="AB1384" s="7"/>
      <c r="AC1384" s="7"/>
      <c r="AD1384" s="7"/>
    </row>
    <row r="1385" spans="1:30" x14ac:dyDescent="0.25">
      <c r="A1385" s="7"/>
      <c r="B1385" s="7"/>
      <c r="C1385" s="7"/>
      <c r="D1385" s="7" t="str">
        <f t="shared" si="147"/>
        <v>10.121.97.149</v>
      </c>
      <c r="E1385" s="7" t="str">
        <f t="shared" si="148"/>
        <v>10.121.97.149</v>
      </c>
      <c r="F1385">
        <v>1376</v>
      </c>
      <c r="G1385" t="s">
        <v>5755</v>
      </c>
      <c r="H1385" s="57">
        <v>46136.064664351848</v>
      </c>
      <c r="I1385" t="s">
        <v>5756</v>
      </c>
      <c r="J1385" t="s">
        <v>5757</v>
      </c>
      <c r="K1385" t="s">
        <v>189</v>
      </c>
      <c r="L1385" t="s">
        <v>5758</v>
      </c>
      <c r="N1385" t="s">
        <v>191</v>
      </c>
      <c r="O1385" t="s">
        <v>135</v>
      </c>
      <c r="P1385">
        <v>0</v>
      </c>
      <c r="R1385" t="s">
        <v>3744</v>
      </c>
      <c r="S1385" s="20">
        <f t="shared" si="149"/>
        <v>14</v>
      </c>
      <c r="T1385" s="20">
        <f t="shared" si="150"/>
        <v>26</v>
      </c>
      <c r="U1385" s="48" t="str">
        <f t="shared" si="151"/>
        <v>SIKKA ADMIN</v>
      </c>
      <c r="V1385" s="20" t="str">
        <f t="shared" si="152"/>
        <v>TN703</v>
      </c>
      <c r="W1385" s="20" t="str">
        <f t="shared" si="153"/>
        <v>A1</v>
      </c>
      <c r="X1385" s="20"/>
      <c r="Y1385" s="7"/>
      <c r="Z1385" s="7"/>
      <c r="AA1385" s="7"/>
      <c r="AB1385" s="7"/>
      <c r="AC1385" s="7"/>
      <c r="AD1385" s="7"/>
    </row>
    <row r="1386" spans="1:30" x14ac:dyDescent="0.25">
      <c r="A1386" s="7"/>
      <c r="B1386" s="7"/>
      <c r="C1386" s="7"/>
      <c r="D1386" s="7" t="str">
        <f t="shared" si="147"/>
        <v>10.121.100.48</v>
      </c>
      <c r="E1386" s="7" t="str">
        <f t="shared" si="148"/>
        <v>10.121.100.48</v>
      </c>
      <c r="F1386">
        <v>1377</v>
      </c>
      <c r="G1386" t="s">
        <v>5759</v>
      </c>
      <c r="H1386" s="57">
        <v>46137.068541666667</v>
      </c>
      <c r="I1386" t="s">
        <v>5760</v>
      </c>
      <c r="J1386" t="s">
        <v>5761</v>
      </c>
      <c r="K1386" t="s">
        <v>189</v>
      </c>
      <c r="L1386" t="s">
        <v>5762</v>
      </c>
      <c r="N1386" t="s">
        <v>191</v>
      </c>
      <c r="O1386" t="s">
        <v>135</v>
      </c>
      <c r="P1386">
        <v>0</v>
      </c>
      <c r="S1386" s="20">
        <f t="shared" si="149"/>
        <v>14</v>
      </c>
      <c r="T1386" s="20">
        <f t="shared" si="150"/>
        <v>23</v>
      </c>
      <c r="U1386" s="48" t="str">
        <f t="shared" si="151"/>
        <v>MORTHANA</v>
      </c>
      <c r="V1386" s="20" t="str">
        <f t="shared" si="152"/>
        <v>TN703</v>
      </c>
      <c r="W1386" s="20" t="str">
        <f t="shared" si="153"/>
        <v>A1</v>
      </c>
      <c r="X1386" s="20"/>
      <c r="Y1386" s="7"/>
      <c r="Z1386" s="7"/>
      <c r="AA1386" s="7"/>
      <c r="AB1386" s="7"/>
      <c r="AC1386" s="7"/>
      <c r="AD1386" s="7"/>
    </row>
    <row r="1387" spans="1:30" x14ac:dyDescent="0.25">
      <c r="A1387" s="7"/>
      <c r="B1387" s="7"/>
      <c r="C1387" s="7"/>
      <c r="D1387" s="7" t="str">
        <f t="shared" si="147"/>
        <v>10.121.17.90</v>
      </c>
      <c r="E1387" s="7" t="str">
        <f t="shared" si="148"/>
        <v>10.121.17.90</v>
      </c>
      <c r="F1387">
        <v>1378</v>
      </c>
      <c r="G1387" t="s">
        <v>5767</v>
      </c>
      <c r="H1387" s="57">
        <v>46083.053368055553</v>
      </c>
      <c r="I1387" t="s">
        <v>5768</v>
      </c>
      <c r="J1387" t="s">
        <v>5769</v>
      </c>
      <c r="K1387" t="s">
        <v>171</v>
      </c>
      <c r="L1387" t="s">
        <v>5770</v>
      </c>
      <c r="N1387" t="s">
        <v>173</v>
      </c>
      <c r="O1387" t="s">
        <v>135</v>
      </c>
      <c r="P1387">
        <v>2</v>
      </c>
      <c r="S1387" s="20">
        <f t="shared" si="149"/>
        <v>13</v>
      </c>
      <c r="T1387" s="20">
        <f t="shared" si="150"/>
        <v>24</v>
      </c>
      <c r="U1387" s="48" t="str">
        <f t="shared" si="151"/>
        <v>GUNDALA TE</v>
      </c>
      <c r="V1387" s="20" t="str">
        <f t="shared" si="152"/>
        <v>TN703</v>
      </c>
      <c r="W1387" s="20" t="str">
        <f t="shared" si="153"/>
        <v>A1</v>
      </c>
      <c r="X1387" s="20"/>
      <c r="Y1387" s="7"/>
      <c r="Z1387" s="7"/>
      <c r="AA1387" s="7"/>
      <c r="AB1387" s="7"/>
      <c r="AC1387" s="7"/>
      <c r="AD1387" s="7"/>
    </row>
    <row r="1388" spans="1:30" x14ac:dyDescent="0.25">
      <c r="A1388" s="7"/>
      <c r="B1388" s="7"/>
      <c r="C1388" s="7"/>
      <c r="D1388" s="7" t="str">
        <f t="shared" si="147"/>
        <v>10.121.96.26</v>
      </c>
      <c r="E1388" s="7" t="str">
        <f t="shared" si="148"/>
        <v>10.121.96.26</v>
      </c>
      <c r="F1388">
        <v>1379</v>
      </c>
      <c r="G1388" t="s">
        <v>5771</v>
      </c>
      <c r="H1388" s="57">
        <v>46151.075752314813</v>
      </c>
      <c r="I1388" t="s">
        <v>5772</v>
      </c>
      <c r="J1388" t="s">
        <v>5773</v>
      </c>
      <c r="K1388" t="s">
        <v>189</v>
      </c>
      <c r="L1388" t="s">
        <v>5774</v>
      </c>
      <c r="N1388" t="s">
        <v>191</v>
      </c>
      <c r="O1388" t="s">
        <v>135</v>
      </c>
      <c r="P1388">
        <v>0</v>
      </c>
      <c r="R1388" t="s">
        <v>841</v>
      </c>
      <c r="S1388" s="20">
        <f t="shared" si="149"/>
        <v>13</v>
      </c>
      <c r="T1388" s="20">
        <f t="shared" si="150"/>
        <v>26</v>
      </c>
      <c r="U1388" s="48" t="str">
        <f t="shared" si="151"/>
        <v>SVU GSWAN TC</v>
      </c>
      <c r="V1388" s="20" t="str">
        <f t="shared" si="152"/>
        <v>TN703</v>
      </c>
      <c r="W1388" s="20" t="str">
        <f t="shared" si="153"/>
        <v>A1</v>
      </c>
      <c r="X1388" s="20"/>
      <c r="Y1388" s="7"/>
      <c r="Z1388" s="7"/>
      <c r="AA1388" s="7"/>
      <c r="AB1388" s="7"/>
      <c r="AC1388" s="7"/>
      <c r="AD1388" s="7"/>
    </row>
    <row r="1389" spans="1:30" x14ac:dyDescent="0.25">
      <c r="A1389" s="7"/>
      <c r="B1389" s="7"/>
      <c r="C1389" s="7"/>
      <c r="D1389" s="7" t="str">
        <f t="shared" si="147"/>
        <v>10.121.17.87</v>
      </c>
      <c r="E1389" s="7" t="str">
        <f t="shared" si="148"/>
        <v>10.121.17.87</v>
      </c>
      <c r="F1389">
        <v>1380</v>
      </c>
      <c r="G1389" t="s">
        <v>5775</v>
      </c>
      <c r="H1389" s="57">
        <v>46126.068993055553</v>
      </c>
      <c r="I1389" t="s">
        <v>5776</v>
      </c>
      <c r="J1389" t="s">
        <v>5777</v>
      </c>
      <c r="K1389" t="s">
        <v>171</v>
      </c>
      <c r="L1389" t="s">
        <v>5778</v>
      </c>
      <c r="N1389" t="s">
        <v>173</v>
      </c>
      <c r="O1389" t="s">
        <v>135</v>
      </c>
      <c r="P1389">
        <v>2</v>
      </c>
      <c r="S1389" s="20">
        <f t="shared" si="149"/>
        <v>13</v>
      </c>
      <c r="T1389" s="20">
        <f t="shared" si="150"/>
        <v>18</v>
      </c>
      <c r="U1389" s="48" t="str">
        <f t="shared" si="151"/>
        <v>KFTZ</v>
      </c>
      <c r="V1389" s="20" t="str">
        <f t="shared" si="152"/>
        <v>TN703</v>
      </c>
      <c r="W1389" s="20" t="str">
        <f t="shared" si="153"/>
        <v>A1</v>
      </c>
      <c r="X1389" s="20"/>
      <c r="Y1389" s="7"/>
      <c r="Z1389" s="7"/>
      <c r="AA1389" s="7"/>
      <c r="AB1389" s="7"/>
      <c r="AC1389" s="7"/>
      <c r="AD1389" s="7"/>
    </row>
    <row r="1390" spans="1:30" x14ac:dyDescent="0.25">
      <c r="A1390" s="7"/>
      <c r="B1390" s="7"/>
      <c r="C1390" s="7"/>
      <c r="D1390" s="7" t="str">
        <f t="shared" si="147"/>
        <v>10.121.15.152</v>
      </c>
      <c r="E1390" s="7" t="str">
        <f t="shared" si="148"/>
        <v>10.121.15.152</v>
      </c>
      <c r="F1390">
        <v>1381</v>
      </c>
      <c r="G1390" t="s">
        <v>5779</v>
      </c>
      <c r="H1390" s="57">
        <v>46151.076053240744</v>
      </c>
      <c r="I1390" t="s">
        <v>5780</v>
      </c>
      <c r="J1390" t="s">
        <v>5781</v>
      </c>
      <c r="K1390" t="s">
        <v>145</v>
      </c>
      <c r="L1390" t="s">
        <v>5782</v>
      </c>
      <c r="N1390" t="s">
        <v>134</v>
      </c>
      <c r="O1390" t="s">
        <v>135</v>
      </c>
      <c r="P1390">
        <v>0</v>
      </c>
      <c r="S1390" s="20">
        <f t="shared" si="149"/>
        <v>14</v>
      </c>
      <c r="T1390" s="20">
        <f t="shared" si="150"/>
        <v>29</v>
      </c>
      <c r="U1390" s="48" t="str">
        <f t="shared" si="151"/>
        <v>KUKARWADA EXCH</v>
      </c>
      <c r="V1390" s="20" t="str">
        <f t="shared" si="152"/>
        <v>TN705</v>
      </c>
      <c r="W1390" s="20" t="str">
        <f t="shared" si="153"/>
        <v>B1</v>
      </c>
      <c r="X1390" s="20"/>
      <c r="Y1390" s="7"/>
      <c r="Z1390" s="7"/>
      <c r="AA1390" s="7"/>
      <c r="AB1390" s="7"/>
      <c r="AC1390" s="7"/>
      <c r="AD1390" s="7"/>
    </row>
    <row r="1391" spans="1:30" x14ac:dyDescent="0.25">
      <c r="A1391" s="7"/>
      <c r="B1391" s="7"/>
      <c r="C1391" s="7"/>
      <c r="D1391" s="7" t="str">
        <f t="shared" si="147"/>
        <v>10.121.18.206</v>
      </c>
      <c r="E1391" s="7" t="str">
        <f t="shared" si="148"/>
        <v>10.121.18.206</v>
      </c>
      <c r="F1391">
        <v>1382</v>
      </c>
      <c r="G1391" t="s">
        <v>5783</v>
      </c>
      <c r="H1391" s="57">
        <v>46041.051516203705</v>
      </c>
      <c r="I1391" t="s">
        <v>5784</v>
      </c>
      <c r="J1391" t="s">
        <v>5785</v>
      </c>
      <c r="K1391" t="s">
        <v>145</v>
      </c>
      <c r="L1391" t="s">
        <v>5786</v>
      </c>
      <c r="N1391" t="s">
        <v>134</v>
      </c>
      <c r="O1391" t="s">
        <v>135</v>
      </c>
      <c r="P1391">
        <v>0</v>
      </c>
      <c r="R1391" t="s">
        <v>238</v>
      </c>
      <c r="S1391" s="20">
        <f t="shared" si="149"/>
        <v>14</v>
      </c>
      <c r="T1391" s="20">
        <f t="shared" si="150"/>
        <v>23</v>
      </c>
      <c r="U1391" s="48" t="str">
        <f t="shared" si="151"/>
        <v>Khokhara</v>
      </c>
      <c r="V1391" s="20" t="str">
        <f t="shared" si="152"/>
        <v>TN705</v>
      </c>
      <c r="W1391" s="20" t="str">
        <f t="shared" si="153"/>
        <v>B1</v>
      </c>
      <c r="X1391" s="20"/>
      <c r="Y1391" s="7"/>
      <c r="Z1391" s="7"/>
      <c r="AA1391" s="7"/>
      <c r="AB1391" s="7"/>
      <c r="AC1391" s="7"/>
      <c r="AD1391" s="7"/>
    </row>
    <row r="1392" spans="1:30" x14ac:dyDescent="0.25">
      <c r="A1392" s="7"/>
      <c r="B1392" s="7"/>
      <c r="C1392" s="7"/>
      <c r="D1392" s="7" t="str">
        <f t="shared" si="147"/>
        <v>10.121.15.138</v>
      </c>
      <c r="E1392" s="7" t="str">
        <f t="shared" si="148"/>
        <v>10.121.15.138</v>
      </c>
      <c r="F1392">
        <v>1383</v>
      </c>
      <c r="G1392" t="s">
        <v>5795</v>
      </c>
      <c r="H1392" s="57">
        <v>46149.074108796296</v>
      </c>
      <c r="I1392" t="s">
        <v>5796</v>
      </c>
      <c r="J1392" t="s">
        <v>5797</v>
      </c>
      <c r="K1392" t="s">
        <v>189</v>
      </c>
      <c r="L1392" t="s">
        <v>5798</v>
      </c>
      <c r="N1392" t="s">
        <v>191</v>
      </c>
      <c r="O1392" t="s">
        <v>135</v>
      </c>
      <c r="P1392">
        <v>0</v>
      </c>
      <c r="S1392" s="20">
        <f t="shared" si="149"/>
        <v>14</v>
      </c>
      <c r="T1392" s="20">
        <f t="shared" si="150"/>
        <v>20</v>
      </c>
      <c r="U1392" s="48" t="str">
        <f t="shared" si="151"/>
        <v>Ghadi</v>
      </c>
      <c r="V1392" s="20" t="str">
        <f t="shared" si="152"/>
        <v>TN703</v>
      </c>
      <c r="W1392" s="20" t="str">
        <f t="shared" si="153"/>
        <v>A1</v>
      </c>
      <c r="X1392" s="20"/>
      <c r="Y1392" s="7"/>
      <c r="Z1392" s="7"/>
      <c r="AA1392" s="7"/>
      <c r="AB1392" s="7"/>
      <c r="AC1392" s="7"/>
      <c r="AD1392" s="7"/>
    </row>
    <row r="1393" spans="1:30" x14ac:dyDescent="0.25">
      <c r="A1393" s="7"/>
      <c r="B1393" s="7"/>
      <c r="C1393" s="7"/>
      <c r="D1393" s="7" t="str">
        <f t="shared" si="147"/>
        <v>10.121.19.181</v>
      </c>
      <c r="E1393" s="7" t="str">
        <f t="shared" si="148"/>
        <v>10.121.19.181</v>
      </c>
      <c r="F1393">
        <v>1384</v>
      </c>
      <c r="G1393" t="s">
        <v>5791</v>
      </c>
      <c r="H1393" s="57">
        <v>46050.067048611112</v>
      </c>
      <c r="I1393" t="s">
        <v>5792</v>
      </c>
      <c r="J1393" t="s">
        <v>5793</v>
      </c>
      <c r="K1393" t="s">
        <v>189</v>
      </c>
      <c r="L1393" t="s">
        <v>5794</v>
      </c>
      <c r="N1393" t="s">
        <v>191</v>
      </c>
      <c r="O1393" t="s">
        <v>135</v>
      </c>
      <c r="P1393">
        <v>0</v>
      </c>
      <c r="R1393" t="s">
        <v>506</v>
      </c>
      <c r="S1393" s="20">
        <f t="shared" si="149"/>
        <v>14</v>
      </c>
      <c r="T1393" s="20">
        <f t="shared" si="150"/>
        <v>29</v>
      </c>
      <c r="U1393" s="48" t="str">
        <f t="shared" si="151"/>
        <v>BOB GULISTAN 2</v>
      </c>
      <c r="V1393" s="20" t="str">
        <f t="shared" si="152"/>
        <v>TN703</v>
      </c>
      <c r="W1393" s="20" t="str">
        <f t="shared" si="153"/>
        <v>A1</v>
      </c>
      <c r="X1393" s="20"/>
      <c r="Y1393" s="7"/>
      <c r="Z1393" s="7"/>
      <c r="AA1393" s="7"/>
      <c r="AB1393" s="7"/>
      <c r="AC1393" s="7"/>
      <c r="AD1393" s="7"/>
    </row>
    <row r="1394" spans="1:30" x14ac:dyDescent="0.25">
      <c r="A1394" s="7"/>
      <c r="B1394" s="7"/>
      <c r="C1394" s="7"/>
      <c r="D1394" s="7" t="str">
        <f t="shared" si="147"/>
        <v>10.121.96.161</v>
      </c>
      <c r="E1394" s="7" t="str">
        <f t="shared" si="148"/>
        <v>10.121.96.161</v>
      </c>
      <c r="F1394">
        <v>1385</v>
      </c>
      <c r="G1394" t="s">
        <v>5787</v>
      </c>
      <c r="H1394" s="57">
        <v>46134.063379629632</v>
      </c>
      <c r="I1394" t="s">
        <v>5788</v>
      </c>
      <c r="J1394" t="s">
        <v>5789</v>
      </c>
      <c r="K1394" t="s">
        <v>145</v>
      </c>
      <c r="L1394" t="s">
        <v>5790</v>
      </c>
      <c r="N1394" t="s">
        <v>134</v>
      </c>
      <c r="O1394" t="s">
        <v>135</v>
      </c>
      <c r="P1394">
        <v>0</v>
      </c>
      <c r="S1394" s="20">
        <f t="shared" si="149"/>
        <v>14</v>
      </c>
      <c r="T1394" s="20">
        <f t="shared" si="150"/>
        <v>22</v>
      </c>
      <c r="U1394" s="48" t="str">
        <f t="shared" si="151"/>
        <v>MANDAVI</v>
      </c>
      <c r="V1394" s="20" t="str">
        <f t="shared" si="152"/>
        <v>TN705</v>
      </c>
      <c r="W1394" s="20" t="str">
        <f t="shared" si="153"/>
        <v>B1</v>
      </c>
      <c r="X1394" s="20"/>
      <c r="Y1394" s="7"/>
      <c r="Z1394" s="7"/>
      <c r="AA1394" s="7"/>
      <c r="AB1394" s="7"/>
      <c r="AC1394" s="7"/>
      <c r="AD1394" s="7"/>
    </row>
    <row r="1395" spans="1:30" x14ac:dyDescent="0.25">
      <c r="A1395" s="7"/>
      <c r="B1395" s="7"/>
      <c r="C1395" s="7"/>
      <c r="D1395" s="7" t="str">
        <f t="shared" si="147"/>
        <v>10.121.18.227</v>
      </c>
      <c r="E1395" s="7" t="str">
        <f t="shared" si="148"/>
        <v>10.121.18.227</v>
      </c>
      <c r="F1395">
        <v>1386</v>
      </c>
      <c r="G1395" t="s">
        <v>5803</v>
      </c>
      <c r="H1395" s="57">
        <v>46124.063518518517</v>
      </c>
      <c r="I1395" t="s">
        <v>5804</v>
      </c>
      <c r="J1395" t="s">
        <v>5805</v>
      </c>
      <c r="K1395" t="s">
        <v>171</v>
      </c>
      <c r="L1395" t="s">
        <v>5806</v>
      </c>
      <c r="N1395" t="s">
        <v>173</v>
      </c>
      <c r="O1395" t="s">
        <v>135</v>
      </c>
      <c r="P1395">
        <v>2</v>
      </c>
      <c r="S1395" s="20">
        <f t="shared" si="149"/>
        <v>14</v>
      </c>
      <c r="T1395" s="20">
        <f t="shared" si="150"/>
        <v>34</v>
      </c>
      <c r="U1395" s="48" t="str">
        <f t="shared" si="151"/>
        <v>RIDHI APARTMENT BTS</v>
      </c>
      <c r="V1395" s="20" t="str">
        <f t="shared" si="152"/>
        <v>TN703</v>
      </c>
      <c r="W1395" s="20" t="str">
        <f t="shared" si="153"/>
        <v>A1</v>
      </c>
      <c r="X1395" s="20"/>
      <c r="Y1395" s="7"/>
      <c r="Z1395" s="7"/>
      <c r="AA1395" s="7"/>
      <c r="AB1395" s="7"/>
      <c r="AC1395" s="7"/>
      <c r="AD1395" s="7"/>
    </row>
    <row r="1396" spans="1:30" x14ac:dyDescent="0.25">
      <c r="A1396" s="7"/>
      <c r="B1396" s="7"/>
      <c r="C1396" s="7"/>
      <c r="D1396" s="7" t="str">
        <f t="shared" si="147"/>
        <v>10.121.25.40</v>
      </c>
      <c r="E1396" s="7" t="str">
        <f t="shared" si="148"/>
        <v>10.121.25.40</v>
      </c>
      <c r="F1396">
        <v>1387</v>
      </c>
      <c r="G1396" t="s">
        <v>5799</v>
      </c>
      <c r="H1396" s="57">
        <v>46142.077094907407</v>
      </c>
      <c r="I1396" t="s">
        <v>5800</v>
      </c>
      <c r="J1396" t="s">
        <v>5801</v>
      </c>
      <c r="K1396" t="s">
        <v>189</v>
      </c>
      <c r="L1396" t="s">
        <v>5802</v>
      </c>
      <c r="N1396" t="s">
        <v>191</v>
      </c>
      <c r="O1396" t="s">
        <v>135</v>
      </c>
      <c r="P1396">
        <v>0</v>
      </c>
      <c r="S1396" s="20">
        <f t="shared" si="149"/>
        <v>13</v>
      </c>
      <c r="T1396" s="20">
        <f t="shared" si="150"/>
        <v>22</v>
      </c>
      <c r="U1396" s="48" t="str">
        <f t="shared" si="151"/>
        <v>AXARDEEP</v>
      </c>
      <c r="V1396" s="20" t="str">
        <f t="shared" si="152"/>
        <v>TN703</v>
      </c>
      <c r="W1396" s="20" t="str">
        <f t="shared" si="153"/>
        <v>A1</v>
      </c>
      <c r="X1396" s="20"/>
      <c r="Y1396" s="7"/>
      <c r="Z1396" s="7"/>
      <c r="AA1396" s="7"/>
      <c r="AB1396" s="7"/>
      <c r="AC1396" s="7"/>
      <c r="AD1396" s="7"/>
    </row>
    <row r="1397" spans="1:30" x14ac:dyDescent="0.25">
      <c r="A1397" s="7"/>
      <c r="B1397" s="7"/>
      <c r="C1397" s="7"/>
      <c r="D1397" s="7" t="str">
        <f t="shared" si="147"/>
        <v>10.121.19.160</v>
      </c>
      <c r="E1397" s="7" t="str">
        <f t="shared" si="148"/>
        <v>10.121.19.160</v>
      </c>
      <c r="F1397">
        <v>1388</v>
      </c>
      <c r="G1397" t="s">
        <v>5807</v>
      </c>
      <c r="H1397" s="57">
        <v>46066.06927083333</v>
      </c>
      <c r="I1397" t="s">
        <v>5808</v>
      </c>
      <c r="J1397" t="s">
        <v>5809</v>
      </c>
      <c r="K1397" t="s">
        <v>189</v>
      </c>
      <c r="L1397" t="s">
        <v>5810</v>
      </c>
      <c r="N1397" t="s">
        <v>191</v>
      </c>
      <c r="O1397" t="s">
        <v>135</v>
      </c>
      <c r="P1397">
        <v>0</v>
      </c>
      <c r="R1397" t="s">
        <v>506</v>
      </c>
      <c r="S1397" s="20">
        <f t="shared" si="149"/>
        <v>14</v>
      </c>
      <c r="T1397" s="20">
        <f t="shared" si="150"/>
        <v>25</v>
      </c>
      <c r="U1397" s="48" t="str">
        <f t="shared" si="151"/>
        <v>ROSHNI BTS</v>
      </c>
      <c r="V1397" s="20" t="str">
        <f t="shared" si="152"/>
        <v>TN703</v>
      </c>
      <c r="W1397" s="20" t="str">
        <f t="shared" si="153"/>
        <v>A1</v>
      </c>
      <c r="X1397" s="20"/>
      <c r="Y1397" s="7"/>
      <c r="Z1397" s="7"/>
      <c r="AA1397" s="7"/>
      <c r="AB1397" s="7"/>
      <c r="AC1397" s="7"/>
      <c r="AD1397" s="7"/>
    </row>
    <row r="1398" spans="1:30" x14ac:dyDescent="0.25">
      <c r="A1398" s="7"/>
      <c r="B1398" s="7"/>
      <c r="C1398" s="7"/>
      <c r="D1398" s="7" t="str">
        <f t="shared" si="147"/>
        <v>10.121.19.217</v>
      </c>
      <c r="E1398" s="7" t="str">
        <f t="shared" si="148"/>
        <v>10.121.19.217</v>
      </c>
      <c r="F1398">
        <v>1389</v>
      </c>
      <c r="G1398" t="s">
        <v>5824</v>
      </c>
      <c r="H1398" s="57">
        <v>46145.082326388889</v>
      </c>
      <c r="I1398" t="s">
        <v>5825</v>
      </c>
      <c r="J1398" t="s">
        <v>5826</v>
      </c>
      <c r="K1398" t="s">
        <v>189</v>
      </c>
      <c r="L1398" t="s">
        <v>5827</v>
      </c>
      <c r="N1398" t="s">
        <v>191</v>
      </c>
      <c r="O1398" t="s">
        <v>135</v>
      </c>
      <c r="P1398">
        <v>0</v>
      </c>
      <c r="R1398" t="s">
        <v>618</v>
      </c>
      <c r="S1398" s="20">
        <f t="shared" si="149"/>
        <v>14</v>
      </c>
      <c r="T1398" s="20">
        <f t="shared" si="150"/>
        <v>23</v>
      </c>
      <c r="U1398" s="48" t="str">
        <f t="shared" si="151"/>
        <v>ESSAR A1</v>
      </c>
      <c r="V1398" s="20" t="str">
        <f t="shared" si="152"/>
        <v>TN703</v>
      </c>
      <c r="W1398" s="20" t="str">
        <f t="shared" si="153"/>
        <v>A1</v>
      </c>
      <c r="X1398" s="20"/>
      <c r="Y1398" s="7"/>
      <c r="Z1398" s="7"/>
      <c r="AA1398" s="7"/>
      <c r="AB1398" s="7"/>
      <c r="AC1398" s="7"/>
      <c r="AD1398" s="7"/>
    </row>
    <row r="1399" spans="1:30" x14ac:dyDescent="0.25">
      <c r="A1399" s="7"/>
      <c r="B1399" s="7"/>
      <c r="C1399" s="7"/>
      <c r="D1399" s="7" t="str">
        <f t="shared" si="147"/>
        <v>10.121.24.138</v>
      </c>
      <c r="E1399" s="7" t="str">
        <f t="shared" si="148"/>
        <v>10.121.24.138</v>
      </c>
      <c r="F1399">
        <v>1390</v>
      </c>
      <c r="G1399" t="s">
        <v>5820</v>
      </c>
      <c r="H1399" s="57">
        <v>46108.070324074077</v>
      </c>
      <c r="I1399" t="s">
        <v>5821</v>
      </c>
      <c r="J1399" t="s">
        <v>5822</v>
      </c>
      <c r="K1399" t="s">
        <v>189</v>
      </c>
      <c r="L1399" t="s">
        <v>5823</v>
      </c>
      <c r="N1399" t="s">
        <v>191</v>
      </c>
      <c r="O1399" t="s">
        <v>135</v>
      </c>
      <c r="P1399">
        <v>0</v>
      </c>
      <c r="R1399" t="s">
        <v>3531</v>
      </c>
      <c r="S1399" s="20">
        <f t="shared" si="149"/>
        <v>14</v>
      </c>
      <c r="T1399" s="20">
        <f t="shared" si="150"/>
        <v>27</v>
      </c>
      <c r="U1399" s="48" t="str">
        <f t="shared" si="151"/>
        <v>UDWADAGAM TE</v>
      </c>
      <c r="V1399" s="20" t="str">
        <f t="shared" si="152"/>
        <v>TN703</v>
      </c>
      <c r="W1399" s="20" t="str">
        <f t="shared" si="153"/>
        <v>A1</v>
      </c>
      <c r="X1399" s="20"/>
      <c r="Y1399" s="7"/>
      <c r="Z1399" s="7"/>
      <c r="AA1399" s="7"/>
      <c r="AB1399" s="7"/>
      <c r="AC1399" s="7"/>
      <c r="AD1399" s="7"/>
    </row>
    <row r="1400" spans="1:30" x14ac:dyDescent="0.25">
      <c r="A1400" s="7"/>
      <c r="B1400" s="7"/>
      <c r="C1400" s="7"/>
      <c r="D1400" s="7" t="str">
        <f t="shared" si="147"/>
        <v>10.121.99.216</v>
      </c>
      <c r="E1400" s="7" t="str">
        <f t="shared" si="148"/>
        <v>10.121.99.216</v>
      </c>
      <c r="F1400">
        <v>1391</v>
      </c>
      <c r="G1400" t="s">
        <v>5815</v>
      </c>
      <c r="H1400" s="57">
        <v>46151.074016203704</v>
      </c>
      <c r="I1400" t="s">
        <v>5816</v>
      </c>
      <c r="J1400" t="s">
        <v>5817</v>
      </c>
      <c r="K1400" t="s">
        <v>189</v>
      </c>
      <c r="L1400" t="s">
        <v>5818</v>
      </c>
      <c r="N1400" t="s">
        <v>191</v>
      </c>
      <c r="O1400" t="s">
        <v>135</v>
      </c>
      <c r="P1400">
        <v>0</v>
      </c>
      <c r="R1400" t="s">
        <v>5819</v>
      </c>
      <c r="S1400" s="20">
        <f t="shared" si="149"/>
        <v>14</v>
      </c>
      <c r="T1400" s="20">
        <f t="shared" si="150"/>
        <v>23</v>
      </c>
      <c r="U1400" s="48" t="str">
        <f t="shared" si="151"/>
        <v>ASHIRWAD</v>
      </c>
      <c r="V1400" s="20" t="str">
        <f t="shared" si="152"/>
        <v>TN703</v>
      </c>
      <c r="W1400" s="20" t="str">
        <f t="shared" si="153"/>
        <v>A1</v>
      </c>
      <c r="X1400" s="20"/>
      <c r="Y1400" s="7"/>
      <c r="Z1400" s="7"/>
      <c r="AA1400" s="7"/>
      <c r="AB1400" s="7"/>
      <c r="AC1400" s="7"/>
      <c r="AD1400" s="7"/>
    </row>
    <row r="1401" spans="1:30" x14ac:dyDescent="0.25">
      <c r="A1401" s="7"/>
      <c r="B1401" s="7"/>
      <c r="C1401" s="7"/>
      <c r="D1401" s="7" t="str">
        <f t="shared" si="147"/>
        <v>10.121.16.111</v>
      </c>
      <c r="E1401" s="7" t="str">
        <f t="shared" si="148"/>
        <v>10.121.16.111</v>
      </c>
      <c r="F1401">
        <v>1392</v>
      </c>
      <c r="G1401" t="s">
        <v>5811</v>
      </c>
      <c r="H1401" s="57">
        <v>46144.070543981485</v>
      </c>
      <c r="I1401" t="s">
        <v>5812</v>
      </c>
      <c r="J1401" t="s">
        <v>5813</v>
      </c>
      <c r="K1401" t="s">
        <v>189</v>
      </c>
      <c r="L1401" t="s">
        <v>5814</v>
      </c>
      <c r="N1401" t="s">
        <v>191</v>
      </c>
      <c r="O1401" t="s">
        <v>135</v>
      </c>
      <c r="P1401">
        <v>0</v>
      </c>
      <c r="R1401" t="s">
        <v>3531</v>
      </c>
      <c r="S1401" s="20">
        <f t="shared" si="149"/>
        <v>14</v>
      </c>
      <c r="T1401" s="20">
        <f t="shared" si="150"/>
        <v>25</v>
      </c>
      <c r="U1401" s="48" t="str">
        <f t="shared" si="151"/>
        <v>RINGANWADA</v>
      </c>
      <c r="V1401" s="20" t="str">
        <f t="shared" si="152"/>
        <v>TN703</v>
      </c>
      <c r="W1401" s="20" t="str">
        <f t="shared" si="153"/>
        <v>A1</v>
      </c>
      <c r="X1401" s="20"/>
      <c r="Y1401" s="7"/>
      <c r="Z1401" s="7"/>
      <c r="AA1401" s="7"/>
      <c r="AB1401" s="7"/>
      <c r="AC1401" s="7"/>
      <c r="AD1401" s="7"/>
    </row>
    <row r="1402" spans="1:30" x14ac:dyDescent="0.25">
      <c r="A1402" s="7"/>
      <c r="B1402" s="7"/>
      <c r="C1402" s="7"/>
      <c r="D1402" s="7" t="str">
        <f t="shared" si="147"/>
        <v>10.121.96.114</v>
      </c>
      <c r="E1402" s="7" t="str">
        <f t="shared" si="148"/>
        <v>10.121.96.114</v>
      </c>
      <c r="F1402">
        <v>1393</v>
      </c>
      <c r="G1402" t="s">
        <v>5837</v>
      </c>
      <c r="H1402" s="57">
        <v>46151.074571759258</v>
      </c>
      <c r="I1402" t="s">
        <v>5838</v>
      </c>
      <c r="J1402" t="s">
        <v>5839</v>
      </c>
      <c r="K1402" t="s">
        <v>189</v>
      </c>
      <c r="L1402" t="s">
        <v>5840</v>
      </c>
      <c r="N1402" t="s">
        <v>191</v>
      </c>
      <c r="O1402" t="s">
        <v>135</v>
      </c>
      <c r="P1402">
        <v>0</v>
      </c>
      <c r="S1402" s="20">
        <f t="shared" si="149"/>
        <v>14</v>
      </c>
      <c r="T1402" s="20">
        <f t="shared" si="150"/>
        <v>32</v>
      </c>
      <c r="U1402" s="48" t="str">
        <f t="shared" si="151"/>
        <v>SCHOTT GLASS JBSR</v>
      </c>
      <c r="V1402" s="20" t="str">
        <f t="shared" si="152"/>
        <v>TN703</v>
      </c>
      <c r="W1402" s="20" t="str">
        <f t="shared" si="153"/>
        <v>A1</v>
      </c>
      <c r="X1402" s="20"/>
      <c r="Y1402" s="7"/>
      <c r="Z1402" s="7"/>
      <c r="AA1402" s="7"/>
      <c r="AB1402" s="7"/>
      <c r="AC1402" s="7"/>
      <c r="AD1402" s="7"/>
    </row>
    <row r="1403" spans="1:30" x14ac:dyDescent="0.25">
      <c r="A1403" s="7"/>
      <c r="B1403" s="7"/>
      <c r="C1403" s="7"/>
      <c r="D1403" s="7" t="str">
        <f t="shared" si="147"/>
        <v>10.121.24.44</v>
      </c>
      <c r="E1403" s="7" t="str">
        <f t="shared" si="148"/>
        <v>10.121.24.44</v>
      </c>
      <c r="F1403">
        <v>1394</v>
      </c>
      <c r="G1403" t="s">
        <v>5845</v>
      </c>
      <c r="H1403" s="57">
        <v>46146.058865740742</v>
      </c>
      <c r="I1403" t="s">
        <v>5846</v>
      </c>
      <c r="J1403" t="s">
        <v>5847</v>
      </c>
      <c r="K1403" t="s">
        <v>189</v>
      </c>
      <c r="L1403" t="s">
        <v>5848</v>
      </c>
      <c r="N1403" t="s">
        <v>191</v>
      </c>
      <c r="O1403" t="s">
        <v>135</v>
      </c>
      <c r="P1403">
        <v>0</v>
      </c>
      <c r="S1403" s="20">
        <f t="shared" si="149"/>
        <v>13</v>
      </c>
      <c r="T1403" s="20">
        <f t="shared" si="150"/>
        <v>28</v>
      </c>
      <c r="U1403" s="48" t="str">
        <f t="shared" si="151"/>
        <v>VASUNDHARA BTS</v>
      </c>
      <c r="V1403" s="20" t="str">
        <f t="shared" si="152"/>
        <v>TN703</v>
      </c>
      <c r="W1403" s="20" t="str">
        <f t="shared" si="153"/>
        <v>A1</v>
      </c>
      <c r="X1403" s="20"/>
      <c r="Y1403" s="7"/>
      <c r="Z1403" s="7"/>
      <c r="AA1403" s="7"/>
      <c r="AB1403" s="7"/>
      <c r="AC1403" s="7"/>
      <c r="AD1403" s="7"/>
    </row>
    <row r="1404" spans="1:30" x14ac:dyDescent="0.25">
      <c r="A1404" s="7"/>
      <c r="B1404" s="7"/>
      <c r="C1404" s="7"/>
      <c r="D1404" s="7" t="str">
        <f t="shared" si="147"/>
        <v>10.121.18.157</v>
      </c>
      <c r="E1404" s="7" t="str">
        <f t="shared" si="148"/>
        <v>10.121.18.157</v>
      </c>
      <c r="F1404">
        <v>1395</v>
      </c>
      <c r="G1404" t="s">
        <v>5833</v>
      </c>
      <c r="H1404" s="57">
        <v>46149.070775462962</v>
      </c>
      <c r="I1404" t="s">
        <v>5834</v>
      </c>
      <c r="J1404" t="s">
        <v>5835</v>
      </c>
      <c r="K1404" t="s">
        <v>189</v>
      </c>
      <c r="L1404" t="s">
        <v>5836</v>
      </c>
      <c r="N1404" t="s">
        <v>191</v>
      </c>
      <c r="O1404" t="s">
        <v>135</v>
      </c>
      <c r="P1404">
        <v>0</v>
      </c>
      <c r="S1404" s="20">
        <f t="shared" si="149"/>
        <v>14</v>
      </c>
      <c r="T1404" s="20">
        <f t="shared" si="150"/>
        <v>23</v>
      </c>
      <c r="U1404" s="48" t="str">
        <f t="shared" si="151"/>
        <v>BlueDart</v>
      </c>
      <c r="V1404" s="20" t="str">
        <f t="shared" si="152"/>
        <v>TN703</v>
      </c>
      <c r="W1404" s="20" t="str">
        <f t="shared" si="153"/>
        <v>A1</v>
      </c>
      <c r="X1404" s="20"/>
      <c r="Y1404" s="7"/>
      <c r="Z1404" s="7"/>
      <c r="AA1404" s="7"/>
      <c r="AB1404" s="7"/>
      <c r="AC1404" s="7"/>
      <c r="AD1404" s="7"/>
    </row>
    <row r="1405" spans="1:30" x14ac:dyDescent="0.25">
      <c r="A1405" s="7"/>
      <c r="B1405" s="7"/>
      <c r="C1405" s="7"/>
      <c r="D1405" s="7" t="str">
        <f t="shared" si="147"/>
        <v>10.121.18.158</v>
      </c>
      <c r="E1405" s="7" t="str">
        <f t="shared" si="148"/>
        <v>10.121.18.158</v>
      </c>
      <c r="F1405">
        <v>1396</v>
      </c>
      <c r="G1405" t="s">
        <v>5841</v>
      </c>
      <c r="H1405" s="57">
        <v>46014.064965277779</v>
      </c>
      <c r="I1405" t="s">
        <v>5842</v>
      </c>
      <c r="J1405" t="s">
        <v>5843</v>
      </c>
      <c r="K1405" t="s">
        <v>145</v>
      </c>
      <c r="L1405" t="s">
        <v>5844</v>
      </c>
      <c r="N1405" t="s">
        <v>134</v>
      </c>
      <c r="O1405" t="s">
        <v>135</v>
      </c>
      <c r="P1405">
        <v>0</v>
      </c>
      <c r="S1405" s="20">
        <f t="shared" si="149"/>
        <v>14</v>
      </c>
      <c r="T1405" s="20">
        <f t="shared" si="150"/>
        <v>31</v>
      </c>
      <c r="U1405" s="48" t="str">
        <f t="shared" si="151"/>
        <v>Airport-ATC-Bldg</v>
      </c>
      <c r="V1405" s="20" t="str">
        <f t="shared" si="152"/>
        <v>TN705</v>
      </c>
      <c r="W1405" s="20" t="str">
        <f t="shared" si="153"/>
        <v>B1</v>
      </c>
      <c r="X1405" s="20"/>
      <c r="Y1405" s="7"/>
      <c r="Z1405" s="7"/>
      <c r="AA1405" s="7"/>
      <c r="AB1405" s="7"/>
      <c r="AC1405" s="7"/>
      <c r="AD1405" s="7"/>
    </row>
    <row r="1406" spans="1:30" x14ac:dyDescent="0.25">
      <c r="A1406" s="7"/>
      <c r="B1406" s="7"/>
      <c r="C1406" s="7"/>
      <c r="D1406" s="7" t="str">
        <f t="shared" si="147"/>
        <v>10.121.18.155</v>
      </c>
      <c r="E1406" s="7" t="str">
        <f t="shared" si="148"/>
        <v>10.121.18.155</v>
      </c>
      <c r="F1406">
        <v>1397</v>
      </c>
      <c r="G1406" t="s">
        <v>5828</v>
      </c>
      <c r="H1406" s="57">
        <v>46141.067719907405</v>
      </c>
      <c r="I1406" t="s">
        <v>5829</v>
      </c>
      <c r="J1406" t="s">
        <v>5830</v>
      </c>
      <c r="K1406" t="s">
        <v>189</v>
      </c>
      <c r="L1406" t="s">
        <v>5831</v>
      </c>
      <c r="N1406" t="s">
        <v>191</v>
      </c>
      <c r="O1406" t="s">
        <v>135</v>
      </c>
      <c r="P1406">
        <v>0</v>
      </c>
      <c r="R1406" t="s">
        <v>5832</v>
      </c>
      <c r="S1406" s="20">
        <f t="shared" si="149"/>
        <v>14</v>
      </c>
      <c r="T1406" s="20">
        <f t="shared" si="150"/>
        <v>31</v>
      </c>
      <c r="U1406" s="48" t="str">
        <f t="shared" si="151"/>
        <v>CUSTOM AIR CARGO</v>
      </c>
      <c r="V1406" s="20" t="str">
        <f t="shared" si="152"/>
        <v>TN703</v>
      </c>
      <c r="W1406" s="20" t="str">
        <f t="shared" si="153"/>
        <v>A1</v>
      </c>
      <c r="X1406" s="20"/>
      <c r="Y1406" s="7"/>
      <c r="Z1406" s="7"/>
      <c r="AA1406" s="7"/>
      <c r="AB1406" s="7"/>
      <c r="AC1406" s="7"/>
      <c r="AD1406" s="7"/>
    </row>
    <row r="1407" spans="1:30" x14ac:dyDescent="0.25">
      <c r="A1407" s="7"/>
      <c r="B1407" s="7"/>
      <c r="C1407" s="7"/>
      <c r="D1407" s="7" t="str">
        <f t="shared" si="147"/>
        <v>10.121.68.65</v>
      </c>
      <c r="E1407" s="7" t="str">
        <f t="shared" si="148"/>
        <v>10.121.68.65</v>
      </c>
      <c r="F1407">
        <v>1398</v>
      </c>
      <c r="G1407" t="s">
        <v>5849</v>
      </c>
      <c r="H1407" s="57">
        <v>46102.067025462966</v>
      </c>
      <c r="I1407" t="s">
        <v>5850</v>
      </c>
      <c r="J1407" t="s">
        <v>5851</v>
      </c>
      <c r="K1407" t="s">
        <v>132</v>
      </c>
      <c r="L1407" t="s">
        <v>5852</v>
      </c>
      <c r="N1407" t="s">
        <v>134</v>
      </c>
      <c r="O1407" t="s">
        <v>135</v>
      </c>
      <c r="P1407">
        <v>2</v>
      </c>
      <c r="R1407" t="s">
        <v>2879</v>
      </c>
      <c r="S1407" s="20">
        <f t="shared" si="149"/>
        <v>13</v>
      </c>
      <c r="T1407" s="20">
        <f t="shared" si="150"/>
        <v>29</v>
      </c>
      <c r="U1407" s="48" t="str">
        <f t="shared" si="151"/>
        <v>VALSAD-OLD(GNE)</v>
      </c>
      <c r="V1407" s="20" t="str">
        <f t="shared" si="152"/>
        <v>TN725</v>
      </c>
      <c r="W1407" s="20" t="str">
        <f t="shared" si="153"/>
        <v>B2</v>
      </c>
      <c r="X1407" s="20"/>
      <c r="Y1407" s="7"/>
      <c r="Z1407" s="7"/>
      <c r="AA1407" s="7"/>
      <c r="AB1407" s="7"/>
      <c r="AC1407" s="7"/>
      <c r="AD1407" s="7"/>
    </row>
    <row r="1408" spans="1:30" x14ac:dyDescent="0.25">
      <c r="A1408" s="7"/>
      <c r="B1408" s="7"/>
      <c r="C1408" s="7"/>
      <c r="D1408" s="7" t="str">
        <f t="shared" si="147"/>
        <v>10.121.68.69</v>
      </c>
      <c r="E1408" s="7" t="str">
        <f t="shared" si="148"/>
        <v>10.121.68.69</v>
      </c>
      <c r="F1408">
        <v>1399</v>
      </c>
      <c r="G1408" t="s">
        <v>5853</v>
      </c>
      <c r="H1408" s="57">
        <v>46151.080023148148</v>
      </c>
      <c r="I1408" t="s">
        <v>5854</v>
      </c>
      <c r="J1408" t="s">
        <v>5855</v>
      </c>
      <c r="K1408" t="s">
        <v>189</v>
      </c>
      <c r="L1408" t="s">
        <v>5856</v>
      </c>
      <c r="N1408" t="s">
        <v>191</v>
      </c>
      <c r="O1408" t="s">
        <v>135</v>
      </c>
      <c r="P1408">
        <v>0</v>
      </c>
      <c r="R1408" t="s">
        <v>5857</v>
      </c>
      <c r="S1408" s="20">
        <f t="shared" si="149"/>
        <v>13</v>
      </c>
      <c r="T1408" s="20">
        <f t="shared" si="150"/>
        <v>24</v>
      </c>
      <c r="U1408" s="48" t="str">
        <f t="shared" si="151"/>
        <v>UPL NAHULI</v>
      </c>
      <c r="V1408" s="20" t="str">
        <f t="shared" si="152"/>
        <v>TN703</v>
      </c>
      <c r="W1408" s="20" t="str">
        <f t="shared" si="153"/>
        <v>A1</v>
      </c>
      <c r="X1408" s="20"/>
      <c r="Y1408" s="7"/>
      <c r="Z1408" s="7"/>
      <c r="AA1408" s="7"/>
      <c r="AB1408" s="7"/>
      <c r="AC1408" s="7"/>
      <c r="AD1408" s="7"/>
    </row>
    <row r="1409" spans="1:30" x14ac:dyDescent="0.25">
      <c r="A1409" s="7"/>
      <c r="B1409" s="7"/>
      <c r="C1409" s="7"/>
      <c r="D1409" s="7" t="str">
        <f t="shared" si="147"/>
        <v>10.121.24.172</v>
      </c>
      <c r="E1409" s="7" t="str">
        <f t="shared" si="148"/>
        <v>10.121.24.172</v>
      </c>
      <c r="F1409">
        <v>1400</v>
      </c>
      <c r="G1409" t="s">
        <v>5870</v>
      </c>
      <c r="H1409" s="57">
        <v>46143.069224537037</v>
      </c>
      <c r="I1409" t="s">
        <v>5871</v>
      </c>
      <c r="J1409" t="s">
        <v>5872</v>
      </c>
      <c r="K1409" t="s">
        <v>189</v>
      </c>
      <c r="L1409" t="s">
        <v>5873</v>
      </c>
      <c r="N1409" t="s">
        <v>191</v>
      </c>
      <c r="O1409" t="s">
        <v>135</v>
      </c>
      <c r="P1409">
        <v>0</v>
      </c>
      <c r="S1409" s="20">
        <f t="shared" si="149"/>
        <v>14</v>
      </c>
      <c r="T1409" s="20">
        <f t="shared" si="150"/>
        <v>24</v>
      </c>
      <c r="U1409" s="48" t="str">
        <f t="shared" si="151"/>
        <v>DPO XROAD</v>
      </c>
      <c r="V1409" s="20" t="str">
        <f t="shared" si="152"/>
        <v>TN703</v>
      </c>
      <c r="W1409" s="20" t="str">
        <f t="shared" si="153"/>
        <v>A1</v>
      </c>
      <c r="X1409" s="20"/>
      <c r="Y1409" s="7"/>
      <c r="Z1409" s="7"/>
      <c r="AA1409" s="7"/>
      <c r="AB1409" s="7"/>
      <c r="AC1409" s="7"/>
      <c r="AD1409" s="7"/>
    </row>
    <row r="1410" spans="1:30" x14ac:dyDescent="0.25">
      <c r="A1410" s="7"/>
      <c r="B1410" s="7"/>
      <c r="C1410" s="7"/>
      <c r="D1410" s="7" t="str">
        <f t="shared" si="147"/>
        <v>10.121.24.151</v>
      </c>
      <c r="E1410" s="7" t="str">
        <f t="shared" si="148"/>
        <v>10.121.24.151</v>
      </c>
      <c r="F1410">
        <v>1401</v>
      </c>
      <c r="G1410" t="s">
        <v>5862</v>
      </c>
      <c r="H1410" s="57">
        <v>46151.077453703707</v>
      </c>
      <c r="I1410" t="s">
        <v>5863</v>
      </c>
      <c r="J1410" t="s">
        <v>5864</v>
      </c>
      <c r="K1410" t="s">
        <v>189</v>
      </c>
      <c r="L1410" t="s">
        <v>5865</v>
      </c>
      <c r="N1410" t="s">
        <v>191</v>
      </c>
      <c r="O1410" t="s">
        <v>135</v>
      </c>
      <c r="P1410">
        <v>0</v>
      </c>
      <c r="S1410" s="20">
        <f t="shared" si="149"/>
        <v>14</v>
      </c>
      <c r="T1410" s="20">
        <f t="shared" si="150"/>
        <v>33</v>
      </c>
      <c r="U1410" s="48" t="str">
        <f t="shared" si="151"/>
        <v>DESAI CONSTRUCTION</v>
      </c>
      <c r="V1410" s="20" t="str">
        <f t="shared" si="152"/>
        <v>TN703</v>
      </c>
      <c r="W1410" s="20" t="str">
        <f t="shared" si="153"/>
        <v>A1</v>
      </c>
      <c r="X1410" s="20"/>
      <c r="Y1410" s="7"/>
      <c r="Z1410" s="7"/>
      <c r="AA1410" s="7"/>
      <c r="AB1410" s="7"/>
      <c r="AC1410" s="7"/>
      <c r="AD1410" s="7"/>
    </row>
    <row r="1411" spans="1:30" x14ac:dyDescent="0.25">
      <c r="A1411" s="7"/>
      <c r="B1411" s="7"/>
      <c r="C1411" s="7"/>
      <c r="D1411" s="7" t="str">
        <f t="shared" si="147"/>
        <v>10.121.25.6</v>
      </c>
      <c r="E1411" s="7" t="str">
        <f t="shared" si="148"/>
        <v>10.121.25.6</v>
      </c>
      <c r="F1411">
        <v>1402</v>
      </c>
      <c r="G1411" t="s">
        <v>5882</v>
      </c>
      <c r="H1411" s="57">
        <v>46136.070856481485</v>
      </c>
      <c r="I1411" t="s">
        <v>5883</v>
      </c>
      <c r="J1411" t="s">
        <v>5884</v>
      </c>
      <c r="K1411" t="s">
        <v>145</v>
      </c>
      <c r="L1411" t="s">
        <v>5885</v>
      </c>
      <c r="N1411" t="s">
        <v>134</v>
      </c>
      <c r="O1411" t="s">
        <v>135</v>
      </c>
      <c r="P1411">
        <v>0</v>
      </c>
      <c r="R1411" t="s">
        <v>5886</v>
      </c>
      <c r="S1411" s="20">
        <f t="shared" si="149"/>
        <v>12</v>
      </c>
      <c r="T1411" s="20">
        <f t="shared" si="150"/>
        <v>22</v>
      </c>
      <c r="U1411" s="48" t="str">
        <f t="shared" si="151"/>
        <v>PANWADI 2</v>
      </c>
      <c r="V1411" s="20" t="str">
        <f t="shared" si="152"/>
        <v>TN705</v>
      </c>
      <c r="W1411" s="20" t="str">
        <f t="shared" si="153"/>
        <v>B1</v>
      </c>
      <c r="X1411" s="20"/>
      <c r="Y1411" s="7"/>
      <c r="Z1411" s="7"/>
      <c r="AA1411" s="7"/>
      <c r="AB1411" s="7"/>
      <c r="AC1411" s="7"/>
      <c r="AD1411" s="7"/>
    </row>
    <row r="1412" spans="1:30" x14ac:dyDescent="0.25">
      <c r="A1412" s="7"/>
      <c r="B1412" s="7"/>
      <c r="C1412" s="7"/>
      <c r="D1412" s="7" t="str">
        <f t="shared" si="147"/>
        <v>10.121.24.19</v>
      </c>
      <c r="E1412" s="7" t="str">
        <f t="shared" si="148"/>
        <v>10.121.24.19</v>
      </c>
      <c r="F1412">
        <v>1403</v>
      </c>
      <c r="G1412" t="s">
        <v>5858</v>
      </c>
      <c r="H1412" s="57">
        <v>46150.079155092593</v>
      </c>
      <c r="I1412" t="s">
        <v>5859</v>
      </c>
      <c r="J1412" t="s">
        <v>5860</v>
      </c>
      <c r="K1412" t="s">
        <v>171</v>
      </c>
      <c r="L1412" t="s">
        <v>5861</v>
      </c>
      <c r="N1412" t="s">
        <v>173</v>
      </c>
      <c r="O1412" t="s">
        <v>135</v>
      </c>
      <c r="P1412">
        <v>2</v>
      </c>
      <c r="S1412" s="20">
        <f t="shared" si="149"/>
        <v>13</v>
      </c>
      <c r="T1412" s="20">
        <f t="shared" si="150"/>
        <v>26</v>
      </c>
      <c r="U1412" s="48" t="str">
        <f t="shared" si="151"/>
        <v>DHAVA TALALA</v>
      </c>
      <c r="V1412" s="20" t="str">
        <f t="shared" si="152"/>
        <v>TN703</v>
      </c>
      <c r="W1412" s="20" t="str">
        <f t="shared" si="153"/>
        <v>A1</v>
      </c>
      <c r="X1412" s="20"/>
      <c r="Y1412" s="7"/>
      <c r="Z1412" s="7"/>
      <c r="AA1412" s="7"/>
      <c r="AB1412" s="7"/>
      <c r="AC1412" s="7"/>
      <c r="AD1412" s="7"/>
    </row>
    <row r="1413" spans="1:30" x14ac:dyDescent="0.25">
      <c r="A1413" s="7"/>
      <c r="B1413" s="7"/>
      <c r="C1413" s="7"/>
      <c r="D1413" s="7" t="str">
        <f t="shared" si="147"/>
        <v>10.121.68.71</v>
      </c>
      <c r="E1413" s="7" t="str">
        <f t="shared" si="148"/>
        <v>10.121.68.71</v>
      </c>
      <c r="F1413">
        <v>1404</v>
      </c>
      <c r="G1413" t="s">
        <v>5866</v>
      </c>
      <c r="H1413" s="57">
        <v>46130.071469907409</v>
      </c>
      <c r="I1413" t="s">
        <v>5867</v>
      </c>
      <c r="J1413" t="s">
        <v>5868</v>
      </c>
      <c r="K1413" t="s">
        <v>189</v>
      </c>
      <c r="L1413" t="s">
        <v>5869</v>
      </c>
      <c r="N1413" t="s">
        <v>191</v>
      </c>
      <c r="O1413" t="s">
        <v>135</v>
      </c>
      <c r="P1413">
        <v>0</v>
      </c>
      <c r="S1413" s="20">
        <f t="shared" si="149"/>
        <v>13</v>
      </c>
      <c r="T1413" s="20">
        <f t="shared" si="150"/>
        <v>25</v>
      </c>
      <c r="U1413" s="48" t="str">
        <f t="shared" si="151"/>
        <v xml:space="preserve"> KANDOLPADA</v>
      </c>
      <c r="V1413" s="20" t="str">
        <f t="shared" si="152"/>
        <v>TN703</v>
      </c>
      <c r="W1413" s="20" t="str">
        <f t="shared" si="153"/>
        <v>A1</v>
      </c>
      <c r="X1413" s="20"/>
      <c r="Y1413" s="7"/>
      <c r="Z1413" s="7"/>
      <c r="AA1413" s="7"/>
      <c r="AB1413" s="7"/>
      <c r="AC1413" s="7"/>
      <c r="AD1413" s="7"/>
    </row>
    <row r="1414" spans="1:30" x14ac:dyDescent="0.25">
      <c r="A1414" s="7"/>
      <c r="B1414" s="7"/>
      <c r="C1414" s="7"/>
      <c r="D1414" s="7" t="str">
        <f t="shared" si="147"/>
        <v>10.121.97.134</v>
      </c>
      <c r="E1414" s="7" t="str">
        <f t="shared" si="148"/>
        <v>10.121.97.134</v>
      </c>
      <c r="F1414">
        <v>1405</v>
      </c>
      <c r="G1414" t="s">
        <v>5878</v>
      </c>
      <c r="H1414" s="57">
        <v>46145.082372685189</v>
      </c>
      <c r="I1414" t="s">
        <v>5879</v>
      </c>
      <c r="J1414" t="s">
        <v>5880</v>
      </c>
      <c r="K1414" t="s">
        <v>145</v>
      </c>
      <c r="L1414" t="s">
        <v>5881</v>
      </c>
      <c r="N1414" t="s">
        <v>134</v>
      </c>
      <c r="O1414" t="s">
        <v>135</v>
      </c>
      <c r="P1414">
        <v>2</v>
      </c>
      <c r="S1414" s="20">
        <f t="shared" si="149"/>
        <v>14</v>
      </c>
      <c r="T1414" s="20">
        <f t="shared" si="150"/>
        <v>22</v>
      </c>
      <c r="U1414" s="48" t="str">
        <f t="shared" si="151"/>
        <v>KAJURDA</v>
      </c>
      <c r="V1414" s="20" t="str">
        <f t="shared" si="152"/>
        <v>TN705</v>
      </c>
      <c r="W1414" s="20" t="str">
        <f t="shared" si="153"/>
        <v>B1</v>
      </c>
      <c r="X1414" s="20"/>
      <c r="Y1414" s="7"/>
      <c r="Z1414" s="7"/>
      <c r="AA1414" s="7"/>
      <c r="AB1414" s="7"/>
      <c r="AC1414" s="7"/>
      <c r="AD1414" s="7"/>
    </row>
    <row r="1415" spans="1:30" x14ac:dyDescent="0.25">
      <c r="A1415" s="7"/>
      <c r="B1415" s="7"/>
      <c r="C1415" s="7"/>
      <c r="D1415" s="7" t="str">
        <f t="shared" si="147"/>
        <v>10.121.68.70</v>
      </c>
      <c r="E1415" s="7" t="str">
        <f t="shared" si="148"/>
        <v>10.121.68.70</v>
      </c>
      <c r="F1415">
        <v>1406</v>
      </c>
      <c r="G1415" t="s">
        <v>5874</v>
      </c>
      <c r="H1415" s="57">
        <v>46147.069826388892</v>
      </c>
      <c r="I1415" t="s">
        <v>5875</v>
      </c>
      <c r="J1415" t="s">
        <v>5876</v>
      </c>
      <c r="K1415" t="s">
        <v>189</v>
      </c>
      <c r="L1415" t="s">
        <v>5877</v>
      </c>
      <c r="N1415" t="s">
        <v>191</v>
      </c>
      <c r="O1415" t="s">
        <v>135</v>
      </c>
      <c r="P1415">
        <v>0</v>
      </c>
      <c r="S1415" s="20">
        <f t="shared" si="149"/>
        <v>13</v>
      </c>
      <c r="T1415" s="20">
        <f t="shared" si="150"/>
        <v>17</v>
      </c>
      <c r="U1415" s="48" t="str">
        <f t="shared" si="151"/>
        <v>NMC</v>
      </c>
      <c r="V1415" s="20" t="str">
        <f t="shared" si="152"/>
        <v>TN703</v>
      </c>
      <c r="W1415" s="20" t="str">
        <f t="shared" si="153"/>
        <v>A1</v>
      </c>
      <c r="X1415" s="20"/>
      <c r="Y1415" s="7"/>
      <c r="Z1415" s="7"/>
      <c r="AA1415" s="7"/>
      <c r="AB1415" s="7"/>
      <c r="AC1415" s="7"/>
      <c r="AD1415" s="7"/>
    </row>
    <row r="1416" spans="1:30" x14ac:dyDescent="0.25">
      <c r="A1416" s="7"/>
      <c r="B1416" s="7"/>
      <c r="C1416" s="7"/>
      <c r="D1416" s="7" t="str">
        <f t="shared" si="147"/>
        <v>10.121.18.226</v>
      </c>
      <c r="E1416" s="7" t="str">
        <f t="shared" si="148"/>
        <v>10.121.18.226</v>
      </c>
      <c r="F1416">
        <v>1407</v>
      </c>
      <c r="G1416" t="s">
        <v>5887</v>
      </c>
      <c r="H1416" s="57">
        <v>46138.075127314813</v>
      </c>
      <c r="I1416" t="s">
        <v>5888</v>
      </c>
      <c r="J1416" t="s">
        <v>5889</v>
      </c>
      <c r="K1416" t="s">
        <v>171</v>
      </c>
      <c r="L1416" t="s">
        <v>5890</v>
      </c>
      <c r="N1416" t="s">
        <v>173</v>
      </c>
      <c r="O1416" t="s">
        <v>135</v>
      </c>
      <c r="P1416">
        <v>2</v>
      </c>
      <c r="S1416" s="20">
        <f t="shared" si="149"/>
        <v>14</v>
      </c>
      <c r="T1416" s="20">
        <f t="shared" si="150"/>
        <v>29</v>
      </c>
      <c r="U1416" s="48" t="str">
        <f t="shared" si="151"/>
        <v>ISANPUR SCHOOL</v>
      </c>
      <c r="V1416" s="20" t="str">
        <f t="shared" si="152"/>
        <v>TN703</v>
      </c>
      <c r="W1416" s="20" t="str">
        <f t="shared" si="153"/>
        <v>A1</v>
      </c>
      <c r="X1416" s="20"/>
      <c r="Y1416" s="7"/>
      <c r="Z1416" s="7"/>
      <c r="AA1416" s="7"/>
      <c r="AB1416" s="7"/>
      <c r="AC1416" s="7"/>
      <c r="AD1416" s="7"/>
    </row>
    <row r="1417" spans="1:30" x14ac:dyDescent="0.25">
      <c r="A1417" s="7"/>
      <c r="B1417" s="7"/>
      <c r="C1417" s="7"/>
      <c r="D1417" s="7" t="str">
        <f t="shared" si="147"/>
        <v>10.121.97.198</v>
      </c>
      <c r="E1417" s="7" t="str">
        <f t="shared" si="148"/>
        <v>10.121.97.198</v>
      </c>
      <c r="F1417">
        <v>1408</v>
      </c>
      <c r="G1417" t="s">
        <v>5891</v>
      </c>
      <c r="H1417" s="57">
        <v>46148.067812499998</v>
      </c>
      <c r="I1417" t="s">
        <v>5892</v>
      </c>
      <c r="J1417" t="s">
        <v>5893</v>
      </c>
      <c r="K1417" t="s">
        <v>145</v>
      </c>
      <c r="L1417" t="s">
        <v>5894</v>
      </c>
      <c r="N1417" t="s">
        <v>134</v>
      </c>
      <c r="O1417" t="s">
        <v>135</v>
      </c>
      <c r="P1417">
        <v>2</v>
      </c>
      <c r="S1417" s="20">
        <f t="shared" si="149"/>
        <v>14</v>
      </c>
      <c r="T1417" s="20">
        <f t="shared" si="150"/>
        <v>22</v>
      </c>
      <c r="U1417" s="48" t="str">
        <f t="shared" si="151"/>
        <v>BARADIA</v>
      </c>
      <c r="V1417" s="20" t="str">
        <f t="shared" si="152"/>
        <v>TN705</v>
      </c>
      <c r="W1417" s="20" t="str">
        <f t="shared" si="153"/>
        <v>B1</v>
      </c>
      <c r="X1417" s="20"/>
      <c r="Y1417" s="7"/>
      <c r="Z1417" s="7"/>
      <c r="AA1417" s="7"/>
      <c r="AB1417" s="7"/>
      <c r="AC1417" s="7"/>
      <c r="AD1417" s="7"/>
    </row>
    <row r="1418" spans="1:30" x14ac:dyDescent="0.25">
      <c r="A1418" s="7"/>
      <c r="B1418" s="7"/>
      <c r="C1418" s="7"/>
      <c r="D1418" s="7" t="str">
        <f t="shared" si="147"/>
        <v>10.121.19.247</v>
      </c>
      <c r="E1418" s="7" t="str">
        <f t="shared" si="148"/>
        <v>10.121.19.247</v>
      </c>
      <c r="F1418">
        <v>1409</v>
      </c>
      <c r="G1418" t="s">
        <v>5899</v>
      </c>
      <c r="H1418" s="57">
        <v>46145.077175925922</v>
      </c>
      <c r="I1418" t="s">
        <v>5900</v>
      </c>
      <c r="J1418" t="s">
        <v>5901</v>
      </c>
      <c r="K1418" t="s">
        <v>189</v>
      </c>
      <c r="L1418" t="s">
        <v>5902</v>
      </c>
      <c r="N1418" t="s">
        <v>191</v>
      </c>
      <c r="O1418" t="s">
        <v>135</v>
      </c>
      <c r="P1418">
        <v>0</v>
      </c>
      <c r="R1418" t="s">
        <v>618</v>
      </c>
      <c r="S1418" s="20">
        <f t="shared" si="149"/>
        <v>14</v>
      </c>
      <c r="T1418" s="20">
        <f t="shared" si="150"/>
        <v>27</v>
      </c>
      <c r="U1418" s="48" t="str">
        <f t="shared" si="151"/>
        <v>ADANI HAZIRA</v>
      </c>
      <c r="V1418" s="20" t="str">
        <f t="shared" si="152"/>
        <v>TN703</v>
      </c>
      <c r="W1418" s="20" t="str">
        <f t="shared" si="153"/>
        <v>A1</v>
      </c>
      <c r="X1418" s="20"/>
      <c r="Y1418" s="7"/>
      <c r="Z1418" s="7"/>
      <c r="AA1418" s="7"/>
      <c r="AB1418" s="7"/>
      <c r="AC1418" s="7"/>
      <c r="AD1418" s="7"/>
    </row>
    <row r="1419" spans="1:30" x14ac:dyDescent="0.25">
      <c r="A1419" s="7"/>
      <c r="B1419" s="7"/>
      <c r="C1419" s="7"/>
      <c r="D1419" s="7" t="str">
        <f t="shared" ref="D1419:D1482" si="154">TRIM(CLEAN(E1419))</f>
        <v>10.121.100.22</v>
      </c>
      <c r="E1419" s="7" t="str">
        <f t="shared" ref="E1419:E1482" si="155">MID(G1419,2,SEARCH("_",G1419)-2)</f>
        <v>10.121.100.22</v>
      </c>
      <c r="F1419">
        <v>1410</v>
      </c>
      <c r="G1419" t="s">
        <v>5903</v>
      </c>
      <c r="H1419" s="57">
        <v>46149.067754629628</v>
      </c>
      <c r="I1419" t="s">
        <v>5904</v>
      </c>
      <c r="J1419" t="s">
        <v>5905</v>
      </c>
      <c r="K1419" t="s">
        <v>145</v>
      </c>
      <c r="L1419" t="s">
        <v>5906</v>
      </c>
      <c r="N1419" t="s">
        <v>134</v>
      </c>
      <c r="O1419" t="s">
        <v>135</v>
      </c>
      <c r="P1419">
        <v>2</v>
      </c>
      <c r="S1419" s="20">
        <f t="shared" ref="S1419:S1482" si="156">IFERROR(SEARCH("_",I1419),"")</f>
        <v>14</v>
      </c>
      <c r="T1419" s="20">
        <f t="shared" ref="T1419:T1482" si="157">IFERROR(SEARCH("_",I1419,S1419+1),"")</f>
        <v>20</v>
      </c>
      <c r="U1419" s="48" t="str">
        <f t="shared" ref="U1419:U1482" si="158">MID(I1419,S1419+1,T1419-S1419-1)</f>
        <v>NIZER</v>
      </c>
      <c r="V1419" s="20" t="str">
        <f t="shared" ref="V1419:V1482" si="159">IFERROR(LEFT(K1419,SEARCH("TN7",K1419)+4),"")</f>
        <v>TN705</v>
      </c>
      <c r="W1419" s="20" t="str">
        <f t="shared" ref="W1419:W1482" si="160">IFERROR(VLOOKUP(V1419,$V$2:$W$4,2,FALSE),"")</f>
        <v>B1</v>
      </c>
      <c r="X1419" s="20"/>
      <c r="Y1419" s="7"/>
      <c r="Z1419" s="7"/>
      <c r="AA1419" s="7"/>
      <c r="AB1419" s="7"/>
      <c r="AC1419" s="7"/>
      <c r="AD1419" s="7"/>
    </row>
    <row r="1420" spans="1:30" x14ac:dyDescent="0.25">
      <c r="A1420" s="7"/>
      <c r="B1420" s="7"/>
      <c r="C1420" s="7"/>
      <c r="D1420" s="7" t="str">
        <f t="shared" si="154"/>
        <v>10.121.16.247</v>
      </c>
      <c r="E1420" s="7" t="str">
        <f t="shared" si="155"/>
        <v>10.121.16.247</v>
      </c>
      <c r="F1420">
        <v>1411</v>
      </c>
      <c r="G1420" t="s">
        <v>5907</v>
      </c>
      <c r="H1420" s="57">
        <v>46144.068831018521</v>
      </c>
      <c r="I1420" t="s">
        <v>5908</v>
      </c>
      <c r="J1420" t="s">
        <v>5909</v>
      </c>
      <c r="K1420" t="s">
        <v>189</v>
      </c>
      <c r="L1420" t="s">
        <v>5910</v>
      </c>
      <c r="N1420" t="s">
        <v>191</v>
      </c>
      <c r="O1420" t="s">
        <v>135</v>
      </c>
      <c r="P1420">
        <v>0</v>
      </c>
      <c r="R1420" t="s">
        <v>5399</v>
      </c>
      <c r="S1420" s="20">
        <f t="shared" si="156"/>
        <v>14</v>
      </c>
      <c r="T1420" s="20">
        <f t="shared" si="157"/>
        <v>21</v>
      </c>
      <c r="U1420" s="48" t="str">
        <f t="shared" si="158"/>
        <v>NENPUR</v>
      </c>
      <c r="V1420" s="20" t="str">
        <f t="shared" si="159"/>
        <v>TN703</v>
      </c>
      <c r="W1420" s="20" t="str">
        <f t="shared" si="160"/>
        <v>A1</v>
      </c>
      <c r="X1420" s="20"/>
      <c r="Y1420" s="7"/>
      <c r="Z1420" s="7"/>
      <c r="AA1420" s="7"/>
      <c r="AB1420" s="7"/>
      <c r="AC1420" s="7"/>
      <c r="AD1420" s="7"/>
    </row>
    <row r="1421" spans="1:30" x14ac:dyDescent="0.25">
      <c r="A1421" s="7"/>
      <c r="B1421" s="7"/>
      <c r="C1421" s="7"/>
      <c r="D1421" s="7" t="str">
        <f t="shared" si="154"/>
        <v>10.121.16.195</v>
      </c>
      <c r="E1421" s="7" t="str">
        <f t="shared" si="155"/>
        <v>10.121.16.195</v>
      </c>
      <c r="F1421">
        <v>1412</v>
      </c>
      <c r="G1421" t="s">
        <v>5911</v>
      </c>
      <c r="H1421" s="57">
        <v>46122.051481481481</v>
      </c>
      <c r="I1421" t="s">
        <v>5912</v>
      </c>
      <c r="J1421" t="s">
        <v>5913</v>
      </c>
      <c r="K1421" t="s">
        <v>145</v>
      </c>
      <c r="L1421" t="s">
        <v>5914</v>
      </c>
      <c r="N1421" t="s">
        <v>134</v>
      </c>
      <c r="O1421" t="s">
        <v>135</v>
      </c>
      <c r="P1421">
        <v>0</v>
      </c>
      <c r="R1421" t="s">
        <v>136</v>
      </c>
      <c r="S1421" s="20">
        <f t="shared" si="156"/>
        <v>14</v>
      </c>
      <c r="T1421" s="20">
        <f t="shared" si="157"/>
        <v>20</v>
      </c>
      <c r="U1421" s="48" t="str">
        <f t="shared" si="158"/>
        <v>Sehra</v>
      </c>
      <c r="V1421" s="20" t="str">
        <f t="shared" si="159"/>
        <v>TN705</v>
      </c>
      <c r="W1421" s="20" t="str">
        <f t="shared" si="160"/>
        <v>B1</v>
      </c>
      <c r="X1421" s="20"/>
      <c r="Y1421" s="7"/>
      <c r="Z1421" s="7"/>
      <c r="AA1421" s="7"/>
      <c r="AB1421" s="7"/>
      <c r="AC1421" s="7"/>
      <c r="AD1421" s="7"/>
    </row>
    <row r="1422" spans="1:30" x14ac:dyDescent="0.25">
      <c r="A1422" s="7"/>
      <c r="B1422" s="7"/>
      <c r="C1422" s="7"/>
      <c r="D1422" s="7" t="str">
        <f t="shared" si="154"/>
        <v>10.121.24.231</v>
      </c>
      <c r="E1422" s="7" t="str">
        <f t="shared" si="155"/>
        <v>10.121.24.231</v>
      </c>
      <c r="F1422">
        <v>1413</v>
      </c>
      <c r="G1422" t="s">
        <v>5915</v>
      </c>
      <c r="H1422" s="57">
        <v>46133.063263888886</v>
      </c>
      <c r="I1422" t="s">
        <v>5916</v>
      </c>
      <c r="J1422" t="s">
        <v>5917</v>
      </c>
      <c r="K1422" t="s">
        <v>145</v>
      </c>
      <c r="L1422" t="s">
        <v>5918</v>
      </c>
      <c r="N1422" t="s">
        <v>134</v>
      </c>
      <c r="O1422" t="s">
        <v>135</v>
      </c>
      <c r="P1422">
        <v>2</v>
      </c>
      <c r="R1422" t="s">
        <v>208</v>
      </c>
      <c r="S1422" s="20">
        <f t="shared" si="156"/>
        <v>14</v>
      </c>
      <c r="T1422" s="20">
        <f t="shared" si="157"/>
        <v>25</v>
      </c>
      <c r="U1422" s="48" t="str">
        <f t="shared" si="158"/>
        <v>Harismriti</v>
      </c>
      <c r="V1422" s="20" t="str">
        <f t="shared" si="159"/>
        <v>TN705</v>
      </c>
      <c r="W1422" s="20" t="str">
        <f t="shared" si="160"/>
        <v>B1</v>
      </c>
      <c r="X1422" s="20"/>
      <c r="Y1422" s="7"/>
      <c r="Z1422" s="7"/>
      <c r="AA1422" s="7"/>
      <c r="AB1422" s="7"/>
      <c r="AC1422" s="7"/>
      <c r="AD1422" s="7"/>
    </row>
    <row r="1423" spans="1:30" x14ac:dyDescent="0.25">
      <c r="A1423" s="7"/>
      <c r="B1423" s="7"/>
      <c r="C1423" s="7"/>
      <c r="D1423" s="7" t="str">
        <f t="shared" si="154"/>
        <v>10.121.16.104</v>
      </c>
      <c r="E1423" s="7" t="str">
        <f t="shared" si="155"/>
        <v>10.121.16.104</v>
      </c>
      <c r="F1423">
        <v>1414</v>
      </c>
      <c r="G1423" t="s">
        <v>5919</v>
      </c>
      <c r="H1423" s="57">
        <v>46141.071377314816</v>
      </c>
      <c r="I1423" t="s">
        <v>5920</v>
      </c>
      <c r="J1423" t="s">
        <v>5921</v>
      </c>
      <c r="K1423" t="s">
        <v>189</v>
      </c>
      <c r="L1423" t="s">
        <v>5922</v>
      </c>
      <c r="N1423" t="s">
        <v>191</v>
      </c>
      <c r="O1423" t="s">
        <v>135</v>
      </c>
      <c r="P1423">
        <v>0</v>
      </c>
      <c r="R1423" t="s">
        <v>4770</v>
      </c>
      <c r="S1423" s="20">
        <f t="shared" si="156"/>
        <v>14</v>
      </c>
      <c r="T1423" s="20">
        <f t="shared" si="157"/>
        <v>30</v>
      </c>
      <c r="U1423" s="48" t="str">
        <f t="shared" si="158"/>
        <v>POLYCAB KADAIYA</v>
      </c>
      <c r="V1423" s="20" t="str">
        <f t="shared" si="159"/>
        <v>TN703</v>
      </c>
      <c r="W1423" s="20" t="str">
        <f t="shared" si="160"/>
        <v>A1</v>
      </c>
      <c r="X1423" s="20"/>
      <c r="Y1423" s="7"/>
      <c r="Z1423" s="7"/>
      <c r="AA1423" s="7"/>
      <c r="AB1423" s="7"/>
      <c r="AC1423" s="7"/>
      <c r="AD1423" s="7"/>
    </row>
    <row r="1424" spans="1:30" x14ac:dyDescent="0.25">
      <c r="A1424" s="7"/>
      <c r="B1424" s="7"/>
      <c r="C1424" s="7"/>
      <c r="D1424" s="7" t="str">
        <f t="shared" si="154"/>
        <v>10.121.69.70</v>
      </c>
      <c r="E1424" s="7" t="str">
        <f t="shared" si="155"/>
        <v>10.121.69.70</v>
      </c>
      <c r="F1424">
        <v>1415</v>
      </c>
      <c r="G1424" t="s">
        <v>5923</v>
      </c>
      <c r="H1424" s="57">
        <v>46137.064664351848</v>
      </c>
      <c r="I1424" t="s">
        <v>5924</v>
      </c>
      <c r="J1424" t="s">
        <v>5925</v>
      </c>
      <c r="K1424" t="s">
        <v>145</v>
      </c>
      <c r="L1424" t="s">
        <v>5926</v>
      </c>
      <c r="N1424" t="s">
        <v>134</v>
      </c>
      <c r="O1424" t="s">
        <v>135</v>
      </c>
      <c r="P1424">
        <v>0</v>
      </c>
      <c r="R1424" t="s">
        <v>841</v>
      </c>
      <c r="S1424" s="20">
        <f t="shared" si="156"/>
        <v>13</v>
      </c>
      <c r="T1424" s="20">
        <f t="shared" si="157"/>
        <v>24</v>
      </c>
      <c r="U1424" s="48" t="str">
        <f t="shared" si="158"/>
        <v>RAJSITAPUR</v>
      </c>
      <c r="V1424" s="20" t="str">
        <f t="shared" si="159"/>
        <v>TN705</v>
      </c>
      <c r="W1424" s="20" t="str">
        <f t="shared" si="160"/>
        <v>B1</v>
      </c>
      <c r="X1424" s="20"/>
      <c r="Y1424" s="7"/>
      <c r="Z1424" s="7"/>
      <c r="AA1424" s="7"/>
      <c r="AB1424" s="7"/>
      <c r="AC1424" s="7"/>
      <c r="AD1424" s="7"/>
    </row>
    <row r="1425" spans="1:30" x14ac:dyDescent="0.25">
      <c r="A1425" s="7"/>
      <c r="B1425" s="7"/>
      <c r="C1425" s="7"/>
      <c r="D1425" s="7" t="str">
        <f t="shared" si="154"/>
        <v>10.121.68.84</v>
      </c>
      <c r="E1425" s="7" t="str">
        <f t="shared" si="155"/>
        <v>10.121.68.84</v>
      </c>
      <c r="F1425">
        <v>1416</v>
      </c>
      <c r="G1425" t="s">
        <v>5927</v>
      </c>
      <c r="H1425" s="57">
        <v>46143.064317129632</v>
      </c>
      <c r="I1425" t="s">
        <v>5928</v>
      </c>
      <c r="J1425" t="s">
        <v>5929</v>
      </c>
      <c r="K1425" t="s">
        <v>132</v>
      </c>
      <c r="L1425" t="s">
        <v>5930</v>
      </c>
      <c r="N1425" t="s">
        <v>134</v>
      </c>
      <c r="O1425" t="s">
        <v>135</v>
      </c>
      <c r="P1425">
        <v>2</v>
      </c>
      <c r="S1425" s="20">
        <f t="shared" si="156"/>
        <v>13</v>
      </c>
      <c r="T1425" s="20">
        <f t="shared" si="157"/>
        <v>20</v>
      </c>
      <c r="U1425" s="48" t="str">
        <f t="shared" si="158"/>
        <v>WAGHAI</v>
      </c>
      <c r="V1425" s="20" t="str">
        <f t="shared" si="159"/>
        <v>TN725</v>
      </c>
      <c r="W1425" s="20" t="str">
        <f t="shared" si="160"/>
        <v>B2</v>
      </c>
      <c r="X1425" s="20"/>
      <c r="Y1425" s="7"/>
      <c r="Z1425" s="7"/>
      <c r="AA1425" s="7"/>
      <c r="AB1425" s="7"/>
      <c r="AC1425" s="7"/>
      <c r="AD1425" s="7"/>
    </row>
    <row r="1426" spans="1:30" x14ac:dyDescent="0.25">
      <c r="A1426" s="7"/>
      <c r="B1426" s="7"/>
      <c r="C1426" s="7"/>
      <c r="D1426" s="7" t="str">
        <f t="shared" si="154"/>
        <v>10.121.97.137</v>
      </c>
      <c r="E1426" s="7" t="str">
        <f t="shared" si="155"/>
        <v>10.121.97.137</v>
      </c>
      <c r="F1426">
        <v>1417</v>
      </c>
      <c r="G1426" t="s">
        <v>5931</v>
      </c>
      <c r="H1426" s="57">
        <v>46136.075358796297</v>
      </c>
      <c r="I1426" t="s">
        <v>5932</v>
      </c>
      <c r="J1426" t="s">
        <v>5933</v>
      </c>
      <c r="K1426" t="s">
        <v>145</v>
      </c>
      <c r="L1426" t="s">
        <v>5934</v>
      </c>
      <c r="N1426" t="s">
        <v>134</v>
      </c>
      <c r="O1426" t="s">
        <v>135</v>
      </c>
      <c r="P1426">
        <v>2</v>
      </c>
      <c r="R1426" t="s">
        <v>3744</v>
      </c>
      <c r="S1426" s="20">
        <f t="shared" si="156"/>
        <v>14</v>
      </c>
      <c r="T1426" s="20">
        <f t="shared" si="157"/>
        <v>21</v>
      </c>
      <c r="U1426" s="48" t="str">
        <f t="shared" si="158"/>
        <v>KBL DC</v>
      </c>
      <c r="V1426" s="20" t="str">
        <f t="shared" si="159"/>
        <v>TN705</v>
      </c>
      <c r="W1426" s="20" t="str">
        <f t="shared" si="160"/>
        <v>B1</v>
      </c>
      <c r="X1426" s="20"/>
      <c r="Y1426" s="7"/>
      <c r="Z1426" s="7"/>
      <c r="AA1426" s="7"/>
      <c r="AB1426" s="7"/>
      <c r="AC1426" s="7"/>
      <c r="AD1426" s="7"/>
    </row>
    <row r="1427" spans="1:30" x14ac:dyDescent="0.25">
      <c r="A1427" s="7"/>
      <c r="B1427" s="7"/>
      <c r="C1427" s="7"/>
      <c r="D1427" s="7" t="str">
        <f t="shared" si="154"/>
        <v>10.121.24.168</v>
      </c>
      <c r="E1427" s="7" t="str">
        <f t="shared" si="155"/>
        <v>10.121.24.168</v>
      </c>
      <c r="F1427">
        <v>1418</v>
      </c>
      <c r="G1427" t="s">
        <v>5939</v>
      </c>
      <c r="H1427" s="57">
        <v>46143.06925925926</v>
      </c>
      <c r="I1427" t="s">
        <v>5940</v>
      </c>
      <c r="J1427" t="s">
        <v>5941</v>
      </c>
      <c r="K1427" t="s">
        <v>189</v>
      </c>
      <c r="L1427" t="s">
        <v>5942</v>
      </c>
      <c r="N1427" t="s">
        <v>191</v>
      </c>
      <c r="O1427" t="s">
        <v>135</v>
      </c>
      <c r="P1427">
        <v>0</v>
      </c>
      <c r="S1427" s="20">
        <f t="shared" si="156"/>
        <v>14</v>
      </c>
      <c r="T1427" s="20">
        <f t="shared" si="157"/>
        <v>20</v>
      </c>
      <c r="U1427" s="48" t="str">
        <f t="shared" si="158"/>
        <v>TIPCO</v>
      </c>
      <c r="V1427" s="20" t="str">
        <f t="shared" si="159"/>
        <v>TN703</v>
      </c>
      <c r="W1427" s="20" t="str">
        <f t="shared" si="160"/>
        <v>A1</v>
      </c>
      <c r="X1427" s="20"/>
      <c r="Y1427" s="7"/>
      <c r="Z1427" s="7"/>
      <c r="AA1427" s="7"/>
      <c r="AB1427" s="7"/>
      <c r="AC1427" s="7"/>
      <c r="AD1427" s="7"/>
    </row>
    <row r="1428" spans="1:30" x14ac:dyDescent="0.25">
      <c r="A1428" s="7"/>
      <c r="B1428" s="7"/>
      <c r="C1428" s="7"/>
      <c r="D1428" s="7" t="str">
        <f t="shared" si="154"/>
        <v>10.121.25.174</v>
      </c>
      <c r="E1428" s="7" t="str">
        <f t="shared" si="155"/>
        <v>10.121.25.174</v>
      </c>
      <c r="F1428">
        <v>1419</v>
      </c>
      <c r="G1428" t="s">
        <v>5935</v>
      </c>
      <c r="H1428" s="57">
        <v>46151.078206018516</v>
      </c>
      <c r="I1428" t="s">
        <v>5936</v>
      </c>
      <c r="J1428" t="s">
        <v>5937</v>
      </c>
      <c r="K1428" t="s">
        <v>189</v>
      </c>
      <c r="L1428" t="s">
        <v>5938</v>
      </c>
      <c r="N1428" t="s">
        <v>191</v>
      </c>
      <c r="O1428" t="s">
        <v>135</v>
      </c>
      <c r="P1428">
        <v>0</v>
      </c>
      <c r="R1428" t="s">
        <v>706</v>
      </c>
      <c r="S1428" s="20">
        <f t="shared" si="156"/>
        <v>14</v>
      </c>
      <c r="T1428" s="20">
        <f t="shared" si="157"/>
        <v>28</v>
      </c>
      <c r="U1428" s="48" t="str">
        <f t="shared" si="158"/>
        <v>Chadarni CPAN</v>
      </c>
      <c r="V1428" s="20" t="str">
        <f t="shared" si="159"/>
        <v>TN703</v>
      </c>
      <c r="W1428" s="20" t="str">
        <f t="shared" si="160"/>
        <v>A1</v>
      </c>
      <c r="X1428" s="20"/>
      <c r="Y1428" s="7"/>
      <c r="Z1428" s="7"/>
      <c r="AA1428" s="7"/>
      <c r="AB1428" s="7"/>
      <c r="AC1428" s="7"/>
      <c r="AD1428" s="7"/>
    </row>
    <row r="1429" spans="1:30" x14ac:dyDescent="0.25">
      <c r="A1429" s="7"/>
      <c r="B1429" s="7"/>
      <c r="C1429" s="7"/>
      <c r="D1429" s="7" t="str">
        <f t="shared" si="154"/>
        <v>10.121.98.83</v>
      </c>
      <c r="E1429" s="7" t="str">
        <f t="shared" si="155"/>
        <v>10.121.98.83</v>
      </c>
      <c r="F1429">
        <v>1420</v>
      </c>
      <c r="G1429" t="s">
        <v>5943</v>
      </c>
      <c r="H1429" s="57">
        <v>45986.061782407407</v>
      </c>
      <c r="I1429" t="s">
        <v>5944</v>
      </c>
      <c r="J1429" t="s">
        <v>5945</v>
      </c>
      <c r="K1429" t="s">
        <v>189</v>
      </c>
      <c r="L1429" t="s">
        <v>5946</v>
      </c>
      <c r="N1429" t="s">
        <v>191</v>
      </c>
      <c r="O1429" t="s">
        <v>135</v>
      </c>
      <c r="P1429">
        <v>0</v>
      </c>
      <c r="R1429" t="s">
        <v>3959</v>
      </c>
      <c r="S1429" s="20">
        <f t="shared" si="156"/>
        <v>13</v>
      </c>
      <c r="T1429" s="20">
        <f t="shared" si="157"/>
        <v>22</v>
      </c>
      <c r="U1429" s="48" t="str">
        <f t="shared" si="158"/>
        <v>SAMARKHA</v>
      </c>
      <c r="V1429" s="20" t="str">
        <f t="shared" si="159"/>
        <v>TN703</v>
      </c>
      <c r="W1429" s="20" t="str">
        <f t="shared" si="160"/>
        <v>A1</v>
      </c>
      <c r="X1429" s="20"/>
      <c r="Y1429" s="7"/>
      <c r="Z1429" s="7"/>
      <c r="AA1429" s="7"/>
      <c r="AB1429" s="7"/>
      <c r="AC1429" s="7"/>
      <c r="AD1429" s="7"/>
    </row>
    <row r="1430" spans="1:30" x14ac:dyDescent="0.25">
      <c r="A1430" s="7"/>
      <c r="B1430" s="7"/>
      <c r="C1430" s="7"/>
      <c r="D1430" s="7" t="str">
        <f t="shared" si="154"/>
        <v>10.121.19.154</v>
      </c>
      <c r="E1430" s="7" t="str">
        <f t="shared" si="155"/>
        <v>10.121.19.154</v>
      </c>
      <c r="F1430">
        <v>1421</v>
      </c>
      <c r="G1430" t="s">
        <v>5952</v>
      </c>
      <c r="H1430" s="57">
        <v>46080.065520833334</v>
      </c>
      <c r="I1430" t="s">
        <v>5953</v>
      </c>
      <c r="J1430" t="s">
        <v>5954</v>
      </c>
      <c r="K1430" t="s">
        <v>189</v>
      </c>
      <c r="L1430" t="s">
        <v>5955</v>
      </c>
      <c r="N1430" t="s">
        <v>191</v>
      </c>
      <c r="O1430" t="s">
        <v>135</v>
      </c>
      <c r="P1430">
        <v>0</v>
      </c>
      <c r="R1430" t="s">
        <v>506</v>
      </c>
      <c r="S1430" s="20">
        <f t="shared" si="156"/>
        <v>14</v>
      </c>
      <c r="T1430" s="20">
        <f t="shared" si="157"/>
        <v>25</v>
      </c>
      <c r="U1430" s="48" t="str">
        <f t="shared" si="158"/>
        <v>PNT COLONY</v>
      </c>
      <c r="V1430" s="20" t="str">
        <f t="shared" si="159"/>
        <v>TN703</v>
      </c>
      <c r="W1430" s="20" t="str">
        <f t="shared" si="160"/>
        <v>A1</v>
      </c>
      <c r="X1430" s="20"/>
      <c r="Y1430" s="7"/>
      <c r="Z1430" s="7"/>
      <c r="AA1430" s="7"/>
      <c r="AB1430" s="7"/>
      <c r="AC1430" s="7"/>
      <c r="AD1430" s="7"/>
    </row>
    <row r="1431" spans="1:30" x14ac:dyDescent="0.25">
      <c r="A1431" s="7"/>
      <c r="B1431" s="7"/>
      <c r="C1431" s="7"/>
      <c r="D1431" s="7" t="str">
        <f t="shared" si="154"/>
        <v>10.121.19.110</v>
      </c>
      <c r="E1431" s="7" t="str">
        <f t="shared" si="155"/>
        <v>10.121.19.110</v>
      </c>
      <c r="F1431">
        <v>1422</v>
      </c>
      <c r="G1431" t="s">
        <v>5947</v>
      </c>
      <c r="H1431" s="57">
        <v>46141.067604166667</v>
      </c>
      <c r="I1431" t="s">
        <v>5948</v>
      </c>
      <c r="J1431" t="s">
        <v>5949</v>
      </c>
      <c r="K1431" t="s">
        <v>171</v>
      </c>
      <c r="L1431" t="s">
        <v>5950</v>
      </c>
      <c r="N1431" t="s">
        <v>173</v>
      </c>
      <c r="O1431" t="s">
        <v>135</v>
      </c>
      <c r="P1431">
        <v>2</v>
      </c>
      <c r="R1431" t="s">
        <v>5951</v>
      </c>
      <c r="S1431" s="20">
        <f t="shared" si="156"/>
        <v>14</v>
      </c>
      <c r="T1431" s="20">
        <f t="shared" si="157"/>
        <v>29</v>
      </c>
      <c r="U1431" s="48" t="str">
        <f t="shared" si="158"/>
        <v>KRISHNA PALACE</v>
      </c>
      <c r="V1431" s="20" t="str">
        <f t="shared" si="159"/>
        <v>TN703</v>
      </c>
      <c r="W1431" s="20" t="str">
        <f t="shared" si="160"/>
        <v>A1</v>
      </c>
      <c r="X1431" s="20"/>
      <c r="Y1431" s="7"/>
      <c r="Z1431" s="7"/>
      <c r="AA1431" s="7"/>
      <c r="AB1431" s="7"/>
      <c r="AC1431" s="7"/>
      <c r="AD1431" s="7"/>
    </row>
    <row r="1432" spans="1:30" x14ac:dyDescent="0.25">
      <c r="A1432" s="7"/>
      <c r="B1432" s="7"/>
      <c r="C1432" s="7"/>
      <c r="D1432" s="7" t="str">
        <f t="shared" si="154"/>
        <v>10.121.19.185</v>
      </c>
      <c r="E1432" s="7" t="str">
        <f t="shared" si="155"/>
        <v>10.121.19.185</v>
      </c>
      <c r="F1432">
        <v>1423</v>
      </c>
      <c r="G1432" t="s">
        <v>5968</v>
      </c>
      <c r="H1432" s="57">
        <v>46146.060335648152</v>
      </c>
      <c r="I1432" t="s">
        <v>5969</v>
      </c>
      <c r="J1432" t="s">
        <v>5970</v>
      </c>
      <c r="K1432" t="s">
        <v>189</v>
      </c>
      <c r="L1432" t="s">
        <v>5971</v>
      </c>
      <c r="N1432" t="s">
        <v>191</v>
      </c>
      <c r="O1432" t="s">
        <v>135</v>
      </c>
      <c r="P1432">
        <v>0</v>
      </c>
      <c r="R1432" t="s">
        <v>506</v>
      </c>
      <c r="S1432" s="20">
        <f t="shared" si="156"/>
        <v>14</v>
      </c>
      <c r="T1432" s="20">
        <f t="shared" si="157"/>
        <v>27</v>
      </c>
      <c r="U1432" s="48" t="str">
        <f t="shared" si="158"/>
        <v>AMRAPALI BTS</v>
      </c>
      <c r="V1432" s="20" t="str">
        <f t="shared" si="159"/>
        <v>TN703</v>
      </c>
      <c r="W1432" s="20" t="str">
        <f t="shared" si="160"/>
        <v>A1</v>
      </c>
      <c r="X1432" s="20"/>
      <c r="Y1432" s="7"/>
      <c r="Z1432" s="7"/>
      <c r="AA1432" s="7"/>
      <c r="AB1432" s="7"/>
      <c r="AC1432" s="7"/>
      <c r="AD1432" s="7"/>
    </row>
    <row r="1433" spans="1:30" x14ac:dyDescent="0.25">
      <c r="A1433" s="7"/>
      <c r="B1433" s="7"/>
      <c r="C1433" s="7"/>
      <c r="D1433" s="7" t="str">
        <f t="shared" si="154"/>
        <v>10.121.19.178</v>
      </c>
      <c r="E1433" s="7" t="str">
        <f t="shared" si="155"/>
        <v>10.121.19.178</v>
      </c>
      <c r="F1433">
        <v>1424</v>
      </c>
      <c r="G1433" t="s">
        <v>5964</v>
      </c>
      <c r="H1433" s="57">
        <v>46077.063472222224</v>
      </c>
      <c r="I1433" t="s">
        <v>5965</v>
      </c>
      <c r="J1433" t="s">
        <v>5966</v>
      </c>
      <c r="K1433" t="s">
        <v>189</v>
      </c>
      <c r="L1433" t="s">
        <v>5967</v>
      </c>
      <c r="N1433" t="s">
        <v>191</v>
      </c>
      <c r="O1433" t="s">
        <v>135</v>
      </c>
      <c r="P1433">
        <v>0</v>
      </c>
      <c r="R1433" t="s">
        <v>506</v>
      </c>
      <c r="S1433" s="20">
        <f t="shared" si="156"/>
        <v>14</v>
      </c>
      <c r="T1433" s="20">
        <f t="shared" si="157"/>
        <v>22</v>
      </c>
      <c r="U1433" s="48" t="str">
        <f t="shared" si="158"/>
        <v>MSU SYG</v>
      </c>
      <c r="V1433" s="20" t="str">
        <f t="shared" si="159"/>
        <v>TN703</v>
      </c>
      <c r="W1433" s="20" t="str">
        <f t="shared" si="160"/>
        <v>A1</v>
      </c>
      <c r="X1433" s="20"/>
      <c r="Y1433" s="7"/>
      <c r="Z1433" s="7"/>
      <c r="AA1433" s="7"/>
      <c r="AB1433" s="7"/>
      <c r="AC1433" s="7"/>
      <c r="AD1433" s="7"/>
    </row>
    <row r="1434" spans="1:30" x14ac:dyDescent="0.25">
      <c r="A1434" s="7"/>
      <c r="B1434" s="7"/>
      <c r="C1434" s="7"/>
      <c r="D1434" s="7" t="str">
        <f t="shared" si="154"/>
        <v>10.121.24.82</v>
      </c>
      <c r="E1434" s="7" t="str">
        <f t="shared" si="155"/>
        <v>10.121.24.82</v>
      </c>
      <c r="F1434">
        <v>1425</v>
      </c>
      <c r="G1434" t="s">
        <v>5960</v>
      </c>
      <c r="H1434" s="57">
        <v>46151.072256944448</v>
      </c>
      <c r="I1434" t="s">
        <v>5961</v>
      </c>
      <c r="J1434" t="s">
        <v>5962</v>
      </c>
      <c r="K1434" t="s">
        <v>171</v>
      </c>
      <c r="L1434" t="s">
        <v>5963</v>
      </c>
      <c r="N1434" t="s">
        <v>173</v>
      </c>
      <c r="O1434" t="s">
        <v>135</v>
      </c>
      <c r="P1434">
        <v>2</v>
      </c>
      <c r="R1434" t="s">
        <v>519</v>
      </c>
      <c r="S1434" s="20">
        <f t="shared" si="156"/>
        <v>13</v>
      </c>
      <c r="T1434" s="20">
        <f t="shared" si="157"/>
        <v>26</v>
      </c>
      <c r="U1434" s="48" t="str">
        <f t="shared" si="158"/>
        <v>AgrocelMicro</v>
      </c>
      <c r="V1434" s="20" t="str">
        <f t="shared" si="159"/>
        <v>TN703</v>
      </c>
      <c r="W1434" s="20" t="str">
        <f t="shared" si="160"/>
        <v>A1</v>
      </c>
      <c r="X1434" s="20"/>
      <c r="Y1434" s="7"/>
      <c r="Z1434" s="7"/>
      <c r="AA1434" s="7"/>
      <c r="AB1434" s="7"/>
      <c r="AC1434" s="7"/>
      <c r="AD1434" s="7"/>
    </row>
    <row r="1435" spans="1:30" x14ac:dyDescent="0.25">
      <c r="A1435" s="7"/>
      <c r="B1435" s="7"/>
      <c r="C1435" s="7"/>
      <c r="D1435" s="7" t="str">
        <f t="shared" si="154"/>
        <v>10.121.96.41</v>
      </c>
      <c r="E1435" s="7" t="str">
        <f t="shared" si="155"/>
        <v>10.121.96.41</v>
      </c>
      <c r="F1435">
        <v>1426</v>
      </c>
      <c r="G1435" t="s">
        <v>5956</v>
      </c>
      <c r="H1435" s="57">
        <v>46149.066099537034</v>
      </c>
      <c r="I1435" t="s">
        <v>5957</v>
      </c>
      <c r="J1435" t="s">
        <v>5958</v>
      </c>
      <c r="K1435" t="s">
        <v>189</v>
      </c>
      <c r="L1435" t="s">
        <v>5959</v>
      </c>
      <c r="N1435" t="s">
        <v>191</v>
      </c>
      <c r="O1435" t="s">
        <v>135</v>
      </c>
      <c r="P1435">
        <v>0</v>
      </c>
      <c r="S1435" s="20">
        <f t="shared" si="156"/>
        <v>13</v>
      </c>
      <c r="T1435" s="20">
        <f t="shared" si="157"/>
        <v>25</v>
      </c>
      <c r="U1435" s="48" t="str">
        <f t="shared" si="158"/>
        <v>AHIR BTS A1</v>
      </c>
      <c r="V1435" s="20" t="str">
        <f t="shared" si="159"/>
        <v>TN703</v>
      </c>
      <c r="W1435" s="20" t="str">
        <f t="shared" si="160"/>
        <v>A1</v>
      </c>
      <c r="X1435" s="20"/>
      <c r="Y1435" s="7"/>
      <c r="Z1435" s="7"/>
      <c r="AA1435" s="7"/>
      <c r="AB1435" s="7"/>
      <c r="AC1435" s="7"/>
      <c r="AD1435" s="7"/>
    </row>
    <row r="1436" spans="1:30" x14ac:dyDescent="0.25">
      <c r="A1436" s="7"/>
      <c r="B1436" s="7"/>
      <c r="C1436" s="7"/>
      <c r="D1436" s="7" t="str">
        <f t="shared" si="154"/>
        <v>10.121.18.111</v>
      </c>
      <c r="E1436" s="7" t="str">
        <f t="shared" si="155"/>
        <v>10.121.18.111</v>
      </c>
      <c r="F1436">
        <v>1427</v>
      </c>
      <c r="G1436" t="s">
        <v>5972</v>
      </c>
      <c r="H1436" s="57">
        <v>46094.058969907404</v>
      </c>
      <c r="I1436" t="s">
        <v>5973</v>
      </c>
      <c r="J1436" t="s">
        <v>5974</v>
      </c>
      <c r="K1436" t="s">
        <v>189</v>
      </c>
      <c r="L1436" t="s">
        <v>5975</v>
      </c>
      <c r="N1436" t="s">
        <v>191</v>
      </c>
      <c r="O1436" t="s">
        <v>135</v>
      </c>
      <c r="P1436">
        <v>0</v>
      </c>
      <c r="S1436" s="20">
        <f t="shared" si="156"/>
        <v>14</v>
      </c>
      <c r="T1436" s="20">
        <f t="shared" si="157"/>
        <v>32</v>
      </c>
      <c r="U1436" s="48" t="str">
        <f t="shared" si="158"/>
        <v>AMC DANAPEETH-BTS</v>
      </c>
      <c r="V1436" s="20" t="str">
        <f t="shared" si="159"/>
        <v>TN703</v>
      </c>
      <c r="W1436" s="20" t="str">
        <f t="shared" si="160"/>
        <v>A1</v>
      </c>
      <c r="X1436" s="20"/>
      <c r="Y1436" s="7"/>
      <c r="Z1436" s="7"/>
      <c r="AA1436" s="7"/>
      <c r="AB1436" s="7"/>
      <c r="AC1436" s="7"/>
      <c r="AD1436" s="7"/>
    </row>
    <row r="1437" spans="1:30" x14ac:dyDescent="0.25">
      <c r="A1437" s="7"/>
      <c r="B1437" s="7"/>
      <c r="C1437" s="7"/>
      <c r="D1437" s="7" t="str">
        <f t="shared" si="154"/>
        <v>10.121.18.231</v>
      </c>
      <c r="E1437" s="7" t="str">
        <f t="shared" si="155"/>
        <v>10.121.18.231</v>
      </c>
      <c r="F1437">
        <v>1428</v>
      </c>
      <c r="G1437" t="s">
        <v>5976</v>
      </c>
      <c r="H1437" s="57">
        <v>46106.071319444447</v>
      </c>
      <c r="I1437" t="s">
        <v>5977</v>
      </c>
      <c r="J1437" t="s">
        <v>5978</v>
      </c>
      <c r="K1437" t="s">
        <v>189</v>
      </c>
      <c r="L1437" t="s">
        <v>5979</v>
      </c>
      <c r="N1437" t="s">
        <v>191</v>
      </c>
      <c r="O1437" t="s">
        <v>135</v>
      </c>
      <c r="P1437">
        <v>0</v>
      </c>
      <c r="S1437" s="20">
        <f t="shared" si="156"/>
        <v>14</v>
      </c>
      <c r="T1437" s="20">
        <f t="shared" si="157"/>
        <v>24</v>
      </c>
      <c r="U1437" s="48" t="str">
        <f t="shared" si="158"/>
        <v>VAVOL BTS</v>
      </c>
      <c r="V1437" s="20" t="str">
        <f t="shared" si="159"/>
        <v>TN703</v>
      </c>
      <c r="W1437" s="20" t="str">
        <f t="shared" si="160"/>
        <v>A1</v>
      </c>
      <c r="X1437" s="20"/>
      <c r="Y1437" s="7"/>
      <c r="Z1437" s="7"/>
      <c r="AA1437" s="7"/>
      <c r="AB1437" s="7"/>
      <c r="AC1437" s="7"/>
      <c r="AD1437" s="7"/>
    </row>
    <row r="1438" spans="1:30" x14ac:dyDescent="0.25">
      <c r="A1438" s="7"/>
      <c r="B1438" s="7"/>
      <c r="C1438" s="7"/>
      <c r="D1438" s="7" t="str">
        <f t="shared" si="154"/>
        <v>10.121.16.77</v>
      </c>
      <c r="E1438" s="7" t="str">
        <f t="shared" si="155"/>
        <v>10.121.16.77</v>
      </c>
      <c r="F1438">
        <v>1429</v>
      </c>
      <c r="G1438" t="s">
        <v>5984</v>
      </c>
      <c r="H1438" s="57">
        <v>46118.058449074073</v>
      </c>
      <c r="I1438" t="s">
        <v>5985</v>
      </c>
      <c r="J1438" t="s">
        <v>5986</v>
      </c>
      <c r="K1438" t="s">
        <v>189</v>
      </c>
      <c r="L1438" t="s">
        <v>5987</v>
      </c>
      <c r="N1438" t="s">
        <v>191</v>
      </c>
      <c r="O1438" t="s">
        <v>135</v>
      </c>
      <c r="P1438">
        <v>0</v>
      </c>
      <c r="R1438" t="s">
        <v>362</v>
      </c>
      <c r="S1438" s="20">
        <f t="shared" si="156"/>
        <v>13</v>
      </c>
      <c r="T1438" s="20">
        <f t="shared" si="157"/>
        <v>29</v>
      </c>
      <c r="U1438" s="48" t="str">
        <f t="shared" si="158"/>
        <v>Microink Vapi 1</v>
      </c>
      <c r="V1438" s="20" t="str">
        <f t="shared" si="159"/>
        <v>TN703</v>
      </c>
      <c r="W1438" s="20" t="str">
        <f t="shared" si="160"/>
        <v>A1</v>
      </c>
      <c r="X1438" s="20"/>
      <c r="Y1438" s="7"/>
      <c r="Z1438" s="7"/>
      <c r="AA1438" s="7"/>
      <c r="AB1438" s="7"/>
      <c r="AC1438" s="7"/>
      <c r="AD1438" s="7"/>
    </row>
    <row r="1439" spans="1:30" x14ac:dyDescent="0.25">
      <c r="A1439" s="7"/>
      <c r="B1439" s="7"/>
      <c r="C1439" s="7"/>
      <c r="D1439" s="7" t="str">
        <f t="shared" si="154"/>
        <v>10.121.24.131</v>
      </c>
      <c r="E1439" s="7" t="str">
        <f t="shared" si="155"/>
        <v>10.121.24.131</v>
      </c>
      <c r="F1439">
        <v>1430</v>
      </c>
      <c r="G1439" t="s">
        <v>5980</v>
      </c>
      <c r="H1439" s="57">
        <v>46145.082199074073</v>
      </c>
      <c r="I1439" t="s">
        <v>5981</v>
      </c>
      <c r="J1439" t="s">
        <v>5982</v>
      </c>
      <c r="K1439" t="s">
        <v>145</v>
      </c>
      <c r="L1439" t="s">
        <v>5983</v>
      </c>
      <c r="N1439" t="s">
        <v>134</v>
      </c>
      <c r="O1439" t="s">
        <v>135</v>
      </c>
      <c r="P1439">
        <v>0</v>
      </c>
      <c r="R1439" t="s">
        <v>208</v>
      </c>
      <c r="S1439" s="20">
        <f t="shared" si="156"/>
        <v>14</v>
      </c>
      <c r="T1439" s="20">
        <f t="shared" si="157"/>
        <v>22</v>
      </c>
      <c r="U1439" s="48" t="str">
        <f t="shared" si="158"/>
        <v>Khergam</v>
      </c>
      <c r="V1439" s="20" t="str">
        <f t="shared" si="159"/>
        <v>TN705</v>
      </c>
      <c r="W1439" s="20" t="str">
        <f t="shared" si="160"/>
        <v>B1</v>
      </c>
      <c r="X1439" s="20"/>
      <c r="Y1439" s="7"/>
      <c r="Z1439" s="7"/>
      <c r="AA1439" s="7"/>
      <c r="AB1439" s="7"/>
      <c r="AC1439" s="7"/>
      <c r="AD1439" s="7"/>
    </row>
    <row r="1440" spans="1:30" x14ac:dyDescent="0.25">
      <c r="A1440" s="7"/>
      <c r="B1440" s="7"/>
      <c r="C1440" s="7"/>
      <c r="D1440" s="7" t="str">
        <f t="shared" si="154"/>
        <v>10.121.99.149</v>
      </c>
      <c r="E1440" s="7" t="str">
        <f t="shared" si="155"/>
        <v>10.121.99.149</v>
      </c>
      <c r="F1440">
        <v>1431</v>
      </c>
      <c r="G1440" t="s">
        <v>5988</v>
      </c>
      <c r="H1440" s="57">
        <v>46149.073449074072</v>
      </c>
      <c r="I1440" t="s">
        <v>5989</v>
      </c>
      <c r="J1440" t="s">
        <v>5990</v>
      </c>
      <c r="K1440" t="s">
        <v>145</v>
      </c>
      <c r="L1440" t="s">
        <v>5991</v>
      </c>
      <c r="N1440" t="s">
        <v>134</v>
      </c>
      <c r="O1440" t="s">
        <v>135</v>
      </c>
      <c r="P1440">
        <v>2</v>
      </c>
      <c r="S1440" s="20">
        <f t="shared" si="156"/>
        <v>14</v>
      </c>
      <c r="T1440" s="20">
        <f t="shared" si="157"/>
        <v>31</v>
      </c>
      <c r="U1440" s="48" t="str">
        <f t="shared" si="158"/>
        <v>RAVI PARK MANEJA</v>
      </c>
      <c r="V1440" s="20" t="str">
        <f t="shared" si="159"/>
        <v>TN705</v>
      </c>
      <c r="W1440" s="20" t="str">
        <f t="shared" si="160"/>
        <v>B1</v>
      </c>
      <c r="X1440" s="20"/>
      <c r="Y1440" s="7"/>
      <c r="Z1440" s="7"/>
      <c r="AA1440" s="7"/>
      <c r="AB1440" s="7"/>
      <c r="AC1440" s="7"/>
      <c r="AD1440" s="7"/>
    </row>
    <row r="1441" spans="1:30" x14ac:dyDescent="0.25">
      <c r="A1441" s="7"/>
      <c r="B1441" s="7"/>
      <c r="C1441" s="7"/>
      <c r="D1441" s="7" t="str">
        <f t="shared" si="154"/>
        <v>10.121.17.22</v>
      </c>
      <c r="E1441" s="7" t="str">
        <f t="shared" si="155"/>
        <v>10.121.17.22</v>
      </c>
      <c r="F1441">
        <v>1432</v>
      </c>
      <c r="G1441" t="s">
        <v>5992</v>
      </c>
      <c r="H1441" s="57">
        <v>46147.065000000002</v>
      </c>
      <c r="I1441" t="s">
        <v>5993</v>
      </c>
      <c r="J1441" t="s">
        <v>5994</v>
      </c>
      <c r="K1441" t="s">
        <v>171</v>
      </c>
      <c r="L1441" t="s">
        <v>5995</v>
      </c>
      <c r="N1441" t="s">
        <v>173</v>
      </c>
      <c r="O1441" t="s">
        <v>135</v>
      </c>
      <c r="P1441">
        <v>2</v>
      </c>
      <c r="S1441" s="20">
        <f t="shared" si="156"/>
        <v>13</v>
      </c>
      <c r="T1441" s="20">
        <f t="shared" si="157"/>
        <v>21</v>
      </c>
      <c r="U1441" s="48" t="str">
        <f t="shared" si="158"/>
        <v>JIVAPAR</v>
      </c>
      <c r="V1441" s="20" t="str">
        <f t="shared" si="159"/>
        <v>TN703</v>
      </c>
      <c r="W1441" s="20" t="str">
        <f t="shared" si="160"/>
        <v>A1</v>
      </c>
      <c r="X1441" s="20"/>
      <c r="Y1441" s="7"/>
      <c r="Z1441" s="7"/>
      <c r="AA1441" s="7"/>
      <c r="AB1441" s="7"/>
      <c r="AC1441" s="7"/>
      <c r="AD1441" s="7"/>
    </row>
    <row r="1442" spans="1:30" x14ac:dyDescent="0.25">
      <c r="A1442" s="7"/>
      <c r="B1442" s="7"/>
      <c r="C1442" s="7"/>
      <c r="D1442" s="7" t="str">
        <f t="shared" si="154"/>
        <v>10.121.18.95</v>
      </c>
      <c r="E1442" s="7" t="str">
        <f t="shared" si="155"/>
        <v>10.121.18.95</v>
      </c>
      <c r="F1442">
        <v>1433</v>
      </c>
      <c r="G1442" t="s">
        <v>5996</v>
      </c>
      <c r="H1442" s="57">
        <v>46143.066018518519</v>
      </c>
      <c r="I1442" t="s">
        <v>5997</v>
      </c>
      <c r="J1442" t="s">
        <v>5998</v>
      </c>
      <c r="K1442" t="s">
        <v>171</v>
      </c>
      <c r="L1442" t="s">
        <v>5999</v>
      </c>
      <c r="N1442" t="s">
        <v>173</v>
      </c>
      <c r="O1442" t="s">
        <v>135</v>
      </c>
      <c r="P1442">
        <v>2</v>
      </c>
      <c r="S1442" s="20">
        <f t="shared" si="156"/>
        <v>13</v>
      </c>
      <c r="T1442" s="20">
        <f t="shared" si="157"/>
        <v>29</v>
      </c>
      <c r="U1442" s="48" t="str">
        <f t="shared" si="158"/>
        <v>TRINETRA BHAWAN</v>
      </c>
      <c r="V1442" s="20" t="str">
        <f t="shared" si="159"/>
        <v>TN703</v>
      </c>
      <c r="W1442" s="20" t="str">
        <f t="shared" si="160"/>
        <v>A1</v>
      </c>
      <c r="X1442" s="20"/>
      <c r="Y1442" s="7"/>
      <c r="Z1442" s="7"/>
      <c r="AA1442" s="7"/>
      <c r="AB1442" s="7"/>
      <c r="AC1442" s="7"/>
      <c r="AD1442" s="7"/>
    </row>
    <row r="1443" spans="1:30" x14ac:dyDescent="0.25">
      <c r="A1443" s="7"/>
      <c r="B1443" s="7"/>
      <c r="C1443" s="7"/>
      <c r="D1443" s="7" t="str">
        <f t="shared" si="154"/>
        <v>10.121.18.192</v>
      </c>
      <c r="E1443" s="7" t="str">
        <f t="shared" si="155"/>
        <v>10.121.18.192</v>
      </c>
      <c r="F1443">
        <v>1434</v>
      </c>
      <c r="G1443" t="s">
        <v>6004</v>
      </c>
      <c r="H1443" s="57">
        <v>46142.076770833337</v>
      </c>
      <c r="I1443" t="s">
        <v>6005</v>
      </c>
      <c r="J1443" t="s">
        <v>6006</v>
      </c>
      <c r="K1443" t="s">
        <v>171</v>
      </c>
      <c r="L1443" t="s">
        <v>6007</v>
      </c>
      <c r="N1443" t="s">
        <v>173</v>
      </c>
      <c r="O1443" t="s">
        <v>135</v>
      </c>
      <c r="P1443">
        <v>2</v>
      </c>
      <c r="S1443" s="20">
        <f t="shared" si="156"/>
        <v>14</v>
      </c>
      <c r="T1443" s="20">
        <f t="shared" si="157"/>
        <v>19</v>
      </c>
      <c r="U1443" s="48" t="str">
        <f t="shared" si="158"/>
        <v>LDRP</v>
      </c>
      <c r="V1443" s="20" t="str">
        <f t="shared" si="159"/>
        <v>TN703</v>
      </c>
      <c r="W1443" s="20" t="str">
        <f t="shared" si="160"/>
        <v>A1</v>
      </c>
      <c r="X1443" s="20"/>
      <c r="Y1443" s="7"/>
      <c r="Z1443" s="7"/>
      <c r="AA1443" s="7"/>
      <c r="AB1443" s="7"/>
      <c r="AC1443" s="7"/>
      <c r="AD1443" s="7"/>
    </row>
    <row r="1444" spans="1:30" x14ac:dyDescent="0.25">
      <c r="A1444" s="7"/>
      <c r="B1444" s="7"/>
      <c r="C1444" s="7"/>
      <c r="D1444" s="7" t="str">
        <f t="shared" si="154"/>
        <v>10.121.24.233</v>
      </c>
      <c r="E1444" s="7" t="str">
        <f t="shared" si="155"/>
        <v>10.121.24.233</v>
      </c>
      <c r="F1444">
        <v>1435</v>
      </c>
      <c r="G1444" t="s">
        <v>6000</v>
      </c>
      <c r="H1444" s="57">
        <v>46141.069212962961</v>
      </c>
      <c r="I1444" t="s">
        <v>6001</v>
      </c>
      <c r="J1444" t="s">
        <v>6002</v>
      </c>
      <c r="K1444" t="s">
        <v>189</v>
      </c>
      <c r="L1444" t="s">
        <v>6003</v>
      </c>
      <c r="N1444" t="s">
        <v>191</v>
      </c>
      <c r="O1444" t="s">
        <v>135</v>
      </c>
      <c r="P1444">
        <v>0</v>
      </c>
      <c r="S1444" s="20">
        <f t="shared" si="156"/>
        <v>14</v>
      </c>
      <c r="T1444" s="20">
        <f t="shared" si="157"/>
        <v>18</v>
      </c>
      <c r="U1444" s="48" t="str">
        <f t="shared" si="158"/>
        <v>RAS</v>
      </c>
      <c r="V1444" s="20" t="str">
        <f t="shared" si="159"/>
        <v>TN703</v>
      </c>
      <c r="W1444" s="20" t="str">
        <f t="shared" si="160"/>
        <v>A1</v>
      </c>
      <c r="X1444" s="20"/>
      <c r="Y1444" s="7"/>
      <c r="Z1444" s="7"/>
      <c r="AA1444" s="7"/>
      <c r="AB1444" s="7"/>
      <c r="AC1444" s="7"/>
      <c r="AD1444" s="7"/>
    </row>
    <row r="1445" spans="1:30" x14ac:dyDescent="0.25">
      <c r="A1445" s="7"/>
      <c r="B1445" s="7"/>
      <c r="C1445" s="7"/>
      <c r="D1445" s="7" t="str">
        <f t="shared" si="154"/>
        <v>10.121.96.176</v>
      </c>
      <c r="E1445" s="7" t="str">
        <f t="shared" si="155"/>
        <v>10.121.96.176</v>
      </c>
      <c r="F1445">
        <v>1436</v>
      </c>
      <c r="G1445" t="s">
        <v>6008</v>
      </c>
      <c r="H1445" s="57">
        <v>46124.062743055554</v>
      </c>
      <c r="I1445" t="s">
        <v>6009</v>
      </c>
      <c r="J1445" t="s">
        <v>6010</v>
      </c>
      <c r="K1445" t="s">
        <v>171</v>
      </c>
      <c r="L1445" t="s">
        <v>6011</v>
      </c>
      <c r="N1445" t="s">
        <v>173</v>
      </c>
      <c r="O1445" t="s">
        <v>135</v>
      </c>
      <c r="P1445">
        <v>2</v>
      </c>
      <c r="S1445" s="20">
        <f t="shared" si="156"/>
        <v>14</v>
      </c>
      <c r="T1445" s="20">
        <f t="shared" si="157"/>
        <v>20</v>
      </c>
      <c r="U1445" s="48" t="str">
        <f t="shared" si="158"/>
        <v>UGEDI</v>
      </c>
      <c r="V1445" s="20" t="str">
        <f t="shared" si="159"/>
        <v>TN703</v>
      </c>
      <c r="W1445" s="20" t="str">
        <f t="shared" si="160"/>
        <v>A1</v>
      </c>
      <c r="X1445" s="20"/>
      <c r="Y1445" s="7"/>
      <c r="Z1445" s="7"/>
      <c r="AA1445" s="7"/>
      <c r="AB1445" s="7"/>
      <c r="AC1445" s="7"/>
      <c r="AD1445" s="7"/>
    </row>
    <row r="1446" spans="1:30" x14ac:dyDescent="0.25">
      <c r="A1446" s="7"/>
      <c r="B1446" s="7"/>
      <c r="C1446" s="7"/>
      <c r="D1446" s="7" t="str">
        <f t="shared" si="154"/>
        <v>10.121.24.149</v>
      </c>
      <c r="E1446" s="7" t="str">
        <f t="shared" si="155"/>
        <v>10.121.24.149</v>
      </c>
      <c r="F1446">
        <v>1437</v>
      </c>
      <c r="G1446" t="s">
        <v>6012</v>
      </c>
      <c r="H1446" s="57">
        <v>46145.072708333333</v>
      </c>
      <c r="I1446" t="s">
        <v>6013</v>
      </c>
      <c r="J1446" t="s">
        <v>6014</v>
      </c>
      <c r="K1446" t="s">
        <v>171</v>
      </c>
      <c r="L1446" t="s">
        <v>6015</v>
      </c>
      <c r="N1446" t="s">
        <v>900</v>
      </c>
      <c r="O1446" t="s">
        <v>135</v>
      </c>
      <c r="P1446">
        <v>2</v>
      </c>
      <c r="S1446" s="20">
        <f t="shared" si="156"/>
        <v>14</v>
      </c>
      <c r="T1446" s="20">
        <f t="shared" si="157"/>
        <v>32</v>
      </c>
      <c r="U1446" s="48" t="str">
        <f t="shared" si="158"/>
        <v>SPORTS GROUND NVS</v>
      </c>
      <c r="V1446" s="20" t="str">
        <f t="shared" si="159"/>
        <v>TN703</v>
      </c>
      <c r="W1446" s="20" t="str">
        <f t="shared" si="160"/>
        <v>A1</v>
      </c>
      <c r="X1446" s="20"/>
      <c r="Y1446" s="7"/>
      <c r="Z1446" s="7"/>
      <c r="AA1446" s="7"/>
      <c r="AB1446" s="7"/>
      <c r="AC1446" s="7"/>
      <c r="AD1446" s="7"/>
    </row>
    <row r="1447" spans="1:30" x14ac:dyDescent="0.25">
      <c r="A1447" s="7"/>
      <c r="B1447" s="7"/>
      <c r="C1447" s="7"/>
      <c r="D1447" s="7" t="str">
        <f t="shared" si="154"/>
        <v>10.121.16.80</v>
      </c>
      <c r="E1447" s="7" t="str">
        <f t="shared" si="155"/>
        <v>10.121.16.80</v>
      </c>
      <c r="F1447">
        <v>1438</v>
      </c>
      <c r="G1447" t="s">
        <v>6020</v>
      </c>
      <c r="H1447" s="57">
        <v>46129.068055555559</v>
      </c>
      <c r="I1447" t="s">
        <v>6021</v>
      </c>
      <c r="J1447" t="s">
        <v>6022</v>
      </c>
      <c r="K1447" t="s">
        <v>189</v>
      </c>
      <c r="L1447" t="s">
        <v>6023</v>
      </c>
      <c r="N1447" t="s">
        <v>191</v>
      </c>
      <c r="O1447" t="s">
        <v>135</v>
      </c>
      <c r="P1447">
        <v>0</v>
      </c>
      <c r="R1447" t="s">
        <v>362</v>
      </c>
      <c r="S1447" s="20">
        <f t="shared" si="156"/>
        <v>13</v>
      </c>
      <c r="T1447" s="20">
        <f t="shared" si="157"/>
        <v>33</v>
      </c>
      <c r="U1447" s="48" t="str">
        <f t="shared" si="158"/>
        <v>DUNGRAPOLICESTATION</v>
      </c>
      <c r="V1447" s="20" t="str">
        <f t="shared" si="159"/>
        <v>TN703</v>
      </c>
      <c r="W1447" s="20" t="str">
        <f t="shared" si="160"/>
        <v>A1</v>
      </c>
      <c r="X1447" s="20"/>
      <c r="Y1447" s="7"/>
      <c r="Z1447" s="7"/>
      <c r="AA1447" s="7"/>
      <c r="AB1447" s="7"/>
      <c r="AC1447" s="7"/>
      <c r="AD1447" s="7"/>
    </row>
    <row r="1448" spans="1:30" x14ac:dyDescent="0.25">
      <c r="A1448" s="7"/>
      <c r="B1448" s="7"/>
      <c r="C1448" s="7"/>
      <c r="D1448" s="7" t="str">
        <f t="shared" si="154"/>
        <v>10.121.68.98</v>
      </c>
      <c r="E1448" s="7" t="str">
        <f t="shared" si="155"/>
        <v>10.121.68.98</v>
      </c>
      <c r="F1448">
        <v>1439</v>
      </c>
      <c r="G1448" t="s">
        <v>6016</v>
      </c>
      <c r="H1448" s="57">
        <v>46145.071574074071</v>
      </c>
      <c r="I1448" t="s">
        <v>6017</v>
      </c>
      <c r="J1448" t="s">
        <v>6018</v>
      </c>
      <c r="K1448" t="s">
        <v>189</v>
      </c>
      <c r="L1448" t="s">
        <v>6019</v>
      </c>
      <c r="N1448" t="s">
        <v>191</v>
      </c>
      <c r="O1448" t="s">
        <v>135</v>
      </c>
      <c r="P1448">
        <v>0</v>
      </c>
      <c r="S1448" s="20">
        <f t="shared" si="156"/>
        <v>13</v>
      </c>
      <c r="T1448" s="20">
        <f t="shared" si="157"/>
        <v>24</v>
      </c>
      <c r="U1448" s="48" t="str">
        <f t="shared" si="158"/>
        <v>Wind-World</v>
      </c>
      <c r="V1448" s="20" t="str">
        <f t="shared" si="159"/>
        <v>TN703</v>
      </c>
      <c r="W1448" s="20" t="str">
        <f t="shared" si="160"/>
        <v>A1</v>
      </c>
      <c r="X1448" s="20"/>
      <c r="Y1448" s="7"/>
      <c r="Z1448" s="7"/>
      <c r="AA1448" s="7"/>
      <c r="AB1448" s="7"/>
      <c r="AC1448" s="7"/>
      <c r="AD1448" s="7"/>
    </row>
    <row r="1449" spans="1:30" x14ac:dyDescent="0.25">
      <c r="A1449" s="7"/>
      <c r="B1449" s="7"/>
      <c r="C1449" s="7"/>
      <c r="D1449" s="7" t="str">
        <f t="shared" si="154"/>
        <v>10.121.17.20</v>
      </c>
      <c r="E1449" s="7" t="str">
        <f t="shared" si="155"/>
        <v>10.121.17.20</v>
      </c>
      <c r="F1449">
        <v>1440</v>
      </c>
      <c r="G1449" t="s">
        <v>6028</v>
      </c>
      <c r="H1449" s="57">
        <v>46147.071030092593</v>
      </c>
      <c r="I1449" t="s">
        <v>6029</v>
      </c>
      <c r="J1449" t="s">
        <v>6030</v>
      </c>
      <c r="K1449" t="s">
        <v>171</v>
      </c>
      <c r="L1449" t="s">
        <v>6031</v>
      </c>
      <c r="N1449" t="s">
        <v>173</v>
      </c>
      <c r="O1449" t="s">
        <v>135</v>
      </c>
      <c r="P1449">
        <v>2</v>
      </c>
      <c r="S1449" s="20">
        <f t="shared" si="156"/>
        <v>13</v>
      </c>
      <c r="T1449" s="20">
        <f t="shared" si="157"/>
        <v>20</v>
      </c>
      <c r="U1449" s="48" t="str">
        <f t="shared" si="158"/>
        <v>KANPAR</v>
      </c>
      <c r="V1449" s="20" t="str">
        <f t="shared" si="159"/>
        <v>TN703</v>
      </c>
      <c r="W1449" s="20" t="str">
        <f t="shared" si="160"/>
        <v>A1</v>
      </c>
      <c r="X1449" s="20"/>
      <c r="Y1449" s="7"/>
      <c r="Z1449" s="7"/>
      <c r="AA1449" s="7"/>
      <c r="AB1449" s="7"/>
      <c r="AC1449" s="7"/>
      <c r="AD1449" s="7"/>
    </row>
    <row r="1450" spans="1:30" x14ac:dyDescent="0.25">
      <c r="A1450" s="7"/>
      <c r="B1450" s="7"/>
      <c r="C1450" s="7"/>
      <c r="D1450" s="7" t="str">
        <f t="shared" si="154"/>
        <v>10.121.19.82</v>
      </c>
      <c r="E1450" s="7" t="str">
        <f t="shared" si="155"/>
        <v>10.121.19.82</v>
      </c>
      <c r="F1450">
        <v>1441</v>
      </c>
      <c r="G1450" t="s">
        <v>6024</v>
      </c>
      <c r="H1450" s="57">
        <v>46142.081018518518</v>
      </c>
      <c r="I1450" t="s">
        <v>6025</v>
      </c>
      <c r="J1450" t="s">
        <v>6026</v>
      </c>
      <c r="K1450" t="s">
        <v>189</v>
      </c>
      <c r="L1450" t="s">
        <v>6027</v>
      </c>
      <c r="N1450" t="s">
        <v>191</v>
      </c>
      <c r="O1450" t="s">
        <v>135</v>
      </c>
      <c r="P1450">
        <v>0</v>
      </c>
      <c r="S1450" s="20">
        <f t="shared" si="156"/>
        <v>13</v>
      </c>
      <c r="T1450" s="20">
        <f t="shared" si="157"/>
        <v>25</v>
      </c>
      <c r="U1450" s="48" t="str">
        <f t="shared" si="158"/>
        <v>KhirshraVLG</v>
      </c>
      <c r="V1450" s="20" t="str">
        <f t="shared" si="159"/>
        <v>TN703</v>
      </c>
      <c r="W1450" s="20" t="str">
        <f t="shared" si="160"/>
        <v>A1</v>
      </c>
      <c r="X1450" s="20"/>
      <c r="Y1450" s="7"/>
      <c r="Z1450" s="7"/>
      <c r="AA1450" s="7"/>
      <c r="AB1450" s="7"/>
      <c r="AC1450" s="7"/>
      <c r="AD1450" s="7"/>
    </row>
    <row r="1451" spans="1:30" x14ac:dyDescent="0.25">
      <c r="A1451" s="7"/>
      <c r="B1451" s="7"/>
      <c r="C1451" s="7"/>
      <c r="D1451" s="7" t="str">
        <f t="shared" si="154"/>
        <v>10.121.18.165</v>
      </c>
      <c r="E1451" s="7" t="str">
        <f t="shared" si="155"/>
        <v>10.121.18.165</v>
      </c>
      <c r="F1451">
        <v>1442</v>
      </c>
      <c r="G1451" t="s">
        <v>6035</v>
      </c>
      <c r="H1451" s="57">
        <v>46144.068622685183</v>
      </c>
      <c r="I1451" t="s">
        <v>6036</v>
      </c>
      <c r="J1451" t="s">
        <v>6037</v>
      </c>
      <c r="K1451" t="s">
        <v>171</v>
      </c>
      <c r="L1451" t="s">
        <v>6038</v>
      </c>
      <c r="N1451" t="s">
        <v>173</v>
      </c>
      <c r="O1451" t="s">
        <v>135</v>
      </c>
      <c r="P1451">
        <v>2</v>
      </c>
      <c r="S1451" s="20">
        <f t="shared" si="156"/>
        <v>14</v>
      </c>
      <c r="T1451" s="20">
        <f t="shared" si="157"/>
        <v>36</v>
      </c>
      <c r="U1451" s="48" t="str">
        <f t="shared" si="158"/>
        <v>AIRFORCE MEGHANINAGAR</v>
      </c>
      <c r="V1451" s="20" t="str">
        <f t="shared" si="159"/>
        <v>TN703</v>
      </c>
      <c r="W1451" s="20" t="str">
        <f t="shared" si="160"/>
        <v>A1</v>
      </c>
      <c r="X1451" s="20"/>
      <c r="Y1451" s="7"/>
      <c r="Z1451" s="7"/>
      <c r="AA1451" s="7"/>
      <c r="AB1451" s="7"/>
      <c r="AC1451" s="7"/>
      <c r="AD1451" s="7"/>
    </row>
    <row r="1452" spans="1:30" x14ac:dyDescent="0.25">
      <c r="A1452" s="7"/>
      <c r="B1452" s="7"/>
      <c r="C1452" s="7"/>
      <c r="D1452" s="7" t="str">
        <f t="shared" si="154"/>
        <v>10.121.18.116</v>
      </c>
      <c r="E1452" s="7" t="str">
        <f t="shared" si="155"/>
        <v>10.121.18.116</v>
      </c>
      <c r="F1452">
        <v>1443</v>
      </c>
      <c r="G1452" t="s">
        <v>6032</v>
      </c>
      <c r="H1452" s="57">
        <v>46141.064687500002</v>
      </c>
      <c r="I1452" t="s">
        <v>6033</v>
      </c>
      <c r="J1452" t="s">
        <v>6034</v>
      </c>
      <c r="K1452" t="s">
        <v>171</v>
      </c>
      <c r="L1452" t="s">
        <v>4688</v>
      </c>
      <c r="N1452" t="s">
        <v>173</v>
      </c>
      <c r="O1452" t="s">
        <v>135</v>
      </c>
      <c r="P1452">
        <v>2</v>
      </c>
      <c r="S1452" s="20">
        <f t="shared" si="156"/>
        <v>14</v>
      </c>
      <c r="T1452" s="20">
        <f t="shared" si="157"/>
        <v>30</v>
      </c>
      <c r="U1452" s="48" t="str">
        <f t="shared" si="158"/>
        <v>CUSTOM CARGO II</v>
      </c>
      <c r="V1452" s="20" t="str">
        <f t="shared" si="159"/>
        <v>TN703</v>
      </c>
      <c r="W1452" s="20" t="str">
        <f t="shared" si="160"/>
        <v>A1</v>
      </c>
      <c r="X1452" s="20"/>
      <c r="Y1452" s="7"/>
      <c r="Z1452" s="7"/>
      <c r="AA1452" s="7"/>
      <c r="AB1452" s="7"/>
      <c r="AC1452" s="7"/>
      <c r="AD1452" s="7"/>
    </row>
    <row r="1453" spans="1:30" x14ac:dyDescent="0.25">
      <c r="A1453" s="7"/>
      <c r="B1453" s="7"/>
      <c r="C1453" s="7"/>
      <c r="D1453" s="7" t="str">
        <f t="shared" si="154"/>
        <v>10.121.16.248</v>
      </c>
      <c r="E1453" s="7" t="str">
        <f t="shared" si="155"/>
        <v>10.121.16.248</v>
      </c>
      <c r="F1453">
        <v>1444</v>
      </c>
      <c r="G1453" t="s">
        <v>6039</v>
      </c>
      <c r="H1453" s="57">
        <v>46151.076770833337</v>
      </c>
      <c r="I1453" t="s">
        <v>6040</v>
      </c>
      <c r="J1453" t="s">
        <v>6041</v>
      </c>
      <c r="K1453" t="s">
        <v>189</v>
      </c>
      <c r="L1453" t="s">
        <v>6042</v>
      </c>
      <c r="N1453" t="s">
        <v>191</v>
      </c>
      <c r="O1453" t="s">
        <v>135</v>
      </c>
      <c r="P1453">
        <v>0</v>
      </c>
      <c r="R1453" t="s">
        <v>5399</v>
      </c>
      <c r="S1453" s="20">
        <f t="shared" si="156"/>
        <v>14</v>
      </c>
      <c r="T1453" s="20">
        <f t="shared" si="157"/>
        <v>23</v>
      </c>
      <c r="U1453" s="48" t="str">
        <f t="shared" si="158"/>
        <v>GHODASAR</v>
      </c>
      <c r="V1453" s="20" t="str">
        <f t="shared" si="159"/>
        <v>TN703</v>
      </c>
      <c r="W1453" s="20" t="str">
        <f t="shared" si="160"/>
        <v>A1</v>
      </c>
      <c r="X1453" s="20"/>
      <c r="Y1453" s="7"/>
      <c r="Z1453" s="7"/>
      <c r="AA1453" s="7"/>
      <c r="AB1453" s="7"/>
      <c r="AC1453" s="7"/>
      <c r="AD1453" s="7"/>
    </row>
    <row r="1454" spans="1:30" x14ac:dyDescent="0.25">
      <c r="A1454" s="7"/>
      <c r="B1454" s="7"/>
      <c r="C1454" s="7"/>
      <c r="D1454" s="7" t="str">
        <f t="shared" si="154"/>
        <v>10.121.98.141</v>
      </c>
      <c r="E1454" s="7" t="str">
        <f t="shared" si="155"/>
        <v>10.121.98.141</v>
      </c>
      <c r="F1454">
        <v>1445</v>
      </c>
      <c r="G1454" t="s">
        <v>6043</v>
      </c>
      <c r="H1454" s="57">
        <v>46150.074525462966</v>
      </c>
      <c r="I1454" t="s">
        <v>6044</v>
      </c>
      <c r="J1454" t="s">
        <v>6045</v>
      </c>
      <c r="K1454" t="s">
        <v>171</v>
      </c>
      <c r="L1454" t="s">
        <v>6046</v>
      </c>
      <c r="N1454" t="s">
        <v>173</v>
      </c>
      <c r="O1454" t="s">
        <v>135</v>
      </c>
      <c r="P1454">
        <v>2</v>
      </c>
      <c r="S1454" s="20">
        <f t="shared" si="156"/>
        <v>14</v>
      </c>
      <c r="T1454" s="20">
        <f t="shared" si="157"/>
        <v>21</v>
      </c>
      <c r="U1454" s="48" t="str">
        <f t="shared" si="158"/>
        <v>PALADI</v>
      </c>
      <c r="V1454" s="20" t="str">
        <f t="shared" si="159"/>
        <v>TN703</v>
      </c>
      <c r="W1454" s="20" t="str">
        <f t="shared" si="160"/>
        <v>A1</v>
      </c>
      <c r="X1454" s="20"/>
      <c r="Y1454" s="7"/>
      <c r="Z1454" s="7"/>
      <c r="AA1454" s="7"/>
      <c r="AB1454" s="7"/>
      <c r="AC1454" s="7"/>
      <c r="AD1454" s="7"/>
    </row>
    <row r="1455" spans="1:30" x14ac:dyDescent="0.25">
      <c r="A1455" s="7"/>
      <c r="B1455" s="7"/>
      <c r="C1455" s="7"/>
      <c r="D1455" s="7" t="str">
        <f t="shared" si="154"/>
        <v>10.121.15.156</v>
      </c>
      <c r="E1455" s="7" t="str">
        <f t="shared" si="155"/>
        <v>10.121.15.156</v>
      </c>
      <c r="F1455">
        <v>1446</v>
      </c>
      <c r="G1455" t="s">
        <v>6047</v>
      </c>
      <c r="H1455" s="57">
        <v>46151.07949074074</v>
      </c>
      <c r="I1455" t="s">
        <v>6048</v>
      </c>
      <c r="J1455" t="s">
        <v>6049</v>
      </c>
      <c r="K1455" t="s">
        <v>189</v>
      </c>
      <c r="L1455" t="s">
        <v>6050</v>
      </c>
      <c r="N1455" t="s">
        <v>191</v>
      </c>
      <c r="O1455" t="s">
        <v>135</v>
      </c>
      <c r="P1455">
        <v>0</v>
      </c>
      <c r="S1455" s="20">
        <f t="shared" si="156"/>
        <v>14</v>
      </c>
      <c r="T1455" s="20">
        <f t="shared" si="157"/>
        <v>26</v>
      </c>
      <c r="U1455" s="48" t="str">
        <f t="shared" si="158"/>
        <v>KERALA GIDC</v>
      </c>
      <c r="V1455" s="20" t="str">
        <f t="shared" si="159"/>
        <v>TN703</v>
      </c>
      <c r="W1455" s="20" t="str">
        <f t="shared" si="160"/>
        <v>A1</v>
      </c>
      <c r="X1455" s="20"/>
      <c r="Y1455" s="7"/>
      <c r="Z1455" s="7"/>
      <c r="AA1455" s="7"/>
      <c r="AB1455" s="7"/>
      <c r="AC1455" s="7"/>
      <c r="AD1455" s="7"/>
    </row>
    <row r="1456" spans="1:30" x14ac:dyDescent="0.25">
      <c r="A1456" s="7"/>
      <c r="B1456" s="7"/>
      <c r="C1456" s="7"/>
      <c r="D1456" s="7" t="str">
        <f t="shared" si="154"/>
        <v>10.121.18.184</v>
      </c>
      <c r="E1456" s="7" t="str">
        <f t="shared" si="155"/>
        <v>10.121.18.184</v>
      </c>
      <c r="F1456">
        <v>1447</v>
      </c>
      <c r="G1456" t="s">
        <v>6051</v>
      </c>
      <c r="H1456" s="57">
        <v>46144.06554398148</v>
      </c>
      <c r="I1456" t="s">
        <v>6052</v>
      </c>
      <c r="J1456" t="s">
        <v>6053</v>
      </c>
      <c r="K1456" t="s">
        <v>171</v>
      </c>
      <c r="L1456" t="s">
        <v>6054</v>
      </c>
      <c r="N1456" t="s">
        <v>173</v>
      </c>
      <c r="O1456" t="s">
        <v>135</v>
      </c>
      <c r="P1456">
        <v>2</v>
      </c>
      <c r="S1456" s="20">
        <f t="shared" si="156"/>
        <v>14</v>
      </c>
      <c r="T1456" s="20">
        <f t="shared" si="157"/>
        <v>19</v>
      </c>
      <c r="U1456" s="48" t="str">
        <f t="shared" si="158"/>
        <v>GSPC</v>
      </c>
      <c r="V1456" s="20" t="str">
        <f t="shared" si="159"/>
        <v>TN703</v>
      </c>
      <c r="W1456" s="20" t="str">
        <f t="shared" si="160"/>
        <v>A1</v>
      </c>
      <c r="X1456" s="20"/>
      <c r="Y1456" s="7"/>
      <c r="Z1456" s="7"/>
      <c r="AA1456" s="7"/>
      <c r="AB1456" s="7"/>
      <c r="AC1456" s="7"/>
      <c r="AD1456" s="7"/>
    </row>
    <row r="1457" spans="1:30" x14ac:dyDescent="0.25">
      <c r="A1457" s="7"/>
      <c r="B1457" s="7"/>
      <c r="C1457" s="7"/>
      <c r="D1457" s="7" t="str">
        <f t="shared" si="154"/>
        <v>10.121.99.150</v>
      </c>
      <c r="E1457" s="7" t="str">
        <f t="shared" si="155"/>
        <v>10.121.99.150</v>
      </c>
      <c r="F1457">
        <v>1448</v>
      </c>
      <c r="G1457" t="s">
        <v>6055</v>
      </c>
      <c r="H1457" s="57">
        <v>46142.070763888885</v>
      </c>
      <c r="I1457" t="s">
        <v>6056</v>
      </c>
      <c r="J1457" t="s">
        <v>6057</v>
      </c>
      <c r="K1457" t="s">
        <v>132</v>
      </c>
      <c r="L1457" t="s">
        <v>6058</v>
      </c>
      <c r="N1457" t="s">
        <v>134</v>
      </c>
      <c r="O1457" t="s">
        <v>135</v>
      </c>
      <c r="P1457">
        <v>2</v>
      </c>
      <c r="S1457" s="20">
        <f t="shared" si="156"/>
        <v>14</v>
      </c>
      <c r="T1457" s="20">
        <f t="shared" si="157"/>
        <v>21</v>
      </c>
      <c r="U1457" s="48" t="str">
        <f t="shared" si="158"/>
        <v>CITY 3</v>
      </c>
      <c r="V1457" s="20" t="str">
        <f t="shared" si="159"/>
        <v>TN725</v>
      </c>
      <c r="W1457" s="20" t="str">
        <f t="shared" si="160"/>
        <v>B2</v>
      </c>
      <c r="X1457" s="20"/>
      <c r="Y1457" s="7"/>
      <c r="Z1457" s="7"/>
      <c r="AA1457" s="7"/>
      <c r="AB1457" s="7"/>
      <c r="AC1457" s="7"/>
      <c r="AD1457" s="7"/>
    </row>
    <row r="1458" spans="1:30" x14ac:dyDescent="0.25">
      <c r="A1458" s="7"/>
      <c r="B1458" s="7"/>
      <c r="C1458" s="7"/>
      <c r="D1458" s="7" t="str">
        <f t="shared" si="154"/>
        <v>10.121.16.244</v>
      </c>
      <c r="E1458" s="7" t="str">
        <f t="shared" si="155"/>
        <v>10.121.16.244</v>
      </c>
      <c r="F1458">
        <v>1449</v>
      </c>
      <c r="G1458" t="s">
        <v>6059</v>
      </c>
      <c r="H1458" s="57">
        <v>46119.055625000001</v>
      </c>
      <c r="I1458" t="s">
        <v>6060</v>
      </c>
      <c r="J1458" t="s">
        <v>6061</v>
      </c>
      <c r="K1458" t="s">
        <v>145</v>
      </c>
      <c r="L1458" t="s">
        <v>6062</v>
      </c>
      <c r="N1458" t="s">
        <v>134</v>
      </c>
      <c r="O1458" t="s">
        <v>135</v>
      </c>
      <c r="P1458">
        <v>0</v>
      </c>
      <c r="S1458" s="20">
        <f t="shared" si="156"/>
        <v>14</v>
      </c>
      <c r="T1458" s="20">
        <f t="shared" si="157"/>
        <v>21</v>
      </c>
      <c r="U1458" s="48" t="str">
        <f t="shared" si="158"/>
        <v>VIRPUR</v>
      </c>
      <c r="V1458" s="20" t="str">
        <f t="shared" si="159"/>
        <v>TN705</v>
      </c>
      <c r="W1458" s="20" t="str">
        <f t="shared" si="160"/>
        <v>B1</v>
      </c>
      <c r="X1458" s="20"/>
      <c r="Y1458" s="7"/>
      <c r="Z1458" s="7"/>
      <c r="AA1458" s="7"/>
      <c r="AB1458" s="7"/>
      <c r="AC1458" s="7"/>
      <c r="AD1458" s="7"/>
    </row>
    <row r="1459" spans="1:30" x14ac:dyDescent="0.25">
      <c r="A1459" s="7"/>
      <c r="B1459" s="7"/>
      <c r="C1459" s="7"/>
      <c r="D1459" s="7" t="str">
        <f t="shared" si="154"/>
        <v>10.121.24.46</v>
      </c>
      <c r="E1459" s="7" t="str">
        <f t="shared" si="155"/>
        <v>10.121.24.46</v>
      </c>
      <c r="F1459">
        <v>1450</v>
      </c>
      <c r="G1459" t="s">
        <v>6071</v>
      </c>
      <c r="H1459" s="57">
        <v>46138.0703125</v>
      </c>
      <c r="I1459" t="s">
        <v>6072</v>
      </c>
      <c r="J1459" t="s">
        <v>6073</v>
      </c>
      <c r="K1459" t="s">
        <v>132</v>
      </c>
      <c r="L1459" t="s">
        <v>6074</v>
      </c>
      <c r="N1459" t="s">
        <v>134</v>
      </c>
      <c r="O1459" t="s">
        <v>135</v>
      </c>
      <c r="P1459">
        <v>2</v>
      </c>
      <c r="S1459" s="20">
        <f t="shared" si="156"/>
        <v>13</v>
      </c>
      <c r="T1459" s="20">
        <f t="shared" si="157"/>
        <v>27</v>
      </c>
      <c r="U1459" s="48" t="str">
        <f t="shared" si="158"/>
        <v>WTR JUNAGADH2</v>
      </c>
      <c r="V1459" s="20" t="str">
        <f t="shared" si="159"/>
        <v>TN725</v>
      </c>
      <c r="W1459" s="20" t="str">
        <f t="shared" si="160"/>
        <v>B2</v>
      </c>
      <c r="X1459" s="20"/>
      <c r="Y1459" s="7"/>
      <c r="Z1459" s="7"/>
      <c r="AA1459" s="7"/>
      <c r="AB1459" s="7"/>
      <c r="AC1459" s="7"/>
      <c r="AD1459" s="7"/>
    </row>
    <row r="1460" spans="1:30" x14ac:dyDescent="0.25">
      <c r="A1460" s="7"/>
      <c r="B1460" s="7"/>
      <c r="C1460" s="7"/>
      <c r="D1460" s="7" t="str">
        <f t="shared" si="154"/>
        <v>10.121.16.89</v>
      </c>
      <c r="E1460" s="7" t="str">
        <f t="shared" si="155"/>
        <v>10.121.16.89</v>
      </c>
      <c r="F1460">
        <v>1451</v>
      </c>
      <c r="G1460" t="s">
        <v>6075</v>
      </c>
      <c r="H1460" s="57">
        <v>46004.058530092596</v>
      </c>
      <c r="I1460" t="s">
        <v>6076</v>
      </c>
      <c r="J1460" t="s">
        <v>6077</v>
      </c>
      <c r="K1460" t="s">
        <v>189</v>
      </c>
      <c r="L1460" t="s">
        <v>6078</v>
      </c>
      <c r="N1460" t="s">
        <v>191</v>
      </c>
      <c r="O1460" t="s">
        <v>135</v>
      </c>
      <c r="P1460">
        <v>0</v>
      </c>
      <c r="S1460" s="20">
        <f t="shared" si="156"/>
        <v>13</v>
      </c>
      <c r="T1460" s="20">
        <f t="shared" si="157"/>
        <v>19</v>
      </c>
      <c r="U1460" s="48" t="str">
        <f t="shared" si="158"/>
        <v>RUMLA</v>
      </c>
      <c r="V1460" s="20" t="str">
        <f t="shared" si="159"/>
        <v>TN703</v>
      </c>
      <c r="W1460" s="20" t="str">
        <f t="shared" si="160"/>
        <v>A1</v>
      </c>
      <c r="X1460" s="20"/>
      <c r="Y1460" s="7"/>
      <c r="Z1460" s="7"/>
      <c r="AA1460" s="7"/>
      <c r="AB1460" s="7"/>
      <c r="AC1460" s="7"/>
      <c r="AD1460" s="7"/>
    </row>
    <row r="1461" spans="1:30" x14ac:dyDescent="0.25">
      <c r="A1461" s="7"/>
      <c r="B1461" s="7"/>
      <c r="C1461" s="7"/>
      <c r="D1461" s="7" t="str">
        <f t="shared" si="154"/>
        <v>10.121.17.217</v>
      </c>
      <c r="E1461" s="7" t="str">
        <f t="shared" si="155"/>
        <v>10.121.17.217</v>
      </c>
      <c r="F1461">
        <v>1452</v>
      </c>
      <c r="G1461" t="s">
        <v>6063</v>
      </c>
      <c r="H1461" s="57">
        <v>46150.077222222222</v>
      </c>
      <c r="I1461" t="s">
        <v>6064</v>
      </c>
      <c r="J1461" t="s">
        <v>6065</v>
      </c>
      <c r="K1461" t="s">
        <v>171</v>
      </c>
      <c r="L1461" t="s">
        <v>6066</v>
      </c>
      <c r="N1461" t="s">
        <v>173</v>
      </c>
      <c r="O1461" t="s">
        <v>135</v>
      </c>
      <c r="P1461">
        <v>2</v>
      </c>
      <c r="S1461" s="20">
        <f t="shared" si="156"/>
        <v>14</v>
      </c>
      <c r="T1461" s="20">
        <f t="shared" si="157"/>
        <v>23</v>
      </c>
      <c r="U1461" s="48" t="str">
        <f t="shared" si="158"/>
        <v>IIT GPRD</v>
      </c>
      <c r="V1461" s="20" t="str">
        <f t="shared" si="159"/>
        <v>TN703</v>
      </c>
      <c r="W1461" s="20" t="str">
        <f t="shared" si="160"/>
        <v>A1</v>
      </c>
      <c r="X1461" s="20"/>
      <c r="Y1461" s="7"/>
      <c r="Z1461" s="7"/>
      <c r="AA1461" s="7"/>
      <c r="AB1461" s="7"/>
      <c r="AC1461" s="7"/>
      <c r="AD1461" s="7"/>
    </row>
    <row r="1462" spans="1:30" x14ac:dyDescent="0.25">
      <c r="A1462" s="7"/>
      <c r="B1462" s="7"/>
      <c r="C1462" s="7"/>
      <c r="D1462" s="7" t="str">
        <f t="shared" si="154"/>
        <v>10.121.100.13</v>
      </c>
      <c r="E1462" s="7" t="str">
        <f t="shared" si="155"/>
        <v>10.121.100.13</v>
      </c>
      <c r="F1462">
        <v>1453</v>
      </c>
      <c r="G1462" t="s">
        <v>6079</v>
      </c>
      <c r="H1462" s="57">
        <v>46103.055011574077</v>
      </c>
      <c r="I1462" t="s">
        <v>6080</v>
      </c>
      <c r="J1462" t="s">
        <v>6081</v>
      </c>
      <c r="K1462" t="s">
        <v>145</v>
      </c>
      <c r="L1462" t="s">
        <v>6082</v>
      </c>
      <c r="N1462" t="s">
        <v>134</v>
      </c>
      <c r="O1462" t="s">
        <v>135</v>
      </c>
      <c r="P1462">
        <v>0</v>
      </c>
      <c r="R1462" t="s">
        <v>2431</v>
      </c>
      <c r="S1462" s="20">
        <f t="shared" si="156"/>
        <v>14</v>
      </c>
      <c r="T1462" s="20">
        <f t="shared" si="157"/>
        <v>22</v>
      </c>
      <c r="U1462" s="48" t="str">
        <f t="shared" si="158"/>
        <v>TAKARMA</v>
      </c>
      <c r="V1462" s="20" t="str">
        <f t="shared" si="159"/>
        <v>TN705</v>
      </c>
      <c r="W1462" s="20" t="str">
        <f t="shared" si="160"/>
        <v>B1</v>
      </c>
      <c r="X1462" s="20"/>
      <c r="Y1462" s="7"/>
      <c r="Z1462" s="7"/>
      <c r="AA1462" s="7"/>
      <c r="AB1462" s="7"/>
      <c r="AC1462" s="7"/>
      <c r="AD1462" s="7"/>
    </row>
    <row r="1463" spans="1:30" x14ac:dyDescent="0.25">
      <c r="A1463" s="7"/>
      <c r="B1463" s="7"/>
      <c r="C1463" s="7"/>
      <c r="D1463" s="7" t="str">
        <f t="shared" si="154"/>
        <v>10.121.19.179</v>
      </c>
      <c r="E1463" s="7" t="str">
        <f t="shared" si="155"/>
        <v>10.121.19.179</v>
      </c>
      <c r="F1463">
        <v>1454</v>
      </c>
      <c r="G1463" t="s">
        <v>6083</v>
      </c>
      <c r="H1463" s="57">
        <v>46126.073935185188</v>
      </c>
      <c r="I1463" t="s">
        <v>6084</v>
      </c>
      <c r="J1463" t="s">
        <v>6085</v>
      </c>
      <c r="K1463" t="s">
        <v>145</v>
      </c>
      <c r="L1463" t="s">
        <v>6086</v>
      </c>
      <c r="N1463" t="s">
        <v>134</v>
      </c>
      <c r="O1463" t="s">
        <v>135</v>
      </c>
      <c r="P1463">
        <v>0</v>
      </c>
      <c r="R1463" t="s">
        <v>1816</v>
      </c>
      <c r="S1463" s="20">
        <f t="shared" si="156"/>
        <v>14</v>
      </c>
      <c r="T1463" s="20">
        <f t="shared" si="157"/>
        <v>28</v>
      </c>
      <c r="U1463" s="48" t="str">
        <f t="shared" si="158"/>
        <v>MANJALPUR-NEW</v>
      </c>
      <c r="V1463" s="20" t="str">
        <f t="shared" si="159"/>
        <v>TN705</v>
      </c>
      <c r="W1463" s="20" t="str">
        <f t="shared" si="160"/>
        <v>B1</v>
      </c>
      <c r="X1463" s="20"/>
      <c r="Y1463" s="7"/>
      <c r="Z1463" s="7"/>
      <c r="AA1463" s="7"/>
      <c r="AB1463" s="7"/>
      <c r="AC1463" s="7"/>
      <c r="AD1463" s="7"/>
    </row>
    <row r="1464" spans="1:30" x14ac:dyDescent="0.25">
      <c r="A1464" s="7"/>
      <c r="B1464" s="7"/>
      <c r="C1464" s="7"/>
      <c r="D1464" s="7" t="str">
        <f t="shared" si="154"/>
        <v>10.121.97.232</v>
      </c>
      <c r="E1464" s="7" t="str">
        <f t="shared" si="155"/>
        <v>10.121.97.232</v>
      </c>
      <c r="F1464">
        <v>1455</v>
      </c>
      <c r="G1464" t="s">
        <v>6087</v>
      </c>
      <c r="H1464" s="57">
        <v>46148.071770833332</v>
      </c>
      <c r="I1464" t="s">
        <v>6088</v>
      </c>
      <c r="J1464" t="s">
        <v>6089</v>
      </c>
      <c r="K1464" t="s">
        <v>145</v>
      </c>
      <c r="L1464" t="s">
        <v>6090</v>
      </c>
      <c r="N1464" t="s">
        <v>134</v>
      </c>
      <c r="O1464" t="s">
        <v>135</v>
      </c>
      <c r="P1464">
        <v>0</v>
      </c>
      <c r="R1464" t="s">
        <v>208</v>
      </c>
      <c r="S1464" s="20">
        <f t="shared" si="156"/>
        <v>14</v>
      </c>
      <c r="T1464" s="20">
        <f t="shared" si="157"/>
        <v>24</v>
      </c>
      <c r="U1464" s="48" t="str">
        <f t="shared" si="158"/>
        <v>MORASA TE</v>
      </c>
      <c r="V1464" s="20" t="str">
        <f t="shared" si="159"/>
        <v>TN705</v>
      </c>
      <c r="W1464" s="20" t="str">
        <f t="shared" si="160"/>
        <v>B1</v>
      </c>
      <c r="X1464" s="20"/>
      <c r="Y1464" s="7"/>
      <c r="Z1464" s="7"/>
      <c r="AA1464" s="7"/>
      <c r="AB1464" s="7"/>
      <c r="AC1464" s="7"/>
      <c r="AD1464" s="7"/>
    </row>
    <row r="1465" spans="1:30" x14ac:dyDescent="0.25">
      <c r="A1465" s="7"/>
      <c r="B1465" s="7"/>
      <c r="C1465" s="7"/>
      <c r="D1465" s="7" t="str">
        <f t="shared" si="154"/>
        <v>10.121.100.38</v>
      </c>
      <c r="E1465" s="7" t="str">
        <f t="shared" si="155"/>
        <v>10.121.100.38</v>
      </c>
      <c r="F1465">
        <v>1456</v>
      </c>
      <c r="G1465" t="s">
        <v>6091</v>
      </c>
      <c r="H1465" s="57">
        <v>46149.069409722222</v>
      </c>
      <c r="I1465" t="s">
        <v>6092</v>
      </c>
      <c r="J1465" t="s">
        <v>6093</v>
      </c>
      <c r="K1465" t="s">
        <v>189</v>
      </c>
      <c r="L1465" t="s">
        <v>6094</v>
      </c>
      <c r="N1465" t="s">
        <v>191</v>
      </c>
      <c r="O1465" t="s">
        <v>135</v>
      </c>
      <c r="P1465">
        <v>0</v>
      </c>
      <c r="S1465" s="20">
        <f t="shared" si="156"/>
        <v>14</v>
      </c>
      <c r="T1465" s="20">
        <f t="shared" si="157"/>
        <v>30</v>
      </c>
      <c r="U1465" s="48" t="str">
        <f t="shared" si="158"/>
        <v>NIZAR MAMLATDAR</v>
      </c>
      <c r="V1465" s="20" t="str">
        <f t="shared" si="159"/>
        <v>TN703</v>
      </c>
      <c r="W1465" s="20" t="str">
        <f t="shared" si="160"/>
        <v>A1</v>
      </c>
      <c r="X1465" s="20"/>
      <c r="Y1465" s="7"/>
      <c r="Z1465" s="7"/>
      <c r="AA1465" s="7"/>
      <c r="AB1465" s="7"/>
      <c r="AC1465" s="7"/>
      <c r="AD1465" s="7"/>
    </row>
    <row r="1466" spans="1:30" x14ac:dyDescent="0.25">
      <c r="A1466" s="7"/>
      <c r="B1466" s="7"/>
      <c r="C1466" s="7"/>
      <c r="D1466" s="7" t="str">
        <f t="shared" si="154"/>
        <v>10.121.98.16</v>
      </c>
      <c r="E1466" s="7" t="str">
        <f t="shared" si="155"/>
        <v>10.121.98.16</v>
      </c>
      <c r="F1466">
        <v>1457</v>
      </c>
      <c r="G1466" t="s">
        <v>6095</v>
      </c>
      <c r="H1466" s="57">
        <v>46119.063634259262</v>
      </c>
      <c r="I1466" t="s">
        <v>6096</v>
      </c>
      <c r="J1466" t="s">
        <v>6097</v>
      </c>
      <c r="K1466" t="s">
        <v>189</v>
      </c>
      <c r="L1466" t="s">
        <v>6098</v>
      </c>
      <c r="N1466" t="s">
        <v>191</v>
      </c>
      <c r="O1466" t="s">
        <v>135</v>
      </c>
      <c r="P1466">
        <v>0</v>
      </c>
      <c r="S1466" s="20">
        <f t="shared" si="156"/>
        <v>13</v>
      </c>
      <c r="T1466" s="20">
        <f t="shared" si="157"/>
        <v>20</v>
      </c>
      <c r="U1466" s="48" t="str">
        <f t="shared" si="158"/>
        <v>BHANDU</v>
      </c>
      <c r="V1466" s="20" t="str">
        <f t="shared" si="159"/>
        <v>TN703</v>
      </c>
      <c r="W1466" s="20" t="str">
        <f t="shared" si="160"/>
        <v>A1</v>
      </c>
      <c r="X1466" s="20"/>
      <c r="Y1466" s="7"/>
      <c r="Z1466" s="7"/>
      <c r="AA1466" s="7"/>
      <c r="AB1466" s="7"/>
      <c r="AC1466" s="7"/>
      <c r="AD1466" s="7"/>
    </row>
    <row r="1467" spans="1:30" x14ac:dyDescent="0.25">
      <c r="A1467" s="7"/>
      <c r="B1467" s="7"/>
      <c r="C1467" s="7"/>
      <c r="D1467" s="7" t="str">
        <f t="shared" si="154"/>
        <v>10.121.16.79</v>
      </c>
      <c r="E1467" s="7" t="str">
        <f t="shared" si="155"/>
        <v>10.121.16.79</v>
      </c>
      <c r="F1467">
        <v>1458</v>
      </c>
      <c r="G1467" t="s">
        <v>6108</v>
      </c>
      <c r="H1467" s="57">
        <v>46099.059849537036</v>
      </c>
      <c r="I1467" t="s">
        <v>6109</v>
      </c>
      <c r="J1467" t="s">
        <v>6110</v>
      </c>
      <c r="K1467" t="s">
        <v>189</v>
      </c>
      <c r="L1467" t="s">
        <v>6111</v>
      </c>
      <c r="N1467" t="s">
        <v>191</v>
      </c>
      <c r="O1467" t="s">
        <v>135</v>
      </c>
      <c r="P1467">
        <v>0</v>
      </c>
      <c r="R1467" t="s">
        <v>362</v>
      </c>
      <c r="S1467" s="20">
        <f t="shared" si="156"/>
        <v>13</v>
      </c>
      <c r="T1467" s="20">
        <f t="shared" si="157"/>
        <v>24</v>
      </c>
      <c r="U1467" s="48" t="str">
        <f t="shared" si="158"/>
        <v>MARVIN BTS</v>
      </c>
      <c r="V1467" s="20" t="str">
        <f t="shared" si="159"/>
        <v>TN703</v>
      </c>
      <c r="W1467" s="20" t="str">
        <f t="shared" si="160"/>
        <v>A1</v>
      </c>
      <c r="X1467" s="20"/>
      <c r="Y1467" s="7"/>
      <c r="Z1467" s="7"/>
      <c r="AA1467" s="7"/>
      <c r="AB1467" s="7"/>
      <c r="AC1467" s="7"/>
      <c r="AD1467" s="7"/>
    </row>
    <row r="1468" spans="1:30" x14ac:dyDescent="0.25">
      <c r="A1468" s="7"/>
      <c r="B1468" s="7"/>
      <c r="C1468" s="7"/>
      <c r="D1468" s="7" t="str">
        <f t="shared" si="154"/>
        <v>10.121.16.103</v>
      </c>
      <c r="E1468" s="7" t="str">
        <f t="shared" si="155"/>
        <v>10.121.16.103</v>
      </c>
      <c r="F1468">
        <v>1459</v>
      </c>
      <c r="G1468" t="s">
        <v>6124</v>
      </c>
      <c r="H1468" s="57">
        <v>46129.070115740738</v>
      </c>
      <c r="I1468" t="s">
        <v>6125</v>
      </c>
      <c r="J1468" t="s">
        <v>6126</v>
      </c>
      <c r="K1468" t="s">
        <v>189</v>
      </c>
      <c r="L1468" t="s">
        <v>6127</v>
      </c>
      <c r="N1468" t="s">
        <v>191</v>
      </c>
      <c r="O1468" t="s">
        <v>135</v>
      </c>
      <c r="P1468">
        <v>0</v>
      </c>
      <c r="R1468" t="s">
        <v>4770</v>
      </c>
      <c r="S1468" s="20">
        <f t="shared" si="156"/>
        <v>14</v>
      </c>
      <c r="T1468" s="20">
        <f t="shared" si="157"/>
        <v>20</v>
      </c>
      <c r="U1468" s="48" t="str">
        <f t="shared" si="158"/>
        <v>MYLAN</v>
      </c>
      <c r="V1468" s="20" t="str">
        <f t="shared" si="159"/>
        <v>TN703</v>
      </c>
      <c r="W1468" s="20" t="str">
        <f t="shared" si="160"/>
        <v>A1</v>
      </c>
      <c r="X1468" s="20"/>
      <c r="Y1468" s="7"/>
      <c r="Z1468" s="7"/>
      <c r="AA1468" s="7"/>
      <c r="AB1468" s="7"/>
      <c r="AC1468" s="7"/>
      <c r="AD1468" s="7"/>
    </row>
    <row r="1469" spans="1:30" x14ac:dyDescent="0.25">
      <c r="A1469" s="7"/>
      <c r="B1469" s="7"/>
      <c r="C1469" s="7"/>
      <c r="D1469" s="7" t="str">
        <f t="shared" si="154"/>
        <v>10.121.100.50</v>
      </c>
      <c r="E1469" s="7" t="str">
        <f t="shared" si="155"/>
        <v>10.121.100.50</v>
      </c>
      <c r="F1469">
        <v>1460</v>
      </c>
      <c r="G1469" t="s">
        <v>6104</v>
      </c>
      <c r="H1469" s="57">
        <v>46143.068784722222</v>
      </c>
      <c r="I1469" t="s">
        <v>6105</v>
      </c>
      <c r="J1469" t="s">
        <v>6106</v>
      </c>
      <c r="K1469" t="s">
        <v>189</v>
      </c>
      <c r="L1469" t="s">
        <v>6107</v>
      </c>
      <c r="N1469" t="s">
        <v>191</v>
      </c>
      <c r="O1469" t="s">
        <v>135</v>
      </c>
      <c r="P1469">
        <v>0</v>
      </c>
      <c r="R1469" t="s">
        <v>618</v>
      </c>
      <c r="S1469" s="20">
        <f t="shared" si="156"/>
        <v>14</v>
      </c>
      <c r="T1469" s="20">
        <f t="shared" si="157"/>
        <v>21</v>
      </c>
      <c r="U1469" s="48" t="str">
        <f t="shared" si="158"/>
        <v>SEVANI</v>
      </c>
      <c r="V1469" s="20" t="str">
        <f t="shared" si="159"/>
        <v>TN703</v>
      </c>
      <c r="W1469" s="20" t="str">
        <f t="shared" si="160"/>
        <v>A1</v>
      </c>
      <c r="X1469" s="20"/>
      <c r="Y1469" s="7"/>
      <c r="Z1469" s="7"/>
      <c r="AA1469" s="7"/>
      <c r="AB1469" s="7"/>
      <c r="AC1469" s="7"/>
      <c r="AD1469" s="7"/>
    </row>
    <row r="1470" spans="1:30" x14ac:dyDescent="0.25">
      <c r="A1470" s="7"/>
      <c r="B1470" s="7"/>
      <c r="C1470" s="7"/>
      <c r="D1470" s="7" t="str">
        <f t="shared" si="154"/>
        <v>10.121.16.101</v>
      </c>
      <c r="E1470" s="7" t="str">
        <f t="shared" si="155"/>
        <v>10.121.16.101</v>
      </c>
      <c r="F1470">
        <v>1461</v>
      </c>
      <c r="G1470" t="s">
        <v>6116</v>
      </c>
      <c r="H1470" s="57">
        <v>46150.078958333332</v>
      </c>
      <c r="I1470" t="s">
        <v>6117</v>
      </c>
      <c r="J1470" t="s">
        <v>6118</v>
      </c>
      <c r="K1470" t="s">
        <v>189</v>
      </c>
      <c r="L1470" t="s">
        <v>6119</v>
      </c>
      <c r="N1470" t="s">
        <v>191</v>
      </c>
      <c r="O1470" t="s">
        <v>135</v>
      </c>
      <c r="P1470">
        <v>0</v>
      </c>
      <c r="R1470" t="s">
        <v>4770</v>
      </c>
      <c r="S1470" s="20">
        <f t="shared" si="156"/>
        <v>14</v>
      </c>
      <c r="T1470" s="20">
        <f t="shared" si="157"/>
        <v>31</v>
      </c>
      <c r="U1470" s="48" t="str">
        <f t="shared" si="158"/>
        <v>HUBER GROUP JANI</v>
      </c>
      <c r="V1470" s="20" t="str">
        <f t="shared" si="159"/>
        <v>TN703</v>
      </c>
      <c r="W1470" s="20" t="str">
        <f t="shared" si="160"/>
        <v>A1</v>
      </c>
      <c r="X1470" s="20"/>
      <c r="Y1470" s="7"/>
      <c r="Z1470" s="7"/>
      <c r="AA1470" s="7"/>
      <c r="AB1470" s="7"/>
      <c r="AC1470" s="7"/>
      <c r="AD1470" s="7"/>
    </row>
    <row r="1471" spans="1:30" x14ac:dyDescent="0.25">
      <c r="A1471" s="7"/>
      <c r="B1471" s="7"/>
      <c r="C1471" s="7"/>
      <c r="D1471" s="7" t="str">
        <f t="shared" si="154"/>
        <v>10.121.16.106</v>
      </c>
      <c r="E1471" s="7" t="str">
        <f t="shared" si="155"/>
        <v>10.121.16.106</v>
      </c>
      <c r="F1471">
        <v>1462</v>
      </c>
      <c r="G1471" t="s">
        <v>6112</v>
      </c>
      <c r="H1471" s="57">
        <v>46151.079085648147</v>
      </c>
      <c r="I1471" t="s">
        <v>6113</v>
      </c>
      <c r="J1471" t="s">
        <v>6114</v>
      </c>
      <c r="K1471" t="s">
        <v>189</v>
      </c>
      <c r="L1471" t="s">
        <v>6115</v>
      </c>
      <c r="N1471" t="s">
        <v>191</v>
      </c>
      <c r="O1471" t="s">
        <v>135</v>
      </c>
      <c r="P1471">
        <v>0</v>
      </c>
      <c r="R1471" t="s">
        <v>1171</v>
      </c>
      <c r="S1471" s="20">
        <f t="shared" si="156"/>
        <v>14</v>
      </c>
      <c r="T1471" s="20">
        <f t="shared" si="157"/>
        <v>30</v>
      </c>
      <c r="U1471" s="48" t="str">
        <f t="shared" si="158"/>
        <v>RAMVERIKHURD TE</v>
      </c>
      <c r="V1471" s="20" t="str">
        <f t="shared" si="159"/>
        <v>TN703</v>
      </c>
      <c r="W1471" s="20" t="str">
        <f t="shared" si="160"/>
        <v>A1</v>
      </c>
      <c r="X1471" s="20"/>
      <c r="Y1471" s="7"/>
      <c r="Z1471" s="7"/>
      <c r="AA1471" s="7"/>
      <c r="AB1471" s="7"/>
      <c r="AC1471" s="7"/>
      <c r="AD1471" s="7"/>
    </row>
    <row r="1472" spans="1:30" x14ac:dyDescent="0.25">
      <c r="A1472" s="7"/>
      <c r="B1472" s="7"/>
      <c r="C1472" s="7"/>
      <c r="D1472" s="7" t="str">
        <f t="shared" si="154"/>
        <v>10.121.16.196</v>
      </c>
      <c r="E1472" s="7" t="str">
        <f t="shared" si="155"/>
        <v>10.121.16.196</v>
      </c>
      <c r="F1472">
        <v>1463</v>
      </c>
      <c r="G1472" t="s">
        <v>6120</v>
      </c>
      <c r="H1472" s="57">
        <v>46124.065520833334</v>
      </c>
      <c r="I1472" t="s">
        <v>6121</v>
      </c>
      <c r="J1472" t="s">
        <v>6122</v>
      </c>
      <c r="K1472" t="s">
        <v>132</v>
      </c>
      <c r="L1472" t="s">
        <v>6123</v>
      </c>
      <c r="N1472" t="s">
        <v>134</v>
      </c>
      <c r="O1472" t="s">
        <v>135</v>
      </c>
      <c r="P1472">
        <v>2</v>
      </c>
      <c r="R1472" t="s">
        <v>136</v>
      </c>
      <c r="S1472" s="20">
        <f t="shared" si="156"/>
        <v>14</v>
      </c>
      <c r="T1472" s="20">
        <f t="shared" si="157"/>
        <v>23</v>
      </c>
      <c r="U1472" s="48" t="str">
        <f t="shared" si="158"/>
        <v>Lunawada</v>
      </c>
      <c r="V1472" s="20" t="str">
        <f t="shared" si="159"/>
        <v>TN725</v>
      </c>
      <c r="W1472" s="20" t="str">
        <f t="shared" si="160"/>
        <v>B2</v>
      </c>
      <c r="X1472" s="20"/>
      <c r="Y1472" s="7"/>
      <c r="Z1472" s="7"/>
      <c r="AA1472" s="7"/>
      <c r="AB1472" s="7"/>
      <c r="AC1472" s="7"/>
      <c r="AD1472" s="7"/>
    </row>
    <row r="1473" spans="1:30" x14ac:dyDescent="0.25">
      <c r="A1473" s="7"/>
      <c r="B1473" s="7"/>
      <c r="C1473" s="7"/>
      <c r="D1473" s="7" t="str">
        <f t="shared" si="154"/>
        <v>10.121.16.210</v>
      </c>
      <c r="E1473" s="7" t="str">
        <f t="shared" si="155"/>
        <v>10.121.16.210</v>
      </c>
      <c r="F1473">
        <v>1464</v>
      </c>
      <c r="G1473" t="s">
        <v>6099</v>
      </c>
      <c r="H1473" s="57">
        <v>46133.068171296298</v>
      </c>
      <c r="I1473" t="s">
        <v>6100</v>
      </c>
      <c r="J1473" t="s">
        <v>6101</v>
      </c>
      <c r="K1473" t="s">
        <v>189</v>
      </c>
      <c r="L1473" t="s">
        <v>6102</v>
      </c>
      <c r="N1473" t="s">
        <v>191</v>
      </c>
      <c r="O1473" t="s">
        <v>135</v>
      </c>
      <c r="P1473">
        <v>0</v>
      </c>
      <c r="R1473" t="s">
        <v>6103</v>
      </c>
      <c r="S1473" s="20">
        <f t="shared" si="156"/>
        <v>14</v>
      </c>
      <c r="T1473" s="20">
        <f t="shared" si="157"/>
        <v>29</v>
      </c>
      <c r="U1473" s="48" t="str">
        <f t="shared" si="158"/>
        <v>POLYCAB UNIT 4</v>
      </c>
      <c r="V1473" s="20" t="str">
        <f t="shared" si="159"/>
        <v>TN703</v>
      </c>
      <c r="W1473" s="20" t="str">
        <f t="shared" si="160"/>
        <v>A1</v>
      </c>
      <c r="X1473" s="20"/>
      <c r="Y1473" s="7"/>
      <c r="Z1473" s="7"/>
      <c r="AA1473" s="7"/>
      <c r="AB1473" s="7"/>
      <c r="AC1473" s="7"/>
      <c r="AD1473" s="7"/>
    </row>
    <row r="1474" spans="1:30" x14ac:dyDescent="0.25">
      <c r="A1474" s="7"/>
      <c r="B1474" s="7"/>
      <c r="C1474" s="7"/>
      <c r="D1474" s="7" t="str">
        <f t="shared" si="154"/>
        <v>10.121.24.129</v>
      </c>
      <c r="E1474" s="7" t="str">
        <f t="shared" si="155"/>
        <v>10.121.24.129</v>
      </c>
      <c r="F1474">
        <v>1465</v>
      </c>
      <c r="G1474" t="s">
        <v>6128</v>
      </c>
      <c r="H1474" s="57">
        <v>46109.063009259262</v>
      </c>
      <c r="I1474" t="s">
        <v>6129</v>
      </c>
      <c r="J1474" t="s">
        <v>6130</v>
      </c>
      <c r="K1474" t="s">
        <v>132</v>
      </c>
      <c r="L1474" t="s">
        <v>6131</v>
      </c>
      <c r="N1474" t="s">
        <v>134</v>
      </c>
      <c r="O1474" t="s">
        <v>135</v>
      </c>
      <c r="P1474">
        <v>0</v>
      </c>
      <c r="R1474" t="s">
        <v>2346</v>
      </c>
      <c r="S1474" s="20">
        <f t="shared" si="156"/>
        <v>14</v>
      </c>
      <c r="T1474" s="20">
        <f t="shared" si="157"/>
        <v>33</v>
      </c>
      <c r="U1474" s="48" t="str">
        <f t="shared" si="158"/>
        <v>Valsad-Old-TE(GNE)</v>
      </c>
      <c r="V1474" s="20" t="str">
        <f t="shared" si="159"/>
        <v>TN725</v>
      </c>
      <c r="W1474" s="20" t="str">
        <f t="shared" si="160"/>
        <v>B2</v>
      </c>
      <c r="X1474" s="20"/>
      <c r="Y1474" s="7"/>
      <c r="Z1474" s="7"/>
      <c r="AA1474" s="7"/>
      <c r="AB1474" s="7"/>
      <c r="AC1474" s="7"/>
      <c r="AD1474" s="7"/>
    </row>
    <row r="1475" spans="1:30" x14ac:dyDescent="0.25">
      <c r="A1475" s="7"/>
      <c r="B1475" s="7"/>
      <c r="C1475" s="7"/>
      <c r="D1475" s="7" t="str">
        <f t="shared" si="154"/>
        <v>10.121.17.29</v>
      </c>
      <c r="E1475" s="7" t="str">
        <f t="shared" si="155"/>
        <v>10.121.17.29</v>
      </c>
      <c r="F1475">
        <v>1466</v>
      </c>
      <c r="G1475" t="s">
        <v>6132</v>
      </c>
      <c r="H1475" s="57">
        <v>46150.079351851855</v>
      </c>
      <c r="I1475" t="s">
        <v>6133</v>
      </c>
      <c r="J1475" t="s">
        <v>6134</v>
      </c>
      <c r="K1475" t="s">
        <v>132</v>
      </c>
      <c r="L1475" t="s">
        <v>6135</v>
      </c>
      <c r="N1475" t="s">
        <v>134</v>
      </c>
      <c r="O1475" t="s">
        <v>135</v>
      </c>
      <c r="P1475">
        <v>2</v>
      </c>
      <c r="S1475" s="20">
        <f t="shared" si="156"/>
        <v>13</v>
      </c>
      <c r="T1475" s="20">
        <f t="shared" si="157"/>
        <v>24</v>
      </c>
      <c r="U1475" s="48" t="str">
        <f t="shared" si="158"/>
        <v>RAJKOT KR6</v>
      </c>
      <c r="V1475" s="20" t="str">
        <f t="shared" si="159"/>
        <v>TN725</v>
      </c>
      <c r="W1475" s="20" t="str">
        <f t="shared" si="160"/>
        <v>B2</v>
      </c>
      <c r="X1475" s="20"/>
      <c r="Y1475" s="7"/>
      <c r="Z1475" s="7"/>
      <c r="AA1475" s="7"/>
      <c r="AB1475" s="7"/>
      <c r="AC1475" s="7"/>
      <c r="AD1475" s="7"/>
    </row>
    <row r="1476" spans="1:30" x14ac:dyDescent="0.25">
      <c r="A1476" s="7"/>
      <c r="B1476" s="7"/>
      <c r="C1476" s="7"/>
      <c r="D1476" s="7" t="str">
        <f t="shared" si="154"/>
        <v>10.121.24.29</v>
      </c>
      <c r="E1476" s="7" t="str">
        <f t="shared" si="155"/>
        <v>10.121.24.29</v>
      </c>
      <c r="F1476">
        <v>1467</v>
      </c>
      <c r="G1476" t="s">
        <v>6136</v>
      </c>
      <c r="H1476" s="57">
        <v>46143.068969907406</v>
      </c>
      <c r="I1476" t="s">
        <v>6137</v>
      </c>
      <c r="J1476" t="s">
        <v>6138</v>
      </c>
      <c r="K1476" t="s">
        <v>171</v>
      </c>
      <c r="L1476" t="s">
        <v>6139</v>
      </c>
      <c r="N1476" t="s">
        <v>173</v>
      </c>
      <c r="O1476" t="s">
        <v>135</v>
      </c>
      <c r="P1476">
        <v>2</v>
      </c>
      <c r="S1476" s="20">
        <f t="shared" si="156"/>
        <v>13</v>
      </c>
      <c r="T1476" s="20">
        <f t="shared" si="157"/>
        <v>26</v>
      </c>
      <c r="U1476" s="48" t="str">
        <f t="shared" si="158"/>
        <v>Ranakandrana</v>
      </c>
      <c r="V1476" s="20" t="str">
        <f t="shared" si="159"/>
        <v>TN703</v>
      </c>
      <c r="W1476" s="20" t="str">
        <f t="shared" si="160"/>
        <v>A1</v>
      </c>
      <c r="X1476" s="20"/>
      <c r="Y1476" s="7"/>
      <c r="Z1476" s="7"/>
      <c r="AA1476" s="7"/>
      <c r="AB1476" s="7"/>
      <c r="AC1476" s="7"/>
      <c r="AD1476" s="7"/>
    </row>
    <row r="1477" spans="1:30" x14ac:dyDescent="0.25">
      <c r="A1477" s="7"/>
      <c r="B1477" s="7"/>
      <c r="C1477" s="7"/>
      <c r="D1477" s="7" t="str">
        <f t="shared" si="154"/>
        <v>10.121.24.140</v>
      </c>
      <c r="E1477" s="7" t="str">
        <f t="shared" si="155"/>
        <v>10.121.24.140</v>
      </c>
      <c r="F1477">
        <v>1468</v>
      </c>
      <c r="G1477" t="s">
        <v>6140</v>
      </c>
      <c r="H1477" s="57">
        <v>46145.07980324074</v>
      </c>
      <c r="I1477" t="s">
        <v>6141</v>
      </c>
      <c r="J1477" t="s">
        <v>6142</v>
      </c>
      <c r="K1477" t="s">
        <v>189</v>
      </c>
      <c r="L1477" t="s">
        <v>6143</v>
      </c>
      <c r="N1477" t="s">
        <v>191</v>
      </c>
      <c r="O1477" t="s">
        <v>135</v>
      </c>
      <c r="P1477">
        <v>0</v>
      </c>
      <c r="R1477" t="s">
        <v>3531</v>
      </c>
      <c r="S1477" s="20">
        <f t="shared" si="156"/>
        <v>14</v>
      </c>
      <c r="T1477" s="20">
        <f t="shared" si="157"/>
        <v>30</v>
      </c>
      <c r="U1477" s="48" t="str">
        <f t="shared" si="158"/>
        <v>FIRESTATION NVS</v>
      </c>
      <c r="V1477" s="20" t="str">
        <f t="shared" si="159"/>
        <v>TN703</v>
      </c>
      <c r="W1477" s="20" t="str">
        <f t="shared" si="160"/>
        <v>A1</v>
      </c>
      <c r="X1477" s="20"/>
      <c r="Y1477" s="7"/>
      <c r="Z1477" s="7"/>
      <c r="AA1477" s="7"/>
      <c r="AB1477" s="7"/>
      <c r="AC1477" s="7"/>
      <c r="AD1477" s="7"/>
    </row>
    <row r="1478" spans="1:30" x14ac:dyDescent="0.25">
      <c r="A1478" s="7"/>
      <c r="B1478" s="7"/>
      <c r="C1478" s="7"/>
      <c r="D1478" s="7" t="str">
        <f t="shared" si="154"/>
        <v>10.121.24.243</v>
      </c>
      <c r="E1478" s="7" t="str">
        <f t="shared" si="155"/>
        <v>10.121.24.243</v>
      </c>
      <c r="F1478">
        <v>1469</v>
      </c>
      <c r="G1478" t="s">
        <v>6144</v>
      </c>
      <c r="H1478" s="57">
        <v>45960.069837962961</v>
      </c>
      <c r="I1478" t="s">
        <v>6145</v>
      </c>
      <c r="J1478" t="s">
        <v>6146</v>
      </c>
      <c r="K1478" t="s">
        <v>145</v>
      </c>
      <c r="L1478" t="s">
        <v>6147</v>
      </c>
      <c r="N1478" t="s">
        <v>134</v>
      </c>
      <c r="O1478" t="s">
        <v>135</v>
      </c>
      <c r="P1478">
        <v>0</v>
      </c>
      <c r="S1478" s="20">
        <f t="shared" si="156"/>
        <v>14</v>
      </c>
      <c r="T1478" s="20">
        <f t="shared" si="157"/>
        <v>24</v>
      </c>
      <c r="U1478" s="48" t="str">
        <f t="shared" si="158"/>
        <v>DC NADIAD</v>
      </c>
      <c r="V1478" s="20" t="str">
        <f t="shared" si="159"/>
        <v>TN705</v>
      </c>
      <c r="W1478" s="20" t="str">
        <f t="shared" si="160"/>
        <v>B1</v>
      </c>
      <c r="X1478" s="20"/>
      <c r="Y1478" s="7"/>
      <c r="Z1478" s="7"/>
      <c r="AA1478" s="7"/>
      <c r="AB1478" s="7"/>
      <c r="AC1478" s="7"/>
      <c r="AD1478" s="7"/>
    </row>
    <row r="1479" spans="1:30" x14ac:dyDescent="0.25">
      <c r="A1479" s="7"/>
      <c r="B1479" s="7"/>
      <c r="C1479" s="7"/>
      <c r="D1479" s="7" t="str">
        <f t="shared" si="154"/>
        <v>10.121.24.178</v>
      </c>
      <c r="E1479" s="7" t="str">
        <f t="shared" si="155"/>
        <v>10.121.24.178</v>
      </c>
      <c r="F1479">
        <v>1470</v>
      </c>
      <c r="G1479" t="s">
        <v>6148</v>
      </c>
      <c r="H1479" s="57">
        <v>46150.077326388891</v>
      </c>
      <c r="I1479" t="s">
        <v>6149</v>
      </c>
      <c r="J1479" t="s">
        <v>6150</v>
      </c>
      <c r="K1479" t="s">
        <v>189</v>
      </c>
      <c r="L1479" t="s">
        <v>6151</v>
      </c>
      <c r="N1479" t="s">
        <v>191</v>
      </c>
      <c r="O1479" t="s">
        <v>135</v>
      </c>
      <c r="P1479">
        <v>0</v>
      </c>
      <c r="S1479" s="20">
        <f t="shared" si="156"/>
        <v>14</v>
      </c>
      <c r="T1479" s="20">
        <f t="shared" si="157"/>
        <v>25</v>
      </c>
      <c r="U1479" s="48" t="str">
        <f t="shared" si="158"/>
        <v>Meril endo</v>
      </c>
      <c r="V1479" s="20" t="str">
        <f t="shared" si="159"/>
        <v>TN703</v>
      </c>
      <c r="W1479" s="20" t="str">
        <f t="shared" si="160"/>
        <v>A1</v>
      </c>
      <c r="X1479" s="20"/>
      <c r="Y1479" s="7"/>
      <c r="Z1479" s="7"/>
      <c r="AA1479" s="7"/>
      <c r="AB1479" s="7"/>
      <c r="AC1479" s="7"/>
      <c r="AD1479" s="7"/>
    </row>
    <row r="1480" spans="1:30" x14ac:dyDescent="0.25">
      <c r="A1480" s="7"/>
      <c r="B1480" s="7"/>
      <c r="C1480" s="7"/>
      <c r="D1480" s="7" t="e">
        <f t="shared" si="154"/>
        <v>#VALUE!</v>
      </c>
      <c r="E1480" s="7" t="e">
        <f t="shared" si="155"/>
        <v>#VALUE!</v>
      </c>
      <c r="F1480" s="39"/>
      <c r="G1480" s="2"/>
      <c r="H1480" s="38"/>
      <c r="I1480" s="2"/>
      <c r="J1480" s="1"/>
      <c r="K1480" s="1"/>
      <c r="L1480" s="2"/>
      <c r="M1480" s="1"/>
      <c r="N1480" s="1"/>
      <c r="O1480" s="1"/>
      <c r="P1480" s="1"/>
      <c r="Q1480" s="1"/>
      <c r="R1480" s="44"/>
      <c r="S1480" s="20" t="str">
        <f t="shared" si="156"/>
        <v/>
      </c>
      <c r="T1480" s="20" t="str">
        <f t="shared" si="157"/>
        <v/>
      </c>
      <c r="U1480" s="48" t="e">
        <f t="shared" si="158"/>
        <v>#VALUE!</v>
      </c>
      <c r="V1480" s="20" t="str">
        <f t="shared" si="159"/>
        <v/>
      </c>
      <c r="W1480" s="20" t="str">
        <f t="shared" si="160"/>
        <v/>
      </c>
      <c r="X1480" s="20"/>
      <c r="Y1480" s="7"/>
      <c r="Z1480" s="7"/>
      <c r="AA1480" s="7"/>
      <c r="AB1480" s="7"/>
      <c r="AC1480" s="7"/>
      <c r="AD1480" s="7"/>
    </row>
    <row r="1481" spans="1:30" x14ac:dyDescent="0.25">
      <c r="A1481" s="7"/>
      <c r="B1481" s="7"/>
      <c r="C1481" s="7"/>
      <c r="D1481" s="7" t="e">
        <f t="shared" si="154"/>
        <v>#VALUE!</v>
      </c>
      <c r="E1481" s="7" t="e">
        <f t="shared" si="155"/>
        <v>#VALUE!</v>
      </c>
      <c r="F1481" s="39"/>
      <c r="G1481" s="2"/>
      <c r="H1481" s="38"/>
      <c r="I1481" s="2"/>
      <c r="J1481" s="1"/>
      <c r="K1481" s="1"/>
      <c r="L1481" s="2"/>
      <c r="M1481" s="1"/>
      <c r="N1481" s="1"/>
      <c r="O1481" s="1"/>
      <c r="P1481" s="1"/>
      <c r="Q1481" s="1"/>
      <c r="R1481" s="44"/>
      <c r="S1481" s="20" t="str">
        <f t="shared" si="156"/>
        <v/>
      </c>
      <c r="T1481" s="20" t="str">
        <f t="shared" si="157"/>
        <v/>
      </c>
      <c r="U1481" s="48" t="e">
        <f t="shared" si="158"/>
        <v>#VALUE!</v>
      </c>
      <c r="V1481" s="20" t="str">
        <f t="shared" si="159"/>
        <v/>
      </c>
      <c r="W1481" s="20" t="str">
        <f t="shared" si="160"/>
        <v/>
      </c>
      <c r="X1481" s="20"/>
      <c r="Y1481" s="7"/>
      <c r="Z1481" s="7"/>
      <c r="AA1481" s="7"/>
      <c r="AB1481" s="7"/>
      <c r="AC1481" s="7"/>
      <c r="AD1481" s="7"/>
    </row>
    <row r="1482" spans="1:30" x14ac:dyDescent="0.25">
      <c r="A1482" s="7"/>
      <c r="B1482" s="7"/>
      <c r="C1482" s="7"/>
      <c r="D1482" s="7" t="e">
        <f t="shared" si="154"/>
        <v>#VALUE!</v>
      </c>
      <c r="E1482" s="7" t="e">
        <f t="shared" si="155"/>
        <v>#VALUE!</v>
      </c>
      <c r="F1482" s="39"/>
      <c r="G1482" s="2"/>
      <c r="H1482" s="38"/>
      <c r="I1482" s="2"/>
      <c r="J1482" s="1"/>
      <c r="K1482" s="1"/>
      <c r="L1482" s="2"/>
      <c r="M1482" s="1"/>
      <c r="N1482" s="1"/>
      <c r="O1482" s="1"/>
      <c r="P1482" s="1"/>
      <c r="Q1482" s="1"/>
      <c r="R1482" s="44"/>
      <c r="S1482" s="20" t="str">
        <f t="shared" si="156"/>
        <v/>
      </c>
      <c r="T1482" s="20" t="str">
        <f t="shared" si="157"/>
        <v/>
      </c>
      <c r="U1482" s="48" t="e">
        <f t="shared" si="158"/>
        <v>#VALUE!</v>
      </c>
      <c r="V1482" s="20" t="str">
        <f t="shared" si="159"/>
        <v/>
      </c>
      <c r="W1482" s="20" t="str">
        <f t="shared" si="160"/>
        <v/>
      </c>
      <c r="X1482" s="20"/>
      <c r="Y1482" s="7"/>
      <c r="Z1482" s="7"/>
      <c r="AA1482" s="7"/>
      <c r="AB1482" s="7"/>
      <c r="AC1482" s="7"/>
      <c r="AD1482" s="7"/>
    </row>
    <row r="1483" spans="1:30" x14ac:dyDescent="0.25">
      <c r="A1483" s="7"/>
      <c r="B1483" s="7"/>
      <c r="C1483" s="7"/>
      <c r="D1483" s="7" t="e">
        <f t="shared" ref="D1483:D1546" si="161">TRIM(CLEAN(E1483))</f>
        <v>#VALUE!</v>
      </c>
      <c r="E1483" s="7" t="e">
        <f t="shared" ref="E1483:E1546" si="162">MID(G1483,2,SEARCH("_",G1483)-2)</f>
        <v>#VALUE!</v>
      </c>
      <c r="F1483" s="39"/>
      <c r="G1483" s="2"/>
      <c r="H1483" s="38"/>
      <c r="I1483" s="2"/>
      <c r="J1483" s="1"/>
      <c r="K1483" s="1"/>
      <c r="L1483" s="2"/>
      <c r="M1483" s="1"/>
      <c r="N1483" s="1"/>
      <c r="O1483" s="1"/>
      <c r="P1483" s="1"/>
      <c r="Q1483" s="1"/>
      <c r="R1483" s="44"/>
      <c r="S1483" s="20" t="str">
        <f t="shared" ref="S1483:S1546" si="163">IFERROR(SEARCH("_",I1483),"")</f>
        <v/>
      </c>
      <c r="T1483" s="20" t="str">
        <f t="shared" ref="T1483:T1546" si="164">IFERROR(SEARCH("_",I1483,S1483+1),"")</f>
        <v/>
      </c>
      <c r="U1483" s="48" t="e">
        <f t="shared" ref="U1483:U1546" si="165">MID(I1483,S1483+1,T1483-S1483-1)</f>
        <v>#VALUE!</v>
      </c>
      <c r="V1483" s="20" t="str">
        <f t="shared" ref="V1483:V1546" si="166">IFERROR(LEFT(K1483,SEARCH("TN7",K1483)+4),"")</f>
        <v/>
      </c>
      <c r="W1483" s="20" t="str">
        <f t="shared" ref="W1483:W1546" si="167">IFERROR(VLOOKUP(V1483,$V$2:$W$4,2,FALSE),"")</f>
        <v/>
      </c>
      <c r="X1483" s="20"/>
      <c r="Y1483" s="7"/>
      <c r="Z1483" s="7"/>
      <c r="AA1483" s="7"/>
      <c r="AB1483" s="7"/>
      <c r="AC1483" s="7"/>
      <c r="AD1483" s="7"/>
    </row>
    <row r="1484" spans="1:30" x14ac:dyDescent="0.25">
      <c r="A1484" s="7"/>
      <c r="B1484" s="7"/>
      <c r="C1484" s="7"/>
      <c r="D1484" s="7" t="e">
        <f t="shared" si="161"/>
        <v>#VALUE!</v>
      </c>
      <c r="E1484" s="7" t="e">
        <f t="shared" si="162"/>
        <v>#VALUE!</v>
      </c>
      <c r="F1484" s="39"/>
      <c r="G1484" s="2"/>
      <c r="H1484" s="38"/>
      <c r="I1484" s="2"/>
      <c r="J1484" s="1"/>
      <c r="K1484" s="1"/>
      <c r="L1484" s="2"/>
      <c r="M1484" s="1"/>
      <c r="N1484" s="1"/>
      <c r="O1484" s="1"/>
      <c r="P1484" s="1"/>
      <c r="Q1484" s="1"/>
      <c r="R1484" s="44"/>
      <c r="S1484" s="20" t="str">
        <f t="shared" si="163"/>
        <v/>
      </c>
      <c r="T1484" s="20" t="str">
        <f t="shared" si="164"/>
        <v/>
      </c>
      <c r="U1484" s="48" t="e">
        <f t="shared" si="165"/>
        <v>#VALUE!</v>
      </c>
      <c r="V1484" s="20" t="str">
        <f t="shared" si="166"/>
        <v/>
      </c>
      <c r="W1484" s="20" t="str">
        <f t="shared" si="167"/>
        <v/>
      </c>
      <c r="X1484" s="20"/>
      <c r="Y1484" s="7"/>
      <c r="Z1484" s="7"/>
      <c r="AA1484" s="7"/>
      <c r="AB1484" s="7"/>
      <c r="AC1484" s="7"/>
      <c r="AD1484" s="7"/>
    </row>
    <row r="1485" spans="1:30" x14ac:dyDescent="0.25">
      <c r="A1485" s="7"/>
      <c r="B1485" s="7"/>
      <c r="C1485" s="7"/>
      <c r="D1485" s="7" t="e">
        <f t="shared" si="161"/>
        <v>#VALUE!</v>
      </c>
      <c r="E1485" s="7" t="e">
        <f t="shared" si="162"/>
        <v>#VALUE!</v>
      </c>
      <c r="F1485" s="39"/>
      <c r="G1485" s="2"/>
      <c r="H1485" s="38"/>
      <c r="I1485" s="2"/>
      <c r="J1485" s="1"/>
      <c r="K1485" s="1"/>
      <c r="L1485" s="2"/>
      <c r="M1485" s="1"/>
      <c r="N1485" s="1"/>
      <c r="O1485" s="1"/>
      <c r="P1485" s="1"/>
      <c r="Q1485" s="1"/>
      <c r="R1485" s="44"/>
      <c r="S1485" s="20" t="str">
        <f t="shared" si="163"/>
        <v/>
      </c>
      <c r="T1485" s="20" t="str">
        <f t="shared" si="164"/>
        <v/>
      </c>
      <c r="U1485" s="48" t="e">
        <f t="shared" si="165"/>
        <v>#VALUE!</v>
      </c>
      <c r="V1485" s="20" t="str">
        <f t="shared" si="166"/>
        <v/>
      </c>
      <c r="W1485" s="20" t="str">
        <f t="shared" si="167"/>
        <v/>
      </c>
      <c r="X1485" s="20"/>
      <c r="Y1485" s="7"/>
      <c r="Z1485" s="7"/>
      <c r="AA1485" s="7"/>
      <c r="AB1485" s="7"/>
      <c r="AC1485" s="7"/>
      <c r="AD1485" s="7"/>
    </row>
    <row r="1486" spans="1:30" x14ac:dyDescent="0.25">
      <c r="A1486" s="7"/>
      <c r="B1486" s="7"/>
      <c r="C1486" s="7"/>
      <c r="D1486" s="7" t="e">
        <f t="shared" si="161"/>
        <v>#VALUE!</v>
      </c>
      <c r="E1486" s="7" t="e">
        <f t="shared" si="162"/>
        <v>#VALUE!</v>
      </c>
      <c r="F1486" s="39"/>
      <c r="G1486" s="2"/>
      <c r="H1486" s="38"/>
      <c r="I1486" s="2"/>
      <c r="J1486" s="1"/>
      <c r="K1486" s="1"/>
      <c r="L1486" s="2"/>
      <c r="M1486" s="1"/>
      <c r="N1486" s="1"/>
      <c r="O1486" s="1"/>
      <c r="P1486" s="1"/>
      <c r="Q1486" s="1"/>
      <c r="R1486" s="44"/>
      <c r="S1486" s="20" t="str">
        <f t="shared" si="163"/>
        <v/>
      </c>
      <c r="T1486" s="20" t="str">
        <f t="shared" si="164"/>
        <v/>
      </c>
      <c r="U1486" s="48" t="e">
        <f t="shared" si="165"/>
        <v>#VALUE!</v>
      </c>
      <c r="V1486" s="20" t="str">
        <f t="shared" si="166"/>
        <v/>
      </c>
      <c r="W1486" s="20" t="str">
        <f t="shared" si="167"/>
        <v/>
      </c>
      <c r="X1486" s="20"/>
      <c r="Y1486" s="7"/>
      <c r="Z1486" s="7"/>
      <c r="AA1486" s="7"/>
      <c r="AB1486" s="7"/>
      <c r="AC1486" s="7"/>
      <c r="AD1486" s="7"/>
    </row>
    <row r="1487" spans="1:30" x14ac:dyDescent="0.25">
      <c r="A1487" s="7"/>
      <c r="B1487" s="7"/>
      <c r="C1487" s="7"/>
      <c r="D1487" s="7" t="e">
        <f t="shared" si="161"/>
        <v>#VALUE!</v>
      </c>
      <c r="E1487" s="7" t="e">
        <f t="shared" si="162"/>
        <v>#VALUE!</v>
      </c>
      <c r="F1487" s="39"/>
      <c r="G1487" s="2"/>
      <c r="H1487" s="38"/>
      <c r="I1487" s="2"/>
      <c r="J1487" s="1"/>
      <c r="K1487" s="1"/>
      <c r="L1487" s="2"/>
      <c r="M1487" s="1"/>
      <c r="N1487" s="1"/>
      <c r="O1487" s="1"/>
      <c r="P1487" s="1"/>
      <c r="Q1487" s="1"/>
      <c r="R1487" s="44"/>
      <c r="S1487" s="20" t="str">
        <f t="shared" si="163"/>
        <v/>
      </c>
      <c r="T1487" s="20" t="str">
        <f t="shared" si="164"/>
        <v/>
      </c>
      <c r="U1487" s="48" t="e">
        <f t="shared" si="165"/>
        <v>#VALUE!</v>
      </c>
      <c r="V1487" s="20" t="str">
        <f t="shared" si="166"/>
        <v/>
      </c>
      <c r="W1487" s="20" t="str">
        <f t="shared" si="167"/>
        <v/>
      </c>
      <c r="X1487" s="20"/>
      <c r="Y1487" s="7"/>
      <c r="Z1487" s="7"/>
      <c r="AA1487" s="7"/>
      <c r="AB1487" s="7"/>
      <c r="AC1487" s="7"/>
      <c r="AD1487" s="7"/>
    </row>
    <row r="1488" spans="1:30" x14ac:dyDescent="0.25">
      <c r="A1488" s="7"/>
      <c r="B1488" s="7"/>
      <c r="C1488" s="7"/>
      <c r="D1488" s="7" t="e">
        <f t="shared" si="161"/>
        <v>#VALUE!</v>
      </c>
      <c r="E1488" s="7" t="e">
        <f t="shared" si="162"/>
        <v>#VALUE!</v>
      </c>
      <c r="F1488" s="39"/>
      <c r="G1488" s="2"/>
      <c r="H1488" s="38"/>
      <c r="I1488" s="2"/>
      <c r="J1488" s="1"/>
      <c r="K1488" s="1"/>
      <c r="L1488" s="2"/>
      <c r="M1488" s="1"/>
      <c r="N1488" s="1"/>
      <c r="O1488" s="1"/>
      <c r="P1488" s="1"/>
      <c r="Q1488" s="1"/>
      <c r="R1488" s="44"/>
      <c r="S1488" s="20" t="str">
        <f t="shared" si="163"/>
        <v/>
      </c>
      <c r="T1488" s="20" t="str">
        <f t="shared" si="164"/>
        <v/>
      </c>
      <c r="U1488" s="48" t="e">
        <f t="shared" si="165"/>
        <v>#VALUE!</v>
      </c>
      <c r="V1488" s="20" t="str">
        <f t="shared" si="166"/>
        <v/>
      </c>
      <c r="W1488" s="20" t="str">
        <f t="shared" si="167"/>
        <v/>
      </c>
      <c r="X1488" s="20"/>
      <c r="Y1488" s="7"/>
      <c r="Z1488" s="7"/>
      <c r="AA1488" s="7"/>
      <c r="AB1488" s="7"/>
      <c r="AC1488" s="7"/>
      <c r="AD1488" s="7"/>
    </row>
    <row r="1489" spans="1:30" x14ac:dyDescent="0.25">
      <c r="A1489" s="7"/>
      <c r="B1489" s="7"/>
      <c r="C1489" s="7"/>
      <c r="D1489" s="7" t="e">
        <f t="shared" si="161"/>
        <v>#VALUE!</v>
      </c>
      <c r="E1489" s="7" t="e">
        <f t="shared" si="162"/>
        <v>#VALUE!</v>
      </c>
      <c r="F1489" s="39"/>
      <c r="G1489" s="2"/>
      <c r="H1489" s="38"/>
      <c r="I1489" s="2"/>
      <c r="J1489" s="1"/>
      <c r="K1489" s="1"/>
      <c r="L1489" s="2"/>
      <c r="M1489" s="1"/>
      <c r="N1489" s="1"/>
      <c r="O1489" s="1"/>
      <c r="P1489" s="1"/>
      <c r="Q1489" s="1"/>
      <c r="R1489" s="44"/>
      <c r="S1489" s="20" t="str">
        <f t="shared" si="163"/>
        <v/>
      </c>
      <c r="T1489" s="20" t="str">
        <f t="shared" si="164"/>
        <v/>
      </c>
      <c r="U1489" s="48" t="e">
        <f t="shared" si="165"/>
        <v>#VALUE!</v>
      </c>
      <c r="V1489" s="20" t="str">
        <f t="shared" si="166"/>
        <v/>
      </c>
      <c r="W1489" s="20" t="str">
        <f t="shared" si="167"/>
        <v/>
      </c>
      <c r="X1489" s="20"/>
      <c r="Y1489" s="7"/>
      <c r="Z1489" s="7"/>
      <c r="AA1489" s="7"/>
      <c r="AB1489" s="7"/>
      <c r="AC1489" s="7"/>
      <c r="AD1489" s="7"/>
    </row>
    <row r="1490" spans="1:30" x14ac:dyDescent="0.25">
      <c r="A1490" s="7"/>
      <c r="B1490" s="7"/>
      <c r="C1490" s="7"/>
      <c r="D1490" s="7" t="e">
        <f t="shared" si="161"/>
        <v>#VALUE!</v>
      </c>
      <c r="E1490" s="7" t="e">
        <f t="shared" si="162"/>
        <v>#VALUE!</v>
      </c>
      <c r="F1490" s="39"/>
      <c r="G1490" s="2"/>
      <c r="H1490" s="38"/>
      <c r="I1490" s="2"/>
      <c r="J1490" s="1"/>
      <c r="K1490" s="1"/>
      <c r="L1490" s="2"/>
      <c r="M1490" s="1"/>
      <c r="N1490" s="1"/>
      <c r="O1490" s="1"/>
      <c r="P1490" s="1"/>
      <c r="Q1490" s="1"/>
      <c r="R1490" s="44"/>
      <c r="S1490" s="20" t="str">
        <f t="shared" si="163"/>
        <v/>
      </c>
      <c r="T1490" s="20" t="str">
        <f t="shared" si="164"/>
        <v/>
      </c>
      <c r="U1490" s="48" t="e">
        <f t="shared" si="165"/>
        <v>#VALUE!</v>
      </c>
      <c r="V1490" s="20" t="str">
        <f t="shared" si="166"/>
        <v/>
      </c>
      <c r="W1490" s="20" t="str">
        <f t="shared" si="167"/>
        <v/>
      </c>
      <c r="X1490" s="20"/>
      <c r="Y1490" s="7"/>
      <c r="Z1490" s="7"/>
      <c r="AA1490" s="7"/>
      <c r="AB1490" s="7"/>
      <c r="AC1490" s="7"/>
      <c r="AD1490" s="7"/>
    </row>
    <row r="1491" spans="1:30" x14ac:dyDescent="0.25">
      <c r="A1491" s="7"/>
      <c r="B1491" s="7"/>
      <c r="C1491" s="7"/>
      <c r="D1491" s="7" t="e">
        <f t="shared" si="161"/>
        <v>#VALUE!</v>
      </c>
      <c r="E1491" s="7" t="e">
        <f t="shared" si="162"/>
        <v>#VALUE!</v>
      </c>
      <c r="F1491" s="39"/>
      <c r="G1491" s="2"/>
      <c r="H1491" s="38"/>
      <c r="I1491" s="2"/>
      <c r="J1491" s="1"/>
      <c r="K1491" s="1"/>
      <c r="L1491" s="2"/>
      <c r="M1491" s="1"/>
      <c r="N1491" s="1"/>
      <c r="O1491" s="1"/>
      <c r="P1491" s="1"/>
      <c r="Q1491" s="1"/>
      <c r="R1491" s="44"/>
      <c r="S1491" s="20" t="str">
        <f t="shared" si="163"/>
        <v/>
      </c>
      <c r="T1491" s="20" t="str">
        <f t="shared" si="164"/>
        <v/>
      </c>
      <c r="U1491" s="48" t="e">
        <f t="shared" si="165"/>
        <v>#VALUE!</v>
      </c>
      <c r="V1491" s="20" t="str">
        <f t="shared" si="166"/>
        <v/>
      </c>
      <c r="W1491" s="20" t="str">
        <f t="shared" si="167"/>
        <v/>
      </c>
      <c r="X1491" s="20"/>
      <c r="Y1491" s="7"/>
      <c r="Z1491" s="7"/>
      <c r="AA1491" s="7"/>
      <c r="AB1491" s="7"/>
      <c r="AC1491" s="7"/>
      <c r="AD1491" s="7"/>
    </row>
    <row r="1492" spans="1:30" x14ac:dyDescent="0.25">
      <c r="A1492" s="7"/>
      <c r="B1492" s="7"/>
      <c r="C1492" s="7"/>
      <c r="D1492" s="7" t="e">
        <f t="shared" si="161"/>
        <v>#VALUE!</v>
      </c>
      <c r="E1492" s="7" t="e">
        <f t="shared" si="162"/>
        <v>#VALUE!</v>
      </c>
      <c r="F1492" s="39"/>
      <c r="G1492" s="2"/>
      <c r="H1492" s="38"/>
      <c r="I1492" s="2"/>
      <c r="J1492" s="1"/>
      <c r="K1492" s="1"/>
      <c r="L1492" s="2"/>
      <c r="M1492" s="1"/>
      <c r="N1492" s="1"/>
      <c r="O1492" s="1"/>
      <c r="P1492" s="1"/>
      <c r="Q1492" s="1"/>
      <c r="R1492" s="44"/>
      <c r="S1492" s="20" t="str">
        <f t="shared" si="163"/>
        <v/>
      </c>
      <c r="T1492" s="20" t="str">
        <f t="shared" si="164"/>
        <v/>
      </c>
      <c r="U1492" s="48" t="e">
        <f t="shared" si="165"/>
        <v>#VALUE!</v>
      </c>
      <c r="V1492" s="20" t="str">
        <f t="shared" si="166"/>
        <v/>
      </c>
      <c r="W1492" s="20" t="str">
        <f t="shared" si="167"/>
        <v/>
      </c>
      <c r="X1492" s="20"/>
      <c r="Y1492" s="7"/>
      <c r="Z1492" s="7"/>
      <c r="AA1492" s="7"/>
      <c r="AB1492" s="7"/>
      <c r="AC1492" s="7"/>
      <c r="AD1492" s="7"/>
    </row>
    <row r="1493" spans="1:30" x14ac:dyDescent="0.25">
      <c r="A1493" s="7"/>
      <c r="B1493" s="7"/>
      <c r="C1493" s="7"/>
      <c r="D1493" s="7" t="e">
        <f t="shared" si="161"/>
        <v>#VALUE!</v>
      </c>
      <c r="E1493" s="7" t="e">
        <f t="shared" si="162"/>
        <v>#VALUE!</v>
      </c>
      <c r="F1493" s="39"/>
      <c r="G1493" s="2"/>
      <c r="H1493" s="38"/>
      <c r="I1493" s="2"/>
      <c r="J1493" s="1"/>
      <c r="K1493" s="1"/>
      <c r="L1493" s="2"/>
      <c r="M1493" s="1"/>
      <c r="N1493" s="1"/>
      <c r="O1493" s="1"/>
      <c r="P1493" s="1"/>
      <c r="Q1493" s="1"/>
      <c r="R1493" s="44"/>
      <c r="S1493" s="20" t="str">
        <f t="shared" si="163"/>
        <v/>
      </c>
      <c r="T1493" s="20" t="str">
        <f t="shared" si="164"/>
        <v/>
      </c>
      <c r="U1493" s="48" t="e">
        <f t="shared" si="165"/>
        <v>#VALUE!</v>
      </c>
      <c r="V1493" s="20" t="str">
        <f t="shared" si="166"/>
        <v/>
      </c>
      <c r="W1493" s="20" t="str">
        <f t="shared" si="167"/>
        <v/>
      </c>
      <c r="X1493" s="20"/>
      <c r="Y1493" s="7"/>
      <c r="Z1493" s="7"/>
      <c r="AA1493" s="7"/>
      <c r="AB1493" s="7"/>
      <c r="AC1493" s="7"/>
      <c r="AD1493" s="7"/>
    </row>
    <row r="1494" spans="1:30" x14ac:dyDescent="0.25">
      <c r="A1494" s="7"/>
      <c r="B1494" s="7"/>
      <c r="C1494" s="7"/>
      <c r="D1494" s="7" t="e">
        <f t="shared" si="161"/>
        <v>#VALUE!</v>
      </c>
      <c r="E1494" s="7" t="e">
        <f t="shared" si="162"/>
        <v>#VALUE!</v>
      </c>
      <c r="F1494" s="39"/>
      <c r="G1494" s="2"/>
      <c r="H1494" s="38"/>
      <c r="I1494" s="2"/>
      <c r="J1494" s="1"/>
      <c r="K1494" s="1"/>
      <c r="L1494" s="2"/>
      <c r="M1494" s="1"/>
      <c r="N1494" s="1"/>
      <c r="O1494" s="1"/>
      <c r="P1494" s="1"/>
      <c r="Q1494" s="1"/>
      <c r="R1494" s="44"/>
      <c r="S1494" s="20" t="str">
        <f t="shared" si="163"/>
        <v/>
      </c>
      <c r="T1494" s="20" t="str">
        <f t="shared" si="164"/>
        <v/>
      </c>
      <c r="U1494" s="48" t="e">
        <f t="shared" si="165"/>
        <v>#VALUE!</v>
      </c>
      <c r="V1494" s="20" t="str">
        <f t="shared" si="166"/>
        <v/>
      </c>
      <c r="W1494" s="20" t="str">
        <f t="shared" si="167"/>
        <v/>
      </c>
      <c r="X1494" s="20"/>
      <c r="Y1494" s="7"/>
      <c r="Z1494" s="7"/>
      <c r="AA1494" s="7"/>
      <c r="AB1494" s="7"/>
      <c r="AC1494" s="7"/>
      <c r="AD1494" s="7"/>
    </row>
    <row r="1495" spans="1:30" x14ac:dyDescent="0.25">
      <c r="A1495" s="7"/>
      <c r="B1495" s="7"/>
      <c r="C1495" s="7"/>
      <c r="D1495" s="7" t="e">
        <f t="shared" si="161"/>
        <v>#VALUE!</v>
      </c>
      <c r="E1495" s="7" t="e">
        <f t="shared" si="162"/>
        <v>#VALUE!</v>
      </c>
      <c r="S1495" s="20" t="str">
        <f t="shared" si="163"/>
        <v/>
      </c>
      <c r="T1495" s="20" t="str">
        <f t="shared" si="164"/>
        <v/>
      </c>
      <c r="U1495" s="48" t="e">
        <f t="shared" si="165"/>
        <v>#VALUE!</v>
      </c>
      <c r="V1495" s="20" t="str">
        <f t="shared" si="166"/>
        <v/>
      </c>
      <c r="W1495" s="20" t="str">
        <f t="shared" si="167"/>
        <v/>
      </c>
      <c r="X1495" s="20"/>
      <c r="Y1495" s="7"/>
      <c r="Z1495" s="7"/>
      <c r="AA1495" s="7"/>
      <c r="AB1495" s="7"/>
      <c r="AC1495" s="7"/>
      <c r="AD1495" s="7"/>
    </row>
    <row r="1496" spans="1:30" x14ac:dyDescent="0.25">
      <c r="A1496" s="7"/>
      <c r="B1496" s="7"/>
      <c r="C1496" s="7"/>
      <c r="D1496" s="7" t="e">
        <f t="shared" si="161"/>
        <v>#VALUE!</v>
      </c>
      <c r="E1496" s="7" t="e">
        <f t="shared" si="162"/>
        <v>#VALUE!</v>
      </c>
      <c r="S1496" s="20" t="str">
        <f t="shared" si="163"/>
        <v/>
      </c>
      <c r="T1496" s="20" t="str">
        <f t="shared" si="164"/>
        <v/>
      </c>
      <c r="U1496" s="48" t="e">
        <f t="shared" si="165"/>
        <v>#VALUE!</v>
      </c>
      <c r="V1496" s="20" t="str">
        <f t="shared" si="166"/>
        <v/>
      </c>
      <c r="W1496" s="20" t="str">
        <f t="shared" si="167"/>
        <v/>
      </c>
      <c r="X1496" s="20"/>
      <c r="Y1496" s="7"/>
      <c r="Z1496" s="7"/>
      <c r="AA1496" s="7"/>
      <c r="AB1496" s="7"/>
      <c r="AC1496" s="7"/>
      <c r="AD1496" s="7"/>
    </row>
    <row r="1497" spans="1:30" x14ac:dyDescent="0.25">
      <c r="A1497" s="7"/>
      <c r="B1497" s="7"/>
      <c r="C1497" s="7"/>
      <c r="D1497" s="7" t="e">
        <f t="shared" si="161"/>
        <v>#VALUE!</v>
      </c>
      <c r="E1497" s="7" t="e">
        <f t="shared" si="162"/>
        <v>#VALUE!</v>
      </c>
      <c r="S1497" s="20" t="str">
        <f t="shared" si="163"/>
        <v/>
      </c>
      <c r="T1497" s="20" t="str">
        <f t="shared" si="164"/>
        <v/>
      </c>
      <c r="U1497" s="48" t="e">
        <f t="shared" si="165"/>
        <v>#VALUE!</v>
      </c>
      <c r="V1497" s="20" t="str">
        <f t="shared" si="166"/>
        <v/>
      </c>
      <c r="W1497" s="20" t="str">
        <f t="shared" si="167"/>
        <v/>
      </c>
      <c r="X1497" s="20"/>
      <c r="Y1497" s="7"/>
      <c r="Z1497" s="7"/>
      <c r="AA1497" s="7"/>
      <c r="AB1497" s="7"/>
      <c r="AC1497" s="7"/>
      <c r="AD1497" s="7"/>
    </row>
    <row r="1498" spans="1:30" x14ac:dyDescent="0.25">
      <c r="A1498" s="7"/>
      <c r="B1498" s="7"/>
      <c r="C1498" s="7"/>
      <c r="D1498" s="7" t="e">
        <f t="shared" si="161"/>
        <v>#VALUE!</v>
      </c>
      <c r="E1498" s="7" t="e">
        <f t="shared" si="162"/>
        <v>#VALUE!</v>
      </c>
      <c r="S1498" s="20" t="str">
        <f t="shared" si="163"/>
        <v/>
      </c>
      <c r="T1498" s="20" t="str">
        <f t="shared" si="164"/>
        <v/>
      </c>
      <c r="U1498" s="48" t="e">
        <f t="shared" si="165"/>
        <v>#VALUE!</v>
      </c>
      <c r="V1498" s="20" t="str">
        <f t="shared" si="166"/>
        <v/>
      </c>
      <c r="W1498" s="20" t="str">
        <f t="shared" si="167"/>
        <v/>
      </c>
      <c r="X1498" s="20"/>
      <c r="Y1498" s="7"/>
      <c r="Z1498" s="7"/>
      <c r="AA1498" s="7"/>
      <c r="AB1498" s="7"/>
      <c r="AC1498" s="7"/>
      <c r="AD1498" s="7"/>
    </row>
    <row r="1499" spans="1:30" x14ac:dyDescent="0.25">
      <c r="A1499" s="7"/>
      <c r="B1499" s="7"/>
      <c r="C1499" s="7"/>
      <c r="D1499" s="7" t="e">
        <f t="shared" si="161"/>
        <v>#VALUE!</v>
      </c>
      <c r="E1499" s="7" t="e">
        <f t="shared" si="162"/>
        <v>#VALUE!</v>
      </c>
      <c r="S1499" s="20" t="str">
        <f t="shared" si="163"/>
        <v/>
      </c>
      <c r="T1499" s="20" t="str">
        <f t="shared" si="164"/>
        <v/>
      </c>
      <c r="U1499" s="48" t="e">
        <f t="shared" si="165"/>
        <v>#VALUE!</v>
      </c>
      <c r="V1499" s="20" t="str">
        <f t="shared" si="166"/>
        <v/>
      </c>
      <c r="W1499" s="20" t="str">
        <f t="shared" si="167"/>
        <v/>
      </c>
      <c r="X1499" s="20"/>
      <c r="Y1499" s="7"/>
      <c r="Z1499" s="7"/>
      <c r="AA1499" s="7"/>
      <c r="AB1499" s="7"/>
      <c r="AC1499" s="7"/>
      <c r="AD1499" s="7"/>
    </row>
    <row r="1500" spans="1:30" x14ac:dyDescent="0.25">
      <c r="A1500" s="7"/>
      <c r="B1500" s="7"/>
      <c r="C1500" s="7"/>
      <c r="D1500" s="7" t="e">
        <f t="shared" si="161"/>
        <v>#VALUE!</v>
      </c>
      <c r="E1500" s="7" t="e">
        <f t="shared" si="162"/>
        <v>#VALUE!</v>
      </c>
      <c r="S1500" s="20" t="str">
        <f t="shared" si="163"/>
        <v/>
      </c>
      <c r="T1500" s="20" t="str">
        <f t="shared" si="164"/>
        <v/>
      </c>
      <c r="U1500" s="48" t="e">
        <f t="shared" si="165"/>
        <v>#VALUE!</v>
      </c>
      <c r="V1500" s="20" t="str">
        <f t="shared" si="166"/>
        <v/>
      </c>
      <c r="W1500" s="20" t="str">
        <f t="shared" si="167"/>
        <v/>
      </c>
      <c r="X1500" s="20"/>
      <c r="Y1500" s="7"/>
      <c r="Z1500" s="7"/>
      <c r="AA1500" s="7"/>
      <c r="AB1500" s="7"/>
      <c r="AC1500" s="7"/>
      <c r="AD1500" s="7"/>
    </row>
    <row r="1501" spans="1:30" x14ac:dyDescent="0.25">
      <c r="A1501" s="7"/>
      <c r="B1501" s="7"/>
      <c r="C1501" s="7"/>
      <c r="D1501" s="7" t="e">
        <f t="shared" si="161"/>
        <v>#VALUE!</v>
      </c>
      <c r="E1501" s="7" t="e">
        <f t="shared" si="162"/>
        <v>#VALUE!</v>
      </c>
      <c r="S1501" s="20" t="str">
        <f t="shared" si="163"/>
        <v/>
      </c>
      <c r="T1501" s="20" t="str">
        <f t="shared" si="164"/>
        <v/>
      </c>
      <c r="U1501" s="48" t="e">
        <f t="shared" si="165"/>
        <v>#VALUE!</v>
      </c>
      <c r="V1501" s="20" t="str">
        <f t="shared" si="166"/>
        <v/>
      </c>
      <c r="W1501" s="20" t="str">
        <f t="shared" si="167"/>
        <v/>
      </c>
      <c r="X1501" s="20"/>
      <c r="Y1501" s="7"/>
      <c r="Z1501" s="7"/>
      <c r="AA1501" s="7"/>
      <c r="AB1501" s="7"/>
      <c r="AC1501" s="7"/>
      <c r="AD1501" s="7"/>
    </row>
    <row r="1502" spans="1:30" x14ac:dyDescent="0.25">
      <c r="A1502" s="7"/>
      <c r="B1502" s="7"/>
      <c r="C1502" s="7"/>
      <c r="D1502" s="7" t="e">
        <f t="shared" si="161"/>
        <v>#VALUE!</v>
      </c>
      <c r="E1502" s="7" t="e">
        <f t="shared" si="162"/>
        <v>#VALUE!</v>
      </c>
      <c r="S1502" s="20" t="str">
        <f t="shared" si="163"/>
        <v/>
      </c>
      <c r="T1502" s="20" t="str">
        <f t="shared" si="164"/>
        <v/>
      </c>
      <c r="U1502" s="48" t="e">
        <f t="shared" si="165"/>
        <v>#VALUE!</v>
      </c>
      <c r="V1502" s="20" t="str">
        <f t="shared" si="166"/>
        <v/>
      </c>
      <c r="W1502" s="20" t="str">
        <f t="shared" si="167"/>
        <v/>
      </c>
      <c r="X1502" s="20"/>
      <c r="Y1502" s="7"/>
      <c r="Z1502" s="7"/>
      <c r="AA1502" s="7"/>
      <c r="AB1502" s="7"/>
      <c r="AC1502" s="7"/>
      <c r="AD1502" s="7"/>
    </row>
    <row r="1503" spans="1:30" x14ac:dyDescent="0.25">
      <c r="A1503" s="7"/>
      <c r="B1503" s="7"/>
      <c r="C1503" s="7"/>
      <c r="D1503" s="7" t="e">
        <f t="shared" si="161"/>
        <v>#VALUE!</v>
      </c>
      <c r="E1503" s="7" t="e">
        <f t="shared" si="162"/>
        <v>#VALUE!</v>
      </c>
      <c r="S1503" s="20" t="str">
        <f t="shared" si="163"/>
        <v/>
      </c>
      <c r="T1503" s="20" t="str">
        <f t="shared" si="164"/>
        <v/>
      </c>
      <c r="U1503" s="48" t="e">
        <f t="shared" si="165"/>
        <v>#VALUE!</v>
      </c>
      <c r="V1503" s="20" t="str">
        <f t="shared" si="166"/>
        <v/>
      </c>
      <c r="W1503" s="20" t="str">
        <f t="shared" si="167"/>
        <v/>
      </c>
      <c r="X1503" s="20"/>
      <c r="Y1503" s="7"/>
      <c r="Z1503" s="7"/>
      <c r="AA1503" s="7"/>
      <c r="AB1503" s="7"/>
      <c r="AC1503" s="7"/>
      <c r="AD1503" s="7"/>
    </row>
    <row r="1504" spans="1:30" x14ac:dyDescent="0.25">
      <c r="A1504" s="7"/>
      <c r="B1504" s="7"/>
      <c r="C1504" s="7"/>
      <c r="D1504" s="7" t="e">
        <f t="shared" si="161"/>
        <v>#VALUE!</v>
      </c>
      <c r="E1504" s="7" t="e">
        <f t="shared" si="162"/>
        <v>#VALUE!</v>
      </c>
      <c r="S1504" s="20" t="str">
        <f t="shared" si="163"/>
        <v/>
      </c>
      <c r="T1504" s="20" t="str">
        <f t="shared" si="164"/>
        <v/>
      </c>
      <c r="U1504" s="48" t="e">
        <f t="shared" si="165"/>
        <v>#VALUE!</v>
      </c>
      <c r="V1504" s="20" t="str">
        <f t="shared" si="166"/>
        <v/>
      </c>
      <c r="W1504" s="20" t="str">
        <f t="shared" si="167"/>
        <v/>
      </c>
      <c r="X1504" s="20"/>
      <c r="Y1504" s="7"/>
      <c r="Z1504" s="7"/>
      <c r="AA1504" s="7"/>
      <c r="AB1504" s="7"/>
      <c r="AC1504" s="7"/>
      <c r="AD1504" s="7"/>
    </row>
    <row r="1505" spans="1:30" x14ac:dyDescent="0.25">
      <c r="A1505" s="7"/>
      <c r="B1505" s="7"/>
      <c r="C1505" s="7"/>
      <c r="D1505" s="7" t="e">
        <f t="shared" si="161"/>
        <v>#VALUE!</v>
      </c>
      <c r="E1505" s="7" t="e">
        <f t="shared" si="162"/>
        <v>#VALUE!</v>
      </c>
      <c r="S1505" s="20" t="str">
        <f t="shared" si="163"/>
        <v/>
      </c>
      <c r="T1505" s="20" t="str">
        <f t="shared" si="164"/>
        <v/>
      </c>
      <c r="U1505" s="48" t="e">
        <f t="shared" si="165"/>
        <v>#VALUE!</v>
      </c>
      <c r="V1505" s="20" t="str">
        <f t="shared" si="166"/>
        <v/>
      </c>
      <c r="W1505" s="20" t="str">
        <f t="shared" si="167"/>
        <v/>
      </c>
      <c r="X1505" s="20"/>
      <c r="Y1505" s="7"/>
      <c r="Z1505" s="7"/>
      <c r="AA1505" s="7"/>
      <c r="AB1505" s="7"/>
      <c r="AC1505" s="7"/>
      <c r="AD1505" s="7"/>
    </row>
    <row r="1506" spans="1:30" x14ac:dyDescent="0.25">
      <c r="A1506" s="7"/>
      <c r="B1506" s="7"/>
      <c r="C1506" s="7"/>
      <c r="D1506" s="7" t="e">
        <f t="shared" si="161"/>
        <v>#VALUE!</v>
      </c>
      <c r="E1506" s="7" t="e">
        <f t="shared" si="162"/>
        <v>#VALUE!</v>
      </c>
      <c r="S1506" s="20" t="str">
        <f t="shared" si="163"/>
        <v/>
      </c>
      <c r="T1506" s="20" t="str">
        <f t="shared" si="164"/>
        <v/>
      </c>
      <c r="U1506" s="48" t="e">
        <f t="shared" si="165"/>
        <v>#VALUE!</v>
      </c>
      <c r="V1506" s="20" t="str">
        <f t="shared" si="166"/>
        <v/>
      </c>
      <c r="W1506" s="20" t="str">
        <f t="shared" si="167"/>
        <v/>
      </c>
      <c r="X1506" s="20"/>
      <c r="Y1506" s="7"/>
      <c r="Z1506" s="7"/>
      <c r="AA1506" s="7"/>
      <c r="AB1506" s="7"/>
      <c r="AC1506" s="7"/>
      <c r="AD1506" s="7"/>
    </row>
    <row r="1507" spans="1:30" x14ac:dyDescent="0.25">
      <c r="A1507" s="7"/>
      <c r="B1507" s="7"/>
      <c r="C1507" s="7"/>
      <c r="D1507" s="7" t="e">
        <f t="shared" si="161"/>
        <v>#VALUE!</v>
      </c>
      <c r="E1507" s="7" t="e">
        <f t="shared" si="162"/>
        <v>#VALUE!</v>
      </c>
      <c r="S1507" s="20" t="str">
        <f t="shared" si="163"/>
        <v/>
      </c>
      <c r="T1507" s="20" t="str">
        <f t="shared" si="164"/>
        <v/>
      </c>
      <c r="U1507" s="48" t="e">
        <f t="shared" si="165"/>
        <v>#VALUE!</v>
      </c>
      <c r="V1507" s="20" t="str">
        <f t="shared" si="166"/>
        <v/>
      </c>
      <c r="W1507" s="20" t="str">
        <f t="shared" si="167"/>
        <v/>
      </c>
      <c r="X1507" s="20"/>
      <c r="Y1507" s="7"/>
      <c r="Z1507" s="7"/>
      <c r="AA1507" s="7"/>
      <c r="AB1507" s="7"/>
      <c r="AC1507" s="7"/>
      <c r="AD1507" s="7"/>
    </row>
    <row r="1508" spans="1:30" x14ac:dyDescent="0.25">
      <c r="A1508" s="7"/>
      <c r="B1508" s="7"/>
      <c r="C1508" s="7"/>
      <c r="D1508" s="7" t="e">
        <f t="shared" si="161"/>
        <v>#VALUE!</v>
      </c>
      <c r="E1508" s="7" t="e">
        <f t="shared" si="162"/>
        <v>#VALUE!</v>
      </c>
      <c r="S1508" s="20" t="str">
        <f t="shared" si="163"/>
        <v/>
      </c>
      <c r="T1508" s="20" t="str">
        <f t="shared" si="164"/>
        <v/>
      </c>
      <c r="U1508" s="48" t="e">
        <f t="shared" si="165"/>
        <v>#VALUE!</v>
      </c>
      <c r="V1508" s="20" t="str">
        <f t="shared" si="166"/>
        <v/>
      </c>
      <c r="W1508" s="20" t="str">
        <f t="shared" si="167"/>
        <v/>
      </c>
      <c r="X1508" s="20"/>
      <c r="Y1508" s="7"/>
      <c r="Z1508" s="7"/>
      <c r="AA1508" s="7"/>
      <c r="AB1508" s="7"/>
      <c r="AC1508" s="7"/>
      <c r="AD1508" s="7"/>
    </row>
    <row r="1509" spans="1:30" x14ac:dyDescent="0.25">
      <c r="A1509" s="7"/>
      <c r="B1509" s="7"/>
      <c r="C1509" s="7"/>
      <c r="D1509" s="7" t="e">
        <f t="shared" si="161"/>
        <v>#VALUE!</v>
      </c>
      <c r="E1509" s="7" t="e">
        <f t="shared" si="162"/>
        <v>#VALUE!</v>
      </c>
      <c r="S1509" s="20" t="str">
        <f t="shared" si="163"/>
        <v/>
      </c>
      <c r="T1509" s="20" t="str">
        <f t="shared" si="164"/>
        <v/>
      </c>
      <c r="U1509" s="48" t="e">
        <f t="shared" si="165"/>
        <v>#VALUE!</v>
      </c>
      <c r="V1509" s="20" t="str">
        <f t="shared" si="166"/>
        <v/>
      </c>
      <c r="W1509" s="20" t="str">
        <f t="shared" si="167"/>
        <v/>
      </c>
      <c r="X1509" s="20"/>
      <c r="Y1509" s="7"/>
      <c r="Z1509" s="7"/>
      <c r="AA1509" s="7"/>
      <c r="AB1509" s="7"/>
      <c r="AC1509" s="7"/>
      <c r="AD1509" s="7"/>
    </row>
    <row r="1510" spans="1:30" x14ac:dyDescent="0.25">
      <c r="A1510" s="7"/>
      <c r="B1510" s="7"/>
      <c r="C1510" s="7"/>
      <c r="D1510" s="7" t="e">
        <f t="shared" si="161"/>
        <v>#VALUE!</v>
      </c>
      <c r="E1510" s="7" t="e">
        <f t="shared" si="162"/>
        <v>#VALUE!</v>
      </c>
      <c r="S1510" s="20" t="str">
        <f t="shared" si="163"/>
        <v/>
      </c>
      <c r="T1510" s="20" t="str">
        <f t="shared" si="164"/>
        <v/>
      </c>
      <c r="U1510" s="48" t="e">
        <f t="shared" si="165"/>
        <v>#VALUE!</v>
      </c>
      <c r="V1510" s="20" t="str">
        <f t="shared" si="166"/>
        <v/>
      </c>
      <c r="W1510" s="20" t="str">
        <f t="shared" si="167"/>
        <v/>
      </c>
      <c r="X1510" s="20"/>
      <c r="Y1510" s="7"/>
      <c r="Z1510" s="7"/>
      <c r="AA1510" s="7"/>
      <c r="AB1510" s="7"/>
      <c r="AC1510" s="7"/>
      <c r="AD1510" s="7"/>
    </row>
    <row r="1511" spans="1:30" x14ac:dyDescent="0.25">
      <c r="A1511" s="7"/>
      <c r="B1511" s="7"/>
      <c r="C1511" s="7"/>
      <c r="D1511" s="7" t="e">
        <f t="shared" si="161"/>
        <v>#VALUE!</v>
      </c>
      <c r="E1511" s="7" t="e">
        <f t="shared" si="162"/>
        <v>#VALUE!</v>
      </c>
      <c r="S1511" s="20" t="str">
        <f t="shared" si="163"/>
        <v/>
      </c>
      <c r="T1511" s="20" t="str">
        <f t="shared" si="164"/>
        <v/>
      </c>
      <c r="U1511" s="48" t="e">
        <f t="shared" si="165"/>
        <v>#VALUE!</v>
      </c>
      <c r="V1511" s="20" t="str">
        <f t="shared" si="166"/>
        <v/>
      </c>
      <c r="W1511" s="20" t="str">
        <f t="shared" si="167"/>
        <v/>
      </c>
      <c r="X1511" s="20"/>
      <c r="Y1511" s="7"/>
      <c r="Z1511" s="7"/>
      <c r="AA1511" s="7"/>
      <c r="AB1511" s="7"/>
      <c r="AC1511" s="7"/>
      <c r="AD1511" s="7"/>
    </row>
    <row r="1512" spans="1:30" x14ac:dyDescent="0.25">
      <c r="A1512" s="7"/>
      <c r="B1512" s="7"/>
      <c r="C1512" s="7"/>
      <c r="D1512" s="7" t="e">
        <f t="shared" si="161"/>
        <v>#VALUE!</v>
      </c>
      <c r="E1512" s="7" t="e">
        <f t="shared" si="162"/>
        <v>#VALUE!</v>
      </c>
      <c r="S1512" s="20" t="str">
        <f t="shared" si="163"/>
        <v/>
      </c>
      <c r="T1512" s="20" t="str">
        <f t="shared" si="164"/>
        <v/>
      </c>
      <c r="U1512" s="48" t="e">
        <f t="shared" si="165"/>
        <v>#VALUE!</v>
      </c>
      <c r="V1512" s="20" t="str">
        <f t="shared" si="166"/>
        <v/>
      </c>
      <c r="W1512" s="20" t="str">
        <f t="shared" si="167"/>
        <v/>
      </c>
      <c r="X1512" s="20"/>
      <c r="Y1512" s="7"/>
      <c r="Z1512" s="7"/>
      <c r="AA1512" s="7"/>
      <c r="AB1512" s="7"/>
      <c r="AC1512" s="7"/>
      <c r="AD1512" s="7"/>
    </row>
    <row r="1513" spans="1:30" x14ac:dyDescent="0.25">
      <c r="A1513" s="7"/>
      <c r="B1513" s="7"/>
      <c r="C1513" s="7"/>
      <c r="D1513" s="7" t="e">
        <f t="shared" si="161"/>
        <v>#VALUE!</v>
      </c>
      <c r="E1513" s="7" t="e">
        <f t="shared" si="162"/>
        <v>#VALUE!</v>
      </c>
      <c r="S1513" s="20" t="str">
        <f t="shared" si="163"/>
        <v/>
      </c>
      <c r="T1513" s="20" t="str">
        <f t="shared" si="164"/>
        <v/>
      </c>
      <c r="U1513" s="48" t="e">
        <f t="shared" si="165"/>
        <v>#VALUE!</v>
      </c>
      <c r="V1513" s="20" t="str">
        <f t="shared" si="166"/>
        <v/>
      </c>
      <c r="W1513" s="20" t="str">
        <f t="shared" si="167"/>
        <v/>
      </c>
      <c r="X1513" s="20"/>
      <c r="Y1513" s="7"/>
      <c r="Z1513" s="7"/>
      <c r="AA1513" s="7"/>
      <c r="AB1513" s="7"/>
      <c r="AC1513" s="7"/>
      <c r="AD1513" s="7"/>
    </row>
    <row r="1514" spans="1:30" x14ac:dyDescent="0.25">
      <c r="A1514" s="7"/>
      <c r="B1514" s="7"/>
      <c r="C1514" s="7"/>
      <c r="D1514" s="7" t="e">
        <f t="shared" si="161"/>
        <v>#VALUE!</v>
      </c>
      <c r="E1514" s="7" t="e">
        <f t="shared" si="162"/>
        <v>#VALUE!</v>
      </c>
      <c r="S1514" s="20" t="str">
        <f t="shared" si="163"/>
        <v/>
      </c>
      <c r="T1514" s="20" t="str">
        <f t="shared" si="164"/>
        <v/>
      </c>
      <c r="U1514" s="48" t="e">
        <f t="shared" si="165"/>
        <v>#VALUE!</v>
      </c>
      <c r="V1514" s="20" t="str">
        <f t="shared" si="166"/>
        <v/>
      </c>
      <c r="W1514" s="20" t="str">
        <f t="shared" si="167"/>
        <v/>
      </c>
      <c r="X1514" s="20"/>
      <c r="Y1514" s="7"/>
      <c r="Z1514" s="7"/>
      <c r="AA1514" s="7"/>
      <c r="AB1514" s="7"/>
      <c r="AC1514" s="7"/>
      <c r="AD1514" s="7"/>
    </row>
    <row r="1515" spans="1:30" x14ac:dyDescent="0.25">
      <c r="A1515" s="7"/>
      <c r="B1515" s="7"/>
      <c r="C1515" s="7"/>
      <c r="D1515" s="7" t="e">
        <f t="shared" si="161"/>
        <v>#VALUE!</v>
      </c>
      <c r="E1515" s="7" t="e">
        <f t="shared" si="162"/>
        <v>#VALUE!</v>
      </c>
      <c r="S1515" s="20" t="str">
        <f t="shared" si="163"/>
        <v/>
      </c>
      <c r="T1515" s="20" t="str">
        <f t="shared" si="164"/>
        <v/>
      </c>
      <c r="U1515" s="48" t="e">
        <f t="shared" si="165"/>
        <v>#VALUE!</v>
      </c>
      <c r="V1515" s="20" t="str">
        <f t="shared" si="166"/>
        <v/>
      </c>
      <c r="W1515" s="20" t="str">
        <f t="shared" si="167"/>
        <v/>
      </c>
      <c r="X1515" s="20"/>
      <c r="Y1515" s="7"/>
      <c r="Z1515" s="7"/>
      <c r="AA1515" s="7"/>
      <c r="AB1515" s="7"/>
      <c r="AC1515" s="7"/>
      <c r="AD1515" s="7"/>
    </row>
    <row r="1516" spans="1:30" x14ac:dyDescent="0.25">
      <c r="A1516" s="7"/>
      <c r="B1516" s="7"/>
      <c r="C1516" s="7"/>
      <c r="D1516" s="7" t="e">
        <f t="shared" si="161"/>
        <v>#VALUE!</v>
      </c>
      <c r="E1516" s="7" t="e">
        <f t="shared" si="162"/>
        <v>#VALUE!</v>
      </c>
      <c r="S1516" s="20" t="str">
        <f t="shared" si="163"/>
        <v/>
      </c>
      <c r="T1516" s="20" t="str">
        <f t="shared" si="164"/>
        <v/>
      </c>
      <c r="U1516" s="48" t="e">
        <f t="shared" si="165"/>
        <v>#VALUE!</v>
      </c>
      <c r="V1516" s="20" t="str">
        <f t="shared" si="166"/>
        <v/>
      </c>
      <c r="W1516" s="20" t="str">
        <f t="shared" si="167"/>
        <v/>
      </c>
      <c r="X1516" s="20"/>
      <c r="Y1516" s="7"/>
      <c r="Z1516" s="7"/>
      <c r="AA1516" s="7"/>
      <c r="AB1516" s="7"/>
      <c r="AC1516" s="7"/>
      <c r="AD1516" s="7"/>
    </row>
    <row r="1517" spans="1:30" x14ac:dyDescent="0.25">
      <c r="A1517" s="7"/>
      <c r="B1517" s="7"/>
      <c r="C1517" s="7"/>
      <c r="D1517" s="7" t="e">
        <f t="shared" si="161"/>
        <v>#VALUE!</v>
      </c>
      <c r="E1517" s="7" t="e">
        <f t="shared" si="162"/>
        <v>#VALUE!</v>
      </c>
      <c r="S1517" s="20" t="str">
        <f t="shared" si="163"/>
        <v/>
      </c>
      <c r="T1517" s="20" t="str">
        <f t="shared" si="164"/>
        <v/>
      </c>
      <c r="U1517" s="48" t="e">
        <f t="shared" si="165"/>
        <v>#VALUE!</v>
      </c>
      <c r="V1517" s="20" t="str">
        <f t="shared" si="166"/>
        <v/>
      </c>
      <c r="W1517" s="20" t="str">
        <f t="shared" si="167"/>
        <v/>
      </c>
      <c r="X1517" s="20"/>
      <c r="Y1517" s="7"/>
      <c r="Z1517" s="7"/>
      <c r="AA1517" s="7"/>
      <c r="AB1517" s="7"/>
      <c r="AC1517" s="7"/>
      <c r="AD1517" s="7"/>
    </row>
    <row r="1518" spans="1:30" x14ac:dyDescent="0.25">
      <c r="A1518" s="7"/>
      <c r="B1518" s="7"/>
      <c r="C1518" s="7"/>
      <c r="D1518" s="7" t="e">
        <f t="shared" si="161"/>
        <v>#VALUE!</v>
      </c>
      <c r="E1518" s="7" t="e">
        <f t="shared" si="162"/>
        <v>#VALUE!</v>
      </c>
      <c r="S1518" s="20" t="str">
        <f t="shared" si="163"/>
        <v/>
      </c>
      <c r="T1518" s="20" t="str">
        <f t="shared" si="164"/>
        <v/>
      </c>
      <c r="U1518" s="48" t="e">
        <f t="shared" si="165"/>
        <v>#VALUE!</v>
      </c>
      <c r="V1518" s="20" t="str">
        <f t="shared" si="166"/>
        <v/>
      </c>
      <c r="W1518" s="20" t="str">
        <f t="shared" si="167"/>
        <v/>
      </c>
      <c r="X1518" s="20"/>
      <c r="Y1518" s="7"/>
      <c r="Z1518" s="7"/>
      <c r="AA1518" s="7"/>
      <c r="AB1518" s="7"/>
      <c r="AC1518" s="7"/>
      <c r="AD1518" s="7"/>
    </row>
    <row r="1519" spans="1:30" x14ac:dyDescent="0.25">
      <c r="A1519" s="7"/>
      <c r="B1519" s="7"/>
      <c r="C1519" s="7"/>
      <c r="D1519" s="7" t="e">
        <f t="shared" si="161"/>
        <v>#VALUE!</v>
      </c>
      <c r="E1519" s="7" t="e">
        <f t="shared" si="162"/>
        <v>#VALUE!</v>
      </c>
      <c r="S1519" s="20" t="str">
        <f t="shared" si="163"/>
        <v/>
      </c>
      <c r="T1519" s="20" t="str">
        <f t="shared" si="164"/>
        <v/>
      </c>
      <c r="U1519" s="48" t="e">
        <f t="shared" si="165"/>
        <v>#VALUE!</v>
      </c>
      <c r="V1519" s="20" t="str">
        <f t="shared" si="166"/>
        <v/>
      </c>
      <c r="W1519" s="20" t="str">
        <f t="shared" si="167"/>
        <v/>
      </c>
      <c r="X1519" s="20"/>
      <c r="Y1519" s="7"/>
      <c r="Z1519" s="7"/>
      <c r="AA1519" s="7"/>
      <c r="AB1519" s="7"/>
      <c r="AC1519" s="7"/>
      <c r="AD1519" s="7"/>
    </row>
    <row r="1520" spans="1:30" x14ac:dyDescent="0.25">
      <c r="A1520" s="7"/>
      <c r="B1520" s="7"/>
      <c r="C1520" s="7"/>
      <c r="D1520" s="7" t="e">
        <f t="shared" si="161"/>
        <v>#VALUE!</v>
      </c>
      <c r="E1520" s="7" t="e">
        <f t="shared" si="162"/>
        <v>#VALUE!</v>
      </c>
      <c r="S1520" s="20" t="str">
        <f t="shared" si="163"/>
        <v/>
      </c>
      <c r="T1520" s="20" t="str">
        <f t="shared" si="164"/>
        <v/>
      </c>
      <c r="U1520" s="48" t="e">
        <f t="shared" si="165"/>
        <v>#VALUE!</v>
      </c>
      <c r="V1520" s="20" t="str">
        <f t="shared" si="166"/>
        <v/>
      </c>
      <c r="W1520" s="20" t="str">
        <f t="shared" si="167"/>
        <v/>
      </c>
      <c r="X1520" s="20"/>
      <c r="Y1520" s="7"/>
      <c r="Z1520" s="7"/>
      <c r="AA1520" s="7"/>
      <c r="AB1520" s="7"/>
      <c r="AC1520" s="7"/>
      <c r="AD1520" s="7"/>
    </row>
    <row r="1521" spans="1:30" x14ac:dyDescent="0.25">
      <c r="A1521" s="7"/>
      <c r="B1521" s="7"/>
      <c r="C1521" s="7"/>
      <c r="D1521" s="7" t="e">
        <f t="shared" si="161"/>
        <v>#VALUE!</v>
      </c>
      <c r="E1521" s="7" t="e">
        <f t="shared" si="162"/>
        <v>#VALUE!</v>
      </c>
      <c r="S1521" s="20" t="str">
        <f t="shared" si="163"/>
        <v/>
      </c>
      <c r="T1521" s="20" t="str">
        <f t="shared" si="164"/>
        <v/>
      </c>
      <c r="U1521" s="48" t="e">
        <f t="shared" si="165"/>
        <v>#VALUE!</v>
      </c>
      <c r="V1521" s="20" t="str">
        <f t="shared" si="166"/>
        <v/>
      </c>
      <c r="W1521" s="20" t="str">
        <f t="shared" si="167"/>
        <v/>
      </c>
      <c r="X1521" s="20"/>
      <c r="Y1521" s="7"/>
      <c r="Z1521" s="7"/>
      <c r="AA1521" s="7"/>
      <c r="AB1521" s="7"/>
      <c r="AC1521" s="7"/>
      <c r="AD1521" s="7"/>
    </row>
    <row r="1522" spans="1:30" x14ac:dyDescent="0.25">
      <c r="A1522" s="7"/>
      <c r="B1522" s="7"/>
      <c r="C1522" s="7"/>
      <c r="D1522" s="7" t="e">
        <f t="shared" si="161"/>
        <v>#VALUE!</v>
      </c>
      <c r="E1522" s="7" t="e">
        <f t="shared" si="162"/>
        <v>#VALUE!</v>
      </c>
      <c r="S1522" s="20" t="str">
        <f t="shared" si="163"/>
        <v/>
      </c>
      <c r="T1522" s="20" t="str">
        <f t="shared" si="164"/>
        <v/>
      </c>
      <c r="U1522" s="48" t="e">
        <f t="shared" si="165"/>
        <v>#VALUE!</v>
      </c>
      <c r="V1522" s="20" t="str">
        <f t="shared" si="166"/>
        <v/>
      </c>
      <c r="W1522" s="20" t="str">
        <f t="shared" si="167"/>
        <v/>
      </c>
      <c r="X1522" s="20"/>
      <c r="Y1522" s="7"/>
      <c r="Z1522" s="7"/>
      <c r="AA1522" s="7"/>
      <c r="AB1522" s="7"/>
      <c r="AC1522" s="7"/>
      <c r="AD1522" s="7"/>
    </row>
    <row r="1523" spans="1:30" x14ac:dyDescent="0.25">
      <c r="A1523" s="7"/>
      <c r="B1523" s="7"/>
      <c r="C1523" s="7"/>
      <c r="D1523" s="7" t="e">
        <f t="shared" si="161"/>
        <v>#VALUE!</v>
      </c>
      <c r="E1523" s="7" t="e">
        <f t="shared" si="162"/>
        <v>#VALUE!</v>
      </c>
      <c r="S1523" s="20" t="str">
        <f t="shared" si="163"/>
        <v/>
      </c>
      <c r="T1523" s="20" t="str">
        <f t="shared" si="164"/>
        <v/>
      </c>
      <c r="U1523" s="48" t="e">
        <f t="shared" si="165"/>
        <v>#VALUE!</v>
      </c>
      <c r="V1523" s="20" t="str">
        <f t="shared" si="166"/>
        <v/>
      </c>
      <c r="W1523" s="20" t="str">
        <f t="shared" si="167"/>
        <v/>
      </c>
      <c r="X1523" s="20"/>
      <c r="Y1523" s="7"/>
      <c r="Z1523" s="7"/>
      <c r="AA1523" s="7"/>
      <c r="AB1523" s="7"/>
      <c r="AC1523" s="7"/>
      <c r="AD1523" s="7"/>
    </row>
    <row r="1524" spans="1:30" x14ac:dyDescent="0.25">
      <c r="A1524" s="7"/>
      <c r="B1524" s="7"/>
      <c r="C1524" s="7"/>
      <c r="D1524" s="7" t="e">
        <f t="shared" si="161"/>
        <v>#VALUE!</v>
      </c>
      <c r="E1524" s="7" t="e">
        <f t="shared" si="162"/>
        <v>#VALUE!</v>
      </c>
      <c r="S1524" s="20" t="str">
        <f t="shared" si="163"/>
        <v/>
      </c>
      <c r="T1524" s="20" t="str">
        <f t="shared" si="164"/>
        <v/>
      </c>
      <c r="U1524" s="48" t="e">
        <f t="shared" si="165"/>
        <v>#VALUE!</v>
      </c>
      <c r="V1524" s="20" t="str">
        <f t="shared" si="166"/>
        <v/>
      </c>
      <c r="W1524" s="20" t="str">
        <f t="shared" si="167"/>
        <v/>
      </c>
      <c r="X1524" s="20"/>
      <c r="Y1524" s="7"/>
      <c r="Z1524" s="7"/>
      <c r="AA1524" s="7"/>
      <c r="AB1524" s="7"/>
      <c r="AC1524" s="7"/>
      <c r="AD1524" s="7"/>
    </row>
    <row r="1525" spans="1:30" x14ac:dyDescent="0.25">
      <c r="A1525" s="7"/>
      <c r="B1525" s="7"/>
      <c r="C1525" s="7"/>
      <c r="D1525" s="7" t="e">
        <f t="shared" si="161"/>
        <v>#VALUE!</v>
      </c>
      <c r="E1525" s="7" t="e">
        <f t="shared" si="162"/>
        <v>#VALUE!</v>
      </c>
      <c r="S1525" s="20" t="str">
        <f t="shared" si="163"/>
        <v/>
      </c>
      <c r="T1525" s="20" t="str">
        <f t="shared" si="164"/>
        <v/>
      </c>
      <c r="U1525" s="48" t="e">
        <f t="shared" si="165"/>
        <v>#VALUE!</v>
      </c>
      <c r="V1525" s="20" t="str">
        <f t="shared" si="166"/>
        <v/>
      </c>
      <c r="W1525" s="20" t="str">
        <f t="shared" si="167"/>
        <v/>
      </c>
      <c r="X1525" s="20"/>
      <c r="Y1525" s="7"/>
      <c r="Z1525" s="7"/>
      <c r="AA1525" s="7"/>
      <c r="AB1525" s="7"/>
      <c r="AC1525" s="7"/>
      <c r="AD1525" s="7"/>
    </row>
    <row r="1526" spans="1:30" x14ac:dyDescent="0.25">
      <c r="A1526" s="7"/>
      <c r="B1526" s="7"/>
      <c r="C1526" s="7"/>
      <c r="D1526" s="7" t="e">
        <f t="shared" si="161"/>
        <v>#VALUE!</v>
      </c>
      <c r="E1526" s="7" t="e">
        <f t="shared" si="162"/>
        <v>#VALUE!</v>
      </c>
      <c r="S1526" s="20" t="str">
        <f t="shared" si="163"/>
        <v/>
      </c>
      <c r="T1526" s="20" t="str">
        <f t="shared" si="164"/>
        <v/>
      </c>
      <c r="U1526" s="48" t="e">
        <f t="shared" si="165"/>
        <v>#VALUE!</v>
      </c>
      <c r="V1526" s="20" t="str">
        <f t="shared" si="166"/>
        <v/>
      </c>
      <c r="W1526" s="20" t="str">
        <f t="shared" si="167"/>
        <v/>
      </c>
      <c r="X1526" s="20"/>
      <c r="Y1526" s="7"/>
      <c r="Z1526" s="7"/>
      <c r="AA1526" s="7"/>
      <c r="AB1526" s="7"/>
      <c r="AC1526" s="7"/>
      <c r="AD1526" s="7"/>
    </row>
    <row r="1527" spans="1:30" x14ac:dyDescent="0.25">
      <c r="A1527" s="7"/>
      <c r="B1527" s="7"/>
      <c r="C1527" s="7"/>
      <c r="D1527" s="7" t="e">
        <f t="shared" si="161"/>
        <v>#VALUE!</v>
      </c>
      <c r="E1527" s="7" t="e">
        <f t="shared" si="162"/>
        <v>#VALUE!</v>
      </c>
      <c r="S1527" s="20" t="str">
        <f t="shared" si="163"/>
        <v/>
      </c>
      <c r="T1527" s="20" t="str">
        <f t="shared" si="164"/>
        <v/>
      </c>
      <c r="U1527" s="48" t="e">
        <f t="shared" si="165"/>
        <v>#VALUE!</v>
      </c>
      <c r="V1527" s="20" t="str">
        <f t="shared" si="166"/>
        <v/>
      </c>
      <c r="W1527" s="20" t="str">
        <f t="shared" si="167"/>
        <v/>
      </c>
      <c r="X1527" s="20"/>
      <c r="Y1527" s="7"/>
      <c r="Z1527" s="7"/>
      <c r="AA1527" s="7"/>
      <c r="AB1527" s="7"/>
      <c r="AC1527" s="7"/>
      <c r="AD1527" s="7"/>
    </row>
    <row r="1528" spans="1:30" x14ac:dyDescent="0.25">
      <c r="A1528" s="7"/>
      <c r="B1528" s="7"/>
      <c r="C1528" s="7"/>
      <c r="D1528" s="7" t="e">
        <f t="shared" si="161"/>
        <v>#VALUE!</v>
      </c>
      <c r="E1528" s="7" t="e">
        <f t="shared" si="162"/>
        <v>#VALUE!</v>
      </c>
      <c r="S1528" s="20" t="str">
        <f t="shared" si="163"/>
        <v/>
      </c>
      <c r="T1528" s="20" t="str">
        <f t="shared" si="164"/>
        <v/>
      </c>
      <c r="U1528" s="48" t="e">
        <f t="shared" si="165"/>
        <v>#VALUE!</v>
      </c>
      <c r="V1528" s="20" t="str">
        <f t="shared" si="166"/>
        <v/>
      </c>
      <c r="W1528" s="20" t="str">
        <f t="shared" si="167"/>
        <v/>
      </c>
      <c r="X1528" s="20"/>
      <c r="Y1528" s="7"/>
      <c r="Z1528" s="7"/>
      <c r="AA1528" s="7"/>
      <c r="AB1528" s="7"/>
      <c r="AC1528" s="7"/>
      <c r="AD1528" s="7"/>
    </row>
    <row r="1529" spans="1:30" x14ac:dyDescent="0.25">
      <c r="A1529" s="7"/>
      <c r="B1529" s="7"/>
      <c r="C1529" s="7"/>
      <c r="D1529" s="7" t="e">
        <f t="shared" si="161"/>
        <v>#VALUE!</v>
      </c>
      <c r="E1529" s="7" t="e">
        <f t="shared" si="162"/>
        <v>#VALUE!</v>
      </c>
      <c r="S1529" s="20" t="str">
        <f t="shared" si="163"/>
        <v/>
      </c>
      <c r="T1529" s="20" t="str">
        <f t="shared" si="164"/>
        <v/>
      </c>
      <c r="U1529" s="48" t="e">
        <f t="shared" si="165"/>
        <v>#VALUE!</v>
      </c>
      <c r="V1529" s="20" t="str">
        <f t="shared" si="166"/>
        <v/>
      </c>
      <c r="W1529" s="20" t="str">
        <f t="shared" si="167"/>
        <v/>
      </c>
      <c r="X1529" s="20"/>
      <c r="Y1529" s="7"/>
      <c r="Z1529" s="7"/>
      <c r="AA1529" s="7"/>
      <c r="AB1529" s="7"/>
      <c r="AC1529" s="7"/>
      <c r="AD1529" s="7"/>
    </row>
    <row r="1530" spans="1:30" x14ac:dyDescent="0.25">
      <c r="A1530" s="7"/>
      <c r="B1530" s="7"/>
      <c r="C1530" s="7"/>
      <c r="D1530" s="7" t="e">
        <f t="shared" si="161"/>
        <v>#VALUE!</v>
      </c>
      <c r="E1530" s="7" t="e">
        <f t="shared" si="162"/>
        <v>#VALUE!</v>
      </c>
      <c r="S1530" s="20" t="str">
        <f t="shared" si="163"/>
        <v/>
      </c>
      <c r="T1530" s="20" t="str">
        <f t="shared" si="164"/>
        <v/>
      </c>
      <c r="U1530" s="48" t="e">
        <f t="shared" si="165"/>
        <v>#VALUE!</v>
      </c>
      <c r="V1530" s="20" t="str">
        <f t="shared" si="166"/>
        <v/>
      </c>
      <c r="W1530" s="20" t="str">
        <f t="shared" si="167"/>
        <v/>
      </c>
      <c r="X1530" s="20"/>
      <c r="Y1530" s="7"/>
      <c r="Z1530" s="7"/>
      <c r="AA1530" s="7"/>
      <c r="AB1530" s="7"/>
      <c r="AC1530" s="7"/>
      <c r="AD1530" s="7"/>
    </row>
    <row r="1531" spans="1:30" x14ac:dyDescent="0.25">
      <c r="A1531" s="7"/>
      <c r="B1531" s="7"/>
      <c r="C1531" s="7"/>
      <c r="D1531" s="7" t="e">
        <f t="shared" si="161"/>
        <v>#VALUE!</v>
      </c>
      <c r="E1531" s="7" t="e">
        <f t="shared" si="162"/>
        <v>#VALUE!</v>
      </c>
      <c r="S1531" s="20" t="str">
        <f t="shared" si="163"/>
        <v/>
      </c>
      <c r="T1531" s="20" t="str">
        <f t="shared" si="164"/>
        <v/>
      </c>
      <c r="U1531" s="48" t="e">
        <f t="shared" si="165"/>
        <v>#VALUE!</v>
      </c>
      <c r="V1531" s="20" t="str">
        <f t="shared" si="166"/>
        <v/>
      </c>
      <c r="W1531" s="20" t="str">
        <f t="shared" si="167"/>
        <v/>
      </c>
      <c r="X1531" s="20"/>
      <c r="Y1531" s="7"/>
      <c r="Z1531" s="7"/>
      <c r="AA1531" s="7"/>
      <c r="AB1531" s="7"/>
      <c r="AC1531" s="7"/>
      <c r="AD1531" s="7"/>
    </row>
    <row r="1532" spans="1:30" x14ac:dyDescent="0.25">
      <c r="A1532" s="7"/>
      <c r="B1532" s="7"/>
      <c r="C1532" s="7"/>
      <c r="D1532" s="7" t="e">
        <f t="shared" si="161"/>
        <v>#VALUE!</v>
      </c>
      <c r="E1532" s="7" t="e">
        <f t="shared" si="162"/>
        <v>#VALUE!</v>
      </c>
      <c r="S1532" s="20" t="str">
        <f t="shared" si="163"/>
        <v/>
      </c>
      <c r="T1532" s="20" t="str">
        <f t="shared" si="164"/>
        <v/>
      </c>
      <c r="U1532" s="48" t="e">
        <f t="shared" si="165"/>
        <v>#VALUE!</v>
      </c>
      <c r="V1532" s="20" t="str">
        <f t="shared" si="166"/>
        <v/>
      </c>
      <c r="W1532" s="20" t="str">
        <f t="shared" si="167"/>
        <v/>
      </c>
      <c r="X1532" s="20"/>
      <c r="Y1532" s="7"/>
      <c r="Z1532" s="7"/>
      <c r="AA1532" s="7"/>
      <c r="AB1532" s="7"/>
      <c r="AC1532" s="7"/>
      <c r="AD1532" s="7"/>
    </row>
    <row r="1533" spans="1:30" x14ac:dyDescent="0.25">
      <c r="A1533" s="7"/>
      <c r="B1533" s="7"/>
      <c r="C1533" s="7"/>
      <c r="D1533" s="7" t="e">
        <f t="shared" si="161"/>
        <v>#VALUE!</v>
      </c>
      <c r="E1533" s="7" t="e">
        <f t="shared" si="162"/>
        <v>#VALUE!</v>
      </c>
      <c r="S1533" s="20" t="str">
        <f t="shared" si="163"/>
        <v/>
      </c>
      <c r="T1533" s="20" t="str">
        <f t="shared" si="164"/>
        <v/>
      </c>
      <c r="U1533" s="48" t="e">
        <f t="shared" si="165"/>
        <v>#VALUE!</v>
      </c>
      <c r="V1533" s="20" t="str">
        <f t="shared" si="166"/>
        <v/>
      </c>
      <c r="W1533" s="20" t="str">
        <f t="shared" si="167"/>
        <v/>
      </c>
      <c r="X1533" s="20"/>
      <c r="Y1533" s="7"/>
      <c r="Z1533" s="7"/>
      <c r="AA1533" s="7"/>
      <c r="AB1533" s="7"/>
      <c r="AC1533" s="7"/>
      <c r="AD1533" s="7"/>
    </row>
    <row r="1534" spans="1:30" x14ac:dyDescent="0.25">
      <c r="A1534" s="7"/>
      <c r="B1534" s="7"/>
      <c r="C1534" s="7"/>
      <c r="D1534" s="7" t="e">
        <f t="shared" si="161"/>
        <v>#VALUE!</v>
      </c>
      <c r="E1534" s="7" t="e">
        <f t="shared" si="162"/>
        <v>#VALUE!</v>
      </c>
      <c r="S1534" s="20" t="str">
        <f t="shared" si="163"/>
        <v/>
      </c>
      <c r="T1534" s="20" t="str">
        <f t="shared" si="164"/>
        <v/>
      </c>
      <c r="U1534" s="48" t="e">
        <f t="shared" si="165"/>
        <v>#VALUE!</v>
      </c>
      <c r="V1534" s="20" t="str">
        <f t="shared" si="166"/>
        <v/>
      </c>
      <c r="W1534" s="20" t="str">
        <f t="shared" si="167"/>
        <v/>
      </c>
      <c r="X1534" s="20"/>
      <c r="Y1534" s="7"/>
      <c r="Z1534" s="7"/>
      <c r="AA1534" s="7"/>
      <c r="AB1534" s="7"/>
      <c r="AC1534" s="7"/>
      <c r="AD1534" s="7"/>
    </row>
    <row r="1535" spans="1:30" x14ac:dyDescent="0.25">
      <c r="A1535" s="7"/>
      <c r="B1535" s="7"/>
      <c r="C1535" s="7"/>
      <c r="D1535" s="7" t="e">
        <f t="shared" si="161"/>
        <v>#VALUE!</v>
      </c>
      <c r="E1535" s="7" t="e">
        <f t="shared" si="162"/>
        <v>#VALUE!</v>
      </c>
      <c r="S1535" s="20" t="str">
        <f t="shared" si="163"/>
        <v/>
      </c>
      <c r="T1535" s="20" t="str">
        <f t="shared" si="164"/>
        <v/>
      </c>
      <c r="U1535" s="48" t="e">
        <f t="shared" si="165"/>
        <v>#VALUE!</v>
      </c>
      <c r="V1535" s="20" t="str">
        <f t="shared" si="166"/>
        <v/>
      </c>
      <c r="W1535" s="20" t="str">
        <f t="shared" si="167"/>
        <v/>
      </c>
      <c r="X1535" s="20"/>
      <c r="Y1535" s="7"/>
      <c r="Z1535" s="7"/>
      <c r="AA1535" s="7"/>
      <c r="AB1535" s="7"/>
      <c r="AC1535" s="7"/>
      <c r="AD1535" s="7"/>
    </row>
    <row r="1536" spans="1:30" x14ac:dyDescent="0.25">
      <c r="A1536" s="7"/>
      <c r="B1536" s="7"/>
      <c r="C1536" s="7"/>
      <c r="D1536" s="7" t="e">
        <f t="shared" si="161"/>
        <v>#VALUE!</v>
      </c>
      <c r="E1536" s="7" t="e">
        <f t="shared" si="162"/>
        <v>#VALUE!</v>
      </c>
      <c r="S1536" s="20" t="str">
        <f t="shared" si="163"/>
        <v/>
      </c>
      <c r="T1536" s="20" t="str">
        <f t="shared" si="164"/>
        <v/>
      </c>
      <c r="U1536" s="48" t="e">
        <f t="shared" si="165"/>
        <v>#VALUE!</v>
      </c>
      <c r="V1536" s="20" t="str">
        <f t="shared" si="166"/>
        <v/>
      </c>
      <c r="W1536" s="20" t="str">
        <f t="shared" si="167"/>
        <v/>
      </c>
      <c r="X1536" s="20"/>
      <c r="Y1536" s="7"/>
      <c r="Z1536" s="7"/>
      <c r="AA1536" s="7"/>
      <c r="AB1536" s="7"/>
      <c r="AC1536" s="7"/>
      <c r="AD1536" s="7"/>
    </row>
    <row r="1537" spans="1:30" x14ac:dyDescent="0.25">
      <c r="A1537" s="7"/>
      <c r="B1537" s="7"/>
      <c r="C1537" s="7"/>
      <c r="D1537" s="7" t="e">
        <f t="shared" si="161"/>
        <v>#VALUE!</v>
      </c>
      <c r="E1537" s="7" t="e">
        <f t="shared" si="162"/>
        <v>#VALUE!</v>
      </c>
      <c r="S1537" s="20" t="str">
        <f t="shared" si="163"/>
        <v/>
      </c>
      <c r="T1537" s="20" t="str">
        <f t="shared" si="164"/>
        <v/>
      </c>
      <c r="U1537" s="48" t="e">
        <f t="shared" si="165"/>
        <v>#VALUE!</v>
      </c>
      <c r="V1537" s="20" t="str">
        <f t="shared" si="166"/>
        <v/>
      </c>
      <c r="W1537" s="20" t="str">
        <f t="shared" si="167"/>
        <v/>
      </c>
      <c r="X1537" s="20"/>
      <c r="Y1537" s="7"/>
      <c r="Z1537" s="7"/>
      <c r="AA1537" s="7"/>
      <c r="AB1537" s="7"/>
      <c r="AC1537" s="7"/>
      <c r="AD1537" s="7"/>
    </row>
    <row r="1538" spans="1:30" x14ac:dyDescent="0.25">
      <c r="A1538" s="7"/>
      <c r="B1538" s="7"/>
      <c r="C1538" s="7"/>
      <c r="D1538" s="7" t="e">
        <f t="shared" si="161"/>
        <v>#VALUE!</v>
      </c>
      <c r="E1538" s="7" t="e">
        <f t="shared" si="162"/>
        <v>#VALUE!</v>
      </c>
      <c r="S1538" s="20" t="str">
        <f t="shared" si="163"/>
        <v/>
      </c>
      <c r="T1538" s="20" t="str">
        <f t="shared" si="164"/>
        <v/>
      </c>
      <c r="U1538" s="48" t="e">
        <f t="shared" si="165"/>
        <v>#VALUE!</v>
      </c>
      <c r="V1538" s="20" t="str">
        <f t="shared" si="166"/>
        <v/>
      </c>
      <c r="W1538" s="20" t="str">
        <f t="shared" si="167"/>
        <v/>
      </c>
      <c r="X1538" s="20"/>
      <c r="Y1538" s="7"/>
      <c r="Z1538" s="7"/>
      <c r="AA1538" s="7"/>
      <c r="AB1538" s="7"/>
      <c r="AC1538" s="7"/>
      <c r="AD1538" s="7"/>
    </row>
    <row r="1539" spans="1:30" x14ac:dyDescent="0.25">
      <c r="A1539" s="7"/>
      <c r="B1539" s="7"/>
      <c r="C1539" s="7"/>
      <c r="D1539" s="7" t="e">
        <f t="shared" si="161"/>
        <v>#VALUE!</v>
      </c>
      <c r="E1539" s="7" t="e">
        <f t="shared" si="162"/>
        <v>#VALUE!</v>
      </c>
      <c r="S1539" s="20" t="str">
        <f t="shared" si="163"/>
        <v/>
      </c>
      <c r="T1539" s="20" t="str">
        <f t="shared" si="164"/>
        <v/>
      </c>
      <c r="U1539" s="48" t="e">
        <f t="shared" si="165"/>
        <v>#VALUE!</v>
      </c>
      <c r="V1539" s="20" t="str">
        <f t="shared" si="166"/>
        <v/>
      </c>
      <c r="W1539" s="20" t="str">
        <f t="shared" si="167"/>
        <v/>
      </c>
      <c r="X1539" s="20"/>
      <c r="Y1539" s="7"/>
      <c r="Z1539" s="7"/>
      <c r="AA1539" s="7"/>
      <c r="AB1539" s="7"/>
      <c r="AC1539" s="7"/>
      <c r="AD1539" s="7"/>
    </row>
    <row r="1540" spans="1:30" x14ac:dyDescent="0.25">
      <c r="A1540" s="7"/>
      <c r="B1540" s="7"/>
      <c r="C1540" s="7"/>
      <c r="D1540" s="7" t="e">
        <f t="shared" si="161"/>
        <v>#VALUE!</v>
      </c>
      <c r="E1540" s="7" t="e">
        <f t="shared" si="162"/>
        <v>#VALUE!</v>
      </c>
      <c r="S1540" s="20" t="str">
        <f t="shared" si="163"/>
        <v/>
      </c>
      <c r="T1540" s="20" t="str">
        <f t="shared" si="164"/>
        <v/>
      </c>
      <c r="U1540" s="48" t="e">
        <f t="shared" si="165"/>
        <v>#VALUE!</v>
      </c>
      <c r="V1540" s="20" t="str">
        <f t="shared" si="166"/>
        <v/>
      </c>
      <c r="W1540" s="20" t="str">
        <f t="shared" si="167"/>
        <v/>
      </c>
      <c r="X1540" s="20"/>
      <c r="Y1540" s="7"/>
      <c r="Z1540" s="7"/>
      <c r="AA1540" s="7"/>
      <c r="AB1540" s="7"/>
      <c r="AC1540" s="7"/>
      <c r="AD1540" s="7"/>
    </row>
    <row r="1541" spans="1:30" x14ac:dyDescent="0.25">
      <c r="A1541" s="7"/>
      <c r="B1541" s="7"/>
      <c r="C1541" s="7"/>
      <c r="D1541" s="7" t="e">
        <f t="shared" si="161"/>
        <v>#VALUE!</v>
      </c>
      <c r="E1541" s="7" t="e">
        <f t="shared" si="162"/>
        <v>#VALUE!</v>
      </c>
      <c r="S1541" s="20" t="str">
        <f t="shared" si="163"/>
        <v/>
      </c>
      <c r="T1541" s="20" t="str">
        <f t="shared" si="164"/>
        <v/>
      </c>
      <c r="U1541" s="48" t="e">
        <f t="shared" si="165"/>
        <v>#VALUE!</v>
      </c>
      <c r="V1541" s="20" t="str">
        <f t="shared" si="166"/>
        <v/>
      </c>
      <c r="W1541" s="20" t="str">
        <f t="shared" si="167"/>
        <v/>
      </c>
      <c r="X1541" s="20"/>
      <c r="Y1541" s="7"/>
      <c r="Z1541" s="7"/>
      <c r="AA1541" s="7"/>
      <c r="AB1541" s="7"/>
      <c r="AC1541" s="7"/>
      <c r="AD1541" s="7"/>
    </row>
    <row r="1542" spans="1:30" x14ac:dyDescent="0.25">
      <c r="A1542" s="7"/>
      <c r="B1542" s="7"/>
      <c r="C1542" s="7"/>
      <c r="D1542" s="7" t="e">
        <f t="shared" si="161"/>
        <v>#VALUE!</v>
      </c>
      <c r="E1542" s="7" t="e">
        <f t="shared" si="162"/>
        <v>#VALUE!</v>
      </c>
      <c r="S1542" s="20" t="str">
        <f t="shared" si="163"/>
        <v/>
      </c>
      <c r="T1542" s="20" t="str">
        <f t="shared" si="164"/>
        <v/>
      </c>
      <c r="U1542" s="48" t="e">
        <f t="shared" si="165"/>
        <v>#VALUE!</v>
      </c>
      <c r="V1542" s="20" t="str">
        <f t="shared" si="166"/>
        <v/>
      </c>
      <c r="W1542" s="20" t="str">
        <f t="shared" si="167"/>
        <v/>
      </c>
      <c r="X1542" s="20"/>
      <c r="Y1542" s="7"/>
      <c r="Z1542" s="7"/>
      <c r="AA1542" s="7"/>
      <c r="AB1542" s="7"/>
      <c r="AC1542" s="7"/>
      <c r="AD1542" s="7"/>
    </row>
    <row r="1543" spans="1:30" x14ac:dyDescent="0.25">
      <c r="A1543" s="7"/>
      <c r="B1543" s="7"/>
      <c r="C1543" s="7"/>
      <c r="D1543" s="7" t="e">
        <f t="shared" si="161"/>
        <v>#VALUE!</v>
      </c>
      <c r="E1543" s="7" t="e">
        <f t="shared" si="162"/>
        <v>#VALUE!</v>
      </c>
      <c r="S1543" s="20" t="str">
        <f t="shared" si="163"/>
        <v/>
      </c>
      <c r="T1543" s="20" t="str">
        <f t="shared" si="164"/>
        <v/>
      </c>
      <c r="U1543" s="48" t="e">
        <f t="shared" si="165"/>
        <v>#VALUE!</v>
      </c>
      <c r="V1543" s="20" t="str">
        <f t="shared" si="166"/>
        <v/>
      </c>
      <c r="W1543" s="20" t="str">
        <f t="shared" si="167"/>
        <v/>
      </c>
      <c r="X1543" s="20"/>
      <c r="Y1543" s="7"/>
      <c r="Z1543" s="7"/>
      <c r="AA1543" s="7"/>
      <c r="AB1543" s="7"/>
      <c r="AC1543" s="7"/>
      <c r="AD1543" s="7"/>
    </row>
    <row r="1544" spans="1:30" x14ac:dyDescent="0.25">
      <c r="A1544" s="7"/>
      <c r="B1544" s="7"/>
      <c r="C1544" s="7"/>
      <c r="D1544" s="7" t="e">
        <f t="shared" si="161"/>
        <v>#VALUE!</v>
      </c>
      <c r="E1544" s="7" t="e">
        <f t="shared" si="162"/>
        <v>#VALUE!</v>
      </c>
      <c r="S1544" s="20" t="str">
        <f t="shared" si="163"/>
        <v/>
      </c>
      <c r="T1544" s="20" t="str">
        <f t="shared" si="164"/>
        <v/>
      </c>
      <c r="U1544" s="48" t="e">
        <f t="shared" si="165"/>
        <v>#VALUE!</v>
      </c>
      <c r="V1544" s="20" t="str">
        <f t="shared" si="166"/>
        <v/>
      </c>
      <c r="W1544" s="20" t="str">
        <f t="shared" si="167"/>
        <v/>
      </c>
      <c r="X1544" s="20"/>
      <c r="Y1544" s="7"/>
      <c r="Z1544" s="7"/>
      <c r="AA1544" s="7"/>
      <c r="AB1544" s="7"/>
      <c r="AC1544" s="7"/>
      <c r="AD1544" s="7"/>
    </row>
    <row r="1545" spans="1:30" x14ac:dyDescent="0.25">
      <c r="A1545" s="7"/>
      <c r="B1545" s="7"/>
      <c r="C1545" s="7"/>
      <c r="D1545" s="7" t="e">
        <f t="shared" si="161"/>
        <v>#VALUE!</v>
      </c>
      <c r="E1545" s="7" t="e">
        <f t="shared" si="162"/>
        <v>#VALUE!</v>
      </c>
      <c r="S1545" s="20" t="str">
        <f t="shared" si="163"/>
        <v/>
      </c>
      <c r="T1545" s="20" t="str">
        <f t="shared" si="164"/>
        <v/>
      </c>
      <c r="U1545" s="48" t="e">
        <f t="shared" si="165"/>
        <v>#VALUE!</v>
      </c>
      <c r="V1545" s="20" t="str">
        <f t="shared" si="166"/>
        <v/>
      </c>
      <c r="W1545" s="20" t="str">
        <f t="shared" si="167"/>
        <v/>
      </c>
      <c r="X1545" s="20"/>
      <c r="Y1545" s="7"/>
      <c r="Z1545" s="7"/>
      <c r="AA1545" s="7"/>
      <c r="AB1545" s="7"/>
      <c r="AC1545" s="7"/>
      <c r="AD1545" s="7"/>
    </row>
    <row r="1546" spans="1:30" x14ac:dyDescent="0.25">
      <c r="A1546" s="7"/>
      <c r="B1546" s="7"/>
      <c r="C1546" s="7"/>
      <c r="D1546" s="7" t="e">
        <f t="shared" si="161"/>
        <v>#VALUE!</v>
      </c>
      <c r="E1546" s="7" t="e">
        <f t="shared" si="162"/>
        <v>#VALUE!</v>
      </c>
      <c r="S1546" s="20" t="str">
        <f t="shared" si="163"/>
        <v/>
      </c>
      <c r="T1546" s="20" t="str">
        <f t="shared" si="164"/>
        <v/>
      </c>
      <c r="U1546" s="48" t="e">
        <f t="shared" si="165"/>
        <v>#VALUE!</v>
      </c>
      <c r="V1546" s="20" t="str">
        <f t="shared" si="166"/>
        <v/>
      </c>
      <c r="W1546" s="20" t="str">
        <f t="shared" si="167"/>
        <v/>
      </c>
      <c r="X1546" s="20"/>
      <c r="Y1546" s="7"/>
      <c r="Z1546" s="7"/>
      <c r="AA1546" s="7"/>
      <c r="AB1546" s="7"/>
      <c r="AC1546" s="7"/>
      <c r="AD1546" s="7"/>
    </row>
    <row r="1547" spans="1:30" x14ac:dyDescent="0.25">
      <c r="A1547" s="7"/>
      <c r="B1547" s="7"/>
      <c r="C1547" s="7"/>
      <c r="D1547" s="7" t="e">
        <f t="shared" ref="D1547:D1610" si="168">TRIM(CLEAN(E1547))</f>
        <v>#VALUE!</v>
      </c>
      <c r="E1547" s="7" t="e">
        <f t="shared" ref="E1547:E1610" si="169">MID(G1547,2,SEARCH("_",G1547)-2)</f>
        <v>#VALUE!</v>
      </c>
      <c r="S1547" s="20" t="str">
        <f t="shared" ref="S1547:S1610" si="170">IFERROR(SEARCH("_",I1547),"")</f>
        <v/>
      </c>
      <c r="T1547" s="20" t="str">
        <f t="shared" ref="T1547:T1610" si="171">IFERROR(SEARCH("_",I1547,S1547+1),"")</f>
        <v/>
      </c>
      <c r="U1547" s="48" t="e">
        <f t="shared" ref="U1547:U1610" si="172">MID(I1547,S1547+1,T1547-S1547-1)</f>
        <v>#VALUE!</v>
      </c>
      <c r="V1547" s="20" t="str">
        <f t="shared" ref="V1547:V1610" si="173">IFERROR(LEFT(K1547,SEARCH("TN7",K1547)+4),"")</f>
        <v/>
      </c>
      <c r="W1547" s="20" t="str">
        <f t="shared" ref="W1547:W1610" si="174">IFERROR(VLOOKUP(V1547,$V$2:$W$4,2,FALSE),"")</f>
        <v/>
      </c>
      <c r="X1547" s="20"/>
      <c r="Y1547" s="7"/>
      <c r="Z1547" s="7"/>
      <c r="AA1547" s="7"/>
      <c r="AB1547" s="7"/>
      <c r="AC1547" s="7"/>
      <c r="AD1547" s="7"/>
    </row>
    <row r="1548" spans="1:30" x14ac:dyDescent="0.25">
      <c r="A1548" s="7"/>
      <c r="B1548" s="7"/>
      <c r="C1548" s="7"/>
      <c r="D1548" s="7" t="e">
        <f t="shared" si="168"/>
        <v>#VALUE!</v>
      </c>
      <c r="E1548" s="7" t="e">
        <f t="shared" si="169"/>
        <v>#VALUE!</v>
      </c>
      <c r="S1548" s="20" t="str">
        <f t="shared" si="170"/>
        <v/>
      </c>
      <c r="T1548" s="20" t="str">
        <f t="shared" si="171"/>
        <v/>
      </c>
      <c r="U1548" s="48" t="e">
        <f t="shared" si="172"/>
        <v>#VALUE!</v>
      </c>
      <c r="V1548" s="20" t="str">
        <f t="shared" si="173"/>
        <v/>
      </c>
      <c r="W1548" s="20" t="str">
        <f t="shared" si="174"/>
        <v/>
      </c>
      <c r="X1548" s="20"/>
      <c r="Y1548" s="7"/>
      <c r="Z1548" s="7"/>
      <c r="AA1548" s="7"/>
      <c r="AB1548" s="7"/>
      <c r="AC1548" s="7"/>
      <c r="AD1548" s="7"/>
    </row>
    <row r="1549" spans="1:30" x14ac:dyDescent="0.25">
      <c r="A1549" s="7"/>
      <c r="B1549" s="7"/>
      <c r="C1549" s="7"/>
      <c r="D1549" s="7" t="e">
        <f t="shared" si="168"/>
        <v>#VALUE!</v>
      </c>
      <c r="E1549" s="7" t="e">
        <f t="shared" si="169"/>
        <v>#VALUE!</v>
      </c>
      <c r="S1549" s="20" t="str">
        <f t="shared" si="170"/>
        <v/>
      </c>
      <c r="T1549" s="20" t="str">
        <f t="shared" si="171"/>
        <v/>
      </c>
      <c r="U1549" s="48" t="e">
        <f t="shared" si="172"/>
        <v>#VALUE!</v>
      </c>
      <c r="V1549" s="20" t="str">
        <f t="shared" si="173"/>
        <v/>
      </c>
      <c r="W1549" s="20" t="str">
        <f t="shared" si="174"/>
        <v/>
      </c>
      <c r="X1549" s="20"/>
      <c r="Y1549" s="7"/>
      <c r="Z1549" s="7"/>
      <c r="AA1549" s="7"/>
      <c r="AB1549" s="7"/>
      <c r="AC1549" s="7"/>
      <c r="AD1549" s="7"/>
    </row>
    <row r="1550" spans="1:30" x14ac:dyDescent="0.25">
      <c r="A1550" s="7"/>
      <c r="B1550" s="7"/>
      <c r="C1550" s="7"/>
      <c r="D1550" s="7" t="e">
        <f t="shared" si="168"/>
        <v>#VALUE!</v>
      </c>
      <c r="E1550" s="7" t="e">
        <f t="shared" si="169"/>
        <v>#VALUE!</v>
      </c>
      <c r="S1550" s="20" t="str">
        <f t="shared" si="170"/>
        <v/>
      </c>
      <c r="T1550" s="20" t="str">
        <f t="shared" si="171"/>
        <v/>
      </c>
      <c r="U1550" s="48" t="e">
        <f t="shared" si="172"/>
        <v>#VALUE!</v>
      </c>
      <c r="V1550" s="20" t="str">
        <f t="shared" si="173"/>
        <v/>
      </c>
      <c r="W1550" s="20" t="str">
        <f t="shared" si="174"/>
        <v/>
      </c>
      <c r="X1550" s="20"/>
      <c r="Y1550" s="7"/>
      <c r="Z1550" s="7"/>
      <c r="AA1550" s="7"/>
      <c r="AB1550" s="7"/>
      <c r="AC1550" s="7"/>
      <c r="AD1550" s="7"/>
    </row>
    <row r="1551" spans="1:30" x14ac:dyDescent="0.25">
      <c r="A1551" s="7"/>
      <c r="B1551" s="7"/>
      <c r="C1551" s="7"/>
      <c r="D1551" s="7" t="e">
        <f t="shared" si="168"/>
        <v>#VALUE!</v>
      </c>
      <c r="E1551" s="7" t="e">
        <f t="shared" si="169"/>
        <v>#VALUE!</v>
      </c>
      <c r="S1551" s="20" t="str">
        <f t="shared" si="170"/>
        <v/>
      </c>
      <c r="T1551" s="20" t="str">
        <f t="shared" si="171"/>
        <v/>
      </c>
      <c r="U1551" s="48" t="e">
        <f t="shared" si="172"/>
        <v>#VALUE!</v>
      </c>
      <c r="V1551" s="20" t="str">
        <f t="shared" si="173"/>
        <v/>
      </c>
      <c r="W1551" s="20" t="str">
        <f t="shared" si="174"/>
        <v/>
      </c>
      <c r="X1551" s="20"/>
      <c r="Y1551" s="7"/>
      <c r="Z1551" s="7"/>
      <c r="AA1551" s="7"/>
      <c r="AB1551" s="7"/>
      <c r="AC1551" s="7"/>
      <c r="AD1551" s="7"/>
    </row>
    <row r="1552" spans="1:30" x14ac:dyDescent="0.25">
      <c r="A1552" s="7"/>
      <c r="B1552" s="7"/>
      <c r="C1552" s="7"/>
      <c r="D1552" s="7" t="e">
        <f t="shared" si="168"/>
        <v>#VALUE!</v>
      </c>
      <c r="E1552" s="7" t="e">
        <f t="shared" si="169"/>
        <v>#VALUE!</v>
      </c>
      <c r="S1552" s="20" t="str">
        <f t="shared" si="170"/>
        <v/>
      </c>
      <c r="T1552" s="20" t="str">
        <f t="shared" si="171"/>
        <v/>
      </c>
      <c r="U1552" s="48" t="e">
        <f t="shared" si="172"/>
        <v>#VALUE!</v>
      </c>
      <c r="V1552" s="20" t="str">
        <f t="shared" si="173"/>
        <v/>
      </c>
      <c r="W1552" s="20" t="str">
        <f t="shared" si="174"/>
        <v/>
      </c>
      <c r="X1552" s="20"/>
      <c r="Y1552" s="7"/>
      <c r="Z1552" s="7"/>
      <c r="AA1552" s="7"/>
      <c r="AB1552" s="7"/>
      <c r="AC1552" s="7"/>
      <c r="AD1552" s="7"/>
    </row>
    <row r="1553" spans="1:30" x14ac:dyDescent="0.25">
      <c r="A1553" s="7"/>
      <c r="B1553" s="7"/>
      <c r="C1553" s="7"/>
      <c r="D1553" s="7" t="e">
        <f t="shared" si="168"/>
        <v>#VALUE!</v>
      </c>
      <c r="E1553" s="7" t="e">
        <f t="shared" si="169"/>
        <v>#VALUE!</v>
      </c>
      <c r="S1553" s="20" t="str">
        <f t="shared" si="170"/>
        <v/>
      </c>
      <c r="T1553" s="20" t="str">
        <f t="shared" si="171"/>
        <v/>
      </c>
      <c r="U1553" s="48" t="e">
        <f t="shared" si="172"/>
        <v>#VALUE!</v>
      </c>
      <c r="V1553" s="20" t="str">
        <f t="shared" si="173"/>
        <v/>
      </c>
      <c r="W1553" s="20" t="str">
        <f t="shared" si="174"/>
        <v/>
      </c>
      <c r="X1553" s="20"/>
      <c r="Y1553" s="7"/>
      <c r="Z1553" s="7"/>
      <c r="AA1553" s="7"/>
      <c r="AB1553" s="7"/>
      <c r="AC1553" s="7"/>
      <c r="AD1553" s="7"/>
    </row>
    <row r="1554" spans="1:30" x14ac:dyDescent="0.25">
      <c r="A1554" s="7"/>
      <c r="B1554" s="7"/>
      <c r="C1554" s="7"/>
      <c r="D1554" s="7" t="e">
        <f t="shared" si="168"/>
        <v>#VALUE!</v>
      </c>
      <c r="E1554" s="7" t="e">
        <f t="shared" si="169"/>
        <v>#VALUE!</v>
      </c>
      <c r="S1554" s="20" t="str">
        <f t="shared" si="170"/>
        <v/>
      </c>
      <c r="T1554" s="20" t="str">
        <f t="shared" si="171"/>
        <v/>
      </c>
      <c r="U1554" s="48" t="e">
        <f t="shared" si="172"/>
        <v>#VALUE!</v>
      </c>
      <c r="V1554" s="20" t="str">
        <f t="shared" si="173"/>
        <v/>
      </c>
      <c r="W1554" s="20" t="str">
        <f t="shared" si="174"/>
        <v/>
      </c>
      <c r="X1554" s="20"/>
      <c r="Y1554" s="7"/>
      <c r="Z1554" s="7"/>
      <c r="AA1554" s="7"/>
      <c r="AB1554" s="7"/>
      <c r="AC1554" s="7"/>
      <c r="AD1554" s="7"/>
    </row>
    <row r="1555" spans="1:30" x14ac:dyDescent="0.25">
      <c r="A1555" s="7"/>
      <c r="B1555" s="7"/>
      <c r="C1555" s="7"/>
      <c r="D1555" s="7" t="e">
        <f t="shared" si="168"/>
        <v>#VALUE!</v>
      </c>
      <c r="E1555" s="7" t="e">
        <f t="shared" si="169"/>
        <v>#VALUE!</v>
      </c>
      <c r="S1555" s="20" t="str">
        <f t="shared" si="170"/>
        <v/>
      </c>
      <c r="T1555" s="20" t="str">
        <f t="shared" si="171"/>
        <v/>
      </c>
      <c r="U1555" s="48" t="e">
        <f t="shared" si="172"/>
        <v>#VALUE!</v>
      </c>
      <c r="V1555" s="20" t="str">
        <f t="shared" si="173"/>
        <v/>
      </c>
      <c r="W1555" s="20" t="str">
        <f t="shared" si="174"/>
        <v/>
      </c>
      <c r="X1555" s="20"/>
      <c r="Y1555" s="7"/>
      <c r="Z1555" s="7"/>
      <c r="AA1555" s="7"/>
      <c r="AB1555" s="7"/>
      <c r="AC1555" s="7"/>
      <c r="AD1555" s="7"/>
    </row>
    <row r="1556" spans="1:30" x14ac:dyDescent="0.25">
      <c r="A1556" s="7"/>
      <c r="B1556" s="7"/>
      <c r="C1556" s="7"/>
      <c r="D1556" s="7" t="e">
        <f t="shared" si="168"/>
        <v>#VALUE!</v>
      </c>
      <c r="E1556" s="7" t="e">
        <f t="shared" si="169"/>
        <v>#VALUE!</v>
      </c>
      <c r="S1556" s="20" t="str">
        <f t="shared" si="170"/>
        <v/>
      </c>
      <c r="T1556" s="20" t="str">
        <f t="shared" si="171"/>
        <v/>
      </c>
      <c r="U1556" s="48" t="e">
        <f t="shared" si="172"/>
        <v>#VALUE!</v>
      </c>
      <c r="V1556" s="20" t="str">
        <f t="shared" si="173"/>
        <v/>
      </c>
      <c r="W1556" s="20" t="str">
        <f t="shared" si="174"/>
        <v/>
      </c>
      <c r="X1556" s="20"/>
      <c r="Y1556" s="7"/>
      <c r="Z1556" s="7"/>
      <c r="AA1556" s="7"/>
      <c r="AB1556" s="7"/>
      <c r="AC1556" s="7"/>
      <c r="AD1556" s="7"/>
    </row>
    <row r="1557" spans="1:30" x14ac:dyDescent="0.25">
      <c r="A1557" s="7"/>
      <c r="B1557" s="7"/>
      <c r="C1557" s="7"/>
      <c r="D1557" s="7" t="e">
        <f t="shared" si="168"/>
        <v>#VALUE!</v>
      </c>
      <c r="E1557" s="7" t="e">
        <f t="shared" si="169"/>
        <v>#VALUE!</v>
      </c>
      <c r="S1557" s="20" t="str">
        <f t="shared" si="170"/>
        <v/>
      </c>
      <c r="T1557" s="20" t="str">
        <f t="shared" si="171"/>
        <v/>
      </c>
      <c r="U1557" s="48" t="e">
        <f t="shared" si="172"/>
        <v>#VALUE!</v>
      </c>
      <c r="V1557" s="20" t="str">
        <f t="shared" si="173"/>
        <v/>
      </c>
      <c r="W1557" s="20" t="str">
        <f t="shared" si="174"/>
        <v/>
      </c>
      <c r="X1557" s="20"/>
      <c r="Y1557" s="7"/>
      <c r="Z1557" s="7"/>
      <c r="AA1557" s="7"/>
      <c r="AB1557" s="7"/>
      <c r="AC1557" s="7"/>
      <c r="AD1557" s="7"/>
    </row>
    <row r="1558" spans="1:30" x14ac:dyDescent="0.25">
      <c r="A1558" s="7"/>
      <c r="B1558" s="7"/>
      <c r="C1558" s="7"/>
      <c r="D1558" s="7" t="e">
        <f t="shared" si="168"/>
        <v>#VALUE!</v>
      </c>
      <c r="E1558" s="7" t="e">
        <f t="shared" si="169"/>
        <v>#VALUE!</v>
      </c>
      <c r="S1558" s="20" t="str">
        <f t="shared" si="170"/>
        <v/>
      </c>
      <c r="T1558" s="20" t="str">
        <f t="shared" si="171"/>
        <v/>
      </c>
      <c r="U1558" s="48" t="e">
        <f t="shared" si="172"/>
        <v>#VALUE!</v>
      </c>
      <c r="V1558" s="20" t="str">
        <f t="shared" si="173"/>
        <v/>
      </c>
      <c r="W1558" s="20" t="str">
        <f t="shared" si="174"/>
        <v/>
      </c>
      <c r="X1558" s="20"/>
      <c r="Y1558" s="7"/>
      <c r="Z1558" s="7"/>
      <c r="AA1558" s="7"/>
      <c r="AB1558" s="7"/>
      <c r="AC1558" s="7"/>
      <c r="AD1558" s="7"/>
    </row>
    <row r="1559" spans="1:30" x14ac:dyDescent="0.25">
      <c r="A1559" s="7"/>
      <c r="B1559" s="7"/>
      <c r="C1559" s="7"/>
      <c r="D1559" s="7" t="e">
        <f t="shared" si="168"/>
        <v>#VALUE!</v>
      </c>
      <c r="E1559" s="7" t="e">
        <f t="shared" si="169"/>
        <v>#VALUE!</v>
      </c>
      <c r="S1559" s="20" t="str">
        <f t="shared" si="170"/>
        <v/>
      </c>
      <c r="T1559" s="20" t="str">
        <f t="shared" si="171"/>
        <v/>
      </c>
      <c r="U1559" s="48" t="e">
        <f t="shared" si="172"/>
        <v>#VALUE!</v>
      </c>
      <c r="V1559" s="20" t="str">
        <f t="shared" si="173"/>
        <v/>
      </c>
      <c r="W1559" s="20" t="str">
        <f t="shared" si="174"/>
        <v/>
      </c>
      <c r="X1559" s="20"/>
      <c r="Y1559" s="7"/>
      <c r="Z1559" s="7"/>
      <c r="AA1559" s="7"/>
      <c r="AB1559" s="7"/>
      <c r="AC1559" s="7"/>
      <c r="AD1559" s="7"/>
    </row>
    <row r="1560" spans="1:30" x14ac:dyDescent="0.25">
      <c r="A1560" s="7"/>
      <c r="B1560" s="7"/>
      <c r="C1560" s="7"/>
      <c r="D1560" s="7" t="e">
        <f t="shared" si="168"/>
        <v>#VALUE!</v>
      </c>
      <c r="E1560" s="7" t="e">
        <f t="shared" si="169"/>
        <v>#VALUE!</v>
      </c>
      <c r="S1560" s="20" t="str">
        <f t="shared" si="170"/>
        <v/>
      </c>
      <c r="T1560" s="20" t="str">
        <f t="shared" si="171"/>
        <v/>
      </c>
      <c r="U1560" s="48" t="e">
        <f t="shared" si="172"/>
        <v>#VALUE!</v>
      </c>
      <c r="V1560" s="20" t="str">
        <f t="shared" si="173"/>
        <v/>
      </c>
      <c r="W1560" s="20" t="str">
        <f t="shared" si="174"/>
        <v/>
      </c>
      <c r="X1560" s="20"/>
      <c r="Y1560" s="7"/>
      <c r="Z1560" s="7"/>
      <c r="AA1560" s="7"/>
      <c r="AB1560" s="7"/>
      <c r="AC1560" s="7"/>
      <c r="AD1560" s="7"/>
    </row>
    <row r="1561" spans="1:30" x14ac:dyDescent="0.25">
      <c r="A1561" s="7"/>
      <c r="B1561" s="7"/>
      <c r="C1561" s="7"/>
      <c r="D1561" s="7" t="e">
        <f t="shared" si="168"/>
        <v>#VALUE!</v>
      </c>
      <c r="E1561" s="7" t="e">
        <f t="shared" si="169"/>
        <v>#VALUE!</v>
      </c>
      <c r="S1561" s="20" t="str">
        <f t="shared" si="170"/>
        <v/>
      </c>
      <c r="T1561" s="20" t="str">
        <f t="shared" si="171"/>
        <v/>
      </c>
      <c r="U1561" s="48" t="e">
        <f t="shared" si="172"/>
        <v>#VALUE!</v>
      </c>
      <c r="V1561" s="20" t="str">
        <f t="shared" si="173"/>
        <v/>
      </c>
      <c r="W1561" s="20" t="str">
        <f t="shared" si="174"/>
        <v/>
      </c>
      <c r="X1561" s="20"/>
      <c r="Y1561" s="7"/>
      <c r="Z1561" s="7"/>
      <c r="AA1561" s="7"/>
      <c r="AB1561" s="7"/>
      <c r="AC1561" s="7"/>
      <c r="AD1561" s="7"/>
    </row>
    <row r="1562" spans="1:30" x14ac:dyDescent="0.25">
      <c r="A1562" s="7"/>
      <c r="B1562" s="7"/>
      <c r="C1562" s="7"/>
      <c r="D1562" s="7" t="e">
        <f t="shared" si="168"/>
        <v>#VALUE!</v>
      </c>
      <c r="E1562" s="7" t="e">
        <f t="shared" si="169"/>
        <v>#VALUE!</v>
      </c>
      <c r="S1562" s="20" t="str">
        <f t="shared" si="170"/>
        <v/>
      </c>
      <c r="T1562" s="20" t="str">
        <f t="shared" si="171"/>
        <v/>
      </c>
      <c r="U1562" s="48" t="e">
        <f t="shared" si="172"/>
        <v>#VALUE!</v>
      </c>
      <c r="V1562" s="20" t="str">
        <f t="shared" si="173"/>
        <v/>
      </c>
      <c r="W1562" s="20" t="str">
        <f t="shared" si="174"/>
        <v/>
      </c>
      <c r="X1562" s="20"/>
      <c r="Y1562" s="7"/>
      <c r="Z1562" s="7"/>
      <c r="AA1562" s="7"/>
      <c r="AB1562" s="7"/>
      <c r="AC1562" s="7"/>
      <c r="AD1562" s="7"/>
    </row>
    <row r="1563" spans="1:30" x14ac:dyDescent="0.25">
      <c r="A1563" s="7"/>
      <c r="B1563" s="7"/>
      <c r="C1563" s="7"/>
      <c r="D1563" s="7" t="e">
        <f t="shared" si="168"/>
        <v>#VALUE!</v>
      </c>
      <c r="E1563" s="7" t="e">
        <f t="shared" si="169"/>
        <v>#VALUE!</v>
      </c>
      <c r="S1563" s="20" t="str">
        <f t="shared" si="170"/>
        <v/>
      </c>
      <c r="T1563" s="20" t="str">
        <f t="shared" si="171"/>
        <v/>
      </c>
      <c r="U1563" s="48" t="e">
        <f t="shared" si="172"/>
        <v>#VALUE!</v>
      </c>
      <c r="V1563" s="20" t="str">
        <f t="shared" si="173"/>
        <v/>
      </c>
      <c r="W1563" s="20" t="str">
        <f t="shared" si="174"/>
        <v/>
      </c>
      <c r="X1563" s="20"/>
      <c r="Y1563" s="7"/>
      <c r="Z1563" s="7"/>
      <c r="AA1563" s="7"/>
      <c r="AB1563" s="7"/>
      <c r="AC1563" s="7"/>
      <c r="AD1563" s="7"/>
    </row>
    <row r="1564" spans="1:30" x14ac:dyDescent="0.25">
      <c r="A1564" s="7"/>
      <c r="B1564" s="7"/>
      <c r="C1564" s="7"/>
      <c r="D1564" s="7" t="e">
        <f t="shared" si="168"/>
        <v>#VALUE!</v>
      </c>
      <c r="E1564" s="7" t="e">
        <f t="shared" si="169"/>
        <v>#VALUE!</v>
      </c>
      <c r="S1564" s="20" t="str">
        <f t="shared" si="170"/>
        <v/>
      </c>
      <c r="T1564" s="20" t="str">
        <f t="shared" si="171"/>
        <v/>
      </c>
      <c r="U1564" s="48" t="e">
        <f t="shared" si="172"/>
        <v>#VALUE!</v>
      </c>
      <c r="V1564" s="20" t="str">
        <f t="shared" si="173"/>
        <v/>
      </c>
      <c r="W1564" s="20" t="str">
        <f t="shared" si="174"/>
        <v/>
      </c>
      <c r="X1564" s="20"/>
      <c r="Y1564" s="7"/>
      <c r="Z1564" s="7"/>
      <c r="AA1564" s="7"/>
      <c r="AB1564" s="7"/>
      <c r="AC1564" s="7"/>
      <c r="AD1564" s="7"/>
    </row>
    <row r="1565" spans="1:30" x14ac:dyDescent="0.25">
      <c r="A1565" s="7"/>
      <c r="B1565" s="7"/>
      <c r="C1565" s="7"/>
      <c r="D1565" s="7" t="e">
        <f t="shared" si="168"/>
        <v>#VALUE!</v>
      </c>
      <c r="E1565" s="7" t="e">
        <f t="shared" si="169"/>
        <v>#VALUE!</v>
      </c>
      <c r="S1565" s="20" t="str">
        <f t="shared" si="170"/>
        <v/>
      </c>
      <c r="T1565" s="20" t="str">
        <f t="shared" si="171"/>
        <v/>
      </c>
      <c r="U1565" s="48" t="e">
        <f t="shared" si="172"/>
        <v>#VALUE!</v>
      </c>
      <c r="V1565" s="20" t="str">
        <f t="shared" si="173"/>
        <v/>
      </c>
      <c r="W1565" s="20" t="str">
        <f t="shared" si="174"/>
        <v/>
      </c>
      <c r="X1565" s="20"/>
      <c r="Y1565" s="7"/>
      <c r="Z1565" s="7"/>
      <c r="AA1565" s="7"/>
      <c r="AB1565" s="7"/>
      <c r="AC1565" s="7"/>
      <c r="AD1565" s="7"/>
    </row>
    <row r="1566" spans="1:30" x14ac:dyDescent="0.25">
      <c r="A1566" s="7"/>
      <c r="B1566" s="7"/>
      <c r="C1566" s="7"/>
      <c r="D1566" s="7" t="e">
        <f t="shared" si="168"/>
        <v>#VALUE!</v>
      </c>
      <c r="E1566" s="7" t="e">
        <f t="shared" si="169"/>
        <v>#VALUE!</v>
      </c>
      <c r="S1566" s="20" t="str">
        <f t="shared" si="170"/>
        <v/>
      </c>
      <c r="T1566" s="20" t="str">
        <f t="shared" si="171"/>
        <v/>
      </c>
      <c r="U1566" s="48" t="e">
        <f t="shared" si="172"/>
        <v>#VALUE!</v>
      </c>
      <c r="V1566" s="20" t="str">
        <f t="shared" si="173"/>
        <v/>
      </c>
      <c r="W1566" s="20" t="str">
        <f t="shared" si="174"/>
        <v/>
      </c>
      <c r="X1566" s="20"/>
      <c r="Y1566" s="7"/>
      <c r="Z1566" s="7"/>
      <c r="AA1566" s="7"/>
      <c r="AB1566" s="7"/>
      <c r="AC1566" s="7"/>
      <c r="AD1566" s="7"/>
    </row>
    <row r="1567" spans="1:30" x14ac:dyDescent="0.25">
      <c r="A1567" s="7"/>
      <c r="B1567" s="7"/>
      <c r="C1567" s="7"/>
      <c r="D1567" s="7" t="e">
        <f t="shared" si="168"/>
        <v>#VALUE!</v>
      </c>
      <c r="E1567" s="7" t="e">
        <f t="shared" si="169"/>
        <v>#VALUE!</v>
      </c>
      <c r="S1567" s="20" t="str">
        <f t="shared" si="170"/>
        <v/>
      </c>
      <c r="T1567" s="20" t="str">
        <f t="shared" si="171"/>
        <v/>
      </c>
      <c r="U1567" s="48" t="e">
        <f t="shared" si="172"/>
        <v>#VALUE!</v>
      </c>
      <c r="V1567" s="20" t="str">
        <f t="shared" si="173"/>
        <v/>
      </c>
      <c r="W1567" s="20" t="str">
        <f t="shared" si="174"/>
        <v/>
      </c>
      <c r="X1567" s="20"/>
      <c r="Y1567" s="7"/>
      <c r="Z1567" s="7"/>
      <c r="AA1567" s="7"/>
      <c r="AB1567" s="7"/>
      <c r="AC1567" s="7"/>
      <c r="AD1567" s="7"/>
    </row>
    <row r="1568" spans="1:30" x14ac:dyDescent="0.25">
      <c r="A1568" s="7"/>
      <c r="B1568" s="7"/>
      <c r="C1568" s="7"/>
      <c r="D1568" s="7" t="e">
        <f t="shared" si="168"/>
        <v>#VALUE!</v>
      </c>
      <c r="E1568" s="7" t="e">
        <f t="shared" si="169"/>
        <v>#VALUE!</v>
      </c>
      <c r="S1568" s="20" t="str">
        <f t="shared" si="170"/>
        <v/>
      </c>
      <c r="T1568" s="20" t="str">
        <f t="shared" si="171"/>
        <v/>
      </c>
      <c r="U1568" s="48" t="e">
        <f t="shared" si="172"/>
        <v>#VALUE!</v>
      </c>
      <c r="V1568" s="20" t="str">
        <f t="shared" si="173"/>
        <v/>
      </c>
      <c r="W1568" s="20" t="str">
        <f t="shared" si="174"/>
        <v/>
      </c>
      <c r="X1568" s="20"/>
      <c r="Y1568" s="7"/>
      <c r="Z1568" s="7"/>
      <c r="AA1568" s="7"/>
      <c r="AB1568" s="7"/>
      <c r="AC1568" s="7"/>
      <c r="AD1568" s="7"/>
    </row>
    <row r="1569" spans="1:30" x14ac:dyDescent="0.25">
      <c r="A1569" s="7"/>
      <c r="B1569" s="7"/>
      <c r="C1569" s="7"/>
      <c r="D1569" s="7" t="e">
        <f t="shared" si="168"/>
        <v>#VALUE!</v>
      </c>
      <c r="E1569" s="7" t="e">
        <f t="shared" si="169"/>
        <v>#VALUE!</v>
      </c>
      <c r="S1569" s="20" t="str">
        <f t="shared" si="170"/>
        <v/>
      </c>
      <c r="T1569" s="20" t="str">
        <f t="shared" si="171"/>
        <v/>
      </c>
      <c r="U1569" s="48" t="e">
        <f t="shared" si="172"/>
        <v>#VALUE!</v>
      </c>
      <c r="V1569" s="20" t="str">
        <f t="shared" si="173"/>
        <v/>
      </c>
      <c r="W1569" s="20" t="str">
        <f t="shared" si="174"/>
        <v/>
      </c>
      <c r="X1569" s="20"/>
      <c r="Y1569" s="7"/>
      <c r="Z1569" s="7"/>
      <c r="AA1569" s="7"/>
      <c r="AB1569" s="7"/>
      <c r="AC1569" s="7"/>
      <c r="AD1569" s="7"/>
    </row>
    <row r="1570" spans="1:30" x14ac:dyDescent="0.25">
      <c r="A1570" s="7"/>
      <c r="B1570" s="7"/>
      <c r="C1570" s="7"/>
      <c r="D1570" s="7" t="e">
        <f t="shared" si="168"/>
        <v>#VALUE!</v>
      </c>
      <c r="E1570" s="7" t="e">
        <f t="shared" si="169"/>
        <v>#VALUE!</v>
      </c>
      <c r="S1570" s="20" t="str">
        <f t="shared" si="170"/>
        <v/>
      </c>
      <c r="T1570" s="20" t="str">
        <f t="shared" si="171"/>
        <v/>
      </c>
      <c r="U1570" s="48" t="e">
        <f t="shared" si="172"/>
        <v>#VALUE!</v>
      </c>
      <c r="V1570" s="20" t="str">
        <f t="shared" si="173"/>
        <v/>
      </c>
      <c r="W1570" s="20" t="str">
        <f t="shared" si="174"/>
        <v/>
      </c>
      <c r="X1570" s="20"/>
      <c r="Y1570" s="7"/>
      <c r="Z1570" s="7"/>
      <c r="AA1570" s="7"/>
      <c r="AB1570" s="7"/>
      <c r="AC1570" s="7"/>
      <c r="AD1570" s="7"/>
    </row>
    <row r="1571" spans="1:30" x14ac:dyDescent="0.25">
      <c r="A1571" s="7"/>
      <c r="B1571" s="7"/>
      <c r="C1571" s="7"/>
      <c r="D1571" s="7" t="e">
        <f t="shared" si="168"/>
        <v>#VALUE!</v>
      </c>
      <c r="E1571" s="7" t="e">
        <f t="shared" si="169"/>
        <v>#VALUE!</v>
      </c>
      <c r="S1571" s="20" t="str">
        <f t="shared" si="170"/>
        <v/>
      </c>
      <c r="T1571" s="20" t="str">
        <f t="shared" si="171"/>
        <v/>
      </c>
      <c r="U1571" s="48" t="e">
        <f t="shared" si="172"/>
        <v>#VALUE!</v>
      </c>
      <c r="V1571" s="20" t="str">
        <f t="shared" si="173"/>
        <v/>
      </c>
      <c r="W1571" s="20" t="str">
        <f t="shared" si="174"/>
        <v/>
      </c>
      <c r="X1571" s="20"/>
      <c r="Y1571" s="7"/>
      <c r="Z1571" s="7"/>
      <c r="AA1571" s="7"/>
      <c r="AB1571" s="7"/>
      <c r="AC1571" s="7"/>
      <c r="AD1571" s="7"/>
    </row>
    <row r="1572" spans="1:30" x14ac:dyDescent="0.25">
      <c r="A1572" s="7"/>
      <c r="B1572" s="7"/>
      <c r="C1572" s="7"/>
      <c r="D1572" s="7" t="e">
        <f t="shared" si="168"/>
        <v>#VALUE!</v>
      </c>
      <c r="E1572" s="7" t="e">
        <f t="shared" si="169"/>
        <v>#VALUE!</v>
      </c>
      <c r="S1572" s="20" t="str">
        <f t="shared" si="170"/>
        <v/>
      </c>
      <c r="T1572" s="20" t="str">
        <f t="shared" si="171"/>
        <v/>
      </c>
      <c r="U1572" s="48" t="e">
        <f t="shared" si="172"/>
        <v>#VALUE!</v>
      </c>
      <c r="V1572" s="20" t="str">
        <f t="shared" si="173"/>
        <v/>
      </c>
      <c r="W1572" s="20" t="str">
        <f t="shared" si="174"/>
        <v/>
      </c>
      <c r="X1572" s="20"/>
      <c r="Y1572" s="7"/>
      <c r="Z1572" s="7"/>
      <c r="AA1572" s="7"/>
      <c r="AB1572" s="7"/>
      <c r="AC1572" s="7"/>
      <c r="AD1572" s="7"/>
    </row>
    <row r="1573" spans="1:30" x14ac:dyDescent="0.25">
      <c r="A1573" s="7"/>
      <c r="B1573" s="7"/>
      <c r="C1573" s="7"/>
      <c r="D1573" s="7" t="e">
        <f t="shared" si="168"/>
        <v>#VALUE!</v>
      </c>
      <c r="E1573" s="7" t="e">
        <f t="shared" si="169"/>
        <v>#VALUE!</v>
      </c>
      <c r="S1573" s="20" t="str">
        <f t="shared" si="170"/>
        <v/>
      </c>
      <c r="T1573" s="20" t="str">
        <f t="shared" si="171"/>
        <v/>
      </c>
      <c r="U1573" s="48" t="e">
        <f t="shared" si="172"/>
        <v>#VALUE!</v>
      </c>
      <c r="V1573" s="20" t="str">
        <f t="shared" si="173"/>
        <v/>
      </c>
      <c r="W1573" s="20" t="str">
        <f t="shared" si="174"/>
        <v/>
      </c>
      <c r="X1573" s="20"/>
      <c r="Y1573" s="7"/>
      <c r="Z1573" s="7"/>
      <c r="AA1573" s="7"/>
      <c r="AB1573" s="7"/>
      <c r="AC1573" s="7"/>
      <c r="AD1573" s="7"/>
    </row>
    <row r="1574" spans="1:30" x14ac:dyDescent="0.25">
      <c r="A1574" s="7"/>
      <c r="B1574" s="7"/>
      <c r="C1574" s="7"/>
      <c r="D1574" s="7" t="e">
        <f t="shared" si="168"/>
        <v>#VALUE!</v>
      </c>
      <c r="E1574" s="7" t="e">
        <f t="shared" si="169"/>
        <v>#VALUE!</v>
      </c>
      <c r="S1574" s="20" t="str">
        <f t="shared" si="170"/>
        <v/>
      </c>
      <c r="T1574" s="20" t="str">
        <f t="shared" si="171"/>
        <v/>
      </c>
      <c r="U1574" s="48" t="e">
        <f t="shared" si="172"/>
        <v>#VALUE!</v>
      </c>
      <c r="V1574" s="20" t="str">
        <f t="shared" si="173"/>
        <v/>
      </c>
      <c r="W1574" s="20" t="str">
        <f t="shared" si="174"/>
        <v/>
      </c>
      <c r="X1574" s="20"/>
      <c r="Y1574" s="7"/>
      <c r="Z1574" s="7"/>
      <c r="AA1574" s="7"/>
      <c r="AB1574" s="7"/>
      <c r="AC1574" s="7"/>
      <c r="AD1574" s="7"/>
    </row>
    <row r="1575" spans="1:30" x14ac:dyDescent="0.25">
      <c r="A1575" s="7"/>
      <c r="B1575" s="7"/>
      <c r="C1575" s="7"/>
      <c r="D1575" s="7" t="e">
        <f t="shared" si="168"/>
        <v>#VALUE!</v>
      </c>
      <c r="E1575" s="7" t="e">
        <f t="shared" si="169"/>
        <v>#VALUE!</v>
      </c>
      <c r="S1575" s="20" t="str">
        <f t="shared" si="170"/>
        <v/>
      </c>
      <c r="T1575" s="20" t="str">
        <f t="shared" si="171"/>
        <v/>
      </c>
      <c r="U1575" s="48" t="e">
        <f t="shared" si="172"/>
        <v>#VALUE!</v>
      </c>
      <c r="V1575" s="20" t="str">
        <f t="shared" si="173"/>
        <v/>
      </c>
      <c r="W1575" s="20" t="str">
        <f t="shared" si="174"/>
        <v/>
      </c>
      <c r="X1575" s="20"/>
      <c r="Y1575" s="7"/>
      <c r="Z1575" s="7"/>
      <c r="AA1575" s="7"/>
      <c r="AB1575" s="7"/>
      <c r="AC1575" s="7"/>
      <c r="AD1575" s="7"/>
    </row>
    <row r="1576" spans="1:30" x14ac:dyDescent="0.25">
      <c r="A1576" s="7"/>
      <c r="B1576" s="7"/>
      <c r="C1576" s="7"/>
      <c r="D1576" s="7" t="e">
        <f t="shared" si="168"/>
        <v>#VALUE!</v>
      </c>
      <c r="E1576" s="7" t="e">
        <f t="shared" si="169"/>
        <v>#VALUE!</v>
      </c>
      <c r="S1576" s="20" t="str">
        <f t="shared" si="170"/>
        <v/>
      </c>
      <c r="T1576" s="20" t="str">
        <f t="shared" si="171"/>
        <v/>
      </c>
      <c r="U1576" s="48" t="e">
        <f t="shared" si="172"/>
        <v>#VALUE!</v>
      </c>
      <c r="V1576" s="20" t="str">
        <f t="shared" si="173"/>
        <v/>
      </c>
      <c r="W1576" s="20" t="str">
        <f t="shared" si="174"/>
        <v/>
      </c>
      <c r="X1576" s="20"/>
      <c r="Y1576" s="7"/>
      <c r="Z1576" s="7"/>
      <c r="AA1576" s="7"/>
      <c r="AB1576" s="7"/>
      <c r="AC1576" s="7"/>
      <c r="AD1576" s="7"/>
    </row>
    <row r="1577" spans="1:30" x14ac:dyDescent="0.25">
      <c r="A1577" s="7"/>
      <c r="B1577" s="7"/>
      <c r="C1577" s="7"/>
      <c r="D1577" s="7" t="e">
        <f t="shared" si="168"/>
        <v>#VALUE!</v>
      </c>
      <c r="E1577" s="7" t="e">
        <f t="shared" si="169"/>
        <v>#VALUE!</v>
      </c>
      <c r="S1577" s="20" t="str">
        <f t="shared" si="170"/>
        <v/>
      </c>
      <c r="T1577" s="20" t="str">
        <f t="shared" si="171"/>
        <v/>
      </c>
      <c r="U1577" s="48" t="e">
        <f t="shared" si="172"/>
        <v>#VALUE!</v>
      </c>
      <c r="V1577" s="20" t="str">
        <f t="shared" si="173"/>
        <v/>
      </c>
      <c r="W1577" s="20" t="str">
        <f t="shared" si="174"/>
        <v/>
      </c>
      <c r="X1577" s="20"/>
      <c r="Y1577" s="7"/>
      <c r="Z1577" s="7"/>
      <c r="AA1577" s="7"/>
      <c r="AB1577" s="7"/>
      <c r="AC1577" s="7"/>
      <c r="AD1577" s="7"/>
    </row>
    <row r="1578" spans="1:30" x14ac:dyDescent="0.25">
      <c r="A1578" s="7"/>
      <c r="B1578" s="7"/>
      <c r="C1578" s="7"/>
      <c r="D1578" s="7" t="e">
        <f t="shared" si="168"/>
        <v>#VALUE!</v>
      </c>
      <c r="E1578" s="7" t="e">
        <f t="shared" si="169"/>
        <v>#VALUE!</v>
      </c>
      <c r="S1578" s="20" t="str">
        <f t="shared" si="170"/>
        <v/>
      </c>
      <c r="T1578" s="20" t="str">
        <f t="shared" si="171"/>
        <v/>
      </c>
      <c r="U1578" s="48" t="e">
        <f t="shared" si="172"/>
        <v>#VALUE!</v>
      </c>
      <c r="V1578" s="20" t="str">
        <f t="shared" si="173"/>
        <v/>
      </c>
      <c r="W1578" s="20" t="str">
        <f t="shared" si="174"/>
        <v/>
      </c>
      <c r="X1578" s="20"/>
      <c r="Y1578" s="7"/>
      <c r="Z1578" s="7"/>
      <c r="AA1578" s="7"/>
      <c r="AB1578" s="7"/>
      <c r="AC1578" s="7"/>
      <c r="AD1578" s="7"/>
    </row>
    <row r="1579" spans="1:30" x14ac:dyDescent="0.25">
      <c r="A1579" s="7"/>
      <c r="B1579" s="7"/>
      <c r="C1579" s="7"/>
      <c r="D1579" s="7" t="e">
        <f t="shared" si="168"/>
        <v>#VALUE!</v>
      </c>
      <c r="E1579" s="7" t="e">
        <f t="shared" si="169"/>
        <v>#VALUE!</v>
      </c>
      <c r="S1579" s="20" t="str">
        <f t="shared" si="170"/>
        <v/>
      </c>
      <c r="T1579" s="20" t="str">
        <f t="shared" si="171"/>
        <v/>
      </c>
      <c r="U1579" s="48" t="e">
        <f t="shared" si="172"/>
        <v>#VALUE!</v>
      </c>
      <c r="V1579" s="20" t="str">
        <f t="shared" si="173"/>
        <v/>
      </c>
      <c r="W1579" s="20" t="str">
        <f t="shared" si="174"/>
        <v/>
      </c>
      <c r="X1579" s="20"/>
      <c r="Y1579" s="7"/>
      <c r="Z1579" s="7"/>
      <c r="AA1579" s="7"/>
      <c r="AB1579" s="7"/>
      <c r="AC1579" s="7"/>
      <c r="AD1579" s="7"/>
    </row>
    <row r="1580" spans="1:30" x14ac:dyDescent="0.25">
      <c r="A1580" s="7"/>
      <c r="B1580" s="7"/>
      <c r="C1580" s="7"/>
      <c r="D1580" s="7" t="e">
        <f t="shared" si="168"/>
        <v>#VALUE!</v>
      </c>
      <c r="E1580" s="7" t="e">
        <f t="shared" si="169"/>
        <v>#VALUE!</v>
      </c>
      <c r="S1580" s="20" t="str">
        <f t="shared" si="170"/>
        <v/>
      </c>
      <c r="T1580" s="20" t="str">
        <f t="shared" si="171"/>
        <v/>
      </c>
      <c r="U1580" s="48" t="e">
        <f t="shared" si="172"/>
        <v>#VALUE!</v>
      </c>
      <c r="V1580" s="20" t="str">
        <f t="shared" si="173"/>
        <v/>
      </c>
      <c r="W1580" s="20" t="str">
        <f t="shared" si="174"/>
        <v/>
      </c>
      <c r="X1580" s="20"/>
      <c r="Y1580" s="7"/>
      <c r="Z1580" s="7"/>
      <c r="AA1580" s="7"/>
      <c r="AB1580" s="7"/>
      <c r="AC1580" s="7"/>
      <c r="AD1580" s="7"/>
    </row>
    <row r="1581" spans="1:30" x14ac:dyDescent="0.25">
      <c r="A1581" s="7"/>
      <c r="B1581" s="7"/>
      <c r="C1581" s="7"/>
      <c r="D1581" s="7" t="e">
        <f t="shared" si="168"/>
        <v>#VALUE!</v>
      </c>
      <c r="E1581" s="7" t="e">
        <f t="shared" si="169"/>
        <v>#VALUE!</v>
      </c>
      <c r="S1581" s="20" t="str">
        <f t="shared" si="170"/>
        <v/>
      </c>
      <c r="T1581" s="20" t="str">
        <f t="shared" si="171"/>
        <v/>
      </c>
      <c r="U1581" s="48" t="e">
        <f t="shared" si="172"/>
        <v>#VALUE!</v>
      </c>
      <c r="V1581" s="20" t="str">
        <f t="shared" si="173"/>
        <v/>
      </c>
      <c r="W1581" s="20" t="str">
        <f t="shared" si="174"/>
        <v/>
      </c>
      <c r="X1581" s="20"/>
      <c r="Y1581" s="7"/>
      <c r="Z1581" s="7"/>
      <c r="AA1581" s="7"/>
      <c r="AB1581" s="7"/>
      <c r="AC1581" s="7"/>
      <c r="AD1581" s="7"/>
    </row>
    <row r="1582" spans="1:30" x14ac:dyDescent="0.25">
      <c r="A1582" s="7"/>
      <c r="B1582" s="7"/>
      <c r="C1582" s="7"/>
      <c r="D1582" s="7" t="e">
        <f t="shared" si="168"/>
        <v>#VALUE!</v>
      </c>
      <c r="E1582" s="7" t="e">
        <f t="shared" si="169"/>
        <v>#VALUE!</v>
      </c>
      <c r="S1582" s="20" t="str">
        <f t="shared" si="170"/>
        <v/>
      </c>
      <c r="T1582" s="20" t="str">
        <f t="shared" si="171"/>
        <v/>
      </c>
      <c r="U1582" s="48" t="e">
        <f t="shared" si="172"/>
        <v>#VALUE!</v>
      </c>
      <c r="V1582" s="20" t="str">
        <f t="shared" si="173"/>
        <v/>
      </c>
      <c r="W1582" s="20" t="str">
        <f t="shared" si="174"/>
        <v/>
      </c>
      <c r="X1582" s="20"/>
      <c r="Y1582" s="7"/>
      <c r="Z1582" s="7"/>
      <c r="AA1582" s="7"/>
      <c r="AB1582" s="7"/>
      <c r="AC1582" s="7"/>
      <c r="AD1582" s="7"/>
    </row>
    <row r="1583" spans="1:30" x14ac:dyDescent="0.25">
      <c r="A1583" s="7"/>
      <c r="B1583" s="7"/>
      <c r="C1583" s="7"/>
      <c r="D1583" s="7" t="e">
        <f t="shared" si="168"/>
        <v>#VALUE!</v>
      </c>
      <c r="E1583" s="7" t="e">
        <f t="shared" si="169"/>
        <v>#VALUE!</v>
      </c>
      <c r="S1583" s="20" t="str">
        <f t="shared" si="170"/>
        <v/>
      </c>
      <c r="T1583" s="20" t="str">
        <f t="shared" si="171"/>
        <v/>
      </c>
      <c r="U1583" s="48" t="e">
        <f t="shared" si="172"/>
        <v>#VALUE!</v>
      </c>
      <c r="V1583" s="20" t="str">
        <f t="shared" si="173"/>
        <v/>
      </c>
      <c r="W1583" s="20" t="str">
        <f t="shared" si="174"/>
        <v/>
      </c>
      <c r="X1583" s="20"/>
      <c r="Y1583" s="7"/>
      <c r="Z1583" s="7"/>
      <c r="AA1583" s="7"/>
      <c r="AB1583" s="7"/>
      <c r="AC1583" s="7"/>
      <c r="AD1583" s="7"/>
    </row>
    <row r="1584" spans="1:30" x14ac:dyDescent="0.25">
      <c r="A1584" s="7"/>
      <c r="B1584" s="7"/>
      <c r="C1584" s="7"/>
      <c r="D1584" s="7" t="e">
        <f t="shared" si="168"/>
        <v>#VALUE!</v>
      </c>
      <c r="E1584" s="7" t="e">
        <f t="shared" si="169"/>
        <v>#VALUE!</v>
      </c>
      <c r="S1584" s="20" t="str">
        <f t="shared" si="170"/>
        <v/>
      </c>
      <c r="T1584" s="20" t="str">
        <f t="shared" si="171"/>
        <v/>
      </c>
      <c r="U1584" s="48" t="e">
        <f t="shared" si="172"/>
        <v>#VALUE!</v>
      </c>
      <c r="V1584" s="20" t="str">
        <f t="shared" si="173"/>
        <v/>
      </c>
      <c r="W1584" s="20" t="str">
        <f t="shared" si="174"/>
        <v/>
      </c>
      <c r="X1584" s="20"/>
      <c r="Y1584" s="7"/>
      <c r="Z1584" s="7"/>
      <c r="AA1584" s="7"/>
      <c r="AB1584" s="7"/>
      <c r="AC1584" s="7"/>
      <c r="AD1584" s="7"/>
    </row>
    <row r="1585" spans="1:30" x14ac:dyDescent="0.25">
      <c r="A1585" s="7"/>
      <c r="B1585" s="7"/>
      <c r="C1585" s="7"/>
      <c r="D1585" s="7" t="e">
        <f t="shared" si="168"/>
        <v>#VALUE!</v>
      </c>
      <c r="E1585" s="7" t="e">
        <f t="shared" si="169"/>
        <v>#VALUE!</v>
      </c>
      <c r="S1585" s="20" t="str">
        <f t="shared" si="170"/>
        <v/>
      </c>
      <c r="T1585" s="20" t="str">
        <f t="shared" si="171"/>
        <v/>
      </c>
      <c r="U1585" s="48" t="e">
        <f t="shared" si="172"/>
        <v>#VALUE!</v>
      </c>
      <c r="V1585" s="20" t="str">
        <f t="shared" si="173"/>
        <v/>
      </c>
      <c r="W1585" s="20" t="str">
        <f t="shared" si="174"/>
        <v/>
      </c>
      <c r="X1585" s="20"/>
      <c r="Y1585" s="7"/>
      <c r="Z1585" s="7"/>
      <c r="AA1585" s="7"/>
      <c r="AB1585" s="7"/>
      <c r="AC1585" s="7"/>
      <c r="AD1585" s="7"/>
    </row>
    <row r="1586" spans="1:30" x14ac:dyDescent="0.25">
      <c r="A1586" s="7"/>
      <c r="B1586" s="7"/>
      <c r="C1586" s="7"/>
      <c r="D1586" s="7" t="e">
        <f t="shared" si="168"/>
        <v>#VALUE!</v>
      </c>
      <c r="E1586" s="7" t="e">
        <f t="shared" si="169"/>
        <v>#VALUE!</v>
      </c>
      <c r="S1586" s="20" t="str">
        <f t="shared" si="170"/>
        <v/>
      </c>
      <c r="T1586" s="20" t="str">
        <f t="shared" si="171"/>
        <v/>
      </c>
      <c r="U1586" s="48" t="e">
        <f t="shared" si="172"/>
        <v>#VALUE!</v>
      </c>
      <c r="V1586" s="20" t="str">
        <f t="shared" si="173"/>
        <v/>
      </c>
      <c r="W1586" s="20" t="str">
        <f t="shared" si="174"/>
        <v/>
      </c>
      <c r="X1586" s="20"/>
      <c r="Y1586" s="7"/>
      <c r="Z1586" s="7"/>
      <c r="AA1586" s="7"/>
      <c r="AB1586" s="7"/>
      <c r="AC1586" s="7"/>
      <c r="AD1586" s="7"/>
    </row>
    <row r="1587" spans="1:30" x14ac:dyDescent="0.25">
      <c r="A1587" s="7"/>
      <c r="B1587" s="7"/>
      <c r="C1587" s="7"/>
      <c r="D1587" s="7" t="e">
        <f t="shared" si="168"/>
        <v>#VALUE!</v>
      </c>
      <c r="E1587" s="7" t="e">
        <f t="shared" si="169"/>
        <v>#VALUE!</v>
      </c>
      <c r="S1587" s="20" t="str">
        <f t="shared" si="170"/>
        <v/>
      </c>
      <c r="T1587" s="20" t="str">
        <f t="shared" si="171"/>
        <v/>
      </c>
      <c r="U1587" s="48" t="e">
        <f t="shared" si="172"/>
        <v>#VALUE!</v>
      </c>
      <c r="V1587" s="20" t="str">
        <f t="shared" si="173"/>
        <v/>
      </c>
      <c r="W1587" s="20" t="str">
        <f t="shared" si="174"/>
        <v/>
      </c>
      <c r="X1587" s="20"/>
      <c r="Y1587" s="7"/>
      <c r="Z1587" s="7"/>
      <c r="AA1587" s="7"/>
      <c r="AB1587" s="7"/>
      <c r="AC1587" s="7"/>
      <c r="AD1587" s="7"/>
    </row>
    <row r="1588" spans="1:30" x14ac:dyDescent="0.25">
      <c r="A1588" s="7"/>
      <c r="B1588" s="7"/>
      <c r="C1588" s="7"/>
      <c r="D1588" s="7" t="e">
        <f t="shared" si="168"/>
        <v>#VALUE!</v>
      </c>
      <c r="E1588" s="7" t="e">
        <f t="shared" si="169"/>
        <v>#VALUE!</v>
      </c>
      <c r="S1588" s="20" t="str">
        <f t="shared" si="170"/>
        <v/>
      </c>
      <c r="T1588" s="20" t="str">
        <f t="shared" si="171"/>
        <v/>
      </c>
      <c r="U1588" s="48" t="e">
        <f t="shared" si="172"/>
        <v>#VALUE!</v>
      </c>
      <c r="V1588" s="20" t="str">
        <f t="shared" si="173"/>
        <v/>
      </c>
      <c r="W1588" s="20" t="str">
        <f t="shared" si="174"/>
        <v/>
      </c>
      <c r="X1588" s="20"/>
      <c r="Y1588" s="7"/>
      <c r="Z1588" s="7"/>
      <c r="AA1588" s="7"/>
      <c r="AB1588" s="7"/>
      <c r="AC1588" s="7"/>
      <c r="AD1588" s="7"/>
    </row>
    <row r="1589" spans="1:30" x14ac:dyDescent="0.25">
      <c r="A1589" s="7"/>
      <c r="B1589" s="7"/>
      <c r="C1589" s="7"/>
      <c r="D1589" s="7" t="e">
        <f t="shared" si="168"/>
        <v>#VALUE!</v>
      </c>
      <c r="E1589" s="7" t="e">
        <f t="shared" si="169"/>
        <v>#VALUE!</v>
      </c>
      <c r="S1589" s="20" t="str">
        <f t="shared" si="170"/>
        <v/>
      </c>
      <c r="T1589" s="20" t="str">
        <f t="shared" si="171"/>
        <v/>
      </c>
      <c r="U1589" s="48" t="e">
        <f t="shared" si="172"/>
        <v>#VALUE!</v>
      </c>
      <c r="V1589" s="20" t="str">
        <f t="shared" si="173"/>
        <v/>
      </c>
      <c r="W1589" s="20" t="str">
        <f t="shared" si="174"/>
        <v/>
      </c>
      <c r="X1589" s="20"/>
      <c r="Y1589" s="7"/>
      <c r="Z1589" s="7"/>
      <c r="AA1589" s="7"/>
      <c r="AB1589" s="7"/>
      <c r="AC1589" s="7"/>
      <c r="AD1589" s="7"/>
    </row>
    <row r="1590" spans="1:30" x14ac:dyDescent="0.25">
      <c r="A1590" s="7"/>
      <c r="B1590" s="7"/>
      <c r="C1590" s="7"/>
      <c r="D1590" s="7" t="e">
        <f t="shared" si="168"/>
        <v>#VALUE!</v>
      </c>
      <c r="E1590" s="7" t="e">
        <f t="shared" si="169"/>
        <v>#VALUE!</v>
      </c>
      <c r="S1590" s="20" t="str">
        <f t="shared" si="170"/>
        <v/>
      </c>
      <c r="T1590" s="20" t="str">
        <f t="shared" si="171"/>
        <v/>
      </c>
      <c r="U1590" s="48" t="e">
        <f t="shared" si="172"/>
        <v>#VALUE!</v>
      </c>
      <c r="V1590" s="20" t="str">
        <f t="shared" si="173"/>
        <v/>
      </c>
      <c r="W1590" s="20" t="str">
        <f t="shared" si="174"/>
        <v/>
      </c>
      <c r="X1590" s="20"/>
      <c r="Y1590" s="7"/>
      <c r="Z1590" s="7"/>
      <c r="AA1590" s="7"/>
      <c r="AB1590" s="7"/>
      <c r="AC1590" s="7"/>
      <c r="AD1590" s="7"/>
    </row>
    <row r="1591" spans="1:30" x14ac:dyDescent="0.25">
      <c r="A1591" s="7"/>
      <c r="B1591" s="7"/>
      <c r="C1591" s="7"/>
      <c r="D1591" s="7" t="e">
        <f t="shared" si="168"/>
        <v>#VALUE!</v>
      </c>
      <c r="E1591" s="7" t="e">
        <f t="shared" si="169"/>
        <v>#VALUE!</v>
      </c>
      <c r="S1591" s="20" t="str">
        <f t="shared" si="170"/>
        <v/>
      </c>
      <c r="T1591" s="20" t="str">
        <f t="shared" si="171"/>
        <v/>
      </c>
      <c r="U1591" s="48" t="e">
        <f t="shared" si="172"/>
        <v>#VALUE!</v>
      </c>
      <c r="V1591" s="20" t="str">
        <f t="shared" si="173"/>
        <v/>
      </c>
      <c r="W1591" s="20" t="str">
        <f t="shared" si="174"/>
        <v/>
      </c>
      <c r="X1591" s="20"/>
      <c r="Y1591" s="7"/>
      <c r="Z1591" s="7"/>
      <c r="AA1591" s="7"/>
      <c r="AB1591" s="7"/>
      <c r="AC1591" s="7"/>
      <c r="AD1591" s="7"/>
    </row>
    <row r="1592" spans="1:30" x14ac:dyDescent="0.25">
      <c r="A1592" s="7"/>
      <c r="B1592" s="7"/>
      <c r="C1592" s="7"/>
      <c r="D1592" s="7" t="e">
        <f t="shared" si="168"/>
        <v>#VALUE!</v>
      </c>
      <c r="E1592" s="7" t="e">
        <f t="shared" si="169"/>
        <v>#VALUE!</v>
      </c>
      <c r="S1592" s="20" t="str">
        <f t="shared" si="170"/>
        <v/>
      </c>
      <c r="T1592" s="20" t="str">
        <f t="shared" si="171"/>
        <v/>
      </c>
      <c r="U1592" s="48" t="e">
        <f t="shared" si="172"/>
        <v>#VALUE!</v>
      </c>
      <c r="V1592" s="20" t="str">
        <f t="shared" si="173"/>
        <v/>
      </c>
      <c r="W1592" s="20" t="str">
        <f t="shared" si="174"/>
        <v/>
      </c>
      <c r="X1592" s="20"/>
      <c r="Y1592" s="7"/>
      <c r="Z1592" s="7"/>
      <c r="AA1592" s="7"/>
      <c r="AB1592" s="7"/>
      <c r="AC1592" s="7"/>
      <c r="AD1592" s="7"/>
    </row>
    <row r="1593" spans="1:30" x14ac:dyDescent="0.25">
      <c r="A1593" s="7"/>
      <c r="B1593" s="7"/>
      <c r="C1593" s="7"/>
      <c r="D1593" s="7" t="e">
        <f t="shared" si="168"/>
        <v>#VALUE!</v>
      </c>
      <c r="E1593" s="7" t="e">
        <f t="shared" si="169"/>
        <v>#VALUE!</v>
      </c>
      <c r="S1593" s="20" t="str">
        <f t="shared" si="170"/>
        <v/>
      </c>
      <c r="T1593" s="20" t="str">
        <f t="shared" si="171"/>
        <v/>
      </c>
      <c r="U1593" s="48" t="e">
        <f t="shared" si="172"/>
        <v>#VALUE!</v>
      </c>
      <c r="V1593" s="20" t="str">
        <f t="shared" si="173"/>
        <v/>
      </c>
      <c r="W1593" s="20" t="str">
        <f t="shared" si="174"/>
        <v/>
      </c>
      <c r="X1593" s="20"/>
      <c r="Y1593" s="7"/>
      <c r="Z1593" s="7"/>
      <c r="AA1593" s="7"/>
      <c r="AB1593" s="7"/>
      <c r="AC1593" s="7"/>
      <c r="AD1593" s="7"/>
    </row>
    <row r="1594" spans="1:30" x14ac:dyDescent="0.25">
      <c r="A1594" s="7"/>
      <c r="B1594" s="7"/>
      <c r="C1594" s="7"/>
      <c r="D1594" s="7" t="e">
        <f t="shared" si="168"/>
        <v>#VALUE!</v>
      </c>
      <c r="E1594" s="7" t="e">
        <f t="shared" si="169"/>
        <v>#VALUE!</v>
      </c>
      <c r="S1594" s="20" t="str">
        <f t="shared" si="170"/>
        <v/>
      </c>
      <c r="T1594" s="20" t="str">
        <f t="shared" si="171"/>
        <v/>
      </c>
      <c r="U1594" s="48" t="e">
        <f t="shared" si="172"/>
        <v>#VALUE!</v>
      </c>
      <c r="V1594" s="20" t="str">
        <f t="shared" si="173"/>
        <v/>
      </c>
      <c r="W1594" s="20" t="str">
        <f t="shared" si="174"/>
        <v/>
      </c>
      <c r="X1594" s="20"/>
      <c r="Y1594" s="7"/>
      <c r="Z1594" s="7"/>
      <c r="AA1594" s="7"/>
      <c r="AB1594" s="7"/>
      <c r="AC1594" s="7"/>
      <c r="AD1594" s="7"/>
    </row>
    <row r="1595" spans="1:30" x14ac:dyDescent="0.25">
      <c r="A1595" s="7"/>
      <c r="B1595" s="7"/>
      <c r="C1595" s="7"/>
      <c r="D1595" s="7" t="e">
        <f t="shared" si="168"/>
        <v>#VALUE!</v>
      </c>
      <c r="E1595" s="7" t="e">
        <f t="shared" si="169"/>
        <v>#VALUE!</v>
      </c>
      <c r="S1595" s="20" t="str">
        <f t="shared" si="170"/>
        <v/>
      </c>
      <c r="T1595" s="20" t="str">
        <f t="shared" si="171"/>
        <v/>
      </c>
      <c r="U1595" s="48" t="e">
        <f t="shared" si="172"/>
        <v>#VALUE!</v>
      </c>
      <c r="V1595" s="20" t="str">
        <f t="shared" si="173"/>
        <v/>
      </c>
      <c r="W1595" s="20" t="str">
        <f t="shared" si="174"/>
        <v/>
      </c>
      <c r="X1595" s="20"/>
      <c r="Y1595" s="7"/>
      <c r="Z1595" s="7"/>
      <c r="AA1595" s="7"/>
      <c r="AB1595" s="7"/>
      <c r="AC1595" s="7"/>
      <c r="AD1595" s="7"/>
    </row>
    <row r="1596" spans="1:30" x14ac:dyDescent="0.25">
      <c r="A1596" s="7"/>
      <c r="B1596" s="7"/>
      <c r="C1596" s="7"/>
      <c r="D1596" s="7" t="e">
        <f t="shared" si="168"/>
        <v>#VALUE!</v>
      </c>
      <c r="E1596" s="7" t="e">
        <f t="shared" si="169"/>
        <v>#VALUE!</v>
      </c>
      <c r="S1596" s="20" t="str">
        <f t="shared" si="170"/>
        <v/>
      </c>
      <c r="T1596" s="20" t="str">
        <f t="shared" si="171"/>
        <v/>
      </c>
      <c r="U1596" s="48" t="e">
        <f t="shared" si="172"/>
        <v>#VALUE!</v>
      </c>
      <c r="V1596" s="20" t="str">
        <f t="shared" si="173"/>
        <v/>
      </c>
      <c r="W1596" s="20" t="str">
        <f t="shared" si="174"/>
        <v/>
      </c>
      <c r="X1596" s="20"/>
      <c r="Y1596" s="7"/>
      <c r="Z1596" s="7"/>
      <c r="AA1596" s="7"/>
      <c r="AB1596" s="7"/>
      <c r="AC1596" s="7"/>
      <c r="AD1596" s="7"/>
    </row>
    <row r="1597" spans="1:30" x14ac:dyDescent="0.25">
      <c r="A1597" s="7"/>
      <c r="B1597" s="7"/>
      <c r="C1597" s="7"/>
      <c r="D1597" s="7" t="e">
        <f t="shared" si="168"/>
        <v>#VALUE!</v>
      </c>
      <c r="E1597" s="7" t="e">
        <f t="shared" si="169"/>
        <v>#VALUE!</v>
      </c>
      <c r="S1597" s="20" t="str">
        <f t="shared" si="170"/>
        <v/>
      </c>
      <c r="T1597" s="20" t="str">
        <f t="shared" si="171"/>
        <v/>
      </c>
      <c r="U1597" s="48" t="e">
        <f t="shared" si="172"/>
        <v>#VALUE!</v>
      </c>
      <c r="V1597" s="20" t="str">
        <f t="shared" si="173"/>
        <v/>
      </c>
      <c r="W1597" s="20" t="str">
        <f t="shared" si="174"/>
        <v/>
      </c>
      <c r="X1597" s="20"/>
      <c r="Y1597" s="7"/>
      <c r="Z1597" s="7"/>
      <c r="AA1597" s="7"/>
      <c r="AB1597" s="7"/>
      <c r="AC1597" s="7"/>
      <c r="AD1597" s="7"/>
    </row>
    <row r="1598" spans="1:30" x14ac:dyDescent="0.25">
      <c r="A1598" s="7"/>
      <c r="B1598" s="7"/>
      <c r="C1598" s="7"/>
      <c r="D1598" s="7" t="e">
        <f t="shared" si="168"/>
        <v>#VALUE!</v>
      </c>
      <c r="E1598" s="7" t="e">
        <f t="shared" si="169"/>
        <v>#VALUE!</v>
      </c>
      <c r="S1598" s="20" t="str">
        <f t="shared" si="170"/>
        <v/>
      </c>
      <c r="T1598" s="20" t="str">
        <f t="shared" si="171"/>
        <v/>
      </c>
      <c r="U1598" s="48" t="e">
        <f t="shared" si="172"/>
        <v>#VALUE!</v>
      </c>
      <c r="V1598" s="20" t="str">
        <f t="shared" si="173"/>
        <v/>
      </c>
      <c r="W1598" s="20" t="str">
        <f t="shared" si="174"/>
        <v/>
      </c>
      <c r="X1598" s="20"/>
      <c r="Y1598" s="7"/>
      <c r="Z1598" s="7"/>
      <c r="AA1598" s="7"/>
      <c r="AB1598" s="7"/>
      <c r="AC1598" s="7"/>
      <c r="AD1598" s="7"/>
    </row>
    <row r="1599" spans="1:30" x14ac:dyDescent="0.25">
      <c r="A1599" s="7"/>
      <c r="B1599" s="7"/>
      <c r="C1599" s="7"/>
      <c r="D1599" s="7" t="e">
        <f t="shared" si="168"/>
        <v>#VALUE!</v>
      </c>
      <c r="E1599" s="7" t="e">
        <f t="shared" si="169"/>
        <v>#VALUE!</v>
      </c>
      <c r="S1599" s="20" t="str">
        <f t="shared" si="170"/>
        <v/>
      </c>
      <c r="T1599" s="20" t="str">
        <f t="shared" si="171"/>
        <v/>
      </c>
      <c r="U1599" s="48" t="e">
        <f t="shared" si="172"/>
        <v>#VALUE!</v>
      </c>
      <c r="V1599" s="20" t="str">
        <f t="shared" si="173"/>
        <v/>
      </c>
      <c r="W1599" s="20" t="str">
        <f t="shared" si="174"/>
        <v/>
      </c>
      <c r="X1599" s="20"/>
      <c r="Y1599" s="7"/>
      <c r="Z1599" s="7"/>
      <c r="AA1599" s="7"/>
      <c r="AB1599" s="7"/>
      <c r="AC1599" s="7"/>
      <c r="AD1599" s="7"/>
    </row>
    <row r="1600" spans="1:30" x14ac:dyDescent="0.25">
      <c r="A1600" s="7"/>
      <c r="B1600" s="7"/>
      <c r="C1600" s="7"/>
      <c r="D1600" s="7" t="e">
        <f t="shared" si="168"/>
        <v>#VALUE!</v>
      </c>
      <c r="E1600" s="7" t="e">
        <f t="shared" si="169"/>
        <v>#VALUE!</v>
      </c>
      <c r="S1600" s="20" t="str">
        <f t="shared" si="170"/>
        <v/>
      </c>
      <c r="T1600" s="20" t="str">
        <f t="shared" si="171"/>
        <v/>
      </c>
      <c r="U1600" s="48" t="e">
        <f t="shared" si="172"/>
        <v>#VALUE!</v>
      </c>
      <c r="V1600" s="20" t="str">
        <f t="shared" si="173"/>
        <v/>
      </c>
      <c r="W1600" s="20" t="str">
        <f t="shared" si="174"/>
        <v/>
      </c>
      <c r="X1600" s="20"/>
      <c r="Y1600" s="7"/>
      <c r="Z1600" s="7"/>
      <c r="AA1600" s="7"/>
      <c r="AB1600" s="7"/>
      <c r="AC1600" s="7"/>
      <c r="AD1600" s="7"/>
    </row>
    <row r="1601" spans="1:30" x14ac:dyDescent="0.25">
      <c r="A1601" s="7"/>
      <c r="B1601" s="7"/>
      <c r="C1601" s="7"/>
      <c r="D1601" s="7" t="e">
        <f t="shared" si="168"/>
        <v>#VALUE!</v>
      </c>
      <c r="E1601" s="7" t="e">
        <f t="shared" si="169"/>
        <v>#VALUE!</v>
      </c>
      <c r="S1601" s="20" t="str">
        <f t="shared" si="170"/>
        <v/>
      </c>
      <c r="T1601" s="20" t="str">
        <f t="shared" si="171"/>
        <v/>
      </c>
      <c r="U1601" s="48" t="e">
        <f t="shared" si="172"/>
        <v>#VALUE!</v>
      </c>
      <c r="V1601" s="20" t="str">
        <f t="shared" si="173"/>
        <v/>
      </c>
      <c r="W1601" s="20" t="str">
        <f t="shared" si="174"/>
        <v/>
      </c>
      <c r="X1601" s="20"/>
      <c r="Y1601" s="7"/>
      <c r="Z1601" s="7"/>
      <c r="AA1601" s="7"/>
      <c r="AB1601" s="7"/>
      <c r="AC1601" s="7"/>
      <c r="AD1601" s="7"/>
    </row>
    <row r="1602" spans="1:30" x14ac:dyDescent="0.25">
      <c r="A1602" s="7"/>
      <c r="B1602" s="7"/>
      <c r="C1602" s="7"/>
      <c r="D1602" s="7" t="e">
        <f t="shared" si="168"/>
        <v>#VALUE!</v>
      </c>
      <c r="E1602" s="7" t="e">
        <f t="shared" si="169"/>
        <v>#VALUE!</v>
      </c>
      <c r="S1602" s="20" t="str">
        <f t="shared" si="170"/>
        <v/>
      </c>
      <c r="T1602" s="20" t="str">
        <f t="shared" si="171"/>
        <v/>
      </c>
      <c r="U1602" s="48" t="e">
        <f t="shared" si="172"/>
        <v>#VALUE!</v>
      </c>
      <c r="V1602" s="20" t="str">
        <f t="shared" si="173"/>
        <v/>
      </c>
      <c r="W1602" s="20" t="str">
        <f t="shared" si="174"/>
        <v/>
      </c>
      <c r="X1602" s="20"/>
      <c r="Y1602" s="7"/>
      <c r="Z1602" s="7"/>
      <c r="AA1602" s="7"/>
      <c r="AB1602" s="7"/>
      <c r="AC1602" s="7"/>
      <c r="AD1602" s="7"/>
    </row>
    <row r="1603" spans="1:30" x14ac:dyDescent="0.25">
      <c r="A1603" s="7"/>
      <c r="B1603" s="7"/>
      <c r="C1603" s="7"/>
      <c r="D1603" s="7" t="e">
        <f t="shared" si="168"/>
        <v>#VALUE!</v>
      </c>
      <c r="E1603" s="7" t="e">
        <f t="shared" si="169"/>
        <v>#VALUE!</v>
      </c>
      <c r="S1603" s="20" t="str">
        <f t="shared" si="170"/>
        <v/>
      </c>
      <c r="T1603" s="20" t="str">
        <f t="shared" si="171"/>
        <v/>
      </c>
      <c r="U1603" s="48" t="e">
        <f t="shared" si="172"/>
        <v>#VALUE!</v>
      </c>
      <c r="V1603" s="20" t="str">
        <f t="shared" si="173"/>
        <v/>
      </c>
      <c r="W1603" s="20" t="str">
        <f t="shared" si="174"/>
        <v/>
      </c>
      <c r="X1603" s="20"/>
      <c r="Y1603" s="7"/>
      <c r="Z1603" s="7"/>
      <c r="AA1603" s="7"/>
      <c r="AB1603" s="7"/>
      <c r="AC1603" s="7"/>
      <c r="AD1603" s="7"/>
    </row>
    <row r="1604" spans="1:30" x14ac:dyDescent="0.25">
      <c r="A1604" s="7"/>
      <c r="B1604" s="7"/>
      <c r="C1604" s="7"/>
      <c r="D1604" s="7" t="e">
        <f t="shared" si="168"/>
        <v>#VALUE!</v>
      </c>
      <c r="E1604" s="7" t="e">
        <f t="shared" si="169"/>
        <v>#VALUE!</v>
      </c>
      <c r="S1604" s="20" t="str">
        <f t="shared" si="170"/>
        <v/>
      </c>
      <c r="T1604" s="20" t="str">
        <f t="shared" si="171"/>
        <v/>
      </c>
      <c r="U1604" s="48" t="e">
        <f t="shared" si="172"/>
        <v>#VALUE!</v>
      </c>
      <c r="V1604" s="20" t="str">
        <f t="shared" si="173"/>
        <v/>
      </c>
      <c r="W1604" s="20" t="str">
        <f t="shared" si="174"/>
        <v/>
      </c>
      <c r="X1604" s="20"/>
      <c r="Y1604" s="7"/>
      <c r="Z1604" s="7"/>
      <c r="AA1604" s="7"/>
      <c r="AB1604" s="7"/>
      <c r="AC1604" s="7"/>
      <c r="AD1604" s="7"/>
    </row>
    <row r="1605" spans="1:30" x14ac:dyDescent="0.25">
      <c r="A1605" s="7"/>
      <c r="B1605" s="7"/>
      <c r="C1605" s="7"/>
      <c r="D1605" s="7" t="e">
        <f t="shared" si="168"/>
        <v>#VALUE!</v>
      </c>
      <c r="E1605" s="7" t="e">
        <f t="shared" si="169"/>
        <v>#VALUE!</v>
      </c>
      <c r="S1605" s="20" t="str">
        <f t="shared" si="170"/>
        <v/>
      </c>
      <c r="T1605" s="20" t="str">
        <f t="shared" si="171"/>
        <v/>
      </c>
      <c r="U1605" s="48" t="e">
        <f t="shared" si="172"/>
        <v>#VALUE!</v>
      </c>
      <c r="V1605" s="20" t="str">
        <f t="shared" si="173"/>
        <v/>
      </c>
      <c r="W1605" s="20" t="str">
        <f t="shared" si="174"/>
        <v/>
      </c>
      <c r="X1605" s="20"/>
      <c r="Y1605" s="7"/>
      <c r="Z1605" s="7"/>
      <c r="AA1605" s="7"/>
      <c r="AB1605" s="7"/>
      <c r="AC1605" s="7"/>
      <c r="AD1605" s="7"/>
    </row>
    <row r="1606" spans="1:30" x14ac:dyDescent="0.25">
      <c r="A1606" s="7"/>
      <c r="B1606" s="7"/>
      <c r="C1606" s="7"/>
      <c r="D1606" s="7" t="e">
        <f t="shared" si="168"/>
        <v>#VALUE!</v>
      </c>
      <c r="E1606" s="7" t="e">
        <f t="shared" si="169"/>
        <v>#VALUE!</v>
      </c>
      <c r="S1606" s="20" t="str">
        <f t="shared" si="170"/>
        <v/>
      </c>
      <c r="T1606" s="20" t="str">
        <f t="shared" si="171"/>
        <v/>
      </c>
      <c r="U1606" s="48" t="e">
        <f t="shared" si="172"/>
        <v>#VALUE!</v>
      </c>
      <c r="V1606" s="20" t="str">
        <f t="shared" si="173"/>
        <v/>
      </c>
      <c r="W1606" s="20" t="str">
        <f t="shared" si="174"/>
        <v/>
      </c>
      <c r="X1606" s="20"/>
      <c r="Y1606" s="7"/>
      <c r="Z1606" s="7"/>
      <c r="AA1606" s="7"/>
      <c r="AB1606" s="7"/>
      <c r="AC1606" s="7"/>
      <c r="AD1606" s="7"/>
    </row>
    <row r="1607" spans="1:30" x14ac:dyDescent="0.25">
      <c r="A1607" s="7"/>
      <c r="B1607" s="7"/>
      <c r="C1607" s="7"/>
      <c r="D1607" s="7" t="e">
        <f t="shared" si="168"/>
        <v>#VALUE!</v>
      </c>
      <c r="E1607" s="7" t="e">
        <f t="shared" si="169"/>
        <v>#VALUE!</v>
      </c>
      <c r="S1607" s="20" t="str">
        <f t="shared" si="170"/>
        <v/>
      </c>
      <c r="T1607" s="20" t="str">
        <f t="shared" si="171"/>
        <v/>
      </c>
      <c r="U1607" s="48" t="e">
        <f t="shared" si="172"/>
        <v>#VALUE!</v>
      </c>
      <c r="V1607" s="20" t="str">
        <f t="shared" si="173"/>
        <v/>
      </c>
      <c r="W1607" s="20" t="str">
        <f t="shared" si="174"/>
        <v/>
      </c>
      <c r="X1607" s="20"/>
      <c r="Y1607" s="7"/>
      <c r="Z1607" s="7"/>
      <c r="AA1607" s="7"/>
      <c r="AB1607" s="7"/>
      <c r="AC1607" s="7"/>
      <c r="AD1607" s="7"/>
    </row>
    <row r="1608" spans="1:30" x14ac:dyDescent="0.25">
      <c r="A1608" s="7"/>
      <c r="B1608" s="7"/>
      <c r="C1608" s="7"/>
      <c r="D1608" s="7" t="e">
        <f t="shared" si="168"/>
        <v>#VALUE!</v>
      </c>
      <c r="E1608" s="7" t="e">
        <f t="shared" si="169"/>
        <v>#VALUE!</v>
      </c>
      <c r="S1608" s="20" t="str">
        <f t="shared" si="170"/>
        <v/>
      </c>
      <c r="T1608" s="20" t="str">
        <f t="shared" si="171"/>
        <v/>
      </c>
      <c r="U1608" s="48" t="e">
        <f t="shared" si="172"/>
        <v>#VALUE!</v>
      </c>
      <c r="V1608" s="20" t="str">
        <f t="shared" si="173"/>
        <v/>
      </c>
      <c r="W1608" s="20" t="str">
        <f t="shared" si="174"/>
        <v/>
      </c>
      <c r="X1608" s="20"/>
      <c r="Y1608" s="7"/>
      <c r="Z1608" s="7"/>
      <c r="AA1608" s="7"/>
      <c r="AB1608" s="7"/>
      <c r="AC1608" s="7"/>
      <c r="AD1608" s="7"/>
    </row>
    <row r="1609" spans="1:30" x14ac:dyDescent="0.25">
      <c r="A1609" s="7"/>
      <c r="B1609" s="7"/>
      <c r="C1609" s="7"/>
      <c r="D1609" s="7" t="e">
        <f t="shared" si="168"/>
        <v>#VALUE!</v>
      </c>
      <c r="E1609" s="7" t="e">
        <f t="shared" si="169"/>
        <v>#VALUE!</v>
      </c>
      <c r="S1609" s="20" t="str">
        <f t="shared" si="170"/>
        <v/>
      </c>
      <c r="T1609" s="20" t="str">
        <f t="shared" si="171"/>
        <v/>
      </c>
      <c r="U1609" s="48" t="e">
        <f t="shared" si="172"/>
        <v>#VALUE!</v>
      </c>
      <c r="V1609" s="20" t="str">
        <f t="shared" si="173"/>
        <v/>
      </c>
      <c r="W1609" s="20" t="str">
        <f t="shared" si="174"/>
        <v/>
      </c>
      <c r="X1609" s="20"/>
      <c r="Y1609" s="7"/>
      <c r="Z1609" s="7"/>
      <c r="AA1609" s="7"/>
      <c r="AB1609" s="7"/>
      <c r="AC1609" s="7"/>
      <c r="AD1609" s="7"/>
    </row>
    <row r="1610" spans="1:30" x14ac:dyDescent="0.25">
      <c r="A1610" s="7"/>
      <c r="B1610" s="7"/>
      <c r="C1610" s="7"/>
      <c r="D1610" s="7" t="e">
        <f t="shared" si="168"/>
        <v>#VALUE!</v>
      </c>
      <c r="E1610" s="7" t="e">
        <f t="shared" si="169"/>
        <v>#VALUE!</v>
      </c>
      <c r="S1610" s="20" t="str">
        <f t="shared" si="170"/>
        <v/>
      </c>
      <c r="T1610" s="20" t="str">
        <f t="shared" si="171"/>
        <v/>
      </c>
      <c r="U1610" s="48" t="e">
        <f t="shared" si="172"/>
        <v>#VALUE!</v>
      </c>
      <c r="V1610" s="20" t="str">
        <f t="shared" si="173"/>
        <v/>
      </c>
      <c r="W1610" s="20" t="str">
        <f t="shared" si="174"/>
        <v/>
      </c>
      <c r="X1610" s="20"/>
      <c r="Y1610" s="7"/>
      <c r="Z1610" s="7"/>
      <c r="AA1610" s="7"/>
      <c r="AB1610" s="7"/>
      <c r="AC1610" s="7"/>
      <c r="AD1610" s="7"/>
    </row>
    <row r="1611" spans="1:30" x14ac:dyDescent="0.25">
      <c r="A1611" s="7"/>
      <c r="B1611" s="7"/>
      <c r="C1611" s="7"/>
      <c r="D1611" s="7" t="e">
        <f t="shared" ref="D1611:D1674" si="175">TRIM(CLEAN(E1611))</f>
        <v>#VALUE!</v>
      </c>
      <c r="E1611" s="7" t="e">
        <f t="shared" ref="E1611:E1674" si="176">MID(G1611,2,SEARCH("_",G1611)-2)</f>
        <v>#VALUE!</v>
      </c>
      <c r="S1611" s="20" t="str">
        <f t="shared" ref="S1611:S1674" si="177">IFERROR(SEARCH("_",I1611),"")</f>
        <v/>
      </c>
      <c r="T1611" s="20" t="str">
        <f t="shared" ref="T1611:T1674" si="178">IFERROR(SEARCH("_",I1611,S1611+1),"")</f>
        <v/>
      </c>
      <c r="U1611" s="48" t="e">
        <f t="shared" ref="U1611:U1674" si="179">MID(I1611,S1611+1,T1611-S1611-1)</f>
        <v>#VALUE!</v>
      </c>
      <c r="V1611" s="20" t="str">
        <f t="shared" ref="V1611:V1674" si="180">IFERROR(LEFT(K1611,SEARCH("TN7",K1611)+4),"")</f>
        <v/>
      </c>
      <c r="W1611" s="20" t="str">
        <f t="shared" ref="W1611:W1674" si="181">IFERROR(VLOOKUP(V1611,$V$2:$W$4,2,FALSE),"")</f>
        <v/>
      </c>
      <c r="X1611" s="20"/>
      <c r="Y1611" s="7"/>
      <c r="Z1611" s="7"/>
      <c r="AA1611" s="7"/>
      <c r="AB1611" s="7"/>
      <c r="AC1611" s="7"/>
      <c r="AD1611" s="7"/>
    </row>
    <row r="1612" spans="1:30" x14ac:dyDescent="0.25">
      <c r="A1612" s="7"/>
      <c r="B1612" s="7"/>
      <c r="C1612" s="7"/>
      <c r="D1612" s="7" t="e">
        <f t="shared" si="175"/>
        <v>#VALUE!</v>
      </c>
      <c r="E1612" s="7" t="e">
        <f t="shared" si="176"/>
        <v>#VALUE!</v>
      </c>
      <c r="S1612" s="20" t="str">
        <f t="shared" si="177"/>
        <v/>
      </c>
      <c r="T1612" s="20" t="str">
        <f t="shared" si="178"/>
        <v/>
      </c>
      <c r="U1612" s="48" t="e">
        <f t="shared" si="179"/>
        <v>#VALUE!</v>
      </c>
      <c r="V1612" s="20" t="str">
        <f t="shared" si="180"/>
        <v/>
      </c>
      <c r="W1612" s="20" t="str">
        <f t="shared" si="181"/>
        <v/>
      </c>
      <c r="X1612" s="20"/>
      <c r="Y1612" s="7"/>
      <c r="Z1612" s="7"/>
      <c r="AA1612" s="7"/>
      <c r="AB1612" s="7"/>
      <c r="AC1612" s="7"/>
      <c r="AD1612" s="7"/>
    </row>
    <row r="1613" spans="1:30" x14ac:dyDescent="0.25">
      <c r="A1613" s="7"/>
      <c r="B1613" s="7"/>
      <c r="C1613" s="7"/>
      <c r="D1613" s="7" t="e">
        <f t="shared" si="175"/>
        <v>#VALUE!</v>
      </c>
      <c r="E1613" s="7" t="e">
        <f t="shared" si="176"/>
        <v>#VALUE!</v>
      </c>
      <c r="S1613" s="20" t="str">
        <f t="shared" si="177"/>
        <v/>
      </c>
      <c r="T1613" s="20" t="str">
        <f t="shared" si="178"/>
        <v/>
      </c>
      <c r="U1613" s="48" t="e">
        <f t="shared" si="179"/>
        <v>#VALUE!</v>
      </c>
      <c r="V1613" s="20" t="str">
        <f t="shared" si="180"/>
        <v/>
      </c>
      <c r="W1613" s="20" t="str">
        <f t="shared" si="181"/>
        <v/>
      </c>
      <c r="X1613" s="20"/>
      <c r="Y1613" s="7"/>
      <c r="Z1613" s="7"/>
      <c r="AA1613" s="7"/>
      <c r="AB1613" s="7"/>
      <c r="AC1613" s="7"/>
      <c r="AD1613" s="7"/>
    </row>
    <row r="1614" spans="1:30" x14ac:dyDescent="0.25">
      <c r="A1614" s="7"/>
      <c r="B1614" s="7"/>
      <c r="C1614" s="7"/>
      <c r="D1614" s="7" t="e">
        <f t="shared" si="175"/>
        <v>#VALUE!</v>
      </c>
      <c r="E1614" s="7" t="e">
        <f t="shared" si="176"/>
        <v>#VALUE!</v>
      </c>
      <c r="S1614" s="20" t="str">
        <f t="shared" si="177"/>
        <v/>
      </c>
      <c r="T1614" s="20" t="str">
        <f t="shared" si="178"/>
        <v/>
      </c>
      <c r="U1614" s="48" t="e">
        <f t="shared" si="179"/>
        <v>#VALUE!</v>
      </c>
      <c r="V1614" s="20" t="str">
        <f t="shared" si="180"/>
        <v/>
      </c>
      <c r="W1614" s="20" t="str">
        <f t="shared" si="181"/>
        <v/>
      </c>
      <c r="X1614" s="20"/>
      <c r="Y1614" s="7"/>
      <c r="Z1614" s="7"/>
      <c r="AA1614" s="7"/>
      <c r="AB1614" s="7"/>
      <c r="AC1614" s="7"/>
      <c r="AD1614" s="7"/>
    </row>
    <row r="1615" spans="1:30" x14ac:dyDescent="0.25">
      <c r="A1615" s="7"/>
      <c r="B1615" s="7"/>
      <c r="C1615" s="7"/>
      <c r="D1615" s="7" t="e">
        <f t="shared" si="175"/>
        <v>#VALUE!</v>
      </c>
      <c r="E1615" s="7" t="e">
        <f t="shared" si="176"/>
        <v>#VALUE!</v>
      </c>
      <c r="S1615" s="20" t="str">
        <f t="shared" si="177"/>
        <v/>
      </c>
      <c r="T1615" s="20" t="str">
        <f t="shared" si="178"/>
        <v/>
      </c>
      <c r="U1615" s="48" t="e">
        <f t="shared" si="179"/>
        <v>#VALUE!</v>
      </c>
      <c r="V1615" s="20" t="str">
        <f t="shared" si="180"/>
        <v/>
      </c>
      <c r="W1615" s="20" t="str">
        <f t="shared" si="181"/>
        <v/>
      </c>
      <c r="X1615" s="20"/>
      <c r="Y1615" s="7"/>
      <c r="Z1615" s="7"/>
      <c r="AA1615" s="7"/>
      <c r="AB1615" s="7"/>
      <c r="AC1615" s="7"/>
      <c r="AD1615" s="7"/>
    </row>
    <row r="1616" spans="1:30" x14ac:dyDescent="0.25">
      <c r="A1616" s="7"/>
      <c r="B1616" s="7"/>
      <c r="C1616" s="7"/>
      <c r="D1616" s="7" t="e">
        <f t="shared" si="175"/>
        <v>#VALUE!</v>
      </c>
      <c r="E1616" s="7" t="e">
        <f t="shared" si="176"/>
        <v>#VALUE!</v>
      </c>
      <c r="S1616" s="20" t="str">
        <f t="shared" si="177"/>
        <v/>
      </c>
      <c r="T1616" s="20" t="str">
        <f t="shared" si="178"/>
        <v/>
      </c>
      <c r="U1616" s="48" t="e">
        <f t="shared" si="179"/>
        <v>#VALUE!</v>
      </c>
      <c r="V1616" s="20" t="str">
        <f t="shared" si="180"/>
        <v/>
      </c>
      <c r="W1616" s="20" t="str">
        <f t="shared" si="181"/>
        <v/>
      </c>
      <c r="X1616" s="20"/>
      <c r="Y1616" s="7"/>
      <c r="Z1616" s="7"/>
      <c r="AA1616" s="7"/>
      <c r="AB1616" s="7"/>
      <c r="AC1616" s="7"/>
      <c r="AD1616" s="7"/>
    </row>
    <row r="1617" spans="1:30" x14ac:dyDescent="0.25">
      <c r="A1617" s="7"/>
      <c r="B1617" s="7"/>
      <c r="C1617" s="7"/>
      <c r="D1617" s="7" t="e">
        <f t="shared" si="175"/>
        <v>#VALUE!</v>
      </c>
      <c r="E1617" s="7" t="e">
        <f t="shared" si="176"/>
        <v>#VALUE!</v>
      </c>
      <c r="S1617" s="20" t="str">
        <f t="shared" si="177"/>
        <v/>
      </c>
      <c r="T1617" s="20" t="str">
        <f t="shared" si="178"/>
        <v/>
      </c>
      <c r="U1617" s="48" t="e">
        <f t="shared" si="179"/>
        <v>#VALUE!</v>
      </c>
      <c r="V1617" s="20" t="str">
        <f t="shared" si="180"/>
        <v/>
      </c>
      <c r="W1617" s="20" t="str">
        <f t="shared" si="181"/>
        <v/>
      </c>
      <c r="X1617" s="20"/>
      <c r="Y1617" s="7"/>
      <c r="Z1617" s="7"/>
      <c r="AA1617" s="7"/>
      <c r="AB1617" s="7"/>
      <c r="AC1617" s="7"/>
      <c r="AD1617" s="7"/>
    </row>
    <row r="1618" spans="1:30" x14ac:dyDescent="0.25">
      <c r="A1618" s="7"/>
      <c r="B1618" s="7"/>
      <c r="C1618" s="7"/>
      <c r="D1618" s="7" t="e">
        <f t="shared" si="175"/>
        <v>#VALUE!</v>
      </c>
      <c r="E1618" s="7" t="e">
        <f t="shared" si="176"/>
        <v>#VALUE!</v>
      </c>
      <c r="S1618" s="20" t="str">
        <f t="shared" si="177"/>
        <v/>
      </c>
      <c r="T1618" s="20" t="str">
        <f t="shared" si="178"/>
        <v/>
      </c>
      <c r="U1618" s="48" t="e">
        <f t="shared" si="179"/>
        <v>#VALUE!</v>
      </c>
      <c r="V1618" s="20" t="str">
        <f t="shared" si="180"/>
        <v/>
      </c>
      <c r="W1618" s="20" t="str">
        <f t="shared" si="181"/>
        <v/>
      </c>
      <c r="X1618" s="20"/>
      <c r="Y1618" s="7"/>
      <c r="Z1618" s="7"/>
      <c r="AA1618" s="7"/>
      <c r="AB1618" s="7"/>
      <c r="AC1618" s="7"/>
      <c r="AD1618" s="7"/>
    </row>
    <row r="1619" spans="1:30" x14ac:dyDescent="0.25">
      <c r="A1619" s="7"/>
      <c r="B1619" s="7"/>
      <c r="C1619" s="7"/>
      <c r="D1619" s="7" t="e">
        <f t="shared" si="175"/>
        <v>#VALUE!</v>
      </c>
      <c r="E1619" s="7" t="e">
        <f t="shared" si="176"/>
        <v>#VALUE!</v>
      </c>
      <c r="S1619" s="20" t="str">
        <f t="shared" si="177"/>
        <v/>
      </c>
      <c r="T1619" s="20" t="str">
        <f t="shared" si="178"/>
        <v/>
      </c>
      <c r="U1619" s="48" t="e">
        <f t="shared" si="179"/>
        <v>#VALUE!</v>
      </c>
      <c r="V1619" s="20" t="str">
        <f t="shared" si="180"/>
        <v/>
      </c>
      <c r="W1619" s="20" t="str">
        <f t="shared" si="181"/>
        <v/>
      </c>
      <c r="X1619" s="20"/>
      <c r="Y1619" s="7"/>
      <c r="Z1619" s="7"/>
      <c r="AA1619" s="7"/>
      <c r="AB1619" s="7"/>
      <c r="AC1619" s="7"/>
      <c r="AD1619" s="7"/>
    </row>
    <row r="1620" spans="1:30" x14ac:dyDescent="0.25">
      <c r="A1620" s="7"/>
      <c r="B1620" s="7"/>
      <c r="C1620" s="7"/>
      <c r="D1620" s="7" t="e">
        <f t="shared" si="175"/>
        <v>#VALUE!</v>
      </c>
      <c r="E1620" s="7" t="e">
        <f t="shared" si="176"/>
        <v>#VALUE!</v>
      </c>
      <c r="S1620" s="20" t="str">
        <f t="shared" si="177"/>
        <v/>
      </c>
      <c r="T1620" s="20" t="str">
        <f t="shared" si="178"/>
        <v/>
      </c>
      <c r="U1620" s="48" t="e">
        <f t="shared" si="179"/>
        <v>#VALUE!</v>
      </c>
      <c r="V1620" s="20" t="str">
        <f t="shared" si="180"/>
        <v/>
      </c>
      <c r="W1620" s="20" t="str">
        <f t="shared" si="181"/>
        <v/>
      </c>
      <c r="X1620" s="20"/>
      <c r="Y1620" s="7"/>
      <c r="Z1620" s="7"/>
      <c r="AA1620" s="7"/>
      <c r="AB1620" s="7"/>
      <c r="AC1620" s="7"/>
      <c r="AD1620" s="7"/>
    </row>
    <row r="1621" spans="1:30" x14ac:dyDescent="0.25">
      <c r="A1621" s="7"/>
      <c r="B1621" s="7"/>
      <c r="C1621" s="7"/>
      <c r="D1621" s="7" t="e">
        <f t="shared" si="175"/>
        <v>#VALUE!</v>
      </c>
      <c r="E1621" s="7" t="e">
        <f t="shared" si="176"/>
        <v>#VALUE!</v>
      </c>
      <c r="S1621" s="20" t="str">
        <f t="shared" si="177"/>
        <v/>
      </c>
      <c r="T1621" s="20" t="str">
        <f t="shared" si="178"/>
        <v/>
      </c>
      <c r="U1621" s="48" t="e">
        <f t="shared" si="179"/>
        <v>#VALUE!</v>
      </c>
      <c r="V1621" s="20" t="str">
        <f t="shared" si="180"/>
        <v/>
      </c>
      <c r="W1621" s="20" t="str">
        <f t="shared" si="181"/>
        <v/>
      </c>
      <c r="X1621" s="20"/>
      <c r="Y1621" s="7"/>
      <c r="Z1621" s="7"/>
      <c r="AA1621" s="7"/>
      <c r="AB1621" s="7"/>
      <c r="AC1621" s="7"/>
      <c r="AD1621" s="7"/>
    </row>
    <row r="1622" spans="1:30" x14ac:dyDescent="0.25">
      <c r="A1622" s="7"/>
      <c r="B1622" s="7"/>
      <c r="C1622" s="7"/>
      <c r="D1622" s="7" t="e">
        <f t="shared" si="175"/>
        <v>#VALUE!</v>
      </c>
      <c r="E1622" s="7" t="e">
        <f t="shared" si="176"/>
        <v>#VALUE!</v>
      </c>
      <c r="S1622" s="20" t="str">
        <f t="shared" si="177"/>
        <v/>
      </c>
      <c r="T1622" s="20" t="str">
        <f t="shared" si="178"/>
        <v/>
      </c>
      <c r="U1622" s="48" t="e">
        <f t="shared" si="179"/>
        <v>#VALUE!</v>
      </c>
      <c r="V1622" s="20" t="str">
        <f t="shared" si="180"/>
        <v/>
      </c>
      <c r="W1622" s="20" t="str">
        <f t="shared" si="181"/>
        <v/>
      </c>
      <c r="X1622" s="20"/>
      <c r="Y1622" s="7"/>
      <c r="Z1622" s="7"/>
      <c r="AA1622" s="7"/>
      <c r="AB1622" s="7"/>
      <c r="AC1622" s="7"/>
      <c r="AD1622" s="7"/>
    </row>
    <row r="1623" spans="1:30" x14ac:dyDescent="0.25">
      <c r="A1623" s="7"/>
      <c r="B1623" s="7"/>
      <c r="C1623" s="7"/>
      <c r="D1623" s="7" t="e">
        <f t="shared" si="175"/>
        <v>#VALUE!</v>
      </c>
      <c r="E1623" s="7" t="e">
        <f t="shared" si="176"/>
        <v>#VALUE!</v>
      </c>
      <c r="S1623" s="20" t="str">
        <f t="shared" si="177"/>
        <v/>
      </c>
      <c r="T1623" s="20" t="str">
        <f t="shared" si="178"/>
        <v/>
      </c>
      <c r="U1623" s="48" t="e">
        <f t="shared" si="179"/>
        <v>#VALUE!</v>
      </c>
      <c r="V1623" s="20" t="str">
        <f t="shared" si="180"/>
        <v/>
      </c>
      <c r="W1623" s="20" t="str">
        <f t="shared" si="181"/>
        <v/>
      </c>
      <c r="X1623" s="20"/>
      <c r="Y1623" s="7"/>
      <c r="Z1623" s="7"/>
      <c r="AA1623" s="7"/>
      <c r="AB1623" s="7"/>
      <c r="AC1623" s="7"/>
      <c r="AD1623" s="7"/>
    </row>
    <row r="1624" spans="1:30" x14ac:dyDescent="0.25">
      <c r="A1624" s="7"/>
      <c r="B1624" s="7"/>
      <c r="C1624" s="7"/>
      <c r="D1624" s="7" t="e">
        <f t="shared" si="175"/>
        <v>#VALUE!</v>
      </c>
      <c r="E1624" s="7" t="e">
        <f t="shared" si="176"/>
        <v>#VALUE!</v>
      </c>
      <c r="S1624" s="20" t="str">
        <f t="shared" si="177"/>
        <v/>
      </c>
      <c r="T1624" s="20" t="str">
        <f t="shared" si="178"/>
        <v/>
      </c>
      <c r="U1624" s="48" t="e">
        <f t="shared" si="179"/>
        <v>#VALUE!</v>
      </c>
      <c r="V1624" s="20" t="str">
        <f t="shared" si="180"/>
        <v/>
      </c>
      <c r="W1624" s="20" t="str">
        <f t="shared" si="181"/>
        <v/>
      </c>
      <c r="X1624" s="20"/>
      <c r="Y1624" s="7"/>
      <c r="Z1624" s="7"/>
      <c r="AA1624" s="7"/>
      <c r="AB1624" s="7"/>
      <c r="AC1624" s="7"/>
      <c r="AD1624" s="7"/>
    </row>
    <row r="1625" spans="1:30" x14ac:dyDescent="0.25">
      <c r="A1625" s="7"/>
      <c r="B1625" s="7"/>
      <c r="C1625" s="7"/>
      <c r="D1625" s="7" t="e">
        <f t="shared" si="175"/>
        <v>#VALUE!</v>
      </c>
      <c r="E1625" s="7" t="e">
        <f t="shared" si="176"/>
        <v>#VALUE!</v>
      </c>
      <c r="S1625" s="20" t="str">
        <f t="shared" si="177"/>
        <v/>
      </c>
      <c r="T1625" s="20" t="str">
        <f t="shared" si="178"/>
        <v/>
      </c>
      <c r="U1625" s="48" t="e">
        <f t="shared" si="179"/>
        <v>#VALUE!</v>
      </c>
      <c r="V1625" s="20" t="str">
        <f t="shared" si="180"/>
        <v/>
      </c>
      <c r="W1625" s="20" t="str">
        <f t="shared" si="181"/>
        <v/>
      </c>
      <c r="X1625" s="20"/>
      <c r="Y1625" s="7"/>
      <c r="Z1625" s="7"/>
      <c r="AA1625" s="7"/>
      <c r="AB1625" s="7"/>
      <c r="AC1625" s="7"/>
      <c r="AD1625" s="7"/>
    </row>
    <row r="1626" spans="1:30" x14ac:dyDescent="0.25">
      <c r="A1626" s="7"/>
      <c r="B1626" s="7"/>
      <c r="C1626" s="7"/>
      <c r="D1626" s="7" t="e">
        <f t="shared" si="175"/>
        <v>#VALUE!</v>
      </c>
      <c r="E1626" s="7" t="e">
        <f t="shared" si="176"/>
        <v>#VALUE!</v>
      </c>
      <c r="S1626" s="20" t="str">
        <f t="shared" si="177"/>
        <v/>
      </c>
      <c r="T1626" s="20" t="str">
        <f t="shared" si="178"/>
        <v/>
      </c>
      <c r="U1626" s="48" t="e">
        <f t="shared" si="179"/>
        <v>#VALUE!</v>
      </c>
      <c r="V1626" s="20" t="str">
        <f t="shared" si="180"/>
        <v/>
      </c>
      <c r="W1626" s="20" t="str">
        <f t="shared" si="181"/>
        <v/>
      </c>
      <c r="X1626" s="20"/>
      <c r="Y1626" s="7"/>
      <c r="Z1626" s="7"/>
      <c r="AA1626" s="7"/>
      <c r="AB1626" s="7"/>
      <c r="AC1626" s="7"/>
      <c r="AD1626" s="7"/>
    </row>
    <row r="1627" spans="1:30" x14ac:dyDescent="0.25">
      <c r="A1627" s="7"/>
      <c r="B1627" s="7"/>
      <c r="C1627" s="7"/>
      <c r="D1627" s="7" t="e">
        <f t="shared" si="175"/>
        <v>#VALUE!</v>
      </c>
      <c r="E1627" s="7" t="e">
        <f t="shared" si="176"/>
        <v>#VALUE!</v>
      </c>
      <c r="S1627" s="20" t="str">
        <f t="shared" si="177"/>
        <v/>
      </c>
      <c r="T1627" s="20" t="str">
        <f t="shared" si="178"/>
        <v/>
      </c>
      <c r="U1627" s="48" t="e">
        <f t="shared" si="179"/>
        <v>#VALUE!</v>
      </c>
      <c r="V1627" s="20" t="str">
        <f t="shared" si="180"/>
        <v/>
      </c>
      <c r="W1627" s="20" t="str">
        <f t="shared" si="181"/>
        <v/>
      </c>
      <c r="X1627" s="20"/>
      <c r="Y1627" s="7"/>
      <c r="Z1627" s="7"/>
      <c r="AA1627" s="7"/>
      <c r="AB1627" s="7"/>
      <c r="AC1627" s="7"/>
      <c r="AD1627" s="7"/>
    </row>
    <row r="1628" spans="1:30" x14ac:dyDescent="0.25">
      <c r="A1628" s="7"/>
      <c r="B1628" s="7"/>
      <c r="C1628" s="7"/>
      <c r="D1628" s="7" t="e">
        <f t="shared" si="175"/>
        <v>#VALUE!</v>
      </c>
      <c r="E1628" s="7" t="e">
        <f t="shared" si="176"/>
        <v>#VALUE!</v>
      </c>
      <c r="S1628" s="20" t="str">
        <f t="shared" si="177"/>
        <v/>
      </c>
      <c r="T1628" s="20" t="str">
        <f t="shared" si="178"/>
        <v/>
      </c>
      <c r="U1628" s="48" t="e">
        <f t="shared" si="179"/>
        <v>#VALUE!</v>
      </c>
      <c r="V1628" s="20" t="str">
        <f t="shared" si="180"/>
        <v/>
      </c>
      <c r="W1628" s="20" t="str">
        <f t="shared" si="181"/>
        <v/>
      </c>
      <c r="X1628" s="20"/>
      <c r="Y1628" s="7"/>
      <c r="Z1628" s="7"/>
      <c r="AA1628" s="7"/>
      <c r="AB1628" s="7"/>
      <c r="AC1628" s="7"/>
      <c r="AD1628" s="7"/>
    </row>
    <row r="1629" spans="1:30" x14ac:dyDescent="0.25">
      <c r="A1629" s="7"/>
      <c r="B1629" s="7"/>
      <c r="C1629" s="7"/>
      <c r="D1629" s="7" t="e">
        <f t="shared" si="175"/>
        <v>#VALUE!</v>
      </c>
      <c r="E1629" s="7" t="e">
        <f t="shared" si="176"/>
        <v>#VALUE!</v>
      </c>
      <c r="S1629" s="20" t="str">
        <f t="shared" si="177"/>
        <v/>
      </c>
      <c r="T1629" s="20" t="str">
        <f t="shared" si="178"/>
        <v/>
      </c>
      <c r="U1629" s="48" t="e">
        <f t="shared" si="179"/>
        <v>#VALUE!</v>
      </c>
      <c r="V1629" s="20" t="str">
        <f t="shared" si="180"/>
        <v/>
      </c>
      <c r="W1629" s="20" t="str">
        <f t="shared" si="181"/>
        <v/>
      </c>
      <c r="X1629" s="20"/>
      <c r="Y1629" s="7"/>
      <c r="Z1629" s="7"/>
      <c r="AA1629" s="7"/>
      <c r="AB1629" s="7"/>
      <c r="AC1629" s="7"/>
      <c r="AD1629" s="7"/>
    </row>
    <row r="1630" spans="1:30" x14ac:dyDescent="0.25">
      <c r="A1630" s="7"/>
      <c r="B1630" s="7"/>
      <c r="C1630" s="7"/>
      <c r="D1630" s="7" t="e">
        <f t="shared" si="175"/>
        <v>#VALUE!</v>
      </c>
      <c r="E1630" s="7" t="e">
        <f t="shared" si="176"/>
        <v>#VALUE!</v>
      </c>
      <c r="S1630" s="20" t="str">
        <f t="shared" si="177"/>
        <v/>
      </c>
      <c r="T1630" s="20" t="str">
        <f t="shared" si="178"/>
        <v/>
      </c>
      <c r="U1630" s="48" t="e">
        <f t="shared" si="179"/>
        <v>#VALUE!</v>
      </c>
      <c r="V1630" s="20" t="str">
        <f t="shared" si="180"/>
        <v/>
      </c>
      <c r="W1630" s="20" t="str">
        <f t="shared" si="181"/>
        <v/>
      </c>
      <c r="X1630" s="20"/>
      <c r="Y1630" s="7"/>
      <c r="Z1630" s="7"/>
      <c r="AA1630" s="7"/>
      <c r="AB1630" s="7"/>
      <c r="AC1630" s="7"/>
      <c r="AD1630" s="7"/>
    </row>
    <row r="1631" spans="1:30" x14ac:dyDescent="0.25">
      <c r="A1631" s="7"/>
      <c r="B1631" s="7"/>
      <c r="C1631" s="7"/>
      <c r="D1631" s="7" t="e">
        <f t="shared" si="175"/>
        <v>#VALUE!</v>
      </c>
      <c r="E1631" s="7" t="e">
        <f t="shared" si="176"/>
        <v>#VALUE!</v>
      </c>
      <c r="S1631" s="20" t="str">
        <f t="shared" si="177"/>
        <v/>
      </c>
      <c r="T1631" s="20" t="str">
        <f t="shared" si="178"/>
        <v/>
      </c>
      <c r="U1631" s="48" t="e">
        <f t="shared" si="179"/>
        <v>#VALUE!</v>
      </c>
      <c r="V1631" s="20" t="str">
        <f t="shared" si="180"/>
        <v/>
      </c>
      <c r="W1631" s="20" t="str">
        <f t="shared" si="181"/>
        <v/>
      </c>
      <c r="X1631" s="20"/>
      <c r="Y1631" s="7"/>
      <c r="Z1631" s="7"/>
      <c r="AA1631" s="7"/>
      <c r="AB1631" s="7"/>
      <c r="AC1631" s="7"/>
      <c r="AD1631" s="7"/>
    </row>
    <row r="1632" spans="1:30" x14ac:dyDescent="0.25">
      <c r="A1632" s="7"/>
      <c r="B1632" s="7"/>
      <c r="C1632" s="7"/>
      <c r="D1632" s="7" t="e">
        <f t="shared" si="175"/>
        <v>#VALUE!</v>
      </c>
      <c r="E1632" s="7" t="e">
        <f t="shared" si="176"/>
        <v>#VALUE!</v>
      </c>
      <c r="S1632" s="20" t="str">
        <f t="shared" si="177"/>
        <v/>
      </c>
      <c r="T1632" s="20" t="str">
        <f t="shared" si="178"/>
        <v/>
      </c>
      <c r="U1632" s="48" t="e">
        <f t="shared" si="179"/>
        <v>#VALUE!</v>
      </c>
      <c r="V1632" s="20" t="str">
        <f t="shared" si="180"/>
        <v/>
      </c>
      <c r="W1632" s="20" t="str">
        <f t="shared" si="181"/>
        <v/>
      </c>
      <c r="X1632" s="20"/>
      <c r="Y1632" s="7"/>
      <c r="Z1632" s="7"/>
      <c r="AA1632" s="7"/>
      <c r="AB1632" s="7"/>
      <c r="AC1632" s="7"/>
      <c r="AD1632" s="7"/>
    </row>
    <row r="1633" spans="1:30" x14ac:dyDescent="0.25">
      <c r="A1633" s="7"/>
      <c r="B1633" s="7"/>
      <c r="C1633" s="7"/>
      <c r="D1633" s="7" t="e">
        <f t="shared" si="175"/>
        <v>#VALUE!</v>
      </c>
      <c r="E1633" s="7" t="e">
        <f t="shared" si="176"/>
        <v>#VALUE!</v>
      </c>
      <c r="S1633" s="20" t="str">
        <f t="shared" si="177"/>
        <v/>
      </c>
      <c r="T1633" s="20" t="str">
        <f t="shared" si="178"/>
        <v/>
      </c>
      <c r="U1633" s="48" t="e">
        <f t="shared" si="179"/>
        <v>#VALUE!</v>
      </c>
      <c r="V1633" s="20" t="str">
        <f t="shared" si="180"/>
        <v/>
      </c>
      <c r="W1633" s="20" t="str">
        <f t="shared" si="181"/>
        <v/>
      </c>
      <c r="X1633" s="20"/>
      <c r="Y1633" s="7"/>
      <c r="Z1633" s="7"/>
      <c r="AA1633" s="7"/>
      <c r="AB1633" s="7"/>
      <c r="AC1633" s="7"/>
      <c r="AD1633" s="7"/>
    </row>
    <row r="1634" spans="1:30" x14ac:dyDescent="0.25">
      <c r="A1634" s="7"/>
      <c r="B1634" s="7"/>
      <c r="C1634" s="7"/>
      <c r="D1634" s="7" t="e">
        <f t="shared" si="175"/>
        <v>#VALUE!</v>
      </c>
      <c r="E1634" s="7" t="e">
        <f t="shared" si="176"/>
        <v>#VALUE!</v>
      </c>
      <c r="S1634" s="20" t="str">
        <f t="shared" si="177"/>
        <v/>
      </c>
      <c r="T1634" s="20" t="str">
        <f t="shared" si="178"/>
        <v/>
      </c>
      <c r="U1634" s="48" t="e">
        <f t="shared" si="179"/>
        <v>#VALUE!</v>
      </c>
      <c r="V1634" s="20" t="str">
        <f t="shared" si="180"/>
        <v/>
      </c>
      <c r="W1634" s="20" t="str">
        <f t="shared" si="181"/>
        <v/>
      </c>
      <c r="X1634" s="20"/>
      <c r="Y1634" s="7"/>
      <c r="Z1634" s="7"/>
      <c r="AA1634" s="7"/>
      <c r="AB1634" s="7"/>
      <c r="AC1634" s="7"/>
      <c r="AD1634" s="7"/>
    </row>
    <row r="1635" spans="1:30" x14ac:dyDescent="0.25">
      <c r="A1635" s="7"/>
      <c r="B1635" s="7"/>
      <c r="C1635" s="7"/>
      <c r="D1635" s="7" t="e">
        <f t="shared" si="175"/>
        <v>#VALUE!</v>
      </c>
      <c r="E1635" s="7" t="e">
        <f t="shared" si="176"/>
        <v>#VALUE!</v>
      </c>
      <c r="S1635" s="20" t="str">
        <f t="shared" si="177"/>
        <v/>
      </c>
      <c r="T1635" s="20" t="str">
        <f t="shared" si="178"/>
        <v/>
      </c>
      <c r="U1635" s="48" t="e">
        <f t="shared" si="179"/>
        <v>#VALUE!</v>
      </c>
      <c r="V1635" s="20" t="str">
        <f t="shared" si="180"/>
        <v/>
      </c>
      <c r="W1635" s="20" t="str">
        <f t="shared" si="181"/>
        <v/>
      </c>
      <c r="X1635" s="20"/>
      <c r="Y1635" s="7"/>
      <c r="Z1635" s="7"/>
      <c r="AA1635" s="7"/>
      <c r="AB1635" s="7"/>
      <c r="AC1635" s="7"/>
      <c r="AD1635" s="7"/>
    </row>
    <row r="1636" spans="1:30" x14ac:dyDescent="0.25">
      <c r="A1636" s="7"/>
      <c r="B1636" s="7"/>
      <c r="C1636" s="7"/>
      <c r="D1636" s="7" t="e">
        <f t="shared" si="175"/>
        <v>#VALUE!</v>
      </c>
      <c r="E1636" s="7" t="e">
        <f t="shared" si="176"/>
        <v>#VALUE!</v>
      </c>
      <c r="S1636" s="20" t="str">
        <f t="shared" si="177"/>
        <v/>
      </c>
      <c r="T1636" s="20" t="str">
        <f t="shared" si="178"/>
        <v/>
      </c>
      <c r="U1636" s="48" t="e">
        <f t="shared" si="179"/>
        <v>#VALUE!</v>
      </c>
      <c r="V1636" s="20" t="str">
        <f t="shared" si="180"/>
        <v/>
      </c>
      <c r="W1636" s="20" t="str">
        <f t="shared" si="181"/>
        <v/>
      </c>
      <c r="X1636" s="20"/>
      <c r="Y1636" s="7"/>
      <c r="Z1636" s="7"/>
      <c r="AA1636" s="7"/>
      <c r="AB1636" s="7"/>
      <c r="AC1636" s="7"/>
      <c r="AD1636" s="7"/>
    </row>
    <row r="1637" spans="1:30" x14ac:dyDescent="0.25">
      <c r="A1637" s="7"/>
      <c r="B1637" s="7"/>
      <c r="C1637" s="7"/>
      <c r="D1637" s="7" t="e">
        <f t="shared" si="175"/>
        <v>#VALUE!</v>
      </c>
      <c r="E1637" s="7" t="e">
        <f t="shared" si="176"/>
        <v>#VALUE!</v>
      </c>
      <c r="S1637" s="20" t="str">
        <f t="shared" si="177"/>
        <v/>
      </c>
      <c r="T1637" s="20" t="str">
        <f t="shared" si="178"/>
        <v/>
      </c>
      <c r="U1637" s="48" t="e">
        <f t="shared" si="179"/>
        <v>#VALUE!</v>
      </c>
      <c r="V1637" s="20" t="str">
        <f t="shared" si="180"/>
        <v/>
      </c>
      <c r="W1637" s="20" t="str">
        <f t="shared" si="181"/>
        <v/>
      </c>
      <c r="X1637" s="20"/>
      <c r="Y1637" s="7"/>
      <c r="Z1637" s="7"/>
      <c r="AA1637" s="7"/>
      <c r="AB1637" s="7"/>
      <c r="AC1637" s="7"/>
      <c r="AD1637" s="7"/>
    </row>
    <row r="1638" spans="1:30" x14ac:dyDescent="0.25">
      <c r="A1638" s="7"/>
      <c r="B1638" s="7"/>
      <c r="C1638" s="7"/>
      <c r="D1638" s="7" t="e">
        <f t="shared" si="175"/>
        <v>#VALUE!</v>
      </c>
      <c r="E1638" s="7" t="e">
        <f t="shared" si="176"/>
        <v>#VALUE!</v>
      </c>
      <c r="S1638" s="20" t="str">
        <f t="shared" si="177"/>
        <v/>
      </c>
      <c r="T1638" s="20" t="str">
        <f t="shared" si="178"/>
        <v/>
      </c>
      <c r="U1638" s="48" t="e">
        <f t="shared" si="179"/>
        <v>#VALUE!</v>
      </c>
      <c r="V1638" s="20" t="str">
        <f t="shared" si="180"/>
        <v/>
      </c>
      <c r="W1638" s="20" t="str">
        <f t="shared" si="181"/>
        <v/>
      </c>
      <c r="X1638" s="20"/>
      <c r="Y1638" s="7"/>
      <c r="Z1638" s="7"/>
      <c r="AA1638" s="7"/>
      <c r="AB1638" s="7"/>
      <c r="AC1638" s="7"/>
      <c r="AD1638" s="7"/>
    </row>
    <row r="1639" spans="1:30" x14ac:dyDescent="0.25">
      <c r="A1639" s="7"/>
      <c r="B1639" s="7"/>
      <c r="C1639" s="7"/>
      <c r="D1639" s="7" t="e">
        <f t="shared" si="175"/>
        <v>#VALUE!</v>
      </c>
      <c r="E1639" s="7" t="e">
        <f t="shared" si="176"/>
        <v>#VALUE!</v>
      </c>
      <c r="S1639" s="20" t="str">
        <f t="shared" si="177"/>
        <v/>
      </c>
      <c r="T1639" s="20" t="str">
        <f t="shared" si="178"/>
        <v/>
      </c>
      <c r="U1639" s="48" t="e">
        <f t="shared" si="179"/>
        <v>#VALUE!</v>
      </c>
      <c r="V1639" s="20" t="str">
        <f t="shared" si="180"/>
        <v/>
      </c>
      <c r="W1639" s="20" t="str">
        <f t="shared" si="181"/>
        <v/>
      </c>
      <c r="X1639" s="20"/>
      <c r="Y1639" s="7"/>
      <c r="Z1639" s="7"/>
      <c r="AA1639" s="7"/>
      <c r="AB1639" s="7"/>
      <c r="AC1639" s="7"/>
      <c r="AD1639" s="7"/>
    </row>
    <row r="1640" spans="1:30" x14ac:dyDescent="0.25">
      <c r="A1640" s="7"/>
      <c r="B1640" s="7"/>
      <c r="C1640" s="7"/>
      <c r="D1640" s="7" t="e">
        <f t="shared" si="175"/>
        <v>#VALUE!</v>
      </c>
      <c r="E1640" s="7" t="e">
        <f t="shared" si="176"/>
        <v>#VALUE!</v>
      </c>
      <c r="S1640" s="20" t="str">
        <f t="shared" si="177"/>
        <v/>
      </c>
      <c r="T1640" s="20" t="str">
        <f t="shared" si="178"/>
        <v/>
      </c>
      <c r="U1640" s="48" t="e">
        <f t="shared" si="179"/>
        <v>#VALUE!</v>
      </c>
      <c r="V1640" s="20" t="str">
        <f t="shared" si="180"/>
        <v/>
      </c>
      <c r="W1640" s="20" t="str">
        <f t="shared" si="181"/>
        <v/>
      </c>
      <c r="X1640" s="20"/>
      <c r="Y1640" s="7"/>
      <c r="Z1640" s="7"/>
      <c r="AA1640" s="7"/>
      <c r="AB1640" s="7"/>
      <c r="AC1640" s="7"/>
      <c r="AD1640" s="7"/>
    </row>
    <row r="1641" spans="1:30" x14ac:dyDescent="0.25">
      <c r="A1641" s="7"/>
      <c r="B1641" s="7"/>
      <c r="C1641" s="7"/>
      <c r="D1641" s="7" t="e">
        <f t="shared" si="175"/>
        <v>#VALUE!</v>
      </c>
      <c r="E1641" s="7" t="e">
        <f t="shared" si="176"/>
        <v>#VALUE!</v>
      </c>
      <c r="S1641" s="20" t="str">
        <f t="shared" si="177"/>
        <v/>
      </c>
      <c r="T1641" s="20" t="str">
        <f t="shared" si="178"/>
        <v/>
      </c>
      <c r="U1641" s="48" t="e">
        <f t="shared" si="179"/>
        <v>#VALUE!</v>
      </c>
      <c r="V1641" s="20" t="str">
        <f t="shared" si="180"/>
        <v/>
      </c>
      <c r="W1641" s="20" t="str">
        <f t="shared" si="181"/>
        <v/>
      </c>
      <c r="X1641" s="20"/>
      <c r="Y1641" s="7"/>
      <c r="Z1641" s="7"/>
      <c r="AA1641" s="7"/>
      <c r="AB1641" s="7"/>
      <c r="AC1641" s="7"/>
      <c r="AD1641" s="7"/>
    </row>
    <row r="1642" spans="1:30" x14ac:dyDescent="0.25">
      <c r="A1642" s="7"/>
      <c r="B1642" s="7"/>
      <c r="C1642" s="7"/>
      <c r="D1642" s="7" t="e">
        <f t="shared" si="175"/>
        <v>#VALUE!</v>
      </c>
      <c r="E1642" s="7" t="e">
        <f t="shared" si="176"/>
        <v>#VALUE!</v>
      </c>
      <c r="S1642" s="20" t="str">
        <f t="shared" si="177"/>
        <v/>
      </c>
      <c r="T1642" s="20" t="str">
        <f t="shared" si="178"/>
        <v/>
      </c>
      <c r="U1642" s="48" t="e">
        <f t="shared" si="179"/>
        <v>#VALUE!</v>
      </c>
      <c r="V1642" s="20" t="str">
        <f t="shared" si="180"/>
        <v/>
      </c>
      <c r="W1642" s="20" t="str">
        <f t="shared" si="181"/>
        <v/>
      </c>
      <c r="X1642" s="20"/>
      <c r="Y1642" s="7"/>
      <c r="Z1642" s="7"/>
      <c r="AA1642" s="7"/>
      <c r="AB1642" s="7"/>
      <c r="AC1642" s="7"/>
      <c r="AD1642" s="7"/>
    </row>
    <row r="1643" spans="1:30" x14ac:dyDescent="0.25">
      <c r="A1643" s="7"/>
      <c r="B1643" s="7"/>
      <c r="C1643" s="7"/>
      <c r="D1643" s="7" t="e">
        <f t="shared" si="175"/>
        <v>#VALUE!</v>
      </c>
      <c r="E1643" s="7" t="e">
        <f t="shared" si="176"/>
        <v>#VALUE!</v>
      </c>
      <c r="S1643" s="20" t="str">
        <f t="shared" si="177"/>
        <v/>
      </c>
      <c r="T1643" s="20" t="str">
        <f t="shared" si="178"/>
        <v/>
      </c>
      <c r="U1643" s="48" t="e">
        <f t="shared" si="179"/>
        <v>#VALUE!</v>
      </c>
      <c r="V1643" s="20" t="str">
        <f t="shared" si="180"/>
        <v/>
      </c>
      <c r="W1643" s="20" t="str">
        <f t="shared" si="181"/>
        <v/>
      </c>
      <c r="X1643" s="20"/>
      <c r="Y1643" s="7"/>
      <c r="Z1643" s="7"/>
      <c r="AA1643" s="7"/>
      <c r="AB1643" s="7"/>
      <c r="AC1643" s="7"/>
      <c r="AD1643" s="7"/>
    </row>
    <row r="1644" spans="1:30" x14ac:dyDescent="0.25">
      <c r="A1644" s="7"/>
      <c r="B1644" s="7"/>
      <c r="C1644" s="7"/>
      <c r="D1644" s="7" t="e">
        <f t="shared" si="175"/>
        <v>#VALUE!</v>
      </c>
      <c r="E1644" s="7" t="e">
        <f t="shared" si="176"/>
        <v>#VALUE!</v>
      </c>
      <c r="S1644" s="20" t="str">
        <f t="shared" si="177"/>
        <v/>
      </c>
      <c r="T1644" s="20" t="str">
        <f t="shared" si="178"/>
        <v/>
      </c>
      <c r="U1644" s="48" t="e">
        <f t="shared" si="179"/>
        <v>#VALUE!</v>
      </c>
      <c r="V1644" s="20" t="str">
        <f t="shared" si="180"/>
        <v/>
      </c>
      <c r="W1644" s="20" t="str">
        <f t="shared" si="181"/>
        <v/>
      </c>
      <c r="X1644" s="20"/>
      <c r="Y1644" s="7"/>
      <c r="Z1644" s="7"/>
      <c r="AA1644" s="7"/>
      <c r="AB1644" s="7"/>
      <c r="AC1644" s="7"/>
      <c r="AD1644" s="7"/>
    </row>
    <row r="1645" spans="1:30" x14ac:dyDescent="0.25">
      <c r="A1645" s="7"/>
      <c r="B1645" s="7"/>
      <c r="C1645" s="7"/>
      <c r="D1645" s="7" t="e">
        <f t="shared" si="175"/>
        <v>#VALUE!</v>
      </c>
      <c r="E1645" s="7" t="e">
        <f t="shared" si="176"/>
        <v>#VALUE!</v>
      </c>
      <c r="S1645" s="20" t="str">
        <f t="shared" si="177"/>
        <v/>
      </c>
      <c r="T1645" s="20" t="str">
        <f t="shared" si="178"/>
        <v/>
      </c>
      <c r="U1645" s="48" t="e">
        <f t="shared" si="179"/>
        <v>#VALUE!</v>
      </c>
      <c r="V1645" s="20" t="str">
        <f t="shared" si="180"/>
        <v/>
      </c>
      <c r="W1645" s="20" t="str">
        <f t="shared" si="181"/>
        <v/>
      </c>
      <c r="X1645" s="20"/>
      <c r="Y1645" s="7"/>
      <c r="Z1645" s="7"/>
      <c r="AA1645" s="7"/>
      <c r="AB1645" s="7"/>
      <c r="AC1645" s="7"/>
      <c r="AD1645" s="7"/>
    </row>
    <row r="1646" spans="1:30" x14ac:dyDescent="0.25">
      <c r="A1646" s="7"/>
      <c r="B1646" s="7"/>
      <c r="C1646" s="7"/>
      <c r="D1646" s="7" t="e">
        <f t="shared" si="175"/>
        <v>#VALUE!</v>
      </c>
      <c r="E1646" s="7" t="e">
        <f t="shared" si="176"/>
        <v>#VALUE!</v>
      </c>
      <c r="S1646" s="20" t="str">
        <f t="shared" si="177"/>
        <v/>
      </c>
      <c r="T1646" s="20" t="str">
        <f t="shared" si="178"/>
        <v/>
      </c>
      <c r="U1646" s="48" t="e">
        <f t="shared" si="179"/>
        <v>#VALUE!</v>
      </c>
      <c r="V1646" s="20" t="str">
        <f t="shared" si="180"/>
        <v/>
      </c>
      <c r="W1646" s="20" t="str">
        <f t="shared" si="181"/>
        <v/>
      </c>
      <c r="X1646" s="20"/>
      <c r="Y1646" s="7"/>
      <c r="Z1646" s="7"/>
      <c r="AA1646" s="7"/>
      <c r="AB1646" s="7"/>
      <c r="AC1646" s="7"/>
      <c r="AD1646" s="7"/>
    </row>
    <row r="1647" spans="1:30" x14ac:dyDescent="0.25">
      <c r="A1647" s="7"/>
      <c r="B1647" s="7"/>
      <c r="C1647" s="7"/>
      <c r="D1647" s="7" t="e">
        <f t="shared" si="175"/>
        <v>#VALUE!</v>
      </c>
      <c r="E1647" s="7" t="e">
        <f t="shared" si="176"/>
        <v>#VALUE!</v>
      </c>
      <c r="S1647" s="20" t="str">
        <f t="shared" si="177"/>
        <v/>
      </c>
      <c r="T1647" s="20" t="str">
        <f t="shared" si="178"/>
        <v/>
      </c>
      <c r="U1647" s="48" t="e">
        <f t="shared" si="179"/>
        <v>#VALUE!</v>
      </c>
      <c r="V1647" s="20" t="str">
        <f t="shared" si="180"/>
        <v/>
      </c>
      <c r="W1647" s="20" t="str">
        <f t="shared" si="181"/>
        <v/>
      </c>
      <c r="X1647" s="20"/>
      <c r="Y1647" s="7"/>
      <c r="Z1647" s="7"/>
      <c r="AA1647" s="7"/>
      <c r="AB1647" s="7"/>
      <c r="AC1647" s="7"/>
      <c r="AD1647" s="7"/>
    </row>
    <row r="1648" spans="1:30" x14ac:dyDescent="0.25">
      <c r="A1648" s="7"/>
      <c r="B1648" s="7"/>
      <c r="C1648" s="7"/>
      <c r="D1648" s="7" t="e">
        <f t="shared" si="175"/>
        <v>#VALUE!</v>
      </c>
      <c r="E1648" s="7" t="e">
        <f t="shared" si="176"/>
        <v>#VALUE!</v>
      </c>
      <c r="S1648" s="20" t="str">
        <f t="shared" si="177"/>
        <v/>
      </c>
      <c r="T1648" s="20" t="str">
        <f t="shared" si="178"/>
        <v/>
      </c>
      <c r="U1648" s="48" t="e">
        <f t="shared" si="179"/>
        <v>#VALUE!</v>
      </c>
      <c r="V1648" s="20" t="str">
        <f t="shared" si="180"/>
        <v/>
      </c>
      <c r="W1648" s="20" t="str">
        <f t="shared" si="181"/>
        <v/>
      </c>
      <c r="X1648" s="20"/>
      <c r="Y1648" s="7"/>
      <c r="Z1648" s="7"/>
      <c r="AA1648" s="7"/>
      <c r="AB1648" s="7"/>
      <c r="AC1648" s="7"/>
      <c r="AD1648" s="7"/>
    </row>
    <row r="1649" spans="1:30" x14ac:dyDescent="0.25">
      <c r="A1649" s="7"/>
      <c r="B1649" s="7"/>
      <c r="C1649" s="7"/>
      <c r="D1649" s="7" t="e">
        <f t="shared" si="175"/>
        <v>#VALUE!</v>
      </c>
      <c r="E1649" s="7" t="e">
        <f t="shared" si="176"/>
        <v>#VALUE!</v>
      </c>
      <c r="S1649" s="20" t="str">
        <f t="shared" si="177"/>
        <v/>
      </c>
      <c r="T1649" s="20" t="str">
        <f t="shared" si="178"/>
        <v/>
      </c>
      <c r="U1649" s="48" t="e">
        <f t="shared" si="179"/>
        <v>#VALUE!</v>
      </c>
      <c r="V1649" s="20" t="str">
        <f t="shared" si="180"/>
        <v/>
      </c>
      <c r="W1649" s="20" t="str">
        <f t="shared" si="181"/>
        <v/>
      </c>
      <c r="X1649" s="20"/>
      <c r="Y1649" s="7"/>
      <c r="Z1649" s="7"/>
      <c r="AA1649" s="7"/>
      <c r="AB1649" s="7"/>
      <c r="AC1649" s="7"/>
      <c r="AD1649" s="7"/>
    </row>
    <row r="1650" spans="1:30" x14ac:dyDescent="0.25">
      <c r="A1650" s="7"/>
      <c r="B1650" s="7"/>
      <c r="C1650" s="7"/>
      <c r="D1650" s="7" t="e">
        <f t="shared" si="175"/>
        <v>#VALUE!</v>
      </c>
      <c r="E1650" s="7" t="e">
        <f t="shared" si="176"/>
        <v>#VALUE!</v>
      </c>
      <c r="S1650" s="20" t="str">
        <f t="shared" si="177"/>
        <v/>
      </c>
      <c r="T1650" s="20" t="str">
        <f t="shared" si="178"/>
        <v/>
      </c>
      <c r="U1650" s="48" t="e">
        <f t="shared" si="179"/>
        <v>#VALUE!</v>
      </c>
      <c r="V1650" s="20" t="str">
        <f t="shared" si="180"/>
        <v/>
      </c>
      <c r="W1650" s="20" t="str">
        <f t="shared" si="181"/>
        <v/>
      </c>
      <c r="X1650" s="20"/>
      <c r="Y1650" s="7"/>
      <c r="Z1650" s="7"/>
      <c r="AA1650" s="7"/>
      <c r="AB1650" s="7"/>
      <c r="AC1650" s="7"/>
      <c r="AD1650" s="7"/>
    </row>
    <row r="1651" spans="1:30" x14ac:dyDescent="0.25">
      <c r="A1651" s="7"/>
      <c r="B1651" s="7"/>
      <c r="C1651" s="7"/>
      <c r="D1651" s="7" t="e">
        <f t="shared" si="175"/>
        <v>#VALUE!</v>
      </c>
      <c r="E1651" s="7" t="e">
        <f t="shared" si="176"/>
        <v>#VALUE!</v>
      </c>
      <c r="S1651" s="20" t="str">
        <f t="shared" si="177"/>
        <v/>
      </c>
      <c r="T1651" s="20" t="str">
        <f t="shared" si="178"/>
        <v/>
      </c>
      <c r="U1651" s="48" t="e">
        <f t="shared" si="179"/>
        <v>#VALUE!</v>
      </c>
      <c r="V1651" s="20" t="str">
        <f t="shared" si="180"/>
        <v/>
      </c>
      <c r="W1651" s="20" t="str">
        <f t="shared" si="181"/>
        <v/>
      </c>
      <c r="X1651" s="20"/>
      <c r="Y1651" s="7"/>
      <c r="Z1651" s="7"/>
      <c r="AA1651" s="7"/>
      <c r="AB1651" s="7"/>
      <c r="AC1651" s="7"/>
      <c r="AD1651" s="7"/>
    </row>
    <row r="1652" spans="1:30" x14ac:dyDescent="0.25">
      <c r="A1652" s="7"/>
      <c r="B1652" s="7"/>
      <c r="C1652" s="7"/>
      <c r="D1652" s="7" t="e">
        <f t="shared" si="175"/>
        <v>#VALUE!</v>
      </c>
      <c r="E1652" s="7" t="e">
        <f t="shared" si="176"/>
        <v>#VALUE!</v>
      </c>
      <c r="S1652" s="20" t="str">
        <f t="shared" si="177"/>
        <v/>
      </c>
      <c r="T1652" s="20" t="str">
        <f t="shared" si="178"/>
        <v/>
      </c>
      <c r="U1652" s="48" t="e">
        <f t="shared" si="179"/>
        <v>#VALUE!</v>
      </c>
      <c r="V1652" s="20" t="str">
        <f t="shared" si="180"/>
        <v/>
      </c>
      <c r="W1652" s="20" t="str">
        <f t="shared" si="181"/>
        <v/>
      </c>
      <c r="X1652" s="20"/>
      <c r="Y1652" s="7"/>
      <c r="Z1652" s="7"/>
      <c r="AA1652" s="7"/>
      <c r="AB1652" s="7"/>
      <c r="AC1652" s="7"/>
      <c r="AD1652" s="7"/>
    </row>
    <row r="1653" spans="1:30" x14ac:dyDescent="0.25">
      <c r="A1653" s="7"/>
      <c r="B1653" s="7"/>
      <c r="C1653" s="7"/>
      <c r="D1653" s="7" t="e">
        <f t="shared" si="175"/>
        <v>#VALUE!</v>
      </c>
      <c r="E1653" s="7" t="e">
        <f t="shared" si="176"/>
        <v>#VALUE!</v>
      </c>
      <c r="S1653" s="20" t="str">
        <f t="shared" si="177"/>
        <v/>
      </c>
      <c r="T1653" s="20" t="str">
        <f t="shared" si="178"/>
        <v/>
      </c>
      <c r="U1653" s="48" t="e">
        <f t="shared" si="179"/>
        <v>#VALUE!</v>
      </c>
      <c r="V1653" s="20" t="str">
        <f t="shared" si="180"/>
        <v/>
      </c>
      <c r="W1653" s="20" t="str">
        <f t="shared" si="181"/>
        <v/>
      </c>
      <c r="X1653" s="20"/>
      <c r="Y1653" s="7"/>
      <c r="Z1653" s="7"/>
      <c r="AA1653" s="7"/>
      <c r="AB1653" s="7"/>
      <c r="AC1653" s="7"/>
      <c r="AD1653" s="7"/>
    </row>
    <row r="1654" spans="1:30" x14ac:dyDescent="0.25">
      <c r="A1654" s="7"/>
      <c r="B1654" s="7"/>
      <c r="C1654" s="7"/>
      <c r="D1654" s="7" t="e">
        <f t="shared" si="175"/>
        <v>#VALUE!</v>
      </c>
      <c r="E1654" s="7" t="e">
        <f t="shared" si="176"/>
        <v>#VALUE!</v>
      </c>
      <c r="S1654" s="20" t="str">
        <f t="shared" si="177"/>
        <v/>
      </c>
      <c r="T1654" s="20" t="str">
        <f t="shared" si="178"/>
        <v/>
      </c>
      <c r="U1654" s="48" t="e">
        <f t="shared" si="179"/>
        <v>#VALUE!</v>
      </c>
      <c r="V1654" s="20" t="str">
        <f t="shared" si="180"/>
        <v/>
      </c>
      <c r="W1654" s="20" t="str">
        <f t="shared" si="181"/>
        <v/>
      </c>
      <c r="X1654" s="20"/>
      <c r="Y1654" s="7"/>
      <c r="Z1654" s="7"/>
      <c r="AA1654" s="7"/>
      <c r="AB1654" s="7"/>
      <c r="AC1654" s="7"/>
      <c r="AD1654" s="7"/>
    </row>
    <row r="1655" spans="1:30" x14ac:dyDescent="0.25">
      <c r="A1655" s="7"/>
      <c r="B1655" s="7"/>
      <c r="C1655" s="7"/>
      <c r="D1655" s="7" t="e">
        <f t="shared" si="175"/>
        <v>#VALUE!</v>
      </c>
      <c r="E1655" s="7" t="e">
        <f t="shared" si="176"/>
        <v>#VALUE!</v>
      </c>
      <c r="S1655" s="20" t="str">
        <f t="shared" si="177"/>
        <v/>
      </c>
      <c r="T1655" s="20" t="str">
        <f t="shared" si="178"/>
        <v/>
      </c>
      <c r="U1655" s="48" t="e">
        <f t="shared" si="179"/>
        <v>#VALUE!</v>
      </c>
      <c r="V1655" s="20" t="str">
        <f t="shared" si="180"/>
        <v/>
      </c>
      <c r="W1655" s="20" t="str">
        <f t="shared" si="181"/>
        <v/>
      </c>
      <c r="X1655" s="20"/>
      <c r="Y1655" s="7"/>
      <c r="Z1655" s="7"/>
      <c r="AA1655" s="7"/>
      <c r="AB1655" s="7"/>
      <c r="AC1655" s="7"/>
      <c r="AD1655" s="7"/>
    </row>
    <row r="1656" spans="1:30" x14ac:dyDescent="0.25">
      <c r="A1656" s="7"/>
      <c r="B1656" s="7"/>
      <c r="C1656" s="7"/>
      <c r="D1656" s="7" t="e">
        <f t="shared" si="175"/>
        <v>#VALUE!</v>
      </c>
      <c r="E1656" s="7" t="e">
        <f t="shared" si="176"/>
        <v>#VALUE!</v>
      </c>
      <c r="S1656" s="20" t="str">
        <f t="shared" si="177"/>
        <v/>
      </c>
      <c r="T1656" s="20" t="str">
        <f t="shared" si="178"/>
        <v/>
      </c>
      <c r="U1656" s="48" t="e">
        <f t="shared" si="179"/>
        <v>#VALUE!</v>
      </c>
      <c r="V1656" s="20" t="str">
        <f t="shared" si="180"/>
        <v/>
      </c>
      <c r="W1656" s="20" t="str">
        <f t="shared" si="181"/>
        <v/>
      </c>
      <c r="X1656" s="20"/>
      <c r="Y1656" s="7"/>
      <c r="Z1656" s="7"/>
      <c r="AA1656" s="7"/>
      <c r="AB1656" s="7"/>
      <c r="AC1656" s="7"/>
      <c r="AD1656" s="7"/>
    </row>
    <row r="1657" spans="1:30" x14ac:dyDescent="0.25">
      <c r="A1657" s="7"/>
      <c r="B1657" s="7"/>
      <c r="C1657" s="7"/>
      <c r="D1657" s="7" t="e">
        <f t="shared" si="175"/>
        <v>#VALUE!</v>
      </c>
      <c r="E1657" s="7" t="e">
        <f t="shared" si="176"/>
        <v>#VALUE!</v>
      </c>
      <c r="S1657" s="20" t="str">
        <f t="shared" si="177"/>
        <v/>
      </c>
      <c r="T1657" s="20" t="str">
        <f t="shared" si="178"/>
        <v/>
      </c>
      <c r="U1657" s="48" t="e">
        <f t="shared" si="179"/>
        <v>#VALUE!</v>
      </c>
      <c r="V1657" s="20" t="str">
        <f t="shared" si="180"/>
        <v/>
      </c>
      <c r="W1657" s="20" t="str">
        <f t="shared" si="181"/>
        <v/>
      </c>
      <c r="X1657" s="20"/>
      <c r="Y1657" s="7"/>
      <c r="Z1657" s="7"/>
      <c r="AA1657" s="7"/>
      <c r="AB1657" s="7"/>
      <c r="AC1657" s="7"/>
      <c r="AD1657" s="7"/>
    </row>
    <row r="1658" spans="1:30" x14ac:dyDescent="0.25">
      <c r="A1658" s="7"/>
      <c r="B1658" s="7"/>
      <c r="C1658" s="7"/>
      <c r="D1658" s="7" t="e">
        <f t="shared" si="175"/>
        <v>#VALUE!</v>
      </c>
      <c r="E1658" s="7" t="e">
        <f t="shared" si="176"/>
        <v>#VALUE!</v>
      </c>
      <c r="S1658" s="20" t="str">
        <f t="shared" si="177"/>
        <v/>
      </c>
      <c r="T1658" s="20" t="str">
        <f t="shared" si="178"/>
        <v/>
      </c>
      <c r="U1658" s="48" t="e">
        <f t="shared" si="179"/>
        <v>#VALUE!</v>
      </c>
      <c r="V1658" s="20" t="str">
        <f t="shared" si="180"/>
        <v/>
      </c>
      <c r="W1658" s="20" t="str">
        <f t="shared" si="181"/>
        <v/>
      </c>
      <c r="X1658" s="20"/>
      <c r="Y1658" s="7"/>
      <c r="Z1658" s="7"/>
      <c r="AA1658" s="7"/>
      <c r="AB1658" s="7"/>
      <c r="AC1658" s="7"/>
      <c r="AD1658" s="7"/>
    </row>
    <row r="1659" spans="1:30" x14ac:dyDescent="0.25">
      <c r="A1659" s="7"/>
      <c r="B1659" s="7"/>
      <c r="C1659" s="7"/>
      <c r="D1659" s="7" t="e">
        <f t="shared" si="175"/>
        <v>#VALUE!</v>
      </c>
      <c r="E1659" s="7" t="e">
        <f t="shared" si="176"/>
        <v>#VALUE!</v>
      </c>
      <c r="S1659" s="20" t="str">
        <f t="shared" si="177"/>
        <v/>
      </c>
      <c r="T1659" s="20" t="str">
        <f t="shared" si="178"/>
        <v/>
      </c>
      <c r="U1659" s="48" t="e">
        <f t="shared" si="179"/>
        <v>#VALUE!</v>
      </c>
      <c r="V1659" s="20" t="str">
        <f t="shared" si="180"/>
        <v/>
      </c>
      <c r="W1659" s="20" t="str">
        <f t="shared" si="181"/>
        <v/>
      </c>
      <c r="X1659" s="20"/>
      <c r="Y1659" s="7"/>
      <c r="Z1659" s="7"/>
      <c r="AA1659" s="7"/>
      <c r="AB1659" s="7"/>
      <c r="AC1659" s="7"/>
      <c r="AD1659" s="7"/>
    </row>
    <row r="1660" spans="1:30" x14ac:dyDescent="0.25">
      <c r="A1660" s="7"/>
      <c r="B1660" s="7"/>
      <c r="C1660" s="7"/>
      <c r="D1660" s="7" t="e">
        <f t="shared" si="175"/>
        <v>#VALUE!</v>
      </c>
      <c r="E1660" s="7" t="e">
        <f t="shared" si="176"/>
        <v>#VALUE!</v>
      </c>
      <c r="S1660" s="20" t="str">
        <f t="shared" si="177"/>
        <v/>
      </c>
      <c r="T1660" s="20" t="str">
        <f t="shared" si="178"/>
        <v/>
      </c>
      <c r="U1660" s="48" t="e">
        <f t="shared" si="179"/>
        <v>#VALUE!</v>
      </c>
      <c r="V1660" s="20" t="str">
        <f t="shared" si="180"/>
        <v/>
      </c>
      <c r="W1660" s="20" t="str">
        <f t="shared" si="181"/>
        <v/>
      </c>
      <c r="X1660" s="20"/>
      <c r="Y1660" s="7"/>
      <c r="Z1660" s="7"/>
      <c r="AA1660" s="7"/>
      <c r="AB1660" s="7"/>
      <c r="AC1660" s="7"/>
      <c r="AD1660" s="7"/>
    </row>
    <row r="1661" spans="1:30" x14ac:dyDescent="0.25">
      <c r="A1661" s="7"/>
      <c r="B1661" s="7"/>
      <c r="C1661" s="7"/>
      <c r="D1661" s="7" t="e">
        <f t="shared" si="175"/>
        <v>#VALUE!</v>
      </c>
      <c r="E1661" s="7" t="e">
        <f t="shared" si="176"/>
        <v>#VALUE!</v>
      </c>
      <c r="S1661" s="20" t="str">
        <f t="shared" si="177"/>
        <v/>
      </c>
      <c r="T1661" s="20" t="str">
        <f t="shared" si="178"/>
        <v/>
      </c>
      <c r="U1661" s="48" t="e">
        <f t="shared" si="179"/>
        <v>#VALUE!</v>
      </c>
      <c r="V1661" s="20" t="str">
        <f t="shared" si="180"/>
        <v/>
      </c>
      <c r="W1661" s="20" t="str">
        <f t="shared" si="181"/>
        <v/>
      </c>
      <c r="X1661" s="20"/>
      <c r="Y1661" s="7"/>
      <c r="Z1661" s="7"/>
      <c r="AA1661" s="7"/>
      <c r="AB1661" s="7"/>
      <c r="AC1661" s="7"/>
      <c r="AD1661" s="7"/>
    </row>
    <row r="1662" spans="1:30" x14ac:dyDescent="0.25">
      <c r="A1662" s="7"/>
      <c r="B1662" s="7"/>
      <c r="C1662" s="7"/>
      <c r="D1662" s="7" t="e">
        <f t="shared" si="175"/>
        <v>#VALUE!</v>
      </c>
      <c r="E1662" s="7" t="e">
        <f t="shared" si="176"/>
        <v>#VALUE!</v>
      </c>
      <c r="S1662" s="20" t="str">
        <f t="shared" si="177"/>
        <v/>
      </c>
      <c r="T1662" s="20" t="str">
        <f t="shared" si="178"/>
        <v/>
      </c>
      <c r="U1662" s="48" t="e">
        <f t="shared" si="179"/>
        <v>#VALUE!</v>
      </c>
      <c r="V1662" s="20" t="str">
        <f t="shared" si="180"/>
        <v/>
      </c>
      <c r="W1662" s="20" t="str">
        <f t="shared" si="181"/>
        <v/>
      </c>
      <c r="X1662" s="20"/>
      <c r="Y1662" s="7"/>
      <c r="Z1662" s="7"/>
      <c r="AA1662" s="7"/>
      <c r="AB1662" s="7"/>
      <c r="AC1662" s="7"/>
      <c r="AD1662" s="7"/>
    </row>
    <row r="1663" spans="1:30" x14ac:dyDescent="0.25">
      <c r="A1663" s="7"/>
      <c r="B1663" s="7"/>
      <c r="C1663" s="7"/>
      <c r="D1663" s="7" t="e">
        <f t="shared" si="175"/>
        <v>#VALUE!</v>
      </c>
      <c r="E1663" s="7" t="e">
        <f t="shared" si="176"/>
        <v>#VALUE!</v>
      </c>
      <c r="S1663" s="20" t="str">
        <f t="shared" si="177"/>
        <v/>
      </c>
      <c r="T1663" s="20" t="str">
        <f t="shared" si="178"/>
        <v/>
      </c>
      <c r="U1663" s="48" t="e">
        <f t="shared" si="179"/>
        <v>#VALUE!</v>
      </c>
      <c r="V1663" s="20" t="str">
        <f t="shared" si="180"/>
        <v/>
      </c>
      <c r="W1663" s="20" t="str">
        <f t="shared" si="181"/>
        <v/>
      </c>
      <c r="X1663" s="20"/>
      <c r="Y1663" s="7"/>
      <c r="Z1663" s="7"/>
      <c r="AA1663" s="7"/>
      <c r="AB1663" s="7"/>
      <c r="AC1663" s="7"/>
      <c r="AD1663" s="7"/>
    </row>
    <row r="1664" spans="1:30" x14ac:dyDescent="0.25">
      <c r="A1664" s="7"/>
      <c r="B1664" s="7"/>
      <c r="C1664" s="7"/>
      <c r="D1664" s="7" t="e">
        <f t="shared" si="175"/>
        <v>#VALUE!</v>
      </c>
      <c r="E1664" s="7" t="e">
        <f t="shared" si="176"/>
        <v>#VALUE!</v>
      </c>
      <c r="S1664" s="20" t="str">
        <f t="shared" si="177"/>
        <v/>
      </c>
      <c r="T1664" s="20" t="str">
        <f t="shared" si="178"/>
        <v/>
      </c>
      <c r="U1664" s="48" t="e">
        <f t="shared" si="179"/>
        <v>#VALUE!</v>
      </c>
      <c r="V1664" s="20" t="str">
        <f t="shared" si="180"/>
        <v/>
      </c>
      <c r="W1664" s="20" t="str">
        <f t="shared" si="181"/>
        <v/>
      </c>
      <c r="X1664" s="20"/>
      <c r="Y1664" s="7"/>
      <c r="Z1664" s="7"/>
      <c r="AA1664" s="7"/>
      <c r="AB1664" s="7"/>
      <c r="AC1664" s="7"/>
      <c r="AD1664" s="7"/>
    </row>
    <row r="1665" spans="1:30" x14ac:dyDescent="0.25">
      <c r="A1665" s="7"/>
      <c r="B1665" s="7"/>
      <c r="C1665" s="7"/>
      <c r="D1665" s="7" t="e">
        <f t="shared" si="175"/>
        <v>#VALUE!</v>
      </c>
      <c r="E1665" s="7" t="e">
        <f t="shared" si="176"/>
        <v>#VALUE!</v>
      </c>
      <c r="S1665" s="20" t="str">
        <f t="shared" si="177"/>
        <v/>
      </c>
      <c r="T1665" s="20" t="str">
        <f t="shared" si="178"/>
        <v/>
      </c>
      <c r="U1665" s="48" t="e">
        <f t="shared" si="179"/>
        <v>#VALUE!</v>
      </c>
      <c r="V1665" s="20" t="str">
        <f t="shared" si="180"/>
        <v/>
      </c>
      <c r="W1665" s="20" t="str">
        <f t="shared" si="181"/>
        <v/>
      </c>
      <c r="X1665" s="20"/>
      <c r="Y1665" s="7"/>
      <c r="Z1665" s="7"/>
      <c r="AA1665" s="7"/>
      <c r="AB1665" s="7"/>
      <c r="AC1665" s="7"/>
      <c r="AD1665" s="7"/>
    </row>
    <row r="1666" spans="1:30" x14ac:dyDescent="0.25">
      <c r="A1666" s="7"/>
      <c r="B1666" s="7"/>
      <c r="C1666" s="7"/>
      <c r="D1666" s="7" t="e">
        <f t="shared" si="175"/>
        <v>#VALUE!</v>
      </c>
      <c r="E1666" s="7" t="e">
        <f t="shared" si="176"/>
        <v>#VALUE!</v>
      </c>
      <c r="S1666" s="20" t="str">
        <f t="shared" si="177"/>
        <v/>
      </c>
      <c r="T1666" s="20" t="str">
        <f t="shared" si="178"/>
        <v/>
      </c>
      <c r="U1666" s="48" t="e">
        <f t="shared" si="179"/>
        <v>#VALUE!</v>
      </c>
      <c r="V1666" s="20" t="str">
        <f t="shared" si="180"/>
        <v/>
      </c>
      <c r="W1666" s="20" t="str">
        <f t="shared" si="181"/>
        <v/>
      </c>
      <c r="X1666" s="20"/>
      <c r="Y1666" s="7"/>
      <c r="Z1666" s="7"/>
      <c r="AA1666" s="7"/>
      <c r="AB1666" s="7"/>
      <c r="AC1666" s="7"/>
      <c r="AD1666" s="7"/>
    </row>
    <row r="1667" spans="1:30" x14ac:dyDescent="0.25">
      <c r="A1667" s="7"/>
      <c r="B1667" s="7"/>
      <c r="C1667" s="7"/>
      <c r="D1667" s="7" t="e">
        <f t="shared" si="175"/>
        <v>#VALUE!</v>
      </c>
      <c r="E1667" s="7" t="e">
        <f t="shared" si="176"/>
        <v>#VALUE!</v>
      </c>
      <c r="S1667" s="20" t="str">
        <f t="shared" si="177"/>
        <v/>
      </c>
      <c r="T1667" s="20" t="str">
        <f t="shared" si="178"/>
        <v/>
      </c>
      <c r="U1667" s="48" t="e">
        <f t="shared" si="179"/>
        <v>#VALUE!</v>
      </c>
      <c r="V1667" s="20" t="str">
        <f t="shared" si="180"/>
        <v/>
      </c>
      <c r="W1667" s="20" t="str">
        <f t="shared" si="181"/>
        <v/>
      </c>
      <c r="X1667" s="20"/>
      <c r="Y1667" s="7"/>
      <c r="Z1667" s="7"/>
      <c r="AA1667" s="7"/>
      <c r="AB1667" s="7"/>
      <c r="AC1667" s="7"/>
      <c r="AD1667" s="7"/>
    </row>
    <row r="1668" spans="1:30" x14ac:dyDescent="0.25">
      <c r="A1668" s="7"/>
      <c r="B1668" s="7"/>
      <c r="C1668" s="7"/>
      <c r="D1668" s="7" t="e">
        <f t="shared" si="175"/>
        <v>#VALUE!</v>
      </c>
      <c r="E1668" s="7" t="e">
        <f t="shared" si="176"/>
        <v>#VALUE!</v>
      </c>
      <c r="S1668" s="20" t="str">
        <f t="shared" si="177"/>
        <v/>
      </c>
      <c r="T1668" s="20" t="str">
        <f t="shared" si="178"/>
        <v/>
      </c>
      <c r="U1668" s="48" t="e">
        <f t="shared" si="179"/>
        <v>#VALUE!</v>
      </c>
      <c r="V1668" s="20" t="str">
        <f t="shared" si="180"/>
        <v/>
      </c>
      <c r="W1668" s="20" t="str">
        <f t="shared" si="181"/>
        <v/>
      </c>
      <c r="X1668" s="20"/>
      <c r="Y1668" s="7"/>
      <c r="Z1668" s="7"/>
      <c r="AA1668" s="7"/>
      <c r="AB1668" s="7"/>
      <c r="AC1668" s="7"/>
      <c r="AD1668" s="7"/>
    </row>
    <row r="1669" spans="1:30" x14ac:dyDescent="0.25">
      <c r="A1669" s="7"/>
      <c r="B1669" s="7"/>
      <c r="C1669" s="7"/>
      <c r="D1669" s="7" t="e">
        <f t="shared" si="175"/>
        <v>#VALUE!</v>
      </c>
      <c r="E1669" s="7" t="e">
        <f t="shared" si="176"/>
        <v>#VALUE!</v>
      </c>
      <c r="S1669" s="20" t="str">
        <f t="shared" si="177"/>
        <v/>
      </c>
      <c r="T1669" s="20" t="str">
        <f t="shared" si="178"/>
        <v/>
      </c>
      <c r="U1669" s="48" t="e">
        <f t="shared" si="179"/>
        <v>#VALUE!</v>
      </c>
      <c r="V1669" s="20" t="str">
        <f t="shared" si="180"/>
        <v/>
      </c>
      <c r="W1669" s="20" t="str">
        <f t="shared" si="181"/>
        <v/>
      </c>
      <c r="X1669" s="20"/>
      <c r="Y1669" s="7"/>
      <c r="Z1669" s="7"/>
      <c r="AA1669" s="7"/>
      <c r="AB1669" s="7"/>
      <c r="AC1669" s="7"/>
      <c r="AD1669" s="7"/>
    </row>
    <row r="1670" spans="1:30" x14ac:dyDescent="0.25">
      <c r="A1670" s="7"/>
      <c r="B1670" s="7"/>
      <c r="C1670" s="7"/>
      <c r="D1670" s="7" t="e">
        <f t="shared" si="175"/>
        <v>#VALUE!</v>
      </c>
      <c r="E1670" s="7" t="e">
        <f t="shared" si="176"/>
        <v>#VALUE!</v>
      </c>
      <c r="S1670" s="20" t="str">
        <f t="shared" si="177"/>
        <v/>
      </c>
      <c r="T1670" s="20" t="str">
        <f t="shared" si="178"/>
        <v/>
      </c>
      <c r="U1670" s="48" t="e">
        <f t="shared" si="179"/>
        <v>#VALUE!</v>
      </c>
      <c r="V1670" s="20" t="str">
        <f t="shared" si="180"/>
        <v/>
      </c>
      <c r="W1670" s="20" t="str">
        <f t="shared" si="181"/>
        <v/>
      </c>
      <c r="X1670" s="20"/>
      <c r="Y1670" s="7"/>
      <c r="Z1670" s="7"/>
      <c r="AA1670" s="7"/>
      <c r="AB1670" s="7"/>
      <c r="AC1670" s="7"/>
      <c r="AD1670" s="7"/>
    </row>
    <row r="1671" spans="1:30" x14ac:dyDescent="0.25">
      <c r="A1671" s="7"/>
      <c r="B1671" s="7"/>
      <c r="C1671" s="7"/>
      <c r="D1671" s="7" t="e">
        <f t="shared" si="175"/>
        <v>#VALUE!</v>
      </c>
      <c r="E1671" s="7" t="e">
        <f t="shared" si="176"/>
        <v>#VALUE!</v>
      </c>
      <c r="S1671" s="20" t="str">
        <f t="shared" si="177"/>
        <v/>
      </c>
      <c r="T1671" s="20" t="str">
        <f t="shared" si="178"/>
        <v/>
      </c>
      <c r="U1671" s="48" t="e">
        <f t="shared" si="179"/>
        <v>#VALUE!</v>
      </c>
      <c r="V1671" s="20" t="str">
        <f t="shared" si="180"/>
        <v/>
      </c>
      <c r="W1671" s="20" t="str">
        <f t="shared" si="181"/>
        <v/>
      </c>
      <c r="X1671" s="20"/>
      <c r="Y1671" s="7"/>
      <c r="Z1671" s="7"/>
      <c r="AA1671" s="7"/>
      <c r="AB1671" s="7"/>
      <c r="AC1671" s="7"/>
      <c r="AD1671" s="7"/>
    </row>
    <row r="1672" spans="1:30" x14ac:dyDescent="0.25">
      <c r="A1672" s="7"/>
      <c r="B1672" s="7"/>
      <c r="C1672" s="7"/>
      <c r="D1672" s="7" t="e">
        <f t="shared" si="175"/>
        <v>#VALUE!</v>
      </c>
      <c r="E1672" s="7" t="e">
        <f t="shared" si="176"/>
        <v>#VALUE!</v>
      </c>
      <c r="S1672" s="20" t="str">
        <f t="shared" si="177"/>
        <v/>
      </c>
      <c r="T1672" s="20" t="str">
        <f t="shared" si="178"/>
        <v/>
      </c>
      <c r="U1672" s="48" t="e">
        <f t="shared" si="179"/>
        <v>#VALUE!</v>
      </c>
      <c r="V1672" s="20" t="str">
        <f t="shared" si="180"/>
        <v/>
      </c>
      <c r="W1672" s="20" t="str">
        <f t="shared" si="181"/>
        <v/>
      </c>
      <c r="X1672" s="20"/>
      <c r="Y1672" s="7"/>
      <c r="Z1672" s="7"/>
      <c r="AA1672" s="7"/>
      <c r="AB1672" s="7"/>
      <c r="AC1672" s="7"/>
      <c r="AD1672" s="7"/>
    </row>
    <row r="1673" spans="1:30" x14ac:dyDescent="0.25">
      <c r="A1673" s="7"/>
      <c r="B1673" s="7"/>
      <c r="C1673" s="7"/>
      <c r="D1673" s="7" t="e">
        <f t="shared" si="175"/>
        <v>#VALUE!</v>
      </c>
      <c r="E1673" s="7" t="e">
        <f t="shared" si="176"/>
        <v>#VALUE!</v>
      </c>
      <c r="S1673" s="20" t="str">
        <f t="shared" si="177"/>
        <v/>
      </c>
      <c r="T1673" s="20" t="str">
        <f t="shared" si="178"/>
        <v/>
      </c>
      <c r="U1673" s="48" t="e">
        <f t="shared" si="179"/>
        <v>#VALUE!</v>
      </c>
      <c r="V1673" s="20" t="str">
        <f t="shared" si="180"/>
        <v/>
      </c>
      <c r="W1673" s="20" t="str">
        <f t="shared" si="181"/>
        <v/>
      </c>
      <c r="X1673" s="20"/>
      <c r="Y1673" s="7"/>
      <c r="Z1673" s="7"/>
      <c r="AA1673" s="7"/>
      <c r="AB1673" s="7"/>
      <c r="AC1673" s="7"/>
      <c r="AD1673" s="7"/>
    </row>
    <row r="1674" spans="1:30" x14ac:dyDescent="0.25">
      <c r="A1674" s="7"/>
      <c r="B1674" s="7"/>
      <c r="C1674" s="7"/>
      <c r="D1674" s="7" t="e">
        <f t="shared" si="175"/>
        <v>#VALUE!</v>
      </c>
      <c r="E1674" s="7" t="e">
        <f t="shared" si="176"/>
        <v>#VALUE!</v>
      </c>
      <c r="S1674" s="20" t="str">
        <f t="shared" si="177"/>
        <v/>
      </c>
      <c r="T1674" s="20" t="str">
        <f t="shared" si="178"/>
        <v/>
      </c>
      <c r="U1674" s="48" t="e">
        <f t="shared" si="179"/>
        <v>#VALUE!</v>
      </c>
      <c r="V1674" s="20" t="str">
        <f t="shared" si="180"/>
        <v/>
      </c>
      <c r="W1674" s="20" t="str">
        <f t="shared" si="181"/>
        <v/>
      </c>
      <c r="X1674" s="20"/>
      <c r="Y1674" s="7"/>
      <c r="Z1674" s="7"/>
      <c r="AA1674" s="7"/>
      <c r="AB1674" s="7"/>
      <c r="AC1674" s="7"/>
      <c r="AD1674" s="7"/>
    </row>
    <row r="1675" spans="1:30" x14ac:dyDescent="0.25">
      <c r="A1675" s="7"/>
      <c r="B1675" s="7"/>
      <c r="C1675" s="7"/>
      <c r="D1675" s="7" t="e">
        <f t="shared" ref="D1675:D1738" si="182">TRIM(CLEAN(E1675))</f>
        <v>#VALUE!</v>
      </c>
      <c r="E1675" s="7" t="e">
        <f t="shared" ref="E1675:E1738" si="183">MID(G1675,2,SEARCH("_",G1675)-2)</f>
        <v>#VALUE!</v>
      </c>
      <c r="S1675" s="20" t="str">
        <f t="shared" ref="S1675:S1738" si="184">IFERROR(SEARCH("_",I1675),"")</f>
        <v/>
      </c>
      <c r="T1675" s="20" t="str">
        <f t="shared" ref="T1675:T1738" si="185">IFERROR(SEARCH("_",I1675,S1675+1),"")</f>
        <v/>
      </c>
      <c r="U1675" s="48" t="e">
        <f t="shared" ref="U1675:U1738" si="186">MID(I1675,S1675+1,T1675-S1675-1)</f>
        <v>#VALUE!</v>
      </c>
      <c r="V1675" s="20" t="str">
        <f t="shared" ref="V1675:V1738" si="187">IFERROR(LEFT(K1675,SEARCH("TN7",K1675)+4),"")</f>
        <v/>
      </c>
      <c r="W1675" s="20" t="str">
        <f t="shared" ref="W1675:W1738" si="188">IFERROR(VLOOKUP(V1675,$V$2:$W$4,2,FALSE),"")</f>
        <v/>
      </c>
      <c r="X1675" s="20"/>
      <c r="Y1675" s="7"/>
      <c r="Z1675" s="7"/>
      <c r="AA1675" s="7"/>
      <c r="AB1675" s="7"/>
      <c r="AC1675" s="7"/>
      <c r="AD1675" s="7"/>
    </row>
    <row r="1676" spans="1:30" x14ac:dyDescent="0.25">
      <c r="A1676" s="7"/>
      <c r="B1676" s="7"/>
      <c r="C1676" s="7"/>
      <c r="D1676" s="7" t="e">
        <f t="shared" si="182"/>
        <v>#VALUE!</v>
      </c>
      <c r="E1676" s="7" t="e">
        <f t="shared" si="183"/>
        <v>#VALUE!</v>
      </c>
      <c r="S1676" s="20" t="str">
        <f t="shared" si="184"/>
        <v/>
      </c>
      <c r="T1676" s="20" t="str">
        <f t="shared" si="185"/>
        <v/>
      </c>
      <c r="U1676" s="48" t="e">
        <f t="shared" si="186"/>
        <v>#VALUE!</v>
      </c>
      <c r="V1676" s="20" t="str">
        <f t="shared" si="187"/>
        <v/>
      </c>
      <c r="W1676" s="20" t="str">
        <f t="shared" si="188"/>
        <v/>
      </c>
      <c r="X1676" s="20"/>
      <c r="Y1676" s="7"/>
      <c r="Z1676" s="7"/>
      <c r="AA1676" s="7"/>
      <c r="AB1676" s="7"/>
      <c r="AC1676" s="7"/>
      <c r="AD1676" s="7"/>
    </row>
    <row r="1677" spans="1:30" x14ac:dyDescent="0.25">
      <c r="A1677" s="7"/>
      <c r="B1677" s="7"/>
      <c r="C1677" s="7"/>
      <c r="D1677" s="7" t="e">
        <f t="shared" si="182"/>
        <v>#VALUE!</v>
      </c>
      <c r="E1677" s="7" t="e">
        <f t="shared" si="183"/>
        <v>#VALUE!</v>
      </c>
      <c r="S1677" s="20" t="str">
        <f t="shared" si="184"/>
        <v/>
      </c>
      <c r="T1677" s="20" t="str">
        <f t="shared" si="185"/>
        <v/>
      </c>
      <c r="U1677" s="48" t="e">
        <f t="shared" si="186"/>
        <v>#VALUE!</v>
      </c>
      <c r="V1677" s="20" t="str">
        <f t="shared" si="187"/>
        <v/>
      </c>
      <c r="W1677" s="20" t="str">
        <f t="shared" si="188"/>
        <v/>
      </c>
      <c r="X1677" s="20"/>
      <c r="Y1677" s="7"/>
      <c r="Z1677" s="7"/>
      <c r="AA1677" s="7"/>
      <c r="AB1677" s="7"/>
      <c r="AC1677" s="7"/>
      <c r="AD1677" s="7"/>
    </row>
    <row r="1678" spans="1:30" x14ac:dyDescent="0.25">
      <c r="A1678" s="7"/>
      <c r="B1678" s="7"/>
      <c r="C1678" s="7"/>
      <c r="D1678" s="7" t="e">
        <f t="shared" si="182"/>
        <v>#VALUE!</v>
      </c>
      <c r="E1678" s="7" t="e">
        <f t="shared" si="183"/>
        <v>#VALUE!</v>
      </c>
      <c r="S1678" s="20" t="str">
        <f t="shared" si="184"/>
        <v/>
      </c>
      <c r="T1678" s="20" t="str">
        <f t="shared" si="185"/>
        <v/>
      </c>
      <c r="U1678" s="48" t="e">
        <f t="shared" si="186"/>
        <v>#VALUE!</v>
      </c>
      <c r="V1678" s="20" t="str">
        <f t="shared" si="187"/>
        <v/>
      </c>
      <c r="W1678" s="20" t="str">
        <f t="shared" si="188"/>
        <v/>
      </c>
      <c r="X1678" s="20"/>
      <c r="Y1678" s="7"/>
      <c r="Z1678" s="7"/>
      <c r="AA1678" s="7"/>
      <c r="AB1678" s="7"/>
      <c r="AC1678" s="7"/>
      <c r="AD1678" s="7"/>
    </row>
    <row r="1679" spans="1:30" x14ac:dyDescent="0.25">
      <c r="A1679" s="7"/>
      <c r="B1679" s="7"/>
      <c r="C1679" s="7"/>
      <c r="D1679" s="7" t="e">
        <f t="shared" si="182"/>
        <v>#VALUE!</v>
      </c>
      <c r="E1679" s="7" t="e">
        <f t="shared" si="183"/>
        <v>#VALUE!</v>
      </c>
      <c r="S1679" s="20" t="str">
        <f t="shared" si="184"/>
        <v/>
      </c>
      <c r="T1679" s="20" t="str">
        <f t="shared" si="185"/>
        <v/>
      </c>
      <c r="U1679" s="48" t="e">
        <f t="shared" si="186"/>
        <v>#VALUE!</v>
      </c>
      <c r="V1679" s="20" t="str">
        <f t="shared" si="187"/>
        <v/>
      </c>
      <c r="W1679" s="20" t="str">
        <f t="shared" si="188"/>
        <v/>
      </c>
      <c r="X1679" s="20"/>
      <c r="Y1679" s="7"/>
      <c r="Z1679" s="7"/>
      <c r="AA1679" s="7"/>
      <c r="AB1679" s="7"/>
      <c r="AC1679" s="7"/>
      <c r="AD1679" s="7"/>
    </row>
    <row r="1680" spans="1:30" x14ac:dyDescent="0.25">
      <c r="A1680" s="7"/>
      <c r="B1680" s="7"/>
      <c r="C1680" s="7"/>
      <c r="D1680" s="7" t="e">
        <f t="shared" si="182"/>
        <v>#VALUE!</v>
      </c>
      <c r="E1680" s="7" t="e">
        <f t="shared" si="183"/>
        <v>#VALUE!</v>
      </c>
      <c r="S1680" s="20" t="str">
        <f t="shared" si="184"/>
        <v/>
      </c>
      <c r="T1680" s="20" t="str">
        <f t="shared" si="185"/>
        <v/>
      </c>
      <c r="U1680" s="48" t="e">
        <f t="shared" si="186"/>
        <v>#VALUE!</v>
      </c>
      <c r="V1680" s="20" t="str">
        <f t="shared" si="187"/>
        <v/>
      </c>
      <c r="W1680" s="20" t="str">
        <f t="shared" si="188"/>
        <v/>
      </c>
      <c r="X1680" s="20"/>
      <c r="Y1680" s="7"/>
      <c r="Z1680" s="7"/>
      <c r="AA1680" s="7"/>
      <c r="AB1680" s="7"/>
      <c r="AC1680" s="7"/>
      <c r="AD1680" s="7"/>
    </row>
    <row r="1681" spans="1:30" x14ac:dyDescent="0.25">
      <c r="A1681" s="7"/>
      <c r="B1681" s="7"/>
      <c r="C1681" s="7"/>
      <c r="D1681" s="7" t="e">
        <f t="shared" si="182"/>
        <v>#VALUE!</v>
      </c>
      <c r="E1681" s="7" t="e">
        <f t="shared" si="183"/>
        <v>#VALUE!</v>
      </c>
      <c r="S1681" s="20" t="str">
        <f t="shared" si="184"/>
        <v/>
      </c>
      <c r="T1681" s="20" t="str">
        <f t="shared" si="185"/>
        <v/>
      </c>
      <c r="U1681" s="48" t="e">
        <f t="shared" si="186"/>
        <v>#VALUE!</v>
      </c>
      <c r="V1681" s="20" t="str">
        <f t="shared" si="187"/>
        <v/>
      </c>
      <c r="W1681" s="20" t="str">
        <f t="shared" si="188"/>
        <v/>
      </c>
      <c r="X1681" s="20"/>
      <c r="Y1681" s="7"/>
      <c r="Z1681" s="7"/>
      <c r="AA1681" s="7"/>
      <c r="AB1681" s="7"/>
      <c r="AC1681" s="7"/>
      <c r="AD1681" s="7"/>
    </row>
    <row r="1682" spans="1:30" x14ac:dyDescent="0.25">
      <c r="A1682" s="7"/>
      <c r="B1682" s="7"/>
      <c r="C1682" s="7"/>
      <c r="D1682" s="7" t="e">
        <f t="shared" si="182"/>
        <v>#VALUE!</v>
      </c>
      <c r="E1682" s="7" t="e">
        <f t="shared" si="183"/>
        <v>#VALUE!</v>
      </c>
      <c r="S1682" s="20" t="str">
        <f t="shared" si="184"/>
        <v/>
      </c>
      <c r="T1682" s="20" t="str">
        <f t="shared" si="185"/>
        <v/>
      </c>
      <c r="U1682" s="48" t="e">
        <f t="shared" si="186"/>
        <v>#VALUE!</v>
      </c>
      <c r="V1682" s="20" t="str">
        <f t="shared" si="187"/>
        <v/>
      </c>
      <c r="W1682" s="20" t="str">
        <f t="shared" si="188"/>
        <v/>
      </c>
      <c r="X1682" s="20"/>
      <c r="Y1682" s="7"/>
      <c r="Z1682" s="7"/>
      <c r="AA1682" s="7"/>
      <c r="AB1682" s="7"/>
      <c r="AC1682" s="7"/>
      <c r="AD1682" s="7"/>
    </row>
    <row r="1683" spans="1:30" x14ac:dyDescent="0.25">
      <c r="A1683" s="7"/>
      <c r="B1683" s="7"/>
      <c r="C1683" s="7"/>
      <c r="D1683" s="7" t="e">
        <f t="shared" si="182"/>
        <v>#VALUE!</v>
      </c>
      <c r="E1683" s="7" t="e">
        <f t="shared" si="183"/>
        <v>#VALUE!</v>
      </c>
      <c r="S1683" s="20" t="str">
        <f t="shared" si="184"/>
        <v/>
      </c>
      <c r="T1683" s="20" t="str">
        <f t="shared" si="185"/>
        <v/>
      </c>
      <c r="U1683" s="48" t="e">
        <f t="shared" si="186"/>
        <v>#VALUE!</v>
      </c>
      <c r="V1683" s="20" t="str">
        <f t="shared" si="187"/>
        <v/>
      </c>
      <c r="W1683" s="20" t="str">
        <f t="shared" si="188"/>
        <v/>
      </c>
      <c r="X1683" s="20"/>
      <c r="Y1683" s="7"/>
      <c r="Z1683" s="7"/>
      <c r="AA1683" s="7"/>
      <c r="AB1683" s="7"/>
      <c r="AC1683" s="7"/>
      <c r="AD1683" s="7"/>
    </row>
    <row r="1684" spans="1:30" x14ac:dyDescent="0.25">
      <c r="A1684" s="7"/>
      <c r="B1684" s="7"/>
      <c r="C1684" s="7"/>
      <c r="D1684" s="7" t="e">
        <f t="shared" si="182"/>
        <v>#VALUE!</v>
      </c>
      <c r="E1684" s="7" t="e">
        <f t="shared" si="183"/>
        <v>#VALUE!</v>
      </c>
      <c r="S1684" s="20" t="str">
        <f t="shared" si="184"/>
        <v/>
      </c>
      <c r="T1684" s="20" t="str">
        <f t="shared" si="185"/>
        <v/>
      </c>
      <c r="U1684" s="48" t="e">
        <f t="shared" si="186"/>
        <v>#VALUE!</v>
      </c>
      <c r="V1684" s="20" t="str">
        <f t="shared" si="187"/>
        <v/>
      </c>
      <c r="W1684" s="20" t="str">
        <f t="shared" si="188"/>
        <v/>
      </c>
      <c r="X1684" s="20"/>
      <c r="Y1684" s="7"/>
      <c r="Z1684" s="7"/>
      <c r="AA1684" s="7"/>
      <c r="AB1684" s="7"/>
      <c r="AC1684" s="7"/>
      <c r="AD1684" s="7"/>
    </row>
    <row r="1685" spans="1:30" x14ac:dyDescent="0.25">
      <c r="A1685" s="7"/>
      <c r="B1685" s="7"/>
      <c r="C1685" s="7"/>
      <c r="D1685" s="7" t="e">
        <f t="shared" si="182"/>
        <v>#VALUE!</v>
      </c>
      <c r="E1685" s="7" t="e">
        <f t="shared" si="183"/>
        <v>#VALUE!</v>
      </c>
      <c r="S1685" s="20" t="str">
        <f t="shared" si="184"/>
        <v/>
      </c>
      <c r="T1685" s="20" t="str">
        <f t="shared" si="185"/>
        <v/>
      </c>
      <c r="U1685" s="48" t="e">
        <f t="shared" si="186"/>
        <v>#VALUE!</v>
      </c>
      <c r="V1685" s="20" t="str">
        <f t="shared" si="187"/>
        <v/>
      </c>
      <c r="W1685" s="20" t="str">
        <f t="shared" si="188"/>
        <v/>
      </c>
      <c r="X1685" s="20"/>
      <c r="Y1685" s="7"/>
      <c r="Z1685" s="7"/>
      <c r="AA1685" s="7"/>
      <c r="AB1685" s="7"/>
      <c r="AC1685" s="7"/>
      <c r="AD1685" s="7"/>
    </row>
    <row r="1686" spans="1:30" x14ac:dyDescent="0.25">
      <c r="A1686" s="7"/>
      <c r="B1686" s="7"/>
      <c r="C1686" s="7"/>
      <c r="D1686" s="7" t="e">
        <f t="shared" si="182"/>
        <v>#VALUE!</v>
      </c>
      <c r="E1686" s="7" t="e">
        <f t="shared" si="183"/>
        <v>#VALUE!</v>
      </c>
      <c r="S1686" s="20" t="str">
        <f t="shared" si="184"/>
        <v/>
      </c>
      <c r="T1686" s="20" t="str">
        <f t="shared" si="185"/>
        <v/>
      </c>
      <c r="U1686" s="48" t="e">
        <f t="shared" si="186"/>
        <v>#VALUE!</v>
      </c>
      <c r="V1686" s="20" t="str">
        <f t="shared" si="187"/>
        <v/>
      </c>
      <c r="W1686" s="20" t="str">
        <f t="shared" si="188"/>
        <v/>
      </c>
      <c r="X1686" s="20"/>
      <c r="Y1686" s="7"/>
      <c r="Z1686" s="7"/>
      <c r="AA1686" s="7"/>
      <c r="AB1686" s="7"/>
      <c r="AC1686" s="7"/>
      <c r="AD1686" s="7"/>
    </row>
    <row r="1687" spans="1:30" x14ac:dyDescent="0.25">
      <c r="A1687" s="7"/>
      <c r="B1687" s="7"/>
      <c r="C1687" s="7"/>
      <c r="D1687" s="7" t="e">
        <f t="shared" si="182"/>
        <v>#VALUE!</v>
      </c>
      <c r="E1687" s="7" t="e">
        <f t="shared" si="183"/>
        <v>#VALUE!</v>
      </c>
      <c r="S1687" s="20" t="str">
        <f t="shared" si="184"/>
        <v/>
      </c>
      <c r="T1687" s="20" t="str">
        <f t="shared" si="185"/>
        <v/>
      </c>
      <c r="U1687" s="48" t="e">
        <f t="shared" si="186"/>
        <v>#VALUE!</v>
      </c>
      <c r="V1687" s="20" t="str">
        <f t="shared" si="187"/>
        <v/>
      </c>
      <c r="W1687" s="20" t="str">
        <f t="shared" si="188"/>
        <v/>
      </c>
      <c r="X1687" s="20"/>
      <c r="Y1687" s="7"/>
      <c r="Z1687" s="7"/>
      <c r="AA1687" s="7"/>
      <c r="AB1687" s="7"/>
      <c r="AC1687" s="7"/>
      <c r="AD1687" s="7"/>
    </row>
    <row r="1688" spans="1:30" x14ac:dyDescent="0.25">
      <c r="A1688" s="7"/>
      <c r="B1688" s="7"/>
      <c r="C1688" s="7"/>
      <c r="D1688" s="7" t="e">
        <f t="shared" si="182"/>
        <v>#VALUE!</v>
      </c>
      <c r="E1688" s="7" t="e">
        <f t="shared" si="183"/>
        <v>#VALUE!</v>
      </c>
      <c r="S1688" s="20" t="str">
        <f t="shared" si="184"/>
        <v/>
      </c>
      <c r="T1688" s="20" t="str">
        <f t="shared" si="185"/>
        <v/>
      </c>
      <c r="U1688" s="48" t="e">
        <f t="shared" si="186"/>
        <v>#VALUE!</v>
      </c>
      <c r="V1688" s="20" t="str">
        <f t="shared" si="187"/>
        <v/>
      </c>
      <c r="W1688" s="20" t="str">
        <f t="shared" si="188"/>
        <v/>
      </c>
      <c r="X1688" s="20"/>
      <c r="Y1688" s="7"/>
      <c r="Z1688" s="7"/>
      <c r="AA1688" s="7"/>
      <c r="AB1688" s="7"/>
      <c r="AC1688" s="7"/>
      <c r="AD1688" s="7"/>
    </row>
    <row r="1689" spans="1:30" x14ac:dyDescent="0.25">
      <c r="A1689" s="7"/>
      <c r="B1689" s="7"/>
      <c r="C1689" s="7"/>
      <c r="D1689" s="7" t="e">
        <f t="shared" si="182"/>
        <v>#VALUE!</v>
      </c>
      <c r="E1689" s="7" t="e">
        <f t="shared" si="183"/>
        <v>#VALUE!</v>
      </c>
      <c r="S1689" s="20" t="str">
        <f t="shared" si="184"/>
        <v/>
      </c>
      <c r="T1689" s="20" t="str">
        <f t="shared" si="185"/>
        <v/>
      </c>
      <c r="U1689" s="48" t="e">
        <f t="shared" si="186"/>
        <v>#VALUE!</v>
      </c>
      <c r="V1689" s="20" t="str">
        <f t="shared" si="187"/>
        <v/>
      </c>
      <c r="W1689" s="20" t="str">
        <f t="shared" si="188"/>
        <v/>
      </c>
      <c r="X1689" s="20"/>
      <c r="Y1689" s="7"/>
      <c r="Z1689" s="7"/>
      <c r="AA1689" s="7"/>
      <c r="AB1689" s="7"/>
      <c r="AC1689" s="7"/>
      <c r="AD1689" s="7"/>
    </row>
    <row r="1690" spans="1:30" x14ac:dyDescent="0.25">
      <c r="A1690" s="7"/>
      <c r="B1690" s="7"/>
      <c r="C1690" s="7"/>
      <c r="D1690" s="7" t="e">
        <f t="shared" si="182"/>
        <v>#VALUE!</v>
      </c>
      <c r="E1690" s="7" t="e">
        <f t="shared" si="183"/>
        <v>#VALUE!</v>
      </c>
      <c r="S1690" s="20" t="str">
        <f t="shared" si="184"/>
        <v/>
      </c>
      <c r="T1690" s="20" t="str">
        <f t="shared" si="185"/>
        <v/>
      </c>
      <c r="U1690" s="48" t="e">
        <f t="shared" si="186"/>
        <v>#VALUE!</v>
      </c>
      <c r="V1690" s="20" t="str">
        <f t="shared" si="187"/>
        <v/>
      </c>
      <c r="W1690" s="20" t="str">
        <f t="shared" si="188"/>
        <v/>
      </c>
      <c r="X1690" s="20"/>
      <c r="Y1690" s="7"/>
      <c r="Z1690" s="7"/>
      <c r="AA1690" s="7"/>
      <c r="AB1690" s="7"/>
      <c r="AC1690" s="7"/>
      <c r="AD1690" s="7"/>
    </row>
    <row r="1691" spans="1:30" x14ac:dyDescent="0.25">
      <c r="A1691" s="7"/>
      <c r="B1691" s="7"/>
      <c r="C1691" s="7"/>
      <c r="D1691" s="7" t="e">
        <f t="shared" si="182"/>
        <v>#VALUE!</v>
      </c>
      <c r="E1691" s="7" t="e">
        <f t="shared" si="183"/>
        <v>#VALUE!</v>
      </c>
      <c r="S1691" s="20" t="str">
        <f t="shared" si="184"/>
        <v/>
      </c>
      <c r="T1691" s="20" t="str">
        <f t="shared" si="185"/>
        <v/>
      </c>
      <c r="U1691" s="48" t="e">
        <f t="shared" si="186"/>
        <v>#VALUE!</v>
      </c>
      <c r="V1691" s="20" t="str">
        <f t="shared" si="187"/>
        <v/>
      </c>
      <c r="W1691" s="20" t="str">
        <f t="shared" si="188"/>
        <v/>
      </c>
      <c r="X1691" s="20"/>
      <c r="Y1691" s="7"/>
      <c r="Z1691" s="7"/>
      <c r="AA1691" s="7"/>
      <c r="AB1691" s="7"/>
      <c r="AC1691" s="7"/>
      <c r="AD1691" s="7"/>
    </row>
    <row r="1692" spans="1:30" x14ac:dyDescent="0.25">
      <c r="A1692" s="7"/>
      <c r="B1692" s="7"/>
      <c r="C1692" s="7"/>
      <c r="D1692" s="7" t="e">
        <f t="shared" si="182"/>
        <v>#VALUE!</v>
      </c>
      <c r="E1692" s="7" t="e">
        <f t="shared" si="183"/>
        <v>#VALUE!</v>
      </c>
      <c r="S1692" s="20" t="str">
        <f t="shared" si="184"/>
        <v/>
      </c>
      <c r="T1692" s="20" t="str">
        <f t="shared" si="185"/>
        <v/>
      </c>
      <c r="U1692" s="48" t="e">
        <f t="shared" si="186"/>
        <v>#VALUE!</v>
      </c>
      <c r="V1692" s="20" t="str">
        <f t="shared" si="187"/>
        <v/>
      </c>
      <c r="W1692" s="20" t="str">
        <f t="shared" si="188"/>
        <v/>
      </c>
      <c r="X1692" s="20"/>
      <c r="Y1692" s="7"/>
      <c r="Z1692" s="7"/>
      <c r="AA1692" s="7"/>
      <c r="AB1692" s="7"/>
      <c r="AC1692" s="7"/>
      <c r="AD1692" s="7"/>
    </row>
    <row r="1693" spans="1:30" x14ac:dyDescent="0.25">
      <c r="A1693" s="7"/>
      <c r="B1693" s="7"/>
      <c r="C1693" s="7"/>
      <c r="D1693" s="7" t="e">
        <f t="shared" si="182"/>
        <v>#VALUE!</v>
      </c>
      <c r="E1693" s="7" t="e">
        <f t="shared" si="183"/>
        <v>#VALUE!</v>
      </c>
      <c r="S1693" s="20" t="str">
        <f t="shared" si="184"/>
        <v/>
      </c>
      <c r="T1693" s="20" t="str">
        <f t="shared" si="185"/>
        <v/>
      </c>
      <c r="U1693" s="48" t="e">
        <f t="shared" si="186"/>
        <v>#VALUE!</v>
      </c>
      <c r="V1693" s="20" t="str">
        <f t="shared" si="187"/>
        <v/>
      </c>
      <c r="W1693" s="20" t="str">
        <f t="shared" si="188"/>
        <v/>
      </c>
      <c r="X1693" s="20"/>
      <c r="Y1693" s="7"/>
      <c r="Z1693" s="7"/>
      <c r="AA1693" s="7"/>
      <c r="AB1693" s="7"/>
      <c r="AC1693" s="7"/>
      <c r="AD1693" s="7"/>
    </row>
    <row r="1694" spans="1:30" x14ac:dyDescent="0.25">
      <c r="A1694" s="7"/>
      <c r="B1694" s="7"/>
      <c r="C1694" s="7"/>
      <c r="D1694" s="7" t="e">
        <f t="shared" si="182"/>
        <v>#VALUE!</v>
      </c>
      <c r="E1694" s="7" t="e">
        <f t="shared" si="183"/>
        <v>#VALUE!</v>
      </c>
      <c r="S1694" s="20" t="str">
        <f t="shared" si="184"/>
        <v/>
      </c>
      <c r="T1694" s="20" t="str">
        <f t="shared" si="185"/>
        <v/>
      </c>
      <c r="U1694" s="48" t="e">
        <f t="shared" si="186"/>
        <v>#VALUE!</v>
      </c>
      <c r="V1694" s="20" t="str">
        <f t="shared" si="187"/>
        <v/>
      </c>
      <c r="W1694" s="20" t="str">
        <f t="shared" si="188"/>
        <v/>
      </c>
      <c r="X1694" s="20"/>
      <c r="Y1694" s="7"/>
      <c r="Z1694" s="7"/>
      <c r="AA1694" s="7"/>
      <c r="AB1694" s="7"/>
      <c r="AC1694" s="7"/>
      <c r="AD1694" s="7"/>
    </row>
    <row r="1695" spans="1:30" x14ac:dyDescent="0.25">
      <c r="A1695" s="7"/>
      <c r="B1695" s="7"/>
      <c r="C1695" s="7"/>
      <c r="D1695" s="7" t="e">
        <f t="shared" si="182"/>
        <v>#VALUE!</v>
      </c>
      <c r="E1695" s="7" t="e">
        <f t="shared" si="183"/>
        <v>#VALUE!</v>
      </c>
      <c r="S1695" s="20" t="str">
        <f t="shared" si="184"/>
        <v/>
      </c>
      <c r="T1695" s="20" t="str">
        <f t="shared" si="185"/>
        <v/>
      </c>
      <c r="U1695" s="48" t="e">
        <f t="shared" si="186"/>
        <v>#VALUE!</v>
      </c>
      <c r="V1695" s="20" t="str">
        <f t="shared" si="187"/>
        <v/>
      </c>
      <c r="W1695" s="20" t="str">
        <f t="shared" si="188"/>
        <v/>
      </c>
      <c r="X1695" s="20"/>
      <c r="Y1695" s="7"/>
      <c r="Z1695" s="7"/>
      <c r="AA1695" s="7"/>
      <c r="AB1695" s="7"/>
      <c r="AC1695" s="7"/>
      <c r="AD1695" s="7"/>
    </row>
    <row r="1696" spans="1:30" x14ac:dyDescent="0.25">
      <c r="A1696" s="7"/>
      <c r="B1696" s="7"/>
      <c r="C1696" s="7"/>
      <c r="D1696" s="7" t="e">
        <f t="shared" si="182"/>
        <v>#VALUE!</v>
      </c>
      <c r="E1696" s="7" t="e">
        <f t="shared" si="183"/>
        <v>#VALUE!</v>
      </c>
      <c r="S1696" s="20" t="str">
        <f t="shared" si="184"/>
        <v/>
      </c>
      <c r="T1696" s="20" t="str">
        <f t="shared" si="185"/>
        <v/>
      </c>
      <c r="U1696" s="48" t="e">
        <f t="shared" si="186"/>
        <v>#VALUE!</v>
      </c>
      <c r="V1696" s="20" t="str">
        <f t="shared" si="187"/>
        <v/>
      </c>
      <c r="W1696" s="20" t="str">
        <f t="shared" si="188"/>
        <v/>
      </c>
      <c r="X1696" s="20"/>
      <c r="Y1696" s="7"/>
      <c r="Z1696" s="7"/>
      <c r="AA1696" s="7"/>
      <c r="AB1696" s="7"/>
      <c r="AC1696" s="7"/>
      <c r="AD1696" s="7"/>
    </row>
    <row r="1697" spans="1:30" x14ac:dyDescent="0.25">
      <c r="A1697" s="7"/>
      <c r="B1697" s="7"/>
      <c r="C1697" s="7"/>
      <c r="D1697" s="7" t="e">
        <f t="shared" si="182"/>
        <v>#VALUE!</v>
      </c>
      <c r="E1697" s="7" t="e">
        <f t="shared" si="183"/>
        <v>#VALUE!</v>
      </c>
      <c r="S1697" s="20" t="str">
        <f t="shared" si="184"/>
        <v/>
      </c>
      <c r="T1697" s="20" t="str">
        <f t="shared" si="185"/>
        <v/>
      </c>
      <c r="U1697" s="48" t="e">
        <f t="shared" si="186"/>
        <v>#VALUE!</v>
      </c>
      <c r="V1697" s="20" t="str">
        <f t="shared" si="187"/>
        <v/>
      </c>
      <c r="W1697" s="20" t="str">
        <f t="shared" si="188"/>
        <v/>
      </c>
      <c r="X1697" s="20"/>
      <c r="Y1697" s="7"/>
      <c r="Z1697" s="7"/>
      <c r="AA1697" s="7"/>
      <c r="AB1697" s="7"/>
      <c r="AC1697" s="7"/>
      <c r="AD1697" s="7"/>
    </row>
    <row r="1698" spans="1:30" x14ac:dyDescent="0.25">
      <c r="A1698" s="7"/>
      <c r="B1698" s="7"/>
      <c r="C1698" s="7"/>
      <c r="D1698" s="7" t="e">
        <f t="shared" si="182"/>
        <v>#VALUE!</v>
      </c>
      <c r="E1698" s="7" t="e">
        <f t="shared" si="183"/>
        <v>#VALUE!</v>
      </c>
      <c r="S1698" s="20" t="str">
        <f t="shared" si="184"/>
        <v/>
      </c>
      <c r="T1698" s="20" t="str">
        <f t="shared" si="185"/>
        <v/>
      </c>
      <c r="U1698" s="48" t="e">
        <f t="shared" si="186"/>
        <v>#VALUE!</v>
      </c>
      <c r="V1698" s="20" t="str">
        <f t="shared" si="187"/>
        <v/>
      </c>
      <c r="W1698" s="20" t="str">
        <f t="shared" si="188"/>
        <v/>
      </c>
      <c r="X1698" s="20"/>
      <c r="Y1698" s="7"/>
      <c r="Z1698" s="7"/>
      <c r="AA1698" s="7"/>
      <c r="AB1698" s="7"/>
      <c r="AC1698" s="7"/>
      <c r="AD1698" s="7"/>
    </row>
    <row r="1699" spans="1:30" x14ac:dyDescent="0.25">
      <c r="A1699" s="7"/>
      <c r="B1699" s="7"/>
      <c r="C1699" s="7"/>
      <c r="D1699" s="7" t="e">
        <f t="shared" si="182"/>
        <v>#VALUE!</v>
      </c>
      <c r="E1699" s="7" t="e">
        <f t="shared" si="183"/>
        <v>#VALUE!</v>
      </c>
      <c r="S1699" s="20" t="str">
        <f t="shared" si="184"/>
        <v/>
      </c>
      <c r="T1699" s="20" t="str">
        <f t="shared" si="185"/>
        <v/>
      </c>
      <c r="U1699" s="48" t="e">
        <f t="shared" si="186"/>
        <v>#VALUE!</v>
      </c>
      <c r="V1699" s="20" t="str">
        <f t="shared" si="187"/>
        <v/>
      </c>
      <c r="W1699" s="20" t="str">
        <f t="shared" si="188"/>
        <v/>
      </c>
      <c r="X1699" s="20"/>
      <c r="Y1699" s="7"/>
      <c r="Z1699" s="7"/>
      <c r="AA1699" s="7"/>
      <c r="AB1699" s="7"/>
      <c r="AC1699" s="7"/>
      <c r="AD1699" s="7"/>
    </row>
    <row r="1700" spans="1:30" x14ac:dyDescent="0.25">
      <c r="A1700" s="7"/>
      <c r="B1700" s="7"/>
      <c r="C1700" s="7"/>
      <c r="D1700" s="7" t="e">
        <f t="shared" si="182"/>
        <v>#VALUE!</v>
      </c>
      <c r="E1700" s="7" t="e">
        <f t="shared" si="183"/>
        <v>#VALUE!</v>
      </c>
      <c r="S1700" s="20" t="str">
        <f t="shared" si="184"/>
        <v/>
      </c>
      <c r="T1700" s="20" t="str">
        <f t="shared" si="185"/>
        <v/>
      </c>
      <c r="U1700" s="48" t="e">
        <f t="shared" si="186"/>
        <v>#VALUE!</v>
      </c>
      <c r="V1700" s="20" t="str">
        <f t="shared" si="187"/>
        <v/>
      </c>
      <c r="W1700" s="20" t="str">
        <f t="shared" si="188"/>
        <v/>
      </c>
      <c r="X1700" s="20"/>
      <c r="Y1700" s="7"/>
      <c r="Z1700" s="7"/>
      <c r="AA1700" s="7"/>
      <c r="AB1700" s="7"/>
      <c r="AC1700" s="7"/>
      <c r="AD1700" s="7"/>
    </row>
    <row r="1701" spans="1:30" x14ac:dyDescent="0.25">
      <c r="A1701" s="7"/>
      <c r="B1701" s="7"/>
      <c r="C1701" s="7"/>
      <c r="D1701" s="7" t="e">
        <f t="shared" si="182"/>
        <v>#VALUE!</v>
      </c>
      <c r="E1701" s="7" t="e">
        <f t="shared" si="183"/>
        <v>#VALUE!</v>
      </c>
      <c r="S1701" s="20" t="str">
        <f t="shared" si="184"/>
        <v/>
      </c>
      <c r="T1701" s="20" t="str">
        <f t="shared" si="185"/>
        <v/>
      </c>
      <c r="U1701" s="48" t="e">
        <f t="shared" si="186"/>
        <v>#VALUE!</v>
      </c>
      <c r="V1701" s="20" t="str">
        <f t="shared" si="187"/>
        <v/>
      </c>
      <c r="W1701" s="20" t="str">
        <f t="shared" si="188"/>
        <v/>
      </c>
      <c r="X1701" s="20"/>
      <c r="Y1701" s="7"/>
      <c r="Z1701" s="7"/>
      <c r="AA1701" s="7"/>
      <c r="AB1701" s="7"/>
      <c r="AC1701" s="7"/>
      <c r="AD1701" s="7"/>
    </row>
    <row r="1702" spans="1:30" x14ac:dyDescent="0.25">
      <c r="A1702" s="7"/>
      <c r="B1702" s="7"/>
      <c r="C1702" s="7"/>
      <c r="D1702" s="7" t="e">
        <f t="shared" si="182"/>
        <v>#VALUE!</v>
      </c>
      <c r="E1702" s="7" t="e">
        <f t="shared" si="183"/>
        <v>#VALUE!</v>
      </c>
      <c r="S1702" s="20" t="str">
        <f t="shared" si="184"/>
        <v/>
      </c>
      <c r="T1702" s="20" t="str">
        <f t="shared" si="185"/>
        <v/>
      </c>
      <c r="U1702" s="48" t="e">
        <f t="shared" si="186"/>
        <v>#VALUE!</v>
      </c>
      <c r="V1702" s="20" t="str">
        <f t="shared" si="187"/>
        <v/>
      </c>
      <c r="W1702" s="20" t="str">
        <f t="shared" si="188"/>
        <v/>
      </c>
      <c r="X1702" s="20"/>
      <c r="Y1702" s="7"/>
      <c r="Z1702" s="7"/>
      <c r="AA1702" s="7"/>
      <c r="AB1702" s="7"/>
      <c r="AC1702" s="7"/>
      <c r="AD1702" s="7"/>
    </row>
    <row r="1703" spans="1:30" x14ac:dyDescent="0.25">
      <c r="A1703" s="7"/>
      <c r="B1703" s="7"/>
      <c r="C1703" s="7"/>
      <c r="D1703" s="7" t="e">
        <f t="shared" si="182"/>
        <v>#VALUE!</v>
      </c>
      <c r="E1703" s="7" t="e">
        <f t="shared" si="183"/>
        <v>#VALUE!</v>
      </c>
      <c r="S1703" s="20" t="str">
        <f t="shared" si="184"/>
        <v/>
      </c>
      <c r="T1703" s="20" t="str">
        <f t="shared" si="185"/>
        <v/>
      </c>
      <c r="U1703" s="48" t="e">
        <f t="shared" si="186"/>
        <v>#VALUE!</v>
      </c>
      <c r="V1703" s="20" t="str">
        <f t="shared" si="187"/>
        <v/>
      </c>
      <c r="W1703" s="20" t="str">
        <f t="shared" si="188"/>
        <v/>
      </c>
      <c r="X1703" s="20"/>
      <c r="Y1703" s="7"/>
      <c r="Z1703" s="7"/>
      <c r="AA1703" s="7"/>
      <c r="AB1703" s="7"/>
      <c r="AC1703" s="7"/>
      <c r="AD1703" s="7"/>
    </row>
    <row r="1704" spans="1:30" x14ac:dyDescent="0.25">
      <c r="A1704" s="7"/>
      <c r="B1704" s="7"/>
      <c r="C1704" s="7"/>
      <c r="D1704" s="7" t="e">
        <f t="shared" si="182"/>
        <v>#VALUE!</v>
      </c>
      <c r="E1704" s="7" t="e">
        <f t="shared" si="183"/>
        <v>#VALUE!</v>
      </c>
      <c r="S1704" s="20" t="str">
        <f t="shared" si="184"/>
        <v/>
      </c>
      <c r="T1704" s="20" t="str">
        <f t="shared" si="185"/>
        <v/>
      </c>
      <c r="U1704" s="48" t="e">
        <f t="shared" si="186"/>
        <v>#VALUE!</v>
      </c>
      <c r="V1704" s="20" t="str">
        <f t="shared" si="187"/>
        <v/>
      </c>
      <c r="W1704" s="20" t="str">
        <f t="shared" si="188"/>
        <v/>
      </c>
      <c r="X1704" s="20"/>
      <c r="Y1704" s="7"/>
      <c r="Z1704" s="7"/>
      <c r="AA1704" s="7"/>
      <c r="AB1704" s="7"/>
      <c r="AC1704" s="7"/>
      <c r="AD1704" s="7"/>
    </row>
    <row r="1705" spans="1:30" x14ac:dyDescent="0.25">
      <c r="A1705" s="7"/>
      <c r="B1705" s="7"/>
      <c r="C1705" s="7"/>
      <c r="D1705" s="7" t="e">
        <f t="shared" si="182"/>
        <v>#VALUE!</v>
      </c>
      <c r="E1705" s="7" t="e">
        <f t="shared" si="183"/>
        <v>#VALUE!</v>
      </c>
      <c r="S1705" s="20" t="str">
        <f t="shared" si="184"/>
        <v/>
      </c>
      <c r="T1705" s="20" t="str">
        <f t="shared" si="185"/>
        <v/>
      </c>
      <c r="U1705" s="48" t="e">
        <f t="shared" si="186"/>
        <v>#VALUE!</v>
      </c>
      <c r="V1705" s="20" t="str">
        <f t="shared" si="187"/>
        <v/>
      </c>
      <c r="W1705" s="20" t="str">
        <f t="shared" si="188"/>
        <v/>
      </c>
      <c r="X1705" s="20"/>
      <c r="Y1705" s="7"/>
      <c r="Z1705" s="7"/>
      <c r="AA1705" s="7"/>
      <c r="AB1705" s="7"/>
      <c r="AC1705" s="7"/>
      <c r="AD1705" s="7"/>
    </row>
    <row r="1706" spans="1:30" x14ac:dyDescent="0.25">
      <c r="A1706" s="7"/>
      <c r="B1706" s="7"/>
      <c r="C1706" s="7"/>
      <c r="D1706" s="7" t="e">
        <f t="shared" si="182"/>
        <v>#VALUE!</v>
      </c>
      <c r="E1706" s="7" t="e">
        <f t="shared" si="183"/>
        <v>#VALUE!</v>
      </c>
      <c r="S1706" s="20" t="str">
        <f t="shared" si="184"/>
        <v/>
      </c>
      <c r="T1706" s="20" t="str">
        <f t="shared" si="185"/>
        <v/>
      </c>
      <c r="U1706" s="48" t="e">
        <f t="shared" si="186"/>
        <v>#VALUE!</v>
      </c>
      <c r="V1706" s="20" t="str">
        <f t="shared" si="187"/>
        <v/>
      </c>
      <c r="W1706" s="20" t="str">
        <f t="shared" si="188"/>
        <v/>
      </c>
      <c r="X1706" s="20"/>
      <c r="Y1706" s="7"/>
      <c r="Z1706" s="7"/>
      <c r="AA1706" s="7"/>
      <c r="AB1706" s="7"/>
      <c r="AC1706" s="7"/>
      <c r="AD1706" s="7"/>
    </row>
    <row r="1707" spans="1:30" x14ac:dyDescent="0.25">
      <c r="A1707" s="7"/>
      <c r="B1707" s="7"/>
      <c r="C1707" s="7"/>
      <c r="D1707" s="7" t="e">
        <f t="shared" si="182"/>
        <v>#VALUE!</v>
      </c>
      <c r="E1707" s="7" t="e">
        <f t="shared" si="183"/>
        <v>#VALUE!</v>
      </c>
      <c r="S1707" s="20" t="str">
        <f t="shared" si="184"/>
        <v/>
      </c>
      <c r="T1707" s="20" t="str">
        <f t="shared" si="185"/>
        <v/>
      </c>
      <c r="U1707" s="48" t="e">
        <f t="shared" si="186"/>
        <v>#VALUE!</v>
      </c>
      <c r="V1707" s="20" t="str">
        <f t="shared" si="187"/>
        <v/>
      </c>
      <c r="W1707" s="20" t="str">
        <f t="shared" si="188"/>
        <v/>
      </c>
      <c r="X1707" s="20"/>
      <c r="Y1707" s="7"/>
      <c r="Z1707" s="7"/>
      <c r="AA1707" s="7"/>
      <c r="AB1707" s="7"/>
      <c r="AC1707" s="7"/>
      <c r="AD1707" s="7"/>
    </row>
    <row r="1708" spans="1:30" x14ac:dyDescent="0.25">
      <c r="A1708" s="7"/>
      <c r="B1708" s="7"/>
      <c r="C1708" s="7"/>
      <c r="D1708" s="7" t="e">
        <f t="shared" si="182"/>
        <v>#VALUE!</v>
      </c>
      <c r="E1708" s="7" t="e">
        <f t="shared" si="183"/>
        <v>#VALUE!</v>
      </c>
      <c r="S1708" s="20" t="str">
        <f t="shared" si="184"/>
        <v/>
      </c>
      <c r="T1708" s="20" t="str">
        <f t="shared" si="185"/>
        <v/>
      </c>
      <c r="U1708" s="48" t="e">
        <f t="shared" si="186"/>
        <v>#VALUE!</v>
      </c>
      <c r="V1708" s="20" t="str">
        <f t="shared" si="187"/>
        <v/>
      </c>
      <c r="W1708" s="20" t="str">
        <f t="shared" si="188"/>
        <v/>
      </c>
      <c r="X1708" s="20"/>
      <c r="Y1708" s="7"/>
      <c r="Z1708" s="7"/>
      <c r="AA1708" s="7"/>
      <c r="AB1708" s="7"/>
      <c r="AC1708" s="7"/>
      <c r="AD1708" s="7"/>
    </row>
    <row r="1709" spans="1:30" x14ac:dyDescent="0.25">
      <c r="A1709" s="7"/>
      <c r="B1709" s="7"/>
      <c r="C1709" s="7"/>
      <c r="D1709" s="7" t="e">
        <f t="shared" si="182"/>
        <v>#VALUE!</v>
      </c>
      <c r="E1709" s="7" t="e">
        <f t="shared" si="183"/>
        <v>#VALUE!</v>
      </c>
      <c r="S1709" s="20" t="str">
        <f t="shared" si="184"/>
        <v/>
      </c>
      <c r="T1709" s="20" t="str">
        <f t="shared" si="185"/>
        <v/>
      </c>
      <c r="U1709" s="48" t="e">
        <f t="shared" si="186"/>
        <v>#VALUE!</v>
      </c>
      <c r="V1709" s="20" t="str">
        <f t="shared" si="187"/>
        <v/>
      </c>
      <c r="W1709" s="20" t="str">
        <f t="shared" si="188"/>
        <v/>
      </c>
      <c r="X1709" s="20"/>
      <c r="Y1709" s="7"/>
      <c r="Z1709" s="7"/>
      <c r="AA1709" s="7"/>
      <c r="AB1709" s="7"/>
      <c r="AC1709" s="7"/>
      <c r="AD1709" s="7"/>
    </row>
    <row r="1710" spans="1:30" x14ac:dyDescent="0.25">
      <c r="A1710" s="7"/>
      <c r="B1710" s="7"/>
      <c r="C1710" s="7"/>
      <c r="D1710" s="7" t="e">
        <f t="shared" si="182"/>
        <v>#VALUE!</v>
      </c>
      <c r="E1710" s="7" t="e">
        <f t="shared" si="183"/>
        <v>#VALUE!</v>
      </c>
      <c r="S1710" s="20" t="str">
        <f t="shared" si="184"/>
        <v/>
      </c>
      <c r="T1710" s="20" t="str">
        <f t="shared" si="185"/>
        <v/>
      </c>
      <c r="U1710" s="48" t="e">
        <f t="shared" si="186"/>
        <v>#VALUE!</v>
      </c>
      <c r="V1710" s="20" t="str">
        <f t="shared" si="187"/>
        <v/>
      </c>
      <c r="W1710" s="20" t="str">
        <f t="shared" si="188"/>
        <v/>
      </c>
      <c r="X1710" s="20"/>
      <c r="Y1710" s="7"/>
      <c r="Z1710" s="7"/>
      <c r="AA1710" s="7"/>
      <c r="AB1710" s="7"/>
      <c r="AC1710" s="7"/>
      <c r="AD1710" s="7"/>
    </row>
    <row r="1711" spans="1:30" x14ac:dyDescent="0.25">
      <c r="A1711" s="7"/>
      <c r="B1711" s="7"/>
      <c r="C1711" s="7"/>
      <c r="D1711" s="7" t="e">
        <f t="shared" si="182"/>
        <v>#VALUE!</v>
      </c>
      <c r="E1711" s="7" t="e">
        <f t="shared" si="183"/>
        <v>#VALUE!</v>
      </c>
      <c r="S1711" s="20" t="str">
        <f t="shared" si="184"/>
        <v/>
      </c>
      <c r="T1711" s="20" t="str">
        <f t="shared" si="185"/>
        <v/>
      </c>
      <c r="U1711" s="48" t="e">
        <f t="shared" si="186"/>
        <v>#VALUE!</v>
      </c>
      <c r="V1711" s="20" t="str">
        <f t="shared" si="187"/>
        <v/>
      </c>
      <c r="W1711" s="20" t="str">
        <f t="shared" si="188"/>
        <v/>
      </c>
      <c r="X1711" s="20"/>
      <c r="Y1711" s="7"/>
      <c r="Z1711" s="7"/>
      <c r="AA1711" s="7"/>
      <c r="AB1711" s="7"/>
      <c r="AC1711" s="7"/>
      <c r="AD1711" s="7"/>
    </row>
    <row r="1712" spans="1:30" x14ac:dyDescent="0.25">
      <c r="A1712" s="7"/>
      <c r="B1712" s="7"/>
      <c r="C1712" s="7"/>
      <c r="D1712" s="7" t="e">
        <f t="shared" si="182"/>
        <v>#VALUE!</v>
      </c>
      <c r="E1712" s="7" t="e">
        <f t="shared" si="183"/>
        <v>#VALUE!</v>
      </c>
      <c r="S1712" s="20" t="str">
        <f t="shared" si="184"/>
        <v/>
      </c>
      <c r="T1712" s="20" t="str">
        <f t="shared" si="185"/>
        <v/>
      </c>
      <c r="U1712" s="48" t="e">
        <f t="shared" si="186"/>
        <v>#VALUE!</v>
      </c>
      <c r="V1712" s="20" t="str">
        <f t="shared" si="187"/>
        <v/>
      </c>
      <c r="W1712" s="20" t="str">
        <f t="shared" si="188"/>
        <v/>
      </c>
      <c r="X1712" s="20"/>
      <c r="Y1712" s="7"/>
      <c r="Z1712" s="7"/>
      <c r="AA1712" s="7"/>
      <c r="AB1712" s="7"/>
      <c r="AC1712" s="7"/>
      <c r="AD1712" s="7"/>
    </row>
    <row r="1713" spans="1:30" x14ac:dyDescent="0.25">
      <c r="A1713" s="7"/>
      <c r="B1713" s="7"/>
      <c r="C1713" s="7"/>
      <c r="D1713" s="7" t="e">
        <f t="shared" si="182"/>
        <v>#VALUE!</v>
      </c>
      <c r="E1713" s="7" t="e">
        <f t="shared" si="183"/>
        <v>#VALUE!</v>
      </c>
      <c r="S1713" s="20" t="str">
        <f t="shared" si="184"/>
        <v/>
      </c>
      <c r="T1713" s="20" t="str">
        <f t="shared" si="185"/>
        <v/>
      </c>
      <c r="U1713" s="48" t="e">
        <f t="shared" si="186"/>
        <v>#VALUE!</v>
      </c>
      <c r="V1713" s="20" t="str">
        <f t="shared" si="187"/>
        <v/>
      </c>
      <c r="W1713" s="20" t="str">
        <f t="shared" si="188"/>
        <v/>
      </c>
      <c r="X1713" s="20"/>
      <c r="Y1713" s="7"/>
      <c r="Z1713" s="7"/>
      <c r="AA1713" s="7"/>
      <c r="AB1713" s="7"/>
      <c r="AC1713" s="7"/>
      <c r="AD1713" s="7"/>
    </row>
    <row r="1714" spans="1:30" x14ac:dyDescent="0.25">
      <c r="A1714" s="7"/>
      <c r="B1714" s="7"/>
      <c r="C1714" s="7"/>
      <c r="D1714" s="7" t="e">
        <f t="shared" si="182"/>
        <v>#VALUE!</v>
      </c>
      <c r="E1714" s="7" t="e">
        <f t="shared" si="183"/>
        <v>#VALUE!</v>
      </c>
      <c r="S1714" s="20" t="str">
        <f t="shared" si="184"/>
        <v/>
      </c>
      <c r="T1714" s="20" t="str">
        <f t="shared" si="185"/>
        <v/>
      </c>
      <c r="U1714" s="48" t="e">
        <f t="shared" si="186"/>
        <v>#VALUE!</v>
      </c>
      <c r="V1714" s="20" t="str">
        <f t="shared" si="187"/>
        <v/>
      </c>
      <c r="W1714" s="20" t="str">
        <f t="shared" si="188"/>
        <v/>
      </c>
      <c r="X1714" s="20"/>
      <c r="Y1714" s="7"/>
      <c r="Z1714" s="7"/>
      <c r="AA1714" s="7"/>
      <c r="AB1714" s="7"/>
      <c r="AC1714" s="7"/>
      <c r="AD1714" s="7"/>
    </row>
    <row r="1715" spans="1:30" x14ac:dyDescent="0.25">
      <c r="A1715" s="7"/>
      <c r="B1715" s="7"/>
      <c r="C1715" s="7"/>
      <c r="D1715" s="7" t="e">
        <f t="shared" si="182"/>
        <v>#VALUE!</v>
      </c>
      <c r="E1715" s="7" t="e">
        <f t="shared" si="183"/>
        <v>#VALUE!</v>
      </c>
      <c r="S1715" s="20" t="str">
        <f t="shared" si="184"/>
        <v/>
      </c>
      <c r="T1715" s="20" t="str">
        <f t="shared" si="185"/>
        <v/>
      </c>
      <c r="U1715" s="48" t="e">
        <f t="shared" si="186"/>
        <v>#VALUE!</v>
      </c>
      <c r="V1715" s="20" t="str">
        <f t="shared" si="187"/>
        <v/>
      </c>
      <c r="W1715" s="20" t="str">
        <f t="shared" si="188"/>
        <v/>
      </c>
      <c r="X1715" s="20"/>
      <c r="Y1715" s="7"/>
      <c r="Z1715" s="7"/>
      <c r="AA1715" s="7"/>
      <c r="AB1715" s="7"/>
      <c r="AC1715" s="7"/>
      <c r="AD1715" s="7"/>
    </row>
    <row r="1716" spans="1:30" x14ac:dyDescent="0.25">
      <c r="A1716" s="7"/>
      <c r="B1716" s="7"/>
      <c r="C1716" s="7"/>
      <c r="D1716" s="7" t="e">
        <f t="shared" si="182"/>
        <v>#VALUE!</v>
      </c>
      <c r="E1716" s="7" t="e">
        <f t="shared" si="183"/>
        <v>#VALUE!</v>
      </c>
      <c r="S1716" s="20" t="str">
        <f t="shared" si="184"/>
        <v/>
      </c>
      <c r="T1716" s="20" t="str">
        <f t="shared" si="185"/>
        <v/>
      </c>
      <c r="U1716" s="48" t="e">
        <f t="shared" si="186"/>
        <v>#VALUE!</v>
      </c>
      <c r="V1716" s="20" t="str">
        <f t="shared" si="187"/>
        <v/>
      </c>
      <c r="W1716" s="20" t="str">
        <f t="shared" si="188"/>
        <v/>
      </c>
      <c r="X1716" s="20"/>
      <c r="Y1716" s="7"/>
      <c r="Z1716" s="7"/>
      <c r="AA1716" s="7"/>
      <c r="AB1716" s="7"/>
      <c r="AC1716" s="7"/>
      <c r="AD1716" s="7"/>
    </row>
    <row r="1717" spans="1:30" x14ac:dyDescent="0.25">
      <c r="A1717" s="7"/>
      <c r="B1717" s="7"/>
      <c r="C1717" s="7"/>
      <c r="D1717" s="7" t="e">
        <f t="shared" si="182"/>
        <v>#VALUE!</v>
      </c>
      <c r="E1717" s="7" t="e">
        <f t="shared" si="183"/>
        <v>#VALUE!</v>
      </c>
      <c r="S1717" s="20" t="str">
        <f t="shared" si="184"/>
        <v/>
      </c>
      <c r="T1717" s="20" t="str">
        <f t="shared" si="185"/>
        <v/>
      </c>
      <c r="U1717" s="48" t="e">
        <f t="shared" si="186"/>
        <v>#VALUE!</v>
      </c>
      <c r="V1717" s="20" t="str">
        <f t="shared" si="187"/>
        <v/>
      </c>
      <c r="W1717" s="20" t="str">
        <f t="shared" si="188"/>
        <v/>
      </c>
      <c r="X1717" s="20"/>
      <c r="Y1717" s="7"/>
      <c r="Z1717" s="7"/>
      <c r="AA1717" s="7"/>
      <c r="AB1717" s="7"/>
      <c r="AC1717" s="7"/>
      <c r="AD1717" s="7"/>
    </row>
    <row r="1718" spans="1:30" x14ac:dyDescent="0.25">
      <c r="A1718" s="7"/>
      <c r="B1718" s="7"/>
      <c r="C1718" s="7"/>
      <c r="D1718" s="7" t="e">
        <f t="shared" si="182"/>
        <v>#VALUE!</v>
      </c>
      <c r="E1718" s="7" t="e">
        <f t="shared" si="183"/>
        <v>#VALUE!</v>
      </c>
      <c r="S1718" s="20" t="str">
        <f t="shared" si="184"/>
        <v/>
      </c>
      <c r="T1718" s="20" t="str">
        <f t="shared" si="185"/>
        <v/>
      </c>
      <c r="U1718" s="48" t="e">
        <f t="shared" si="186"/>
        <v>#VALUE!</v>
      </c>
      <c r="V1718" s="20" t="str">
        <f t="shared" si="187"/>
        <v/>
      </c>
      <c r="W1718" s="20" t="str">
        <f t="shared" si="188"/>
        <v/>
      </c>
      <c r="X1718" s="20"/>
      <c r="Y1718" s="7"/>
      <c r="Z1718" s="7"/>
      <c r="AA1718" s="7"/>
      <c r="AB1718" s="7"/>
      <c r="AC1718" s="7"/>
      <c r="AD1718" s="7"/>
    </row>
    <row r="1719" spans="1:30" x14ac:dyDescent="0.25">
      <c r="A1719" s="7"/>
      <c r="B1719" s="7"/>
      <c r="C1719" s="7"/>
      <c r="D1719" s="7" t="e">
        <f t="shared" si="182"/>
        <v>#VALUE!</v>
      </c>
      <c r="E1719" s="7" t="e">
        <f t="shared" si="183"/>
        <v>#VALUE!</v>
      </c>
      <c r="S1719" s="20" t="str">
        <f t="shared" si="184"/>
        <v/>
      </c>
      <c r="T1719" s="20" t="str">
        <f t="shared" si="185"/>
        <v/>
      </c>
      <c r="U1719" s="48" t="e">
        <f t="shared" si="186"/>
        <v>#VALUE!</v>
      </c>
      <c r="V1719" s="20" t="str">
        <f t="shared" si="187"/>
        <v/>
      </c>
      <c r="W1719" s="20" t="str">
        <f t="shared" si="188"/>
        <v/>
      </c>
      <c r="X1719" s="20"/>
      <c r="Y1719" s="7"/>
      <c r="Z1719" s="7"/>
      <c r="AA1719" s="7"/>
      <c r="AB1719" s="7"/>
      <c r="AC1719" s="7"/>
      <c r="AD1719" s="7"/>
    </row>
    <row r="1720" spans="1:30" x14ac:dyDescent="0.25">
      <c r="A1720" s="7"/>
      <c r="B1720" s="7"/>
      <c r="C1720" s="7"/>
      <c r="D1720" s="7" t="e">
        <f t="shared" si="182"/>
        <v>#VALUE!</v>
      </c>
      <c r="E1720" s="7" t="e">
        <f t="shared" si="183"/>
        <v>#VALUE!</v>
      </c>
      <c r="S1720" s="20" t="str">
        <f t="shared" si="184"/>
        <v/>
      </c>
      <c r="T1720" s="20" t="str">
        <f t="shared" si="185"/>
        <v/>
      </c>
      <c r="U1720" s="48" t="e">
        <f t="shared" si="186"/>
        <v>#VALUE!</v>
      </c>
      <c r="V1720" s="20" t="str">
        <f t="shared" si="187"/>
        <v/>
      </c>
      <c r="W1720" s="20" t="str">
        <f t="shared" si="188"/>
        <v/>
      </c>
      <c r="X1720" s="20"/>
      <c r="Y1720" s="7"/>
      <c r="Z1720" s="7"/>
      <c r="AA1720" s="7"/>
      <c r="AB1720" s="7"/>
      <c r="AC1720" s="7"/>
      <c r="AD1720" s="7"/>
    </row>
    <row r="1721" spans="1:30" x14ac:dyDescent="0.25">
      <c r="A1721" s="7"/>
      <c r="B1721" s="7"/>
      <c r="C1721" s="7"/>
      <c r="D1721" s="7" t="e">
        <f t="shared" si="182"/>
        <v>#VALUE!</v>
      </c>
      <c r="E1721" s="7" t="e">
        <f t="shared" si="183"/>
        <v>#VALUE!</v>
      </c>
      <c r="S1721" s="20" t="str">
        <f t="shared" si="184"/>
        <v/>
      </c>
      <c r="T1721" s="20" t="str">
        <f t="shared" si="185"/>
        <v/>
      </c>
      <c r="U1721" s="48" t="e">
        <f t="shared" si="186"/>
        <v>#VALUE!</v>
      </c>
      <c r="V1721" s="20" t="str">
        <f t="shared" si="187"/>
        <v/>
      </c>
      <c r="W1721" s="20" t="str">
        <f t="shared" si="188"/>
        <v/>
      </c>
      <c r="X1721" s="20"/>
      <c r="Y1721" s="7"/>
      <c r="Z1721" s="7"/>
      <c r="AA1721" s="7"/>
      <c r="AB1721" s="7"/>
      <c r="AC1721" s="7"/>
      <c r="AD1721" s="7"/>
    </row>
    <row r="1722" spans="1:30" x14ac:dyDescent="0.25">
      <c r="A1722" s="7"/>
      <c r="B1722" s="7"/>
      <c r="C1722" s="7"/>
      <c r="D1722" s="7" t="e">
        <f t="shared" si="182"/>
        <v>#VALUE!</v>
      </c>
      <c r="E1722" s="7" t="e">
        <f t="shared" si="183"/>
        <v>#VALUE!</v>
      </c>
      <c r="S1722" s="20" t="str">
        <f t="shared" si="184"/>
        <v/>
      </c>
      <c r="T1722" s="20" t="str">
        <f t="shared" si="185"/>
        <v/>
      </c>
      <c r="U1722" s="48" t="e">
        <f t="shared" si="186"/>
        <v>#VALUE!</v>
      </c>
      <c r="V1722" s="20" t="str">
        <f t="shared" si="187"/>
        <v/>
      </c>
      <c r="W1722" s="20" t="str">
        <f t="shared" si="188"/>
        <v/>
      </c>
      <c r="X1722" s="20"/>
      <c r="Y1722" s="7"/>
      <c r="Z1722" s="7"/>
      <c r="AA1722" s="7"/>
      <c r="AB1722" s="7"/>
      <c r="AC1722" s="7"/>
      <c r="AD1722" s="7"/>
    </row>
    <row r="1723" spans="1:30" x14ac:dyDescent="0.25">
      <c r="A1723" s="7"/>
      <c r="B1723" s="7"/>
      <c r="C1723" s="7"/>
      <c r="D1723" s="7" t="e">
        <f t="shared" si="182"/>
        <v>#VALUE!</v>
      </c>
      <c r="E1723" s="7" t="e">
        <f t="shared" si="183"/>
        <v>#VALUE!</v>
      </c>
      <c r="S1723" s="20" t="str">
        <f t="shared" si="184"/>
        <v/>
      </c>
      <c r="T1723" s="20" t="str">
        <f t="shared" si="185"/>
        <v/>
      </c>
      <c r="U1723" s="48" t="e">
        <f t="shared" si="186"/>
        <v>#VALUE!</v>
      </c>
      <c r="V1723" s="20" t="str">
        <f t="shared" si="187"/>
        <v/>
      </c>
      <c r="W1723" s="20" t="str">
        <f t="shared" si="188"/>
        <v/>
      </c>
      <c r="X1723" s="20"/>
      <c r="Y1723" s="7"/>
      <c r="Z1723" s="7"/>
      <c r="AA1723" s="7"/>
      <c r="AB1723" s="7"/>
      <c r="AC1723" s="7"/>
      <c r="AD1723" s="7"/>
    </row>
    <row r="1724" spans="1:30" x14ac:dyDescent="0.25">
      <c r="A1724" s="7"/>
      <c r="B1724" s="7"/>
      <c r="C1724" s="7"/>
      <c r="D1724" s="7" t="e">
        <f t="shared" si="182"/>
        <v>#VALUE!</v>
      </c>
      <c r="E1724" s="7" t="e">
        <f t="shared" si="183"/>
        <v>#VALUE!</v>
      </c>
      <c r="S1724" s="20" t="str">
        <f t="shared" si="184"/>
        <v/>
      </c>
      <c r="T1724" s="20" t="str">
        <f t="shared" si="185"/>
        <v/>
      </c>
      <c r="U1724" s="48" t="e">
        <f t="shared" si="186"/>
        <v>#VALUE!</v>
      </c>
      <c r="V1724" s="20" t="str">
        <f t="shared" si="187"/>
        <v/>
      </c>
      <c r="W1724" s="20" t="str">
        <f t="shared" si="188"/>
        <v/>
      </c>
      <c r="X1724" s="20"/>
      <c r="Y1724" s="7"/>
      <c r="Z1724" s="7"/>
      <c r="AA1724" s="7"/>
      <c r="AB1724" s="7"/>
      <c r="AC1724" s="7"/>
      <c r="AD1724" s="7"/>
    </row>
    <row r="1725" spans="1:30" x14ac:dyDescent="0.25">
      <c r="A1725" s="7"/>
      <c r="B1725" s="7"/>
      <c r="C1725" s="7"/>
      <c r="D1725" s="7" t="e">
        <f t="shared" si="182"/>
        <v>#VALUE!</v>
      </c>
      <c r="E1725" s="7" t="e">
        <f t="shared" si="183"/>
        <v>#VALUE!</v>
      </c>
      <c r="S1725" s="20" t="str">
        <f t="shared" si="184"/>
        <v/>
      </c>
      <c r="T1725" s="20" t="str">
        <f t="shared" si="185"/>
        <v/>
      </c>
      <c r="U1725" s="48" t="e">
        <f t="shared" si="186"/>
        <v>#VALUE!</v>
      </c>
      <c r="V1725" s="20" t="str">
        <f t="shared" si="187"/>
        <v/>
      </c>
      <c r="W1725" s="20" t="str">
        <f t="shared" si="188"/>
        <v/>
      </c>
      <c r="X1725" s="20"/>
      <c r="Y1725" s="7"/>
      <c r="Z1725" s="7"/>
      <c r="AA1725" s="7"/>
      <c r="AB1725" s="7"/>
      <c r="AC1725" s="7"/>
      <c r="AD1725" s="7"/>
    </row>
    <row r="1726" spans="1:30" x14ac:dyDescent="0.25">
      <c r="A1726" s="7"/>
      <c r="B1726" s="7"/>
      <c r="C1726" s="7"/>
      <c r="D1726" s="7" t="e">
        <f t="shared" si="182"/>
        <v>#VALUE!</v>
      </c>
      <c r="E1726" s="7" t="e">
        <f t="shared" si="183"/>
        <v>#VALUE!</v>
      </c>
      <c r="S1726" s="20" t="str">
        <f t="shared" si="184"/>
        <v/>
      </c>
      <c r="T1726" s="20" t="str">
        <f t="shared" si="185"/>
        <v/>
      </c>
      <c r="U1726" s="48" t="e">
        <f t="shared" si="186"/>
        <v>#VALUE!</v>
      </c>
      <c r="V1726" s="20" t="str">
        <f t="shared" si="187"/>
        <v/>
      </c>
      <c r="W1726" s="20" t="str">
        <f t="shared" si="188"/>
        <v/>
      </c>
      <c r="X1726" s="20"/>
      <c r="Y1726" s="7"/>
      <c r="Z1726" s="7"/>
      <c r="AA1726" s="7"/>
      <c r="AB1726" s="7"/>
      <c r="AC1726" s="7"/>
      <c r="AD1726" s="7"/>
    </row>
    <row r="1727" spans="1:30" x14ac:dyDescent="0.25">
      <c r="A1727" s="7"/>
      <c r="B1727" s="7"/>
      <c r="C1727" s="7"/>
      <c r="D1727" s="7" t="e">
        <f t="shared" si="182"/>
        <v>#VALUE!</v>
      </c>
      <c r="E1727" s="7" t="e">
        <f t="shared" si="183"/>
        <v>#VALUE!</v>
      </c>
      <c r="S1727" s="20" t="str">
        <f t="shared" si="184"/>
        <v/>
      </c>
      <c r="T1727" s="20" t="str">
        <f t="shared" si="185"/>
        <v/>
      </c>
      <c r="U1727" s="48" t="e">
        <f t="shared" si="186"/>
        <v>#VALUE!</v>
      </c>
      <c r="V1727" s="20" t="str">
        <f t="shared" si="187"/>
        <v/>
      </c>
      <c r="W1727" s="20" t="str">
        <f t="shared" si="188"/>
        <v/>
      </c>
      <c r="X1727" s="20"/>
      <c r="Y1727" s="7"/>
      <c r="Z1727" s="7"/>
      <c r="AA1727" s="7"/>
      <c r="AB1727" s="7"/>
      <c r="AC1727" s="7"/>
      <c r="AD1727" s="7"/>
    </row>
    <row r="1728" spans="1:30" x14ac:dyDescent="0.25">
      <c r="A1728" s="7"/>
      <c r="B1728" s="7"/>
      <c r="C1728" s="7"/>
      <c r="D1728" s="7" t="e">
        <f t="shared" si="182"/>
        <v>#VALUE!</v>
      </c>
      <c r="E1728" s="7" t="e">
        <f t="shared" si="183"/>
        <v>#VALUE!</v>
      </c>
      <c r="S1728" s="20" t="str">
        <f t="shared" si="184"/>
        <v/>
      </c>
      <c r="T1728" s="20" t="str">
        <f t="shared" si="185"/>
        <v/>
      </c>
      <c r="U1728" s="48" t="e">
        <f t="shared" si="186"/>
        <v>#VALUE!</v>
      </c>
      <c r="V1728" s="20" t="str">
        <f t="shared" si="187"/>
        <v/>
      </c>
      <c r="W1728" s="20" t="str">
        <f t="shared" si="188"/>
        <v/>
      </c>
      <c r="X1728" s="20"/>
      <c r="Y1728" s="7"/>
      <c r="Z1728" s="7"/>
      <c r="AA1728" s="7"/>
      <c r="AB1728" s="7"/>
      <c r="AC1728" s="7"/>
      <c r="AD1728" s="7"/>
    </row>
    <row r="1729" spans="1:30" x14ac:dyDescent="0.25">
      <c r="A1729" s="7"/>
      <c r="B1729" s="7"/>
      <c r="C1729" s="7"/>
      <c r="D1729" s="7" t="e">
        <f t="shared" si="182"/>
        <v>#VALUE!</v>
      </c>
      <c r="E1729" s="7" t="e">
        <f t="shared" si="183"/>
        <v>#VALUE!</v>
      </c>
      <c r="S1729" s="20" t="str">
        <f t="shared" si="184"/>
        <v/>
      </c>
      <c r="T1729" s="20" t="str">
        <f t="shared" si="185"/>
        <v/>
      </c>
      <c r="U1729" s="48" t="e">
        <f t="shared" si="186"/>
        <v>#VALUE!</v>
      </c>
      <c r="V1729" s="20" t="str">
        <f t="shared" si="187"/>
        <v/>
      </c>
      <c r="W1729" s="20" t="str">
        <f t="shared" si="188"/>
        <v/>
      </c>
      <c r="X1729" s="20"/>
      <c r="Y1729" s="7"/>
      <c r="Z1729" s="7"/>
      <c r="AA1729" s="7"/>
      <c r="AB1729" s="7"/>
      <c r="AC1729" s="7"/>
      <c r="AD1729" s="7"/>
    </row>
    <row r="1730" spans="1:30" x14ac:dyDescent="0.25">
      <c r="A1730" s="7"/>
      <c r="B1730" s="7"/>
      <c r="C1730" s="7"/>
      <c r="D1730" s="7" t="e">
        <f t="shared" si="182"/>
        <v>#VALUE!</v>
      </c>
      <c r="E1730" s="7" t="e">
        <f t="shared" si="183"/>
        <v>#VALUE!</v>
      </c>
      <c r="S1730" s="20" t="str">
        <f t="shared" si="184"/>
        <v/>
      </c>
      <c r="T1730" s="20" t="str">
        <f t="shared" si="185"/>
        <v/>
      </c>
      <c r="U1730" s="48" t="e">
        <f t="shared" si="186"/>
        <v>#VALUE!</v>
      </c>
      <c r="V1730" s="20" t="str">
        <f t="shared" si="187"/>
        <v/>
      </c>
      <c r="W1730" s="20" t="str">
        <f t="shared" si="188"/>
        <v/>
      </c>
      <c r="X1730" s="20"/>
      <c r="Y1730" s="7"/>
      <c r="Z1730" s="7"/>
      <c r="AA1730" s="7"/>
      <c r="AB1730" s="7"/>
      <c r="AC1730" s="7"/>
      <c r="AD1730" s="7"/>
    </row>
    <row r="1731" spans="1:30" x14ac:dyDescent="0.25">
      <c r="A1731" s="7"/>
      <c r="B1731" s="7"/>
      <c r="C1731" s="7"/>
      <c r="D1731" s="7" t="e">
        <f t="shared" si="182"/>
        <v>#VALUE!</v>
      </c>
      <c r="E1731" s="7" t="e">
        <f t="shared" si="183"/>
        <v>#VALUE!</v>
      </c>
      <c r="S1731" s="20" t="str">
        <f t="shared" si="184"/>
        <v/>
      </c>
      <c r="T1731" s="20" t="str">
        <f t="shared" si="185"/>
        <v/>
      </c>
      <c r="U1731" s="48" t="e">
        <f t="shared" si="186"/>
        <v>#VALUE!</v>
      </c>
      <c r="V1731" s="20" t="str">
        <f t="shared" si="187"/>
        <v/>
      </c>
      <c r="W1731" s="20" t="str">
        <f t="shared" si="188"/>
        <v/>
      </c>
      <c r="X1731" s="20"/>
      <c r="Y1731" s="7"/>
      <c r="Z1731" s="7"/>
      <c r="AA1731" s="7"/>
      <c r="AB1731" s="7"/>
      <c r="AC1731" s="7"/>
      <c r="AD1731" s="7"/>
    </row>
    <row r="1732" spans="1:30" x14ac:dyDescent="0.25">
      <c r="A1732" s="7"/>
      <c r="B1732" s="7"/>
      <c r="C1732" s="7"/>
      <c r="D1732" s="7" t="e">
        <f t="shared" si="182"/>
        <v>#VALUE!</v>
      </c>
      <c r="E1732" s="7" t="e">
        <f t="shared" si="183"/>
        <v>#VALUE!</v>
      </c>
      <c r="S1732" s="20" t="str">
        <f t="shared" si="184"/>
        <v/>
      </c>
      <c r="T1732" s="20" t="str">
        <f t="shared" si="185"/>
        <v/>
      </c>
      <c r="U1732" s="48" t="e">
        <f t="shared" si="186"/>
        <v>#VALUE!</v>
      </c>
      <c r="V1732" s="20" t="str">
        <f t="shared" si="187"/>
        <v/>
      </c>
      <c r="W1732" s="20" t="str">
        <f t="shared" si="188"/>
        <v/>
      </c>
      <c r="X1732" s="20"/>
      <c r="Y1732" s="7"/>
      <c r="Z1732" s="7"/>
      <c r="AA1732" s="7"/>
      <c r="AB1732" s="7"/>
      <c r="AC1732" s="7"/>
      <c r="AD1732" s="7"/>
    </row>
    <row r="1733" spans="1:30" x14ac:dyDescent="0.25">
      <c r="A1733" s="7"/>
      <c r="B1733" s="7"/>
      <c r="C1733" s="7"/>
      <c r="D1733" s="7" t="e">
        <f t="shared" si="182"/>
        <v>#VALUE!</v>
      </c>
      <c r="E1733" s="7" t="e">
        <f t="shared" si="183"/>
        <v>#VALUE!</v>
      </c>
      <c r="S1733" s="20" t="str">
        <f t="shared" si="184"/>
        <v/>
      </c>
      <c r="T1733" s="20" t="str">
        <f t="shared" si="185"/>
        <v/>
      </c>
      <c r="U1733" s="48" t="e">
        <f t="shared" si="186"/>
        <v>#VALUE!</v>
      </c>
      <c r="V1733" s="20" t="str">
        <f t="shared" si="187"/>
        <v/>
      </c>
      <c r="W1733" s="20" t="str">
        <f t="shared" si="188"/>
        <v/>
      </c>
      <c r="X1733" s="20"/>
      <c r="Y1733" s="7"/>
      <c r="Z1733" s="7"/>
      <c r="AA1733" s="7"/>
      <c r="AB1733" s="7"/>
      <c r="AC1733" s="7"/>
      <c r="AD1733" s="7"/>
    </row>
    <row r="1734" spans="1:30" x14ac:dyDescent="0.25">
      <c r="A1734" s="7"/>
      <c r="B1734" s="7"/>
      <c r="C1734" s="7"/>
      <c r="D1734" s="7" t="e">
        <f t="shared" si="182"/>
        <v>#VALUE!</v>
      </c>
      <c r="E1734" s="7" t="e">
        <f t="shared" si="183"/>
        <v>#VALUE!</v>
      </c>
      <c r="S1734" s="20" t="str">
        <f t="shared" si="184"/>
        <v/>
      </c>
      <c r="T1734" s="20" t="str">
        <f t="shared" si="185"/>
        <v/>
      </c>
      <c r="U1734" s="48" t="e">
        <f t="shared" si="186"/>
        <v>#VALUE!</v>
      </c>
      <c r="V1734" s="20" t="str">
        <f t="shared" si="187"/>
        <v/>
      </c>
      <c r="W1734" s="20" t="str">
        <f t="shared" si="188"/>
        <v/>
      </c>
      <c r="X1734" s="20"/>
      <c r="Y1734" s="7"/>
      <c r="Z1734" s="7"/>
      <c r="AA1734" s="7"/>
      <c r="AB1734" s="7"/>
      <c r="AC1734" s="7"/>
      <c r="AD1734" s="7"/>
    </row>
    <row r="1735" spans="1:30" x14ac:dyDescent="0.25">
      <c r="A1735" s="7"/>
      <c r="B1735" s="7"/>
      <c r="C1735" s="7"/>
      <c r="D1735" s="7" t="e">
        <f t="shared" si="182"/>
        <v>#VALUE!</v>
      </c>
      <c r="E1735" s="7" t="e">
        <f t="shared" si="183"/>
        <v>#VALUE!</v>
      </c>
      <c r="S1735" s="20" t="str">
        <f t="shared" si="184"/>
        <v/>
      </c>
      <c r="T1735" s="20" t="str">
        <f t="shared" si="185"/>
        <v/>
      </c>
      <c r="U1735" s="48" t="e">
        <f t="shared" si="186"/>
        <v>#VALUE!</v>
      </c>
      <c r="V1735" s="20" t="str">
        <f t="shared" si="187"/>
        <v/>
      </c>
      <c r="W1735" s="20" t="str">
        <f t="shared" si="188"/>
        <v/>
      </c>
      <c r="X1735" s="20"/>
      <c r="Y1735" s="7"/>
      <c r="Z1735" s="7"/>
      <c r="AA1735" s="7"/>
      <c r="AB1735" s="7"/>
      <c r="AC1735" s="7"/>
      <c r="AD1735" s="7"/>
    </row>
    <row r="1736" spans="1:30" x14ac:dyDescent="0.25">
      <c r="A1736" s="7"/>
      <c r="B1736" s="7"/>
      <c r="C1736" s="7"/>
      <c r="D1736" s="7" t="e">
        <f t="shared" si="182"/>
        <v>#VALUE!</v>
      </c>
      <c r="E1736" s="7" t="e">
        <f t="shared" si="183"/>
        <v>#VALUE!</v>
      </c>
      <c r="S1736" s="20" t="str">
        <f t="shared" si="184"/>
        <v/>
      </c>
      <c r="T1736" s="20" t="str">
        <f t="shared" si="185"/>
        <v/>
      </c>
      <c r="U1736" s="48" t="e">
        <f t="shared" si="186"/>
        <v>#VALUE!</v>
      </c>
      <c r="V1736" s="20" t="str">
        <f t="shared" si="187"/>
        <v/>
      </c>
      <c r="W1736" s="20" t="str">
        <f t="shared" si="188"/>
        <v/>
      </c>
      <c r="X1736" s="20"/>
      <c r="Y1736" s="7"/>
      <c r="Z1736" s="7"/>
      <c r="AA1736" s="7"/>
      <c r="AB1736" s="7"/>
      <c r="AC1736" s="7"/>
      <c r="AD1736" s="7"/>
    </row>
    <row r="1737" spans="1:30" x14ac:dyDescent="0.25">
      <c r="A1737" s="7"/>
      <c r="B1737" s="7"/>
      <c r="C1737" s="7"/>
      <c r="D1737" s="7" t="e">
        <f t="shared" si="182"/>
        <v>#VALUE!</v>
      </c>
      <c r="E1737" s="7" t="e">
        <f t="shared" si="183"/>
        <v>#VALUE!</v>
      </c>
      <c r="S1737" s="20" t="str">
        <f t="shared" si="184"/>
        <v/>
      </c>
      <c r="T1737" s="20" t="str">
        <f t="shared" si="185"/>
        <v/>
      </c>
      <c r="U1737" s="48" t="e">
        <f t="shared" si="186"/>
        <v>#VALUE!</v>
      </c>
      <c r="V1737" s="20" t="str">
        <f t="shared" si="187"/>
        <v/>
      </c>
      <c r="W1737" s="20" t="str">
        <f t="shared" si="188"/>
        <v/>
      </c>
      <c r="X1737" s="20"/>
      <c r="Y1737" s="7"/>
      <c r="Z1737" s="7"/>
      <c r="AA1737" s="7"/>
      <c r="AB1737" s="7"/>
      <c r="AC1737" s="7"/>
      <c r="AD1737" s="7"/>
    </row>
    <row r="1738" spans="1:30" x14ac:dyDescent="0.25">
      <c r="A1738" s="7"/>
      <c r="B1738" s="7"/>
      <c r="C1738" s="7"/>
      <c r="D1738" s="7" t="e">
        <f t="shared" si="182"/>
        <v>#VALUE!</v>
      </c>
      <c r="E1738" s="7" t="e">
        <f t="shared" si="183"/>
        <v>#VALUE!</v>
      </c>
      <c r="S1738" s="20" t="str">
        <f t="shared" si="184"/>
        <v/>
      </c>
      <c r="T1738" s="20" t="str">
        <f t="shared" si="185"/>
        <v/>
      </c>
      <c r="U1738" s="48" t="e">
        <f t="shared" si="186"/>
        <v>#VALUE!</v>
      </c>
      <c r="V1738" s="20" t="str">
        <f t="shared" si="187"/>
        <v/>
      </c>
      <c r="W1738" s="20" t="str">
        <f t="shared" si="188"/>
        <v/>
      </c>
      <c r="X1738" s="20"/>
      <c r="Y1738" s="7"/>
      <c r="Z1738" s="7"/>
      <c r="AA1738" s="7"/>
      <c r="AB1738" s="7"/>
      <c r="AC1738" s="7"/>
      <c r="AD1738" s="7"/>
    </row>
    <row r="1739" spans="1:30" x14ac:dyDescent="0.25">
      <c r="A1739" s="7"/>
      <c r="B1739" s="7"/>
      <c r="C1739" s="7"/>
      <c r="D1739" s="7" t="e">
        <f t="shared" ref="D1739:D1802" si="189">TRIM(CLEAN(E1739))</f>
        <v>#VALUE!</v>
      </c>
      <c r="E1739" s="7" t="e">
        <f t="shared" ref="E1739:E1802" si="190">MID(G1739,2,SEARCH("_",G1739)-2)</f>
        <v>#VALUE!</v>
      </c>
      <c r="S1739" s="20" t="str">
        <f t="shared" ref="S1739:S1802" si="191">IFERROR(SEARCH("_",I1739),"")</f>
        <v/>
      </c>
      <c r="T1739" s="20" t="str">
        <f t="shared" ref="T1739:T1802" si="192">IFERROR(SEARCH("_",I1739,S1739+1),"")</f>
        <v/>
      </c>
      <c r="U1739" s="48" t="e">
        <f t="shared" ref="U1739:U1802" si="193">MID(I1739,S1739+1,T1739-S1739-1)</f>
        <v>#VALUE!</v>
      </c>
      <c r="V1739" s="20" t="str">
        <f t="shared" ref="V1739:V1802" si="194">IFERROR(LEFT(K1739,SEARCH("TN7",K1739)+4),"")</f>
        <v/>
      </c>
      <c r="W1739" s="20" t="str">
        <f t="shared" ref="W1739:W1802" si="195">IFERROR(VLOOKUP(V1739,$V$2:$W$4,2,FALSE),"")</f>
        <v/>
      </c>
      <c r="X1739" s="20"/>
      <c r="Y1739" s="7"/>
      <c r="Z1739" s="7"/>
      <c r="AA1739" s="7"/>
      <c r="AB1739" s="7"/>
      <c r="AC1739" s="7"/>
      <c r="AD1739" s="7"/>
    </row>
    <row r="1740" spans="1:30" x14ac:dyDescent="0.25">
      <c r="A1740" s="7"/>
      <c r="B1740" s="7"/>
      <c r="C1740" s="7"/>
      <c r="D1740" s="7" t="e">
        <f t="shared" si="189"/>
        <v>#VALUE!</v>
      </c>
      <c r="E1740" s="7" t="e">
        <f t="shared" si="190"/>
        <v>#VALUE!</v>
      </c>
      <c r="S1740" s="20" t="str">
        <f t="shared" si="191"/>
        <v/>
      </c>
      <c r="T1740" s="20" t="str">
        <f t="shared" si="192"/>
        <v/>
      </c>
      <c r="U1740" s="48" t="e">
        <f t="shared" si="193"/>
        <v>#VALUE!</v>
      </c>
      <c r="V1740" s="20" t="str">
        <f t="shared" si="194"/>
        <v/>
      </c>
      <c r="W1740" s="20" t="str">
        <f t="shared" si="195"/>
        <v/>
      </c>
      <c r="X1740" s="20"/>
      <c r="Y1740" s="7"/>
      <c r="Z1740" s="7"/>
      <c r="AA1740" s="7"/>
      <c r="AB1740" s="7"/>
      <c r="AC1740" s="7"/>
      <c r="AD1740" s="7"/>
    </row>
    <row r="1741" spans="1:30" x14ac:dyDescent="0.25">
      <c r="A1741" s="7"/>
      <c r="B1741" s="7"/>
      <c r="C1741" s="7"/>
      <c r="D1741" s="7" t="e">
        <f t="shared" si="189"/>
        <v>#VALUE!</v>
      </c>
      <c r="E1741" s="7" t="e">
        <f t="shared" si="190"/>
        <v>#VALUE!</v>
      </c>
      <c r="S1741" s="20" t="str">
        <f t="shared" si="191"/>
        <v/>
      </c>
      <c r="T1741" s="20" t="str">
        <f t="shared" si="192"/>
        <v/>
      </c>
      <c r="U1741" s="48" t="e">
        <f t="shared" si="193"/>
        <v>#VALUE!</v>
      </c>
      <c r="V1741" s="20" t="str">
        <f t="shared" si="194"/>
        <v/>
      </c>
      <c r="W1741" s="20" t="str">
        <f t="shared" si="195"/>
        <v/>
      </c>
      <c r="X1741" s="20"/>
      <c r="Y1741" s="7"/>
      <c r="Z1741" s="7"/>
      <c r="AA1741" s="7"/>
      <c r="AB1741" s="7"/>
      <c r="AC1741" s="7"/>
      <c r="AD1741" s="7"/>
    </row>
    <row r="1742" spans="1:30" x14ac:dyDescent="0.25">
      <c r="A1742" s="7"/>
      <c r="B1742" s="7"/>
      <c r="C1742" s="7"/>
      <c r="D1742" s="7" t="e">
        <f t="shared" si="189"/>
        <v>#VALUE!</v>
      </c>
      <c r="E1742" s="7" t="e">
        <f t="shared" si="190"/>
        <v>#VALUE!</v>
      </c>
      <c r="S1742" s="20" t="str">
        <f t="shared" si="191"/>
        <v/>
      </c>
      <c r="T1742" s="20" t="str">
        <f t="shared" si="192"/>
        <v/>
      </c>
      <c r="U1742" s="48" t="e">
        <f t="shared" si="193"/>
        <v>#VALUE!</v>
      </c>
      <c r="V1742" s="20" t="str">
        <f t="shared" si="194"/>
        <v/>
      </c>
      <c r="W1742" s="20" t="str">
        <f t="shared" si="195"/>
        <v/>
      </c>
      <c r="X1742" s="20"/>
      <c r="Y1742" s="7"/>
      <c r="Z1742" s="7"/>
      <c r="AA1742" s="7"/>
      <c r="AB1742" s="7"/>
      <c r="AC1742" s="7"/>
      <c r="AD1742" s="7"/>
    </row>
    <row r="1743" spans="1:30" x14ac:dyDescent="0.25">
      <c r="A1743" s="7"/>
      <c r="B1743" s="7"/>
      <c r="C1743" s="7"/>
      <c r="D1743" s="7" t="e">
        <f t="shared" si="189"/>
        <v>#VALUE!</v>
      </c>
      <c r="E1743" s="7" t="e">
        <f t="shared" si="190"/>
        <v>#VALUE!</v>
      </c>
      <c r="S1743" s="20" t="str">
        <f t="shared" si="191"/>
        <v/>
      </c>
      <c r="T1743" s="20" t="str">
        <f t="shared" si="192"/>
        <v/>
      </c>
      <c r="U1743" s="48" t="e">
        <f t="shared" si="193"/>
        <v>#VALUE!</v>
      </c>
      <c r="V1743" s="20" t="str">
        <f t="shared" si="194"/>
        <v/>
      </c>
      <c r="W1743" s="20" t="str">
        <f t="shared" si="195"/>
        <v/>
      </c>
      <c r="X1743" s="20"/>
      <c r="Y1743" s="7"/>
      <c r="Z1743" s="7"/>
      <c r="AA1743" s="7"/>
      <c r="AB1743" s="7"/>
      <c r="AC1743" s="7"/>
      <c r="AD1743" s="7"/>
    </row>
    <row r="1744" spans="1:30" x14ac:dyDescent="0.25">
      <c r="A1744" s="7"/>
      <c r="B1744" s="7"/>
      <c r="C1744" s="7"/>
      <c r="D1744" s="7" t="e">
        <f t="shared" si="189"/>
        <v>#VALUE!</v>
      </c>
      <c r="E1744" s="7" t="e">
        <f t="shared" si="190"/>
        <v>#VALUE!</v>
      </c>
      <c r="S1744" s="20" t="str">
        <f t="shared" si="191"/>
        <v/>
      </c>
      <c r="T1744" s="20" t="str">
        <f t="shared" si="192"/>
        <v/>
      </c>
      <c r="U1744" s="48" t="e">
        <f t="shared" si="193"/>
        <v>#VALUE!</v>
      </c>
      <c r="V1744" s="20" t="str">
        <f t="shared" si="194"/>
        <v/>
      </c>
      <c r="W1744" s="20" t="str">
        <f t="shared" si="195"/>
        <v/>
      </c>
      <c r="X1744" s="20"/>
      <c r="Y1744" s="7"/>
      <c r="Z1744" s="7"/>
      <c r="AA1744" s="7"/>
      <c r="AB1744" s="7"/>
      <c r="AC1744" s="7"/>
      <c r="AD1744" s="7"/>
    </row>
    <row r="1745" spans="1:30" x14ac:dyDescent="0.25">
      <c r="A1745" s="7"/>
      <c r="B1745" s="7"/>
      <c r="C1745" s="7"/>
      <c r="D1745" s="7" t="e">
        <f t="shared" si="189"/>
        <v>#VALUE!</v>
      </c>
      <c r="E1745" s="7" t="e">
        <f t="shared" si="190"/>
        <v>#VALUE!</v>
      </c>
      <c r="S1745" s="20" t="str">
        <f t="shared" si="191"/>
        <v/>
      </c>
      <c r="T1745" s="20" t="str">
        <f t="shared" si="192"/>
        <v/>
      </c>
      <c r="U1745" s="48" t="e">
        <f t="shared" si="193"/>
        <v>#VALUE!</v>
      </c>
      <c r="V1745" s="20" t="str">
        <f t="shared" si="194"/>
        <v/>
      </c>
      <c r="W1745" s="20" t="str">
        <f t="shared" si="195"/>
        <v/>
      </c>
      <c r="X1745" s="20"/>
      <c r="Y1745" s="7"/>
      <c r="Z1745" s="7"/>
      <c r="AA1745" s="7"/>
      <c r="AB1745" s="7"/>
      <c r="AC1745" s="7"/>
      <c r="AD1745" s="7"/>
    </row>
    <row r="1746" spans="1:30" x14ac:dyDescent="0.25">
      <c r="A1746" s="7"/>
      <c r="B1746" s="7"/>
      <c r="C1746" s="7"/>
      <c r="D1746" s="7" t="e">
        <f t="shared" si="189"/>
        <v>#VALUE!</v>
      </c>
      <c r="E1746" s="7" t="e">
        <f t="shared" si="190"/>
        <v>#VALUE!</v>
      </c>
      <c r="S1746" s="20" t="str">
        <f t="shared" si="191"/>
        <v/>
      </c>
      <c r="T1746" s="20" t="str">
        <f t="shared" si="192"/>
        <v/>
      </c>
      <c r="U1746" s="48" t="e">
        <f t="shared" si="193"/>
        <v>#VALUE!</v>
      </c>
      <c r="V1746" s="20" t="str">
        <f t="shared" si="194"/>
        <v/>
      </c>
      <c r="W1746" s="20" t="str">
        <f t="shared" si="195"/>
        <v/>
      </c>
      <c r="X1746" s="20"/>
      <c r="Y1746" s="7"/>
      <c r="Z1746" s="7"/>
      <c r="AA1746" s="7"/>
      <c r="AB1746" s="7"/>
      <c r="AC1746" s="7"/>
      <c r="AD1746" s="7"/>
    </row>
    <row r="1747" spans="1:30" x14ac:dyDescent="0.25">
      <c r="A1747" s="7"/>
      <c r="B1747" s="7"/>
      <c r="C1747" s="7"/>
      <c r="D1747" s="7" t="e">
        <f t="shared" si="189"/>
        <v>#VALUE!</v>
      </c>
      <c r="E1747" s="7" t="e">
        <f t="shared" si="190"/>
        <v>#VALUE!</v>
      </c>
      <c r="S1747" s="20" t="str">
        <f t="shared" si="191"/>
        <v/>
      </c>
      <c r="T1747" s="20" t="str">
        <f t="shared" si="192"/>
        <v/>
      </c>
      <c r="U1747" s="48" t="e">
        <f t="shared" si="193"/>
        <v>#VALUE!</v>
      </c>
      <c r="V1747" s="20" t="str">
        <f t="shared" si="194"/>
        <v/>
      </c>
      <c r="W1747" s="20" t="str">
        <f t="shared" si="195"/>
        <v/>
      </c>
      <c r="X1747" s="20"/>
      <c r="Y1747" s="7"/>
      <c r="Z1747" s="7"/>
      <c r="AA1747" s="7"/>
      <c r="AB1747" s="7"/>
      <c r="AC1747" s="7"/>
      <c r="AD1747" s="7"/>
    </row>
    <row r="1748" spans="1:30" x14ac:dyDescent="0.25">
      <c r="A1748" s="7"/>
      <c r="B1748" s="7"/>
      <c r="C1748" s="7"/>
      <c r="D1748" s="7" t="e">
        <f t="shared" si="189"/>
        <v>#VALUE!</v>
      </c>
      <c r="E1748" s="7" t="e">
        <f t="shared" si="190"/>
        <v>#VALUE!</v>
      </c>
      <c r="S1748" s="20" t="str">
        <f t="shared" si="191"/>
        <v/>
      </c>
      <c r="T1748" s="20" t="str">
        <f t="shared" si="192"/>
        <v/>
      </c>
      <c r="U1748" s="48" t="e">
        <f t="shared" si="193"/>
        <v>#VALUE!</v>
      </c>
      <c r="V1748" s="20" t="str">
        <f t="shared" si="194"/>
        <v/>
      </c>
      <c r="W1748" s="20" t="str">
        <f t="shared" si="195"/>
        <v/>
      </c>
      <c r="X1748" s="20"/>
      <c r="Y1748" s="7"/>
      <c r="Z1748" s="7"/>
      <c r="AA1748" s="7"/>
      <c r="AB1748" s="7"/>
      <c r="AC1748" s="7"/>
      <c r="AD1748" s="7"/>
    </row>
    <row r="1749" spans="1:30" x14ac:dyDescent="0.25">
      <c r="A1749" s="7"/>
      <c r="B1749" s="7"/>
      <c r="C1749" s="7"/>
      <c r="D1749" s="7" t="e">
        <f t="shared" si="189"/>
        <v>#VALUE!</v>
      </c>
      <c r="E1749" s="7" t="e">
        <f t="shared" si="190"/>
        <v>#VALUE!</v>
      </c>
      <c r="S1749" s="20" t="str">
        <f t="shared" si="191"/>
        <v/>
      </c>
      <c r="T1749" s="20" t="str">
        <f t="shared" si="192"/>
        <v/>
      </c>
      <c r="U1749" s="48" t="e">
        <f t="shared" si="193"/>
        <v>#VALUE!</v>
      </c>
      <c r="V1749" s="20" t="str">
        <f t="shared" si="194"/>
        <v/>
      </c>
      <c r="W1749" s="20" t="str">
        <f t="shared" si="195"/>
        <v/>
      </c>
      <c r="X1749" s="20"/>
      <c r="Y1749" s="7"/>
      <c r="Z1749" s="7"/>
      <c r="AA1749" s="7"/>
      <c r="AB1749" s="7"/>
      <c r="AC1749" s="7"/>
      <c r="AD1749" s="7"/>
    </row>
    <row r="1750" spans="1:30" x14ac:dyDescent="0.25">
      <c r="A1750" s="7"/>
      <c r="B1750" s="7"/>
      <c r="C1750" s="7"/>
      <c r="D1750" s="7" t="e">
        <f t="shared" si="189"/>
        <v>#VALUE!</v>
      </c>
      <c r="E1750" s="7" t="e">
        <f t="shared" si="190"/>
        <v>#VALUE!</v>
      </c>
      <c r="S1750" s="20" t="str">
        <f t="shared" si="191"/>
        <v/>
      </c>
      <c r="T1750" s="20" t="str">
        <f t="shared" si="192"/>
        <v/>
      </c>
      <c r="U1750" s="48" t="e">
        <f t="shared" si="193"/>
        <v>#VALUE!</v>
      </c>
      <c r="V1750" s="20" t="str">
        <f t="shared" si="194"/>
        <v/>
      </c>
      <c r="W1750" s="20" t="str">
        <f t="shared" si="195"/>
        <v/>
      </c>
      <c r="X1750" s="20"/>
      <c r="Y1750" s="7"/>
      <c r="Z1750" s="7"/>
      <c r="AA1750" s="7"/>
      <c r="AB1750" s="7"/>
      <c r="AC1750" s="7"/>
      <c r="AD1750" s="7"/>
    </row>
    <row r="1751" spans="1:30" x14ac:dyDescent="0.25">
      <c r="A1751" s="7"/>
      <c r="B1751" s="7"/>
      <c r="C1751" s="7"/>
      <c r="D1751" s="7" t="e">
        <f t="shared" si="189"/>
        <v>#VALUE!</v>
      </c>
      <c r="E1751" s="7" t="e">
        <f t="shared" si="190"/>
        <v>#VALUE!</v>
      </c>
      <c r="S1751" s="20" t="str">
        <f t="shared" si="191"/>
        <v/>
      </c>
      <c r="T1751" s="20" t="str">
        <f t="shared" si="192"/>
        <v/>
      </c>
      <c r="U1751" s="48" t="e">
        <f t="shared" si="193"/>
        <v>#VALUE!</v>
      </c>
      <c r="V1751" s="20" t="str">
        <f t="shared" si="194"/>
        <v/>
      </c>
      <c r="W1751" s="20" t="str">
        <f t="shared" si="195"/>
        <v/>
      </c>
      <c r="X1751" s="20"/>
      <c r="Y1751" s="7"/>
      <c r="Z1751" s="7"/>
      <c r="AA1751" s="7"/>
      <c r="AB1751" s="7"/>
      <c r="AC1751" s="7"/>
      <c r="AD1751" s="7"/>
    </row>
    <row r="1752" spans="1:30" x14ac:dyDescent="0.25">
      <c r="A1752" s="7"/>
      <c r="B1752" s="7"/>
      <c r="C1752" s="7"/>
      <c r="D1752" s="7" t="e">
        <f t="shared" si="189"/>
        <v>#VALUE!</v>
      </c>
      <c r="E1752" s="7" t="e">
        <f t="shared" si="190"/>
        <v>#VALUE!</v>
      </c>
      <c r="S1752" s="20" t="str">
        <f t="shared" si="191"/>
        <v/>
      </c>
      <c r="T1752" s="20" t="str">
        <f t="shared" si="192"/>
        <v/>
      </c>
      <c r="U1752" s="48" t="e">
        <f t="shared" si="193"/>
        <v>#VALUE!</v>
      </c>
      <c r="V1752" s="20" t="str">
        <f t="shared" si="194"/>
        <v/>
      </c>
      <c r="W1752" s="20" t="str">
        <f t="shared" si="195"/>
        <v/>
      </c>
      <c r="X1752" s="20"/>
      <c r="Y1752" s="7"/>
      <c r="Z1752" s="7"/>
      <c r="AA1752" s="7"/>
      <c r="AB1752" s="7"/>
      <c r="AC1752" s="7"/>
      <c r="AD1752" s="7"/>
    </row>
    <row r="1753" spans="1:30" x14ac:dyDescent="0.25">
      <c r="A1753" s="7"/>
      <c r="B1753" s="7"/>
      <c r="C1753" s="7"/>
      <c r="D1753" s="7" t="e">
        <f t="shared" si="189"/>
        <v>#VALUE!</v>
      </c>
      <c r="E1753" s="7" t="e">
        <f t="shared" si="190"/>
        <v>#VALUE!</v>
      </c>
      <c r="S1753" s="20" t="str">
        <f t="shared" si="191"/>
        <v/>
      </c>
      <c r="T1753" s="20" t="str">
        <f t="shared" si="192"/>
        <v/>
      </c>
      <c r="U1753" s="48" t="e">
        <f t="shared" si="193"/>
        <v>#VALUE!</v>
      </c>
      <c r="V1753" s="20" t="str">
        <f t="shared" si="194"/>
        <v/>
      </c>
      <c r="W1753" s="20" t="str">
        <f t="shared" si="195"/>
        <v/>
      </c>
      <c r="X1753" s="20"/>
      <c r="Y1753" s="7"/>
      <c r="Z1753" s="7"/>
      <c r="AA1753" s="7"/>
      <c r="AB1753" s="7"/>
      <c r="AC1753" s="7"/>
      <c r="AD1753" s="7"/>
    </row>
    <row r="1754" spans="1:30" x14ac:dyDescent="0.25">
      <c r="A1754" s="7"/>
      <c r="B1754" s="7"/>
      <c r="C1754" s="7"/>
      <c r="D1754" s="7" t="e">
        <f t="shared" si="189"/>
        <v>#VALUE!</v>
      </c>
      <c r="E1754" s="7" t="e">
        <f t="shared" si="190"/>
        <v>#VALUE!</v>
      </c>
      <c r="S1754" s="20" t="str">
        <f t="shared" si="191"/>
        <v/>
      </c>
      <c r="T1754" s="20" t="str">
        <f t="shared" si="192"/>
        <v/>
      </c>
      <c r="U1754" s="48" t="e">
        <f t="shared" si="193"/>
        <v>#VALUE!</v>
      </c>
      <c r="V1754" s="20" t="str">
        <f t="shared" si="194"/>
        <v/>
      </c>
      <c r="W1754" s="20" t="str">
        <f t="shared" si="195"/>
        <v/>
      </c>
      <c r="X1754" s="20"/>
      <c r="Y1754" s="7"/>
      <c r="Z1754" s="7"/>
      <c r="AA1754" s="7"/>
      <c r="AB1754" s="7"/>
      <c r="AC1754" s="7"/>
      <c r="AD1754" s="7"/>
    </row>
    <row r="1755" spans="1:30" x14ac:dyDescent="0.25">
      <c r="A1755" s="7"/>
      <c r="B1755" s="7"/>
      <c r="C1755" s="7"/>
      <c r="D1755" s="7" t="e">
        <f t="shared" si="189"/>
        <v>#VALUE!</v>
      </c>
      <c r="E1755" s="7" t="e">
        <f t="shared" si="190"/>
        <v>#VALUE!</v>
      </c>
      <c r="S1755" s="20" t="str">
        <f t="shared" si="191"/>
        <v/>
      </c>
      <c r="T1755" s="20" t="str">
        <f t="shared" si="192"/>
        <v/>
      </c>
      <c r="U1755" s="48" t="e">
        <f t="shared" si="193"/>
        <v>#VALUE!</v>
      </c>
      <c r="V1755" s="20" t="str">
        <f t="shared" si="194"/>
        <v/>
      </c>
      <c r="W1755" s="20" t="str">
        <f t="shared" si="195"/>
        <v/>
      </c>
      <c r="X1755" s="20"/>
      <c r="Y1755" s="7"/>
      <c r="Z1755" s="7"/>
      <c r="AA1755" s="7"/>
      <c r="AB1755" s="7"/>
      <c r="AC1755" s="7"/>
      <c r="AD1755" s="7"/>
    </row>
    <row r="1756" spans="1:30" x14ac:dyDescent="0.25">
      <c r="A1756" s="7"/>
      <c r="B1756" s="7"/>
      <c r="C1756" s="7"/>
      <c r="D1756" s="7" t="e">
        <f t="shared" si="189"/>
        <v>#VALUE!</v>
      </c>
      <c r="E1756" s="7" t="e">
        <f t="shared" si="190"/>
        <v>#VALUE!</v>
      </c>
      <c r="S1756" s="20" t="str">
        <f t="shared" si="191"/>
        <v/>
      </c>
      <c r="T1756" s="20" t="str">
        <f t="shared" si="192"/>
        <v/>
      </c>
      <c r="U1756" s="48" t="e">
        <f t="shared" si="193"/>
        <v>#VALUE!</v>
      </c>
      <c r="V1756" s="20" t="str">
        <f t="shared" si="194"/>
        <v/>
      </c>
      <c r="W1756" s="20" t="str">
        <f t="shared" si="195"/>
        <v/>
      </c>
      <c r="X1756" s="20"/>
      <c r="Y1756" s="7"/>
      <c r="Z1756" s="7"/>
      <c r="AA1756" s="7"/>
      <c r="AB1756" s="7"/>
      <c r="AC1756" s="7"/>
      <c r="AD1756" s="7"/>
    </row>
    <row r="1757" spans="1:30" x14ac:dyDescent="0.25">
      <c r="A1757" s="7"/>
      <c r="B1757" s="7"/>
      <c r="C1757" s="7"/>
      <c r="D1757" s="7" t="e">
        <f t="shared" si="189"/>
        <v>#VALUE!</v>
      </c>
      <c r="E1757" s="7" t="e">
        <f t="shared" si="190"/>
        <v>#VALUE!</v>
      </c>
      <c r="S1757" s="20" t="str">
        <f t="shared" si="191"/>
        <v/>
      </c>
      <c r="T1757" s="20" t="str">
        <f t="shared" si="192"/>
        <v/>
      </c>
      <c r="U1757" s="48" t="e">
        <f t="shared" si="193"/>
        <v>#VALUE!</v>
      </c>
      <c r="V1757" s="20" t="str">
        <f t="shared" si="194"/>
        <v/>
      </c>
      <c r="W1757" s="20" t="str">
        <f t="shared" si="195"/>
        <v/>
      </c>
      <c r="X1757" s="20"/>
      <c r="Y1757" s="7"/>
      <c r="Z1757" s="7"/>
      <c r="AA1757" s="7"/>
      <c r="AB1757" s="7"/>
      <c r="AC1757" s="7"/>
      <c r="AD1757" s="7"/>
    </row>
    <row r="1758" spans="1:30" x14ac:dyDescent="0.25">
      <c r="A1758" s="7"/>
      <c r="B1758" s="7"/>
      <c r="C1758" s="7"/>
      <c r="D1758" s="7" t="e">
        <f t="shared" si="189"/>
        <v>#VALUE!</v>
      </c>
      <c r="E1758" s="7" t="e">
        <f t="shared" si="190"/>
        <v>#VALUE!</v>
      </c>
      <c r="S1758" s="20" t="str">
        <f t="shared" si="191"/>
        <v/>
      </c>
      <c r="T1758" s="20" t="str">
        <f t="shared" si="192"/>
        <v/>
      </c>
      <c r="U1758" s="48" t="e">
        <f t="shared" si="193"/>
        <v>#VALUE!</v>
      </c>
      <c r="V1758" s="20" t="str">
        <f t="shared" si="194"/>
        <v/>
      </c>
      <c r="W1758" s="20" t="str">
        <f t="shared" si="195"/>
        <v/>
      </c>
      <c r="X1758" s="20"/>
      <c r="Y1758" s="7"/>
      <c r="Z1758" s="7"/>
      <c r="AA1758" s="7"/>
      <c r="AB1758" s="7"/>
      <c r="AC1758" s="7"/>
      <c r="AD1758" s="7"/>
    </row>
    <row r="1759" spans="1:30" x14ac:dyDescent="0.25">
      <c r="A1759" s="7"/>
      <c r="B1759" s="7"/>
      <c r="C1759" s="7"/>
      <c r="D1759" s="7" t="e">
        <f t="shared" si="189"/>
        <v>#VALUE!</v>
      </c>
      <c r="E1759" s="7" t="e">
        <f t="shared" si="190"/>
        <v>#VALUE!</v>
      </c>
      <c r="S1759" s="20" t="str">
        <f t="shared" si="191"/>
        <v/>
      </c>
      <c r="T1759" s="20" t="str">
        <f t="shared" si="192"/>
        <v/>
      </c>
      <c r="U1759" s="48" t="e">
        <f t="shared" si="193"/>
        <v>#VALUE!</v>
      </c>
      <c r="V1759" s="20" t="str">
        <f t="shared" si="194"/>
        <v/>
      </c>
      <c r="W1759" s="20" t="str">
        <f t="shared" si="195"/>
        <v/>
      </c>
      <c r="X1759" s="20"/>
      <c r="Y1759" s="7"/>
      <c r="Z1759" s="7"/>
      <c r="AA1759" s="7"/>
      <c r="AB1759" s="7"/>
      <c r="AC1759" s="7"/>
      <c r="AD1759" s="7"/>
    </row>
    <row r="1760" spans="1:30" x14ac:dyDescent="0.25">
      <c r="A1760" s="7"/>
      <c r="B1760" s="7"/>
      <c r="C1760" s="7"/>
      <c r="D1760" s="7" t="e">
        <f t="shared" si="189"/>
        <v>#VALUE!</v>
      </c>
      <c r="E1760" s="7" t="e">
        <f t="shared" si="190"/>
        <v>#VALUE!</v>
      </c>
      <c r="S1760" s="20" t="str">
        <f t="shared" si="191"/>
        <v/>
      </c>
      <c r="T1760" s="20" t="str">
        <f t="shared" si="192"/>
        <v/>
      </c>
      <c r="U1760" s="48" t="e">
        <f t="shared" si="193"/>
        <v>#VALUE!</v>
      </c>
      <c r="V1760" s="20" t="str">
        <f t="shared" si="194"/>
        <v/>
      </c>
      <c r="W1760" s="20" t="str">
        <f t="shared" si="195"/>
        <v/>
      </c>
      <c r="X1760" s="20"/>
      <c r="Y1760" s="7"/>
      <c r="Z1760" s="7"/>
      <c r="AA1760" s="7"/>
      <c r="AB1760" s="7"/>
      <c r="AC1760" s="7"/>
      <c r="AD1760" s="7"/>
    </row>
    <row r="1761" spans="1:30" x14ac:dyDescent="0.25">
      <c r="A1761" s="7"/>
      <c r="B1761" s="7"/>
      <c r="C1761" s="7"/>
      <c r="D1761" s="7" t="e">
        <f t="shared" si="189"/>
        <v>#VALUE!</v>
      </c>
      <c r="E1761" s="7" t="e">
        <f t="shared" si="190"/>
        <v>#VALUE!</v>
      </c>
      <c r="S1761" s="20" t="str">
        <f t="shared" si="191"/>
        <v/>
      </c>
      <c r="T1761" s="20" t="str">
        <f t="shared" si="192"/>
        <v/>
      </c>
      <c r="U1761" s="48" t="e">
        <f t="shared" si="193"/>
        <v>#VALUE!</v>
      </c>
      <c r="V1761" s="20" t="str">
        <f t="shared" si="194"/>
        <v/>
      </c>
      <c r="W1761" s="20" t="str">
        <f t="shared" si="195"/>
        <v/>
      </c>
      <c r="X1761" s="20"/>
      <c r="Y1761" s="7"/>
      <c r="Z1761" s="7"/>
      <c r="AA1761" s="7"/>
      <c r="AB1761" s="7"/>
      <c r="AC1761" s="7"/>
      <c r="AD1761" s="7"/>
    </row>
    <row r="1762" spans="1:30" x14ac:dyDescent="0.25">
      <c r="A1762" s="7"/>
      <c r="B1762" s="7"/>
      <c r="C1762" s="7"/>
      <c r="D1762" s="7" t="e">
        <f t="shared" si="189"/>
        <v>#VALUE!</v>
      </c>
      <c r="E1762" s="7" t="e">
        <f t="shared" si="190"/>
        <v>#VALUE!</v>
      </c>
      <c r="S1762" s="20" t="str">
        <f t="shared" si="191"/>
        <v/>
      </c>
      <c r="T1762" s="20" t="str">
        <f t="shared" si="192"/>
        <v/>
      </c>
      <c r="U1762" s="48" t="e">
        <f t="shared" si="193"/>
        <v>#VALUE!</v>
      </c>
      <c r="V1762" s="20" t="str">
        <f t="shared" si="194"/>
        <v/>
      </c>
      <c r="W1762" s="20" t="str">
        <f t="shared" si="195"/>
        <v/>
      </c>
      <c r="X1762" s="20"/>
      <c r="Y1762" s="7"/>
      <c r="Z1762" s="7"/>
      <c r="AA1762" s="7"/>
      <c r="AB1762" s="7"/>
      <c r="AC1762" s="7"/>
      <c r="AD1762" s="7"/>
    </row>
    <row r="1763" spans="1:30" x14ac:dyDescent="0.25">
      <c r="A1763" s="7"/>
      <c r="B1763" s="7"/>
      <c r="C1763" s="7"/>
      <c r="D1763" s="7" t="e">
        <f t="shared" si="189"/>
        <v>#VALUE!</v>
      </c>
      <c r="E1763" s="7" t="e">
        <f t="shared" si="190"/>
        <v>#VALUE!</v>
      </c>
      <c r="S1763" s="20" t="str">
        <f t="shared" si="191"/>
        <v/>
      </c>
      <c r="T1763" s="20" t="str">
        <f t="shared" si="192"/>
        <v/>
      </c>
      <c r="U1763" s="48" t="e">
        <f t="shared" si="193"/>
        <v>#VALUE!</v>
      </c>
      <c r="V1763" s="20" t="str">
        <f t="shared" si="194"/>
        <v/>
      </c>
      <c r="W1763" s="20" t="str">
        <f t="shared" si="195"/>
        <v/>
      </c>
      <c r="X1763" s="20"/>
      <c r="Y1763" s="7"/>
      <c r="Z1763" s="7"/>
      <c r="AA1763" s="7"/>
      <c r="AB1763" s="7"/>
      <c r="AC1763" s="7"/>
      <c r="AD1763" s="7"/>
    </row>
    <row r="1764" spans="1:30" x14ac:dyDescent="0.25">
      <c r="A1764" s="7"/>
      <c r="B1764" s="7"/>
      <c r="C1764" s="7"/>
      <c r="D1764" s="7" t="e">
        <f t="shared" si="189"/>
        <v>#VALUE!</v>
      </c>
      <c r="E1764" s="7" t="e">
        <f t="shared" si="190"/>
        <v>#VALUE!</v>
      </c>
      <c r="S1764" s="20" t="str">
        <f t="shared" si="191"/>
        <v/>
      </c>
      <c r="T1764" s="20" t="str">
        <f t="shared" si="192"/>
        <v/>
      </c>
      <c r="U1764" s="48" t="e">
        <f t="shared" si="193"/>
        <v>#VALUE!</v>
      </c>
      <c r="V1764" s="20" t="str">
        <f t="shared" si="194"/>
        <v/>
      </c>
      <c r="W1764" s="20" t="str">
        <f t="shared" si="195"/>
        <v/>
      </c>
      <c r="X1764" s="20"/>
      <c r="Y1764" s="7"/>
      <c r="Z1764" s="7"/>
      <c r="AA1764" s="7"/>
      <c r="AB1764" s="7"/>
      <c r="AC1764" s="7"/>
      <c r="AD1764" s="7"/>
    </row>
    <row r="1765" spans="1:30" x14ac:dyDescent="0.25">
      <c r="A1765" s="7"/>
      <c r="B1765" s="7"/>
      <c r="C1765" s="7"/>
      <c r="D1765" s="7" t="e">
        <f t="shared" si="189"/>
        <v>#VALUE!</v>
      </c>
      <c r="E1765" s="7" t="e">
        <f t="shared" si="190"/>
        <v>#VALUE!</v>
      </c>
      <c r="S1765" s="20" t="str">
        <f t="shared" si="191"/>
        <v/>
      </c>
      <c r="T1765" s="20" t="str">
        <f t="shared" si="192"/>
        <v/>
      </c>
      <c r="U1765" s="48" t="e">
        <f t="shared" si="193"/>
        <v>#VALUE!</v>
      </c>
      <c r="V1765" s="20" t="str">
        <f t="shared" si="194"/>
        <v/>
      </c>
      <c r="W1765" s="20" t="str">
        <f t="shared" si="195"/>
        <v/>
      </c>
      <c r="X1765" s="20"/>
      <c r="Y1765" s="7"/>
      <c r="Z1765" s="7"/>
      <c r="AA1765" s="7"/>
      <c r="AB1765" s="7"/>
      <c r="AC1765" s="7"/>
      <c r="AD1765" s="7"/>
    </row>
    <row r="1766" spans="1:30" x14ac:dyDescent="0.25">
      <c r="A1766" s="7"/>
      <c r="B1766" s="7"/>
      <c r="C1766" s="7"/>
      <c r="D1766" s="7" t="e">
        <f t="shared" si="189"/>
        <v>#VALUE!</v>
      </c>
      <c r="E1766" s="7" t="e">
        <f t="shared" si="190"/>
        <v>#VALUE!</v>
      </c>
      <c r="S1766" s="20" t="str">
        <f t="shared" si="191"/>
        <v/>
      </c>
      <c r="T1766" s="20" t="str">
        <f t="shared" si="192"/>
        <v/>
      </c>
      <c r="U1766" s="48" t="e">
        <f t="shared" si="193"/>
        <v>#VALUE!</v>
      </c>
      <c r="V1766" s="20" t="str">
        <f t="shared" si="194"/>
        <v/>
      </c>
      <c r="W1766" s="20" t="str">
        <f t="shared" si="195"/>
        <v/>
      </c>
      <c r="X1766" s="20"/>
      <c r="Y1766" s="7"/>
      <c r="Z1766" s="7"/>
      <c r="AA1766" s="7"/>
      <c r="AB1766" s="7"/>
      <c r="AC1766" s="7"/>
      <c r="AD1766" s="7"/>
    </row>
    <row r="1767" spans="1:30" x14ac:dyDescent="0.25">
      <c r="A1767" s="7"/>
      <c r="B1767" s="7"/>
      <c r="C1767" s="7"/>
      <c r="D1767" s="7" t="e">
        <f t="shared" si="189"/>
        <v>#VALUE!</v>
      </c>
      <c r="E1767" s="7" t="e">
        <f t="shared" si="190"/>
        <v>#VALUE!</v>
      </c>
      <c r="S1767" s="20" t="str">
        <f t="shared" si="191"/>
        <v/>
      </c>
      <c r="T1767" s="20" t="str">
        <f t="shared" si="192"/>
        <v/>
      </c>
      <c r="U1767" s="48" t="e">
        <f t="shared" si="193"/>
        <v>#VALUE!</v>
      </c>
      <c r="V1767" s="20" t="str">
        <f t="shared" si="194"/>
        <v/>
      </c>
      <c r="W1767" s="20" t="str">
        <f t="shared" si="195"/>
        <v/>
      </c>
      <c r="X1767" s="20"/>
      <c r="Y1767" s="7"/>
      <c r="Z1767" s="7"/>
      <c r="AA1767" s="7"/>
      <c r="AB1767" s="7"/>
      <c r="AC1767" s="7"/>
      <c r="AD1767" s="7"/>
    </row>
    <row r="1768" spans="1:30" x14ac:dyDescent="0.25">
      <c r="A1768" s="7"/>
      <c r="B1768" s="7"/>
      <c r="C1768" s="7"/>
      <c r="D1768" s="7" t="e">
        <f t="shared" si="189"/>
        <v>#VALUE!</v>
      </c>
      <c r="E1768" s="7" t="e">
        <f t="shared" si="190"/>
        <v>#VALUE!</v>
      </c>
      <c r="S1768" s="20" t="str">
        <f t="shared" si="191"/>
        <v/>
      </c>
      <c r="T1768" s="20" t="str">
        <f t="shared" si="192"/>
        <v/>
      </c>
      <c r="U1768" s="48" t="e">
        <f t="shared" si="193"/>
        <v>#VALUE!</v>
      </c>
      <c r="V1768" s="20" t="str">
        <f t="shared" si="194"/>
        <v/>
      </c>
      <c r="W1768" s="20" t="str">
        <f t="shared" si="195"/>
        <v/>
      </c>
      <c r="X1768" s="20"/>
      <c r="Y1768" s="7"/>
      <c r="Z1768" s="7"/>
      <c r="AA1768" s="7"/>
      <c r="AB1768" s="7"/>
      <c r="AC1768" s="7"/>
      <c r="AD1768" s="7"/>
    </row>
    <row r="1769" spans="1:30" x14ac:dyDescent="0.25">
      <c r="A1769" s="7"/>
      <c r="B1769" s="7"/>
      <c r="C1769" s="7"/>
      <c r="D1769" s="7" t="e">
        <f t="shared" si="189"/>
        <v>#VALUE!</v>
      </c>
      <c r="E1769" s="7" t="e">
        <f t="shared" si="190"/>
        <v>#VALUE!</v>
      </c>
      <c r="S1769" s="20" t="str">
        <f t="shared" si="191"/>
        <v/>
      </c>
      <c r="T1769" s="20" t="str">
        <f t="shared" si="192"/>
        <v/>
      </c>
      <c r="U1769" s="48" t="e">
        <f t="shared" si="193"/>
        <v>#VALUE!</v>
      </c>
      <c r="V1769" s="20" t="str">
        <f t="shared" si="194"/>
        <v/>
      </c>
      <c r="W1769" s="20" t="str">
        <f t="shared" si="195"/>
        <v/>
      </c>
      <c r="X1769" s="20"/>
      <c r="Y1769" s="7"/>
      <c r="Z1769" s="7"/>
      <c r="AA1769" s="7"/>
      <c r="AB1769" s="7"/>
      <c r="AC1769" s="7"/>
      <c r="AD1769" s="7"/>
    </row>
    <row r="1770" spans="1:30" x14ac:dyDescent="0.25">
      <c r="A1770" s="7"/>
      <c r="B1770" s="7"/>
      <c r="C1770" s="7"/>
      <c r="D1770" s="7" t="e">
        <f t="shared" si="189"/>
        <v>#VALUE!</v>
      </c>
      <c r="E1770" s="7" t="e">
        <f t="shared" si="190"/>
        <v>#VALUE!</v>
      </c>
      <c r="S1770" s="20" t="str">
        <f t="shared" si="191"/>
        <v/>
      </c>
      <c r="T1770" s="20" t="str">
        <f t="shared" si="192"/>
        <v/>
      </c>
      <c r="U1770" s="48" t="e">
        <f t="shared" si="193"/>
        <v>#VALUE!</v>
      </c>
      <c r="V1770" s="20" t="str">
        <f t="shared" si="194"/>
        <v/>
      </c>
      <c r="W1770" s="20" t="str">
        <f t="shared" si="195"/>
        <v/>
      </c>
      <c r="X1770" s="20"/>
      <c r="Y1770" s="7"/>
      <c r="Z1770" s="7"/>
      <c r="AA1770" s="7"/>
      <c r="AB1770" s="7"/>
      <c r="AC1770" s="7"/>
      <c r="AD1770" s="7"/>
    </row>
    <row r="1771" spans="1:30" x14ac:dyDescent="0.25">
      <c r="A1771" s="7"/>
      <c r="B1771" s="7"/>
      <c r="C1771" s="7"/>
      <c r="D1771" s="7" t="e">
        <f t="shared" si="189"/>
        <v>#VALUE!</v>
      </c>
      <c r="E1771" s="7" t="e">
        <f t="shared" si="190"/>
        <v>#VALUE!</v>
      </c>
      <c r="S1771" s="20" t="str">
        <f t="shared" si="191"/>
        <v/>
      </c>
      <c r="T1771" s="20" t="str">
        <f t="shared" si="192"/>
        <v/>
      </c>
      <c r="U1771" s="48" t="e">
        <f t="shared" si="193"/>
        <v>#VALUE!</v>
      </c>
      <c r="V1771" s="20" t="str">
        <f t="shared" si="194"/>
        <v/>
      </c>
      <c r="W1771" s="20" t="str">
        <f t="shared" si="195"/>
        <v/>
      </c>
      <c r="X1771" s="20"/>
      <c r="Y1771" s="7"/>
      <c r="Z1771" s="7"/>
      <c r="AA1771" s="7"/>
      <c r="AB1771" s="7"/>
      <c r="AC1771" s="7"/>
      <c r="AD1771" s="7"/>
    </row>
    <row r="1772" spans="1:30" x14ac:dyDescent="0.25">
      <c r="A1772" s="7"/>
      <c r="B1772" s="7"/>
      <c r="C1772" s="7"/>
      <c r="D1772" s="7" t="e">
        <f t="shared" si="189"/>
        <v>#VALUE!</v>
      </c>
      <c r="E1772" s="7" t="e">
        <f t="shared" si="190"/>
        <v>#VALUE!</v>
      </c>
      <c r="S1772" s="20" t="str">
        <f t="shared" si="191"/>
        <v/>
      </c>
      <c r="T1772" s="20" t="str">
        <f t="shared" si="192"/>
        <v/>
      </c>
      <c r="U1772" s="48" t="e">
        <f t="shared" si="193"/>
        <v>#VALUE!</v>
      </c>
      <c r="V1772" s="20" t="str">
        <f t="shared" si="194"/>
        <v/>
      </c>
      <c r="W1772" s="20" t="str">
        <f t="shared" si="195"/>
        <v/>
      </c>
      <c r="X1772" s="20"/>
      <c r="Y1772" s="7"/>
      <c r="Z1772" s="7"/>
      <c r="AA1772" s="7"/>
      <c r="AB1772" s="7"/>
      <c r="AC1772" s="7"/>
      <c r="AD1772" s="7"/>
    </row>
    <row r="1773" spans="1:30" x14ac:dyDescent="0.25">
      <c r="A1773" s="7"/>
      <c r="B1773" s="7"/>
      <c r="C1773" s="7"/>
      <c r="D1773" s="7" t="e">
        <f t="shared" si="189"/>
        <v>#VALUE!</v>
      </c>
      <c r="E1773" s="7" t="e">
        <f t="shared" si="190"/>
        <v>#VALUE!</v>
      </c>
      <c r="S1773" s="20" t="str">
        <f t="shared" si="191"/>
        <v/>
      </c>
      <c r="T1773" s="20" t="str">
        <f t="shared" si="192"/>
        <v/>
      </c>
      <c r="U1773" s="48" t="e">
        <f t="shared" si="193"/>
        <v>#VALUE!</v>
      </c>
      <c r="V1773" s="20" t="str">
        <f t="shared" si="194"/>
        <v/>
      </c>
      <c r="W1773" s="20" t="str">
        <f t="shared" si="195"/>
        <v/>
      </c>
      <c r="X1773" s="20"/>
      <c r="Y1773" s="7"/>
      <c r="Z1773" s="7"/>
      <c r="AA1773" s="7"/>
      <c r="AB1773" s="7"/>
      <c r="AC1773" s="7"/>
      <c r="AD1773" s="7"/>
    </row>
    <row r="1774" spans="1:30" x14ac:dyDescent="0.25">
      <c r="A1774" s="7"/>
      <c r="B1774" s="7"/>
      <c r="C1774" s="7"/>
      <c r="D1774" s="7" t="e">
        <f t="shared" si="189"/>
        <v>#VALUE!</v>
      </c>
      <c r="E1774" s="7" t="e">
        <f t="shared" si="190"/>
        <v>#VALUE!</v>
      </c>
      <c r="S1774" s="20" t="str">
        <f t="shared" si="191"/>
        <v/>
      </c>
      <c r="T1774" s="20" t="str">
        <f t="shared" si="192"/>
        <v/>
      </c>
      <c r="U1774" s="48" t="e">
        <f t="shared" si="193"/>
        <v>#VALUE!</v>
      </c>
      <c r="V1774" s="20" t="str">
        <f t="shared" si="194"/>
        <v/>
      </c>
      <c r="W1774" s="20" t="str">
        <f t="shared" si="195"/>
        <v/>
      </c>
      <c r="X1774" s="20"/>
      <c r="Y1774" s="7"/>
      <c r="Z1774" s="7"/>
      <c r="AA1774" s="7"/>
      <c r="AB1774" s="7"/>
      <c r="AC1774" s="7"/>
      <c r="AD1774" s="7"/>
    </row>
    <row r="1775" spans="1:30" x14ac:dyDescent="0.25">
      <c r="A1775" s="7"/>
      <c r="B1775" s="7"/>
      <c r="C1775" s="7"/>
      <c r="D1775" s="7" t="e">
        <f t="shared" si="189"/>
        <v>#VALUE!</v>
      </c>
      <c r="E1775" s="7" t="e">
        <f t="shared" si="190"/>
        <v>#VALUE!</v>
      </c>
      <c r="S1775" s="20" t="str">
        <f t="shared" si="191"/>
        <v/>
      </c>
      <c r="T1775" s="20" t="str">
        <f t="shared" si="192"/>
        <v/>
      </c>
      <c r="U1775" s="48" t="e">
        <f t="shared" si="193"/>
        <v>#VALUE!</v>
      </c>
      <c r="V1775" s="20" t="str">
        <f t="shared" si="194"/>
        <v/>
      </c>
      <c r="W1775" s="20" t="str">
        <f t="shared" si="195"/>
        <v/>
      </c>
      <c r="X1775" s="20"/>
      <c r="Y1775" s="7"/>
      <c r="Z1775" s="7"/>
      <c r="AA1775" s="7"/>
      <c r="AB1775" s="7"/>
      <c r="AC1775" s="7"/>
      <c r="AD1775" s="7"/>
    </row>
    <row r="1776" spans="1:30" x14ac:dyDescent="0.25">
      <c r="A1776" s="7"/>
      <c r="B1776" s="7"/>
      <c r="C1776" s="7"/>
      <c r="D1776" s="7" t="e">
        <f t="shared" si="189"/>
        <v>#VALUE!</v>
      </c>
      <c r="E1776" s="7" t="e">
        <f t="shared" si="190"/>
        <v>#VALUE!</v>
      </c>
      <c r="S1776" s="20" t="str">
        <f t="shared" si="191"/>
        <v/>
      </c>
      <c r="T1776" s="20" t="str">
        <f t="shared" si="192"/>
        <v/>
      </c>
      <c r="U1776" s="48" t="e">
        <f t="shared" si="193"/>
        <v>#VALUE!</v>
      </c>
      <c r="V1776" s="20" t="str">
        <f t="shared" si="194"/>
        <v/>
      </c>
      <c r="W1776" s="20" t="str">
        <f t="shared" si="195"/>
        <v/>
      </c>
      <c r="X1776" s="20"/>
      <c r="Y1776" s="7"/>
      <c r="Z1776" s="7"/>
      <c r="AA1776" s="7"/>
      <c r="AB1776" s="7"/>
      <c r="AC1776" s="7"/>
      <c r="AD1776" s="7"/>
    </row>
    <row r="1777" spans="1:30" x14ac:dyDescent="0.25">
      <c r="A1777" s="7"/>
      <c r="B1777" s="7"/>
      <c r="C1777" s="7"/>
      <c r="D1777" s="7" t="e">
        <f t="shared" si="189"/>
        <v>#VALUE!</v>
      </c>
      <c r="E1777" s="7" t="e">
        <f t="shared" si="190"/>
        <v>#VALUE!</v>
      </c>
      <c r="S1777" s="20" t="str">
        <f t="shared" si="191"/>
        <v/>
      </c>
      <c r="T1777" s="20" t="str">
        <f t="shared" si="192"/>
        <v/>
      </c>
      <c r="U1777" s="48" t="e">
        <f t="shared" si="193"/>
        <v>#VALUE!</v>
      </c>
      <c r="V1777" s="20" t="str">
        <f t="shared" si="194"/>
        <v/>
      </c>
      <c r="W1777" s="20" t="str">
        <f t="shared" si="195"/>
        <v/>
      </c>
      <c r="X1777" s="20"/>
      <c r="Y1777" s="7"/>
      <c r="Z1777" s="7"/>
      <c r="AA1777" s="7"/>
      <c r="AB1777" s="7"/>
      <c r="AC1777" s="7"/>
      <c r="AD1777" s="7"/>
    </row>
    <row r="1778" spans="1:30" x14ac:dyDescent="0.25">
      <c r="A1778" s="7"/>
      <c r="B1778" s="7"/>
      <c r="C1778" s="7"/>
      <c r="D1778" s="7" t="e">
        <f t="shared" si="189"/>
        <v>#VALUE!</v>
      </c>
      <c r="E1778" s="7" t="e">
        <f t="shared" si="190"/>
        <v>#VALUE!</v>
      </c>
      <c r="S1778" s="20" t="str">
        <f t="shared" si="191"/>
        <v/>
      </c>
      <c r="T1778" s="20" t="str">
        <f t="shared" si="192"/>
        <v/>
      </c>
      <c r="U1778" s="48" t="e">
        <f t="shared" si="193"/>
        <v>#VALUE!</v>
      </c>
      <c r="V1778" s="20" t="str">
        <f t="shared" si="194"/>
        <v/>
      </c>
      <c r="W1778" s="20" t="str">
        <f t="shared" si="195"/>
        <v/>
      </c>
      <c r="X1778" s="20"/>
      <c r="Y1778" s="7"/>
      <c r="Z1778" s="7"/>
      <c r="AA1778" s="7"/>
      <c r="AB1778" s="7"/>
      <c r="AC1778" s="7"/>
      <c r="AD1778" s="7"/>
    </row>
    <row r="1779" spans="1:30" x14ac:dyDescent="0.25">
      <c r="A1779" s="7"/>
      <c r="B1779" s="7"/>
      <c r="C1779" s="7"/>
      <c r="D1779" s="7" t="e">
        <f t="shared" si="189"/>
        <v>#VALUE!</v>
      </c>
      <c r="E1779" s="7" t="e">
        <f t="shared" si="190"/>
        <v>#VALUE!</v>
      </c>
      <c r="S1779" s="20" t="str">
        <f t="shared" si="191"/>
        <v/>
      </c>
      <c r="T1779" s="20" t="str">
        <f t="shared" si="192"/>
        <v/>
      </c>
      <c r="U1779" s="48" t="e">
        <f t="shared" si="193"/>
        <v>#VALUE!</v>
      </c>
      <c r="V1779" s="20" t="str">
        <f t="shared" si="194"/>
        <v/>
      </c>
      <c r="W1779" s="20" t="str">
        <f t="shared" si="195"/>
        <v/>
      </c>
      <c r="X1779" s="20"/>
      <c r="Y1779" s="7"/>
      <c r="Z1779" s="7"/>
      <c r="AA1779" s="7"/>
      <c r="AB1779" s="7"/>
      <c r="AC1779" s="7"/>
      <c r="AD1779" s="7"/>
    </row>
    <row r="1780" spans="1:30" x14ac:dyDescent="0.25">
      <c r="A1780" s="7"/>
      <c r="B1780" s="7"/>
      <c r="C1780" s="7"/>
      <c r="D1780" s="7" t="e">
        <f t="shared" si="189"/>
        <v>#VALUE!</v>
      </c>
      <c r="E1780" s="7" t="e">
        <f t="shared" si="190"/>
        <v>#VALUE!</v>
      </c>
      <c r="S1780" s="20" t="str">
        <f t="shared" si="191"/>
        <v/>
      </c>
      <c r="T1780" s="20" t="str">
        <f t="shared" si="192"/>
        <v/>
      </c>
      <c r="U1780" s="48" t="e">
        <f t="shared" si="193"/>
        <v>#VALUE!</v>
      </c>
      <c r="V1780" s="20" t="str">
        <f t="shared" si="194"/>
        <v/>
      </c>
      <c r="W1780" s="20" t="str">
        <f t="shared" si="195"/>
        <v/>
      </c>
      <c r="X1780" s="20"/>
      <c r="Y1780" s="7"/>
      <c r="Z1780" s="7"/>
      <c r="AA1780" s="7"/>
      <c r="AB1780" s="7"/>
      <c r="AC1780" s="7"/>
      <c r="AD1780" s="7"/>
    </row>
    <row r="1781" spans="1:30" x14ac:dyDescent="0.25">
      <c r="A1781" s="7"/>
      <c r="B1781" s="7"/>
      <c r="C1781" s="7"/>
      <c r="D1781" s="7" t="e">
        <f t="shared" si="189"/>
        <v>#VALUE!</v>
      </c>
      <c r="E1781" s="7" t="e">
        <f t="shared" si="190"/>
        <v>#VALUE!</v>
      </c>
      <c r="S1781" s="20" t="str">
        <f t="shared" si="191"/>
        <v/>
      </c>
      <c r="T1781" s="20" t="str">
        <f t="shared" si="192"/>
        <v/>
      </c>
      <c r="U1781" s="48" t="e">
        <f t="shared" si="193"/>
        <v>#VALUE!</v>
      </c>
      <c r="V1781" s="20" t="str">
        <f t="shared" si="194"/>
        <v/>
      </c>
      <c r="W1781" s="20" t="str">
        <f t="shared" si="195"/>
        <v/>
      </c>
      <c r="X1781" s="20"/>
      <c r="Y1781" s="7"/>
      <c r="Z1781" s="7"/>
      <c r="AA1781" s="7"/>
      <c r="AB1781" s="7"/>
      <c r="AC1781" s="7"/>
      <c r="AD1781" s="7"/>
    </row>
    <row r="1782" spans="1:30" x14ac:dyDescent="0.25">
      <c r="A1782" s="7"/>
      <c r="B1782" s="7"/>
      <c r="C1782" s="7"/>
      <c r="D1782" s="7" t="e">
        <f t="shared" si="189"/>
        <v>#VALUE!</v>
      </c>
      <c r="E1782" s="7" t="e">
        <f t="shared" si="190"/>
        <v>#VALUE!</v>
      </c>
      <c r="S1782" s="20" t="str">
        <f t="shared" si="191"/>
        <v/>
      </c>
      <c r="T1782" s="20" t="str">
        <f t="shared" si="192"/>
        <v/>
      </c>
      <c r="U1782" s="48" t="e">
        <f t="shared" si="193"/>
        <v>#VALUE!</v>
      </c>
      <c r="V1782" s="20" t="str">
        <f t="shared" si="194"/>
        <v/>
      </c>
      <c r="W1782" s="20" t="str">
        <f t="shared" si="195"/>
        <v/>
      </c>
      <c r="X1782" s="20"/>
      <c r="Y1782" s="7"/>
      <c r="Z1782" s="7"/>
      <c r="AA1782" s="7"/>
      <c r="AB1782" s="7"/>
      <c r="AC1782" s="7"/>
      <c r="AD1782" s="7"/>
    </row>
    <row r="1783" spans="1:30" x14ac:dyDescent="0.25">
      <c r="A1783" s="7"/>
      <c r="B1783" s="7"/>
      <c r="C1783" s="7"/>
      <c r="D1783" s="7" t="e">
        <f t="shared" si="189"/>
        <v>#VALUE!</v>
      </c>
      <c r="E1783" s="7" t="e">
        <f t="shared" si="190"/>
        <v>#VALUE!</v>
      </c>
      <c r="S1783" s="20" t="str">
        <f t="shared" si="191"/>
        <v/>
      </c>
      <c r="T1783" s="20" t="str">
        <f t="shared" si="192"/>
        <v/>
      </c>
      <c r="U1783" s="48" t="e">
        <f t="shared" si="193"/>
        <v>#VALUE!</v>
      </c>
      <c r="V1783" s="20" t="str">
        <f t="shared" si="194"/>
        <v/>
      </c>
      <c r="W1783" s="20" t="str">
        <f t="shared" si="195"/>
        <v/>
      </c>
      <c r="X1783" s="20"/>
      <c r="Y1783" s="7"/>
      <c r="Z1783" s="7"/>
      <c r="AA1783" s="7"/>
      <c r="AB1783" s="7"/>
      <c r="AC1783" s="7"/>
      <c r="AD1783" s="7"/>
    </row>
    <row r="1784" spans="1:30" x14ac:dyDescent="0.25">
      <c r="A1784" s="7"/>
      <c r="B1784" s="7"/>
      <c r="C1784" s="7"/>
      <c r="D1784" s="7" t="e">
        <f t="shared" si="189"/>
        <v>#VALUE!</v>
      </c>
      <c r="E1784" s="7" t="e">
        <f t="shared" si="190"/>
        <v>#VALUE!</v>
      </c>
      <c r="S1784" s="20" t="str">
        <f t="shared" si="191"/>
        <v/>
      </c>
      <c r="T1784" s="20" t="str">
        <f t="shared" si="192"/>
        <v/>
      </c>
      <c r="U1784" s="48" t="e">
        <f t="shared" si="193"/>
        <v>#VALUE!</v>
      </c>
      <c r="V1784" s="20" t="str">
        <f t="shared" si="194"/>
        <v/>
      </c>
      <c r="W1784" s="20" t="str">
        <f t="shared" si="195"/>
        <v/>
      </c>
      <c r="X1784" s="20"/>
      <c r="Y1784" s="7"/>
      <c r="Z1784" s="7"/>
      <c r="AA1784" s="7"/>
      <c r="AB1784" s="7"/>
      <c r="AC1784" s="7"/>
      <c r="AD1784" s="7"/>
    </row>
    <row r="1785" spans="1:30" x14ac:dyDescent="0.25">
      <c r="A1785" s="7"/>
      <c r="B1785" s="7"/>
      <c r="C1785" s="7"/>
      <c r="D1785" s="7" t="e">
        <f t="shared" si="189"/>
        <v>#VALUE!</v>
      </c>
      <c r="E1785" s="7" t="e">
        <f t="shared" si="190"/>
        <v>#VALUE!</v>
      </c>
      <c r="S1785" s="20" t="str">
        <f t="shared" si="191"/>
        <v/>
      </c>
      <c r="T1785" s="20" t="str">
        <f t="shared" si="192"/>
        <v/>
      </c>
      <c r="U1785" s="48" t="e">
        <f t="shared" si="193"/>
        <v>#VALUE!</v>
      </c>
      <c r="V1785" s="20" t="str">
        <f t="shared" si="194"/>
        <v/>
      </c>
      <c r="W1785" s="20" t="str">
        <f t="shared" si="195"/>
        <v/>
      </c>
      <c r="X1785" s="20"/>
      <c r="Y1785" s="7"/>
      <c r="Z1785" s="7"/>
      <c r="AA1785" s="7"/>
      <c r="AB1785" s="7"/>
      <c r="AC1785" s="7"/>
      <c r="AD1785" s="7"/>
    </row>
    <row r="1786" spans="1:30" x14ac:dyDescent="0.25">
      <c r="A1786" s="7"/>
      <c r="B1786" s="7"/>
      <c r="C1786" s="7"/>
      <c r="D1786" s="7" t="e">
        <f t="shared" si="189"/>
        <v>#VALUE!</v>
      </c>
      <c r="E1786" s="7" t="e">
        <f t="shared" si="190"/>
        <v>#VALUE!</v>
      </c>
      <c r="S1786" s="20" t="str">
        <f t="shared" si="191"/>
        <v/>
      </c>
      <c r="T1786" s="20" t="str">
        <f t="shared" si="192"/>
        <v/>
      </c>
      <c r="U1786" s="48" t="e">
        <f t="shared" si="193"/>
        <v>#VALUE!</v>
      </c>
      <c r="V1786" s="20" t="str">
        <f t="shared" si="194"/>
        <v/>
      </c>
      <c r="W1786" s="20" t="str">
        <f t="shared" si="195"/>
        <v/>
      </c>
      <c r="X1786" s="20"/>
      <c r="Y1786" s="7"/>
      <c r="Z1786" s="7"/>
      <c r="AA1786" s="7"/>
      <c r="AB1786" s="7"/>
      <c r="AC1786" s="7"/>
      <c r="AD1786" s="7"/>
    </row>
    <row r="1787" spans="1:30" x14ac:dyDescent="0.25">
      <c r="A1787" s="7"/>
      <c r="B1787" s="7"/>
      <c r="C1787" s="7"/>
      <c r="D1787" s="7" t="e">
        <f t="shared" si="189"/>
        <v>#VALUE!</v>
      </c>
      <c r="E1787" s="7" t="e">
        <f t="shared" si="190"/>
        <v>#VALUE!</v>
      </c>
      <c r="S1787" s="20" t="str">
        <f t="shared" si="191"/>
        <v/>
      </c>
      <c r="T1787" s="20" t="str">
        <f t="shared" si="192"/>
        <v/>
      </c>
      <c r="U1787" s="48" t="e">
        <f t="shared" si="193"/>
        <v>#VALUE!</v>
      </c>
      <c r="V1787" s="20" t="str">
        <f t="shared" si="194"/>
        <v/>
      </c>
      <c r="W1787" s="20" t="str">
        <f t="shared" si="195"/>
        <v/>
      </c>
      <c r="X1787" s="20"/>
      <c r="Y1787" s="7"/>
      <c r="Z1787" s="7"/>
      <c r="AA1787" s="7"/>
      <c r="AB1787" s="7"/>
      <c r="AC1787" s="7"/>
      <c r="AD1787" s="7"/>
    </row>
    <row r="1788" spans="1:30" x14ac:dyDescent="0.25">
      <c r="A1788" s="7"/>
      <c r="B1788" s="7"/>
      <c r="C1788" s="7"/>
      <c r="D1788" s="7" t="e">
        <f t="shared" si="189"/>
        <v>#VALUE!</v>
      </c>
      <c r="E1788" s="7" t="e">
        <f t="shared" si="190"/>
        <v>#VALUE!</v>
      </c>
      <c r="S1788" s="20" t="str">
        <f t="shared" si="191"/>
        <v/>
      </c>
      <c r="T1788" s="20" t="str">
        <f t="shared" si="192"/>
        <v/>
      </c>
      <c r="U1788" s="48" t="e">
        <f t="shared" si="193"/>
        <v>#VALUE!</v>
      </c>
      <c r="V1788" s="20" t="str">
        <f t="shared" si="194"/>
        <v/>
      </c>
      <c r="W1788" s="20" t="str">
        <f t="shared" si="195"/>
        <v/>
      </c>
      <c r="X1788" s="20"/>
      <c r="Y1788" s="7"/>
      <c r="Z1788" s="7"/>
      <c r="AA1788" s="7"/>
      <c r="AB1788" s="7"/>
      <c r="AC1788" s="7"/>
      <c r="AD1788" s="7"/>
    </row>
    <row r="1789" spans="1:30" x14ac:dyDescent="0.25">
      <c r="A1789" s="7"/>
      <c r="B1789" s="7"/>
      <c r="C1789" s="7"/>
      <c r="D1789" s="7" t="e">
        <f t="shared" si="189"/>
        <v>#VALUE!</v>
      </c>
      <c r="E1789" s="7" t="e">
        <f t="shared" si="190"/>
        <v>#VALUE!</v>
      </c>
      <c r="S1789" s="20" t="str">
        <f t="shared" si="191"/>
        <v/>
      </c>
      <c r="T1789" s="20" t="str">
        <f t="shared" si="192"/>
        <v/>
      </c>
      <c r="U1789" s="48" t="e">
        <f t="shared" si="193"/>
        <v>#VALUE!</v>
      </c>
      <c r="V1789" s="20" t="str">
        <f t="shared" si="194"/>
        <v/>
      </c>
      <c r="W1789" s="20" t="str">
        <f t="shared" si="195"/>
        <v/>
      </c>
      <c r="X1789" s="20"/>
      <c r="Y1789" s="7"/>
      <c r="Z1789" s="7"/>
      <c r="AA1789" s="7"/>
      <c r="AB1789" s="7"/>
      <c r="AC1789" s="7"/>
      <c r="AD1789" s="7"/>
    </row>
    <row r="1790" spans="1:30" x14ac:dyDescent="0.25">
      <c r="A1790" s="7"/>
      <c r="B1790" s="7"/>
      <c r="C1790" s="7"/>
      <c r="D1790" s="7" t="e">
        <f t="shared" si="189"/>
        <v>#VALUE!</v>
      </c>
      <c r="E1790" s="7" t="e">
        <f t="shared" si="190"/>
        <v>#VALUE!</v>
      </c>
      <c r="S1790" s="20" t="str">
        <f t="shared" si="191"/>
        <v/>
      </c>
      <c r="T1790" s="20" t="str">
        <f t="shared" si="192"/>
        <v/>
      </c>
      <c r="U1790" s="48" t="e">
        <f t="shared" si="193"/>
        <v>#VALUE!</v>
      </c>
      <c r="V1790" s="20" t="str">
        <f t="shared" si="194"/>
        <v/>
      </c>
      <c r="W1790" s="20" t="str">
        <f t="shared" si="195"/>
        <v/>
      </c>
      <c r="X1790" s="20"/>
      <c r="Y1790" s="7"/>
      <c r="Z1790" s="7"/>
      <c r="AA1790" s="7"/>
      <c r="AB1790" s="7"/>
      <c r="AC1790" s="7"/>
      <c r="AD1790" s="7"/>
    </row>
    <row r="1791" spans="1:30" x14ac:dyDescent="0.25">
      <c r="A1791" s="7"/>
      <c r="B1791" s="7"/>
      <c r="C1791" s="7"/>
      <c r="D1791" s="7" t="e">
        <f t="shared" si="189"/>
        <v>#VALUE!</v>
      </c>
      <c r="E1791" s="7" t="e">
        <f t="shared" si="190"/>
        <v>#VALUE!</v>
      </c>
      <c r="S1791" s="20" t="str">
        <f t="shared" si="191"/>
        <v/>
      </c>
      <c r="T1791" s="20" t="str">
        <f t="shared" si="192"/>
        <v/>
      </c>
      <c r="U1791" s="48" t="e">
        <f t="shared" si="193"/>
        <v>#VALUE!</v>
      </c>
      <c r="V1791" s="20" t="str">
        <f t="shared" si="194"/>
        <v/>
      </c>
      <c r="W1791" s="20" t="str">
        <f t="shared" si="195"/>
        <v/>
      </c>
      <c r="X1791" s="20"/>
      <c r="Y1791" s="7"/>
      <c r="Z1791" s="7"/>
      <c r="AA1791" s="7"/>
      <c r="AB1791" s="7"/>
      <c r="AC1791" s="7"/>
      <c r="AD1791" s="7"/>
    </row>
    <row r="1792" spans="1:30" x14ac:dyDescent="0.25">
      <c r="A1792" s="7"/>
      <c r="B1792" s="7"/>
      <c r="C1792" s="7"/>
      <c r="D1792" s="7" t="e">
        <f t="shared" si="189"/>
        <v>#VALUE!</v>
      </c>
      <c r="E1792" s="7" t="e">
        <f t="shared" si="190"/>
        <v>#VALUE!</v>
      </c>
      <c r="S1792" s="20" t="str">
        <f t="shared" si="191"/>
        <v/>
      </c>
      <c r="T1792" s="20" t="str">
        <f t="shared" si="192"/>
        <v/>
      </c>
      <c r="U1792" s="48" t="e">
        <f t="shared" si="193"/>
        <v>#VALUE!</v>
      </c>
      <c r="V1792" s="20" t="str">
        <f t="shared" si="194"/>
        <v/>
      </c>
      <c r="W1792" s="20" t="str">
        <f t="shared" si="195"/>
        <v/>
      </c>
      <c r="X1792" s="20"/>
      <c r="Y1792" s="7"/>
      <c r="Z1792" s="7"/>
      <c r="AA1792" s="7"/>
      <c r="AB1792" s="7"/>
      <c r="AC1792" s="7"/>
      <c r="AD1792" s="7"/>
    </row>
    <row r="1793" spans="1:30" x14ac:dyDescent="0.25">
      <c r="A1793" s="7"/>
      <c r="B1793" s="7"/>
      <c r="C1793" s="7"/>
      <c r="D1793" s="7" t="e">
        <f t="shared" si="189"/>
        <v>#VALUE!</v>
      </c>
      <c r="E1793" s="7" t="e">
        <f t="shared" si="190"/>
        <v>#VALUE!</v>
      </c>
      <c r="S1793" s="20" t="str">
        <f t="shared" si="191"/>
        <v/>
      </c>
      <c r="T1793" s="20" t="str">
        <f t="shared" si="192"/>
        <v/>
      </c>
      <c r="U1793" s="48" t="e">
        <f t="shared" si="193"/>
        <v>#VALUE!</v>
      </c>
      <c r="V1793" s="20" t="str">
        <f t="shared" si="194"/>
        <v/>
      </c>
      <c r="W1793" s="20" t="str">
        <f t="shared" si="195"/>
        <v/>
      </c>
      <c r="X1793" s="20"/>
      <c r="Y1793" s="7"/>
      <c r="Z1793" s="7"/>
      <c r="AA1793" s="7"/>
      <c r="AB1793" s="7"/>
      <c r="AC1793" s="7"/>
      <c r="AD1793" s="7"/>
    </row>
    <row r="1794" spans="1:30" x14ac:dyDescent="0.25">
      <c r="A1794" s="7"/>
      <c r="B1794" s="7"/>
      <c r="C1794" s="7"/>
      <c r="D1794" s="7" t="e">
        <f t="shared" si="189"/>
        <v>#VALUE!</v>
      </c>
      <c r="E1794" s="7" t="e">
        <f t="shared" si="190"/>
        <v>#VALUE!</v>
      </c>
      <c r="S1794" s="20" t="str">
        <f t="shared" si="191"/>
        <v/>
      </c>
      <c r="T1794" s="20" t="str">
        <f t="shared" si="192"/>
        <v/>
      </c>
      <c r="U1794" s="48" t="e">
        <f t="shared" si="193"/>
        <v>#VALUE!</v>
      </c>
      <c r="V1794" s="20" t="str">
        <f t="shared" si="194"/>
        <v/>
      </c>
      <c r="W1794" s="20" t="str">
        <f t="shared" si="195"/>
        <v/>
      </c>
      <c r="X1794" s="20"/>
      <c r="Y1794" s="7"/>
      <c r="Z1794" s="7"/>
      <c r="AA1794" s="7"/>
      <c r="AB1794" s="7"/>
      <c r="AC1794" s="7"/>
      <c r="AD1794" s="7"/>
    </row>
    <row r="1795" spans="1:30" x14ac:dyDescent="0.25">
      <c r="A1795" s="7"/>
      <c r="B1795" s="7"/>
      <c r="C1795" s="7"/>
      <c r="D1795" s="7" t="e">
        <f t="shared" si="189"/>
        <v>#VALUE!</v>
      </c>
      <c r="E1795" s="7" t="e">
        <f t="shared" si="190"/>
        <v>#VALUE!</v>
      </c>
      <c r="S1795" s="20" t="str">
        <f t="shared" si="191"/>
        <v/>
      </c>
      <c r="T1795" s="20" t="str">
        <f t="shared" si="192"/>
        <v/>
      </c>
      <c r="U1795" s="48" t="e">
        <f t="shared" si="193"/>
        <v>#VALUE!</v>
      </c>
      <c r="V1795" s="20" t="str">
        <f t="shared" si="194"/>
        <v/>
      </c>
      <c r="W1795" s="20" t="str">
        <f t="shared" si="195"/>
        <v/>
      </c>
      <c r="X1795" s="20"/>
      <c r="Y1795" s="7"/>
      <c r="Z1795" s="7"/>
      <c r="AA1795" s="7"/>
      <c r="AB1795" s="7"/>
      <c r="AC1795" s="7"/>
      <c r="AD1795" s="7"/>
    </row>
    <row r="1796" spans="1:30" x14ac:dyDescent="0.25">
      <c r="A1796" s="7"/>
      <c r="B1796" s="7"/>
      <c r="C1796" s="7"/>
      <c r="D1796" s="7" t="e">
        <f t="shared" si="189"/>
        <v>#VALUE!</v>
      </c>
      <c r="E1796" s="7" t="e">
        <f t="shared" si="190"/>
        <v>#VALUE!</v>
      </c>
      <c r="S1796" s="20" t="str">
        <f t="shared" si="191"/>
        <v/>
      </c>
      <c r="T1796" s="20" t="str">
        <f t="shared" si="192"/>
        <v/>
      </c>
      <c r="U1796" s="48" t="e">
        <f t="shared" si="193"/>
        <v>#VALUE!</v>
      </c>
      <c r="V1796" s="20" t="str">
        <f t="shared" si="194"/>
        <v/>
      </c>
      <c r="W1796" s="20" t="str">
        <f t="shared" si="195"/>
        <v/>
      </c>
      <c r="X1796" s="20"/>
      <c r="Y1796" s="7"/>
      <c r="Z1796" s="7"/>
      <c r="AA1796" s="7"/>
      <c r="AB1796" s="7"/>
      <c r="AC1796" s="7"/>
      <c r="AD1796" s="7"/>
    </row>
    <row r="1797" spans="1:30" x14ac:dyDescent="0.25">
      <c r="A1797" s="7"/>
      <c r="B1797" s="7"/>
      <c r="C1797" s="7"/>
      <c r="D1797" s="7" t="e">
        <f t="shared" si="189"/>
        <v>#VALUE!</v>
      </c>
      <c r="E1797" s="7" t="e">
        <f t="shared" si="190"/>
        <v>#VALUE!</v>
      </c>
      <c r="S1797" s="20" t="str">
        <f t="shared" si="191"/>
        <v/>
      </c>
      <c r="T1797" s="20" t="str">
        <f t="shared" si="192"/>
        <v/>
      </c>
      <c r="U1797" s="48" t="e">
        <f t="shared" si="193"/>
        <v>#VALUE!</v>
      </c>
      <c r="V1797" s="20" t="str">
        <f t="shared" si="194"/>
        <v/>
      </c>
      <c r="W1797" s="20" t="str">
        <f t="shared" si="195"/>
        <v/>
      </c>
      <c r="X1797" s="20"/>
      <c r="Y1797" s="7"/>
      <c r="Z1797" s="7"/>
      <c r="AA1797" s="7"/>
      <c r="AB1797" s="7"/>
      <c r="AC1797" s="7"/>
      <c r="AD1797" s="7"/>
    </row>
    <row r="1798" spans="1:30" x14ac:dyDescent="0.25">
      <c r="A1798" s="7"/>
      <c r="B1798" s="7"/>
      <c r="C1798" s="7"/>
      <c r="D1798" s="7" t="e">
        <f t="shared" si="189"/>
        <v>#VALUE!</v>
      </c>
      <c r="E1798" s="7" t="e">
        <f t="shared" si="190"/>
        <v>#VALUE!</v>
      </c>
      <c r="S1798" s="20" t="str">
        <f t="shared" si="191"/>
        <v/>
      </c>
      <c r="T1798" s="20" t="str">
        <f t="shared" si="192"/>
        <v/>
      </c>
      <c r="U1798" s="48" t="e">
        <f t="shared" si="193"/>
        <v>#VALUE!</v>
      </c>
      <c r="V1798" s="20" t="str">
        <f t="shared" si="194"/>
        <v/>
      </c>
      <c r="W1798" s="20" t="str">
        <f t="shared" si="195"/>
        <v/>
      </c>
      <c r="X1798" s="20"/>
      <c r="Y1798" s="7"/>
      <c r="Z1798" s="7"/>
      <c r="AA1798" s="7"/>
      <c r="AB1798" s="7"/>
      <c r="AC1798" s="7"/>
      <c r="AD1798" s="7"/>
    </row>
    <row r="1799" spans="1:30" x14ac:dyDescent="0.25">
      <c r="A1799" s="7"/>
      <c r="B1799" s="7"/>
      <c r="C1799" s="7"/>
      <c r="D1799" s="7" t="e">
        <f t="shared" si="189"/>
        <v>#VALUE!</v>
      </c>
      <c r="E1799" s="7" t="e">
        <f t="shared" si="190"/>
        <v>#VALUE!</v>
      </c>
      <c r="S1799" s="20" t="str">
        <f t="shared" si="191"/>
        <v/>
      </c>
      <c r="T1799" s="20" t="str">
        <f t="shared" si="192"/>
        <v/>
      </c>
      <c r="U1799" s="48" t="e">
        <f t="shared" si="193"/>
        <v>#VALUE!</v>
      </c>
      <c r="V1799" s="20" t="str">
        <f t="shared" si="194"/>
        <v/>
      </c>
      <c r="W1799" s="20" t="str">
        <f t="shared" si="195"/>
        <v/>
      </c>
      <c r="X1799" s="20"/>
      <c r="Y1799" s="7"/>
      <c r="Z1799" s="7"/>
      <c r="AA1799" s="7"/>
      <c r="AB1799" s="7"/>
      <c r="AC1799" s="7"/>
      <c r="AD1799" s="7"/>
    </row>
    <row r="1800" spans="1:30" x14ac:dyDescent="0.25">
      <c r="A1800" s="7"/>
      <c r="B1800" s="7"/>
      <c r="C1800" s="7"/>
      <c r="D1800" s="7" t="e">
        <f t="shared" si="189"/>
        <v>#VALUE!</v>
      </c>
      <c r="E1800" s="7" t="e">
        <f t="shared" si="190"/>
        <v>#VALUE!</v>
      </c>
      <c r="S1800" s="20" t="str">
        <f t="shared" si="191"/>
        <v/>
      </c>
      <c r="T1800" s="20" t="str">
        <f t="shared" si="192"/>
        <v/>
      </c>
      <c r="U1800" s="48" t="e">
        <f t="shared" si="193"/>
        <v>#VALUE!</v>
      </c>
      <c r="V1800" s="20" t="str">
        <f t="shared" si="194"/>
        <v/>
      </c>
      <c r="W1800" s="20" t="str">
        <f t="shared" si="195"/>
        <v/>
      </c>
      <c r="X1800" s="20"/>
      <c r="Y1800" s="7"/>
      <c r="Z1800" s="7"/>
      <c r="AA1800" s="7"/>
      <c r="AB1800" s="7"/>
      <c r="AC1800" s="7"/>
      <c r="AD1800" s="7"/>
    </row>
    <row r="1801" spans="1:30" x14ac:dyDescent="0.25">
      <c r="A1801" s="7"/>
      <c r="B1801" s="7"/>
      <c r="C1801" s="7"/>
      <c r="D1801" s="7" t="e">
        <f t="shared" si="189"/>
        <v>#VALUE!</v>
      </c>
      <c r="E1801" s="7" t="e">
        <f t="shared" si="190"/>
        <v>#VALUE!</v>
      </c>
      <c r="S1801" s="20" t="str">
        <f t="shared" si="191"/>
        <v/>
      </c>
      <c r="T1801" s="20" t="str">
        <f t="shared" si="192"/>
        <v/>
      </c>
      <c r="U1801" s="48" t="e">
        <f t="shared" si="193"/>
        <v>#VALUE!</v>
      </c>
      <c r="V1801" s="20" t="str">
        <f t="shared" si="194"/>
        <v/>
      </c>
      <c r="W1801" s="20" t="str">
        <f t="shared" si="195"/>
        <v/>
      </c>
      <c r="X1801" s="20"/>
      <c r="Y1801" s="7"/>
      <c r="Z1801" s="7"/>
      <c r="AA1801" s="7"/>
      <c r="AB1801" s="7"/>
      <c r="AC1801" s="7"/>
      <c r="AD1801" s="7"/>
    </row>
    <row r="1802" spans="1:30" x14ac:dyDescent="0.25">
      <c r="A1802" s="7"/>
      <c r="B1802" s="7"/>
      <c r="C1802" s="7"/>
      <c r="D1802" s="7" t="e">
        <f t="shared" si="189"/>
        <v>#VALUE!</v>
      </c>
      <c r="E1802" s="7" t="e">
        <f t="shared" si="190"/>
        <v>#VALUE!</v>
      </c>
      <c r="S1802" s="20" t="str">
        <f t="shared" si="191"/>
        <v/>
      </c>
      <c r="T1802" s="20" t="str">
        <f t="shared" si="192"/>
        <v/>
      </c>
      <c r="U1802" s="48" t="e">
        <f t="shared" si="193"/>
        <v>#VALUE!</v>
      </c>
      <c r="V1802" s="20" t="str">
        <f t="shared" si="194"/>
        <v/>
      </c>
      <c r="W1802" s="20" t="str">
        <f t="shared" si="195"/>
        <v/>
      </c>
      <c r="X1802" s="20"/>
      <c r="Y1802" s="7"/>
      <c r="Z1802" s="7"/>
      <c r="AA1802" s="7"/>
      <c r="AB1802" s="7"/>
      <c r="AC1802" s="7"/>
      <c r="AD1802" s="7"/>
    </row>
    <row r="1803" spans="1:30" x14ac:dyDescent="0.25">
      <c r="A1803" s="7"/>
      <c r="B1803" s="7"/>
      <c r="C1803" s="7"/>
      <c r="D1803" s="7" t="e">
        <f t="shared" ref="D1803:D1866" si="196">TRIM(CLEAN(E1803))</f>
        <v>#VALUE!</v>
      </c>
      <c r="E1803" s="7" t="e">
        <f t="shared" ref="E1803:E1866" si="197">MID(G1803,2,SEARCH("_",G1803)-2)</f>
        <v>#VALUE!</v>
      </c>
      <c r="S1803" s="20" t="str">
        <f t="shared" ref="S1803:S1866" si="198">IFERROR(SEARCH("_",I1803),"")</f>
        <v/>
      </c>
      <c r="T1803" s="20" t="str">
        <f t="shared" ref="T1803:T1866" si="199">IFERROR(SEARCH("_",I1803,S1803+1),"")</f>
        <v/>
      </c>
      <c r="U1803" s="48" t="e">
        <f t="shared" ref="U1803:U1866" si="200">MID(I1803,S1803+1,T1803-S1803-1)</f>
        <v>#VALUE!</v>
      </c>
      <c r="V1803" s="20" t="str">
        <f t="shared" ref="V1803:V1866" si="201">IFERROR(LEFT(K1803,SEARCH("TN7",K1803)+4),"")</f>
        <v/>
      </c>
      <c r="W1803" s="20" t="str">
        <f t="shared" ref="W1803:W1866" si="202">IFERROR(VLOOKUP(V1803,$V$2:$W$4,2,FALSE),"")</f>
        <v/>
      </c>
      <c r="X1803" s="20"/>
      <c r="Y1803" s="7"/>
      <c r="Z1803" s="7"/>
      <c r="AA1803" s="7"/>
      <c r="AB1803" s="7"/>
      <c r="AC1803" s="7"/>
      <c r="AD1803" s="7"/>
    </row>
    <row r="1804" spans="1:30" x14ac:dyDescent="0.25">
      <c r="A1804" s="7"/>
      <c r="B1804" s="7"/>
      <c r="C1804" s="7"/>
      <c r="D1804" s="7" t="e">
        <f t="shared" si="196"/>
        <v>#VALUE!</v>
      </c>
      <c r="E1804" s="7" t="e">
        <f t="shared" si="197"/>
        <v>#VALUE!</v>
      </c>
      <c r="S1804" s="20" t="str">
        <f t="shared" si="198"/>
        <v/>
      </c>
      <c r="T1804" s="20" t="str">
        <f t="shared" si="199"/>
        <v/>
      </c>
      <c r="U1804" s="48" t="e">
        <f t="shared" si="200"/>
        <v>#VALUE!</v>
      </c>
      <c r="V1804" s="20" t="str">
        <f t="shared" si="201"/>
        <v/>
      </c>
      <c r="W1804" s="20" t="str">
        <f t="shared" si="202"/>
        <v/>
      </c>
      <c r="X1804" s="20"/>
      <c r="Y1804" s="7"/>
      <c r="Z1804" s="7"/>
      <c r="AA1804" s="7"/>
      <c r="AB1804" s="7"/>
      <c r="AC1804" s="7"/>
      <c r="AD1804" s="7"/>
    </row>
    <row r="1805" spans="1:30" x14ac:dyDescent="0.25">
      <c r="A1805" s="7"/>
      <c r="B1805" s="7"/>
      <c r="C1805" s="7"/>
      <c r="D1805" s="7" t="e">
        <f t="shared" si="196"/>
        <v>#VALUE!</v>
      </c>
      <c r="E1805" s="7" t="e">
        <f t="shared" si="197"/>
        <v>#VALUE!</v>
      </c>
      <c r="S1805" s="20" t="str">
        <f t="shared" si="198"/>
        <v/>
      </c>
      <c r="T1805" s="20" t="str">
        <f t="shared" si="199"/>
        <v/>
      </c>
      <c r="U1805" s="48" t="e">
        <f t="shared" si="200"/>
        <v>#VALUE!</v>
      </c>
      <c r="V1805" s="20" t="str">
        <f t="shared" si="201"/>
        <v/>
      </c>
      <c r="W1805" s="20" t="str">
        <f t="shared" si="202"/>
        <v/>
      </c>
      <c r="X1805" s="20"/>
      <c r="Y1805" s="7"/>
      <c r="Z1805" s="7"/>
      <c r="AA1805" s="7"/>
      <c r="AB1805" s="7"/>
      <c r="AC1805" s="7"/>
      <c r="AD1805" s="7"/>
    </row>
    <row r="1806" spans="1:30" x14ac:dyDescent="0.25">
      <c r="A1806" s="7"/>
      <c r="B1806" s="7"/>
      <c r="C1806" s="7"/>
      <c r="D1806" s="7" t="e">
        <f t="shared" si="196"/>
        <v>#VALUE!</v>
      </c>
      <c r="E1806" s="7" t="e">
        <f t="shared" si="197"/>
        <v>#VALUE!</v>
      </c>
      <c r="S1806" s="20" t="str">
        <f t="shared" si="198"/>
        <v/>
      </c>
      <c r="T1806" s="20" t="str">
        <f t="shared" si="199"/>
        <v/>
      </c>
      <c r="U1806" s="48" t="e">
        <f t="shared" si="200"/>
        <v>#VALUE!</v>
      </c>
      <c r="V1806" s="20" t="str">
        <f t="shared" si="201"/>
        <v/>
      </c>
      <c r="W1806" s="20" t="str">
        <f t="shared" si="202"/>
        <v/>
      </c>
      <c r="X1806" s="20"/>
      <c r="Y1806" s="7"/>
      <c r="Z1806" s="7"/>
      <c r="AA1806" s="7"/>
      <c r="AB1806" s="7"/>
      <c r="AC1806" s="7"/>
      <c r="AD1806" s="7"/>
    </row>
    <row r="1807" spans="1:30" x14ac:dyDescent="0.25">
      <c r="A1807" s="7"/>
      <c r="B1807" s="7"/>
      <c r="C1807" s="7"/>
      <c r="D1807" s="7" t="e">
        <f t="shared" si="196"/>
        <v>#VALUE!</v>
      </c>
      <c r="E1807" s="7" t="e">
        <f t="shared" si="197"/>
        <v>#VALUE!</v>
      </c>
      <c r="S1807" s="20" t="str">
        <f t="shared" si="198"/>
        <v/>
      </c>
      <c r="T1807" s="20" t="str">
        <f t="shared" si="199"/>
        <v/>
      </c>
      <c r="U1807" s="48" t="e">
        <f t="shared" si="200"/>
        <v>#VALUE!</v>
      </c>
      <c r="V1807" s="20" t="str">
        <f t="shared" si="201"/>
        <v/>
      </c>
      <c r="W1807" s="20" t="str">
        <f t="shared" si="202"/>
        <v/>
      </c>
      <c r="X1807" s="20"/>
      <c r="Y1807" s="7"/>
      <c r="Z1807" s="7"/>
      <c r="AA1807" s="7"/>
      <c r="AB1807" s="7"/>
      <c r="AC1807" s="7"/>
      <c r="AD1807" s="7"/>
    </row>
    <row r="1808" spans="1:30" x14ac:dyDescent="0.25">
      <c r="A1808" s="7"/>
      <c r="B1808" s="7"/>
      <c r="C1808" s="7"/>
      <c r="D1808" s="7" t="e">
        <f t="shared" si="196"/>
        <v>#VALUE!</v>
      </c>
      <c r="E1808" s="7" t="e">
        <f t="shared" si="197"/>
        <v>#VALUE!</v>
      </c>
      <c r="S1808" s="20" t="str">
        <f t="shared" si="198"/>
        <v/>
      </c>
      <c r="T1808" s="20" t="str">
        <f t="shared" si="199"/>
        <v/>
      </c>
      <c r="U1808" s="48" t="e">
        <f t="shared" si="200"/>
        <v>#VALUE!</v>
      </c>
      <c r="V1808" s="20" t="str">
        <f t="shared" si="201"/>
        <v/>
      </c>
      <c r="W1808" s="20" t="str">
        <f t="shared" si="202"/>
        <v/>
      </c>
      <c r="X1808" s="20"/>
      <c r="Y1808" s="7"/>
      <c r="Z1808" s="7"/>
      <c r="AA1808" s="7"/>
      <c r="AB1808" s="7"/>
      <c r="AC1808" s="7"/>
      <c r="AD1808" s="7"/>
    </row>
    <row r="1809" spans="1:30" x14ac:dyDescent="0.25">
      <c r="A1809" s="7"/>
      <c r="B1809" s="7"/>
      <c r="C1809" s="7"/>
      <c r="D1809" s="7" t="e">
        <f t="shared" si="196"/>
        <v>#VALUE!</v>
      </c>
      <c r="E1809" s="7" t="e">
        <f t="shared" si="197"/>
        <v>#VALUE!</v>
      </c>
      <c r="S1809" s="20" t="str">
        <f t="shared" si="198"/>
        <v/>
      </c>
      <c r="T1809" s="20" t="str">
        <f t="shared" si="199"/>
        <v/>
      </c>
      <c r="U1809" s="48" t="e">
        <f t="shared" si="200"/>
        <v>#VALUE!</v>
      </c>
      <c r="V1809" s="20" t="str">
        <f t="shared" si="201"/>
        <v/>
      </c>
      <c r="W1809" s="20" t="str">
        <f t="shared" si="202"/>
        <v/>
      </c>
      <c r="X1809" s="20"/>
      <c r="Y1809" s="7"/>
      <c r="Z1809" s="7"/>
      <c r="AA1809" s="7"/>
      <c r="AB1809" s="7"/>
      <c r="AC1809" s="7"/>
      <c r="AD1809" s="7"/>
    </row>
    <row r="1810" spans="1:30" x14ac:dyDescent="0.25">
      <c r="A1810" s="7"/>
      <c r="B1810" s="7"/>
      <c r="C1810" s="7"/>
      <c r="D1810" s="7" t="e">
        <f t="shared" si="196"/>
        <v>#VALUE!</v>
      </c>
      <c r="E1810" s="7" t="e">
        <f t="shared" si="197"/>
        <v>#VALUE!</v>
      </c>
      <c r="S1810" s="20" t="str">
        <f t="shared" si="198"/>
        <v/>
      </c>
      <c r="T1810" s="20" t="str">
        <f t="shared" si="199"/>
        <v/>
      </c>
      <c r="U1810" s="48" t="e">
        <f t="shared" si="200"/>
        <v>#VALUE!</v>
      </c>
      <c r="V1810" s="20" t="str">
        <f t="shared" si="201"/>
        <v/>
      </c>
      <c r="W1810" s="20" t="str">
        <f t="shared" si="202"/>
        <v/>
      </c>
      <c r="X1810" s="20"/>
      <c r="Y1810" s="7"/>
      <c r="Z1810" s="7"/>
      <c r="AA1810" s="7"/>
      <c r="AB1810" s="7"/>
      <c r="AC1810" s="7"/>
      <c r="AD1810" s="7"/>
    </row>
    <row r="1811" spans="1:30" x14ac:dyDescent="0.25">
      <c r="A1811" s="7"/>
      <c r="B1811" s="7"/>
      <c r="C1811" s="7"/>
      <c r="D1811" s="7" t="e">
        <f t="shared" si="196"/>
        <v>#VALUE!</v>
      </c>
      <c r="E1811" s="7" t="e">
        <f t="shared" si="197"/>
        <v>#VALUE!</v>
      </c>
      <c r="S1811" s="20" t="str">
        <f t="shared" si="198"/>
        <v/>
      </c>
      <c r="T1811" s="20" t="str">
        <f t="shared" si="199"/>
        <v/>
      </c>
      <c r="U1811" s="48" t="e">
        <f t="shared" si="200"/>
        <v>#VALUE!</v>
      </c>
      <c r="V1811" s="20" t="str">
        <f t="shared" si="201"/>
        <v/>
      </c>
      <c r="W1811" s="20" t="str">
        <f t="shared" si="202"/>
        <v/>
      </c>
      <c r="X1811" s="20"/>
      <c r="Y1811" s="7"/>
      <c r="Z1811" s="7"/>
      <c r="AA1811" s="7"/>
      <c r="AB1811" s="7"/>
      <c r="AC1811" s="7"/>
      <c r="AD1811" s="7"/>
    </row>
    <row r="1812" spans="1:30" x14ac:dyDescent="0.25">
      <c r="A1812" s="7"/>
      <c r="B1812" s="7"/>
      <c r="C1812" s="7"/>
      <c r="D1812" s="7" t="e">
        <f t="shared" si="196"/>
        <v>#VALUE!</v>
      </c>
      <c r="E1812" s="7" t="e">
        <f t="shared" si="197"/>
        <v>#VALUE!</v>
      </c>
      <c r="S1812" s="20" t="str">
        <f t="shared" si="198"/>
        <v/>
      </c>
      <c r="T1812" s="20" t="str">
        <f t="shared" si="199"/>
        <v/>
      </c>
      <c r="U1812" s="48" t="e">
        <f t="shared" si="200"/>
        <v>#VALUE!</v>
      </c>
      <c r="V1812" s="20" t="str">
        <f t="shared" si="201"/>
        <v/>
      </c>
      <c r="W1812" s="20" t="str">
        <f t="shared" si="202"/>
        <v/>
      </c>
      <c r="X1812" s="20"/>
      <c r="Y1812" s="7"/>
      <c r="Z1812" s="7"/>
      <c r="AA1812" s="7"/>
      <c r="AB1812" s="7"/>
      <c r="AC1812" s="7"/>
      <c r="AD1812" s="7"/>
    </row>
    <row r="1813" spans="1:30" x14ac:dyDescent="0.25">
      <c r="A1813" s="7"/>
      <c r="B1813" s="7"/>
      <c r="C1813" s="7"/>
      <c r="D1813" s="7" t="e">
        <f t="shared" si="196"/>
        <v>#VALUE!</v>
      </c>
      <c r="E1813" s="7" t="e">
        <f t="shared" si="197"/>
        <v>#VALUE!</v>
      </c>
      <c r="S1813" s="20" t="str">
        <f t="shared" si="198"/>
        <v/>
      </c>
      <c r="T1813" s="20" t="str">
        <f t="shared" si="199"/>
        <v/>
      </c>
      <c r="U1813" s="48" t="e">
        <f t="shared" si="200"/>
        <v>#VALUE!</v>
      </c>
      <c r="V1813" s="20" t="str">
        <f t="shared" si="201"/>
        <v/>
      </c>
      <c r="W1813" s="20" t="str">
        <f t="shared" si="202"/>
        <v/>
      </c>
      <c r="X1813" s="20"/>
      <c r="Y1813" s="7"/>
      <c r="Z1813" s="7"/>
      <c r="AA1813" s="7"/>
      <c r="AB1813" s="7"/>
      <c r="AC1813" s="7"/>
      <c r="AD1813" s="7"/>
    </row>
    <row r="1814" spans="1:30" x14ac:dyDescent="0.25">
      <c r="A1814" s="7"/>
      <c r="B1814" s="7"/>
      <c r="C1814" s="7"/>
      <c r="D1814" s="7" t="e">
        <f t="shared" si="196"/>
        <v>#VALUE!</v>
      </c>
      <c r="E1814" s="7" t="e">
        <f t="shared" si="197"/>
        <v>#VALUE!</v>
      </c>
      <c r="S1814" s="20" t="str">
        <f t="shared" si="198"/>
        <v/>
      </c>
      <c r="T1814" s="20" t="str">
        <f t="shared" si="199"/>
        <v/>
      </c>
      <c r="U1814" s="48" t="e">
        <f t="shared" si="200"/>
        <v>#VALUE!</v>
      </c>
      <c r="V1814" s="20" t="str">
        <f t="shared" si="201"/>
        <v/>
      </c>
      <c r="W1814" s="20" t="str">
        <f t="shared" si="202"/>
        <v/>
      </c>
      <c r="X1814" s="20"/>
      <c r="Y1814" s="7"/>
      <c r="Z1814" s="7"/>
      <c r="AA1814" s="7"/>
      <c r="AB1814" s="7"/>
      <c r="AC1814" s="7"/>
      <c r="AD1814" s="7"/>
    </row>
    <row r="1815" spans="1:30" x14ac:dyDescent="0.25">
      <c r="A1815" s="7"/>
      <c r="B1815" s="7"/>
      <c r="C1815" s="7"/>
      <c r="D1815" s="7" t="e">
        <f t="shared" si="196"/>
        <v>#VALUE!</v>
      </c>
      <c r="E1815" s="7" t="e">
        <f t="shared" si="197"/>
        <v>#VALUE!</v>
      </c>
      <c r="S1815" s="20" t="str">
        <f t="shared" si="198"/>
        <v/>
      </c>
      <c r="T1815" s="20" t="str">
        <f t="shared" si="199"/>
        <v/>
      </c>
      <c r="U1815" s="48" t="e">
        <f t="shared" si="200"/>
        <v>#VALUE!</v>
      </c>
      <c r="V1815" s="20" t="str">
        <f t="shared" si="201"/>
        <v/>
      </c>
      <c r="W1815" s="20" t="str">
        <f t="shared" si="202"/>
        <v/>
      </c>
      <c r="X1815" s="20"/>
      <c r="Y1815" s="7"/>
      <c r="Z1815" s="7"/>
      <c r="AA1815" s="7"/>
      <c r="AB1815" s="7"/>
      <c r="AC1815" s="7"/>
      <c r="AD1815" s="7"/>
    </row>
    <row r="1816" spans="1:30" x14ac:dyDescent="0.25">
      <c r="A1816" s="7"/>
      <c r="B1816" s="7"/>
      <c r="C1816" s="7"/>
      <c r="D1816" s="7" t="e">
        <f t="shared" si="196"/>
        <v>#VALUE!</v>
      </c>
      <c r="E1816" s="7" t="e">
        <f t="shared" si="197"/>
        <v>#VALUE!</v>
      </c>
      <c r="S1816" s="20" t="str">
        <f t="shared" si="198"/>
        <v/>
      </c>
      <c r="T1816" s="20" t="str">
        <f t="shared" si="199"/>
        <v/>
      </c>
      <c r="U1816" s="48" t="e">
        <f t="shared" si="200"/>
        <v>#VALUE!</v>
      </c>
      <c r="V1816" s="20" t="str">
        <f t="shared" si="201"/>
        <v/>
      </c>
      <c r="W1816" s="20" t="str">
        <f t="shared" si="202"/>
        <v/>
      </c>
      <c r="X1816" s="20"/>
      <c r="Y1816" s="7"/>
      <c r="Z1816" s="7"/>
      <c r="AA1816" s="7"/>
      <c r="AB1816" s="7"/>
      <c r="AC1816" s="7"/>
      <c r="AD1816" s="7"/>
    </row>
    <row r="1817" spans="1:30" x14ac:dyDescent="0.25">
      <c r="A1817" s="7"/>
      <c r="B1817" s="7"/>
      <c r="C1817" s="7"/>
      <c r="D1817" s="7" t="e">
        <f t="shared" si="196"/>
        <v>#VALUE!</v>
      </c>
      <c r="E1817" s="7" t="e">
        <f t="shared" si="197"/>
        <v>#VALUE!</v>
      </c>
      <c r="S1817" s="20" t="str">
        <f t="shared" si="198"/>
        <v/>
      </c>
      <c r="T1817" s="20" t="str">
        <f t="shared" si="199"/>
        <v/>
      </c>
      <c r="U1817" s="48" t="e">
        <f t="shared" si="200"/>
        <v>#VALUE!</v>
      </c>
      <c r="V1817" s="20" t="str">
        <f t="shared" si="201"/>
        <v/>
      </c>
      <c r="W1817" s="20" t="str">
        <f t="shared" si="202"/>
        <v/>
      </c>
      <c r="X1817" s="20"/>
      <c r="Y1817" s="7"/>
      <c r="Z1817" s="7"/>
      <c r="AA1817" s="7"/>
      <c r="AB1817" s="7"/>
      <c r="AC1817" s="7"/>
      <c r="AD1817" s="7"/>
    </row>
    <row r="1818" spans="1:30" x14ac:dyDescent="0.25">
      <c r="A1818" s="7"/>
      <c r="B1818" s="7"/>
      <c r="C1818" s="7"/>
      <c r="D1818" s="7" t="e">
        <f t="shared" si="196"/>
        <v>#VALUE!</v>
      </c>
      <c r="E1818" s="7" t="e">
        <f t="shared" si="197"/>
        <v>#VALUE!</v>
      </c>
      <c r="S1818" s="20" t="str">
        <f t="shared" si="198"/>
        <v/>
      </c>
      <c r="T1818" s="20" t="str">
        <f t="shared" si="199"/>
        <v/>
      </c>
      <c r="U1818" s="48" t="e">
        <f t="shared" si="200"/>
        <v>#VALUE!</v>
      </c>
      <c r="V1818" s="20" t="str">
        <f t="shared" si="201"/>
        <v/>
      </c>
      <c r="W1818" s="20" t="str">
        <f t="shared" si="202"/>
        <v/>
      </c>
      <c r="X1818" s="20"/>
      <c r="Y1818" s="7"/>
      <c r="Z1818" s="7"/>
      <c r="AA1818" s="7"/>
      <c r="AB1818" s="7"/>
      <c r="AC1818" s="7"/>
      <c r="AD1818" s="7"/>
    </row>
    <row r="1819" spans="1:30" x14ac:dyDescent="0.25">
      <c r="A1819" s="7"/>
      <c r="B1819" s="7"/>
      <c r="C1819" s="7"/>
      <c r="D1819" s="7" t="e">
        <f t="shared" si="196"/>
        <v>#VALUE!</v>
      </c>
      <c r="E1819" s="7" t="e">
        <f t="shared" si="197"/>
        <v>#VALUE!</v>
      </c>
      <c r="S1819" s="20" t="str">
        <f t="shared" si="198"/>
        <v/>
      </c>
      <c r="T1819" s="20" t="str">
        <f t="shared" si="199"/>
        <v/>
      </c>
      <c r="U1819" s="48" t="e">
        <f t="shared" si="200"/>
        <v>#VALUE!</v>
      </c>
      <c r="V1819" s="20" t="str">
        <f t="shared" si="201"/>
        <v/>
      </c>
      <c r="W1819" s="20" t="str">
        <f t="shared" si="202"/>
        <v/>
      </c>
      <c r="X1819" s="20"/>
      <c r="Y1819" s="7"/>
      <c r="Z1819" s="7"/>
      <c r="AA1819" s="7"/>
      <c r="AB1819" s="7"/>
      <c r="AC1819" s="7"/>
      <c r="AD1819" s="7"/>
    </row>
    <row r="1820" spans="1:30" x14ac:dyDescent="0.25">
      <c r="A1820" s="7"/>
      <c r="B1820" s="7"/>
      <c r="C1820" s="7"/>
      <c r="D1820" s="7" t="e">
        <f t="shared" si="196"/>
        <v>#VALUE!</v>
      </c>
      <c r="E1820" s="7" t="e">
        <f t="shared" si="197"/>
        <v>#VALUE!</v>
      </c>
      <c r="S1820" s="20" t="str">
        <f t="shared" si="198"/>
        <v/>
      </c>
      <c r="T1820" s="20" t="str">
        <f t="shared" si="199"/>
        <v/>
      </c>
      <c r="U1820" s="48" t="e">
        <f t="shared" si="200"/>
        <v>#VALUE!</v>
      </c>
      <c r="V1820" s="20" t="str">
        <f t="shared" si="201"/>
        <v/>
      </c>
      <c r="W1820" s="20" t="str">
        <f t="shared" si="202"/>
        <v/>
      </c>
      <c r="X1820" s="20"/>
      <c r="Y1820" s="7"/>
      <c r="Z1820" s="7"/>
      <c r="AA1820" s="7"/>
      <c r="AB1820" s="7"/>
      <c r="AC1820" s="7"/>
      <c r="AD1820" s="7"/>
    </row>
    <row r="1821" spans="1:30" x14ac:dyDescent="0.25">
      <c r="A1821" s="7"/>
      <c r="B1821" s="7"/>
      <c r="C1821" s="7"/>
      <c r="D1821" s="7" t="e">
        <f t="shared" si="196"/>
        <v>#VALUE!</v>
      </c>
      <c r="E1821" s="7" t="e">
        <f t="shared" si="197"/>
        <v>#VALUE!</v>
      </c>
      <c r="S1821" s="20" t="str">
        <f t="shared" si="198"/>
        <v/>
      </c>
      <c r="T1821" s="20" t="str">
        <f t="shared" si="199"/>
        <v/>
      </c>
      <c r="U1821" s="48" t="e">
        <f t="shared" si="200"/>
        <v>#VALUE!</v>
      </c>
      <c r="V1821" s="20" t="str">
        <f t="shared" si="201"/>
        <v/>
      </c>
      <c r="W1821" s="20" t="str">
        <f t="shared" si="202"/>
        <v/>
      </c>
      <c r="X1821" s="20"/>
      <c r="Y1821" s="7"/>
      <c r="Z1821" s="7"/>
      <c r="AA1821" s="7"/>
      <c r="AB1821" s="7"/>
      <c r="AC1821" s="7"/>
      <c r="AD1821" s="7"/>
    </row>
    <row r="1822" spans="1:30" x14ac:dyDescent="0.25">
      <c r="A1822" s="7"/>
      <c r="B1822" s="7"/>
      <c r="C1822" s="7"/>
      <c r="D1822" s="7" t="e">
        <f t="shared" si="196"/>
        <v>#VALUE!</v>
      </c>
      <c r="E1822" s="7" t="e">
        <f t="shared" si="197"/>
        <v>#VALUE!</v>
      </c>
      <c r="S1822" s="20" t="str">
        <f t="shared" si="198"/>
        <v/>
      </c>
      <c r="T1822" s="20" t="str">
        <f t="shared" si="199"/>
        <v/>
      </c>
      <c r="U1822" s="48" t="e">
        <f t="shared" si="200"/>
        <v>#VALUE!</v>
      </c>
      <c r="V1822" s="20" t="str">
        <f t="shared" si="201"/>
        <v/>
      </c>
      <c r="W1822" s="20" t="str">
        <f t="shared" si="202"/>
        <v/>
      </c>
      <c r="X1822" s="20"/>
      <c r="Y1822" s="7"/>
      <c r="Z1822" s="7"/>
      <c r="AA1822" s="7"/>
      <c r="AB1822" s="7"/>
      <c r="AC1822" s="7"/>
      <c r="AD1822" s="7"/>
    </row>
    <row r="1823" spans="1:30" x14ac:dyDescent="0.25">
      <c r="A1823" s="7"/>
      <c r="B1823" s="7"/>
      <c r="C1823" s="7"/>
      <c r="D1823" s="7" t="e">
        <f t="shared" si="196"/>
        <v>#VALUE!</v>
      </c>
      <c r="E1823" s="7" t="e">
        <f t="shared" si="197"/>
        <v>#VALUE!</v>
      </c>
      <c r="S1823" s="20" t="str">
        <f t="shared" si="198"/>
        <v/>
      </c>
      <c r="T1823" s="20" t="str">
        <f t="shared" si="199"/>
        <v/>
      </c>
      <c r="U1823" s="48" t="e">
        <f t="shared" si="200"/>
        <v>#VALUE!</v>
      </c>
      <c r="V1823" s="20" t="str">
        <f t="shared" si="201"/>
        <v/>
      </c>
      <c r="W1823" s="20" t="str">
        <f t="shared" si="202"/>
        <v/>
      </c>
      <c r="X1823" s="20"/>
      <c r="Y1823" s="7"/>
      <c r="Z1823" s="7"/>
      <c r="AA1823" s="7"/>
      <c r="AB1823" s="7"/>
      <c r="AC1823" s="7"/>
      <c r="AD1823" s="7"/>
    </row>
    <row r="1824" spans="1:30" x14ac:dyDescent="0.25">
      <c r="A1824" s="7"/>
      <c r="B1824" s="7"/>
      <c r="C1824" s="7"/>
      <c r="D1824" s="7" t="e">
        <f t="shared" si="196"/>
        <v>#VALUE!</v>
      </c>
      <c r="E1824" s="7" t="e">
        <f t="shared" si="197"/>
        <v>#VALUE!</v>
      </c>
      <c r="S1824" s="20" t="str">
        <f t="shared" si="198"/>
        <v/>
      </c>
      <c r="T1824" s="20" t="str">
        <f t="shared" si="199"/>
        <v/>
      </c>
      <c r="U1824" s="48" t="e">
        <f t="shared" si="200"/>
        <v>#VALUE!</v>
      </c>
      <c r="V1824" s="20" t="str">
        <f t="shared" si="201"/>
        <v/>
      </c>
      <c r="W1824" s="20" t="str">
        <f t="shared" si="202"/>
        <v/>
      </c>
      <c r="X1824" s="20"/>
      <c r="Y1824" s="7"/>
      <c r="Z1824" s="7"/>
      <c r="AA1824" s="7"/>
      <c r="AB1824" s="7"/>
      <c r="AC1824" s="7"/>
      <c r="AD1824" s="7"/>
    </row>
    <row r="1825" spans="1:30" x14ac:dyDescent="0.25">
      <c r="A1825" s="7"/>
      <c r="B1825" s="7"/>
      <c r="C1825" s="7"/>
      <c r="D1825" s="7" t="e">
        <f t="shared" si="196"/>
        <v>#VALUE!</v>
      </c>
      <c r="E1825" s="7" t="e">
        <f t="shared" si="197"/>
        <v>#VALUE!</v>
      </c>
      <c r="S1825" s="20" t="str">
        <f t="shared" si="198"/>
        <v/>
      </c>
      <c r="T1825" s="20" t="str">
        <f t="shared" si="199"/>
        <v/>
      </c>
      <c r="U1825" s="48" t="e">
        <f t="shared" si="200"/>
        <v>#VALUE!</v>
      </c>
      <c r="V1825" s="20" t="str">
        <f t="shared" si="201"/>
        <v/>
      </c>
      <c r="W1825" s="20" t="str">
        <f t="shared" si="202"/>
        <v/>
      </c>
      <c r="X1825" s="20"/>
      <c r="Y1825" s="7"/>
      <c r="Z1825" s="7"/>
      <c r="AA1825" s="7"/>
      <c r="AB1825" s="7"/>
      <c r="AC1825" s="7"/>
      <c r="AD1825" s="7"/>
    </row>
    <row r="1826" spans="1:30" x14ac:dyDescent="0.25">
      <c r="A1826" s="7"/>
      <c r="B1826" s="7"/>
      <c r="C1826" s="7"/>
      <c r="D1826" s="7" t="e">
        <f t="shared" si="196"/>
        <v>#VALUE!</v>
      </c>
      <c r="E1826" s="7" t="e">
        <f t="shared" si="197"/>
        <v>#VALUE!</v>
      </c>
      <c r="S1826" s="20" t="str">
        <f t="shared" si="198"/>
        <v/>
      </c>
      <c r="T1826" s="20" t="str">
        <f t="shared" si="199"/>
        <v/>
      </c>
      <c r="U1826" s="48" t="e">
        <f t="shared" si="200"/>
        <v>#VALUE!</v>
      </c>
      <c r="V1826" s="20" t="str">
        <f t="shared" si="201"/>
        <v/>
      </c>
      <c r="W1826" s="20" t="str">
        <f t="shared" si="202"/>
        <v/>
      </c>
      <c r="X1826" s="20"/>
      <c r="Y1826" s="7"/>
      <c r="Z1826" s="7"/>
      <c r="AA1826" s="7"/>
      <c r="AB1826" s="7"/>
      <c r="AC1826" s="7"/>
      <c r="AD1826" s="7"/>
    </row>
    <row r="1827" spans="1:30" x14ac:dyDescent="0.25">
      <c r="A1827" s="7"/>
      <c r="B1827" s="7"/>
      <c r="C1827" s="7"/>
      <c r="D1827" s="7" t="e">
        <f t="shared" si="196"/>
        <v>#VALUE!</v>
      </c>
      <c r="E1827" s="7" t="e">
        <f t="shared" si="197"/>
        <v>#VALUE!</v>
      </c>
      <c r="S1827" s="20" t="str">
        <f t="shared" si="198"/>
        <v/>
      </c>
      <c r="T1827" s="20" t="str">
        <f t="shared" si="199"/>
        <v/>
      </c>
      <c r="U1827" s="48" t="e">
        <f t="shared" si="200"/>
        <v>#VALUE!</v>
      </c>
      <c r="V1827" s="20" t="str">
        <f t="shared" si="201"/>
        <v/>
      </c>
      <c r="W1827" s="20" t="str">
        <f t="shared" si="202"/>
        <v/>
      </c>
      <c r="X1827" s="20"/>
      <c r="Y1827" s="7"/>
      <c r="Z1827" s="7"/>
      <c r="AA1827" s="7"/>
      <c r="AB1827" s="7"/>
      <c r="AC1827" s="7"/>
      <c r="AD1827" s="7"/>
    </row>
    <row r="1828" spans="1:30" x14ac:dyDescent="0.25">
      <c r="A1828" s="7"/>
      <c r="B1828" s="7"/>
      <c r="C1828" s="7"/>
      <c r="D1828" s="7" t="e">
        <f t="shared" si="196"/>
        <v>#VALUE!</v>
      </c>
      <c r="E1828" s="7" t="e">
        <f t="shared" si="197"/>
        <v>#VALUE!</v>
      </c>
      <c r="S1828" s="20" t="str">
        <f t="shared" si="198"/>
        <v/>
      </c>
      <c r="T1828" s="20" t="str">
        <f t="shared" si="199"/>
        <v/>
      </c>
      <c r="U1828" s="48" t="e">
        <f t="shared" si="200"/>
        <v>#VALUE!</v>
      </c>
      <c r="V1828" s="20" t="str">
        <f t="shared" si="201"/>
        <v/>
      </c>
      <c r="W1828" s="20" t="str">
        <f t="shared" si="202"/>
        <v/>
      </c>
      <c r="X1828" s="20"/>
      <c r="Y1828" s="7"/>
      <c r="Z1828" s="7"/>
      <c r="AA1828" s="7"/>
      <c r="AB1828" s="7"/>
      <c r="AC1828" s="7"/>
      <c r="AD1828" s="7"/>
    </row>
    <row r="1829" spans="1:30" x14ac:dyDescent="0.25">
      <c r="A1829" s="7"/>
      <c r="B1829" s="7"/>
      <c r="C1829" s="7"/>
      <c r="D1829" s="7" t="e">
        <f t="shared" si="196"/>
        <v>#VALUE!</v>
      </c>
      <c r="E1829" s="7" t="e">
        <f t="shared" si="197"/>
        <v>#VALUE!</v>
      </c>
      <c r="S1829" s="20" t="str">
        <f t="shared" si="198"/>
        <v/>
      </c>
      <c r="T1829" s="20" t="str">
        <f t="shared" si="199"/>
        <v/>
      </c>
      <c r="U1829" s="48" t="e">
        <f t="shared" si="200"/>
        <v>#VALUE!</v>
      </c>
      <c r="V1829" s="20" t="str">
        <f t="shared" si="201"/>
        <v/>
      </c>
      <c r="W1829" s="20" t="str">
        <f t="shared" si="202"/>
        <v/>
      </c>
      <c r="X1829" s="20"/>
      <c r="Y1829" s="7"/>
      <c r="Z1829" s="7"/>
      <c r="AA1829" s="7"/>
      <c r="AB1829" s="7"/>
      <c r="AC1829" s="7"/>
      <c r="AD1829" s="7"/>
    </row>
    <row r="1830" spans="1:30" x14ac:dyDescent="0.25">
      <c r="A1830" s="7"/>
      <c r="B1830" s="7"/>
      <c r="C1830" s="7"/>
      <c r="D1830" s="7" t="e">
        <f t="shared" si="196"/>
        <v>#VALUE!</v>
      </c>
      <c r="E1830" s="7" t="e">
        <f t="shared" si="197"/>
        <v>#VALUE!</v>
      </c>
      <c r="S1830" s="20" t="str">
        <f t="shared" si="198"/>
        <v/>
      </c>
      <c r="T1830" s="20" t="str">
        <f t="shared" si="199"/>
        <v/>
      </c>
      <c r="U1830" s="48" t="e">
        <f t="shared" si="200"/>
        <v>#VALUE!</v>
      </c>
      <c r="V1830" s="20" t="str">
        <f t="shared" si="201"/>
        <v/>
      </c>
      <c r="W1830" s="20" t="str">
        <f t="shared" si="202"/>
        <v/>
      </c>
      <c r="X1830" s="20"/>
      <c r="Y1830" s="7"/>
      <c r="Z1830" s="7"/>
      <c r="AA1830" s="7"/>
      <c r="AB1830" s="7"/>
      <c r="AC1830" s="7"/>
      <c r="AD1830" s="7"/>
    </row>
    <row r="1831" spans="1:30" x14ac:dyDescent="0.25">
      <c r="A1831" s="7"/>
      <c r="B1831" s="7"/>
      <c r="C1831" s="7"/>
      <c r="D1831" s="7" t="e">
        <f t="shared" si="196"/>
        <v>#VALUE!</v>
      </c>
      <c r="E1831" s="7" t="e">
        <f t="shared" si="197"/>
        <v>#VALUE!</v>
      </c>
      <c r="S1831" s="20" t="str">
        <f t="shared" si="198"/>
        <v/>
      </c>
      <c r="T1831" s="20" t="str">
        <f t="shared" si="199"/>
        <v/>
      </c>
      <c r="U1831" s="48" t="e">
        <f t="shared" si="200"/>
        <v>#VALUE!</v>
      </c>
      <c r="V1831" s="20" t="str">
        <f t="shared" si="201"/>
        <v/>
      </c>
      <c r="W1831" s="20" t="str">
        <f t="shared" si="202"/>
        <v/>
      </c>
      <c r="X1831" s="20"/>
      <c r="Y1831" s="7"/>
      <c r="Z1831" s="7"/>
      <c r="AA1831" s="7"/>
      <c r="AB1831" s="7"/>
      <c r="AC1831" s="7"/>
      <c r="AD1831" s="7"/>
    </row>
    <row r="1832" spans="1:30" x14ac:dyDescent="0.25">
      <c r="A1832" s="7"/>
      <c r="B1832" s="7"/>
      <c r="C1832" s="7"/>
      <c r="D1832" s="7" t="e">
        <f t="shared" si="196"/>
        <v>#VALUE!</v>
      </c>
      <c r="E1832" s="7" t="e">
        <f t="shared" si="197"/>
        <v>#VALUE!</v>
      </c>
      <c r="S1832" s="20" t="str">
        <f t="shared" si="198"/>
        <v/>
      </c>
      <c r="T1832" s="20" t="str">
        <f t="shared" si="199"/>
        <v/>
      </c>
      <c r="U1832" s="48" t="e">
        <f t="shared" si="200"/>
        <v>#VALUE!</v>
      </c>
      <c r="V1832" s="20" t="str">
        <f t="shared" si="201"/>
        <v/>
      </c>
      <c r="W1832" s="20" t="str">
        <f t="shared" si="202"/>
        <v/>
      </c>
      <c r="X1832" s="20"/>
      <c r="Y1832" s="7"/>
      <c r="Z1832" s="7"/>
      <c r="AA1832" s="7"/>
      <c r="AB1832" s="7"/>
      <c r="AC1832" s="7"/>
      <c r="AD1832" s="7"/>
    </row>
    <row r="1833" spans="1:30" x14ac:dyDescent="0.25">
      <c r="A1833" s="7"/>
      <c r="B1833" s="7"/>
      <c r="C1833" s="7"/>
      <c r="D1833" s="7" t="e">
        <f t="shared" si="196"/>
        <v>#VALUE!</v>
      </c>
      <c r="E1833" s="7" t="e">
        <f t="shared" si="197"/>
        <v>#VALUE!</v>
      </c>
      <c r="S1833" s="20" t="str">
        <f t="shared" si="198"/>
        <v/>
      </c>
      <c r="T1833" s="20" t="str">
        <f t="shared" si="199"/>
        <v/>
      </c>
      <c r="U1833" s="48" t="e">
        <f t="shared" si="200"/>
        <v>#VALUE!</v>
      </c>
      <c r="V1833" s="20" t="str">
        <f t="shared" si="201"/>
        <v/>
      </c>
      <c r="W1833" s="20" t="str">
        <f t="shared" si="202"/>
        <v/>
      </c>
      <c r="X1833" s="20"/>
      <c r="Y1833" s="7"/>
      <c r="Z1833" s="7"/>
      <c r="AA1833" s="7"/>
      <c r="AB1833" s="7"/>
      <c r="AC1833" s="7"/>
      <c r="AD1833" s="7"/>
    </row>
    <row r="1834" spans="1:30" x14ac:dyDescent="0.25">
      <c r="A1834" s="7"/>
      <c r="B1834" s="7"/>
      <c r="C1834" s="7"/>
      <c r="D1834" s="7" t="e">
        <f t="shared" si="196"/>
        <v>#VALUE!</v>
      </c>
      <c r="E1834" s="7" t="e">
        <f t="shared" si="197"/>
        <v>#VALUE!</v>
      </c>
      <c r="S1834" s="20" t="str">
        <f t="shared" si="198"/>
        <v/>
      </c>
      <c r="T1834" s="20" t="str">
        <f t="shared" si="199"/>
        <v/>
      </c>
      <c r="U1834" s="48" t="e">
        <f t="shared" si="200"/>
        <v>#VALUE!</v>
      </c>
      <c r="V1834" s="20" t="str">
        <f t="shared" si="201"/>
        <v/>
      </c>
      <c r="W1834" s="20" t="str">
        <f t="shared" si="202"/>
        <v/>
      </c>
      <c r="X1834" s="20"/>
      <c r="Y1834" s="7"/>
      <c r="Z1834" s="7"/>
      <c r="AA1834" s="7"/>
      <c r="AB1834" s="7"/>
      <c r="AC1834" s="7"/>
      <c r="AD1834" s="7"/>
    </row>
    <row r="1835" spans="1:30" x14ac:dyDescent="0.25">
      <c r="A1835" s="7"/>
      <c r="B1835" s="7"/>
      <c r="C1835" s="7"/>
      <c r="D1835" s="7" t="e">
        <f t="shared" si="196"/>
        <v>#VALUE!</v>
      </c>
      <c r="E1835" s="7" t="e">
        <f t="shared" si="197"/>
        <v>#VALUE!</v>
      </c>
      <c r="S1835" s="20" t="str">
        <f t="shared" si="198"/>
        <v/>
      </c>
      <c r="T1835" s="20" t="str">
        <f t="shared" si="199"/>
        <v/>
      </c>
      <c r="U1835" s="48" t="e">
        <f t="shared" si="200"/>
        <v>#VALUE!</v>
      </c>
      <c r="V1835" s="20" t="str">
        <f t="shared" si="201"/>
        <v/>
      </c>
      <c r="W1835" s="20" t="str">
        <f t="shared" si="202"/>
        <v/>
      </c>
      <c r="X1835" s="20"/>
      <c r="Y1835" s="7"/>
      <c r="Z1835" s="7"/>
      <c r="AA1835" s="7"/>
      <c r="AB1835" s="7"/>
      <c r="AC1835" s="7"/>
      <c r="AD1835" s="7"/>
    </row>
    <row r="1836" spans="1:30" x14ac:dyDescent="0.25">
      <c r="A1836" s="7"/>
      <c r="B1836" s="7"/>
      <c r="C1836" s="7"/>
      <c r="D1836" s="7" t="e">
        <f t="shared" si="196"/>
        <v>#VALUE!</v>
      </c>
      <c r="E1836" s="7" t="e">
        <f t="shared" si="197"/>
        <v>#VALUE!</v>
      </c>
      <c r="S1836" s="20" t="str">
        <f t="shared" si="198"/>
        <v/>
      </c>
      <c r="T1836" s="20" t="str">
        <f t="shared" si="199"/>
        <v/>
      </c>
      <c r="U1836" s="48" t="e">
        <f t="shared" si="200"/>
        <v>#VALUE!</v>
      </c>
      <c r="V1836" s="20" t="str">
        <f t="shared" si="201"/>
        <v/>
      </c>
      <c r="W1836" s="20" t="str">
        <f t="shared" si="202"/>
        <v/>
      </c>
      <c r="X1836" s="20"/>
      <c r="Y1836" s="7"/>
      <c r="Z1836" s="7"/>
      <c r="AA1836" s="7"/>
      <c r="AB1836" s="7"/>
      <c r="AC1836" s="7"/>
      <c r="AD1836" s="7"/>
    </row>
    <row r="1837" spans="1:30" x14ac:dyDescent="0.25">
      <c r="A1837" s="7"/>
      <c r="B1837" s="7"/>
      <c r="C1837" s="7"/>
      <c r="D1837" s="7" t="e">
        <f t="shared" si="196"/>
        <v>#VALUE!</v>
      </c>
      <c r="E1837" s="7" t="e">
        <f t="shared" si="197"/>
        <v>#VALUE!</v>
      </c>
      <c r="S1837" s="20" t="str">
        <f t="shared" si="198"/>
        <v/>
      </c>
      <c r="T1837" s="20" t="str">
        <f t="shared" si="199"/>
        <v/>
      </c>
      <c r="U1837" s="48" t="e">
        <f t="shared" si="200"/>
        <v>#VALUE!</v>
      </c>
      <c r="V1837" s="20" t="str">
        <f t="shared" si="201"/>
        <v/>
      </c>
      <c r="W1837" s="20" t="str">
        <f t="shared" si="202"/>
        <v/>
      </c>
      <c r="X1837" s="20"/>
      <c r="Y1837" s="7"/>
      <c r="Z1837" s="7"/>
      <c r="AA1837" s="7"/>
      <c r="AB1837" s="7"/>
      <c r="AC1837" s="7"/>
      <c r="AD1837" s="7"/>
    </row>
    <row r="1838" spans="1:30" x14ac:dyDescent="0.25">
      <c r="A1838" s="7"/>
      <c r="B1838" s="7"/>
      <c r="C1838" s="7"/>
      <c r="D1838" s="7" t="e">
        <f t="shared" si="196"/>
        <v>#VALUE!</v>
      </c>
      <c r="E1838" s="7" t="e">
        <f t="shared" si="197"/>
        <v>#VALUE!</v>
      </c>
      <c r="S1838" s="20" t="str">
        <f t="shared" si="198"/>
        <v/>
      </c>
      <c r="T1838" s="20" t="str">
        <f t="shared" si="199"/>
        <v/>
      </c>
      <c r="U1838" s="48" t="e">
        <f t="shared" si="200"/>
        <v>#VALUE!</v>
      </c>
      <c r="V1838" s="20" t="str">
        <f t="shared" si="201"/>
        <v/>
      </c>
      <c r="W1838" s="20" t="str">
        <f t="shared" si="202"/>
        <v/>
      </c>
      <c r="X1838" s="20"/>
      <c r="Y1838" s="7"/>
      <c r="Z1838" s="7"/>
      <c r="AA1838" s="7"/>
      <c r="AB1838" s="7"/>
      <c r="AC1838" s="7"/>
      <c r="AD1838" s="7"/>
    </row>
    <row r="1839" spans="1:30" x14ac:dyDescent="0.25">
      <c r="A1839" s="7"/>
      <c r="B1839" s="7"/>
      <c r="C1839" s="7"/>
      <c r="D1839" s="7" t="e">
        <f t="shared" si="196"/>
        <v>#VALUE!</v>
      </c>
      <c r="E1839" s="7" t="e">
        <f t="shared" si="197"/>
        <v>#VALUE!</v>
      </c>
      <c r="S1839" s="20" t="str">
        <f t="shared" si="198"/>
        <v/>
      </c>
      <c r="T1839" s="20" t="str">
        <f t="shared" si="199"/>
        <v/>
      </c>
      <c r="U1839" s="48" t="e">
        <f t="shared" si="200"/>
        <v>#VALUE!</v>
      </c>
      <c r="V1839" s="20" t="str">
        <f t="shared" si="201"/>
        <v/>
      </c>
      <c r="W1839" s="20" t="str">
        <f t="shared" si="202"/>
        <v/>
      </c>
      <c r="X1839" s="20"/>
      <c r="Y1839" s="7"/>
      <c r="Z1839" s="7"/>
      <c r="AA1839" s="7"/>
      <c r="AB1839" s="7"/>
      <c r="AC1839" s="7"/>
      <c r="AD1839" s="7"/>
    </row>
    <row r="1840" spans="1:30" x14ac:dyDescent="0.25">
      <c r="A1840" s="7"/>
      <c r="B1840" s="7"/>
      <c r="C1840" s="7"/>
      <c r="D1840" s="7" t="e">
        <f t="shared" si="196"/>
        <v>#VALUE!</v>
      </c>
      <c r="E1840" s="7" t="e">
        <f t="shared" si="197"/>
        <v>#VALUE!</v>
      </c>
      <c r="S1840" s="20" t="str">
        <f t="shared" si="198"/>
        <v/>
      </c>
      <c r="T1840" s="20" t="str">
        <f t="shared" si="199"/>
        <v/>
      </c>
      <c r="U1840" s="48" t="e">
        <f t="shared" si="200"/>
        <v>#VALUE!</v>
      </c>
      <c r="V1840" s="20" t="str">
        <f t="shared" si="201"/>
        <v/>
      </c>
      <c r="W1840" s="20" t="str">
        <f t="shared" si="202"/>
        <v/>
      </c>
      <c r="X1840" s="20"/>
      <c r="Y1840" s="7"/>
      <c r="Z1840" s="7"/>
      <c r="AA1840" s="7"/>
      <c r="AB1840" s="7"/>
      <c r="AC1840" s="7"/>
      <c r="AD1840" s="7"/>
    </row>
    <row r="1841" spans="1:30" x14ac:dyDescent="0.25">
      <c r="A1841" s="7"/>
      <c r="B1841" s="7"/>
      <c r="C1841" s="7"/>
      <c r="D1841" s="7" t="e">
        <f t="shared" si="196"/>
        <v>#VALUE!</v>
      </c>
      <c r="E1841" s="7" t="e">
        <f t="shared" si="197"/>
        <v>#VALUE!</v>
      </c>
      <c r="S1841" s="20" t="str">
        <f t="shared" si="198"/>
        <v/>
      </c>
      <c r="T1841" s="20" t="str">
        <f t="shared" si="199"/>
        <v/>
      </c>
      <c r="U1841" s="48" t="e">
        <f t="shared" si="200"/>
        <v>#VALUE!</v>
      </c>
      <c r="V1841" s="20" t="str">
        <f t="shared" si="201"/>
        <v/>
      </c>
      <c r="W1841" s="20" t="str">
        <f t="shared" si="202"/>
        <v/>
      </c>
      <c r="X1841" s="20"/>
      <c r="Y1841" s="7"/>
      <c r="Z1841" s="7"/>
      <c r="AA1841" s="7"/>
      <c r="AB1841" s="7"/>
      <c r="AC1841" s="7"/>
      <c r="AD1841" s="7"/>
    </row>
    <row r="1842" spans="1:30" x14ac:dyDescent="0.25">
      <c r="A1842" s="7"/>
      <c r="B1842" s="7"/>
      <c r="C1842" s="7"/>
      <c r="D1842" s="7" t="e">
        <f t="shared" si="196"/>
        <v>#VALUE!</v>
      </c>
      <c r="E1842" s="7" t="e">
        <f t="shared" si="197"/>
        <v>#VALUE!</v>
      </c>
      <c r="S1842" s="20" t="str">
        <f t="shared" si="198"/>
        <v/>
      </c>
      <c r="T1842" s="20" t="str">
        <f t="shared" si="199"/>
        <v/>
      </c>
      <c r="U1842" s="48" t="e">
        <f t="shared" si="200"/>
        <v>#VALUE!</v>
      </c>
      <c r="V1842" s="20" t="str">
        <f t="shared" si="201"/>
        <v/>
      </c>
      <c r="W1842" s="20" t="str">
        <f t="shared" si="202"/>
        <v/>
      </c>
      <c r="X1842" s="20"/>
      <c r="Y1842" s="7"/>
      <c r="Z1842" s="7"/>
      <c r="AA1842" s="7"/>
      <c r="AB1842" s="7"/>
      <c r="AC1842" s="7"/>
      <c r="AD1842" s="7"/>
    </row>
    <row r="1843" spans="1:30" x14ac:dyDescent="0.25">
      <c r="A1843" s="7"/>
      <c r="B1843" s="7"/>
      <c r="C1843" s="7"/>
      <c r="D1843" s="7" t="e">
        <f t="shared" si="196"/>
        <v>#VALUE!</v>
      </c>
      <c r="E1843" s="7" t="e">
        <f t="shared" si="197"/>
        <v>#VALUE!</v>
      </c>
      <c r="S1843" s="20" t="str">
        <f t="shared" si="198"/>
        <v/>
      </c>
      <c r="T1843" s="20" t="str">
        <f t="shared" si="199"/>
        <v/>
      </c>
      <c r="U1843" s="48" t="e">
        <f t="shared" si="200"/>
        <v>#VALUE!</v>
      </c>
      <c r="V1843" s="20" t="str">
        <f t="shared" si="201"/>
        <v/>
      </c>
      <c r="W1843" s="20" t="str">
        <f t="shared" si="202"/>
        <v/>
      </c>
      <c r="X1843" s="20"/>
      <c r="Y1843" s="7"/>
      <c r="Z1843" s="7"/>
      <c r="AA1843" s="7"/>
      <c r="AB1843" s="7"/>
      <c r="AC1843" s="7"/>
      <c r="AD1843" s="7"/>
    </row>
    <row r="1844" spans="1:30" x14ac:dyDescent="0.25">
      <c r="A1844" s="7"/>
      <c r="B1844" s="7"/>
      <c r="C1844" s="7"/>
      <c r="D1844" s="7" t="e">
        <f t="shared" si="196"/>
        <v>#VALUE!</v>
      </c>
      <c r="E1844" s="7" t="e">
        <f t="shared" si="197"/>
        <v>#VALUE!</v>
      </c>
      <c r="S1844" s="20" t="str">
        <f t="shared" si="198"/>
        <v/>
      </c>
      <c r="T1844" s="20" t="str">
        <f t="shared" si="199"/>
        <v/>
      </c>
      <c r="U1844" s="48" t="e">
        <f t="shared" si="200"/>
        <v>#VALUE!</v>
      </c>
      <c r="V1844" s="20" t="str">
        <f t="shared" si="201"/>
        <v/>
      </c>
      <c r="W1844" s="20" t="str">
        <f t="shared" si="202"/>
        <v/>
      </c>
      <c r="X1844" s="20"/>
      <c r="Y1844" s="7"/>
      <c r="Z1844" s="7"/>
      <c r="AA1844" s="7"/>
      <c r="AB1844" s="7"/>
      <c r="AC1844" s="7"/>
      <c r="AD1844" s="7"/>
    </row>
    <row r="1845" spans="1:30" x14ac:dyDescent="0.25">
      <c r="A1845" s="7"/>
      <c r="B1845" s="7"/>
      <c r="C1845" s="7"/>
      <c r="D1845" s="7" t="e">
        <f t="shared" si="196"/>
        <v>#VALUE!</v>
      </c>
      <c r="E1845" s="7" t="e">
        <f t="shared" si="197"/>
        <v>#VALUE!</v>
      </c>
      <c r="S1845" s="20" t="str">
        <f t="shared" si="198"/>
        <v/>
      </c>
      <c r="T1845" s="20" t="str">
        <f t="shared" si="199"/>
        <v/>
      </c>
      <c r="U1845" s="48" t="e">
        <f t="shared" si="200"/>
        <v>#VALUE!</v>
      </c>
      <c r="V1845" s="20" t="str">
        <f t="shared" si="201"/>
        <v/>
      </c>
      <c r="W1845" s="20" t="str">
        <f t="shared" si="202"/>
        <v/>
      </c>
      <c r="X1845" s="20"/>
      <c r="Y1845" s="7"/>
      <c r="Z1845" s="7"/>
      <c r="AA1845" s="7"/>
      <c r="AB1845" s="7"/>
      <c r="AC1845" s="7"/>
      <c r="AD1845" s="7"/>
    </row>
    <row r="1846" spans="1:30" x14ac:dyDescent="0.25">
      <c r="A1846" s="7"/>
      <c r="B1846" s="7"/>
      <c r="C1846" s="7"/>
      <c r="D1846" s="7" t="e">
        <f t="shared" si="196"/>
        <v>#VALUE!</v>
      </c>
      <c r="E1846" s="7" t="e">
        <f t="shared" si="197"/>
        <v>#VALUE!</v>
      </c>
      <c r="S1846" s="20" t="str">
        <f t="shared" si="198"/>
        <v/>
      </c>
      <c r="T1846" s="20" t="str">
        <f t="shared" si="199"/>
        <v/>
      </c>
      <c r="U1846" s="48" t="e">
        <f t="shared" si="200"/>
        <v>#VALUE!</v>
      </c>
      <c r="V1846" s="20" t="str">
        <f t="shared" si="201"/>
        <v/>
      </c>
      <c r="W1846" s="20" t="str">
        <f t="shared" si="202"/>
        <v/>
      </c>
      <c r="X1846" s="20"/>
      <c r="Y1846" s="7"/>
      <c r="Z1846" s="7"/>
      <c r="AA1846" s="7"/>
      <c r="AB1846" s="7"/>
      <c r="AC1846" s="7"/>
      <c r="AD1846" s="7"/>
    </row>
    <row r="1847" spans="1:30" x14ac:dyDescent="0.25">
      <c r="A1847" s="7"/>
      <c r="B1847" s="7"/>
      <c r="C1847" s="7"/>
      <c r="D1847" s="7" t="e">
        <f t="shared" si="196"/>
        <v>#VALUE!</v>
      </c>
      <c r="E1847" s="7" t="e">
        <f t="shared" si="197"/>
        <v>#VALUE!</v>
      </c>
      <c r="S1847" s="20" t="str">
        <f t="shared" si="198"/>
        <v/>
      </c>
      <c r="T1847" s="20" t="str">
        <f t="shared" si="199"/>
        <v/>
      </c>
      <c r="U1847" s="48" t="e">
        <f t="shared" si="200"/>
        <v>#VALUE!</v>
      </c>
      <c r="V1847" s="20" t="str">
        <f t="shared" si="201"/>
        <v/>
      </c>
      <c r="W1847" s="20" t="str">
        <f t="shared" si="202"/>
        <v/>
      </c>
      <c r="X1847" s="20"/>
      <c r="Y1847" s="7"/>
      <c r="Z1847" s="7"/>
      <c r="AA1847" s="7"/>
      <c r="AB1847" s="7"/>
      <c r="AC1847" s="7"/>
      <c r="AD1847" s="7"/>
    </row>
    <row r="1848" spans="1:30" x14ac:dyDescent="0.25">
      <c r="A1848" s="7"/>
      <c r="B1848" s="7"/>
      <c r="C1848" s="7"/>
      <c r="D1848" s="7" t="e">
        <f t="shared" si="196"/>
        <v>#VALUE!</v>
      </c>
      <c r="E1848" s="7" t="e">
        <f t="shared" si="197"/>
        <v>#VALUE!</v>
      </c>
      <c r="S1848" s="20" t="str">
        <f t="shared" si="198"/>
        <v/>
      </c>
      <c r="T1848" s="20" t="str">
        <f t="shared" si="199"/>
        <v/>
      </c>
      <c r="U1848" s="48" t="e">
        <f t="shared" si="200"/>
        <v>#VALUE!</v>
      </c>
      <c r="V1848" s="20" t="str">
        <f t="shared" si="201"/>
        <v/>
      </c>
      <c r="W1848" s="20" t="str">
        <f t="shared" si="202"/>
        <v/>
      </c>
      <c r="X1848" s="20"/>
      <c r="Y1848" s="7"/>
      <c r="Z1848" s="7"/>
      <c r="AA1848" s="7"/>
      <c r="AB1848" s="7"/>
      <c r="AC1848" s="7"/>
      <c r="AD1848" s="7"/>
    </row>
    <row r="1849" spans="1:30" x14ac:dyDescent="0.25">
      <c r="A1849" s="7"/>
      <c r="B1849" s="7"/>
      <c r="C1849" s="7"/>
      <c r="D1849" s="7" t="e">
        <f t="shared" si="196"/>
        <v>#VALUE!</v>
      </c>
      <c r="E1849" s="7" t="e">
        <f t="shared" si="197"/>
        <v>#VALUE!</v>
      </c>
      <c r="S1849" s="20" t="str">
        <f t="shared" si="198"/>
        <v/>
      </c>
      <c r="T1849" s="20" t="str">
        <f t="shared" si="199"/>
        <v/>
      </c>
      <c r="U1849" s="48" t="e">
        <f t="shared" si="200"/>
        <v>#VALUE!</v>
      </c>
      <c r="V1849" s="20" t="str">
        <f t="shared" si="201"/>
        <v/>
      </c>
      <c r="W1849" s="20" t="str">
        <f t="shared" si="202"/>
        <v/>
      </c>
      <c r="X1849" s="20"/>
      <c r="Y1849" s="7"/>
      <c r="Z1849" s="7"/>
      <c r="AA1849" s="7"/>
      <c r="AB1849" s="7"/>
      <c r="AC1849" s="7"/>
      <c r="AD1849" s="7"/>
    </row>
    <row r="1850" spans="1:30" x14ac:dyDescent="0.25">
      <c r="A1850" s="7"/>
      <c r="B1850" s="7"/>
      <c r="C1850" s="7"/>
      <c r="D1850" s="7" t="e">
        <f t="shared" si="196"/>
        <v>#VALUE!</v>
      </c>
      <c r="E1850" s="7" t="e">
        <f t="shared" si="197"/>
        <v>#VALUE!</v>
      </c>
      <c r="S1850" s="20" t="str">
        <f t="shared" si="198"/>
        <v/>
      </c>
      <c r="T1850" s="20" t="str">
        <f t="shared" si="199"/>
        <v/>
      </c>
      <c r="U1850" s="48" t="e">
        <f t="shared" si="200"/>
        <v>#VALUE!</v>
      </c>
      <c r="V1850" s="20" t="str">
        <f t="shared" si="201"/>
        <v/>
      </c>
      <c r="W1850" s="20" t="str">
        <f t="shared" si="202"/>
        <v/>
      </c>
      <c r="X1850" s="20"/>
      <c r="Y1850" s="7"/>
      <c r="Z1850" s="7"/>
      <c r="AA1850" s="7"/>
      <c r="AB1850" s="7"/>
      <c r="AC1850" s="7"/>
      <c r="AD1850" s="7"/>
    </row>
    <row r="1851" spans="1:30" x14ac:dyDescent="0.25">
      <c r="A1851" s="7"/>
      <c r="B1851" s="7"/>
      <c r="C1851" s="7"/>
      <c r="D1851" s="7" t="e">
        <f t="shared" si="196"/>
        <v>#VALUE!</v>
      </c>
      <c r="E1851" s="7" t="e">
        <f t="shared" si="197"/>
        <v>#VALUE!</v>
      </c>
      <c r="S1851" s="20" t="str">
        <f t="shared" si="198"/>
        <v/>
      </c>
      <c r="T1851" s="20" t="str">
        <f t="shared" si="199"/>
        <v/>
      </c>
      <c r="U1851" s="48" t="e">
        <f t="shared" si="200"/>
        <v>#VALUE!</v>
      </c>
      <c r="V1851" s="20" t="str">
        <f t="shared" si="201"/>
        <v/>
      </c>
      <c r="W1851" s="20" t="str">
        <f t="shared" si="202"/>
        <v/>
      </c>
      <c r="X1851" s="20"/>
      <c r="Y1851" s="7"/>
      <c r="Z1851" s="7"/>
      <c r="AA1851" s="7"/>
      <c r="AB1851" s="7"/>
      <c r="AC1851" s="7"/>
      <c r="AD1851" s="7"/>
    </row>
    <row r="1852" spans="1:30" x14ac:dyDescent="0.25">
      <c r="A1852" s="7"/>
      <c r="B1852" s="7"/>
      <c r="C1852" s="7"/>
      <c r="D1852" s="7" t="e">
        <f t="shared" si="196"/>
        <v>#VALUE!</v>
      </c>
      <c r="E1852" s="7" t="e">
        <f t="shared" si="197"/>
        <v>#VALUE!</v>
      </c>
      <c r="S1852" s="20" t="str">
        <f t="shared" si="198"/>
        <v/>
      </c>
      <c r="T1852" s="20" t="str">
        <f t="shared" si="199"/>
        <v/>
      </c>
      <c r="U1852" s="48" t="e">
        <f t="shared" si="200"/>
        <v>#VALUE!</v>
      </c>
      <c r="V1852" s="20" t="str">
        <f t="shared" si="201"/>
        <v/>
      </c>
      <c r="W1852" s="20" t="str">
        <f t="shared" si="202"/>
        <v/>
      </c>
      <c r="X1852" s="20"/>
      <c r="Y1852" s="7"/>
      <c r="Z1852" s="7"/>
      <c r="AA1852" s="7"/>
      <c r="AB1852" s="7"/>
      <c r="AC1852" s="7"/>
      <c r="AD1852" s="7"/>
    </row>
    <row r="1853" spans="1:30" x14ac:dyDescent="0.25">
      <c r="A1853" s="7"/>
      <c r="B1853" s="7"/>
      <c r="C1853" s="7"/>
      <c r="D1853" s="7" t="e">
        <f t="shared" si="196"/>
        <v>#VALUE!</v>
      </c>
      <c r="E1853" s="7" t="e">
        <f t="shared" si="197"/>
        <v>#VALUE!</v>
      </c>
      <c r="S1853" s="20" t="str">
        <f t="shared" si="198"/>
        <v/>
      </c>
      <c r="T1853" s="20" t="str">
        <f t="shared" si="199"/>
        <v/>
      </c>
      <c r="U1853" s="48" t="e">
        <f t="shared" si="200"/>
        <v>#VALUE!</v>
      </c>
      <c r="V1853" s="20" t="str">
        <f t="shared" si="201"/>
        <v/>
      </c>
      <c r="W1853" s="20" t="str">
        <f t="shared" si="202"/>
        <v/>
      </c>
      <c r="X1853" s="20"/>
      <c r="Y1853" s="7"/>
      <c r="Z1853" s="7"/>
      <c r="AA1853" s="7"/>
      <c r="AB1853" s="7"/>
      <c r="AC1853" s="7"/>
      <c r="AD1853" s="7"/>
    </row>
    <row r="1854" spans="1:30" x14ac:dyDescent="0.25">
      <c r="A1854" s="7"/>
      <c r="B1854" s="7"/>
      <c r="C1854" s="7"/>
      <c r="D1854" s="7" t="e">
        <f t="shared" si="196"/>
        <v>#VALUE!</v>
      </c>
      <c r="E1854" s="7" t="e">
        <f t="shared" si="197"/>
        <v>#VALUE!</v>
      </c>
      <c r="S1854" s="20" t="str">
        <f t="shared" si="198"/>
        <v/>
      </c>
      <c r="T1854" s="20" t="str">
        <f t="shared" si="199"/>
        <v/>
      </c>
      <c r="U1854" s="48" t="e">
        <f t="shared" si="200"/>
        <v>#VALUE!</v>
      </c>
      <c r="V1854" s="20" t="str">
        <f t="shared" si="201"/>
        <v/>
      </c>
      <c r="W1854" s="20" t="str">
        <f t="shared" si="202"/>
        <v/>
      </c>
      <c r="X1854" s="20"/>
      <c r="Y1854" s="7"/>
      <c r="Z1854" s="7"/>
      <c r="AA1854" s="7"/>
      <c r="AB1854" s="7"/>
      <c r="AC1854" s="7"/>
      <c r="AD1854" s="7"/>
    </row>
    <row r="1855" spans="1:30" x14ac:dyDescent="0.25">
      <c r="A1855" s="7"/>
      <c r="B1855" s="7"/>
      <c r="C1855" s="7"/>
      <c r="D1855" s="7" t="e">
        <f t="shared" si="196"/>
        <v>#VALUE!</v>
      </c>
      <c r="E1855" s="7" t="e">
        <f t="shared" si="197"/>
        <v>#VALUE!</v>
      </c>
      <c r="S1855" s="20" t="str">
        <f t="shared" si="198"/>
        <v/>
      </c>
      <c r="T1855" s="20" t="str">
        <f t="shared" si="199"/>
        <v/>
      </c>
      <c r="U1855" s="48" t="e">
        <f t="shared" si="200"/>
        <v>#VALUE!</v>
      </c>
      <c r="V1855" s="20" t="str">
        <f t="shared" si="201"/>
        <v/>
      </c>
      <c r="W1855" s="20" t="str">
        <f t="shared" si="202"/>
        <v/>
      </c>
      <c r="X1855" s="20"/>
      <c r="Y1855" s="7"/>
      <c r="Z1855" s="7"/>
      <c r="AA1855" s="7"/>
      <c r="AB1855" s="7"/>
      <c r="AC1855" s="7"/>
      <c r="AD1855" s="7"/>
    </row>
    <row r="1856" spans="1:30" x14ac:dyDescent="0.25">
      <c r="A1856" s="7"/>
      <c r="B1856" s="7"/>
      <c r="C1856" s="7"/>
      <c r="D1856" s="7" t="e">
        <f t="shared" si="196"/>
        <v>#VALUE!</v>
      </c>
      <c r="E1856" s="7" t="e">
        <f t="shared" si="197"/>
        <v>#VALUE!</v>
      </c>
      <c r="S1856" s="20" t="str">
        <f t="shared" si="198"/>
        <v/>
      </c>
      <c r="T1856" s="20" t="str">
        <f t="shared" si="199"/>
        <v/>
      </c>
      <c r="U1856" s="48" t="e">
        <f t="shared" si="200"/>
        <v>#VALUE!</v>
      </c>
      <c r="V1856" s="20" t="str">
        <f t="shared" si="201"/>
        <v/>
      </c>
      <c r="W1856" s="20" t="str">
        <f t="shared" si="202"/>
        <v/>
      </c>
      <c r="X1856" s="20"/>
      <c r="Y1856" s="7"/>
      <c r="Z1856" s="7"/>
      <c r="AA1856" s="7"/>
      <c r="AB1856" s="7"/>
      <c r="AC1856" s="7"/>
      <c r="AD1856" s="7"/>
    </row>
    <row r="1857" spans="1:30" x14ac:dyDescent="0.25">
      <c r="A1857" s="7"/>
      <c r="B1857" s="7"/>
      <c r="C1857" s="7"/>
      <c r="D1857" s="7" t="e">
        <f t="shared" si="196"/>
        <v>#VALUE!</v>
      </c>
      <c r="E1857" s="7" t="e">
        <f t="shared" si="197"/>
        <v>#VALUE!</v>
      </c>
      <c r="S1857" s="20" t="str">
        <f t="shared" si="198"/>
        <v/>
      </c>
      <c r="T1857" s="20" t="str">
        <f t="shared" si="199"/>
        <v/>
      </c>
      <c r="U1857" s="48" t="e">
        <f t="shared" si="200"/>
        <v>#VALUE!</v>
      </c>
      <c r="V1857" s="20" t="str">
        <f t="shared" si="201"/>
        <v/>
      </c>
      <c r="W1857" s="20" t="str">
        <f t="shared" si="202"/>
        <v/>
      </c>
      <c r="X1857" s="20"/>
      <c r="Y1857" s="7"/>
      <c r="Z1857" s="7"/>
      <c r="AA1857" s="7"/>
      <c r="AB1857" s="7"/>
      <c r="AC1857" s="7"/>
      <c r="AD1857" s="7"/>
    </row>
    <row r="1858" spans="1:30" x14ac:dyDescent="0.25">
      <c r="A1858" s="7"/>
      <c r="B1858" s="7"/>
      <c r="C1858" s="7"/>
      <c r="D1858" s="7" t="e">
        <f t="shared" si="196"/>
        <v>#VALUE!</v>
      </c>
      <c r="E1858" s="7" t="e">
        <f t="shared" si="197"/>
        <v>#VALUE!</v>
      </c>
      <c r="S1858" s="20" t="str">
        <f t="shared" si="198"/>
        <v/>
      </c>
      <c r="T1858" s="20" t="str">
        <f t="shared" si="199"/>
        <v/>
      </c>
      <c r="U1858" s="48" t="e">
        <f t="shared" si="200"/>
        <v>#VALUE!</v>
      </c>
      <c r="V1858" s="20" t="str">
        <f t="shared" si="201"/>
        <v/>
      </c>
      <c r="W1858" s="20" t="str">
        <f t="shared" si="202"/>
        <v/>
      </c>
      <c r="X1858" s="20"/>
      <c r="Y1858" s="7"/>
      <c r="Z1858" s="7"/>
      <c r="AA1858" s="7"/>
      <c r="AB1858" s="7"/>
      <c r="AC1858" s="7"/>
      <c r="AD1858" s="7"/>
    </row>
    <row r="1859" spans="1:30" x14ac:dyDescent="0.25">
      <c r="A1859" s="7"/>
      <c r="B1859" s="7"/>
      <c r="C1859" s="7"/>
      <c r="D1859" s="7" t="e">
        <f t="shared" si="196"/>
        <v>#VALUE!</v>
      </c>
      <c r="E1859" s="7" t="e">
        <f t="shared" si="197"/>
        <v>#VALUE!</v>
      </c>
      <c r="S1859" s="20" t="str">
        <f t="shared" si="198"/>
        <v/>
      </c>
      <c r="T1859" s="20" t="str">
        <f t="shared" si="199"/>
        <v/>
      </c>
      <c r="U1859" s="48" t="e">
        <f t="shared" si="200"/>
        <v>#VALUE!</v>
      </c>
      <c r="V1859" s="20" t="str">
        <f t="shared" si="201"/>
        <v/>
      </c>
      <c r="W1859" s="20" t="str">
        <f t="shared" si="202"/>
        <v/>
      </c>
      <c r="X1859" s="20"/>
      <c r="Y1859" s="7"/>
      <c r="Z1859" s="7"/>
      <c r="AA1859" s="7"/>
      <c r="AB1859" s="7"/>
      <c r="AC1859" s="7"/>
      <c r="AD1859" s="7"/>
    </row>
    <row r="1860" spans="1:30" x14ac:dyDescent="0.25">
      <c r="A1860" s="7"/>
      <c r="B1860" s="7"/>
      <c r="C1860" s="7"/>
      <c r="D1860" s="7" t="e">
        <f t="shared" si="196"/>
        <v>#VALUE!</v>
      </c>
      <c r="E1860" s="7" t="e">
        <f t="shared" si="197"/>
        <v>#VALUE!</v>
      </c>
      <c r="S1860" s="20" t="str">
        <f t="shared" si="198"/>
        <v/>
      </c>
      <c r="T1860" s="20" t="str">
        <f t="shared" si="199"/>
        <v/>
      </c>
      <c r="U1860" s="48" t="e">
        <f t="shared" si="200"/>
        <v>#VALUE!</v>
      </c>
      <c r="V1860" s="20" t="str">
        <f t="shared" si="201"/>
        <v/>
      </c>
      <c r="W1860" s="20" t="str">
        <f t="shared" si="202"/>
        <v/>
      </c>
      <c r="X1860" s="20"/>
      <c r="Y1860" s="7"/>
      <c r="Z1860" s="7"/>
      <c r="AA1860" s="7"/>
      <c r="AB1860" s="7"/>
      <c r="AC1860" s="7"/>
      <c r="AD1860" s="7"/>
    </row>
    <row r="1861" spans="1:30" x14ac:dyDescent="0.25">
      <c r="A1861" s="7"/>
      <c r="B1861" s="7"/>
      <c r="C1861" s="7"/>
      <c r="D1861" s="7" t="e">
        <f t="shared" si="196"/>
        <v>#VALUE!</v>
      </c>
      <c r="E1861" s="7" t="e">
        <f t="shared" si="197"/>
        <v>#VALUE!</v>
      </c>
      <c r="S1861" s="20" t="str">
        <f t="shared" si="198"/>
        <v/>
      </c>
      <c r="T1861" s="20" t="str">
        <f t="shared" si="199"/>
        <v/>
      </c>
      <c r="U1861" s="48" t="e">
        <f t="shared" si="200"/>
        <v>#VALUE!</v>
      </c>
      <c r="V1861" s="20" t="str">
        <f t="shared" si="201"/>
        <v/>
      </c>
      <c r="W1861" s="20" t="str">
        <f t="shared" si="202"/>
        <v/>
      </c>
      <c r="X1861" s="20"/>
      <c r="Y1861" s="7"/>
      <c r="Z1861" s="7"/>
      <c r="AA1861" s="7"/>
      <c r="AB1861" s="7"/>
      <c r="AC1861" s="7"/>
      <c r="AD1861" s="7"/>
    </row>
    <row r="1862" spans="1:30" x14ac:dyDescent="0.25">
      <c r="A1862" s="7"/>
      <c r="B1862" s="7"/>
      <c r="C1862" s="7"/>
      <c r="D1862" s="7" t="e">
        <f t="shared" si="196"/>
        <v>#VALUE!</v>
      </c>
      <c r="E1862" s="7" t="e">
        <f t="shared" si="197"/>
        <v>#VALUE!</v>
      </c>
      <c r="S1862" s="20" t="str">
        <f t="shared" si="198"/>
        <v/>
      </c>
      <c r="T1862" s="20" t="str">
        <f t="shared" si="199"/>
        <v/>
      </c>
      <c r="U1862" s="48" t="e">
        <f t="shared" si="200"/>
        <v>#VALUE!</v>
      </c>
      <c r="V1862" s="20" t="str">
        <f t="shared" si="201"/>
        <v/>
      </c>
      <c r="W1862" s="20" t="str">
        <f t="shared" si="202"/>
        <v/>
      </c>
      <c r="X1862" s="20"/>
      <c r="Y1862" s="7"/>
      <c r="Z1862" s="7"/>
      <c r="AA1862" s="7"/>
      <c r="AB1862" s="7"/>
      <c r="AC1862" s="7"/>
      <c r="AD1862" s="7"/>
    </row>
    <row r="1863" spans="1:30" x14ac:dyDescent="0.25">
      <c r="A1863" s="7"/>
      <c r="B1863" s="7"/>
      <c r="C1863" s="7"/>
      <c r="D1863" s="7" t="e">
        <f t="shared" si="196"/>
        <v>#VALUE!</v>
      </c>
      <c r="E1863" s="7" t="e">
        <f t="shared" si="197"/>
        <v>#VALUE!</v>
      </c>
      <c r="S1863" s="20" t="str">
        <f t="shared" si="198"/>
        <v/>
      </c>
      <c r="T1863" s="20" t="str">
        <f t="shared" si="199"/>
        <v/>
      </c>
      <c r="U1863" s="48" t="e">
        <f t="shared" si="200"/>
        <v>#VALUE!</v>
      </c>
      <c r="V1863" s="20" t="str">
        <f t="shared" si="201"/>
        <v/>
      </c>
      <c r="W1863" s="20" t="str">
        <f t="shared" si="202"/>
        <v/>
      </c>
      <c r="X1863" s="20"/>
      <c r="Y1863" s="7"/>
      <c r="Z1863" s="7"/>
      <c r="AA1863" s="7"/>
      <c r="AB1863" s="7"/>
      <c r="AC1863" s="7"/>
      <c r="AD1863" s="7"/>
    </row>
    <row r="1864" spans="1:30" x14ac:dyDescent="0.25">
      <c r="A1864" s="7"/>
      <c r="B1864" s="7"/>
      <c r="C1864" s="7"/>
      <c r="D1864" s="7" t="e">
        <f t="shared" si="196"/>
        <v>#VALUE!</v>
      </c>
      <c r="E1864" s="7" t="e">
        <f t="shared" si="197"/>
        <v>#VALUE!</v>
      </c>
      <c r="S1864" s="20" t="str">
        <f t="shared" si="198"/>
        <v/>
      </c>
      <c r="T1864" s="20" t="str">
        <f t="shared" si="199"/>
        <v/>
      </c>
      <c r="U1864" s="48" t="e">
        <f t="shared" si="200"/>
        <v>#VALUE!</v>
      </c>
      <c r="V1864" s="20" t="str">
        <f t="shared" si="201"/>
        <v/>
      </c>
      <c r="W1864" s="20" t="str">
        <f t="shared" si="202"/>
        <v/>
      </c>
      <c r="X1864" s="20"/>
      <c r="Y1864" s="7"/>
      <c r="Z1864" s="7"/>
      <c r="AA1864" s="7"/>
      <c r="AB1864" s="7"/>
      <c r="AC1864" s="7"/>
      <c r="AD1864" s="7"/>
    </row>
    <row r="1865" spans="1:30" x14ac:dyDescent="0.25">
      <c r="A1865" s="7"/>
      <c r="B1865" s="7"/>
      <c r="C1865" s="7"/>
      <c r="D1865" s="7" t="e">
        <f t="shared" si="196"/>
        <v>#VALUE!</v>
      </c>
      <c r="E1865" s="7" t="e">
        <f t="shared" si="197"/>
        <v>#VALUE!</v>
      </c>
      <c r="S1865" s="20" t="str">
        <f t="shared" si="198"/>
        <v/>
      </c>
      <c r="T1865" s="20" t="str">
        <f t="shared" si="199"/>
        <v/>
      </c>
      <c r="U1865" s="48" t="e">
        <f t="shared" si="200"/>
        <v>#VALUE!</v>
      </c>
      <c r="V1865" s="20" t="str">
        <f t="shared" si="201"/>
        <v/>
      </c>
      <c r="W1865" s="20" t="str">
        <f t="shared" si="202"/>
        <v/>
      </c>
      <c r="X1865" s="20"/>
      <c r="Y1865" s="7"/>
      <c r="Z1865" s="7"/>
      <c r="AA1865" s="7"/>
      <c r="AB1865" s="7"/>
      <c r="AC1865" s="7"/>
      <c r="AD1865" s="7"/>
    </row>
    <row r="1866" spans="1:30" x14ac:dyDescent="0.25">
      <c r="A1866" s="7"/>
      <c r="B1866" s="7"/>
      <c r="C1866" s="7"/>
      <c r="D1866" s="7" t="e">
        <f t="shared" si="196"/>
        <v>#VALUE!</v>
      </c>
      <c r="E1866" s="7" t="e">
        <f t="shared" si="197"/>
        <v>#VALUE!</v>
      </c>
      <c r="S1866" s="20" t="str">
        <f t="shared" si="198"/>
        <v/>
      </c>
      <c r="T1866" s="20" t="str">
        <f t="shared" si="199"/>
        <v/>
      </c>
      <c r="U1866" s="48" t="e">
        <f t="shared" si="200"/>
        <v>#VALUE!</v>
      </c>
      <c r="V1866" s="20" t="str">
        <f t="shared" si="201"/>
        <v/>
      </c>
      <c r="W1866" s="20" t="str">
        <f t="shared" si="202"/>
        <v/>
      </c>
      <c r="X1866" s="20"/>
      <c r="Y1866" s="7"/>
      <c r="Z1866" s="7"/>
      <c r="AA1866" s="7"/>
      <c r="AB1866" s="7"/>
      <c r="AC1866" s="7"/>
      <c r="AD1866" s="7"/>
    </row>
    <row r="1867" spans="1:30" x14ac:dyDescent="0.25">
      <c r="A1867" s="7"/>
      <c r="B1867" s="7"/>
      <c r="C1867" s="7"/>
      <c r="D1867" s="7" t="e">
        <f t="shared" ref="D1867:D1930" si="203">TRIM(CLEAN(E1867))</f>
        <v>#VALUE!</v>
      </c>
      <c r="E1867" s="7" t="e">
        <f t="shared" ref="E1867:E1930" si="204">MID(G1867,2,SEARCH("_",G1867)-2)</f>
        <v>#VALUE!</v>
      </c>
      <c r="S1867" s="20" t="str">
        <f t="shared" ref="S1867:S1930" si="205">IFERROR(SEARCH("_",I1867),"")</f>
        <v/>
      </c>
      <c r="T1867" s="20" t="str">
        <f t="shared" ref="T1867:T1930" si="206">IFERROR(SEARCH("_",I1867,S1867+1),"")</f>
        <v/>
      </c>
      <c r="U1867" s="48" t="e">
        <f t="shared" ref="U1867:U1930" si="207">MID(I1867,S1867+1,T1867-S1867-1)</f>
        <v>#VALUE!</v>
      </c>
      <c r="V1867" s="20" t="str">
        <f t="shared" ref="V1867:V1930" si="208">IFERROR(LEFT(K1867,SEARCH("TN7",K1867)+4),"")</f>
        <v/>
      </c>
      <c r="W1867" s="20" t="str">
        <f t="shared" ref="W1867:W1930" si="209">IFERROR(VLOOKUP(V1867,$V$2:$W$4,2,FALSE),"")</f>
        <v/>
      </c>
      <c r="X1867" s="20"/>
      <c r="Y1867" s="7"/>
      <c r="Z1867" s="7"/>
      <c r="AA1867" s="7"/>
      <c r="AB1867" s="7"/>
      <c r="AC1867" s="7"/>
      <c r="AD1867" s="7"/>
    </row>
    <row r="1868" spans="1:30" x14ac:dyDescent="0.25">
      <c r="A1868" s="7"/>
      <c r="B1868" s="7"/>
      <c r="C1868" s="7"/>
      <c r="D1868" s="7" t="e">
        <f t="shared" si="203"/>
        <v>#VALUE!</v>
      </c>
      <c r="E1868" s="7" t="e">
        <f t="shared" si="204"/>
        <v>#VALUE!</v>
      </c>
      <c r="S1868" s="20" t="str">
        <f t="shared" si="205"/>
        <v/>
      </c>
      <c r="T1868" s="20" t="str">
        <f t="shared" si="206"/>
        <v/>
      </c>
      <c r="U1868" s="48" t="e">
        <f t="shared" si="207"/>
        <v>#VALUE!</v>
      </c>
      <c r="V1868" s="20" t="str">
        <f t="shared" si="208"/>
        <v/>
      </c>
      <c r="W1868" s="20" t="str">
        <f t="shared" si="209"/>
        <v/>
      </c>
      <c r="X1868" s="20"/>
      <c r="Y1868" s="7"/>
      <c r="Z1868" s="7"/>
      <c r="AA1868" s="7"/>
      <c r="AB1868" s="7"/>
      <c r="AC1868" s="7"/>
      <c r="AD1868" s="7"/>
    </row>
    <row r="1869" spans="1:30" x14ac:dyDescent="0.25">
      <c r="A1869" s="7"/>
      <c r="B1869" s="7"/>
      <c r="C1869" s="7"/>
      <c r="D1869" s="7" t="e">
        <f t="shared" si="203"/>
        <v>#VALUE!</v>
      </c>
      <c r="E1869" s="7" t="e">
        <f t="shared" si="204"/>
        <v>#VALUE!</v>
      </c>
      <c r="S1869" s="20" t="str">
        <f t="shared" si="205"/>
        <v/>
      </c>
      <c r="T1869" s="20" t="str">
        <f t="shared" si="206"/>
        <v/>
      </c>
      <c r="U1869" s="48" t="e">
        <f t="shared" si="207"/>
        <v>#VALUE!</v>
      </c>
      <c r="V1869" s="20" t="str">
        <f t="shared" si="208"/>
        <v/>
      </c>
      <c r="W1869" s="20" t="str">
        <f t="shared" si="209"/>
        <v/>
      </c>
      <c r="X1869" s="20"/>
      <c r="Y1869" s="7"/>
      <c r="Z1869" s="7"/>
      <c r="AA1869" s="7"/>
      <c r="AB1869" s="7"/>
      <c r="AC1869" s="7"/>
      <c r="AD1869" s="7"/>
    </row>
    <row r="1870" spans="1:30" x14ac:dyDescent="0.25">
      <c r="A1870" s="7"/>
      <c r="B1870" s="7"/>
      <c r="C1870" s="7"/>
      <c r="D1870" s="7" t="e">
        <f t="shared" si="203"/>
        <v>#VALUE!</v>
      </c>
      <c r="E1870" s="7" t="e">
        <f t="shared" si="204"/>
        <v>#VALUE!</v>
      </c>
      <c r="S1870" s="20" t="str">
        <f t="shared" si="205"/>
        <v/>
      </c>
      <c r="T1870" s="20" t="str">
        <f t="shared" si="206"/>
        <v/>
      </c>
      <c r="U1870" s="48" t="e">
        <f t="shared" si="207"/>
        <v>#VALUE!</v>
      </c>
      <c r="V1870" s="20" t="str">
        <f t="shared" si="208"/>
        <v/>
      </c>
      <c r="W1870" s="20" t="str">
        <f t="shared" si="209"/>
        <v/>
      </c>
      <c r="X1870" s="20"/>
      <c r="Y1870" s="7"/>
      <c r="Z1870" s="7"/>
      <c r="AA1870" s="7"/>
      <c r="AB1870" s="7"/>
      <c r="AC1870" s="7"/>
      <c r="AD1870" s="7"/>
    </row>
    <row r="1871" spans="1:30" x14ac:dyDescent="0.25">
      <c r="A1871" s="7"/>
      <c r="B1871" s="7"/>
      <c r="C1871" s="7"/>
      <c r="D1871" s="7" t="e">
        <f t="shared" si="203"/>
        <v>#VALUE!</v>
      </c>
      <c r="E1871" s="7" t="e">
        <f t="shared" si="204"/>
        <v>#VALUE!</v>
      </c>
      <c r="S1871" s="20" t="str">
        <f t="shared" si="205"/>
        <v/>
      </c>
      <c r="T1871" s="20" t="str">
        <f t="shared" si="206"/>
        <v/>
      </c>
      <c r="U1871" s="48" t="e">
        <f t="shared" si="207"/>
        <v>#VALUE!</v>
      </c>
      <c r="V1871" s="20" t="str">
        <f t="shared" si="208"/>
        <v/>
      </c>
      <c r="W1871" s="20" t="str">
        <f t="shared" si="209"/>
        <v/>
      </c>
      <c r="X1871" s="20"/>
      <c r="Y1871" s="7"/>
      <c r="Z1871" s="7"/>
      <c r="AA1871" s="7"/>
      <c r="AB1871" s="7"/>
      <c r="AC1871" s="7"/>
      <c r="AD1871" s="7"/>
    </row>
    <row r="1872" spans="1:30" x14ac:dyDescent="0.25">
      <c r="A1872" s="7"/>
      <c r="B1872" s="7"/>
      <c r="C1872" s="7"/>
      <c r="D1872" s="7" t="e">
        <f t="shared" si="203"/>
        <v>#VALUE!</v>
      </c>
      <c r="E1872" s="7" t="e">
        <f t="shared" si="204"/>
        <v>#VALUE!</v>
      </c>
      <c r="S1872" s="20" t="str">
        <f t="shared" si="205"/>
        <v/>
      </c>
      <c r="T1872" s="20" t="str">
        <f t="shared" si="206"/>
        <v/>
      </c>
      <c r="U1872" s="48" t="e">
        <f t="shared" si="207"/>
        <v>#VALUE!</v>
      </c>
      <c r="V1872" s="20" t="str">
        <f t="shared" si="208"/>
        <v/>
      </c>
      <c r="W1872" s="20" t="str">
        <f t="shared" si="209"/>
        <v/>
      </c>
      <c r="X1872" s="20"/>
      <c r="Y1872" s="7"/>
      <c r="Z1872" s="7"/>
      <c r="AA1872" s="7"/>
      <c r="AB1872" s="7"/>
      <c r="AC1872" s="7"/>
      <c r="AD1872" s="7"/>
    </row>
    <row r="1873" spans="1:30" x14ac:dyDescent="0.25">
      <c r="A1873" s="7"/>
      <c r="B1873" s="7"/>
      <c r="C1873" s="7"/>
      <c r="D1873" s="7" t="e">
        <f t="shared" si="203"/>
        <v>#VALUE!</v>
      </c>
      <c r="E1873" s="7" t="e">
        <f t="shared" si="204"/>
        <v>#VALUE!</v>
      </c>
      <c r="S1873" s="20" t="str">
        <f t="shared" si="205"/>
        <v/>
      </c>
      <c r="T1873" s="20" t="str">
        <f t="shared" si="206"/>
        <v/>
      </c>
      <c r="U1873" s="48" t="e">
        <f t="shared" si="207"/>
        <v>#VALUE!</v>
      </c>
      <c r="V1873" s="20" t="str">
        <f t="shared" si="208"/>
        <v/>
      </c>
      <c r="W1873" s="20" t="str">
        <f t="shared" si="209"/>
        <v/>
      </c>
      <c r="X1873" s="20"/>
      <c r="Y1873" s="7"/>
      <c r="Z1873" s="7"/>
      <c r="AA1873" s="7"/>
      <c r="AB1873" s="7"/>
      <c r="AC1873" s="7"/>
      <c r="AD1873" s="7"/>
    </row>
    <row r="1874" spans="1:30" x14ac:dyDescent="0.25">
      <c r="A1874" s="7"/>
      <c r="B1874" s="7"/>
      <c r="C1874" s="7"/>
      <c r="D1874" s="7" t="e">
        <f t="shared" si="203"/>
        <v>#VALUE!</v>
      </c>
      <c r="E1874" s="7" t="e">
        <f t="shared" si="204"/>
        <v>#VALUE!</v>
      </c>
      <c r="S1874" s="20" t="str">
        <f t="shared" si="205"/>
        <v/>
      </c>
      <c r="T1874" s="20" t="str">
        <f t="shared" si="206"/>
        <v/>
      </c>
      <c r="U1874" s="48" t="e">
        <f t="shared" si="207"/>
        <v>#VALUE!</v>
      </c>
      <c r="V1874" s="20" t="str">
        <f t="shared" si="208"/>
        <v/>
      </c>
      <c r="W1874" s="20" t="str">
        <f t="shared" si="209"/>
        <v/>
      </c>
      <c r="X1874" s="20"/>
      <c r="Y1874" s="7"/>
      <c r="Z1874" s="7"/>
      <c r="AA1874" s="7"/>
      <c r="AB1874" s="7"/>
      <c r="AC1874" s="7"/>
      <c r="AD1874" s="7"/>
    </row>
    <row r="1875" spans="1:30" x14ac:dyDescent="0.25">
      <c r="A1875" s="7"/>
      <c r="B1875" s="7"/>
      <c r="C1875" s="7"/>
      <c r="D1875" s="7" t="e">
        <f t="shared" si="203"/>
        <v>#VALUE!</v>
      </c>
      <c r="E1875" s="7" t="e">
        <f t="shared" si="204"/>
        <v>#VALUE!</v>
      </c>
      <c r="S1875" s="20" t="str">
        <f t="shared" si="205"/>
        <v/>
      </c>
      <c r="T1875" s="20" t="str">
        <f t="shared" si="206"/>
        <v/>
      </c>
      <c r="U1875" s="48" t="e">
        <f t="shared" si="207"/>
        <v>#VALUE!</v>
      </c>
      <c r="V1875" s="20" t="str">
        <f t="shared" si="208"/>
        <v/>
      </c>
      <c r="W1875" s="20" t="str">
        <f t="shared" si="209"/>
        <v/>
      </c>
      <c r="X1875" s="20"/>
      <c r="Y1875" s="7"/>
      <c r="Z1875" s="7"/>
      <c r="AA1875" s="7"/>
      <c r="AB1875" s="7"/>
      <c r="AC1875" s="7"/>
      <c r="AD1875" s="7"/>
    </row>
    <row r="1876" spans="1:30" x14ac:dyDescent="0.25">
      <c r="A1876" s="7"/>
      <c r="B1876" s="7"/>
      <c r="C1876" s="7"/>
      <c r="D1876" s="7" t="e">
        <f t="shared" si="203"/>
        <v>#VALUE!</v>
      </c>
      <c r="E1876" s="7" t="e">
        <f t="shared" si="204"/>
        <v>#VALUE!</v>
      </c>
      <c r="S1876" s="20" t="str">
        <f t="shared" si="205"/>
        <v/>
      </c>
      <c r="T1876" s="20" t="str">
        <f t="shared" si="206"/>
        <v/>
      </c>
      <c r="U1876" s="48" t="e">
        <f t="shared" si="207"/>
        <v>#VALUE!</v>
      </c>
      <c r="V1876" s="20" t="str">
        <f t="shared" si="208"/>
        <v/>
      </c>
      <c r="W1876" s="20" t="str">
        <f t="shared" si="209"/>
        <v/>
      </c>
      <c r="X1876" s="20"/>
      <c r="Y1876" s="7"/>
      <c r="Z1876" s="7"/>
      <c r="AA1876" s="7"/>
      <c r="AB1876" s="7"/>
      <c r="AC1876" s="7"/>
      <c r="AD1876" s="7"/>
    </row>
    <row r="1877" spans="1:30" x14ac:dyDescent="0.25">
      <c r="A1877" s="7"/>
      <c r="B1877" s="7"/>
      <c r="C1877" s="7"/>
      <c r="D1877" s="7" t="e">
        <f t="shared" si="203"/>
        <v>#VALUE!</v>
      </c>
      <c r="E1877" s="7" t="e">
        <f t="shared" si="204"/>
        <v>#VALUE!</v>
      </c>
      <c r="S1877" s="20" t="str">
        <f t="shared" si="205"/>
        <v/>
      </c>
      <c r="T1877" s="20" t="str">
        <f t="shared" si="206"/>
        <v/>
      </c>
      <c r="U1877" s="48" t="e">
        <f t="shared" si="207"/>
        <v>#VALUE!</v>
      </c>
      <c r="V1877" s="20" t="str">
        <f t="shared" si="208"/>
        <v/>
      </c>
      <c r="W1877" s="20" t="str">
        <f t="shared" si="209"/>
        <v/>
      </c>
      <c r="X1877" s="20"/>
      <c r="Y1877" s="7"/>
      <c r="Z1877" s="7"/>
      <c r="AA1877" s="7"/>
      <c r="AB1877" s="7"/>
      <c r="AC1877" s="7"/>
      <c r="AD1877" s="7"/>
    </row>
    <row r="1878" spans="1:30" x14ac:dyDescent="0.25">
      <c r="A1878" s="7"/>
      <c r="B1878" s="7"/>
      <c r="C1878" s="7"/>
      <c r="D1878" s="7" t="e">
        <f t="shared" si="203"/>
        <v>#VALUE!</v>
      </c>
      <c r="E1878" s="7" t="e">
        <f t="shared" si="204"/>
        <v>#VALUE!</v>
      </c>
      <c r="S1878" s="20" t="str">
        <f t="shared" si="205"/>
        <v/>
      </c>
      <c r="T1878" s="20" t="str">
        <f t="shared" si="206"/>
        <v/>
      </c>
      <c r="U1878" s="48" t="e">
        <f t="shared" si="207"/>
        <v>#VALUE!</v>
      </c>
      <c r="V1878" s="20" t="str">
        <f t="shared" si="208"/>
        <v/>
      </c>
      <c r="W1878" s="20" t="str">
        <f t="shared" si="209"/>
        <v/>
      </c>
      <c r="X1878" s="20"/>
      <c r="Y1878" s="7"/>
      <c r="Z1878" s="7"/>
      <c r="AA1878" s="7"/>
      <c r="AB1878" s="7"/>
      <c r="AC1878" s="7"/>
      <c r="AD1878" s="7"/>
    </row>
    <row r="1879" spans="1:30" x14ac:dyDescent="0.25">
      <c r="A1879" s="7"/>
      <c r="B1879" s="7"/>
      <c r="C1879" s="7"/>
      <c r="D1879" s="7" t="e">
        <f t="shared" si="203"/>
        <v>#VALUE!</v>
      </c>
      <c r="E1879" s="7" t="e">
        <f t="shared" si="204"/>
        <v>#VALUE!</v>
      </c>
      <c r="S1879" s="20" t="str">
        <f t="shared" si="205"/>
        <v/>
      </c>
      <c r="T1879" s="20" t="str">
        <f t="shared" si="206"/>
        <v/>
      </c>
      <c r="U1879" s="48" t="e">
        <f t="shared" si="207"/>
        <v>#VALUE!</v>
      </c>
      <c r="V1879" s="20" t="str">
        <f t="shared" si="208"/>
        <v/>
      </c>
      <c r="W1879" s="20" t="str">
        <f t="shared" si="209"/>
        <v/>
      </c>
      <c r="X1879" s="20"/>
      <c r="Y1879" s="7"/>
      <c r="Z1879" s="7"/>
      <c r="AA1879" s="7"/>
      <c r="AB1879" s="7"/>
      <c r="AC1879" s="7"/>
      <c r="AD1879" s="7"/>
    </row>
    <row r="1880" spans="1:30" x14ac:dyDescent="0.25">
      <c r="A1880" s="7"/>
      <c r="B1880" s="7"/>
      <c r="C1880" s="7"/>
      <c r="D1880" s="7" t="e">
        <f t="shared" si="203"/>
        <v>#VALUE!</v>
      </c>
      <c r="E1880" s="7" t="e">
        <f t="shared" si="204"/>
        <v>#VALUE!</v>
      </c>
      <c r="S1880" s="20" t="str">
        <f t="shared" si="205"/>
        <v/>
      </c>
      <c r="T1880" s="20" t="str">
        <f t="shared" si="206"/>
        <v/>
      </c>
      <c r="U1880" s="48" t="e">
        <f t="shared" si="207"/>
        <v>#VALUE!</v>
      </c>
      <c r="V1880" s="20" t="str">
        <f t="shared" si="208"/>
        <v/>
      </c>
      <c r="W1880" s="20" t="str">
        <f t="shared" si="209"/>
        <v/>
      </c>
      <c r="X1880" s="20"/>
      <c r="Y1880" s="7"/>
      <c r="Z1880" s="7"/>
      <c r="AA1880" s="7"/>
      <c r="AB1880" s="7"/>
      <c r="AC1880" s="7"/>
      <c r="AD1880" s="7"/>
    </row>
    <row r="1881" spans="1:30" x14ac:dyDescent="0.25">
      <c r="A1881" s="7"/>
      <c r="B1881" s="7"/>
      <c r="C1881" s="7"/>
      <c r="D1881" s="7" t="e">
        <f t="shared" si="203"/>
        <v>#VALUE!</v>
      </c>
      <c r="E1881" s="7" t="e">
        <f t="shared" si="204"/>
        <v>#VALUE!</v>
      </c>
      <c r="S1881" s="20" t="str">
        <f t="shared" si="205"/>
        <v/>
      </c>
      <c r="T1881" s="20" t="str">
        <f t="shared" si="206"/>
        <v/>
      </c>
      <c r="U1881" s="48" t="e">
        <f t="shared" si="207"/>
        <v>#VALUE!</v>
      </c>
      <c r="V1881" s="20" t="str">
        <f t="shared" si="208"/>
        <v/>
      </c>
      <c r="W1881" s="20" t="str">
        <f t="shared" si="209"/>
        <v/>
      </c>
      <c r="X1881" s="20"/>
      <c r="Y1881" s="7"/>
      <c r="Z1881" s="7"/>
      <c r="AA1881" s="7"/>
      <c r="AB1881" s="7"/>
      <c r="AC1881" s="7"/>
      <c r="AD1881" s="7"/>
    </row>
    <row r="1882" spans="1:30" x14ac:dyDescent="0.25">
      <c r="A1882" s="7"/>
      <c r="B1882" s="7"/>
      <c r="C1882" s="7"/>
      <c r="D1882" s="7" t="e">
        <f t="shared" si="203"/>
        <v>#VALUE!</v>
      </c>
      <c r="E1882" s="7" t="e">
        <f t="shared" si="204"/>
        <v>#VALUE!</v>
      </c>
      <c r="S1882" s="20" t="str">
        <f t="shared" si="205"/>
        <v/>
      </c>
      <c r="T1882" s="20" t="str">
        <f t="shared" si="206"/>
        <v/>
      </c>
      <c r="U1882" s="48" t="e">
        <f t="shared" si="207"/>
        <v>#VALUE!</v>
      </c>
      <c r="V1882" s="20" t="str">
        <f t="shared" si="208"/>
        <v/>
      </c>
      <c r="W1882" s="20" t="str">
        <f t="shared" si="209"/>
        <v/>
      </c>
      <c r="X1882" s="20"/>
      <c r="Y1882" s="7"/>
      <c r="Z1882" s="7"/>
      <c r="AA1882" s="7"/>
      <c r="AB1882" s="7"/>
      <c r="AC1882" s="7"/>
      <c r="AD1882" s="7"/>
    </row>
    <row r="1883" spans="1:30" x14ac:dyDescent="0.25">
      <c r="A1883" s="7"/>
      <c r="B1883" s="7"/>
      <c r="C1883" s="7"/>
      <c r="D1883" s="7" t="e">
        <f t="shared" si="203"/>
        <v>#VALUE!</v>
      </c>
      <c r="E1883" s="7" t="e">
        <f t="shared" si="204"/>
        <v>#VALUE!</v>
      </c>
      <c r="S1883" s="20" t="str">
        <f t="shared" si="205"/>
        <v/>
      </c>
      <c r="T1883" s="20" t="str">
        <f t="shared" si="206"/>
        <v/>
      </c>
      <c r="U1883" s="48" t="e">
        <f t="shared" si="207"/>
        <v>#VALUE!</v>
      </c>
      <c r="V1883" s="20" t="str">
        <f t="shared" si="208"/>
        <v/>
      </c>
      <c r="W1883" s="20" t="str">
        <f t="shared" si="209"/>
        <v/>
      </c>
      <c r="X1883" s="20"/>
      <c r="Y1883" s="7"/>
      <c r="Z1883" s="7"/>
      <c r="AA1883" s="7"/>
      <c r="AB1883" s="7"/>
      <c r="AC1883" s="7"/>
      <c r="AD1883" s="7"/>
    </row>
    <row r="1884" spans="1:30" x14ac:dyDescent="0.25">
      <c r="A1884" s="7"/>
      <c r="B1884" s="7"/>
      <c r="C1884" s="7"/>
      <c r="D1884" s="7" t="e">
        <f t="shared" si="203"/>
        <v>#VALUE!</v>
      </c>
      <c r="E1884" s="7" t="e">
        <f t="shared" si="204"/>
        <v>#VALUE!</v>
      </c>
      <c r="S1884" s="20" t="str">
        <f t="shared" si="205"/>
        <v/>
      </c>
      <c r="T1884" s="20" t="str">
        <f t="shared" si="206"/>
        <v/>
      </c>
      <c r="U1884" s="48" t="e">
        <f t="shared" si="207"/>
        <v>#VALUE!</v>
      </c>
      <c r="V1884" s="20" t="str">
        <f t="shared" si="208"/>
        <v/>
      </c>
      <c r="W1884" s="20" t="str">
        <f t="shared" si="209"/>
        <v/>
      </c>
      <c r="X1884" s="20"/>
      <c r="Y1884" s="7"/>
      <c r="Z1884" s="7"/>
      <c r="AA1884" s="7"/>
      <c r="AB1884" s="7"/>
      <c r="AC1884" s="7"/>
      <c r="AD1884" s="7"/>
    </row>
    <row r="1885" spans="1:30" x14ac:dyDescent="0.25">
      <c r="A1885" s="7"/>
      <c r="B1885" s="7"/>
      <c r="C1885" s="7"/>
      <c r="D1885" s="7" t="e">
        <f t="shared" si="203"/>
        <v>#VALUE!</v>
      </c>
      <c r="E1885" s="7" t="e">
        <f t="shared" si="204"/>
        <v>#VALUE!</v>
      </c>
      <c r="S1885" s="20" t="str">
        <f t="shared" si="205"/>
        <v/>
      </c>
      <c r="T1885" s="20" t="str">
        <f t="shared" si="206"/>
        <v/>
      </c>
      <c r="U1885" s="48" t="e">
        <f t="shared" si="207"/>
        <v>#VALUE!</v>
      </c>
      <c r="V1885" s="20" t="str">
        <f t="shared" si="208"/>
        <v/>
      </c>
      <c r="W1885" s="20" t="str">
        <f t="shared" si="209"/>
        <v/>
      </c>
      <c r="X1885" s="20"/>
      <c r="Y1885" s="7"/>
      <c r="Z1885" s="7"/>
      <c r="AA1885" s="7"/>
      <c r="AB1885" s="7"/>
      <c r="AC1885" s="7"/>
      <c r="AD1885" s="7"/>
    </row>
    <row r="1886" spans="1:30" x14ac:dyDescent="0.25">
      <c r="A1886" s="7"/>
      <c r="B1886" s="7"/>
      <c r="C1886" s="7"/>
      <c r="D1886" s="7" t="e">
        <f t="shared" si="203"/>
        <v>#VALUE!</v>
      </c>
      <c r="E1886" s="7" t="e">
        <f t="shared" si="204"/>
        <v>#VALUE!</v>
      </c>
      <c r="S1886" s="20" t="str">
        <f t="shared" si="205"/>
        <v/>
      </c>
      <c r="T1886" s="20" t="str">
        <f t="shared" si="206"/>
        <v/>
      </c>
      <c r="U1886" s="48" t="e">
        <f t="shared" si="207"/>
        <v>#VALUE!</v>
      </c>
      <c r="V1886" s="20" t="str">
        <f t="shared" si="208"/>
        <v/>
      </c>
      <c r="W1886" s="20" t="str">
        <f t="shared" si="209"/>
        <v/>
      </c>
      <c r="X1886" s="20"/>
      <c r="Y1886" s="7"/>
      <c r="Z1886" s="7"/>
      <c r="AA1886" s="7"/>
      <c r="AB1886" s="7"/>
      <c r="AC1886" s="7"/>
      <c r="AD1886" s="7"/>
    </row>
    <row r="1887" spans="1:30" x14ac:dyDescent="0.25">
      <c r="A1887" s="7"/>
      <c r="B1887" s="7"/>
      <c r="C1887" s="7"/>
      <c r="D1887" s="7" t="e">
        <f t="shared" si="203"/>
        <v>#VALUE!</v>
      </c>
      <c r="E1887" s="7" t="e">
        <f t="shared" si="204"/>
        <v>#VALUE!</v>
      </c>
      <c r="S1887" s="20" t="str">
        <f t="shared" si="205"/>
        <v/>
      </c>
      <c r="T1887" s="20" t="str">
        <f t="shared" si="206"/>
        <v/>
      </c>
      <c r="U1887" s="48" t="e">
        <f t="shared" si="207"/>
        <v>#VALUE!</v>
      </c>
      <c r="V1887" s="20" t="str">
        <f t="shared" si="208"/>
        <v/>
      </c>
      <c r="W1887" s="20" t="str">
        <f t="shared" si="209"/>
        <v/>
      </c>
      <c r="X1887" s="20"/>
      <c r="Y1887" s="7"/>
      <c r="Z1887" s="7"/>
      <c r="AA1887" s="7"/>
      <c r="AB1887" s="7"/>
      <c r="AC1887" s="7"/>
      <c r="AD1887" s="7"/>
    </row>
    <row r="1888" spans="1:30" x14ac:dyDescent="0.25">
      <c r="A1888" s="7"/>
      <c r="B1888" s="7"/>
      <c r="C1888" s="7"/>
      <c r="D1888" s="7" t="e">
        <f t="shared" si="203"/>
        <v>#VALUE!</v>
      </c>
      <c r="E1888" s="7" t="e">
        <f t="shared" si="204"/>
        <v>#VALUE!</v>
      </c>
      <c r="S1888" s="20" t="str">
        <f t="shared" si="205"/>
        <v/>
      </c>
      <c r="T1888" s="20" t="str">
        <f t="shared" si="206"/>
        <v/>
      </c>
      <c r="U1888" s="48" t="e">
        <f t="shared" si="207"/>
        <v>#VALUE!</v>
      </c>
      <c r="V1888" s="20" t="str">
        <f t="shared" si="208"/>
        <v/>
      </c>
      <c r="W1888" s="20" t="str">
        <f t="shared" si="209"/>
        <v/>
      </c>
      <c r="X1888" s="20"/>
      <c r="Y1888" s="7"/>
      <c r="Z1888" s="7"/>
      <c r="AA1888" s="7"/>
      <c r="AB1888" s="7"/>
      <c r="AC1888" s="7"/>
      <c r="AD1888" s="7"/>
    </row>
    <row r="1889" spans="1:30" x14ac:dyDescent="0.25">
      <c r="A1889" s="7"/>
      <c r="B1889" s="7"/>
      <c r="C1889" s="7"/>
      <c r="D1889" s="7" t="e">
        <f t="shared" si="203"/>
        <v>#VALUE!</v>
      </c>
      <c r="E1889" s="7" t="e">
        <f t="shared" si="204"/>
        <v>#VALUE!</v>
      </c>
      <c r="S1889" s="20" t="str">
        <f t="shared" si="205"/>
        <v/>
      </c>
      <c r="T1889" s="20" t="str">
        <f t="shared" si="206"/>
        <v/>
      </c>
      <c r="U1889" s="48" t="e">
        <f t="shared" si="207"/>
        <v>#VALUE!</v>
      </c>
      <c r="V1889" s="20" t="str">
        <f t="shared" si="208"/>
        <v/>
      </c>
      <c r="W1889" s="20" t="str">
        <f t="shared" si="209"/>
        <v/>
      </c>
      <c r="X1889" s="20"/>
      <c r="Y1889" s="7"/>
      <c r="Z1889" s="7"/>
      <c r="AA1889" s="7"/>
      <c r="AB1889" s="7"/>
      <c r="AC1889" s="7"/>
      <c r="AD1889" s="7"/>
    </row>
    <row r="1890" spans="1:30" x14ac:dyDescent="0.25">
      <c r="A1890" s="7"/>
      <c r="B1890" s="7"/>
      <c r="C1890" s="7"/>
      <c r="D1890" s="7" t="e">
        <f t="shared" si="203"/>
        <v>#VALUE!</v>
      </c>
      <c r="E1890" s="7" t="e">
        <f t="shared" si="204"/>
        <v>#VALUE!</v>
      </c>
      <c r="S1890" s="20" t="str">
        <f t="shared" si="205"/>
        <v/>
      </c>
      <c r="T1890" s="20" t="str">
        <f t="shared" si="206"/>
        <v/>
      </c>
      <c r="U1890" s="48" t="e">
        <f t="shared" si="207"/>
        <v>#VALUE!</v>
      </c>
      <c r="V1890" s="20" t="str">
        <f t="shared" si="208"/>
        <v/>
      </c>
      <c r="W1890" s="20" t="str">
        <f t="shared" si="209"/>
        <v/>
      </c>
      <c r="X1890" s="20"/>
      <c r="Y1890" s="7"/>
      <c r="Z1890" s="7"/>
      <c r="AA1890" s="7"/>
      <c r="AB1890" s="7"/>
      <c r="AC1890" s="7"/>
      <c r="AD1890" s="7"/>
    </row>
    <row r="1891" spans="1:30" x14ac:dyDescent="0.25">
      <c r="A1891" s="7"/>
      <c r="B1891" s="7"/>
      <c r="C1891" s="7"/>
      <c r="D1891" s="7" t="e">
        <f t="shared" si="203"/>
        <v>#VALUE!</v>
      </c>
      <c r="E1891" s="7" t="e">
        <f t="shared" si="204"/>
        <v>#VALUE!</v>
      </c>
      <c r="S1891" s="20" t="str">
        <f t="shared" si="205"/>
        <v/>
      </c>
      <c r="T1891" s="20" t="str">
        <f t="shared" si="206"/>
        <v/>
      </c>
      <c r="U1891" s="48" t="e">
        <f t="shared" si="207"/>
        <v>#VALUE!</v>
      </c>
      <c r="V1891" s="20" t="str">
        <f t="shared" si="208"/>
        <v/>
      </c>
      <c r="W1891" s="20" t="str">
        <f t="shared" si="209"/>
        <v/>
      </c>
      <c r="X1891" s="20"/>
      <c r="Y1891" s="7"/>
      <c r="Z1891" s="7"/>
      <c r="AA1891" s="7"/>
      <c r="AB1891" s="7"/>
      <c r="AC1891" s="7"/>
      <c r="AD1891" s="7"/>
    </row>
    <row r="1892" spans="1:30" x14ac:dyDescent="0.25">
      <c r="A1892" s="7"/>
      <c r="B1892" s="7"/>
      <c r="C1892" s="7"/>
      <c r="D1892" s="7" t="e">
        <f t="shared" si="203"/>
        <v>#VALUE!</v>
      </c>
      <c r="E1892" s="7" t="e">
        <f t="shared" si="204"/>
        <v>#VALUE!</v>
      </c>
      <c r="S1892" s="20" t="str">
        <f t="shared" si="205"/>
        <v/>
      </c>
      <c r="T1892" s="20" t="str">
        <f t="shared" si="206"/>
        <v/>
      </c>
      <c r="U1892" s="48" t="e">
        <f t="shared" si="207"/>
        <v>#VALUE!</v>
      </c>
      <c r="V1892" s="20" t="str">
        <f t="shared" si="208"/>
        <v/>
      </c>
      <c r="W1892" s="20" t="str">
        <f t="shared" si="209"/>
        <v/>
      </c>
      <c r="X1892" s="20"/>
      <c r="Y1892" s="7"/>
      <c r="Z1892" s="7"/>
      <c r="AA1892" s="7"/>
      <c r="AB1892" s="7"/>
      <c r="AC1892" s="7"/>
      <c r="AD1892" s="7"/>
    </row>
    <row r="1893" spans="1:30" x14ac:dyDescent="0.25">
      <c r="A1893" s="7"/>
      <c r="B1893" s="7"/>
      <c r="C1893" s="7"/>
      <c r="D1893" s="7" t="e">
        <f t="shared" si="203"/>
        <v>#VALUE!</v>
      </c>
      <c r="E1893" s="7" t="e">
        <f t="shared" si="204"/>
        <v>#VALUE!</v>
      </c>
      <c r="S1893" s="20" t="str">
        <f t="shared" si="205"/>
        <v/>
      </c>
      <c r="T1893" s="20" t="str">
        <f t="shared" si="206"/>
        <v/>
      </c>
      <c r="U1893" s="48" t="e">
        <f t="shared" si="207"/>
        <v>#VALUE!</v>
      </c>
      <c r="V1893" s="20" t="str">
        <f t="shared" si="208"/>
        <v/>
      </c>
      <c r="W1893" s="20" t="str">
        <f t="shared" si="209"/>
        <v/>
      </c>
      <c r="X1893" s="20"/>
      <c r="Y1893" s="7"/>
      <c r="Z1893" s="7"/>
      <c r="AA1893" s="7"/>
      <c r="AB1893" s="7"/>
      <c r="AC1893" s="7"/>
      <c r="AD1893" s="7"/>
    </row>
    <row r="1894" spans="1:30" x14ac:dyDescent="0.25">
      <c r="A1894" s="7"/>
      <c r="B1894" s="7"/>
      <c r="C1894" s="7"/>
      <c r="D1894" s="7" t="e">
        <f t="shared" si="203"/>
        <v>#VALUE!</v>
      </c>
      <c r="E1894" s="7" t="e">
        <f t="shared" si="204"/>
        <v>#VALUE!</v>
      </c>
      <c r="S1894" s="20" t="str">
        <f t="shared" si="205"/>
        <v/>
      </c>
      <c r="T1894" s="20" t="str">
        <f t="shared" si="206"/>
        <v/>
      </c>
      <c r="U1894" s="48" t="e">
        <f t="shared" si="207"/>
        <v>#VALUE!</v>
      </c>
      <c r="V1894" s="20" t="str">
        <f t="shared" si="208"/>
        <v/>
      </c>
      <c r="W1894" s="20" t="str">
        <f t="shared" si="209"/>
        <v/>
      </c>
      <c r="X1894" s="20"/>
      <c r="Y1894" s="7"/>
      <c r="Z1894" s="7"/>
      <c r="AA1894" s="7"/>
      <c r="AB1894" s="7"/>
      <c r="AC1894" s="7"/>
      <c r="AD1894" s="7"/>
    </row>
    <row r="1895" spans="1:30" x14ac:dyDescent="0.25">
      <c r="A1895" s="7"/>
      <c r="B1895" s="7"/>
      <c r="C1895" s="7"/>
      <c r="D1895" s="7" t="e">
        <f t="shared" si="203"/>
        <v>#VALUE!</v>
      </c>
      <c r="E1895" s="7" t="e">
        <f t="shared" si="204"/>
        <v>#VALUE!</v>
      </c>
      <c r="S1895" s="20" t="str">
        <f t="shared" si="205"/>
        <v/>
      </c>
      <c r="T1895" s="20" t="str">
        <f t="shared" si="206"/>
        <v/>
      </c>
      <c r="U1895" s="48" t="e">
        <f t="shared" si="207"/>
        <v>#VALUE!</v>
      </c>
      <c r="V1895" s="20" t="str">
        <f t="shared" si="208"/>
        <v/>
      </c>
      <c r="W1895" s="20" t="str">
        <f t="shared" si="209"/>
        <v/>
      </c>
      <c r="X1895" s="20"/>
      <c r="Y1895" s="7"/>
      <c r="Z1895" s="7"/>
      <c r="AA1895" s="7"/>
      <c r="AB1895" s="7"/>
      <c r="AC1895" s="7"/>
      <c r="AD1895" s="7"/>
    </row>
    <row r="1896" spans="1:30" x14ac:dyDescent="0.25">
      <c r="A1896" s="7"/>
      <c r="B1896" s="7"/>
      <c r="C1896" s="7"/>
      <c r="D1896" s="7" t="e">
        <f t="shared" si="203"/>
        <v>#VALUE!</v>
      </c>
      <c r="E1896" s="7" t="e">
        <f t="shared" si="204"/>
        <v>#VALUE!</v>
      </c>
      <c r="S1896" s="20" t="str">
        <f t="shared" si="205"/>
        <v/>
      </c>
      <c r="T1896" s="20" t="str">
        <f t="shared" si="206"/>
        <v/>
      </c>
      <c r="U1896" s="48" t="e">
        <f t="shared" si="207"/>
        <v>#VALUE!</v>
      </c>
      <c r="V1896" s="20" t="str">
        <f t="shared" si="208"/>
        <v/>
      </c>
      <c r="W1896" s="20" t="str">
        <f t="shared" si="209"/>
        <v/>
      </c>
      <c r="X1896" s="20"/>
      <c r="Y1896" s="7"/>
      <c r="Z1896" s="7"/>
      <c r="AA1896" s="7"/>
      <c r="AB1896" s="7"/>
      <c r="AC1896" s="7"/>
      <c r="AD1896" s="7"/>
    </row>
    <row r="1897" spans="1:30" x14ac:dyDescent="0.25">
      <c r="A1897" s="7"/>
      <c r="B1897" s="7"/>
      <c r="C1897" s="7"/>
      <c r="D1897" s="7" t="e">
        <f t="shared" si="203"/>
        <v>#VALUE!</v>
      </c>
      <c r="E1897" s="7" t="e">
        <f t="shared" si="204"/>
        <v>#VALUE!</v>
      </c>
      <c r="S1897" s="20" t="str">
        <f t="shared" si="205"/>
        <v/>
      </c>
      <c r="T1897" s="20" t="str">
        <f t="shared" si="206"/>
        <v/>
      </c>
      <c r="U1897" s="48" t="e">
        <f t="shared" si="207"/>
        <v>#VALUE!</v>
      </c>
      <c r="V1897" s="20" t="str">
        <f t="shared" si="208"/>
        <v/>
      </c>
      <c r="W1897" s="20" t="str">
        <f t="shared" si="209"/>
        <v/>
      </c>
      <c r="X1897" s="20"/>
      <c r="Y1897" s="7"/>
      <c r="Z1897" s="7"/>
      <c r="AA1897" s="7"/>
      <c r="AB1897" s="7"/>
      <c r="AC1897" s="7"/>
      <c r="AD1897" s="7"/>
    </row>
    <row r="1898" spans="1:30" x14ac:dyDescent="0.25">
      <c r="A1898" s="7"/>
      <c r="B1898" s="7"/>
      <c r="C1898" s="7"/>
      <c r="D1898" s="7" t="e">
        <f t="shared" si="203"/>
        <v>#VALUE!</v>
      </c>
      <c r="E1898" s="7" t="e">
        <f t="shared" si="204"/>
        <v>#VALUE!</v>
      </c>
      <c r="S1898" s="20" t="str">
        <f t="shared" si="205"/>
        <v/>
      </c>
      <c r="T1898" s="20" t="str">
        <f t="shared" si="206"/>
        <v/>
      </c>
      <c r="U1898" s="48" t="e">
        <f t="shared" si="207"/>
        <v>#VALUE!</v>
      </c>
      <c r="V1898" s="20" t="str">
        <f t="shared" si="208"/>
        <v/>
      </c>
      <c r="W1898" s="20" t="str">
        <f t="shared" si="209"/>
        <v/>
      </c>
      <c r="X1898" s="20"/>
      <c r="Y1898" s="7"/>
      <c r="Z1898" s="7"/>
      <c r="AA1898" s="7"/>
      <c r="AB1898" s="7"/>
      <c r="AC1898" s="7"/>
      <c r="AD1898" s="7"/>
    </row>
    <row r="1899" spans="1:30" x14ac:dyDescent="0.25">
      <c r="A1899" s="7"/>
      <c r="B1899" s="7"/>
      <c r="C1899" s="7"/>
      <c r="D1899" s="7" t="e">
        <f t="shared" si="203"/>
        <v>#VALUE!</v>
      </c>
      <c r="E1899" s="7" t="e">
        <f t="shared" si="204"/>
        <v>#VALUE!</v>
      </c>
      <c r="S1899" s="20" t="str">
        <f t="shared" si="205"/>
        <v/>
      </c>
      <c r="T1899" s="20" t="str">
        <f t="shared" si="206"/>
        <v/>
      </c>
      <c r="U1899" s="48" t="e">
        <f t="shared" si="207"/>
        <v>#VALUE!</v>
      </c>
      <c r="V1899" s="20" t="str">
        <f t="shared" si="208"/>
        <v/>
      </c>
      <c r="W1899" s="20" t="str">
        <f t="shared" si="209"/>
        <v/>
      </c>
      <c r="X1899" s="20"/>
      <c r="Y1899" s="7"/>
      <c r="Z1899" s="7"/>
      <c r="AA1899" s="7"/>
      <c r="AB1899" s="7"/>
      <c r="AC1899" s="7"/>
      <c r="AD1899" s="7"/>
    </row>
    <row r="1900" spans="1:30" x14ac:dyDescent="0.25">
      <c r="A1900" s="7"/>
      <c r="B1900" s="7"/>
      <c r="C1900" s="7"/>
      <c r="D1900" s="7" t="e">
        <f t="shared" si="203"/>
        <v>#VALUE!</v>
      </c>
      <c r="E1900" s="7" t="e">
        <f t="shared" si="204"/>
        <v>#VALUE!</v>
      </c>
      <c r="S1900" s="20" t="str">
        <f t="shared" si="205"/>
        <v/>
      </c>
      <c r="T1900" s="20" t="str">
        <f t="shared" si="206"/>
        <v/>
      </c>
      <c r="U1900" s="48" t="e">
        <f t="shared" si="207"/>
        <v>#VALUE!</v>
      </c>
      <c r="V1900" s="20" t="str">
        <f t="shared" si="208"/>
        <v/>
      </c>
      <c r="W1900" s="20" t="str">
        <f t="shared" si="209"/>
        <v/>
      </c>
      <c r="X1900" s="20"/>
      <c r="Y1900" s="7"/>
      <c r="Z1900" s="7"/>
      <c r="AA1900" s="7"/>
      <c r="AB1900" s="7"/>
      <c r="AC1900" s="7"/>
      <c r="AD1900" s="7"/>
    </row>
    <row r="1901" spans="1:30" x14ac:dyDescent="0.25">
      <c r="A1901" s="7"/>
      <c r="B1901" s="7"/>
      <c r="C1901" s="7"/>
      <c r="D1901" s="7" t="e">
        <f t="shared" si="203"/>
        <v>#VALUE!</v>
      </c>
      <c r="E1901" s="7" t="e">
        <f t="shared" si="204"/>
        <v>#VALUE!</v>
      </c>
      <c r="S1901" s="20" t="str">
        <f t="shared" si="205"/>
        <v/>
      </c>
      <c r="T1901" s="20" t="str">
        <f t="shared" si="206"/>
        <v/>
      </c>
      <c r="U1901" s="48" t="e">
        <f t="shared" si="207"/>
        <v>#VALUE!</v>
      </c>
      <c r="V1901" s="20" t="str">
        <f t="shared" si="208"/>
        <v/>
      </c>
      <c r="W1901" s="20" t="str">
        <f t="shared" si="209"/>
        <v/>
      </c>
      <c r="X1901" s="20"/>
      <c r="Y1901" s="7"/>
      <c r="Z1901" s="7"/>
      <c r="AA1901" s="7"/>
      <c r="AB1901" s="7"/>
      <c r="AC1901" s="7"/>
      <c r="AD1901" s="7"/>
    </row>
    <row r="1902" spans="1:30" x14ac:dyDescent="0.25">
      <c r="A1902" s="7"/>
      <c r="B1902" s="7"/>
      <c r="C1902" s="7"/>
      <c r="D1902" s="7" t="e">
        <f t="shared" si="203"/>
        <v>#VALUE!</v>
      </c>
      <c r="E1902" s="7" t="e">
        <f t="shared" si="204"/>
        <v>#VALUE!</v>
      </c>
      <c r="S1902" s="20" t="str">
        <f t="shared" si="205"/>
        <v/>
      </c>
      <c r="T1902" s="20" t="str">
        <f t="shared" si="206"/>
        <v/>
      </c>
      <c r="U1902" s="48" t="e">
        <f t="shared" si="207"/>
        <v>#VALUE!</v>
      </c>
      <c r="V1902" s="20" t="str">
        <f t="shared" si="208"/>
        <v/>
      </c>
      <c r="W1902" s="20" t="str">
        <f t="shared" si="209"/>
        <v/>
      </c>
      <c r="X1902" s="20"/>
      <c r="Y1902" s="7"/>
      <c r="Z1902" s="7"/>
      <c r="AA1902" s="7"/>
      <c r="AB1902" s="7"/>
      <c r="AC1902" s="7"/>
      <c r="AD1902" s="7"/>
    </row>
    <row r="1903" spans="1:30" x14ac:dyDescent="0.25">
      <c r="A1903" s="7"/>
      <c r="B1903" s="7"/>
      <c r="C1903" s="7"/>
      <c r="D1903" s="7" t="e">
        <f t="shared" si="203"/>
        <v>#VALUE!</v>
      </c>
      <c r="E1903" s="7" t="e">
        <f t="shared" si="204"/>
        <v>#VALUE!</v>
      </c>
      <c r="S1903" s="20" t="str">
        <f t="shared" si="205"/>
        <v/>
      </c>
      <c r="T1903" s="20" t="str">
        <f t="shared" si="206"/>
        <v/>
      </c>
      <c r="U1903" s="48" t="e">
        <f t="shared" si="207"/>
        <v>#VALUE!</v>
      </c>
      <c r="V1903" s="20" t="str">
        <f t="shared" si="208"/>
        <v/>
      </c>
      <c r="W1903" s="20" t="str">
        <f t="shared" si="209"/>
        <v/>
      </c>
      <c r="X1903" s="20"/>
      <c r="Y1903" s="7"/>
      <c r="Z1903" s="7"/>
      <c r="AA1903" s="7"/>
      <c r="AB1903" s="7"/>
      <c r="AC1903" s="7"/>
      <c r="AD1903" s="7"/>
    </row>
    <row r="1904" spans="1:30" x14ac:dyDescent="0.25">
      <c r="A1904" s="7"/>
      <c r="B1904" s="7"/>
      <c r="C1904" s="7"/>
      <c r="D1904" s="7" t="e">
        <f t="shared" si="203"/>
        <v>#VALUE!</v>
      </c>
      <c r="E1904" s="7" t="e">
        <f t="shared" si="204"/>
        <v>#VALUE!</v>
      </c>
      <c r="S1904" s="20" t="str">
        <f t="shared" si="205"/>
        <v/>
      </c>
      <c r="T1904" s="20" t="str">
        <f t="shared" si="206"/>
        <v/>
      </c>
      <c r="U1904" s="48" t="e">
        <f t="shared" si="207"/>
        <v>#VALUE!</v>
      </c>
      <c r="V1904" s="20" t="str">
        <f t="shared" si="208"/>
        <v/>
      </c>
      <c r="W1904" s="20" t="str">
        <f t="shared" si="209"/>
        <v/>
      </c>
      <c r="X1904" s="20"/>
      <c r="Y1904" s="7"/>
      <c r="Z1904" s="7"/>
      <c r="AA1904" s="7"/>
      <c r="AB1904" s="7"/>
      <c r="AC1904" s="7"/>
      <c r="AD1904" s="7"/>
    </row>
    <row r="1905" spans="1:30" x14ac:dyDescent="0.25">
      <c r="A1905" s="7"/>
      <c r="B1905" s="7"/>
      <c r="C1905" s="7"/>
      <c r="D1905" s="7" t="e">
        <f t="shared" si="203"/>
        <v>#VALUE!</v>
      </c>
      <c r="E1905" s="7" t="e">
        <f t="shared" si="204"/>
        <v>#VALUE!</v>
      </c>
      <c r="S1905" s="20" t="str">
        <f t="shared" si="205"/>
        <v/>
      </c>
      <c r="T1905" s="20" t="str">
        <f t="shared" si="206"/>
        <v/>
      </c>
      <c r="U1905" s="48" t="e">
        <f t="shared" si="207"/>
        <v>#VALUE!</v>
      </c>
      <c r="V1905" s="20" t="str">
        <f t="shared" si="208"/>
        <v/>
      </c>
      <c r="W1905" s="20" t="str">
        <f t="shared" si="209"/>
        <v/>
      </c>
      <c r="X1905" s="20"/>
      <c r="Y1905" s="7"/>
      <c r="Z1905" s="7"/>
      <c r="AA1905" s="7"/>
      <c r="AB1905" s="7"/>
      <c r="AC1905" s="7"/>
      <c r="AD1905" s="7"/>
    </row>
    <row r="1906" spans="1:30" x14ac:dyDescent="0.25">
      <c r="A1906" s="7"/>
      <c r="B1906" s="7"/>
      <c r="C1906" s="7"/>
      <c r="D1906" s="7" t="e">
        <f t="shared" si="203"/>
        <v>#VALUE!</v>
      </c>
      <c r="E1906" s="7" t="e">
        <f t="shared" si="204"/>
        <v>#VALUE!</v>
      </c>
      <c r="S1906" s="20" t="str">
        <f t="shared" si="205"/>
        <v/>
      </c>
      <c r="T1906" s="20" t="str">
        <f t="shared" si="206"/>
        <v/>
      </c>
      <c r="U1906" s="48" t="e">
        <f t="shared" si="207"/>
        <v>#VALUE!</v>
      </c>
      <c r="V1906" s="20" t="str">
        <f t="shared" si="208"/>
        <v/>
      </c>
      <c r="W1906" s="20" t="str">
        <f t="shared" si="209"/>
        <v/>
      </c>
      <c r="X1906" s="20"/>
      <c r="Y1906" s="7"/>
      <c r="Z1906" s="7"/>
      <c r="AA1906" s="7"/>
      <c r="AB1906" s="7"/>
      <c r="AC1906" s="7"/>
      <c r="AD1906" s="7"/>
    </row>
    <row r="1907" spans="1:30" x14ac:dyDescent="0.25">
      <c r="A1907" s="7"/>
      <c r="B1907" s="7"/>
      <c r="C1907" s="7"/>
      <c r="D1907" s="7" t="e">
        <f t="shared" si="203"/>
        <v>#VALUE!</v>
      </c>
      <c r="E1907" s="7" t="e">
        <f t="shared" si="204"/>
        <v>#VALUE!</v>
      </c>
      <c r="S1907" s="20" t="str">
        <f t="shared" si="205"/>
        <v/>
      </c>
      <c r="T1907" s="20" t="str">
        <f t="shared" si="206"/>
        <v/>
      </c>
      <c r="U1907" s="48" t="e">
        <f t="shared" si="207"/>
        <v>#VALUE!</v>
      </c>
      <c r="V1907" s="20" t="str">
        <f t="shared" si="208"/>
        <v/>
      </c>
      <c r="W1907" s="20" t="str">
        <f t="shared" si="209"/>
        <v/>
      </c>
      <c r="X1907" s="20"/>
      <c r="Y1907" s="7"/>
      <c r="Z1907" s="7"/>
      <c r="AA1907" s="7"/>
      <c r="AB1907" s="7"/>
      <c r="AC1907" s="7"/>
      <c r="AD1907" s="7"/>
    </row>
    <row r="1908" spans="1:30" x14ac:dyDescent="0.25">
      <c r="A1908" s="7"/>
      <c r="B1908" s="7"/>
      <c r="C1908" s="7"/>
      <c r="D1908" s="7" t="e">
        <f t="shared" si="203"/>
        <v>#VALUE!</v>
      </c>
      <c r="E1908" s="7" t="e">
        <f t="shared" si="204"/>
        <v>#VALUE!</v>
      </c>
      <c r="S1908" s="20" t="str">
        <f t="shared" si="205"/>
        <v/>
      </c>
      <c r="T1908" s="20" t="str">
        <f t="shared" si="206"/>
        <v/>
      </c>
      <c r="U1908" s="48" t="e">
        <f t="shared" si="207"/>
        <v>#VALUE!</v>
      </c>
      <c r="V1908" s="20" t="str">
        <f t="shared" si="208"/>
        <v/>
      </c>
      <c r="W1908" s="20" t="str">
        <f t="shared" si="209"/>
        <v/>
      </c>
      <c r="X1908" s="20"/>
      <c r="Y1908" s="7"/>
      <c r="Z1908" s="7"/>
      <c r="AA1908" s="7"/>
      <c r="AB1908" s="7"/>
      <c r="AC1908" s="7"/>
      <c r="AD1908" s="7"/>
    </row>
    <row r="1909" spans="1:30" x14ac:dyDescent="0.25">
      <c r="A1909" s="7"/>
      <c r="B1909" s="7"/>
      <c r="C1909" s="7"/>
      <c r="D1909" s="7" t="e">
        <f t="shared" si="203"/>
        <v>#VALUE!</v>
      </c>
      <c r="E1909" s="7" t="e">
        <f t="shared" si="204"/>
        <v>#VALUE!</v>
      </c>
      <c r="S1909" s="20" t="str">
        <f t="shared" si="205"/>
        <v/>
      </c>
      <c r="T1909" s="20" t="str">
        <f t="shared" si="206"/>
        <v/>
      </c>
      <c r="U1909" s="48" t="e">
        <f t="shared" si="207"/>
        <v>#VALUE!</v>
      </c>
      <c r="V1909" s="20" t="str">
        <f t="shared" si="208"/>
        <v/>
      </c>
      <c r="W1909" s="20" t="str">
        <f t="shared" si="209"/>
        <v/>
      </c>
      <c r="X1909" s="20"/>
      <c r="Y1909" s="7"/>
      <c r="Z1909" s="7"/>
      <c r="AA1909" s="7"/>
      <c r="AB1909" s="7"/>
      <c r="AC1909" s="7"/>
      <c r="AD1909" s="7"/>
    </row>
    <row r="1910" spans="1:30" x14ac:dyDescent="0.25">
      <c r="A1910" s="7"/>
      <c r="B1910" s="7"/>
      <c r="C1910" s="7"/>
      <c r="D1910" s="7" t="e">
        <f t="shared" si="203"/>
        <v>#VALUE!</v>
      </c>
      <c r="E1910" s="7" t="e">
        <f t="shared" si="204"/>
        <v>#VALUE!</v>
      </c>
      <c r="S1910" s="20" t="str">
        <f t="shared" si="205"/>
        <v/>
      </c>
      <c r="T1910" s="20" t="str">
        <f t="shared" si="206"/>
        <v/>
      </c>
      <c r="U1910" s="48" t="e">
        <f t="shared" si="207"/>
        <v>#VALUE!</v>
      </c>
      <c r="V1910" s="20" t="str">
        <f t="shared" si="208"/>
        <v/>
      </c>
      <c r="W1910" s="20" t="str">
        <f t="shared" si="209"/>
        <v/>
      </c>
      <c r="X1910" s="20"/>
      <c r="Y1910" s="7"/>
      <c r="Z1910" s="7"/>
      <c r="AA1910" s="7"/>
      <c r="AB1910" s="7"/>
      <c r="AC1910" s="7"/>
      <c r="AD1910" s="7"/>
    </row>
    <row r="1911" spans="1:30" x14ac:dyDescent="0.25">
      <c r="A1911" s="7"/>
      <c r="B1911" s="7"/>
      <c r="C1911" s="7"/>
      <c r="D1911" s="7" t="e">
        <f t="shared" si="203"/>
        <v>#VALUE!</v>
      </c>
      <c r="E1911" s="7" t="e">
        <f t="shared" si="204"/>
        <v>#VALUE!</v>
      </c>
      <c r="S1911" s="20" t="str">
        <f t="shared" si="205"/>
        <v/>
      </c>
      <c r="T1911" s="20" t="str">
        <f t="shared" si="206"/>
        <v/>
      </c>
      <c r="U1911" s="48" t="e">
        <f t="shared" si="207"/>
        <v>#VALUE!</v>
      </c>
      <c r="V1911" s="20" t="str">
        <f t="shared" si="208"/>
        <v/>
      </c>
      <c r="W1911" s="20" t="str">
        <f t="shared" si="209"/>
        <v/>
      </c>
      <c r="X1911" s="20"/>
      <c r="Y1911" s="7"/>
      <c r="Z1911" s="7"/>
      <c r="AA1911" s="7"/>
      <c r="AB1911" s="7"/>
      <c r="AC1911" s="7"/>
      <c r="AD1911" s="7"/>
    </row>
    <row r="1912" spans="1:30" x14ac:dyDescent="0.25">
      <c r="A1912" s="7"/>
      <c r="B1912" s="7"/>
      <c r="C1912" s="7"/>
      <c r="D1912" s="7" t="e">
        <f t="shared" si="203"/>
        <v>#VALUE!</v>
      </c>
      <c r="E1912" s="7" t="e">
        <f t="shared" si="204"/>
        <v>#VALUE!</v>
      </c>
      <c r="S1912" s="20" t="str">
        <f t="shared" si="205"/>
        <v/>
      </c>
      <c r="T1912" s="20" t="str">
        <f t="shared" si="206"/>
        <v/>
      </c>
      <c r="U1912" s="48" t="e">
        <f t="shared" si="207"/>
        <v>#VALUE!</v>
      </c>
      <c r="V1912" s="20" t="str">
        <f t="shared" si="208"/>
        <v/>
      </c>
      <c r="W1912" s="20" t="str">
        <f t="shared" si="209"/>
        <v/>
      </c>
      <c r="X1912" s="20"/>
      <c r="Y1912" s="7"/>
      <c r="Z1912" s="7"/>
      <c r="AA1912" s="7"/>
      <c r="AB1912" s="7"/>
      <c r="AC1912" s="7"/>
      <c r="AD1912" s="7"/>
    </row>
    <row r="1913" spans="1:30" x14ac:dyDescent="0.25">
      <c r="A1913" s="7"/>
      <c r="B1913" s="7"/>
      <c r="C1913" s="7"/>
      <c r="D1913" s="7" t="e">
        <f t="shared" si="203"/>
        <v>#VALUE!</v>
      </c>
      <c r="E1913" s="7" t="e">
        <f t="shared" si="204"/>
        <v>#VALUE!</v>
      </c>
      <c r="S1913" s="20" t="str">
        <f t="shared" si="205"/>
        <v/>
      </c>
      <c r="T1913" s="20" t="str">
        <f t="shared" si="206"/>
        <v/>
      </c>
      <c r="U1913" s="48" t="e">
        <f t="shared" si="207"/>
        <v>#VALUE!</v>
      </c>
      <c r="V1913" s="20" t="str">
        <f t="shared" si="208"/>
        <v/>
      </c>
      <c r="W1913" s="20" t="str">
        <f t="shared" si="209"/>
        <v/>
      </c>
      <c r="X1913" s="20"/>
      <c r="Y1913" s="7"/>
      <c r="Z1913" s="7"/>
      <c r="AA1913" s="7"/>
      <c r="AB1913" s="7"/>
      <c r="AC1913" s="7"/>
      <c r="AD1913" s="7"/>
    </row>
    <row r="1914" spans="1:30" x14ac:dyDescent="0.25">
      <c r="A1914" s="7"/>
      <c r="B1914" s="7"/>
      <c r="C1914" s="7"/>
      <c r="D1914" s="7" t="e">
        <f t="shared" si="203"/>
        <v>#VALUE!</v>
      </c>
      <c r="E1914" s="7" t="e">
        <f t="shared" si="204"/>
        <v>#VALUE!</v>
      </c>
      <c r="S1914" s="20" t="str">
        <f t="shared" si="205"/>
        <v/>
      </c>
      <c r="T1914" s="20" t="str">
        <f t="shared" si="206"/>
        <v/>
      </c>
      <c r="U1914" s="48" t="e">
        <f t="shared" si="207"/>
        <v>#VALUE!</v>
      </c>
      <c r="V1914" s="20" t="str">
        <f t="shared" si="208"/>
        <v/>
      </c>
      <c r="W1914" s="20" t="str">
        <f t="shared" si="209"/>
        <v/>
      </c>
      <c r="X1914" s="20"/>
      <c r="Y1914" s="7"/>
      <c r="Z1914" s="7"/>
      <c r="AA1914" s="7"/>
      <c r="AB1914" s="7"/>
      <c r="AC1914" s="7"/>
      <c r="AD1914" s="7"/>
    </row>
    <row r="1915" spans="1:30" x14ac:dyDescent="0.25">
      <c r="A1915" s="7"/>
      <c r="B1915" s="7"/>
      <c r="C1915" s="7"/>
      <c r="D1915" s="7" t="e">
        <f t="shared" si="203"/>
        <v>#VALUE!</v>
      </c>
      <c r="E1915" s="7" t="e">
        <f t="shared" si="204"/>
        <v>#VALUE!</v>
      </c>
      <c r="S1915" s="20" t="str">
        <f t="shared" si="205"/>
        <v/>
      </c>
      <c r="T1915" s="20" t="str">
        <f t="shared" si="206"/>
        <v/>
      </c>
      <c r="U1915" s="48" t="e">
        <f t="shared" si="207"/>
        <v>#VALUE!</v>
      </c>
      <c r="V1915" s="20" t="str">
        <f t="shared" si="208"/>
        <v/>
      </c>
      <c r="W1915" s="20" t="str">
        <f t="shared" si="209"/>
        <v/>
      </c>
      <c r="X1915" s="20"/>
      <c r="Y1915" s="7"/>
      <c r="Z1915" s="7"/>
      <c r="AA1915" s="7"/>
      <c r="AB1915" s="7"/>
      <c r="AC1915" s="7"/>
      <c r="AD1915" s="7"/>
    </row>
    <row r="1916" spans="1:30" x14ac:dyDescent="0.25">
      <c r="A1916" s="7"/>
      <c r="B1916" s="7"/>
      <c r="C1916" s="7"/>
      <c r="D1916" s="7" t="e">
        <f t="shared" si="203"/>
        <v>#VALUE!</v>
      </c>
      <c r="E1916" s="7" t="e">
        <f t="shared" si="204"/>
        <v>#VALUE!</v>
      </c>
      <c r="S1916" s="20" t="str">
        <f t="shared" si="205"/>
        <v/>
      </c>
      <c r="T1916" s="20" t="str">
        <f t="shared" si="206"/>
        <v/>
      </c>
      <c r="U1916" s="48" t="e">
        <f t="shared" si="207"/>
        <v>#VALUE!</v>
      </c>
      <c r="V1916" s="20" t="str">
        <f t="shared" si="208"/>
        <v/>
      </c>
      <c r="W1916" s="20" t="str">
        <f t="shared" si="209"/>
        <v/>
      </c>
      <c r="X1916" s="20"/>
      <c r="Y1916" s="7"/>
      <c r="Z1916" s="7"/>
      <c r="AA1916" s="7"/>
      <c r="AB1916" s="7"/>
      <c r="AC1916" s="7"/>
      <c r="AD1916" s="7"/>
    </row>
    <row r="1917" spans="1:30" x14ac:dyDescent="0.25">
      <c r="A1917" s="7"/>
      <c r="B1917" s="7"/>
      <c r="C1917" s="7"/>
      <c r="D1917" s="7" t="e">
        <f t="shared" si="203"/>
        <v>#VALUE!</v>
      </c>
      <c r="E1917" s="7" t="e">
        <f t="shared" si="204"/>
        <v>#VALUE!</v>
      </c>
      <c r="S1917" s="20" t="str">
        <f t="shared" si="205"/>
        <v/>
      </c>
      <c r="T1917" s="20" t="str">
        <f t="shared" si="206"/>
        <v/>
      </c>
      <c r="U1917" s="48" t="e">
        <f t="shared" si="207"/>
        <v>#VALUE!</v>
      </c>
      <c r="V1917" s="20" t="str">
        <f t="shared" si="208"/>
        <v/>
      </c>
      <c r="W1917" s="20" t="str">
        <f t="shared" si="209"/>
        <v/>
      </c>
      <c r="X1917" s="20"/>
      <c r="Y1917" s="7"/>
      <c r="Z1917" s="7"/>
      <c r="AA1917" s="7"/>
      <c r="AB1917" s="7"/>
      <c r="AC1917" s="7"/>
      <c r="AD1917" s="7"/>
    </row>
    <row r="1918" spans="1:30" x14ac:dyDescent="0.25">
      <c r="A1918" s="7"/>
      <c r="B1918" s="7"/>
      <c r="C1918" s="7"/>
      <c r="D1918" s="7" t="e">
        <f t="shared" si="203"/>
        <v>#VALUE!</v>
      </c>
      <c r="E1918" s="7" t="e">
        <f t="shared" si="204"/>
        <v>#VALUE!</v>
      </c>
      <c r="S1918" s="20" t="str">
        <f t="shared" si="205"/>
        <v/>
      </c>
      <c r="T1918" s="20" t="str">
        <f t="shared" si="206"/>
        <v/>
      </c>
      <c r="U1918" s="48" t="e">
        <f t="shared" si="207"/>
        <v>#VALUE!</v>
      </c>
      <c r="V1918" s="20" t="str">
        <f t="shared" si="208"/>
        <v/>
      </c>
      <c r="W1918" s="20" t="str">
        <f t="shared" si="209"/>
        <v/>
      </c>
      <c r="X1918" s="20"/>
      <c r="Y1918" s="7"/>
      <c r="Z1918" s="7"/>
      <c r="AA1918" s="7"/>
      <c r="AB1918" s="7"/>
      <c r="AC1918" s="7"/>
      <c r="AD1918" s="7"/>
    </row>
    <row r="1919" spans="1:30" x14ac:dyDescent="0.25">
      <c r="A1919" s="7"/>
      <c r="B1919" s="7"/>
      <c r="C1919" s="7"/>
      <c r="D1919" s="7" t="e">
        <f t="shared" si="203"/>
        <v>#VALUE!</v>
      </c>
      <c r="E1919" s="7" t="e">
        <f t="shared" si="204"/>
        <v>#VALUE!</v>
      </c>
      <c r="S1919" s="20" t="str">
        <f t="shared" si="205"/>
        <v/>
      </c>
      <c r="T1919" s="20" t="str">
        <f t="shared" si="206"/>
        <v/>
      </c>
      <c r="U1919" s="48" t="e">
        <f t="shared" si="207"/>
        <v>#VALUE!</v>
      </c>
      <c r="V1919" s="20" t="str">
        <f t="shared" si="208"/>
        <v/>
      </c>
      <c r="W1919" s="20" t="str">
        <f t="shared" si="209"/>
        <v/>
      </c>
      <c r="X1919" s="20"/>
      <c r="Y1919" s="7"/>
      <c r="Z1919" s="7"/>
      <c r="AA1919" s="7"/>
      <c r="AB1919" s="7"/>
      <c r="AC1919" s="7"/>
      <c r="AD1919" s="7"/>
    </row>
    <row r="1920" spans="1:30" x14ac:dyDescent="0.25">
      <c r="A1920" s="7"/>
      <c r="B1920" s="7"/>
      <c r="C1920" s="7"/>
      <c r="D1920" s="7" t="e">
        <f t="shared" si="203"/>
        <v>#VALUE!</v>
      </c>
      <c r="E1920" s="7" t="e">
        <f t="shared" si="204"/>
        <v>#VALUE!</v>
      </c>
      <c r="S1920" s="20" t="str">
        <f t="shared" si="205"/>
        <v/>
      </c>
      <c r="T1920" s="20" t="str">
        <f t="shared" si="206"/>
        <v/>
      </c>
      <c r="U1920" s="48" t="e">
        <f t="shared" si="207"/>
        <v>#VALUE!</v>
      </c>
      <c r="V1920" s="20" t="str">
        <f t="shared" si="208"/>
        <v/>
      </c>
      <c r="W1920" s="20" t="str">
        <f t="shared" si="209"/>
        <v/>
      </c>
      <c r="X1920" s="20"/>
      <c r="Y1920" s="7"/>
      <c r="Z1920" s="7"/>
      <c r="AA1920" s="7"/>
      <c r="AB1920" s="7"/>
      <c r="AC1920" s="7"/>
      <c r="AD1920" s="7"/>
    </row>
    <row r="1921" spans="1:30" x14ac:dyDescent="0.25">
      <c r="A1921" s="7"/>
      <c r="B1921" s="7"/>
      <c r="C1921" s="7"/>
      <c r="D1921" s="7" t="e">
        <f t="shared" si="203"/>
        <v>#VALUE!</v>
      </c>
      <c r="E1921" s="7" t="e">
        <f t="shared" si="204"/>
        <v>#VALUE!</v>
      </c>
      <c r="S1921" s="20" t="str">
        <f t="shared" si="205"/>
        <v/>
      </c>
      <c r="T1921" s="20" t="str">
        <f t="shared" si="206"/>
        <v/>
      </c>
      <c r="U1921" s="48" t="e">
        <f t="shared" si="207"/>
        <v>#VALUE!</v>
      </c>
      <c r="V1921" s="20" t="str">
        <f t="shared" si="208"/>
        <v/>
      </c>
      <c r="W1921" s="20" t="str">
        <f t="shared" si="209"/>
        <v/>
      </c>
      <c r="X1921" s="20"/>
      <c r="Y1921" s="7"/>
      <c r="Z1921" s="7"/>
      <c r="AA1921" s="7"/>
      <c r="AB1921" s="7"/>
      <c r="AC1921" s="7"/>
      <c r="AD1921" s="7"/>
    </row>
    <row r="1922" spans="1:30" x14ac:dyDescent="0.25">
      <c r="A1922" s="7"/>
      <c r="B1922" s="7"/>
      <c r="C1922" s="7"/>
      <c r="D1922" s="7" t="e">
        <f t="shared" si="203"/>
        <v>#VALUE!</v>
      </c>
      <c r="E1922" s="7" t="e">
        <f t="shared" si="204"/>
        <v>#VALUE!</v>
      </c>
      <c r="S1922" s="20" t="str">
        <f t="shared" si="205"/>
        <v/>
      </c>
      <c r="T1922" s="20" t="str">
        <f t="shared" si="206"/>
        <v/>
      </c>
      <c r="U1922" s="48" t="e">
        <f t="shared" si="207"/>
        <v>#VALUE!</v>
      </c>
      <c r="V1922" s="20" t="str">
        <f t="shared" si="208"/>
        <v/>
      </c>
      <c r="W1922" s="20" t="str">
        <f t="shared" si="209"/>
        <v/>
      </c>
      <c r="X1922" s="20"/>
      <c r="Y1922" s="7"/>
      <c r="Z1922" s="7"/>
      <c r="AA1922" s="7"/>
      <c r="AB1922" s="7"/>
      <c r="AC1922" s="7"/>
      <c r="AD1922" s="7"/>
    </row>
    <row r="1923" spans="1:30" x14ac:dyDescent="0.25">
      <c r="A1923" s="7"/>
      <c r="B1923" s="7"/>
      <c r="C1923" s="7"/>
      <c r="D1923" s="7" t="e">
        <f t="shared" si="203"/>
        <v>#VALUE!</v>
      </c>
      <c r="E1923" s="7" t="e">
        <f t="shared" si="204"/>
        <v>#VALUE!</v>
      </c>
      <c r="S1923" s="20" t="str">
        <f t="shared" si="205"/>
        <v/>
      </c>
      <c r="T1923" s="20" t="str">
        <f t="shared" si="206"/>
        <v/>
      </c>
      <c r="U1923" s="48" t="e">
        <f t="shared" si="207"/>
        <v>#VALUE!</v>
      </c>
      <c r="V1923" s="20" t="str">
        <f t="shared" si="208"/>
        <v/>
      </c>
      <c r="W1923" s="20" t="str">
        <f t="shared" si="209"/>
        <v/>
      </c>
      <c r="X1923" s="20"/>
      <c r="Y1923" s="7"/>
      <c r="Z1923" s="7"/>
      <c r="AA1923" s="7"/>
      <c r="AB1923" s="7"/>
      <c r="AC1923" s="7"/>
      <c r="AD1923" s="7"/>
    </row>
    <row r="1924" spans="1:30" x14ac:dyDescent="0.25">
      <c r="A1924" s="7"/>
      <c r="B1924" s="7"/>
      <c r="C1924" s="7"/>
      <c r="D1924" s="7" t="e">
        <f t="shared" si="203"/>
        <v>#VALUE!</v>
      </c>
      <c r="E1924" s="7" t="e">
        <f t="shared" si="204"/>
        <v>#VALUE!</v>
      </c>
      <c r="S1924" s="20" t="str">
        <f t="shared" si="205"/>
        <v/>
      </c>
      <c r="T1924" s="20" t="str">
        <f t="shared" si="206"/>
        <v/>
      </c>
      <c r="U1924" s="48" t="e">
        <f t="shared" si="207"/>
        <v>#VALUE!</v>
      </c>
      <c r="V1924" s="20" t="str">
        <f t="shared" si="208"/>
        <v/>
      </c>
      <c r="W1924" s="20" t="str">
        <f t="shared" si="209"/>
        <v/>
      </c>
      <c r="X1924" s="20"/>
      <c r="Y1924" s="7"/>
      <c r="Z1924" s="7"/>
      <c r="AA1924" s="7"/>
      <c r="AB1924" s="7"/>
      <c r="AC1924" s="7"/>
      <c r="AD1924" s="7"/>
    </row>
    <row r="1925" spans="1:30" x14ac:dyDescent="0.25">
      <c r="A1925" s="7"/>
      <c r="B1925" s="7"/>
      <c r="C1925" s="7"/>
      <c r="D1925" s="7" t="e">
        <f t="shared" si="203"/>
        <v>#VALUE!</v>
      </c>
      <c r="E1925" s="7" t="e">
        <f t="shared" si="204"/>
        <v>#VALUE!</v>
      </c>
      <c r="S1925" s="20" t="str">
        <f t="shared" si="205"/>
        <v/>
      </c>
      <c r="T1925" s="20" t="str">
        <f t="shared" si="206"/>
        <v/>
      </c>
      <c r="U1925" s="48" t="e">
        <f t="shared" si="207"/>
        <v>#VALUE!</v>
      </c>
      <c r="V1925" s="20" t="str">
        <f t="shared" si="208"/>
        <v/>
      </c>
      <c r="W1925" s="20" t="str">
        <f t="shared" si="209"/>
        <v/>
      </c>
      <c r="X1925" s="20"/>
      <c r="Y1925" s="7"/>
      <c r="Z1925" s="7"/>
      <c r="AA1925" s="7"/>
      <c r="AB1925" s="7"/>
      <c r="AC1925" s="7"/>
      <c r="AD1925" s="7"/>
    </row>
    <row r="1926" spans="1:30" x14ac:dyDescent="0.25">
      <c r="A1926" s="7"/>
      <c r="B1926" s="7"/>
      <c r="C1926" s="7"/>
      <c r="D1926" s="7" t="e">
        <f t="shared" si="203"/>
        <v>#VALUE!</v>
      </c>
      <c r="E1926" s="7" t="e">
        <f t="shared" si="204"/>
        <v>#VALUE!</v>
      </c>
      <c r="S1926" s="20" t="str">
        <f t="shared" si="205"/>
        <v/>
      </c>
      <c r="T1926" s="20" t="str">
        <f t="shared" si="206"/>
        <v/>
      </c>
      <c r="U1926" s="48" t="e">
        <f t="shared" si="207"/>
        <v>#VALUE!</v>
      </c>
      <c r="V1926" s="20" t="str">
        <f t="shared" si="208"/>
        <v/>
      </c>
      <c r="W1926" s="20" t="str">
        <f t="shared" si="209"/>
        <v/>
      </c>
      <c r="X1926" s="20"/>
      <c r="Y1926" s="7"/>
      <c r="Z1926" s="7"/>
      <c r="AA1926" s="7"/>
      <c r="AB1926" s="7"/>
      <c r="AC1926" s="7"/>
      <c r="AD1926" s="7"/>
    </row>
    <row r="1927" spans="1:30" x14ac:dyDescent="0.25">
      <c r="A1927" s="7"/>
      <c r="B1927" s="7"/>
      <c r="C1927" s="7"/>
      <c r="D1927" s="7" t="e">
        <f t="shared" si="203"/>
        <v>#VALUE!</v>
      </c>
      <c r="E1927" s="7" t="e">
        <f t="shared" si="204"/>
        <v>#VALUE!</v>
      </c>
      <c r="S1927" s="20" t="str">
        <f t="shared" si="205"/>
        <v/>
      </c>
      <c r="T1927" s="20" t="str">
        <f t="shared" si="206"/>
        <v/>
      </c>
      <c r="U1927" s="48" t="e">
        <f t="shared" si="207"/>
        <v>#VALUE!</v>
      </c>
      <c r="V1927" s="20" t="str">
        <f t="shared" si="208"/>
        <v/>
      </c>
      <c r="W1927" s="20" t="str">
        <f t="shared" si="209"/>
        <v/>
      </c>
      <c r="X1927" s="20"/>
      <c r="Y1927" s="7"/>
      <c r="Z1927" s="7"/>
      <c r="AA1927" s="7"/>
      <c r="AB1927" s="7"/>
      <c r="AC1927" s="7"/>
      <c r="AD1927" s="7"/>
    </row>
    <row r="1928" spans="1:30" x14ac:dyDescent="0.25">
      <c r="A1928" s="7"/>
      <c r="B1928" s="7"/>
      <c r="C1928" s="7"/>
      <c r="D1928" s="7" t="e">
        <f t="shared" si="203"/>
        <v>#VALUE!</v>
      </c>
      <c r="E1928" s="7" t="e">
        <f t="shared" si="204"/>
        <v>#VALUE!</v>
      </c>
      <c r="S1928" s="20" t="str">
        <f t="shared" si="205"/>
        <v/>
      </c>
      <c r="T1928" s="20" t="str">
        <f t="shared" si="206"/>
        <v/>
      </c>
      <c r="U1928" s="48" t="e">
        <f t="shared" si="207"/>
        <v>#VALUE!</v>
      </c>
      <c r="V1928" s="20" t="str">
        <f t="shared" si="208"/>
        <v/>
      </c>
      <c r="W1928" s="20" t="str">
        <f t="shared" si="209"/>
        <v/>
      </c>
      <c r="X1928" s="20"/>
      <c r="Y1928" s="7"/>
      <c r="Z1928" s="7"/>
      <c r="AA1928" s="7"/>
      <c r="AB1928" s="7"/>
      <c r="AC1928" s="7"/>
      <c r="AD1928" s="7"/>
    </row>
    <row r="1929" spans="1:30" x14ac:dyDescent="0.25">
      <c r="A1929" s="7"/>
      <c r="B1929" s="7"/>
      <c r="C1929" s="7"/>
      <c r="D1929" s="7" t="e">
        <f t="shared" si="203"/>
        <v>#VALUE!</v>
      </c>
      <c r="E1929" s="7" t="e">
        <f t="shared" si="204"/>
        <v>#VALUE!</v>
      </c>
      <c r="S1929" s="20" t="str">
        <f t="shared" si="205"/>
        <v/>
      </c>
      <c r="T1929" s="20" t="str">
        <f t="shared" si="206"/>
        <v/>
      </c>
      <c r="U1929" s="48" t="e">
        <f t="shared" si="207"/>
        <v>#VALUE!</v>
      </c>
      <c r="V1929" s="20" t="str">
        <f t="shared" si="208"/>
        <v/>
      </c>
      <c r="W1929" s="20" t="str">
        <f t="shared" si="209"/>
        <v/>
      </c>
      <c r="X1929" s="20"/>
      <c r="Y1929" s="7"/>
      <c r="Z1929" s="7"/>
      <c r="AA1929" s="7"/>
      <c r="AB1929" s="7"/>
      <c r="AC1929" s="7"/>
      <c r="AD1929" s="7"/>
    </row>
    <row r="1930" spans="1:30" x14ac:dyDescent="0.25">
      <c r="A1930" s="7"/>
      <c r="B1930" s="7"/>
      <c r="C1930" s="7"/>
      <c r="D1930" s="7" t="e">
        <f t="shared" si="203"/>
        <v>#VALUE!</v>
      </c>
      <c r="E1930" s="7" t="e">
        <f t="shared" si="204"/>
        <v>#VALUE!</v>
      </c>
      <c r="S1930" s="20" t="str">
        <f t="shared" si="205"/>
        <v/>
      </c>
      <c r="T1930" s="20" t="str">
        <f t="shared" si="206"/>
        <v/>
      </c>
      <c r="U1930" s="48" t="e">
        <f t="shared" si="207"/>
        <v>#VALUE!</v>
      </c>
      <c r="V1930" s="20" t="str">
        <f t="shared" si="208"/>
        <v/>
      </c>
      <c r="W1930" s="20" t="str">
        <f t="shared" si="209"/>
        <v/>
      </c>
      <c r="X1930" s="20"/>
      <c r="Y1930" s="7"/>
      <c r="Z1930" s="7"/>
      <c r="AA1930" s="7"/>
      <c r="AB1930" s="7"/>
      <c r="AC1930" s="7"/>
      <c r="AD1930" s="7"/>
    </row>
    <row r="1931" spans="1:30" x14ac:dyDescent="0.25">
      <c r="A1931" s="7"/>
      <c r="B1931" s="7"/>
      <c r="C1931" s="7"/>
      <c r="D1931" s="7" t="e">
        <f t="shared" ref="D1931:D1994" si="210">TRIM(CLEAN(E1931))</f>
        <v>#VALUE!</v>
      </c>
      <c r="E1931" s="7" t="e">
        <f t="shared" ref="E1931:E1994" si="211">MID(G1931,2,SEARCH("_",G1931)-2)</f>
        <v>#VALUE!</v>
      </c>
      <c r="S1931" s="20" t="str">
        <f t="shared" ref="S1931:S1994" si="212">IFERROR(SEARCH("_",I1931),"")</f>
        <v/>
      </c>
      <c r="T1931" s="20" t="str">
        <f t="shared" ref="T1931:T1994" si="213">IFERROR(SEARCH("_",I1931,S1931+1),"")</f>
        <v/>
      </c>
      <c r="U1931" s="48" t="e">
        <f t="shared" ref="U1931:U1994" si="214">MID(I1931,S1931+1,T1931-S1931-1)</f>
        <v>#VALUE!</v>
      </c>
      <c r="V1931" s="20" t="str">
        <f t="shared" ref="V1931:V1994" si="215">IFERROR(LEFT(K1931,SEARCH("TN7",K1931)+4),"")</f>
        <v/>
      </c>
      <c r="W1931" s="20" t="str">
        <f t="shared" ref="W1931:W1994" si="216">IFERROR(VLOOKUP(V1931,$V$2:$W$4,2,FALSE),"")</f>
        <v/>
      </c>
      <c r="X1931" s="20"/>
      <c r="Y1931" s="7"/>
      <c r="Z1931" s="7"/>
      <c r="AA1931" s="7"/>
      <c r="AB1931" s="7"/>
      <c r="AC1931" s="7"/>
      <c r="AD1931" s="7"/>
    </row>
    <row r="1932" spans="1:30" x14ac:dyDescent="0.25">
      <c r="A1932" s="7"/>
      <c r="B1932" s="7"/>
      <c r="C1932" s="7"/>
      <c r="D1932" s="7" t="e">
        <f t="shared" si="210"/>
        <v>#VALUE!</v>
      </c>
      <c r="E1932" s="7" t="e">
        <f t="shared" si="211"/>
        <v>#VALUE!</v>
      </c>
      <c r="S1932" s="20" t="str">
        <f t="shared" si="212"/>
        <v/>
      </c>
      <c r="T1932" s="20" t="str">
        <f t="shared" si="213"/>
        <v/>
      </c>
      <c r="U1932" s="48" t="e">
        <f t="shared" si="214"/>
        <v>#VALUE!</v>
      </c>
      <c r="V1932" s="20" t="str">
        <f t="shared" si="215"/>
        <v/>
      </c>
      <c r="W1932" s="20" t="str">
        <f t="shared" si="216"/>
        <v/>
      </c>
      <c r="X1932" s="20"/>
      <c r="Y1932" s="7"/>
      <c r="Z1932" s="7"/>
      <c r="AA1932" s="7"/>
      <c r="AB1932" s="7"/>
      <c r="AC1932" s="7"/>
      <c r="AD1932" s="7"/>
    </row>
    <row r="1933" spans="1:30" x14ac:dyDescent="0.25">
      <c r="A1933" s="7"/>
      <c r="B1933" s="7"/>
      <c r="C1933" s="7"/>
      <c r="D1933" s="7" t="e">
        <f t="shared" si="210"/>
        <v>#VALUE!</v>
      </c>
      <c r="E1933" s="7" t="e">
        <f t="shared" si="211"/>
        <v>#VALUE!</v>
      </c>
      <c r="S1933" s="20" t="str">
        <f t="shared" si="212"/>
        <v/>
      </c>
      <c r="T1933" s="20" t="str">
        <f t="shared" si="213"/>
        <v/>
      </c>
      <c r="U1933" s="48" t="e">
        <f t="shared" si="214"/>
        <v>#VALUE!</v>
      </c>
      <c r="V1933" s="20" t="str">
        <f t="shared" si="215"/>
        <v/>
      </c>
      <c r="W1933" s="20" t="str">
        <f t="shared" si="216"/>
        <v/>
      </c>
      <c r="X1933" s="20"/>
      <c r="Y1933" s="7"/>
      <c r="Z1933" s="7"/>
      <c r="AA1933" s="7"/>
      <c r="AB1933" s="7"/>
      <c r="AC1933" s="7"/>
      <c r="AD1933" s="7"/>
    </row>
    <row r="1934" spans="1:30" x14ac:dyDescent="0.25">
      <c r="A1934" s="7"/>
      <c r="B1934" s="7"/>
      <c r="C1934" s="7"/>
      <c r="D1934" s="7" t="e">
        <f t="shared" si="210"/>
        <v>#VALUE!</v>
      </c>
      <c r="E1934" s="7" t="e">
        <f t="shared" si="211"/>
        <v>#VALUE!</v>
      </c>
      <c r="S1934" s="20" t="str">
        <f t="shared" si="212"/>
        <v/>
      </c>
      <c r="T1934" s="20" t="str">
        <f t="shared" si="213"/>
        <v/>
      </c>
      <c r="U1934" s="48" t="e">
        <f t="shared" si="214"/>
        <v>#VALUE!</v>
      </c>
      <c r="V1934" s="20" t="str">
        <f t="shared" si="215"/>
        <v/>
      </c>
      <c r="W1934" s="20" t="str">
        <f t="shared" si="216"/>
        <v/>
      </c>
      <c r="X1934" s="20"/>
      <c r="Y1934" s="7"/>
      <c r="Z1934" s="7"/>
      <c r="AA1934" s="7"/>
      <c r="AB1934" s="7"/>
      <c r="AC1934" s="7"/>
      <c r="AD1934" s="7"/>
    </row>
    <row r="1935" spans="1:30" x14ac:dyDescent="0.25">
      <c r="A1935" s="7"/>
      <c r="B1935" s="7"/>
      <c r="C1935" s="7"/>
      <c r="D1935" s="7" t="e">
        <f t="shared" si="210"/>
        <v>#VALUE!</v>
      </c>
      <c r="E1935" s="7" t="e">
        <f t="shared" si="211"/>
        <v>#VALUE!</v>
      </c>
      <c r="S1935" s="20" t="str">
        <f t="shared" si="212"/>
        <v/>
      </c>
      <c r="T1935" s="20" t="str">
        <f t="shared" si="213"/>
        <v/>
      </c>
      <c r="U1935" s="48" t="e">
        <f t="shared" si="214"/>
        <v>#VALUE!</v>
      </c>
      <c r="V1935" s="20" t="str">
        <f t="shared" si="215"/>
        <v/>
      </c>
      <c r="W1935" s="20" t="str">
        <f t="shared" si="216"/>
        <v/>
      </c>
      <c r="X1935" s="20"/>
      <c r="Y1935" s="7"/>
      <c r="Z1935" s="7"/>
      <c r="AA1935" s="7"/>
      <c r="AB1935" s="7"/>
      <c r="AC1935" s="7"/>
      <c r="AD1935" s="7"/>
    </row>
    <row r="1936" spans="1:30" x14ac:dyDescent="0.25">
      <c r="A1936" s="7"/>
      <c r="B1936" s="7"/>
      <c r="C1936" s="7"/>
      <c r="D1936" s="7" t="e">
        <f t="shared" si="210"/>
        <v>#VALUE!</v>
      </c>
      <c r="E1936" s="7" t="e">
        <f t="shared" si="211"/>
        <v>#VALUE!</v>
      </c>
      <c r="S1936" s="20" t="str">
        <f t="shared" si="212"/>
        <v/>
      </c>
      <c r="T1936" s="20" t="str">
        <f t="shared" si="213"/>
        <v/>
      </c>
      <c r="U1936" s="48" t="e">
        <f t="shared" si="214"/>
        <v>#VALUE!</v>
      </c>
      <c r="V1936" s="20" t="str">
        <f t="shared" si="215"/>
        <v/>
      </c>
      <c r="W1936" s="20" t="str">
        <f t="shared" si="216"/>
        <v/>
      </c>
      <c r="X1936" s="20"/>
      <c r="Y1936" s="7"/>
      <c r="Z1936" s="7"/>
      <c r="AA1936" s="7"/>
      <c r="AB1936" s="7"/>
      <c r="AC1936" s="7"/>
      <c r="AD1936" s="7"/>
    </row>
    <row r="1937" spans="1:30" x14ac:dyDescent="0.25">
      <c r="A1937" s="7"/>
      <c r="B1937" s="7"/>
      <c r="C1937" s="7"/>
      <c r="D1937" s="7" t="e">
        <f t="shared" si="210"/>
        <v>#VALUE!</v>
      </c>
      <c r="E1937" s="7" t="e">
        <f t="shared" si="211"/>
        <v>#VALUE!</v>
      </c>
      <c r="S1937" s="20" t="str">
        <f t="shared" si="212"/>
        <v/>
      </c>
      <c r="T1937" s="20" t="str">
        <f t="shared" si="213"/>
        <v/>
      </c>
      <c r="U1937" s="48" t="e">
        <f t="shared" si="214"/>
        <v>#VALUE!</v>
      </c>
      <c r="V1937" s="20" t="str">
        <f t="shared" si="215"/>
        <v/>
      </c>
      <c r="W1937" s="20" t="str">
        <f t="shared" si="216"/>
        <v/>
      </c>
      <c r="X1937" s="20"/>
      <c r="Y1937" s="7"/>
      <c r="Z1937" s="7"/>
      <c r="AA1937" s="7"/>
      <c r="AB1937" s="7"/>
      <c r="AC1937" s="7"/>
      <c r="AD1937" s="7"/>
    </row>
    <row r="1938" spans="1:30" x14ac:dyDescent="0.25">
      <c r="A1938" s="7"/>
      <c r="B1938" s="7"/>
      <c r="C1938" s="7"/>
      <c r="D1938" s="7" t="e">
        <f t="shared" si="210"/>
        <v>#VALUE!</v>
      </c>
      <c r="E1938" s="7" t="e">
        <f t="shared" si="211"/>
        <v>#VALUE!</v>
      </c>
      <c r="S1938" s="20" t="str">
        <f t="shared" si="212"/>
        <v/>
      </c>
      <c r="T1938" s="20" t="str">
        <f t="shared" si="213"/>
        <v/>
      </c>
      <c r="U1938" s="48" t="e">
        <f t="shared" si="214"/>
        <v>#VALUE!</v>
      </c>
      <c r="V1938" s="20" t="str">
        <f t="shared" si="215"/>
        <v/>
      </c>
      <c r="W1938" s="20" t="str">
        <f t="shared" si="216"/>
        <v/>
      </c>
      <c r="X1938" s="20"/>
      <c r="Y1938" s="7"/>
      <c r="Z1938" s="7"/>
      <c r="AA1938" s="7"/>
      <c r="AB1938" s="7"/>
      <c r="AC1938" s="7"/>
      <c r="AD1938" s="7"/>
    </row>
    <row r="1939" spans="1:30" x14ac:dyDescent="0.25">
      <c r="A1939" s="7"/>
      <c r="B1939" s="7"/>
      <c r="C1939" s="7"/>
      <c r="D1939" s="7" t="e">
        <f t="shared" si="210"/>
        <v>#VALUE!</v>
      </c>
      <c r="E1939" s="7" t="e">
        <f t="shared" si="211"/>
        <v>#VALUE!</v>
      </c>
      <c r="S1939" s="20" t="str">
        <f t="shared" si="212"/>
        <v/>
      </c>
      <c r="T1939" s="20" t="str">
        <f t="shared" si="213"/>
        <v/>
      </c>
      <c r="U1939" s="48" t="e">
        <f t="shared" si="214"/>
        <v>#VALUE!</v>
      </c>
      <c r="V1939" s="20" t="str">
        <f t="shared" si="215"/>
        <v/>
      </c>
      <c r="W1939" s="20" t="str">
        <f t="shared" si="216"/>
        <v/>
      </c>
    </row>
    <row r="1940" spans="1:30" x14ac:dyDescent="0.25">
      <c r="A1940" s="7"/>
      <c r="B1940" s="7"/>
      <c r="C1940" s="7"/>
      <c r="D1940" s="7" t="e">
        <f t="shared" si="210"/>
        <v>#VALUE!</v>
      </c>
      <c r="E1940" s="7" t="e">
        <f t="shared" si="211"/>
        <v>#VALUE!</v>
      </c>
      <c r="S1940" s="20" t="str">
        <f t="shared" si="212"/>
        <v/>
      </c>
      <c r="T1940" s="20" t="str">
        <f t="shared" si="213"/>
        <v/>
      </c>
      <c r="U1940" s="48" t="e">
        <f t="shared" si="214"/>
        <v>#VALUE!</v>
      </c>
      <c r="V1940" s="20" t="str">
        <f t="shared" si="215"/>
        <v/>
      </c>
      <c r="W1940" s="20" t="str">
        <f t="shared" si="216"/>
        <v/>
      </c>
    </row>
    <row r="1941" spans="1:30" x14ac:dyDescent="0.25">
      <c r="A1941" s="7"/>
      <c r="B1941" s="7"/>
      <c r="C1941" s="7"/>
      <c r="D1941" s="7" t="e">
        <f t="shared" si="210"/>
        <v>#VALUE!</v>
      </c>
      <c r="E1941" s="7" t="e">
        <f t="shared" si="211"/>
        <v>#VALUE!</v>
      </c>
      <c r="S1941" s="20" t="str">
        <f t="shared" si="212"/>
        <v/>
      </c>
      <c r="T1941" s="20" t="str">
        <f t="shared" si="213"/>
        <v/>
      </c>
      <c r="U1941" s="48" t="e">
        <f t="shared" si="214"/>
        <v>#VALUE!</v>
      </c>
      <c r="V1941" s="20" t="str">
        <f t="shared" si="215"/>
        <v/>
      </c>
      <c r="W1941" s="20" t="str">
        <f t="shared" si="216"/>
        <v/>
      </c>
    </row>
    <row r="1942" spans="1:30" x14ac:dyDescent="0.25">
      <c r="A1942" s="7"/>
      <c r="B1942" s="7"/>
      <c r="C1942" s="7"/>
      <c r="D1942" s="7" t="e">
        <f t="shared" si="210"/>
        <v>#VALUE!</v>
      </c>
      <c r="E1942" s="7" t="e">
        <f t="shared" si="211"/>
        <v>#VALUE!</v>
      </c>
      <c r="S1942" s="20" t="str">
        <f t="shared" si="212"/>
        <v/>
      </c>
      <c r="T1942" s="20" t="str">
        <f t="shared" si="213"/>
        <v/>
      </c>
      <c r="U1942" s="48" t="e">
        <f t="shared" si="214"/>
        <v>#VALUE!</v>
      </c>
      <c r="V1942" s="20" t="str">
        <f t="shared" si="215"/>
        <v/>
      </c>
      <c r="W1942" s="20" t="str">
        <f t="shared" si="216"/>
        <v/>
      </c>
    </row>
    <row r="1943" spans="1:30" x14ac:dyDescent="0.25">
      <c r="A1943" s="7"/>
      <c r="B1943" s="7"/>
      <c r="C1943" s="7"/>
      <c r="D1943" s="7" t="e">
        <f t="shared" si="210"/>
        <v>#VALUE!</v>
      </c>
      <c r="E1943" s="7" t="e">
        <f t="shared" si="211"/>
        <v>#VALUE!</v>
      </c>
      <c r="S1943" s="20" t="str">
        <f t="shared" si="212"/>
        <v/>
      </c>
      <c r="T1943" s="20" t="str">
        <f t="shared" si="213"/>
        <v/>
      </c>
      <c r="U1943" s="48" t="e">
        <f t="shared" si="214"/>
        <v>#VALUE!</v>
      </c>
      <c r="V1943" s="20" t="str">
        <f t="shared" si="215"/>
        <v/>
      </c>
      <c r="W1943" s="20" t="str">
        <f t="shared" si="216"/>
        <v/>
      </c>
    </row>
    <row r="1944" spans="1:30" x14ac:dyDescent="0.25">
      <c r="A1944" s="7"/>
      <c r="B1944" s="7"/>
      <c r="C1944" s="7"/>
      <c r="D1944" s="7" t="e">
        <f t="shared" si="210"/>
        <v>#VALUE!</v>
      </c>
      <c r="E1944" s="7" t="e">
        <f t="shared" si="211"/>
        <v>#VALUE!</v>
      </c>
      <c r="S1944" s="20" t="str">
        <f t="shared" si="212"/>
        <v/>
      </c>
      <c r="T1944" s="20" t="str">
        <f t="shared" si="213"/>
        <v/>
      </c>
      <c r="U1944" s="48" t="e">
        <f t="shared" si="214"/>
        <v>#VALUE!</v>
      </c>
      <c r="V1944" s="20" t="str">
        <f t="shared" si="215"/>
        <v/>
      </c>
      <c r="W1944" s="20" t="str">
        <f t="shared" si="216"/>
        <v/>
      </c>
    </row>
    <row r="1945" spans="1:30" x14ac:dyDescent="0.25">
      <c r="A1945" s="7"/>
      <c r="B1945" s="7"/>
      <c r="C1945" s="7"/>
      <c r="D1945" s="7" t="e">
        <f t="shared" si="210"/>
        <v>#VALUE!</v>
      </c>
      <c r="E1945" s="7" t="e">
        <f t="shared" si="211"/>
        <v>#VALUE!</v>
      </c>
      <c r="S1945" s="20" t="str">
        <f t="shared" si="212"/>
        <v/>
      </c>
      <c r="T1945" s="20" t="str">
        <f t="shared" si="213"/>
        <v/>
      </c>
      <c r="U1945" s="48" t="e">
        <f t="shared" si="214"/>
        <v>#VALUE!</v>
      </c>
      <c r="V1945" s="20" t="str">
        <f t="shared" si="215"/>
        <v/>
      </c>
      <c r="W1945" s="20" t="str">
        <f t="shared" si="216"/>
        <v/>
      </c>
    </row>
    <row r="1946" spans="1:30" x14ac:dyDescent="0.25">
      <c r="A1946" s="7"/>
      <c r="B1946" s="7"/>
      <c r="C1946" s="7"/>
      <c r="D1946" s="7" t="e">
        <f t="shared" si="210"/>
        <v>#VALUE!</v>
      </c>
      <c r="E1946" s="7" t="e">
        <f t="shared" si="211"/>
        <v>#VALUE!</v>
      </c>
      <c r="S1946" s="20" t="str">
        <f t="shared" si="212"/>
        <v/>
      </c>
      <c r="T1946" s="20" t="str">
        <f t="shared" si="213"/>
        <v/>
      </c>
      <c r="U1946" s="48" t="e">
        <f t="shared" si="214"/>
        <v>#VALUE!</v>
      </c>
      <c r="V1946" s="20" t="str">
        <f t="shared" si="215"/>
        <v/>
      </c>
      <c r="W1946" s="20" t="str">
        <f t="shared" si="216"/>
        <v/>
      </c>
    </row>
    <row r="1947" spans="1:30" x14ac:dyDescent="0.25">
      <c r="A1947" s="7"/>
      <c r="B1947" s="7"/>
      <c r="C1947" s="7"/>
      <c r="D1947" s="7" t="e">
        <f t="shared" si="210"/>
        <v>#VALUE!</v>
      </c>
      <c r="E1947" s="7" t="e">
        <f t="shared" si="211"/>
        <v>#VALUE!</v>
      </c>
      <c r="S1947" s="20" t="str">
        <f t="shared" si="212"/>
        <v/>
      </c>
      <c r="T1947" s="20" t="str">
        <f t="shared" si="213"/>
        <v/>
      </c>
      <c r="U1947" s="48" t="e">
        <f t="shared" si="214"/>
        <v>#VALUE!</v>
      </c>
      <c r="V1947" s="20" t="str">
        <f t="shared" si="215"/>
        <v/>
      </c>
      <c r="W1947" s="20" t="str">
        <f t="shared" si="216"/>
        <v/>
      </c>
    </row>
    <row r="1948" spans="1:30" x14ac:dyDescent="0.25">
      <c r="A1948" s="7"/>
      <c r="B1948" s="7"/>
      <c r="C1948" s="7"/>
      <c r="D1948" s="7" t="e">
        <f t="shared" si="210"/>
        <v>#VALUE!</v>
      </c>
      <c r="E1948" s="7" t="e">
        <f t="shared" si="211"/>
        <v>#VALUE!</v>
      </c>
      <c r="S1948" s="20" t="str">
        <f t="shared" si="212"/>
        <v/>
      </c>
      <c r="T1948" s="20" t="str">
        <f t="shared" si="213"/>
        <v/>
      </c>
      <c r="U1948" s="48" t="e">
        <f t="shared" si="214"/>
        <v>#VALUE!</v>
      </c>
      <c r="V1948" s="20" t="str">
        <f t="shared" si="215"/>
        <v/>
      </c>
      <c r="W1948" s="20" t="str">
        <f t="shared" si="216"/>
        <v/>
      </c>
    </row>
    <row r="1949" spans="1:30" x14ac:dyDescent="0.25">
      <c r="A1949" s="7"/>
      <c r="B1949" s="7"/>
      <c r="C1949" s="7"/>
      <c r="D1949" s="7" t="e">
        <f t="shared" si="210"/>
        <v>#VALUE!</v>
      </c>
      <c r="E1949" s="7" t="e">
        <f t="shared" si="211"/>
        <v>#VALUE!</v>
      </c>
      <c r="S1949" s="20" t="str">
        <f t="shared" si="212"/>
        <v/>
      </c>
      <c r="T1949" s="20" t="str">
        <f t="shared" si="213"/>
        <v/>
      </c>
      <c r="U1949" s="48" t="e">
        <f t="shared" si="214"/>
        <v>#VALUE!</v>
      </c>
      <c r="V1949" s="20" t="str">
        <f t="shared" si="215"/>
        <v/>
      </c>
      <c r="W1949" s="20" t="str">
        <f t="shared" si="216"/>
        <v/>
      </c>
    </row>
    <row r="1950" spans="1:30" x14ac:dyDescent="0.25">
      <c r="A1950" s="7"/>
      <c r="B1950" s="7"/>
      <c r="C1950" s="7"/>
      <c r="D1950" s="7" t="e">
        <f t="shared" si="210"/>
        <v>#VALUE!</v>
      </c>
      <c r="E1950" s="7" t="e">
        <f t="shared" si="211"/>
        <v>#VALUE!</v>
      </c>
      <c r="S1950" s="20" t="str">
        <f t="shared" si="212"/>
        <v/>
      </c>
      <c r="T1950" s="20" t="str">
        <f t="shared" si="213"/>
        <v/>
      </c>
      <c r="U1950" s="48" t="e">
        <f t="shared" si="214"/>
        <v>#VALUE!</v>
      </c>
      <c r="V1950" s="20" t="str">
        <f t="shared" si="215"/>
        <v/>
      </c>
      <c r="W1950" s="20" t="str">
        <f t="shared" si="216"/>
        <v/>
      </c>
    </row>
    <row r="1951" spans="1:30" x14ac:dyDescent="0.25">
      <c r="A1951" s="7"/>
      <c r="B1951" s="7"/>
      <c r="C1951" s="7"/>
      <c r="D1951" s="7" t="e">
        <f t="shared" si="210"/>
        <v>#VALUE!</v>
      </c>
      <c r="E1951" s="7" t="e">
        <f t="shared" si="211"/>
        <v>#VALUE!</v>
      </c>
      <c r="S1951" s="20" t="str">
        <f t="shared" si="212"/>
        <v/>
      </c>
      <c r="T1951" s="20" t="str">
        <f t="shared" si="213"/>
        <v/>
      </c>
      <c r="U1951" s="48" t="e">
        <f t="shared" si="214"/>
        <v>#VALUE!</v>
      </c>
      <c r="V1951" s="20" t="str">
        <f t="shared" si="215"/>
        <v/>
      </c>
      <c r="W1951" s="20" t="str">
        <f t="shared" si="216"/>
        <v/>
      </c>
    </row>
    <row r="1952" spans="1:30" x14ac:dyDescent="0.25">
      <c r="A1952" s="7"/>
      <c r="B1952" s="7"/>
      <c r="C1952" s="7"/>
      <c r="D1952" s="7" t="e">
        <f t="shared" si="210"/>
        <v>#VALUE!</v>
      </c>
      <c r="E1952" s="7" t="e">
        <f t="shared" si="211"/>
        <v>#VALUE!</v>
      </c>
      <c r="S1952" s="20" t="str">
        <f t="shared" si="212"/>
        <v/>
      </c>
      <c r="T1952" s="20" t="str">
        <f t="shared" si="213"/>
        <v/>
      </c>
      <c r="U1952" s="48" t="e">
        <f t="shared" si="214"/>
        <v>#VALUE!</v>
      </c>
      <c r="V1952" s="20" t="str">
        <f t="shared" si="215"/>
        <v/>
      </c>
      <c r="W1952" s="20" t="str">
        <f t="shared" si="216"/>
        <v/>
      </c>
    </row>
    <row r="1953" spans="1:23" x14ac:dyDescent="0.25">
      <c r="A1953" s="7"/>
      <c r="B1953" s="7"/>
      <c r="C1953" s="7"/>
      <c r="D1953" s="7" t="e">
        <f t="shared" si="210"/>
        <v>#VALUE!</v>
      </c>
      <c r="E1953" s="7" t="e">
        <f t="shared" si="211"/>
        <v>#VALUE!</v>
      </c>
      <c r="S1953" s="20" t="str">
        <f t="shared" si="212"/>
        <v/>
      </c>
      <c r="T1953" s="20" t="str">
        <f t="shared" si="213"/>
        <v/>
      </c>
      <c r="U1953" s="48" t="e">
        <f t="shared" si="214"/>
        <v>#VALUE!</v>
      </c>
      <c r="V1953" s="20" t="str">
        <f t="shared" si="215"/>
        <v/>
      </c>
      <c r="W1953" s="20" t="str">
        <f t="shared" si="216"/>
        <v/>
      </c>
    </row>
    <row r="1954" spans="1:23" x14ac:dyDescent="0.25">
      <c r="A1954" s="7"/>
      <c r="B1954" s="7"/>
      <c r="C1954" s="7"/>
      <c r="D1954" s="7" t="e">
        <f t="shared" si="210"/>
        <v>#VALUE!</v>
      </c>
      <c r="E1954" s="7" t="e">
        <f t="shared" si="211"/>
        <v>#VALUE!</v>
      </c>
      <c r="S1954" s="20" t="str">
        <f t="shared" si="212"/>
        <v/>
      </c>
      <c r="T1954" s="20" t="str">
        <f t="shared" si="213"/>
        <v/>
      </c>
      <c r="U1954" s="48" t="e">
        <f t="shared" si="214"/>
        <v>#VALUE!</v>
      </c>
      <c r="V1954" s="20" t="str">
        <f t="shared" si="215"/>
        <v/>
      </c>
      <c r="W1954" s="20" t="str">
        <f t="shared" si="216"/>
        <v/>
      </c>
    </row>
    <row r="1955" spans="1:23" x14ac:dyDescent="0.25">
      <c r="A1955" s="7"/>
      <c r="B1955" s="7"/>
      <c r="C1955" s="7"/>
      <c r="D1955" s="7" t="e">
        <f t="shared" si="210"/>
        <v>#VALUE!</v>
      </c>
      <c r="E1955" s="7" t="e">
        <f t="shared" si="211"/>
        <v>#VALUE!</v>
      </c>
      <c r="S1955" s="20" t="str">
        <f t="shared" si="212"/>
        <v/>
      </c>
      <c r="T1955" s="20" t="str">
        <f t="shared" si="213"/>
        <v/>
      </c>
      <c r="U1955" s="48" t="e">
        <f t="shared" si="214"/>
        <v>#VALUE!</v>
      </c>
      <c r="V1955" s="20" t="str">
        <f t="shared" si="215"/>
        <v/>
      </c>
      <c r="W1955" s="20" t="str">
        <f t="shared" si="216"/>
        <v/>
      </c>
    </row>
    <row r="1956" spans="1:23" x14ac:dyDescent="0.25">
      <c r="A1956" s="7"/>
      <c r="B1956" s="7"/>
      <c r="C1956" s="7"/>
      <c r="D1956" s="7" t="e">
        <f t="shared" si="210"/>
        <v>#VALUE!</v>
      </c>
      <c r="E1956" s="7" t="e">
        <f t="shared" si="211"/>
        <v>#VALUE!</v>
      </c>
      <c r="S1956" s="20" t="str">
        <f t="shared" si="212"/>
        <v/>
      </c>
      <c r="T1956" s="20" t="str">
        <f t="shared" si="213"/>
        <v/>
      </c>
      <c r="U1956" s="48" t="e">
        <f t="shared" si="214"/>
        <v>#VALUE!</v>
      </c>
      <c r="V1956" s="20" t="str">
        <f t="shared" si="215"/>
        <v/>
      </c>
      <c r="W1956" s="20" t="str">
        <f t="shared" si="216"/>
        <v/>
      </c>
    </row>
    <row r="1957" spans="1:23" x14ac:dyDescent="0.25">
      <c r="A1957" s="7"/>
      <c r="B1957" s="7"/>
      <c r="C1957" s="7"/>
      <c r="D1957" s="7" t="e">
        <f t="shared" si="210"/>
        <v>#VALUE!</v>
      </c>
      <c r="E1957" s="7" t="e">
        <f t="shared" si="211"/>
        <v>#VALUE!</v>
      </c>
      <c r="S1957" s="20" t="str">
        <f t="shared" si="212"/>
        <v/>
      </c>
      <c r="T1957" s="20" t="str">
        <f t="shared" si="213"/>
        <v/>
      </c>
      <c r="U1957" s="48" t="e">
        <f t="shared" si="214"/>
        <v>#VALUE!</v>
      </c>
      <c r="V1957" s="20" t="str">
        <f t="shared" si="215"/>
        <v/>
      </c>
      <c r="W1957" s="20" t="str">
        <f t="shared" si="216"/>
        <v/>
      </c>
    </row>
    <row r="1958" spans="1:23" x14ac:dyDescent="0.25">
      <c r="A1958" s="7"/>
      <c r="B1958" s="7"/>
      <c r="C1958" s="7"/>
      <c r="D1958" s="7" t="e">
        <f t="shared" si="210"/>
        <v>#VALUE!</v>
      </c>
      <c r="E1958" s="7" t="e">
        <f t="shared" si="211"/>
        <v>#VALUE!</v>
      </c>
      <c r="S1958" s="20" t="str">
        <f t="shared" si="212"/>
        <v/>
      </c>
      <c r="T1958" s="20" t="str">
        <f t="shared" si="213"/>
        <v/>
      </c>
      <c r="U1958" s="48" t="e">
        <f t="shared" si="214"/>
        <v>#VALUE!</v>
      </c>
      <c r="V1958" s="20" t="str">
        <f t="shared" si="215"/>
        <v/>
      </c>
      <c r="W1958" s="20" t="str">
        <f t="shared" si="216"/>
        <v/>
      </c>
    </row>
    <row r="1959" spans="1:23" x14ac:dyDescent="0.25">
      <c r="A1959" s="7"/>
      <c r="B1959" s="7"/>
      <c r="C1959" s="7"/>
      <c r="D1959" s="7" t="e">
        <f t="shared" si="210"/>
        <v>#VALUE!</v>
      </c>
      <c r="E1959" s="7" t="e">
        <f t="shared" si="211"/>
        <v>#VALUE!</v>
      </c>
      <c r="S1959" s="20" t="str">
        <f t="shared" si="212"/>
        <v/>
      </c>
      <c r="T1959" s="20" t="str">
        <f t="shared" si="213"/>
        <v/>
      </c>
      <c r="U1959" s="48" t="e">
        <f t="shared" si="214"/>
        <v>#VALUE!</v>
      </c>
      <c r="V1959" s="20" t="str">
        <f t="shared" si="215"/>
        <v/>
      </c>
      <c r="W1959" s="20" t="str">
        <f t="shared" si="216"/>
        <v/>
      </c>
    </row>
    <row r="1960" spans="1:23" x14ac:dyDescent="0.25">
      <c r="A1960" s="7"/>
      <c r="B1960" s="7"/>
      <c r="C1960" s="7"/>
      <c r="D1960" s="7" t="e">
        <f t="shared" si="210"/>
        <v>#VALUE!</v>
      </c>
      <c r="E1960" s="7" t="e">
        <f t="shared" si="211"/>
        <v>#VALUE!</v>
      </c>
      <c r="S1960" s="20" t="str">
        <f t="shared" si="212"/>
        <v/>
      </c>
      <c r="T1960" s="20" t="str">
        <f t="shared" si="213"/>
        <v/>
      </c>
      <c r="U1960" s="48" t="e">
        <f t="shared" si="214"/>
        <v>#VALUE!</v>
      </c>
      <c r="V1960" s="20" t="str">
        <f t="shared" si="215"/>
        <v/>
      </c>
      <c r="W1960" s="20" t="str">
        <f t="shared" si="216"/>
        <v/>
      </c>
    </row>
    <row r="1961" spans="1:23" x14ac:dyDescent="0.25">
      <c r="A1961" s="7"/>
      <c r="B1961" s="7"/>
      <c r="C1961" s="7"/>
      <c r="D1961" s="7" t="e">
        <f t="shared" si="210"/>
        <v>#VALUE!</v>
      </c>
      <c r="E1961" s="7" t="e">
        <f t="shared" si="211"/>
        <v>#VALUE!</v>
      </c>
      <c r="S1961" s="20" t="str">
        <f t="shared" si="212"/>
        <v/>
      </c>
      <c r="T1961" s="20" t="str">
        <f t="shared" si="213"/>
        <v/>
      </c>
      <c r="U1961" s="48" t="e">
        <f t="shared" si="214"/>
        <v>#VALUE!</v>
      </c>
      <c r="V1961" s="20" t="str">
        <f t="shared" si="215"/>
        <v/>
      </c>
      <c r="W1961" s="20" t="str">
        <f t="shared" si="216"/>
        <v/>
      </c>
    </row>
    <row r="1962" spans="1:23" x14ac:dyDescent="0.25">
      <c r="A1962" s="7"/>
      <c r="B1962" s="7"/>
      <c r="C1962" s="7"/>
      <c r="D1962" s="7" t="e">
        <f t="shared" si="210"/>
        <v>#VALUE!</v>
      </c>
      <c r="E1962" s="7" t="e">
        <f t="shared" si="211"/>
        <v>#VALUE!</v>
      </c>
      <c r="S1962" s="20" t="str">
        <f t="shared" si="212"/>
        <v/>
      </c>
      <c r="T1962" s="20" t="str">
        <f t="shared" si="213"/>
        <v/>
      </c>
      <c r="U1962" s="48" t="e">
        <f t="shared" si="214"/>
        <v>#VALUE!</v>
      </c>
      <c r="V1962" s="20" t="str">
        <f t="shared" si="215"/>
        <v/>
      </c>
      <c r="W1962" s="20" t="str">
        <f t="shared" si="216"/>
        <v/>
      </c>
    </row>
    <row r="1963" spans="1:23" x14ac:dyDescent="0.25">
      <c r="A1963" s="7"/>
      <c r="B1963" s="7"/>
      <c r="C1963" s="7"/>
      <c r="D1963" s="7" t="e">
        <f t="shared" si="210"/>
        <v>#VALUE!</v>
      </c>
      <c r="E1963" s="7" t="e">
        <f t="shared" si="211"/>
        <v>#VALUE!</v>
      </c>
      <c r="S1963" s="20" t="str">
        <f t="shared" si="212"/>
        <v/>
      </c>
      <c r="T1963" s="20" t="str">
        <f t="shared" si="213"/>
        <v/>
      </c>
      <c r="U1963" s="48" t="e">
        <f t="shared" si="214"/>
        <v>#VALUE!</v>
      </c>
      <c r="V1963" s="20" t="str">
        <f t="shared" si="215"/>
        <v/>
      </c>
      <c r="W1963" s="20" t="str">
        <f t="shared" si="216"/>
        <v/>
      </c>
    </row>
    <row r="1964" spans="1:23" x14ac:dyDescent="0.25">
      <c r="A1964" s="7"/>
      <c r="B1964" s="7"/>
      <c r="C1964" s="7"/>
      <c r="D1964" s="7" t="e">
        <f t="shared" si="210"/>
        <v>#VALUE!</v>
      </c>
      <c r="E1964" s="7" t="e">
        <f t="shared" si="211"/>
        <v>#VALUE!</v>
      </c>
      <c r="S1964" s="20" t="str">
        <f t="shared" si="212"/>
        <v/>
      </c>
      <c r="T1964" s="20" t="str">
        <f t="shared" si="213"/>
        <v/>
      </c>
      <c r="U1964" s="48" t="e">
        <f t="shared" si="214"/>
        <v>#VALUE!</v>
      </c>
      <c r="V1964" s="20" t="str">
        <f t="shared" si="215"/>
        <v/>
      </c>
      <c r="W1964" s="20" t="str">
        <f t="shared" si="216"/>
        <v/>
      </c>
    </row>
    <row r="1965" spans="1:23" x14ac:dyDescent="0.25">
      <c r="A1965" s="7"/>
      <c r="B1965" s="7"/>
      <c r="C1965" s="7"/>
      <c r="D1965" s="7" t="e">
        <f t="shared" si="210"/>
        <v>#VALUE!</v>
      </c>
      <c r="E1965" s="7" t="e">
        <f t="shared" si="211"/>
        <v>#VALUE!</v>
      </c>
      <c r="S1965" s="20" t="str">
        <f t="shared" si="212"/>
        <v/>
      </c>
      <c r="T1965" s="20" t="str">
        <f t="shared" si="213"/>
        <v/>
      </c>
      <c r="U1965" s="48" t="e">
        <f t="shared" si="214"/>
        <v>#VALUE!</v>
      </c>
      <c r="V1965" s="20" t="str">
        <f t="shared" si="215"/>
        <v/>
      </c>
      <c r="W1965" s="20" t="str">
        <f t="shared" si="216"/>
        <v/>
      </c>
    </row>
    <row r="1966" spans="1:23" x14ac:dyDescent="0.25">
      <c r="A1966" s="7"/>
      <c r="B1966" s="7"/>
      <c r="C1966" s="7"/>
      <c r="D1966" s="7" t="e">
        <f t="shared" si="210"/>
        <v>#VALUE!</v>
      </c>
      <c r="E1966" s="7" t="e">
        <f t="shared" si="211"/>
        <v>#VALUE!</v>
      </c>
      <c r="S1966" s="20" t="str">
        <f t="shared" si="212"/>
        <v/>
      </c>
      <c r="T1966" s="20" t="str">
        <f t="shared" si="213"/>
        <v/>
      </c>
      <c r="U1966" s="48" t="e">
        <f t="shared" si="214"/>
        <v>#VALUE!</v>
      </c>
      <c r="V1966" s="20" t="str">
        <f t="shared" si="215"/>
        <v/>
      </c>
      <c r="W1966" s="20" t="str">
        <f t="shared" si="216"/>
        <v/>
      </c>
    </row>
    <row r="1967" spans="1:23" x14ac:dyDescent="0.25">
      <c r="A1967" s="7"/>
      <c r="B1967" s="7"/>
      <c r="C1967" s="7"/>
      <c r="D1967" s="7" t="e">
        <f t="shared" si="210"/>
        <v>#VALUE!</v>
      </c>
      <c r="E1967" s="7" t="e">
        <f t="shared" si="211"/>
        <v>#VALUE!</v>
      </c>
      <c r="S1967" s="20" t="str">
        <f t="shared" si="212"/>
        <v/>
      </c>
      <c r="T1967" s="20" t="str">
        <f t="shared" si="213"/>
        <v/>
      </c>
      <c r="U1967" s="48" t="e">
        <f t="shared" si="214"/>
        <v>#VALUE!</v>
      </c>
      <c r="V1967" s="20" t="str">
        <f t="shared" si="215"/>
        <v/>
      </c>
      <c r="W1967" s="20" t="str">
        <f t="shared" si="216"/>
        <v/>
      </c>
    </row>
    <row r="1968" spans="1:23" x14ac:dyDescent="0.25">
      <c r="A1968" s="7"/>
      <c r="B1968" s="7"/>
      <c r="C1968" s="7"/>
      <c r="D1968" s="7" t="e">
        <f t="shared" si="210"/>
        <v>#VALUE!</v>
      </c>
      <c r="E1968" s="7" t="e">
        <f t="shared" si="211"/>
        <v>#VALUE!</v>
      </c>
      <c r="S1968" s="20" t="str">
        <f t="shared" si="212"/>
        <v/>
      </c>
      <c r="T1968" s="20" t="str">
        <f t="shared" si="213"/>
        <v/>
      </c>
      <c r="U1968" s="48" t="e">
        <f t="shared" si="214"/>
        <v>#VALUE!</v>
      </c>
      <c r="V1968" s="20" t="str">
        <f t="shared" si="215"/>
        <v/>
      </c>
      <c r="W1968" s="20" t="str">
        <f t="shared" si="216"/>
        <v/>
      </c>
    </row>
    <row r="1969" spans="1:23" x14ac:dyDescent="0.25">
      <c r="A1969" s="7"/>
      <c r="B1969" s="7"/>
      <c r="C1969" s="7"/>
      <c r="D1969" s="7" t="e">
        <f t="shared" si="210"/>
        <v>#VALUE!</v>
      </c>
      <c r="E1969" s="7" t="e">
        <f t="shared" si="211"/>
        <v>#VALUE!</v>
      </c>
      <c r="S1969" s="20" t="str">
        <f t="shared" si="212"/>
        <v/>
      </c>
      <c r="T1969" s="20" t="str">
        <f t="shared" si="213"/>
        <v/>
      </c>
      <c r="U1969" s="48" t="e">
        <f t="shared" si="214"/>
        <v>#VALUE!</v>
      </c>
      <c r="V1969" s="20" t="str">
        <f t="shared" si="215"/>
        <v/>
      </c>
      <c r="W1969" s="20" t="str">
        <f t="shared" si="216"/>
        <v/>
      </c>
    </row>
    <row r="1970" spans="1:23" x14ac:dyDescent="0.25">
      <c r="A1970" s="7"/>
      <c r="B1970" s="7"/>
      <c r="C1970" s="7"/>
      <c r="D1970" s="7" t="e">
        <f t="shared" si="210"/>
        <v>#VALUE!</v>
      </c>
      <c r="E1970" s="7" t="e">
        <f t="shared" si="211"/>
        <v>#VALUE!</v>
      </c>
      <c r="S1970" s="20" t="str">
        <f t="shared" si="212"/>
        <v/>
      </c>
      <c r="T1970" s="20" t="str">
        <f t="shared" si="213"/>
        <v/>
      </c>
      <c r="U1970" s="48" t="e">
        <f t="shared" si="214"/>
        <v>#VALUE!</v>
      </c>
      <c r="V1970" s="20" t="str">
        <f t="shared" si="215"/>
        <v/>
      </c>
      <c r="W1970" s="20" t="str">
        <f t="shared" si="216"/>
        <v/>
      </c>
    </row>
    <row r="1971" spans="1:23" x14ac:dyDescent="0.25">
      <c r="A1971" s="7"/>
      <c r="B1971" s="7"/>
      <c r="C1971" s="7"/>
      <c r="D1971" s="7" t="e">
        <f t="shared" si="210"/>
        <v>#VALUE!</v>
      </c>
      <c r="E1971" s="7" t="e">
        <f t="shared" si="211"/>
        <v>#VALUE!</v>
      </c>
      <c r="S1971" s="20" t="str">
        <f t="shared" si="212"/>
        <v/>
      </c>
      <c r="T1971" s="20" t="str">
        <f t="shared" si="213"/>
        <v/>
      </c>
      <c r="U1971" s="48" t="e">
        <f t="shared" si="214"/>
        <v>#VALUE!</v>
      </c>
      <c r="V1971" s="20" t="str">
        <f t="shared" si="215"/>
        <v/>
      </c>
      <c r="W1971" s="20" t="str">
        <f t="shared" si="216"/>
        <v/>
      </c>
    </row>
    <row r="1972" spans="1:23" x14ac:dyDescent="0.25">
      <c r="A1972" s="7"/>
      <c r="B1972" s="7"/>
      <c r="C1972" s="7"/>
      <c r="D1972" s="7" t="e">
        <f t="shared" si="210"/>
        <v>#VALUE!</v>
      </c>
      <c r="E1972" s="7" t="e">
        <f t="shared" si="211"/>
        <v>#VALUE!</v>
      </c>
      <c r="S1972" s="20" t="str">
        <f t="shared" si="212"/>
        <v/>
      </c>
      <c r="T1972" s="20" t="str">
        <f t="shared" si="213"/>
        <v/>
      </c>
      <c r="U1972" s="48" t="e">
        <f t="shared" si="214"/>
        <v>#VALUE!</v>
      </c>
      <c r="V1972" s="20" t="str">
        <f t="shared" si="215"/>
        <v/>
      </c>
      <c r="W1972" s="20" t="str">
        <f t="shared" si="216"/>
        <v/>
      </c>
    </row>
    <row r="1973" spans="1:23" x14ac:dyDescent="0.25">
      <c r="A1973" s="7"/>
      <c r="B1973" s="7"/>
      <c r="C1973" s="7"/>
      <c r="D1973" s="7" t="e">
        <f t="shared" si="210"/>
        <v>#VALUE!</v>
      </c>
      <c r="E1973" s="7" t="e">
        <f t="shared" si="211"/>
        <v>#VALUE!</v>
      </c>
      <c r="S1973" s="20" t="str">
        <f t="shared" si="212"/>
        <v/>
      </c>
      <c r="T1973" s="20" t="str">
        <f t="shared" si="213"/>
        <v/>
      </c>
      <c r="U1973" s="48" t="e">
        <f t="shared" si="214"/>
        <v>#VALUE!</v>
      </c>
      <c r="V1973" s="20" t="str">
        <f t="shared" si="215"/>
        <v/>
      </c>
      <c r="W1973" s="20" t="str">
        <f t="shared" si="216"/>
        <v/>
      </c>
    </row>
    <row r="1974" spans="1:23" x14ac:dyDescent="0.25">
      <c r="A1974" s="7"/>
      <c r="B1974" s="7"/>
      <c r="C1974" s="7"/>
      <c r="D1974" s="7" t="e">
        <f t="shared" si="210"/>
        <v>#VALUE!</v>
      </c>
      <c r="E1974" s="7" t="e">
        <f t="shared" si="211"/>
        <v>#VALUE!</v>
      </c>
      <c r="S1974" s="20" t="str">
        <f t="shared" si="212"/>
        <v/>
      </c>
      <c r="T1974" s="20" t="str">
        <f t="shared" si="213"/>
        <v/>
      </c>
      <c r="U1974" s="48" t="e">
        <f t="shared" si="214"/>
        <v>#VALUE!</v>
      </c>
      <c r="V1974" s="20" t="str">
        <f t="shared" si="215"/>
        <v/>
      </c>
      <c r="W1974" s="20" t="str">
        <f t="shared" si="216"/>
        <v/>
      </c>
    </row>
    <row r="1975" spans="1:23" x14ac:dyDescent="0.25">
      <c r="A1975" s="7"/>
      <c r="B1975" s="7"/>
      <c r="C1975" s="7"/>
      <c r="D1975" s="7" t="e">
        <f t="shared" si="210"/>
        <v>#VALUE!</v>
      </c>
      <c r="E1975" s="7" t="e">
        <f t="shared" si="211"/>
        <v>#VALUE!</v>
      </c>
      <c r="S1975" s="20" t="str">
        <f t="shared" si="212"/>
        <v/>
      </c>
      <c r="T1975" s="20" t="str">
        <f t="shared" si="213"/>
        <v/>
      </c>
      <c r="U1975" s="48" t="e">
        <f t="shared" si="214"/>
        <v>#VALUE!</v>
      </c>
      <c r="V1975" s="20" t="str">
        <f t="shared" si="215"/>
        <v/>
      </c>
      <c r="W1975" s="20" t="str">
        <f t="shared" si="216"/>
        <v/>
      </c>
    </row>
    <row r="1976" spans="1:23" x14ac:dyDescent="0.25">
      <c r="A1976" s="7"/>
      <c r="B1976" s="7"/>
      <c r="C1976" s="7"/>
      <c r="D1976" s="7" t="e">
        <f t="shared" si="210"/>
        <v>#VALUE!</v>
      </c>
      <c r="E1976" s="7" t="e">
        <f t="shared" si="211"/>
        <v>#VALUE!</v>
      </c>
      <c r="S1976" s="20" t="str">
        <f t="shared" si="212"/>
        <v/>
      </c>
      <c r="T1976" s="20" t="str">
        <f t="shared" si="213"/>
        <v/>
      </c>
      <c r="U1976" s="48" t="e">
        <f t="shared" si="214"/>
        <v>#VALUE!</v>
      </c>
      <c r="V1976" s="20" t="str">
        <f t="shared" si="215"/>
        <v/>
      </c>
      <c r="W1976" s="20" t="str">
        <f t="shared" si="216"/>
        <v/>
      </c>
    </row>
    <row r="1977" spans="1:23" x14ac:dyDescent="0.25">
      <c r="A1977" s="7"/>
      <c r="B1977" s="7"/>
      <c r="C1977" s="7"/>
      <c r="D1977" s="7" t="e">
        <f t="shared" si="210"/>
        <v>#VALUE!</v>
      </c>
      <c r="E1977" s="7" t="e">
        <f t="shared" si="211"/>
        <v>#VALUE!</v>
      </c>
      <c r="S1977" s="20" t="str">
        <f t="shared" si="212"/>
        <v/>
      </c>
      <c r="T1977" s="20" t="str">
        <f t="shared" si="213"/>
        <v/>
      </c>
      <c r="U1977" s="48" t="e">
        <f t="shared" si="214"/>
        <v>#VALUE!</v>
      </c>
      <c r="V1977" s="20" t="str">
        <f t="shared" si="215"/>
        <v/>
      </c>
      <c r="W1977" s="20" t="str">
        <f t="shared" si="216"/>
        <v/>
      </c>
    </row>
    <row r="1978" spans="1:23" x14ac:dyDescent="0.25">
      <c r="A1978" s="7"/>
      <c r="B1978" s="7"/>
      <c r="C1978" s="7"/>
      <c r="D1978" s="7" t="e">
        <f t="shared" si="210"/>
        <v>#VALUE!</v>
      </c>
      <c r="E1978" s="7" t="e">
        <f t="shared" si="211"/>
        <v>#VALUE!</v>
      </c>
      <c r="S1978" s="20" t="str">
        <f t="shared" si="212"/>
        <v/>
      </c>
      <c r="T1978" s="20" t="str">
        <f t="shared" si="213"/>
        <v/>
      </c>
      <c r="U1978" s="48" t="e">
        <f t="shared" si="214"/>
        <v>#VALUE!</v>
      </c>
      <c r="V1978" s="20" t="str">
        <f t="shared" si="215"/>
        <v/>
      </c>
      <c r="W1978" s="20" t="str">
        <f t="shared" si="216"/>
        <v/>
      </c>
    </row>
    <row r="1979" spans="1:23" x14ac:dyDescent="0.25">
      <c r="A1979" s="7"/>
      <c r="B1979" s="7"/>
      <c r="C1979" s="7"/>
      <c r="D1979" s="7" t="e">
        <f t="shared" si="210"/>
        <v>#VALUE!</v>
      </c>
      <c r="E1979" s="7" t="e">
        <f t="shared" si="211"/>
        <v>#VALUE!</v>
      </c>
      <c r="S1979" s="20" t="str">
        <f t="shared" si="212"/>
        <v/>
      </c>
      <c r="T1979" s="20" t="str">
        <f t="shared" si="213"/>
        <v/>
      </c>
      <c r="U1979" s="48" t="e">
        <f t="shared" si="214"/>
        <v>#VALUE!</v>
      </c>
      <c r="V1979" s="20" t="str">
        <f t="shared" si="215"/>
        <v/>
      </c>
      <c r="W1979" s="20" t="str">
        <f t="shared" si="216"/>
        <v/>
      </c>
    </row>
    <row r="1980" spans="1:23" x14ac:dyDescent="0.25">
      <c r="A1980" s="7"/>
      <c r="B1980" s="7"/>
      <c r="C1980" s="7"/>
      <c r="D1980" s="7" t="e">
        <f t="shared" si="210"/>
        <v>#VALUE!</v>
      </c>
      <c r="E1980" s="7" t="e">
        <f t="shared" si="211"/>
        <v>#VALUE!</v>
      </c>
      <c r="S1980" s="20" t="str">
        <f t="shared" si="212"/>
        <v/>
      </c>
      <c r="T1980" s="20" t="str">
        <f t="shared" si="213"/>
        <v/>
      </c>
      <c r="U1980" s="48" t="e">
        <f t="shared" si="214"/>
        <v>#VALUE!</v>
      </c>
      <c r="V1980" s="20" t="str">
        <f t="shared" si="215"/>
        <v/>
      </c>
      <c r="W1980" s="20" t="str">
        <f t="shared" si="216"/>
        <v/>
      </c>
    </row>
    <row r="1981" spans="1:23" x14ac:dyDescent="0.25">
      <c r="A1981" s="7"/>
      <c r="B1981" s="7"/>
      <c r="C1981" s="7"/>
      <c r="D1981" s="7" t="e">
        <f t="shared" si="210"/>
        <v>#VALUE!</v>
      </c>
      <c r="E1981" s="7" t="e">
        <f t="shared" si="211"/>
        <v>#VALUE!</v>
      </c>
      <c r="S1981" s="20" t="str">
        <f t="shared" si="212"/>
        <v/>
      </c>
      <c r="T1981" s="20" t="str">
        <f t="shared" si="213"/>
        <v/>
      </c>
      <c r="U1981" s="48" t="e">
        <f t="shared" si="214"/>
        <v>#VALUE!</v>
      </c>
      <c r="V1981" s="20" t="str">
        <f t="shared" si="215"/>
        <v/>
      </c>
      <c r="W1981" s="20" t="str">
        <f t="shared" si="216"/>
        <v/>
      </c>
    </row>
    <row r="1982" spans="1:23" x14ac:dyDescent="0.25">
      <c r="A1982" s="7"/>
      <c r="B1982" s="7"/>
      <c r="C1982" s="7"/>
      <c r="D1982" s="7" t="e">
        <f t="shared" si="210"/>
        <v>#VALUE!</v>
      </c>
      <c r="E1982" s="7" t="e">
        <f t="shared" si="211"/>
        <v>#VALUE!</v>
      </c>
      <c r="S1982" s="20" t="str">
        <f t="shared" si="212"/>
        <v/>
      </c>
      <c r="T1982" s="20" t="str">
        <f t="shared" si="213"/>
        <v/>
      </c>
      <c r="U1982" s="48" t="e">
        <f t="shared" si="214"/>
        <v>#VALUE!</v>
      </c>
      <c r="V1982" s="20" t="str">
        <f t="shared" si="215"/>
        <v/>
      </c>
      <c r="W1982" s="20" t="str">
        <f t="shared" si="216"/>
        <v/>
      </c>
    </row>
    <row r="1983" spans="1:23" x14ac:dyDescent="0.25">
      <c r="A1983" s="7"/>
      <c r="B1983" s="7"/>
      <c r="C1983" s="7"/>
      <c r="D1983" s="7" t="e">
        <f t="shared" si="210"/>
        <v>#VALUE!</v>
      </c>
      <c r="E1983" s="7" t="e">
        <f t="shared" si="211"/>
        <v>#VALUE!</v>
      </c>
      <c r="S1983" s="20" t="str">
        <f t="shared" si="212"/>
        <v/>
      </c>
      <c r="T1983" s="20" t="str">
        <f t="shared" si="213"/>
        <v/>
      </c>
      <c r="U1983" s="48" t="e">
        <f t="shared" si="214"/>
        <v>#VALUE!</v>
      </c>
      <c r="V1983" s="20" t="str">
        <f t="shared" si="215"/>
        <v/>
      </c>
      <c r="W1983" s="20" t="str">
        <f t="shared" si="216"/>
        <v/>
      </c>
    </row>
    <row r="1984" spans="1:23" x14ac:dyDescent="0.25">
      <c r="A1984" s="7"/>
      <c r="B1984" s="7"/>
      <c r="C1984" s="7"/>
      <c r="D1984" s="7" t="e">
        <f t="shared" si="210"/>
        <v>#VALUE!</v>
      </c>
      <c r="E1984" s="7" t="e">
        <f t="shared" si="211"/>
        <v>#VALUE!</v>
      </c>
      <c r="S1984" s="20" t="str">
        <f t="shared" si="212"/>
        <v/>
      </c>
      <c r="T1984" s="20" t="str">
        <f t="shared" si="213"/>
        <v/>
      </c>
      <c r="U1984" s="48" t="e">
        <f t="shared" si="214"/>
        <v>#VALUE!</v>
      </c>
      <c r="V1984" s="20" t="str">
        <f t="shared" si="215"/>
        <v/>
      </c>
      <c r="W1984" s="20" t="str">
        <f t="shared" si="216"/>
        <v/>
      </c>
    </row>
    <row r="1985" spans="1:23" x14ac:dyDescent="0.25">
      <c r="A1985" s="7"/>
      <c r="B1985" s="7"/>
      <c r="C1985" s="7"/>
      <c r="D1985" s="7" t="e">
        <f t="shared" si="210"/>
        <v>#VALUE!</v>
      </c>
      <c r="E1985" s="7" t="e">
        <f t="shared" si="211"/>
        <v>#VALUE!</v>
      </c>
      <c r="S1985" s="20" t="str">
        <f t="shared" si="212"/>
        <v/>
      </c>
      <c r="T1985" s="20" t="str">
        <f t="shared" si="213"/>
        <v/>
      </c>
      <c r="U1985" s="48" t="e">
        <f t="shared" si="214"/>
        <v>#VALUE!</v>
      </c>
      <c r="V1985" s="20" t="str">
        <f t="shared" si="215"/>
        <v/>
      </c>
      <c r="W1985" s="20" t="str">
        <f t="shared" si="216"/>
        <v/>
      </c>
    </row>
    <row r="1986" spans="1:23" x14ac:dyDescent="0.25">
      <c r="A1986" s="7"/>
      <c r="B1986" s="7"/>
      <c r="C1986" s="7"/>
      <c r="D1986" s="7" t="e">
        <f t="shared" si="210"/>
        <v>#VALUE!</v>
      </c>
      <c r="E1986" s="7" t="e">
        <f t="shared" si="211"/>
        <v>#VALUE!</v>
      </c>
      <c r="S1986" s="20" t="str">
        <f t="shared" si="212"/>
        <v/>
      </c>
      <c r="T1986" s="20" t="str">
        <f t="shared" si="213"/>
        <v/>
      </c>
      <c r="U1986" s="48" t="e">
        <f t="shared" si="214"/>
        <v>#VALUE!</v>
      </c>
      <c r="V1986" s="20" t="str">
        <f t="shared" si="215"/>
        <v/>
      </c>
      <c r="W1986" s="20" t="str">
        <f t="shared" si="216"/>
        <v/>
      </c>
    </row>
    <row r="1987" spans="1:23" x14ac:dyDescent="0.25">
      <c r="A1987" s="7"/>
      <c r="B1987" s="7"/>
      <c r="C1987" s="7"/>
      <c r="D1987" s="7" t="e">
        <f t="shared" si="210"/>
        <v>#VALUE!</v>
      </c>
      <c r="E1987" s="7" t="e">
        <f t="shared" si="211"/>
        <v>#VALUE!</v>
      </c>
      <c r="S1987" s="20" t="str">
        <f t="shared" si="212"/>
        <v/>
      </c>
      <c r="T1987" s="20" t="str">
        <f t="shared" si="213"/>
        <v/>
      </c>
      <c r="U1987" s="48" t="e">
        <f t="shared" si="214"/>
        <v>#VALUE!</v>
      </c>
      <c r="V1987" s="20" t="str">
        <f t="shared" si="215"/>
        <v/>
      </c>
      <c r="W1987" s="20" t="str">
        <f t="shared" si="216"/>
        <v/>
      </c>
    </row>
    <row r="1988" spans="1:23" x14ac:dyDescent="0.25">
      <c r="A1988" s="7"/>
      <c r="B1988" s="7"/>
      <c r="C1988" s="7"/>
      <c r="D1988" s="7" t="e">
        <f t="shared" si="210"/>
        <v>#VALUE!</v>
      </c>
      <c r="E1988" s="7" t="e">
        <f t="shared" si="211"/>
        <v>#VALUE!</v>
      </c>
      <c r="S1988" s="20" t="str">
        <f t="shared" si="212"/>
        <v/>
      </c>
      <c r="T1988" s="20" t="str">
        <f t="shared" si="213"/>
        <v/>
      </c>
      <c r="U1988" s="48" t="e">
        <f t="shared" si="214"/>
        <v>#VALUE!</v>
      </c>
      <c r="V1988" s="20" t="str">
        <f t="shared" si="215"/>
        <v/>
      </c>
      <c r="W1988" s="20" t="str">
        <f t="shared" si="216"/>
        <v/>
      </c>
    </row>
    <row r="1989" spans="1:23" x14ac:dyDescent="0.25">
      <c r="A1989" s="7"/>
      <c r="B1989" s="7"/>
      <c r="C1989" s="7"/>
      <c r="D1989" s="7" t="e">
        <f t="shared" si="210"/>
        <v>#VALUE!</v>
      </c>
      <c r="E1989" s="7" t="e">
        <f t="shared" si="211"/>
        <v>#VALUE!</v>
      </c>
      <c r="S1989" s="20" t="str">
        <f t="shared" si="212"/>
        <v/>
      </c>
      <c r="T1989" s="20" t="str">
        <f t="shared" si="213"/>
        <v/>
      </c>
      <c r="U1989" s="48" t="e">
        <f t="shared" si="214"/>
        <v>#VALUE!</v>
      </c>
      <c r="V1989" s="20" t="str">
        <f t="shared" si="215"/>
        <v/>
      </c>
      <c r="W1989" s="20" t="str">
        <f t="shared" si="216"/>
        <v/>
      </c>
    </row>
    <row r="1990" spans="1:23" x14ac:dyDescent="0.25">
      <c r="A1990" s="7"/>
      <c r="B1990" s="7"/>
      <c r="C1990" s="7"/>
      <c r="D1990" s="7" t="e">
        <f t="shared" si="210"/>
        <v>#VALUE!</v>
      </c>
      <c r="E1990" s="7" t="e">
        <f t="shared" si="211"/>
        <v>#VALUE!</v>
      </c>
      <c r="S1990" s="20" t="str">
        <f t="shared" si="212"/>
        <v/>
      </c>
      <c r="T1990" s="20" t="str">
        <f t="shared" si="213"/>
        <v/>
      </c>
      <c r="U1990" s="48" t="e">
        <f t="shared" si="214"/>
        <v>#VALUE!</v>
      </c>
      <c r="V1990" s="20" t="str">
        <f t="shared" si="215"/>
        <v/>
      </c>
      <c r="W1990" s="20" t="str">
        <f t="shared" si="216"/>
        <v/>
      </c>
    </row>
    <row r="1991" spans="1:23" x14ac:dyDescent="0.25">
      <c r="A1991" s="7"/>
      <c r="B1991" s="7"/>
      <c r="C1991" s="7"/>
      <c r="D1991" s="7" t="e">
        <f t="shared" si="210"/>
        <v>#VALUE!</v>
      </c>
      <c r="E1991" s="7" t="e">
        <f t="shared" si="211"/>
        <v>#VALUE!</v>
      </c>
      <c r="S1991" s="20" t="str">
        <f t="shared" si="212"/>
        <v/>
      </c>
      <c r="T1991" s="20" t="str">
        <f t="shared" si="213"/>
        <v/>
      </c>
      <c r="U1991" s="48" t="e">
        <f t="shared" si="214"/>
        <v>#VALUE!</v>
      </c>
      <c r="V1991" s="20" t="str">
        <f t="shared" si="215"/>
        <v/>
      </c>
      <c r="W1991" s="20" t="str">
        <f t="shared" si="216"/>
        <v/>
      </c>
    </row>
    <row r="1992" spans="1:23" x14ac:dyDescent="0.25">
      <c r="A1992" s="7"/>
      <c r="B1992" s="7"/>
      <c r="C1992" s="7"/>
      <c r="D1992" s="7" t="e">
        <f t="shared" si="210"/>
        <v>#VALUE!</v>
      </c>
      <c r="E1992" s="7" t="e">
        <f t="shared" si="211"/>
        <v>#VALUE!</v>
      </c>
      <c r="S1992" s="20" t="str">
        <f t="shared" si="212"/>
        <v/>
      </c>
      <c r="T1992" s="20" t="str">
        <f t="shared" si="213"/>
        <v/>
      </c>
      <c r="U1992" s="48" t="e">
        <f t="shared" si="214"/>
        <v>#VALUE!</v>
      </c>
      <c r="V1992" s="20" t="str">
        <f t="shared" si="215"/>
        <v/>
      </c>
      <c r="W1992" s="20" t="str">
        <f t="shared" si="216"/>
        <v/>
      </c>
    </row>
    <row r="1993" spans="1:23" x14ac:dyDescent="0.25">
      <c r="A1993" s="7"/>
      <c r="B1993" s="7"/>
      <c r="C1993" s="7"/>
      <c r="D1993" s="7" t="e">
        <f t="shared" si="210"/>
        <v>#VALUE!</v>
      </c>
      <c r="E1993" s="7" t="e">
        <f t="shared" si="211"/>
        <v>#VALUE!</v>
      </c>
      <c r="S1993" s="20" t="str">
        <f t="shared" si="212"/>
        <v/>
      </c>
      <c r="T1993" s="20" t="str">
        <f t="shared" si="213"/>
        <v/>
      </c>
      <c r="U1993" s="48" t="e">
        <f t="shared" si="214"/>
        <v>#VALUE!</v>
      </c>
      <c r="V1993" s="20" t="str">
        <f t="shared" si="215"/>
        <v/>
      </c>
      <c r="W1993" s="20" t="str">
        <f t="shared" si="216"/>
        <v/>
      </c>
    </row>
    <row r="1994" spans="1:23" x14ac:dyDescent="0.25">
      <c r="A1994" s="7"/>
      <c r="B1994" s="7"/>
      <c r="C1994" s="7"/>
      <c r="D1994" s="7" t="e">
        <f t="shared" si="210"/>
        <v>#VALUE!</v>
      </c>
      <c r="E1994" s="7" t="e">
        <f t="shared" si="211"/>
        <v>#VALUE!</v>
      </c>
      <c r="S1994" s="20" t="str">
        <f t="shared" si="212"/>
        <v/>
      </c>
      <c r="T1994" s="20" t="str">
        <f t="shared" si="213"/>
        <v/>
      </c>
      <c r="U1994" s="48" t="e">
        <f t="shared" si="214"/>
        <v>#VALUE!</v>
      </c>
      <c r="V1994" s="20" t="str">
        <f t="shared" si="215"/>
        <v/>
      </c>
      <c r="W1994" s="20" t="str">
        <f t="shared" si="216"/>
        <v/>
      </c>
    </row>
    <row r="1995" spans="1:23" x14ac:dyDescent="0.25">
      <c r="A1995" s="7"/>
      <c r="B1995" s="7"/>
      <c r="C1995" s="7"/>
      <c r="D1995" s="7" t="e">
        <f t="shared" ref="D1995:D2058" si="217">TRIM(CLEAN(E1995))</f>
        <v>#VALUE!</v>
      </c>
      <c r="E1995" s="7" t="e">
        <f t="shared" ref="E1995:E2058" si="218">MID(G1995,2,SEARCH("_",G1995)-2)</f>
        <v>#VALUE!</v>
      </c>
      <c r="S1995" s="20" t="str">
        <f t="shared" ref="S1995:S2058" si="219">IFERROR(SEARCH("_",I1995),"")</f>
        <v/>
      </c>
      <c r="T1995" s="20" t="str">
        <f t="shared" ref="T1995:T2058" si="220">IFERROR(SEARCH("_",I1995,S1995+1),"")</f>
        <v/>
      </c>
      <c r="U1995" s="48" t="e">
        <f t="shared" ref="U1995:U2058" si="221">MID(I1995,S1995+1,T1995-S1995-1)</f>
        <v>#VALUE!</v>
      </c>
      <c r="V1995" s="20" t="str">
        <f t="shared" ref="V1995:V2058" si="222">IFERROR(LEFT(K1995,SEARCH("TN7",K1995)+4),"")</f>
        <v/>
      </c>
      <c r="W1995" s="20" t="str">
        <f t="shared" ref="W1995:W2058" si="223">IFERROR(VLOOKUP(V1995,$V$2:$W$4,2,FALSE),"")</f>
        <v/>
      </c>
    </row>
    <row r="1996" spans="1:23" x14ac:dyDescent="0.25">
      <c r="A1996" s="7"/>
      <c r="B1996" s="7"/>
      <c r="C1996" s="7"/>
      <c r="D1996" s="7" t="e">
        <f t="shared" si="217"/>
        <v>#VALUE!</v>
      </c>
      <c r="E1996" s="7" t="e">
        <f t="shared" si="218"/>
        <v>#VALUE!</v>
      </c>
      <c r="S1996" s="20" t="str">
        <f t="shared" si="219"/>
        <v/>
      </c>
      <c r="T1996" s="20" t="str">
        <f t="shared" si="220"/>
        <v/>
      </c>
      <c r="U1996" s="48" t="e">
        <f t="shared" si="221"/>
        <v>#VALUE!</v>
      </c>
      <c r="V1996" s="20" t="str">
        <f t="shared" si="222"/>
        <v/>
      </c>
      <c r="W1996" s="20" t="str">
        <f t="shared" si="223"/>
        <v/>
      </c>
    </row>
    <row r="1997" spans="1:23" x14ac:dyDescent="0.25">
      <c r="A1997" s="7"/>
      <c r="B1997" s="7"/>
      <c r="C1997" s="7"/>
      <c r="D1997" s="7" t="e">
        <f t="shared" si="217"/>
        <v>#VALUE!</v>
      </c>
      <c r="E1997" s="7" t="e">
        <f t="shared" si="218"/>
        <v>#VALUE!</v>
      </c>
      <c r="S1997" s="20" t="str">
        <f t="shared" si="219"/>
        <v/>
      </c>
      <c r="T1997" s="20" t="str">
        <f t="shared" si="220"/>
        <v/>
      </c>
      <c r="U1997" s="48" t="e">
        <f t="shared" si="221"/>
        <v>#VALUE!</v>
      </c>
      <c r="V1997" s="20" t="str">
        <f t="shared" si="222"/>
        <v/>
      </c>
      <c r="W1997" s="20" t="str">
        <f t="shared" si="223"/>
        <v/>
      </c>
    </row>
    <row r="1998" spans="1:23" x14ac:dyDescent="0.25">
      <c r="A1998" s="7"/>
      <c r="B1998" s="7"/>
      <c r="C1998" s="7"/>
      <c r="D1998" s="7" t="e">
        <f t="shared" si="217"/>
        <v>#VALUE!</v>
      </c>
      <c r="E1998" s="7" t="e">
        <f t="shared" si="218"/>
        <v>#VALUE!</v>
      </c>
      <c r="S1998" s="20" t="str">
        <f t="shared" si="219"/>
        <v/>
      </c>
      <c r="T1998" s="20" t="str">
        <f t="shared" si="220"/>
        <v/>
      </c>
      <c r="U1998" s="48" t="e">
        <f t="shared" si="221"/>
        <v>#VALUE!</v>
      </c>
      <c r="V1998" s="20" t="str">
        <f t="shared" si="222"/>
        <v/>
      </c>
      <c r="W1998" s="20" t="str">
        <f t="shared" si="223"/>
        <v/>
      </c>
    </row>
    <row r="1999" spans="1:23" x14ac:dyDescent="0.25">
      <c r="A1999" s="7"/>
      <c r="B1999" s="7"/>
      <c r="C1999" s="7"/>
      <c r="D1999" s="7" t="e">
        <f t="shared" si="217"/>
        <v>#VALUE!</v>
      </c>
      <c r="E1999" s="7" t="e">
        <f t="shared" si="218"/>
        <v>#VALUE!</v>
      </c>
      <c r="S1999" s="20" t="str">
        <f t="shared" si="219"/>
        <v/>
      </c>
      <c r="T1999" s="20" t="str">
        <f t="shared" si="220"/>
        <v/>
      </c>
      <c r="U1999" s="48" t="e">
        <f t="shared" si="221"/>
        <v>#VALUE!</v>
      </c>
      <c r="V1999" s="20" t="str">
        <f t="shared" si="222"/>
        <v/>
      </c>
      <c r="W1999" s="20" t="str">
        <f t="shared" si="223"/>
        <v/>
      </c>
    </row>
    <row r="2000" spans="1:23" x14ac:dyDescent="0.25">
      <c r="A2000" s="7"/>
      <c r="B2000" s="7"/>
      <c r="C2000" s="7"/>
      <c r="D2000" s="7" t="e">
        <f t="shared" si="217"/>
        <v>#VALUE!</v>
      </c>
      <c r="E2000" s="7" t="e">
        <f t="shared" si="218"/>
        <v>#VALUE!</v>
      </c>
      <c r="S2000" s="20" t="str">
        <f t="shared" si="219"/>
        <v/>
      </c>
      <c r="T2000" s="20" t="str">
        <f t="shared" si="220"/>
        <v/>
      </c>
      <c r="U2000" s="48" t="e">
        <f t="shared" si="221"/>
        <v>#VALUE!</v>
      </c>
      <c r="V2000" s="20" t="str">
        <f t="shared" si="222"/>
        <v/>
      </c>
      <c r="W2000" s="20" t="str">
        <f t="shared" si="223"/>
        <v/>
      </c>
    </row>
    <row r="2001" spans="1:23" x14ac:dyDescent="0.25">
      <c r="A2001" s="7"/>
      <c r="B2001" s="7"/>
      <c r="C2001" s="7"/>
      <c r="D2001" s="7" t="e">
        <f t="shared" si="217"/>
        <v>#VALUE!</v>
      </c>
      <c r="E2001" s="7" t="e">
        <f t="shared" si="218"/>
        <v>#VALUE!</v>
      </c>
      <c r="S2001" s="20" t="str">
        <f t="shared" si="219"/>
        <v/>
      </c>
      <c r="T2001" s="20" t="str">
        <f t="shared" si="220"/>
        <v/>
      </c>
      <c r="U2001" s="48" t="e">
        <f t="shared" si="221"/>
        <v>#VALUE!</v>
      </c>
      <c r="V2001" s="20" t="str">
        <f t="shared" si="222"/>
        <v/>
      </c>
      <c r="W2001" s="20" t="str">
        <f t="shared" si="223"/>
        <v/>
      </c>
    </row>
    <row r="2002" spans="1:23" x14ac:dyDescent="0.25">
      <c r="A2002" s="7"/>
      <c r="B2002" s="7"/>
      <c r="C2002" s="7"/>
      <c r="D2002" s="7" t="e">
        <f t="shared" si="217"/>
        <v>#VALUE!</v>
      </c>
      <c r="E2002" s="7" t="e">
        <f t="shared" si="218"/>
        <v>#VALUE!</v>
      </c>
      <c r="S2002" s="20" t="str">
        <f t="shared" si="219"/>
        <v/>
      </c>
      <c r="T2002" s="20" t="str">
        <f t="shared" si="220"/>
        <v/>
      </c>
      <c r="U2002" s="48" t="e">
        <f t="shared" si="221"/>
        <v>#VALUE!</v>
      </c>
      <c r="V2002" s="20" t="str">
        <f t="shared" si="222"/>
        <v/>
      </c>
      <c r="W2002" s="20" t="str">
        <f t="shared" si="223"/>
        <v/>
      </c>
    </row>
    <row r="2003" spans="1:23" x14ac:dyDescent="0.25">
      <c r="A2003" s="7"/>
      <c r="B2003" s="7"/>
      <c r="C2003" s="7"/>
      <c r="D2003" s="7" t="e">
        <f t="shared" si="217"/>
        <v>#VALUE!</v>
      </c>
      <c r="E2003" s="7" t="e">
        <f t="shared" si="218"/>
        <v>#VALUE!</v>
      </c>
      <c r="S2003" s="20" t="str">
        <f t="shared" si="219"/>
        <v/>
      </c>
      <c r="T2003" s="20" t="str">
        <f t="shared" si="220"/>
        <v/>
      </c>
      <c r="U2003" s="48" t="e">
        <f t="shared" si="221"/>
        <v>#VALUE!</v>
      </c>
      <c r="V2003" s="20" t="str">
        <f t="shared" si="222"/>
        <v/>
      </c>
      <c r="W2003" s="20" t="str">
        <f t="shared" si="223"/>
        <v/>
      </c>
    </row>
    <row r="2004" spans="1:23" x14ac:dyDescent="0.25">
      <c r="A2004" s="7"/>
      <c r="B2004" s="7"/>
      <c r="C2004" s="7"/>
      <c r="D2004" s="7" t="e">
        <f t="shared" si="217"/>
        <v>#VALUE!</v>
      </c>
      <c r="E2004" s="7" t="e">
        <f t="shared" si="218"/>
        <v>#VALUE!</v>
      </c>
      <c r="S2004" s="20" t="str">
        <f t="shared" si="219"/>
        <v/>
      </c>
      <c r="T2004" s="20" t="str">
        <f t="shared" si="220"/>
        <v/>
      </c>
      <c r="U2004" s="48" t="e">
        <f t="shared" si="221"/>
        <v>#VALUE!</v>
      </c>
      <c r="V2004" s="20" t="str">
        <f t="shared" si="222"/>
        <v/>
      </c>
      <c r="W2004" s="20" t="str">
        <f t="shared" si="223"/>
        <v/>
      </c>
    </row>
    <row r="2005" spans="1:23" x14ac:dyDescent="0.25">
      <c r="A2005" s="7"/>
      <c r="B2005" s="7"/>
      <c r="C2005" s="7"/>
      <c r="D2005" s="7" t="e">
        <f t="shared" si="217"/>
        <v>#VALUE!</v>
      </c>
      <c r="E2005" s="7" t="e">
        <f t="shared" si="218"/>
        <v>#VALUE!</v>
      </c>
      <c r="S2005" s="20" t="str">
        <f t="shared" si="219"/>
        <v/>
      </c>
      <c r="T2005" s="20" t="str">
        <f t="shared" si="220"/>
        <v/>
      </c>
      <c r="U2005" s="48" t="e">
        <f t="shared" si="221"/>
        <v>#VALUE!</v>
      </c>
      <c r="V2005" s="20" t="str">
        <f t="shared" si="222"/>
        <v/>
      </c>
      <c r="W2005" s="20" t="str">
        <f t="shared" si="223"/>
        <v/>
      </c>
    </row>
    <row r="2006" spans="1:23" x14ac:dyDescent="0.25">
      <c r="A2006" s="7"/>
      <c r="B2006" s="7"/>
      <c r="C2006" s="7"/>
      <c r="D2006" s="7" t="e">
        <f t="shared" si="217"/>
        <v>#VALUE!</v>
      </c>
      <c r="E2006" s="7" t="e">
        <f t="shared" si="218"/>
        <v>#VALUE!</v>
      </c>
      <c r="S2006" s="20" t="str">
        <f t="shared" si="219"/>
        <v/>
      </c>
      <c r="T2006" s="20" t="str">
        <f t="shared" si="220"/>
        <v/>
      </c>
      <c r="U2006" s="48" t="e">
        <f t="shared" si="221"/>
        <v>#VALUE!</v>
      </c>
      <c r="V2006" s="20" t="str">
        <f t="shared" si="222"/>
        <v/>
      </c>
      <c r="W2006" s="20" t="str">
        <f t="shared" si="223"/>
        <v/>
      </c>
    </row>
    <row r="2007" spans="1:23" x14ac:dyDescent="0.25">
      <c r="A2007" s="7"/>
      <c r="B2007" s="7"/>
      <c r="C2007" s="7"/>
      <c r="D2007" s="7" t="e">
        <f t="shared" si="217"/>
        <v>#VALUE!</v>
      </c>
      <c r="E2007" s="7" t="e">
        <f t="shared" si="218"/>
        <v>#VALUE!</v>
      </c>
      <c r="S2007" s="20" t="str">
        <f t="shared" si="219"/>
        <v/>
      </c>
      <c r="T2007" s="20" t="str">
        <f t="shared" si="220"/>
        <v/>
      </c>
      <c r="U2007" s="48" t="e">
        <f t="shared" si="221"/>
        <v>#VALUE!</v>
      </c>
      <c r="V2007" s="20" t="str">
        <f t="shared" si="222"/>
        <v/>
      </c>
      <c r="W2007" s="20" t="str">
        <f t="shared" si="223"/>
        <v/>
      </c>
    </row>
    <row r="2008" spans="1:23" x14ac:dyDescent="0.25">
      <c r="A2008" s="7"/>
      <c r="B2008" s="7"/>
      <c r="C2008" s="7"/>
      <c r="D2008" s="7" t="e">
        <f t="shared" si="217"/>
        <v>#VALUE!</v>
      </c>
      <c r="E2008" s="7" t="e">
        <f t="shared" si="218"/>
        <v>#VALUE!</v>
      </c>
      <c r="S2008" s="20" t="str">
        <f t="shared" si="219"/>
        <v/>
      </c>
      <c r="T2008" s="20" t="str">
        <f t="shared" si="220"/>
        <v/>
      </c>
      <c r="U2008" s="48" t="e">
        <f t="shared" si="221"/>
        <v>#VALUE!</v>
      </c>
      <c r="V2008" s="20" t="str">
        <f t="shared" si="222"/>
        <v/>
      </c>
      <c r="W2008" s="20" t="str">
        <f t="shared" si="223"/>
        <v/>
      </c>
    </row>
    <row r="2009" spans="1:23" x14ac:dyDescent="0.25">
      <c r="A2009" s="7"/>
      <c r="B2009" s="7"/>
      <c r="C2009" s="7"/>
      <c r="D2009" s="7" t="e">
        <f t="shared" si="217"/>
        <v>#VALUE!</v>
      </c>
      <c r="E2009" s="7" t="e">
        <f t="shared" si="218"/>
        <v>#VALUE!</v>
      </c>
      <c r="S2009" s="20" t="str">
        <f t="shared" si="219"/>
        <v/>
      </c>
      <c r="T2009" s="20" t="str">
        <f t="shared" si="220"/>
        <v/>
      </c>
      <c r="U2009" s="48" t="e">
        <f t="shared" si="221"/>
        <v>#VALUE!</v>
      </c>
      <c r="V2009" s="20" t="str">
        <f t="shared" si="222"/>
        <v/>
      </c>
      <c r="W2009" s="20" t="str">
        <f t="shared" si="223"/>
        <v/>
      </c>
    </row>
    <row r="2010" spans="1:23" x14ac:dyDescent="0.25">
      <c r="A2010" s="7"/>
      <c r="B2010" s="7"/>
      <c r="C2010" s="7"/>
      <c r="D2010" s="7" t="e">
        <f t="shared" si="217"/>
        <v>#VALUE!</v>
      </c>
      <c r="E2010" s="7" t="e">
        <f t="shared" si="218"/>
        <v>#VALUE!</v>
      </c>
      <c r="S2010" s="20" t="str">
        <f t="shared" si="219"/>
        <v/>
      </c>
      <c r="T2010" s="20" t="str">
        <f t="shared" si="220"/>
        <v/>
      </c>
      <c r="U2010" s="48" t="e">
        <f t="shared" si="221"/>
        <v>#VALUE!</v>
      </c>
      <c r="V2010" s="20" t="str">
        <f t="shared" si="222"/>
        <v/>
      </c>
      <c r="W2010" s="20" t="str">
        <f t="shared" si="223"/>
        <v/>
      </c>
    </row>
    <row r="2011" spans="1:23" x14ac:dyDescent="0.25">
      <c r="A2011" s="7"/>
      <c r="B2011" s="7"/>
      <c r="C2011" s="7"/>
      <c r="D2011" s="7" t="e">
        <f t="shared" si="217"/>
        <v>#VALUE!</v>
      </c>
      <c r="E2011" s="7" t="e">
        <f t="shared" si="218"/>
        <v>#VALUE!</v>
      </c>
      <c r="S2011" s="20" t="str">
        <f t="shared" si="219"/>
        <v/>
      </c>
      <c r="T2011" s="20" t="str">
        <f t="shared" si="220"/>
        <v/>
      </c>
      <c r="U2011" s="48" t="e">
        <f t="shared" si="221"/>
        <v>#VALUE!</v>
      </c>
      <c r="V2011" s="20" t="str">
        <f t="shared" si="222"/>
        <v/>
      </c>
      <c r="W2011" s="20" t="str">
        <f t="shared" si="223"/>
        <v/>
      </c>
    </row>
    <row r="2012" spans="1:23" x14ac:dyDescent="0.25">
      <c r="A2012" s="7"/>
      <c r="B2012" s="7"/>
      <c r="C2012" s="7"/>
      <c r="D2012" s="7" t="e">
        <f t="shared" si="217"/>
        <v>#VALUE!</v>
      </c>
      <c r="E2012" s="7" t="e">
        <f t="shared" si="218"/>
        <v>#VALUE!</v>
      </c>
      <c r="S2012" s="20" t="str">
        <f t="shared" si="219"/>
        <v/>
      </c>
      <c r="T2012" s="20" t="str">
        <f t="shared" si="220"/>
        <v/>
      </c>
      <c r="U2012" s="48" t="e">
        <f t="shared" si="221"/>
        <v>#VALUE!</v>
      </c>
      <c r="V2012" s="20" t="str">
        <f t="shared" si="222"/>
        <v/>
      </c>
      <c r="W2012" s="20" t="str">
        <f t="shared" si="223"/>
        <v/>
      </c>
    </row>
    <row r="2013" spans="1:23" x14ac:dyDescent="0.25">
      <c r="A2013" s="7"/>
      <c r="B2013" s="7"/>
      <c r="C2013" s="7"/>
      <c r="D2013" s="7" t="e">
        <f t="shared" si="217"/>
        <v>#VALUE!</v>
      </c>
      <c r="E2013" s="7" t="e">
        <f t="shared" si="218"/>
        <v>#VALUE!</v>
      </c>
      <c r="S2013" s="20" t="str">
        <f t="shared" si="219"/>
        <v/>
      </c>
      <c r="T2013" s="20" t="str">
        <f t="shared" si="220"/>
        <v/>
      </c>
      <c r="U2013" s="48" t="e">
        <f t="shared" si="221"/>
        <v>#VALUE!</v>
      </c>
      <c r="V2013" s="20" t="str">
        <f t="shared" si="222"/>
        <v/>
      </c>
      <c r="W2013" s="20" t="str">
        <f t="shared" si="223"/>
        <v/>
      </c>
    </row>
    <row r="2014" spans="1:23" x14ac:dyDescent="0.25">
      <c r="A2014" s="7"/>
      <c r="B2014" s="7"/>
      <c r="C2014" s="7"/>
      <c r="D2014" s="7" t="e">
        <f t="shared" si="217"/>
        <v>#VALUE!</v>
      </c>
      <c r="E2014" s="7" t="e">
        <f t="shared" si="218"/>
        <v>#VALUE!</v>
      </c>
      <c r="S2014" s="20" t="str">
        <f t="shared" si="219"/>
        <v/>
      </c>
      <c r="T2014" s="20" t="str">
        <f t="shared" si="220"/>
        <v/>
      </c>
      <c r="U2014" s="48" t="e">
        <f t="shared" si="221"/>
        <v>#VALUE!</v>
      </c>
      <c r="V2014" s="20" t="str">
        <f t="shared" si="222"/>
        <v/>
      </c>
      <c r="W2014" s="20" t="str">
        <f t="shared" si="223"/>
        <v/>
      </c>
    </row>
    <row r="2015" spans="1:23" x14ac:dyDescent="0.25">
      <c r="A2015" s="7"/>
      <c r="B2015" s="7"/>
      <c r="C2015" s="7"/>
      <c r="D2015" s="7" t="e">
        <f t="shared" si="217"/>
        <v>#VALUE!</v>
      </c>
      <c r="E2015" s="7" t="e">
        <f t="shared" si="218"/>
        <v>#VALUE!</v>
      </c>
      <c r="S2015" s="20" t="str">
        <f t="shared" si="219"/>
        <v/>
      </c>
      <c r="T2015" s="20" t="str">
        <f t="shared" si="220"/>
        <v/>
      </c>
      <c r="U2015" s="48" t="e">
        <f t="shared" si="221"/>
        <v>#VALUE!</v>
      </c>
      <c r="V2015" s="20" t="str">
        <f t="shared" si="222"/>
        <v/>
      </c>
      <c r="W2015" s="20" t="str">
        <f t="shared" si="223"/>
        <v/>
      </c>
    </row>
    <row r="2016" spans="1:23" x14ac:dyDescent="0.25">
      <c r="A2016" s="7"/>
      <c r="B2016" s="7"/>
      <c r="C2016" s="7"/>
      <c r="D2016" s="7" t="e">
        <f t="shared" si="217"/>
        <v>#VALUE!</v>
      </c>
      <c r="E2016" s="7" t="e">
        <f t="shared" si="218"/>
        <v>#VALUE!</v>
      </c>
      <c r="S2016" s="20" t="str">
        <f t="shared" si="219"/>
        <v/>
      </c>
      <c r="T2016" s="20" t="str">
        <f t="shared" si="220"/>
        <v/>
      </c>
      <c r="U2016" s="48" t="e">
        <f t="shared" si="221"/>
        <v>#VALUE!</v>
      </c>
      <c r="V2016" s="20" t="str">
        <f t="shared" si="222"/>
        <v/>
      </c>
      <c r="W2016" s="20" t="str">
        <f t="shared" si="223"/>
        <v/>
      </c>
    </row>
    <row r="2017" spans="1:23" x14ac:dyDescent="0.25">
      <c r="A2017" s="7"/>
      <c r="B2017" s="7"/>
      <c r="C2017" s="7"/>
      <c r="D2017" s="7" t="e">
        <f t="shared" si="217"/>
        <v>#VALUE!</v>
      </c>
      <c r="E2017" s="7" t="e">
        <f t="shared" si="218"/>
        <v>#VALUE!</v>
      </c>
      <c r="S2017" s="20" t="str">
        <f t="shared" si="219"/>
        <v/>
      </c>
      <c r="T2017" s="20" t="str">
        <f t="shared" si="220"/>
        <v/>
      </c>
      <c r="U2017" s="48" t="e">
        <f t="shared" si="221"/>
        <v>#VALUE!</v>
      </c>
      <c r="V2017" s="20" t="str">
        <f t="shared" si="222"/>
        <v/>
      </c>
      <c r="W2017" s="20" t="str">
        <f t="shared" si="223"/>
        <v/>
      </c>
    </row>
    <row r="2018" spans="1:23" x14ac:dyDescent="0.25">
      <c r="A2018" s="7"/>
      <c r="B2018" s="7"/>
      <c r="C2018" s="7"/>
      <c r="D2018" s="7" t="e">
        <f t="shared" si="217"/>
        <v>#VALUE!</v>
      </c>
      <c r="E2018" s="7" t="e">
        <f t="shared" si="218"/>
        <v>#VALUE!</v>
      </c>
      <c r="S2018" s="20" t="str">
        <f t="shared" si="219"/>
        <v/>
      </c>
      <c r="T2018" s="20" t="str">
        <f t="shared" si="220"/>
        <v/>
      </c>
      <c r="U2018" s="48" t="e">
        <f t="shared" si="221"/>
        <v>#VALUE!</v>
      </c>
      <c r="V2018" s="20" t="str">
        <f t="shared" si="222"/>
        <v/>
      </c>
      <c r="W2018" s="20" t="str">
        <f t="shared" si="223"/>
        <v/>
      </c>
    </row>
    <row r="2019" spans="1:23" x14ac:dyDescent="0.25">
      <c r="A2019" s="7"/>
      <c r="B2019" s="7"/>
      <c r="C2019" s="7"/>
      <c r="D2019" s="7" t="e">
        <f t="shared" si="217"/>
        <v>#VALUE!</v>
      </c>
      <c r="E2019" s="7" t="e">
        <f t="shared" si="218"/>
        <v>#VALUE!</v>
      </c>
      <c r="S2019" s="20" t="str">
        <f t="shared" si="219"/>
        <v/>
      </c>
      <c r="T2019" s="20" t="str">
        <f t="shared" si="220"/>
        <v/>
      </c>
      <c r="U2019" s="48" t="e">
        <f t="shared" si="221"/>
        <v>#VALUE!</v>
      </c>
      <c r="V2019" s="20" t="str">
        <f t="shared" si="222"/>
        <v/>
      </c>
      <c r="W2019" s="20" t="str">
        <f t="shared" si="223"/>
        <v/>
      </c>
    </row>
    <row r="2020" spans="1:23" x14ac:dyDescent="0.25">
      <c r="A2020" s="7"/>
      <c r="B2020" s="7"/>
      <c r="C2020" s="7"/>
      <c r="D2020" s="7" t="e">
        <f t="shared" si="217"/>
        <v>#VALUE!</v>
      </c>
      <c r="E2020" s="7" t="e">
        <f t="shared" si="218"/>
        <v>#VALUE!</v>
      </c>
      <c r="S2020" s="20" t="str">
        <f t="shared" si="219"/>
        <v/>
      </c>
      <c r="T2020" s="20" t="str">
        <f t="shared" si="220"/>
        <v/>
      </c>
      <c r="U2020" s="48" t="e">
        <f t="shared" si="221"/>
        <v>#VALUE!</v>
      </c>
      <c r="V2020" s="20" t="str">
        <f t="shared" si="222"/>
        <v/>
      </c>
      <c r="W2020" s="20" t="str">
        <f t="shared" si="223"/>
        <v/>
      </c>
    </row>
    <row r="2021" spans="1:23" x14ac:dyDescent="0.25">
      <c r="A2021" s="7"/>
      <c r="B2021" s="7"/>
      <c r="C2021" s="7"/>
      <c r="D2021" s="7" t="e">
        <f t="shared" si="217"/>
        <v>#VALUE!</v>
      </c>
      <c r="E2021" s="7" t="e">
        <f t="shared" si="218"/>
        <v>#VALUE!</v>
      </c>
      <c r="S2021" s="20" t="str">
        <f t="shared" si="219"/>
        <v/>
      </c>
      <c r="T2021" s="20" t="str">
        <f t="shared" si="220"/>
        <v/>
      </c>
      <c r="U2021" s="48" t="e">
        <f t="shared" si="221"/>
        <v>#VALUE!</v>
      </c>
      <c r="V2021" s="20" t="str">
        <f t="shared" si="222"/>
        <v/>
      </c>
      <c r="W2021" s="20" t="str">
        <f t="shared" si="223"/>
        <v/>
      </c>
    </row>
    <row r="2022" spans="1:23" x14ac:dyDescent="0.25">
      <c r="A2022" s="7"/>
      <c r="B2022" s="7"/>
      <c r="C2022" s="7"/>
      <c r="D2022" s="7" t="e">
        <f t="shared" si="217"/>
        <v>#VALUE!</v>
      </c>
      <c r="E2022" s="7" t="e">
        <f t="shared" si="218"/>
        <v>#VALUE!</v>
      </c>
      <c r="S2022" s="20" t="str">
        <f t="shared" si="219"/>
        <v/>
      </c>
      <c r="T2022" s="20" t="str">
        <f t="shared" si="220"/>
        <v/>
      </c>
      <c r="U2022" s="48" t="e">
        <f t="shared" si="221"/>
        <v>#VALUE!</v>
      </c>
      <c r="V2022" s="20" t="str">
        <f t="shared" si="222"/>
        <v/>
      </c>
      <c r="W2022" s="20" t="str">
        <f t="shared" si="223"/>
        <v/>
      </c>
    </row>
    <row r="2023" spans="1:23" x14ac:dyDescent="0.25">
      <c r="A2023" s="7"/>
      <c r="B2023" s="7"/>
      <c r="C2023" s="7"/>
      <c r="D2023" s="7" t="e">
        <f t="shared" si="217"/>
        <v>#VALUE!</v>
      </c>
      <c r="E2023" s="7" t="e">
        <f t="shared" si="218"/>
        <v>#VALUE!</v>
      </c>
      <c r="S2023" s="20" t="str">
        <f t="shared" si="219"/>
        <v/>
      </c>
      <c r="T2023" s="20" t="str">
        <f t="shared" si="220"/>
        <v/>
      </c>
      <c r="U2023" s="48" t="e">
        <f t="shared" si="221"/>
        <v>#VALUE!</v>
      </c>
      <c r="V2023" s="20" t="str">
        <f t="shared" si="222"/>
        <v/>
      </c>
      <c r="W2023" s="20" t="str">
        <f t="shared" si="223"/>
        <v/>
      </c>
    </row>
    <row r="2024" spans="1:23" x14ac:dyDescent="0.25">
      <c r="A2024" s="7"/>
      <c r="B2024" s="7"/>
      <c r="C2024" s="7"/>
      <c r="D2024" s="7" t="e">
        <f t="shared" si="217"/>
        <v>#VALUE!</v>
      </c>
      <c r="E2024" s="7" t="e">
        <f t="shared" si="218"/>
        <v>#VALUE!</v>
      </c>
      <c r="S2024" s="20" t="str">
        <f t="shared" si="219"/>
        <v/>
      </c>
      <c r="T2024" s="20" t="str">
        <f t="shared" si="220"/>
        <v/>
      </c>
      <c r="U2024" s="48" t="e">
        <f t="shared" si="221"/>
        <v>#VALUE!</v>
      </c>
      <c r="V2024" s="20" t="str">
        <f t="shared" si="222"/>
        <v/>
      </c>
      <c r="W2024" s="20" t="str">
        <f t="shared" si="223"/>
        <v/>
      </c>
    </row>
    <row r="2025" spans="1:23" x14ac:dyDescent="0.25">
      <c r="A2025" s="7"/>
      <c r="B2025" s="7"/>
      <c r="C2025" s="7"/>
      <c r="D2025" s="7" t="e">
        <f t="shared" si="217"/>
        <v>#VALUE!</v>
      </c>
      <c r="E2025" s="7" t="e">
        <f t="shared" si="218"/>
        <v>#VALUE!</v>
      </c>
      <c r="S2025" s="20" t="str">
        <f t="shared" si="219"/>
        <v/>
      </c>
      <c r="T2025" s="20" t="str">
        <f t="shared" si="220"/>
        <v/>
      </c>
      <c r="U2025" s="48" t="e">
        <f t="shared" si="221"/>
        <v>#VALUE!</v>
      </c>
      <c r="V2025" s="20" t="str">
        <f t="shared" si="222"/>
        <v/>
      </c>
      <c r="W2025" s="20" t="str">
        <f t="shared" si="223"/>
        <v/>
      </c>
    </row>
    <row r="2026" spans="1:23" x14ac:dyDescent="0.25">
      <c r="A2026" s="7"/>
      <c r="B2026" s="7"/>
      <c r="C2026" s="7"/>
      <c r="D2026" s="7" t="e">
        <f t="shared" si="217"/>
        <v>#VALUE!</v>
      </c>
      <c r="E2026" s="7" t="e">
        <f t="shared" si="218"/>
        <v>#VALUE!</v>
      </c>
      <c r="S2026" s="20" t="str">
        <f t="shared" si="219"/>
        <v/>
      </c>
      <c r="T2026" s="20" t="str">
        <f t="shared" si="220"/>
        <v/>
      </c>
      <c r="U2026" s="48" t="e">
        <f t="shared" si="221"/>
        <v>#VALUE!</v>
      </c>
      <c r="V2026" s="20" t="str">
        <f t="shared" si="222"/>
        <v/>
      </c>
      <c r="W2026" s="20" t="str">
        <f t="shared" si="223"/>
        <v/>
      </c>
    </row>
    <row r="2027" spans="1:23" x14ac:dyDescent="0.25">
      <c r="A2027" s="7"/>
      <c r="B2027" s="7"/>
      <c r="C2027" s="7"/>
      <c r="D2027" s="7" t="e">
        <f t="shared" si="217"/>
        <v>#VALUE!</v>
      </c>
      <c r="E2027" s="7" t="e">
        <f t="shared" si="218"/>
        <v>#VALUE!</v>
      </c>
      <c r="S2027" s="20" t="str">
        <f t="shared" si="219"/>
        <v/>
      </c>
      <c r="T2027" s="20" t="str">
        <f t="shared" si="220"/>
        <v/>
      </c>
      <c r="U2027" s="48" t="e">
        <f t="shared" si="221"/>
        <v>#VALUE!</v>
      </c>
      <c r="V2027" s="20" t="str">
        <f t="shared" si="222"/>
        <v/>
      </c>
      <c r="W2027" s="20" t="str">
        <f t="shared" si="223"/>
        <v/>
      </c>
    </row>
    <row r="2028" spans="1:23" x14ac:dyDescent="0.25">
      <c r="A2028" s="7"/>
      <c r="B2028" s="7"/>
      <c r="C2028" s="7"/>
      <c r="D2028" s="7" t="e">
        <f t="shared" si="217"/>
        <v>#VALUE!</v>
      </c>
      <c r="E2028" s="7" t="e">
        <f t="shared" si="218"/>
        <v>#VALUE!</v>
      </c>
      <c r="S2028" s="20" t="str">
        <f t="shared" si="219"/>
        <v/>
      </c>
      <c r="T2028" s="20" t="str">
        <f t="shared" si="220"/>
        <v/>
      </c>
      <c r="U2028" s="48" t="e">
        <f t="shared" si="221"/>
        <v>#VALUE!</v>
      </c>
      <c r="V2028" s="20" t="str">
        <f t="shared" si="222"/>
        <v/>
      </c>
      <c r="W2028" s="20" t="str">
        <f t="shared" si="223"/>
        <v/>
      </c>
    </row>
    <row r="2029" spans="1:23" x14ac:dyDescent="0.25">
      <c r="A2029" s="7"/>
      <c r="B2029" s="7"/>
      <c r="C2029" s="7"/>
      <c r="D2029" s="7" t="e">
        <f t="shared" si="217"/>
        <v>#VALUE!</v>
      </c>
      <c r="E2029" s="7" t="e">
        <f t="shared" si="218"/>
        <v>#VALUE!</v>
      </c>
      <c r="S2029" s="20" t="str">
        <f t="shared" si="219"/>
        <v/>
      </c>
      <c r="T2029" s="20" t="str">
        <f t="shared" si="220"/>
        <v/>
      </c>
      <c r="U2029" s="48" t="e">
        <f t="shared" si="221"/>
        <v>#VALUE!</v>
      </c>
      <c r="V2029" s="20" t="str">
        <f t="shared" si="222"/>
        <v/>
      </c>
      <c r="W2029" s="20" t="str">
        <f t="shared" si="223"/>
        <v/>
      </c>
    </row>
    <row r="2030" spans="1:23" x14ac:dyDescent="0.25">
      <c r="A2030" s="7"/>
      <c r="B2030" s="7"/>
      <c r="C2030" s="7"/>
      <c r="D2030" s="7" t="e">
        <f t="shared" si="217"/>
        <v>#VALUE!</v>
      </c>
      <c r="E2030" s="7" t="e">
        <f t="shared" si="218"/>
        <v>#VALUE!</v>
      </c>
      <c r="S2030" s="20" t="str">
        <f t="shared" si="219"/>
        <v/>
      </c>
      <c r="T2030" s="20" t="str">
        <f t="shared" si="220"/>
        <v/>
      </c>
      <c r="U2030" s="48" t="e">
        <f t="shared" si="221"/>
        <v>#VALUE!</v>
      </c>
      <c r="V2030" s="20" t="str">
        <f t="shared" si="222"/>
        <v/>
      </c>
      <c r="W2030" s="20" t="str">
        <f t="shared" si="223"/>
        <v/>
      </c>
    </row>
    <row r="2031" spans="1:23" x14ac:dyDescent="0.25">
      <c r="A2031" s="7"/>
      <c r="B2031" s="7"/>
      <c r="C2031" s="7"/>
      <c r="D2031" s="7" t="e">
        <f t="shared" si="217"/>
        <v>#VALUE!</v>
      </c>
      <c r="E2031" s="7" t="e">
        <f t="shared" si="218"/>
        <v>#VALUE!</v>
      </c>
      <c r="S2031" s="20" t="str">
        <f t="shared" si="219"/>
        <v/>
      </c>
      <c r="T2031" s="20" t="str">
        <f t="shared" si="220"/>
        <v/>
      </c>
      <c r="U2031" s="48" t="e">
        <f t="shared" si="221"/>
        <v>#VALUE!</v>
      </c>
      <c r="V2031" s="20" t="str">
        <f t="shared" si="222"/>
        <v/>
      </c>
      <c r="W2031" s="20" t="str">
        <f t="shared" si="223"/>
        <v/>
      </c>
    </row>
    <row r="2032" spans="1:23" x14ac:dyDescent="0.25">
      <c r="A2032" s="7"/>
      <c r="B2032" s="7"/>
      <c r="C2032" s="7"/>
      <c r="D2032" s="7" t="e">
        <f t="shared" si="217"/>
        <v>#VALUE!</v>
      </c>
      <c r="E2032" s="7" t="e">
        <f t="shared" si="218"/>
        <v>#VALUE!</v>
      </c>
      <c r="S2032" s="20" t="str">
        <f t="shared" si="219"/>
        <v/>
      </c>
      <c r="T2032" s="20" t="str">
        <f t="shared" si="220"/>
        <v/>
      </c>
      <c r="U2032" s="48" t="e">
        <f t="shared" si="221"/>
        <v>#VALUE!</v>
      </c>
      <c r="V2032" s="20" t="str">
        <f t="shared" si="222"/>
        <v/>
      </c>
      <c r="W2032" s="20" t="str">
        <f t="shared" si="223"/>
        <v/>
      </c>
    </row>
    <row r="2033" spans="1:23" x14ac:dyDescent="0.25">
      <c r="A2033" s="7"/>
      <c r="B2033" s="7"/>
      <c r="C2033" s="7"/>
      <c r="D2033" s="7" t="e">
        <f t="shared" si="217"/>
        <v>#VALUE!</v>
      </c>
      <c r="E2033" s="7" t="e">
        <f t="shared" si="218"/>
        <v>#VALUE!</v>
      </c>
      <c r="S2033" s="20" t="str">
        <f t="shared" si="219"/>
        <v/>
      </c>
      <c r="T2033" s="20" t="str">
        <f t="shared" si="220"/>
        <v/>
      </c>
      <c r="U2033" s="48" t="e">
        <f t="shared" si="221"/>
        <v>#VALUE!</v>
      </c>
      <c r="V2033" s="20" t="str">
        <f t="shared" si="222"/>
        <v/>
      </c>
      <c r="W2033" s="20" t="str">
        <f t="shared" si="223"/>
        <v/>
      </c>
    </row>
    <row r="2034" spans="1:23" x14ac:dyDescent="0.25">
      <c r="A2034" s="7"/>
      <c r="B2034" s="7"/>
      <c r="C2034" s="7"/>
      <c r="D2034" s="7" t="e">
        <f t="shared" si="217"/>
        <v>#VALUE!</v>
      </c>
      <c r="E2034" s="7" t="e">
        <f t="shared" si="218"/>
        <v>#VALUE!</v>
      </c>
      <c r="S2034" s="20" t="str">
        <f t="shared" si="219"/>
        <v/>
      </c>
      <c r="T2034" s="20" t="str">
        <f t="shared" si="220"/>
        <v/>
      </c>
      <c r="U2034" s="48" t="e">
        <f t="shared" si="221"/>
        <v>#VALUE!</v>
      </c>
      <c r="V2034" s="20" t="str">
        <f t="shared" si="222"/>
        <v/>
      </c>
      <c r="W2034" s="20" t="str">
        <f t="shared" si="223"/>
        <v/>
      </c>
    </row>
    <row r="2035" spans="1:23" x14ac:dyDescent="0.25">
      <c r="A2035" s="7"/>
      <c r="B2035" s="7"/>
      <c r="C2035" s="7"/>
      <c r="D2035" s="7" t="e">
        <f t="shared" si="217"/>
        <v>#VALUE!</v>
      </c>
      <c r="E2035" s="7" t="e">
        <f t="shared" si="218"/>
        <v>#VALUE!</v>
      </c>
      <c r="S2035" s="20" t="str">
        <f t="shared" si="219"/>
        <v/>
      </c>
      <c r="T2035" s="20" t="str">
        <f t="shared" si="220"/>
        <v/>
      </c>
      <c r="U2035" s="48" t="e">
        <f t="shared" si="221"/>
        <v>#VALUE!</v>
      </c>
      <c r="V2035" s="20" t="str">
        <f t="shared" si="222"/>
        <v/>
      </c>
      <c r="W2035" s="20" t="str">
        <f t="shared" si="223"/>
        <v/>
      </c>
    </row>
    <row r="2036" spans="1:23" x14ac:dyDescent="0.25">
      <c r="A2036" s="7"/>
      <c r="B2036" s="7"/>
      <c r="C2036" s="7"/>
      <c r="D2036" s="7" t="e">
        <f t="shared" si="217"/>
        <v>#VALUE!</v>
      </c>
      <c r="E2036" s="7" t="e">
        <f t="shared" si="218"/>
        <v>#VALUE!</v>
      </c>
      <c r="S2036" s="20" t="str">
        <f t="shared" si="219"/>
        <v/>
      </c>
      <c r="T2036" s="20" t="str">
        <f t="shared" si="220"/>
        <v/>
      </c>
      <c r="U2036" s="48" t="e">
        <f t="shared" si="221"/>
        <v>#VALUE!</v>
      </c>
      <c r="V2036" s="20" t="str">
        <f t="shared" si="222"/>
        <v/>
      </c>
      <c r="W2036" s="20" t="str">
        <f t="shared" si="223"/>
        <v/>
      </c>
    </row>
    <row r="2037" spans="1:23" x14ac:dyDescent="0.25">
      <c r="A2037" s="7"/>
      <c r="B2037" s="7"/>
      <c r="C2037" s="7"/>
      <c r="D2037" s="7" t="e">
        <f t="shared" si="217"/>
        <v>#VALUE!</v>
      </c>
      <c r="E2037" s="7" t="e">
        <f t="shared" si="218"/>
        <v>#VALUE!</v>
      </c>
      <c r="S2037" s="20" t="str">
        <f t="shared" si="219"/>
        <v/>
      </c>
      <c r="T2037" s="20" t="str">
        <f t="shared" si="220"/>
        <v/>
      </c>
      <c r="U2037" s="48" t="e">
        <f t="shared" si="221"/>
        <v>#VALUE!</v>
      </c>
      <c r="V2037" s="20" t="str">
        <f t="shared" si="222"/>
        <v/>
      </c>
      <c r="W2037" s="20" t="str">
        <f t="shared" si="223"/>
        <v/>
      </c>
    </row>
    <row r="2038" spans="1:23" x14ac:dyDescent="0.25">
      <c r="A2038" s="7"/>
      <c r="B2038" s="7"/>
      <c r="C2038" s="7"/>
      <c r="D2038" s="7" t="e">
        <f t="shared" si="217"/>
        <v>#VALUE!</v>
      </c>
      <c r="E2038" s="7" t="e">
        <f t="shared" si="218"/>
        <v>#VALUE!</v>
      </c>
      <c r="S2038" s="20" t="str">
        <f t="shared" si="219"/>
        <v/>
      </c>
      <c r="T2038" s="20" t="str">
        <f t="shared" si="220"/>
        <v/>
      </c>
      <c r="U2038" s="48" t="e">
        <f t="shared" si="221"/>
        <v>#VALUE!</v>
      </c>
      <c r="V2038" s="20" t="str">
        <f t="shared" si="222"/>
        <v/>
      </c>
      <c r="W2038" s="20" t="str">
        <f t="shared" si="223"/>
        <v/>
      </c>
    </row>
    <row r="2039" spans="1:23" x14ac:dyDescent="0.25">
      <c r="A2039" s="7"/>
      <c r="B2039" s="7"/>
      <c r="C2039" s="7"/>
      <c r="D2039" s="7" t="e">
        <f t="shared" si="217"/>
        <v>#VALUE!</v>
      </c>
      <c r="E2039" s="7" t="e">
        <f t="shared" si="218"/>
        <v>#VALUE!</v>
      </c>
      <c r="S2039" s="20" t="str">
        <f t="shared" si="219"/>
        <v/>
      </c>
      <c r="T2039" s="20" t="str">
        <f t="shared" si="220"/>
        <v/>
      </c>
      <c r="U2039" s="48" t="e">
        <f t="shared" si="221"/>
        <v>#VALUE!</v>
      </c>
      <c r="V2039" s="20" t="str">
        <f t="shared" si="222"/>
        <v/>
      </c>
      <c r="W2039" s="20" t="str">
        <f t="shared" si="223"/>
        <v/>
      </c>
    </row>
    <row r="2040" spans="1:23" x14ac:dyDescent="0.25">
      <c r="A2040" s="7"/>
      <c r="B2040" s="7"/>
      <c r="C2040" s="7"/>
      <c r="D2040" s="7" t="e">
        <f t="shared" si="217"/>
        <v>#VALUE!</v>
      </c>
      <c r="E2040" s="7" t="e">
        <f t="shared" si="218"/>
        <v>#VALUE!</v>
      </c>
      <c r="S2040" s="20" t="str">
        <f t="shared" si="219"/>
        <v/>
      </c>
      <c r="T2040" s="20" t="str">
        <f t="shared" si="220"/>
        <v/>
      </c>
      <c r="U2040" s="48" t="e">
        <f t="shared" si="221"/>
        <v>#VALUE!</v>
      </c>
      <c r="V2040" s="20" t="str">
        <f t="shared" si="222"/>
        <v/>
      </c>
      <c r="W2040" s="20" t="str">
        <f t="shared" si="223"/>
        <v/>
      </c>
    </row>
    <row r="2041" spans="1:23" x14ac:dyDescent="0.25">
      <c r="A2041" s="7"/>
      <c r="B2041" s="7"/>
      <c r="C2041" s="7"/>
      <c r="D2041" s="7" t="e">
        <f t="shared" si="217"/>
        <v>#VALUE!</v>
      </c>
      <c r="E2041" s="7" t="e">
        <f t="shared" si="218"/>
        <v>#VALUE!</v>
      </c>
      <c r="S2041" s="20" t="str">
        <f t="shared" si="219"/>
        <v/>
      </c>
      <c r="T2041" s="20" t="str">
        <f t="shared" si="220"/>
        <v/>
      </c>
      <c r="U2041" s="48" t="e">
        <f t="shared" si="221"/>
        <v>#VALUE!</v>
      </c>
      <c r="V2041" s="20" t="str">
        <f t="shared" si="222"/>
        <v/>
      </c>
      <c r="W2041" s="20" t="str">
        <f t="shared" si="223"/>
        <v/>
      </c>
    </row>
    <row r="2042" spans="1:23" x14ac:dyDescent="0.25">
      <c r="A2042" s="7"/>
      <c r="B2042" s="7"/>
      <c r="C2042" s="7"/>
      <c r="D2042" s="7" t="e">
        <f t="shared" si="217"/>
        <v>#VALUE!</v>
      </c>
      <c r="E2042" s="7" t="e">
        <f t="shared" si="218"/>
        <v>#VALUE!</v>
      </c>
      <c r="S2042" s="20" t="str">
        <f t="shared" si="219"/>
        <v/>
      </c>
      <c r="T2042" s="20" t="str">
        <f t="shared" si="220"/>
        <v/>
      </c>
      <c r="U2042" s="48" t="e">
        <f t="shared" si="221"/>
        <v>#VALUE!</v>
      </c>
      <c r="V2042" s="20" t="str">
        <f t="shared" si="222"/>
        <v/>
      </c>
      <c r="W2042" s="20" t="str">
        <f t="shared" si="223"/>
        <v/>
      </c>
    </row>
    <row r="2043" spans="1:23" x14ac:dyDescent="0.25">
      <c r="A2043" s="7"/>
      <c r="B2043" s="7"/>
      <c r="C2043" s="7"/>
      <c r="D2043" s="7" t="e">
        <f t="shared" si="217"/>
        <v>#VALUE!</v>
      </c>
      <c r="E2043" s="7" t="e">
        <f t="shared" si="218"/>
        <v>#VALUE!</v>
      </c>
      <c r="S2043" s="20" t="str">
        <f t="shared" si="219"/>
        <v/>
      </c>
      <c r="T2043" s="20" t="str">
        <f t="shared" si="220"/>
        <v/>
      </c>
      <c r="U2043" s="48" t="e">
        <f t="shared" si="221"/>
        <v>#VALUE!</v>
      </c>
      <c r="V2043" s="20" t="str">
        <f t="shared" si="222"/>
        <v/>
      </c>
      <c r="W2043" s="20" t="str">
        <f t="shared" si="223"/>
        <v/>
      </c>
    </row>
    <row r="2044" spans="1:23" x14ac:dyDescent="0.25">
      <c r="A2044" s="7"/>
      <c r="B2044" s="7"/>
      <c r="C2044" s="7"/>
      <c r="D2044" s="7" t="e">
        <f t="shared" si="217"/>
        <v>#VALUE!</v>
      </c>
      <c r="E2044" s="7" t="e">
        <f t="shared" si="218"/>
        <v>#VALUE!</v>
      </c>
      <c r="S2044" s="20" t="str">
        <f t="shared" si="219"/>
        <v/>
      </c>
      <c r="T2044" s="20" t="str">
        <f t="shared" si="220"/>
        <v/>
      </c>
      <c r="U2044" s="48" t="e">
        <f t="shared" si="221"/>
        <v>#VALUE!</v>
      </c>
      <c r="V2044" s="20" t="str">
        <f t="shared" si="222"/>
        <v/>
      </c>
      <c r="W2044" s="20" t="str">
        <f t="shared" si="223"/>
        <v/>
      </c>
    </row>
    <row r="2045" spans="1:23" x14ac:dyDescent="0.25">
      <c r="A2045" s="7"/>
      <c r="B2045" s="7"/>
      <c r="C2045" s="7"/>
      <c r="D2045" s="7" t="e">
        <f t="shared" si="217"/>
        <v>#VALUE!</v>
      </c>
      <c r="E2045" s="7" t="e">
        <f t="shared" si="218"/>
        <v>#VALUE!</v>
      </c>
      <c r="S2045" s="20" t="str">
        <f t="shared" si="219"/>
        <v/>
      </c>
      <c r="T2045" s="20" t="str">
        <f t="shared" si="220"/>
        <v/>
      </c>
      <c r="U2045" s="48" t="e">
        <f t="shared" si="221"/>
        <v>#VALUE!</v>
      </c>
      <c r="V2045" s="20" t="str">
        <f t="shared" si="222"/>
        <v/>
      </c>
      <c r="W2045" s="20" t="str">
        <f t="shared" si="223"/>
        <v/>
      </c>
    </row>
    <row r="2046" spans="1:23" x14ac:dyDescent="0.25">
      <c r="A2046" s="7"/>
      <c r="B2046" s="7"/>
      <c r="C2046" s="7"/>
      <c r="D2046" s="7" t="e">
        <f t="shared" si="217"/>
        <v>#VALUE!</v>
      </c>
      <c r="E2046" s="7" t="e">
        <f t="shared" si="218"/>
        <v>#VALUE!</v>
      </c>
      <c r="S2046" s="20" t="str">
        <f t="shared" si="219"/>
        <v/>
      </c>
      <c r="T2046" s="20" t="str">
        <f t="shared" si="220"/>
        <v/>
      </c>
      <c r="U2046" s="48" t="e">
        <f t="shared" si="221"/>
        <v>#VALUE!</v>
      </c>
      <c r="V2046" s="20" t="str">
        <f t="shared" si="222"/>
        <v/>
      </c>
      <c r="W2046" s="20" t="str">
        <f t="shared" si="223"/>
        <v/>
      </c>
    </row>
    <row r="2047" spans="1:23" x14ac:dyDescent="0.25">
      <c r="A2047" s="7"/>
      <c r="B2047" s="7"/>
      <c r="C2047" s="7"/>
      <c r="D2047" s="7" t="e">
        <f t="shared" si="217"/>
        <v>#VALUE!</v>
      </c>
      <c r="E2047" s="7" t="e">
        <f t="shared" si="218"/>
        <v>#VALUE!</v>
      </c>
      <c r="S2047" s="20" t="str">
        <f t="shared" si="219"/>
        <v/>
      </c>
      <c r="T2047" s="20" t="str">
        <f t="shared" si="220"/>
        <v/>
      </c>
      <c r="U2047" s="48" t="e">
        <f t="shared" si="221"/>
        <v>#VALUE!</v>
      </c>
      <c r="V2047" s="20" t="str">
        <f t="shared" si="222"/>
        <v/>
      </c>
      <c r="W2047" s="20" t="str">
        <f t="shared" si="223"/>
        <v/>
      </c>
    </row>
    <row r="2048" spans="1:23" x14ac:dyDescent="0.25">
      <c r="A2048" s="7"/>
      <c r="B2048" s="7"/>
      <c r="C2048" s="7"/>
      <c r="D2048" s="7" t="e">
        <f t="shared" si="217"/>
        <v>#VALUE!</v>
      </c>
      <c r="E2048" s="7" t="e">
        <f t="shared" si="218"/>
        <v>#VALUE!</v>
      </c>
      <c r="S2048" s="20" t="str">
        <f t="shared" si="219"/>
        <v/>
      </c>
      <c r="T2048" s="20" t="str">
        <f t="shared" si="220"/>
        <v/>
      </c>
      <c r="U2048" s="48" t="e">
        <f t="shared" si="221"/>
        <v>#VALUE!</v>
      </c>
      <c r="V2048" s="20" t="str">
        <f t="shared" si="222"/>
        <v/>
      </c>
      <c r="W2048" s="20" t="str">
        <f t="shared" si="223"/>
        <v/>
      </c>
    </row>
    <row r="2049" spans="1:23" x14ac:dyDescent="0.25">
      <c r="A2049" s="7"/>
      <c r="B2049" s="7"/>
      <c r="C2049" s="7"/>
      <c r="D2049" s="7" t="e">
        <f t="shared" si="217"/>
        <v>#VALUE!</v>
      </c>
      <c r="E2049" s="7" t="e">
        <f t="shared" si="218"/>
        <v>#VALUE!</v>
      </c>
      <c r="S2049" s="20" t="str">
        <f t="shared" si="219"/>
        <v/>
      </c>
      <c r="T2049" s="20" t="str">
        <f t="shared" si="220"/>
        <v/>
      </c>
      <c r="U2049" s="48" t="e">
        <f t="shared" si="221"/>
        <v>#VALUE!</v>
      </c>
      <c r="V2049" s="20" t="str">
        <f t="shared" si="222"/>
        <v/>
      </c>
      <c r="W2049" s="20" t="str">
        <f t="shared" si="223"/>
        <v/>
      </c>
    </row>
    <row r="2050" spans="1:23" x14ac:dyDescent="0.25">
      <c r="A2050" s="7"/>
      <c r="B2050" s="7"/>
      <c r="C2050" s="7"/>
      <c r="D2050" s="7" t="e">
        <f t="shared" si="217"/>
        <v>#VALUE!</v>
      </c>
      <c r="E2050" s="7" t="e">
        <f t="shared" si="218"/>
        <v>#VALUE!</v>
      </c>
      <c r="S2050" s="20" t="str">
        <f t="shared" si="219"/>
        <v/>
      </c>
      <c r="T2050" s="20" t="str">
        <f t="shared" si="220"/>
        <v/>
      </c>
      <c r="U2050" s="48" t="e">
        <f t="shared" si="221"/>
        <v>#VALUE!</v>
      </c>
      <c r="V2050" s="20" t="str">
        <f t="shared" si="222"/>
        <v/>
      </c>
      <c r="W2050" s="20" t="str">
        <f t="shared" si="223"/>
        <v/>
      </c>
    </row>
    <row r="2051" spans="1:23" x14ac:dyDescent="0.25">
      <c r="A2051" s="7"/>
      <c r="B2051" s="7"/>
      <c r="C2051" s="7"/>
      <c r="D2051" s="7" t="e">
        <f t="shared" si="217"/>
        <v>#VALUE!</v>
      </c>
      <c r="E2051" s="7" t="e">
        <f t="shared" si="218"/>
        <v>#VALUE!</v>
      </c>
      <c r="S2051" s="20" t="str">
        <f t="shared" si="219"/>
        <v/>
      </c>
      <c r="T2051" s="20" t="str">
        <f t="shared" si="220"/>
        <v/>
      </c>
      <c r="U2051" s="48" t="e">
        <f t="shared" si="221"/>
        <v>#VALUE!</v>
      </c>
      <c r="V2051" s="20" t="str">
        <f t="shared" si="222"/>
        <v/>
      </c>
      <c r="W2051" s="20" t="str">
        <f t="shared" si="223"/>
        <v/>
      </c>
    </row>
    <row r="2052" spans="1:23" x14ac:dyDescent="0.25">
      <c r="A2052" s="7"/>
      <c r="B2052" s="7"/>
      <c r="C2052" s="7"/>
      <c r="D2052" s="7" t="e">
        <f t="shared" si="217"/>
        <v>#VALUE!</v>
      </c>
      <c r="E2052" s="7" t="e">
        <f t="shared" si="218"/>
        <v>#VALUE!</v>
      </c>
      <c r="S2052" s="20" t="str">
        <f t="shared" si="219"/>
        <v/>
      </c>
      <c r="T2052" s="20" t="str">
        <f t="shared" si="220"/>
        <v/>
      </c>
      <c r="U2052" s="48" t="e">
        <f t="shared" si="221"/>
        <v>#VALUE!</v>
      </c>
      <c r="V2052" s="20" t="str">
        <f t="shared" si="222"/>
        <v/>
      </c>
      <c r="W2052" s="20" t="str">
        <f t="shared" si="223"/>
        <v/>
      </c>
    </row>
    <row r="2053" spans="1:23" x14ac:dyDescent="0.25">
      <c r="A2053" s="7"/>
      <c r="B2053" s="7"/>
      <c r="C2053" s="7"/>
      <c r="D2053" s="7" t="e">
        <f t="shared" si="217"/>
        <v>#VALUE!</v>
      </c>
      <c r="E2053" s="7" t="e">
        <f t="shared" si="218"/>
        <v>#VALUE!</v>
      </c>
      <c r="S2053" s="20" t="str">
        <f t="shared" si="219"/>
        <v/>
      </c>
      <c r="T2053" s="20" t="str">
        <f t="shared" si="220"/>
        <v/>
      </c>
      <c r="U2053" s="48" t="e">
        <f t="shared" si="221"/>
        <v>#VALUE!</v>
      </c>
      <c r="V2053" s="20" t="str">
        <f t="shared" si="222"/>
        <v/>
      </c>
      <c r="W2053" s="20" t="str">
        <f t="shared" si="223"/>
        <v/>
      </c>
    </row>
    <row r="2054" spans="1:23" x14ac:dyDescent="0.25">
      <c r="A2054" s="7"/>
      <c r="B2054" s="7"/>
      <c r="C2054" s="7"/>
      <c r="D2054" s="7" t="e">
        <f t="shared" si="217"/>
        <v>#VALUE!</v>
      </c>
      <c r="E2054" s="7" t="e">
        <f t="shared" si="218"/>
        <v>#VALUE!</v>
      </c>
      <c r="S2054" s="20" t="str">
        <f t="shared" si="219"/>
        <v/>
      </c>
      <c r="T2054" s="20" t="str">
        <f t="shared" si="220"/>
        <v/>
      </c>
      <c r="U2054" s="48" t="e">
        <f t="shared" si="221"/>
        <v>#VALUE!</v>
      </c>
      <c r="V2054" s="20" t="str">
        <f t="shared" si="222"/>
        <v/>
      </c>
      <c r="W2054" s="20" t="str">
        <f t="shared" si="223"/>
        <v/>
      </c>
    </row>
    <row r="2055" spans="1:23" x14ac:dyDescent="0.25">
      <c r="A2055" s="7"/>
      <c r="B2055" s="7"/>
      <c r="C2055" s="7"/>
      <c r="D2055" s="7" t="e">
        <f t="shared" si="217"/>
        <v>#VALUE!</v>
      </c>
      <c r="E2055" s="7" t="e">
        <f t="shared" si="218"/>
        <v>#VALUE!</v>
      </c>
      <c r="S2055" s="20" t="str">
        <f t="shared" si="219"/>
        <v/>
      </c>
      <c r="T2055" s="20" t="str">
        <f t="shared" si="220"/>
        <v/>
      </c>
      <c r="U2055" s="48" t="e">
        <f t="shared" si="221"/>
        <v>#VALUE!</v>
      </c>
      <c r="V2055" s="20" t="str">
        <f t="shared" si="222"/>
        <v/>
      </c>
      <c r="W2055" s="20" t="str">
        <f t="shared" si="223"/>
        <v/>
      </c>
    </row>
    <row r="2056" spans="1:23" x14ac:dyDescent="0.25">
      <c r="A2056" s="7"/>
      <c r="B2056" s="7"/>
      <c r="C2056" s="7"/>
      <c r="D2056" s="7" t="e">
        <f t="shared" si="217"/>
        <v>#VALUE!</v>
      </c>
      <c r="E2056" s="7" t="e">
        <f t="shared" si="218"/>
        <v>#VALUE!</v>
      </c>
      <c r="S2056" s="20" t="str">
        <f t="shared" si="219"/>
        <v/>
      </c>
      <c r="T2056" s="20" t="str">
        <f t="shared" si="220"/>
        <v/>
      </c>
      <c r="U2056" s="48" t="e">
        <f t="shared" si="221"/>
        <v>#VALUE!</v>
      </c>
      <c r="V2056" s="20" t="str">
        <f t="shared" si="222"/>
        <v/>
      </c>
      <c r="W2056" s="20" t="str">
        <f t="shared" si="223"/>
        <v/>
      </c>
    </row>
    <row r="2057" spans="1:23" x14ac:dyDescent="0.25">
      <c r="A2057" s="7"/>
      <c r="B2057" s="7"/>
      <c r="C2057" s="7"/>
      <c r="D2057" s="7" t="e">
        <f t="shared" si="217"/>
        <v>#VALUE!</v>
      </c>
      <c r="E2057" s="7" t="e">
        <f t="shared" si="218"/>
        <v>#VALUE!</v>
      </c>
      <c r="S2057" s="20" t="str">
        <f t="shared" si="219"/>
        <v/>
      </c>
      <c r="T2057" s="20" t="str">
        <f t="shared" si="220"/>
        <v/>
      </c>
      <c r="U2057" s="48" t="e">
        <f t="shared" si="221"/>
        <v>#VALUE!</v>
      </c>
      <c r="V2057" s="20" t="str">
        <f t="shared" si="222"/>
        <v/>
      </c>
      <c r="W2057" s="20" t="str">
        <f t="shared" si="223"/>
        <v/>
      </c>
    </row>
    <row r="2058" spans="1:23" x14ac:dyDescent="0.25">
      <c r="A2058" s="7"/>
      <c r="B2058" s="7"/>
      <c r="C2058" s="7"/>
      <c r="D2058" s="7" t="e">
        <f t="shared" si="217"/>
        <v>#VALUE!</v>
      </c>
      <c r="E2058" s="7" t="e">
        <f t="shared" si="218"/>
        <v>#VALUE!</v>
      </c>
      <c r="S2058" s="20" t="str">
        <f t="shared" si="219"/>
        <v/>
      </c>
      <c r="T2058" s="20" t="str">
        <f t="shared" si="220"/>
        <v/>
      </c>
      <c r="U2058" s="48" t="e">
        <f t="shared" si="221"/>
        <v>#VALUE!</v>
      </c>
      <c r="V2058" s="20" t="str">
        <f t="shared" si="222"/>
        <v/>
      </c>
      <c r="W2058" s="20" t="str">
        <f t="shared" si="223"/>
        <v/>
      </c>
    </row>
    <row r="2059" spans="1:23" x14ac:dyDescent="0.25">
      <c r="A2059" s="7"/>
      <c r="B2059" s="7"/>
      <c r="C2059" s="7"/>
      <c r="D2059" s="7" t="e">
        <f t="shared" ref="D2059:D2122" si="224">TRIM(CLEAN(E2059))</f>
        <v>#VALUE!</v>
      </c>
      <c r="E2059" s="7" t="e">
        <f t="shared" ref="E2059:E2122" si="225">MID(G2059,2,SEARCH("_",G2059)-2)</f>
        <v>#VALUE!</v>
      </c>
      <c r="S2059" s="20" t="str">
        <f t="shared" ref="S2059:S2122" si="226">IFERROR(SEARCH("_",I2059),"")</f>
        <v/>
      </c>
      <c r="T2059" s="20" t="str">
        <f t="shared" ref="T2059:T2122" si="227">IFERROR(SEARCH("_",I2059,S2059+1),"")</f>
        <v/>
      </c>
      <c r="U2059" s="48" t="e">
        <f t="shared" ref="U2059:U2122" si="228">MID(I2059,S2059+1,T2059-S2059-1)</f>
        <v>#VALUE!</v>
      </c>
      <c r="V2059" s="20" t="str">
        <f t="shared" ref="V2059:V2122" si="229">IFERROR(LEFT(K2059,SEARCH("TN7",K2059)+4),"")</f>
        <v/>
      </c>
      <c r="W2059" s="20" t="str">
        <f t="shared" ref="W2059:W2122" si="230">IFERROR(VLOOKUP(V2059,$V$2:$W$4,2,FALSE),"")</f>
        <v/>
      </c>
    </row>
    <row r="2060" spans="1:23" x14ac:dyDescent="0.25">
      <c r="A2060" s="7"/>
      <c r="B2060" s="7"/>
      <c r="C2060" s="7"/>
      <c r="D2060" s="7" t="e">
        <f t="shared" si="224"/>
        <v>#VALUE!</v>
      </c>
      <c r="E2060" s="7" t="e">
        <f t="shared" si="225"/>
        <v>#VALUE!</v>
      </c>
      <c r="S2060" s="20" t="str">
        <f t="shared" si="226"/>
        <v/>
      </c>
      <c r="T2060" s="20" t="str">
        <f t="shared" si="227"/>
        <v/>
      </c>
      <c r="U2060" s="48" t="e">
        <f t="shared" si="228"/>
        <v>#VALUE!</v>
      </c>
      <c r="V2060" s="20" t="str">
        <f t="shared" si="229"/>
        <v/>
      </c>
      <c r="W2060" s="20" t="str">
        <f t="shared" si="230"/>
        <v/>
      </c>
    </row>
    <row r="2061" spans="1:23" x14ac:dyDescent="0.25">
      <c r="A2061" s="7"/>
      <c r="B2061" s="7"/>
      <c r="C2061" s="7"/>
      <c r="D2061" s="7" t="e">
        <f t="shared" si="224"/>
        <v>#VALUE!</v>
      </c>
      <c r="E2061" s="7" t="e">
        <f t="shared" si="225"/>
        <v>#VALUE!</v>
      </c>
      <c r="S2061" s="20" t="str">
        <f t="shared" si="226"/>
        <v/>
      </c>
      <c r="T2061" s="20" t="str">
        <f t="shared" si="227"/>
        <v/>
      </c>
      <c r="U2061" s="48" t="e">
        <f t="shared" si="228"/>
        <v>#VALUE!</v>
      </c>
      <c r="V2061" s="20" t="str">
        <f t="shared" si="229"/>
        <v/>
      </c>
      <c r="W2061" s="20" t="str">
        <f t="shared" si="230"/>
        <v/>
      </c>
    </row>
    <row r="2062" spans="1:23" x14ac:dyDescent="0.25">
      <c r="A2062" s="7"/>
      <c r="B2062" s="7"/>
      <c r="C2062" s="7"/>
      <c r="D2062" s="7" t="e">
        <f t="shared" si="224"/>
        <v>#VALUE!</v>
      </c>
      <c r="E2062" s="7" t="e">
        <f t="shared" si="225"/>
        <v>#VALUE!</v>
      </c>
      <c r="S2062" s="20" t="str">
        <f t="shared" si="226"/>
        <v/>
      </c>
      <c r="T2062" s="20" t="str">
        <f t="shared" si="227"/>
        <v/>
      </c>
      <c r="U2062" s="48" t="e">
        <f t="shared" si="228"/>
        <v>#VALUE!</v>
      </c>
      <c r="V2062" s="20" t="str">
        <f t="shared" si="229"/>
        <v/>
      </c>
      <c r="W2062" s="20" t="str">
        <f t="shared" si="230"/>
        <v/>
      </c>
    </row>
    <row r="2063" spans="1:23" x14ac:dyDescent="0.25">
      <c r="A2063" s="7"/>
      <c r="B2063" s="7"/>
      <c r="C2063" s="7"/>
      <c r="D2063" s="7" t="e">
        <f t="shared" si="224"/>
        <v>#VALUE!</v>
      </c>
      <c r="E2063" s="7" t="e">
        <f t="shared" si="225"/>
        <v>#VALUE!</v>
      </c>
      <c r="S2063" s="20" t="str">
        <f t="shared" si="226"/>
        <v/>
      </c>
      <c r="T2063" s="20" t="str">
        <f t="shared" si="227"/>
        <v/>
      </c>
      <c r="U2063" s="48" t="e">
        <f t="shared" si="228"/>
        <v>#VALUE!</v>
      </c>
      <c r="V2063" s="20" t="str">
        <f t="shared" si="229"/>
        <v/>
      </c>
      <c r="W2063" s="20" t="str">
        <f t="shared" si="230"/>
        <v/>
      </c>
    </row>
    <row r="2064" spans="1:23" x14ac:dyDescent="0.25">
      <c r="A2064" s="7"/>
      <c r="B2064" s="7"/>
      <c r="C2064" s="7"/>
      <c r="D2064" s="7" t="e">
        <f t="shared" si="224"/>
        <v>#VALUE!</v>
      </c>
      <c r="E2064" s="7" t="e">
        <f t="shared" si="225"/>
        <v>#VALUE!</v>
      </c>
      <c r="S2064" s="20" t="str">
        <f t="shared" si="226"/>
        <v/>
      </c>
      <c r="T2064" s="20" t="str">
        <f t="shared" si="227"/>
        <v/>
      </c>
      <c r="U2064" s="48" t="e">
        <f t="shared" si="228"/>
        <v>#VALUE!</v>
      </c>
      <c r="V2064" s="20" t="str">
        <f t="shared" si="229"/>
        <v/>
      </c>
      <c r="W2064" s="20" t="str">
        <f t="shared" si="230"/>
        <v/>
      </c>
    </row>
    <row r="2065" spans="1:23" x14ac:dyDescent="0.25">
      <c r="A2065" s="7"/>
      <c r="B2065" s="7"/>
      <c r="C2065" s="7"/>
      <c r="D2065" s="7" t="e">
        <f t="shared" si="224"/>
        <v>#VALUE!</v>
      </c>
      <c r="E2065" s="7" t="e">
        <f t="shared" si="225"/>
        <v>#VALUE!</v>
      </c>
      <c r="S2065" s="20" t="str">
        <f t="shared" si="226"/>
        <v/>
      </c>
      <c r="T2065" s="20" t="str">
        <f t="shared" si="227"/>
        <v/>
      </c>
      <c r="U2065" s="48" t="e">
        <f t="shared" si="228"/>
        <v>#VALUE!</v>
      </c>
      <c r="V2065" s="20" t="str">
        <f t="shared" si="229"/>
        <v/>
      </c>
      <c r="W2065" s="20" t="str">
        <f t="shared" si="230"/>
        <v/>
      </c>
    </row>
    <row r="2066" spans="1:23" x14ac:dyDescent="0.25">
      <c r="A2066" s="7"/>
      <c r="B2066" s="7"/>
      <c r="C2066" s="7"/>
      <c r="D2066" s="7" t="e">
        <f t="shared" si="224"/>
        <v>#VALUE!</v>
      </c>
      <c r="E2066" s="7" t="e">
        <f t="shared" si="225"/>
        <v>#VALUE!</v>
      </c>
      <c r="S2066" s="20" t="str">
        <f t="shared" si="226"/>
        <v/>
      </c>
      <c r="T2066" s="20" t="str">
        <f t="shared" si="227"/>
        <v/>
      </c>
      <c r="U2066" s="48" t="e">
        <f t="shared" si="228"/>
        <v>#VALUE!</v>
      </c>
      <c r="V2066" s="20" t="str">
        <f t="shared" si="229"/>
        <v/>
      </c>
      <c r="W2066" s="20" t="str">
        <f t="shared" si="230"/>
        <v/>
      </c>
    </row>
    <row r="2067" spans="1:23" x14ac:dyDescent="0.25">
      <c r="A2067" s="7"/>
      <c r="B2067" s="7"/>
      <c r="C2067" s="7"/>
      <c r="D2067" s="7" t="e">
        <f t="shared" si="224"/>
        <v>#VALUE!</v>
      </c>
      <c r="E2067" s="7" t="e">
        <f t="shared" si="225"/>
        <v>#VALUE!</v>
      </c>
      <c r="S2067" s="20" t="str">
        <f t="shared" si="226"/>
        <v/>
      </c>
      <c r="T2067" s="20" t="str">
        <f t="shared" si="227"/>
        <v/>
      </c>
      <c r="U2067" s="48" t="e">
        <f t="shared" si="228"/>
        <v>#VALUE!</v>
      </c>
      <c r="V2067" s="20" t="str">
        <f t="shared" si="229"/>
        <v/>
      </c>
      <c r="W2067" s="20" t="str">
        <f t="shared" si="230"/>
        <v/>
      </c>
    </row>
    <row r="2068" spans="1:23" x14ac:dyDescent="0.25">
      <c r="A2068" s="7"/>
      <c r="B2068" s="7"/>
      <c r="C2068" s="7"/>
      <c r="D2068" s="7" t="e">
        <f t="shared" si="224"/>
        <v>#VALUE!</v>
      </c>
      <c r="E2068" s="7" t="e">
        <f t="shared" si="225"/>
        <v>#VALUE!</v>
      </c>
      <c r="S2068" s="20" t="str">
        <f t="shared" si="226"/>
        <v/>
      </c>
      <c r="T2068" s="20" t="str">
        <f t="shared" si="227"/>
        <v/>
      </c>
      <c r="U2068" s="48" t="e">
        <f t="shared" si="228"/>
        <v>#VALUE!</v>
      </c>
      <c r="V2068" s="20" t="str">
        <f t="shared" si="229"/>
        <v/>
      </c>
      <c r="W2068" s="20" t="str">
        <f t="shared" si="230"/>
        <v/>
      </c>
    </row>
    <row r="2069" spans="1:23" x14ac:dyDescent="0.25">
      <c r="A2069" s="7"/>
      <c r="B2069" s="7"/>
      <c r="C2069" s="7"/>
      <c r="D2069" s="7" t="e">
        <f t="shared" si="224"/>
        <v>#VALUE!</v>
      </c>
      <c r="E2069" s="7" t="e">
        <f t="shared" si="225"/>
        <v>#VALUE!</v>
      </c>
      <c r="S2069" s="20" t="str">
        <f t="shared" si="226"/>
        <v/>
      </c>
      <c r="T2069" s="20" t="str">
        <f t="shared" si="227"/>
        <v/>
      </c>
      <c r="U2069" s="48" t="e">
        <f t="shared" si="228"/>
        <v>#VALUE!</v>
      </c>
      <c r="V2069" s="20" t="str">
        <f t="shared" si="229"/>
        <v/>
      </c>
      <c r="W2069" s="20" t="str">
        <f t="shared" si="230"/>
        <v/>
      </c>
    </row>
    <row r="2070" spans="1:23" x14ac:dyDescent="0.25">
      <c r="A2070" s="7"/>
      <c r="B2070" s="7"/>
      <c r="C2070" s="7"/>
      <c r="D2070" s="7" t="e">
        <f t="shared" si="224"/>
        <v>#VALUE!</v>
      </c>
      <c r="E2070" s="7" t="e">
        <f t="shared" si="225"/>
        <v>#VALUE!</v>
      </c>
      <c r="S2070" s="20" t="str">
        <f t="shared" si="226"/>
        <v/>
      </c>
      <c r="T2070" s="20" t="str">
        <f t="shared" si="227"/>
        <v/>
      </c>
      <c r="U2070" s="48" t="e">
        <f t="shared" si="228"/>
        <v>#VALUE!</v>
      </c>
      <c r="V2070" s="20" t="str">
        <f t="shared" si="229"/>
        <v/>
      </c>
      <c r="W2070" s="20" t="str">
        <f t="shared" si="230"/>
        <v/>
      </c>
    </row>
    <row r="2071" spans="1:23" x14ac:dyDescent="0.25">
      <c r="A2071" s="7"/>
      <c r="B2071" s="7"/>
      <c r="C2071" s="7"/>
      <c r="D2071" s="7" t="e">
        <f t="shared" si="224"/>
        <v>#VALUE!</v>
      </c>
      <c r="E2071" s="7" t="e">
        <f t="shared" si="225"/>
        <v>#VALUE!</v>
      </c>
      <c r="S2071" s="20" t="str">
        <f t="shared" si="226"/>
        <v/>
      </c>
      <c r="T2071" s="20" t="str">
        <f t="shared" si="227"/>
        <v/>
      </c>
      <c r="U2071" s="48" t="e">
        <f t="shared" si="228"/>
        <v>#VALUE!</v>
      </c>
      <c r="V2071" s="20" t="str">
        <f t="shared" si="229"/>
        <v/>
      </c>
      <c r="W2071" s="20" t="str">
        <f t="shared" si="230"/>
        <v/>
      </c>
    </row>
    <row r="2072" spans="1:23" x14ac:dyDescent="0.25">
      <c r="A2072" s="7"/>
      <c r="B2072" s="7"/>
      <c r="C2072" s="7"/>
      <c r="D2072" s="7" t="e">
        <f t="shared" si="224"/>
        <v>#VALUE!</v>
      </c>
      <c r="E2072" s="7" t="e">
        <f t="shared" si="225"/>
        <v>#VALUE!</v>
      </c>
      <c r="S2072" s="20" t="str">
        <f t="shared" si="226"/>
        <v/>
      </c>
      <c r="T2072" s="20" t="str">
        <f t="shared" si="227"/>
        <v/>
      </c>
      <c r="U2072" s="48" t="e">
        <f t="shared" si="228"/>
        <v>#VALUE!</v>
      </c>
      <c r="V2072" s="20" t="str">
        <f t="shared" si="229"/>
        <v/>
      </c>
      <c r="W2072" s="20" t="str">
        <f t="shared" si="230"/>
        <v/>
      </c>
    </row>
    <row r="2073" spans="1:23" x14ac:dyDescent="0.25">
      <c r="A2073" s="7"/>
      <c r="B2073" s="7"/>
      <c r="C2073" s="7"/>
      <c r="D2073" s="7" t="e">
        <f t="shared" si="224"/>
        <v>#VALUE!</v>
      </c>
      <c r="E2073" s="7" t="e">
        <f t="shared" si="225"/>
        <v>#VALUE!</v>
      </c>
      <c r="S2073" s="20" t="str">
        <f t="shared" si="226"/>
        <v/>
      </c>
      <c r="T2073" s="20" t="str">
        <f t="shared" si="227"/>
        <v/>
      </c>
      <c r="U2073" s="48" t="e">
        <f t="shared" si="228"/>
        <v>#VALUE!</v>
      </c>
      <c r="V2073" s="20" t="str">
        <f t="shared" si="229"/>
        <v/>
      </c>
      <c r="W2073" s="20" t="str">
        <f t="shared" si="230"/>
        <v/>
      </c>
    </row>
    <row r="2074" spans="1:23" x14ac:dyDescent="0.25">
      <c r="A2074" s="7"/>
      <c r="B2074" s="7"/>
      <c r="C2074" s="7"/>
      <c r="D2074" s="7" t="e">
        <f t="shared" si="224"/>
        <v>#VALUE!</v>
      </c>
      <c r="E2074" s="7" t="e">
        <f t="shared" si="225"/>
        <v>#VALUE!</v>
      </c>
      <c r="S2074" s="20" t="str">
        <f t="shared" si="226"/>
        <v/>
      </c>
      <c r="T2074" s="20" t="str">
        <f t="shared" si="227"/>
        <v/>
      </c>
      <c r="U2074" s="48" t="e">
        <f t="shared" si="228"/>
        <v>#VALUE!</v>
      </c>
      <c r="V2074" s="20" t="str">
        <f t="shared" si="229"/>
        <v/>
      </c>
      <c r="W2074" s="20" t="str">
        <f t="shared" si="230"/>
        <v/>
      </c>
    </row>
    <row r="2075" spans="1:23" x14ac:dyDescent="0.25">
      <c r="A2075" s="7"/>
      <c r="B2075" s="7"/>
      <c r="C2075" s="7"/>
      <c r="D2075" s="7" t="e">
        <f t="shared" si="224"/>
        <v>#VALUE!</v>
      </c>
      <c r="E2075" s="7" t="e">
        <f t="shared" si="225"/>
        <v>#VALUE!</v>
      </c>
      <c r="S2075" s="20" t="str">
        <f t="shared" si="226"/>
        <v/>
      </c>
      <c r="T2075" s="20" t="str">
        <f t="shared" si="227"/>
        <v/>
      </c>
      <c r="U2075" s="48" t="e">
        <f t="shared" si="228"/>
        <v>#VALUE!</v>
      </c>
      <c r="V2075" s="20" t="str">
        <f t="shared" si="229"/>
        <v/>
      </c>
      <c r="W2075" s="20" t="str">
        <f t="shared" si="230"/>
        <v/>
      </c>
    </row>
    <row r="2076" spans="1:23" x14ac:dyDescent="0.25">
      <c r="A2076" s="7"/>
      <c r="B2076" s="7"/>
      <c r="C2076" s="7"/>
      <c r="D2076" s="7" t="e">
        <f t="shared" si="224"/>
        <v>#VALUE!</v>
      </c>
      <c r="E2076" s="7" t="e">
        <f t="shared" si="225"/>
        <v>#VALUE!</v>
      </c>
      <c r="S2076" s="20" t="str">
        <f t="shared" si="226"/>
        <v/>
      </c>
      <c r="T2076" s="20" t="str">
        <f t="shared" si="227"/>
        <v/>
      </c>
      <c r="U2076" s="48" t="e">
        <f t="shared" si="228"/>
        <v>#VALUE!</v>
      </c>
      <c r="V2076" s="20" t="str">
        <f t="shared" si="229"/>
        <v/>
      </c>
      <c r="W2076" s="20" t="str">
        <f t="shared" si="230"/>
        <v/>
      </c>
    </row>
    <row r="2077" spans="1:23" x14ac:dyDescent="0.25">
      <c r="A2077" s="7"/>
      <c r="B2077" s="7"/>
      <c r="C2077" s="7"/>
      <c r="D2077" s="7" t="e">
        <f t="shared" si="224"/>
        <v>#VALUE!</v>
      </c>
      <c r="E2077" s="7" t="e">
        <f t="shared" si="225"/>
        <v>#VALUE!</v>
      </c>
      <c r="S2077" s="20" t="str">
        <f t="shared" si="226"/>
        <v/>
      </c>
      <c r="T2077" s="20" t="str">
        <f t="shared" si="227"/>
        <v/>
      </c>
      <c r="U2077" s="48" t="e">
        <f t="shared" si="228"/>
        <v>#VALUE!</v>
      </c>
      <c r="V2077" s="20" t="str">
        <f t="shared" si="229"/>
        <v/>
      </c>
      <c r="W2077" s="20" t="str">
        <f t="shared" si="230"/>
        <v/>
      </c>
    </row>
    <row r="2078" spans="1:23" x14ac:dyDescent="0.25">
      <c r="A2078" s="7"/>
      <c r="B2078" s="7"/>
      <c r="C2078" s="7"/>
      <c r="D2078" s="7" t="e">
        <f t="shared" si="224"/>
        <v>#VALUE!</v>
      </c>
      <c r="E2078" s="7" t="e">
        <f t="shared" si="225"/>
        <v>#VALUE!</v>
      </c>
      <c r="S2078" s="20" t="str">
        <f t="shared" si="226"/>
        <v/>
      </c>
      <c r="T2078" s="20" t="str">
        <f t="shared" si="227"/>
        <v/>
      </c>
      <c r="U2078" s="48" t="e">
        <f t="shared" si="228"/>
        <v>#VALUE!</v>
      </c>
      <c r="V2078" s="20" t="str">
        <f t="shared" si="229"/>
        <v/>
      </c>
      <c r="W2078" s="20" t="str">
        <f t="shared" si="230"/>
        <v/>
      </c>
    </row>
    <row r="2079" spans="1:23" x14ac:dyDescent="0.25">
      <c r="A2079" s="7"/>
      <c r="B2079" s="7"/>
      <c r="C2079" s="7"/>
      <c r="D2079" s="7" t="e">
        <f t="shared" si="224"/>
        <v>#VALUE!</v>
      </c>
      <c r="E2079" s="7" t="e">
        <f t="shared" si="225"/>
        <v>#VALUE!</v>
      </c>
      <c r="S2079" s="20" t="str">
        <f t="shared" si="226"/>
        <v/>
      </c>
      <c r="T2079" s="20" t="str">
        <f t="shared" si="227"/>
        <v/>
      </c>
      <c r="U2079" s="48" t="e">
        <f t="shared" si="228"/>
        <v>#VALUE!</v>
      </c>
      <c r="V2079" s="20" t="str">
        <f t="shared" si="229"/>
        <v/>
      </c>
      <c r="W2079" s="20" t="str">
        <f t="shared" si="230"/>
        <v/>
      </c>
    </row>
    <row r="2080" spans="1:23" x14ac:dyDescent="0.25">
      <c r="A2080" s="7"/>
      <c r="B2080" s="7"/>
      <c r="C2080" s="7"/>
      <c r="D2080" s="7" t="e">
        <f t="shared" si="224"/>
        <v>#VALUE!</v>
      </c>
      <c r="E2080" s="7" t="e">
        <f t="shared" si="225"/>
        <v>#VALUE!</v>
      </c>
      <c r="S2080" s="20" t="str">
        <f t="shared" si="226"/>
        <v/>
      </c>
      <c r="T2080" s="20" t="str">
        <f t="shared" si="227"/>
        <v/>
      </c>
      <c r="U2080" s="48" t="e">
        <f t="shared" si="228"/>
        <v>#VALUE!</v>
      </c>
      <c r="V2080" s="20" t="str">
        <f t="shared" si="229"/>
        <v/>
      </c>
      <c r="W2080" s="20" t="str">
        <f t="shared" si="230"/>
        <v/>
      </c>
    </row>
    <row r="2081" spans="1:23" x14ac:dyDescent="0.25">
      <c r="A2081" s="7"/>
      <c r="B2081" s="7"/>
      <c r="C2081" s="7"/>
      <c r="D2081" s="7" t="e">
        <f t="shared" si="224"/>
        <v>#VALUE!</v>
      </c>
      <c r="E2081" s="7" t="e">
        <f t="shared" si="225"/>
        <v>#VALUE!</v>
      </c>
      <c r="S2081" s="20" t="str">
        <f t="shared" si="226"/>
        <v/>
      </c>
      <c r="T2081" s="20" t="str">
        <f t="shared" si="227"/>
        <v/>
      </c>
      <c r="U2081" s="48" t="e">
        <f t="shared" si="228"/>
        <v>#VALUE!</v>
      </c>
      <c r="V2081" s="20" t="str">
        <f t="shared" si="229"/>
        <v/>
      </c>
      <c r="W2081" s="20" t="str">
        <f t="shared" si="230"/>
        <v/>
      </c>
    </row>
    <row r="2082" spans="1:23" x14ac:dyDescent="0.25">
      <c r="A2082" s="7"/>
      <c r="B2082" s="7"/>
      <c r="C2082" s="7"/>
      <c r="D2082" s="7" t="e">
        <f t="shared" si="224"/>
        <v>#VALUE!</v>
      </c>
      <c r="E2082" s="7" t="e">
        <f t="shared" si="225"/>
        <v>#VALUE!</v>
      </c>
      <c r="S2082" s="20" t="str">
        <f t="shared" si="226"/>
        <v/>
      </c>
      <c r="T2082" s="20" t="str">
        <f t="shared" si="227"/>
        <v/>
      </c>
      <c r="U2082" s="48" t="e">
        <f t="shared" si="228"/>
        <v>#VALUE!</v>
      </c>
      <c r="V2082" s="20" t="str">
        <f t="shared" si="229"/>
        <v/>
      </c>
      <c r="W2082" s="20" t="str">
        <f t="shared" si="230"/>
        <v/>
      </c>
    </row>
    <row r="2083" spans="1:23" x14ac:dyDescent="0.25">
      <c r="A2083" s="7"/>
      <c r="B2083" s="7"/>
      <c r="C2083" s="7"/>
      <c r="D2083" s="7" t="e">
        <f t="shared" si="224"/>
        <v>#VALUE!</v>
      </c>
      <c r="E2083" s="7" t="e">
        <f t="shared" si="225"/>
        <v>#VALUE!</v>
      </c>
      <c r="S2083" s="20" t="str">
        <f t="shared" si="226"/>
        <v/>
      </c>
      <c r="T2083" s="20" t="str">
        <f t="shared" si="227"/>
        <v/>
      </c>
      <c r="U2083" s="48" t="e">
        <f t="shared" si="228"/>
        <v>#VALUE!</v>
      </c>
      <c r="V2083" s="20" t="str">
        <f t="shared" si="229"/>
        <v/>
      </c>
      <c r="W2083" s="20" t="str">
        <f t="shared" si="230"/>
        <v/>
      </c>
    </row>
    <row r="2084" spans="1:23" x14ac:dyDescent="0.25">
      <c r="A2084" s="7"/>
      <c r="B2084" s="7"/>
      <c r="C2084" s="7"/>
      <c r="D2084" s="7" t="e">
        <f t="shared" si="224"/>
        <v>#VALUE!</v>
      </c>
      <c r="E2084" s="7" t="e">
        <f t="shared" si="225"/>
        <v>#VALUE!</v>
      </c>
      <c r="S2084" s="20" t="str">
        <f t="shared" si="226"/>
        <v/>
      </c>
      <c r="T2084" s="20" t="str">
        <f t="shared" si="227"/>
        <v/>
      </c>
      <c r="U2084" s="48" t="e">
        <f t="shared" si="228"/>
        <v>#VALUE!</v>
      </c>
      <c r="V2084" s="20" t="str">
        <f t="shared" si="229"/>
        <v/>
      </c>
      <c r="W2084" s="20" t="str">
        <f t="shared" si="230"/>
        <v/>
      </c>
    </row>
    <row r="2085" spans="1:23" x14ac:dyDescent="0.25">
      <c r="A2085" s="7"/>
      <c r="B2085" s="7"/>
      <c r="C2085" s="7"/>
      <c r="D2085" s="7" t="e">
        <f t="shared" si="224"/>
        <v>#VALUE!</v>
      </c>
      <c r="E2085" s="7" t="e">
        <f t="shared" si="225"/>
        <v>#VALUE!</v>
      </c>
      <c r="S2085" s="20" t="str">
        <f t="shared" si="226"/>
        <v/>
      </c>
      <c r="T2085" s="20" t="str">
        <f t="shared" si="227"/>
        <v/>
      </c>
      <c r="U2085" s="48" t="e">
        <f t="shared" si="228"/>
        <v>#VALUE!</v>
      </c>
      <c r="V2085" s="20" t="str">
        <f t="shared" si="229"/>
        <v/>
      </c>
      <c r="W2085" s="20" t="str">
        <f t="shared" si="230"/>
        <v/>
      </c>
    </row>
    <row r="2086" spans="1:23" x14ac:dyDescent="0.25">
      <c r="A2086" s="7"/>
      <c r="B2086" s="7"/>
      <c r="C2086" s="7"/>
      <c r="D2086" s="7" t="e">
        <f t="shared" si="224"/>
        <v>#VALUE!</v>
      </c>
      <c r="E2086" s="7" t="e">
        <f t="shared" si="225"/>
        <v>#VALUE!</v>
      </c>
      <c r="S2086" s="20" t="str">
        <f t="shared" si="226"/>
        <v/>
      </c>
      <c r="T2086" s="20" t="str">
        <f t="shared" si="227"/>
        <v/>
      </c>
      <c r="U2086" s="48" t="e">
        <f t="shared" si="228"/>
        <v>#VALUE!</v>
      </c>
      <c r="V2086" s="20" t="str">
        <f t="shared" si="229"/>
        <v/>
      </c>
      <c r="W2086" s="20" t="str">
        <f t="shared" si="230"/>
        <v/>
      </c>
    </row>
    <row r="2087" spans="1:23" x14ac:dyDescent="0.25">
      <c r="A2087" s="7"/>
      <c r="B2087" s="7"/>
      <c r="C2087" s="7"/>
      <c r="D2087" s="7" t="e">
        <f t="shared" si="224"/>
        <v>#VALUE!</v>
      </c>
      <c r="E2087" s="7" t="e">
        <f t="shared" si="225"/>
        <v>#VALUE!</v>
      </c>
      <c r="S2087" s="20" t="str">
        <f t="shared" si="226"/>
        <v/>
      </c>
      <c r="T2087" s="20" t="str">
        <f t="shared" si="227"/>
        <v/>
      </c>
      <c r="U2087" s="48" t="e">
        <f t="shared" si="228"/>
        <v>#VALUE!</v>
      </c>
      <c r="V2087" s="20" t="str">
        <f t="shared" si="229"/>
        <v/>
      </c>
      <c r="W2087" s="20" t="str">
        <f t="shared" si="230"/>
        <v/>
      </c>
    </row>
    <row r="2088" spans="1:23" x14ac:dyDescent="0.25">
      <c r="A2088" s="7"/>
      <c r="B2088" s="7"/>
      <c r="C2088" s="7"/>
      <c r="D2088" s="7" t="e">
        <f t="shared" si="224"/>
        <v>#VALUE!</v>
      </c>
      <c r="E2088" s="7" t="e">
        <f t="shared" si="225"/>
        <v>#VALUE!</v>
      </c>
      <c r="S2088" s="20" t="str">
        <f t="shared" si="226"/>
        <v/>
      </c>
      <c r="T2088" s="20" t="str">
        <f t="shared" si="227"/>
        <v/>
      </c>
      <c r="U2088" s="48" t="e">
        <f t="shared" si="228"/>
        <v>#VALUE!</v>
      </c>
      <c r="V2088" s="20" t="str">
        <f t="shared" si="229"/>
        <v/>
      </c>
      <c r="W2088" s="20" t="str">
        <f t="shared" si="230"/>
        <v/>
      </c>
    </row>
    <row r="2089" spans="1:23" x14ac:dyDescent="0.25">
      <c r="A2089" s="7"/>
      <c r="B2089" s="7"/>
      <c r="C2089" s="7"/>
      <c r="D2089" s="7" t="e">
        <f t="shared" si="224"/>
        <v>#VALUE!</v>
      </c>
      <c r="E2089" s="7" t="e">
        <f t="shared" si="225"/>
        <v>#VALUE!</v>
      </c>
      <c r="S2089" s="20" t="str">
        <f t="shared" si="226"/>
        <v/>
      </c>
      <c r="T2089" s="20" t="str">
        <f t="shared" si="227"/>
        <v/>
      </c>
      <c r="U2089" s="48" t="e">
        <f t="shared" si="228"/>
        <v>#VALUE!</v>
      </c>
      <c r="V2089" s="20" t="str">
        <f t="shared" si="229"/>
        <v/>
      </c>
      <c r="W2089" s="20" t="str">
        <f t="shared" si="230"/>
        <v/>
      </c>
    </row>
    <row r="2090" spans="1:23" x14ac:dyDescent="0.25">
      <c r="A2090" s="7"/>
      <c r="B2090" s="7"/>
      <c r="C2090" s="7"/>
      <c r="D2090" s="7" t="e">
        <f t="shared" si="224"/>
        <v>#VALUE!</v>
      </c>
      <c r="E2090" s="7" t="e">
        <f t="shared" si="225"/>
        <v>#VALUE!</v>
      </c>
      <c r="S2090" s="20" t="str">
        <f t="shared" si="226"/>
        <v/>
      </c>
      <c r="T2090" s="20" t="str">
        <f t="shared" si="227"/>
        <v/>
      </c>
      <c r="U2090" s="48" t="e">
        <f t="shared" si="228"/>
        <v>#VALUE!</v>
      </c>
      <c r="V2090" s="20" t="str">
        <f t="shared" si="229"/>
        <v/>
      </c>
      <c r="W2090" s="20" t="str">
        <f t="shared" si="230"/>
        <v/>
      </c>
    </row>
    <row r="2091" spans="1:23" x14ac:dyDescent="0.25">
      <c r="A2091" s="7"/>
      <c r="B2091" s="7"/>
      <c r="C2091" s="7"/>
      <c r="D2091" s="7" t="e">
        <f t="shared" si="224"/>
        <v>#VALUE!</v>
      </c>
      <c r="E2091" s="7" t="e">
        <f t="shared" si="225"/>
        <v>#VALUE!</v>
      </c>
      <c r="S2091" s="20" t="str">
        <f t="shared" si="226"/>
        <v/>
      </c>
      <c r="T2091" s="20" t="str">
        <f t="shared" si="227"/>
        <v/>
      </c>
      <c r="U2091" s="48" t="e">
        <f t="shared" si="228"/>
        <v>#VALUE!</v>
      </c>
      <c r="V2091" s="20" t="str">
        <f t="shared" si="229"/>
        <v/>
      </c>
      <c r="W2091" s="20" t="str">
        <f t="shared" si="230"/>
        <v/>
      </c>
    </row>
    <row r="2092" spans="1:23" x14ac:dyDescent="0.25">
      <c r="A2092" s="7"/>
      <c r="B2092" s="7"/>
      <c r="C2092" s="7"/>
      <c r="D2092" s="7" t="e">
        <f t="shared" si="224"/>
        <v>#VALUE!</v>
      </c>
      <c r="E2092" s="7" t="e">
        <f t="shared" si="225"/>
        <v>#VALUE!</v>
      </c>
      <c r="S2092" s="20" t="str">
        <f t="shared" si="226"/>
        <v/>
      </c>
      <c r="T2092" s="20" t="str">
        <f t="shared" si="227"/>
        <v/>
      </c>
      <c r="U2092" s="48" t="e">
        <f t="shared" si="228"/>
        <v>#VALUE!</v>
      </c>
      <c r="V2092" s="20" t="str">
        <f t="shared" si="229"/>
        <v/>
      </c>
      <c r="W2092" s="20" t="str">
        <f t="shared" si="230"/>
        <v/>
      </c>
    </row>
    <row r="2093" spans="1:23" x14ac:dyDescent="0.25">
      <c r="A2093" s="7"/>
      <c r="B2093" s="7"/>
      <c r="C2093" s="7"/>
      <c r="D2093" s="7" t="e">
        <f t="shared" si="224"/>
        <v>#VALUE!</v>
      </c>
      <c r="E2093" s="7" t="e">
        <f t="shared" si="225"/>
        <v>#VALUE!</v>
      </c>
      <c r="S2093" s="20" t="str">
        <f t="shared" si="226"/>
        <v/>
      </c>
      <c r="T2093" s="20" t="str">
        <f t="shared" si="227"/>
        <v/>
      </c>
      <c r="U2093" s="48" t="e">
        <f t="shared" si="228"/>
        <v>#VALUE!</v>
      </c>
      <c r="V2093" s="20" t="str">
        <f t="shared" si="229"/>
        <v/>
      </c>
      <c r="W2093" s="20" t="str">
        <f t="shared" si="230"/>
        <v/>
      </c>
    </row>
    <row r="2094" spans="1:23" x14ac:dyDescent="0.25">
      <c r="A2094" s="7"/>
      <c r="B2094" s="7"/>
      <c r="C2094" s="7"/>
      <c r="D2094" s="7" t="e">
        <f t="shared" si="224"/>
        <v>#VALUE!</v>
      </c>
      <c r="E2094" s="7" t="e">
        <f t="shared" si="225"/>
        <v>#VALUE!</v>
      </c>
      <c r="S2094" s="20" t="str">
        <f t="shared" si="226"/>
        <v/>
      </c>
      <c r="T2094" s="20" t="str">
        <f t="shared" si="227"/>
        <v/>
      </c>
      <c r="U2094" s="48" t="e">
        <f t="shared" si="228"/>
        <v>#VALUE!</v>
      </c>
      <c r="V2094" s="20" t="str">
        <f t="shared" si="229"/>
        <v/>
      </c>
      <c r="W2094" s="20" t="str">
        <f t="shared" si="230"/>
        <v/>
      </c>
    </row>
    <row r="2095" spans="1:23" x14ac:dyDescent="0.25">
      <c r="A2095" s="7"/>
      <c r="B2095" s="7"/>
      <c r="C2095" s="7"/>
      <c r="D2095" s="7" t="e">
        <f t="shared" si="224"/>
        <v>#VALUE!</v>
      </c>
      <c r="E2095" s="7" t="e">
        <f t="shared" si="225"/>
        <v>#VALUE!</v>
      </c>
      <c r="S2095" s="20" t="str">
        <f t="shared" si="226"/>
        <v/>
      </c>
      <c r="T2095" s="20" t="str">
        <f t="shared" si="227"/>
        <v/>
      </c>
      <c r="U2095" s="48" t="e">
        <f t="shared" si="228"/>
        <v>#VALUE!</v>
      </c>
      <c r="V2095" s="20" t="str">
        <f t="shared" si="229"/>
        <v/>
      </c>
      <c r="W2095" s="20" t="str">
        <f t="shared" si="230"/>
        <v/>
      </c>
    </row>
    <row r="2096" spans="1:23" x14ac:dyDescent="0.25">
      <c r="A2096" s="7"/>
      <c r="B2096" s="7"/>
      <c r="C2096" s="7"/>
      <c r="D2096" s="7" t="e">
        <f t="shared" si="224"/>
        <v>#VALUE!</v>
      </c>
      <c r="E2096" s="7" t="e">
        <f t="shared" si="225"/>
        <v>#VALUE!</v>
      </c>
      <c r="S2096" s="20" t="str">
        <f t="shared" si="226"/>
        <v/>
      </c>
      <c r="T2096" s="20" t="str">
        <f t="shared" si="227"/>
        <v/>
      </c>
      <c r="U2096" s="48" t="e">
        <f t="shared" si="228"/>
        <v>#VALUE!</v>
      </c>
      <c r="V2096" s="20" t="str">
        <f t="shared" si="229"/>
        <v/>
      </c>
      <c r="W2096" s="20" t="str">
        <f t="shared" si="230"/>
        <v/>
      </c>
    </row>
    <row r="2097" spans="1:23" x14ac:dyDescent="0.25">
      <c r="A2097" s="7"/>
      <c r="B2097" s="7"/>
      <c r="C2097" s="7"/>
      <c r="D2097" s="7" t="e">
        <f t="shared" si="224"/>
        <v>#VALUE!</v>
      </c>
      <c r="E2097" s="7" t="e">
        <f t="shared" si="225"/>
        <v>#VALUE!</v>
      </c>
      <c r="S2097" s="20" t="str">
        <f t="shared" si="226"/>
        <v/>
      </c>
      <c r="T2097" s="20" t="str">
        <f t="shared" si="227"/>
        <v/>
      </c>
      <c r="U2097" s="48" t="e">
        <f t="shared" si="228"/>
        <v>#VALUE!</v>
      </c>
      <c r="V2097" s="20" t="str">
        <f t="shared" si="229"/>
        <v/>
      </c>
      <c r="W2097" s="20" t="str">
        <f t="shared" si="230"/>
        <v/>
      </c>
    </row>
    <row r="2098" spans="1:23" x14ac:dyDescent="0.25">
      <c r="A2098" s="7"/>
      <c r="B2098" s="7"/>
      <c r="C2098" s="7"/>
      <c r="D2098" s="7" t="e">
        <f t="shared" si="224"/>
        <v>#VALUE!</v>
      </c>
      <c r="E2098" s="7" t="e">
        <f t="shared" si="225"/>
        <v>#VALUE!</v>
      </c>
      <c r="S2098" s="20" t="str">
        <f t="shared" si="226"/>
        <v/>
      </c>
      <c r="T2098" s="20" t="str">
        <f t="shared" si="227"/>
        <v/>
      </c>
      <c r="U2098" s="48" t="e">
        <f t="shared" si="228"/>
        <v>#VALUE!</v>
      </c>
      <c r="V2098" s="20" t="str">
        <f t="shared" si="229"/>
        <v/>
      </c>
      <c r="W2098" s="20" t="str">
        <f t="shared" si="230"/>
        <v/>
      </c>
    </row>
    <row r="2099" spans="1:23" x14ac:dyDescent="0.25">
      <c r="A2099" s="7"/>
      <c r="B2099" s="7"/>
      <c r="C2099" s="7"/>
      <c r="D2099" s="7" t="e">
        <f t="shared" si="224"/>
        <v>#VALUE!</v>
      </c>
      <c r="E2099" s="7" t="e">
        <f t="shared" si="225"/>
        <v>#VALUE!</v>
      </c>
      <c r="S2099" s="20" t="str">
        <f t="shared" si="226"/>
        <v/>
      </c>
      <c r="T2099" s="20" t="str">
        <f t="shared" si="227"/>
        <v/>
      </c>
      <c r="U2099" s="48" t="e">
        <f t="shared" si="228"/>
        <v>#VALUE!</v>
      </c>
      <c r="V2099" s="20" t="str">
        <f t="shared" si="229"/>
        <v/>
      </c>
      <c r="W2099" s="20" t="str">
        <f t="shared" si="230"/>
        <v/>
      </c>
    </row>
    <row r="2100" spans="1:23" x14ac:dyDescent="0.25">
      <c r="A2100" s="7"/>
      <c r="B2100" s="7"/>
      <c r="C2100" s="7"/>
      <c r="D2100" s="7" t="e">
        <f t="shared" si="224"/>
        <v>#VALUE!</v>
      </c>
      <c r="E2100" s="7" t="e">
        <f t="shared" si="225"/>
        <v>#VALUE!</v>
      </c>
      <c r="S2100" s="20" t="str">
        <f t="shared" si="226"/>
        <v/>
      </c>
      <c r="T2100" s="20" t="str">
        <f t="shared" si="227"/>
        <v/>
      </c>
      <c r="U2100" s="48" t="e">
        <f t="shared" si="228"/>
        <v>#VALUE!</v>
      </c>
      <c r="V2100" s="20" t="str">
        <f t="shared" si="229"/>
        <v/>
      </c>
      <c r="W2100" s="20" t="str">
        <f t="shared" si="230"/>
        <v/>
      </c>
    </row>
    <row r="2101" spans="1:23" x14ac:dyDescent="0.25">
      <c r="A2101" s="7"/>
      <c r="B2101" s="7"/>
      <c r="C2101" s="7"/>
      <c r="D2101" s="7" t="e">
        <f t="shared" si="224"/>
        <v>#VALUE!</v>
      </c>
      <c r="E2101" s="7" t="e">
        <f t="shared" si="225"/>
        <v>#VALUE!</v>
      </c>
      <c r="S2101" s="20" t="str">
        <f t="shared" si="226"/>
        <v/>
      </c>
      <c r="T2101" s="20" t="str">
        <f t="shared" si="227"/>
        <v/>
      </c>
      <c r="U2101" s="48" t="e">
        <f t="shared" si="228"/>
        <v>#VALUE!</v>
      </c>
      <c r="V2101" s="20" t="str">
        <f t="shared" si="229"/>
        <v/>
      </c>
      <c r="W2101" s="20" t="str">
        <f t="shared" si="230"/>
        <v/>
      </c>
    </row>
    <row r="2102" spans="1:23" x14ac:dyDescent="0.25">
      <c r="A2102" s="7"/>
      <c r="B2102" s="7"/>
      <c r="C2102" s="7"/>
      <c r="D2102" s="7" t="e">
        <f t="shared" si="224"/>
        <v>#VALUE!</v>
      </c>
      <c r="E2102" s="7" t="e">
        <f t="shared" si="225"/>
        <v>#VALUE!</v>
      </c>
      <c r="S2102" s="20" t="str">
        <f t="shared" si="226"/>
        <v/>
      </c>
      <c r="T2102" s="20" t="str">
        <f t="shared" si="227"/>
        <v/>
      </c>
      <c r="U2102" s="48" t="e">
        <f t="shared" si="228"/>
        <v>#VALUE!</v>
      </c>
      <c r="V2102" s="20" t="str">
        <f t="shared" si="229"/>
        <v/>
      </c>
      <c r="W2102" s="20" t="str">
        <f t="shared" si="230"/>
        <v/>
      </c>
    </row>
    <row r="2103" spans="1:23" x14ac:dyDescent="0.25">
      <c r="A2103" s="7"/>
      <c r="B2103" s="7"/>
      <c r="C2103" s="7"/>
      <c r="D2103" s="7" t="e">
        <f t="shared" si="224"/>
        <v>#VALUE!</v>
      </c>
      <c r="E2103" s="7" t="e">
        <f t="shared" si="225"/>
        <v>#VALUE!</v>
      </c>
      <c r="S2103" s="20" t="str">
        <f t="shared" si="226"/>
        <v/>
      </c>
      <c r="T2103" s="20" t="str">
        <f t="shared" si="227"/>
        <v/>
      </c>
      <c r="U2103" s="48" t="e">
        <f t="shared" si="228"/>
        <v>#VALUE!</v>
      </c>
      <c r="V2103" s="20" t="str">
        <f t="shared" si="229"/>
        <v/>
      </c>
      <c r="W2103" s="20" t="str">
        <f t="shared" si="230"/>
        <v/>
      </c>
    </row>
    <row r="2104" spans="1:23" x14ac:dyDescent="0.25">
      <c r="A2104" s="7"/>
      <c r="B2104" s="7"/>
      <c r="C2104" s="7"/>
      <c r="D2104" s="7" t="e">
        <f t="shared" si="224"/>
        <v>#VALUE!</v>
      </c>
      <c r="E2104" s="7" t="e">
        <f t="shared" si="225"/>
        <v>#VALUE!</v>
      </c>
      <c r="S2104" s="20" t="str">
        <f t="shared" si="226"/>
        <v/>
      </c>
      <c r="T2104" s="20" t="str">
        <f t="shared" si="227"/>
        <v/>
      </c>
      <c r="U2104" s="48" t="e">
        <f t="shared" si="228"/>
        <v>#VALUE!</v>
      </c>
      <c r="V2104" s="20" t="str">
        <f t="shared" si="229"/>
        <v/>
      </c>
      <c r="W2104" s="20" t="str">
        <f t="shared" si="230"/>
        <v/>
      </c>
    </row>
    <row r="2105" spans="1:23" x14ac:dyDescent="0.25">
      <c r="A2105" s="7"/>
      <c r="B2105" s="7"/>
      <c r="C2105" s="7"/>
      <c r="D2105" s="7" t="e">
        <f t="shared" si="224"/>
        <v>#VALUE!</v>
      </c>
      <c r="E2105" s="7" t="e">
        <f t="shared" si="225"/>
        <v>#VALUE!</v>
      </c>
      <c r="S2105" s="20" t="str">
        <f t="shared" si="226"/>
        <v/>
      </c>
      <c r="T2105" s="20" t="str">
        <f t="shared" si="227"/>
        <v/>
      </c>
      <c r="U2105" s="48" t="e">
        <f t="shared" si="228"/>
        <v>#VALUE!</v>
      </c>
      <c r="V2105" s="20" t="str">
        <f t="shared" si="229"/>
        <v/>
      </c>
      <c r="W2105" s="20" t="str">
        <f t="shared" si="230"/>
        <v/>
      </c>
    </row>
    <row r="2106" spans="1:23" x14ac:dyDescent="0.25">
      <c r="A2106" s="7"/>
      <c r="B2106" s="7"/>
      <c r="C2106" s="7"/>
      <c r="D2106" s="7" t="e">
        <f t="shared" si="224"/>
        <v>#VALUE!</v>
      </c>
      <c r="E2106" s="7" t="e">
        <f t="shared" si="225"/>
        <v>#VALUE!</v>
      </c>
      <c r="S2106" s="20" t="str">
        <f t="shared" si="226"/>
        <v/>
      </c>
      <c r="T2106" s="20" t="str">
        <f t="shared" si="227"/>
        <v/>
      </c>
      <c r="U2106" s="48" t="e">
        <f t="shared" si="228"/>
        <v>#VALUE!</v>
      </c>
      <c r="V2106" s="20" t="str">
        <f t="shared" si="229"/>
        <v/>
      </c>
      <c r="W2106" s="20" t="str">
        <f t="shared" si="230"/>
        <v/>
      </c>
    </row>
    <row r="2107" spans="1:23" x14ac:dyDescent="0.25">
      <c r="A2107" s="7"/>
      <c r="B2107" s="7"/>
      <c r="C2107" s="7"/>
      <c r="D2107" s="7" t="e">
        <f t="shared" si="224"/>
        <v>#VALUE!</v>
      </c>
      <c r="E2107" s="7" t="e">
        <f t="shared" si="225"/>
        <v>#VALUE!</v>
      </c>
      <c r="S2107" s="20" t="str">
        <f t="shared" si="226"/>
        <v/>
      </c>
      <c r="T2107" s="20" t="str">
        <f t="shared" si="227"/>
        <v/>
      </c>
      <c r="U2107" s="48" t="e">
        <f t="shared" si="228"/>
        <v>#VALUE!</v>
      </c>
      <c r="V2107" s="20" t="str">
        <f t="shared" si="229"/>
        <v/>
      </c>
      <c r="W2107" s="20" t="str">
        <f t="shared" si="230"/>
        <v/>
      </c>
    </row>
    <row r="2108" spans="1:23" x14ac:dyDescent="0.25">
      <c r="A2108" s="7"/>
      <c r="B2108" s="7"/>
      <c r="C2108" s="7"/>
      <c r="D2108" s="7" t="e">
        <f t="shared" si="224"/>
        <v>#VALUE!</v>
      </c>
      <c r="E2108" s="7" t="e">
        <f t="shared" si="225"/>
        <v>#VALUE!</v>
      </c>
      <c r="S2108" s="20" t="str">
        <f t="shared" si="226"/>
        <v/>
      </c>
      <c r="T2108" s="20" t="str">
        <f t="shared" si="227"/>
        <v/>
      </c>
      <c r="U2108" s="48" t="e">
        <f t="shared" si="228"/>
        <v>#VALUE!</v>
      </c>
      <c r="V2108" s="20" t="str">
        <f t="shared" si="229"/>
        <v/>
      </c>
      <c r="W2108" s="20" t="str">
        <f t="shared" si="230"/>
        <v/>
      </c>
    </row>
    <row r="2109" spans="1:23" x14ac:dyDescent="0.25">
      <c r="A2109" s="7"/>
      <c r="B2109" s="7"/>
      <c r="C2109" s="7"/>
      <c r="D2109" s="7" t="e">
        <f t="shared" si="224"/>
        <v>#VALUE!</v>
      </c>
      <c r="E2109" s="7" t="e">
        <f t="shared" si="225"/>
        <v>#VALUE!</v>
      </c>
      <c r="S2109" s="20" t="str">
        <f t="shared" si="226"/>
        <v/>
      </c>
      <c r="T2109" s="20" t="str">
        <f t="shared" si="227"/>
        <v/>
      </c>
      <c r="U2109" s="48" t="e">
        <f t="shared" si="228"/>
        <v>#VALUE!</v>
      </c>
      <c r="V2109" s="20" t="str">
        <f t="shared" si="229"/>
        <v/>
      </c>
      <c r="W2109" s="20" t="str">
        <f t="shared" si="230"/>
        <v/>
      </c>
    </row>
    <row r="2110" spans="1:23" x14ac:dyDescent="0.25">
      <c r="A2110" s="7"/>
      <c r="B2110" s="7"/>
      <c r="C2110" s="7"/>
      <c r="D2110" s="7" t="e">
        <f t="shared" si="224"/>
        <v>#VALUE!</v>
      </c>
      <c r="E2110" s="7" t="e">
        <f t="shared" si="225"/>
        <v>#VALUE!</v>
      </c>
      <c r="S2110" s="20" t="str">
        <f t="shared" si="226"/>
        <v/>
      </c>
      <c r="T2110" s="20" t="str">
        <f t="shared" si="227"/>
        <v/>
      </c>
      <c r="U2110" s="48" t="e">
        <f t="shared" si="228"/>
        <v>#VALUE!</v>
      </c>
      <c r="V2110" s="20" t="str">
        <f t="shared" si="229"/>
        <v/>
      </c>
      <c r="W2110" s="20" t="str">
        <f t="shared" si="230"/>
        <v/>
      </c>
    </row>
    <row r="2111" spans="1:23" x14ac:dyDescent="0.25">
      <c r="A2111" s="7"/>
      <c r="B2111" s="7"/>
      <c r="C2111" s="7"/>
      <c r="D2111" s="7" t="e">
        <f t="shared" si="224"/>
        <v>#VALUE!</v>
      </c>
      <c r="E2111" s="7" t="e">
        <f t="shared" si="225"/>
        <v>#VALUE!</v>
      </c>
      <c r="S2111" s="20" t="str">
        <f t="shared" si="226"/>
        <v/>
      </c>
      <c r="T2111" s="20" t="str">
        <f t="shared" si="227"/>
        <v/>
      </c>
      <c r="U2111" s="48" t="e">
        <f t="shared" si="228"/>
        <v>#VALUE!</v>
      </c>
      <c r="V2111" s="20" t="str">
        <f t="shared" si="229"/>
        <v/>
      </c>
      <c r="W2111" s="20" t="str">
        <f t="shared" si="230"/>
        <v/>
      </c>
    </row>
    <row r="2112" spans="1:23" x14ac:dyDescent="0.25">
      <c r="A2112" s="7"/>
      <c r="B2112" s="7"/>
      <c r="C2112" s="7"/>
      <c r="D2112" s="7" t="e">
        <f t="shared" si="224"/>
        <v>#VALUE!</v>
      </c>
      <c r="E2112" s="7" t="e">
        <f t="shared" si="225"/>
        <v>#VALUE!</v>
      </c>
      <c r="S2112" s="20" t="str">
        <f t="shared" si="226"/>
        <v/>
      </c>
      <c r="T2112" s="20" t="str">
        <f t="shared" si="227"/>
        <v/>
      </c>
      <c r="U2112" s="48" t="e">
        <f t="shared" si="228"/>
        <v>#VALUE!</v>
      </c>
      <c r="V2112" s="20" t="str">
        <f t="shared" si="229"/>
        <v/>
      </c>
      <c r="W2112" s="20" t="str">
        <f t="shared" si="230"/>
        <v/>
      </c>
    </row>
    <row r="2113" spans="1:23" x14ac:dyDescent="0.25">
      <c r="A2113" s="7"/>
      <c r="B2113" s="7"/>
      <c r="C2113" s="7"/>
      <c r="D2113" s="7" t="e">
        <f t="shared" si="224"/>
        <v>#VALUE!</v>
      </c>
      <c r="E2113" s="7" t="e">
        <f t="shared" si="225"/>
        <v>#VALUE!</v>
      </c>
      <c r="S2113" s="20" t="str">
        <f t="shared" si="226"/>
        <v/>
      </c>
      <c r="T2113" s="20" t="str">
        <f t="shared" si="227"/>
        <v/>
      </c>
      <c r="U2113" s="48" t="e">
        <f t="shared" si="228"/>
        <v>#VALUE!</v>
      </c>
      <c r="V2113" s="20" t="str">
        <f t="shared" si="229"/>
        <v/>
      </c>
      <c r="W2113" s="20" t="str">
        <f t="shared" si="230"/>
        <v/>
      </c>
    </row>
    <row r="2114" spans="1:23" x14ac:dyDescent="0.25">
      <c r="A2114" s="7"/>
      <c r="B2114" s="7"/>
      <c r="C2114" s="7"/>
      <c r="D2114" s="7" t="e">
        <f t="shared" si="224"/>
        <v>#VALUE!</v>
      </c>
      <c r="E2114" s="7" t="e">
        <f t="shared" si="225"/>
        <v>#VALUE!</v>
      </c>
      <c r="S2114" s="20" t="str">
        <f t="shared" si="226"/>
        <v/>
      </c>
      <c r="T2114" s="20" t="str">
        <f t="shared" si="227"/>
        <v/>
      </c>
      <c r="U2114" s="48" t="e">
        <f t="shared" si="228"/>
        <v>#VALUE!</v>
      </c>
      <c r="V2114" s="20" t="str">
        <f t="shared" si="229"/>
        <v/>
      </c>
      <c r="W2114" s="20" t="str">
        <f t="shared" si="230"/>
        <v/>
      </c>
    </row>
    <row r="2115" spans="1:23" x14ac:dyDescent="0.25">
      <c r="A2115" s="7"/>
      <c r="B2115" s="7"/>
      <c r="C2115" s="7"/>
      <c r="D2115" s="7" t="e">
        <f t="shared" si="224"/>
        <v>#VALUE!</v>
      </c>
      <c r="E2115" s="7" t="e">
        <f t="shared" si="225"/>
        <v>#VALUE!</v>
      </c>
      <c r="S2115" s="20" t="str">
        <f t="shared" si="226"/>
        <v/>
      </c>
      <c r="T2115" s="20" t="str">
        <f t="shared" si="227"/>
        <v/>
      </c>
      <c r="U2115" s="48" t="e">
        <f t="shared" si="228"/>
        <v>#VALUE!</v>
      </c>
      <c r="V2115" s="20" t="str">
        <f t="shared" si="229"/>
        <v/>
      </c>
      <c r="W2115" s="20" t="str">
        <f t="shared" si="230"/>
        <v/>
      </c>
    </row>
    <row r="2116" spans="1:23" x14ac:dyDescent="0.25">
      <c r="A2116" s="7"/>
      <c r="B2116" s="7"/>
      <c r="C2116" s="7"/>
      <c r="D2116" s="7" t="e">
        <f t="shared" si="224"/>
        <v>#VALUE!</v>
      </c>
      <c r="E2116" s="7" t="e">
        <f t="shared" si="225"/>
        <v>#VALUE!</v>
      </c>
      <c r="S2116" s="20" t="str">
        <f t="shared" si="226"/>
        <v/>
      </c>
      <c r="T2116" s="20" t="str">
        <f t="shared" si="227"/>
        <v/>
      </c>
      <c r="U2116" s="48" t="e">
        <f t="shared" si="228"/>
        <v>#VALUE!</v>
      </c>
      <c r="V2116" s="20" t="str">
        <f t="shared" si="229"/>
        <v/>
      </c>
      <c r="W2116" s="20" t="str">
        <f t="shared" si="230"/>
        <v/>
      </c>
    </row>
    <row r="2117" spans="1:23" x14ac:dyDescent="0.25">
      <c r="A2117" s="7"/>
      <c r="B2117" s="7"/>
      <c r="C2117" s="7"/>
      <c r="D2117" s="7" t="e">
        <f t="shared" si="224"/>
        <v>#VALUE!</v>
      </c>
      <c r="E2117" s="7" t="e">
        <f t="shared" si="225"/>
        <v>#VALUE!</v>
      </c>
      <c r="S2117" s="20" t="str">
        <f t="shared" si="226"/>
        <v/>
      </c>
      <c r="T2117" s="20" t="str">
        <f t="shared" si="227"/>
        <v/>
      </c>
      <c r="U2117" s="48" t="e">
        <f t="shared" si="228"/>
        <v>#VALUE!</v>
      </c>
      <c r="V2117" s="20" t="str">
        <f t="shared" si="229"/>
        <v/>
      </c>
      <c r="W2117" s="20" t="str">
        <f t="shared" si="230"/>
        <v/>
      </c>
    </row>
    <row r="2118" spans="1:23" x14ac:dyDescent="0.25">
      <c r="A2118" s="7"/>
      <c r="B2118" s="7"/>
      <c r="C2118" s="7"/>
      <c r="D2118" s="7" t="e">
        <f t="shared" si="224"/>
        <v>#VALUE!</v>
      </c>
      <c r="E2118" s="7" t="e">
        <f t="shared" si="225"/>
        <v>#VALUE!</v>
      </c>
      <c r="S2118" s="20" t="str">
        <f t="shared" si="226"/>
        <v/>
      </c>
      <c r="T2118" s="20" t="str">
        <f t="shared" si="227"/>
        <v/>
      </c>
      <c r="U2118" s="48" t="e">
        <f t="shared" si="228"/>
        <v>#VALUE!</v>
      </c>
      <c r="V2118" s="20" t="str">
        <f t="shared" si="229"/>
        <v/>
      </c>
      <c r="W2118" s="20" t="str">
        <f t="shared" si="230"/>
        <v/>
      </c>
    </row>
    <row r="2119" spans="1:23" x14ac:dyDescent="0.25">
      <c r="A2119" s="7"/>
      <c r="B2119" s="7"/>
      <c r="C2119" s="7"/>
      <c r="D2119" s="7" t="e">
        <f t="shared" si="224"/>
        <v>#VALUE!</v>
      </c>
      <c r="E2119" s="7" t="e">
        <f t="shared" si="225"/>
        <v>#VALUE!</v>
      </c>
      <c r="S2119" s="20" t="str">
        <f t="shared" si="226"/>
        <v/>
      </c>
      <c r="T2119" s="20" t="str">
        <f t="shared" si="227"/>
        <v/>
      </c>
      <c r="U2119" s="48" t="e">
        <f t="shared" si="228"/>
        <v>#VALUE!</v>
      </c>
      <c r="V2119" s="20" t="str">
        <f t="shared" si="229"/>
        <v/>
      </c>
      <c r="W2119" s="20" t="str">
        <f t="shared" si="230"/>
        <v/>
      </c>
    </row>
    <row r="2120" spans="1:23" x14ac:dyDescent="0.25">
      <c r="A2120" s="7"/>
      <c r="B2120" s="7"/>
      <c r="C2120" s="7"/>
      <c r="D2120" s="7" t="e">
        <f t="shared" si="224"/>
        <v>#VALUE!</v>
      </c>
      <c r="E2120" s="7" t="e">
        <f t="shared" si="225"/>
        <v>#VALUE!</v>
      </c>
      <c r="S2120" s="20" t="str">
        <f t="shared" si="226"/>
        <v/>
      </c>
      <c r="T2120" s="20" t="str">
        <f t="shared" si="227"/>
        <v/>
      </c>
      <c r="U2120" s="48" t="e">
        <f t="shared" si="228"/>
        <v>#VALUE!</v>
      </c>
      <c r="V2120" s="20" t="str">
        <f t="shared" si="229"/>
        <v/>
      </c>
      <c r="W2120" s="20" t="str">
        <f t="shared" si="230"/>
        <v/>
      </c>
    </row>
    <row r="2121" spans="1:23" x14ac:dyDescent="0.25">
      <c r="A2121" s="7"/>
      <c r="B2121" s="7"/>
      <c r="C2121" s="7"/>
      <c r="D2121" s="7" t="e">
        <f t="shared" si="224"/>
        <v>#VALUE!</v>
      </c>
      <c r="E2121" s="7" t="e">
        <f t="shared" si="225"/>
        <v>#VALUE!</v>
      </c>
      <c r="S2121" s="20" t="str">
        <f t="shared" si="226"/>
        <v/>
      </c>
      <c r="T2121" s="20" t="str">
        <f t="shared" si="227"/>
        <v/>
      </c>
      <c r="U2121" s="48" t="e">
        <f t="shared" si="228"/>
        <v>#VALUE!</v>
      </c>
      <c r="V2121" s="20" t="str">
        <f t="shared" si="229"/>
        <v/>
      </c>
      <c r="W2121" s="20" t="str">
        <f t="shared" si="230"/>
        <v/>
      </c>
    </row>
    <row r="2122" spans="1:23" x14ac:dyDescent="0.25">
      <c r="A2122" s="7"/>
      <c r="B2122" s="7"/>
      <c r="C2122" s="7"/>
      <c r="D2122" s="7" t="e">
        <f t="shared" si="224"/>
        <v>#VALUE!</v>
      </c>
      <c r="E2122" s="7" t="e">
        <f t="shared" si="225"/>
        <v>#VALUE!</v>
      </c>
      <c r="S2122" s="20" t="str">
        <f t="shared" si="226"/>
        <v/>
      </c>
      <c r="T2122" s="20" t="str">
        <f t="shared" si="227"/>
        <v/>
      </c>
      <c r="U2122" s="48" t="e">
        <f t="shared" si="228"/>
        <v>#VALUE!</v>
      </c>
      <c r="V2122" s="20" t="str">
        <f t="shared" si="229"/>
        <v/>
      </c>
      <c r="W2122" s="20" t="str">
        <f t="shared" si="230"/>
        <v/>
      </c>
    </row>
    <row r="2123" spans="1:23" x14ac:dyDescent="0.25">
      <c r="A2123" s="7"/>
      <c r="B2123" s="7"/>
      <c r="C2123" s="7"/>
      <c r="D2123" s="7" t="e">
        <f t="shared" ref="D2123:D2164" si="231">TRIM(CLEAN(E2123))</f>
        <v>#VALUE!</v>
      </c>
      <c r="E2123" s="7" t="e">
        <f t="shared" ref="E2123:E2164" si="232">MID(G2123,2,SEARCH("_",G2123)-2)</f>
        <v>#VALUE!</v>
      </c>
      <c r="S2123" s="20" t="str">
        <f t="shared" ref="S2123:S2164" si="233">IFERROR(SEARCH("_",I2123),"")</f>
        <v/>
      </c>
      <c r="T2123" s="20" t="str">
        <f t="shared" ref="T2123:T2164" si="234">IFERROR(SEARCH("_",I2123,S2123+1),"")</f>
        <v/>
      </c>
      <c r="U2123" s="48" t="e">
        <f t="shared" ref="U2123:U2164" si="235">MID(I2123,S2123+1,T2123-S2123-1)</f>
        <v>#VALUE!</v>
      </c>
      <c r="V2123" s="20" t="str">
        <f t="shared" ref="V2123:V2164" si="236">IFERROR(LEFT(K2123,SEARCH("TN7",K2123)+4),"")</f>
        <v/>
      </c>
      <c r="W2123" s="20" t="str">
        <f t="shared" ref="W2123:W2164" si="237">IFERROR(VLOOKUP(V2123,$V$2:$W$4,2,FALSE),"")</f>
        <v/>
      </c>
    </row>
    <row r="2124" spans="1:23" x14ac:dyDescent="0.25">
      <c r="A2124" s="7"/>
      <c r="B2124" s="7"/>
      <c r="C2124" s="7"/>
      <c r="D2124" s="7" t="e">
        <f t="shared" si="231"/>
        <v>#VALUE!</v>
      </c>
      <c r="E2124" s="7" t="e">
        <f t="shared" si="232"/>
        <v>#VALUE!</v>
      </c>
      <c r="S2124" s="20" t="str">
        <f t="shared" si="233"/>
        <v/>
      </c>
      <c r="T2124" s="20" t="str">
        <f t="shared" si="234"/>
        <v/>
      </c>
      <c r="U2124" s="48" t="e">
        <f t="shared" si="235"/>
        <v>#VALUE!</v>
      </c>
      <c r="V2124" s="20" t="str">
        <f t="shared" si="236"/>
        <v/>
      </c>
      <c r="W2124" s="20" t="str">
        <f t="shared" si="237"/>
        <v/>
      </c>
    </row>
    <row r="2125" spans="1:23" x14ac:dyDescent="0.25">
      <c r="A2125" s="7"/>
      <c r="B2125" s="7"/>
      <c r="C2125" s="7"/>
      <c r="D2125" s="7" t="e">
        <f t="shared" si="231"/>
        <v>#VALUE!</v>
      </c>
      <c r="E2125" s="7" t="e">
        <f t="shared" si="232"/>
        <v>#VALUE!</v>
      </c>
      <c r="S2125" s="20" t="str">
        <f t="shared" si="233"/>
        <v/>
      </c>
      <c r="T2125" s="20" t="str">
        <f t="shared" si="234"/>
        <v/>
      </c>
      <c r="U2125" s="48" t="e">
        <f t="shared" si="235"/>
        <v>#VALUE!</v>
      </c>
      <c r="V2125" s="20" t="str">
        <f t="shared" si="236"/>
        <v/>
      </c>
      <c r="W2125" s="20" t="str">
        <f t="shared" si="237"/>
        <v/>
      </c>
    </row>
    <row r="2126" spans="1:23" x14ac:dyDescent="0.25">
      <c r="A2126" s="7"/>
      <c r="B2126" s="7"/>
      <c r="C2126" s="7"/>
      <c r="D2126" s="7" t="e">
        <f t="shared" si="231"/>
        <v>#VALUE!</v>
      </c>
      <c r="E2126" s="7" t="e">
        <f t="shared" si="232"/>
        <v>#VALUE!</v>
      </c>
      <c r="S2126" s="20" t="str">
        <f t="shared" si="233"/>
        <v/>
      </c>
      <c r="T2126" s="20" t="str">
        <f t="shared" si="234"/>
        <v/>
      </c>
      <c r="U2126" s="48" t="e">
        <f t="shared" si="235"/>
        <v>#VALUE!</v>
      </c>
      <c r="V2126" s="20" t="str">
        <f t="shared" si="236"/>
        <v/>
      </c>
      <c r="W2126" s="20" t="str">
        <f t="shared" si="237"/>
        <v/>
      </c>
    </row>
    <row r="2127" spans="1:23" x14ac:dyDescent="0.25">
      <c r="A2127" s="7"/>
      <c r="B2127" s="7"/>
      <c r="C2127" s="7"/>
      <c r="D2127" s="7" t="e">
        <f t="shared" si="231"/>
        <v>#VALUE!</v>
      </c>
      <c r="E2127" s="7" t="e">
        <f t="shared" si="232"/>
        <v>#VALUE!</v>
      </c>
      <c r="S2127" s="20" t="str">
        <f t="shared" si="233"/>
        <v/>
      </c>
      <c r="T2127" s="20" t="str">
        <f t="shared" si="234"/>
        <v/>
      </c>
      <c r="U2127" s="48" t="e">
        <f t="shared" si="235"/>
        <v>#VALUE!</v>
      </c>
      <c r="V2127" s="20" t="str">
        <f t="shared" si="236"/>
        <v/>
      </c>
      <c r="W2127" s="20" t="str">
        <f t="shared" si="237"/>
        <v/>
      </c>
    </row>
    <row r="2128" spans="1:23" x14ac:dyDescent="0.25">
      <c r="A2128" s="7"/>
      <c r="B2128" s="7"/>
      <c r="C2128" s="7"/>
      <c r="D2128" s="7" t="e">
        <f t="shared" si="231"/>
        <v>#VALUE!</v>
      </c>
      <c r="E2128" s="7" t="e">
        <f t="shared" si="232"/>
        <v>#VALUE!</v>
      </c>
      <c r="S2128" s="20" t="str">
        <f t="shared" si="233"/>
        <v/>
      </c>
      <c r="T2128" s="20" t="str">
        <f t="shared" si="234"/>
        <v/>
      </c>
      <c r="U2128" s="48" t="e">
        <f t="shared" si="235"/>
        <v>#VALUE!</v>
      </c>
      <c r="V2128" s="20" t="str">
        <f t="shared" si="236"/>
        <v/>
      </c>
      <c r="W2128" s="20" t="str">
        <f t="shared" si="237"/>
        <v/>
      </c>
    </row>
    <row r="2129" spans="1:23" x14ac:dyDescent="0.25">
      <c r="A2129" s="7"/>
      <c r="B2129" s="7"/>
      <c r="C2129" s="7"/>
      <c r="D2129" s="7" t="e">
        <f t="shared" si="231"/>
        <v>#VALUE!</v>
      </c>
      <c r="E2129" s="7" t="e">
        <f t="shared" si="232"/>
        <v>#VALUE!</v>
      </c>
      <c r="S2129" s="20" t="str">
        <f t="shared" si="233"/>
        <v/>
      </c>
      <c r="T2129" s="20" t="str">
        <f t="shared" si="234"/>
        <v/>
      </c>
      <c r="U2129" s="48" t="e">
        <f t="shared" si="235"/>
        <v>#VALUE!</v>
      </c>
      <c r="V2129" s="20" t="str">
        <f t="shared" si="236"/>
        <v/>
      </c>
      <c r="W2129" s="20" t="str">
        <f t="shared" si="237"/>
        <v/>
      </c>
    </row>
    <row r="2130" spans="1:23" x14ac:dyDescent="0.25">
      <c r="A2130" s="7"/>
      <c r="B2130" s="7"/>
      <c r="C2130" s="7"/>
      <c r="D2130" s="7" t="e">
        <f t="shared" si="231"/>
        <v>#VALUE!</v>
      </c>
      <c r="E2130" s="7" t="e">
        <f t="shared" si="232"/>
        <v>#VALUE!</v>
      </c>
      <c r="S2130" s="20" t="str">
        <f t="shared" si="233"/>
        <v/>
      </c>
      <c r="T2130" s="20" t="str">
        <f t="shared" si="234"/>
        <v/>
      </c>
      <c r="U2130" s="48" t="e">
        <f t="shared" si="235"/>
        <v>#VALUE!</v>
      </c>
      <c r="V2130" s="20" t="str">
        <f t="shared" si="236"/>
        <v/>
      </c>
      <c r="W2130" s="20" t="str">
        <f t="shared" si="237"/>
        <v/>
      </c>
    </row>
    <row r="2131" spans="1:23" x14ac:dyDescent="0.25">
      <c r="A2131" s="7"/>
      <c r="B2131" s="7"/>
      <c r="C2131" s="7"/>
      <c r="D2131" s="7" t="e">
        <f t="shared" si="231"/>
        <v>#VALUE!</v>
      </c>
      <c r="E2131" s="7" t="e">
        <f t="shared" si="232"/>
        <v>#VALUE!</v>
      </c>
      <c r="S2131" s="20" t="str">
        <f t="shared" si="233"/>
        <v/>
      </c>
      <c r="T2131" s="20" t="str">
        <f t="shared" si="234"/>
        <v/>
      </c>
      <c r="U2131" s="48" t="e">
        <f t="shared" si="235"/>
        <v>#VALUE!</v>
      </c>
      <c r="V2131" s="20" t="str">
        <f t="shared" si="236"/>
        <v/>
      </c>
      <c r="W2131" s="20" t="str">
        <f t="shared" si="237"/>
        <v/>
      </c>
    </row>
    <row r="2132" spans="1:23" x14ac:dyDescent="0.25">
      <c r="A2132" s="7"/>
      <c r="B2132" s="7"/>
      <c r="C2132" s="7"/>
      <c r="D2132" s="7" t="e">
        <f t="shared" si="231"/>
        <v>#VALUE!</v>
      </c>
      <c r="E2132" s="7" t="e">
        <f t="shared" si="232"/>
        <v>#VALUE!</v>
      </c>
      <c r="S2132" s="20" t="str">
        <f t="shared" si="233"/>
        <v/>
      </c>
      <c r="T2132" s="20" t="str">
        <f t="shared" si="234"/>
        <v/>
      </c>
      <c r="U2132" s="48" t="e">
        <f t="shared" si="235"/>
        <v>#VALUE!</v>
      </c>
      <c r="V2132" s="20" t="str">
        <f t="shared" si="236"/>
        <v/>
      </c>
      <c r="W2132" s="20" t="str">
        <f t="shared" si="237"/>
        <v/>
      </c>
    </row>
    <row r="2133" spans="1:23" x14ac:dyDescent="0.25">
      <c r="A2133" s="7"/>
      <c r="B2133" s="7"/>
      <c r="C2133" s="7"/>
      <c r="D2133" s="7" t="e">
        <f t="shared" si="231"/>
        <v>#VALUE!</v>
      </c>
      <c r="E2133" s="7" t="e">
        <f t="shared" si="232"/>
        <v>#VALUE!</v>
      </c>
      <c r="S2133" s="20" t="str">
        <f t="shared" si="233"/>
        <v/>
      </c>
      <c r="T2133" s="20" t="str">
        <f t="shared" si="234"/>
        <v/>
      </c>
      <c r="U2133" s="48" t="e">
        <f t="shared" si="235"/>
        <v>#VALUE!</v>
      </c>
      <c r="V2133" s="20" t="str">
        <f t="shared" si="236"/>
        <v/>
      </c>
      <c r="W2133" s="20" t="str">
        <f t="shared" si="237"/>
        <v/>
      </c>
    </row>
    <row r="2134" spans="1:23" x14ac:dyDescent="0.25">
      <c r="A2134" s="7"/>
      <c r="B2134" s="7"/>
      <c r="C2134" s="7"/>
      <c r="D2134" s="7" t="e">
        <f t="shared" si="231"/>
        <v>#VALUE!</v>
      </c>
      <c r="E2134" s="7" t="e">
        <f t="shared" si="232"/>
        <v>#VALUE!</v>
      </c>
      <c r="S2134" s="20" t="str">
        <f t="shared" si="233"/>
        <v/>
      </c>
      <c r="T2134" s="20" t="str">
        <f t="shared" si="234"/>
        <v/>
      </c>
      <c r="U2134" s="48" t="e">
        <f t="shared" si="235"/>
        <v>#VALUE!</v>
      </c>
      <c r="V2134" s="20" t="str">
        <f t="shared" si="236"/>
        <v/>
      </c>
      <c r="W2134" s="20" t="str">
        <f t="shared" si="237"/>
        <v/>
      </c>
    </row>
    <row r="2135" spans="1:23" x14ac:dyDescent="0.25">
      <c r="A2135" s="7"/>
      <c r="B2135" s="7"/>
      <c r="C2135" s="7"/>
      <c r="D2135" s="7" t="e">
        <f t="shared" si="231"/>
        <v>#VALUE!</v>
      </c>
      <c r="E2135" s="7" t="e">
        <f t="shared" si="232"/>
        <v>#VALUE!</v>
      </c>
      <c r="S2135" s="20" t="str">
        <f t="shared" si="233"/>
        <v/>
      </c>
      <c r="T2135" s="20" t="str">
        <f t="shared" si="234"/>
        <v/>
      </c>
      <c r="U2135" s="48" t="e">
        <f t="shared" si="235"/>
        <v>#VALUE!</v>
      </c>
      <c r="V2135" s="20" t="str">
        <f t="shared" si="236"/>
        <v/>
      </c>
      <c r="W2135" s="20" t="str">
        <f t="shared" si="237"/>
        <v/>
      </c>
    </row>
    <row r="2136" spans="1:23" x14ac:dyDescent="0.25">
      <c r="A2136" s="7"/>
      <c r="B2136" s="7"/>
      <c r="C2136" s="7"/>
      <c r="D2136" s="7" t="e">
        <f t="shared" si="231"/>
        <v>#VALUE!</v>
      </c>
      <c r="E2136" s="7" t="e">
        <f t="shared" si="232"/>
        <v>#VALUE!</v>
      </c>
      <c r="S2136" s="20" t="str">
        <f t="shared" si="233"/>
        <v/>
      </c>
      <c r="T2136" s="20" t="str">
        <f t="shared" si="234"/>
        <v/>
      </c>
      <c r="U2136" s="48" t="e">
        <f t="shared" si="235"/>
        <v>#VALUE!</v>
      </c>
      <c r="V2136" s="20" t="str">
        <f t="shared" si="236"/>
        <v/>
      </c>
      <c r="W2136" s="20" t="str">
        <f t="shared" si="237"/>
        <v/>
      </c>
    </row>
    <row r="2137" spans="1:23" x14ac:dyDescent="0.25">
      <c r="A2137" s="7"/>
      <c r="B2137" s="7"/>
      <c r="C2137" s="7"/>
      <c r="D2137" s="7" t="e">
        <f t="shared" si="231"/>
        <v>#VALUE!</v>
      </c>
      <c r="E2137" s="7" t="e">
        <f t="shared" si="232"/>
        <v>#VALUE!</v>
      </c>
      <c r="S2137" s="20" t="str">
        <f t="shared" si="233"/>
        <v/>
      </c>
      <c r="T2137" s="20" t="str">
        <f t="shared" si="234"/>
        <v/>
      </c>
      <c r="U2137" s="48" t="e">
        <f t="shared" si="235"/>
        <v>#VALUE!</v>
      </c>
      <c r="V2137" s="20" t="str">
        <f t="shared" si="236"/>
        <v/>
      </c>
      <c r="W2137" s="20" t="str">
        <f t="shared" si="237"/>
        <v/>
      </c>
    </row>
    <row r="2138" spans="1:23" x14ac:dyDescent="0.25">
      <c r="A2138" s="7"/>
      <c r="B2138" s="7"/>
      <c r="C2138" s="7"/>
      <c r="D2138" s="7" t="e">
        <f t="shared" si="231"/>
        <v>#VALUE!</v>
      </c>
      <c r="E2138" s="7" t="e">
        <f t="shared" si="232"/>
        <v>#VALUE!</v>
      </c>
      <c r="S2138" s="20" t="str">
        <f t="shared" si="233"/>
        <v/>
      </c>
      <c r="T2138" s="20" t="str">
        <f t="shared" si="234"/>
        <v/>
      </c>
      <c r="U2138" s="48" t="e">
        <f t="shared" si="235"/>
        <v>#VALUE!</v>
      </c>
      <c r="V2138" s="20" t="str">
        <f t="shared" si="236"/>
        <v/>
      </c>
      <c r="W2138" s="20" t="str">
        <f t="shared" si="237"/>
        <v/>
      </c>
    </row>
    <row r="2139" spans="1:23" x14ac:dyDescent="0.25">
      <c r="A2139" s="7"/>
      <c r="B2139" s="7"/>
      <c r="C2139" s="7"/>
      <c r="D2139" s="7" t="e">
        <f t="shared" si="231"/>
        <v>#VALUE!</v>
      </c>
      <c r="E2139" s="7" t="e">
        <f t="shared" si="232"/>
        <v>#VALUE!</v>
      </c>
      <c r="S2139" s="20" t="str">
        <f t="shared" si="233"/>
        <v/>
      </c>
      <c r="T2139" s="20" t="str">
        <f t="shared" si="234"/>
        <v/>
      </c>
      <c r="U2139" s="48" t="e">
        <f t="shared" si="235"/>
        <v>#VALUE!</v>
      </c>
      <c r="V2139" s="20" t="str">
        <f t="shared" si="236"/>
        <v/>
      </c>
      <c r="W2139" s="20" t="str">
        <f t="shared" si="237"/>
        <v/>
      </c>
    </row>
    <row r="2140" spans="1:23" x14ac:dyDescent="0.25">
      <c r="A2140" s="7"/>
      <c r="B2140" s="7"/>
      <c r="C2140" s="7"/>
      <c r="D2140" s="7" t="e">
        <f t="shared" si="231"/>
        <v>#VALUE!</v>
      </c>
      <c r="E2140" s="7" t="e">
        <f t="shared" si="232"/>
        <v>#VALUE!</v>
      </c>
      <c r="S2140" s="20" t="str">
        <f t="shared" si="233"/>
        <v/>
      </c>
      <c r="T2140" s="20" t="str">
        <f t="shared" si="234"/>
        <v/>
      </c>
      <c r="U2140" s="48" t="e">
        <f t="shared" si="235"/>
        <v>#VALUE!</v>
      </c>
      <c r="V2140" s="20" t="str">
        <f t="shared" si="236"/>
        <v/>
      </c>
      <c r="W2140" s="20" t="str">
        <f t="shared" si="237"/>
        <v/>
      </c>
    </row>
    <row r="2141" spans="1:23" x14ac:dyDescent="0.25">
      <c r="A2141" s="7"/>
      <c r="B2141" s="7"/>
      <c r="C2141" s="7"/>
      <c r="D2141" s="7" t="e">
        <f t="shared" si="231"/>
        <v>#VALUE!</v>
      </c>
      <c r="E2141" s="7" t="e">
        <f t="shared" si="232"/>
        <v>#VALUE!</v>
      </c>
      <c r="S2141" s="20" t="str">
        <f t="shared" si="233"/>
        <v/>
      </c>
      <c r="T2141" s="20" t="str">
        <f t="shared" si="234"/>
        <v/>
      </c>
      <c r="U2141" s="48" t="e">
        <f t="shared" si="235"/>
        <v>#VALUE!</v>
      </c>
      <c r="V2141" s="20" t="str">
        <f t="shared" si="236"/>
        <v/>
      </c>
      <c r="W2141" s="20" t="str">
        <f t="shared" si="237"/>
        <v/>
      </c>
    </row>
    <row r="2142" spans="1:23" x14ac:dyDescent="0.25">
      <c r="A2142" s="7"/>
      <c r="B2142" s="7"/>
      <c r="C2142" s="7"/>
      <c r="D2142" s="7" t="e">
        <f t="shared" si="231"/>
        <v>#VALUE!</v>
      </c>
      <c r="E2142" s="7" t="e">
        <f t="shared" si="232"/>
        <v>#VALUE!</v>
      </c>
      <c r="S2142" s="20" t="str">
        <f t="shared" si="233"/>
        <v/>
      </c>
      <c r="T2142" s="20" t="str">
        <f t="shared" si="234"/>
        <v/>
      </c>
      <c r="U2142" s="48" t="e">
        <f t="shared" si="235"/>
        <v>#VALUE!</v>
      </c>
      <c r="V2142" s="20" t="str">
        <f t="shared" si="236"/>
        <v/>
      </c>
      <c r="W2142" s="20" t="str">
        <f t="shared" si="237"/>
        <v/>
      </c>
    </row>
    <row r="2143" spans="1:23" x14ac:dyDescent="0.25">
      <c r="A2143" s="7"/>
      <c r="B2143" s="7"/>
      <c r="C2143" s="7"/>
      <c r="D2143" s="7" t="e">
        <f t="shared" si="231"/>
        <v>#VALUE!</v>
      </c>
      <c r="E2143" s="7" t="e">
        <f t="shared" si="232"/>
        <v>#VALUE!</v>
      </c>
      <c r="S2143" s="20" t="str">
        <f t="shared" si="233"/>
        <v/>
      </c>
      <c r="T2143" s="20" t="str">
        <f t="shared" si="234"/>
        <v/>
      </c>
      <c r="U2143" s="48" t="e">
        <f t="shared" si="235"/>
        <v>#VALUE!</v>
      </c>
      <c r="V2143" s="20" t="str">
        <f t="shared" si="236"/>
        <v/>
      </c>
      <c r="W2143" s="20" t="str">
        <f t="shared" si="237"/>
        <v/>
      </c>
    </row>
    <row r="2144" spans="1:23" x14ac:dyDescent="0.25">
      <c r="A2144" s="7"/>
      <c r="B2144" s="7"/>
      <c r="C2144" s="7"/>
      <c r="D2144" s="7" t="e">
        <f t="shared" si="231"/>
        <v>#VALUE!</v>
      </c>
      <c r="E2144" s="7" t="e">
        <f t="shared" si="232"/>
        <v>#VALUE!</v>
      </c>
      <c r="S2144" s="20" t="str">
        <f t="shared" si="233"/>
        <v/>
      </c>
      <c r="T2144" s="20" t="str">
        <f t="shared" si="234"/>
        <v/>
      </c>
      <c r="U2144" s="48" t="e">
        <f t="shared" si="235"/>
        <v>#VALUE!</v>
      </c>
      <c r="V2144" s="20" t="str">
        <f t="shared" si="236"/>
        <v/>
      </c>
      <c r="W2144" s="20" t="str">
        <f t="shared" si="237"/>
        <v/>
      </c>
    </row>
    <row r="2145" spans="1:23" x14ac:dyDescent="0.25">
      <c r="A2145" s="7"/>
      <c r="B2145" s="7"/>
      <c r="C2145" s="7"/>
      <c r="D2145" s="7" t="e">
        <f t="shared" si="231"/>
        <v>#VALUE!</v>
      </c>
      <c r="E2145" s="7" t="e">
        <f t="shared" si="232"/>
        <v>#VALUE!</v>
      </c>
      <c r="S2145" s="20" t="str">
        <f t="shared" si="233"/>
        <v/>
      </c>
      <c r="T2145" s="20" t="str">
        <f t="shared" si="234"/>
        <v/>
      </c>
      <c r="U2145" s="48" t="e">
        <f t="shared" si="235"/>
        <v>#VALUE!</v>
      </c>
      <c r="V2145" s="20" t="str">
        <f t="shared" si="236"/>
        <v/>
      </c>
      <c r="W2145" s="20" t="str">
        <f t="shared" si="237"/>
        <v/>
      </c>
    </row>
    <row r="2146" spans="1:23" x14ac:dyDescent="0.25">
      <c r="A2146" s="7"/>
      <c r="B2146" s="7"/>
      <c r="C2146" s="7"/>
      <c r="D2146" s="7" t="e">
        <f t="shared" si="231"/>
        <v>#VALUE!</v>
      </c>
      <c r="E2146" s="7" t="e">
        <f t="shared" si="232"/>
        <v>#VALUE!</v>
      </c>
      <c r="S2146" s="20" t="str">
        <f t="shared" si="233"/>
        <v/>
      </c>
      <c r="T2146" s="20" t="str">
        <f t="shared" si="234"/>
        <v/>
      </c>
      <c r="U2146" s="48" t="e">
        <f t="shared" si="235"/>
        <v>#VALUE!</v>
      </c>
      <c r="V2146" s="20" t="str">
        <f t="shared" si="236"/>
        <v/>
      </c>
      <c r="W2146" s="20" t="str">
        <f t="shared" si="237"/>
        <v/>
      </c>
    </row>
    <row r="2147" spans="1:23" x14ac:dyDescent="0.25">
      <c r="A2147" s="7"/>
      <c r="B2147" s="7"/>
      <c r="C2147" s="7"/>
      <c r="D2147" s="7" t="e">
        <f t="shared" si="231"/>
        <v>#VALUE!</v>
      </c>
      <c r="E2147" s="7" t="e">
        <f t="shared" si="232"/>
        <v>#VALUE!</v>
      </c>
      <c r="S2147" s="20" t="str">
        <f t="shared" si="233"/>
        <v/>
      </c>
      <c r="T2147" s="20" t="str">
        <f t="shared" si="234"/>
        <v/>
      </c>
      <c r="U2147" s="48" t="e">
        <f t="shared" si="235"/>
        <v>#VALUE!</v>
      </c>
      <c r="V2147" s="20" t="str">
        <f t="shared" si="236"/>
        <v/>
      </c>
      <c r="W2147" s="20" t="str">
        <f t="shared" si="237"/>
        <v/>
      </c>
    </row>
    <row r="2148" spans="1:23" x14ac:dyDescent="0.25">
      <c r="A2148" s="7"/>
      <c r="B2148" s="7"/>
      <c r="C2148" s="7"/>
      <c r="D2148" s="7" t="e">
        <f t="shared" si="231"/>
        <v>#VALUE!</v>
      </c>
      <c r="E2148" s="7" t="e">
        <f t="shared" si="232"/>
        <v>#VALUE!</v>
      </c>
      <c r="S2148" s="20" t="str">
        <f t="shared" si="233"/>
        <v/>
      </c>
      <c r="T2148" s="20" t="str">
        <f t="shared" si="234"/>
        <v/>
      </c>
      <c r="U2148" s="48" t="e">
        <f t="shared" si="235"/>
        <v>#VALUE!</v>
      </c>
      <c r="V2148" s="20" t="str">
        <f t="shared" si="236"/>
        <v/>
      </c>
      <c r="W2148" s="20" t="str">
        <f t="shared" si="237"/>
        <v/>
      </c>
    </row>
    <row r="2149" spans="1:23" x14ac:dyDescent="0.25">
      <c r="A2149" s="7"/>
      <c r="B2149" s="7"/>
      <c r="C2149" s="7"/>
      <c r="D2149" s="7" t="e">
        <f t="shared" si="231"/>
        <v>#VALUE!</v>
      </c>
      <c r="E2149" s="7" t="e">
        <f t="shared" si="232"/>
        <v>#VALUE!</v>
      </c>
      <c r="S2149" s="20" t="str">
        <f t="shared" si="233"/>
        <v/>
      </c>
      <c r="T2149" s="20" t="str">
        <f t="shared" si="234"/>
        <v/>
      </c>
      <c r="U2149" s="48" t="e">
        <f t="shared" si="235"/>
        <v>#VALUE!</v>
      </c>
      <c r="V2149" s="20" t="str">
        <f t="shared" si="236"/>
        <v/>
      </c>
      <c r="W2149" s="20" t="str">
        <f t="shared" si="237"/>
        <v/>
      </c>
    </row>
    <row r="2150" spans="1:23" x14ac:dyDescent="0.25">
      <c r="A2150" s="7"/>
      <c r="B2150" s="7"/>
      <c r="C2150" s="7"/>
      <c r="D2150" s="7" t="e">
        <f t="shared" si="231"/>
        <v>#VALUE!</v>
      </c>
      <c r="E2150" s="7" t="e">
        <f t="shared" si="232"/>
        <v>#VALUE!</v>
      </c>
      <c r="S2150" s="20" t="str">
        <f t="shared" si="233"/>
        <v/>
      </c>
      <c r="T2150" s="20" t="str">
        <f t="shared" si="234"/>
        <v/>
      </c>
      <c r="U2150" s="48" t="e">
        <f t="shared" si="235"/>
        <v>#VALUE!</v>
      </c>
      <c r="V2150" s="20" t="str">
        <f t="shared" si="236"/>
        <v/>
      </c>
      <c r="W2150" s="20" t="str">
        <f t="shared" si="237"/>
        <v/>
      </c>
    </row>
    <row r="2151" spans="1:23" x14ac:dyDescent="0.25">
      <c r="A2151" s="7"/>
      <c r="B2151" s="7"/>
      <c r="C2151" s="7"/>
      <c r="D2151" s="7" t="e">
        <f t="shared" si="231"/>
        <v>#VALUE!</v>
      </c>
      <c r="E2151" s="7" t="e">
        <f t="shared" si="232"/>
        <v>#VALUE!</v>
      </c>
      <c r="S2151" s="20" t="str">
        <f t="shared" si="233"/>
        <v/>
      </c>
      <c r="T2151" s="20" t="str">
        <f t="shared" si="234"/>
        <v/>
      </c>
      <c r="U2151" s="48" t="e">
        <f t="shared" si="235"/>
        <v>#VALUE!</v>
      </c>
      <c r="V2151" s="20" t="str">
        <f t="shared" si="236"/>
        <v/>
      </c>
      <c r="W2151" s="20" t="str">
        <f t="shared" si="237"/>
        <v/>
      </c>
    </row>
    <row r="2152" spans="1:23" x14ac:dyDescent="0.25">
      <c r="A2152" s="7"/>
      <c r="B2152" s="7"/>
      <c r="C2152" s="7"/>
      <c r="D2152" s="7" t="e">
        <f t="shared" si="231"/>
        <v>#VALUE!</v>
      </c>
      <c r="E2152" s="7" t="e">
        <f t="shared" si="232"/>
        <v>#VALUE!</v>
      </c>
      <c r="S2152" s="20" t="str">
        <f t="shared" si="233"/>
        <v/>
      </c>
      <c r="T2152" s="20" t="str">
        <f t="shared" si="234"/>
        <v/>
      </c>
      <c r="U2152" s="48" t="e">
        <f t="shared" si="235"/>
        <v>#VALUE!</v>
      </c>
      <c r="V2152" s="20" t="str">
        <f t="shared" si="236"/>
        <v/>
      </c>
      <c r="W2152" s="20" t="str">
        <f t="shared" si="237"/>
        <v/>
      </c>
    </row>
    <row r="2153" spans="1:23" x14ac:dyDescent="0.25">
      <c r="A2153" s="7"/>
      <c r="B2153" s="7"/>
      <c r="C2153" s="7"/>
      <c r="D2153" s="7" t="e">
        <f t="shared" si="231"/>
        <v>#VALUE!</v>
      </c>
      <c r="E2153" s="7" t="e">
        <f t="shared" si="232"/>
        <v>#VALUE!</v>
      </c>
      <c r="S2153" s="20" t="str">
        <f t="shared" si="233"/>
        <v/>
      </c>
      <c r="T2153" s="20" t="str">
        <f t="shared" si="234"/>
        <v/>
      </c>
      <c r="U2153" s="48" t="e">
        <f t="shared" si="235"/>
        <v>#VALUE!</v>
      </c>
      <c r="V2153" s="20" t="str">
        <f t="shared" si="236"/>
        <v/>
      </c>
      <c r="W2153" s="20" t="str">
        <f t="shared" si="237"/>
        <v/>
      </c>
    </row>
    <row r="2154" spans="1:23" x14ac:dyDescent="0.25">
      <c r="A2154" s="7"/>
      <c r="B2154" s="7"/>
      <c r="C2154" s="7"/>
      <c r="D2154" s="7" t="e">
        <f t="shared" si="231"/>
        <v>#VALUE!</v>
      </c>
      <c r="E2154" s="7" t="e">
        <f t="shared" si="232"/>
        <v>#VALUE!</v>
      </c>
      <c r="S2154" s="20" t="str">
        <f t="shared" si="233"/>
        <v/>
      </c>
      <c r="T2154" s="20" t="str">
        <f t="shared" si="234"/>
        <v/>
      </c>
      <c r="U2154" s="48" t="e">
        <f t="shared" si="235"/>
        <v>#VALUE!</v>
      </c>
      <c r="V2154" s="20" t="str">
        <f t="shared" si="236"/>
        <v/>
      </c>
      <c r="W2154" s="20" t="str">
        <f t="shared" si="237"/>
        <v/>
      </c>
    </row>
    <row r="2155" spans="1:23" x14ac:dyDescent="0.25">
      <c r="A2155" s="7"/>
      <c r="B2155" s="7"/>
      <c r="C2155" s="7"/>
      <c r="D2155" s="7" t="e">
        <f t="shared" si="231"/>
        <v>#VALUE!</v>
      </c>
      <c r="E2155" s="7" t="e">
        <f t="shared" si="232"/>
        <v>#VALUE!</v>
      </c>
      <c r="S2155" s="20" t="str">
        <f t="shared" si="233"/>
        <v/>
      </c>
      <c r="T2155" s="20" t="str">
        <f t="shared" si="234"/>
        <v/>
      </c>
      <c r="U2155" s="48" t="e">
        <f t="shared" si="235"/>
        <v>#VALUE!</v>
      </c>
      <c r="V2155" s="20" t="str">
        <f t="shared" si="236"/>
        <v/>
      </c>
      <c r="W2155" s="20" t="str">
        <f t="shared" si="237"/>
        <v/>
      </c>
    </row>
    <row r="2156" spans="1:23" x14ac:dyDescent="0.25">
      <c r="A2156" s="7"/>
      <c r="B2156" s="7"/>
      <c r="C2156" s="7"/>
      <c r="D2156" s="7" t="e">
        <f t="shared" si="231"/>
        <v>#VALUE!</v>
      </c>
      <c r="E2156" s="7" t="e">
        <f t="shared" si="232"/>
        <v>#VALUE!</v>
      </c>
      <c r="S2156" s="20" t="str">
        <f t="shared" si="233"/>
        <v/>
      </c>
      <c r="T2156" s="20" t="str">
        <f t="shared" si="234"/>
        <v/>
      </c>
      <c r="U2156" s="48" t="e">
        <f t="shared" si="235"/>
        <v>#VALUE!</v>
      </c>
      <c r="V2156" s="20" t="str">
        <f t="shared" si="236"/>
        <v/>
      </c>
      <c r="W2156" s="20" t="str">
        <f t="shared" si="237"/>
        <v/>
      </c>
    </row>
    <row r="2157" spans="1:23" x14ac:dyDescent="0.25">
      <c r="A2157" s="7"/>
      <c r="B2157" s="7"/>
      <c r="C2157" s="7"/>
      <c r="D2157" s="7" t="e">
        <f t="shared" si="231"/>
        <v>#VALUE!</v>
      </c>
      <c r="E2157" s="7" t="e">
        <f t="shared" si="232"/>
        <v>#VALUE!</v>
      </c>
      <c r="S2157" s="20" t="str">
        <f t="shared" si="233"/>
        <v/>
      </c>
      <c r="T2157" s="20" t="str">
        <f t="shared" si="234"/>
        <v/>
      </c>
      <c r="U2157" s="48" t="e">
        <f t="shared" si="235"/>
        <v>#VALUE!</v>
      </c>
      <c r="V2157" s="20" t="str">
        <f t="shared" si="236"/>
        <v/>
      </c>
      <c r="W2157" s="20" t="str">
        <f t="shared" si="237"/>
        <v/>
      </c>
    </row>
    <row r="2158" spans="1:23" x14ac:dyDescent="0.25">
      <c r="A2158" s="7"/>
      <c r="B2158" s="7"/>
      <c r="C2158" s="7"/>
      <c r="D2158" s="7" t="e">
        <f t="shared" si="231"/>
        <v>#VALUE!</v>
      </c>
      <c r="E2158" s="7" t="e">
        <f t="shared" si="232"/>
        <v>#VALUE!</v>
      </c>
      <c r="S2158" s="20" t="str">
        <f t="shared" si="233"/>
        <v/>
      </c>
      <c r="T2158" s="20" t="str">
        <f t="shared" si="234"/>
        <v/>
      </c>
      <c r="U2158" s="48" t="e">
        <f t="shared" si="235"/>
        <v>#VALUE!</v>
      </c>
      <c r="V2158" s="20" t="str">
        <f t="shared" si="236"/>
        <v/>
      </c>
      <c r="W2158" s="20" t="str">
        <f t="shared" si="237"/>
        <v/>
      </c>
    </row>
    <row r="2159" spans="1:23" x14ac:dyDescent="0.25">
      <c r="A2159" s="7"/>
      <c r="B2159" s="7"/>
      <c r="C2159" s="7"/>
      <c r="D2159" s="7" t="e">
        <f t="shared" si="231"/>
        <v>#VALUE!</v>
      </c>
      <c r="E2159" s="7" t="e">
        <f t="shared" si="232"/>
        <v>#VALUE!</v>
      </c>
      <c r="S2159" s="20" t="str">
        <f t="shared" si="233"/>
        <v/>
      </c>
      <c r="T2159" s="20" t="str">
        <f t="shared" si="234"/>
        <v/>
      </c>
      <c r="U2159" s="48" t="e">
        <f t="shared" si="235"/>
        <v>#VALUE!</v>
      </c>
      <c r="V2159" s="20" t="str">
        <f t="shared" si="236"/>
        <v/>
      </c>
      <c r="W2159" s="20" t="str">
        <f t="shared" si="237"/>
        <v/>
      </c>
    </row>
    <row r="2160" spans="1:23" x14ac:dyDescent="0.25">
      <c r="A2160" s="7"/>
      <c r="B2160" s="7"/>
      <c r="C2160" s="7"/>
      <c r="D2160" s="7" t="e">
        <f t="shared" si="231"/>
        <v>#VALUE!</v>
      </c>
      <c r="E2160" s="7" t="e">
        <f t="shared" si="232"/>
        <v>#VALUE!</v>
      </c>
      <c r="S2160" s="20" t="str">
        <f t="shared" si="233"/>
        <v/>
      </c>
      <c r="T2160" s="20" t="str">
        <f t="shared" si="234"/>
        <v/>
      </c>
      <c r="U2160" s="48" t="e">
        <f t="shared" si="235"/>
        <v>#VALUE!</v>
      </c>
      <c r="V2160" s="20" t="str">
        <f t="shared" si="236"/>
        <v/>
      </c>
      <c r="W2160" s="20" t="str">
        <f t="shared" si="237"/>
        <v/>
      </c>
    </row>
    <row r="2161" spans="1:23" x14ac:dyDescent="0.25">
      <c r="A2161" s="7"/>
      <c r="B2161" s="7"/>
      <c r="C2161" s="7"/>
      <c r="D2161" s="7" t="e">
        <f t="shared" si="231"/>
        <v>#VALUE!</v>
      </c>
      <c r="E2161" s="7" t="e">
        <f t="shared" si="232"/>
        <v>#VALUE!</v>
      </c>
      <c r="S2161" s="20" t="str">
        <f t="shared" si="233"/>
        <v/>
      </c>
      <c r="T2161" s="20" t="str">
        <f t="shared" si="234"/>
        <v/>
      </c>
      <c r="U2161" s="48" t="e">
        <f t="shared" si="235"/>
        <v>#VALUE!</v>
      </c>
      <c r="V2161" s="20" t="str">
        <f t="shared" si="236"/>
        <v/>
      </c>
      <c r="W2161" s="20" t="str">
        <f t="shared" si="237"/>
        <v/>
      </c>
    </row>
    <row r="2162" spans="1:23" x14ac:dyDescent="0.25">
      <c r="A2162" s="7"/>
      <c r="B2162" s="7"/>
      <c r="C2162" s="7"/>
      <c r="D2162" s="7" t="e">
        <f t="shared" si="231"/>
        <v>#VALUE!</v>
      </c>
      <c r="E2162" s="7" t="e">
        <f t="shared" si="232"/>
        <v>#VALUE!</v>
      </c>
      <c r="S2162" s="20" t="str">
        <f t="shared" si="233"/>
        <v/>
      </c>
      <c r="T2162" s="20" t="str">
        <f t="shared" si="234"/>
        <v/>
      </c>
      <c r="U2162" s="48" t="e">
        <f t="shared" si="235"/>
        <v>#VALUE!</v>
      </c>
      <c r="V2162" s="20" t="str">
        <f t="shared" si="236"/>
        <v/>
      </c>
      <c r="W2162" s="20" t="str">
        <f t="shared" si="237"/>
        <v/>
      </c>
    </row>
    <row r="2163" spans="1:23" x14ac:dyDescent="0.25">
      <c r="A2163" s="7"/>
      <c r="B2163" s="7"/>
      <c r="C2163" s="7"/>
      <c r="D2163" s="7" t="e">
        <f t="shared" si="231"/>
        <v>#VALUE!</v>
      </c>
      <c r="E2163" s="7" t="e">
        <f t="shared" si="232"/>
        <v>#VALUE!</v>
      </c>
      <c r="S2163" s="20" t="str">
        <f t="shared" si="233"/>
        <v/>
      </c>
      <c r="T2163" s="20" t="str">
        <f t="shared" si="234"/>
        <v/>
      </c>
      <c r="U2163" s="48" t="e">
        <f t="shared" si="235"/>
        <v>#VALUE!</v>
      </c>
      <c r="V2163" s="20" t="str">
        <f t="shared" si="236"/>
        <v/>
      </c>
      <c r="W2163" s="20" t="str">
        <f t="shared" si="237"/>
        <v/>
      </c>
    </row>
    <row r="2164" spans="1:23" x14ac:dyDescent="0.25">
      <c r="A2164" s="7"/>
      <c r="B2164" s="7"/>
      <c r="C2164" s="7"/>
      <c r="D2164" s="7" t="e">
        <f t="shared" si="231"/>
        <v>#VALUE!</v>
      </c>
      <c r="E2164" s="7" t="e">
        <f t="shared" si="232"/>
        <v>#VALUE!</v>
      </c>
      <c r="S2164" s="20" t="str">
        <f t="shared" si="233"/>
        <v/>
      </c>
      <c r="T2164" s="20" t="str">
        <f t="shared" si="234"/>
        <v/>
      </c>
      <c r="U2164" s="48" t="e">
        <f t="shared" si="235"/>
        <v>#VALUE!</v>
      </c>
      <c r="V2164" s="20" t="str">
        <f t="shared" si="236"/>
        <v/>
      </c>
      <c r="W2164" s="20" t="str">
        <f t="shared" si="237"/>
        <v/>
      </c>
    </row>
    <row r="2165" spans="1:23" x14ac:dyDescent="0.25">
      <c r="A2165" s="7"/>
      <c r="B2165" s="7"/>
      <c r="C2165" s="7"/>
      <c r="D2165" s="7"/>
      <c r="E2165" s="7"/>
    </row>
    <row r="2166" spans="1:23" x14ac:dyDescent="0.25">
      <c r="A2166" s="7"/>
      <c r="B2166" s="7"/>
      <c r="C2166" s="7"/>
      <c r="D2166" s="7"/>
      <c r="E2166" s="7"/>
    </row>
    <row r="2167" spans="1:23" x14ac:dyDescent="0.25">
      <c r="A2167" s="7"/>
      <c r="B2167" s="7"/>
      <c r="C2167" s="7"/>
      <c r="D2167" s="7"/>
      <c r="E2167" s="7"/>
    </row>
    <row r="2168" spans="1:23" x14ac:dyDescent="0.25">
      <c r="A2168" s="7"/>
      <c r="B2168" s="7"/>
      <c r="C2168" s="7"/>
      <c r="D2168" s="7"/>
      <c r="E2168" s="7"/>
    </row>
    <row r="2169" spans="1:23" x14ac:dyDescent="0.25">
      <c r="A2169" s="7"/>
      <c r="B2169" s="7"/>
      <c r="C2169" s="7"/>
      <c r="D2169" s="7"/>
      <c r="E2169" s="7"/>
    </row>
    <row r="2170" spans="1:23" x14ac:dyDescent="0.25">
      <c r="A2170" s="7"/>
      <c r="B2170" s="7"/>
      <c r="C2170" s="7"/>
      <c r="D2170" s="7"/>
      <c r="E2170" s="7"/>
    </row>
    <row r="2171" spans="1:23" x14ac:dyDescent="0.25">
      <c r="A2171" s="7"/>
      <c r="B2171" s="7"/>
      <c r="C2171" s="7"/>
      <c r="D2171" s="7"/>
      <c r="E2171" s="7"/>
    </row>
    <row r="2172" spans="1:23" x14ac:dyDescent="0.25">
      <c r="A2172" s="7"/>
      <c r="B2172" s="7"/>
      <c r="C2172" s="7"/>
      <c r="D2172" s="7"/>
      <c r="E2172" s="7"/>
    </row>
    <row r="2173" spans="1:23" x14ac:dyDescent="0.25">
      <c r="A2173" s="7"/>
      <c r="B2173" s="7"/>
      <c r="C2173" s="7"/>
      <c r="D2173" s="7"/>
      <c r="E2173" s="7"/>
    </row>
    <row r="2174" spans="1:23" x14ac:dyDescent="0.25">
      <c r="A2174" s="7"/>
      <c r="B2174" s="7"/>
      <c r="C2174" s="7"/>
      <c r="D2174" s="7"/>
      <c r="E2174" s="7"/>
    </row>
    <row r="2175" spans="1:23" x14ac:dyDescent="0.25">
      <c r="A2175" s="7"/>
      <c r="B2175" s="7"/>
      <c r="C2175" s="7"/>
      <c r="D2175" s="7"/>
      <c r="E2175" s="7"/>
    </row>
    <row r="2176" spans="1:23" x14ac:dyDescent="0.25">
      <c r="A2176" s="7"/>
      <c r="B2176" s="7"/>
      <c r="C2176" s="7"/>
      <c r="D2176" s="7"/>
      <c r="E2176" s="7"/>
    </row>
    <row r="2177" spans="1:5" x14ac:dyDescent="0.25">
      <c r="A2177" s="7"/>
      <c r="B2177" s="7"/>
      <c r="C2177" s="7"/>
      <c r="D2177" s="7"/>
      <c r="E2177" s="7"/>
    </row>
    <row r="2178" spans="1:5" x14ac:dyDescent="0.25">
      <c r="A2178" s="7"/>
      <c r="B2178" s="7"/>
      <c r="C2178" s="7"/>
      <c r="D2178" s="7"/>
      <c r="E2178" s="7"/>
    </row>
    <row r="2179" spans="1:5" x14ac:dyDescent="0.25">
      <c r="A2179" s="7"/>
      <c r="B2179" s="7"/>
      <c r="C2179" s="7"/>
      <c r="D2179" s="7"/>
      <c r="E2179" s="7"/>
    </row>
    <row r="2180" spans="1:5" x14ac:dyDescent="0.25">
      <c r="A2180" s="7"/>
      <c r="B2180" s="7"/>
      <c r="C2180" s="7"/>
      <c r="D2180" s="7"/>
      <c r="E2180" s="7"/>
    </row>
    <row r="2181" spans="1:5" x14ac:dyDescent="0.25">
      <c r="A2181" s="7"/>
      <c r="B2181" s="7"/>
      <c r="C2181" s="7"/>
      <c r="D2181" s="7"/>
      <c r="E2181" s="7"/>
    </row>
    <row r="2182" spans="1:5" x14ac:dyDescent="0.25">
      <c r="A2182" s="7"/>
      <c r="B2182" s="7"/>
      <c r="C2182" s="7"/>
      <c r="D2182" s="7"/>
      <c r="E2182" s="7"/>
    </row>
    <row r="2183" spans="1:5" x14ac:dyDescent="0.25">
      <c r="A2183" s="7"/>
      <c r="B2183" s="7"/>
      <c r="C2183" s="7"/>
      <c r="D2183" s="7"/>
      <c r="E2183" s="7"/>
    </row>
    <row r="2184" spans="1:5" x14ac:dyDescent="0.25">
      <c r="A2184" s="7"/>
      <c r="B2184" s="7"/>
      <c r="C2184" s="7"/>
      <c r="D2184" s="7"/>
      <c r="E2184" s="7"/>
    </row>
    <row r="2185" spans="1:5" x14ac:dyDescent="0.25">
      <c r="A2185" s="7"/>
      <c r="B2185" s="7"/>
      <c r="C2185" s="7"/>
      <c r="D2185" s="7"/>
      <c r="E2185" s="7"/>
    </row>
    <row r="2186" spans="1:5" x14ac:dyDescent="0.25">
      <c r="A2186" s="7"/>
      <c r="B2186" s="7"/>
      <c r="C2186" s="7"/>
      <c r="D2186" s="7"/>
      <c r="E2186" s="7"/>
    </row>
    <row r="2187" spans="1:5" x14ac:dyDescent="0.25">
      <c r="A2187" s="7"/>
      <c r="B2187" s="7"/>
      <c r="C2187" s="7"/>
      <c r="D2187" s="7"/>
      <c r="E2187" s="7"/>
    </row>
    <row r="2188" spans="1:5" x14ac:dyDescent="0.25">
      <c r="A2188" s="7"/>
      <c r="B2188" s="7"/>
      <c r="C2188" s="7"/>
      <c r="D2188" s="7"/>
      <c r="E2188" s="7"/>
    </row>
    <row r="2189" spans="1:5" x14ac:dyDescent="0.25">
      <c r="A2189" s="7"/>
      <c r="B2189" s="7"/>
      <c r="C2189" s="7"/>
      <c r="D2189" s="7"/>
      <c r="E2189" s="7"/>
    </row>
    <row r="2190" spans="1:5" x14ac:dyDescent="0.25">
      <c r="A2190" s="7"/>
      <c r="B2190" s="7"/>
      <c r="C2190" s="7"/>
      <c r="D2190" s="7"/>
      <c r="E2190" s="7"/>
    </row>
    <row r="2191" spans="1:5" x14ac:dyDescent="0.25">
      <c r="A2191" s="7"/>
      <c r="B2191" s="7"/>
      <c r="C2191" s="7"/>
      <c r="D2191" s="7"/>
      <c r="E2191" s="7"/>
    </row>
    <row r="2192" spans="1:5" x14ac:dyDescent="0.25">
      <c r="A2192" s="7"/>
      <c r="B2192" s="7"/>
      <c r="C2192" s="7"/>
      <c r="D2192" s="7"/>
      <c r="E2192" s="7"/>
    </row>
    <row r="2193" spans="1:5" x14ac:dyDescent="0.25">
      <c r="A2193" s="7"/>
      <c r="B2193" s="7"/>
      <c r="C2193" s="7"/>
      <c r="D2193" s="7"/>
      <c r="E2193" s="7"/>
    </row>
    <row r="2194" spans="1:5" x14ac:dyDescent="0.25">
      <c r="A2194" s="7"/>
      <c r="B2194" s="7"/>
      <c r="C2194" s="7"/>
      <c r="D2194" s="7"/>
      <c r="E2194" s="7"/>
    </row>
    <row r="2195" spans="1:5" x14ac:dyDescent="0.25">
      <c r="A2195" s="7"/>
      <c r="B2195" s="7"/>
      <c r="C2195" s="7"/>
      <c r="D2195" s="7"/>
      <c r="E2195" s="7"/>
    </row>
    <row r="2196" spans="1:5" x14ac:dyDescent="0.25">
      <c r="A2196" s="7"/>
      <c r="B2196" s="7"/>
      <c r="C2196" s="7"/>
      <c r="D2196" s="7"/>
      <c r="E2196" s="7"/>
    </row>
    <row r="2197" spans="1:5" x14ac:dyDescent="0.25">
      <c r="A2197" s="7"/>
      <c r="B2197" s="7"/>
      <c r="C2197" s="7"/>
      <c r="D2197" s="7"/>
      <c r="E2197" s="7"/>
    </row>
    <row r="2198" spans="1:5" x14ac:dyDescent="0.25">
      <c r="A2198" s="7"/>
      <c r="B2198" s="7"/>
      <c r="C2198" s="7"/>
      <c r="D2198" s="7"/>
      <c r="E2198" s="7"/>
    </row>
    <row r="2199" spans="1:5" x14ac:dyDescent="0.25">
      <c r="A2199" s="7"/>
      <c r="B2199" s="7"/>
      <c r="C2199" s="7"/>
      <c r="D2199" s="7"/>
      <c r="E2199" s="7"/>
    </row>
    <row r="2200" spans="1:5" x14ac:dyDescent="0.25">
      <c r="A2200" s="7"/>
      <c r="B2200" s="7"/>
      <c r="C2200" s="7"/>
      <c r="D2200" s="7"/>
      <c r="E2200" s="7"/>
    </row>
    <row r="2201" spans="1:5" x14ac:dyDescent="0.25">
      <c r="A2201" s="7"/>
      <c r="B2201" s="7"/>
      <c r="C2201" s="7"/>
      <c r="D2201" s="7"/>
      <c r="E2201" s="7"/>
    </row>
    <row r="2202" spans="1:5" x14ac:dyDescent="0.25">
      <c r="A2202" s="7"/>
      <c r="B2202" s="7"/>
      <c r="C2202" s="7"/>
      <c r="D2202" s="7"/>
      <c r="E2202" s="7"/>
    </row>
    <row r="2203" spans="1:5" x14ac:dyDescent="0.25">
      <c r="A2203" s="7"/>
      <c r="B2203" s="7"/>
      <c r="C2203" s="7"/>
      <c r="D2203" s="7"/>
      <c r="E2203" s="7"/>
    </row>
    <row r="2204" spans="1:5" x14ac:dyDescent="0.25">
      <c r="A2204" s="7"/>
      <c r="B2204" s="7"/>
      <c r="C2204" s="7"/>
      <c r="D2204" s="7"/>
      <c r="E2204" s="7"/>
    </row>
    <row r="2205" spans="1:5" x14ac:dyDescent="0.25">
      <c r="A2205" s="7"/>
      <c r="B2205" s="7"/>
      <c r="C2205" s="7"/>
      <c r="D2205" s="7"/>
      <c r="E2205" s="7"/>
    </row>
    <row r="2206" spans="1:5" x14ac:dyDescent="0.25">
      <c r="A2206" s="7"/>
      <c r="B2206" s="7"/>
      <c r="C2206" s="7"/>
      <c r="D2206" s="7"/>
      <c r="E2206" s="7"/>
    </row>
    <row r="2207" spans="1:5" x14ac:dyDescent="0.25">
      <c r="A2207" s="7"/>
      <c r="B2207" s="7"/>
      <c r="C2207" s="7"/>
      <c r="D2207" s="7"/>
      <c r="E2207" s="7"/>
    </row>
    <row r="2208" spans="1:5" x14ac:dyDescent="0.25">
      <c r="A2208" s="7"/>
      <c r="B2208" s="7"/>
      <c r="C2208" s="7"/>
      <c r="D2208" s="7"/>
      <c r="E2208" s="7"/>
    </row>
    <row r="2209" spans="1:5" x14ac:dyDescent="0.25">
      <c r="A2209" s="7"/>
      <c r="B2209" s="7"/>
      <c r="C2209" s="7"/>
      <c r="D2209" s="7"/>
      <c r="E2209" s="7"/>
    </row>
    <row r="2210" spans="1:5" x14ac:dyDescent="0.25">
      <c r="A2210" s="7"/>
      <c r="B2210" s="7"/>
      <c r="C2210" s="7"/>
      <c r="D2210" s="7"/>
      <c r="E2210" s="7"/>
    </row>
    <row r="2211" spans="1:5" x14ac:dyDescent="0.25">
      <c r="A2211" s="7"/>
      <c r="B2211" s="7"/>
      <c r="C2211" s="7"/>
      <c r="D2211" s="7"/>
      <c r="E2211" s="7"/>
    </row>
    <row r="2212" spans="1:5" x14ac:dyDescent="0.25">
      <c r="A2212" s="7"/>
      <c r="B2212" s="7"/>
      <c r="C2212" s="7"/>
      <c r="D2212" s="7"/>
      <c r="E2212" s="7"/>
    </row>
    <row r="2213" spans="1:5" x14ac:dyDescent="0.25">
      <c r="A2213" s="7"/>
      <c r="B2213" s="7"/>
      <c r="C2213" s="7"/>
      <c r="D2213" s="7"/>
      <c r="E2213" s="7"/>
    </row>
    <row r="2214" spans="1:5" x14ac:dyDescent="0.25">
      <c r="A2214" s="7"/>
      <c r="B2214" s="7"/>
      <c r="C2214" s="7"/>
      <c r="D2214" s="7"/>
      <c r="E2214" s="7"/>
    </row>
    <row r="2215" spans="1:5" x14ac:dyDescent="0.25">
      <c r="A2215" s="7"/>
      <c r="B2215" s="7"/>
      <c r="C2215" s="7"/>
      <c r="D2215" s="7"/>
      <c r="E2215" s="7"/>
    </row>
    <row r="2216" spans="1:5" x14ac:dyDescent="0.25">
      <c r="A2216" s="7"/>
      <c r="B2216" s="7"/>
      <c r="C2216" s="7"/>
      <c r="D2216" s="7"/>
      <c r="E2216" s="7"/>
    </row>
    <row r="2217" spans="1:5" x14ac:dyDescent="0.25">
      <c r="A2217" s="7"/>
      <c r="B2217" s="7"/>
      <c r="C2217" s="7"/>
      <c r="D2217" s="7"/>
      <c r="E2217" s="7"/>
    </row>
    <row r="2218" spans="1:5" x14ac:dyDescent="0.25">
      <c r="A2218" s="7"/>
      <c r="B2218" s="7"/>
      <c r="C2218" s="7"/>
      <c r="D2218" s="7"/>
      <c r="E2218" s="7"/>
    </row>
    <row r="2219" spans="1:5" x14ac:dyDescent="0.25">
      <c r="A2219" s="7"/>
      <c r="B2219" s="7"/>
      <c r="C2219" s="7"/>
      <c r="D2219" s="7"/>
      <c r="E2219" s="7"/>
    </row>
    <row r="2220" spans="1:5" x14ac:dyDescent="0.25">
      <c r="A2220" s="7"/>
      <c r="B2220" s="7"/>
      <c r="C2220" s="7"/>
      <c r="D2220" s="7"/>
      <c r="E2220" s="7"/>
    </row>
    <row r="2221" spans="1:5" x14ac:dyDescent="0.25">
      <c r="A2221" s="7"/>
      <c r="B2221" s="7"/>
      <c r="C2221" s="7"/>
      <c r="D2221" s="7"/>
      <c r="E2221" s="7"/>
    </row>
    <row r="2222" spans="1:5" x14ac:dyDescent="0.25">
      <c r="A2222" s="7"/>
      <c r="B2222" s="7"/>
      <c r="C2222" s="7"/>
      <c r="D2222" s="7"/>
      <c r="E2222" s="7"/>
    </row>
    <row r="2223" spans="1:5" x14ac:dyDescent="0.25">
      <c r="A2223" s="7"/>
      <c r="B2223" s="7"/>
      <c r="C2223" s="7"/>
      <c r="D2223" s="7"/>
      <c r="E2223" s="7"/>
    </row>
    <row r="2224" spans="1:5" x14ac:dyDescent="0.25">
      <c r="A2224" s="7"/>
      <c r="B2224" s="7"/>
      <c r="C2224" s="7"/>
      <c r="D2224" s="7"/>
      <c r="E2224" s="7"/>
    </row>
    <row r="2225" spans="1:5" x14ac:dyDescent="0.25">
      <c r="A2225" s="7"/>
      <c r="B2225" s="7"/>
      <c r="C2225" s="7"/>
      <c r="D2225" s="7"/>
      <c r="E2225" s="7"/>
    </row>
    <row r="2226" spans="1:5" x14ac:dyDescent="0.25">
      <c r="A2226" s="7"/>
      <c r="B2226" s="7"/>
      <c r="C2226" s="7"/>
      <c r="D2226" s="7"/>
      <c r="E2226" s="7"/>
    </row>
    <row r="2227" spans="1:5" x14ac:dyDescent="0.25">
      <c r="A2227" s="7"/>
      <c r="B2227" s="7"/>
      <c r="C2227" s="7"/>
      <c r="D2227" s="7"/>
      <c r="E2227" s="7"/>
    </row>
    <row r="2228" spans="1:5" x14ac:dyDescent="0.25">
      <c r="A2228" s="7"/>
      <c r="B2228" s="7"/>
      <c r="C2228" s="7"/>
      <c r="D2228" s="7"/>
      <c r="E2228" s="7"/>
    </row>
    <row r="2229" spans="1:5" x14ac:dyDescent="0.25">
      <c r="A2229" s="7"/>
      <c r="B2229" s="7"/>
      <c r="C2229" s="7"/>
      <c r="D2229" s="7"/>
      <c r="E2229" s="7"/>
    </row>
    <row r="2230" spans="1:5" x14ac:dyDescent="0.25">
      <c r="A2230" s="7"/>
      <c r="B2230" s="7"/>
      <c r="C2230" s="7"/>
      <c r="D2230" s="7"/>
      <c r="E2230" s="7"/>
    </row>
    <row r="2231" spans="1:5" x14ac:dyDescent="0.25">
      <c r="A2231" s="7"/>
      <c r="B2231" s="7"/>
      <c r="C2231" s="7"/>
      <c r="D2231" s="7"/>
      <c r="E2231" s="7"/>
    </row>
    <row r="2232" spans="1:5" x14ac:dyDescent="0.25">
      <c r="A2232" s="7"/>
      <c r="B2232" s="7"/>
      <c r="C2232" s="7"/>
      <c r="D2232" s="7"/>
      <c r="E2232" s="7"/>
    </row>
    <row r="2233" spans="1:5" x14ac:dyDescent="0.25">
      <c r="A2233" s="7"/>
      <c r="B2233" s="7"/>
      <c r="C2233" s="7"/>
      <c r="D2233" s="7"/>
      <c r="E2233" s="7"/>
    </row>
    <row r="2234" spans="1:5" x14ac:dyDescent="0.25">
      <c r="A2234" s="7"/>
      <c r="B2234" s="7"/>
      <c r="C2234" s="7"/>
      <c r="D2234" s="7"/>
      <c r="E2234" s="7"/>
    </row>
    <row r="2235" spans="1:5" x14ac:dyDescent="0.25">
      <c r="A2235" s="7"/>
      <c r="B2235" s="7"/>
      <c r="C2235" s="7"/>
      <c r="D2235" s="7"/>
      <c r="E2235" s="7"/>
    </row>
    <row r="2236" spans="1:5" x14ac:dyDescent="0.25">
      <c r="A2236" s="7"/>
      <c r="B2236" s="7"/>
      <c r="C2236" s="7"/>
      <c r="D2236" s="7"/>
      <c r="E2236" s="7"/>
    </row>
    <row r="2237" spans="1:5" x14ac:dyDescent="0.25">
      <c r="A2237" s="7"/>
      <c r="B2237" s="7"/>
      <c r="C2237" s="7"/>
      <c r="D2237" s="7"/>
      <c r="E2237" s="7"/>
    </row>
    <row r="2238" spans="1:5" x14ac:dyDescent="0.25">
      <c r="A2238" s="7"/>
      <c r="B2238" s="7"/>
      <c r="C2238" s="7"/>
      <c r="D2238" s="7"/>
      <c r="E2238" s="7"/>
    </row>
    <row r="2239" spans="1:5" x14ac:dyDescent="0.25">
      <c r="A2239" s="7"/>
      <c r="B2239" s="7"/>
      <c r="C2239" s="7"/>
      <c r="D2239" s="7"/>
      <c r="E2239" s="7"/>
    </row>
    <row r="2240" spans="1:5" x14ac:dyDescent="0.25">
      <c r="A2240" s="7"/>
      <c r="B2240" s="7"/>
      <c r="C2240" s="7"/>
      <c r="D2240" s="7"/>
      <c r="E2240" s="7"/>
    </row>
    <row r="2241" spans="1:5" x14ac:dyDescent="0.25">
      <c r="A2241" s="7"/>
      <c r="B2241" s="7"/>
      <c r="C2241" s="7"/>
      <c r="D2241" s="7"/>
      <c r="E2241" s="7"/>
    </row>
    <row r="2242" spans="1:5" x14ac:dyDescent="0.25">
      <c r="A2242" s="7"/>
      <c r="B2242" s="7"/>
      <c r="C2242" s="7"/>
      <c r="D2242" s="7"/>
      <c r="E2242" s="7"/>
    </row>
    <row r="2243" spans="1:5" x14ac:dyDescent="0.25">
      <c r="A2243" s="7"/>
      <c r="B2243" s="7"/>
      <c r="C2243" s="7"/>
      <c r="D2243" s="7"/>
      <c r="E2243" s="7"/>
    </row>
    <row r="2244" spans="1:5" x14ac:dyDescent="0.25">
      <c r="A2244" s="7"/>
      <c r="B2244" s="7"/>
      <c r="C2244" s="7"/>
      <c r="D2244" s="7"/>
      <c r="E2244" s="7"/>
    </row>
    <row r="2245" spans="1:5" x14ac:dyDescent="0.25">
      <c r="A2245" s="7"/>
      <c r="B2245" s="7"/>
      <c r="C2245" s="7"/>
      <c r="D2245" s="7"/>
      <c r="E2245" s="7"/>
    </row>
    <row r="2246" spans="1:5" x14ac:dyDescent="0.25">
      <c r="A2246" s="7"/>
      <c r="B2246" s="7"/>
      <c r="C2246" s="7"/>
      <c r="D2246" s="7"/>
      <c r="E2246" s="7"/>
    </row>
    <row r="2247" spans="1:5" x14ac:dyDescent="0.25">
      <c r="A2247" s="7"/>
      <c r="B2247" s="7"/>
      <c r="C2247" s="7"/>
      <c r="D2247" s="7"/>
      <c r="E2247" s="7"/>
    </row>
    <row r="2248" spans="1:5" x14ac:dyDescent="0.25">
      <c r="A2248" s="7"/>
      <c r="B2248" s="7"/>
      <c r="C2248" s="7"/>
      <c r="D2248" s="7"/>
      <c r="E2248" s="7"/>
    </row>
    <row r="2249" spans="1:5" x14ac:dyDescent="0.25">
      <c r="A2249" s="7"/>
      <c r="B2249" s="7"/>
      <c r="C2249" s="7"/>
      <c r="D2249" s="7"/>
      <c r="E2249" s="7"/>
    </row>
    <row r="2250" spans="1:5" x14ac:dyDescent="0.25">
      <c r="A2250" s="7"/>
      <c r="B2250" s="7"/>
      <c r="C2250" s="7"/>
      <c r="D2250" s="7"/>
      <c r="E2250" s="7"/>
    </row>
    <row r="2251" spans="1:5" x14ac:dyDescent="0.25">
      <c r="A2251" s="7"/>
      <c r="B2251" s="7"/>
      <c r="C2251" s="7"/>
      <c r="D2251" s="7"/>
      <c r="E2251" s="7"/>
    </row>
    <row r="2252" spans="1:5" x14ac:dyDescent="0.25">
      <c r="A2252" s="7"/>
      <c r="B2252" s="7"/>
      <c r="C2252" s="7"/>
      <c r="D2252" s="7"/>
      <c r="E2252" s="7"/>
    </row>
    <row r="2253" spans="1:5" x14ac:dyDescent="0.25">
      <c r="A2253" s="7"/>
      <c r="B2253" s="7"/>
      <c r="C2253" s="7"/>
      <c r="D2253" s="7"/>
      <c r="E2253" s="7"/>
    </row>
    <row r="2254" spans="1:5" x14ac:dyDescent="0.25">
      <c r="A2254" s="7"/>
      <c r="B2254" s="7"/>
      <c r="C2254" s="7"/>
      <c r="D2254" s="7"/>
      <c r="E2254" s="7"/>
    </row>
    <row r="2255" spans="1:5" x14ac:dyDescent="0.25">
      <c r="A2255" s="7"/>
      <c r="B2255" s="7"/>
      <c r="C2255" s="7"/>
      <c r="D2255" s="7"/>
      <c r="E2255" s="7"/>
    </row>
    <row r="2256" spans="1:5" x14ac:dyDescent="0.25">
      <c r="A2256" s="7"/>
      <c r="B2256" s="7"/>
      <c r="C2256" s="7"/>
      <c r="D2256" s="7"/>
      <c r="E2256" s="7"/>
    </row>
    <row r="2257" spans="1:5" x14ac:dyDescent="0.25">
      <c r="A2257" s="7"/>
      <c r="B2257" s="7"/>
      <c r="C2257" s="7"/>
      <c r="D2257" s="7"/>
      <c r="E2257" s="7"/>
    </row>
    <row r="2258" spans="1:5" x14ac:dyDescent="0.25">
      <c r="A2258" s="7"/>
      <c r="B2258" s="7"/>
      <c r="C2258" s="7"/>
      <c r="D2258" s="7"/>
      <c r="E2258" s="7"/>
    </row>
    <row r="2259" spans="1:5" x14ac:dyDescent="0.25">
      <c r="A2259" s="7"/>
      <c r="B2259" s="7"/>
      <c r="C2259" s="7"/>
      <c r="D2259" s="7"/>
      <c r="E2259" s="7"/>
    </row>
    <row r="2260" spans="1:5" x14ac:dyDescent="0.25">
      <c r="A2260" s="7"/>
      <c r="B2260" s="7"/>
      <c r="C2260" s="7"/>
      <c r="D2260" s="7"/>
      <c r="E2260" s="7"/>
    </row>
    <row r="2261" spans="1:5" x14ac:dyDescent="0.25">
      <c r="A2261" s="7"/>
      <c r="B2261" s="7"/>
      <c r="C2261" s="7"/>
      <c r="D2261" s="7"/>
      <c r="E2261" s="7"/>
    </row>
    <row r="2262" spans="1:5" x14ac:dyDescent="0.25">
      <c r="A2262" s="7"/>
      <c r="B2262" s="7"/>
      <c r="C2262" s="7"/>
      <c r="D2262" s="7"/>
      <c r="E2262" s="7"/>
    </row>
    <row r="2263" spans="1:5" x14ac:dyDescent="0.25">
      <c r="A2263" s="7"/>
      <c r="B2263" s="7"/>
      <c r="C2263" s="7"/>
      <c r="D2263" s="7"/>
      <c r="E2263" s="7"/>
    </row>
    <row r="2264" spans="1:5" x14ac:dyDescent="0.25">
      <c r="A2264" s="7"/>
      <c r="B2264" s="7"/>
      <c r="C2264" s="7"/>
      <c r="D2264" s="7"/>
      <c r="E2264" s="7"/>
    </row>
    <row r="2265" spans="1:5" x14ac:dyDescent="0.25">
      <c r="A2265" s="7"/>
      <c r="B2265" s="7"/>
      <c r="C2265" s="7"/>
      <c r="D2265" s="7"/>
      <c r="E2265" s="7"/>
    </row>
    <row r="2266" spans="1:5" x14ac:dyDescent="0.25">
      <c r="A2266" s="7"/>
      <c r="B2266" s="7"/>
      <c r="C2266" s="7"/>
      <c r="D2266" s="7"/>
      <c r="E2266" s="7"/>
    </row>
    <row r="2267" spans="1:5" x14ac:dyDescent="0.25">
      <c r="A2267" s="7"/>
      <c r="B2267" s="7"/>
      <c r="C2267" s="7"/>
      <c r="D2267" s="7"/>
      <c r="E2267" s="7"/>
    </row>
    <row r="2268" spans="1:5" x14ac:dyDescent="0.25">
      <c r="A2268" s="7"/>
      <c r="B2268" s="7"/>
      <c r="C2268" s="7"/>
      <c r="D2268" s="7"/>
      <c r="E2268" s="7"/>
    </row>
    <row r="2269" spans="1:5" x14ac:dyDescent="0.25">
      <c r="A2269" s="7"/>
      <c r="B2269" s="7"/>
      <c r="C2269" s="7"/>
      <c r="D2269" s="7"/>
      <c r="E2269" s="7"/>
    </row>
    <row r="2270" spans="1:5" x14ac:dyDescent="0.25">
      <c r="A2270" s="7"/>
      <c r="B2270" s="7"/>
      <c r="C2270" s="7"/>
      <c r="D2270" s="7"/>
      <c r="E2270" s="7"/>
    </row>
    <row r="2271" spans="1:5" x14ac:dyDescent="0.25">
      <c r="A2271" s="7"/>
      <c r="B2271" s="7"/>
      <c r="C2271" s="7"/>
      <c r="D2271" s="7"/>
      <c r="E2271" s="7"/>
    </row>
    <row r="2272" spans="1:5" x14ac:dyDescent="0.25">
      <c r="A2272" s="7"/>
      <c r="B2272" s="7"/>
      <c r="C2272" s="7"/>
      <c r="D2272" s="7"/>
      <c r="E2272" s="7"/>
    </row>
    <row r="2273" spans="1:5" x14ac:dyDescent="0.25">
      <c r="A2273" s="7"/>
      <c r="B2273" s="7"/>
      <c r="C2273" s="7"/>
      <c r="D2273" s="7"/>
      <c r="E2273" s="7"/>
    </row>
    <row r="2274" spans="1:5" x14ac:dyDescent="0.25">
      <c r="A2274" s="7"/>
      <c r="B2274" s="7"/>
      <c r="C2274" s="7"/>
      <c r="D2274" s="7"/>
      <c r="E2274" s="7"/>
    </row>
    <row r="2275" spans="1:5" x14ac:dyDescent="0.25">
      <c r="A2275" s="7"/>
      <c r="B2275" s="7"/>
      <c r="C2275" s="7"/>
      <c r="D2275" s="7"/>
      <c r="E2275" s="7"/>
    </row>
    <row r="2276" spans="1:5" x14ac:dyDescent="0.25">
      <c r="A2276" s="7"/>
      <c r="B2276" s="7"/>
      <c r="C2276" s="7"/>
      <c r="D2276" s="7"/>
      <c r="E2276" s="7"/>
    </row>
    <row r="2277" spans="1:5" x14ac:dyDescent="0.25">
      <c r="A2277" s="7"/>
      <c r="B2277" s="7"/>
      <c r="C2277" s="7"/>
      <c r="D2277" s="7"/>
      <c r="E2277" s="7"/>
    </row>
    <row r="2278" spans="1:5" x14ac:dyDescent="0.25">
      <c r="A2278" s="7"/>
      <c r="B2278" s="7"/>
      <c r="C2278" s="7"/>
      <c r="D2278" s="7"/>
      <c r="E2278" s="7"/>
    </row>
    <row r="2279" spans="1:5" x14ac:dyDescent="0.25">
      <c r="A2279" s="7"/>
      <c r="B2279" s="7"/>
      <c r="C2279" s="7"/>
      <c r="D2279" s="7"/>
      <c r="E2279" s="7"/>
    </row>
    <row r="2280" spans="1:5" x14ac:dyDescent="0.25">
      <c r="A2280" s="7"/>
      <c r="B2280" s="7"/>
      <c r="C2280" s="7"/>
      <c r="D2280" s="7"/>
      <c r="E2280" s="7"/>
    </row>
    <row r="2281" spans="1:5" x14ac:dyDescent="0.25">
      <c r="A2281" s="7"/>
      <c r="B2281" s="7"/>
      <c r="C2281" s="7"/>
      <c r="D2281" s="7"/>
      <c r="E2281" s="7"/>
    </row>
    <row r="2282" spans="1:5" x14ac:dyDescent="0.25">
      <c r="A2282" s="7"/>
      <c r="B2282" s="7"/>
      <c r="C2282" s="7"/>
      <c r="D2282" s="7"/>
      <c r="E2282" s="7"/>
    </row>
    <row r="2283" spans="1:5" x14ac:dyDescent="0.25">
      <c r="A2283" s="7"/>
      <c r="B2283" s="7"/>
      <c r="C2283" s="7"/>
      <c r="D2283" s="7"/>
      <c r="E2283" s="7"/>
    </row>
    <row r="2284" spans="1:5" x14ac:dyDescent="0.25">
      <c r="A2284" s="7"/>
      <c r="B2284" s="7"/>
      <c r="C2284" s="7"/>
      <c r="D2284" s="7"/>
      <c r="E2284" s="7"/>
    </row>
    <row r="2285" spans="1:5" x14ac:dyDescent="0.25">
      <c r="A2285" s="7"/>
      <c r="B2285" s="7"/>
      <c r="C2285" s="7"/>
      <c r="D2285" s="7"/>
      <c r="E2285" s="7"/>
    </row>
    <row r="2286" spans="1:5" x14ac:dyDescent="0.25">
      <c r="A2286" s="7"/>
      <c r="B2286" s="7"/>
      <c r="C2286" s="7"/>
      <c r="D2286" s="7"/>
      <c r="E2286" s="7"/>
    </row>
    <row r="2287" spans="1:5" x14ac:dyDescent="0.25">
      <c r="A2287" s="7"/>
      <c r="B2287" s="7"/>
      <c r="C2287" s="7"/>
      <c r="D2287" s="7"/>
      <c r="E2287" s="7"/>
    </row>
    <row r="2288" spans="1:5" x14ac:dyDescent="0.25">
      <c r="A2288" s="7"/>
      <c r="B2288" s="7"/>
      <c r="C2288" s="7"/>
      <c r="D2288" s="7"/>
      <c r="E2288" s="7"/>
    </row>
    <row r="2289" spans="1:5" x14ac:dyDescent="0.25">
      <c r="A2289" s="7"/>
      <c r="B2289" s="7"/>
      <c r="C2289" s="7"/>
      <c r="D2289" s="7"/>
      <c r="E2289" s="7"/>
    </row>
    <row r="2290" spans="1:5" x14ac:dyDescent="0.25">
      <c r="A2290" s="7"/>
      <c r="B2290" s="7"/>
      <c r="C2290" s="7"/>
      <c r="D2290" s="7"/>
      <c r="E2290" s="7"/>
    </row>
    <row r="2291" spans="1:5" x14ac:dyDescent="0.25">
      <c r="A2291" s="7"/>
      <c r="B2291" s="7"/>
      <c r="C2291" s="7"/>
      <c r="D2291" s="7"/>
      <c r="E2291" s="7"/>
    </row>
    <row r="2292" spans="1:5" x14ac:dyDescent="0.25">
      <c r="A2292" s="7"/>
      <c r="B2292" s="7"/>
      <c r="C2292" s="7"/>
      <c r="D2292" s="7"/>
      <c r="E2292" s="7"/>
    </row>
    <row r="2293" spans="1:5" x14ac:dyDescent="0.25">
      <c r="A2293" s="7"/>
      <c r="B2293" s="7"/>
      <c r="C2293" s="7"/>
      <c r="D2293" s="7"/>
      <c r="E2293" s="7"/>
    </row>
    <row r="2294" spans="1:5" x14ac:dyDescent="0.25">
      <c r="A2294" s="7"/>
      <c r="B2294" s="7"/>
      <c r="C2294" s="7"/>
      <c r="D2294" s="7"/>
      <c r="E2294" s="7"/>
    </row>
    <row r="2295" spans="1:5" x14ac:dyDescent="0.25">
      <c r="A2295" s="7"/>
      <c r="B2295" s="7"/>
      <c r="C2295" s="7"/>
      <c r="D2295" s="7"/>
      <c r="E2295" s="7"/>
    </row>
    <row r="2296" spans="1:5" x14ac:dyDescent="0.25">
      <c r="A2296" s="7"/>
      <c r="B2296" s="7"/>
      <c r="C2296" s="7"/>
      <c r="D2296" s="7"/>
      <c r="E2296" s="7"/>
    </row>
    <row r="2297" spans="1:5" x14ac:dyDescent="0.25">
      <c r="A2297" s="7"/>
      <c r="B2297" s="7"/>
      <c r="C2297" s="7"/>
      <c r="D2297" s="7"/>
      <c r="E2297" s="7"/>
    </row>
    <row r="2298" spans="1:5" x14ac:dyDescent="0.25">
      <c r="A2298" s="7"/>
      <c r="B2298" s="7"/>
      <c r="C2298" s="7"/>
      <c r="D2298" s="7"/>
      <c r="E2298" s="7"/>
    </row>
    <row r="2299" spans="1:5" x14ac:dyDescent="0.25">
      <c r="A2299" s="7"/>
      <c r="B2299" s="7"/>
      <c r="C2299" s="7"/>
      <c r="D2299" s="7"/>
      <c r="E2299" s="7"/>
    </row>
    <row r="2300" spans="1:5" x14ac:dyDescent="0.25">
      <c r="A2300" s="7"/>
      <c r="B2300" s="7"/>
      <c r="C2300" s="7"/>
      <c r="D2300" s="7"/>
      <c r="E2300" s="7"/>
    </row>
    <row r="2301" spans="1:5" x14ac:dyDescent="0.25">
      <c r="A2301" s="7"/>
      <c r="B2301" s="7"/>
      <c r="C2301" s="7"/>
      <c r="D2301" s="7"/>
      <c r="E2301" s="7"/>
    </row>
    <row r="2302" spans="1:5" x14ac:dyDescent="0.25">
      <c r="A2302" s="7"/>
      <c r="B2302" s="7"/>
      <c r="C2302" s="7"/>
      <c r="D2302" s="7"/>
      <c r="E2302" s="7"/>
    </row>
    <row r="2303" spans="1:5" x14ac:dyDescent="0.25">
      <c r="A2303" s="7"/>
      <c r="B2303" s="7"/>
      <c r="C2303" s="7"/>
      <c r="D2303" s="7"/>
      <c r="E2303" s="7"/>
    </row>
    <row r="2304" spans="1:5" x14ac:dyDescent="0.25">
      <c r="A2304" s="7"/>
      <c r="B2304" s="7"/>
      <c r="C2304" s="7"/>
      <c r="D2304" s="7"/>
      <c r="E2304" s="7"/>
    </row>
    <row r="2305" spans="1:5" x14ac:dyDescent="0.25">
      <c r="A2305" s="7"/>
      <c r="B2305" s="7"/>
      <c r="C2305" s="7"/>
      <c r="D2305" s="7"/>
      <c r="E2305" s="7"/>
    </row>
    <row r="2306" spans="1:5" x14ac:dyDescent="0.25">
      <c r="A2306" s="7"/>
      <c r="B2306" s="7"/>
      <c r="C2306" s="7"/>
      <c r="D2306" s="7"/>
      <c r="E2306" s="7"/>
    </row>
    <row r="2307" spans="1:5" x14ac:dyDescent="0.25">
      <c r="A2307" s="7"/>
      <c r="B2307" s="7"/>
      <c r="C2307" s="7"/>
      <c r="D2307" s="7"/>
      <c r="E2307" s="7"/>
    </row>
    <row r="2308" spans="1:5" x14ac:dyDescent="0.25">
      <c r="A2308" s="7"/>
      <c r="B2308" s="7"/>
      <c r="C2308" s="7"/>
      <c r="D2308" s="7"/>
      <c r="E2308" s="7"/>
    </row>
    <row r="2309" spans="1:5" x14ac:dyDescent="0.25">
      <c r="A2309" s="7"/>
      <c r="B2309" s="7"/>
      <c r="C2309" s="7"/>
      <c r="D2309" s="7"/>
      <c r="E2309" s="7"/>
    </row>
    <row r="2310" spans="1:5" x14ac:dyDescent="0.25">
      <c r="A2310" s="7"/>
      <c r="B2310" s="7"/>
      <c r="C2310" s="7"/>
      <c r="D2310" s="7"/>
      <c r="E2310" s="7"/>
    </row>
    <row r="2311" spans="1:5" x14ac:dyDescent="0.25">
      <c r="A2311" s="7"/>
      <c r="B2311" s="7"/>
      <c r="C2311" s="7"/>
      <c r="D2311" s="7"/>
      <c r="E2311" s="7"/>
    </row>
    <row r="2312" spans="1:5" x14ac:dyDescent="0.25">
      <c r="A2312" s="7"/>
      <c r="B2312" s="7"/>
      <c r="C2312" s="7"/>
      <c r="D2312" s="7"/>
      <c r="E2312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73"/>
  <sheetViews>
    <sheetView workbookViewId="0">
      <selection activeCell="H14" sqref="H14"/>
    </sheetView>
  </sheetViews>
  <sheetFormatPr defaultRowHeight="15" x14ac:dyDescent="0.25"/>
  <cols>
    <col min="1" max="2" width="9.140625" style="24"/>
    <col min="3" max="3" width="18.140625" style="24" customWidth="1"/>
    <col min="4" max="4" width="11.42578125" style="24" customWidth="1"/>
    <col min="5" max="5" width="12.85546875" style="24" bestFit="1" customWidth="1"/>
    <col min="6" max="16384" width="9.140625" style="24"/>
  </cols>
  <sheetData>
    <row r="4" spans="3:6" ht="54" customHeight="1" x14ac:dyDescent="0.25">
      <c r="C4" s="35" t="s">
        <v>100</v>
      </c>
      <c r="D4" s="35" t="s">
        <v>101</v>
      </c>
      <c r="E4" s="36" t="s">
        <v>109</v>
      </c>
    </row>
    <row r="5" spans="3:6" x14ac:dyDescent="0.25">
      <c r="C5" s="34">
        <v>46097</v>
      </c>
      <c r="D5" s="1" t="s">
        <v>102</v>
      </c>
      <c r="E5" s="1"/>
    </row>
    <row r="6" spans="3:6" x14ac:dyDescent="0.25">
      <c r="C6" s="34">
        <v>46098</v>
      </c>
      <c r="D6" s="1" t="s">
        <v>103</v>
      </c>
      <c r="E6" s="1"/>
      <c r="F6" s="24">
        <f>SUM($E$5:E6)</f>
        <v>0</v>
      </c>
    </row>
    <row r="7" spans="3:6" x14ac:dyDescent="0.25">
      <c r="C7" s="34">
        <v>46099</v>
      </c>
      <c r="D7" s="1" t="s">
        <v>104</v>
      </c>
      <c r="E7" s="1"/>
      <c r="F7" s="24">
        <f>SUM($E$5:E7)</f>
        <v>0</v>
      </c>
    </row>
    <row r="8" spans="3:6" x14ac:dyDescent="0.25">
      <c r="C8" s="34">
        <v>46100</v>
      </c>
      <c r="D8" s="1" t="s">
        <v>105</v>
      </c>
      <c r="E8" s="1"/>
      <c r="F8" s="24">
        <f>SUM($E$5:E8)</f>
        <v>0</v>
      </c>
    </row>
    <row r="9" spans="3:6" x14ac:dyDescent="0.25">
      <c r="C9" s="34">
        <v>46101</v>
      </c>
      <c r="D9" s="1" t="s">
        <v>106</v>
      </c>
      <c r="E9" s="1">
        <v>64</v>
      </c>
      <c r="F9" s="24">
        <f>SUM($E$5:E9)</f>
        <v>64</v>
      </c>
    </row>
    <row r="10" spans="3:6" x14ac:dyDescent="0.25">
      <c r="C10" s="34">
        <v>46102</v>
      </c>
      <c r="D10" s="1" t="s">
        <v>107</v>
      </c>
      <c r="E10" s="1"/>
      <c r="F10" s="24">
        <f>SUM($E$5:E10)</f>
        <v>64</v>
      </c>
    </row>
    <row r="11" spans="3:6" x14ac:dyDescent="0.25">
      <c r="C11" s="34">
        <v>46103</v>
      </c>
      <c r="D11" s="1" t="s">
        <v>108</v>
      </c>
      <c r="E11" s="1"/>
      <c r="F11" s="24">
        <f>SUM($E$5:E11)</f>
        <v>64</v>
      </c>
    </row>
    <row r="12" spans="3:6" x14ac:dyDescent="0.25">
      <c r="C12" s="34">
        <v>46104</v>
      </c>
      <c r="D12" s="1" t="s">
        <v>102</v>
      </c>
      <c r="E12" s="1">
        <v>58</v>
      </c>
      <c r="F12" s="24">
        <f>SUM($E$5:E12)</f>
        <v>122</v>
      </c>
    </row>
    <row r="13" spans="3:6" x14ac:dyDescent="0.25">
      <c r="C13" s="34">
        <v>46105</v>
      </c>
      <c r="D13" s="1" t="s">
        <v>103</v>
      </c>
      <c r="E13" s="1"/>
      <c r="F13" s="24">
        <f>SUM($E$5:E13)</f>
        <v>122</v>
      </c>
    </row>
    <row r="14" spans="3:6" x14ac:dyDescent="0.25">
      <c r="C14" s="34">
        <v>46106</v>
      </c>
      <c r="D14" s="1" t="s">
        <v>104</v>
      </c>
      <c r="E14" s="1">
        <v>34</v>
      </c>
      <c r="F14" s="24">
        <f>SUM($E$5:E14)</f>
        <v>156</v>
      </c>
    </row>
    <row r="15" spans="3:6" x14ac:dyDescent="0.25">
      <c r="C15" s="34">
        <v>46107</v>
      </c>
      <c r="D15" s="1" t="s">
        <v>105</v>
      </c>
      <c r="E15" s="1"/>
      <c r="F15" s="24">
        <f>SUM($E$5:E15)</f>
        <v>156</v>
      </c>
    </row>
    <row r="16" spans="3:6" x14ac:dyDescent="0.25">
      <c r="C16" s="34">
        <v>46108</v>
      </c>
      <c r="D16" s="1" t="s">
        <v>106</v>
      </c>
      <c r="E16" s="1"/>
      <c r="F16" s="24">
        <f>SUM($E$5:E16)</f>
        <v>156</v>
      </c>
    </row>
    <row r="17" spans="3:6" x14ac:dyDescent="0.25">
      <c r="C17" s="34">
        <v>46109</v>
      </c>
      <c r="D17" s="1" t="s">
        <v>107</v>
      </c>
      <c r="E17" s="1"/>
      <c r="F17" s="24">
        <f>SUM($E$5:E17)</f>
        <v>156</v>
      </c>
    </row>
    <row r="18" spans="3:6" x14ac:dyDescent="0.25">
      <c r="C18" s="34">
        <v>46110</v>
      </c>
      <c r="D18" s="1" t="s">
        <v>108</v>
      </c>
      <c r="E18" s="1"/>
      <c r="F18" s="24">
        <f>SUM($E$5:E18)</f>
        <v>156</v>
      </c>
    </row>
    <row r="19" spans="3:6" x14ac:dyDescent="0.25">
      <c r="C19" s="34">
        <v>46111</v>
      </c>
      <c r="D19" s="1" t="s">
        <v>102</v>
      </c>
      <c r="E19" s="1"/>
      <c r="F19" s="24">
        <f>SUM($E$5:E19)</f>
        <v>156</v>
      </c>
    </row>
    <row r="20" spans="3:6" x14ac:dyDescent="0.25">
      <c r="C20" s="34">
        <v>46112</v>
      </c>
      <c r="D20" s="1" t="s">
        <v>103</v>
      </c>
      <c r="E20" s="1"/>
      <c r="F20" s="24">
        <f>SUM($E$5:E20)</f>
        <v>156</v>
      </c>
    </row>
    <row r="21" spans="3:6" x14ac:dyDescent="0.25">
      <c r="C21" s="34">
        <v>46113</v>
      </c>
      <c r="D21" s="1" t="s">
        <v>104</v>
      </c>
      <c r="E21" s="1"/>
      <c r="F21" s="24">
        <f>SUM($E$5:E21)</f>
        <v>156</v>
      </c>
    </row>
    <row r="22" spans="3:6" x14ac:dyDescent="0.25">
      <c r="C22" s="34">
        <v>46114</v>
      </c>
      <c r="D22" s="1" t="s">
        <v>105</v>
      </c>
      <c r="E22" s="1"/>
      <c r="F22" s="24">
        <f>SUM($E$5:E22)</f>
        <v>156</v>
      </c>
    </row>
    <row r="23" spans="3:6" x14ac:dyDescent="0.25">
      <c r="C23" s="34">
        <v>46115</v>
      </c>
      <c r="D23" s="1" t="s">
        <v>106</v>
      </c>
      <c r="E23" s="1"/>
      <c r="F23" s="24">
        <f>SUM($E$5:E23)</f>
        <v>156</v>
      </c>
    </row>
    <row r="24" spans="3:6" x14ac:dyDescent="0.25">
      <c r="C24" s="34">
        <v>46116</v>
      </c>
      <c r="D24" s="1" t="s">
        <v>107</v>
      </c>
      <c r="E24" s="1"/>
      <c r="F24" s="24">
        <f>SUM($E$5:E24)</f>
        <v>156</v>
      </c>
    </row>
    <row r="25" spans="3:6" x14ac:dyDescent="0.25">
      <c r="C25" s="34">
        <v>46117</v>
      </c>
      <c r="D25" s="1" t="s">
        <v>108</v>
      </c>
      <c r="E25" s="1"/>
      <c r="F25" s="24">
        <f>SUM($E$5:E25)</f>
        <v>156</v>
      </c>
    </row>
    <row r="26" spans="3:6" x14ac:dyDescent="0.25">
      <c r="C26" s="34">
        <v>46118</v>
      </c>
      <c r="D26" s="1" t="s">
        <v>102</v>
      </c>
      <c r="E26" s="1"/>
      <c r="F26" s="24">
        <f>SUM($E$5:E26)</f>
        <v>156</v>
      </c>
    </row>
    <row r="27" spans="3:6" x14ac:dyDescent="0.25">
      <c r="C27" s="34">
        <v>46119</v>
      </c>
      <c r="D27" s="1" t="s">
        <v>103</v>
      </c>
      <c r="E27" s="1"/>
      <c r="F27" s="24">
        <f>SUM($E$5:E27)</f>
        <v>156</v>
      </c>
    </row>
    <row r="28" spans="3:6" x14ac:dyDescent="0.25">
      <c r="C28" s="34">
        <v>46120</v>
      </c>
      <c r="D28" s="1" t="s">
        <v>104</v>
      </c>
      <c r="E28" s="1"/>
      <c r="F28" s="24">
        <f>SUM($E$5:E28)</f>
        <v>156</v>
      </c>
    </row>
    <row r="29" spans="3:6" x14ac:dyDescent="0.25">
      <c r="C29" s="34">
        <v>46121</v>
      </c>
      <c r="D29" s="1" t="s">
        <v>105</v>
      </c>
      <c r="E29" s="1"/>
      <c r="F29" s="24">
        <f>SUM($E$5:E29)</f>
        <v>156</v>
      </c>
    </row>
    <row r="30" spans="3:6" x14ac:dyDescent="0.25">
      <c r="C30" s="34">
        <v>46122</v>
      </c>
      <c r="D30" s="1" t="s">
        <v>106</v>
      </c>
      <c r="E30" s="1"/>
      <c r="F30" s="24">
        <f>SUM($E$5:E30)</f>
        <v>156</v>
      </c>
    </row>
    <row r="31" spans="3:6" x14ac:dyDescent="0.25">
      <c r="C31" s="34">
        <v>46123</v>
      </c>
      <c r="D31" s="1" t="s">
        <v>107</v>
      </c>
      <c r="E31" s="1"/>
      <c r="F31" s="24">
        <f>SUM($E$5:E31)</f>
        <v>156</v>
      </c>
    </row>
    <row r="32" spans="3:6" x14ac:dyDescent="0.25">
      <c r="C32" s="34">
        <v>46124</v>
      </c>
      <c r="D32" s="1" t="s">
        <v>108</v>
      </c>
      <c r="E32" s="1"/>
      <c r="F32" s="24">
        <f>SUM($E$5:E32)</f>
        <v>156</v>
      </c>
    </row>
    <row r="33" spans="3:6" x14ac:dyDescent="0.25">
      <c r="C33" s="34">
        <v>46125</v>
      </c>
      <c r="D33" s="1" t="s">
        <v>102</v>
      </c>
      <c r="E33" s="1"/>
      <c r="F33" s="24">
        <f>SUM($E$5:E33)</f>
        <v>156</v>
      </c>
    </row>
    <row r="34" spans="3:6" x14ac:dyDescent="0.25">
      <c r="C34" s="34">
        <v>46126</v>
      </c>
      <c r="D34" s="1" t="s">
        <v>103</v>
      </c>
      <c r="E34" s="1"/>
      <c r="F34" s="24">
        <f>SUM($E$5:E34)</f>
        <v>156</v>
      </c>
    </row>
    <row r="35" spans="3:6" x14ac:dyDescent="0.25">
      <c r="C35" s="34">
        <v>46127</v>
      </c>
      <c r="D35" s="1" t="s">
        <v>104</v>
      </c>
      <c r="E35" s="1"/>
      <c r="F35" s="24">
        <f>SUM($E$5:E35)</f>
        <v>156</v>
      </c>
    </row>
    <row r="36" spans="3:6" x14ac:dyDescent="0.25">
      <c r="C36" s="34">
        <v>46128</v>
      </c>
      <c r="D36" s="1" t="s">
        <v>105</v>
      </c>
      <c r="E36" s="1"/>
      <c r="F36" s="24">
        <f>SUM($E$5:E36)</f>
        <v>156</v>
      </c>
    </row>
    <row r="37" spans="3:6" x14ac:dyDescent="0.25">
      <c r="C37" s="34">
        <v>46129</v>
      </c>
      <c r="D37" s="1" t="s">
        <v>106</v>
      </c>
      <c r="E37" s="1"/>
      <c r="F37" s="24">
        <f>SUM($E$5:E37)</f>
        <v>156</v>
      </c>
    </row>
    <row r="38" spans="3:6" x14ac:dyDescent="0.25">
      <c r="C38" s="34">
        <v>46130</v>
      </c>
      <c r="D38" s="1" t="s">
        <v>107</v>
      </c>
      <c r="E38" s="1"/>
      <c r="F38" s="24">
        <f>SUM($E$5:E38)</f>
        <v>156</v>
      </c>
    </row>
    <row r="39" spans="3:6" x14ac:dyDescent="0.25">
      <c r="C39" s="34">
        <v>46131</v>
      </c>
      <c r="D39" s="1" t="s">
        <v>108</v>
      </c>
      <c r="E39" s="1"/>
      <c r="F39" s="24">
        <f>SUM($E$5:E39)</f>
        <v>156</v>
      </c>
    </row>
    <row r="40" spans="3:6" x14ac:dyDescent="0.25">
      <c r="C40" s="34">
        <v>46132</v>
      </c>
      <c r="D40" s="1" t="s">
        <v>102</v>
      </c>
      <c r="E40" s="1"/>
      <c r="F40" s="24">
        <f>SUM($E$5:E40)</f>
        <v>156</v>
      </c>
    </row>
    <row r="41" spans="3:6" x14ac:dyDescent="0.25">
      <c r="C41" s="34">
        <v>46133</v>
      </c>
      <c r="D41" s="1" t="s">
        <v>103</v>
      </c>
      <c r="E41" s="1"/>
      <c r="F41" s="24">
        <f>SUM($E$5:E41)</f>
        <v>156</v>
      </c>
    </row>
    <row r="42" spans="3:6" x14ac:dyDescent="0.25">
      <c r="C42" s="34">
        <v>46134</v>
      </c>
      <c r="D42" s="1" t="s">
        <v>104</v>
      </c>
      <c r="E42" s="1"/>
      <c r="F42" s="24">
        <f>SUM($E$5:E42)</f>
        <v>156</v>
      </c>
    </row>
    <row r="43" spans="3:6" x14ac:dyDescent="0.25">
      <c r="C43" s="34">
        <v>46135</v>
      </c>
      <c r="D43" s="1" t="s">
        <v>105</v>
      </c>
      <c r="E43" s="1"/>
      <c r="F43" s="24">
        <f>SUM($E$5:E43)</f>
        <v>156</v>
      </c>
    </row>
    <row r="44" spans="3:6" x14ac:dyDescent="0.25">
      <c r="C44" s="34">
        <v>46136</v>
      </c>
      <c r="D44" s="1" t="s">
        <v>106</v>
      </c>
      <c r="E44" s="1"/>
      <c r="F44" s="24">
        <f>SUM($E$5:E44)</f>
        <v>156</v>
      </c>
    </row>
    <row r="45" spans="3:6" x14ac:dyDescent="0.25">
      <c r="C45" s="34">
        <v>46137</v>
      </c>
      <c r="D45" s="1" t="s">
        <v>107</v>
      </c>
      <c r="E45" s="1"/>
      <c r="F45" s="24">
        <f>SUM($E$5:E45)</f>
        <v>156</v>
      </c>
    </row>
    <row r="46" spans="3:6" x14ac:dyDescent="0.25">
      <c r="C46" s="34">
        <v>46138</v>
      </c>
      <c r="D46" s="1" t="s">
        <v>108</v>
      </c>
      <c r="E46" s="1"/>
      <c r="F46" s="24">
        <f>SUM($E$5:E46)</f>
        <v>156</v>
      </c>
    </row>
    <row r="47" spans="3:6" x14ac:dyDescent="0.25">
      <c r="C47" s="34">
        <v>46139</v>
      </c>
      <c r="D47" s="1" t="s">
        <v>102</v>
      </c>
      <c r="E47" s="1"/>
      <c r="F47" s="24">
        <f>SUM($E$5:E47)</f>
        <v>156</v>
      </c>
    </row>
    <row r="48" spans="3:6" x14ac:dyDescent="0.25">
      <c r="C48" s="34">
        <v>46140</v>
      </c>
      <c r="D48" s="1" t="s">
        <v>103</v>
      </c>
      <c r="E48" s="1"/>
      <c r="F48" s="24">
        <f>SUM($E$5:E48)</f>
        <v>156</v>
      </c>
    </row>
    <row r="49" spans="3:6" x14ac:dyDescent="0.25">
      <c r="C49" s="34">
        <v>46141</v>
      </c>
      <c r="D49" s="1" t="s">
        <v>104</v>
      </c>
      <c r="E49" s="1"/>
      <c r="F49" s="24">
        <f>SUM($E$5:E49)</f>
        <v>156</v>
      </c>
    </row>
    <row r="50" spans="3:6" x14ac:dyDescent="0.25">
      <c r="C50" s="34">
        <v>46142</v>
      </c>
      <c r="D50" s="1" t="s">
        <v>105</v>
      </c>
      <c r="E50" s="1"/>
      <c r="F50" s="24">
        <f>SUM($E$5:E50)</f>
        <v>156</v>
      </c>
    </row>
    <row r="51" spans="3:6" x14ac:dyDescent="0.25">
      <c r="C51" s="34">
        <v>46143</v>
      </c>
      <c r="D51" s="1" t="s">
        <v>106</v>
      </c>
      <c r="E51" s="1"/>
      <c r="F51" s="24">
        <f>SUM($E$5:E51)</f>
        <v>156</v>
      </c>
    </row>
    <row r="52" spans="3:6" x14ac:dyDescent="0.25">
      <c r="C52" s="34">
        <v>46144</v>
      </c>
      <c r="D52" s="1" t="s">
        <v>107</v>
      </c>
      <c r="E52" s="1"/>
      <c r="F52" s="24">
        <f>SUM($E$5:E52)</f>
        <v>156</v>
      </c>
    </row>
    <row r="53" spans="3:6" x14ac:dyDescent="0.25">
      <c r="C53" s="34">
        <v>46145</v>
      </c>
      <c r="D53" s="1" t="s">
        <v>108</v>
      </c>
      <c r="E53" s="1"/>
      <c r="F53" s="24">
        <f>SUM($E$5:E53)</f>
        <v>156</v>
      </c>
    </row>
    <row r="54" spans="3:6" x14ac:dyDescent="0.25">
      <c r="C54" s="34">
        <v>46146</v>
      </c>
      <c r="D54" s="1" t="s">
        <v>102</v>
      </c>
      <c r="E54" s="1"/>
      <c r="F54" s="24">
        <f>SUM($E$5:E54)</f>
        <v>156</v>
      </c>
    </row>
    <row r="55" spans="3:6" x14ac:dyDescent="0.25">
      <c r="C55" s="34">
        <v>46147</v>
      </c>
      <c r="D55" s="1" t="s">
        <v>103</v>
      </c>
      <c r="E55" s="1"/>
      <c r="F55" s="24">
        <f>SUM($E$5:E55)</f>
        <v>156</v>
      </c>
    </row>
    <row r="56" spans="3:6" x14ac:dyDescent="0.25">
      <c r="C56" s="34">
        <v>46148</v>
      </c>
      <c r="D56" s="1" t="s">
        <v>104</v>
      </c>
      <c r="E56" s="1"/>
      <c r="F56" s="24">
        <f>SUM($E$5:E56)</f>
        <v>156</v>
      </c>
    </row>
    <row r="57" spans="3:6" x14ac:dyDescent="0.25">
      <c r="C57" s="34">
        <v>46149</v>
      </c>
      <c r="D57" s="1" t="s">
        <v>105</v>
      </c>
      <c r="E57" s="1"/>
      <c r="F57" s="24">
        <f>SUM($E$5:E57)</f>
        <v>156</v>
      </c>
    </row>
    <row r="58" spans="3:6" x14ac:dyDescent="0.25">
      <c r="C58" s="34">
        <v>46150</v>
      </c>
      <c r="D58" s="1" t="s">
        <v>106</v>
      </c>
      <c r="E58" s="1"/>
      <c r="F58" s="24">
        <f>SUM($E$5:E58)</f>
        <v>156</v>
      </c>
    </row>
    <row r="59" spans="3:6" x14ac:dyDescent="0.25">
      <c r="C59" s="34">
        <v>46151</v>
      </c>
      <c r="D59" s="1" t="s">
        <v>107</v>
      </c>
      <c r="E59" s="1"/>
      <c r="F59" s="24">
        <f>SUM($E$5:E59)</f>
        <v>156</v>
      </c>
    </row>
    <row r="60" spans="3:6" x14ac:dyDescent="0.25">
      <c r="C60" s="34">
        <v>46152</v>
      </c>
      <c r="D60" s="1" t="s">
        <v>108</v>
      </c>
      <c r="E60" s="1"/>
      <c r="F60" s="24">
        <f>SUM($E$5:E60)</f>
        <v>156</v>
      </c>
    </row>
    <row r="61" spans="3:6" x14ac:dyDescent="0.25">
      <c r="C61" s="34">
        <v>46153</v>
      </c>
      <c r="D61" s="1" t="s">
        <v>102</v>
      </c>
      <c r="E61" s="1"/>
      <c r="F61" s="24">
        <f>SUM($E$5:E61)</f>
        <v>156</v>
      </c>
    </row>
    <row r="62" spans="3:6" x14ac:dyDescent="0.25">
      <c r="C62" s="34">
        <v>46154</v>
      </c>
      <c r="D62" s="1" t="s">
        <v>103</v>
      </c>
      <c r="E62" s="1"/>
      <c r="F62" s="24">
        <f>SUM($E$5:E62)</f>
        <v>156</v>
      </c>
    </row>
    <row r="63" spans="3:6" x14ac:dyDescent="0.25">
      <c r="C63" s="34">
        <v>46155</v>
      </c>
      <c r="D63" s="1" t="s">
        <v>104</v>
      </c>
      <c r="E63" s="1"/>
      <c r="F63" s="24">
        <f>SUM($E$5:E63)</f>
        <v>156</v>
      </c>
    </row>
    <row r="64" spans="3:6" x14ac:dyDescent="0.25">
      <c r="C64" s="34">
        <v>46156</v>
      </c>
      <c r="D64" s="1" t="s">
        <v>105</v>
      </c>
      <c r="E64" s="1"/>
      <c r="F64" s="24">
        <f>SUM($E$5:E64)</f>
        <v>156</v>
      </c>
    </row>
    <row r="65" spans="3:6" x14ac:dyDescent="0.25">
      <c r="C65" s="34">
        <v>46157</v>
      </c>
      <c r="D65" s="1" t="s">
        <v>106</v>
      </c>
      <c r="E65" s="1"/>
      <c r="F65" s="24">
        <f>SUM($E$5:E65)</f>
        <v>156</v>
      </c>
    </row>
    <row r="66" spans="3:6" x14ac:dyDescent="0.25">
      <c r="C66" s="34">
        <v>46158</v>
      </c>
      <c r="D66" s="1" t="s">
        <v>107</v>
      </c>
      <c r="E66" s="1"/>
      <c r="F66" s="24">
        <f>SUM($E$5:E66)</f>
        <v>156</v>
      </c>
    </row>
    <row r="67" spans="3:6" x14ac:dyDescent="0.25">
      <c r="C67" s="34">
        <v>46159</v>
      </c>
      <c r="D67" s="1" t="s">
        <v>108</v>
      </c>
      <c r="E67" s="1"/>
      <c r="F67" s="24">
        <f>SUM($E$5:E67)</f>
        <v>156</v>
      </c>
    </row>
    <row r="68" spans="3:6" x14ac:dyDescent="0.25">
      <c r="C68" s="34">
        <v>46160</v>
      </c>
      <c r="D68" s="1" t="s">
        <v>102</v>
      </c>
      <c r="E68" s="1"/>
      <c r="F68" s="24">
        <f>SUM($E$5:E68)</f>
        <v>156</v>
      </c>
    </row>
    <row r="69" spans="3:6" x14ac:dyDescent="0.25">
      <c r="C69" s="34">
        <v>46161</v>
      </c>
      <c r="D69" s="1" t="s">
        <v>103</v>
      </c>
      <c r="E69" s="1"/>
      <c r="F69" s="24">
        <f>SUM($E$5:E69)</f>
        <v>156</v>
      </c>
    </row>
    <row r="70" spans="3:6" x14ac:dyDescent="0.25">
      <c r="C70" s="34">
        <v>46162</v>
      </c>
      <c r="D70" s="1" t="s">
        <v>104</v>
      </c>
      <c r="E70" s="1"/>
      <c r="F70" s="24">
        <f>SUM($E$5:E70)</f>
        <v>156</v>
      </c>
    </row>
    <row r="71" spans="3:6" x14ac:dyDescent="0.25">
      <c r="C71" s="34">
        <v>46163</v>
      </c>
      <c r="D71" s="1" t="s">
        <v>105</v>
      </c>
      <c r="E71" s="1"/>
      <c r="F71" s="24">
        <f>SUM($E$5:E71)</f>
        <v>156</v>
      </c>
    </row>
    <row r="72" spans="3:6" x14ac:dyDescent="0.25">
      <c r="C72" s="34">
        <v>46164</v>
      </c>
      <c r="D72" s="1" t="s">
        <v>106</v>
      </c>
      <c r="E72" s="1"/>
      <c r="F72" s="24">
        <f>SUM($E$5:E72)</f>
        <v>156</v>
      </c>
    </row>
    <row r="73" spans="3:6" x14ac:dyDescent="0.25">
      <c r="C73" s="34">
        <v>46165</v>
      </c>
      <c r="D73" s="1" t="s">
        <v>107</v>
      </c>
      <c r="E73" s="1"/>
      <c r="F73" s="24">
        <f>SUM($E$5:E73)</f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PASTE-DOWN-DL</vt:lpstr>
      <vt:lpstr>PASTE-DL-ALARMS</vt:lpstr>
      <vt:lpstr>FINAL-DL-DOWN-Report</vt:lpstr>
      <vt:lpstr>BULK-DOCKET-FORMAT</vt:lpstr>
      <vt:lpstr>SSA-NODAL-CODE</vt:lpstr>
      <vt:lpstr>SSA-CODE</vt:lpstr>
      <vt:lpstr>CPAN-NODE-LIST</vt:lpstr>
      <vt:lpstr>BULK-BOOKED-RECORD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Rajiv_CPAN</dc:creator>
  <cp:lastModifiedBy>Rajiv_CPAN</cp:lastModifiedBy>
  <dcterms:created xsi:type="dcterms:W3CDTF">2026-03-17T09:52:08Z</dcterms:created>
  <dcterms:modified xsi:type="dcterms:W3CDTF">2026-05-15T11:20:24Z</dcterms:modified>
</cp:coreProperties>
</file>